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SO00cc - Obejkty přípravy..." sheetId="2" r:id="rId2"/>
    <sheet name="SO00x - Objekty přípravy ..." sheetId="3" r:id="rId3"/>
    <sheet name="SO 101.1 - Etapa I. způso..." sheetId="4" r:id="rId4"/>
    <sheet name="SO 101.1.1 - Etapa I - Ne..." sheetId="5" r:id="rId5"/>
    <sheet name="22109P-I - 300 Vodohospod..." sheetId="6" r:id="rId6"/>
    <sheet name="4 - Přeložka vedení" sheetId="7" r:id="rId7"/>
    <sheet name="401 - VO MMU" sheetId="8" r:id="rId8"/>
    <sheet name="402-1 - VRN" sheetId="9" r:id="rId9"/>
    <sheet name="402-2 - SSZ TEST" sheetId="10" r:id="rId10"/>
    <sheet name="45 - NEZpůsobilé" sheetId="11" r:id="rId11"/>
    <sheet name="1 - Bourací práce" sheetId="12" r:id="rId12"/>
    <sheet name="2 - Stavební práce" sheetId="13" r:id="rId13"/>
    <sheet name="3 - Opěrná stěna OZ11" sheetId="14" r:id="rId14"/>
    <sheet name="4 - VZT" sheetId="15" r:id="rId15"/>
    <sheet name="51 - PZTS" sheetId="16" r:id="rId16"/>
    <sheet name="52 - UKS" sheetId="17" r:id="rId17"/>
    <sheet name="53 - CCTV" sheetId="18" r:id="rId18"/>
    <sheet name="54 - KT" sheetId="19" r:id="rId19"/>
    <sheet name="55 - VRN" sheetId="20" r:id="rId20"/>
    <sheet name="6 - ÚT - zdroj" sheetId="21" r:id="rId21"/>
    <sheet name="61 - ÚT - otopná soustava" sheetId="22" r:id="rId22"/>
    <sheet name="7 - FVE " sheetId="23" r:id="rId23"/>
    <sheet name="81 - Kanalizace" sheetId="24" r:id="rId24"/>
    <sheet name="82 - Vodovod" sheetId="25" r:id="rId25"/>
    <sheet name="83 - Zařizovací předměty" sheetId="26" r:id="rId26"/>
    <sheet name="9 - elektro" sheetId="27" r:id="rId27"/>
    <sheet name="ab - Budova č.p. 1076 - n..." sheetId="28" r:id="rId28"/>
    <sheet name="b - Přestřešení nástupišť" sheetId="29" r:id="rId29"/>
    <sheet name="1 - Opěrná stěna OZ1" sheetId="30" r:id="rId30"/>
    <sheet name="2 - Opěrná stěna OZ2" sheetId="31" r:id="rId31"/>
    <sheet name="3 - Schodiště" sheetId="32" r:id="rId32"/>
    <sheet name="D703 - Mobiliář" sheetId="33" r:id="rId33"/>
    <sheet name="Objekt0 - Vegetační úprav..." sheetId="34" r:id="rId34"/>
    <sheet name="objekt1 - Vegetační úprav..." sheetId="35" r:id="rId35"/>
    <sheet name="Objekt5 -  Vegetační úpra..." sheetId="36" r:id="rId36"/>
    <sheet name="SO00 - Objekty přípravy s..." sheetId="37" r:id="rId37"/>
    <sheet name="SO 101.2 - Etapa II." sheetId="38" r:id="rId38"/>
    <sheet name="22109P-II - 300 Vodohospo..." sheetId="39" r:id="rId39"/>
    <sheet name="401. - VO_STEZKA" sheetId="40" r:id="rId40"/>
    <sheet name="D703 - Mobiliář_01" sheetId="41" r:id="rId41"/>
    <sheet name="Objekt1 - Vegetační úprav..._01" sheetId="42" r:id="rId42"/>
    <sheet name="Objekt6 -  Vegetační úpra..." sheetId="43" r:id="rId43"/>
    <sheet name="SO00 - Objekty přípravy s..._01" sheetId="44" r:id="rId44"/>
    <sheet name="SO 101.3 - Etapa III." sheetId="45" r:id="rId45"/>
    <sheet name="22109P-III - 300 Vodohosp..." sheetId="46" r:id="rId46"/>
    <sheet name="D703 - Mobiliář_02" sheetId="47" r:id="rId47"/>
    <sheet name="Objekt2 - Vegetační úprav..." sheetId="48" r:id="rId48"/>
    <sheet name="Objekt7 -  Vegetační úpra..." sheetId="49" r:id="rId49"/>
    <sheet name="SO00 - Objekty přípravy s..._02" sheetId="50" r:id="rId50"/>
    <sheet name="SO 101.4 - Etapa IV." sheetId="51" r:id="rId51"/>
    <sheet name="22109P-IV - 300 Vodohospo..." sheetId="52" r:id="rId52"/>
    <sheet name="Objekt3 - Vegetační úprav..." sheetId="53" r:id="rId53"/>
    <sheet name="Objekt8 -  Vegetační úpra..." sheetId="54" r:id="rId54"/>
    <sheet name="SO00 - Objekty přípravy s..._03" sheetId="55" r:id="rId55"/>
    <sheet name="SO 101.5 - Etapa V." sheetId="56" r:id="rId56"/>
    <sheet name="SO00 - Objekty přípravy s..._04" sheetId="57" r:id="rId57"/>
    <sheet name="SO 101.6 - Etapa VI. - mi..." sheetId="58" r:id="rId58"/>
    <sheet name="Seznam figur" sheetId="59" r:id="rId59"/>
    <sheet name="Pokyny pro vyplnění" sheetId="60" r:id="rId60"/>
  </sheets>
  <definedNames>
    <definedName name="_xlnm.Print_Area" localSheetId="0">'Rekapitulace stavby'!$D$4:$AO$36,'Rekapitulace stavby'!$C$42:$AQ$153</definedName>
    <definedName name="_xlnm.Print_Titles" localSheetId="0">'Rekapitulace stavby'!$52:$52</definedName>
    <definedName name="_xlnm._FilterDatabase" localSheetId="1" hidden="1">'SO00cc - Obejkty přípravy...'!$C$93:$K$114</definedName>
    <definedName name="_xlnm.Print_Area" localSheetId="1">'SO00cc - Obejkty přípravy...'!$C$4:$J$43,'SO00cc - Obejkty přípravy...'!$C$49:$J$71,'SO00cc - Obejkty přípravy...'!$C$77:$K$114</definedName>
    <definedName name="_xlnm.Print_Titles" localSheetId="1">'SO00cc - Obejkty přípravy...'!$93:$93</definedName>
    <definedName name="_xlnm._FilterDatabase" localSheetId="2" hidden="1">'SO00x - Objekty přípravy ...'!$C$95:$K$117</definedName>
    <definedName name="_xlnm.Print_Area" localSheetId="2">'SO00x - Objekty přípravy ...'!$C$4:$J$43,'SO00x - Objekty přípravy ...'!$C$49:$J$73,'SO00x - Objekty přípravy ...'!$C$79:$K$117</definedName>
    <definedName name="_xlnm.Print_Titles" localSheetId="2">'SO00x - Objekty přípravy ...'!$95:$95</definedName>
    <definedName name="_xlnm._FilterDatabase" localSheetId="3" hidden="1">'SO 101.1 - Etapa I. způso...'!$C$101:$K$386</definedName>
    <definedName name="_xlnm.Print_Area" localSheetId="3">'SO 101.1 - Etapa I. způso...'!$C$4:$J$43,'SO 101.1 - Etapa I. způso...'!$C$49:$J$79,'SO 101.1 - Etapa I. způso...'!$C$85:$K$386</definedName>
    <definedName name="_xlnm.Print_Titles" localSheetId="3">'SO 101.1 - Etapa I. způso...'!$101:$101</definedName>
    <definedName name="_xlnm._FilterDatabase" localSheetId="4" hidden="1">'SO 101.1.1 - Etapa I - Ne...'!$C$94:$K$104</definedName>
    <definedName name="_xlnm.Print_Area" localSheetId="4">'SO 101.1.1 - Etapa I - Ne...'!$C$4:$J$43,'SO 101.1.1 - Etapa I - Ne...'!$C$49:$J$72,'SO 101.1.1 - Etapa I - Ne...'!$C$78:$K$104</definedName>
    <definedName name="_xlnm.Print_Titles" localSheetId="4">'SO 101.1.1 - Etapa I - Ne...'!$94:$94</definedName>
    <definedName name="_xlnm._FilterDatabase" localSheetId="5" hidden="1">'22109P-I - 300 Vodohospod...'!$C$99:$K$250</definedName>
    <definedName name="_xlnm.Print_Area" localSheetId="5">'22109P-I - 300 Vodohospod...'!$C$4:$J$43,'22109P-I - 300 Vodohospod...'!$C$49:$J$77,'22109P-I - 300 Vodohospod...'!$C$83:$K$250</definedName>
    <definedName name="_xlnm.Print_Titles" localSheetId="5">'22109P-I - 300 Vodohospod...'!$99:$99</definedName>
    <definedName name="_xlnm._FilterDatabase" localSheetId="6" hidden="1">'4 - Přeložka vedení'!$C$92:$K$96</definedName>
    <definedName name="_xlnm.Print_Area" localSheetId="6">'4 - Přeložka vedení'!$C$4:$J$43,'4 - Přeložka vedení'!$C$49:$J$70,'4 - Přeložka vedení'!$C$76:$K$96</definedName>
    <definedName name="_xlnm.Print_Titles" localSheetId="6">'4 - Přeložka vedení'!$92:$92</definedName>
    <definedName name="_xlnm._FilterDatabase" localSheetId="7" hidden="1">'401 - VO MMU'!$C$93:$K$164</definedName>
    <definedName name="_xlnm.Print_Area" localSheetId="7">'401 - VO MMU'!$C$4:$J$43,'401 - VO MMU'!$C$49:$J$71,'401 - VO MMU'!$C$77:$K$164</definedName>
    <definedName name="_xlnm.Print_Titles" localSheetId="7">'401 - VO MMU'!$93:$93</definedName>
    <definedName name="_xlnm._FilterDatabase" localSheetId="8" hidden="1">'402-1 - VRN'!$C$92:$K$101</definedName>
    <definedName name="_xlnm.Print_Area" localSheetId="8">'402-1 - VRN'!$C$4:$J$43,'402-1 - VRN'!$C$49:$J$70,'402-1 - VRN'!$C$76:$K$101</definedName>
    <definedName name="_xlnm.Print_Titles" localSheetId="8">'402-1 - VRN'!$92:$92</definedName>
    <definedName name="_xlnm._FilterDatabase" localSheetId="9" hidden="1">'402-2 - SSZ TEST'!$C$97:$K$306</definedName>
    <definedName name="_xlnm.Print_Area" localSheetId="9">'402-2 - SSZ TEST'!$C$4:$J$43,'402-2 - SSZ TEST'!$C$49:$J$75,'402-2 - SSZ TEST'!$C$81:$K$306</definedName>
    <definedName name="_xlnm.Print_Titles" localSheetId="9">'402-2 - SSZ TEST'!$97:$97</definedName>
    <definedName name="_xlnm._FilterDatabase" localSheetId="10" hidden="1">'45 - NEZpůsobilé'!$C$94:$K$108</definedName>
    <definedName name="_xlnm.Print_Area" localSheetId="10">'45 - NEZpůsobilé'!$C$4:$J$43,'45 - NEZpůsobilé'!$C$49:$J$72,'45 - NEZpůsobilé'!$C$78:$K$108</definedName>
    <definedName name="_xlnm.Print_Titles" localSheetId="10">'45 - NEZpůsobilé'!$94:$94</definedName>
    <definedName name="_xlnm._FilterDatabase" localSheetId="11" hidden="1">'1 - Bourací práce'!$C$103:$K$509</definedName>
    <definedName name="_xlnm.Print_Area" localSheetId="11">'1 - Bourací práce'!$C$4:$J$43,'1 - Bourací práce'!$C$49:$J$81,'1 - Bourací práce'!$C$87:$K$509</definedName>
    <definedName name="_xlnm.Print_Titles" localSheetId="11">'1 - Bourací práce'!$103:$103</definedName>
    <definedName name="_xlnm._FilterDatabase" localSheetId="12" hidden="1">'2 - Stavební práce'!$C$172:$K$1847</definedName>
    <definedName name="_xlnm.Print_Area" localSheetId="12">'2 - Stavební práce'!$C$4:$J$43,'2 - Stavební práce'!$C$49:$J$150,'2 - Stavební práce'!$C$156:$K$1847</definedName>
    <definedName name="_xlnm.Print_Titles" localSheetId="12">'2 - Stavební práce'!$172:$172</definedName>
    <definedName name="_xlnm._FilterDatabase" localSheetId="13" hidden="1">'3 - Opěrná stěna OZ11'!$C$102:$K$189</definedName>
    <definedName name="_xlnm.Print_Area" localSheetId="13">'3 - Opěrná stěna OZ11'!$C$4:$J$43,'3 - Opěrná stěna OZ11'!$C$49:$J$80,'3 - Opěrná stěna OZ11'!$C$86:$K$189</definedName>
    <definedName name="_xlnm.Print_Titles" localSheetId="13">'3 - Opěrná stěna OZ11'!$102:$102</definedName>
    <definedName name="_xlnm._FilterDatabase" localSheetId="14" hidden="1">'4 - VZT'!$C$100:$K$191</definedName>
    <definedName name="_xlnm.Print_Area" localSheetId="14">'4 - VZT'!$C$4:$J$43,'4 - VZT'!$C$49:$J$78,'4 - VZT'!$C$84:$K$191</definedName>
    <definedName name="_xlnm.Print_Titles" localSheetId="14">'4 - VZT'!$100:$100</definedName>
    <definedName name="_xlnm._FilterDatabase" localSheetId="15" hidden="1">'51 - PZTS'!$C$96:$K$141</definedName>
    <definedName name="_xlnm.Print_Area" localSheetId="15">'51 - PZTS'!$C$4:$J$43,'51 - PZTS'!$C$49:$J$74,'51 - PZTS'!$C$80:$K$141</definedName>
    <definedName name="_xlnm.Print_Titles" localSheetId="15">'51 - PZTS'!$96:$96</definedName>
    <definedName name="_xlnm._FilterDatabase" localSheetId="16" hidden="1">'52 - UKS'!$C$93:$K$136</definedName>
    <definedName name="_xlnm.Print_Area" localSheetId="16">'52 - UKS'!$C$4:$J$43,'52 - UKS'!$C$49:$J$71,'52 - UKS'!$C$77:$K$136</definedName>
    <definedName name="_xlnm.Print_Titles" localSheetId="16">'52 - UKS'!$93:$93</definedName>
    <definedName name="_xlnm._FilterDatabase" localSheetId="17" hidden="1">'53 - CCTV'!$C$95:$K$135</definedName>
    <definedName name="_xlnm.Print_Area" localSheetId="17">'53 - CCTV'!$C$4:$J$43,'53 - CCTV'!$C$49:$J$73,'53 - CCTV'!$C$79:$K$135</definedName>
    <definedName name="_xlnm.Print_Titles" localSheetId="17">'53 - CCTV'!$95:$95</definedName>
    <definedName name="_xlnm._FilterDatabase" localSheetId="18" hidden="1">'54 - KT'!$C$92:$K$106</definedName>
    <definedName name="_xlnm.Print_Area" localSheetId="18">'54 - KT'!$C$4:$J$43,'54 - KT'!$C$49:$J$70,'54 - KT'!$C$76:$K$106</definedName>
    <definedName name="_xlnm.Print_Titles" localSheetId="18">'54 - KT'!$92:$92</definedName>
    <definedName name="_xlnm._FilterDatabase" localSheetId="19" hidden="1">'55 - VRN'!$C$90:$K$96</definedName>
    <definedName name="_xlnm.Print_Area" localSheetId="19">'55 - VRN'!$C$4:$J$43,'55 - VRN'!$C$49:$J$68,'55 - VRN'!$C$74:$K$96</definedName>
    <definedName name="_xlnm.Print_Titles" localSheetId="19">'55 - VRN'!$90:$90</definedName>
    <definedName name="_xlnm._FilterDatabase" localSheetId="20" hidden="1">'6 - ÚT - zdroj'!$C$96:$K$198</definedName>
    <definedName name="_xlnm.Print_Area" localSheetId="20">'6 - ÚT - zdroj'!$C$4:$J$43,'6 - ÚT - zdroj'!$C$49:$J$74,'6 - ÚT - zdroj'!$C$80:$K$198</definedName>
    <definedName name="_xlnm.Print_Titles" localSheetId="20">'6 - ÚT - zdroj'!$96:$96</definedName>
    <definedName name="_xlnm._FilterDatabase" localSheetId="21" hidden="1">'61 - ÚT - otopná soustava'!$C$94:$K$135</definedName>
    <definedName name="_xlnm.Print_Area" localSheetId="21">'61 - ÚT - otopná soustava'!$C$4:$J$43,'61 - ÚT - otopná soustava'!$C$49:$J$72,'61 - ÚT - otopná soustava'!$C$78:$K$135</definedName>
    <definedName name="_xlnm.Print_Titles" localSheetId="21">'61 - ÚT - otopná soustava'!$94:$94</definedName>
    <definedName name="_xlnm._FilterDatabase" localSheetId="22" hidden="1">'7 - FVE '!$C$93:$K$122</definedName>
    <definedName name="_xlnm.Print_Area" localSheetId="22">'7 - FVE '!$C$4:$J$43,'7 - FVE '!$C$49:$J$71,'7 - FVE '!$C$77:$K$122</definedName>
    <definedName name="_xlnm.Print_Titles" localSheetId="22">'7 - FVE '!$93:$93</definedName>
    <definedName name="_xlnm._FilterDatabase" localSheetId="23" hidden="1">'81 - Kanalizace'!$C$97:$K$132</definedName>
    <definedName name="_xlnm.Print_Area" localSheetId="23">'81 - Kanalizace'!$C$4:$J$43,'81 - Kanalizace'!$C$49:$J$75,'81 - Kanalizace'!$C$81:$K$132</definedName>
    <definedName name="_xlnm.Print_Titles" localSheetId="23">'81 - Kanalizace'!$97:$97</definedName>
    <definedName name="_xlnm._FilterDatabase" localSheetId="24" hidden="1">'82 - Vodovod'!$C$95:$K$135</definedName>
    <definedName name="_xlnm.Print_Area" localSheetId="24">'82 - Vodovod'!$C$4:$J$43,'82 - Vodovod'!$C$49:$J$73,'82 - Vodovod'!$C$79:$K$135</definedName>
    <definedName name="_xlnm.Print_Titles" localSheetId="24">'82 - Vodovod'!$95:$95</definedName>
    <definedName name="_xlnm._FilterDatabase" localSheetId="25" hidden="1">'83 - Zařizovací předměty'!$C$99:$K$152</definedName>
    <definedName name="_xlnm.Print_Area" localSheetId="25">'83 - Zařizovací předměty'!$C$4:$J$43,'83 - Zařizovací předměty'!$C$49:$J$77,'83 - Zařizovací předměty'!$C$83:$K$152</definedName>
    <definedName name="_xlnm.Print_Titles" localSheetId="25">'83 - Zařizovací předměty'!$99:$99</definedName>
    <definedName name="_xlnm._FilterDatabase" localSheetId="26" hidden="1">'9 - elektro'!$C$97:$K$320</definedName>
    <definedName name="_xlnm.Print_Area" localSheetId="26">'9 - elektro'!$C$4:$J$43,'9 - elektro'!$C$49:$J$75,'9 - elektro'!$C$81:$K$320</definedName>
    <definedName name="_xlnm.Print_Titles" localSheetId="26">'9 - elektro'!$97:$97</definedName>
    <definedName name="_xlnm._FilterDatabase" localSheetId="27" hidden="1">'ab - Budova č.p. 1076 - n...'!$C$93:$K$123</definedName>
    <definedName name="_xlnm.Print_Area" localSheetId="27">'ab - Budova č.p. 1076 - n...'!$C$4:$J$43,'ab - Budova č.p. 1076 - n...'!$C$49:$J$71,'ab - Budova č.p. 1076 - n...'!$C$77:$K$123</definedName>
    <definedName name="_xlnm.Print_Titles" localSheetId="27">'ab - Budova č.p. 1076 - n...'!$93:$93</definedName>
    <definedName name="_xlnm._FilterDatabase" localSheetId="28" hidden="1">'b - Přestřešení nástupišť'!$C$119:$K$616</definedName>
    <definedName name="_xlnm.Print_Area" localSheetId="28">'b - Přestřešení nástupišť'!$C$4:$J$43,'b - Přestřešení nástupišť'!$C$49:$J$97,'b - Přestřešení nástupišť'!$C$103:$K$616</definedName>
    <definedName name="_xlnm.Print_Titles" localSheetId="28">'b - Přestřešení nástupišť'!$119:$119</definedName>
    <definedName name="_xlnm._FilterDatabase" localSheetId="29" hidden="1">'1 - Opěrná stěna OZ1'!$C$107:$K$285</definedName>
    <definedName name="_xlnm.Print_Area" localSheetId="29">'1 - Opěrná stěna OZ1'!$C$4:$J$43,'1 - Opěrná stěna OZ1'!$C$49:$J$85,'1 - Opěrná stěna OZ1'!$C$91:$K$285</definedName>
    <definedName name="_xlnm.Print_Titles" localSheetId="29">'1 - Opěrná stěna OZ1'!$107:$107</definedName>
    <definedName name="_xlnm._FilterDatabase" localSheetId="30" hidden="1">'2 - Opěrná stěna OZ2'!$C$107:$K$291</definedName>
    <definedName name="_xlnm.Print_Area" localSheetId="30">'2 - Opěrná stěna OZ2'!$C$4:$J$43,'2 - Opěrná stěna OZ2'!$C$49:$J$85,'2 - Opěrná stěna OZ2'!$C$91:$K$291</definedName>
    <definedName name="_xlnm.Print_Titles" localSheetId="30">'2 - Opěrná stěna OZ2'!$107:$107</definedName>
    <definedName name="_xlnm._FilterDatabase" localSheetId="31" hidden="1">'3 - Schodiště'!$C$108:$K$243</definedName>
    <definedName name="_xlnm.Print_Area" localSheetId="31">'3 - Schodiště'!$C$4:$J$43,'3 - Schodiště'!$C$49:$J$86,'3 - Schodiště'!$C$92:$K$243</definedName>
    <definedName name="_xlnm.Print_Titles" localSheetId="31">'3 - Schodiště'!$108:$108</definedName>
    <definedName name="_xlnm._FilterDatabase" localSheetId="32" hidden="1">'D703 - Mobiliář'!$C$97:$K$246</definedName>
    <definedName name="_xlnm.Print_Area" localSheetId="32">'D703 - Mobiliář'!$C$4:$J$43,'D703 - Mobiliář'!$C$49:$J$75,'D703 - Mobiliář'!$C$81:$K$246</definedName>
    <definedName name="_xlnm.Print_Titles" localSheetId="32">'D703 - Mobiliář'!$97:$97</definedName>
    <definedName name="_xlnm._FilterDatabase" localSheetId="33" hidden="1">'Objekt0 - Vegetační úprav...'!$C$102:$K$759</definedName>
    <definedName name="_xlnm.Print_Area" localSheetId="33">'Objekt0 - Vegetační úprav...'!$C$4:$J$43,'Objekt0 - Vegetační úprav...'!$C$49:$J$80,'Objekt0 - Vegetační úprav...'!$C$86:$K$759</definedName>
    <definedName name="_xlnm.Print_Titles" localSheetId="33">'Objekt0 - Vegetační úprav...'!$102:$102</definedName>
    <definedName name="_xlnm._FilterDatabase" localSheetId="34" hidden="1">'objekt1 - Vegetační úprav...'!$C$93:$K$108</definedName>
    <definedName name="_xlnm.Print_Area" localSheetId="34">'objekt1 - Vegetační úprav...'!$C$4:$J$43,'objekt1 - Vegetační úprav...'!$C$49:$J$71,'objekt1 - Vegetační úprav...'!$C$77:$K$108</definedName>
    <definedName name="_xlnm.Print_Titles" localSheetId="34">'objekt1 - Vegetační úprav...'!$93:$93</definedName>
    <definedName name="_xlnm._FilterDatabase" localSheetId="35" hidden="1">'Objekt5 -  Vegetační úpra...'!$C$96:$K$324</definedName>
    <definedName name="_xlnm.Print_Area" localSheetId="35">'Objekt5 -  Vegetační úpra...'!$C$4:$J$43,'Objekt5 -  Vegetační úpra...'!$C$49:$J$74,'Objekt5 -  Vegetační úpra...'!$C$80:$K$324</definedName>
    <definedName name="_xlnm.Print_Titles" localSheetId="35">'Objekt5 -  Vegetační úpra...'!$96:$96</definedName>
    <definedName name="_xlnm._FilterDatabase" localSheetId="36" hidden="1">'SO00 - Objekty přípravy s...'!$C$91:$K$132</definedName>
    <definedName name="_xlnm.Print_Area" localSheetId="36">'SO00 - Objekty přípravy s...'!$C$4:$J$41,'SO00 - Objekty přípravy s...'!$C$47:$J$71,'SO00 - Objekty přípravy s...'!$C$77:$K$132</definedName>
    <definedName name="_xlnm.Print_Titles" localSheetId="36">'SO00 - Objekty přípravy s...'!$91:$91</definedName>
    <definedName name="_xlnm._FilterDatabase" localSheetId="37" hidden="1">'SO 101.2 - Etapa II.'!$C$98:$K$266</definedName>
    <definedName name="_xlnm.Print_Area" localSheetId="37">'SO 101.2 - Etapa II.'!$C$4:$J$43,'SO 101.2 - Etapa II.'!$C$49:$J$76,'SO 101.2 - Etapa II.'!$C$82:$K$266</definedName>
    <definedName name="_xlnm.Print_Titles" localSheetId="37">'SO 101.2 - Etapa II.'!$98:$98</definedName>
    <definedName name="_xlnm._FilterDatabase" localSheetId="38" hidden="1">'22109P-II - 300 Vodohospo...'!$C$96:$K$135</definedName>
    <definedName name="_xlnm.Print_Area" localSheetId="38">'22109P-II - 300 Vodohospo...'!$C$4:$J$43,'22109P-II - 300 Vodohospo...'!$C$49:$J$74,'22109P-II - 300 Vodohospo...'!$C$80:$K$135</definedName>
    <definedName name="_xlnm.Print_Titles" localSheetId="38">'22109P-II - 300 Vodohospo...'!$96:$96</definedName>
    <definedName name="_xlnm._FilterDatabase" localSheetId="39" hidden="1">'401. - VO_STEZKA'!$C$93:$K$152</definedName>
    <definedName name="_xlnm.Print_Area" localSheetId="39">'401. - VO_STEZKA'!$C$4:$J$43,'401. - VO_STEZKA'!$C$49:$J$71,'401. - VO_STEZKA'!$C$77:$K$152</definedName>
    <definedName name="_xlnm.Print_Titles" localSheetId="39">'401. - VO_STEZKA'!$93:$93</definedName>
    <definedName name="_xlnm._FilterDatabase" localSheetId="40" hidden="1">'D703 - Mobiliář_01'!$C$97:$K$158</definedName>
    <definedName name="_xlnm.Print_Area" localSheetId="40">'D703 - Mobiliář_01'!$C$4:$J$43,'D703 - Mobiliář_01'!$C$49:$J$75,'D703 - Mobiliář_01'!$C$81:$K$158</definedName>
    <definedName name="_xlnm.Print_Titles" localSheetId="40">'D703 - Mobiliář_01'!$97:$97</definedName>
    <definedName name="_xlnm._FilterDatabase" localSheetId="41" hidden="1">'Objekt1 - Vegetační úprav..._01'!$C$97:$K$408</definedName>
    <definedName name="_xlnm.Print_Area" localSheetId="41">'Objekt1 - Vegetační úprav..._01'!$C$4:$J$43,'Objekt1 - Vegetační úprav..._01'!$C$49:$J$75,'Objekt1 - Vegetační úprav..._01'!$C$81:$K$408</definedName>
    <definedName name="_xlnm.Print_Titles" localSheetId="41">'Objekt1 - Vegetační úprav..._01'!$97:$97</definedName>
    <definedName name="_xlnm._FilterDatabase" localSheetId="42" hidden="1">'Objekt6 -  Vegetační úpra...'!$C$96:$K$309</definedName>
    <definedName name="_xlnm.Print_Area" localSheetId="42">'Objekt6 -  Vegetační úpra...'!$C$4:$J$43,'Objekt6 -  Vegetační úpra...'!$C$49:$J$74,'Objekt6 -  Vegetační úpra...'!$C$80:$K$309</definedName>
    <definedName name="_xlnm.Print_Titles" localSheetId="42">'Objekt6 -  Vegetační úpra...'!$96:$96</definedName>
    <definedName name="_xlnm._FilterDatabase" localSheetId="43" hidden="1">'SO00 - Objekty přípravy s..._01'!$C$91:$K$132</definedName>
    <definedName name="_xlnm.Print_Area" localSheetId="43">'SO00 - Objekty přípravy s..._01'!$C$4:$J$41,'SO00 - Objekty přípravy s..._01'!$C$47:$J$71,'SO00 - Objekty přípravy s..._01'!$C$77:$K$132</definedName>
    <definedName name="_xlnm.Print_Titles" localSheetId="43">'SO00 - Objekty přípravy s..._01'!$91:$91</definedName>
    <definedName name="_xlnm._FilterDatabase" localSheetId="44" hidden="1">'SO 101.3 - Etapa III.'!$C$99:$K$310</definedName>
    <definedName name="_xlnm.Print_Area" localSheetId="44">'SO 101.3 - Etapa III.'!$C$4:$J$43,'SO 101.3 - Etapa III.'!$C$49:$J$77,'SO 101.3 - Etapa III.'!$C$83:$K$310</definedName>
    <definedName name="_xlnm.Print_Titles" localSheetId="44">'SO 101.3 - Etapa III.'!$99:$99</definedName>
    <definedName name="_xlnm._FilterDatabase" localSheetId="45" hidden="1">'22109P-III - 300 Vodohosp...'!$C$94:$K$135</definedName>
    <definedName name="_xlnm.Print_Area" localSheetId="45">'22109P-III - 300 Vodohosp...'!$C$4:$J$43,'22109P-III - 300 Vodohosp...'!$C$49:$J$72,'22109P-III - 300 Vodohosp...'!$C$78:$K$135</definedName>
    <definedName name="_xlnm.Print_Titles" localSheetId="45">'22109P-III - 300 Vodohosp...'!$94:$94</definedName>
    <definedName name="_xlnm._FilterDatabase" localSheetId="46" hidden="1">'D703 - Mobiliář_02'!$C$97:$K$148</definedName>
    <definedName name="_xlnm.Print_Area" localSheetId="46">'D703 - Mobiliář_02'!$C$4:$J$43,'D703 - Mobiliář_02'!$C$49:$J$75,'D703 - Mobiliář_02'!$C$81:$K$148</definedName>
    <definedName name="_xlnm.Print_Titles" localSheetId="46">'D703 - Mobiliář_02'!$97:$97</definedName>
    <definedName name="_xlnm._FilterDatabase" localSheetId="47" hidden="1">'Objekt2 - Vegetační úprav...'!$C$97:$K$395</definedName>
    <definedName name="_xlnm.Print_Area" localSheetId="47">'Objekt2 - Vegetační úprav...'!$C$4:$J$43,'Objekt2 - Vegetační úprav...'!$C$49:$J$75,'Objekt2 - Vegetační úprav...'!$C$81:$K$395</definedName>
    <definedName name="_xlnm.Print_Titles" localSheetId="47">'Objekt2 - Vegetační úprav...'!$97:$97</definedName>
    <definedName name="_xlnm._FilterDatabase" localSheetId="48" hidden="1">'Objekt7 -  Vegetační úpra...'!$C$96:$K$299</definedName>
    <definedName name="_xlnm.Print_Area" localSheetId="48">'Objekt7 -  Vegetační úpra...'!$C$4:$J$43,'Objekt7 -  Vegetační úpra...'!$C$49:$J$74,'Objekt7 -  Vegetační úpra...'!$C$80:$K$299</definedName>
    <definedName name="_xlnm.Print_Titles" localSheetId="48">'Objekt7 -  Vegetační úpra...'!$96:$96</definedName>
    <definedName name="_xlnm._FilterDatabase" localSheetId="49" hidden="1">'SO00 - Objekty přípravy s..._02'!$C$91:$K$132</definedName>
    <definedName name="_xlnm.Print_Area" localSheetId="49">'SO00 - Objekty přípravy s..._02'!$C$4:$J$41,'SO00 - Objekty přípravy s..._02'!$C$47:$J$71,'SO00 - Objekty přípravy s..._02'!$C$77:$K$132</definedName>
    <definedName name="_xlnm.Print_Titles" localSheetId="49">'SO00 - Objekty přípravy s..._02'!$91:$91</definedName>
    <definedName name="_xlnm._FilterDatabase" localSheetId="50" hidden="1">'SO 101.4 - Etapa IV.'!$C$99:$K$340</definedName>
    <definedName name="_xlnm.Print_Area" localSheetId="50">'SO 101.4 - Etapa IV.'!$C$4:$J$43,'SO 101.4 - Etapa IV.'!$C$49:$J$77,'SO 101.4 - Etapa IV.'!$C$83:$K$340</definedName>
    <definedName name="_xlnm.Print_Titles" localSheetId="50">'SO 101.4 - Etapa IV.'!$99:$99</definedName>
    <definedName name="_xlnm._FilterDatabase" localSheetId="51" hidden="1">'22109P-IV - 300 Vodohospo...'!$C$95:$K$136</definedName>
    <definedName name="_xlnm.Print_Area" localSheetId="51">'22109P-IV - 300 Vodohospo...'!$C$4:$J$43,'22109P-IV - 300 Vodohospo...'!$C$49:$J$73,'22109P-IV - 300 Vodohospo...'!$C$79:$K$136</definedName>
    <definedName name="_xlnm.Print_Titles" localSheetId="51">'22109P-IV - 300 Vodohospo...'!$95:$95</definedName>
    <definedName name="_xlnm._FilterDatabase" localSheetId="52" hidden="1">'Objekt3 - Vegetační úprav...'!$C$97:$K$362</definedName>
    <definedName name="_xlnm.Print_Area" localSheetId="52">'Objekt3 - Vegetační úprav...'!$C$4:$J$43,'Objekt3 - Vegetační úprav...'!$C$49:$J$75,'Objekt3 - Vegetační úprav...'!$C$81:$K$362</definedName>
    <definedName name="_xlnm.Print_Titles" localSheetId="52">'Objekt3 - Vegetační úprav...'!$97:$97</definedName>
    <definedName name="_xlnm._FilterDatabase" localSheetId="53" hidden="1">'Objekt8 -  Vegetační úpra...'!$C$96:$K$303</definedName>
    <definedName name="_xlnm.Print_Area" localSheetId="53">'Objekt8 -  Vegetační úpra...'!$C$4:$J$43,'Objekt8 -  Vegetační úpra...'!$C$49:$J$74,'Objekt8 -  Vegetační úpra...'!$C$80:$K$303</definedName>
    <definedName name="_xlnm.Print_Titles" localSheetId="53">'Objekt8 -  Vegetační úpra...'!$96:$96</definedName>
    <definedName name="_xlnm._FilterDatabase" localSheetId="54" hidden="1">'SO00 - Objekty přípravy s..._03'!$C$91:$K$132</definedName>
    <definedName name="_xlnm.Print_Area" localSheetId="54">'SO00 - Objekty přípravy s..._03'!$C$4:$J$41,'SO00 - Objekty přípravy s..._03'!$C$47:$J$71,'SO00 - Objekty přípravy s..._03'!$C$77:$K$132</definedName>
    <definedName name="_xlnm.Print_Titles" localSheetId="54">'SO00 - Objekty přípravy s..._03'!$91:$91</definedName>
    <definedName name="_xlnm._FilterDatabase" localSheetId="55" hidden="1">'SO 101.5 - Etapa V.'!$C$97:$K$230</definedName>
    <definedName name="_xlnm.Print_Area" localSheetId="55">'SO 101.5 - Etapa V.'!$C$4:$J$43,'SO 101.5 - Etapa V.'!$C$49:$J$75,'SO 101.5 - Etapa V.'!$C$81:$K$230</definedName>
    <definedName name="_xlnm.Print_Titles" localSheetId="55">'SO 101.5 - Etapa V.'!$97:$97</definedName>
    <definedName name="_xlnm._FilterDatabase" localSheetId="56" hidden="1">'SO00 - Objekty přípravy s..._04'!$C$91:$K$132</definedName>
    <definedName name="_xlnm.Print_Area" localSheetId="56">'SO00 - Objekty přípravy s..._04'!$C$4:$J$41,'SO00 - Objekty přípravy s..._04'!$C$47:$J$71,'SO00 - Objekty přípravy s..._04'!$C$77:$K$132</definedName>
    <definedName name="_xlnm.Print_Titles" localSheetId="56">'SO00 - Objekty přípravy s..._04'!$91:$91</definedName>
    <definedName name="_xlnm._FilterDatabase" localSheetId="57" hidden="1">'SO 101.6 - Etapa VI. - mi...'!$C$98:$K$240</definedName>
    <definedName name="_xlnm.Print_Area" localSheetId="57">'SO 101.6 - Etapa VI. - mi...'!$C$4:$J$43,'SO 101.6 - Etapa VI. - mi...'!$C$49:$J$76,'SO 101.6 - Etapa VI. - mi...'!$C$82:$K$240</definedName>
    <definedName name="_xlnm.Print_Titles" localSheetId="57">'SO 101.6 - Etapa VI. - mi...'!$98:$98</definedName>
    <definedName name="_xlnm.Print_Area" localSheetId="58">'Seznam figur'!$C$4:$G$1115</definedName>
    <definedName name="_xlnm.Print_Titles" localSheetId="58">'Seznam figur'!$9:$9</definedName>
    <definedName name="_xlnm.Print_Area" localSheetId="59">'Pokyny pro vyplnění'!$B$2:$K$71,'Pokyny pro vyplnění'!$B$74:$K$118,'Pokyny pro vyplnění'!$B$121:$K$161,'Pokyny pro vyplnění'!$B$164:$K$219</definedName>
  </definedNames>
  <calcPr/>
</workbook>
</file>

<file path=xl/calcChain.xml><?xml version="1.0" encoding="utf-8"?>
<calcChain xmlns="http://schemas.openxmlformats.org/spreadsheetml/2006/main">
  <c i="59" l="1" r="D7"/>
  <c i="58" r="J41"/>
  <c r="J40"/>
  <c i="1" r="AY152"/>
  <c i="58" r="J39"/>
  <c i="1" r="AX152"/>
  <c i="58" r="BI239"/>
  <c r="BH239"/>
  <c r="BG239"/>
  <c r="BF239"/>
  <c r="T239"/>
  <c r="T238"/>
  <c r="T237"/>
  <c r="R239"/>
  <c r="R238"/>
  <c r="R237"/>
  <c r="P239"/>
  <c r="P238"/>
  <c r="P237"/>
  <c r="BI234"/>
  <c r="BH234"/>
  <c r="BG234"/>
  <c r="BF234"/>
  <c r="T234"/>
  <c r="R234"/>
  <c r="P234"/>
  <c r="BI231"/>
  <c r="BH231"/>
  <c r="BG231"/>
  <c r="BF231"/>
  <c r="T231"/>
  <c r="R231"/>
  <c r="P231"/>
  <c r="BI226"/>
  <c r="BH226"/>
  <c r="BG226"/>
  <c r="BF226"/>
  <c r="T226"/>
  <c r="R226"/>
  <c r="P226"/>
  <c r="BI224"/>
  <c r="BH224"/>
  <c r="BG224"/>
  <c r="BF224"/>
  <c r="T224"/>
  <c r="R224"/>
  <c r="P224"/>
  <c r="BI220"/>
  <c r="BH220"/>
  <c r="BG220"/>
  <c r="BF220"/>
  <c r="T220"/>
  <c r="R220"/>
  <c r="P220"/>
  <c r="BI217"/>
  <c r="BH217"/>
  <c r="BG217"/>
  <c r="BF217"/>
  <c r="T217"/>
  <c r="R217"/>
  <c r="P217"/>
  <c r="BI213"/>
  <c r="BH213"/>
  <c r="BG213"/>
  <c r="BF213"/>
  <c r="T213"/>
  <c r="R213"/>
  <c r="P213"/>
  <c r="BI211"/>
  <c r="BH211"/>
  <c r="BG211"/>
  <c r="BF211"/>
  <c r="T211"/>
  <c r="R211"/>
  <c r="P211"/>
  <c r="BI209"/>
  <c r="BH209"/>
  <c r="BG209"/>
  <c r="BF209"/>
  <c r="T209"/>
  <c r="R209"/>
  <c r="P209"/>
  <c r="BI206"/>
  <c r="BH206"/>
  <c r="BG206"/>
  <c r="BF206"/>
  <c r="T206"/>
  <c r="R206"/>
  <c r="P206"/>
  <c r="BI203"/>
  <c r="BH203"/>
  <c r="BG203"/>
  <c r="BF203"/>
  <c r="T203"/>
  <c r="R203"/>
  <c r="P203"/>
  <c r="BI201"/>
  <c r="BH201"/>
  <c r="BG201"/>
  <c r="BF201"/>
  <c r="T201"/>
  <c r="R201"/>
  <c r="P201"/>
  <c r="BI199"/>
  <c r="BH199"/>
  <c r="BG199"/>
  <c r="BF199"/>
  <c r="T199"/>
  <c r="R199"/>
  <c r="P199"/>
  <c r="BI196"/>
  <c r="BH196"/>
  <c r="BG196"/>
  <c r="BF196"/>
  <c r="T196"/>
  <c r="R196"/>
  <c r="P196"/>
  <c r="BI193"/>
  <c r="BH193"/>
  <c r="BG193"/>
  <c r="BF193"/>
  <c r="T193"/>
  <c r="R193"/>
  <c r="P193"/>
  <c r="BI189"/>
  <c r="BH189"/>
  <c r="BG189"/>
  <c r="BF189"/>
  <c r="T189"/>
  <c r="R189"/>
  <c r="P189"/>
  <c r="BI186"/>
  <c r="BH186"/>
  <c r="BG186"/>
  <c r="BF186"/>
  <c r="T186"/>
  <c r="R186"/>
  <c r="P186"/>
  <c r="BI183"/>
  <c r="BH183"/>
  <c r="BG183"/>
  <c r="BF183"/>
  <c r="T183"/>
  <c r="R183"/>
  <c r="P183"/>
  <c r="BI179"/>
  <c r="BH179"/>
  <c r="BG179"/>
  <c r="BF179"/>
  <c r="T179"/>
  <c r="R179"/>
  <c r="P179"/>
  <c r="BI176"/>
  <c r="BH176"/>
  <c r="BG176"/>
  <c r="BF176"/>
  <c r="T176"/>
  <c r="R176"/>
  <c r="P176"/>
  <c r="BI172"/>
  <c r="BH172"/>
  <c r="BG172"/>
  <c r="BF172"/>
  <c r="T172"/>
  <c r="R172"/>
  <c r="P172"/>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4"/>
  <c r="BH154"/>
  <c r="BG154"/>
  <c r="BF154"/>
  <c r="T154"/>
  <c r="R154"/>
  <c r="P154"/>
  <c r="BI151"/>
  <c r="BH151"/>
  <c r="BG151"/>
  <c r="BF151"/>
  <c r="T151"/>
  <c r="R151"/>
  <c r="P151"/>
  <c r="BI149"/>
  <c r="BH149"/>
  <c r="BG149"/>
  <c r="BF149"/>
  <c r="T149"/>
  <c r="R149"/>
  <c r="P149"/>
  <c r="BI146"/>
  <c r="BH146"/>
  <c r="BG146"/>
  <c r="BF146"/>
  <c r="T146"/>
  <c r="R146"/>
  <c r="P146"/>
  <c r="BI143"/>
  <c r="BH143"/>
  <c r="BG143"/>
  <c r="BF143"/>
  <c r="T143"/>
  <c r="R143"/>
  <c r="P143"/>
  <c r="BI136"/>
  <c r="BH136"/>
  <c r="BG136"/>
  <c r="BF136"/>
  <c r="T136"/>
  <c r="R136"/>
  <c r="P136"/>
  <c r="BI131"/>
  <c r="BH131"/>
  <c r="BG131"/>
  <c r="BF131"/>
  <c r="T131"/>
  <c r="R131"/>
  <c r="P131"/>
  <c r="BI128"/>
  <c r="BH128"/>
  <c r="BG128"/>
  <c r="BF128"/>
  <c r="T128"/>
  <c r="R128"/>
  <c r="P128"/>
  <c r="BI125"/>
  <c r="BH125"/>
  <c r="BG125"/>
  <c r="BF125"/>
  <c r="T125"/>
  <c r="R125"/>
  <c r="P125"/>
  <c r="BI122"/>
  <c r="BH122"/>
  <c r="BG122"/>
  <c r="BF122"/>
  <c r="T122"/>
  <c r="R122"/>
  <c r="P122"/>
  <c r="BI119"/>
  <c r="BH119"/>
  <c r="BG119"/>
  <c r="BF119"/>
  <c r="T119"/>
  <c r="R119"/>
  <c r="P119"/>
  <c r="BI114"/>
  <c r="BH114"/>
  <c r="BG114"/>
  <c r="BF114"/>
  <c r="T114"/>
  <c r="R114"/>
  <c r="P114"/>
  <c r="BI107"/>
  <c r="BH107"/>
  <c r="BG107"/>
  <c r="BF107"/>
  <c r="T107"/>
  <c r="R107"/>
  <c r="P107"/>
  <c r="BI102"/>
  <c r="BH102"/>
  <c r="BG102"/>
  <c r="BF102"/>
  <c r="T102"/>
  <c r="R102"/>
  <c r="P102"/>
  <c r="J96"/>
  <c r="J95"/>
  <c r="F95"/>
  <c r="F93"/>
  <c r="E91"/>
  <c r="J63"/>
  <c r="J62"/>
  <c r="F62"/>
  <c r="F60"/>
  <c r="E58"/>
  <c r="J22"/>
  <c r="E22"/>
  <c r="F96"/>
  <c r="J21"/>
  <c r="J16"/>
  <c r="J93"/>
  <c r="E7"/>
  <c r="E52"/>
  <c i="57" r="J39"/>
  <c r="J38"/>
  <c i="1" r="AY150"/>
  <c i="57" r="J37"/>
  <c i="1" r="AX150"/>
  <c i="57" r="BI131"/>
  <c r="BH131"/>
  <c r="BG131"/>
  <c r="BF131"/>
  <c r="T131"/>
  <c r="T130"/>
  <c r="R131"/>
  <c r="R130"/>
  <c r="P131"/>
  <c r="P130"/>
  <c r="BI128"/>
  <c r="BH128"/>
  <c r="BG128"/>
  <c r="BF128"/>
  <c r="T128"/>
  <c r="T127"/>
  <c r="R128"/>
  <c r="R127"/>
  <c r="P128"/>
  <c r="P127"/>
  <c r="BI125"/>
  <c r="BH125"/>
  <c r="BG125"/>
  <c r="BF125"/>
  <c r="T125"/>
  <c r="T124"/>
  <c r="R125"/>
  <c r="R124"/>
  <c r="P125"/>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R106"/>
  <c r="P106"/>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F86"/>
  <c r="E84"/>
  <c r="F56"/>
  <c r="E54"/>
  <c r="J26"/>
  <c r="E26"/>
  <c r="J89"/>
  <c r="J25"/>
  <c r="J23"/>
  <c r="E23"/>
  <c r="J58"/>
  <c r="J22"/>
  <c r="J20"/>
  <c r="E20"/>
  <c r="F89"/>
  <c r="J19"/>
  <c r="J17"/>
  <c r="E17"/>
  <c r="F58"/>
  <c r="J16"/>
  <c r="J14"/>
  <c r="J56"/>
  <c r="E7"/>
  <c r="E80"/>
  <c i="56" r="J41"/>
  <c r="J40"/>
  <c i="1" r="AY148"/>
  <c i="56" r="J39"/>
  <c i="1" r="AX148"/>
  <c i="56" r="BI228"/>
  <c r="BH228"/>
  <c r="BG228"/>
  <c r="BF228"/>
  <c r="T228"/>
  <c r="T227"/>
  <c r="T226"/>
  <c r="R228"/>
  <c r="R227"/>
  <c r="R226"/>
  <c r="P228"/>
  <c r="P227"/>
  <c r="P226"/>
  <c r="BI222"/>
  <c r="BH222"/>
  <c r="BG222"/>
  <c r="BF222"/>
  <c r="T222"/>
  <c r="R222"/>
  <c r="P222"/>
  <c r="BI219"/>
  <c r="BH219"/>
  <c r="BG219"/>
  <c r="BF219"/>
  <c r="T219"/>
  <c r="R219"/>
  <c r="P219"/>
  <c r="BI214"/>
  <c r="BH214"/>
  <c r="BG214"/>
  <c r="BF214"/>
  <c r="T214"/>
  <c r="R214"/>
  <c r="P214"/>
  <c r="BI212"/>
  <c r="BH212"/>
  <c r="BG212"/>
  <c r="BF212"/>
  <c r="T212"/>
  <c r="R212"/>
  <c r="P212"/>
  <c r="BI208"/>
  <c r="BH208"/>
  <c r="BG208"/>
  <c r="BF208"/>
  <c r="T208"/>
  <c r="R208"/>
  <c r="P208"/>
  <c r="BI206"/>
  <c r="BH206"/>
  <c r="BG206"/>
  <c r="BF206"/>
  <c r="T206"/>
  <c r="R206"/>
  <c r="P206"/>
  <c r="BI203"/>
  <c r="BH203"/>
  <c r="BG203"/>
  <c r="BF203"/>
  <c r="T203"/>
  <c r="R203"/>
  <c r="P203"/>
  <c r="BI201"/>
  <c r="BH201"/>
  <c r="BG201"/>
  <c r="BF201"/>
  <c r="T201"/>
  <c r="R201"/>
  <c r="P201"/>
  <c r="BI199"/>
  <c r="BH199"/>
  <c r="BG199"/>
  <c r="BF199"/>
  <c r="T199"/>
  <c r="R199"/>
  <c r="P199"/>
  <c r="BI196"/>
  <c r="BH196"/>
  <c r="BG196"/>
  <c r="BF196"/>
  <c r="T196"/>
  <c r="R196"/>
  <c r="P196"/>
  <c r="BI193"/>
  <c r="BH193"/>
  <c r="BG193"/>
  <c r="BF193"/>
  <c r="T193"/>
  <c r="R193"/>
  <c r="P193"/>
  <c r="BI191"/>
  <c r="BH191"/>
  <c r="BG191"/>
  <c r="BF191"/>
  <c r="T191"/>
  <c r="R191"/>
  <c r="P191"/>
  <c r="BI189"/>
  <c r="BH189"/>
  <c r="BG189"/>
  <c r="BF189"/>
  <c r="T189"/>
  <c r="R189"/>
  <c r="P189"/>
  <c r="BI186"/>
  <c r="BH186"/>
  <c r="BG186"/>
  <c r="BF186"/>
  <c r="T186"/>
  <c r="R186"/>
  <c r="P186"/>
  <c r="BI183"/>
  <c r="BH183"/>
  <c r="BG183"/>
  <c r="BF183"/>
  <c r="T183"/>
  <c r="R183"/>
  <c r="P183"/>
  <c r="BI179"/>
  <c r="BH179"/>
  <c r="BG179"/>
  <c r="BF179"/>
  <c r="T179"/>
  <c r="R179"/>
  <c r="P179"/>
  <c r="BI176"/>
  <c r="BH176"/>
  <c r="BG176"/>
  <c r="BF176"/>
  <c r="T176"/>
  <c r="R176"/>
  <c r="P176"/>
  <c r="BI173"/>
  <c r="BH173"/>
  <c r="BG173"/>
  <c r="BF173"/>
  <c r="T173"/>
  <c r="R173"/>
  <c r="P173"/>
  <c r="BI168"/>
  <c r="BH168"/>
  <c r="BG168"/>
  <c r="BF168"/>
  <c r="T168"/>
  <c r="R168"/>
  <c r="P168"/>
  <c r="BI164"/>
  <c r="BH164"/>
  <c r="BG164"/>
  <c r="BF164"/>
  <c r="T164"/>
  <c r="R164"/>
  <c r="P164"/>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6"/>
  <c r="BH146"/>
  <c r="BG146"/>
  <c r="BF146"/>
  <c r="T146"/>
  <c r="R146"/>
  <c r="P146"/>
  <c r="BI144"/>
  <c r="BH144"/>
  <c r="BG144"/>
  <c r="BF144"/>
  <c r="T144"/>
  <c r="R144"/>
  <c r="P144"/>
  <c r="BI138"/>
  <c r="BH138"/>
  <c r="BG138"/>
  <c r="BF138"/>
  <c r="T138"/>
  <c r="R138"/>
  <c r="P138"/>
  <c r="BI133"/>
  <c r="BH133"/>
  <c r="BG133"/>
  <c r="BF133"/>
  <c r="T133"/>
  <c r="R133"/>
  <c r="P133"/>
  <c r="BI131"/>
  <c r="BH131"/>
  <c r="BG131"/>
  <c r="BF131"/>
  <c r="T131"/>
  <c r="R131"/>
  <c r="P131"/>
  <c r="BI128"/>
  <c r="BH128"/>
  <c r="BG128"/>
  <c r="BF128"/>
  <c r="T128"/>
  <c r="R128"/>
  <c r="P128"/>
  <c r="BI125"/>
  <c r="BH125"/>
  <c r="BG125"/>
  <c r="BF125"/>
  <c r="T125"/>
  <c r="R125"/>
  <c r="P125"/>
  <c r="BI123"/>
  <c r="BH123"/>
  <c r="BG123"/>
  <c r="BF123"/>
  <c r="T123"/>
  <c r="R123"/>
  <c r="P123"/>
  <c r="BI121"/>
  <c r="BH121"/>
  <c r="BG121"/>
  <c r="BF121"/>
  <c r="T121"/>
  <c r="R121"/>
  <c r="P121"/>
  <c r="BI118"/>
  <c r="BH118"/>
  <c r="BG118"/>
  <c r="BF118"/>
  <c r="T118"/>
  <c r="R118"/>
  <c r="P118"/>
  <c r="BI114"/>
  <c r="BH114"/>
  <c r="BG114"/>
  <c r="BF114"/>
  <c r="T114"/>
  <c r="R114"/>
  <c r="P114"/>
  <c r="BI110"/>
  <c r="BH110"/>
  <c r="BG110"/>
  <c r="BF110"/>
  <c r="T110"/>
  <c r="R110"/>
  <c r="P110"/>
  <c r="BI107"/>
  <c r="BH107"/>
  <c r="BG107"/>
  <c r="BF107"/>
  <c r="T107"/>
  <c r="R107"/>
  <c r="P107"/>
  <c r="BI104"/>
  <c r="BH104"/>
  <c r="BG104"/>
  <c r="BF104"/>
  <c r="T104"/>
  <c r="R104"/>
  <c r="P104"/>
  <c r="BI101"/>
  <c r="BH101"/>
  <c r="BG101"/>
  <c r="BF101"/>
  <c r="T101"/>
  <c r="R101"/>
  <c r="P101"/>
  <c r="J95"/>
  <c r="J94"/>
  <c r="F94"/>
  <c r="F92"/>
  <c r="E90"/>
  <c r="J63"/>
  <c r="J62"/>
  <c r="F62"/>
  <c r="F60"/>
  <c r="E58"/>
  <c r="J22"/>
  <c r="E22"/>
  <c r="F63"/>
  <c r="J21"/>
  <c r="J16"/>
  <c r="J60"/>
  <c r="E7"/>
  <c r="E84"/>
  <c i="55" r="J39"/>
  <c r="J38"/>
  <c i="1" r="AY146"/>
  <c i="55" r="J37"/>
  <c i="1" r="AX146"/>
  <c i="55" r="BI131"/>
  <c r="BH131"/>
  <c r="BG131"/>
  <c r="BF131"/>
  <c r="T131"/>
  <c r="T130"/>
  <c r="R131"/>
  <c r="R130"/>
  <c r="P131"/>
  <c r="P130"/>
  <c r="BI128"/>
  <c r="BH128"/>
  <c r="BG128"/>
  <c r="BF128"/>
  <c r="T128"/>
  <c r="T127"/>
  <c r="R128"/>
  <c r="R127"/>
  <c r="P128"/>
  <c r="P127"/>
  <c r="BI125"/>
  <c r="BH125"/>
  <c r="BG125"/>
  <c r="BF125"/>
  <c r="T125"/>
  <c r="T124"/>
  <c r="R125"/>
  <c r="R124"/>
  <c r="P125"/>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R106"/>
  <c r="P106"/>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F86"/>
  <c r="E84"/>
  <c r="F56"/>
  <c r="E54"/>
  <c r="J26"/>
  <c r="E26"/>
  <c r="J89"/>
  <c r="J25"/>
  <c r="J23"/>
  <c r="E23"/>
  <c r="J88"/>
  <c r="J22"/>
  <c r="J20"/>
  <c r="E20"/>
  <c r="F89"/>
  <c r="J19"/>
  <c r="J17"/>
  <c r="E17"/>
  <c r="F88"/>
  <c r="J16"/>
  <c r="J14"/>
  <c r="J56"/>
  <c r="E7"/>
  <c r="E80"/>
  <c i="54" r="J41"/>
  <c r="J40"/>
  <c i="1" r="AY144"/>
  <c i="54" r="J39"/>
  <c i="1" r="AX144"/>
  <c i="54" r="BI302"/>
  <c r="BH302"/>
  <c r="BG302"/>
  <c r="BF302"/>
  <c r="T302"/>
  <c r="R302"/>
  <c r="P302"/>
  <c r="BI298"/>
  <c r="BH298"/>
  <c r="BG298"/>
  <c r="BF298"/>
  <c r="T298"/>
  <c r="R298"/>
  <c r="P298"/>
  <c r="BI296"/>
  <c r="BH296"/>
  <c r="BG296"/>
  <c r="BF296"/>
  <c r="T296"/>
  <c r="R296"/>
  <c r="P296"/>
  <c r="BI294"/>
  <c r="BH294"/>
  <c r="BG294"/>
  <c r="BF294"/>
  <c r="T294"/>
  <c r="R294"/>
  <c r="P294"/>
  <c r="BI290"/>
  <c r="BH290"/>
  <c r="BG290"/>
  <c r="BF290"/>
  <c r="T290"/>
  <c r="R290"/>
  <c r="P290"/>
  <c r="BI286"/>
  <c r="BH286"/>
  <c r="BG286"/>
  <c r="BF286"/>
  <c r="T286"/>
  <c r="R286"/>
  <c r="P286"/>
  <c r="BI281"/>
  <c r="BH281"/>
  <c r="BG281"/>
  <c r="BF281"/>
  <c r="T281"/>
  <c r="R281"/>
  <c r="P281"/>
  <c r="BI279"/>
  <c r="BH279"/>
  <c r="BG279"/>
  <c r="BF279"/>
  <c r="T279"/>
  <c r="R279"/>
  <c r="P279"/>
  <c r="BI278"/>
  <c r="BH278"/>
  <c r="BG278"/>
  <c r="BF278"/>
  <c r="T278"/>
  <c r="R278"/>
  <c r="P278"/>
  <c r="BI276"/>
  <c r="BH276"/>
  <c r="BG276"/>
  <c r="BF276"/>
  <c r="T276"/>
  <c r="R276"/>
  <c r="P276"/>
  <c r="BI269"/>
  <c r="BH269"/>
  <c r="BG269"/>
  <c r="BF269"/>
  <c r="T269"/>
  <c r="R269"/>
  <c r="P269"/>
  <c r="BI266"/>
  <c r="BH266"/>
  <c r="BG266"/>
  <c r="BF266"/>
  <c r="T266"/>
  <c r="R266"/>
  <c r="P266"/>
  <c r="BI263"/>
  <c r="BH263"/>
  <c r="BG263"/>
  <c r="BF263"/>
  <c r="T263"/>
  <c r="R263"/>
  <c r="P263"/>
  <c r="BI257"/>
  <c r="BH257"/>
  <c r="BG257"/>
  <c r="BF257"/>
  <c r="T257"/>
  <c r="R257"/>
  <c r="P257"/>
  <c r="BI253"/>
  <c r="BH253"/>
  <c r="BG253"/>
  <c r="BF253"/>
  <c r="T253"/>
  <c r="R253"/>
  <c r="P253"/>
  <c r="BI251"/>
  <c r="BH251"/>
  <c r="BG251"/>
  <c r="BF251"/>
  <c r="T251"/>
  <c r="R251"/>
  <c r="P251"/>
  <c r="BI247"/>
  <c r="BH247"/>
  <c r="BG247"/>
  <c r="BF247"/>
  <c r="T247"/>
  <c r="R247"/>
  <c r="P247"/>
  <c r="BI243"/>
  <c r="BH243"/>
  <c r="BG243"/>
  <c r="BF243"/>
  <c r="T243"/>
  <c r="R243"/>
  <c r="P243"/>
  <c r="BI238"/>
  <c r="BH238"/>
  <c r="BG238"/>
  <c r="BF238"/>
  <c r="T238"/>
  <c r="R238"/>
  <c r="P238"/>
  <c r="BI233"/>
  <c r="BH233"/>
  <c r="BG233"/>
  <c r="BF233"/>
  <c r="T233"/>
  <c r="R233"/>
  <c r="P233"/>
  <c r="BI229"/>
  <c r="BH229"/>
  <c r="BG229"/>
  <c r="BF229"/>
  <c r="T229"/>
  <c r="R229"/>
  <c r="P229"/>
  <c r="BI228"/>
  <c r="BH228"/>
  <c r="BG228"/>
  <c r="BF228"/>
  <c r="T228"/>
  <c r="R228"/>
  <c r="P228"/>
  <c r="BI226"/>
  <c r="BH226"/>
  <c r="BG226"/>
  <c r="BF226"/>
  <c r="T226"/>
  <c r="R226"/>
  <c r="P226"/>
  <c r="BI219"/>
  <c r="BH219"/>
  <c r="BG219"/>
  <c r="BF219"/>
  <c r="T219"/>
  <c r="R219"/>
  <c r="P219"/>
  <c r="BI216"/>
  <c r="BH216"/>
  <c r="BG216"/>
  <c r="BF216"/>
  <c r="T216"/>
  <c r="R216"/>
  <c r="P216"/>
  <c r="BI212"/>
  <c r="BH212"/>
  <c r="BG212"/>
  <c r="BF212"/>
  <c r="T212"/>
  <c r="R212"/>
  <c r="P212"/>
  <c r="BI208"/>
  <c r="BH208"/>
  <c r="BG208"/>
  <c r="BF208"/>
  <c r="T208"/>
  <c r="R208"/>
  <c r="P208"/>
  <c r="BI203"/>
  <c r="BH203"/>
  <c r="BG203"/>
  <c r="BF203"/>
  <c r="T203"/>
  <c r="R203"/>
  <c r="P203"/>
  <c r="BI201"/>
  <c r="BH201"/>
  <c r="BG201"/>
  <c r="BF201"/>
  <c r="T201"/>
  <c r="R201"/>
  <c r="P201"/>
  <c r="BI200"/>
  <c r="BH200"/>
  <c r="BG200"/>
  <c r="BF200"/>
  <c r="T200"/>
  <c r="R200"/>
  <c r="P200"/>
  <c r="BI198"/>
  <c r="BH198"/>
  <c r="BG198"/>
  <c r="BF198"/>
  <c r="T198"/>
  <c r="R198"/>
  <c r="P198"/>
  <c r="BI191"/>
  <c r="BH191"/>
  <c r="BG191"/>
  <c r="BF191"/>
  <c r="T191"/>
  <c r="R191"/>
  <c r="P191"/>
  <c r="BI188"/>
  <c r="BH188"/>
  <c r="BG188"/>
  <c r="BF188"/>
  <c r="T188"/>
  <c r="R188"/>
  <c r="P188"/>
  <c r="BI185"/>
  <c r="BH185"/>
  <c r="BG185"/>
  <c r="BF185"/>
  <c r="T185"/>
  <c r="R185"/>
  <c r="P185"/>
  <c r="BI179"/>
  <c r="BH179"/>
  <c r="BG179"/>
  <c r="BF179"/>
  <c r="T179"/>
  <c r="R179"/>
  <c r="P179"/>
  <c r="BI175"/>
  <c r="BH175"/>
  <c r="BG175"/>
  <c r="BF175"/>
  <c r="T175"/>
  <c r="R175"/>
  <c r="P175"/>
  <c r="BI173"/>
  <c r="BH173"/>
  <c r="BG173"/>
  <c r="BF173"/>
  <c r="T173"/>
  <c r="R173"/>
  <c r="P173"/>
  <c r="BI171"/>
  <c r="BH171"/>
  <c r="BG171"/>
  <c r="BF171"/>
  <c r="T171"/>
  <c r="R171"/>
  <c r="P171"/>
  <c r="BI169"/>
  <c r="BH169"/>
  <c r="BG169"/>
  <c r="BF169"/>
  <c r="T169"/>
  <c r="R169"/>
  <c r="P169"/>
  <c r="BI163"/>
  <c r="BH163"/>
  <c r="BG163"/>
  <c r="BF163"/>
  <c r="T163"/>
  <c r="R163"/>
  <c r="P163"/>
  <c r="BI159"/>
  <c r="BH159"/>
  <c r="BG159"/>
  <c r="BF159"/>
  <c r="T159"/>
  <c r="R159"/>
  <c r="P159"/>
  <c r="BI154"/>
  <c r="BH154"/>
  <c r="BG154"/>
  <c r="BF154"/>
  <c r="T154"/>
  <c r="R154"/>
  <c r="P154"/>
  <c r="BI149"/>
  <c r="BH149"/>
  <c r="BG149"/>
  <c r="BF149"/>
  <c r="T149"/>
  <c r="R149"/>
  <c r="P149"/>
  <c r="BI145"/>
  <c r="BH145"/>
  <c r="BG145"/>
  <c r="BF145"/>
  <c r="T145"/>
  <c r="R145"/>
  <c r="P145"/>
  <c r="BI144"/>
  <c r="BH144"/>
  <c r="BG144"/>
  <c r="BF144"/>
  <c r="T144"/>
  <c r="R144"/>
  <c r="P144"/>
  <c r="BI142"/>
  <c r="BH142"/>
  <c r="BG142"/>
  <c r="BF142"/>
  <c r="T142"/>
  <c r="R142"/>
  <c r="P142"/>
  <c r="BI135"/>
  <c r="BH135"/>
  <c r="BG135"/>
  <c r="BF135"/>
  <c r="T135"/>
  <c r="R135"/>
  <c r="P135"/>
  <c r="BI132"/>
  <c r="BH132"/>
  <c r="BG132"/>
  <c r="BF132"/>
  <c r="T132"/>
  <c r="R132"/>
  <c r="P132"/>
  <c r="BI126"/>
  <c r="BH126"/>
  <c r="BG126"/>
  <c r="BF126"/>
  <c r="T126"/>
  <c r="R126"/>
  <c r="P126"/>
  <c r="BI122"/>
  <c r="BH122"/>
  <c r="BG122"/>
  <c r="BF122"/>
  <c r="T122"/>
  <c r="R122"/>
  <c r="P122"/>
  <c r="BI117"/>
  <c r="BH117"/>
  <c r="BG117"/>
  <c r="BF117"/>
  <c r="T117"/>
  <c r="R117"/>
  <c r="P117"/>
  <c r="BI115"/>
  <c r="BH115"/>
  <c r="BG115"/>
  <c r="BF115"/>
  <c r="T115"/>
  <c r="R115"/>
  <c r="P115"/>
  <c r="BI114"/>
  <c r="BH114"/>
  <c r="BG114"/>
  <c r="BF114"/>
  <c r="T114"/>
  <c r="R114"/>
  <c r="P114"/>
  <c r="BI112"/>
  <c r="BH112"/>
  <c r="BG112"/>
  <c r="BF112"/>
  <c r="T112"/>
  <c r="R112"/>
  <c r="P112"/>
  <c r="BI105"/>
  <c r="BH105"/>
  <c r="BG105"/>
  <c r="BF105"/>
  <c r="T105"/>
  <c r="R105"/>
  <c r="P105"/>
  <c r="BI100"/>
  <c r="BH100"/>
  <c r="BG100"/>
  <c r="BF100"/>
  <c r="T100"/>
  <c r="R100"/>
  <c r="P100"/>
  <c r="F91"/>
  <c r="E89"/>
  <c r="F60"/>
  <c r="E58"/>
  <c r="J28"/>
  <c r="E28"/>
  <c r="J94"/>
  <c r="J27"/>
  <c r="J25"/>
  <c r="E25"/>
  <c r="J62"/>
  <c r="J24"/>
  <c r="J22"/>
  <c r="E22"/>
  <c r="F94"/>
  <c r="J21"/>
  <c r="J19"/>
  <c r="E19"/>
  <c r="F93"/>
  <c r="J18"/>
  <c r="J16"/>
  <c r="J60"/>
  <c r="E7"/>
  <c r="E83"/>
  <c i="53" r="J41"/>
  <c r="J40"/>
  <c i="1" r="AY143"/>
  <c i="53" r="J39"/>
  <c i="1" r="AX143"/>
  <c i="53" r="BI362"/>
  <c r="BH362"/>
  <c r="BG362"/>
  <c r="BF362"/>
  <c r="T362"/>
  <c r="R362"/>
  <c r="P362"/>
  <c r="BI361"/>
  <c r="BH361"/>
  <c r="BG361"/>
  <c r="BF361"/>
  <c r="T361"/>
  <c r="R361"/>
  <c r="P361"/>
  <c r="BI360"/>
  <c r="BH360"/>
  <c r="BG360"/>
  <c r="BF360"/>
  <c r="T360"/>
  <c r="R360"/>
  <c r="P360"/>
  <c r="BI353"/>
  <c r="BH353"/>
  <c r="BG353"/>
  <c r="BF353"/>
  <c r="T353"/>
  <c r="R353"/>
  <c r="P353"/>
  <c r="BI350"/>
  <c r="BH350"/>
  <c r="BG350"/>
  <c r="BF350"/>
  <c r="T350"/>
  <c r="R350"/>
  <c r="P350"/>
  <c r="BI348"/>
  <c r="BH348"/>
  <c r="BG348"/>
  <c r="BF348"/>
  <c r="T348"/>
  <c r="R348"/>
  <c r="P348"/>
  <c r="BI343"/>
  <c r="BH343"/>
  <c r="BG343"/>
  <c r="BF343"/>
  <c r="T343"/>
  <c r="R343"/>
  <c r="P343"/>
  <c r="BI340"/>
  <c r="BH340"/>
  <c r="BG340"/>
  <c r="BF340"/>
  <c r="T340"/>
  <c r="R340"/>
  <c r="P340"/>
  <c r="BI337"/>
  <c r="BH337"/>
  <c r="BG337"/>
  <c r="BF337"/>
  <c r="T337"/>
  <c r="R337"/>
  <c r="P337"/>
  <c r="BI336"/>
  <c r="BH336"/>
  <c r="BG336"/>
  <c r="BF336"/>
  <c r="T336"/>
  <c r="R336"/>
  <c r="P336"/>
  <c r="BI335"/>
  <c r="BH335"/>
  <c r="BG335"/>
  <c r="BF335"/>
  <c r="T335"/>
  <c r="R335"/>
  <c r="P335"/>
  <c r="BI333"/>
  <c r="BH333"/>
  <c r="BG333"/>
  <c r="BF333"/>
  <c r="T333"/>
  <c r="R333"/>
  <c r="P333"/>
  <c r="BI331"/>
  <c r="BH331"/>
  <c r="BG331"/>
  <c r="BF331"/>
  <c r="T331"/>
  <c r="R331"/>
  <c r="P331"/>
  <c r="BI330"/>
  <c r="BH330"/>
  <c r="BG330"/>
  <c r="BF330"/>
  <c r="T330"/>
  <c r="R330"/>
  <c r="P330"/>
  <c r="BI329"/>
  <c r="BH329"/>
  <c r="BG329"/>
  <c r="BF329"/>
  <c r="T329"/>
  <c r="R329"/>
  <c r="P329"/>
  <c r="BI327"/>
  <c r="BH327"/>
  <c r="BG327"/>
  <c r="BF327"/>
  <c r="T327"/>
  <c r="R327"/>
  <c r="P327"/>
  <c r="BI324"/>
  <c r="BH324"/>
  <c r="BG324"/>
  <c r="BF324"/>
  <c r="T324"/>
  <c r="R324"/>
  <c r="P324"/>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3"/>
  <c r="BH313"/>
  <c r="BG313"/>
  <c r="BF313"/>
  <c r="T313"/>
  <c r="R313"/>
  <c r="P313"/>
  <c r="BI311"/>
  <c r="BH311"/>
  <c r="BG311"/>
  <c r="BF311"/>
  <c r="T311"/>
  <c r="R311"/>
  <c r="P311"/>
  <c r="BI307"/>
  <c r="BH307"/>
  <c r="BG307"/>
  <c r="BF307"/>
  <c r="T307"/>
  <c r="R307"/>
  <c r="P307"/>
  <c r="BI304"/>
  <c r="BH304"/>
  <c r="BG304"/>
  <c r="BF304"/>
  <c r="T304"/>
  <c r="R304"/>
  <c r="P304"/>
  <c r="BI303"/>
  <c r="BH303"/>
  <c r="BG303"/>
  <c r="BF303"/>
  <c r="T303"/>
  <c r="R303"/>
  <c r="P303"/>
  <c r="BI294"/>
  <c r="BH294"/>
  <c r="BG294"/>
  <c r="BF294"/>
  <c r="T294"/>
  <c r="R294"/>
  <c r="P294"/>
  <c r="BI289"/>
  <c r="BH289"/>
  <c r="BG289"/>
  <c r="BF289"/>
  <c r="T289"/>
  <c r="R289"/>
  <c r="P289"/>
  <c r="BI285"/>
  <c r="BH285"/>
  <c r="BG285"/>
  <c r="BF285"/>
  <c r="T285"/>
  <c r="R285"/>
  <c r="P285"/>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1"/>
  <c r="BH261"/>
  <c r="BG261"/>
  <c r="BF261"/>
  <c r="T261"/>
  <c r="R261"/>
  <c r="P261"/>
  <c r="BI258"/>
  <c r="BH258"/>
  <c r="BG258"/>
  <c r="BF258"/>
  <c r="T258"/>
  <c r="R258"/>
  <c r="P258"/>
  <c r="BI254"/>
  <c r="BH254"/>
  <c r="BG254"/>
  <c r="BF254"/>
  <c r="T254"/>
  <c r="R254"/>
  <c r="P254"/>
  <c r="BI253"/>
  <c r="BH253"/>
  <c r="BG253"/>
  <c r="BF253"/>
  <c r="T253"/>
  <c r="R253"/>
  <c r="P253"/>
  <c r="BI249"/>
  <c r="BH249"/>
  <c r="BG249"/>
  <c r="BF249"/>
  <c r="T249"/>
  <c r="R249"/>
  <c r="P249"/>
  <c r="BI248"/>
  <c r="BH248"/>
  <c r="BG248"/>
  <c r="BF248"/>
  <c r="T248"/>
  <c r="R248"/>
  <c r="P248"/>
  <c r="BI242"/>
  <c r="BH242"/>
  <c r="BG242"/>
  <c r="BF242"/>
  <c r="T242"/>
  <c r="R242"/>
  <c r="P242"/>
  <c r="BI241"/>
  <c r="BH241"/>
  <c r="BG241"/>
  <c r="BF241"/>
  <c r="T241"/>
  <c r="R241"/>
  <c r="P241"/>
  <c r="BI239"/>
  <c r="BH239"/>
  <c r="BG239"/>
  <c r="BF239"/>
  <c r="T239"/>
  <c r="R239"/>
  <c r="P239"/>
  <c r="BI237"/>
  <c r="BH237"/>
  <c r="BG237"/>
  <c r="BF237"/>
  <c r="T237"/>
  <c r="R237"/>
  <c r="P237"/>
  <c r="BI234"/>
  <c r="BH234"/>
  <c r="BG234"/>
  <c r="BF234"/>
  <c r="T234"/>
  <c r="R234"/>
  <c r="P234"/>
  <c r="BI230"/>
  <c r="BH230"/>
  <c r="BG230"/>
  <c r="BF230"/>
  <c r="T230"/>
  <c r="R230"/>
  <c r="P230"/>
  <c r="BI228"/>
  <c r="BH228"/>
  <c r="BG228"/>
  <c r="BF228"/>
  <c r="T228"/>
  <c r="R228"/>
  <c r="P228"/>
  <c r="BI226"/>
  <c r="BH226"/>
  <c r="BG226"/>
  <c r="BF226"/>
  <c r="T226"/>
  <c r="R226"/>
  <c r="P226"/>
  <c r="BI224"/>
  <c r="BH224"/>
  <c r="BG224"/>
  <c r="BF224"/>
  <c r="T224"/>
  <c r="R224"/>
  <c r="P224"/>
  <c r="BI223"/>
  <c r="BH223"/>
  <c r="BG223"/>
  <c r="BF223"/>
  <c r="T223"/>
  <c r="R223"/>
  <c r="P223"/>
  <c r="BI221"/>
  <c r="BH221"/>
  <c r="BG221"/>
  <c r="BF221"/>
  <c r="T221"/>
  <c r="R221"/>
  <c r="P221"/>
  <c r="BI216"/>
  <c r="BH216"/>
  <c r="BG216"/>
  <c r="BF216"/>
  <c r="T216"/>
  <c r="R216"/>
  <c r="P216"/>
  <c r="BI214"/>
  <c r="BH214"/>
  <c r="BG214"/>
  <c r="BF214"/>
  <c r="T214"/>
  <c r="R214"/>
  <c r="P214"/>
  <c r="BI211"/>
  <c r="BH211"/>
  <c r="BG211"/>
  <c r="BF211"/>
  <c r="T211"/>
  <c r="R211"/>
  <c r="P211"/>
  <c r="BI204"/>
  <c r="BH204"/>
  <c r="BG204"/>
  <c r="BF204"/>
  <c r="T204"/>
  <c r="R204"/>
  <c r="P204"/>
  <c r="BI202"/>
  <c r="BH202"/>
  <c r="BG202"/>
  <c r="BF202"/>
  <c r="T202"/>
  <c r="R202"/>
  <c r="P202"/>
  <c r="BI199"/>
  <c r="BH199"/>
  <c r="BG199"/>
  <c r="BF199"/>
  <c r="T199"/>
  <c r="R199"/>
  <c r="P199"/>
  <c r="BI197"/>
  <c r="BH197"/>
  <c r="BG197"/>
  <c r="BF197"/>
  <c r="T197"/>
  <c r="R197"/>
  <c r="P197"/>
  <c r="BI195"/>
  <c r="BH195"/>
  <c r="BG195"/>
  <c r="BF195"/>
  <c r="T195"/>
  <c r="R195"/>
  <c r="P195"/>
  <c r="BI192"/>
  <c r="BH192"/>
  <c r="BG192"/>
  <c r="BF192"/>
  <c r="T192"/>
  <c r="R192"/>
  <c r="P192"/>
  <c r="BI189"/>
  <c r="BH189"/>
  <c r="BG189"/>
  <c r="BF189"/>
  <c r="T189"/>
  <c r="R189"/>
  <c r="P189"/>
  <c r="BI186"/>
  <c r="BH186"/>
  <c r="BG186"/>
  <c r="BF186"/>
  <c r="T186"/>
  <c r="R186"/>
  <c r="P186"/>
  <c r="BI179"/>
  <c r="BH179"/>
  <c r="BG179"/>
  <c r="BF179"/>
  <c r="T179"/>
  <c r="R179"/>
  <c r="P179"/>
  <c r="BI177"/>
  <c r="BH177"/>
  <c r="BG177"/>
  <c r="BF177"/>
  <c r="T177"/>
  <c r="R177"/>
  <c r="P177"/>
  <c r="BI176"/>
  <c r="BH176"/>
  <c r="BG176"/>
  <c r="BF176"/>
  <c r="T176"/>
  <c r="R176"/>
  <c r="P176"/>
  <c r="BI171"/>
  <c r="BH171"/>
  <c r="BG171"/>
  <c r="BF171"/>
  <c r="T171"/>
  <c r="R171"/>
  <c r="P171"/>
  <c r="BI169"/>
  <c r="BH169"/>
  <c r="BG169"/>
  <c r="BF169"/>
  <c r="T169"/>
  <c r="R169"/>
  <c r="P169"/>
  <c r="BI166"/>
  <c r="BH166"/>
  <c r="BG166"/>
  <c r="BF166"/>
  <c r="T166"/>
  <c r="R166"/>
  <c r="P166"/>
  <c r="BI162"/>
  <c r="BH162"/>
  <c r="BG162"/>
  <c r="BF162"/>
  <c r="T162"/>
  <c r="R162"/>
  <c r="P162"/>
  <c r="BI159"/>
  <c r="BH159"/>
  <c r="BG159"/>
  <c r="BF159"/>
  <c r="T159"/>
  <c r="R159"/>
  <c r="P159"/>
  <c r="BI156"/>
  <c r="BH156"/>
  <c r="BG156"/>
  <c r="BF156"/>
  <c r="T156"/>
  <c r="R156"/>
  <c r="P156"/>
  <c r="BI153"/>
  <c r="BH153"/>
  <c r="BG153"/>
  <c r="BF153"/>
  <c r="T153"/>
  <c r="R153"/>
  <c r="P153"/>
  <c r="BI151"/>
  <c r="BH151"/>
  <c r="BG151"/>
  <c r="BF151"/>
  <c r="T151"/>
  <c r="R151"/>
  <c r="P151"/>
  <c r="BI147"/>
  <c r="BH147"/>
  <c r="BG147"/>
  <c r="BF147"/>
  <c r="T147"/>
  <c r="R147"/>
  <c r="P147"/>
  <c r="BI144"/>
  <c r="BH144"/>
  <c r="BG144"/>
  <c r="BF144"/>
  <c r="T144"/>
  <c r="R144"/>
  <c r="P144"/>
  <c r="BI139"/>
  <c r="BH139"/>
  <c r="BG139"/>
  <c r="BF139"/>
  <c r="T139"/>
  <c r="R139"/>
  <c r="P139"/>
  <c r="BI137"/>
  <c r="BH137"/>
  <c r="BG137"/>
  <c r="BF137"/>
  <c r="T137"/>
  <c r="R137"/>
  <c r="P137"/>
  <c r="BI135"/>
  <c r="BH135"/>
  <c r="BG135"/>
  <c r="BF135"/>
  <c r="T135"/>
  <c r="R135"/>
  <c r="P135"/>
  <c r="BI131"/>
  <c r="BH131"/>
  <c r="BG131"/>
  <c r="BF131"/>
  <c r="T131"/>
  <c r="R131"/>
  <c r="P131"/>
  <c r="BI128"/>
  <c r="BH128"/>
  <c r="BG128"/>
  <c r="BF128"/>
  <c r="T128"/>
  <c r="R128"/>
  <c r="P128"/>
  <c r="BI127"/>
  <c r="BH127"/>
  <c r="BG127"/>
  <c r="BF127"/>
  <c r="T127"/>
  <c r="R127"/>
  <c r="P127"/>
  <c r="BI121"/>
  <c r="BH121"/>
  <c r="BG121"/>
  <c r="BF121"/>
  <c r="T121"/>
  <c r="R121"/>
  <c r="P121"/>
  <c r="BI117"/>
  <c r="BH117"/>
  <c r="BG117"/>
  <c r="BF117"/>
  <c r="T117"/>
  <c r="R117"/>
  <c r="P117"/>
  <c r="BI115"/>
  <c r="BH115"/>
  <c r="BG115"/>
  <c r="BF115"/>
  <c r="T115"/>
  <c r="R115"/>
  <c r="P115"/>
  <c r="BI109"/>
  <c r="BH109"/>
  <c r="BG109"/>
  <c r="BF109"/>
  <c r="T109"/>
  <c r="R109"/>
  <c r="P109"/>
  <c r="BI106"/>
  <c r="BH106"/>
  <c r="BG106"/>
  <c r="BF106"/>
  <c r="T106"/>
  <c r="R106"/>
  <c r="P106"/>
  <c r="BI105"/>
  <c r="BH105"/>
  <c r="BG105"/>
  <c r="BF105"/>
  <c r="T105"/>
  <c r="R105"/>
  <c r="P105"/>
  <c r="BI100"/>
  <c r="BH100"/>
  <c r="BG100"/>
  <c r="BF100"/>
  <c r="T100"/>
  <c r="R100"/>
  <c r="P100"/>
  <c r="F92"/>
  <c r="E90"/>
  <c r="F60"/>
  <c r="E58"/>
  <c r="J28"/>
  <c r="E28"/>
  <c r="J63"/>
  <c r="J27"/>
  <c r="J25"/>
  <c r="E25"/>
  <c r="J94"/>
  <c r="J24"/>
  <c r="J22"/>
  <c r="E22"/>
  <c r="F63"/>
  <c r="J21"/>
  <c r="J19"/>
  <c r="E19"/>
  <c r="F94"/>
  <c r="J18"/>
  <c r="J16"/>
  <c r="J60"/>
  <c r="E7"/>
  <c r="E52"/>
  <c i="52" r="J41"/>
  <c r="J40"/>
  <c i="1" r="AY141"/>
  <c i="52" r="J39"/>
  <c i="1" r="AX141"/>
  <c i="52" r="BI135"/>
  <c r="BH135"/>
  <c r="BG135"/>
  <c r="BF135"/>
  <c r="T135"/>
  <c r="T134"/>
  <c r="R135"/>
  <c r="R134"/>
  <c r="P135"/>
  <c r="P134"/>
  <c r="BI133"/>
  <c r="BH133"/>
  <c r="BG133"/>
  <c r="BF133"/>
  <c r="T133"/>
  <c r="R133"/>
  <c r="P133"/>
  <c r="BI131"/>
  <c r="BH131"/>
  <c r="BG131"/>
  <c r="BF131"/>
  <c r="T131"/>
  <c r="R131"/>
  <c r="P131"/>
  <c r="BI129"/>
  <c r="BH129"/>
  <c r="BG129"/>
  <c r="BF129"/>
  <c r="T129"/>
  <c r="R129"/>
  <c r="P129"/>
  <c r="BI121"/>
  <c r="BH121"/>
  <c r="BG121"/>
  <c r="BF121"/>
  <c r="T121"/>
  <c r="R121"/>
  <c r="P121"/>
  <c r="BI118"/>
  <c r="BH118"/>
  <c r="BG118"/>
  <c r="BF118"/>
  <c r="T118"/>
  <c r="R118"/>
  <c r="P118"/>
  <c r="BI115"/>
  <c r="BH115"/>
  <c r="BG115"/>
  <c r="BF115"/>
  <c r="T115"/>
  <c r="R115"/>
  <c r="P115"/>
  <c r="BI113"/>
  <c r="BH113"/>
  <c r="BG113"/>
  <c r="BF113"/>
  <c r="T113"/>
  <c r="R113"/>
  <c r="P113"/>
  <c r="BI112"/>
  <c r="BH112"/>
  <c r="BG112"/>
  <c r="BF112"/>
  <c r="T112"/>
  <c r="R112"/>
  <c r="P112"/>
  <c r="BI110"/>
  <c r="BH110"/>
  <c r="BG110"/>
  <c r="BF110"/>
  <c r="T110"/>
  <c r="R110"/>
  <c r="P110"/>
  <c r="BI106"/>
  <c r="BH106"/>
  <c r="BG106"/>
  <c r="BF106"/>
  <c r="T106"/>
  <c r="R106"/>
  <c r="P106"/>
  <c r="BI103"/>
  <c r="BH103"/>
  <c r="BG103"/>
  <c r="BF103"/>
  <c r="T103"/>
  <c r="R103"/>
  <c r="P103"/>
  <c r="BI101"/>
  <c r="BH101"/>
  <c r="BG101"/>
  <c r="BF101"/>
  <c r="T101"/>
  <c r="R101"/>
  <c r="P101"/>
  <c r="BI99"/>
  <c r="BH99"/>
  <c r="BG99"/>
  <c r="BF99"/>
  <c r="T99"/>
  <c r="R99"/>
  <c r="P99"/>
  <c r="J93"/>
  <c r="J92"/>
  <c r="F92"/>
  <c r="F90"/>
  <c r="E88"/>
  <c r="J63"/>
  <c r="J62"/>
  <c r="F62"/>
  <c r="F60"/>
  <c r="E58"/>
  <c r="J22"/>
  <c r="E22"/>
  <c r="F93"/>
  <c r="J21"/>
  <c r="J16"/>
  <c r="J90"/>
  <c r="E7"/>
  <c r="E82"/>
  <c i="51" r="J41"/>
  <c r="J40"/>
  <c i="1" r="AY138"/>
  <c i="51" r="J39"/>
  <c i="1" r="AX138"/>
  <c i="51" r="BI338"/>
  <c r="BH338"/>
  <c r="BG338"/>
  <c r="BF338"/>
  <c r="T338"/>
  <c r="T337"/>
  <c r="T336"/>
  <c r="R338"/>
  <c r="R337"/>
  <c r="R336"/>
  <c r="P338"/>
  <c r="P337"/>
  <c r="P336"/>
  <c r="BI334"/>
  <c r="BH334"/>
  <c r="BG334"/>
  <c r="BF334"/>
  <c r="T334"/>
  <c r="T333"/>
  <c r="R334"/>
  <c r="R333"/>
  <c r="P334"/>
  <c r="P333"/>
  <c r="BI328"/>
  <c r="BH328"/>
  <c r="BG328"/>
  <c r="BF328"/>
  <c r="T328"/>
  <c r="R328"/>
  <c r="P328"/>
  <c r="BI325"/>
  <c r="BH325"/>
  <c r="BG325"/>
  <c r="BF325"/>
  <c r="T325"/>
  <c r="R325"/>
  <c r="P325"/>
  <c r="BI320"/>
  <c r="BH320"/>
  <c r="BG320"/>
  <c r="BF320"/>
  <c r="T320"/>
  <c r="R320"/>
  <c r="P320"/>
  <c r="BI318"/>
  <c r="BH318"/>
  <c r="BG318"/>
  <c r="BF318"/>
  <c r="T318"/>
  <c r="R318"/>
  <c r="P318"/>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0"/>
  <c r="BH300"/>
  <c r="BG300"/>
  <c r="BF300"/>
  <c r="T300"/>
  <c r="R300"/>
  <c r="P300"/>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6"/>
  <c r="BH286"/>
  <c r="BG286"/>
  <c r="BF286"/>
  <c r="T286"/>
  <c r="R286"/>
  <c r="P286"/>
  <c r="BI283"/>
  <c r="BH283"/>
  <c r="BG283"/>
  <c r="BF283"/>
  <c r="T283"/>
  <c r="R283"/>
  <c r="P283"/>
  <c r="BI280"/>
  <c r="BH280"/>
  <c r="BG280"/>
  <c r="BF280"/>
  <c r="T280"/>
  <c r="R280"/>
  <c r="P280"/>
  <c r="BI278"/>
  <c r="BH278"/>
  <c r="BG278"/>
  <c r="BF278"/>
  <c r="T278"/>
  <c r="R278"/>
  <c r="P278"/>
  <c r="BI275"/>
  <c r="BH275"/>
  <c r="BG275"/>
  <c r="BF275"/>
  <c r="T275"/>
  <c r="R275"/>
  <c r="P275"/>
  <c r="BI273"/>
  <c r="BH273"/>
  <c r="BG273"/>
  <c r="BF273"/>
  <c r="T273"/>
  <c r="R273"/>
  <c r="P273"/>
  <c r="BI271"/>
  <c r="BH271"/>
  <c r="BG271"/>
  <c r="BF271"/>
  <c r="T271"/>
  <c r="R271"/>
  <c r="P271"/>
  <c r="BI268"/>
  <c r="BH268"/>
  <c r="BG268"/>
  <c r="BF268"/>
  <c r="T268"/>
  <c r="R268"/>
  <c r="P268"/>
  <c r="BI267"/>
  <c r="BH267"/>
  <c r="BG267"/>
  <c r="BF267"/>
  <c r="T267"/>
  <c r="R267"/>
  <c r="P267"/>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59"/>
  <c r="BH259"/>
  <c r="BG259"/>
  <c r="BF259"/>
  <c r="T259"/>
  <c r="R259"/>
  <c r="P259"/>
  <c r="BI257"/>
  <c r="BH257"/>
  <c r="BG257"/>
  <c r="BF257"/>
  <c r="T257"/>
  <c r="R257"/>
  <c r="P257"/>
  <c r="BI253"/>
  <c r="BH253"/>
  <c r="BG253"/>
  <c r="BF253"/>
  <c r="T253"/>
  <c r="R253"/>
  <c r="P253"/>
  <c r="BI250"/>
  <c r="BH250"/>
  <c r="BG250"/>
  <c r="BF250"/>
  <c r="T250"/>
  <c r="R250"/>
  <c r="P250"/>
  <c r="BI246"/>
  <c r="BH246"/>
  <c r="BG246"/>
  <c r="BF246"/>
  <c r="T246"/>
  <c r="R246"/>
  <c r="P246"/>
  <c r="BI242"/>
  <c r="BH242"/>
  <c r="BG242"/>
  <c r="BF242"/>
  <c r="T242"/>
  <c r="R242"/>
  <c r="P242"/>
  <c r="BI239"/>
  <c r="BH239"/>
  <c r="BG239"/>
  <c r="BF239"/>
  <c r="T239"/>
  <c r="R239"/>
  <c r="P239"/>
  <c r="BI236"/>
  <c r="BH236"/>
  <c r="BG236"/>
  <c r="BF236"/>
  <c r="T236"/>
  <c r="R236"/>
  <c r="P236"/>
  <c r="BI233"/>
  <c r="BH233"/>
  <c r="BG233"/>
  <c r="BF233"/>
  <c r="T233"/>
  <c r="R233"/>
  <c r="P233"/>
  <c r="BI228"/>
  <c r="BH228"/>
  <c r="BG228"/>
  <c r="BF228"/>
  <c r="T228"/>
  <c r="R228"/>
  <c r="P228"/>
  <c r="BI223"/>
  <c r="BH223"/>
  <c r="BG223"/>
  <c r="BF223"/>
  <c r="T223"/>
  <c r="R223"/>
  <c r="P223"/>
  <c r="BI218"/>
  <c r="BH218"/>
  <c r="BG218"/>
  <c r="BF218"/>
  <c r="T218"/>
  <c r="R218"/>
  <c r="P218"/>
  <c r="BI213"/>
  <c r="BH213"/>
  <c r="BG213"/>
  <c r="BF213"/>
  <c r="T213"/>
  <c r="R213"/>
  <c r="P213"/>
  <c r="BI208"/>
  <c r="BH208"/>
  <c r="BG208"/>
  <c r="BF208"/>
  <c r="T208"/>
  <c r="R208"/>
  <c r="P208"/>
  <c r="BI203"/>
  <c r="BH203"/>
  <c r="BG203"/>
  <c r="BF203"/>
  <c r="T203"/>
  <c r="R203"/>
  <c r="P203"/>
  <c r="BI198"/>
  <c r="BH198"/>
  <c r="BG198"/>
  <c r="BF198"/>
  <c r="T198"/>
  <c r="R198"/>
  <c r="P198"/>
  <c r="BI195"/>
  <c r="BH195"/>
  <c r="BG195"/>
  <c r="BF195"/>
  <c r="T195"/>
  <c r="R195"/>
  <c r="P195"/>
  <c r="BI192"/>
  <c r="BH192"/>
  <c r="BG192"/>
  <c r="BF192"/>
  <c r="T192"/>
  <c r="R192"/>
  <c r="P192"/>
  <c r="BI189"/>
  <c r="BH189"/>
  <c r="BG189"/>
  <c r="BF189"/>
  <c r="T189"/>
  <c r="R189"/>
  <c r="P189"/>
  <c r="BI184"/>
  <c r="BH184"/>
  <c r="BG184"/>
  <c r="BF184"/>
  <c r="T184"/>
  <c r="R184"/>
  <c r="P184"/>
  <c r="BI179"/>
  <c r="BH179"/>
  <c r="BG179"/>
  <c r="BF179"/>
  <c r="T179"/>
  <c r="R179"/>
  <c r="P179"/>
  <c r="BI177"/>
  <c r="BH177"/>
  <c r="BG177"/>
  <c r="BF177"/>
  <c r="T177"/>
  <c r="R177"/>
  <c r="P177"/>
  <c r="BI174"/>
  <c r="BH174"/>
  <c r="BG174"/>
  <c r="BF174"/>
  <c r="T174"/>
  <c r="R174"/>
  <c r="P174"/>
  <c r="BI172"/>
  <c r="BH172"/>
  <c r="BG172"/>
  <c r="BF172"/>
  <c r="T172"/>
  <c r="R172"/>
  <c r="P172"/>
  <c r="BI169"/>
  <c r="BH169"/>
  <c r="BG169"/>
  <c r="BF169"/>
  <c r="T169"/>
  <c r="R169"/>
  <c r="P169"/>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44"/>
  <c r="BH144"/>
  <c r="BG144"/>
  <c r="BF144"/>
  <c r="T144"/>
  <c r="R144"/>
  <c r="P144"/>
  <c r="BI140"/>
  <c r="BH140"/>
  <c r="BG140"/>
  <c r="BF140"/>
  <c r="T140"/>
  <c r="R140"/>
  <c r="P140"/>
  <c r="BI137"/>
  <c r="BH137"/>
  <c r="BG137"/>
  <c r="BF137"/>
  <c r="T137"/>
  <c r="R137"/>
  <c r="P137"/>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5"/>
  <c r="BH115"/>
  <c r="BG115"/>
  <c r="BF115"/>
  <c r="T115"/>
  <c r="R115"/>
  <c r="P115"/>
  <c r="BI111"/>
  <c r="BH111"/>
  <c r="BG111"/>
  <c r="BF111"/>
  <c r="T111"/>
  <c r="R111"/>
  <c r="P111"/>
  <c r="BI106"/>
  <c r="BH106"/>
  <c r="BG106"/>
  <c r="BF106"/>
  <c r="T106"/>
  <c r="R106"/>
  <c r="P106"/>
  <c r="BI103"/>
  <c r="BH103"/>
  <c r="BG103"/>
  <c r="BF103"/>
  <c r="T103"/>
  <c r="R103"/>
  <c r="P103"/>
  <c r="J97"/>
  <c r="J96"/>
  <c r="F96"/>
  <c r="F94"/>
  <c r="E92"/>
  <c r="J63"/>
  <c r="J62"/>
  <c r="F62"/>
  <c r="F60"/>
  <c r="E58"/>
  <c r="J22"/>
  <c r="E22"/>
  <c r="F97"/>
  <c r="J21"/>
  <c r="J16"/>
  <c r="J60"/>
  <c r="E7"/>
  <c r="E52"/>
  <c i="50" r="J39"/>
  <c r="J38"/>
  <c i="1" r="AY135"/>
  <c i="50" r="J37"/>
  <c i="1" r="AX135"/>
  <c i="50" r="BI131"/>
  <c r="BH131"/>
  <c r="BG131"/>
  <c r="BF131"/>
  <c r="T131"/>
  <c r="T130"/>
  <c r="R131"/>
  <c r="R130"/>
  <c r="P131"/>
  <c r="P130"/>
  <c r="BI128"/>
  <c r="BH128"/>
  <c r="BG128"/>
  <c r="BF128"/>
  <c r="T128"/>
  <c r="T127"/>
  <c r="R128"/>
  <c r="R127"/>
  <c r="P128"/>
  <c r="P127"/>
  <c r="BI125"/>
  <c r="BH125"/>
  <c r="BG125"/>
  <c r="BF125"/>
  <c r="T125"/>
  <c r="T124"/>
  <c r="R125"/>
  <c r="R124"/>
  <c r="P125"/>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R106"/>
  <c r="P106"/>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F86"/>
  <c r="E84"/>
  <c r="F56"/>
  <c r="E54"/>
  <c r="J26"/>
  <c r="E26"/>
  <c r="J89"/>
  <c r="J25"/>
  <c r="J23"/>
  <c r="E23"/>
  <c r="J58"/>
  <c r="J22"/>
  <c r="J20"/>
  <c r="E20"/>
  <c r="F59"/>
  <c r="J19"/>
  <c r="J17"/>
  <c r="E17"/>
  <c r="F88"/>
  <c r="J16"/>
  <c r="J14"/>
  <c r="J86"/>
  <c r="E7"/>
  <c r="E80"/>
  <c i="49" r="J41"/>
  <c r="J40"/>
  <c i="1" r="AY133"/>
  <c i="49" r="J39"/>
  <c i="1" r="AX133"/>
  <c i="49" r="BI298"/>
  <c r="BH298"/>
  <c r="BG298"/>
  <c r="BF298"/>
  <c r="T298"/>
  <c r="R298"/>
  <c r="P298"/>
  <c r="BI294"/>
  <c r="BH294"/>
  <c r="BG294"/>
  <c r="BF294"/>
  <c r="T294"/>
  <c r="R294"/>
  <c r="P294"/>
  <c r="BI292"/>
  <c r="BH292"/>
  <c r="BG292"/>
  <c r="BF292"/>
  <c r="T292"/>
  <c r="R292"/>
  <c r="P292"/>
  <c r="BI289"/>
  <c r="BH289"/>
  <c r="BG289"/>
  <c r="BF289"/>
  <c r="T289"/>
  <c r="R289"/>
  <c r="P289"/>
  <c r="BI284"/>
  <c r="BH284"/>
  <c r="BG284"/>
  <c r="BF284"/>
  <c r="T284"/>
  <c r="R284"/>
  <c r="P284"/>
  <c r="BI282"/>
  <c r="BH282"/>
  <c r="BG282"/>
  <c r="BF282"/>
  <c r="T282"/>
  <c r="R282"/>
  <c r="P282"/>
  <c r="BI280"/>
  <c r="BH280"/>
  <c r="BG280"/>
  <c r="BF280"/>
  <c r="T280"/>
  <c r="R280"/>
  <c r="P280"/>
  <c r="BI276"/>
  <c r="BH276"/>
  <c r="BG276"/>
  <c r="BF276"/>
  <c r="T276"/>
  <c r="R276"/>
  <c r="P276"/>
  <c r="BI272"/>
  <c r="BH272"/>
  <c r="BG272"/>
  <c r="BF272"/>
  <c r="T272"/>
  <c r="R272"/>
  <c r="P272"/>
  <c r="BI267"/>
  <c r="BH267"/>
  <c r="BG267"/>
  <c r="BF267"/>
  <c r="T267"/>
  <c r="R267"/>
  <c r="P267"/>
  <c r="BI265"/>
  <c r="BH265"/>
  <c r="BG265"/>
  <c r="BF265"/>
  <c r="T265"/>
  <c r="R265"/>
  <c r="P265"/>
  <c r="BI264"/>
  <c r="BH264"/>
  <c r="BG264"/>
  <c r="BF264"/>
  <c r="T264"/>
  <c r="R264"/>
  <c r="P264"/>
  <c r="BI262"/>
  <c r="BH262"/>
  <c r="BG262"/>
  <c r="BF262"/>
  <c r="T262"/>
  <c r="R262"/>
  <c r="P262"/>
  <c r="BI255"/>
  <c r="BH255"/>
  <c r="BG255"/>
  <c r="BF255"/>
  <c r="T255"/>
  <c r="R255"/>
  <c r="P255"/>
  <c r="BI252"/>
  <c r="BH252"/>
  <c r="BG252"/>
  <c r="BF252"/>
  <c r="T252"/>
  <c r="R252"/>
  <c r="P252"/>
  <c r="BI249"/>
  <c r="BH249"/>
  <c r="BG249"/>
  <c r="BF249"/>
  <c r="T249"/>
  <c r="R249"/>
  <c r="P249"/>
  <c r="BI243"/>
  <c r="BH243"/>
  <c r="BG243"/>
  <c r="BF243"/>
  <c r="T243"/>
  <c r="R243"/>
  <c r="P243"/>
  <c r="BI239"/>
  <c r="BH239"/>
  <c r="BG239"/>
  <c r="BF239"/>
  <c r="T239"/>
  <c r="R239"/>
  <c r="P239"/>
  <c r="BI237"/>
  <c r="BH237"/>
  <c r="BG237"/>
  <c r="BF237"/>
  <c r="T237"/>
  <c r="R237"/>
  <c r="P237"/>
  <c r="BI233"/>
  <c r="BH233"/>
  <c r="BG233"/>
  <c r="BF233"/>
  <c r="T233"/>
  <c r="R233"/>
  <c r="P233"/>
  <c r="BI229"/>
  <c r="BH229"/>
  <c r="BG229"/>
  <c r="BF229"/>
  <c r="T229"/>
  <c r="R229"/>
  <c r="P229"/>
  <c r="BI224"/>
  <c r="BH224"/>
  <c r="BG224"/>
  <c r="BF224"/>
  <c r="T224"/>
  <c r="R224"/>
  <c r="P224"/>
  <c r="BI222"/>
  <c r="BH222"/>
  <c r="BG222"/>
  <c r="BF222"/>
  <c r="T222"/>
  <c r="R222"/>
  <c r="P222"/>
  <c r="BI220"/>
  <c r="BH220"/>
  <c r="BG220"/>
  <c r="BF220"/>
  <c r="T220"/>
  <c r="R220"/>
  <c r="P220"/>
  <c r="BI219"/>
  <c r="BH219"/>
  <c r="BG219"/>
  <c r="BF219"/>
  <c r="T219"/>
  <c r="R219"/>
  <c r="P219"/>
  <c r="BI217"/>
  <c r="BH217"/>
  <c r="BG217"/>
  <c r="BF217"/>
  <c r="T217"/>
  <c r="R217"/>
  <c r="P217"/>
  <c r="BI210"/>
  <c r="BH210"/>
  <c r="BG210"/>
  <c r="BF210"/>
  <c r="T210"/>
  <c r="R210"/>
  <c r="P210"/>
  <c r="BI207"/>
  <c r="BH207"/>
  <c r="BG207"/>
  <c r="BF207"/>
  <c r="T207"/>
  <c r="R207"/>
  <c r="P207"/>
  <c r="BI203"/>
  <c r="BH203"/>
  <c r="BG203"/>
  <c r="BF203"/>
  <c r="T203"/>
  <c r="R203"/>
  <c r="P203"/>
  <c r="BI199"/>
  <c r="BH199"/>
  <c r="BG199"/>
  <c r="BF199"/>
  <c r="T199"/>
  <c r="R199"/>
  <c r="P199"/>
  <c r="BI194"/>
  <c r="BH194"/>
  <c r="BG194"/>
  <c r="BF194"/>
  <c r="T194"/>
  <c r="R194"/>
  <c r="P194"/>
  <c r="BI192"/>
  <c r="BH192"/>
  <c r="BG192"/>
  <c r="BF192"/>
  <c r="T192"/>
  <c r="R192"/>
  <c r="P192"/>
  <c r="BI191"/>
  <c r="BH191"/>
  <c r="BG191"/>
  <c r="BF191"/>
  <c r="T191"/>
  <c r="R191"/>
  <c r="P191"/>
  <c r="BI189"/>
  <c r="BH189"/>
  <c r="BG189"/>
  <c r="BF189"/>
  <c r="T189"/>
  <c r="R189"/>
  <c r="P189"/>
  <c r="BI182"/>
  <c r="BH182"/>
  <c r="BG182"/>
  <c r="BF182"/>
  <c r="T182"/>
  <c r="R182"/>
  <c r="P182"/>
  <c r="BI179"/>
  <c r="BH179"/>
  <c r="BG179"/>
  <c r="BF179"/>
  <c r="T179"/>
  <c r="R179"/>
  <c r="P179"/>
  <c r="BI176"/>
  <c r="BH176"/>
  <c r="BG176"/>
  <c r="BF176"/>
  <c r="T176"/>
  <c r="R176"/>
  <c r="P176"/>
  <c r="BI170"/>
  <c r="BH170"/>
  <c r="BG170"/>
  <c r="BF170"/>
  <c r="T170"/>
  <c r="R170"/>
  <c r="P170"/>
  <c r="BI166"/>
  <c r="BH166"/>
  <c r="BG166"/>
  <c r="BF166"/>
  <c r="T166"/>
  <c r="R166"/>
  <c r="P166"/>
  <c r="BI164"/>
  <c r="BH164"/>
  <c r="BG164"/>
  <c r="BF164"/>
  <c r="T164"/>
  <c r="R164"/>
  <c r="P164"/>
  <c r="BI162"/>
  <c r="BH162"/>
  <c r="BG162"/>
  <c r="BF162"/>
  <c r="T162"/>
  <c r="R162"/>
  <c r="P162"/>
  <c r="BI160"/>
  <c r="BH160"/>
  <c r="BG160"/>
  <c r="BF160"/>
  <c r="T160"/>
  <c r="R160"/>
  <c r="P160"/>
  <c r="BI156"/>
  <c r="BH156"/>
  <c r="BG156"/>
  <c r="BF156"/>
  <c r="T156"/>
  <c r="R156"/>
  <c r="P156"/>
  <c r="BI154"/>
  <c r="BH154"/>
  <c r="BG154"/>
  <c r="BF154"/>
  <c r="T154"/>
  <c r="R154"/>
  <c r="P154"/>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35"/>
  <c r="BH135"/>
  <c r="BG135"/>
  <c r="BF135"/>
  <c r="T135"/>
  <c r="R135"/>
  <c r="P135"/>
  <c r="BI132"/>
  <c r="BH132"/>
  <c r="BG132"/>
  <c r="BF132"/>
  <c r="T132"/>
  <c r="R132"/>
  <c r="P132"/>
  <c r="BI126"/>
  <c r="BH126"/>
  <c r="BG126"/>
  <c r="BF126"/>
  <c r="T126"/>
  <c r="R126"/>
  <c r="P126"/>
  <c r="BI122"/>
  <c r="BH122"/>
  <c r="BG122"/>
  <c r="BF122"/>
  <c r="T122"/>
  <c r="R122"/>
  <c r="P122"/>
  <c r="BI117"/>
  <c r="BH117"/>
  <c r="BG117"/>
  <c r="BF117"/>
  <c r="T117"/>
  <c r="R117"/>
  <c r="P117"/>
  <c r="BI112"/>
  <c r="BH112"/>
  <c r="BG112"/>
  <c r="BF112"/>
  <c r="T112"/>
  <c r="R112"/>
  <c r="P112"/>
  <c r="BI110"/>
  <c r="BH110"/>
  <c r="BG110"/>
  <c r="BF110"/>
  <c r="T110"/>
  <c r="R110"/>
  <c r="P110"/>
  <c r="BI109"/>
  <c r="BH109"/>
  <c r="BG109"/>
  <c r="BF109"/>
  <c r="T109"/>
  <c r="R109"/>
  <c r="P109"/>
  <c r="BI107"/>
  <c r="BH107"/>
  <c r="BG107"/>
  <c r="BF107"/>
  <c r="T107"/>
  <c r="R107"/>
  <c r="P107"/>
  <c r="BI100"/>
  <c r="BH100"/>
  <c r="BG100"/>
  <c r="BF100"/>
  <c r="T100"/>
  <c r="R100"/>
  <c r="P100"/>
  <c r="F91"/>
  <c r="E89"/>
  <c r="F60"/>
  <c r="E58"/>
  <c r="J28"/>
  <c r="E28"/>
  <c r="J63"/>
  <c r="J27"/>
  <c r="J25"/>
  <c r="E25"/>
  <c r="J93"/>
  <c r="J24"/>
  <c r="J22"/>
  <c r="E22"/>
  <c r="F94"/>
  <c r="J21"/>
  <c r="J19"/>
  <c r="E19"/>
  <c r="F93"/>
  <c r="J18"/>
  <c r="J16"/>
  <c r="J91"/>
  <c r="E7"/>
  <c r="E83"/>
  <c i="48" r="J41"/>
  <c r="J40"/>
  <c i="1" r="AY132"/>
  <c i="48" r="J39"/>
  <c i="1" r="AX132"/>
  <c i="48" r="BI395"/>
  <c r="BH395"/>
  <c r="BG395"/>
  <c r="BF395"/>
  <c r="T395"/>
  <c r="R395"/>
  <c r="P395"/>
  <c r="BI393"/>
  <c r="BH393"/>
  <c r="BG393"/>
  <c r="BF393"/>
  <c r="T393"/>
  <c r="R393"/>
  <c r="P393"/>
  <c r="BI392"/>
  <c r="BH392"/>
  <c r="BG392"/>
  <c r="BF392"/>
  <c r="T392"/>
  <c r="R392"/>
  <c r="P392"/>
  <c r="BI391"/>
  <c r="BH391"/>
  <c r="BG391"/>
  <c r="BF391"/>
  <c r="T391"/>
  <c r="R391"/>
  <c r="P391"/>
  <c r="BI384"/>
  <c r="BH384"/>
  <c r="BG384"/>
  <c r="BF384"/>
  <c r="T384"/>
  <c r="R384"/>
  <c r="P384"/>
  <c r="BI381"/>
  <c r="BH381"/>
  <c r="BG381"/>
  <c r="BF381"/>
  <c r="T381"/>
  <c r="R381"/>
  <c r="P381"/>
  <c r="BI379"/>
  <c r="BH379"/>
  <c r="BG379"/>
  <c r="BF379"/>
  <c r="T379"/>
  <c r="R379"/>
  <c r="P379"/>
  <c r="BI374"/>
  <c r="BH374"/>
  <c r="BG374"/>
  <c r="BF374"/>
  <c r="T374"/>
  <c r="R374"/>
  <c r="P374"/>
  <c r="BI371"/>
  <c r="BH371"/>
  <c r="BG371"/>
  <c r="BF371"/>
  <c r="T371"/>
  <c r="R371"/>
  <c r="P371"/>
  <c r="BI368"/>
  <c r="BH368"/>
  <c r="BG368"/>
  <c r="BF368"/>
  <c r="T368"/>
  <c r="R368"/>
  <c r="P368"/>
  <c r="BI367"/>
  <c r="BH367"/>
  <c r="BG367"/>
  <c r="BF367"/>
  <c r="T367"/>
  <c r="R367"/>
  <c r="P367"/>
  <c r="BI366"/>
  <c r="BH366"/>
  <c r="BG366"/>
  <c r="BF366"/>
  <c r="T366"/>
  <c r="R366"/>
  <c r="P366"/>
  <c r="BI364"/>
  <c r="BH364"/>
  <c r="BG364"/>
  <c r="BF364"/>
  <c r="T364"/>
  <c r="R364"/>
  <c r="P364"/>
  <c r="BI362"/>
  <c r="BH362"/>
  <c r="BG362"/>
  <c r="BF362"/>
  <c r="T362"/>
  <c r="R362"/>
  <c r="P362"/>
  <c r="BI361"/>
  <c r="BH361"/>
  <c r="BG361"/>
  <c r="BF361"/>
  <c r="T361"/>
  <c r="R361"/>
  <c r="P361"/>
  <c r="BI360"/>
  <c r="BH360"/>
  <c r="BG360"/>
  <c r="BF360"/>
  <c r="T360"/>
  <c r="R360"/>
  <c r="P360"/>
  <c r="BI358"/>
  <c r="BH358"/>
  <c r="BG358"/>
  <c r="BF358"/>
  <c r="T358"/>
  <c r="R358"/>
  <c r="P358"/>
  <c r="BI355"/>
  <c r="BH355"/>
  <c r="BG355"/>
  <c r="BF355"/>
  <c r="T355"/>
  <c r="R355"/>
  <c r="P355"/>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4"/>
  <c r="BH344"/>
  <c r="BG344"/>
  <c r="BF344"/>
  <c r="T344"/>
  <c r="R344"/>
  <c r="P344"/>
  <c r="BI342"/>
  <c r="BH342"/>
  <c r="BG342"/>
  <c r="BF342"/>
  <c r="T342"/>
  <c r="R342"/>
  <c r="P342"/>
  <c r="BI340"/>
  <c r="BH340"/>
  <c r="BG340"/>
  <c r="BF340"/>
  <c r="T340"/>
  <c r="R340"/>
  <c r="P340"/>
  <c r="BI339"/>
  <c r="BH339"/>
  <c r="BG339"/>
  <c r="BF339"/>
  <c r="T339"/>
  <c r="R339"/>
  <c r="P339"/>
  <c r="BI338"/>
  <c r="BH338"/>
  <c r="BG338"/>
  <c r="BF338"/>
  <c r="T338"/>
  <c r="R338"/>
  <c r="P338"/>
  <c r="BI332"/>
  <c r="BH332"/>
  <c r="BG332"/>
  <c r="BF332"/>
  <c r="T332"/>
  <c r="R332"/>
  <c r="P332"/>
  <c r="BI327"/>
  <c r="BH327"/>
  <c r="BG327"/>
  <c r="BF327"/>
  <c r="T327"/>
  <c r="R327"/>
  <c r="P327"/>
  <c r="BI323"/>
  <c r="BH323"/>
  <c r="BG323"/>
  <c r="BF323"/>
  <c r="T323"/>
  <c r="R323"/>
  <c r="P323"/>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6"/>
  <c r="BH306"/>
  <c r="BG306"/>
  <c r="BF306"/>
  <c r="T306"/>
  <c r="R306"/>
  <c r="P306"/>
  <c r="BI304"/>
  <c r="BH304"/>
  <c r="BG304"/>
  <c r="BF304"/>
  <c r="T304"/>
  <c r="R304"/>
  <c r="P304"/>
  <c r="BI302"/>
  <c r="BH302"/>
  <c r="BG302"/>
  <c r="BF302"/>
  <c r="T302"/>
  <c r="R302"/>
  <c r="P302"/>
  <c r="BI299"/>
  <c r="BH299"/>
  <c r="BG299"/>
  <c r="BF299"/>
  <c r="T299"/>
  <c r="R299"/>
  <c r="P299"/>
  <c r="BI294"/>
  <c r="BH294"/>
  <c r="BG294"/>
  <c r="BF294"/>
  <c r="T294"/>
  <c r="R294"/>
  <c r="P294"/>
  <c r="BI291"/>
  <c r="BH291"/>
  <c r="BG291"/>
  <c r="BF291"/>
  <c r="T291"/>
  <c r="R291"/>
  <c r="P291"/>
  <c r="BI287"/>
  <c r="BH287"/>
  <c r="BG287"/>
  <c r="BF287"/>
  <c r="T287"/>
  <c r="R287"/>
  <c r="P287"/>
  <c r="BI284"/>
  <c r="BH284"/>
  <c r="BG284"/>
  <c r="BF284"/>
  <c r="T284"/>
  <c r="R284"/>
  <c r="P284"/>
  <c r="BI279"/>
  <c r="BH279"/>
  <c r="BG279"/>
  <c r="BF279"/>
  <c r="T279"/>
  <c r="R279"/>
  <c r="P279"/>
  <c r="BI278"/>
  <c r="BH278"/>
  <c r="BG278"/>
  <c r="BF278"/>
  <c r="T278"/>
  <c r="R278"/>
  <c r="P278"/>
  <c r="BI276"/>
  <c r="BH276"/>
  <c r="BG276"/>
  <c r="BF276"/>
  <c r="T276"/>
  <c r="R276"/>
  <c r="P276"/>
  <c r="BI275"/>
  <c r="BH275"/>
  <c r="BG275"/>
  <c r="BF275"/>
  <c r="T275"/>
  <c r="R275"/>
  <c r="P275"/>
  <c r="BI271"/>
  <c r="BH271"/>
  <c r="BG271"/>
  <c r="BF271"/>
  <c r="T271"/>
  <c r="R271"/>
  <c r="P271"/>
  <c r="BI270"/>
  <c r="BH270"/>
  <c r="BG270"/>
  <c r="BF270"/>
  <c r="T270"/>
  <c r="R270"/>
  <c r="P270"/>
  <c r="BI264"/>
  <c r="BH264"/>
  <c r="BG264"/>
  <c r="BF264"/>
  <c r="T264"/>
  <c r="R264"/>
  <c r="P264"/>
  <c r="BI263"/>
  <c r="BH263"/>
  <c r="BG263"/>
  <c r="BF263"/>
  <c r="T263"/>
  <c r="R263"/>
  <c r="P263"/>
  <c r="BI261"/>
  <c r="BH261"/>
  <c r="BG261"/>
  <c r="BF261"/>
  <c r="T261"/>
  <c r="R261"/>
  <c r="P261"/>
  <c r="BI255"/>
  <c r="BH255"/>
  <c r="BG255"/>
  <c r="BF255"/>
  <c r="T255"/>
  <c r="R255"/>
  <c r="P255"/>
  <c r="BI254"/>
  <c r="BH254"/>
  <c r="BG254"/>
  <c r="BF254"/>
  <c r="T254"/>
  <c r="R254"/>
  <c r="P254"/>
  <c r="BI252"/>
  <c r="BH252"/>
  <c r="BG252"/>
  <c r="BF252"/>
  <c r="T252"/>
  <c r="R252"/>
  <c r="P252"/>
  <c r="BI248"/>
  <c r="BH248"/>
  <c r="BG248"/>
  <c r="BF248"/>
  <c r="T248"/>
  <c r="R248"/>
  <c r="P248"/>
  <c r="BI244"/>
  <c r="BH244"/>
  <c r="BG244"/>
  <c r="BF244"/>
  <c r="T244"/>
  <c r="R244"/>
  <c r="P244"/>
  <c r="BI241"/>
  <c r="BH241"/>
  <c r="BG241"/>
  <c r="BF241"/>
  <c r="T241"/>
  <c r="R241"/>
  <c r="P241"/>
  <c r="BI239"/>
  <c r="BH239"/>
  <c r="BG239"/>
  <c r="BF239"/>
  <c r="T239"/>
  <c r="R239"/>
  <c r="P239"/>
  <c r="BI236"/>
  <c r="BH236"/>
  <c r="BG236"/>
  <c r="BF236"/>
  <c r="T236"/>
  <c r="R236"/>
  <c r="P236"/>
  <c r="BI232"/>
  <c r="BH232"/>
  <c r="BG232"/>
  <c r="BF232"/>
  <c r="T232"/>
  <c r="R232"/>
  <c r="P232"/>
  <c r="BI230"/>
  <c r="BH230"/>
  <c r="BG230"/>
  <c r="BF230"/>
  <c r="T230"/>
  <c r="R230"/>
  <c r="P230"/>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0"/>
  <c r="BH220"/>
  <c r="BG220"/>
  <c r="BF220"/>
  <c r="T220"/>
  <c r="R220"/>
  <c r="P220"/>
  <c r="BI215"/>
  <c r="BH215"/>
  <c r="BG215"/>
  <c r="BF215"/>
  <c r="T215"/>
  <c r="R215"/>
  <c r="P215"/>
  <c r="BI213"/>
  <c r="BH213"/>
  <c r="BG213"/>
  <c r="BF213"/>
  <c r="T213"/>
  <c r="R213"/>
  <c r="P213"/>
  <c r="BI210"/>
  <c r="BH210"/>
  <c r="BG210"/>
  <c r="BF210"/>
  <c r="T210"/>
  <c r="R210"/>
  <c r="P210"/>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1"/>
  <c r="BH191"/>
  <c r="BG191"/>
  <c r="BF191"/>
  <c r="T191"/>
  <c r="R191"/>
  <c r="P191"/>
  <c r="BI188"/>
  <c r="BH188"/>
  <c r="BG188"/>
  <c r="BF188"/>
  <c r="T188"/>
  <c r="R188"/>
  <c r="P188"/>
  <c r="BI185"/>
  <c r="BH185"/>
  <c r="BG185"/>
  <c r="BF185"/>
  <c r="T185"/>
  <c r="R185"/>
  <c r="P185"/>
  <c r="BI179"/>
  <c r="BH179"/>
  <c r="BG179"/>
  <c r="BF179"/>
  <c r="T179"/>
  <c r="R179"/>
  <c r="P179"/>
  <c r="BI175"/>
  <c r="BH175"/>
  <c r="BG175"/>
  <c r="BF175"/>
  <c r="T175"/>
  <c r="R175"/>
  <c r="P175"/>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7"/>
  <c r="BH117"/>
  <c r="BG117"/>
  <c r="BF117"/>
  <c r="T117"/>
  <c r="R117"/>
  <c r="P117"/>
  <c r="BI114"/>
  <c r="BH114"/>
  <c r="BG114"/>
  <c r="BF114"/>
  <c r="T114"/>
  <c r="R114"/>
  <c r="P114"/>
  <c r="BI108"/>
  <c r="BH108"/>
  <c r="BG108"/>
  <c r="BF108"/>
  <c r="T108"/>
  <c r="R108"/>
  <c r="P108"/>
  <c r="BI106"/>
  <c r="BH106"/>
  <c r="BG106"/>
  <c r="BF106"/>
  <c r="T106"/>
  <c r="R106"/>
  <c r="P106"/>
  <c r="BI100"/>
  <c r="BH100"/>
  <c r="BG100"/>
  <c r="BF100"/>
  <c r="T100"/>
  <c r="R100"/>
  <c r="P100"/>
  <c r="F92"/>
  <c r="E90"/>
  <c r="F60"/>
  <c r="E58"/>
  <c r="J28"/>
  <c r="E28"/>
  <c r="J63"/>
  <c r="J27"/>
  <c r="J25"/>
  <c r="E25"/>
  <c r="J94"/>
  <c r="J24"/>
  <c r="J22"/>
  <c r="E22"/>
  <c r="F63"/>
  <c r="J21"/>
  <c r="J19"/>
  <c r="E19"/>
  <c r="F94"/>
  <c r="J18"/>
  <c r="J16"/>
  <c r="J60"/>
  <c r="E7"/>
  <c r="E84"/>
  <c i="47" r="J41"/>
  <c r="J40"/>
  <c i="1" r="AY130"/>
  <c i="47" r="J39"/>
  <c i="1" r="AX130"/>
  <c i="47" r="BI147"/>
  <c r="BH147"/>
  <c r="BG147"/>
  <c r="BF147"/>
  <c r="T147"/>
  <c r="T146"/>
  <c r="R147"/>
  <c r="R146"/>
  <c r="P147"/>
  <c r="P146"/>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2"/>
  <c r="BH132"/>
  <c r="BG132"/>
  <c r="BF132"/>
  <c r="T132"/>
  <c r="T124"/>
  <c r="R132"/>
  <c r="R124"/>
  <c r="P132"/>
  <c r="P124"/>
  <c r="BI125"/>
  <c r="BH125"/>
  <c r="BG125"/>
  <c r="BF125"/>
  <c r="T125"/>
  <c r="R125"/>
  <c r="P125"/>
  <c r="BI120"/>
  <c r="BH120"/>
  <c r="BG120"/>
  <c r="BF120"/>
  <c r="T120"/>
  <c r="R120"/>
  <c r="P120"/>
  <c r="BI116"/>
  <c r="BH116"/>
  <c r="BG116"/>
  <c r="BF116"/>
  <c r="T116"/>
  <c r="R116"/>
  <c r="P116"/>
  <c r="BI109"/>
  <c r="BH109"/>
  <c r="BG109"/>
  <c r="BF109"/>
  <c r="T109"/>
  <c r="R109"/>
  <c r="P109"/>
  <c r="BI102"/>
  <c r="BH102"/>
  <c r="BG102"/>
  <c r="BF102"/>
  <c r="T102"/>
  <c r="T101"/>
  <c r="R102"/>
  <c r="R101"/>
  <c r="P102"/>
  <c r="P101"/>
  <c r="F92"/>
  <c r="E90"/>
  <c r="F60"/>
  <c r="E58"/>
  <c r="J28"/>
  <c r="E28"/>
  <c r="J95"/>
  <c r="J27"/>
  <c r="J25"/>
  <c r="E25"/>
  <c r="J94"/>
  <c r="J24"/>
  <c r="J22"/>
  <c r="E22"/>
  <c r="F63"/>
  <c r="J21"/>
  <c r="J19"/>
  <c r="E19"/>
  <c r="F62"/>
  <c r="J18"/>
  <c r="J16"/>
  <c r="J60"/>
  <c r="E7"/>
  <c r="E84"/>
  <c i="46" r="J41"/>
  <c r="J40"/>
  <c i="1" r="AY127"/>
  <c i="46" r="J39"/>
  <c i="1" r="AX127"/>
  <c i="46"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BI119"/>
  <c r="BH119"/>
  <c r="BG119"/>
  <c r="BF119"/>
  <c r="T119"/>
  <c r="R119"/>
  <c r="P119"/>
  <c r="BI116"/>
  <c r="BH116"/>
  <c r="BG116"/>
  <c r="BF116"/>
  <c r="T116"/>
  <c r="R116"/>
  <c r="P116"/>
  <c r="BI113"/>
  <c r="BH113"/>
  <c r="BG113"/>
  <c r="BF113"/>
  <c r="T113"/>
  <c r="R113"/>
  <c r="P113"/>
  <c r="BI111"/>
  <c r="BH111"/>
  <c r="BG111"/>
  <c r="BF111"/>
  <c r="T111"/>
  <c r="R111"/>
  <c r="P111"/>
  <c r="BI110"/>
  <c r="BH110"/>
  <c r="BG110"/>
  <c r="BF110"/>
  <c r="T110"/>
  <c r="R110"/>
  <c r="P110"/>
  <c r="BI108"/>
  <c r="BH108"/>
  <c r="BG108"/>
  <c r="BF108"/>
  <c r="T108"/>
  <c r="R108"/>
  <c r="P108"/>
  <c r="BI105"/>
  <c r="BH105"/>
  <c r="BG105"/>
  <c r="BF105"/>
  <c r="T105"/>
  <c r="R105"/>
  <c r="P105"/>
  <c r="BI102"/>
  <c r="BH102"/>
  <c r="BG102"/>
  <c r="BF102"/>
  <c r="T102"/>
  <c r="R102"/>
  <c r="P102"/>
  <c r="BI100"/>
  <c r="BH100"/>
  <c r="BG100"/>
  <c r="BF100"/>
  <c r="T100"/>
  <c r="R100"/>
  <c r="P100"/>
  <c r="BI98"/>
  <c r="BH98"/>
  <c r="BG98"/>
  <c r="BF98"/>
  <c r="T98"/>
  <c r="R98"/>
  <c r="P98"/>
  <c r="J92"/>
  <c r="J91"/>
  <c r="F91"/>
  <c r="F89"/>
  <c r="E87"/>
  <c r="J63"/>
  <c r="J62"/>
  <c r="F62"/>
  <c r="F60"/>
  <c r="E58"/>
  <c r="J22"/>
  <c r="E22"/>
  <c r="F63"/>
  <c r="J21"/>
  <c r="J16"/>
  <c r="J89"/>
  <c r="E7"/>
  <c r="E52"/>
  <c i="45" r="J41"/>
  <c r="J40"/>
  <c i="1" r="AY124"/>
  <c i="45" r="J39"/>
  <c i="1" r="AX124"/>
  <c i="45" r="BI308"/>
  <c r="BH308"/>
  <c r="BG308"/>
  <c r="BF308"/>
  <c r="T308"/>
  <c r="T307"/>
  <c r="T306"/>
  <c r="R308"/>
  <c r="R307"/>
  <c r="R306"/>
  <c r="P308"/>
  <c r="P307"/>
  <c r="P306"/>
  <c r="BI304"/>
  <c r="BH304"/>
  <c r="BG304"/>
  <c r="BF304"/>
  <c r="T304"/>
  <c r="T303"/>
  <c r="R304"/>
  <c r="R303"/>
  <c r="P304"/>
  <c r="P303"/>
  <c r="BI298"/>
  <c r="BH298"/>
  <c r="BG298"/>
  <c r="BF298"/>
  <c r="T298"/>
  <c r="R298"/>
  <c r="P298"/>
  <c r="BI295"/>
  <c r="BH295"/>
  <c r="BG295"/>
  <c r="BF295"/>
  <c r="T295"/>
  <c r="R295"/>
  <c r="P295"/>
  <c r="BI290"/>
  <c r="BH290"/>
  <c r="BG290"/>
  <c r="BF290"/>
  <c r="T290"/>
  <c r="R290"/>
  <c r="P290"/>
  <c r="BI288"/>
  <c r="BH288"/>
  <c r="BG288"/>
  <c r="BF288"/>
  <c r="T288"/>
  <c r="R288"/>
  <c r="P288"/>
  <c r="BI284"/>
  <c r="BH284"/>
  <c r="BG284"/>
  <c r="BF284"/>
  <c r="T284"/>
  <c r="R284"/>
  <c r="P284"/>
  <c r="BI282"/>
  <c r="BH282"/>
  <c r="BG282"/>
  <c r="BF282"/>
  <c r="T282"/>
  <c r="R282"/>
  <c r="P282"/>
  <c r="BI279"/>
  <c r="BH279"/>
  <c r="BG279"/>
  <c r="BF279"/>
  <c r="T279"/>
  <c r="R279"/>
  <c r="P279"/>
  <c r="BI277"/>
  <c r="BH277"/>
  <c r="BG277"/>
  <c r="BF277"/>
  <c r="T277"/>
  <c r="R277"/>
  <c r="P277"/>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62"/>
  <c r="BH262"/>
  <c r="BG262"/>
  <c r="BF262"/>
  <c r="T262"/>
  <c r="R262"/>
  <c r="P262"/>
  <c r="BI260"/>
  <c r="BH260"/>
  <c r="BG260"/>
  <c r="BF260"/>
  <c r="T260"/>
  <c r="R260"/>
  <c r="P260"/>
  <c r="BI258"/>
  <c r="BH258"/>
  <c r="BG258"/>
  <c r="BF258"/>
  <c r="T258"/>
  <c r="R258"/>
  <c r="P258"/>
  <c r="BI256"/>
  <c r="BH256"/>
  <c r="BG256"/>
  <c r="BF256"/>
  <c r="T256"/>
  <c r="R256"/>
  <c r="P256"/>
  <c r="BI253"/>
  <c r="BH253"/>
  <c r="BG253"/>
  <c r="BF253"/>
  <c r="T253"/>
  <c r="R253"/>
  <c r="P253"/>
  <c r="BI250"/>
  <c r="BH250"/>
  <c r="BG250"/>
  <c r="BF250"/>
  <c r="T250"/>
  <c r="R250"/>
  <c r="P250"/>
  <c r="BI247"/>
  <c r="BH247"/>
  <c r="BG247"/>
  <c r="BF247"/>
  <c r="T247"/>
  <c r="R247"/>
  <c r="P247"/>
  <c r="BI243"/>
  <c r="BH243"/>
  <c r="BG243"/>
  <c r="BF243"/>
  <c r="T243"/>
  <c r="R243"/>
  <c r="P243"/>
  <c r="BI241"/>
  <c r="BH241"/>
  <c r="BG241"/>
  <c r="BF241"/>
  <c r="T241"/>
  <c r="R241"/>
  <c r="P241"/>
  <c r="BI238"/>
  <c r="BH238"/>
  <c r="BG238"/>
  <c r="BF238"/>
  <c r="T238"/>
  <c r="R238"/>
  <c r="P238"/>
  <c r="BI233"/>
  <c r="BH233"/>
  <c r="BG233"/>
  <c r="BF233"/>
  <c r="T233"/>
  <c r="R233"/>
  <c r="P233"/>
  <c r="BI228"/>
  <c r="BH228"/>
  <c r="BG228"/>
  <c r="BF228"/>
  <c r="T228"/>
  <c r="R228"/>
  <c r="P228"/>
  <c r="BI225"/>
  <c r="BH225"/>
  <c r="BG225"/>
  <c r="BF225"/>
  <c r="T225"/>
  <c r="R225"/>
  <c r="P225"/>
  <c r="BI222"/>
  <c r="BH222"/>
  <c r="BG222"/>
  <c r="BF222"/>
  <c r="T222"/>
  <c r="R222"/>
  <c r="P222"/>
  <c r="BI219"/>
  <c r="BH219"/>
  <c r="BG219"/>
  <c r="BF219"/>
  <c r="T219"/>
  <c r="R219"/>
  <c r="P219"/>
  <c r="BI214"/>
  <c r="BH214"/>
  <c r="BG214"/>
  <c r="BF214"/>
  <c r="T214"/>
  <c r="R214"/>
  <c r="P214"/>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3"/>
  <c r="BH193"/>
  <c r="BG193"/>
  <c r="BF193"/>
  <c r="T193"/>
  <c r="R193"/>
  <c r="P193"/>
  <c r="BI189"/>
  <c r="BH189"/>
  <c r="BG189"/>
  <c r="BF189"/>
  <c r="T189"/>
  <c r="R189"/>
  <c r="P189"/>
  <c r="BI185"/>
  <c r="BH185"/>
  <c r="BG185"/>
  <c r="BF185"/>
  <c r="T185"/>
  <c r="R185"/>
  <c r="P185"/>
  <c r="BI181"/>
  <c r="BH181"/>
  <c r="BG181"/>
  <c r="BF181"/>
  <c r="T181"/>
  <c r="R181"/>
  <c r="P181"/>
  <c r="BI177"/>
  <c r="BH177"/>
  <c r="BG177"/>
  <c r="BF177"/>
  <c r="T177"/>
  <c r="R177"/>
  <c r="P177"/>
  <c r="BI175"/>
  <c r="BH175"/>
  <c r="BG175"/>
  <c r="BF175"/>
  <c r="T175"/>
  <c r="R175"/>
  <c r="P175"/>
  <c r="BI172"/>
  <c r="BH172"/>
  <c r="BG172"/>
  <c r="BF172"/>
  <c r="T172"/>
  <c r="R172"/>
  <c r="P172"/>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47"/>
  <c r="BH147"/>
  <c r="BG147"/>
  <c r="BF147"/>
  <c r="T147"/>
  <c r="R147"/>
  <c r="P147"/>
  <c r="BI141"/>
  <c r="BH141"/>
  <c r="BG141"/>
  <c r="BF141"/>
  <c r="T141"/>
  <c r="R141"/>
  <c r="P141"/>
  <c r="BI138"/>
  <c r="BH138"/>
  <c r="BG138"/>
  <c r="BF138"/>
  <c r="T138"/>
  <c r="R138"/>
  <c r="P138"/>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6"/>
  <c r="BH116"/>
  <c r="BG116"/>
  <c r="BF116"/>
  <c r="T116"/>
  <c r="R116"/>
  <c r="P116"/>
  <c r="BI112"/>
  <c r="BH112"/>
  <c r="BG112"/>
  <c r="BF112"/>
  <c r="T112"/>
  <c r="R112"/>
  <c r="P112"/>
  <c r="BI106"/>
  <c r="BH106"/>
  <c r="BG106"/>
  <c r="BF106"/>
  <c r="T106"/>
  <c r="R106"/>
  <c r="P106"/>
  <c r="BI103"/>
  <c r="BH103"/>
  <c r="BG103"/>
  <c r="BF103"/>
  <c r="T103"/>
  <c r="R103"/>
  <c r="P103"/>
  <c r="J97"/>
  <c r="J96"/>
  <c r="F96"/>
  <c r="F94"/>
  <c r="E92"/>
  <c r="J63"/>
  <c r="J62"/>
  <c r="F62"/>
  <c r="F60"/>
  <c r="E58"/>
  <c r="J22"/>
  <c r="E22"/>
  <c r="F97"/>
  <c r="J21"/>
  <c r="J16"/>
  <c r="J94"/>
  <c r="E7"/>
  <c r="E52"/>
  <c i="44" r="J39"/>
  <c r="J38"/>
  <c i="1" r="AY121"/>
  <c i="44" r="J37"/>
  <c i="1" r="AX121"/>
  <c i="44" r="BI131"/>
  <c r="BH131"/>
  <c r="BG131"/>
  <c r="BF131"/>
  <c r="T131"/>
  <c r="T130"/>
  <c r="R131"/>
  <c r="R130"/>
  <c r="P131"/>
  <c r="P130"/>
  <c r="BI128"/>
  <c r="BH128"/>
  <c r="BG128"/>
  <c r="BF128"/>
  <c r="T128"/>
  <c r="T127"/>
  <c r="R128"/>
  <c r="R127"/>
  <c r="P128"/>
  <c r="P127"/>
  <c r="BI125"/>
  <c r="BH125"/>
  <c r="BG125"/>
  <c r="BF125"/>
  <c r="T125"/>
  <c r="T124"/>
  <c r="R125"/>
  <c r="R124"/>
  <c r="P125"/>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R106"/>
  <c r="P106"/>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F86"/>
  <c r="E84"/>
  <c r="F56"/>
  <c r="E54"/>
  <c r="J26"/>
  <c r="E26"/>
  <c r="J59"/>
  <c r="J25"/>
  <c r="J23"/>
  <c r="E23"/>
  <c r="J88"/>
  <c r="J22"/>
  <c r="J20"/>
  <c r="E20"/>
  <c r="F89"/>
  <c r="J19"/>
  <c r="J17"/>
  <c r="E17"/>
  <c r="F88"/>
  <c r="J16"/>
  <c r="J14"/>
  <c r="J56"/>
  <c r="E7"/>
  <c r="E80"/>
  <c i="43" r="J41"/>
  <c r="J40"/>
  <c i="1" r="AY119"/>
  <c i="43" r="J39"/>
  <c i="1" r="AX119"/>
  <c i="43" r="BI308"/>
  <c r="BH308"/>
  <c r="BG308"/>
  <c r="BF308"/>
  <c r="T308"/>
  <c r="R308"/>
  <c r="P308"/>
  <c r="BI304"/>
  <c r="BH304"/>
  <c r="BG304"/>
  <c r="BF304"/>
  <c r="T304"/>
  <c r="R304"/>
  <c r="P304"/>
  <c r="BI302"/>
  <c r="BH302"/>
  <c r="BG302"/>
  <c r="BF302"/>
  <c r="T302"/>
  <c r="R302"/>
  <c r="P302"/>
  <c r="BI300"/>
  <c r="BH300"/>
  <c r="BG300"/>
  <c r="BF300"/>
  <c r="T300"/>
  <c r="R300"/>
  <c r="P300"/>
  <c r="BI297"/>
  <c r="BH297"/>
  <c r="BG297"/>
  <c r="BF297"/>
  <c r="T297"/>
  <c r="R297"/>
  <c r="P297"/>
  <c r="BI295"/>
  <c r="BH295"/>
  <c r="BG295"/>
  <c r="BF295"/>
  <c r="T295"/>
  <c r="R295"/>
  <c r="P295"/>
  <c r="BI291"/>
  <c r="BH291"/>
  <c r="BG291"/>
  <c r="BF291"/>
  <c r="T291"/>
  <c r="R291"/>
  <c r="P291"/>
  <c r="BI289"/>
  <c r="BH289"/>
  <c r="BG289"/>
  <c r="BF289"/>
  <c r="T289"/>
  <c r="R289"/>
  <c r="P289"/>
  <c r="BI284"/>
  <c r="BH284"/>
  <c r="BG284"/>
  <c r="BF284"/>
  <c r="T284"/>
  <c r="R284"/>
  <c r="P284"/>
  <c r="BI280"/>
  <c r="BH280"/>
  <c r="BG280"/>
  <c r="BF280"/>
  <c r="T280"/>
  <c r="R280"/>
  <c r="P280"/>
  <c r="BI279"/>
  <c r="BH279"/>
  <c r="BG279"/>
  <c r="BF279"/>
  <c r="T279"/>
  <c r="R279"/>
  <c r="P279"/>
  <c r="BI277"/>
  <c r="BH277"/>
  <c r="BG277"/>
  <c r="BF277"/>
  <c r="T277"/>
  <c r="R277"/>
  <c r="P277"/>
  <c r="BI270"/>
  <c r="BH270"/>
  <c r="BG270"/>
  <c r="BF270"/>
  <c r="T270"/>
  <c r="R270"/>
  <c r="P270"/>
  <c r="BI267"/>
  <c r="BH267"/>
  <c r="BG267"/>
  <c r="BF267"/>
  <c r="T267"/>
  <c r="R267"/>
  <c r="P267"/>
  <c r="BI263"/>
  <c r="BH263"/>
  <c r="BG263"/>
  <c r="BF263"/>
  <c r="T263"/>
  <c r="R263"/>
  <c r="P263"/>
  <c r="BI261"/>
  <c r="BH261"/>
  <c r="BG261"/>
  <c r="BF261"/>
  <c r="T261"/>
  <c r="R261"/>
  <c r="P261"/>
  <c r="BI258"/>
  <c r="BH258"/>
  <c r="BG258"/>
  <c r="BF258"/>
  <c r="T258"/>
  <c r="R258"/>
  <c r="P258"/>
  <c r="BI250"/>
  <c r="BH250"/>
  <c r="BG250"/>
  <c r="BF250"/>
  <c r="T250"/>
  <c r="R250"/>
  <c r="P250"/>
  <c r="BI246"/>
  <c r="BH246"/>
  <c r="BG246"/>
  <c r="BF246"/>
  <c r="T246"/>
  <c r="R246"/>
  <c r="P246"/>
  <c r="BI241"/>
  <c r="BH241"/>
  <c r="BG241"/>
  <c r="BF241"/>
  <c r="T241"/>
  <c r="R241"/>
  <c r="P241"/>
  <c r="BI236"/>
  <c r="BH236"/>
  <c r="BG236"/>
  <c r="BF236"/>
  <c r="T236"/>
  <c r="R236"/>
  <c r="P236"/>
  <c r="BI231"/>
  <c r="BH231"/>
  <c r="BG231"/>
  <c r="BF231"/>
  <c r="T231"/>
  <c r="R231"/>
  <c r="P231"/>
  <c r="BI227"/>
  <c r="BH227"/>
  <c r="BG227"/>
  <c r="BF227"/>
  <c r="T227"/>
  <c r="R227"/>
  <c r="P227"/>
  <c r="BI226"/>
  <c r="BH226"/>
  <c r="BG226"/>
  <c r="BF226"/>
  <c r="T226"/>
  <c r="R226"/>
  <c r="P226"/>
  <c r="BI224"/>
  <c r="BH224"/>
  <c r="BG224"/>
  <c r="BF224"/>
  <c r="T224"/>
  <c r="R224"/>
  <c r="P224"/>
  <c r="BI217"/>
  <c r="BH217"/>
  <c r="BG217"/>
  <c r="BF217"/>
  <c r="T217"/>
  <c r="R217"/>
  <c r="P217"/>
  <c r="BI214"/>
  <c r="BH214"/>
  <c r="BG214"/>
  <c r="BF214"/>
  <c r="T214"/>
  <c r="R214"/>
  <c r="P214"/>
  <c r="BI210"/>
  <c r="BH210"/>
  <c r="BG210"/>
  <c r="BF210"/>
  <c r="T210"/>
  <c r="R210"/>
  <c r="P210"/>
  <c r="BI208"/>
  <c r="BH208"/>
  <c r="BG208"/>
  <c r="BF208"/>
  <c r="T208"/>
  <c r="R208"/>
  <c r="P208"/>
  <c r="BI203"/>
  <c r="BH203"/>
  <c r="BG203"/>
  <c r="BF203"/>
  <c r="T203"/>
  <c r="R203"/>
  <c r="P203"/>
  <c r="BI199"/>
  <c r="BH199"/>
  <c r="BG199"/>
  <c r="BF199"/>
  <c r="T199"/>
  <c r="R199"/>
  <c r="P199"/>
  <c r="BI198"/>
  <c r="BH198"/>
  <c r="BG198"/>
  <c r="BF198"/>
  <c r="T198"/>
  <c r="R198"/>
  <c r="P198"/>
  <c r="BI196"/>
  <c r="BH196"/>
  <c r="BG196"/>
  <c r="BF196"/>
  <c r="T196"/>
  <c r="R196"/>
  <c r="P196"/>
  <c r="BI189"/>
  <c r="BH189"/>
  <c r="BG189"/>
  <c r="BF189"/>
  <c r="T189"/>
  <c r="R189"/>
  <c r="P189"/>
  <c r="BI186"/>
  <c r="BH186"/>
  <c r="BG186"/>
  <c r="BF186"/>
  <c r="T186"/>
  <c r="R186"/>
  <c r="P186"/>
  <c r="BI182"/>
  <c r="BH182"/>
  <c r="BG182"/>
  <c r="BF182"/>
  <c r="T182"/>
  <c r="R182"/>
  <c r="P182"/>
  <c r="BI180"/>
  <c r="BH180"/>
  <c r="BG180"/>
  <c r="BF180"/>
  <c r="T180"/>
  <c r="R180"/>
  <c r="P180"/>
  <c r="BI177"/>
  <c r="BH177"/>
  <c r="BG177"/>
  <c r="BF177"/>
  <c r="T177"/>
  <c r="R177"/>
  <c r="P177"/>
  <c r="BI169"/>
  <c r="BH169"/>
  <c r="BG169"/>
  <c r="BF169"/>
  <c r="T169"/>
  <c r="R169"/>
  <c r="P169"/>
  <c r="BI167"/>
  <c r="BH167"/>
  <c r="BG167"/>
  <c r="BF167"/>
  <c r="T167"/>
  <c r="R167"/>
  <c r="P167"/>
  <c r="BI165"/>
  <c r="BH165"/>
  <c r="BG165"/>
  <c r="BF165"/>
  <c r="T165"/>
  <c r="R165"/>
  <c r="P165"/>
  <c r="BI161"/>
  <c r="BH161"/>
  <c r="BG161"/>
  <c r="BF161"/>
  <c r="T161"/>
  <c r="R161"/>
  <c r="P161"/>
  <c r="BI159"/>
  <c r="BH159"/>
  <c r="BG159"/>
  <c r="BF159"/>
  <c r="T159"/>
  <c r="R159"/>
  <c r="P159"/>
  <c r="BI154"/>
  <c r="BH154"/>
  <c r="BG154"/>
  <c r="BF154"/>
  <c r="T154"/>
  <c r="R154"/>
  <c r="P154"/>
  <c r="BI149"/>
  <c r="BH149"/>
  <c r="BG149"/>
  <c r="BF149"/>
  <c r="T149"/>
  <c r="R149"/>
  <c r="P149"/>
  <c r="BI145"/>
  <c r="BH145"/>
  <c r="BG145"/>
  <c r="BF145"/>
  <c r="T145"/>
  <c r="R145"/>
  <c r="P145"/>
  <c r="BI144"/>
  <c r="BH144"/>
  <c r="BG144"/>
  <c r="BF144"/>
  <c r="T144"/>
  <c r="R144"/>
  <c r="P144"/>
  <c r="BI142"/>
  <c r="BH142"/>
  <c r="BG142"/>
  <c r="BF142"/>
  <c r="T142"/>
  <c r="R142"/>
  <c r="P142"/>
  <c r="BI135"/>
  <c r="BH135"/>
  <c r="BG135"/>
  <c r="BF135"/>
  <c r="T135"/>
  <c r="R135"/>
  <c r="P135"/>
  <c r="BI132"/>
  <c r="BH132"/>
  <c r="BG132"/>
  <c r="BF132"/>
  <c r="T132"/>
  <c r="R132"/>
  <c r="P132"/>
  <c r="BI131"/>
  <c r="BH131"/>
  <c r="BG131"/>
  <c r="BF131"/>
  <c r="T131"/>
  <c r="R131"/>
  <c r="P131"/>
  <c r="BI124"/>
  <c r="BH124"/>
  <c r="BG124"/>
  <c r="BF124"/>
  <c r="T124"/>
  <c r="R124"/>
  <c r="P124"/>
  <c r="BI119"/>
  <c r="BH119"/>
  <c r="BG119"/>
  <c r="BF119"/>
  <c r="T119"/>
  <c r="R119"/>
  <c r="P119"/>
  <c r="BI115"/>
  <c r="BH115"/>
  <c r="BG115"/>
  <c r="BF115"/>
  <c r="T115"/>
  <c r="R115"/>
  <c r="P115"/>
  <c r="BI110"/>
  <c r="BH110"/>
  <c r="BG110"/>
  <c r="BF110"/>
  <c r="T110"/>
  <c r="R110"/>
  <c r="P110"/>
  <c r="BI109"/>
  <c r="BH109"/>
  <c r="BG109"/>
  <c r="BF109"/>
  <c r="T109"/>
  <c r="R109"/>
  <c r="P109"/>
  <c r="BI107"/>
  <c r="BH107"/>
  <c r="BG107"/>
  <c r="BF107"/>
  <c r="T107"/>
  <c r="R107"/>
  <c r="P107"/>
  <c r="BI100"/>
  <c r="BH100"/>
  <c r="BG100"/>
  <c r="BF100"/>
  <c r="T100"/>
  <c r="R100"/>
  <c r="P100"/>
  <c r="F91"/>
  <c r="E89"/>
  <c r="F60"/>
  <c r="E58"/>
  <c r="J28"/>
  <c r="E28"/>
  <c r="J63"/>
  <c r="J27"/>
  <c r="J25"/>
  <c r="E25"/>
  <c r="J93"/>
  <c r="J24"/>
  <c r="J22"/>
  <c r="E22"/>
  <c r="F63"/>
  <c r="J21"/>
  <c r="J19"/>
  <c r="E19"/>
  <c r="F93"/>
  <c r="J18"/>
  <c r="J16"/>
  <c r="J60"/>
  <c r="E7"/>
  <c r="E52"/>
  <c i="42" r="J41"/>
  <c r="J40"/>
  <c i="1" r="AY118"/>
  <c i="42" r="J39"/>
  <c i="1" r="AX118"/>
  <c i="42" r="BI408"/>
  <c r="BH408"/>
  <c r="BG408"/>
  <c r="BF408"/>
  <c r="T408"/>
  <c r="R408"/>
  <c r="P408"/>
  <c r="BI407"/>
  <c r="BH407"/>
  <c r="BG407"/>
  <c r="BF407"/>
  <c r="T407"/>
  <c r="R407"/>
  <c r="P407"/>
  <c r="BI406"/>
  <c r="BH406"/>
  <c r="BG406"/>
  <c r="BF406"/>
  <c r="T406"/>
  <c r="R406"/>
  <c r="P406"/>
  <c r="BI401"/>
  <c r="BH401"/>
  <c r="BG401"/>
  <c r="BF401"/>
  <c r="T401"/>
  <c r="R401"/>
  <c r="P401"/>
  <c r="BI397"/>
  <c r="BH397"/>
  <c r="BG397"/>
  <c r="BF397"/>
  <c r="T397"/>
  <c r="R397"/>
  <c r="P397"/>
  <c r="BI393"/>
  <c r="BH393"/>
  <c r="BG393"/>
  <c r="BF393"/>
  <c r="T393"/>
  <c r="R393"/>
  <c r="P393"/>
  <c r="BI389"/>
  <c r="BH389"/>
  <c r="BG389"/>
  <c r="BF389"/>
  <c r="T389"/>
  <c r="R389"/>
  <c r="P389"/>
  <c r="BI386"/>
  <c r="BH386"/>
  <c r="BG386"/>
  <c r="BF386"/>
  <c r="T386"/>
  <c r="R386"/>
  <c r="P386"/>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3"/>
  <c r="BH373"/>
  <c r="BG373"/>
  <c r="BF373"/>
  <c r="T373"/>
  <c r="R373"/>
  <c r="P373"/>
  <c r="BI371"/>
  <c r="BH371"/>
  <c r="BG371"/>
  <c r="BF371"/>
  <c r="T371"/>
  <c r="R371"/>
  <c r="P371"/>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5"/>
  <c r="BH355"/>
  <c r="BG355"/>
  <c r="BF355"/>
  <c r="T355"/>
  <c r="R355"/>
  <c r="P355"/>
  <c r="BI353"/>
  <c r="BH353"/>
  <c r="BG353"/>
  <c r="BF353"/>
  <c r="T353"/>
  <c r="R353"/>
  <c r="P353"/>
  <c r="BI351"/>
  <c r="BH351"/>
  <c r="BG351"/>
  <c r="BF351"/>
  <c r="T351"/>
  <c r="R351"/>
  <c r="P351"/>
  <c r="BI350"/>
  <c r="BH350"/>
  <c r="BG350"/>
  <c r="BF350"/>
  <c r="T350"/>
  <c r="R350"/>
  <c r="P350"/>
  <c r="BI348"/>
  <c r="BH348"/>
  <c r="BG348"/>
  <c r="BF348"/>
  <c r="T348"/>
  <c r="R348"/>
  <c r="P348"/>
  <c r="BI347"/>
  <c r="BH347"/>
  <c r="BG347"/>
  <c r="BF347"/>
  <c r="T347"/>
  <c r="R347"/>
  <c r="P347"/>
  <c r="BI342"/>
  <c r="BH342"/>
  <c r="BG342"/>
  <c r="BF342"/>
  <c r="T342"/>
  <c r="R342"/>
  <c r="P342"/>
  <c r="BI339"/>
  <c r="BH339"/>
  <c r="BG339"/>
  <c r="BF339"/>
  <c r="T339"/>
  <c r="R339"/>
  <c r="P339"/>
  <c r="BI338"/>
  <c r="BH338"/>
  <c r="BG338"/>
  <c r="BF338"/>
  <c r="T338"/>
  <c r="R338"/>
  <c r="P338"/>
  <c r="BI337"/>
  <c r="BH337"/>
  <c r="BG337"/>
  <c r="BF337"/>
  <c r="T337"/>
  <c r="R337"/>
  <c r="P337"/>
  <c r="BI332"/>
  <c r="BH332"/>
  <c r="BG332"/>
  <c r="BF332"/>
  <c r="T332"/>
  <c r="R332"/>
  <c r="P332"/>
  <c r="BI329"/>
  <c r="BH329"/>
  <c r="BG329"/>
  <c r="BF329"/>
  <c r="T329"/>
  <c r="R329"/>
  <c r="P329"/>
  <c r="BI327"/>
  <c r="BH327"/>
  <c r="BG327"/>
  <c r="BF327"/>
  <c r="T327"/>
  <c r="R327"/>
  <c r="P327"/>
  <c r="BI321"/>
  <c r="BH321"/>
  <c r="BG321"/>
  <c r="BF321"/>
  <c r="T321"/>
  <c r="R321"/>
  <c r="P321"/>
  <c r="BI318"/>
  <c r="BH318"/>
  <c r="BG318"/>
  <c r="BF318"/>
  <c r="T318"/>
  <c r="R318"/>
  <c r="P318"/>
  <c r="BI314"/>
  <c r="BH314"/>
  <c r="BG314"/>
  <c r="BF314"/>
  <c r="T314"/>
  <c r="R314"/>
  <c r="P314"/>
  <c r="BI313"/>
  <c r="BH313"/>
  <c r="BG313"/>
  <c r="BF313"/>
  <c r="T313"/>
  <c r="R313"/>
  <c r="P313"/>
  <c r="BI312"/>
  <c r="BH312"/>
  <c r="BG312"/>
  <c r="BF312"/>
  <c r="T312"/>
  <c r="R312"/>
  <c r="P312"/>
  <c r="BI310"/>
  <c r="BH310"/>
  <c r="BG310"/>
  <c r="BF310"/>
  <c r="T310"/>
  <c r="R310"/>
  <c r="P310"/>
  <c r="BI309"/>
  <c r="BH309"/>
  <c r="BG309"/>
  <c r="BF309"/>
  <c r="T309"/>
  <c r="R309"/>
  <c r="P309"/>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1"/>
  <c r="BH291"/>
  <c r="BG291"/>
  <c r="BF291"/>
  <c r="T291"/>
  <c r="R291"/>
  <c r="P291"/>
  <c r="BI289"/>
  <c r="BH289"/>
  <c r="BG289"/>
  <c r="BF289"/>
  <c r="T289"/>
  <c r="R289"/>
  <c r="P289"/>
  <c r="BI286"/>
  <c r="BH286"/>
  <c r="BG286"/>
  <c r="BF286"/>
  <c r="T286"/>
  <c r="R286"/>
  <c r="P286"/>
  <c r="BI281"/>
  <c r="BH281"/>
  <c r="BG281"/>
  <c r="BF281"/>
  <c r="T281"/>
  <c r="R281"/>
  <c r="P281"/>
  <c r="BI279"/>
  <c r="BH279"/>
  <c r="BG279"/>
  <c r="BF279"/>
  <c r="T279"/>
  <c r="R279"/>
  <c r="P279"/>
  <c r="BI277"/>
  <c r="BH277"/>
  <c r="BG277"/>
  <c r="BF277"/>
  <c r="T277"/>
  <c r="R277"/>
  <c r="P277"/>
  <c r="BI271"/>
  <c r="BH271"/>
  <c r="BG271"/>
  <c r="BF271"/>
  <c r="T271"/>
  <c r="R271"/>
  <c r="P271"/>
  <c r="BI266"/>
  <c r="BH266"/>
  <c r="BG266"/>
  <c r="BF266"/>
  <c r="T266"/>
  <c r="R266"/>
  <c r="P266"/>
  <c r="BI262"/>
  <c r="BH262"/>
  <c r="BG262"/>
  <c r="BF262"/>
  <c r="T262"/>
  <c r="R262"/>
  <c r="P262"/>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3"/>
  <c r="BH243"/>
  <c r="BG243"/>
  <c r="BF243"/>
  <c r="T243"/>
  <c r="R243"/>
  <c r="P243"/>
  <c r="BI241"/>
  <c r="BH241"/>
  <c r="BG241"/>
  <c r="BF241"/>
  <c r="T241"/>
  <c r="R241"/>
  <c r="P241"/>
  <c r="BI240"/>
  <c r="BH240"/>
  <c r="BG240"/>
  <c r="BF240"/>
  <c r="T240"/>
  <c r="R240"/>
  <c r="P240"/>
  <c r="BI238"/>
  <c r="BH238"/>
  <c r="BG238"/>
  <c r="BF238"/>
  <c r="T238"/>
  <c r="R238"/>
  <c r="P238"/>
  <c r="BI235"/>
  <c r="BH235"/>
  <c r="BG235"/>
  <c r="BF235"/>
  <c r="T235"/>
  <c r="R235"/>
  <c r="P235"/>
  <c r="BI233"/>
  <c r="BH233"/>
  <c r="BG233"/>
  <c r="BF233"/>
  <c r="T233"/>
  <c r="R233"/>
  <c r="P233"/>
  <c r="BI232"/>
  <c r="BH232"/>
  <c r="BG232"/>
  <c r="BF232"/>
  <c r="T232"/>
  <c r="R232"/>
  <c r="P232"/>
  <c r="BI226"/>
  <c r="BH226"/>
  <c r="BG226"/>
  <c r="BF226"/>
  <c r="T226"/>
  <c r="R226"/>
  <c r="P226"/>
  <c r="BI222"/>
  <c r="BH222"/>
  <c r="BG222"/>
  <c r="BF222"/>
  <c r="T222"/>
  <c r="R222"/>
  <c r="P222"/>
  <c r="BI219"/>
  <c r="BH219"/>
  <c r="BG219"/>
  <c r="BF219"/>
  <c r="T219"/>
  <c r="R219"/>
  <c r="P219"/>
  <c r="BI215"/>
  <c r="BH215"/>
  <c r="BG215"/>
  <c r="BF215"/>
  <c r="T215"/>
  <c r="R215"/>
  <c r="P215"/>
  <c r="BI213"/>
  <c r="BH213"/>
  <c r="BG213"/>
  <c r="BF213"/>
  <c r="T213"/>
  <c r="R213"/>
  <c r="P213"/>
  <c r="BI210"/>
  <c r="BH210"/>
  <c r="BG210"/>
  <c r="BF210"/>
  <c r="T210"/>
  <c r="R210"/>
  <c r="P210"/>
  <c r="BI208"/>
  <c r="BH208"/>
  <c r="BG208"/>
  <c r="BF208"/>
  <c r="T208"/>
  <c r="R208"/>
  <c r="P208"/>
  <c r="BI207"/>
  <c r="BH207"/>
  <c r="BG207"/>
  <c r="BF207"/>
  <c r="T207"/>
  <c r="R207"/>
  <c r="P207"/>
  <c r="BI205"/>
  <c r="BH205"/>
  <c r="BG205"/>
  <c r="BF205"/>
  <c r="T205"/>
  <c r="R205"/>
  <c r="P205"/>
  <c r="BI204"/>
  <c r="BH204"/>
  <c r="BG204"/>
  <c r="BF204"/>
  <c r="T204"/>
  <c r="R204"/>
  <c r="P204"/>
  <c r="BI200"/>
  <c r="BH200"/>
  <c r="BG200"/>
  <c r="BF200"/>
  <c r="T200"/>
  <c r="R200"/>
  <c r="P200"/>
  <c r="BI199"/>
  <c r="BH199"/>
  <c r="BG199"/>
  <c r="BF199"/>
  <c r="T199"/>
  <c r="R199"/>
  <c r="P199"/>
  <c r="BI194"/>
  <c r="BH194"/>
  <c r="BG194"/>
  <c r="BF194"/>
  <c r="T194"/>
  <c r="R194"/>
  <c r="P194"/>
  <c r="BI193"/>
  <c r="BH193"/>
  <c r="BG193"/>
  <c r="BF193"/>
  <c r="T193"/>
  <c r="R193"/>
  <c r="P193"/>
  <c r="BI192"/>
  <c r="BH192"/>
  <c r="BG192"/>
  <c r="BF192"/>
  <c r="T192"/>
  <c r="R192"/>
  <c r="P192"/>
  <c r="BI190"/>
  <c r="BH190"/>
  <c r="BG190"/>
  <c r="BF190"/>
  <c r="T190"/>
  <c r="R190"/>
  <c r="P190"/>
  <c r="BI185"/>
  <c r="BH185"/>
  <c r="BG185"/>
  <c r="BF185"/>
  <c r="T185"/>
  <c r="R185"/>
  <c r="P185"/>
  <c r="BI181"/>
  <c r="BH181"/>
  <c r="BG181"/>
  <c r="BF181"/>
  <c r="T181"/>
  <c r="R181"/>
  <c r="P181"/>
  <c r="BI177"/>
  <c r="BH177"/>
  <c r="BG177"/>
  <c r="BF177"/>
  <c r="T177"/>
  <c r="R177"/>
  <c r="P177"/>
  <c r="BI174"/>
  <c r="BH174"/>
  <c r="BG174"/>
  <c r="BF174"/>
  <c r="T174"/>
  <c r="R174"/>
  <c r="P174"/>
  <c r="BI172"/>
  <c r="BH172"/>
  <c r="BG172"/>
  <c r="BF172"/>
  <c r="T172"/>
  <c r="R172"/>
  <c r="P172"/>
  <c r="BI169"/>
  <c r="BH169"/>
  <c r="BG169"/>
  <c r="BF169"/>
  <c r="T169"/>
  <c r="R169"/>
  <c r="P169"/>
  <c r="BI165"/>
  <c r="BH165"/>
  <c r="BG165"/>
  <c r="BF165"/>
  <c r="T165"/>
  <c r="R165"/>
  <c r="P165"/>
  <c r="BI163"/>
  <c r="BH163"/>
  <c r="BG163"/>
  <c r="BF163"/>
  <c r="T163"/>
  <c r="R163"/>
  <c r="P163"/>
  <c r="BI161"/>
  <c r="BH161"/>
  <c r="BG161"/>
  <c r="BF161"/>
  <c r="T161"/>
  <c r="R161"/>
  <c r="P161"/>
  <c r="BI160"/>
  <c r="BH160"/>
  <c r="BG160"/>
  <c r="BF160"/>
  <c r="T160"/>
  <c r="R160"/>
  <c r="P160"/>
  <c r="BI159"/>
  <c r="BH159"/>
  <c r="BG159"/>
  <c r="BF159"/>
  <c r="T159"/>
  <c r="R159"/>
  <c r="P159"/>
  <c r="BI158"/>
  <c r="BH158"/>
  <c r="BG158"/>
  <c r="BF158"/>
  <c r="T158"/>
  <c r="R158"/>
  <c r="P158"/>
  <c r="BI156"/>
  <c r="BH156"/>
  <c r="BG156"/>
  <c r="BF156"/>
  <c r="T156"/>
  <c r="R156"/>
  <c r="P156"/>
  <c r="BI149"/>
  <c r="BH149"/>
  <c r="BG149"/>
  <c r="BF149"/>
  <c r="T149"/>
  <c r="R149"/>
  <c r="P149"/>
  <c r="BI147"/>
  <c r="BH147"/>
  <c r="BG147"/>
  <c r="BF147"/>
  <c r="T147"/>
  <c r="R147"/>
  <c r="P147"/>
  <c r="BI145"/>
  <c r="BH145"/>
  <c r="BG145"/>
  <c r="BF145"/>
  <c r="T145"/>
  <c r="R145"/>
  <c r="P145"/>
  <c r="BI142"/>
  <c r="BH142"/>
  <c r="BG142"/>
  <c r="BF142"/>
  <c r="T142"/>
  <c r="R142"/>
  <c r="P142"/>
  <c r="BI139"/>
  <c r="BH139"/>
  <c r="BG139"/>
  <c r="BF139"/>
  <c r="T139"/>
  <c r="R139"/>
  <c r="P139"/>
  <c r="BI134"/>
  <c r="BH134"/>
  <c r="BG134"/>
  <c r="BF134"/>
  <c r="T134"/>
  <c r="R134"/>
  <c r="P134"/>
  <c r="BI130"/>
  <c r="BH130"/>
  <c r="BG130"/>
  <c r="BF130"/>
  <c r="T130"/>
  <c r="R130"/>
  <c r="P130"/>
  <c r="BI127"/>
  <c r="BH127"/>
  <c r="BG127"/>
  <c r="BF127"/>
  <c r="T127"/>
  <c r="R127"/>
  <c r="P127"/>
  <c r="BI124"/>
  <c r="BH124"/>
  <c r="BG124"/>
  <c r="BF124"/>
  <c r="T124"/>
  <c r="R124"/>
  <c r="P124"/>
  <c r="BI121"/>
  <c r="BH121"/>
  <c r="BG121"/>
  <c r="BF121"/>
  <c r="T121"/>
  <c r="R121"/>
  <c r="P121"/>
  <c r="BI118"/>
  <c r="BH118"/>
  <c r="BG118"/>
  <c r="BF118"/>
  <c r="T118"/>
  <c r="R118"/>
  <c r="P118"/>
  <c r="BI112"/>
  <c r="BH112"/>
  <c r="BG112"/>
  <c r="BF112"/>
  <c r="T112"/>
  <c r="R112"/>
  <c r="P112"/>
  <c r="BI110"/>
  <c r="BH110"/>
  <c r="BG110"/>
  <c r="BF110"/>
  <c r="T110"/>
  <c r="R110"/>
  <c r="P110"/>
  <c r="BI108"/>
  <c r="BH108"/>
  <c r="BG108"/>
  <c r="BF108"/>
  <c r="T108"/>
  <c r="R108"/>
  <c r="P108"/>
  <c r="BI106"/>
  <c r="BH106"/>
  <c r="BG106"/>
  <c r="BF106"/>
  <c r="T106"/>
  <c r="R106"/>
  <c r="P106"/>
  <c r="BI100"/>
  <c r="BH100"/>
  <c r="BG100"/>
  <c r="BF100"/>
  <c r="T100"/>
  <c r="R100"/>
  <c r="P100"/>
  <c r="F92"/>
  <c r="E90"/>
  <c r="F60"/>
  <c r="E58"/>
  <c r="J28"/>
  <c r="E28"/>
  <c r="J63"/>
  <c r="J27"/>
  <c r="J25"/>
  <c r="E25"/>
  <c r="J62"/>
  <c r="J24"/>
  <c r="J22"/>
  <c r="E22"/>
  <c r="F95"/>
  <c r="J21"/>
  <c r="J19"/>
  <c r="E19"/>
  <c r="F94"/>
  <c r="J18"/>
  <c r="J16"/>
  <c r="J92"/>
  <c r="E7"/>
  <c r="E52"/>
  <c i="41" r="J41"/>
  <c r="J40"/>
  <c i="1" r="AY116"/>
  <c i="41" r="J39"/>
  <c i="1" r="AX116"/>
  <c i="41" r="BI157"/>
  <c r="BH157"/>
  <c r="BG157"/>
  <c r="BF157"/>
  <c r="T157"/>
  <c r="T156"/>
  <c r="R157"/>
  <c r="R156"/>
  <c r="P157"/>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36"/>
  <c r="BH136"/>
  <c r="BG136"/>
  <c r="BF136"/>
  <c r="T136"/>
  <c r="T126"/>
  <c r="R136"/>
  <c r="R126"/>
  <c r="P136"/>
  <c r="P126"/>
  <c r="BI127"/>
  <c r="BH127"/>
  <c r="BG127"/>
  <c r="BF127"/>
  <c r="T127"/>
  <c r="R127"/>
  <c r="P127"/>
  <c r="BI122"/>
  <c r="BH122"/>
  <c r="BG122"/>
  <c r="BF122"/>
  <c r="T122"/>
  <c r="R122"/>
  <c r="P122"/>
  <c r="BI118"/>
  <c r="BH118"/>
  <c r="BG118"/>
  <c r="BF118"/>
  <c r="T118"/>
  <c r="R118"/>
  <c r="P118"/>
  <c r="BI111"/>
  <c r="BH111"/>
  <c r="BG111"/>
  <c r="BF111"/>
  <c r="T111"/>
  <c r="R111"/>
  <c r="P111"/>
  <c r="BI102"/>
  <c r="BH102"/>
  <c r="BG102"/>
  <c r="BF102"/>
  <c r="T102"/>
  <c r="T101"/>
  <c r="R102"/>
  <c r="R101"/>
  <c r="P102"/>
  <c r="P101"/>
  <c r="F92"/>
  <c r="E90"/>
  <c r="F60"/>
  <c r="E58"/>
  <c r="J28"/>
  <c r="E28"/>
  <c r="J95"/>
  <c r="J27"/>
  <c r="J25"/>
  <c r="E25"/>
  <c r="J62"/>
  <c r="J24"/>
  <c r="J22"/>
  <c r="E22"/>
  <c r="F95"/>
  <c r="J21"/>
  <c r="J19"/>
  <c r="E19"/>
  <c r="F94"/>
  <c r="J18"/>
  <c r="J16"/>
  <c r="J92"/>
  <c r="E7"/>
  <c r="E84"/>
  <c i="40" r="J41"/>
  <c r="J40"/>
  <c i="1" r="AY113"/>
  <c i="40" r="J39"/>
  <c i="1" r="AX113"/>
  <c i="40"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8"/>
  <c r="E86"/>
  <c r="F60"/>
  <c r="E58"/>
  <c r="J28"/>
  <c r="E28"/>
  <c r="J91"/>
  <c r="J27"/>
  <c r="J25"/>
  <c r="E25"/>
  <c r="J90"/>
  <c r="J24"/>
  <c r="J22"/>
  <c r="E22"/>
  <c r="F63"/>
  <c r="J21"/>
  <c r="J19"/>
  <c r="E19"/>
  <c r="F62"/>
  <c r="J18"/>
  <c r="J16"/>
  <c r="J88"/>
  <c r="E7"/>
  <c r="E52"/>
  <c i="39" r="J41"/>
  <c r="J40"/>
  <c i="1" r="AY110"/>
  <c i="39" r="J39"/>
  <c i="1" r="AX110"/>
  <c i="39" r="BI134"/>
  <c r="BH134"/>
  <c r="BG134"/>
  <c r="BF134"/>
  <c r="T134"/>
  <c r="R134"/>
  <c r="P134"/>
  <c r="BI132"/>
  <c r="BH132"/>
  <c r="BG132"/>
  <c r="BF132"/>
  <c r="T132"/>
  <c r="R132"/>
  <c r="P132"/>
  <c r="BI130"/>
  <c r="BH130"/>
  <c r="BG130"/>
  <c r="BF130"/>
  <c r="T130"/>
  <c r="R130"/>
  <c r="P130"/>
  <c r="BI126"/>
  <c r="BH126"/>
  <c r="BG126"/>
  <c r="BF126"/>
  <c r="T126"/>
  <c r="R126"/>
  <c r="P126"/>
  <c r="BI124"/>
  <c r="BH124"/>
  <c r="BG124"/>
  <c r="BF124"/>
  <c r="T124"/>
  <c r="R124"/>
  <c r="P124"/>
  <c r="BI123"/>
  <c r="BH123"/>
  <c r="BG123"/>
  <c r="BF123"/>
  <c r="T123"/>
  <c r="R123"/>
  <c r="P123"/>
  <c r="BI122"/>
  <c r="BH122"/>
  <c r="BG122"/>
  <c r="BF122"/>
  <c r="T122"/>
  <c r="R122"/>
  <c r="P122"/>
  <c r="BI118"/>
  <c r="BH118"/>
  <c r="BG118"/>
  <c r="BF118"/>
  <c r="T118"/>
  <c r="R118"/>
  <c r="P118"/>
  <c r="BI116"/>
  <c r="BH116"/>
  <c r="BG116"/>
  <c r="BF116"/>
  <c r="T116"/>
  <c r="R116"/>
  <c r="P116"/>
  <c r="BI113"/>
  <c r="BH113"/>
  <c r="BG113"/>
  <c r="BF113"/>
  <c r="T113"/>
  <c r="R113"/>
  <c r="P113"/>
  <c r="BI112"/>
  <c r="BH112"/>
  <c r="BG112"/>
  <c r="BF112"/>
  <c r="T112"/>
  <c r="R112"/>
  <c r="P112"/>
  <c r="BI110"/>
  <c r="BH110"/>
  <c r="BG110"/>
  <c r="BF110"/>
  <c r="T110"/>
  <c r="R110"/>
  <c r="P110"/>
  <c r="BI107"/>
  <c r="BH107"/>
  <c r="BG107"/>
  <c r="BF107"/>
  <c r="T107"/>
  <c r="R107"/>
  <c r="P107"/>
  <c r="BI104"/>
  <c r="BH104"/>
  <c r="BG104"/>
  <c r="BF104"/>
  <c r="T104"/>
  <c r="R104"/>
  <c r="P104"/>
  <c r="BI102"/>
  <c r="BH102"/>
  <c r="BG102"/>
  <c r="BF102"/>
  <c r="T102"/>
  <c r="R102"/>
  <c r="P102"/>
  <c r="BI100"/>
  <c r="BH100"/>
  <c r="BG100"/>
  <c r="BF100"/>
  <c r="T100"/>
  <c r="R100"/>
  <c r="P100"/>
  <c r="J94"/>
  <c r="J93"/>
  <c r="F93"/>
  <c r="F91"/>
  <c r="E89"/>
  <c r="J63"/>
  <c r="J62"/>
  <c r="F62"/>
  <c r="F60"/>
  <c r="E58"/>
  <c r="J22"/>
  <c r="E22"/>
  <c r="F94"/>
  <c r="J21"/>
  <c r="J16"/>
  <c r="J91"/>
  <c r="E7"/>
  <c r="E83"/>
  <c i="38" r="J41"/>
  <c r="J40"/>
  <c i="1" r="AY107"/>
  <c i="38" r="J39"/>
  <c i="1" r="AX107"/>
  <c i="38" r="BI264"/>
  <c r="BH264"/>
  <c r="BG264"/>
  <c r="BF264"/>
  <c r="T264"/>
  <c r="T263"/>
  <c r="T262"/>
  <c r="R264"/>
  <c r="R263"/>
  <c r="R262"/>
  <c r="P264"/>
  <c r="P263"/>
  <c r="P262"/>
  <c r="BI260"/>
  <c r="BH260"/>
  <c r="BG260"/>
  <c r="BF260"/>
  <c r="T260"/>
  <c r="T259"/>
  <c r="R260"/>
  <c r="R259"/>
  <c r="P260"/>
  <c r="P259"/>
  <c r="BI254"/>
  <c r="BH254"/>
  <c r="BG254"/>
  <c r="BF254"/>
  <c r="T254"/>
  <c r="R254"/>
  <c r="P254"/>
  <c r="BI251"/>
  <c r="BH251"/>
  <c r="BG251"/>
  <c r="BF251"/>
  <c r="T251"/>
  <c r="R251"/>
  <c r="P251"/>
  <c r="BI246"/>
  <c r="BH246"/>
  <c r="BG246"/>
  <c r="BF246"/>
  <c r="T246"/>
  <c r="R246"/>
  <c r="P246"/>
  <c r="BI244"/>
  <c r="BH244"/>
  <c r="BG244"/>
  <c r="BF244"/>
  <c r="T244"/>
  <c r="R244"/>
  <c r="P244"/>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9"/>
  <c r="BH229"/>
  <c r="BG229"/>
  <c r="BF229"/>
  <c r="T229"/>
  <c r="R229"/>
  <c r="P229"/>
  <c r="BI226"/>
  <c r="BH226"/>
  <c r="BG226"/>
  <c r="BF226"/>
  <c r="T226"/>
  <c r="R226"/>
  <c r="P226"/>
  <c r="BI221"/>
  <c r="BH221"/>
  <c r="BG221"/>
  <c r="BF221"/>
  <c r="T221"/>
  <c r="R221"/>
  <c r="P221"/>
  <c r="BI220"/>
  <c r="BH220"/>
  <c r="BG220"/>
  <c r="BF220"/>
  <c r="T220"/>
  <c r="R220"/>
  <c r="P220"/>
  <c r="BI218"/>
  <c r="BH218"/>
  <c r="BG218"/>
  <c r="BF218"/>
  <c r="T218"/>
  <c r="R218"/>
  <c r="P218"/>
  <c r="BI216"/>
  <c r="BH216"/>
  <c r="BG216"/>
  <c r="BF216"/>
  <c r="T216"/>
  <c r="R216"/>
  <c r="P216"/>
  <c r="BI214"/>
  <c r="BH214"/>
  <c r="BG214"/>
  <c r="BF214"/>
  <c r="T214"/>
  <c r="R214"/>
  <c r="P214"/>
  <c r="BI211"/>
  <c r="BH211"/>
  <c r="BG211"/>
  <c r="BF211"/>
  <c r="T211"/>
  <c r="R211"/>
  <c r="P211"/>
  <c r="BI207"/>
  <c r="BH207"/>
  <c r="BG207"/>
  <c r="BF207"/>
  <c r="T207"/>
  <c r="R207"/>
  <c r="P207"/>
  <c r="BI205"/>
  <c r="BH205"/>
  <c r="BG205"/>
  <c r="BF205"/>
  <c r="T205"/>
  <c r="R205"/>
  <c r="P205"/>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5"/>
  <c r="BH185"/>
  <c r="BG185"/>
  <c r="BF185"/>
  <c r="T185"/>
  <c r="R185"/>
  <c r="P185"/>
  <c r="BI183"/>
  <c r="BH183"/>
  <c r="BG183"/>
  <c r="BF183"/>
  <c r="T183"/>
  <c r="R183"/>
  <c r="P183"/>
  <c r="BI181"/>
  <c r="BH181"/>
  <c r="BG181"/>
  <c r="BF181"/>
  <c r="T181"/>
  <c r="R181"/>
  <c r="P181"/>
  <c r="BI176"/>
  <c r="BH176"/>
  <c r="BG176"/>
  <c r="BF176"/>
  <c r="T176"/>
  <c r="R176"/>
  <c r="P176"/>
  <c r="BI172"/>
  <c r="BH172"/>
  <c r="BG172"/>
  <c r="BF172"/>
  <c r="T172"/>
  <c r="R172"/>
  <c r="P172"/>
  <c r="BI168"/>
  <c r="BH168"/>
  <c r="BG168"/>
  <c r="BF168"/>
  <c r="T168"/>
  <c r="R168"/>
  <c r="P168"/>
  <c r="BI164"/>
  <c r="BH164"/>
  <c r="BG164"/>
  <c r="BF164"/>
  <c r="T164"/>
  <c r="R164"/>
  <c r="P164"/>
  <c r="BI160"/>
  <c r="BH160"/>
  <c r="BG160"/>
  <c r="BF160"/>
  <c r="T160"/>
  <c r="R160"/>
  <c r="P160"/>
  <c r="BI156"/>
  <c r="BH156"/>
  <c r="BG156"/>
  <c r="BF156"/>
  <c r="T156"/>
  <c r="R156"/>
  <c r="P156"/>
  <c r="BI154"/>
  <c r="BH154"/>
  <c r="BG154"/>
  <c r="BF154"/>
  <c r="T154"/>
  <c r="R154"/>
  <c r="P154"/>
  <c r="BI152"/>
  <c r="BH152"/>
  <c r="BG152"/>
  <c r="BF152"/>
  <c r="T152"/>
  <c r="R152"/>
  <c r="P152"/>
  <c r="BI147"/>
  <c r="BH147"/>
  <c r="BG147"/>
  <c r="BF147"/>
  <c r="T147"/>
  <c r="R147"/>
  <c r="P147"/>
  <c r="BI142"/>
  <c r="BH142"/>
  <c r="BG142"/>
  <c r="BF142"/>
  <c r="T142"/>
  <c r="R142"/>
  <c r="P142"/>
  <c r="BI138"/>
  <c r="BH138"/>
  <c r="BG138"/>
  <c r="BF138"/>
  <c r="T138"/>
  <c r="R138"/>
  <c r="P138"/>
  <c r="BI133"/>
  <c r="BH133"/>
  <c r="BG133"/>
  <c r="BF133"/>
  <c r="T133"/>
  <c r="R133"/>
  <c r="P133"/>
  <c r="BI130"/>
  <c r="BH130"/>
  <c r="BG130"/>
  <c r="BF130"/>
  <c r="T130"/>
  <c r="R130"/>
  <c r="P130"/>
  <c r="BI128"/>
  <c r="BH128"/>
  <c r="BG128"/>
  <c r="BF128"/>
  <c r="T128"/>
  <c r="R128"/>
  <c r="P128"/>
  <c r="BI126"/>
  <c r="BH126"/>
  <c r="BG126"/>
  <c r="BF126"/>
  <c r="T126"/>
  <c r="R126"/>
  <c r="P126"/>
  <c r="BI121"/>
  <c r="BH121"/>
  <c r="BG121"/>
  <c r="BF121"/>
  <c r="T121"/>
  <c r="R121"/>
  <c r="P121"/>
  <c r="BI117"/>
  <c r="BH117"/>
  <c r="BG117"/>
  <c r="BF117"/>
  <c r="T117"/>
  <c r="R117"/>
  <c r="P117"/>
  <c r="BI113"/>
  <c r="BH113"/>
  <c r="BG113"/>
  <c r="BF113"/>
  <c r="T113"/>
  <c r="R113"/>
  <c r="P113"/>
  <c r="BI110"/>
  <c r="BH110"/>
  <c r="BG110"/>
  <c r="BF110"/>
  <c r="T110"/>
  <c r="R110"/>
  <c r="P110"/>
  <c r="BI105"/>
  <c r="BH105"/>
  <c r="BG105"/>
  <c r="BF105"/>
  <c r="T105"/>
  <c r="R105"/>
  <c r="P105"/>
  <c r="BI102"/>
  <c r="BH102"/>
  <c r="BG102"/>
  <c r="BF102"/>
  <c r="T102"/>
  <c r="R102"/>
  <c r="P102"/>
  <c r="J96"/>
  <c r="J95"/>
  <c r="F95"/>
  <c r="F93"/>
  <c r="E91"/>
  <c r="J63"/>
  <c r="J62"/>
  <c r="F62"/>
  <c r="F60"/>
  <c r="E58"/>
  <c r="J22"/>
  <c r="E22"/>
  <c r="F63"/>
  <c r="J21"/>
  <c r="J16"/>
  <c r="J60"/>
  <c r="E7"/>
  <c r="E52"/>
  <c i="37" r="J39"/>
  <c r="J38"/>
  <c i="1" r="AY104"/>
  <c i="37" r="J37"/>
  <c i="1" r="AX104"/>
  <c i="37" r="BI131"/>
  <c r="BH131"/>
  <c r="BG131"/>
  <c r="BF131"/>
  <c r="T131"/>
  <c r="T130"/>
  <c r="R131"/>
  <c r="R130"/>
  <c r="P131"/>
  <c r="P130"/>
  <c r="BI128"/>
  <c r="BH128"/>
  <c r="BG128"/>
  <c r="BF128"/>
  <c r="T128"/>
  <c r="T127"/>
  <c r="R128"/>
  <c r="R127"/>
  <c r="P128"/>
  <c r="P127"/>
  <c r="BI125"/>
  <c r="BH125"/>
  <c r="BG125"/>
  <c r="BF125"/>
  <c r="T125"/>
  <c r="T124"/>
  <c r="R125"/>
  <c r="R124"/>
  <c r="P125"/>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R106"/>
  <c r="P106"/>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F86"/>
  <c r="E84"/>
  <c r="F56"/>
  <c r="E54"/>
  <c r="J26"/>
  <c r="E26"/>
  <c r="J59"/>
  <c r="J25"/>
  <c r="J23"/>
  <c r="E23"/>
  <c r="J58"/>
  <c r="J22"/>
  <c r="J20"/>
  <c r="E20"/>
  <c r="F89"/>
  <c r="J19"/>
  <c r="J17"/>
  <c r="E17"/>
  <c r="F88"/>
  <c r="J16"/>
  <c r="J14"/>
  <c r="J86"/>
  <c r="E7"/>
  <c r="E80"/>
  <c i="36" r="J41"/>
  <c r="J40"/>
  <c i="1" r="AY102"/>
  <c i="36" r="J39"/>
  <c i="1" r="AX102"/>
  <c i="36" r="BI323"/>
  <c r="BH323"/>
  <c r="BG323"/>
  <c r="BF323"/>
  <c r="T323"/>
  <c r="R323"/>
  <c r="P323"/>
  <c r="BI319"/>
  <c r="BH319"/>
  <c r="BG319"/>
  <c r="BF319"/>
  <c r="T319"/>
  <c r="R319"/>
  <c r="P319"/>
  <c r="BI317"/>
  <c r="BH317"/>
  <c r="BG317"/>
  <c r="BF317"/>
  <c r="T317"/>
  <c r="R317"/>
  <c r="P317"/>
  <c r="BI315"/>
  <c r="BH315"/>
  <c r="BG315"/>
  <c r="BF315"/>
  <c r="T315"/>
  <c r="R315"/>
  <c r="P315"/>
  <c r="BI313"/>
  <c r="BH313"/>
  <c r="BG313"/>
  <c r="BF313"/>
  <c r="T313"/>
  <c r="R313"/>
  <c r="P313"/>
  <c r="BI310"/>
  <c r="BH310"/>
  <c r="BG310"/>
  <c r="BF310"/>
  <c r="T310"/>
  <c r="R310"/>
  <c r="P310"/>
  <c r="BI308"/>
  <c r="BH308"/>
  <c r="BG308"/>
  <c r="BF308"/>
  <c r="T308"/>
  <c r="R308"/>
  <c r="P308"/>
  <c r="BI303"/>
  <c r="BH303"/>
  <c r="BG303"/>
  <c r="BF303"/>
  <c r="T303"/>
  <c r="R303"/>
  <c r="P303"/>
  <c r="BI299"/>
  <c r="BH299"/>
  <c r="BG299"/>
  <c r="BF299"/>
  <c r="T299"/>
  <c r="R299"/>
  <c r="P299"/>
  <c r="BI294"/>
  <c r="BH294"/>
  <c r="BG294"/>
  <c r="BF294"/>
  <c r="T294"/>
  <c r="R294"/>
  <c r="P294"/>
  <c r="BI289"/>
  <c r="BH289"/>
  <c r="BG289"/>
  <c r="BF289"/>
  <c r="T289"/>
  <c r="R289"/>
  <c r="P289"/>
  <c r="BI285"/>
  <c r="BH285"/>
  <c r="BG285"/>
  <c r="BF285"/>
  <c r="T285"/>
  <c r="R285"/>
  <c r="P285"/>
  <c r="BI284"/>
  <c r="BH284"/>
  <c r="BG284"/>
  <c r="BF284"/>
  <c r="T284"/>
  <c r="R284"/>
  <c r="P284"/>
  <c r="BI282"/>
  <c r="BH282"/>
  <c r="BG282"/>
  <c r="BF282"/>
  <c r="T282"/>
  <c r="R282"/>
  <c r="P282"/>
  <c r="BI275"/>
  <c r="BH275"/>
  <c r="BG275"/>
  <c r="BF275"/>
  <c r="T275"/>
  <c r="R275"/>
  <c r="P275"/>
  <c r="BI272"/>
  <c r="BH272"/>
  <c r="BG272"/>
  <c r="BF272"/>
  <c r="T272"/>
  <c r="R272"/>
  <c r="P272"/>
  <c r="BI268"/>
  <c r="BH268"/>
  <c r="BG268"/>
  <c r="BF268"/>
  <c r="T268"/>
  <c r="R268"/>
  <c r="P268"/>
  <c r="BI266"/>
  <c r="BH266"/>
  <c r="BG266"/>
  <c r="BF266"/>
  <c r="T266"/>
  <c r="R266"/>
  <c r="P266"/>
  <c r="BI263"/>
  <c r="BH263"/>
  <c r="BG263"/>
  <c r="BF263"/>
  <c r="T263"/>
  <c r="R263"/>
  <c r="P263"/>
  <c r="BI255"/>
  <c r="BH255"/>
  <c r="BG255"/>
  <c r="BF255"/>
  <c r="T255"/>
  <c r="R255"/>
  <c r="P255"/>
  <c r="BI251"/>
  <c r="BH251"/>
  <c r="BG251"/>
  <c r="BF251"/>
  <c r="T251"/>
  <c r="R251"/>
  <c r="P251"/>
  <c r="BI246"/>
  <c r="BH246"/>
  <c r="BG246"/>
  <c r="BF246"/>
  <c r="T246"/>
  <c r="R246"/>
  <c r="P246"/>
  <c r="BI241"/>
  <c r="BH241"/>
  <c r="BG241"/>
  <c r="BF241"/>
  <c r="T241"/>
  <c r="R241"/>
  <c r="P241"/>
  <c r="BI236"/>
  <c r="BH236"/>
  <c r="BG236"/>
  <c r="BF236"/>
  <c r="T236"/>
  <c r="R236"/>
  <c r="P236"/>
  <c r="BI232"/>
  <c r="BH232"/>
  <c r="BG232"/>
  <c r="BF232"/>
  <c r="T232"/>
  <c r="R232"/>
  <c r="P232"/>
  <c r="BI231"/>
  <c r="BH231"/>
  <c r="BG231"/>
  <c r="BF231"/>
  <c r="T231"/>
  <c r="R231"/>
  <c r="P231"/>
  <c r="BI229"/>
  <c r="BH229"/>
  <c r="BG229"/>
  <c r="BF229"/>
  <c r="T229"/>
  <c r="R229"/>
  <c r="P229"/>
  <c r="BI222"/>
  <c r="BH222"/>
  <c r="BG222"/>
  <c r="BF222"/>
  <c r="T222"/>
  <c r="R222"/>
  <c r="P222"/>
  <c r="BI219"/>
  <c r="BH219"/>
  <c r="BG219"/>
  <c r="BF219"/>
  <c r="T219"/>
  <c r="R219"/>
  <c r="P219"/>
  <c r="BI215"/>
  <c r="BH215"/>
  <c r="BG215"/>
  <c r="BF215"/>
  <c r="T215"/>
  <c r="R215"/>
  <c r="P215"/>
  <c r="BI210"/>
  <c r="BH210"/>
  <c r="BG210"/>
  <c r="BF210"/>
  <c r="T210"/>
  <c r="R210"/>
  <c r="P210"/>
  <c r="BI205"/>
  <c r="BH205"/>
  <c r="BG205"/>
  <c r="BF205"/>
  <c r="T205"/>
  <c r="R205"/>
  <c r="P205"/>
  <c r="BI201"/>
  <c r="BH201"/>
  <c r="BG201"/>
  <c r="BF201"/>
  <c r="T201"/>
  <c r="R201"/>
  <c r="P201"/>
  <c r="BI200"/>
  <c r="BH200"/>
  <c r="BG200"/>
  <c r="BF200"/>
  <c r="T200"/>
  <c r="R200"/>
  <c r="P200"/>
  <c r="BI198"/>
  <c r="BH198"/>
  <c r="BG198"/>
  <c r="BF198"/>
  <c r="T198"/>
  <c r="R198"/>
  <c r="P198"/>
  <c r="BI191"/>
  <c r="BH191"/>
  <c r="BG191"/>
  <c r="BF191"/>
  <c r="T191"/>
  <c r="R191"/>
  <c r="P191"/>
  <c r="BI188"/>
  <c r="BH188"/>
  <c r="BG188"/>
  <c r="BF188"/>
  <c r="T188"/>
  <c r="R188"/>
  <c r="P188"/>
  <c r="BI184"/>
  <c r="BH184"/>
  <c r="BG184"/>
  <c r="BF184"/>
  <c r="T184"/>
  <c r="R184"/>
  <c r="P184"/>
  <c r="BI182"/>
  <c r="BH182"/>
  <c r="BG182"/>
  <c r="BF182"/>
  <c r="T182"/>
  <c r="R182"/>
  <c r="P182"/>
  <c r="BI179"/>
  <c r="BH179"/>
  <c r="BG179"/>
  <c r="BF179"/>
  <c r="T179"/>
  <c r="R179"/>
  <c r="P179"/>
  <c r="BI171"/>
  <c r="BH171"/>
  <c r="BG171"/>
  <c r="BF171"/>
  <c r="T171"/>
  <c r="R171"/>
  <c r="P171"/>
  <c r="BI169"/>
  <c r="BH169"/>
  <c r="BG169"/>
  <c r="BF169"/>
  <c r="T169"/>
  <c r="R169"/>
  <c r="P169"/>
  <c r="BI167"/>
  <c r="BH167"/>
  <c r="BG167"/>
  <c r="BF167"/>
  <c r="T167"/>
  <c r="R167"/>
  <c r="P167"/>
  <c r="BI163"/>
  <c r="BH163"/>
  <c r="BG163"/>
  <c r="BF163"/>
  <c r="T163"/>
  <c r="R163"/>
  <c r="P163"/>
  <c r="BI161"/>
  <c r="BH161"/>
  <c r="BG161"/>
  <c r="BF161"/>
  <c r="T161"/>
  <c r="R161"/>
  <c r="P161"/>
  <c r="BI156"/>
  <c r="BH156"/>
  <c r="BG156"/>
  <c r="BF156"/>
  <c r="T156"/>
  <c r="R156"/>
  <c r="P156"/>
  <c r="BI151"/>
  <c r="BH151"/>
  <c r="BG151"/>
  <c r="BF151"/>
  <c r="T151"/>
  <c r="R151"/>
  <c r="P151"/>
  <c r="BI147"/>
  <c r="BH147"/>
  <c r="BG147"/>
  <c r="BF147"/>
  <c r="T147"/>
  <c r="R147"/>
  <c r="P147"/>
  <c r="BI146"/>
  <c r="BH146"/>
  <c r="BG146"/>
  <c r="BF146"/>
  <c r="T146"/>
  <c r="R146"/>
  <c r="P146"/>
  <c r="BI144"/>
  <c r="BH144"/>
  <c r="BG144"/>
  <c r="BF144"/>
  <c r="T144"/>
  <c r="R144"/>
  <c r="P144"/>
  <c r="BI137"/>
  <c r="BH137"/>
  <c r="BG137"/>
  <c r="BF137"/>
  <c r="T137"/>
  <c r="R137"/>
  <c r="P137"/>
  <c r="BI134"/>
  <c r="BH134"/>
  <c r="BG134"/>
  <c r="BF134"/>
  <c r="T134"/>
  <c r="R134"/>
  <c r="P134"/>
  <c r="BI133"/>
  <c r="BH133"/>
  <c r="BG133"/>
  <c r="BF133"/>
  <c r="T133"/>
  <c r="R133"/>
  <c r="P133"/>
  <c r="BI126"/>
  <c r="BH126"/>
  <c r="BG126"/>
  <c r="BF126"/>
  <c r="T126"/>
  <c r="R126"/>
  <c r="P126"/>
  <c r="BI121"/>
  <c r="BH121"/>
  <c r="BG121"/>
  <c r="BF121"/>
  <c r="T121"/>
  <c r="R121"/>
  <c r="P121"/>
  <c r="BI117"/>
  <c r="BH117"/>
  <c r="BG117"/>
  <c r="BF117"/>
  <c r="T117"/>
  <c r="R117"/>
  <c r="P117"/>
  <c r="BI112"/>
  <c r="BH112"/>
  <c r="BG112"/>
  <c r="BF112"/>
  <c r="T112"/>
  <c r="R112"/>
  <c r="P112"/>
  <c r="BI111"/>
  <c r="BH111"/>
  <c r="BG111"/>
  <c r="BF111"/>
  <c r="T111"/>
  <c r="R111"/>
  <c r="P111"/>
  <c r="BI109"/>
  <c r="BH109"/>
  <c r="BG109"/>
  <c r="BF109"/>
  <c r="T109"/>
  <c r="R109"/>
  <c r="P109"/>
  <c r="BI100"/>
  <c r="BH100"/>
  <c r="BG100"/>
  <c r="BF100"/>
  <c r="T100"/>
  <c r="R100"/>
  <c r="P100"/>
  <c r="F91"/>
  <c r="E89"/>
  <c r="F60"/>
  <c r="E58"/>
  <c r="J28"/>
  <c r="E28"/>
  <c r="J94"/>
  <c r="J27"/>
  <c r="J25"/>
  <c r="E25"/>
  <c r="J93"/>
  <c r="J24"/>
  <c r="J22"/>
  <c r="E22"/>
  <c r="F63"/>
  <c r="J21"/>
  <c r="J19"/>
  <c r="E19"/>
  <c r="F62"/>
  <c r="J18"/>
  <c r="J16"/>
  <c r="J91"/>
  <c r="E7"/>
  <c r="E52"/>
  <c i="35" r="J41"/>
  <c r="J40"/>
  <c i="1" r="AY101"/>
  <c i="35" r="J39"/>
  <c i="1" r="AX101"/>
  <c i="35" r="BI106"/>
  <c r="BH106"/>
  <c r="BG106"/>
  <c r="BF106"/>
  <c r="T106"/>
  <c r="T105"/>
  <c r="R106"/>
  <c r="R105"/>
  <c r="P106"/>
  <c r="P105"/>
  <c r="BI101"/>
  <c r="BH101"/>
  <c r="BG101"/>
  <c r="BF101"/>
  <c r="T101"/>
  <c r="T100"/>
  <c r="R101"/>
  <c r="R100"/>
  <c r="P101"/>
  <c r="P100"/>
  <c r="BI96"/>
  <c r="BH96"/>
  <c r="BG96"/>
  <c r="BF96"/>
  <c r="T96"/>
  <c r="T95"/>
  <c r="T94"/>
  <c r="R96"/>
  <c r="R95"/>
  <c r="R94"/>
  <c r="P96"/>
  <c r="P95"/>
  <c r="P94"/>
  <c i="1" r="AU101"/>
  <c i="35" r="F88"/>
  <c r="E86"/>
  <c r="F60"/>
  <c r="E58"/>
  <c r="J28"/>
  <c r="E28"/>
  <c r="J91"/>
  <c r="J27"/>
  <c r="J25"/>
  <c r="E25"/>
  <c r="J90"/>
  <c r="J24"/>
  <c r="J22"/>
  <c r="E22"/>
  <c r="F63"/>
  <c r="J21"/>
  <c r="J19"/>
  <c r="E19"/>
  <c r="F90"/>
  <c r="J18"/>
  <c r="J16"/>
  <c r="J88"/>
  <c r="E7"/>
  <c r="E52"/>
  <c i="34" r="J41"/>
  <c r="J40"/>
  <c i="1" r="AY100"/>
  <c i="34" r="J39"/>
  <c i="1" r="AX100"/>
  <c i="34" r="BI754"/>
  <c r="BH754"/>
  <c r="BG754"/>
  <c r="BF754"/>
  <c r="T754"/>
  <c r="R754"/>
  <c r="P754"/>
  <c r="BI749"/>
  <c r="BH749"/>
  <c r="BG749"/>
  <c r="BF749"/>
  <c r="T749"/>
  <c r="R749"/>
  <c r="P749"/>
  <c r="BI747"/>
  <c r="BH747"/>
  <c r="BG747"/>
  <c r="BF747"/>
  <c r="T747"/>
  <c r="R747"/>
  <c r="P747"/>
  <c r="BI743"/>
  <c r="BH743"/>
  <c r="BG743"/>
  <c r="BF743"/>
  <c r="T743"/>
  <c r="R743"/>
  <c r="P743"/>
  <c r="BI741"/>
  <c r="BH741"/>
  <c r="BG741"/>
  <c r="BF741"/>
  <c r="T741"/>
  <c r="R741"/>
  <c r="P741"/>
  <c r="BI738"/>
  <c r="BH738"/>
  <c r="BG738"/>
  <c r="BF738"/>
  <c r="T738"/>
  <c r="R738"/>
  <c r="P738"/>
  <c r="BI736"/>
  <c r="BH736"/>
  <c r="BG736"/>
  <c r="BF736"/>
  <c r="T736"/>
  <c r="R736"/>
  <c r="P736"/>
  <c r="BI734"/>
  <c r="BH734"/>
  <c r="BG734"/>
  <c r="BF734"/>
  <c r="T734"/>
  <c r="R734"/>
  <c r="P734"/>
  <c r="BI732"/>
  <c r="BH732"/>
  <c r="BG732"/>
  <c r="BF732"/>
  <c r="T732"/>
  <c r="R732"/>
  <c r="P732"/>
  <c r="BI730"/>
  <c r="BH730"/>
  <c r="BG730"/>
  <c r="BF730"/>
  <c r="T730"/>
  <c r="R730"/>
  <c r="P730"/>
  <c r="BI726"/>
  <c r="BH726"/>
  <c r="BG726"/>
  <c r="BF726"/>
  <c r="T726"/>
  <c r="R726"/>
  <c r="P726"/>
  <c r="BI725"/>
  <c r="BH725"/>
  <c r="BG725"/>
  <c r="BF725"/>
  <c r="T725"/>
  <c r="R725"/>
  <c r="P725"/>
  <c r="BI723"/>
  <c r="BH723"/>
  <c r="BG723"/>
  <c r="BF723"/>
  <c r="T723"/>
  <c r="R723"/>
  <c r="P723"/>
  <c r="BI721"/>
  <c r="BH721"/>
  <c r="BG721"/>
  <c r="BF721"/>
  <c r="T721"/>
  <c r="R721"/>
  <c r="P721"/>
  <c r="BI719"/>
  <c r="BH719"/>
  <c r="BG719"/>
  <c r="BF719"/>
  <c r="T719"/>
  <c r="R719"/>
  <c r="P719"/>
  <c r="BI718"/>
  <c r="BH718"/>
  <c r="BG718"/>
  <c r="BF718"/>
  <c r="T718"/>
  <c r="R718"/>
  <c r="P718"/>
  <c r="BI717"/>
  <c r="BH717"/>
  <c r="BG717"/>
  <c r="BF717"/>
  <c r="T717"/>
  <c r="R717"/>
  <c r="P717"/>
  <c r="BI712"/>
  <c r="BH712"/>
  <c r="BG712"/>
  <c r="BF712"/>
  <c r="T712"/>
  <c r="R712"/>
  <c r="P712"/>
  <c r="BI711"/>
  <c r="BH711"/>
  <c r="BG711"/>
  <c r="BF711"/>
  <c r="T711"/>
  <c r="R711"/>
  <c r="P711"/>
  <c r="BI709"/>
  <c r="BH709"/>
  <c r="BG709"/>
  <c r="BF709"/>
  <c r="T709"/>
  <c r="R709"/>
  <c r="P709"/>
  <c r="BI706"/>
  <c r="BH706"/>
  <c r="BG706"/>
  <c r="BF706"/>
  <c r="T706"/>
  <c r="R706"/>
  <c r="P706"/>
  <c r="BI705"/>
  <c r="BH705"/>
  <c r="BG705"/>
  <c r="BF705"/>
  <c r="T705"/>
  <c r="R705"/>
  <c r="P705"/>
  <c r="BI703"/>
  <c r="BH703"/>
  <c r="BG703"/>
  <c r="BF703"/>
  <c r="T703"/>
  <c r="R703"/>
  <c r="P703"/>
  <c r="BI702"/>
  <c r="BH702"/>
  <c r="BG702"/>
  <c r="BF702"/>
  <c r="T702"/>
  <c r="R702"/>
  <c r="P702"/>
  <c r="BI700"/>
  <c r="BH700"/>
  <c r="BG700"/>
  <c r="BF700"/>
  <c r="T700"/>
  <c r="R700"/>
  <c r="P700"/>
  <c r="BI699"/>
  <c r="BH699"/>
  <c r="BG699"/>
  <c r="BF699"/>
  <c r="T699"/>
  <c r="R699"/>
  <c r="P699"/>
  <c r="BI697"/>
  <c r="BH697"/>
  <c r="BG697"/>
  <c r="BF697"/>
  <c r="T697"/>
  <c r="R697"/>
  <c r="P697"/>
  <c r="BI696"/>
  <c r="BH696"/>
  <c r="BG696"/>
  <c r="BF696"/>
  <c r="T696"/>
  <c r="R696"/>
  <c r="P696"/>
  <c r="BI694"/>
  <c r="BH694"/>
  <c r="BG694"/>
  <c r="BF694"/>
  <c r="T694"/>
  <c r="R694"/>
  <c r="P694"/>
  <c r="BI692"/>
  <c r="BH692"/>
  <c r="BG692"/>
  <c r="BF692"/>
  <c r="T692"/>
  <c r="R692"/>
  <c r="P692"/>
  <c r="BI690"/>
  <c r="BH690"/>
  <c r="BG690"/>
  <c r="BF690"/>
  <c r="T690"/>
  <c r="R690"/>
  <c r="P690"/>
  <c r="BI689"/>
  <c r="BH689"/>
  <c r="BG689"/>
  <c r="BF689"/>
  <c r="T689"/>
  <c r="R689"/>
  <c r="P689"/>
  <c r="BI688"/>
  <c r="BH688"/>
  <c r="BG688"/>
  <c r="BF688"/>
  <c r="T688"/>
  <c r="R688"/>
  <c r="P688"/>
  <c r="BI681"/>
  <c r="BH681"/>
  <c r="BG681"/>
  <c r="BF681"/>
  <c r="T681"/>
  <c r="R681"/>
  <c r="P681"/>
  <c r="BI680"/>
  <c r="BH680"/>
  <c r="BG680"/>
  <c r="BF680"/>
  <c r="T680"/>
  <c r="R680"/>
  <c r="P680"/>
  <c r="BI678"/>
  <c r="BH678"/>
  <c r="BG678"/>
  <c r="BF678"/>
  <c r="T678"/>
  <c r="R678"/>
  <c r="P678"/>
  <c r="BI674"/>
  <c r="BH674"/>
  <c r="BG674"/>
  <c r="BF674"/>
  <c r="T674"/>
  <c r="R674"/>
  <c r="P674"/>
  <c r="BI670"/>
  <c r="BH670"/>
  <c r="BG670"/>
  <c r="BF670"/>
  <c r="T670"/>
  <c r="R670"/>
  <c r="P670"/>
  <c r="BI662"/>
  <c r="BH662"/>
  <c r="BG662"/>
  <c r="BF662"/>
  <c r="T662"/>
  <c r="R662"/>
  <c r="P662"/>
  <c r="BI661"/>
  <c r="BH661"/>
  <c r="BG661"/>
  <c r="BF661"/>
  <c r="T661"/>
  <c r="R661"/>
  <c r="P661"/>
  <c r="BI659"/>
  <c r="BH659"/>
  <c r="BG659"/>
  <c r="BF659"/>
  <c r="T659"/>
  <c r="R659"/>
  <c r="P659"/>
  <c r="BI657"/>
  <c r="BH657"/>
  <c r="BG657"/>
  <c r="BF657"/>
  <c r="T657"/>
  <c r="R657"/>
  <c r="P657"/>
  <c r="BI654"/>
  <c r="BH654"/>
  <c r="BG654"/>
  <c r="BF654"/>
  <c r="T654"/>
  <c r="R654"/>
  <c r="P654"/>
  <c r="BI653"/>
  <c r="BH653"/>
  <c r="BG653"/>
  <c r="BF653"/>
  <c r="T653"/>
  <c r="R653"/>
  <c r="P653"/>
  <c r="BI652"/>
  <c r="BH652"/>
  <c r="BG652"/>
  <c r="BF652"/>
  <c r="T652"/>
  <c r="R652"/>
  <c r="P652"/>
  <c r="BI650"/>
  <c r="BH650"/>
  <c r="BG650"/>
  <c r="BF650"/>
  <c r="T650"/>
  <c r="R650"/>
  <c r="P650"/>
  <c r="BI648"/>
  <c r="BH648"/>
  <c r="BG648"/>
  <c r="BF648"/>
  <c r="T648"/>
  <c r="R648"/>
  <c r="P648"/>
  <c r="BI645"/>
  <c r="BH645"/>
  <c r="BG645"/>
  <c r="BF645"/>
  <c r="T645"/>
  <c r="R645"/>
  <c r="P645"/>
  <c r="BI644"/>
  <c r="BH644"/>
  <c r="BG644"/>
  <c r="BF644"/>
  <c r="T644"/>
  <c r="R644"/>
  <c r="P644"/>
  <c r="BI643"/>
  <c r="BH643"/>
  <c r="BG643"/>
  <c r="BF643"/>
  <c r="T643"/>
  <c r="R643"/>
  <c r="P643"/>
  <c r="BI642"/>
  <c r="BH642"/>
  <c r="BG642"/>
  <c r="BF642"/>
  <c r="T642"/>
  <c r="R642"/>
  <c r="P642"/>
  <c r="BI641"/>
  <c r="BH641"/>
  <c r="BG641"/>
  <c r="BF641"/>
  <c r="T641"/>
  <c r="R641"/>
  <c r="P641"/>
  <c r="BI640"/>
  <c r="BH640"/>
  <c r="BG640"/>
  <c r="BF640"/>
  <c r="T640"/>
  <c r="R640"/>
  <c r="P640"/>
  <c r="BI639"/>
  <c r="BH639"/>
  <c r="BG639"/>
  <c r="BF639"/>
  <c r="T639"/>
  <c r="R639"/>
  <c r="P639"/>
  <c r="BI638"/>
  <c r="BH638"/>
  <c r="BG638"/>
  <c r="BF638"/>
  <c r="T638"/>
  <c r="R638"/>
  <c r="P638"/>
  <c r="BI637"/>
  <c r="BH637"/>
  <c r="BG637"/>
  <c r="BF637"/>
  <c r="T637"/>
  <c r="R637"/>
  <c r="P637"/>
  <c r="BI636"/>
  <c r="BH636"/>
  <c r="BG636"/>
  <c r="BF636"/>
  <c r="T636"/>
  <c r="R636"/>
  <c r="P636"/>
  <c r="BI635"/>
  <c r="BH635"/>
  <c r="BG635"/>
  <c r="BF635"/>
  <c r="T635"/>
  <c r="R635"/>
  <c r="P635"/>
  <c r="BI633"/>
  <c r="BH633"/>
  <c r="BG633"/>
  <c r="BF633"/>
  <c r="T633"/>
  <c r="R633"/>
  <c r="P633"/>
  <c r="BI631"/>
  <c r="BH631"/>
  <c r="BG631"/>
  <c r="BF631"/>
  <c r="T631"/>
  <c r="R631"/>
  <c r="P631"/>
  <c r="BI629"/>
  <c r="BH629"/>
  <c r="BG629"/>
  <c r="BF629"/>
  <c r="T629"/>
  <c r="R629"/>
  <c r="P629"/>
  <c r="BI628"/>
  <c r="BH628"/>
  <c r="BG628"/>
  <c r="BF628"/>
  <c r="T628"/>
  <c r="R628"/>
  <c r="P628"/>
  <c r="BI626"/>
  <c r="BH626"/>
  <c r="BG626"/>
  <c r="BF626"/>
  <c r="T626"/>
  <c r="R626"/>
  <c r="P626"/>
  <c r="BI625"/>
  <c r="BH625"/>
  <c r="BG625"/>
  <c r="BF625"/>
  <c r="T625"/>
  <c r="R625"/>
  <c r="P625"/>
  <c r="BI620"/>
  <c r="BH620"/>
  <c r="BG620"/>
  <c r="BF620"/>
  <c r="T620"/>
  <c r="R620"/>
  <c r="P620"/>
  <c r="BI618"/>
  <c r="BH618"/>
  <c r="BG618"/>
  <c r="BF618"/>
  <c r="T618"/>
  <c r="R618"/>
  <c r="P618"/>
  <c r="BI616"/>
  <c r="BH616"/>
  <c r="BG616"/>
  <c r="BF616"/>
  <c r="T616"/>
  <c r="R616"/>
  <c r="P616"/>
  <c r="BI615"/>
  <c r="BH615"/>
  <c r="BG615"/>
  <c r="BF615"/>
  <c r="T615"/>
  <c r="R615"/>
  <c r="P615"/>
  <c r="BI614"/>
  <c r="BH614"/>
  <c r="BG614"/>
  <c r="BF614"/>
  <c r="T614"/>
  <c r="R614"/>
  <c r="P614"/>
  <c r="BI607"/>
  <c r="BH607"/>
  <c r="BG607"/>
  <c r="BF607"/>
  <c r="T607"/>
  <c r="R607"/>
  <c r="P607"/>
  <c r="BI604"/>
  <c r="BH604"/>
  <c r="BG604"/>
  <c r="BF604"/>
  <c r="T604"/>
  <c r="R604"/>
  <c r="P604"/>
  <c r="BI600"/>
  <c r="BH600"/>
  <c r="BG600"/>
  <c r="BF600"/>
  <c r="T600"/>
  <c r="R600"/>
  <c r="P600"/>
  <c r="BI597"/>
  <c r="BH597"/>
  <c r="BG597"/>
  <c r="BF597"/>
  <c r="T597"/>
  <c r="R597"/>
  <c r="P597"/>
  <c r="BI595"/>
  <c r="BH595"/>
  <c r="BG595"/>
  <c r="BF595"/>
  <c r="T595"/>
  <c r="R595"/>
  <c r="P595"/>
  <c r="BI589"/>
  <c r="BH589"/>
  <c r="BG589"/>
  <c r="BF589"/>
  <c r="T589"/>
  <c r="R589"/>
  <c r="P589"/>
  <c r="BI583"/>
  <c r="BH583"/>
  <c r="BG583"/>
  <c r="BF583"/>
  <c r="T583"/>
  <c r="R583"/>
  <c r="P583"/>
  <c r="BI579"/>
  <c r="BH579"/>
  <c r="BG579"/>
  <c r="BF579"/>
  <c r="T579"/>
  <c r="R579"/>
  <c r="P579"/>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7"/>
  <c r="BH567"/>
  <c r="BG567"/>
  <c r="BF567"/>
  <c r="T567"/>
  <c r="R567"/>
  <c r="P567"/>
  <c r="BI565"/>
  <c r="BH565"/>
  <c r="BG565"/>
  <c r="BF565"/>
  <c r="T565"/>
  <c r="R565"/>
  <c r="P565"/>
  <c r="BI562"/>
  <c r="BH562"/>
  <c r="BG562"/>
  <c r="BF562"/>
  <c r="T562"/>
  <c r="R562"/>
  <c r="P562"/>
  <c r="BI561"/>
  <c r="BH561"/>
  <c r="BG561"/>
  <c r="BF561"/>
  <c r="T561"/>
  <c r="R561"/>
  <c r="P561"/>
  <c r="BI560"/>
  <c r="BH560"/>
  <c r="BG560"/>
  <c r="BF560"/>
  <c r="T560"/>
  <c r="R560"/>
  <c r="P560"/>
  <c r="BI559"/>
  <c r="BH559"/>
  <c r="BG559"/>
  <c r="BF559"/>
  <c r="T559"/>
  <c r="R559"/>
  <c r="P559"/>
  <c r="BI558"/>
  <c r="BH558"/>
  <c r="BG558"/>
  <c r="BF558"/>
  <c r="T558"/>
  <c r="R558"/>
  <c r="P558"/>
  <c r="BI557"/>
  <c r="BH557"/>
  <c r="BG557"/>
  <c r="BF557"/>
  <c r="T557"/>
  <c r="R557"/>
  <c r="P557"/>
  <c r="BI555"/>
  <c r="BH555"/>
  <c r="BG555"/>
  <c r="BF555"/>
  <c r="T555"/>
  <c r="R555"/>
  <c r="P555"/>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26"/>
  <c r="BH526"/>
  <c r="BG526"/>
  <c r="BF526"/>
  <c r="T526"/>
  <c r="R526"/>
  <c r="P526"/>
  <c r="BI525"/>
  <c r="BH525"/>
  <c r="BG525"/>
  <c r="BF525"/>
  <c r="T525"/>
  <c r="R525"/>
  <c r="P525"/>
  <c r="BI524"/>
  <c r="BH524"/>
  <c r="BG524"/>
  <c r="BF524"/>
  <c r="T524"/>
  <c r="R524"/>
  <c r="P524"/>
  <c r="BI523"/>
  <c r="BH523"/>
  <c r="BG523"/>
  <c r="BF523"/>
  <c r="T523"/>
  <c r="R523"/>
  <c r="P523"/>
  <c r="BI522"/>
  <c r="BH522"/>
  <c r="BG522"/>
  <c r="BF522"/>
  <c r="T522"/>
  <c r="R522"/>
  <c r="P522"/>
  <c r="BI521"/>
  <c r="BH521"/>
  <c r="BG521"/>
  <c r="BF521"/>
  <c r="T521"/>
  <c r="R521"/>
  <c r="P521"/>
  <c r="BI520"/>
  <c r="BH520"/>
  <c r="BG520"/>
  <c r="BF520"/>
  <c r="T520"/>
  <c r="R520"/>
  <c r="P520"/>
  <c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2"/>
  <c r="BH512"/>
  <c r="BG512"/>
  <c r="BF512"/>
  <c r="T512"/>
  <c r="R512"/>
  <c r="P512"/>
  <c r="BI511"/>
  <c r="BH511"/>
  <c r="BG511"/>
  <c r="BF511"/>
  <c r="T511"/>
  <c r="R511"/>
  <c r="P511"/>
  <c r="BI510"/>
  <c r="BH510"/>
  <c r="BG510"/>
  <c r="BF510"/>
  <c r="T510"/>
  <c r="R510"/>
  <c r="P510"/>
  <c r="BI509"/>
  <c r="BH509"/>
  <c r="BG509"/>
  <c r="BF509"/>
  <c r="T509"/>
  <c r="R509"/>
  <c r="P509"/>
  <c r="BI507"/>
  <c r="BH507"/>
  <c r="BG507"/>
  <c r="BF507"/>
  <c r="T507"/>
  <c r="R507"/>
  <c r="P507"/>
  <c r="BI500"/>
  <c r="BH500"/>
  <c r="BG500"/>
  <c r="BF500"/>
  <c r="T500"/>
  <c r="R500"/>
  <c r="P500"/>
  <c r="BI493"/>
  <c r="BH493"/>
  <c r="BG493"/>
  <c r="BF493"/>
  <c r="T493"/>
  <c r="R493"/>
  <c r="P493"/>
  <c r="BI492"/>
  <c r="BH492"/>
  <c r="BG492"/>
  <c r="BF492"/>
  <c r="T492"/>
  <c r="R492"/>
  <c r="P492"/>
  <c r="BI490"/>
  <c r="BH490"/>
  <c r="BG490"/>
  <c r="BF490"/>
  <c r="T490"/>
  <c r="R490"/>
  <c r="P490"/>
  <c r="BI487"/>
  <c r="BH487"/>
  <c r="BG487"/>
  <c r="BF487"/>
  <c r="T487"/>
  <c r="R487"/>
  <c r="P487"/>
  <c r="BI482"/>
  <c r="BH482"/>
  <c r="BG482"/>
  <c r="BF482"/>
  <c r="T482"/>
  <c r="R482"/>
  <c r="P482"/>
  <c r="BI480"/>
  <c r="BH480"/>
  <c r="BG480"/>
  <c r="BF480"/>
  <c r="T480"/>
  <c r="R480"/>
  <c r="P480"/>
  <c r="BI473"/>
  <c r="BH473"/>
  <c r="BG473"/>
  <c r="BF473"/>
  <c r="T473"/>
  <c r="R473"/>
  <c r="P473"/>
  <c r="BI469"/>
  <c r="BH469"/>
  <c r="BG469"/>
  <c r="BF469"/>
  <c r="T469"/>
  <c r="R469"/>
  <c r="P469"/>
  <c r="BI468"/>
  <c r="BH468"/>
  <c r="BG468"/>
  <c r="BF468"/>
  <c r="T468"/>
  <c r="R468"/>
  <c r="P468"/>
  <c r="BI465"/>
  <c r="BH465"/>
  <c r="BG465"/>
  <c r="BF465"/>
  <c r="T465"/>
  <c r="R465"/>
  <c r="P465"/>
  <c r="BI460"/>
  <c r="BH460"/>
  <c r="BG460"/>
  <c r="BF460"/>
  <c r="T460"/>
  <c r="R460"/>
  <c r="P460"/>
  <c r="BI459"/>
  <c r="BH459"/>
  <c r="BG459"/>
  <c r="BF459"/>
  <c r="T459"/>
  <c r="R459"/>
  <c r="P459"/>
  <c r="BI458"/>
  <c r="BH458"/>
  <c r="BG458"/>
  <c r="BF458"/>
  <c r="T458"/>
  <c r="R458"/>
  <c r="P458"/>
  <c r="BI457"/>
  <c r="BH457"/>
  <c r="BG457"/>
  <c r="BF457"/>
  <c r="T457"/>
  <c r="R457"/>
  <c r="P457"/>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8"/>
  <c r="BH448"/>
  <c r="BG448"/>
  <c r="BF448"/>
  <c r="T448"/>
  <c r="R448"/>
  <c r="P448"/>
  <c r="BI447"/>
  <c r="BH447"/>
  <c r="BG447"/>
  <c r="BF447"/>
  <c r="T447"/>
  <c r="R447"/>
  <c r="P447"/>
  <c r="BI445"/>
  <c r="BH445"/>
  <c r="BG445"/>
  <c r="BF445"/>
  <c r="T445"/>
  <c r="R445"/>
  <c r="P445"/>
  <c r="BI443"/>
  <c r="BH443"/>
  <c r="BG443"/>
  <c r="BF443"/>
  <c r="T443"/>
  <c r="R443"/>
  <c r="P443"/>
  <c r="BI437"/>
  <c r="BH437"/>
  <c r="BG437"/>
  <c r="BF437"/>
  <c r="T437"/>
  <c r="R437"/>
  <c r="P437"/>
  <c r="BI432"/>
  <c r="BH432"/>
  <c r="BG432"/>
  <c r="BF432"/>
  <c r="T432"/>
  <c r="R432"/>
  <c r="P432"/>
  <c r="BI428"/>
  <c r="BH428"/>
  <c r="BG428"/>
  <c r="BF428"/>
  <c r="T428"/>
  <c r="R428"/>
  <c r="P428"/>
  <c r="BI424"/>
  <c r="BH424"/>
  <c r="BG424"/>
  <c r="BF424"/>
  <c r="T424"/>
  <c r="R424"/>
  <c r="P424"/>
  <c r="BI422"/>
  <c r="BH422"/>
  <c r="BG422"/>
  <c r="BF422"/>
  <c r="T422"/>
  <c r="R422"/>
  <c r="P422"/>
  <c r="BI420"/>
  <c r="BH420"/>
  <c r="BG420"/>
  <c r="BF420"/>
  <c r="T420"/>
  <c r="R420"/>
  <c r="P420"/>
  <c r="BI418"/>
  <c r="BH418"/>
  <c r="BG418"/>
  <c r="BF418"/>
  <c r="T418"/>
  <c r="R418"/>
  <c r="P418"/>
  <c r="BI411"/>
  <c r="BH411"/>
  <c r="BG411"/>
  <c r="BF411"/>
  <c r="T411"/>
  <c r="R411"/>
  <c r="P411"/>
  <c r="BI407"/>
  <c r="BH407"/>
  <c r="BG407"/>
  <c r="BF407"/>
  <c r="T407"/>
  <c r="R407"/>
  <c r="P407"/>
  <c r="BI403"/>
  <c r="BH403"/>
  <c r="BG403"/>
  <c r="BF403"/>
  <c r="T403"/>
  <c r="R403"/>
  <c r="P403"/>
  <c r="BI398"/>
  <c r="BH398"/>
  <c r="BG398"/>
  <c r="BF398"/>
  <c r="T398"/>
  <c r="R398"/>
  <c r="P398"/>
  <c r="BI396"/>
  <c r="BH396"/>
  <c r="BG396"/>
  <c r="BF396"/>
  <c r="T396"/>
  <c r="R396"/>
  <c r="P396"/>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1"/>
  <c r="BH371"/>
  <c r="BG371"/>
  <c r="BF371"/>
  <c r="T371"/>
  <c r="R371"/>
  <c r="P371"/>
  <c r="BI369"/>
  <c r="BH369"/>
  <c r="BG369"/>
  <c r="BF369"/>
  <c r="T369"/>
  <c r="R369"/>
  <c r="P369"/>
  <c r="BI363"/>
  <c r="BH363"/>
  <c r="BG363"/>
  <c r="BF363"/>
  <c r="T363"/>
  <c r="R363"/>
  <c r="P363"/>
  <c r="BI361"/>
  <c r="BH361"/>
  <c r="BG361"/>
  <c r="BF361"/>
  <c r="T361"/>
  <c r="R361"/>
  <c r="P361"/>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1"/>
  <c r="BH351"/>
  <c r="BG351"/>
  <c r="BF351"/>
  <c r="T351"/>
  <c r="R351"/>
  <c r="P351"/>
  <c r="BI345"/>
  <c r="BH345"/>
  <c r="BG345"/>
  <c r="BF345"/>
  <c r="T345"/>
  <c r="R345"/>
  <c r="P345"/>
  <c r="BI341"/>
  <c r="BH341"/>
  <c r="BG341"/>
  <c r="BF341"/>
  <c r="T341"/>
  <c r="R341"/>
  <c r="P341"/>
  <c r="BI338"/>
  <c r="BH338"/>
  <c r="BG338"/>
  <c r="BF338"/>
  <c r="T338"/>
  <c r="R338"/>
  <c r="P338"/>
  <c r="BI334"/>
  <c r="BH334"/>
  <c r="BG334"/>
  <c r="BF334"/>
  <c r="T334"/>
  <c r="R334"/>
  <c r="P334"/>
  <c r="BI331"/>
  <c r="BH331"/>
  <c r="BG331"/>
  <c r="BF331"/>
  <c r="T331"/>
  <c r="R331"/>
  <c r="P331"/>
  <c r="BI329"/>
  <c r="BH329"/>
  <c r="BG329"/>
  <c r="BF329"/>
  <c r="T329"/>
  <c r="R329"/>
  <c r="P329"/>
  <c r="BI324"/>
  <c r="BH324"/>
  <c r="BG324"/>
  <c r="BF324"/>
  <c r="T324"/>
  <c r="R324"/>
  <c r="P324"/>
  <c r="BI323"/>
  <c r="BH323"/>
  <c r="BG323"/>
  <c r="BF323"/>
  <c r="T323"/>
  <c r="R323"/>
  <c r="P323"/>
  <c r="BI321"/>
  <c r="BH321"/>
  <c r="BG321"/>
  <c r="BF321"/>
  <c r="T321"/>
  <c r="R321"/>
  <c r="P321"/>
  <c r="BI320"/>
  <c r="BH320"/>
  <c r="BG320"/>
  <c r="BF320"/>
  <c r="T320"/>
  <c r="R320"/>
  <c r="P320"/>
  <c r="BI315"/>
  <c r="BH315"/>
  <c r="BG315"/>
  <c r="BF315"/>
  <c r="T315"/>
  <c r="R315"/>
  <c r="P315"/>
  <c r="BI314"/>
  <c r="BH314"/>
  <c r="BG314"/>
  <c r="BF314"/>
  <c r="T314"/>
  <c r="R314"/>
  <c r="P314"/>
  <c r="BI308"/>
  <c r="BH308"/>
  <c r="BG308"/>
  <c r="BF308"/>
  <c r="T308"/>
  <c r="R308"/>
  <c r="P308"/>
  <c r="BI307"/>
  <c r="BH307"/>
  <c r="BG307"/>
  <c r="BF307"/>
  <c r="T307"/>
  <c r="R307"/>
  <c r="P307"/>
  <c r="BI306"/>
  <c r="BH306"/>
  <c r="BG306"/>
  <c r="BF306"/>
  <c r="T306"/>
  <c r="R306"/>
  <c r="P306"/>
  <c r="BI304"/>
  <c r="BH304"/>
  <c r="BG304"/>
  <c r="BF304"/>
  <c r="T304"/>
  <c r="R304"/>
  <c r="P304"/>
  <c r="BI298"/>
  <c r="BH298"/>
  <c r="BG298"/>
  <c r="BF298"/>
  <c r="T298"/>
  <c r="R298"/>
  <c r="P298"/>
  <c r="BI297"/>
  <c r="BH297"/>
  <c r="BG297"/>
  <c r="BF297"/>
  <c r="T297"/>
  <c r="R297"/>
  <c r="P297"/>
  <c r="BI294"/>
  <c r="BH294"/>
  <c r="BG294"/>
  <c r="BF294"/>
  <c r="T294"/>
  <c r="R294"/>
  <c r="P294"/>
  <c r="BI290"/>
  <c r="BH290"/>
  <c r="BG290"/>
  <c r="BF290"/>
  <c r="T290"/>
  <c r="R290"/>
  <c r="P290"/>
  <c r="BI286"/>
  <c r="BH286"/>
  <c r="BG286"/>
  <c r="BF286"/>
  <c r="T286"/>
  <c r="R286"/>
  <c r="P286"/>
  <c r="BI283"/>
  <c r="BH283"/>
  <c r="BG283"/>
  <c r="BF283"/>
  <c r="T283"/>
  <c r="R283"/>
  <c r="P283"/>
  <c r="BI281"/>
  <c r="BH281"/>
  <c r="BG281"/>
  <c r="BF281"/>
  <c r="T281"/>
  <c r="R281"/>
  <c r="P281"/>
  <c r="BI277"/>
  <c r="BH277"/>
  <c r="BG277"/>
  <c r="BF277"/>
  <c r="T277"/>
  <c r="R277"/>
  <c r="P277"/>
  <c r="BI273"/>
  <c r="BH273"/>
  <c r="BG273"/>
  <c r="BF273"/>
  <c r="T273"/>
  <c r="R273"/>
  <c r="P273"/>
  <c r="BI271"/>
  <c r="BH271"/>
  <c r="BG271"/>
  <c r="BF271"/>
  <c r="T271"/>
  <c r="R271"/>
  <c r="P271"/>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49"/>
  <c r="BH249"/>
  <c r="BG249"/>
  <c r="BF249"/>
  <c r="T249"/>
  <c r="R249"/>
  <c r="P249"/>
  <c r="BI246"/>
  <c r="BH246"/>
  <c r="BG246"/>
  <c r="BF246"/>
  <c r="T246"/>
  <c r="R246"/>
  <c r="P246"/>
  <c r="BI243"/>
  <c r="BH243"/>
  <c r="BG243"/>
  <c r="BF243"/>
  <c r="T243"/>
  <c r="R243"/>
  <c r="P243"/>
  <c r="BI240"/>
  <c r="BH240"/>
  <c r="BG240"/>
  <c r="BF240"/>
  <c r="T240"/>
  <c r="R240"/>
  <c r="P240"/>
  <c r="BI238"/>
  <c r="BH238"/>
  <c r="BG238"/>
  <c r="BF238"/>
  <c r="T238"/>
  <c r="R238"/>
  <c r="P238"/>
  <c r="BI234"/>
  <c r="BH234"/>
  <c r="BG234"/>
  <c r="BF234"/>
  <c r="T234"/>
  <c r="R234"/>
  <c r="P234"/>
  <c r="BI230"/>
  <c r="BH230"/>
  <c r="BG230"/>
  <c r="BF230"/>
  <c r="T230"/>
  <c r="R230"/>
  <c r="P230"/>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6"/>
  <c r="BH196"/>
  <c r="BG196"/>
  <c r="BF196"/>
  <c r="T196"/>
  <c r="R196"/>
  <c r="P196"/>
  <c r="BI193"/>
  <c r="BH193"/>
  <c r="BG193"/>
  <c r="BF193"/>
  <c r="T193"/>
  <c r="R193"/>
  <c r="P193"/>
  <c r="BI192"/>
  <c r="BH192"/>
  <c r="BG192"/>
  <c r="BF192"/>
  <c r="T192"/>
  <c r="R192"/>
  <c r="P192"/>
  <c r="BI190"/>
  <c r="BH190"/>
  <c r="BG190"/>
  <c r="BF190"/>
  <c r="T190"/>
  <c r="R190"/>
  <c r="P190"/>
  <c r="BI183"/>
  <c r="BH183"/>
  <c r="BG183"/>
  <c r="BF183"/>
  <c r="T183"/>
  <c r="R183"/>
  <c r="P183"/>
  <c r="BI180"/>
  <c r="BH180"/>
  <c r="BG180"/>
  <c r="BF180"/>
  <c r="T180"/>
  <c r="R180"/>
  <c r="P180"/>
  <c r="BI177"/>
  <c r="BH177"/>
  <c r="BG177"/>
  <c r="BF177"/>
  <c r="T177"/>
  <c r="R177"/>
  <c r="P177"/>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4"/>
  <c r="BH134"/>
  <c r="BG134"/>
  <c r="BF134"/>
  <c r="T134"/>
  <c r="R134"/>
  <c r="P134"/>
  <c r="BI128"/>
  <c r="BH128"/>
  <c r="BG128"/>
  <c r="BF128"/>
  <c r="T128"/>
  <c r="R128"/>
  <c r="P128"/>
  <c r="BI123"/>
  <c r="BH123"/>
  <c r="BG123"/>
  <c r="BF123"/>
  <c r="T123"/>
  <c r="R123"/>
  <c r="P123"/>
  <c r="BI118"/>
  <c r="BH118"/>
  <c r="BG118"/>
  <c r="BF118"/>
  <c r="T118"/>
  <c r="R118"/>
  <c r="P118"/>
  <c r="BI113"/>
  <c r="BH113"/>
  <c r="BG113"/>
  <c r="BF113"/>
  <c r="T113"/>
  <c r="R113"/>
  <c r="P113"/>
  <c r="BI111"/>
  <c r="BH111"/>
  <c r="BG111"/>
  <c r="BF111"/>
  <c r="T111"/>
  <c r="R111"/>
  <c r="P111"/>
  <c r="BI105"/>
  <c r="BH105"/>
  <c r="BG105"/>
  <c r="BF105"/>
  <c r="T105"/>
  <c r="R105"/>
  <c r="P105"/>
  <c r="F97"/>
  <c r="E95"/>
  <c r="F60"/>
  <c r="E58"/>
  <c r="J28"/>
  <c r="E28"/>
  <c r="J63"/>
  <c r="J27"/>
  <c r="J25"/>
  <c r="E25"/>
  <c r="J99"/>
  <c r="J24"/>
  <c r="J22"/>
  <c r="E22"/>
  <c r="F63"/>
  <c r="J21"/>
  <c r="J19"/>
  <c r="E19"/>
  <c r="F62"/>
  <c r="J18"/>
  <c r="J16"/>
  <c r="J97"/>
  <c r="E7"/>
  <c r="E52"/>
  <c i="33" r="J41"/>
  <c r="J40"/>
  <c i="1" r="AY98"/>
  <c i="33" r="J39"/>
  <c i="1" r="AX98"/>
  <c i="33" r="BI245"/>
  <c r="BH245"/>
  <c r="BG245"/>
  <c r="BF245"/>
  <c r="T245"/>
  <c r="T244"/>
  <c r="R245"/>
  <c r="R244"/>
  <c r="P245"/>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1"/>
  <c r="BH221"/>
  <c r="BG221"/>
  <c r="BF221"/>
  <c r="T221"/>
  <c r="R221"/>
  <c r="P221"/>
  <c r="BI220"/>
  <c r="BH220"/>
  <c r="BG220"/>
  <c r="BF220"/>
  <c r="T220"/>
  <c r="R220"/>
  <c r="P220"/>
  <c r="BI215"/>
  <c r="BH215"/>
  <c r="BG215"/>
  <c r="BF215"/>
  <c r="T215"/>
  <c r="R215"/>
  <c r="P215"/>
  <c r="BI214"/>
  <c r="BH214"/>
  <c r="BG214"/>
  <c r="BF214"/>
  <c r="T214"/>
  <c r="R214"/>
  <c r="P214"/>
  <c r="BI210"/>
  <c r="BH210"/>
  <c r="BG210"/>
  <c r="BF210"/>
  <c r="T210"/>
  <c r="R210"/>
  <c r="P210"/>
  <c r="BI205"/>
  <c r="BH205"/>
  <c r="BG205"/>
  <c r="BF205"/>
  <c r="T205"/>
  <c r="R205"/>
  <c r="P205"/>
  <c r="BI188"/>
  <c r="BH188"/>
  <c r="BG188"/>
  <c r="BF188"/>
  <c r="T188"/>
  <c r="R188"/>
  <c r="P188"/>
  <c r="BI171"/>
  <c r="BH171"/>
  <c r="BG171"/>
  <c r="BF171"/>
  <c r="T171"/>
  <c r="R171"/>
  <c r="P171"/>
  <c r="BI162"/>
  <c r="BH162"/>
  <c r="BG162"/>
  <c r="BF162"/>
  <c r="T162"/>
  <c r="R162"/>
  <c r="P162"/>
  <c r="BI153"/>
  <c r="BH153"/>
  <c r="BG153"/>
  <c r="BF153"/>
  <c r="T153"/>
  <c r="R153"/>
  <c r="P153"/>
  <c r="BI148"/>
  <c r="BH148"/>
  <c r="BG148"/>
  <c r="BF148"/>
  <c r="T148"/>
  <c r="R148"/>
  <c r="P148"/>
  <c r="BI144"/>
  <c r="BH144"/>
  <c r="BG144"/>
  <c r="BF144"/>
  <c r="T144"/>
  <c r="R144"/>
  <c r="P144"/>
  <c r="BI137"/>
  <c r="BH137"/>
  <c r="BG137"/>
  <c r="BF137"/>
  <c r="T137"/>
  <c r="R137"/>
  <c r="P137"/>
  <c r="BI119"/>
  <c r="BH119"/>
  <c r="BG119"/>
  <c r="BF119"/>
  <c r="T119"/>
  <c r="R119"/>
  <c r="P119"/>
  <c r="BI106"/>
  <c r="BH106"/>
  <c r="BG106"/>
  <c r="BF106"/>
  <c r="T106"/>
  <c r="R106"/>
  <c r="P106"/>
  <c r="BI102"/>
  <c r="BH102"/>
  <c r="BG102"/>
  <c r="BF102"/>
  <c r="T102"/>
  <c r="R102"/>
  <c r="P102"/>
  <c r="F92"/>
  <c r="E90"/>
  <c r="F60"/>
  <c r="E58"/>
  <c r="J28"/>
  <c r="E28"/>
  <c r="J95"/>
  <c r="J27"/>
  <c r="J25"/>
  <c r="E25"/>
  <c r="J62"/>
  <c r="J24"/>
  <c r="J22"/>
  <c r="E22"/>
  <c r="F63"/>
  <c r="J21"/>
  <c r="J19"/>
  <c r="E19"/>
  <c r="F94"/>
  <c r="J18"/>
  <c r="J16"/>
  <c r="J60"/>
  <c r="E7"/>
  <c r="E52"/>
  <c i="32" r="J232"/>
  <c r="J41"/>
  <c r="J40"/>
  <c i="1" r="AY97"/>
  <c i="32" r="J39"/>
  <c i="1" r="AX97"/>
  <c i="32" r="BI242"/>
  <c r="BH242"/>
  <c r="BG242"/>
  <c r="BF242"/>
  <c r="T242"/>
  <c r="R242"/>
  <c r="P242"/>
  <c r="BI241"/>
  <c r="BH241"/>
  <c r="BG241"/>
  <c r="BF241"/>
  <c r="T241"/>
  <c r="R241"/>
  <c r="P241"/>
  <c r="BI238"/>
  <c r="BH238"/>
  <c r="BG238"/>
  <c r="BF238"/>
  <c r="T238"/>
  <c r="R238"/>
  <c r="P238"/>
  <c r="BI234"/>
  <c r="BH234"/>
  <c r="BG234"/>
  <c r="BF234"/>
  <c r="T234"/>
  <c r="T233"/>
  <c r="R234"/>
  <c r="R233"/>
  <c r="P234"/>
  <c r="P233"/>
  <c r="J82"/>
  <c r="BI229"/>
  <c r="BH229"/>
  <c r="BG229"/>
  <c r="BF229"/>
  <c r="T229"/>
  <c r="R229"/>
  <c r="P229"/>
  <c r="BI227"/>
  <c r="BH227"/>
  <c r="BG227"/>
  <c r="BF227"/>
  <c r="T227"/>
  <c r="R227"/>
  <c r="P227"/>
  <c r="BI221"/>
  <c r="BH221"/>
  <c r="BG221"/>
  <c r="BF221"/>
  <c r="T221"/>
  <c r="R221"/>
  <c r="P221"/>
  <c r="BI217"/>
  <c r="BH217"/>
  <c r="BG217"/>
  <c r="BF217"/>
  <c r="T217"/>
  <c r="R217"/>
  <c r="P217"/>
  <c r="BI214"/>
  <c r="BH214"/>
  <c r="BG214"/>
  <c r="BF214"/>
  <c r="T214"/>
  <c r="R214"/>
  <c r="P214"/>
  <c r="BI212"/>
  <c r="BH212"/>
  <c r="BG212"/>
  <c r="BF212"/>
  <c r="T212"/>
  <c r="R212"/>
  <c r="P212"/>
  <c r="BI210"/>
  <c r="BH210"/>
  <c r="BG210"/>
  <c r="BF210"/>
  <c r="T210"/>
  <c r="R210"/>
  <c r="P210"/>
  <c r="BI206"/>
  <c r="BH206"/>
  <c r="BG206"/>
  <c r="BF206"/>
  <c r="T206"/>
  <c r="R206"/>
  <c r="P206"/>
  <c r="BI202"/>
  <c r="BH202"/>
  <c r="BG202"/>
  <c r="BF202"/>
  <c r="T202"/>
  <c r="R202"/>
  <c r="P202"/>
  <c r="BI200"/>
  <c r="BH200"/>
  <c r="BG200"/>
  <c r="BF200"/>
  <c r="T200"/>
  <c r="R200"/>
  <c r="P200"/>
  <c r="BI197"/>
  <c r="BH197"/>
  <c r="BG197"/>
  <c r="BF197"/>
  <c r="T197"/>
  <c r="R197"/>
  <c r="P197"/>
  <c r="BI193"/>
  <c r="BH193"/>
  <c r="BG193"/>
  <c r="BF193"/>
  <c r="T193"/>
  <c r="R193"/>
  <c r="P193"/>
  <c r="BI190"/>
  <c r="BH190"/>
  <c r="BG190"/>
  <c r="BF190"/>
  <c r="T190"/>
  <c r="R190"/>
  <c r="P190"/>
  <c r="BI184"/>
  <c r="BH184"/>
  <c r="BG184"/>
  <c r="BF184"/>
  <c r="T184"/>
  <c r="R184"/>
  <c r="P184"/>
  <c r="BI176"/>
  <c r="BH176"/>
  <c r="BG176"/>
  <c r="BF176"/>
  <c r="T176"/>
  <c r="R176"/>
  <c r="P176"/>
  <c r="BI173"/>
  <c r="BH173"/>
  <c r="BG173"/>
  <c r="BF173"/>
  <c r="T173"/>
  <c r="R173"/>
  <c r="P173"/>
  <c r="BI166"/>
  <c r="BH166"/>
  <c r="BG166"/>
  <c r="BF166"/>
  <c r="T166"/>
  <c r="R166"/>
  <c r="P166"/>
  <c r="BI160"/>
  <c r="BH160"/>
  <c r="BG160"/>
  <c r="BF160"/>
  <c r="T160"/>
  <c r="R160"/>
  <c r="P160"/>
  <c r="BI156"/>
  <c r="BH156"/>
  <c r="BG156"/>
  <c r="BF156"/>
  <c r="T156"/>
  <c r="R156"/>
  <c r="P156"/>
  <c r="BI149"/>
  <c r="BH149"/>
  <c r="BG149"/>
  <c r="BF149"/>
  <c r="T149"/>
  <c r="R149"/>
  <c r="P149"/>
  <c r="BI146"/>
  <c r="BH146"/>
  <c r="BG146"/>
  <c r="BF146"/>
  <c r="T146"/>
  <c r="R146"/>
  <c r="P146"/>
  <c r="BI144"/>
  <c r="BH144"/>
  <c r="BG144"/>
  <c r="BF144"/>
  <c r="T144"/>
  <c r="R144"/>
  <c r="P144"/>
  <c r="BI141"/>
  <c r="BH141"/>
  <c r="BG141"/>
  <c r="BF141"/>
  <c r="T141"/>
  <c r="R141"/>
  <c r="P141"/>
  <c r="BI133"/>
  <c r="BH133"/>
  <c r="BG133"/>
  <c r="BF133"/>
  <c r="T133"/>
  <c r="R133"/>
  <c r="P133"/>
  <c r="BI129"/>
  <c r="BH129"/>
  <c r="BG129"/>
  <c r="BF129"/>
  <c r="T129"/>
  <c r="R129"/>
  <c r="P129"/>
  <c r="BI123"/>
  <c r="BH123"/>
  <c r="BG123"/>
  <c r="BF123"/>
  <c r="T123"/>
  <c r="R123"/>
  <c r="P123"/>
  <c r="BI120"/>
  <c r="BH120"/>
  <c r="BG120"/>
  <c r="BF120"/>
  <c r="T120"/>
  <c r="R120"/>
  <c r="P120"/>
  <c r="BI118"/>
  <c r="BH118"/>
  <c r="BG118"/>
  <c r="BF118"/>
  <c r="T118"/>
  <c r="R118"/>
  <c r="P118"/>
  <c r="BI116"/>
  <c r="BH116"/>
  <c r="BG116"/>
  <c r="BF116"/>
  <c r="T116"/>
  <c r="R116"/>
  <c r="P116"/>
  <c r="BI112"/>
  <c r="BH112"/>
  <c r="BG112"/>
  <c r="BF112"/>
  <c r="T112"/>
  <c r="T111"/>
  <c r="R112"/>
  <c r="R111"/>
  <c r="P112"/>
  <c r="P111"/>
  <c r="F103"/>
  <c r="E101"/>
  <c r="F60"/>
  <c r="E58"/>
  <c r="J28"/>
  <c r="E28"/>
  <c r="J106"/>
  <c r="J27"/>
  <c r="J25"/>
  <c r="E25"/>
  <c r="J105"/>
  <c r="J24"/>
  <c r="J22"/>
  <c r="E22"/>
  <c r="F106"/>
  <c r="J21"/>
  <c r="J19"/>
  <c r="E19"/>
  <c r="F62"/>
  <c r="J18"/>
  <c r="J16"/>
  <c r="J103"/>
  <c r="E7"/>
  <c r="E95"/>
  <c i="31" r="J41"/>
  <c r="J40"/>
  <c i="1" r="AY96"/>
  <c i="31" r="J39"/>
  <c i="1" r="AX96"/>
  <c i="31" r="BI290"/>
  <c r="BH290"/>
  <c r="BG290"/>
  <c r="BF290"/>
  <c r="T290"/>
  <c r="R290"/>
  <c r="P290"/>
  <c r="BI287"/>
  <c r="BH287"/>
  <c r="BG287"/>
  <c r="BF287"/>
  <c r="T287"/>
  <c r="R287"/>
  <c r="P287"/>
  <c r="BI285"/>
  <c r="BH285"/>
  <c r="BG285"/>
  <c r="BF285"/>
  <c r="T285"/>
  <c r="R285"/>
  <c r="P285"/>
  <c r="BI282"/>
  <c r="BH282"/>
  <c r="BG282"/>
  <c r="BF282"/>
  <c r="T282"/>
  <c r="R282"/>
  <c r="P282"/>
  <c r="BI279"/>
  <c r="BH279"/>
  <c r="BG279"/>
  <c r="BF279"/>
  <c r="T279"/>
  <c r="R279"/>
  <c r="P279"/>
  <c r="BI276"/>
  <c r="BH276"/>
  <c r="BG276"/>
  <c r="BF276"/>
  <c r="T276"/>
  <c r="R276"/>
  <c r="P276"/>
  <c r="BI273"/>
  <c r="BH273"/>
  <c r="BG273"/>
  <c r="BF273"/>
  <c r="T273"/>
  <c r="R273"/>
  <c r="P273"/>
  <c r="BI269"/>
  <c r="BH269"/>
  <c r="BG269"/>
  <c r="BF269"/>
  <c r="T269"/>
  <c r="T268"/>
  <c r="R269"/>
  <c r="R268"/>
  <c r="P269"/>
  <c r="P268"/>
  <c r="BI266"/>
  <c r="BH266"/>
  <c r="BG266"/>
  <c r="BF266"/>
  <c r="T266"/>
  <c r="R266"/>
  <c r="P266"/>
  <c r="BI264"/>
  <c r="BH264"/>
  <c r="BG264"/>
  <c r="BF264"/>
  <c r="T264"/>
  <c r="R264"/>
  <c r="P264"/>
  <c r="BI262"/>
  <c r="BH262"/>
  <c r="BG262"/>
  <c r="BF262"/>
  <c r="T262"/>
  <c r="R262"/>
  <c r="P262"/>
  <c r="BI258"/>
  <c r="BH258"/>
  <c r="BG258"/>
  <c r="BF258"/>
  <c r="T258"/>
  <c r="R258"/>
  <c r="P258"/>
  <c r="BI254"/>
  <c r="BH254"/>
  <c r="BG254"/>
  <c r="BF254"/>
  <c r="T254"/>
  <c r="R254"/>
  <c r="P254"/>
  <c r="BI249"/>
  <c r="BH249"/>
  <c r="BG249"/>
  <c r="BF249"/>
  <c r="T249"/>
  <c r="R249"/>
  <c r="P249"/>
  <c r="BI248"/>
  <c r="BH248"/>
  <c r="BG248"/>
  <c r="BF248"/>
  <c r="T248"/>
  <c r="R248"/>
  <c r="P248"/>
  <c r="BI246"/>
  <c r="BH246"/>
  <c r="BG246"/>
  <c r="BF246"/>
  <c r="T246"/>
  <c r="R246"/>
  <c r="P246"/>
  <c r="BI244"/>
  <c r="BH244"/>
  <c r="BG244"/>
  <c r="BF244"/>
  <c r="T244"/>
  <c r="R244"/>
  <c r="P244"/>
  <c r="BI242"/>
  <c r="BH242"/>
  <c r="BG242"/>
  <c r="BF242"/>
  <c r="T242"/>
  <c r="R242"/>
  <c r="P242"/>
  <c r="BI233"/>
  <c r="BH233"/>
  <c r="BG233"/>
  <c r="BF233"/>
  <c r="T233"/>
  <c r="R233"/>
  <c r="P233"/>
  <c r="BI230"/>
  <c r="BH230"/>
  <c r="BG230"/>
  <c r="BF230"/>
  <c r="T230"/>
  <c r="R230"/>
  <c r="P230"/>
  <c r="BI228"/>
  <c r="BH228"/>
  <c r="BG228"/>
  <c r="BF228"/>
  <c r="T228"/>
  <c r="R228"/>
  <c r="P228"/>
  <c r="BI223"/>
  <c r="BH223"/>
  <c r="BG223"/>
  <c r="BF223"/>
  <c r="T223"/>
  <c r="R223"/>
  <c r="P223"/>
  <c r="BI221"/>
  <c r="BH221"/>
  <c r="BG221"/>
  <c r="BF221"/>
  <c r="T221"/>
  <c r="R221"/>
  <c r="P221"/>
  <c r="BI214"/>
  <c r="BH214"/>
  <c r="BG214"/>
  <c r="BF214"/>
  <c r="T214"/>
  <c r="R214"/>
  <c r="P214"/>
  <c r="BI211"/>
  <c r="BH211"/>
  <c r="BG211"/>
  <c r="BF211"/>
  <c r="T211"/>
  <c r="R211"/>
  <c r="P211"/>
  <c r="BI207"/>
  <c r="BH207"/>
  <c r="BG207"/>
  <c r="BF207"/>
  <c r="T207"/>
  <c r="R207"/>
  <c r="P207"/>
  <c r="BI205"/>
  <c r="BH205"/>
  <c r="BG205"/>
  <c r="BF205"/>
  <c r="T205"/>
  <c r="R205"/>
  <c r="P205"/>
  <c r="BI202"/>
  <c r="BH202"/>
  <c r="BG202"/>
  <c r="BF202"/>
  <c r="T202"/>
  <c r="R202"/>
  <c r="P202"/>
  <c r="BI200"/>
  <c r="BH200"/>
  <c r="BG200"/>
  <c r="BF200"/>
  <c r="T200"/>
  <c r="R200"/>
  <c r="P200"/>
  <c r="BI196"/>
  <c r="BH196"/>
  <c r="BG196"/>
  <c r="BF196"/>
  <c r="T196"/>
  <c r="R196"/>
  <c r="P196"/>
  <c r="BI193"/>
  <c r="BH193"/>
  <c r="BG193"/>
  <c r="BF193"/>
  <c r="T193"/>
  <c r="R193"/>
  <c r="P193"/>
  <c r="BI191"/>
  <c r="BH191"/>
  <c r="BG191"/>
  <c r="BF191"/>
  <c r="T191"/>
  <c r="R191"/>
  <c r="P191"/>
  <c r="BI188"/>
  <c r="BH188"/>
  <c r="BG188"/>
  <c r="BF188"/>
  <c r="T188"/>
  <c r="R188"/>
  <c r="P188"/>
  <c r="BI184"/>
  <c r="BH184"/>
  <c r="BG184"/>
  <c r="BF184"/>
  <c r="T184"/>
  <c r="R184"/>
  <c r="P184"/>
  <c r="BI179"/>
  <c r="BH179"/>
  <c r="BG179"/>
  <c r="BF179"/>
  <c r="T179"/>
  <c r="R179"/>
  <c r="P179"/>
  <c r="BI176"/>
  <c r="BH176"/>
  <c r="BG176"/>
  <c r="BF176"/>
  <c r="T176"/>
  <c r="R176"/>
  <c r="P176"/>
  <c r="BI171"/>
  <c r="BH171"/>
  <c r="BG171"/>
  <c r="BF171"/>
  <c r="T171"/>
  <c r="R171"/>
  <c r="P171"/>
  <c r="BI165"/>
  <c r="BH165"/>
  <c r="BG165"/>
  <c r="BF165"/>
  <c r="T165"/>
  <c r="R165"/>
  <c r="P165"/>
  <c r="BI161"/>
  <c r="BH161"/>
  <c r="BG161"/>
  <c r="BF161"/>
  <c r="T161"/>
  <c r="R161"/>
  <c r="P161"/>
  <c r="BI154"/>
  <c r="BH154"/>
  <c r="BG154"/>
  <c r="BF154"/>
  <c r="T154"/>
  <c r="R154"/>
  <c r="P154"/>
  <c r="BI151"/>
  <c r="BH151"/>
  <c r="BG151"/>
  <c r="BF151"/>
  <c r="T151"/>
  <c r="R151"/>
  <c r="P151"/>
  <c r="BI149"/>
  <c r="BH149"/>
  <c r="BG149"/>
  <c r="BF149"/>
  <c r="T149"/>
  <c r="R149"/>
  <c r="P149"/>
  <c r="BI147"/>
  <c r="BH147"/>
  <c r="BG147"/>
  <c r="BF147"/>
  <c r="T147"/>
  <c r="R147"/>
  <c r="P147"/>
  <c r="BI140"/>
  <c r="BH140"/>
  <c r="BG140"/>
  <c r="BF140"/>
  <c r="T140"/>
  <c r="R140"/>
  <c r="P140"/>
  <c r="BI135"/>
  <c r="BH135"/>
  <c r="BG135"/>
  <c r="BF135"/>
  <c r="T135"/>
  <c r="R135"/>
  <c r="P135"/>
  <c r="BI131"/>
  <c r="BH131"/>
  <c r="BG131"/>
  <c r="BF131"/>
  <c r="T131"/>
  <c r="R131"/>
  <c r="P131"/>
  <c r="BI124"/>
  <c r="BH124"/>
  <c r="BG124"/>
  <c r="BF124"/>
  <c r="T124"/>
  <c r="R124"/>
  <c r="P124"/>
  <c r="BI121"/>
  <c r="BH121"/>
  <c r="BG121"/>
  <c r="BF121"/>
  <c r="T121"/>
  <c r="R121"/>
  <c r="P121"/>
  <c r="BI119"/>
  <c r="BH119"/>
  <c r="BG119"/>
  <c r="BF119"/>
  <c r="T119"/>
  <c r="R119"/>
  <c r="P119"/>
  <c r="BI115"/>
  <c r="BH115"/>
  <c r="BG115"/>
  <c r="BF115"/>
  <c r="T115"/>
  <c r="R115"/>
  <c r="P115"/>
  <c r="BI112"/>
  <c r="BH112"/>
  <c r="BG112"/>
  <c r="BF112"/>
  <c r="T112"/>
  <c r="R112"/>
  <c r="P112"/>
  <c r="F102"/>
  <c r="E100"/>
  <c r="F60"/>
  <c r="E58"/>
  <c r="J28"/>
  <c r="E28"/>
  <c r="J105"/>
  <c r="J27"/>
  <c r="J25"/>
  <c r="E25"/>
  <c r="J62"/>
  <c r="J24"/>
  <c r="J22"/>
  <c r="E22"/>
  <c r="F105"/>
  <c r="J21"/>
  <c r="J19"/>
  <c r="E19"/>
  <c r="F62"/>
  <c r="J18"/>
  <c r="J16"/>
  <c r="J60"/>
  <c r="E7"/>
  <c r="E52"/>
  <c i="30" r="J41"/>
  <c r="J40"/>
  <c i="1" r="AY95"/>
  <c i="30" r="J39"/>
  <c i="1" r="AX95"/>
  <c i="30" r="BI285"/>
  <c r="BH285"/>
  <c r="BG285"/>
  <c r="BF285"/>
  <c r="T285"/>
  <c r="T284"/>
  <c r="R285"/>
  <c r="R284"/>
  <c r="P285"/>
  <c r="P284"/>
  <c r="BI282"/>
  <c r="BH282"/>
  <c r="BG282"/>
  <c r="BF282"/>
  <c r="T282"/>
  <c r="R282"/>
  <c r="P282"/>
  <c r="BI279"/>
  <c r="BH279"/>
  <c r="BG279"/>
  <c r="BF279"/>
  <c r="T279"/>
  <c r="R279"/>
  <c r="P279"/>
  <c r="BI277"/>
  <c r="BH277"/>
  <c r="BG277"/>
  <c r="BF277"/>
  <c r="T277"/>
  <c r="R277"/>
  <c r="P277"/>
  <c r="BI274"/>
  <c r="BH274"/>
  <c r="BG274"/>
  <c r="BF274"/>
  <c r="T274"/>
  <c r="R274"/>
  <c r="P274"/>
  <c r="BI271"/>
  <c r="BH271"/>
  <c r="BG271"/>
  <c r="BF271"/>
  <c r="T271"/>
  <c r="R271"/>
  <c r="P271"/>
  <c r="BI268"/>
  <c r="BH268"/>
  <c r="BG268"/>
  <c r="BF268"/>
  <c r="T268"/>
  <c r="R268"/>
  <c r="P268"/>
  <c r="BI265"/>
  <c r="BH265"/>
  <c r="BG265"/>
  <c r="BF265"/>
  <c r="T265"/>
  <c r="R265"/>
  <c r="P265"/>
  <c r="BI261"/>
  <c r="BH261"/>
  <c r="BG261"/>
  <c r="BF261"/>
  <c r="T261"/>
  <c r="T260"/>
  <c r="R261"/>
  <c r="R260"/>
  <c r="P261"/>
  <c r="P260"/>
  <c r="BI257"/>
  <c r="BH257"/>
  <c r="BG257"/>
  <c r="BF257"/>
  <c r="T257"/>
  <c r="R257"/>
  <c r="P257"/>
  <c r="BI253"/>
  <c r="BH253"/>
  <c r="BG253"/>
  <c r="BF253"/>
  <c r="T253"/>
  <c r="R253"/>
  <c r="P253"/>
  <c r="BI250"/>
  <c r="BH250"/>
  <c r="BG250"/>
  <c r="BF250"/>
  <c r="T250"/>
  <c r="R250"/>
  <c r="P250"/>
  <c r="BI249"/>
  <c r="BH249"/>
  <c r="BG249"/>
  <c r="BF249"/>
  <c r="T249"/>
  <c r="R249"/>
  <c r="P249"/>
  <c r="BI247"/>
  <c r="BH247"/>
  <c r="BG247"/>
  <c r="BF247"/>
  <c r="T247"/>
  <c r="R247"/>
  <c r="P247"/>
  <c r="BI245"/>
  <c r="BH245"/>
  <c r="BG245"/>
  <c r="BF245"/>
  <c r="T245"/>
  <c r="R245"/>
  <c r="P245"/>
  <c r="BI243"/>
  <c r="BH243"/>
  <c r="BG243"/>
  <c r="BF243"/>
  <c r="T243"/>
  <c r="R243"/>
  <c r="P243"/>
  <c r="BI234"/>
  <c r="BH234"/>
  <c r="BG234"/>
  <c r="BF234"/>
  <c r="T234"/>
  <c r="R234"/>
  <c r="P234"/>
  <c r="BI231"/>
  <c r="BH231"/>
  <c r="BG231"/>
  <c r="BF231"/>
  <c r="T231"/>
  <c r="R231"/>
  <c r="P231"/>
  <c r="BI229"/>
  <c r="BH229"/>
  <c r="BG229"/>
  <c r="BF229"/>
  <c r="T229"/>
  <c r="R229"/>
  <c r="P229"/>
  <c r="BI223"/>
  <c r="BH223"/>
  <c r="BG223"/>
  <c r="BF223"/>
  <c r="T223"/>
  <c r="R223"/>
  <c r="P223"/>
  <c r="BI219"/>
  <c r="BH219"/>
  <c r="BG219"/>
  <c r="BF219"/>
  <c r="T219"/>
  <c r="R219"/>
  <c r="P219"/>
  <c r="BI215"/>
  <c r="BH215"/>
  <c r="BG215"/>
  <c r="BF215"/>
  <c r="T215"/>
  <c r="R215"/>
  <c r="P215"/>
  <c r="BI213"/>
  <c r="BH213"/>
  <c r="BG213"/>
  <c r="BF213"/>
  <c r="T213"/>
  <c r="R213"/>
  <c r="P213"/>
  <c r="BI210"/>
  <c r="BH210"/>
  <c r="BG210"/>
  <c r="BF210"/>
  <c r="T210"/>
  <c r="R210"/>
  <c r="P210"/>
  <c r="BI208"/>
  <c r="BH208"/>
  <c r="BG208"/>
  <c r="BF208"/>
  <c r="T208"/>
  <c r="R208"/>
  <c r="P208"/>
  <c r="BI204"/>
  <c r="BH204"/>
  <c r="BG204"/>
  <c r="BF204"/>
  <c r="T204"/>
  <c r="R204"/>
  <c r="P204"/>
  <c r="BI201"/>
  <c r="BH201"/>
  <c r="BG201"/>
  <c r="BF201"/>
  <c r="T201"/>
  <c r="R201"/>
  <c r="P201"/>
  <c r="BI199"/>
  <c r="BH199"/>
  <c r="BG199"/>
  <c r="BF199"/>
  <c r="T199"/>
  <c r="R199"/>
  <c r="P199"/>
  <c r="BI196"/>
  <c r="BH196"/>
  <c r="BG196"/>
  <c r="BF196"/>
  <c r="T196"/>
  <c r="R196"/>
  <c r="P196"/>
  <c r="BI192"/>
  <c r="BH192"/>
  <c r="BG192"/>
  <c r="BF192"/>
  <c r="T192"/>
  <c r="R192"/>
  <c r="P192"/>
  <c r="BI182"/>
  <c r="BH182"/>
  <c r="BG182"/>
  <c r="BF182"/>
  <c r="T182"/>
  <c r="R182"/>
  <c r="P182"/>
  <c r="BI179"/>
  <c r="BH179"/>
  <c r="BG179"/>
  <c r="BF179"/>
  <c r="T179"/>
  <c r="R179"/>
  <c r="P179"/>
  <c r="BI174"/>
  <c r="BH174"/>
  <c r="BG174"/>
  <c r="BF174"/>
  <c r="T174"/>
  <c r="R174"/>
  <c r="P174"/>
  <c r="BI168"/>
  <c r="BH168"/>
  <c r="BG168"/>
  <c r="BF168"/>
  <c r="T168"/>
  <c r="R168"/>
  <c r="P168"/>
  <c r="BI164"/>
  <c r="BH164"/>
  <c r="BG164"/>
  <c r="BF164"/>
  <c r="T164"/>
  <c r="R164"/>
  <c r="P164"/>
  <c r="BI157"/>
  <c r="BH157"/>
  <c r="BG157"/>
  <c r="BF157"/>
  <c r="T157"/>
  <c r="R157"/>
  <c r="P157"/>
  <c r="BI154"/>
  <c r="BH154"/>
  <c r="BG154"/>
  <c r="BF154"/>
  <c r="T154"/>
  <c r="R154"/>
  <c r="P154"/>
  <c r="BI152"/>
  <c r="BH152"/>
  <c r="BG152"/>
  <c r="BF152"/>
  <c r="T152"/>
  <c r="R152"/>
  <c r="P152"/>
  <c r="BI145"/>
  <c r="BH145"/>
  <c r="BG145"/>
  <c r="BF145"/>
  <c r="T145"/>
  <c r="R145"/>
  <c r="P145"/>
  <c r="BI135"/>
  <c r="BH135"/>
  <c r="BG135"/>
  <c r="BF135"/>
  <c r="T135"/>
  <c r="R135"/>
  <c r="P135"/>
  <c r="BI131"/>
  <c r="BH131"/>
  <c r="BG131"/>
  <c r="BF131"/>
  <c r="T131"/>
  <c r="R131"/>
  <c r="P131"/>
  <c r="BI124"/>
  <c r="BH124"/>
  <c r="BG124"/>
  <c r="BF124"/>
  <c r="T124"/>
  <c r="R124"/>
  <c r="P124"/>
  <c r="BI121"/>
  <c r="BH121"/>
  <c r="BG121"/>
  <c r="BF121"/>
  <c r="T121"/>
  <c r="R121"/>
  <c r="P121"/>
  <c r="BI119"/>
  <c r="BH119"/>
  <c r="BG119"/>
  <c r="BF119"/>
  <c r="T119"/>
  <c r="R119"/>
  <c r="P119"/>
  <c r="BI115"/>
  <c r="BH115"/>
  <c r="BG115"/>
  <c r="BF115"/>
  <c r="T115"/>
  <c r="R115"/>
  <c r="P115"/>
  <c r="BI112"/>
  <c r="BH112"/>
  <c r="BG112"/>
  <c r="BF112"/>
  <c r="T112"/>
  <c r="R112"/>
  <c r="P112"/>
  <c r="F102"/>
  <c r="E100"/>
  <c r="F60"/>
  <c r="E58"/>
  <c r="J28"/>
  <c r="E28"/>
  <c r="J105"/>
  <c r="J27"/>
  <c r="J25"/>
  <c r="E25"/>
  <c r="J62"/>
  <c r="J24"/>
  <c r="J22"/>
  <c r="E22"/>
  <c r="F63"/>
  <c r="J21"/>
  <c r="J19"/>
  <c r="E19"/>
  <c r="F62"/>
  <c r="J18"/>
  <c r="J16"/>
  <c r="J102"/>
  <c r="E7"/>
  <c r="E94"/>
  <c i="29" r="J41"/>
  <c r="J40"/>
  <c i="1" r="AY93"/>
  <c i="29" r="J39"/>
  <c i="1" r="AX93"/>
  <c i="29" r="BI616"/>
  <c r="BH616"/>
  <c r="BG616"/>
  <c r="BF616"/>
  <c r="T616"/>
  <c r="R616"/>
  <c r="P616"/>
  <c r="BI614"/>
  <c r="BH614"/>
  <c r="BG614"/>
  <c r="BF614"/>
  <c r="T614"/>
  <c r="R614"/>
  <c r="P614"/>
  <c r="BI613"/>
  <c r="BH613"/>
  <c r="BG613"/>
  <c r="BF613"/>
  <c r="T613"/>
  <c r="R613"/>
  <c r="P613"/>
  <c r="BI612"/>
  <c r="BH612"/>
  <c r="BG612"/>
  <c r="BF612"/>
  <c r="T612"/>
  <c r="R612"/>
  <c r="P612"/>
  <c r="BI609"/>
  <c r="BH609"/>
  <c r="BG609"/>
  <c r="BF609"/>
  <c r="T609"/>
  <c r="R609"/>
  <c r="P609"/>
  <c r="BI607"/>
  <c r="BH607"/>
  <c r="BG607"/>
  <c r="BF607"/>
  <c r="T607"/>
  <c r="R607"/>
  <c r="P607"/>
  <c r="BI603"/>
  <c r="BH603"/>
  <c r="BG603"/>
  <c r="BF603"/>
  <c r="T603"/>
  <c r="R603"/>
  <c r="P603"/>
  <c r="BI601"/>
  <c r="BH601"/>
  <c r="BG601"/>
  <c r="BF601"/>
  <c r="T601"/>
  <c r="R601"/>
  <c r="P601"/>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2"/>
  <c r="BH592"/>
  <c r="BG592"/>
  <c r="BF592"/>
  <c r="T592"/>
  <c r="R592"/>
  <c r="P592"/>
  <c r="BI588"/>
  <c r="BH588"/>
  <c r="BG588"/>
  <c r="BF588"/>
  <c r="T588"/>
  <c r="R588"/>
  <c r="P588"/>
  <c r="BI586"/>
  <c r="BH586"/>
  <c r="BG586"/>
  <c r="BF586"/>
  <c r="T586"/>
  <c r="R586"/>
  <c r="P586"/>
  <c r="BI584"/>
  <c r="BH584"/>
  <c r="BG584"/>
  <c r="BF584"/>
  <c r="T584"/>
  <c r="R584"/>
  <c r="P584"/>
  <c r="BI582"/>
  <c r="BH582"/>
  <c r="BG582"/>
  <c r="BF582"/>
  <c r="T582"/>
  <c r="R582"/>
  <c r="P582"/>
  <c r="BI580"/>
  <c r="BH580"/>
  <c r="BG580"/>
  <c r="BF580"/>
  <c r="T580"/>
  <c r="R580"/>
  <c r="P580"/>
  <c r="BI576"/>
  <c r="BH576"/>
  <c r="BG576"/>
  <c r="BF576"/>
  <c r="T576"/>
  <c r="R576"/>
  <c r="P576"/>
  <c r="BI572"/>
  <c r="BH572"/>
  <c r="BG572"/>
  <c r="BF572"/>
  <c r="T572"/>
  <c r="R572"/>
  <c r="P572"/>
  <c r="BI562"/>
  <c r="BH562"/>
  <c r="BG562"/>
  <c r="BF562"/>
  <c r="T562"/>
  <c r="R562"/>
  <c r="P562"/>
  <c r="BI557"/>
  <c r="BH557"/>
  <c r="BG557"/>
  <c r="BF557"/>
  <c r="T557"/>
  <c r="R557"/>
  <c r="P557"/>
  <c r="BI555"/>
  <c r="BH555"/>
  <c r="BG555"/>
  <c r="BF555"/>
  <c r="T555"/>
  <c r="R555"/>
  <c r="P555"/>
  <c r="BI553"/>
  <c r="BH553"/>
  <c r="BG553"/>
  <c r="BF553"/>
  <c r="T553"/>
  <c r="R553"/>
  <c r="P553"/>
  <c r="BI551"/>
  <c r="BH551"/>
  <c r="BG551"/>
  <c r="BF551"/>
  <c r="T551"/>
  <c r="R551"/>
  <c r="P551"/>
  <c r="BI549"/>
  <c r="BH549"/>
  <c r="BG549"/>
  <c r="BF549"/>
  <c r="T549"/>
  <c r="R549"/>
  <c r="P549"/>
  <c r="BI545"/>
  <c r="BH545"/>
  <c r="BG545"/>
  <c r="BF545"/>
  <c r="T545"/>
  <c r="R545"/>
  <c r="P545"/>
  <c r="BI543"/>
  <c r="BH543"/>
  <c r="BG543"/>
  <c r="BF543"/>
  <c r="T543"/>
  <c r="R543"/>
  <c r="P543"/>
  <c r="BI539"/>
  <c r="BH539"/>
  <c r="BG539"/>
  <c r="BF539"/>
  <c r="T539"/>
  <c r="R539"/>
  <c r="P539"/>
  <c r="BI537"/>
  <c r="BH537"/>
  <c r="BG537"/>
  <c r="BF537"/>
  <c r="T537"/>
  <c r="R537"/>
  <c r="P537"/>
  <c r="BI533"/>
  <c r="BH533"/>
  <c r="BG533"/>
  <c r="BF533"/>
  <c r="T533"/>
  <c r="R533"/>
  <c r="P533"/>
  <c r="BI531"/>
  <c r="BH531"/>
  <c r="BG531"/>
  <c r="BF531"/>
  <c r="T531"/>
  <c r="R531"/>
  <c r="P531"/>
  <c r="BI529"/>
  <c r="BH529"/>
  <c r="BG529"/>
  <c r="BF529"/>
  <c r="T529"/>
  <c r="R529"/>
  <c r="P529"/>
  <c r="BI527"/>
  <c r="BH527"/>
  <c r="BG527"/>
  <c r="BF527"/>
  <c r="T527"/>
  <c r="R527"/>
  <c r="P527"/>
  <c r="BI523"/>
  <c r="BH523"/>
  <c r="BG523"/>
  <c r="BF523"/>
  <c r="T523"/>
  <c r="R523"/>
  <c r="P523"/>
  <c r="BI521"/>
  <c r="BH521"/>
  <c r="BG521"/>
  <c r="BF521"/>
  <c r="T521"/>
  <c r="R521"/>
  <c r="P521"/>
  <c r="BI519"/>
  <c r="BH519"/>
  <c r="BG519"/>
  <c r="BF519"/>
  <c r="T519"/>
  <c r="R519"/>
  <c r="P519"/>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4"/>
  <c r="BH494"/>
  <c r="BG494"/>
  <c r="BF494"/>
  <c r="T494"/>
  <c r="R494"/>
  <c r="P494"/>
  <c r="BI491"/>
  <c r="BH491"/>
  <c r="BG491"/>
  <c r="BF491"/>
  <c r="T491"/>
  <c r="R491"/>
  <c r="P491"/>
  <c r="BI488"/>
  <c r="BH488"/>
  <c r="BG488"/>
  <c r="BF488"/>
  <c r="T488"/>
  <c r="R488"/>
  <c r="P488"/>
  <c r="BI485"/>
  <c r="BH485"/>
  <c r="BG485"/>
  <c r="BF485"/>
  <c r="T485"/>
  <c r="R485"/>
  <c r="P485"/>
  <c r="BI482"/>
  <c r="BH482"/>
  <c r="BG482"/>
  <c r="BF482"/>
  <c r="T482"/>
  <c r="R482"/>
  <c r="P482"/>
  <c r="BI478"/>
  <c r="BH478"/>
  <c r="BG478"/>
  <c r="BF478"/>
  <c r="T478"/>
  <c r="R478"/>
  <c r="P478"/>
  <c r="BI476"/>
  <c r="BH476"/>
  <c r="BG476"/>
  <c r="BF476"/>
  <c r="T476"/>
  <c r="R476"/>
  <c r="P476"/>
  <c r="BI473"/>
  <c r="BH473"/>
  <c r="BG473"/>
  <c r="BF473"/>
  <c r="T473"/>
  <c r="R473"/>
  <c r="P473"/>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6"/>
  <c r="BH456"/>
  <c r="BG456"/>
  <c r="BF456"/>
  <c r="T456"/>
  <c r="R456"/>
  <c r="P456"/>
  <c r="BI448"/>
  <c r="BH448"/>
  <c r="BG448"/>
  <c r="BF448"/>
  <c r="T448"/>
  <c r="R448"/>
  <c r="P448"/>
  <c r="BI445"/>
  <c r="BH445"/>
  <c r="BG445"/>
  <c r="BF445"/>
  <c r="T445"/>
  <c r="R445"/>
  <c r="P445"/>
  <c r="BI442"/>
  <c r="BH442"/>
  <c r="BG442"/>
  <c r="BF442"/>
  <c r="T442"/>
  <c r="R442"/>
  <c r="P442"/>
  <c r="BI418"/>
  <c r="BH418"/>
  <c r="BG418"/>
  <c r="BF418"/>
  <c r="T418"/>
  <c r="R418"/>
  <c r="P418"/>
  <c r="BI416"/>
  <c r="BH416"/>
  <c r="BG416"/>
  <c r="BF416"/>
  <c r="T416"/>
  <c r="R416"/>
  <c r="P416"/>
  <c r="BI392"/>
  <c r="BH392"/>
  <c r="BG392"/>
  <c r="BF392"/>
  <c r="T392"/>
  <c r="R392"/>
  <c r="P392"/>
  <c r="BI375"/>
  <c r="BH375"/>
  <c r="BG375"/>
  <c r="BF375"/>
  <c r="T375"/>
  <c r="R375"/>
  <c r="P375"/>
  <c r="BI367"/>
  <c r="BH367"/>
  <c r="BG367"/>
  <c r="BF367"/>
  <c r="T367"/>
  <c r="R367"/>
  <c r="P367"/>
  <c r="BI361"/>
  <c r="BH361"/>
  <c r="BG361"/>
  <c r="BF361"/>
  <c r="T361"/>
  <c r="R361"/>
  <c r="P361"/>
  <c r="BI356"/>
  <c r="BH356"/>
  <c r="BG356"/>
  <c r="BF356"/>
  <c r="T356"/>
  <c r="R356"/>
  <c r="P356"/>
  <c r="BI354"/>
  <c r="BH354"/>
  <c r="BG354"/>
  <c r="BF354"/>
  <c r="T354"/>
  <c r="R354"/>
  <c r="P354"/>
  <c r="BI348"/>
  <c r="BH348"/>
  <c r="BG348"/>
  <c r="BF348"/>
  <c r="T348"/>
  <c r="R348"/>
  <c r="P348"/>
  <c r="BI346"/>
  <c r="BH346"/>
  <c r="BG346"/>
  <c r="BF346"/>
  <c r="T346"/>
  <c r="R346"/>
  <c r="P346"/>
  <c r="BI340"/>
  <c r="BH340"/>
  <c r="BG340"/>
  <c r="BF340"/>
  <c r="T340"/>
  <c r="R340"/>
  <c r="P340"/>
  <c r="BI338"/>
  <c r="BH338"/>
  <c r="BG338"/>
  <c r="BF338"/>
  <c r="T338"/>
  <c r="R338"/>
  <c r="P338"/>
  <c r="BI333"/>
  <c r="BH333"/>
  <c r="BG333"/>
  <c r="BF333"/>
  <c r="T333"/>
  <c r="R333"/>
  <c r="P333"/>
  <c r="BI326"/>
  <c r="BH326"/>
  <c r="BG326"/>
  <c r="BF326"/>
  <c r="T326"/>
  <c r="R326"/>
  <c r="P326"/>
  <c r="BI323"/>
  <c r="BH323"/>
  <c r="BG323"/>
  <c r="BF323"/>
  <c r="T323"/>
  <c r="R323"/>
  <c r="P323"/>
  <c r="BI320"/>
  <c r="BH320"/>
  <c r="BG320"/>
  <c r="BF320"/>
  <c r="T320"/>
  <c r="R320"/>
  <c r="P320"/>
  <c r="BI316"/>
  <c r="BH316"/>
  <c r="BG316"/>
  <c r="BF316"/>
  <c r="T316"/>
  <c r="R316"/>
  <c r="P316"/>
  <c r="BI314"/>
  <c r="BH314"/>
  <c r="BG314"/>
  <c r="BF314"/>
  <c r="T314"/>
  <c r="R314"/>
  <c r="P314"/>
  <c r="BI311"/>
  <c r="BH311"/>
  <c r="BG311"/>
  <c r="BF311"/>
  <c r="T311"/>
  <c r="R311"/>
  <c r="P311"/>
  <c r="BI308"/>
  <c r="BH308"/>
  <c r="BG308"/>
  <c r="BF308"/>
  <c r="T308"/>
  <c r="R308"/>
  <c r="P308"/>
  <c r="BI305"/>
  <c r="BH305"/>
  <c r="BG305"/>
  <c r="BF305"/>
  <c r="T305"/>
  <c r="R305"/>
  <c r="P305"/>
  <c r="BI302"/>
  <c r="BH302"/>
  <c r="BG302"/>
  <c r="BF302"/>
  <c r="T302"/>
  <c r="R302"/>
  <c r="P302"/>
  <c r="BI300"/>
  <c r="BH300"/>
  <c r="BG300"/>
  <c r="BF300"/>
  <c r="T300"/>
  <c r="R300"/>
  <c r="P300"/>
  <c r="BI297"/>
  <c r="BH297"/>
  <c r="BG297"/>
  <c r="BF297"/>
  <c r="T297"/>
  <c r="R297"/>
  <c r="P297"/>
  <c r="BI295"/>
  <c r="BH295"/>
  <c r="BG295"/>
  <c r="BF295"/>
  <c r="T295"/>
  <c r="R295"/>
  <c r="P295"/>
  <c r="BI292"/>
  <c r="BH292"/>
  <c r="BG292"/>
  <c r="BF292"/>
  <c r="T292"/>
  <c r="R292"/>
  <c r="P292"/>
  <c r="BI288"/>
  <c r="BH288"/>
  <c r="BG288"/>
  <c r="BF288"/>
  <c r="T288"/>
  <c r="R288"/>
  <c r="P288"/>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9"/>
  <c r="BH239"/>
  <c r="BG239"/>
  <c r="BF239"/>
  <c r="T239"/>
  <c r="R239"/>
  <c r="P239"/>
  <c r="BI234"/>
  <c r="BH234"/>
  <c r="BG234"/>
  <c r="BF234"/>
  <c r="T234"/>
  <c r="R234"/>
  <c r="P234"/>
  <c r="BI229"/>
  <c r="BH229"/>
  <c r="BG229"/>
  <c r="BF229"/>
  <c r="T229"/>
  <c r="R229"/>
  <c r="P229"/>
  <c r="BI226"/>
  <c r="BH226"/>
  <c r="BG226"/>
  <c r="BF226"/>
  <c r="T226"/>
  <c r="R226"/>
  <c r="P226"/>
  <c r="BI224"/>
  <c r="BH224"/>
  <c r="BG224"/>
  <c r="BF224"/>
  <c r="T224"/>
  <c r="R224"/>
  <c r="P224"/>
  <c r="BI222"/>
  <c r="BH222"/>
  <c r="BG222"/>
  <c r="BF222"/>
  <c r="T222"/>
  <c r="R222"/>
  <c r="P222"/>
  <c r="BI217"/>
  <c r="BH217"/>
  <c r="BG217"/>
  <c r="BF217"/>
  <c r="T217"/>
  <c r="R217"/>
  <c r="P217"/>
  <c r="BI214"/>
  <c r="BH214"/>
  <c r="BG214"/>
  <c r="BF214"/>
  <c r="T214"/>
  <c r="R214"/>
  <c r="P214"/>
  <c r="BI209"/>
  <c r="BH209"/>
  <c r="BG209"/>
  <c r="BF209"/>
  <c r="T209"/>
  <c r="R209"/>
  <c r="P209"/>
  <c r="BI206"/>
  <c r="BH206"/>
  <c r="BG206"/>
  <c r="BF206"/>
  <c r="T206"/>
  <c r="R206"/>
  <c r="P206"/>
  <c r="BI202"/>
  <c r="BH202"/>
  <c r="BG202"/>
  <c r="BF202"/>
  <c r="T202"/>
  <c r="T201"/>
  <c r="R202"/>
  <c r="R201"/>
  <c r="P202"/>
  <c r="P201"/>
  <c r="BI198"/>
  <c r="BH198"/>
  <c r="BG198"/>
  <c r="BF198"/>
  <c r="T198"/>
  <c r="R198"/>
  <c r="P198"/>
  <c r="BI195"/>
  <c r="BH195"/>
  <c r="BG195"/>
  <c r="BF195"/>
  <c r="T195"/>
  <c r="R195"/>
  <c r="P195"/>
  <c r="BI192"/>
  <c r="BH192"/>
  <c r="BG192"/>
  <c r="BF192"/>
  <c r="T192"/>
  <c r="R192"/>
  <c r="P192"/>
  <c r="BI188"/>
  <c r="BH188"/>
  <c r="BG188"/>
  <c r="BF188"/>
  <c r="T188"/>
  <c r="R188"/>
  <c r="P188"/>
  <c r="BI184"/>
  <c r="BH184"/>
  <c r="BG184"/>
  <c r="BF184"/>
  <c r="T184"/>
  <c r="R184"/>
  <c r="P184"/>
  <c r="BI181"/>
  <c r="BH181"/>
  <c r="BG181"/>
  <c r="BF181"/>
  <c r="T181"/>
  <c r="R181"/>
  <c r="P181"/>
  <c r="BI178"/>
  <c r="BH178"/>
  <c r="BG178"/>
  <c r="BF178"/>
  <c r="T178"/>
  <c r="R178"/>
  <c r="P178"/>
  <c r="BI175"/>
  <c r="BH175"/>
  <c r="BG175"/>
  <c r="BF175"/>
  <c r="T175"/>
  <c r="R175"/>
  <c r="P175"/>
  <c r="BI171"/>
  <c r="BH171"/>
  <c r="BG171"/>
  <c r="BF171"/>
  <c r="T171"/>
  <c r="R171"/>
  <c r="P171"/>
  <c r="BI169"/>
  <c r="BH169"/>
  <c r="BG169"/>
  <c r="BF169"/>
  <c r="T169"/>
  <c r="R169"/>
  <c r="P169"/>
  <c r="BI166"/>
  <c r="BH166"/>
  <c r="BG166"/>
  <c r="BF166"/>
  <c r="T166"/>
  <c r="R166"/>
  <c r="P166"/>
  <c r="BI163"/>
  <c r="BH163"/>
  <c r="BG163"/>
  <c r="BF163"/>
  <c r="T163"/>
  <c r="R163"/>
  <c r="P163"/>
  <c r="BI158"/>
  <c r="BH158"/>
  <c r="BG158"/>
  <c r="BF158"/>
  <c r="T158"/>
  <c r="R158"/>
  <c r="P158"/>
  <c r="BI152"/>
  <c r="BH152"/>
  <c r="BG152"/>
  <c r="BF152"/>
  <c r="T152"/>
  <c r="R152"/>
  <c r="P152"/>
  <c r="BI148"/>
  <c r="BH148"/>
  <c r="BG148"/>
  <c r="BF148"/>
  <c r="T148"/>
  <c r="R148"/>
  <c r="P148"/>
  <c r="BI141"/>
  <c r="BH141"/>
  <c r="BG141"/>
  <c r="BF141"/>
  <c r="T141"/>
  <c r="R141"/>
  <c r="P141"/>
  <c r="BI138"/>
  <c r="BH138"/>
  <c r="BG138"/>
  <c r="BF138"/>
  <c r="T138"/>
  <c r="R138"/>
  <c r="P138"/>
  <c r="BI136"/>
  <c r="BH136"/>
  <c r="BG136"/>
  <c r="BF136"/>
  <c r="T136"/>
  <c r="R136"/>
  <c r="P136"/>
  <c r="BI133"/>
  <c r="BH133"/>
  <c r="BG133"/>
  <c r="BF133"/>
  <c r="T133"/>
  <c r="R133"/>
  <c r="P133"/>
  <c r="BI129"/>
  <c r="BH129"/>
  <c r="BG129"/>
  <c r="BF129"/>
  <c r="T129"/>
  <c r="R129"/>
  <c r="P129"/>
  <c r="BI124"/>
  <c r="BH124"/>
  <c r="BG124"/>
  <c r="BF124"/>
  <c r="T124"/>
  <c r="R124"/>
  <c r="P124"/>
  <c r="F114"/>
  <c r="E112"/>
  <c r="F60"/>
  <c r="E58"/>
  <c r="J28"/>
  <c r="E28"/>
  <c r="J117"/>
  <c r="J27"/>
  <c r="J25"/>
  <c r="E25"/>
  <c r="J116"/>
  <c r="J24"/>
  <c r="J22"/>
  <c r="E22"/>
  <c r="F117"/>
  <c r="J21"/>
  <c r="J19"/>
  <c r="E19"/>
  <c r="F116"/>
  <c r="J18"/>
  <c r="J16"/>
  <c r="J60"/>
  <c r="E7"/>
  <c r="E106"/>
  <c i="28" r="J41"/>
  <c r="J40"/>
  <c i="1" r="AY92"/>
  <c i="28" r="J39"/>
  <c i="1" r="AX92"/>
  <c i="28"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4"/>
  <c r="BH114"/>
  <c r="BG114"/>
  <c r="BF114"/>
  <c r="T114"/>
  <c r="R114"/>
  <c r="P114"/>
  <c r="BI111"/>
  <c r="BH111"/>
  <c r="BG111"/>
  <c r="BF111"/>
  <c r="T111"/>
  <c r="R111"/>
  <c r="P111"/>
  <c r="BI109"/>
  <c r="BH109"/>
  <c r="BG109"/>
  <c r="BF109"/>
  <c r="T109"/>
  <c r="R109"/>
  <c r="P109"/>
  <c r="BI106"/>
  <c r="BH106"/>
  <c r="BG106"/>
  <c r="BF106"/>
  <c r="T106"/>
  <c r="R106"/>
  <c r="P106"/>
  <c r="BI104"/>
  <c r="BH104"/>
  <c r="BG104"/>
  <c r="BF104"/>
  <c r="T104"/>
  <c r="R104"/>
  <c r="P104"/>
  <c r="BI100"/>
  <c r="BH100"/>
  <c r="BG100"/>
  <c r="BF100"/>
  <c r="T100"/>
  <c r="R100"/>
  <c r="P100"/>
  <c r="BI97"/>
  <c r="BH97"/>
  <c r="BG97"/>
  <c r="BF97"/>
  <c r="T97"/>
  <c r="R97"/>
  <c r="P97"/>
  <c r="F88"/>
  <c r="E86"/>
  <c r="F60"/>
  <c r="E58"/>
  <c r="J28"/>
  <c r="E28"/>
  <c r="J63"/>
  <c r="J27"/>
  <c r="J25"/>
  <c r="E25"/>
  <c r="J62"/>
  <c r="J24"/>
  <c r="J22"/>
  <c r="E22"/>
  <c r="F63"/>
  <c r="J21"/>
  <c r="J19"/>
  <c r="E19"/>
  <c r="F90"/>
  <c r="J18"/>
  <c r="J16"/>
  <c r="J88"/>
  <c r="E7"/>
  <c r="E80"/>
  <c i="27" r="J41"/>
  <c r="J40"/>
  <c i="1" r="AY91"/>
  <c i="27" r="J39"/>
  <c i="1" r="AX91"/>
  <c i="27" r="BI320"/>
  <c r="BH320"/>
  <c r="BG320"/>
  <c r="BF320"/>
  <c r="T320"/>
  <c r="R320"/>
  <c r="P320"/>
  <c r="BI319"/>
  <c r="BH319"/>
  <c r="BG319"/>
  <c r="BF319"/>
  <c r="T319"/>
  <c r="R319"/>
  <c r="P319"/>
  <c r="BI318"/>
  <c r="BH318"/>
  <c r="BG318"/>
  <c r="BF318"/>
  <c r="T318"/>
  <c r="R318"/>
  <c r="P318"/>
  <c r="BI317"/>
  <c r="BH317"/>
  <c r="BG317"/>
  <c r="BF317"/>
  <c r="T317"/>
  <c r="R317"/>
  <c r="P317"/>
  <c r="BI313"/>
  <c r="BH313"/>
  <c r="BG313"/>
  <c r="BF313"/>
  <c r="T313"/>
  <c r="T312"/>
  <c r="T311"/>
  <c r="R313"/>
  <c r="R312"/>
  <c r="R311"/>
  <c r="P313"/>
  <c r="P312"/>
  <c r="P311"/>
  <c r="BI310"/>
  <c r="BH310"/>
  <c r="BG310"/>
  <c r="BF310"/>
  <c r="T310"/>
  <c r="R310"/>
  <c r="P310"/>
  <c r="BI308"/>
  <c r="BH308"/>
  <c r="BG308"/>
  <c r="BF308"/>
  <c r="T308"/>
  <c r="R308"/>
  <c r="P308"/>
  <c r="BI306"/>
  <c r="BH306"/>
  <c r="BG306"/>
  <c r="BF306"/>
  <c r="T306"/>
  <c r="R306"/>
  <c r="P306"/>
  <c r="BI304"/>
  <c r="BH304"/>
  <c r="BG304"/>
  <c r="BF304"/>
  <c r="T304"/>
  <c r="R304"/>
  <c r="P304"/>
  <c r="BI303"/>
  <c r="BH303"/>
  <c r="BG303"/>
  <c r="BF303"/>
  <c r="T303"/>
  <c r="R303"/>
  <c r="P303"/>
  <c r="BI301"/>
  <c r="BH301"/>
  <c r="BG301"/>
  <c r="BF301"/>
  <c r="T301"/>
  <c r="R301"/>
  <c r="P301"/>
  <c r="BI300"/>
  <c r="BH300"/>
  <c r="BG300"/>
  <c r="BF300"/>
  <c r="T300"/>
  <c r="R300"/>
  <c r="P300"/>
  <c r="BI299"/>
  <c r="BH299"/>
  <c r="BG299"/>
  <c r="BF299"/>
  <c r="T299"/>
  <c r="R299"/>
  <c r="P299"/>
  <c r="BI297"/>
  <c r="BH297"/>
  <c r="BG297"/>
  <c r="BF297"/>
  <c r="T297"/>
  <c r="R297"/>
  <c r="P297"/>
  <c r="BI296"/>
  <c r="BH296"/>
  <c r="BG296"/>
  <c r="BF296"/>
  <c r="T296"/>
  <c r="R296"/>
  <c r="P296"/>
  <c r="BI294"/>
  <c r="BH294"/>
  <c r="BG294"/>
  <c r="BF294"/>
  <c r="T294"/>
  <c r="R294"/>
  <c r="P294"/>
  <c r="BI292"/>
  <c r="BH292"/>
  <c r="BG292"/>
  <c r="BF292"/>
  <c r="T292"/>
  <c r="R292"/>
  <c r="P292"/>
  <c r="BI291"/>
  <c r="BH291"/>
  <c r="BG291"/>
  <c r="BF291"/>
  <c r="T291"/>
  <c r="R291"/>
  <c r="P291"/>
  <c r="BI290"/>
  <c r="BH290"/>
  <c r="BG290"/>
  <c r="BF290"/>
  <c r="T290"/>
  <c r="R290"/>
  <c r="P290"/>
  <c r="BI288"/>
  <c r="BH288"/>
  <c r="BG288"/>
  <c r="BF288"/>
  <c r="T288"/>
  <c r="R288"/>
  <c r="P288"/>
  <c r="BI286"/>
  <c r="BH286"/>
  <c r="BG286"/>
  <c r="BF286"/>
  <c r="T286"/>
  <c r="R286"/>
  <c r="P286"/>
  <c r="BI285"/>
  <c r="BH285"/>
  <c r="BG285"/>
  <c r="BF285"/>
  <c r="T285"/>
  <c r="R285"/>
  <c r="P285"/>
  <c r="BI283"/>
  <c r="BH283"/>
  <c r="BG283"/>
  <c r="BF283"/>
  <c r="T283"/>
  <c r="R283"/>
  <c r="P283"/>
  <c r="BI282"/>
  <c r="BH282"/>
  <c r="BG282"/>
  <c r="BF282"/>
  <c r="T282"/>
  <c r="R282"/>
  <c r="P282"/>
  <c r="BI281"/>
  <c r="BH281"/>
  <c r="BG281"/>
  <c r="BF281"/>
  <c r="T281"/>
  <c r="R281"/>
  <c r="P281"/>
  <c r="BI280"/>
  <c r="BH280"/>
  <c r="BG280"/>
  <c r="BF280"/>
  <c r="T280"/>
  <c r="R280"/>
  <c r="P280"/>
  <c r="BI278"/>
  <c r="BH278"/>
  <c r="BG278"/>
  <c r="BF278"/>
  <c r="T278"/>
  <c r="R278"/>
  <c r="P278"/>
  <c r="BI277"/>
  <c r="BH277"/>
  <c r="BG277"/>
  <c r="BF277"/>
  <c r="T277"/>
  <c r="R277"/>
  <c r="P277"/>
  <c r="BI276"/>
  <c r="BH276"/>
  <c r="BG276"/>
  <c r="BF276"/>
  <c r="T276"/>
  <c r="R276"/>
  <c r="P276"/>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8"/>
  <c r="BH268"/>
  <c r="BG268"/>
  <c r="BF268"/>
  <c r="T268"/>
  <c r="R268"/>
  <c r="P268"/>
  <c r="BI266"/>
  <c r="BH266"/>
  <c r="BG266"/>
  <c r="BF266"/>
  <c r="T266"/>
  <c r="R266"/>
  <c r="P266"/>
  <c r="BI265"/>
  <c r="BH265"/>
  <c r="BG265"/>
  <c r="BF265"/>
  <c r="T265"/>
  <c r="R265"/>
  <c r="P265"/>
  <c r="BI263"/>
  <c r="BH263"/>
  <c r="BG263"/>
  <c r="BF263"/>
  <c r="T263"/>
  <c r="R263"/>
  <c r="P263"/>
  <c r="BI262"/>
  <c r="BH262"/>
  <c r="BG262"/>
  <c r="BF262"/>
  <c r="T262"/>
  <c r="R262"/>
  <c r="P262"/>
  <c r="BI260"/>
  <c r="BH260"/>
  <c r="BG260"/>
  <c r="BF260"/>
  <c r="T260"/>
  <c r="R260"/>
  <c r="P260"/>
  <c r="BI259"/>
  <c r="BH259"/>
  <c r="BG259"/>
  <c r="BF259"/>
  <c r="T259"/>
  <c r="R259"/>
  <c r="P259"/>
  <c r="BI257"/>
  <c r="BH257"/>
  <c r="BG257"/>
  <c r="BF257"/>
  <c r="T257"/>
  <c r="R257"/>
  <c r="P257"/>
  <c r="BI256"/>
  <c r="BH256"/>
  <c r="BG256"/>
  <c r="BF256"/>
  <c r="T256"/>
  <c r="R256"/>
  <c r="P256"/>
  <c r="BI255"/>
  <c r="BH255"/>
  <c r="BG255"/>
  <c r="BF255"/>
  <c r="T255"/>
  <c r="R255"/>
  <c r="P255"/>
  <c r="BI253"/>
  <c r="BH253"/>
  <c r="BG253"/>
  <c r="BF253"/>
  <c r="T253"/>
  <c r="R253"/>
  <c r="P253"/>
  <c r="BI252"/>
  <c r="BH252"/>
  <c r="BG252"/>
  <c r="BF252"/>
  <c r="T252"/>
  <c r="R252"/>
  <c r="P252"/>
  <c r="BI251"/>
  <c r="BH251"/>
  <c r="BG251"/>
  <c r="BF251"/>
  <c r="T251"/>
  <c r="R251"/>
  <c r="P251"/>
  <c r="BI250"/>
  <c r="BH250"/>
  <c r="BG250"/>
  <c r="BF250"/>
  <c r="T250"/>
  <c r="R250"/>
  <c r="P250"/>
  <c r="BI248"/>
  <c r="BH248"/>
  <c r="BG248"/>
  <c r="BF248"/>
  <c r="T248"/>
  <c r="R248"/>
  <c r="P248"/>
  <c r="BI247"/>
  <c r="BH247"/>
  <c r="BG247"/>
  <c r="BF247"/>
  <c r="T247"/>
  <c r="R247"/>
  <c r="P247"/>
  <c r="BI246"/>
  <c r="BH246"/>
  <c r="BG246"/>
  <c r="BF246"/>
  <c r="T246"/>
  <c r="R246"/>
  <c r="P246"/>
  <c r="BI245"/>
  <c r="BH245"/>
  <c r="BG245"/>
  <c r="BF245"/>
  <c r="T245"/>
  <c r="R245"/>
  <c r="P245"/>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4"/>
  <c r="BH234"/>
  <c r="BG234"/>
  <c r="BF234"/>
  <c r="T234"/>
  <c r="R234"/>
  <c r="P234"/>
  <c r="BI233"/>
  <c r="BH233"/>
  <c r="BG233"/>
  <c r="BF233"/>
  <c r="T233"/>
  <c r="R233"/>
  <c r="P233"/>
  <c r="BI232"/>
  <c r="BH232"/>
  <c r="BG232"/>
  <c r="BF232"/>
  <c r="T232"/>
  <c r="R232"/>
  <c r="P232"/>
  <c r="BI230"/>
  <c r="BH230"/>
  <c r="BG230"/>
  <c r="BF230"/>
  <c r="T230"/>
  <c r="R230"/>
  <c r="P230"/>
  <c r="BI227"/>
  <c r="BH227"/>
  <c r="BG227"/>
  <c r="BF227"/>
  <c r="T227"/>
  <c r="R227"/>
  <c r="P227"/>
  <c r="BI225"/>
  <c r="BH225"/>
  <c r="BG225"/>
  <c r="BF225"/>
  <c r="T225"/>
  <c r="R225"/>
  <c r="P225"/>
  <c r="BI224"/>
  <c r="BH224"/>
  <c r="BG224"/>
  <c r="BF224"/>
  <c r="T224"/>
  <c r="R224"/>
  <c r="P224"/>
  <c r="BI222"/>
  <c r="BH222"/>
  <c r="BG222"/>
  <c r="BF222"/>
  <c r="T222"/>
  <c r="R222"/>
  <c r="P222"/>
  <c r="BI221"/>
  <c r="BH221"/>
  <c r="BG221"/>
  <c r="BF221"/>
  <c r="T221"/>
  <c r="R221"/>
  <c r="P221"/>
  <c r="BI219"/>
  <c r="BH219"/>
  <c r="BG219"/>
  <c r="BF219"/>
  <c r="T219"/>
  <c r="R219"/>
  <c r="P219"/>
  <c r="BI218"/>
  <c r="BH218"/>
  <c r="BG218"/>
  <c r="BF218"/>
  <c r="T218"/>
  <c r="R218"/>
  <c r="P218"/>
  <c r="BI217"/>
  <c r="BH217"/>
  <c r="BG217"/>
  <c r="BF217"/>
  <c r="T217"/>
  <c r="R217"/>
  <c r="P217"/>
  <c r="BI215"/>
  <c r="BH215"/>
  <c r="BG215"/>
  <c r="BF215"/>
  <c r="T215"/>
  <c r="R215"/>
  <c r="P215"/>
  <c r="BI214"/>
  <c r="BH214"/>
  <c r="BG214"/>
  <c r="BF214"/>
  <c r="T214"/>
  <c r="R214"/>
  <c r="P214"/>
  <c r="BI213"/>
  <c r="BH213"/>
  <c r="BG213"/>
  <c r="BF213"/>
  <c r="T213"/>
  <c r="R213"/>
  <c r="P213"/>
  <c r="BI211"/>
  <c r="BH211"/>
  <c r="BG211"/>
  <c r="BF211"/>
  <c r="T211"/>
  <c r="R211"/>
  <c r="P211"/>
  <c r="BI210"/>
  <c r="BH210"/>
  <c r="BG210"/>
  <c r="BF210"/>
  <c r="T210"/>
  <c r="R210"/>
  <c r="P210"/>
  <c r="BI208"/>
  <c r="BH208"/>
  <c r="BG208"/>
  <c r="BF208"/>
  <c r="T208"/>
  <c r="R208"/>
  <c r="P208"/>
  <c r="BI207"/>
  <c r="BH207"/>
  <c r="BG207"/>
  <c r="BF207"/>
  <c r="T207"/>
  <c r="R207"/>
  <c r="P207"/>
  <c r="BI205"/>
  <c r="BH205"/>
  <c r="BG205"/>
  <c r="BF205"/>
  <c r="T205"/>
  <c r="R205"/>
  <c r="P205"/>
  <c r="BI204"/>
  <c r="BH204"/>
  <c r="BG204"/>
  <c r="BF204"/>
  <c r="T204"/>
  <c r="R204"/>
  <c r="P204"/>
  <c r="BI202"/>
  <c r="BH202"/>
  <c r="BG202"/>
  <c r="BF202"/>
  <c r="T202"/>
  <c r="R202"/>
  <c r="P202"/>
  <c r="BI201"/>
  <c r="BH201"/>
  <c r="BG201"/>
  <c r="BF201"/>
  <c r="T201"/>
  <c r="R201"/>
  <c r="P201"/>
  <c r="BI199"/>
  <c r="BH199"/>
  <c r="BG199"/>
  <c r="BF199"/>
  <c r="T199"/>
  <c r="R199"/>
  <c r="P199"/>
  <c r="BI198"/>
  <c r="BH198"/>
  <c r="BG198"/>
  <c r="BF198"/>
  <c r="T198"/>
  <c r="R198"/>
  <c r="P198"/>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2"/>
  <c r="BH172"/>
  <c r="BG172"/>
  <c r="BF172"/>
  <c r="T172"/>
  <c r="R172"/>
  <c r="P172"/>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9"/>
  <c r="BH159"/>
  <c r="BG159"/>
  <c r="BF159"/>
  <c r="T159"/>
  <c r="R159"/>
  <c r="P159"/>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4"/>
  <c r="BH124"/>
  <c r="BG124"/>
  <c r="BF124"/>
  <c r="T124"/>
  <c r="R124"/>
  <c r="P124"/>
  <c r="BI123"/>
  <c r="BH123"/>
  <c r="BG123"/>
  <c r="BF123"/>
  <c r="T123"/>
  <c r="R123"/>
  <c r="P123"/>
  <c r="BI122"/>
  <c r="BH122"/>
  <c r="BG122"/>
  <c r="BF122"/>
  <c r="T122"/>
  <c r="R122"/>
  <c r="P122"/>
  <c r="BI121"/>
  <c r="BH121"/>
  <c r="BG121"/>
  <c r="BF121"/>
  <c r="T121"/>
  <c r="R121"/>
  <c r="P121"/>
  <c r="BI119"/>
  <c r="BH119"/>
  <c r="BG119"/>
  <c r="BF119"/>
  <c r="T119"/>
  <c r="R119"/>
  <c r="P119"/>
  <c r="BI118"/>
  <c r="BH118"/>
  <c r="BG118"/>
  <c r="BF118"/>
  <c r="T118"/>
  <c r="R118"/>
  <c r="P118"/>
  <c r="BI117"/>
  <c r="BH117"/>
  <c r="BG117"/>
  <c r="BF117"/>
  <c r="T117"/>
  <c r="R117"/>
  <c r="P117"/>
  <c r="BI115"/>
  <c r="BH115"/>
  <c r="BG115"/>
  <c r="BF115"/>
  <c r="T115"/>
  <c r="R115"/>
  <c r="P115"/>
  <c r="BI112"/>
  <c r="BH112"/>
  <c r="BG112"/>
  <c r="BF112"/>
  <c r="T112"/>
  <c r="R112"/>
  <c r="P112"/>
  <c r="BI110"/>
  <c r="BH110"/>
  <c r="BG110"/>
  <c r="BF110"/>
  <c r="T110"/>
  <c r="R110"/>
  <c r="P110"/>
  <c r="BI109"/>
  <c r="BH109"/>
  <c r="BG109"/>
  <c r="BF109"/>
  <c r="T109"/>
  <c r="R109"/>
  <c r="P109"/>
  <c r="BI108"/>
  <c r="BH108"/>
  <c r="BG108"/>
  <c r="BF108"/>
  <c r="T108"/>
  <c r="R108"/>
  <c r="P108"/>
  <c r="BI106"/>
  <c r="BH106"/>
  <c r="BG106"/>
  <c r="BF106"/>
  <c r="T106"/>
  <c r="R106"/>
  <c r="P106"/>
  <c r="BI103"/>
  <c r="BH103"/>
  <c r="BG103"/>
  <c r="BF103"/>
  <c r="T103"/>
  <c r="R103"/>
  <c r="P103"/>
  <c r="BI101"/>
  <c r="BH101"/>
  <c r="BG101"/>
  <c r="BF101"/>
  <c r="T101"/>
  <c r="R101"/>
  <c r="P101"/>
  <c r="F92"/>
  <c r="E90"/>
  <c r="F60"/>
  <c r="E58"/>
  <c r="J28"/>
  <c r="E28"/>
  <c r="J95"/>
  <c r="J27"/>
  <c r="J25"/>
  <c r="E25"/>
  <c r="J94"/>
  <c r="J24"/>
  <c r="J22"/>
  <c r="E22"/>
  <c r="F63"/>
  <c r="J21"/>
  <c r="J19"/>
  <c r="E19"/>
  <c r="F94"/>
  <c r="J18"/>
  <c r="J16"/>
  <c r="J92"/>
  <c r="E7"/>
  <c r="E52"/>
  <c i="26" r="J41"/>
  <c r="J40"/>
  <c i="1" r="AY90"/>
  <c i="26" r="J39"/>
  <c i="1" r="AX90"/>
  <c i="26"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F94"/>
  <c r="E92"/>
  <c r="F60"/>
  <c r="E58"/>
  <c r="J28"/>
  <c r="E28"/>
  <c r="J97"/>
  <c r="J27"/>
  <c r="J25"/>
  <c r="E25"/>
  <c r="J96"/>
  <c r="J24"/>
  <c r="J22"/>
  <c r="E22"/>
  <c r="F63"/>
  <c r="J21"/>
  <c r="J19"/>
  <c r="E19"/>
  <c r="F96"/>
  <c r="J18"/>
  <c r="J16"/>
  <c r="J60"/>
  <c r="E7"/>
  <c r="E52"/>
  <c i="25" r="J41"/>
  <c r="J40"/>
  <c i="1" r="AY89"/>
  <c i="25" r="J39"/>
  <c i="1" r="AX89"/>
  <c i="25"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F90"/>
  <c r="E88"/>
  <c r="F60"/>
  <c r="E58"/>
  <c r="J28"/>
  <c r="E28"/>
  <c r="J93"/>
  <c r="J27"/>
  <c r="J25"/>
  <c r="E25"/>
  <c r="J92"/>
  <c r="J24"/>
  <c r="J22"/>
  <c r="E22"/>
  <c r="F63"/>
  <c r="J21"/>
  <c r="J19"/>
  <c r="E19"/>
  <c r="F92"/>
  <c r="J18"/>
  <c r="J16"/>
  <c r="J60"/>
  <c r="E7"/>
  <c r="E82"/>
  <c i="24" r="J41"/>
  <c r="J40"/>
  <c i="1" r="AY88"/>
  <c i="24" r="J39"/>
  <c i="1" r="AX88"/>
  <c i="24" r="BI132"/>
  <c r="BH132"/>
  <c r="BG132"/>
  <c r="BF132"/>
  <c r="T132"/>
  <c r="T131"/>
  <c r="R132"/>
  <c r="R131"/>
  <c r="P132"/>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4"/>
  <c r="BH124"/>
  <c r="BG124"/>
  <c r="BF124"/>
  <c r="T124"/>
  <c r="R124"/>
  <c r="P124"/>
  <c r="BI123"/>
  <c r="BH123"/>
  <c r="BG123"/>
  <c r="BF123"/>
  <c r="T123"/>
  <c r="R123"/>
  <c r="P123"/>
  <c r="BI122"/>
  <c r="BH122"/>
  <c r="BG122"/>
  <c r="BF122"/>
  <c r="T122"/>
  <c r="R122"/>
  <c r="P122"/>
  <c r="BI121"/>
  <c r="BH121"/>
  <c r="BG121"/>
  <c r="BF121"/>
  <c r="T121"/>
  <c r="R121"/>
  <c r="P121"/>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09"/>
  <c r="BH109"/>
  <c r="BG109"/>
  <c r="BF109"/>
  <c r="T109"/>
  <c r="R109"/>
  <c r="P109"/>
  <c r="BI108"/>
  <c r="BH108"/>
  <c r="BG108"/>
  <c r="BF108"/>
  <c r="T108"/>
  <c r="R108"/>
  <c r="P108"/>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F92"/>
  <c r="E90"/>
  <c r="F60"/>
  <c r="E58"/>
  <c r="J28"/>
  <c r="E28"/>
  <c r="J63"/>
  <c r="J27"/>
  <c r="J25"/>
  <c r="E25"/>
  <c r="J94"/>
  <c r="J24"/>
  <c r="J22"/>
  <c r="E22"/>
  <c r="F63"/>
  <c r="J21"/>
  <c r="J19"/>
  <c r="E19"/>
  <c r="F62"/>
  <c r="J18"/>
  <c r="J16"/>
  <c r="J60"/>
  <c r="E7"/>
  <c r="E84"/>
  <c i="23" r="J41"/>
  <c r="J40"/>
  <c i="1" r="AY86"/>
  <c i="23" r="J39"/>
  <c i="1" r="AX86"/>
  <c i="23" r="BI122"/>
  <c r="BH122"/>
  <c r="BG122"/>
  <c r="BF122"/>
  <c r="T122"/>
  <c r="R122"/>
  <c r="P122"/>
  <c r="BI121"/>
  <c r="BH121"/>
  <c r="BG121"/>
  <c r="BF121"/>
  <c r="T121"/>
  <c r="R121"/>
  <c r="P121"/>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8"/>
  <c r="E86"/>
  <c r="F60"/>
  <c r="E58"/>
  <c r="J28"/>
  <c r="E28"/>
  <c r="J91"/>
  <c r="J27"/>
  <c r="J25"/>
  <c r="E25"/>
  <c r="J62"/>
  <c r="J24"/>
  <c r="J22"/>
  <c r="E22"/>
  <c r="F91"/>
  <c r="J21"/>
  <c r="J19"/>
  <c r="E19"/>
  <c r="F90"/>
  <c r="J18"/>
  <c r="J16"/>
  <c r="J88"/>
  <c r="E7"/>
  <c r="E80"/>
  <c i="22" r="J41"/>
  <c r="J40"/>
  <c i="1" r="AY85"/>
  <c i="22" r="J39"/>
  <c i="1" r="AX85"/>
  <c i="22"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3"/>
  <c r="BH123"/>
  <c r="BG123"/>
  <c r="BF123"/>
  <c r="T123"/>
  <c r="R123"/>
  <c r="P123"/>
  <c r="BI122"/>
  <c r="BH122"/>
  <c r="BG122"/>
  <c r="BF122"/>
  <c r="T122"/>
  <c r="R122"/>
  <c r="P122"/>
  <c r="BI121"/>
  <c r="BH121"/>
  <c r="BG121"/>
  <c r="BF121"/>
  <c r="T121"/>
  <c r="R121"/>
  <c r="P121"/>
  <c r="BI119"/>
  <c r="BH119"/>
  <c r="BG119"/>
  <c r="BF119"/>
  <c r="T119"/>
  <c r="R119"/>
  <c r="P119"/>
  <c r="BI118"/>
  <c r="BH118"/>
  <c r="BG118"/>
  <c r="BF118"/>
  <c r="T118"/>
  <c r="R118"/>
  <c r="P118"/>
  <c r="BI117"/>
  <c r="BH117"/>
  <c r="BG117"/>
  <c r="BF117"/>
  <c r="T117"/>
  <c r="R117"/>
  <c r="P117"/>
  <c r="BI114"/>
  <c r="BH114"/>
  <c r="BG114"/>
  <c r="BF114"/>
  <c r="T114"/>
  <c r="R114"/>
  <c r="P114"/>
  <c r="BI113"/>
  <c r="BH113"/>
  <c r="BG113"/>
  <c r="BF113"/>
  <c r="T113"/>
  <c r="R113"/>
  <c r="P113"/>
  <c r="BI110"/>
  <c r="BH110"/>
  <c r="BG110"/>
  <c r="BF110"/>
  <c r="T110"/>
  <c r="R110"/>
  <c r="P110"/>
  <c r="BI108"/>
  <c r="BH108"/>
  <c r="BG108"/>
  <c r="BF108"/>
  <c r="T108"/>
  <c r="R108"/>
  <c r="P108"/>
  <c r="BI106"/>
  <c r="BH106"/>
  <c r="BG106"/>
  <c r="BF106"/>
  <c r="T106"/>
  <c r="R106"/>
  <c r="P106"/>
  <c r="BI104"/>
  <c r="BH104"/>
  <c r="BG104"/>
  <c r="BF104"/>
  <c r="T104"/>
  <c r="R104"/>
  <c r="P104"/>
  <c r="BI101"/>
  <c r="BH101"/>
  <c r="BG101"/>
  <c r="BF101"/>
  <c r="T101"/>
  <c r="R101"/>
  <c r="P101"/>
  <c r="BI99"/>
  <c r="BH99"/>
  <c r="BG99"/>
  <c r="BF99"/>
  <c r="T99"/>
  <c r="R99"/>
  <c r="P99"/>
  <c r="BI98"/>
  <c r="BH98"/>
  <c r="BG98"/>
  <c r="BF98"/>
  <c r="T98"/>
  <c r="R98"/>
  <c r="P98"/>
  <c r="BI97"/>
  <c r="BH97"/>
  <c r="BG97"/>
  <c r="BF97"/>
  <c r="T97"/>
  <c r="R97"/>
  <c r="P97"/>
  <c r="F89"/>
  <c r="E87"/>
  <c r="F60"/>
  <c r="E58"/>
  <c r="J28"/>
  <c r="E28"/>
  <c r="J92"/>
  <c r="J27"/>
  <c r="J25"/>
  <c r="E25"/>
  <c r="J62"/>
  <c r="J24"/>
  <c r="J22"/>
  <c r="E22"/>
  <c r="F92"/>
  <c r="J21"/>
  <c r="J19"/>
  <c r="E19"/>
  <c r="F91"/>
  <c r="J18"/>
  <c r="J16"/>
  <c r="J89"/>
  <c r="E7"/>
  <c r="E81"/>
  <c i="21" r="J41"/>
  <c r="J40"/>
  <c i="1" r="AY84"/>
  <c i="21" r="J39"/>
  <c i="1" r="AX84"/>
  <c i="21" r="BI198"/>
  <c r="BH198"/>
  <c r="BG198"/>
  <c r="BF198"/>
  <c r="T198"/>
  <c r="R198"/>
  <c r="P198"/>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1"/>
  <c r="BH181"/>
  <c r="BG181"/>
  <c r="BF181"/>
  <c r="T181"/>
  <c r="R181"/>
  <c r="P181"/>
  <c r="BI178"/>
  <c r="BH178"/>
  <c r="BG178"/>
  <c r="BF178"/>
  <c r="T178"/>
  <c r="T177"/>
  <c r="R178"/>
  <c r="R177"/>
  <c r="P178"/>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7"/>
  <c r="BH147"/>
  <c r="BG147"/>
  <c r="BF147"/>
  <c r="T147"/>
  <c r="R147"/>
  <c r="P147"/>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F91"/>
  <c r="E89"/>
  <c r="F60"/>
  <c r="E58"/>
  <c r="J28"/>
  <c r="E28"/>
  <c r="J63"/>
  <c r="J27"/>
  <c r="J25"/>
  <c r="E25"/>
  <c r="J93"/>
  <c r="J24"/>
  <c r="J22"/>
  <c r="E22"/>
  <c r="F94"/>
  <c r="J21"/>
  <c r="J19"/>
  <c r="E19"/>
  <c r="F62"/>
  <c r="J18"/>
  <c r="J16"/>
  <c r="J60"/>
  <c r="E7"/>
  <c r="E52"/>
  <c i="20" r="J41"/>
  <c r="J40"/>
  <c i="1" r="AY83"/>
  <c i="20" r="J39"/>
  <c i="1" r="AX83"/>
  <c i="20" r="BI96"/>
  <c r="BH96"/>
  <c r="BG96"/>
  <c r="BF96"/>
  <c r="T96"/>
  <c r="R96"/>
  <c r="P96"/>
  <c r="BI95"/>
  <c r="BH95"/>
  <c r="BG95"/>
  <c r="BF95"/>
  <c r="T95"/>
  <c r="R95"/>
  <c r="P95"/>
  <c r="BI94"/>
  <c r="BH94"/>
  <c r="BG94"/>
  <c r="BF94"/>
  <c r="T94"/>
  <c r="R94"/>
  <c r="P94"/>
  <c r="BI93"/>
  <c r="BH93"/>
  <c r="BG93"/>
  <c r="BF93"/>
  <c r="T93"/>
  <c r="R93"/>
  <c r="P93"/>
  <c r="BI92"/>
  <c r="BH92"/>
  <c r="BG92"/>
  <c r="BF92"/>
  <c r="T92"/>
  <c r="R92"/>
  <c r="P92"/>
  <c r="F85"/>
  <c r="E83"/>
  <c r="F60"/>
  <c r="E58"/>
  <c r="J28"/>
  <c r="E28"/>
  <c r="J88"/>
  <c r="J27"/>
  <c r="J25"/>
  <c r="E25"/>
  <c r="J87"/>
  <c r="J24"/>
  <c r="J22"/>
  <c r="E22"/>
  <c r="F63"/>
  <c r="J21"/>
  <c r="J19"/>
  <c r="E19"/>
  <c r="F62"/>
  <c r="J18"/>
  <c r="J16"/>
  <c r="J85"/>
  <c r="E7"/>
  <c r="E52"/>
  <c i="19" r="J41"/>
  <c r="J40"/>
  <c i="1" r="AY82"/>
  <c i="19" r="J39"/>
  <c i="1" r="AX82"/>
  <c i="19" r="BI106"/>
  <c r="BH106"/>
  <c r="BG106"/>
  <c r="BF106"/>
  <c r="T106"/>
  <c r="R106"/>
  <c r="P106"/>
  <c r="BI105"/>
  <c r="BH105"/>
  <c r="BG105"/>
  <c r="BF105"/>
  <c r="T105"/>
  <c r="R105"/>
  <c r="P105"/>
  <c r="BI104"/>
  <c r="BH104"/>
  <c r="BG104"/>
  <c r="BF104"/>
  <c r="T104"/>
  <c r="R104"/>
  <c r="P104"/>
  <c r="BI103"/>
  <c r="BH103"/>
  <c r="BG103"/>
  <c r="BF103"/>
  <c r="T103"/>
  <c r="R103"/>
  <c r="P103"/>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F87"/>
  <c r="E85"/>
  <c r="F60"/>
  <c r="E58"/>
  <c r="J28"/>
  <c r="E28"/>
  <c r="J90"/>
  <c r="J27"/>
  <c r="J25"/>
  <c r="E25"/>
  <c r="J89"/>
  <c r="J24"/>
  <c r="J22"/>
  <c r="E22"/>
  <c r="F63"/>
  <c r="J21"/>
  <c r="J19"/>
  <c r="E19"/>
  <c r="F89"/>
  <c r="J18"/>
  <c r="J16"/>
  <c r="J87"/>
  <c r="E7"/>
  <c r="E52"/>
  <c i="18" r="J41"/>
  <c r="J40"/>
  <c i="1" r="AY81"/>
  <c i="18" r="J39"/>
  <c i="1" r="AX81"/>
  <c i="18"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F90"/>
  <c r="E88"/>
  <c r="F60"/>
  <c r="E58"/>
  <c r="J28"/>
  <c r="E28"/>
  <c r="J93"/>
  <c r="J27"/>
  <c r="J25"/>
  <c r="E25"/>
  <c r="J92"/>
  <c r="J24"/>
  <c r="J22"/>
  <c r="E22"/>
  <c r="F63"/>
  <c r="J21"/>
  <c r="J19"/>
  <c r="E19"/>
  <c r="F92"/>
  <c r="J18"/>
  <c r="J16"/>
  <c r="J60"/>
  <c r="E7"/>
  <c r="E82"/>
  <c i="17" r="J41"/>
  <c r="J40"/>
  <c i="1" r="AY80"/>
  <c i="17" r="J39"/>
  <c i="1" r="AX80"/>
  <c i="17"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8"/>
  <c r="BH118"/>
  <c r="BG118"/>
  <c r="BF118"/>
  <c r="T118"/>
  <c r="T117"/>
  <c r="R118"/>
  <c r="R117"/>
  <c r="P118"/>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T95"/>
  <c r="R96"/>
  <c r="R95"/>
  <c r="P96"/>
  <c r="P95"/>
  <c r="F88"/>
  <c r="E86"/>
  <c r="F60"/>
  <c r="E58"/>
  <c r="J28"/>
  <c r="E28"/>
  <c r="J63"/>
  <c r="J27"/>
  <c r="J25"/>
  <c r="E25"/>
  <c r="J90"/>
  <c r="J24"/>
  <c r="J22"/>
  <c r="E22"/>
  <c r="F91"/>
  <c r="J21"/>
  <c r="J19"/>
  <c r="E19"/>
  <c r="F62"/>
  <c r="J18"/>
  <c r="J16"/>
  <c r="J88"/>
  <c r="E7"/>
  <c r="E80"/>
  <c i="16" r="J41"/>
  <c r="J40"/>
  <c i="1" r="AY79"/>
  <c i="16" r="J39"/>
  <c i="1" r="AX79"/>
  <c i="16"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94"/>
  <c r="J27"/>
  <c r="J25"/>
  <c r="E25"/>
  <c r="J62"/>
  <c r="J24"/>
  <c r="J22"/>
  <c r="E22"/>
  <c r="F94"/>
  <c r="J21"/>
  <c r="J19"/>
  <c r="E19"/>
  <c r="F93"/>
  <c r="J18"/>
  <c r="J16"/>
  <c r="J91"/>
  <c r="E7"/>
  <c r="E52"/>
  <c i="15" r="J41"/>
  <c r="J40"/>
  <c i="1" r="AY77"/>
  <c i="15" r="J39"/>
  <c i="1" r="AX77"/>
  <c i="15" r="BI191"/>
  <c r="BH191"/>
  <c r="BG191"/>
  <c r="BF191"/>
  <c r="T191"/>
  <c r="R191"/>
  <c r="P191"/>
  <c r="BI190"/>
  <c r="BH190"/>
  <c r="BG190"/>
  <c r="BF190"/>
  <c r="T190"/>
  <c r="R190"/>
  <c r="P190"/>
  <c r="BI189"/>
  <c r="BH189"/>
  <c r="BG189"/>
  <c r="BF189"/>
  <c r="T189"/>
  <c r="R189"/>
  <c r="P189"/>
  <c r="BI188"/>
  <c r="BH188"/>
  <c r="BG188"/>
  <c r="BF188"/>
  <c r="T188"/>
  <c r="R188"/>
  <c r="P188"/>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79"/>
  <c r="BH179"/>
  <c r="BG179"/>
  <c r="BF179"/>
  <c r="T179"/>
  <c r="T178"/>
  <c r="R179"/>
  <c r="R178"/>
  <c r="P179"/>
  <c r="P178"/>
  <c r="BI177"/>
  <c r="BH177"/>
  <c r="BG177"/>
  <c r="BF177"/>
  <c r="T177"/>
  <c r="R177"/>
  <c r="P177"/>
  <c r="BI176"/>
  <c r="BH176"/>
  <c r="BG176"/>
  <c r="BF176"/>
  <c r="T176"/>
  <c r="R176"/>
  <c r="P176"/>
  <c r="BI175"/>
  <c r="BH175"/>
  <c r="BG175"/>
  <c r="BF175"/>
  <c r="T175"/>
  <c r="R175"/>
  <c r="P175"/>
  <c r="BI174"/>
  <c r="BH174"/>
  <c r="BG174"/>
  <c r="BF174"/>
  <c r="T174"/>
  <c r="R174"/>
  <c r="P174"/>
  <c r="BI172"/>
  <c r="BH172"/>
  <c r="BG172"/>
  <c r="BF172"/>
  <c r="T172"/>
  <c r="R172"/>
  <c r="P172"/>
  <c r="BI170"/>
  <c r="BH170"/>
  <c r="BG170"/>
  <c r="BF170"/>
  <c r="T170"/>
  <c r="R170"/>
  <c r="P170"/>
  <c r="BI169"/>
  <c r="BH169"/>
  <c r="BG169"/>
  <c r="BF169"/>
  <c r="T169"/>
  <c r="R169"/>
  <c r="P169"/>
  <c r="BI168"/>
  <c r="BH168"/>
  <c r="BG168"/>
  <c r="BF168"/>
  <c r="T168"/>
  <c r="R168"/>
  <c r="P168"/>
  <c r="BI166"/>
  <c r="BH166"/>
  <c r="BG166"/>
  <c r="BF166"/>
  <c r="T166"/>
  <c r="R166"/>
  <c r="P166"/>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F95"/>
  <c r="E93"/>
  <c r="F60"/>
  <c r="E58"/>
  <c r="J28"/>
  <c r="E28"/>
  <c r="J98"/>
  <c r="J27"/>
  <c r="J25"/>
  <c r="E25"/>
  <c r="J62"/>
  <c r="J24"/>
  <c r="J22"/>
  <c r="E22"/>
  <c r="F63"/>
  <c r="J21"/>
  <c r="J19"/>
  <c r="E19"/>
  <c r="F62"/>
  <c r="J18"/>
  <c r="J16"/>
  <c r="J60"/>
  <c r="E7"/>
  <c r="E87"/>
  <c i="14" r="J41"/>
  <c r="J40"/>
  <c i="1" r="AY76"/>
  <c i="14" r="J39"/>
  <c i="1" r="AX76"/>
  <c i="14" r="BI188"/>
  <c r="BH188"/>
  <c r="BG188"/>
  <c r="BF188"/>
  <c r="T188"/>
  <c r="R188"/>
  <c r="P188"/>
  <c r="BI186"/>
  <c r="BH186"/>
  <c r="BG186"/>
  <c r="BF186"/>
  <c r="T186"/>
  <c r="R186"/>
  <c r="P186"/>
  <c r="BI183"/>
  <c r="BH183"/>
  <c r="BG183"/>
  <c r="BF183"/>
  <c r="T183"/>
  <c r="R183"/>
  <c r="P183"/>
  <c r="BI180"/>
  <c r="BH180"/>
  <c r="BG180"/>
  <c r="BF180"/>
  <c r="T180"/>
  <c r="R180"/>
  <c r="P180"/>
  <c r="BI176"/>
  <c r="BH176"/>
  <c r="BG176"/>
  <c r="BF176"/>
  <c r="T176"/>
  <c r="T175"/>
  <c r="R176"/>
  <c r="R175"/>
  <c r="P176"/>
  <c r="P175"/>
  <c r="BI172"/>
  <c r="BH172"/>
  <c r="BG172"/>
  <c r="BF172"/>
  <c r="T172"/>
  <c r="R172"/>
  <c r="P172"/>
  <c r="BI168"/>
  <c r="BH168"/>
  <c r="BG168"/>
  <c r="BF168"/>
  <c r="T168"/>
  <c r="R168"/>
  <c r="P168"/>
  <c r="BI161"/>
  <c r="BH161"/>
  <c r="BG161"/>
  <c r="BF161"/>
  <c r="T161"/>
  <c r="R161"/>
  <c r="P161"/>
  <c r="BI156"/>
  <c r="BH156"/>
  <c r="BG156"/>
  <c r="BF156"/>
  <c r="T156"/>
  <c r="R156"/>
  <c r="P156"/>
  <c r="BI152"/>
  <c r="BH152"/>
  <c r="BG152"/>
  <c r="BF152"/>
  <c r="T152"/>
  <c r="R152"/>
  <c r="P152"/>
  <c r="BI145"/>
  <c r="BH145"/>
  <c r="BG145"/>
  <c r="BF145"/>
  <c r="T145"/>
  <c r="R145"/>
  <c r="P145"/>
  <c r="BI142"/>
  <c r="BH142"/>
  <c r="BG142"/>
  <c r="BF142"/>
  <c r="T142"/>
  <c r="R142"/>
  <c r="P142"/>
  <c r="BI140"/>
  <c r="BH140"/>
  <c r="BG140"/>
  <c r="BF140"/>
  <c r="T140"/>
  <c r="R140"/>
  <c r="P140"/>
  <c r="BI136"/>
  <c r="BH136"/>
  <c r="BG136"/>
  <c r="BF136"/>
  <c r="T136"/>
  <c r="R136"/>
  <c r="P136"/>
  <c r="BI131"/>
  <c r="BH131"/>
  <c r="BG131"/>
  <c r="BF131"/>
  <c r="T131"/>
  <c r="R131"/>
  <c r="P131"/>
  <c r="BI127"/>
  <c r="BH127"/>
  <c r="BG127"/>
  <c r="BF127"/>
  <c r="T127"/>
  <c r="R127"/>
  <c r="P127"/>
  <c r="BI123"/>
  <c r="BH123"/>
  <c r="BG123"/>
  <c r="BF123"/>
  <c r="T123"/>
  <c r="R123"/>
  <c r="P123"/>
  <c r="BI117"/>
  <c r="BH117"/>
  <c r="BG117"/>
  <c r="BF117"/>
  <c r="T117"/>
  <c r="R117"/>
  <c r="P117"/>
  <c r="BI114"/>
  <c r="BH114"/>
  <c r="BG114"/>
  <c r="BF114"/>
  <c r="T114"/>
  <c r="R114"/>
  <c r="P114"/>
  <c r="BI112"/>
  <c r="BH112"/>
  <c r="BG112"/>
  <c r="BF112"/>
  <c r="T112"/>
  <c r="R112"/>
  <c r="P112"/>
  <c r="BI110"/>
  <c r="BH110"/>
  <c r="BG110"/>
  <c r="BF110"/>
  <c r="T110"/>
  <c r="R110"/>
  <c r="P110"/>
  <c r="BI106"/>
  <c r="BH106"/>
  <c r="BG106"/>
  <c r="BF106"/>
  <c r="T106"/>
  <c r="T105"/>
  <c r="R106"/>
  <c r="R105"/>
  <c r="P106"/>
  <c r="P105"/>
  <c r="F97"/>
  <c r="E95"/>
  <c r="F60"/>
  <c r="E58"/>
  <c r="J28"/>
  <c r="E28"/>
  <c r="J63"/>
  <c r="J27"/>
  <c r="J25"/>
  <c r="E25"/>
  <c r="J62"/>
  <c r="J24"/>
  <c r="J22"/>
  <c r="E22"/>
  <c r="F100"/>
  <c r="J21"/>
  <c r="J19"/>
  <c r="E19"/>
  <c r="F62"/>
  <c r="J18"/>
  <c r="J16"/>
  <c r="J97"/>
  <c r="E7"/>
  <c r="E52"/>
  <c i="13" r="J41"/>
  <c r="J40"/>
  <c i="1" r="AY75"/>
  <c i="13" r="J39"/>
  <c i="1" r="AX75"/>
  <c i="13" r="BI1847"/>
  <c r="BH1847"/>
  <c r="BG1847"/>
  <c r="BF1847"/>
  <c r="T1847"/>
  <c r="R1847"/>
  <c r="P1847"/>
  <c r="BI1845"/>
  <c r="BH1845"/>
  <c r="BG1845"/>
  <c r="BF1845"/>
  <c r="T1845"/>
  <c r="R1845"/>
  <c r="P1845"/>
  <c r="BI1844"/>
  <c r="BH1844"/>
  <c r="BG1844"/>
  <c r="BF1844"/>
  <c r="T1844"/>
  <c r="R1844"/>
  <c r="P1844"/>
  <c r="BI1842"/>
  <c r="BH1842"/>
  <c r="BG1842"/>
  <c r="BF1842"/>
  <c r="T1842"/>
  <c r="R1842"/>
  <c r="P1842"/>
  <c r="BI1841"/>
  <c r="BH1841"/>
  <c r="BG1841"/>
  <c r="BF1841"/>
  <c r="T1841"/>
  <c r="R1841"/>
  <c r="P1841"/>
  <c r="BI1839"/>
  <c r="BH1839"/>
  <c r="BG1839"/>
  <c r="BF1839"/>
  <c r="T1839"/>
  <c r="R1839"/>
  <c r="P1839"/>
  <c r="BI1838"/>
  <c r="BH1838"/>
  <c r="BG1838"/>
  <c r="BF1838"/>
  <c r="T1838"/>
  <c r="R1838"/>
  <c r="P1838"/>
  <c r="BI1836"/>
  <c r="BH1836"/>
  <c r="BG1836"/>
  <c r="BF1836"/>
  <c r="T1836"/>
  <c r="R1836"/>
  <c r="P1836"/>
  <c r="BI1835"/>
  <c r="BH1835"/>
  <c r="BG1835"/>
  <c r="BF1835"/>
  <c r="T1835"/>
  <c r="R1835"/>
  <c r="P1835"/>
  <c r="BI1833"/>
  <c r="BH1833"/>
  <c r="BG1833"/>
  <c r="BF1833"/>
  <c r="T1833"/>
  <c r="R1833"/>
  <c r="P1833"/>
  <c r="BI1832"/>
  <c r="BH1832"/>
  <c r="BG1832"/>
  <c r="BF1832"/>
  <c r="T1832"/>
  <c r="R1832"/>
  <c r="P1832"/>
  <c r="BI1830"/>
  <c r="BH1830"/>
  <c r="BG1830"/>
  <c r="BF1830"/>
  <c r="T1830"/>
  <c r="R1830"/>
  <c r="P1830"/>
  <c r="BI1829"/>
  <c r="BH1829"/>
  <c r="BG1829"/>
  <c r="BF1829"/>
  <c r="T1829"/>
  <c r="R1829"/>
  <c r="P1829"/>
  <c r="BI1827"/>
  <c r="BH1827"/>
  <c r="BG1827"/>
  <c r="BF1827"/>
  <c r="T1827"/>
  <c r="R1827"/>
  <c r="P1827"/>
  <c r="BI1826"/>
  <c r="BH1826"/>
  <c r="BG1826"/>
  <c r="BF1826"/>
  <c r="T1826"/>
  <c r="R1826"/>
  <c r="P1826"/>
  <c r="BI1825"/>
  <c r="BH1825"/>
  <c r="BG1825"/>
  <c r="BF1825"/>
  <c r="T1825"/>
  <c r="R1825"/>
  <c r="P1825"/>
  <c r="BI1824"/>
  <c r="BH1824"/>
  <c r="BG1824"/>
  <c r="BF1824"/>
  <c r="T1824"/>
  <c r="R1824"/>
  <c r="P1824"/>
  <c r="BI1823"/>
  <c r="BH1823"/>
  <c r="BG1823"/>
  <c r="BF1823"/>
  <c r="T1823"/>
  <c r="R1823"/>
  <c r="P1823"/>
  <c r="BI1822"/>
  <c r="BH1822"/>
  <c r="BG1822"/>
  <c r="BF1822"/>
  <c r="T1822"/>
  <c r="R1822"/>
  <c r="P1822"/>
  <c r="BI1821"/>
  <c r="BH1821"/>
  <c r="BG1821"/>
  <c r="BF1821"/>
  <c r="T1821"/>
  <c r="R1821"/>
  <c r="P1821"/>
  <c r="BI1820"/>
  <c r="BH1820"/>
  <c r="BG1820"/>
  <c r="BF1820"/>
  <c r="T1820"/>
  <c r="R1820"/>
  <c r="P1820"/>
  <c r="BI1818"/>
  <c r="BH1818"/>
  <c r="BG1818"/>
  <c r="BF1818"/>
  <c r="T1818"/>
  <c r="T1817"/>
  <c r="R1818"/>
  <c r="R1817"/>
  <c r="P1818"/>
  <c r="P1817"/>
  <c r="BI1816"/>
  <c r="BH1816"/>
  <c r="BG1816"/>
  <c r="BF1816"/>
  <c r="T1816"/>
  <c r="R1816"/>
  <c r="P1816"/>
  <c r="BI1815"/>
  <c r="BH1815"/>
  <c r="BG1815"/>
  <c r="BF1815"/>
  <c r="T1815"/>
  <c r="R1815"/>
  <c r="P1815"/>
  <c r="BI1812"/>
  <c r="BH1812"/>
  <c r="BG1812"/>
  <c r="BF1812"/>
  <c r="T1812"/>
  <c r="R1812"/>
  <c r="P1812"/>
  <c r="BI1811"/>
  <c r="BH1811"/>
  <c r="BG1811"/>
  <c r="BF1811"/>
  <c r="T1811"/>
  <c r="R1811"/>
  <c r="P1811"/>
  <c r="BI1805"/>
  <c r="BH1805"/>
  <c r="BG1805"/>
  <c r="BF1805"/>
  <c r="T1805"/>
  <c r="R1805"/>
  <c r="P1805"/>
  <c r="BI1800"/>
  <c r="BH1800"/>
  <c r="BG1800"/>
  <c r="BF1800"/>
  <c r="T1800"/>
  <c r="R1800"/>
  <c r="P1800"/>
  <c r="BI1794"/>
  <c r="BH1794"/>
  <c r="BG1794"/>
  <c r="BF1794"/>
  <c r="T1794"/>
  <c r="R1794"/>
  <c r="P1794"/>
  <c r="BI1791"/>
  <c r="BH1791"/>
  <c r="BG1791"/>
  <c r="BF1791"/>
  <c r="T1791"/>
  <c r="R1791"/>
  <c r="P1791"/>
  <c r="BI1784"/>
  <c r="BH1784"/>
  <c r="BG1784"/>
  <c r="BF1784"/>
  <c r="T1784"/>
  <c r="R1784"/>
  <c r="P1784"/>
  <c r="BI1782"/>
  <c r="BH1782"/>
  <c r="BG1782"/>
  <c r="BF1782"/>
  <c r="T1782"/>
  <c r="R1782"/>
  <c r="P1782"/>
  <c r="BI1779"/>
  <c r="BH1779"/>
  <c r="BG1779"/>
  <c r="BF1779"/>
  <c r="T1779"/>
  <c r="R1779"/>
  <c r="P1779"/>
  <c r="BI1777"/>
  <c r="BH1777"/>
  <c r="BG1777"/>
  <c r="BF1777"/>
  <c r="T1777"/>
  <c r="R1777"/>
  <c r="P1777"/>
  <c r="BI1774"/>
  <c r="BH1774"/>
  <c r="BG1774"/>
  <c r="BF1774"/>
  <c r="T1774"/>
  <c r="R1774"/>
  <c r="P1774"/>
  <c r="BI1768"/>
  <c r="BH1768"/>
  <c r="BG1768"/>
  <c r="BF1768"/>
  <c r="T1768"/>
  <c r="R1768"/>
  <c r="P1768"/>
  <c r="BI1766"/>
  <c r="BH1766"/>
  <c r="BG1766"/>
  <c r="BF1766"/>
  <c r="T1766"/>
  <c r="R1766"/>
  <c r="P1766"/>
  <c r="BI1764"/>
  <c r="BH1764"/>
  <c r="BG1764"/>
  <c r="BF1764"/>
  <c r="T1764"/>
  <c r="R1764"/>
  <c r="P1764"/>
  <c r="BI1757"/>
  <c r="BH1757"/>
  <c r="BG1757"/>
  <c r="BF1757"/>
  <c r="T1757"/>
  <c r="R1757"/>
  <c r="P1757"/>
  <c r="BI1753"/>
  <c r="BH1753"/>
  <c r="BG1753"/>
  <c r="BF1753"/>
  <c r="T1753"/>
  <c r="R1753"/>
  <c r="P1753"/>
  <c r="BI1750"/>
  <c r="BH1750"/>
  <c r="BG1750"/>
  <c r="BF1750"/>
  <c r="T1750"/>
  <c r="R1750"/>
  <c r="P1750"/>
  <c r="BI1746"/>
  <c r="BH1746"/>
  <c r="BG1746"/>
  <c r="BF1746"/>
  <c r="T1746"/>
  <c r="R1746"/>
  <c r="P1746"/>
  <c r="BI1742"/>
  <c r="BH1742"/>
  <c r="BG1742"/>
  <c r="BF1742"/>
  <c r="T1742"/>
  <c r="R1742"/>
  <c r="P1742"/>
  <c r="BI1735"/>
  <c r="BH1735"/>
  <c r="BG1735"/>
  <c r="BF1735"/>
  <c r="T1735"/>
  <c r="R1735"/>
  <c r="P1735"/>
  <c r="BI1733"/>
  <c r="BH1733"/>
  <c r="BG1733"/>
  <c r="BF1733"/>
  <c r="T1733"/>
  <c r="R1733"/>
  <c r="P1733"/>
  <c r="BI1730"/>
  <c r="BH1730"/>
  <c r="BG1730"/>
  <c r="BF1730"/>
  <c r="T1730"/>
  <c r="R1730"/>
  <c r="P1730"/>
  <c r="BI1727"/>
  <c r="BH1727"/>
  <c r="BG1727"/>
  <c r="BF1727"/>
  <c r="T1727"/>
  <c r="R1727"/>
  <c r="P1727"/>
  <c r="BI1724"/>
  <c r="BH1724"/>
  <c r="BG1724"/>
  <c r="BF1724"/>
  <c r="T1724"/>
  <c r="R1724"/>
  <c r="P1724"/>
  <c r="BI1721"/>
  <c r="BH1721"/>
  <c r="BG1721"/>
  <c r="BF1721"/>
  <c r="T1721"/>
  <c r="R1721"/>
  <c r="P1721"/>
  <c r="BI1716"/>
  <c r="BH1716"/>
  <c r="BG1716"/>
  <c r="BF1716"/>
  <c r="T1716"/>
  <c r="R1716"/>
  <c r="P1716"/>
  <c r="BI1708"/>
  <c r="BH1708"/>
  <c r="BG1708"/>
  <c r="BF1708"/>
  <c r="T1708"/>
  <c r="R1708"/>
  <c r="P1708"/>
  <c r="BI1706"/>
  <c r="BH1706"/>
  <c r="BG1706"/>
  <c r="BF1706"/>
  <c r="T1706"/>
  <c r="R1706"/>
  <c r="P1706"/>
  <c r="BI1702"/>
  <c r="BH1702"/>
  <c r="BG1702"/>
  <c r="BF1702"/>
  <c r="T1702"/>
  <c r="R1702"/>
  <c r="P1702"/>
  <c r="BI1700"/>
  <c r="BH1700"/>
  <c r="BG1700"/>
  <c r="BF1700"/>
  <c r="T1700"/>
  <c r="R1700"/>
  <c r="P1700"/>
  <c r="BI1698"/>
  <c r="BH1698"/>
  <c r="BG1698"/>
  <c r="BF1698"/>
  <c r="T1698"/>
  <c r="R1698"/>
  <c r="P1698"/>
  <c r="BI1695"/>
  <c r="BH1695"/>
  <c r="BG1695"/>
  <c r="BF1695"/>
  <c r="T1695"/>
  <c r="R1695"/>
  <c r="P1695"/>
  <c r="BI1692"/>
  <c r="BH1692"/>
  <c r="BG1692"/>
  <c r="BF1692"/>
  <c r="T1692"/>
  <c r="R1692"/>
  <c r="P1692"/>
  <c r="BI1690"/>
  <c r="BH1690"/>
  <c r="BG1690"/>
  <c r="BF1690"/>
  <c r="T1690"/>
  <c r="R1690"/>
  <c r="P1690"/>
  <c r="BI1688"/>
  <c r="BH1688"/>
  <c r="BG1688"/>
  <c r="BF1688"/>
  <c r="T1688"/>
  <c r="R1688"/>
  <c r="P1688"/>
  <c r="BI1686"/>
  <c r="BH1686"/>
  <c r="BG1686"/>
  <c r="BF1686"/>
  <c r="T1686"/>
  <c r="R1686"/>
  <c r="P1686"/>
  <c r="BI1685"/>
  <c r="BH1685"/>
  <c r="BG1685"/>
  <c r="BF1685"/>
  <c r="T1685"/>
  <c r="R1685"/>
  <c r="P1685"/>
  <c r="BI1683"/>
  <c r="BH1683"/>
  <c r="BG1683"/>
  <c r="BF1683"/>
  <c r="T1683"/>
  <c r="R1683"/>
  <c r="P1683"/>
  <c r="BI1679"/>
  <c r="BH1679"/>
  <c r="BG1679"/>
  <c r="BF1679"/>
  <c r="T1679"/>
  <c r="R1679"/>
  <c r="P1679"/>
  <c r="BI1676"/>
  <c r="BH1676"/>
  <c r="BG1676"/>
  <c r="BF1676"/>
  <c r="T1676"/>
  <c r="R1676"/>
  <c r="P1676"/>
  <c r="BI1674"/>
  <c r="BH1674"/>
  <c r="BG1674"/>
  <c r="BF1674"/>
  <c r="T1674"/>
  <c r="R1674"/>
  <c r="P1674"/>
  <c r="BI1670"/>
  <c r="BH1670"/>
  <c r="BG1670"/>
  <c r="BF1670"/>
  <c r="T1670"/>
  <c r="R1670"/>
  <c r="P1670"/>
  <c r="BI1667"/>
  <c r="BH1667"/>
  <c r="BG1667"/>
  <c r="BF1667"/>
  <c r="T1667"/>
  <c r="R1667"/>
  <c r="P1667"/>
  <c r="BI1666"/>
  <c r="BH1666"/>
  <c r="BG1666"/>
  <c r="BF1666"/>
  <c r="T1666"/>
  <c r="R1666"/>
  <c r="P1666"/>
  <c r="BI1663"/>
  <c r="BH1663"/>
  <c r="BG1663"/>
  <c r="BF1663"/>
  <c r="T1663"/>
  <c r="R1663"/>
  <c r="P1663"/>
  <c r="BI1661"/>
  <c r="BH1661"/>
  <c r="BG1661"/>
  <c r="BF1661"/>
  <c r="T1661"/>
  <c r="R1661"/>
  <c r="P1661"/>
  <c r="BI1659"/>
  <c r="BH1659"/>
  <c r="BG1659"/>
  <c r="BF1659"/>
  <c r="T1659"/>
  <c r="R1659"/>
  <c r="P1659"/>
  <c r="BI1657"/>
  <c r="BH1657"/>
  <c r="BG1657"/>
  <c r="BF1657"/>
  <c r="T1657"/>
  <c r="R1657"/>
  <c r="P1657"/>
  <c r="BI1655"/>
  <c r="BH1655"/>
  <c r="BG1655"/>
  <c r="BF1655"/>
  <c r="T1655"/>
  <c r="R1655"/>
  <c r="P1655"/>
  <c r="BI1650"/>
  <c r="BH1650"/>
  <c r="BG1650"/>
  <c r="BF1650"/>
  <c r="T1650"/>
  <c r="R1650"/>
  <c r="P1650"/>
  <c r="BI1646"/>
  <c r="BH1646"/>
  <c r="BG1646"/>
  <c r="BF1646"/>
  <c r="T1646"/>
  <c r="R1646"/>
  <c r="P1646"/>
  <c r="BI1638"/>
  <c r="BH1638"/>
  <c r="BG1638"/>
  <c r="BF1638"/>
  <c r="T1638"/>
  <c r="R1638"/>
  <c r="P1638"/>
  <c r="BI1635"/>
  <c r="BH1635"/>
  <c r="BG1635"/>
  <c r="BF1635"/>
  <c r="T1635"/>
  <c r="R1635"/>
  <c r="P1635"/>
  <c r="BI1627"/>
  <c r="BH1627"/>
  <c r="BG1627"/>
  <c r="BF1627"/>
  <c r="T1627"/>
  <c r="R1627"/>
  <c r="P1627"/>
  <c r="BI1613"/>
  <c r="BH1613"/>
  <c r="BG1613"/>
  <c r="BF1613"/>
  <c r="T1613"/>
  <c r="R1613"/>
  <c r="P1613"/>
  <c r="BI1611"/>
  <c r="BH1611"/>
  <c r="BG1611"/>
  <c r="BF1611"/>
  <c r="T1611"/>
  <c r="R1611"/>
  <c r="P1611"/>
  <c r="BI1608"/>
  <c r="BH1608"/>
  <c r="BG1608"/>
  <c r="BF1608"/>
  <c r="T1608"/>
  <c r="R1608"/>
  <c r="P1608"/>
  <c r="BI1606"/>
  <c r="BH1606"/>
  <c r="BG1606"/>
  <c r="BF1606"/>
  <c r="T1606"/>
  <c r="R1606"/>
  <c r="P1606"/>
  <c r="BI1604"/>
  <c r="BH1604"/>
  <c r="BG1604"/>
  <c r="BF1604"/>
  <c r="T1604"/>
  <c r="R1604"/>
  <c r="P1604"/>
  <c r="BI1603"/>
  <c r="BH1603"/>
  <c r="BG1603"/>
  <c r="BF1603"/>
  <c r="T1603"/>
  <c r="R1603"/>
  <c r="P1603"/>
  <c r="BI1602"/>
  <c r="BH1602"/>
  <c r="BG1602"/>
  <c r="BF1602"/>
  <c r="T1602"/>
  <c r="R1602"/>
  <c r="P1602"/>
  <c r="BI1600"/>
  <c r="BH1600"/>
  <c r="BG1600"/>
  <c r="BF1600"/>
  <c r="T1600"/>
  <c r="R1600"/>
  <c r="P1600"/>
  <c r="BI1598"/>
  <c r="BH1598"/>
  <c r="BG1598"/>
  <c r="BF1598"/>
  <c r="T1598"/>
  <c r="R1598"/>
  <c r="P1598"/>
  <c r="BI1596"/>
  <c r="BH1596"/>
  <c r="BG1596"/>
  <c r="BF1596"/>
  <c r="T1596"/>
  <c r="R1596"/>
  <c r="P1596"/>
  <c r="BI1595"/>
  <c r="BH1595"/>
  <c r="BG1595"/>
  <c r="BF1595"/>
  <c r="T1595"/>
  <c r="R1595"/>
  <c r="P1595"/>
  <c r="BI1594"/>
  <c r="BH1594"/>
  <c r="BG1594"/>
  <c r="BF1594"/>
  <c r="T1594"/>
  <c r="R1594"/>
  <c r="P1594"/>
  <c r="BI1593"/>
  <c r="BH1593"/>
  <c r="BG1593"/>
  <c r="BF1593"/>
  <c r="T1593"/>
  <c r="R1593"/>
  <c r="P1593"/>
  <c r="BI1592"/>
  <c r="BH1592"/>
  <c r="BG1592"/>
  <c r="BF1592"/>
  <c r="T1592"/>
  <c r="R1592"/>
  <c r="P1592"/>
  <c r="BI1589"/>
  <c r="BH1589"/>
  <c r="BG1589"/>
  <c r="BF1589"/>
  <c r="T1589"/>
  <c r="R1589"/>
  <c r="P1589"/>
  <c r="BI1563"/>
  <c r="BH1563"/>
  <c r="BG1563"/>
  <c r="BF1563"/>
  <c r="T1563"/>
  <c r="R1563"/>
  <c r="P1563"/>
  <c r="BI1559"/>
  <c r="BH1559"/>
  <c r="BG1559"/>
  <c r="BF1559"/>
  <c r="T1559"/>
  <c r="R1559"/>
  <c r="P1559"/>
  <c r="BI1554"/>
  <c r="BH1554"/>
  <c r="BG1554"/>
  <c r="BF1554"/>
  <c r="T1554"/>
  <c r="R1554"/>
  <c r="P1554"/>
  <c r="BI1549"/>
  <c r="BH1549"/>
  <c r="BG1549"/>
  <c r="BF1549"/>
  <c r="T1549"/>
  <c r="R1549"/>
  <c r="P1549"/>
  <c r="BI1544"/>
  <c r="BH1544"/>
  <c r="BG1544"/>
  <c r="BF1544"/>
  <c r="T1544"/>
  <c r="R1544"/>
  <c r="P1544"/>
  <c r="BI1539"/>
  <c r="BH1539"/>
  <c r="BG1539"/>
  <c r="BF1539"/>
  <c r="T1539"/>
  <c r="R1539"/>
  <c r="P1539"/>
  <c r="BI1534"/>
  <c r="BH1534"/>
  <c r="BG1534"/>
  <c r="BF1534"/>
  <c r="T1534"/>
  <c r="R1534"/>
  <c r="P1534"/>
  <c r="BI1533"/>
  <c r="BH1533"/>
  <c r="BG1533"/>
  <c r="BF1533"/>
  <c r="T1533"/>
  <c r="R1533"/>
  <c r="P1533"/>
  <c r="BI1531"/>
  <c r="BH1531"/>
  <c r="BG1531"/>
  <c r="BF1531"/>
  <c r="T1531"/>
  <c r="R1531"/>
  <c r="P1531"/>
  <c r="BI1528"/>
  <c r="BH1528"/>
  <c r="BG1528"/>
  <c r="BF1528"/>
  <c r="T1528"/>
  <c r="R1528"/>
  <c r="P1528"/>
  <c r="BI1525"/>
  <c r="BH1525"/>
  <c r="BG1525"/>
  <c r="BF1525"/>
  <c r="T1525"/>
  <c r="R1525"/>
  <c r="P1525"/>
  <c r="BI1521"/>
  <c r="BH1521"/>
  <c r="BG1521"/>
  <c r="BF1521"/>
  <c r="T1521"/>
  <c r="R1521"/>
  <c r="P1521"/>
  <c r="BI1516"/>
  <c r="BH1516"/>
  <c r="BG1516"/>
  <c r="BF1516"/>
  <c r="T1516"/>
  <c r="R1516"/>
  <c r="P1516"/>
  <c r="BI1512"/>
  <c r="BH1512"/>
  <c r="BG1512"/>
  <c r="BF1512"/>
  <c r="T1512"/>
  <c r="R1512"/>
  <c r="P1512"/>
  <c r="BI1510"/>
  <c r="BH1510"/>
  <c r="BG1510"/>
  <c r="BF1510"/>
  <c r="T1510"/>
  <c r="R1510"/>
  <c r="P1510"/>
  <c r="BI1508"/>
  <c r="BH1508"/>
  <c r="BG1508"/>
  <c r="BF1508"/>
  <c r="T1508"/>
  <c r="R1508"/>
  <c r="P1508"/>
  <c r="BI1506"/>
  <c r="BH1506"/>
  <c r="BG1506"/>
  <c r="BF1506"/>
  <c r="T1506"/>
  <c r="R1506"/>
  <c r="P1506"/>
  <c r="BI1505"/>
  <c r="BH1505"/>
  <c r="BG1505"/>
  <c r="BF1505"/>
  <c r="T1505"/>
  <c r="R1505"/>
  <c r="P1505"/>
  <c r="BI1502"/>
  <c r="BH1502"/>
  <c r="BG1502"/>
  <c r="BF1502"/>
  <c r="T1502"/>
  <c r="R1502"/>
  <c r="P1502"/>
  <c r="BI1499"/>
  <c r="BH1499"/>
  <c r="BG1499"/>
  <c r="BF1499"/>
  <c r="T1499"/>
  <c r="R1499"/>
  <c r="P1499"/>
  <c r="BI1498"/>
  <c r="BH1498"/>
  <c r="BG1498"/>
  <c r="BF1498"/>
  <c r="T1498"/>
  <c r="R1498"/>
  <c r="P1498"/>
  <c r="BI1496"/>
  <c r="BH1496"/>
  <c r="BG1496"/>
  <c r="BF1496"/>
  <c r="T1496"/>
  <c r="R1496"/>
  <c r="P1496"/>
  <c r="BI1494"/>
  <c r="BH1494"/>
  <c r="BG1494"/>
  <c r="BF1494"/>
  <c r="T1494"/>
  <c r="R1494"/>
  <c r="P1494"/>
  <c r="BI1492"/>
  <c r="BH1492"/>
  <c r="BG1492"/>
  <c r="BF1492"/>
  <c r="T1492"/>
  <c r="R1492"/>
  <c r="P1492"/>
  <c r="BI1491"/>
  <c r="BH1491"/>
  <c r="BG1491"/>
  <c r="BF1491"/>
  <c r="T1491"/>
  <c r="R1491"/>
  <c r="P1491"/>
  <c r="BI1489"/>
  <c r="BH1489"/>
  <c r="BG1489"/>
  <c r="BF1489"/>
  <c r="T1489"/>
  <c r="R1489"/>
  <c r="P1489"/>
  <c r="BI1483"/>
  <c r="BH1483"/>
  <c r="BG1483"/>
  <c r="BF1483"/>
  <c r="T1483"/>
  <c r="R1483"/>
  <c r="P1483"/>
  <c r="BI1481"/>
  <c r="BH1481"/>
  <c r="BG1481"/>
  <c r="BF1481"/>
  <c r="T1481"/>
  <c r="R1481"/>
  <c r="P1481"/>
  <c r="BI1477"/>
  <c r="BH1477"/>
  <c r="BG1477"/>
  <c r="BF1477"/>
  <c r="T1477"/>
  <c r="R1477"/>
  <c r="P1477"/>
  <c r="BI1472"/>
  <c r="BH1472"/>
  <c r="BG1472"/>
  <c r="BF1472"/>
  <c r="T1472"/>
  <c r="R1472"/>
  <c r="P1472"/>
  <c r="BI1470"/>
  <c r="BH1470"/>
  <c r="BG1470"/>
  <c r="BF1470"/>
  <c r="T1470"/>
  <c r="R1470"/>
  <c r="P1470"/>
  <c r="BI1468"/>
  <c r="BH1468"/>
  <c r="BG1468"/>
  <c r="BF1468"/>
  <c r="T1468"/>
  <c r="R1468"/>
  <c r="P1468"/>
  <c r="BI1459"/>
  <c r="BH1459"/>
  <c r="BG1459"/>
  <c r="BF1459"/>
  <c r="T1459"/>
  <c r="R1459"/>
  <c r="P1459"/>
  <c r="BI1458"/>
  <c r="BH1458"/>
  <c r="BG1458"/>
  <c r="BF1458"/>
  <c r="T1458"/>
  <c r="R1458"/>
  <c r="P1458"/>
  <c r="BI1456"/>
  <c r="BH1456"/>
  <c r="BG1456"/>
  <c r="BF1456"/>
  <c r="T1456"/>
  <c r="R1456"/>
  <c r="P1456"/>
  <c r="BI1455"/>
  <c r="BH1455"/>
  <c r="BG1455"/>
  <c r="BF1455"/>
  <c r="T1455"/>
  <c r="R1455"/>
  <c r="P1455"/>
  <c r="BI1454"/>
  <c r="BH1454"/>
  <c r="BG1454"/>
  <c r="BF1454"/>
  <c r="T1454"/>
  <c r="R1454"/>
  <c r="P1454"/>
  <c r="BI1453"/>
  <c r="BH1453"/>
  <c r="BG1453"/>
  <c r="BF1453"/>
  <c r="T1453"/>
  <c r="R1453"/>
  <c r="P1453"/>
  <c r="BI1452"/>
  <c r="BH1452"/>
  <c r="BG1452"/>
  <c r="BF1452"/>
  <c r="T1452"/>
  <c r="R1452"/>
  <c r="P1452"/>
  <c r="BI1451"/>
  <c r="BH1451"/>
  <c r="BG1451"/>
  <c r="BF1451"/>
  <c r="T1451"/>
  <c r="R1451"/>
  <c r="P1451"/>
  <c r="BI1450"/>
  <c r="BH1450"/>
  <c r="BG1450"/>
  <c r="BF1450"/>
  <c r="T1450"/>
  <c r="R1450"/>
  <c r="P1450"/>
  <c r="BI1449"/>
  <c r="BH1449"/>
  <c r="BG1449"/>
  <c r="BF1449"/>
  <c r="T1449"/>
  <c r="R1449"/>
  <c r="P1449"/>
  <c r="BI1448"/>
  <c r="BH1448"/>
  <c r="BG1448"/>
  <c r="BF1448"/>
  <c r="T1448"/>
  <c r="R1448"/>
  <c r="P1448"/>
  <c r="BI1447"/>
  <c r="BH1447"/>
  <c r="BG1447"/>
  <c r="BF1447"/>
  <c r="T1447"/>
  <c r="R1447"/>
  <c r="P1447"/>
  <c r="BI1445"/>
  <c r="BH1445"/>
  <c r="BG1445"/>
  <c r="BF1445"/>
  <c r="T1445"/>
  <c r="R1445"/>
  <c r="P1445"/>
  <c r="BI1444"/>
  <c r="BH1444"/>
  <c r="BG1444"/>
  <c r="BF1444"/>
  <c r="T1444"/>
  <c r="R1444"/>
  <c r="P1444"/>
  <c r="BI1443"/>
  <c r="BH1443"/>
  <c r="BG1443"/>
  <c r="BF1443"/>
  <c r="T1443"/>
  <c r="R1443"/>
  <c r="P1443"/>
  <c r="BI1442"/>
  <c r="BH1442"/>
  <c r="BG1442"/>
  <c r="BF1442"/>
  <c r="T1442"/>
  <c r="R1442"/>
  <c r="P1442"/>
  <c r="BI1441"/>
  <c r="BH1441"/>
  <c r="BG1441"/>
  <c r="BF1441"/>
  <c r="T1441"/>
  <c r="R1441"/>
  <c r="P1441"/>
  <c r="BI1440"/>
  <c r="BH1440"/>
  <c r="BG1440"/>
  <c r="BF1440"/>
  <c r="T1440"/>
  <c r="R1440"/>
  <c r="P1440"/>
  <c r="BI1439"/>
  <c r="BH1439"/>
  <c r="BG1439"/>
  <c r="BF1439"/>
  <c r="T1439"/>
  <c r="R1439"/>
  <c r="P1439"/>
  <c r="BI1438"/>
  <c r="BH1438"/>
  <c r="BG1438"/>
  <c r="BF1438"/>
  <c r="T1438"/>
  <c r="R1438"/>
  <c r="P1438"/>
  <c r="BI1437"/>
  <c r="BH1437"/>
  <c r="BG1437"/>
  <c r="BF1437"/>
  <c r="T1437"/>
  <c r="R1437"/>
  <c r="P1437"/>
  <c r="BI1436"/>
  <c r="BH1436"/>
  <c r="BG1436"/>
  <c r="BF1436"/>
  <c r="T1436"/>
  <c r="R1436"/>
  <c r="P1436"/>
  <c r="BI1435"/>
  <c r="BH1435"/>
  <c r="BG1435"/>
  <c r="BF1435"/>
  <c r="T1435"/>
  <c r="R1435"/>
  <c r="P1435"/>
  <c r="BI1434"/>
  <c r="BH1434"/>
  <c r="BG1434"/>
  <c r="BF1434"/>
  <c r="T1434"/>
  <c r="R1434"/>
  <c r="P1434"/>
  <c r="BI1433"/>
  <c r="BH1433"/>
  <c r="BG1433"/>
  <c r="BF1433"/>
  <c r="T1433"/>
  <c r="R1433"/>
  <c r="P1433"/>
  <c r="BI1432"/>
  <c r="BH1432"/>
  <c r="BG1432"/>
  <c r="BF1432"/>
  <c r="T1432"/>
  <c r="R1432"/>
  <c r="P1432"/>
  <c r="BI1431"/>
  <c r="BH1431"/>
  <c r="BG1431"/>
  <c r="BF1431"/>
  <c r="T1431"/>
  <c r="R1431"/>
  <c r="P1431"/>
  <c r="BI1430"/>
  <c r="BH1430"/>
  <c r="BG1430"/>
  <c r="BF1430"/>
  <c r="T1430"/>
  <c r="R1430"/>
  <c r="P1430"/>
  <c r="BI1429"/>
  <c r="BH1429"/>
  <c r="BG1429"/>
  <c r="BF1429"/>
  <c r="T1429"/>
  <c r="R1429"/>
  <c r="P1429"/>
  <c r="BI1428"/>
  <c r="BH1428"/>
  <c r="BG1428"/>
  <c r="BF1428"/>
  <c r="T1428"/>
  <c r="R1428"/>
  <c r="P1428"/>
  <c r="BI1427"/>
  <c r="BH1427"/>
  <c r="BG1427"/>
  <c r="BF1427"/>
  <c r="T1427"/>
  <c r="R1427"/>
  <c r="P1427"/>
  <c r="BI1426"/>
  <c r="BH1426"/>
  <c r="BG1426"/>
  <c r="BF1426"/>
  <c r="T1426"/>
  <c r="R1426"/>
  <c r="P1426"/>
  <c r="BI1425"/>
  <c r="BH1425"/>
  <c r="BG1425"/>
  <c r="BF1425"/>
  <c r="T1425"/>
  <c r="R1425"/>
  <c r="P1425"/>
  <c r="BI1424"/>
  <c r="BH1424"/>
  <c r="BG1424"/>
  <c r="BF1424"/>
  <c r="T1424"/>
  <c r="R1424"/>
  <c r="P1424"/>
  <c r="BI1423"/>
  <c r="BH1423"/>
  <c r="BG1423"/>
  <c r="BF1423"/>
  <c r="T1423"/>
  <c r="R1423"/>
  <c r="P1423"/>
  <c r="BI1422"/>
  <c r="BH1422"/>
  <c r="BG1422"/>
  <c r="BF1422"/>
  <c r="T1422"/>
  <c r="R1422"/>
  <c r="P1422"/>
  <c r="BI1421"/>
  <c r="BH1421"/>
  <c r="BG1421"/>
  <c r="BF1421"/>
  <c r="T1421"/>
  <c r="R1421"/>
  <c r="P1421"/>
  <c r="BI1419"/>
  <c r="BH1419"/>
  <c r="BG1419"/>
  <c r="BF1419"/>
  <c r="T1419"/>
  <c r="R1419"/>
  <c r="P1419"/>
  <c r="BI1417"/>
  <c r="BH1417"/>
  <c r="BG1417"/>
  <c r="BF1417"/>
  <c r="T1417"/>
  <c r="R1417"/>
  <c r="P1417"/>
  <c r="BI1415"/>
  <c r="BH1415"/>
  <c r="BG1415"/>
  <c r="BF1415"/>
  <c r="T1415"/>
  <c r="R1415"/>
  <c r="P1415"/>
  <c r="BI1414"/>
  <c r="BH1414"/>
  <c r="BG1414"/>
  <c r="BF1414"/>
  <c r="T1414"/>
  <c r="R1414"/>
  <c r="P1414"/>
  <c r="BI1413"/>
  <c r="BH1413"/>
  <c r="BG1413"/>
  <c r="BF1413"/>
  <c r="T1413"/>
  <c r="R1413"/>
  <c r="P1413"/>
  <c r="BI1412"/>
  <c r="BH1412"/>
  <c r="BG1412"/>
  <c r="BF1412"/>
  <c r="T1412"/>
  <c r="R1412"/>
  <c r="P1412"/>
  <c r="BI1411"/>
  <c r="BH1411"/>
  <c r="BG1411"/>
  <c r="BF1411"/>
  <c r="T1411"/>
  <c r="R1411"/>
  <c r="P1411"/>
  <c r="BI1410"/>
  <c r="BH1410"/>
  <c r="BG1410"/>
  <c r="BF1410"/>
  <c r="T1410"/>
  <c r="R1410"/>
  <c r="P1410"/>
  <c r="BI1409"/>
  <c r="BH1409"/>
  <c r="BG1409"/>
  <c r="BF1409"/>
  <c r="T1409"/>
  <c r="R1409"/>
  <c r="P1409"/>
  <c r="BI1408"/>
  <c r="BH1408"/>
  <c r="BG1408"/>
  <c r="BF1408"/>
  <c r="T1408"/>
  <c r="R1408"/>
  <c r="P1408"/>
  <c r="BI1407"/>
  <c r="BH1407"/>
  <c r="BG1407"/>
  <c r="BF1407"/>
  <c r="T1407"/>
  <c r="R1407"/>
  <c r="P1407"/>
  <c r="BI1406"/>
  <c r="BH1406"/>
  <c r="BG1406"/>
  <c r="BF1406"/>
  <c r="T1406"/>
  <c r="R1406"/>
  <c r="P1406"/>
  <c r="BI1405"/>
  <c r="BH1405"/>
  <c r="BG1405"/>
  <c r="BF1405"/>
  <c r="T1405"/>
  <c r="R1405"/>
  <c r="P1405"/>
  <c r="BI1404"/>
  <c r="BH1404"/>
  <c r="BG1404"/>
  <c r="BF1404"/>
  <c r="T1404"/>
  <c r="R1404"/>
  <c r="P1404"/>
  <c r="BI1403"/>
  <c r="BH1403"/>
  <c r="BG1403"/>
  <c r="BF1403"/>
  <c r="T1403"/>
  <c r="R1403"/>
  <c r="P1403"/>
  <c r="BI1402"/>
  <c r="BH1402"/>
  <c r="BG1402"/>
  <c r="BF1402"/>
  <c r="T1402"/>
  <c r="R1402"/>
  <c r="P1402"/>
  <c r="BI1399"/>
  <c r="BH1399"/>
  <c r="BG1399"/>
  <c r="BF1399"/>
  <c r="T1399"/>
  <c r="R1399"/>
  <c r="P1399"/>
  <c r="BI1398"/>
  <c r="BH1398"/>
  <c r="BG1398"/>
  <c r="BF1398"/>
  <c r="T1398"/>
  <c r="R1398"/>
  <c r="P1398"/>
  <c r="BI1396"/>
  <c r="BH1396"/>
  <c r="BG1396"/>
  <c r="BF1396"/>
  <c r="T1396"/>
  <c r="R1396"/>
  <c r="P1396"/>
  <c r="BI1395"/>
  <c r="BH1395"/>
  <c r="BG1395"/>
  <c r="BF1395"/>
  <c r="T1395"/>
  <c r="R1395"/>
  <c r="P1395"/>
  <c r="BI1387"/>
  <c r="BH1387"/>
  <c r="BG1387"/>
  <c r="BF1387"/>
  <c r="T1387"/>
  <c r="R1387"/>
  <c r="P1387"/>
  <c r="BI1384"/>
  <c r="BH1384"/>
  <c r="BG1384"/>
  <c r="BF1384"/>
  <c r="T1384"/>
  <c r="R1384"/>
  <c r="P1384"/>
  <c r="BI1381"/>
  <c r="BH1381"/>
  <c r="BG1381"/>
  <c r="BF1381"/>
  <c r="T1381"/>
  <c r="R1381"/>
  <c r="P1381"/>
  <c r="BI1378"/>
  <c r="BH1378"/>
  <c r="BG1378"/>
  <c r="BF1378"/>
  <c r="T1378"/>
  <c r="R1378"/>
  <c r="P1378"/>
  <c r="BI1373"/>
  <c r="BH1373"/>
  <c r="BG1373"/>
  <c r="BF1373"/>
  <c r="T1373"/>
  <c r="R1373"/>
  <c r="P1373"/>
  <c r="BI1368"/>
  <c r="BH1368"/>
  <c r="BG1368"/>
  <c r="BF1368"/>
  <c r="T1368"/>
  <c r="R1368"/>
  <c r="P1368"/>
  <c r="BI1365"/>
  <c r="BH1365"/>
  <c r="BG1365"/>
  <c r="BF1365"/>
  <c r="T1365"/>
  <c r="R1365"/>
  <c r="P1365"/>
  <c r="BI1361"/>
  <c r="BH1361"/>
  <c r="BG1361"/>
  <c r="BF1361"/>
  <c r="T1361"/>
  <c r="R1361"/>
  <c r="P1361"/>
  <c r="BI1359"/>
  <c r="BH1359"/>
  <c r="BG1359"/>
  <c r="BF1359"/>
  <c r="T1359"/>
  <c r="R1359"/>
  <c r="P1359"/>
  <c r="BI1357"/>
  <c r="BH1357"/>
  <c r="BG1357"/>
  <c r="BF1357"/>
  <c r="T1357"/>
  <c r="R1357"/>
  <c r="P1357"/>
  <c r="BI1355"/>
  <c r="BH1355"/>
  <c r="BG1355"/>
  <c r="BF1355"/>
  <c r="T1355"/>
  <c r="R1355"/>
  <c r="P1355"/>
  <c r="BI1352"/>
  <c r="BH1352"/>
  <c r="BG1352"/>
  <c r="BF1352"/>
  <c r="T1352"/>
  <c r="R1352"/>
  <c r="P1352"/>
  <c r="BI1347"/>
  <c r="BH1347"/>
  <c r="BG1347"/>
  <c r="BF1347"/>
  <c r="T1347"/>
  <c r="R1347"/>
  <c r="P1347"/>
  <c r="BI1342"/>
  <c r="BH1342"/>
  <c r="BG1342"/>
  <c r="BF1342"/>
  <c r="T1342"/>
  <c r="R1342"/>
  <c r="P1342"/>
  <c r="BI1339"/>
  <c r="BH1339"/>
  <c r="BG1339"/>
  <c r="BF1339"/>
  <c r="T1339"/>
  <c r="R1339"/>
  <c r="P1339"/>
  <c r="BI1324"/>
  <c r="BH1324"/>
  <c r="BG1324"/>
  <c r="BF1324"/>
  <c r="T1324"/>
  <c r="R1324"/>
  <c r="P1324"/>
  <c r="BI1323"/>
  <c r="BH1323"/>
  <c r="BG1323"/>
  <c r="BF1323"/>
  <c r="T1323"/>
  <c r="R1323"/>
  <c r="P1323"/>
  <c r="BI1320"/>
  <c r="BH1320"/>
  <c r="BG1320"/>
  <c r="BF1320"/>
  <c r="T1320"/>
  <c r="R1320"/>
  <c r="P1320"/>
  <c r="BI1317"/>
  <c r="BH1317"/>
  <c r="BG1317"/>
  <c r="BF1317"/>
  <c r="T1317"/>
  <c r="R1317"/>
  <c r="P1317"/>
  <c r="BI1314"/>
  <c r="BH1314"/>
  <c r="BG1314"/>
  <c r="BF1314"/>
  <c r="T1314"/>
  <c r="R1314"/>
  <c r="P1314"/>
  <c r="BI1312"/>
  <c r="BH1312"/>
  <c r="BG1312"/>
  <c r="BF1312"/>
  <c r="T1312"/>
  <c r="R1312"/>
  <c r="P1312"/>
  <c r="BI1308"/>
  <c r="BH1308"/>
  <c r="BG1308"/>
  <c r="BF1308"/>
  <c r="T1308"/>
  <c r="R1308"/>
  <c r="P1308"/>
  <c r="BI1306"/>
  <c r="BH1306"/>
  <c r="BG1306"/>
  <c r="BF1306"/>
  <c r="T1306"/>
  <c r="R1306"/>
  <c r="P1306"/>
  <c r="BI1301"/>
  <c r="BH1301"/>
  <c r="BG1301"/>
  <c r="BF1301"/>
  <c r="T1301"/>
  <c r="R1301"/>
  <c r="P1301"/>
  <c r="BI1298"/>
  <c r="BH1298"/>
  <c r="BG1298"/>
  <c r="BF1298"/>
  <c r="T1298"/>
  <c r="R1298"/>
  <c r="P1298"/>
  <c r="BI1295"/>
  <c r="BH1295"/>
  <c r="BG1295"/>
  <c r="BF1295"/>
  <c r="T1295"/>
  <c r="R1295"/>
  <c r="P1295"/>
  <c r="BI1292"/>
  <c r="BH1292"/>
  <c r="BG1292"/>
  <c r="BF1292"/>
  <c r="T1292"/>
  <c r="R1292"/>
  <c r="P1292"/>
  <c r="BI1289"/>
  <c r="BH1289"/>
  <c r="BG1289"/>
  <c r="BF1289"/>
  <c r="T1289"/>
  <c r="R1289"/>
  <c r="P1289"/>
  <c r="BI1286"/>
  <c r="BH1286"/>
  <c r="BG1286"/>
  <c r="BF1286"/>
  <c r="T1286"/>
  <c r="R1286"/>
  <c r="P1286"/>
  <c r="BI1284"/>
  <c r="BH1284"/>
  <c r="BG1284"/>
  <c r="BF1284"/>
  <c r="T1284"/>
  <c r="R1284"/>
  <c r="P1284"/>
  <c r="BI1280"/>
  <c r="BH1280"/>
  <c r="BG1280"/>
  <c r="BF1280"/>
  <c r="T1280"/>
  <c r="R1280"/>
  <c r="P1280"/>
  <c r="BI1277"/>
  <c r="BH1277"/>
  <c r="BG1277"/>
  <c r="BF1277"/>
  <c r="T1277"/>
  <c r="R1277"/>
  <c r="P1277"/>
  <c r="BI1274"/>
  <c r="BH1274"/>
  <c r="BG1274"/>
  <c r="BF1274"/>
  <c r="T1274"/>
  <c r="R1274"/>
  <c r="P1274"/>
  <c r="BI1271"/>
  <c r="BH1271"/>
  <c r="BG1271"/>
  <c r="BF1271"/>
  <c r="T1271"/>
  <c r="R1271"/>
  <c r="P1271"/>
  <c r="BI1268"/>
  <c r="BH1268"/>
  <c r="BG1268"/>
  <c r="BF1268"/>
  <c r="T1268"/>
  <c r="R1268"/>
  <c r="P1268"/>
  <c r="BI1267"/>
  <c r="BH1267"/>
  <c r="BG1267"/>
  <c r="BF1267"/>
  <c r="T1267"/>
  <c r="R1267"/>
  <c r="P1267"/>
  <c r="BI1266"/>
  <c r="BH1266"/>
  <c r="BG1266"/>
  <c r="BF1266"/>
  <c r="T1266"/>
  <c r="R1266"/>
  <c r="P1266"/>
  <c r="BI1263"/>
  <c r="BH1263"/>
  <c r="BG1263"/>
  <c r="BF1263"/>
  <c r="T1263"/>
  <c r="R1263"/>
  <c r="P1263"/>
  <c r="BI1259"/>
  <c r="BH1259"/>
  <c r="BG1259"/>
  <c r="BF1259"/>
  <c r="T1259"/>
  <c r="R1259"/>
  <c r="P1259"/>
  <c r="BI1255"/>
  <c r="BH1255"/>
  <c r="BG1255"/>
  <c r="BF1255"/>
  <c r="T1255"/>
  <c r="R1255"/>
  <c r="P1255"/>
  <c r="BI1249"/>
  <c r="BH1249"/>
  <c r="BG1249"/>
  <c r="BF1249"/>
  <c r="T1249"/>
  <c r="R1249"/>
  <c r="P1249"/>
  <c r="BI1246"/>
  <c r="BH1246"/>
  <c r="BG1246"/>
  <c r="BF1246"/>
  <c r="T1246"/>
  <c r="R1246"/>
  <c r="P1246"/>
  <c r="BI1245"/>
  <c r="BH1245"/>
  <c r="BG1245"/>
  <c r="BF1245"/>
  <c r="T1245"/>
  <c r="R1245"/>
  <c r="P1245"/>
  <c r="BI1243"/>
  <c r="BH1243"/>
  <c r="BG1243"/>
  <c r="BF1243"/>
  <c r="T1243"/>
  <c r="R1243"/>
  <c r="P1243"/>
  <c r="BI1242"/>
  <c r="BH1242"/>
  <c r="BG1242"/>
  <c r="BF1242"/>
  <c r="T1242"/>
  <c r="R1242"/>
  <c r="P1242"/>
  <c r="BI1240"/>
  <c r="BH1240"/>
  <c r="BG1240"/>
  <c r="BF1240"/>
  <c r="T1240"/>
  <c r="R1240"/>
  <c r="P1240"/>
  <c r="BI1239"/>
  <c r="BH1239"/>
  <c r="BG1239"/>
  <c r="BF1239"/>
  <c r="T1239"/>
  <c r="R1239"/>
  <c r="P1239"/>
  <c r="BI1237"/>
  <c r="BH1237"/>
  <c r="BG1237"/>
  <c r="BF1237"/>
  <c r="T1237"/>
  <c r="R1237"/>
  <c r="P1237"/>
  <c r="BI1236"/>
  <c r="BH1236"/>
  <c r="BG1236"/>
  <c r="BF1236"/>
  <c r="T1236"/>
  <c r="R1236"/>
  <c r="P1236"/>
  <c r="BI1234"/>
  <c r="BH1234"/>
  <c r="BG1234"/>
  <c r="BF1234"/>
  <c r="T1234"/>
  <c r="R1234"/>
  <c r="P1234"/>
  <c r="BI1231"/>
  <c r="BH1231"/>
  <c r="BG1231"/>
  <c r="BF1231"/>
  <c r="T1231"/>
  <c r="R1231"/>
  <c r="P1231"/>
  <c r="BI1230"/>
  <c r="BH1230"/>
  <c r="BG1230"/>
  <c r="BF1230"/>
  <c r="T1230"/>
  <c r="R1230"/>
  <c r="P1230"/>
  <c r="BI1228"/>
  <c r="BH1228"/>
  <c r="BG1228"/>
  <c r="BF1228"/>
  <c r="T1228"/>
  <c r="R1228"/>
  <c r="P1228"/>
  <c r="BI1222"/>
  <c r="BH1222"/>
  <c r="BG1222"/>
  <c r="BF1222"/>
  <c r="T1222"/>
  <c r="R1222"/>
  <c r="P1222"/>
  <c r="BI1219"/>
  <c r="BH1219"/>
  <c r="BG1219"/>
  <c r="BF1219"/>
  <c r="T1219"/>
  <c r="R1219"/>
  <c r="P1219"/>
  <c r="BI1216"/>
  <c r="BH1216"/>
  <c r="BG1216"/>
  <c r="BF1216"/>
  <c r="T1216"/>
  <c r="R1216"/>
  <c r="P1216"/>
  <c r="BI1211"/>
  <c r="BH1211"/>
  <c r="BG1211"/>
  <c r="BF1211"/>
  <c r="T1211"/>
  <c r="R1211"/>
  <c r="P1211"/>
  <c r="BI1204"/>
  <c r="BH1204"/>
  <c r="BG1204"/>
  <c r="BF1204"/>
  <c r="T1204"/>
  <c r="R1204"/>
  <c r="P1204"/>
  <c r="BI1199"/>
  <c r="BH1199"/>
  <c r="BG1199"/>
  <c r="BF1199"/>
  <c r="T1199"/>
  <c r="R1199"/>
  <c r="P1199"/>
  <c r="BI1196"/>
  <c r="BH1196"/>
  <c r="BG1196"/>
  <c r="BF1196"/>
  <c r="T1196"/>
  <c r="R1196"/>
  <c r="P1196"/>
  <c r="BI1193"/>
  <c r="BH1193"/>
  <c r="BG1193"/>
  <c r="BF1193"/>
  <c r="T1193"/>
  <c r="R1193"/>
  <c r="P1193"/>
  <c r="BI1189"/>
  <c r="BH1189"/>
  <c r="BG1189"/>
  <c r="BF1189"/>
  <c r="T1189"/>
  <c r="R1189"/>
  <c r="P1189"/>
  <c r="BI1186"/>
  <c r="BH1186"/>
  <c r="BG1186"/>
  <c r="BF1186"/>
  <c r="T1186"/>
  <c r="R1186"/>
  <c r="P1186"/>
  <c r="BI1185"/>
  <c r="BH1185"/>
  <c r="BG1185"/>
  <c r="BF1185"/>
  <c r="T1185"/>
  <c r="R1185"/>
  <c r="P1185"/>
  <c r="BI1183"/>
  <c r="BH1183"/>
  <c r="BG1183"/>
  <c r="BF1183"/>
  <c r="T1183"/>
  <c r="R1183"/>
  <c r="P1183"/>
  <c r="BI1182"/>
  <c r="BH1182"/>
  <c r="BG1182"/>
  <c r="BF1182"/>
  <c r="T1182"/>
  <c r="R1182"/>
  <c r="P1182"/>
  <c r="BI1180"/>
  <c r="BH1180"/>
  <c r="BG1180"/>
  <c r="BF1180"/>
  <c r="T1180"/>
  <c r="R1180"/>
  <c r="P1180"/>
  <c r="BI1179"/>
  <c r="BH1179"/>
  <c r="BG1179"/>
  <c r="BF1179"/>
  <c r="T1179"/>
  <c r="R1179"/>
  <c r="P1179"/>
  <c r="BI1178"/>
  <c r="BH1178"/>
  <c r="BG1178"/>
  <c r="BF1178"/>
  <c r="T1178"/>
  <c r="R1178"/>
  <c r="P1178"/>
  <c r="BI1168"/>
  <c r="BH1168"/>
  <c r="BG1168"/>
  <c r="BF1168"/>
  <c r="T1168"/>
  <c r="T1167"/>
  <c r="R1168"/>
  <c r="R1167"/>
  <c r="P1168"/>
  <c r="P1167"/>
  <c r="BI1164"/>
  <c r="BH1164"/>
  <c r="BG1164"/>
  <c r="BF1164"/>
  <c r="T1164"/>
  <c r="R1164"/>
  <c r="P1164"/>
  <c r="BI1158"/>
  <c r="BH1158"/>
  <c r="BG1158"/>
  <c r="BF1158"/>
  <c r="T1158"/>
  <c r="R1158"/>
  <c r="P1158"/>
  <c r="BI1155"/>
  <c r="BH1155"/>
  <c r="BG1155"/>
  <c r="BF1155"/>
  <c r="T1155"/>
  <c r="R1155"/>
  <c r="P1155"/>
  <c r="BI1152"/>
  <c r="BH1152"/>
  <c r="BG1152"/>
  <c r="BF1152"/>
  <c r="T1152"/>
  <c r="R1152"/>
  <c r="P1152"/>
  <c r="BI1149"/>
  <c r="BH1149"/>
  <c r="BG1149"/>
  <c r="BF1149"/>
  <c r="T1149"/>
  <c r="R1149"/>
  <c r="P1149"/>
  <c r="BI1146"/>
  <c r="BH1146"/>
  <c r="BG1146"/>
  <c r="BF1146"/>
  <c r="T1146"/>
  <c r="R1146"/>
  <c r="P1146"/>
  <c r="BI1144"/>
  <c r="BH1144"/>
  <c r="BG1144"/>
  <c r="BF1144"/>
  <c r="T1144"/>
  <c r="R1144"/>
  <c r="P1144"/>
  <c r="BI1141"/>
  <c r="BH1141"/>
  <c r="BG1141"/>
  <c r="BF1141"/>
  <c r="T1141"/>
  <c r="R1141"/>
  <c r="P1141"/>
  <c r="BI1138"/>
  <c r="BH1138"/>
  <c r="BG1138"/>
  <c r="BF1138"/>
  <c r="T1138"/>
  <c r="R1138"/>
  <c r="P1138"/>
  <c r="BI1136"/>
  <c r="BH1136"/>
  <c r="BG1136"/>
  <c r="BF1136"/>
  <c r="T1136"/>
  <c r="R1136"/>
  <c r="P1136"/>
  <c r="BI1134"/>
  <c r="BH1134"/>
  <c r="BG1134"/>
  <c r="BF1134"/>
  <c r="T1134"/>
  <c r="R1134"/>
  <c r="P1134"/>
  <c r="BI1127"/>
  <c r="BH1127"/>
  <c r="BG1127"/>
  <c r="BF1127"/>
  <c r="T1127"/>
  <c r="R1127"/>
  <c r="P1127"/>
  <c r="BI1124"/>
  <c r="BH1124"/>
  <c r="BG1124"/>
  <c r="BF1124"/>
  <c r="T1124"/>
  <c r="R1124"/>
  <c r="P1124"/>
  <c r="BI1122"/>
  <c r="BH1122"/>
  <c r="BG1122"/>
  <c r="BF1122"/>
  <c r="T1122"/>
  <c r="R1122"/>
  <c r="P1122"/>
  <c r="BI1120"/>
  <c r="BH1120"/>
  <c r="BG1120"/>
  <c r="BF1120"/>
  <c r="T1120"/>
  <c r="R1120"/>
  <c r="P1120"/>
  <c r="BI1115"/>
  <c r="BH1115"/>
  <c r="BG1115"/>
  <c r="BF1115"/>
  <c r="T1115"/>
  <c r="R1115"/>
  <c r="P1115"/>
  <c r="BI1109"/>
  <c r="BH1109"/>
  <c r="BG1109"/>
  <c r="BF1109"/>
  <c r="T1109"/>
  <c r="R1109"/>
  <c r="P1109"/>
  <c r="BI1106"/>
  <c r="BH1106"/>
  <c r="BG1106"/>
  <c r="BF1106"/>
  <c r="T1106"/>
  <c r="R1106"/>
  <c r="P1106"/>
  <c r="BI1102"/>
  <c r="BH1102"/>
  <c r="BG1102"/>
  <c r="BF1102"/>
  <c r="T1102"/>
  <c r="R1102"/>
  <c r="P1102"/>
  <c r="BI1100"/>
  <c r="BH1100"/>
  <c r="BG1100"/>
  <c r="BF1100"/>
  <c r="T1100"/>
  <c r="R1100"/>
  <c r="P1100"/>
  <c r="BI1098"/>
  <c r="BH1098"/>
  <c r="BG1098"/>
  <c r="BF1098"/>
  <c r="T1098"/>
  <c r="R1098"/>
  <c r="P1098"/>
  <c r="BI1096"/>
  <c r="BH1096"/>
  <c r="BG1096"/>
  <c r="BF1096"/>
  <c r="T1096"/>
  <c r="R1096"/>
  <c r="P1096"/>
  <c r="BI1094"/>
  <c r="BH1094"/>
  <c r="BG1094"/>
  <c r="BF1094"/>
  <c r="T1094"/>
  <c r="R1094"/>
  <c r="P1094"/>
  <c r="BI1091"/>
  <c r="BH1091"/>
  <c r="BG1091"/>
  <c r="BF1091"/>
  <c r="T1091"/>
  <c r="R1091"/>
  <c r="P1091"/>
  <c r="BI1083"/>
  <c r="BH1083"/>
  <c r="BG1083"/>
  <c r="BF1083"/>
  <c r="T1083"/>
  <c r="R1083"/>
  <c r="P1083"/>
  <c r="BI1077"/>
  <c r="BH1077"/>
  <c r="BG1077"/>
  <c r="BF1077"/>
  <c r="T1077"/>
  <c r="R1077"/>
  <c r="P1077"/>
  <c r="BI1074"/>
  <c r="BH1074"/>
  <c r="BG1074"/>
  <c r="BF1074"/>
  <c r="T1074"/>
  <c r="R1074"/>
  <c r="P1074"/>
  <c r="BI1070"/>
  <c r="BH1070"/>
  <c r="BG1070"/>
  <c r="BF1070"/>
  <c r="T1070"/>
  <c r="R1070"/>
  <c r="P1070"/>
  <c r="BI1048"/>
  <c r="BH1048"/>
  <c r="BG1048"/>
  <c r="BF1048"/>
  <c r="T1048"/>
  <c r="R1048"/>
  <c r="P1048"/>
  <c r="BI1044"/>
  <c r="BH1044"/>
  <c r="BG1044"/>
  <c r="BF1044"/>
  <c r="T1044"/>
  <c r="R1044"/>
  <c r="P1044"/>
  <c r="BI1042"/>
  <c r="BH1042"/>
  <c r="BG1042"/>
  <c r="BF1042"/>
  <c r="T1042"/>
  <c r="R1042"/>
  <c r="P1042"/>
  <c r="BI1040"/>
  <c r="BH1040"/>
  <c r="BG1040"/>
  <c r="BF1040"/>
  <c r="T1040"/>
  <c r="R1040"/>
  <c r="P1040"/>
  <c r="BI1038"/>
  <c r="BH1038"/>
  <c r="BG1038"/>
  <c r="BF1038"/>
  <c r="T1038"/>
  <c r="R1038"/>
  <c r="P1038"/>
  <c r="BI1031"/>
  <c r="BH1031"/>
  <c r="BG1031"/>
  <c r="BF1031"/>
  <c r="T1031"/>
  <c r="R1031"/>
  <c r="P1031"/>
  <c r="BI1028"/>
  <c r="BH1028"/>
  <c r="BG1028"/>
  <c r="BF1028"/>
  <c r="T1028"/>
  <c r="R1028"/>
  <c r="P1028"/>
  <c r="BI1025"/>
  <c r="BH1025"/>
  <c r="BG1025"/>
  <c r="BF1025"/>
  <c r="T1025"/>
  <c r="R1025"/>
  <c r="P1025"/>
  <c r="BI1022"/>
  <c r="BH1022"/>
  <c r="BG1022"/>
  <c r="BF1022"/>
  <c r="T1022"/>
  <c r="R1022"/>
  <c r="P1022"/>
  <c r="BI1017"/>
  <c r="BH1017"/>
  <c r="BG1017"/>
  <c r="BF1017"/>
  <c r="T1017"/>
  <c r="R1017"/>
  <c r="P1017"/>
  <c r="BI1013"/>
  <c r="BH1013"/>
  <c r="BG1013"/>
  <c r="BF1013"/>
  <c r="T1013"/>
  <c r="R1013"/>
  <c r="P1013"/>
  <c r="BI1011"/>
  <c r="BH1011"/>
  <c r="BG1011"/>
  <c r="BF1011"/>
  <c r="T1011"/>
  <c r="R1011"/>
  <c r="P1011"/>
  <c r="BI1009"/>
  <c r="BH1009"/>
  <c r="BG1009"/>
  <c r="BF1009"/>
  <c r="T1009"/>
  <c r="R1009"/>
  <c r="P1009"/>
  <c r="BI1006"/>
  <c r="BH1006"/>
  <c r="BG1006"/>
  <c r="BF1006"/>
  <c r="T1006"/>
  <c r="R1006"/>
  <c r="P1006"/>
  <c r="BI1003"/>
  <c r="BH1003"/>
  <c r="BG1003"/>
  <c r="BF1003"/>
  <c r="T1003"/>
  <c r="R1003"/>
  <c r="P1003"/>
  <c r="BI1000"/>
  <c r="BH1000"/>
  <c r="BG1000"/>
  <c r="BF1000"/>
  <c r="T1000"/>
  <c r="R1000"/>
  <c r="P1000"/>
  <c r="BI997"/>
  <c r="BH997"/>
  <c r="BG997"/>
  <c r="BF997"/>
  <c r="T997"/>
  <c r="R997"/>
  <c r="P997"/>
  <c r="BI995"/>
  <c r="BH995"/>
  <c r="BG995"/>
  <c r="BF995"/>
  <c r="T995"/>
  <c r="R995"/>
  <c r="P995"/>
  <c r="BI993"/>
  <c r="BH993"/>
  <c r="BG993"/>
  <c r="BF993"/>
  <c r="T993"/>
  <c r="R993"/>
  <c r="P993"/>
  <c r="BI989"/>
  <c r="BH989"/>
  <c r="BG989"/>
  <c r="BF989"/>
  <c r="T989"/>
  <c r="R989"/>
  <c r="P989"/>
  <c r="BI986"/>
  <c r="BH986"/>
  <c r="BG986"/>
  <c r="BF986"/>
  <c r="T986"/>
  <c r="R986"/>
  <c r="P986"/>
  <c r="BI981"/>
  <c r="BH981"/>
  <c r="BG981"/>
  <c r="BF981"/>
  <c r="T981"/>
  <c r="R981"/>
  <c r="P981"/>
  <c r="BI980"/>
  <c r="BH980"/>
  <c r="BG980"/>
  <c r="BF980"/>
  <c r="T980"/>
  <c r="R980"/>
  <c r="P980"/>
  <c r="BI978"/>
  <c r="BH978"/>
  <c r="BG978"/>
  <c r="BF978"/>
  <c r="T978"/>
  <c r="R978"/>
  <c r="P978"/>
  <c r="BI975"/>
  <c r="BH975"/>
  <c r="BG975"/>
  <c r="BF975"/>
  <c r="T975"/>
  <c r="R975"/>
  <c r="P975"/>
  <c r="BI970"/>
  <c r="BH970"/>
  <c r="BG970"/>
  <c r="BF970"/>
  <c r="T970"/>
  <c r="R970"/>
  <c r="P970"/>
  <c r="BI968"/>
  <c r="BH968"/>
  <c r="BG968"/>
  <c r="BF968"/>
  <c r="T968"/>
  <c r="R968"/>
  <c r="P968"/>
  <c r="BI965"/>
  <c r="BH965"/>
  <c r="BG965"/>
  <c r="BF965"/>
  <c r="T965"/>
  <c r="R965"/>
  <c r="P965"/>
  <c r="BI962"/>
  <c r="BH962"/>
  <c r="BG962"/>
  <c r="BF962"/>
  <c r="T962"/>
  <c r="R962"/>
  <c r="P962"/>
  <c r="BI957"/>
  <c r="BH957"/>
  <c r="BG957"/>
  <c r="BF957"/>
  <c r="T957"/>
  <c r="R957"/>
  <c r="P957"/>
  <c r="BI954"/>
  <c r="BH954"/>
  <c r="BG954"/>
  <c r="BF954"/>
  <c r="T954"/>
  <c r="R954"/>
  <c r="P954"/>
  <c r="BI952"/>
  <c r="BH952"/>
  <c r="BG952"/>
  <c r="BF952"/>
  <c r="T952"/>
  <c r="R952"/>
  <c r="P952"/>
  <c r="BI949"/>
  <c r="BH949"/>
  <c r="BG949"/>
  <c r="BF949"/>
  <c r="T949"/>
  <c r="R949"/>
  <c r="P949"/>
  <c r="BI947"/>
  <c r="BH947"/>
  <c r="BG947"/>
  <c r="BF947"/>
  <c r="T947"/>
  <c r="R947"/>
  <c r="P947"/>
  <c r="BI941"/>
  <c r="BH941"/>
  <c r="BG941"/>
  <c r="BF941"/>
  <c r="T941"/>
  <c r="R941"/>
  <c r="P941"/>
  <c r="BI936"/>
  <c r="BH936"/>
  <c r="BG936"/>
  <c r="BF936"/>
  <c r="T936"/>
  <c r="R936"/>
  <c r="P936"/>
  <c r="BI931"/>
  <c r="BH931"/>
  <c r="BG931"/>
  <c r="BF931"/>
  <c r="T931"/>
  <c r="R931"/>
  <c r="P931"/>
  <c r="BI929"/>
  <c r="BH929"/>
  <c r="BG929"/>
  <c r="BF929"/>
  <c r="T929"/>
  <c r="R929"/>
  <c r="P929"/>
  <c r="BI924"/>
  <c r="BH924"/>
  <c r="BG924"/>
  <c r="BF924"/>
  <c r="T924"/>
  <c r="R924"/>
  <c r="P924"/>
  <c r="BI921"/>
  <c r="BH921"/>
  <c r="BG921"/>
  <c r="BF921"/>
  <c r="T921"/>
  <c r="R921"/>
  <c r="P921"/>
  <c r="BI918"/>
  <c r="BH918"/>
  <c r="BG918"/>
  <c r="BF918"/>
  <c r="T918"/>
  <c r="R918"/>
  <c r="P918"/>
  <c r="BI916"/>
  <c r="BH916"/>
  <c r="BG916"/>
  <c r="BF916"/>
  <c r="T916"/>
  <c r="R916"/>
  <c r="P916"/>
  <c r="BI913"/>
  <c r="BH913"/>
  <c r="BG913"/>
  <c r="BF913"/>
  <c r="T913"/>
  <c r="R913"/>
  <c r="P913"/>
  <c r="BI910"/>
  <c r="BH910"/>
  <c r="BG910"/>
  <c r="BF910"/>
  <c r="T910"/>
  <c r="R910"/>
  <c r="P910"/>
  <c r="BI907"/>
  <c r="BH907"/>
  <c r="BG907"/>
  <c r="BF907"/>
  <c r="T907"/>
  <c r="R907"/>
  <c r="P907"/>
  <c r="BI902"/>
  <c r="BH902"/>
  <c r="BG902"/>
  <c r="BF902"/>
  <c r="T902"/>
  <c r="R902"/>
  <c r="P902"/>
  <c r="BI899"/>
  <c r="BH899"/>
  <c r="BG899"/>
  <c r="BF899"/>
  <c r="T899"/>
  <c r="R899"/>
  <c r="P899"/>
  <c r="BI895"/>
  <c r="BH895"/>
  <c r="BG895"/>
  <c r="BF895"/>
  <c r="T895"/>
  <c r="R895"/>
  <c r="P895"/>
  <c r="BI892"/>
  <c r="BH892"/>
  <c r="BG892"/>
  <c r="BF892"/>
  <c r="T892"/>
  <c r="R892"/>
  <c r="P892"/>
  <c r="BI889"/>
  <c r="BH889"/>
  <c r="BG889"/>
  <c r="BF889"/>
  <c r="T889"/>
  <c r="R889"/>
  <c r="P889"/>
  <c r="BI886"/>
  <c r="BH886"/>
  <c r="BG886"/>
  <c r="BF886"/>
  <c r="T886"/>
  <c r="R886"/>
  <c r="P886"/>
  <c r="BI882"/>
  <c r="BH882"/>
  <c r="BG882"/>
  <c r="BF882"/>
  <c r="T882"/>
  <c r="R882"/>
  <c r="P882"/>
  <c r="BI879"/>
  <c r="BH879"/>
  <c r="BG879"/>
  <c r="BF879"/>
  <c r="T879"/>
  <c r="R879"/>
  <c r="P879"/>
  <c r="BI876"/>
  <c r="BH876"/>
  <c r="BG876"/>
  <c r="BF876"/>
  <c r="T876"/>
  <c r="R876"/>
  <c r="P876"/>
  <c r="BI872"/>
  <c r="BH872"/>
  <c r="BG872"/>
  <c r="BF872"/>
  <c r="T872"/>
  <c r="R872"/>
  <c r="P872"/>
  <c r="BI868"/>
  <c r="BH868"/>
  <c r="BG868"/>
  <c r="BF868"/>
  <c r="T868"/>
  <c r="R868"/>
  <c r="P868"/>
  <c r="BI866"/>
  <c r="BH866"/>
  <c r="BG866"/>
  <c r="BF866"/>
  <c r="T866"/>
  <c r="R866"/>
  <c r="P866"/>
  <c r="BI865"/>
  <c r="BH865"/>
  <c r="BG865"/>
  <c r="BF865"/>
  <c r="T865"/>
  <c r="R865"/>
  <c r="P865"/>
  <c r="BI864"/>
  <c r="BH864"/>
  <c r="BG864"/>
  <c r="BF864"/>
  <c r="T864"/>
  <c r="R864"/>
  <c r="P864"/>
  <c r="BI862"/>
  <c r="BH862"/>
  <c r="BG862"/>
  <c r="BF862"/>
  <c r="T862"/>
  <c r="R862"/>
  <c r="P862"/>
  <c r="BI860"/>
  <c r="BH860"/>
  <c r="BG860"/>
  <c r="BF860"/>
  <c r="T860"/>
  <c r="R860"/>
  <c r="P860"/>
  <c r="BI859"/>
  <c r="BH859"/>
  <c r="BG859"/>
  <c r="BF859"/>
  <c r="T859"/>
  <c r="R859"/>
  <c r="P859"/>
  <c r="BI857"/>
  <c r="BH857"/>
  <c r="BG857"/>
  <c r="BF857"/>
  <c r="T857"/>
  <c r="R857"/>
  <c r="P857"/>
  <c r="BI853"/>
  <c r="BH853"/>
  <c r="BG853"/>
  <c r="BF853"/>
  <c r="T853"/>
  <c r="R853"/>
  <c r="P853"/>
  <c r="BI849"/>
  <c r="BH849"/>
  <c r="BG849"/>
  <c r="BF849"/>
  <c r="T849"/>
  <c r="R849"/>
  <c r="P849"/>
  <c r="BI848"/>
  <c r="BH848"/>
  <c r="BG848"/>
  <c r="BF848"/>
  <c r="T848"/>
  <c r="R848"/>
  <c r="P848"/>
  <c r="BI846"/>
  <c r="BH846"/>
  <c r="BG846"/>
  <c r="BF846"/>
  <c r="T846"/>
  <c r="R846"/>
  <c r="P846"/>
  <c r="BI843"/>
  <c r="BH843"/>
  <c r="BG843"/>
  <c r="BF843"/>
  <c r="T843"/>
  <c r="R843"/>
  <c r="P843"/>
  <c r="BI839"/>
  <c r="BH839"/>
  <c r="BG839"/>
  <c r="BF839"/>
  <c r="T839"/>
  <c r="R839"/>
  <c r="P839"/>
  <c r="BI830"/>
  <c r="BH830"/>
  <c r="BG830"/>
  <c r="BF830"/>
  <c r="T830"/>
  <c r="R830"/>
  <c r="P830"/>
  <c r="BI821"/>
  <c r="BH821"/>
  <c r="BG821"/>
  <c r="BF821"/>
  <c r="T821"/>
  <c r="R821"/>
  <c r="P821"/>
  <c r="BI813"/>
  <c r="BH813"/>
  <c r="BG813"/>
  <c r="BF813"/>
  <c r="T813"/>
  <c r="R813"/>
  <c r="P813"/>
  <c r="BI808"/>
  <c r="BH808"/>
  <c r="BG808"/>
  <c r="BF808"/>
  <c r="T808"/>
  <c r="R808"/>
  <c r="P808"/>
  <c r="BI804"/>
  <c r="BH804"/>
  <c r="BG804"/>
  <c r="BF804"/>
  <c r="T804"/>
  <c r="R804"/>
  <c r="P804"/>
  <c r="BI798"/>
  <c r="BH798"/>
  <c r="BG798"/>
  <c r="BF798"/>
  <c r="T798"/>
  <c r="R798"/>
  <c r="P798"/>
  <c r="BI792"/>
  <c r="BH792"/>
  <c r="BG792"/>
  <c r="BF792"/>
  <c r="T792"/>
  <c r="R792"/>
  <c r="P792"/>
  <c r="BI788"/>
  <c r="BH788"/>
  <c r="BG788"/>
  <c r="BF788"/>
  <c r="T788"/>
  <c r="R788"/>
  <c r="P788"/>
  <c r="BI784"/>
  <c r="BH784"/>
  <c r="BG784"/>
  <c r="BF784"/>
  <c r="T784"/>
  <c r="R784"/>
  <c r="P784"/>
  <c r="BI777"/>
  <c r="BH777"/>
  <c r="BG777"/>
  <c r="BF777"/>
  <c r="T777"/>
  <c r="R777"/>
  <c r="P777"/>
  <c r="BI771"/>
  <c r="BH771"/>
  <c r="BG771"/>
  <c r="BF771"/>
  <c r="T771"/>
  <c r="R771"/>
  <c r="P771"/>
  <c r="BI767"/>
  <c r="BH767"/>
  <c r="BG767"/>
  <c r="BF767"/>
  <c r="T767"/>
  <c r="R767"/>
  <c r="P767"/>
  <c r="BI763"/>
  <c r="BH763"/>
  <c r="BG763"/>
  <c r="BF763"/>
  <c r="T763"/>
  <c r="R763"/>
  <c r="P763"/>
  <c r="BI756"/>
  <c r="BH756"/>
  <c r="BG756"/>
  <c r="BF756"/>
  <c r="T756"/>
  <c r="R756"/>
  <c r="P756"/>
  <c r="BI754"/>
  <c r="BH754"/>
  <c r="BG754"/>
  <c r="BF754"/>
  <c r="T754"/>
  <c r="R754"/>
  <c r="P754"/>
  <c r="BI751"/>
  <c r="BH751"/>
  <c r="BG751"/>
  <c r="BF751"/>
  <c r="T751"/>
  <c r="R751"/>
  <c r="P751"/>
  <c r="BI746"/>
  <c r="BH746"/>
  <c r="BG746"/>
  <c r="BF746"/>
  <c r="T746"/>
  <c r="R746"/>
  <c r="P746"/>
  <c r="BI744"/>
  <c r="BH744"/>
  <c r="BG744"/>
  <c r="BF744"/>
  <c r="T744"/>
  <c r="R744"/>
  <c r="P744"/>
  <c r="BI741"/>
  <c r="BH741"/>
  <c r="BG741"/>
  <c r="BF741"/>
  <c r="T741"/>
  <c r="R741"/>
  <c r="P741"/>
  <c r="BI736"/>
  <c r="BH736"/>
  <c r="BG736"/>
  <c r="BF736"/>
  <c r="T736"/>
  <c r="R736"/>
  <c r="P736"/>
  <c r="BI734"/>
  <c r="BH734"/>
  <c r="BG734"/>
  <c r="BF734"/>
  <c r="T734"/>
  <c r="R734"/>
  <c r="P734"/>
  <c r="BI731"/>
  <c r="BH731"/>
  <c r="BG731"/>
  <c r="BF731"/>
  <c r="T731"/>
  <c r="R731"/>
  <c r="P731"/>
  <c r="BI728"/>
  <c r="BH728"/>
  <c r="BG728"/>
  <c r="BF728"/>
  <c r="T728"/>
  <c r="R728"/>
  <c r="P728"/>
  <c r="BI725"/>
  <c r="BH725"/>
  <c r="BG725"/>
  <c r="BF725"/>
  <c r="T725"/>
  <c r="R725"/>
  <c r="P725"/>
  <c r="BI722"/>
  <c r="BH722"/>
  <c r="BG722"/>
  <c r="BF722"/>
  <c r="T722"/>
  <c r="R722"/>
  <c r="P722"/>
  <c r="BI719"/>
  <c r="BH719"/>
  <c r="BG719"/>
  <c r="BF719"/>
  <c r="T719"/>
  <c r="R719"/>
  <c r="P719"/>
  <c r="BI716"/>
  <c r="BH716"/>
  <c r="BG716"/>
  <c r="BF716"/>
  <c r="T716"/>
  <c r="R716"/>
  <c r="P716"/>
  <c r="BI712"/>
  <c r="BH712"/>
  <c r="BG712"/>
  <c r="BF712"/>
  <c r="T712"/>
  <c r="R712"/>
  <c r="P712"/>
  <c r="BI708"/>
  <c r="BH708"/>
  <c r="BG708"/>
  <c r="BF708"/>
  <c r="T708"/>
  <c r="R708"/>
  <c r="P708"/>
  <c r="BI703"/>
  <c r="BH703"/>
  <c r="BG703"/>
  <c r="BF703"/>
  <c r="T703"/>
  <c r="R703"/>
  <c r="P703"/>
  <c r="BI701"/>
  <c r="BH701"/>
  <c r="BG701"/>
  <c r="BF701"/>
  <c r="T701"/>
  <c r="R701"/>
  <c r="P701"/>
  <c r="BI699"/>
  <c r="BH699"/>
  <c r="BG699"/>
  <c r="BF699"/>
  <c r="T699"/>
  <c r="R699"/>
  <c r="P699"/>
  <c r="BI694"/>
  <c r="BH694"/>
  <c r="BG694"/>
  <c r="BF694"/>
  <c r="T694"/>
  <c r="R694"/>
  <c r="P694"/>
  <c r="BI693"/>
  <c r="BH693"/>
  <c r="BG693"/>
  <c r="BF693"/>
  <c r="T693"/>
  <c r="R693"/>
  <c r="P693"/>
  <c r="BI689"/>
  <c r="BH689"/>
  <c r="BG689"/>
  <c r="BF689"/>
  <c r="T689"/>
  <c r="R689"/>
  <c r="P689"/>
  <c r="BI683"/>
  <c r="BH683"/>
  <c r="BG683"/>
  <c r="BF683"/>
  <c r="T683"/>
  <c r="R683"/>
  <c r="P683"/>
  <c r="BI680"/>
  <c r="BH680"/>
  <c r="BG680"/>
  <c r="BF680"/>
  <c r="T680"/>
  <c r="R680"/>
  <c r="P680"/>
  <c r="BI677"/>
  <c r="BH677"/>
  <c r="BG677"/>
  <c r="BF677"/>
  <c r="T677"/>
  <c r="R677"/>
  <c r="P677"/>
  <c r="BI674"/>
  <c r="BH674"/>
  <c r="BG674"/>
  <c r="BF674"/>
  <c r="T674"/>
  <c r="R674"/>
  <c r="P674"/>
  <c r="BI672"/>
  <c r="BH672"/>
  <c r="BG672"/>
  <c r="BF672"/>
  <c r="T672"/>
  <c r="R672"/>
  <c r="P672"/>
  <c r="BI670"/>
  <c r="BH670"/>
  <c r="BG670"/>
  <c r="BF670"/>
  <c r="T670"/>
  <c r="R670"/>
  <c r="P670"/>
  <c r="BI663"/>
  <c r="BH663"/>
  <c r="BG663"/>
  <c r="BF663"/>
  <c r="T663"/>
  <c r="R663"/>
  <c r="P663"/>
  <c r="BI658"/>
  <c r="BH658"/>
  <c r="BG658"/>
  <c r="BF658"/>
  <c r="T658"/>
  <c r="R658"/>
  <c r="P658"/>
  <c r="BI650"/>
  <c r="BH650"/>
  <c r="BG650"/>
  <c r="BF650"/>
  <c r="T650"/>
  <c r="R650"/>
  <c r="P650"/>
  <c r="BI647"/>
  <c r="BH647"/>
  <c r="BG647"/>
  <c r="BF647"/>
  <c r="T647"/>
  <c r="R647"/>
  <c r="P647"/>
  <c r="BI642"/>
  <c r="BH642"/>
  <c r="BG642"/>
  <c r="BF642"/>
  <c r="T642"/>
  <c r="R642"/>
  <c r="P642"/>
  <c r="BI637"/>
  <c r="BH637"/>
  <c r="BG637"/>
  <c r="BF637"/>
  <c r="T637"/>
  <c r="R637"/>
  <c r="P637"/>
  <c r="BI631"/>
  <c r="BH631"/>
  <c r="BG631"/>
  <c r="BF631"/>
  <c r="T631"/>
  <c r="R631"/>
  <c r="P631"/>
  <c r="BI625"/>
  <c r="BH625"/>
  <c r="BG625"/>
  <c r="BF625"/>
  <c r="T625"/>
  <c r="R625"/>
  <c r="P625"/>
  <c r="BI616"/>
  <c r="BH616"/>
  <c r="BG616"/>
  <c r="BF616"/>
  <c r="T616"/>
  <c r="R616"/>
  <c r="P616"/>
  <c r="BI614"/>
  <c r="BH614"/>
  <c r="BG614"/>
  <c r="BF614"/>
  <c r="T614"/>
  <c r="R614"/>
  <c r="P614"/>
  <c r="BI612"/>
  <c r="BH612"/>
  <c r="BG612"/>
  <c r="BF612"/>
  <c r="T612"/>
  <c r="R612"/>
  <c r="P612"/>
  <c r="BI603"/>
  <c r="BH603"/>
  <c r="BG603"/>
  <c r="BF603"/>
  <c r="T603"/>
  <c r="R603"/>
  <c r="P603"/>
  <c r="BI597"/>
  <c r="BH597"/>
  <c r="BG597"/>
  <c r="BF597"/>
  <c r="T597"/>
  <c r="R597"/>
  <c r="P597"/>
  <c r="BI593"/>
  <c r="BH593"/>
  <c r="BG593"/>
  <c r="BF593"/>
  <c r="T593"/>
  <c r="R593"/>
  <c r="P593"/>
  <c r="BI589"/>
  <c r="BH589"/>
  <c r="BG589"/>
  <c r="BF589"/>
  <c r="T589"/>
  <c r="R589"/>
  <c r="P589"/>
  <c r="BI586"/>
  <c r="BH586"/>
  <c r="BG586"/>
  <c r="BF586"/>
  <c r="T586"/>
  <c r="R586"/>
  <c r="P586"/>
  <c r="BI584"/>
  <c r="BH584"/>
  <c r="BG584"/>
  <c r="BF584"/>
  <c r="T584"/>
  <c r="R584"/>
  <c r="P584"/>
  <c r="BI578"/>
  <c r="BH578"/>
  <c r="BG578"/>
  <c r="BF578"/>
  <c r="T578"/>
  <c r="R578"/>
  <c r="P578"/>
  <c r="BI571"/>
  <c r="BH571"/>
  <c r="BG571"/>
  <c r="BF571"/>
  <c r="T571"/>
  <c r="R571"/>
  <c r="P571"/>
  <c r="BI569"/>
  <c r="BH569"/>
  <c r="BG569"/>
  <c r="BF569"/>
  <c r="T569"/>
  <c r="R569"/>
  <c r="P569"/>
  <c r="BI563"/>
  <c r="BH563"/>
  <c r="BG563"/>
  <c r="BF563"/>
  <c r="T563"/>
  <c r="R563"/>
  <c r="P563"/>
  <c r="BI560"/>
  <c r="BH560"/>
  <c r="BG560"/>
  <c r="BF560"/>
  <c r="T560"/>
  <c r="R560"/>
  <c r="P560"/>
  <c r="BI552"/>
  <c r="BH552"/>
  <c r="BG552"/>
  <c r="BF552"/>
  <c r="T552"/>
  <c r="R552"/>
  <c r="P552"/>
  <c r="BI551"/>
  <c r="BH551"/>
  <c r="BG551"/>
  <c r="BF551"/>
  <c r="T551"/>
  <c r="R551"/>
  <c r="P551"/>
  <c r="BI549"/>
  <c r="BH549"/>
  <c r="BG549"/>
  <c r="BF549"/>
  <c r="T549"/>
  <c r="R549"/>
  <c r="P549"/>
  <c r="BI541"/>
  <c r="BH541"/>
  <c r="BG541"/>
  <c r="BF541"/>
  <c r="T541"/>
  <c r="R541"/>
  <c r="P541"/>
  <c r="BI539"/>
  <c r="BH539"/>
  <c r="BG539"/>
  <c r="BF539"/>
  <c r="T539"/>
  <c r="R539"/>
  <c r="P539"/>
  <c r="BI529"/>
  <c r="BH529"/>
  <c r="BG529"/>
  <c r="BF529"/>
  <c r="T529"/>
  <c r="R529"/>
  <c r="P529"/>
  <c r="BI526"/>
  <c r="BH526"/>
  <c r="BG526"/>
  <c r="BF526"/>
  <c r="T526"/>
  <c r="R526"/>
  <c r="P526"/>
  <c r="BI522"/>
  <c r="BH522"/>
  <c r="BG522"/>
  <c r="BF522"/>
  <c r="T522"/>
  <c r="R522"/>
  <c r="P522"/>
  <c r="BI520"/>
  <c r="BH520"/>
  <c r="BG520"/>
  <c r="BF520"/>
  <c r="T520"/>
  <c r="R520"/>
  <c r="P520"/>
  <c r="BI518"/>
  <c r="BH518"/>
  <c r="BG518"/>
  <c r="BF518"/>
  <c r="T518"/>
  <c r="R518"/>
  <c r="P518"/>
  <c r="BI515"/>
  <c r="BH515"/>
  <c r="BG515"/>
  <c r="BF515"/>
  <c r="T515"/>
  <c r="R515"/>
  <c r="P515"/>
  <c r="BI512"/>
  <c r="BH512"/>
  <c r="BG512"/>
  <c r="BF512"/>
  <c r="T512"/>
  <c r="R512"/>
  <c r="P512"/>
  <c r="BI508"/>
  <c r="BH508"/>
  <c r="BG508"/>
  <c r="BF508"/>
  <c r="T508"/>
  <c r="R508"/>
  <c r="P508"/>
  <c r="BI506"/>
  <c r="BH506"/>
  <c r="BG506"/>
  <c r="BF506"/>
  <c r="T506"/>
  <c r="R506"/>
  <c r="P506"/>
  <c r="BI500"/>
  <c r="BH500"/>
  <c r="BG500"/>
  <c r="BF500"/>
  <c r="T500"/>
  <c r="R500"/>
  <c r="P500"/>
  <c r="BI494"/>
  <c r="BH494"/>
  <c r="BG494"/>
  <c r="BF494"/>
  <c r="T494"/>
  <c r="R494"/>
  <c r="P494"/>
  <c r="BI489"/>
  <c r="BH489"/>
  <c r="BG489"/>
  <c r="BF489"/>
  <c r="T489"/>
  <c r="R489"/>
  <c r="P489"/>
  <c r="BI487"/>
  <c r="BH487"/>
  <c r="BG487"/>
  <c r="BF487"/>
  <c r="T487"/>
  <c r="R487"/>
  <c r="P487"/>
  <c r="BI482"/>
  <c r="BH482"/>
  <c r="BG482"/>
  <c r="BF482"/>
  <c r="T482"/>
  <c r="R482"/>
  <c r="P482"/>
  <c r="BI475"/>
  <c r="BH475"/>
  <c r="BG475"/>
  <c r="BF475"/>
  <c r="T475"/>
  <c r="R475"/>
  <c r="P475"/>
  <c r="BI473"/>
  <c r="BH473"/>
  <c r="BG473"/>
  <c r="BF473"/>
  <c r="T473"/>
  <c r="R473"/>
  <c r="P473"/>
  <c r="BI469"/>
  <c r="BH469"/>
  <c r="BG469"/>
  <c r="BF469"/>
  <c r="T469"/>
  <c r="R469"/>
  <c r="P469"/>
  <c r="BI467"/>
  <c r="BH467"/>
  <c r="BG467"/>
  <c r="BF467"/>
  <c r="T467"/>
  <c r="R467"/>
  <c r="P467"/>
  <c r="BI465"/>
  <c r="BH465"/>
  <c r="BG465"/>
  <c r="BF465"/>
  <c r="T465"/>
  <c r="R465"/>
  <c r="P465"/>
  <c r="BI457"/>
  <c r="BH457"/>
  <c r="BG457"/>
  <c r="BF457"/>
  <c r="T457"/>
  <c r="R457"/>
  <c r="P457"/>
  <c r="BI455"/>
  <c r="BH455"/>
  <c r="BG455"/>
  <c r="BF455"/>
  <c r="T455"/>
  <c r="R455"/>
  <c r="P455"/>
  <c r="BI453"/>
  <c r="BH453"/>
  <c r="BG453"/>
  <c r="BF453"/>
  <c r="T453"/>
  <c r="R453"/>
  <c r="P453"/>
  <c r="BI451"/>
  <c r="BH451"/>
  <c r="BG451"/>
  <c r="BF451"/>
  <c r="T451"/>
  <c r="R451"/>
  <c r="P451"/>
  <c r="BI448"/>
  <c r="BH448"/>
  <c r="BG448"/>
  <c r="BF448"/>
  <c r="T448"/>
  <c r="R448"/>
  <c r="P448"/>
  <c r="BI437"/>
  <c r="BH437"/>
  <c r="BG437"/>
  <c r="BF437"/>
  <c r="T437"/>
  <c r="R437"/>
  <c r="P437"/>
  <c r="BI428"/>
  <c r="BH428"/>
  <c r="BG428"/>
  <c r="BF428"/>
  <c r="T428"/>
  <c r="R428"/>
  <c r="P428"/>
  <c r="BI422"/>
  <c r="BH422"/>
  <c r="BG422"/>
  <c r="BF422"/>
  <c r="T422"/>
  <c r="R422"/>
  <c r="P422"/>
  <c r="BI402"/>
  <c r="BH402"/>
  <c r="BG402"/>
  <c r="BF402"/>
  <c r="T402"/>
  <c r="R402"/>
  <c r="P402"/>
  <c r="BI400"/>
  <c r="BH400"/>
  <c r="BG400"/>
  <c r="BF400"/>
  <c r="T400"/>
  <c r="R400"/>
  <c r="P400"/>
  <c r="BI394"/>
  <c r="BH394"/>
  <c r="BG394"/>
  <c r="BF394"/>
  <c r="T394"/>
  <c r="R394"/>
  <c r="P394"/>
  <c r="BI385"/>
  <c r="BH385"/>
  <c r="BG385"/>
  <c r="BF385"/>
  <c r="T385"/>
  <c r="R385"/>
  <c r="P385"/>
  <c r="BI376"/>
  <c r="BH376"/>
  <c r="BG376"/>
  <c r="BF376"/>
  <c r="T376"/>
  <c r="R376"/>
  <c r="P376"/>
  <c r="BI372"/>
  <c r="BH372"/>
  <c r="BG372"/>
  <c r="BF372"/>
  <c r="T372"/>
  <c r="R372"/>
  <c r="P372"/>
  <c r="BI369"/>
  <c r="BH369"/>
  <c r="BG369"/>
  <c r="BF369"/>
  <c r="T369"/>
  <c r="R369"/>
  <c r="P369"/>
  <c r="BI367"/>
  <c r="BH367"/>
  <c r="BG367"/>
  <c r="BF367"/>
  <c r="T367"/>
  <c r="R367"/>
  <c r="P367"/>
  <c r="BI364"/>
  <c r="BH364"/>
  <c r="BG364"/>
  <c r="BF364"/>
  <c r="T364"/>
  <c r="R364"/>
  <c r="P364"/>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0"/>
  <c r="BH350"/>
  <c r="BG350"/>
  <c r="BF350"/>
  <c r="T350"/>
  <c r="R350"/>
  <c r="P350"/>
  <c r="BI347"/>
  <c r="BH347"/>
  <c r="BG347"/>
  <c r="BF347"/>
  <c r="T347"/>
  <c r="R347"/>
  <c r="P347"/>
  <c r="BI345"/>
  <c r="BH345"/>
  <c r="BG345"/>
  <c r="BF345"/>
  <c r="T345"/>
  <c r="R345"/>
  <c r="P345"/>
  <c r="BI342"/>
  <c r="BH342"/>
  <c r="BG342"/>
  <c r="BF342"/>
  <c r="T342"/>
  <c r="R342"/>
  <c r="P342"/>
  <c r="BI340"/>
  <c r="BH340"/>
  <c r="BG340"/>
  <c r="BF340"/>
  <c r="T340"/>
  <c r="R340"/>
  <c r="P340"/>
  <c r="BI336"/>
  <c r="BH336"/>
  <c r="BG336"/>
  <c r="BF336"/>
  <c r="T336"/>
  <c r="R336"/>
  <c r="P336"/>
  <c r="BI333"/>
  <c r="BH333"/>
  <c r="BG333"/>
  <c r="BF333"/>
  <c r="T333"/>
  <c r="R333"/>
  <c r="P333"/>
  <c r="BI331"/>
  <c r="BH331"/>
  <c r="BG331"/>
  <c r="BF331"/>
  <c r="T331"/>
  <c r="R331"/>
  <c r="P331"/>
  <c r="BI326"/>
  <c r="BH326"/>
  <c r="BG326"/>
  <c r="BF326"/>
  <c r="T326"/>
  <c r="R326"/>
  <c r="P326"/>
  <c r="BI323"/>
  <c r="BH323"/>
  <c r="BG323"/>
  <c r="BF323"/>
  <c r="T323"/>
  <c r="R323"/>
  <c r="P323"/>
  <c r="BI321"/>
  <c r="BH321"/>
  <c r="BG321"/>
  <c r="BF321"/>
  <c r="T321"/>
  <c r="R321"/>
  <c r="P321"/>
  <c r="BI317"/>
  <c r="BH317"/>
  <c r="BG317"/>
  <c r="BF317"/>
  <c r="T317"/>
  <c r="R317"/>
  <c r="P317"/>
  <c r="BI313"/>
  <c r="BH313"/>
  <c r="BG313"/>
  <c r="BF313"/>
  <c r="T313"/>
  <c r="R313"/>
  <c r="P313"/>
  <c r="BI310"/>
  <c r="BH310"/>
  <c r="BG310"/>
  <c r="BF310"/>
  <c r="T310"/>
  <c r="R310"/>
  <c r="P310"/>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3"/>
  <c r="BH293"/>
  <c r="BG293"/>
  <c r="BF293"/>
  <c r="T293"/>
  <c r="R293"/>
  <c r="P293"/>
  <c r="BI288"/>
  <c r="BH288"/>
  <c r="BG288"/>
  <c r="BF288"/>
  <c r="T288"/>
  <c r="R288"/>
  <c r="P288"/>
  <c r="BI281"/>
  <c r="BH281"/>
  <c r="BG281"/>
  <c r="BF281"/>
  <c r="T281"/>
  <c r="R281"/>
  <c r="P281"/>
  <c r="BI277"/>
  <c r="BH277"/>
  <c r="BG277"/>
  <c r="BF277"/>
  <c r="T277"/>
  <c r="R277"/>
  <c r="P277"/>
  <c r="BI275"/>
  <c r="BH275"/>
  <c r="BG275"/>
  <c r="BF275"/>
  <c r="T275"/>
  <c r="R275"/>
  <c r="P275"/>
  <c r="BI268"/>
  <c r="BH268"/>
  <c r="BG268"/>
  <c r="BF268"/>
  <c r="T268"/>
  <c r="R268"/>
  <c r="P268"/>
  <c r="BI259"/>
  <c r="BH259"/>
  <c r="BG259"/>
  <c r="BF259"/>
  <c r="T259"/>
  <c r="R259"/>
  <c r="P259"/>
  <c r="BI256"/>
  <c r="BH256"/>
  <c r="BG256"/>
  <c r="BF256"/>
  <c r="T256"/>
  <c r="R256"/>
  <c r="P256"/>
  <c r="BI252"/>
  <c r="BH252"/>
  <c r="BG252"/>
  <c r="BF252"/>
  <c r="T252"/>
  <c r="R252"/>
  <c r="P252"/>
  <c r="BI247"/>
  <c r="BH247"/>
  <c r="BG247"/>
  <c r="BF247"/>
  <c r="T247"/>
  <c r="R247"/>
  <c r="P247"/>
  <c r="BI241"/>
  <c r="BH241"/>
  <c r="BG241"/>
  <c r="BF241"/>
  <c r="T241"/>
  <c r="R241"/>
  <c r="P241"/>
  <c r="BI237"/>
  <c r="BH237"/>
  <c r="BG237"/>
  <c r="BF237"/>
  <c r="T237"/>
  <c r="R237"/>
  <c r="P237"/>
  <c r="BI230"/>
  <c r="BH230"/>
  <c r="BG230"/>
  <c r="BF230"/>
  <c r="T230"/>
  <c r="R230"/>
  <c r="P230"/>
  <c r="BI218"/>
  <c r="BH218"/>
  <c r="BG218"/>
  <c r="BF218"/>
  <c r="T218"/>
  <c r="T217"/>
  <c r="R218"/>
  <c r="R217"/>
  <c r="P218"/>
  <c r="P217"/>
  <c r="BI215"/>
  <c r="BH215"/>
  <c r="BG215"/>
  <c r="BF215"/>
  <c r="T215"/>
  <c r="R215"/>
  <c r="P215"/>
  <c r="BI208"/>
  <c r="BH208"/>
  <c r="BG208"/>
  <c r="BF208"/>
  <c r="T208"/>
  <c r="R208"/>
  <c r="P208"/>
  <c r="BI206"/>
  <c r="BH206"/>
  <c r="BG206"/>
  <c r="BF206"/>
  <c r="T206"/>
  <c r="R206"/>
  <c r="P206"/>
  <c r="BI203"/>
  <c r="BH203"/>
  <c r="BG203"/>
  <c r="BF203"/>
  <c r="T203"/>
  <c r="R203"/>
  <c r="P203"/>
  <c r="BI195"/>
  <c r="BH195"/>
  <c r="BG195"/>
  <c r="BF195"/>
  <c r="T195"/>
  <c r="R195"/>
  <c r="P195"/>
  <c r="BI185"/>
  <c r="BH185"/>
  <c r="BG185"/>
  <c r="BF185"/>
  <c r="T185"/>
  <c r="R185"/>
  <c r="P185"/>
  <c r="BI177"/>
  <c r="BH177"/>
  <c r="BG177"/>
  <c r="BF177"/>
  <c r="T177"/>
  <c r="R177"/>
  <c r="P177"/>
  <c r="F167"/>
  <c r="E165"/>
  <c r="F60"/>
  <c r="E58"/>
  <c r="J28"/>
  <c r="E28"/>
  <c r="J63"/>
  <c r="J27"/>
  <c r="J25"/>
  <c r="E25"/>
  <c r="J169"/>
  <c r="J24"/>
  <c r="J22"/>
  <c r="E22"/>
  <c r="F63"/>
  <c r="J21"/>
  <c r="J19"/>
  <c r="E19"/>
  <c r="F62"/>
  <c r="J18"/>
  <c r="J16"/>
  <c r="J60"/>
  <c r="E7"/>
  <c r="E159"/>
  <c i="12" r="J41"/>
  <c r="J40"/>
  <c i="1" r="AY74"/>
  <c i="12" r="J39"/>
  <c i="1" r="AX74"/>
  <c i="12" r="BI509"/>
  <c r="BH509"/>
  <c r="BG509"/>
  <c r="BF509"/>
  <c r="T509"/>
  <c r="R509"/>
  <c r="P509"/>
  <c r="BI508"/>
  <c r="BH508"/>
  <c r="BG508"/>
  <c r="BF508"/>
  <c r="T508"/>
  <c r="R508"/>
  <c r="P508"/>
  <c r="BI505"/>
  <c r="BH505"/>
  <c r="BG505"/>
  <c r="BF505"/>
  <c r="T505"/>
  <c r="R505"/>
  <c r="P505"/>
  <c r="BI502"/>
  <c r="BH502"/>
  <c r="BG502"/>
  <c r="BF502"/>
  <c r="T502"/>
  <c r="R502"/>
  <c r="P502"/>
  <c r="BI498"/>
  <c r="BH498"/>
  <c r="BG498"/>
  <c r="BF498"/>
  <c r="T498"/>
  <c r="R498"/>
  <c r="P498"/>
  <c r="BI495"/>
  <c r="BH495"/>
  <c r="BG495"/>
  <c r="BF495"/>
  <c r="T495"/>
  <c r="R495"/>
  <c r="P495"/>
  <c r="BI493"/>
  <c r="BH493"/>
  <c r="BG493"/>
  <c r="BF493"/>
  <c r="T493"/>
  <c r="R493"/>
  <c r="P493"/>
  <c r="BI491"/>
  <c r="BH491"/>
  <c r="BG491"/>
  <c r="BF491"/>
  <c r="T491"/>
  <c r="R491"/>
  <c r="P491"/>
  <c r="BI490"/>
  <c r="BH490"/>
  <c r="BG490"/>
  <c r="BF490"/>
  <c r="T490"/>
  <c r="R490"/>
  <c r="P490"/>
  <c r="BI489"/>
  <c r="BH489"/>
  <c r="BG489"/>
  <c r="BF489"/>
  <c r="T489"/>
  <c r="R489"/>
  <c r="P489"/>
  <c r="BI488"/>
  <c r="BH488"/>
  <c r="BG488"/>
  <c r="BF488"/>
  <c r="T488"/>
  <c r="R488"/>
  <c r="P488"/>
  <c r="BI483"/>
  <c r="BH483"/>
  <c r="BG483"/>
  <c r="BF483"/>
  <c r="T483"/>
  <c r="T482"/>
  <c r="R483"/>
  <c r="R482"/>
  <c r="P483"/>
  <c r="P482"/>
  <c r="BI470"/>
  <c r="BH470"/>
  <c r="BG470"/>
  <c r="BF470"/>
  <c r="T470"/>
  <c r="R470"/>
  <c r="P470"/>
  <c r="BI467"/>
  <c r="BH467"/>
  <c r="BG467"/>
  <c r="BF467"/>
  <c r="T467"/>
  <c r="R467"/>
  <c r="P467"/>
  <c r="BI464"/>
  <c r="BH464"/>
  <c r="BG464"/>
  <c r="BF464"/>
  <c r="T464"/>
  <c r="R464"/>
  <c r="P464"/>
  <c r="BI450"/>
  <c r="BH450"/>
  <c r="BG450"/>
  <c r="BF450"/>
  <c r="T450"/>
  <c r="R450"/>
  <c r="P450"/>
  <c r="BI446"/>
  <c r="BH446"/>
  <c r="BG446"/>
  <c r="BF446"/>
  <c r="T446"/>
  <c r="R446"/>
  <c r="P446"/>
  <c r="BI432"/>
  <c r="BH432"/>
  <c r="BG432"/>
  <c r="BF432"/>
  <c r="T432"/>
  <c r="R432"/>
  <c r="P432"/>
  <c r="BI417"/>
  <c r="BH417"/>
  <c r="BG417"/>
  <c r="BF417"/>
  <c r="T417"/>
  <c r="R417"/>
  <c r="P417"/>
  <c r="BI410"/>
  <c r="BH410"/>
  <c r="BG410"/>
  <c r="BF410"/>
  <c r="T410"/>
  <c r="R410"/>
  <c r="P410"/>
  <c r="BI408"/>
  <c r="BH408"/>
  <c r="BG408"/>
  <c r="BF408"/>
  <c r="T408"/>
  <c r="R408"/>
  <c r="P408"/>
  <c r="BI403"/>
  <c r="BH403"/>
  <c r="BG403"/>
  <c r="BF403"/>
  <c r="T403"/>
  <c r="R403"/>
  <c r="P403"/>
  <c r="BI400"/>
  <c r="BH400"/>
  <c r="BG400"/>
  <c r="BF400"/>
  <c r="T400"/>
  <c r="R400"/>
  <c r="P400"/>
  <c r="BI398"/>
  <c r="BH398"/>
  <c r="BG398"/>
  <c r="BF398"/>
  <c r="T398"/>
  <c r="R398"/>
  <c r="P398"/>
  <c r="BI395"/>
  <c r="BH395"/>
  <c r="BG395"/>
  <c r="BF395"/>
  <c r="T395"/>
  <c r="R395"/>
  <c r="P395"/>
  <c r="BI393"/>
  <c r="BH393"/>
  <c r="BG393"/>
  <c r="BF393"/>
  <c r="T393"/>
  <c r="R393"/>
  <c r="P393"/>
  <c r="BI384"/>
  <c r="BH384"/>
  <c r="BG384"/>
  <c r="BF384"/>
  <c r="T384"/>
  <c r="R384"/>
  <c r="P384"/>
  <c r="BI381"/>
  <c r="BH381"/>
  <c r="BG381"/>
  <c r="BF381"/>
  <c r="T381"/>
  <c r="R381"/>
  <c r="P381"/>
  <c r="BI379"/>
  <c r="BH379"/>
  <c r="BG379"/>
  <c r="BF379"/>
  <c r="T379"/>
  <c r="R379"/>
  <c r="P379"/>
  <c r="BI374"/>
  <c r="BH374"/>
  <c r="BG374"/>
  <c r="BF374"/>
  <c r="T374"/>
  <c r="R374"/>
  <c r="P374"/>
  <c r="BI368"/>
  <c r="BH368"/>
  <c r="BG368"/>
  <c r="BF368"/>
  <c r="T368"/>
  <c r="R368"/>
  <c r="P368"/>
  <c r="BI363"/>
  <c r="BH363"/>
  <c r="BG363"/>
  <c r="BF363"/>
  <c r="T363"/>
  <c r="R363"/>
  <c r="P363"/>
  <c r="BI360"/>
  <c r="BH360"/>
  <c r="BG360"/>
  <c r="BF360"/>
  <c r="T360"/>
  <c r="R360"/>
  <c r="P360"/>
  <c r="BI346"/>
  <c r="BH346"/>
  <c r="BG346"/>
  <c r="BF346"/>
  <c r="T346"/>
  <c r="R346"/>
  <c r="P346"/>
  <c r="BI339"/>
  <c r="BH339"/>
  <c r="BG339"/>
  <c r="BF339"/>
  <c r="T339"/>
  <c r="R339"/>
  <c r="P339"/>
  <c r="BI326"/>
  <c r="BH326"/>
  <c r="BG326"/>
  <c r="BF326"/>
  <c r="T326"/>
  <c r="R326"/>
  <c r="P326"/>
  <c r="BI322"/>
  <c r="BH322"/>
  <c r="BG322"/>
  <c r="BF322"/>
  <c r="T322"/>
  <c r="R322"/>
  <c r="P322"/>
  <c r="BI320"/>
  <c r="BH320"/>
  <c r="BG320"/>
  <c r="BF320"/>
  <c r="T320"/>
  <c r="R320"/>
  <c r="P320"/>
  <c r="BI314"/>
  <c r="BH314"/>
  <c r="BG314"/>
  <c r="BF314"/>
  <c r="T314"/>
  <c r="R314"/>
  <c r="P314"/>
  <c r="BI309"/>
  <c r="BH309"/>
  <c r="BG309"/>
  <c r="BF309"/>
  <c r="T309"/>
  <c r="R309"/>
  <c r="P309"/>
  <c r="BI302"/>
  <c r="BH302"/>
  <c r="BG302"/>
  <c r="BF302"/>
  <c r="T302"/>
  <c r="R302"/>
  <c r="P302"/>
  <c r="BI299"/>
  <c r="BH299"/>
  <c r="BG299"/>
  <c r="BF299"/>
  <c r="T299"/>
  <c r="R299"/>
  <c r="P299"/>
  <c r="BI296"/>
  <c r="BH296"/>
  <c r="BG296"/>
  <c r="BF296"/>
  <c r="T296"/>
  <c r="R296"/>
  <c r="P296"/>
  <c r="BI291"/>
  <c r="BH291"/>
  <c r="BG291"/>
  <c r="BF291"/>
  <c r="T291"/>
  <c r="R291"/>
  <c r="P291"/>
  <c r="BI281"/>
  <c r="BH281"/>
  <c r="BG281"/>
  <c r="BF281"/>
  <c r="T281"/>
  <c r="R281"/>
  <c r="P281"/>
  <c r="BI278"/>
  <c r="BH278"/>
  <c r="BG278"/>
  <c r="BF278"/>
  <c r="T278"/>
  <c r="R278"/>
  <c r="P278"/>
  <c r="BI273"/>
  <c r="BH273"/>
  <c r="BG273"/>
  <c r="BF273"/>
  <c r="T273"/>
  <c r="R273"/>
  <c r="P273"/>
  <c r="BI263"/>
  <c r="BH263"/>
  <c r="BG263"/>
  <c r="BF263"/>
  <c r="T263"/>
  <c r="R263"/>
  <c r="P263"/>
  <c r="BI260"/>
  <c r="BH260"/>
  <c r="BG260"/>
  <c r="BF260"/>
  <c r="T260"/>
  <c r="R260"/>
  <c r="P260"/>
  <c r="BI256"/>
  <c r="BH256"/>
  <c r="BG256"/>
  <c r="BF256"/>
  <c r="T256"/>
  <c r="R256"/>
  <c r="P256"/>
  <c r="BI252"/>
  <c r="BH252"/>
  <c r="BG252"/>
  <c r="BF252"/>
  <c r="T252"/>
  <c r="R252"/>
  <c r="P252"/>
  <c r="BI245"/>
  <c r="BH245"/>
  <c r="BG245"/>
  <c r="BF245"/>
  <c r="T245"/>
  <c r="R245"/>
  <c r="P245"/>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23"/>
  <c r="BH223"/>
  <c r="BG223"/>
  <c r="BF223"/>
  <c r="T223"/>
  <c r="R223"/>
  <c r="P223"/>
  <c r="BI217"/>
  <c r="BH217"/>
  <c r="BG217"/>
  <c r="BF217"/>
  <c r="T217"/>
  <c r="R217"/>
  <c r="P217"/>
  <c r="BI211"/>
  <c r="BH211"/>
  <c r="BG211"/>
  <c r="BF211"/>
  <c r="T211"/>
  <c r="R211"/>
  <c r="P211"/>
  <c r="BI207"/>
  <c r="BH207"/>
  <c r="BG207"/>
  <c r="BF207"/>
  <c r="T207"/>
  <c r="R207"/>
  <c r="P207"/>
  <c r="BI204"/>
  <c r="BH204"/>
  <c r="BG204"/>
  <c r="BF204"/>
  <c r="T204"/>
  <c r="R204"/>
  <c r="P204"/>
  <c r="BI201"/>
  <c r="BH201"/>
  <c r="BG201"/>
  <c r="BF201"/>
  <c r="T201"/>
  <c r="R201"/>
  <c r="P201"/>
  <c r="BI199"/>
  <c r="BH199"/>
  <c r="BG199"/>
  <c r="BF199"/>
  <c r="T199"/>
  <c r="R199"/>
  <c r="P199"/>
  <c r="BI196"/>
  <c r="BH196"/>
  <c r="BG196"/>
  <c r="BF196"/>
  <c r="T196"/>
  <c r="R196"/>
  <c r="P196"/>
  <c r="BI193"/>
  <c r="BH193"/>
  <c r="BG193"/>
  <c r="BF193"/>
  <c r="T193"/>
  <c r="R193"/>
  <c r="P193"/>
  <c r="BI188"/>
  <c r="BH188"/>
  <c r="BG188"/>
  <c r="BF188"/>
  <c r="T188"/>
  <c r="R188"/>
  <c r="P188"/>
  <c r="BI185"/>
  <c r="BH185"/>
  <c r="BG185"/>
  <c r="BF185"/>
  <c r="T185"/>
  <c r="R185"/>
  <c r="P185"/>
  <c r="BI182"/>
  <c r="BH182"/>
  <c r="BG182"/>
  <c r="BF182"/>
  <c r="T182"/>
  <c r="R182"/>
  <c r="P182"/>
  <c r="BI177"/>
  <c r="BH177"/>
  <c r="BG177"/>
  <c r="BF177"/>
  <c r="T177"/>
  <c r="R177"/>
  <c r="P177"/>
  <c r="BI173"/>
  <c r="BH173"/>
  <c r="BG173"/>
  <c r="BF173"/>
  <c r="T173"/>
  <c r="R173"/>
  <c r="P173"/>
  <c r="BI169"/>
  <c r="BH169"/>
  <c r="BG169"/>
  <c r="BF169"/>
  <c r="T169"/>
  <c r="R169"/>
  <c r="P169"/>
  <c r="BI166"/>
  <c r="BH166"/>
  <c r="BG166"/>
  <c r="BF166"/>
  <c r="T166"/>
  <c r="R166"/>
  <c r="P166"/>
  <c r="BI163"/>
  <c r="BH163"/>
  <c r="BG163"/>
  <c r="BF163"/>
  <c r="T163"/>
  <c r="R163"/>
  <c r="P163"/>
  <c r="BI161"/>
  <c r="BH161"/>
  <c r="BG161"/>
  <c r="BF161"/>
  <c r="T161"/>
  <c r="R161"/>
  <c r="P161"/>
  <c r="BI156"/>
  <c r="BH156"/>
  <c r="BG156"/>
  <c r="BF156"/>
  <c r="T156"/>
  <c r="R156"/>
  <c r="P156"/>
  <c r="BI151"/>
  <c r="BH151"/>
  <c r="BG151"/>
  <c r="BF151"/>
  <c r="T151"/>
  <c r="R151"/>
  <c r="P151"/>
  <c r="BI145"/>
  <c r="BH145"/>
  <c r="BG145"/>
  <c r="BF145"/>
  <c r="T145"/>
  <c r="R145"/>
  <c r="P145"/>
  <c r="BI142"/>
  <c r="BH142"/>
  <c r="BG142"/>
  <c r="BF142"/>
  <c r="T142"/>
  <c r="R142"/>
  <c r="P142"/>
  <c r="BI138"/>
  <c r="BH138"/>
  <c r="BG138"/>
  <c r="BF138"/>
  <c r="T138"/>
  <c r="R138"/>
  <c r="P138"/>
  <c r="BI136"/>
  <c r="BH136"/>
  <c r="BG136"/>
  <c r="BF136"/>
  <c r="T136"/>
  <c r="R136"/>
  <c r="P136"/>
  <c r="BI133"/>
  <c r="BH133"/>
  <c r="BG133"/>
  <c r="BF133"/>
  <c r="T133"/>
  <c r="R133"/>
  <c r="P133"/>
  <c r="BI127"/>
  <c r="BH127"/>
  <c r="BG127"/>
  <c r="BF127"/>
  <c r="T127"/>
  <c r="R127"/>
  <c r="P127"/>
  <c r="BI124"/>
  <c r="BH124"/>
  <c r="BG124"/>
  <c r="BF124"/>
  <c r="T124"/>
  <c r="R124"/>
  <c r="P124"/>
  <c r="BI121"/>
  <c r="BH121"/>
  <c r="BG121"/>
  <c r="BF121"/>
  <c r="T121"/>
  <c r="R121"/>
  <c r="P121"/>
  <c r="BI115"/>
  <c r="BH115"/>
  <c r="BG115"/>
  <c r="BF115"/>
  <c r="T115"/>
  <c r="R115"/>
  <c r="P115"/>
  <c r="BI107"/>
  <c r="BH107"/>
  <c r="BG107"/>
  <c r="BF107"/>
  <c r="T107"/>
  <c r="R107"/>
  <c r="P107"/>
  <c r="F98"/>
  <c r="E96"/>
  <c r="F60"/>
  <c r="E58"/>
  <c r="J28"/>
  <c r="E28"/>
  <c r="J101"/>
  <c r="J27"/>
  <c r="J25"/>
  <c r="E25"/>
  <c r="J100"/>
  <c r="J24"/>
  <c r="J22"/>
  <c r="E22"/>
  <c r="F63"/>
  <c r="J21"/>
  <c r="J19"/>
  <c r="E19"/>
  <c r="F100"/>
  <c r="J18"/>
  <c r="J16"/>
  <c r="J98"/>
  <c r="E7"/>
  <c r="E90"/>
  <c i="11" r="J41"/>
  <c r="J40"/>
  <c i="1" r="AY70"/>
  <c i="11" r="J39"/>
  <c i="1" r="AX70"/>
  <c i="11"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BI102"/>
  <c r="BH102"/>
  <c r="BG102"/>
  <c r="BF102"/>
  <c r="T102"/>
  <c r="R102"/>
  <c r="P102"/>
  <c r="BI101"/>
  <c r="BH101"/>
  <c r="BG101"/>
  <c r="BF101"/>
  <c r="T101"/>
  <c r="R101"/>
  <c r="P101"/>
  <c r="BI100"/>
  <c r="BH100"/>
  <c r="BG100"/>
  <c r="BF100"/>
  <c r="T100"/>
  <c r="R100"/>
  <c r="P100"/>
  <c r="BI97"/>
  <c r="BH97"/>
  <c r="BG97"/>
  <c r="BF97"/>
  <c r="T97"/>
  <c r="T96"/>
  <c r="R97"/>
  <c r="R96"/>
  <c r="P97"/>
  <c r="P96"/>
  <c r="F89"/>
  <c r="E87"/>
  <c r="F60"/>
  <c r="E58"/>
  <c r="J28"/>
  <c r="E28"/>
  <c r="J92"/>
  <c r="J27"/>
  <c r="J25"/>
  <c r="E25"/>
  <c r="J91"/>
  <c r="J24"/>
  <c r="J22"/>
  <c r="E22"/>
  <c r="F63"/>
  <c r="J21"/>
  <c r="J19"/>
  <c r="E19"/>
  <c r="F91"/>
  <c r="J18"/>
  <c r="J16"/>
  <c r="J60"/>
  <c r="E7"/>
  <c r="E81"/>
  <c i="10" r="J99"/>
  <c r="J41"/>
  <c r="J40"/>
  <c i="1" r="AY69"/>
  <c i="10" r="J39"/>
  <c i="1" r="AX69"/>
  <c i="10" r="BI305"/>
  <c r="BH305"/>
  <c r="BG305"/>
  <c r="BF305"/>
  <c r="T305"/>
  <c r="R305"/>
  <c r="P305"/>
  <c r="BI303"/>
  <c r="BH303"/>
  <c r="BG303"/>
  <c r="BF303"/>
  <c r="T303"/>
  <c r="R303"/>
  <c r="P303"/>
  <c r="BI301"/>
  <c r="BH301"/>
  <c r="BG301"/>
  <c r="BF301"/>
  <c r="T301"/>
  <c r="R301"/>
  <c r="P301"/>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4"/>
  <c r="BH274"/>
  <c r="BG274"/>
  <c r="BF274"/>
  <c r="T274"/>
  <c r="R274"/>
  <c r="P274"/>
  <c r="BI270"/>
  <c r="BH270"/>
  <c r="BG270"/>
  <c r="BF270"/>
  <c r="T270"/>
  <c r="R270"/>
  <c r="P270"/>
  <c r="BI265"/>
  <c r="BH265"/>
  <c r="BG265"/>
  <c r="BF265"/>
  <c r="T265"/>
  <c r="R265"/>
  <c r="P265"/>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9"/>
  <c r="BH229"/>
  <c r="BG229"/>
  <c r="BF229"/>
  <c r="T229"/>
  <c r="R229"/>
  <c r="P229"/>
  <c r="BI228"/>
  <c r="BH228"/>
  <c r="BG228"/>
  <c r="BF228"/>
  <c r="T228"/>
  <c r="R228"/>
  <c r="P228"/>
  <c r="BI227"/>
  <c r="BH227"/>
  <c r="BG227"/>
  <c r="BF227"/>
  <c r="T227"/>
  <c r="R227"/>
  <c r="P227"/>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2"/>
  <c r="BH212"/>
  <c r="BG212"/>
  <c r="BF212"/>
  <c r="T212"/>
  <c r="R212"/>
  <c r="P212"/>
  <c r="BI211"/>
  <c r="BH211"/>
  <c r="BG211"/>
  <c r="BF211"/>
  <c r="T211"/>
  <c r="R211"/>
  <c r="P211"/>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6"/>
  <c r="BH186"/>
  <c r="BG186"/>
  <c r="BF186"/>
  <c r="T186"/>
  <c r="R186"/>
  <c r="P186"/>
  <c r="BI184"/>
  <c r="BH184"/>
  <c r="BG184"/>
  <c r="BF184"/>
  <c r="T184"/>
  <c r="R184"/>
  <c r="P184"/>
  <c r="BI182"/>
  <c r="BH182"/>
  <c r="BG182"/>
  <c r="BF182"/>
  <c r="T182"/>
  <c r="R182"/>
  <c r="P182"/>
  <c r="BI181"/>
  <c r="BH181"/>
  <c r="BG181"/>
  <c r="BF181"/>
  <c r="T181"/>
  <c r="R181"/>
  <c r="P181"/>
  <c r="BI179"/>
  <c r="BH179"/>
  <c r="BG179"/>
  <c r="BF179"/>
  <c r="T179"/>
  <c r="R179"/>
  <c r="P179"/>
  <c r="BI177"/>
  <c r="BH177"/>
  <c r="BG177"/>
  <c r="BF177"/>
  <c r="T177"/>
  <c r="R177"/>
  <c r="P177"/>
  <c r="BI176"/>
  <c r="BH176"/>
  <c r="BG176"/>
  <c r="BF176"/>
  <c r="T176"/>
  <c r="R176"/>
  <c r="P176"/>
  <c r="BI175"/>
  <c r="BH175"/>
  <c r="BG175"/>
  <c r="BF175"/>
  <c r="T175"/>
  <c r="R175"/>
  <c r="P175"/>
  <c r="BI173"/>
  <c r="BH173"/>
  <c r="BG173"/>
  <c r="BF173"/>
  <c r="T173"/>
  <c r="R173"/>
  <c r="P173"/>
  <c r="BI171"/>
  <c r="BH171"/>
  <c r="BG171"/>
  <c r="BF171"/>
  <c r="T171"/>
  <c r="R171"/>
  <c r="P171"/>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BI124"/>
  <c r="BH124"/>
  <c r="BG124"/>
  <c r="BF124"/>
  <c r="T124"/>
  <c r="R124"/>
  <c r="P124"/>
  <c r="BI122"/>
  <c r="BH122"/>
  <c r="BG122"/>
  <c r="BF122"/>
  <c r="T122"/>
  <c r="R122"/>
  <c r="P122"/>
  <c r="BI120"/>
  <c r="BH120"/>
  <c r="BG120"/>
  <c r="BF120"/>
  <c r="T120"/>
  <c r="R120"/>
  <c r="P120"/>
  <c r="BI119"/>
  <c r="BH119"/>
  <c r="BG119"/>
  <c r="BF119"/>
  <c r="T119"/>
  <c r="R119"/>
  <c r="P119"/>
  <c r="BI117"/>
  <c r="BH117"/>
  <c r="BG117"/>
  <c r="BF117"/>
  <c r="T117"/>
  <c r="R117"/>
  <c r="P117"/>
  <c r="BI116"/>
  <c r="BH116"/>
  <c r="BG116"/>
  <c r="BF116"/>
  <c r="T116"/>
  <c r="R116"/>
  <c r="P116"/>
  <c r="BI113"/>
  <c r="BH113"/>
  <c r="BG113"/>
  <c r="BF113"/>
  <c r="T113"/>
  <c r="R113"/>
  <c r="P113"/>
  <c r="BI111"/>
  <c r="BH111"/>
  <c r="BG111"/>
  <c r="BF111"/>
  <c r="T111"/>
  <c r="R111"/>
  <c r="P111"/>
  <c r="BI110"/>
  <c r="BH110"/>
  <c r="BG110"/>
  <c r="BF110"/>
  <c r="T110"/>
  <c r="R110"/>
  <c r="P110"/>
  <c r="BI108"/>
  <c r="BH108"/>
  <c r="BG108"/>
  <c r="BF108"/>
  <c r="T108"/>
  <c r="R108"/>
  <c r="P108"/>
  <c r="BI106"/>
  <c r="BH106"/>
  <c r="BG106"/>
  <c r="BF106"/>
  <c r="T106"/>
  <c r="R106"/>
  <c r="P106"/>
  <c r="BI105"/>
  <c r="BH105"/>
  <c r="BG105"/>
  <c r="BF105"/>
  <c r="T105"/>
  <c r="R105"/>
  <c r="P105"/>
  <c r="BI104"/>
  <c r="BH104"/>
  <c r="BG104"/>
  <c r="BF104"/>
  <c r="T104"/>
  <c r="R104"/>
  <c r="P104"/>
  <c r="BI103"/>
  <c r="BH103"/>
  <c r="BG103"/>
  <c r="BF103"/>
  <c r="T103"/>
  <c r="R103"/>
  <c r="P103"/>
  <c r="BI101"/>
  <c r="BH101"/>
  <c r="BG101"/>
  <c r="BF101"/>
  <c r="T101"/>
  <c r="R101"/>
  <c r="P101"/>
  <c r="J68"/>
  <c r="F92"/>
  <c r="E90"/>
  <c r="F60"/>
  <c r="E58"/>
  <c r="J28"/>
  <c r="E28"/>
  <c r="J95"/>
  <c r="J27"/>
  <c r="J25"/>
  <c r="E25"/>
  <c r="J62"/>
  <c r="J24"/>
  <c r="J22"/>
  <c r="E22"/>
  <c r="F63"/>
  <c r="J21"/>
  <c r="J19"/>
  <c r="E19"/>
  <c r="F62"/>
  <c r="J18"/>
  <c r="J16"/>
  <c r="J92"/>
  <c r="E7"/>
  <c r="E84"/>
  <c i="9" r="J41"/>
  <c r="J40"/>
  <c i="1" r="AY68"/>
  <c i="9" r="J39"/>
  <c i="1" r="AX68"/>
  <c i="9" r="BI100"/>
  <c r="BH100"/>
  <c r="BG100"/>
  <c r="BF100"/>
  <c r="T100"/>
  <c r="R100"/>
  <c r="P100"/>
  <c r="BI98"/>
  <c r="BH98"/>
  <c r="BG98"/>
  <c r="BF98"/>
  <c r="T98"/>
  <c r="R98"/>
  <c r="P98"/>
  <c r="BI96"/>
  <c r="BH96"/>
  <c r="BG96"/>
  <c r="BF96"/>
  <c r="T96"/>
  <c r="R96"/>
  <c r="P96"/>
  <c r="F87"/>
  <c r="E85"/>
  <c r="F60"/>
  <c r="E58"/>
  <c r="J28"/>
  <c r="E28"/>
  <c r="J90"/>
  <c r="J27"/>
  <c r="J25"/>
  <c r="E25"/>
  <c r="J89"/>
  <c r="J24"/>
  <c r="J22"/>
  <c r="E22"/>
  <c r="F63"/>
  <c r="J21"/>
  <c r="J19"/>
  <c r="E19"/>
  <c r="F89"/>
  <c r="J18"/>
  <c r="J16"/>
  <c r="J87"/>
  <c r="E7"/>
  <c r="E79"/>
  <c i="8" r="J41"/>
  <c r="J40"/>
  <c i="1" r="AY67"/>
  <c i="8" r="J39"/>
  <c i="1" r="AX67"/>
  <c i="8"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8"/>
  <c r="E86"/>
  <c r="F60"/>
  <c r="E58"/>
  <c r="J28"/>
  <c r="E28"/>
  <c r="J63"/>
  <c r="J27"/>
  <c r="J25"/>
  <c r="E25"/>
  <c r="J90"/>
  <c r="J24"/>
  <c r="J22"/>
  <c r="E22"/>
  <c r="F63"/>
  <c r="J21"/>
  <c r="J19"/>
  <c r="E19"/>
  <c r="F90"/>
  <c r="J18"/>
  <c r="J16"/>
  <c r="J60"/>
  <c r="E7"/>
  <c r="E80"/>
  <c i="7" r="J41"/>
  <c r="J40"/>
  <c i="1" r="AY66"/>
  <c i="7" r="J39"/>
  <c i="1" r="AX66"/>
  <c i="7" r="BI96"/>
  <c r="BH96"/>
  <c r="BG96"/>
  <c r="BF96"/>
  <c r="T96"/>
  <c r="T95"/>
  <c r="T94"/>
  <c r="T93"/>
  <c r="R96"/>
  <c r="R95"/>
  <c r="R94"/>
  <c r="R93"/>
  <c r="P96"/>
  <c r="P95"/>
  <c r="P94"/>
  <c r="P93"/>
  <c i="1" r="AU66"/>
  <c i="7" r="F87"/>
  <c r="E85"/>
  <c r="F60"/>
  <c r="E58"/>
  <c r="J28"/>
  <c r="E28"/>
  <c r="J63"/>
  <c r="J27"/>
  <c r="J25"/>
  <c r="E25"/>
  <c r="J89"/>
  <c r="J24"/>
  <c r="J22"/>
  <c r="E22"/>
  <c r="F63"/>
  <c r="J21"/>
  <c r="J19"/>
  <c r="E19"/>
  <c r="F89"/>
  <c r="J18"/>
  <c r="J16"/>
  <c r="J87"/>
  <c r="E7"/>
  <c r="E52"/>
  <c i="6" r="J41"/>
  <c r="J40"/>
  <c i="1" r="AY63"/>
  <c i="6" r="J39"/>
  <c i="1" r="AX63"/>
  <c i="6" r="BI249"/>
  <c r="BH249"/>
  <c r="BG249"/>
  <c r="BF249"/>
  <c r="T249"/>
  <c r="R249"/>
  <c r="P249"/>
  <c r="BI247"/>
  <c r="BH247"/>
  <c r="BG247"/>
  <c r="BF247"/>
  <c r="T247"/>
  <c r="R247"/>
  <c r="P247"/>
  <c r="BI245"/>
  <c r="BH245"/>
  <c r="BG245"/>
  <c r="BF245"/>
  <c r="T245"/>
  <c r="R245"/>
  <c r="P245"/>
  <c r="BI240"/>
  <c r="BH240"/>
  <c r="BG240"/>
  <c r="BF240"/>
  <c r="T240"/>
  <c r="T239"/>
  <c r="R240"/>
  <c r="R239"/>
  <c r="P240"/>
  <c r="P239"/>
  <c r="BI237"/>
  <c r="BH237"/>
  <c r="BG237"/>
  <c r="BF237"/>
  <c r="T237"/>
  <c r="R237"/>
  <c r="P237"/>
  <c r="BI235"/>
  <c r="BH235"/>
  <c r="BG235"/>
  <c r="BF235"/>
  <c r="T235"/>
  <c r="R235"/>
  <c r="P235"/>
  <c r="BI233"/>
  <c r="BH233"/>
  <c r="BG233"/>
  <c r="BF233"/>
  <c r="T233"/>
  <c r="R233"/>
  <c r="P233"/>
  <c r="BI232"/>
  <c r="BH232"/>
  <c r="BG232"/>
  <c r="BF232"/>
  <c r="T232"/>
  <c r="R232"/>
  <c r="P232"/>
  <c r="BI230"/>
  <c r="BH230"/>
  <c r="BG230"/>
  <c r="BF230"/>
  <c r="T230"/>
  <c r="R230"/>
  <c r="P230"/>
  <c r="BI229"/>
  <c r="BH229"/>
  <c r="BG229"/>
  <c r="BF229"/>
  <c r="T229"/>
  <c r="R229"/>
  <c r="P229"/>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19"/>
  <c r="BH219"/>
  <c r="BG219"/>
  <c r="BF219"/>
  <c r="T219"/>
  <c r="R219"/>
  <c r="P219"/>
  <c r="BI214"/>
  <c r="BH214"/>
  <c r="BG214"/>
  <c r="BF214"/>
  <c r="T214"/>
  <c r="R214"/>
  <c r="P214"/>
  <c r="BI211"/>
  <c r="BH211"/>
  <c r="BG211"/>
  <c r="BF211"/>
  <c r="T211"/>
  <c r="R211"/>
  <c r="P211"/>
  <c r="BI206"/>
  <c r="BH206"/>
  <c r="BG206"/>
  <c r="BF206"/>
  <c r="T206"/>
  <c r="R206"/>
  <c r="P206"/>
  <c r="BI203"/>
  <c r="BH203"/>
  <c r="BG203"/>
  <c r="BF203"/>
  <c r="T203"/>
  <c r="R203"/>
  <c r="P203"/>
  <c r="BI200"/>
  <c r="BH200"/>
  <c r="BG200"/>
  <c r="BF200"/>
  <c r="T200"/>
  <c r="R200"/>
  <c r="P200"/>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8"/>
  <c r="BH188"/>
  <c r="BG188"/>
  <c r="BF188"/>
  <c r="T188"/>
  <c r="R188"/>
  <c r="P188"/>
  <c r="BI186"/>
  <c r="BH186"/>
  <c r="BG186"/>
  <c r="BF186"/>
  <c r="T186"/>
  <c r="R186"/>
  <c r="P186"/>
  <c r="BI184"/>
  <c r="BH184"/>
  <c r="BG184"/>
  <c r="BF184"/>
  <c r="T184"/>
  <c r="R184"/>
  <c r="P184"/>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3"/>
  <c r="BH173"/>
  <c r="BG173"/>
  <c r="BF173"/>
  <c r="T173"/>
  <c r="R173"/>
  <c r="P173"/>
  <c r="BI170"/>
  <c r="BH170"/>
  <c r="BG170"/>
  <c r="BF170"/>
  <c r="T170"/>
  <c r="R170"/>
  <c r="P170"/>
  <c r="BI167"/>
  <c r="BH167"/>
  <c r="BG167"/>
  <c r="BF167"/>
  <c r="T167"/>
  <c r="R167"/>
  <c r="P167"/>
  <c r="BI165"/>
  <c r="BH165"/>
  <c r="BG165"/>
  <c r="BF165"/>
  <c r="T165"/>
  <c r="R165"/>
  <c r="P165"/>
  <c r="BI163"/>
  <c r="BH163"/>
  <c r="BG163"/>
  <c r="BF163"/>
  <c r="T163"/>
  <c r="R163"/>
  <c r="P163"/>
  <c r="BI162"/>
  <c r="BH162"/>
  <c r="BG162"/>
  <c r="BF162"/>
  <c r="T162"/>
  <c r="R162"/>
  <c r="P162"/>
  <c r="BI160"/>
  <c r="BH160"/>
  <c r="BG160"/>
  <c r="BF160"/>
  <c r="T160"/>
  <c r="R160"/>
  <c r="P160"/>
  <c r="BI159"/>
  <c r="BH159"/>
  <c r="BG159"/>
  <c r="BF159"/>
  <c r="T159"/>
  <c r="R159"/>
  <c r="P159"/>
  <c r="BI157"/>
  <c r="BH157"/>
  <c r="BG157"/>
  <c r="BF157"/>
  <c r="T157"/>
  <c r="R157"/>
  <c r="P157"/>
  <c r="BI155"/>
  <c r="BH155"/>
  <c r="BG155"/>
  <c r="BF155"/>
  <c r="T155"/>
  <c r="R155"/>
  <c r="P155"/>
  <c r="BI152"/>
  <c r="BH152"/>
  <c r="BG152"/>
  <c r="BF152"/>
  <c r="T152"/>
  <c r="R152"/>
  <c r="P152"/>
  <c r="BI144"/>
  <c r="BH144"/>
  <c r="BG144"/>
  <c r="BF144"/>
  <c r="T144"/>
  <c r="R144"/>
  <c r="P144"/>
  <c r="BI141"/>
  <c r="BH141"/>
  <c r="BG141"/>
  <c r="BF141"/>
  <c r="T141"/>
  <c r="R141"/>
  <c r="P141"/>
  <c r="BI139"/>
  <c r="BH139"/>
  <c r="BG139"/>
  <c r="BF139"/>
  <c r="T139"/>
  <c r="R139"/>
  <c r="P139"/>
  <c r="BI137"/>
  <c r="BH137"/>
  <c r="BG137"/>
  <c r="BF137"/>
  <c r="T137"/>
  <c r="R137"/>
  <c r="P137"/>
  <c r="BI134"/>
  <c r="BH134"/>
  <c r="BG134"/>
  <c r="BF134"/>
  <c r="T134"/>
  <c r="R134"/>
  <c r="P134"/>
  <c r="BI132"/>
  <c r="BH132"/>
  <c r="BG132"/>
  <c r="BF132"/>
  <c r="T132"/>
  <c r="R132"/>
  <c r="P132"/>
  <c r="BI131"/>
  <c r="BH131"/>
  <c r="BG131"/>
  <c r="BF131"/>
  <c r="T131"/>
  <c r="R131"/>
  <c r="P131"/>
  <c r="BI129"/>
  <c r="BH129"/>
  <c r="BG129"/>
  <c r="BF129"/>
  <c r="T129"/>
  <c r="R129"/>
  <c r="P129"/>
  <c r="BI126"/>
  <c r="BH126"/>
  <c r="BG126"/>
  <c r="BF126"/>
  <c r="T126"/>
  <c r="R126"/>
  <c r="P126"/>
  <c r="BI123"/>
  <c r="BH123"/>
  <c r="BG123"/>
  <c r="BF123"/>
  <c r="T123"/>
  <c r="R123"/>
  <c r="P123"/>
  <c r="BI121"/>
  <c r="BH121"/>
  <c r="BG121"/>
  <c r="BF121"/>
  <c r="T121"/>
  <c r="R121"/>
  <c r="P121"/>
  <c r="BI116"/>
  <c r="BH116"/>
  <c r="BG116"/>
  <c r="BF116"/>
  <c r="T116"/>
  <c r="R116"/>
  <c r="P116"/>
  <c r="BI113"/>
  <c r="BH113"/>
  <c r="BG113"/>
  <c r="BF113"/>
  <c r="T113"/>
  <c r="R113"/>
  <c r="P113"/>
  <c r="BI108"/>
  <c r="BH108"/>
  <c r="BG108"/>
  <c r="BF108"/>
  <c r="T108"/>
  <c r="R108"/>
  <c r="P108"/>
  <c r="BI106"/>
  <c r="BH106"/>
  <c r="BG106"/>
  <c r="BF106"/>
  <c r="T106"/>
  <c r="R106"/>
  <c r="P106"/>
  <c r="BI103"/>
  <c r="BH103"/>
  <c r="BG103"/>
  <c r="BF103"/>
  <c r="T103"/>
  <c r="R103"/>
  <c r="P103"/>
  <c r="J97"/>
  <c r="J96"/>
  <c r="F96"/>
  <c r="F94"/>
  <c r="E92"/>
  <c r="J63"/>
  <c r="J62"/>
  <c r="F62"/>
  <c r="F60"/>
  <c r="E58"/>
  <c r="J22"/>
  <c r="E22"/>
  <c r="F97"/>
  <c r="J21"/>
  <c r="J16"/>
  <c r="J60"/>
  <c r="E7"/>
  <c r="E52"/>
  <c i="5" r="J41"/>
  <c r="J40"/>
  <c i="1" r="AY61"/>
  <c i="5" r="J39"/>
  <c i="1" r="AX61"/>
  <c i="5" r="BI103"/>
  <c r="BH103"/>
  <c r="BG103"/>
  <c r="BF103"/>
  <c r="T103"/>
  <c r="T102"/>
  <c r="T101"/>
  <c r="R103"/>
  <c r="R102"/>
  <c r="R101"/>
  <c r="P103"/>
  <c r="P102"/>
  <c r="P101"/>
  <c r="BI98"/>
  <c r="BH98"/>
  <c r="BG98"/>
  <c r="BF98"/>
  <c r="T98"/>
  <c r="T97"/>
  <c r="T96"/>
  <c r="T95"/>
  <c r="R98"/>
  <c r="R97"/>
  <c r="R96"/>
  <c r="R95"/>
  <c r="P98"/>
  <c r="P97"/>
  <c r="P96"/>
  <c r="P95"/>
  <c i="1" r="AU61"/>
  <c i="5" r="J92"/>
  <c r="J91"/>
  <c r="F91"/>
  <c r="F89"/>
  <c r="E87"/>
  <c r="J63"/>
  <c r="J62"/>
  <c r="F62"/>
  <c r="F60"/>
  <c r="E58"/>
  <c r="J22"/>
  <c r="E22"/>
  <c r="F63"/>
  <c r="J21"/>
  <c r="J16"/>
  <c r="J89"/>
  <c r="E7"/>
  <c r="E81"/>
  <c i="4" r="J190"/>
  <c r="J41"/>
  <c r="J40"/>
  <c i="1" r="AY60"/>
  <c i="4" r="J39"/>
  <c i="1" r="AX60"/>
  <c i="4" r="BI385"/>
  <c r="BH385"/>
  <c r="BG385"/>
  <c r="BF385"/>
  <c r="T385"/>
  <c r="T384"/>
  <c r="T383"/>
  <c r="R385"/>
  <c r="R384"/>
  <c r="R383"/>
  <c r="P385"/>
  <c r="P384"/>
  <c r="P383"/>
  <c r="BI381"/>
  <c r="BH381"/>
  <c r="BG381"/>
  <c r="BF381"/>
  <c r="T381"/>
  <c r="T380"/>
  <c r="R381"/>
  <c r="R380"/>
  <c r="P381"/>
  <c r="P380"/>
  <c r="BI373"/>
  <c r="BH373"/>
  <c r="BG373"/>
  <c r="BF373"/>
  <c r="T373"/>
  <c r="R373"/>
  <c r="P373"/>
  <c r="BI367"/>
  <c r="BH367"/>
  <c r="BG367"/>
  <c r="BF367"/>
  <c r="T367"/>
  <c r="R367"/>
  <c r="P367"/>
  <c r="BI364"/>
  <c r="BH364"/>
  <c r="BG364"/>
  <c r="BF364"/>
  <c r="T364"/>
  <c r="R364"/>
  <c r="P364"/>
  <c r="BI362"/>
  <c r="BH362"/>
  <c r="BG362"/>
  <c r="BF362"/>
  <c r="T362"/>
  <c r="R362"/>
  <c r="P362"/>
  <c r="BI359"/>
  <c r="BH359"/>
  <c r="BG359"/>
  <c r="BF359"/>
  <c r="T359"/>
  <c r="R359"/>
  <c r="P359"/>
  <c r="BI353"/>
  <c r="BH353"/>
  <c r="BG353"/>
  <c r="BF353"/>
  <c r="T353"/>
  <c r="R353"/>
  <c r="P353"/>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3"/>
  <c r="BH303"/>
  <c r="BG303"/>
  <c r="BF303"/>
  <c r="T303"/>
  <c r="R303"/>
  <c r="P303"/>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3"/>
  <c r="BH283"/>
  <c r="BG283"/>
  <c r="BF283"/>
  <c r="T283"/>
  <c r="R283"/>
  <c r="P283"/>
  <c r="BI276"/>
  <c r="BH276"/>
  <c r="BG276"/>
  <c r="BF276"/>
  <c r="T276"/>
  <c r="R276"/>
  <c r="P276"/>
  <c r="BI274"/>
  <c r="BH274"/>
  <c r="BG274"/>
  <c r="BF274"/>
  <c r="T274"/>
  <c r="R274"/>
  <c r="P274"/>
  <c r="BI271"/>
  <c r="BH271"/>
  <c r="BG271"/>
  <c r="BF271"/>
  <c r="T271"/>
  <c r="R271"/>
  <c r="P271"/>
  <c r="BI266"/>
  <c r="BH266"/>
  <c r="BG266"/>
  <c r="BF266"/>
  <c r="T266"/>
  <c r="R266"/>
  <c r="P266"/>
  <c r="BI262"/>
  <c r="BH262"/>
  <c r="BG262"/>
  <c r="BF262"/>
  <c r="T262"/>
  <c r="R262"/>
  <c r="P262"/>
  <c r="BI259"/>
  <c r="BH259"/>
  <c r="BG259"/>
  <c r="BF259"/>
  <c r="T259"/>
  <c r="R259"/>
  <c r="P259"/>
  <c r="BI257"/>
  <c r="BH257"/>
  <c r="BG257"/>
  <c r="BF257"/>
  <c r="T257"/>
  <c r="R257"/>
  <c r="P257"/>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39"/>
  <c r="BH239"/>
  <c r="BG239"/>
  <c r="BF239"/>
  <c r="T239"/>
  <c r="R239"/>
  <c r="P239"/>
  <c r="BI237"/>
  <c r="BH237"/>
  <c r="BG237"/>
  <c r="BF237"/>
  <c r="T237"/>
  <c r="R237"/>
  <c r="P237"/>
  <c r="BI234"/>
  <c r="BH234"/>
  <c r="BG234"/>
  <c r="BF234"/>
  <c r="T234"/>
  <c r="R234"/>
  <c r="P234"/>
  <c r="BI232"/>
  <c r="BH232"/>
  <c r="BG232"/>
  <c r="BF232"/>
  <c r="T232"/>
  <c r="R232"/>
  <c r="P232"/>
  <c r="BI227"/>
  <c r="BH227"/>
  <c r="BG227"/>
  <c r="BF227"/>
  <c r="T227"/>
  <c r="R227"/>
  <c r="P227"/>
  <c r="BI222"/>
  <c r="BH222"/>
  <c r="BG222"/>
  <c r="BF222"/>
  <c r="T222"/>
  <c r="R222"/>
  <c r="P222"/>
  <c r="BI217"/>
  <c r="BH217"/>
  <c r="BG217"/>
  <c r="BF217"/>
  <c r="T217"/>
  <c r="R217"/>
  <c r="P217"/>
  <c r="BI212"/>
  <c r="BH212"/>
  <c r="BG212"/>
  <c r="BF212"/>
  <c r="T212"/>
  <c r="R212"/>
  <c r="P212"/>
  <c r="BI207"/>
  <c r="BH207"/>
  <c r="BG207"/>
  <c r="BF207"/>
  <c r="T207"/>
  <c r="R207"/>
  <c r="P207"/>
  <c r="BI205"/>
  <c r="BH205"/>
  <c r="BG205"/>
  <c r="BF205"/>
  <c r="T205"/>
  <c r="R205"/>
  <c r="P205"/>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J71"/>
  <c r="BI187"/>
  <c r="BH187"/>
  <c r="BG187"/>
  <c r="BF187"/>
  <c r="T187"/>
  <c r="R187"/>
  <c r="P187"/>
  <c r="BI183"/>
  <c r="BH183"/>
  <c r="BG183"/>
  <c r="BF183"/>
  <c r="T183"/>
  <c r="R183"/>
  <c r="P183"/>
  <c r="BI182"/>
  <c r="BH182"/>
  <c r="BG182"/>
  <c r="BF182"/>
  <c r="T182"/>
  <c r="R182"/>
  <c r="P182"/>
  <c r="BI180"/>
  <c r="BH180"/>
  <c r="BG180"/>
  <c r="BF180"/>
  <c r="T180"/>
  <c r="R180"/>
  <c r="P180"/>
  <c r="BI177"/>
  <c r="BH177"/>
  <c r="BG177"/>
  <c r="BF177"/>
  <c r="T177"/>
  <c r="R177"/>
  <c r="P177"/>
  <c r="BI174"/>
  <c r="BH174"/>
  <c r="BG174"/>
  <c r="BF174"/>
  <c r="T174"/>
  <c r="R174"/>
  <c r="P174"/>
  <c r="BI172"/>
  <c r="BH172"/>
  <c r="BG172"/>
  <c r="BF172"/>
  <c r="T172"/>
  <c r="R172"/>
  <c r="P172"/>
  <c r="BI169"/>
  <c r="BH169"/>
  <c r="BG169"/>
  <c r="BF169"/>
  <c r="T169"/>
  <c r="R169"/>
  <c r="P169"/>
  <c r="BI166"/>
  <c r="BH166"/>
  <c r="BG166"/>
  <c r="BF166"/>
  <c r="T166"/>
  <c r="R166"/>
  <c r="P166"/>
  <c r="BI154"/>
  <c r="BH154"/>
  <c r="BG154"/>
  <c r="BF154"/>
  <c r="T154"/>
  <c r="R154"/>
  <c r="P154"/>
  <c r="BI149"/>
  <c r="BH149"/>
  <c r="BG149"/>
  <c r="BF149"/>
  <c r="T149"/>
  <c r="R149"/>
  <c r="P149"/>
  <c r="BI146"/>
  <c r="BH146"/>
  <c r="BG146"/>
  <c r="BF146"/>
  <c r="T146"/>
  <c r="R146"/>
  <c r="P146"/>
  <c r="BI143"/>
  <c r="BH143"/>
  <c r="BG143"/>
  <c r="BF143"/>
  <c r="T143"/>
  <c r="R143"/>
  <c r="P143"/>
  <c r="BI140"/>
  <c r="BH140"/>
  <c r="BG140"/>
  <c r="BF140"/>
  <c r="T140"/>
  <c r="R140"/>
  <c r="P140"/>
  <c r="BI138"/>
  <c r="BH138"/>
  <c r="BG138"/>
  <c r="BF138"/>
  <c r="T138"/>
  <c r="R138"/>
  <c r="P138"/>
  <c r="BI136"/>
  <c r="BH136"/>
  <c r="BG136"/>
  <c r="BF136"/>
  <c r="T136"/>
  <c r="R136"/>
  <c r="P136"/>
  <c r="BI131"/>
  <c r="BH131"/>
  <c r="BG131"/>
  <c r="BF131"/>
  <c r="T131"/>
  <c r="R131"/>
  <c r="P131"/>
  <c r="BI127"/>
  <c r="BH127"/>
  <c r="BG127"/>
  <c r="BF127"/>
  <c r="T127"/>
  <c r="R127"/>
  <c r="P127"/>
  <c r="BI123"/>
  <c r="BH123"/>
  <c r="BG123"/>
  <c r="BF123"/>
  <c r="T123"/>
  <c r="R123"/>
  <c r="P123"/>
  <c r="BI119"/>
  <c r="BH119"/>
  <c r="BG119"/>
  <c r="BF119"/>
  <c r="T119"/>
  <c r="R119"/>
  <c r="P119"/>
  <c r="BI115"/>
  <c r="BH115"/>
  <c r="BG115"/>
  <c r="BF115"/>
  <c r="T115"/>
  <c r="R115"/>
  <c r="P115"/>
  <c r="BI108"/>
  <c r="BH108"/>
  <c r="BG108"/>
  <c r="BF108"/>
  <c r="T108"/>
  <c r="R108"/>
  <c r="P108"/>
  <c r="BI105"/>
  <c r="BH105"/>
  <c r="BG105"/>
  <c r="BF105"/>
  <c r="T105"/>
  <c r="R105"/>
  <c r="P105"/>
  <c r="J99"/>
  <c r="J98"/>
  <c r="F98"/>
  <c r="F96"/>
  <c r="E94"/>
  <c r="J63"/>
  <c r="J62"/>
  <c r="F62"/>
  <c r="F60"/>
  <c r="E58"/>
  <c r="J22"/>
  <c r="E22"/>
  <c r="F99"/>
  <c r="J21"/>
  <c r="J16"/>
  <c r="J96"/>
  <c r="E7"/>
  <c r="E52"/>
  <c i="3" r="J41"/>
  <c r="J40"/>
  <c i="1" r="AY58"/>
  <c i="3" r="J39"/>
  <c i="1" r="AX58"/>
  <c i="3" r="BI116"/>
  <c r="BH116"/>
  <c r="BG116"/>
  <c r="BF116"/>
  <c r="T116"/>
  <c r="T115"/>
  <c r="R116"/>
  <c r="R115"/>
  <c r="P116"/>
  <c r="P115"/>
  <c r="BI113"/>
  <c r="BH113"/>
  <c r="BG113"/>
  <c r="BF113"/>
  <c r="T113"/>
  <c r="T112"/>
  <c r="R113"/>
  <c r="R112"/>
  <c r="P113"/>
  <c r="P112"/>
  <c r="BI110"/>
  <c r="BH110"/>
  <c r="BG110"/>
  <c r="BF110"/>
  <c r="T110"/>
  <c r="T109"/>
  <c r="R110"/>
  <c r="R109"/>
  <c r="P110"/>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F90"/>
  <c r="E88"/>
  <c r="F60"/>
  <c r="E58"/>
  <c r="J28"/>
  <c r="E28"/>
  <c r="J93"/>
  <c r="J27"/>
  <c r="J25"/>
  <c r="E25"/>
  <c r="J92"/>
  <c r="J24"/>
  <c r="J22"/>
  <c r="E22"/>
  <c r="F93"/>
  <c r="J21"/>
  <c r="J19"/>
  <c r="E19"/>
  <c r="F62"/>
  <c r="J18"/>
  <c r="J16"/>
  <c r="J60"/>
  <c r="E7"/>
  <c r="E82"/>
  <c i="2" r="J41"/>
  <c r="J40"/>
  <c i="1" r="AY57"/>
  <c i="2" r="J39"/>
  <c i="1" r="AX57"/>
  <c i="2" r="BI113"/>
  <c r="BH113"/>
  <c r="BG113"/>
  <c r="BF113"/>
  <c r="T113"/>
  <c r="R113"/>
  <c r="P113"/>
  <c r="BI111"/>
  <c r="BH111"/>
  <c r="BG111"/>
  <c r="BF111"/>
  <c r="T111"/>
  <c r="R111"/>
  <c r="P111"/>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7"/>
  <c r="BH97"/>
  <c r="BG97"/>
  <c r="BF97"/>
  <c r="T97"/>
  <c r="R97"/>
  <c r="P97"/>
  <c r="F88"/>
  <c r="E86"/>
  <c r="F60"/>
  <c r="E58"/>
  <c r="J28"/>
  <c r="E28"/>
  <c r="J91"/>
  <c r="J27"/>
  <c r="J25"/>
  <c r="E25"/>
  <c r="J90"/>
  <c r="J24"/>
  <c r="J22"/>
  <c r="E22"/>
  <c r="F91"/>
  <c r="J21"/>
  <c r="J19"/>
  <c r="E19"/>
  <c r="F90"/>
  <c r="J18"/>
  <c r="J16"/>
  <c r="J60"/>
  <c r="E7"/>
  <c r="E80"/>
  <c i="1" r="L50"/>
  <c r="AM50"/>
  <c r="AM49"/>
  <c r="L49"/>
  <c r="AM47"/>
  <c r="L47"/>
  <c r="L45"/>
  <c r="L44"/>
  <c i="4" r="J381"/>
  <c r="BK310"/>
  <c r="BK367"/>
  <c r="J308"/>
  <c i="6" r="BK162"/>
  <c r="BK230"/>
  <c i="8" r="J117"/>
  <c r="BK101"/>
  <c r="BK154"/>
  <c i="10" r="BK190"/>
  <c r="J149"/>
  <c r="J236"/>
  <c r="BK301"/>
  <c i="12" r="BK384"/>
  <c r="BK204"/>
  <c r="BK493"/>
  <c i="13" r="J1766"/>
  <c r="BK1196"/>
  <c r="BK512"/>
  <c r="BK1378"/>
  <c r="J333"/>
  <c r="J1289"/>
  <c r="BK367"/>
  <c r="J1236"/>
  <c r="J237"/>
  <c r="J1342"/>
  <c r="J798"/>
  <c r="J1812"/>
  <c r="J680"/>
  <c r="J1721"/>
  <c r="J741"/>
  <c r="J1816"/>
  <c r="J465"/>
  <c i="14" r="J142"/>
  <c i="15" r="BK169"/>
  <c r="J127"/>
  <c r="J119"/>
  <c i="16" r="J124"/>
  <c i="17" r="BK129"/>
  <c r="J110"/>
  <c i="18" r="J117"/>
  <c r="J125"/>
  <c i="21" r="BK186"/>
  <c r="BK164"/>
  <c r="BK133"/>
  <c i="22" r="J117"/>
  <c i="23" r="J117"/>
  <c r="J103"/>
  <c i="24" r="J126"/>
  <c i="26" r="J148"/>
  <c r="J150"/>
  <c i="27" r="J174"/>
  <c r="BK274"/>
  <c r="BK119"/>
  <c r="J234"/>
  <c r="J103"/>
  <c i="28" r="J121"/>
  <c i="29" r="J598"/>
  <c r="BK255"/>
  <c r="BK141"/>
  <c r="BK580"/>
  <c r="BK316"/>
  <c r="J206"/>
  <c i="30" r="BK247"/>
  <c r="J164"/>
  <c i="31" r="J154"/>
  <c r="J205"/>
  <c i="32" r="BK200"/>
  <c i="33" r="J171"/>
  <c i="34" r="BK538"/>
  <c r="BK525"/>
  <c r="J718"/>
  <c r="BK453"/>
  <c r="J659"/>
  <c r="J286"/>
  <c r="BK297"/>
  <c r="BK517"/>
  <c r="J636"/>
  <c r="J134"/>
  <c r="BK500"/>
  <c i="36" r="BK285"/>
  <c i="38" r="BK203"/>
  <c i="39" r="J124"/>
  <c i="40" r="J134"/>
  <c i="41" r="BK157"/>
  <c i="42" r="BK160"/>
  <c r="BK238"/>
  <c r="BK241"/>
  <c r="J355"/>
  <c r="J297"/>
  <c i="43" r="J165"/>
  <c r="BK284"/>
  <c i="45" r="J247"/>
  <c r="BK279"/>
  <c i="47" r="BK144"/>
  <c i="48" r="BK323"/>
  <c r="J361"/>
  <c r="BK244"/>
  <c r="J307"/>
  <c i="49" r="J220"/>
  <c r="BK109"/>
  <c i="51" r="J165"/>
  <c r="BK189"/>
  <c r="BK295"/>
  <c i="53" r="BK121"/>
  <c r="J330"/>
  <c r="J121"/>
  <c r="BK135"/>
  <c i="54" r="BK212"/>
  <c r="J171"/>
  <c i="55" r="J109"/>
  <c i="56" r="BK208"/>
  <c i="57" r="J106"/>
  <c i="58" r="J231"/>
  <c r="BK143"/>
  <c i="4" r="BK227"/>
  <c r="BK131"/>
  <c r="J119"/>
  <c r="J303"/>
  <c i="6" r="BK203"/>
  <c r="J160"/>
  <c i="8" r="J114"/>
  <c r="J109"/>
  <c i="10" r="BK225"/>
  <c r="J216"/>
  <c r="BK256"/>
  <c r="J181"/>
  <c i="11" r="J97"/>
  <c i="12" r="J299"/>
  <c r="BK467"/>
  <c r="J491"/>
  <c i="13" r="J1742"/>
  <c r="J1298"/>
  <c r="BK722"/>
  <c r="BK1280"/>
  <c r="BK680"/>
  <c r="J1448"/>
  <c r="J777"/>
  <c r="BK1635"/>
  <c r="J860"/>
  <c r="J1657"/>
  <c r="J1022"/>
  <c r="BK1627"/>
  <c r="BK451"/>
  <c r="J1306"/>
  <c r="BK342"/>
  <c r="J1811"/>
  <c r="J1268"/>
  <c r="BK549"/>
  <c i="14" r="BK172"/>
  <c i="15" r="BK164"/>
  <c r="J138"/>
  <c r="BK127"/>
  <c i="16" r="BK137"/>
  <c r="BK103"/>
  <c i="17" r="J129"/>
  <c i="18" r="J127"/>
  <c i="19" r="J97"/>
  <c i="21" r="BK104"/>
  <c r="J99"/>
  <c r="J171"/>
  <c i="23" r="BK109"/>
  <c i="24" r="J127"/>
  <c i="25" r="J111"/>
  <c i="26" r="BK132"/>
  <c r="BK133"/>
  <c i="27" r="J290"/>
  <c r="BK292"/>
  <c r="BK262"/>
  <c r="J232"/>
  <c r="J130"/>
  <c i="29" r="J192"/>
  <c r="J523"/>
  <c r="BK485"/>
  <c r="BK305"/>
  <c r="BK166"/>
  <c r="J418"/>
  <c i="30" r="BK168"/>
  <c i="31" r="J140"/>
  <c r="BK228"/>
  <c i="32" r="BK123"/>
  <c i="33" r="J227"/>
  <c r="J233"/>
  <c i="34" r="BK304"/>
  <c r="BK262"/>
  <c r="J522"/>
  <c r="BK149"/>
  <c r="J543"/>
  <c r="BK614"/>
  <c r="J155"/>
  <c r="J283"/>
  <c r="BK561"/>
  <c i="36" r="J315"/>
  <c r="BK200"/>
  <c i="38" r="BK190"/>
  <c i="40" r="J137"/>
  <c r="J139"/>
  <c i="41" r="BK150"/>
  <c i="42" r="J142"/>
  <c r="BK342"/>
  <c r="J213"/>
  <c r="BK294"/>
  <c i="43" r="BK132"/>
  <c r="J145"/>
  <c i="44" r="J122"/>
  <c i="45" r="J203"/>
  <c i="46" r="BK113"/>
  <c i="48" r="BK352"/>
  <c r="J213"/>
  <c r="BK228"/>
  <c r="J311"/>
  <c i="49" r="BK122"/>
  <c r="J145"/>
  <c i="50" r="J128"/>
  <c i="51" r="BK291"/>
  <c r="BK213"/>
  <c r="J291"/>
  <c i="52" r="BK103"/>
  <c i="53" r="J313"/>
  <c r="J242"/>
  <c r="J202"/>
  <c i="54" r="BK132"/>
  <c i="55" r="BK128"/>
  <c i="56" r="BK148"/>
  <c i="57" r="BK111"/>
  <c i="58" r="BK176"/>
  <c r="BK160"/>
  <c i="4" r="BK259"/>
  <c r="J149"/>
  <c r="BK212"/>
  <c i="6" r="BK222"/>
  <c r="BK223"/>
  <c r="BK139"/>
  <c i="8" r="J121"/>
  <c r="J135"/>
  <c i="10" r="J198"/>
  <c r="J104"/>
  <c r="J199"/>
  <c r="BK214"/>
  <c i="12" r="BK346"/>
  <c r="BK446"/>
  <c r="BK138"/>
  <c i="13" r="J1456"/>
  <c r="J866"/>
  <c r="J1477"/>
  <c r="J993"/>
  <c r="BK203"/>
  <c r="BK882"/>
  <c r="J1784"/>
  <c r="J968"/>
  <c r="BK307"/>
  <c r="J1373"/>
  <c r="BK650"/>
  <c r="BK1830"/>
  <c r="BK1438"/>
  <c r="BK712"/>
  <c r="BK400"/>
  <c i="14" r="BK114"/>
  <c i="15" r="J108"/>
  <c r="J110"/>
  <c r="J115"/>
  <c i="16" r="J101"/>
  <c i="17" r="BK111"/>
  <c r="BK104"/>
  <c i="18" r="J122"/>
  <c r="BK133"/>
  <c i="20" r="BK92"/>
  <c i="21" r="BK156"/>
  <c r="BK105"/>
  <c r="J106"/>
  <c r="J175"/>
  <c r="J178"/>
  <c i="22" r="J118"/>
  <c i="23" r="J121"/>
  <c i="24" r="J128"/>
  <c i="25" r="J104"/>
  <c i="26" r="BK119"/>
  <c r="BK146"/>
  <c r="BK114"/>
  <c i="27" r="BK140"/>
  <c r="BK130"/>
  <c r="BK198"/>
  <c r="BK268"/>
  <c r="BK205"/>
  <c i="28" r="BK109"/>
  <c i="29" r="J136"/>
  <c r="J595"/>
  <c r="J588"/>
  <c r="BK497"/>
  <c r="BK499"/>
  <c r="J274"/>
  <c i="30" r="BK164"/>
  <c r="J271"/>
  <c r="BK145"/>
  <c i="31" r="BK266"/>
  <c r="J242"/>
  <c i="32" r="J234"/>
  <c i="33" r="BK205"/>
  <c r="J240"/>
  <c i="34" r="BK458"/>
  <c r="J551"/>
  <c r="J251"/>
  <c r="J468"/>
  <c r="BK536"/>
  <c r="BK134"/>
  <c r="BK361"/>
  <c r="J652"/>
  <c r="BK254"/>
  <c r="J600"/>
  <c r="J118"/>
  <c r="BK334"/>
  <c i="36" r="J323"/>
  <c r="J313"/>
  <c i="38" r="BK117"/>
  <c i="39" r="J118"/>
  <c i="40" r="BK136"/>
  <c r="J125"/>
  <c i="42" r="BK351"/>
  <c r="J194"/>
  <c r="BK298"/>
  <c r="J366"/>
  <c r="BK190"/>
  <c i="43" r="BK267"/>
  <c r="BK224"/>
  <c r="BK124"/>
  <c i="45" r="BK233"/>
  <c r="BK175"/>
  <c r="BK126"/>
  <c i="47" r="J142"/>
  <c i="48" r="BK169"/>
  <c r="BK371"/>
  <c r="J225"/>
  <c r="J196"/>
  <c r="J371"/>
  <c i="49" r="BK100"/>
  <c r="BK135"/>
  <c r="J154"/>
  <c i="51" r="BK314"/>
  <c r="BK250"/>
  <c r="BK261"/>
  <c i="52" r="J101"/>
  <c i="53" r="BK204"/>
  <c r="BK258"/>
  <c r="BK324"/>
  <c r="BK226"/>
  <c i="54" r="J269"/>
  <c r="J191"/>
  <c i="55" r="J113"/>
  <c i="56" r="BK133"/>
  <c i="57" r="BK101"/>
  <c i="58" r="BK154"/>
  <c r="J168"/>
  <c i="3" r="BK103"/>
  <c i="4" r="J200"/>
  <c r="J317"/>
  <c r="J326"/>
  <c i="6" r="J182"/>
  <c r="J245"/>
  <c r="J191"/>
  <c i="8" r="J127"/>
  <c r="BK162"/>
  <c r="BK114"/>
  <c i="10" r="J126"/>
  <c r="BK212"/>
  <c r="BK234"/>
  <c r="J179"/>
  <c i="22" r="J110"/>
  <c i="23" r="J106"/>
  <c i="24" r="BK111"/>
  <c i="25" r="J107"/>
  <c i="26" r="BK103"/>
  <c i="27" r="BK300"/>
  <c r="J281"/>
  <c r="J149"/>
  <c r="BK118"/>
  <c r="BK142"/>
  <c r="J313"/>
  <c i="28" r="BK106"/>
  <c i="29" r="J507"/>
  <c r="BK505"/>
  <c r="BK311"/>
  <c r="BK302"/>
  <c r="J166"/>
  <c i="30" r="BK199"/>
  <c r="J154"/>
  <c i="31" r="BK248"/>
  <c r="BK262"/>
  <c i="32" r="J184"/>
  <c i="33" r="BK240"/>
  <c r="BK232"/>
  <c i="34" r="BK324"/>
  <c r="BK428"/>
  <c r="BK700"/>
  <c r="BK382"/>
  <c r="J137"/>
  <c r="J390"/>
  <c r="BK515"/>
  <c r="J123"/>
  <c r="J216"/>
  <c r="J361"/>
  <c r="J629"/>
  <c r="BK331"/>
  <c i="36" r="BK167"/>
  <c r="BK146"/>
  <c r="BK232"/>
  <c r="BK163"/>
  <c r="J294"/>
  <c r="J198"/>
  <c r="BK121"/>
  <c r="J210"/>
  <c r="J111"/>
  <c i="37" r="J111"/>
  <c r="BK95"/>
  <c r="BK122"/>
  <c r="BK120"/>
  <c r="J115"/>
  <c i="38" r="J239"/>
  <c r="BK198"/>
  <c r="BK251"/>
  <c r="BK130"/>
  <c r="J246"/>
  <c r="BK205"/>
  <c r="BK260"/>
  <c r="BK183"/>
  <c r="BK220"/>
  <c r="J226"/>
  <c i="40" r="J146"/>
  <c r="J144"/>
  <c r="J115"/>
  <c i="42" r="J353"/>
  <c r="BK271"/>
  <c r="J149"/>
  <c r="BK310"/>
  <c r="J100"/>
  <c i="43" r="J279"/>
  <c r="J180"/>
  <c r="J161"/>
  <c i="45" r="BK225"/>
  <c r="J209"/>
  <c r="J258"/>
  <c i="47" r="J147"/>
  <c i="48" r="BK360"/>
  <c r="J339"/>
  <c r="BK374"/>
  <c r="BK317"/>
  <c i="49" r="J179"/>
  <c r="J191"/>
  <c r="J252"/>
  <c i="50" r="J120"/>
  <c i="51" r="J213"/>
  <c r="J103"/>
  <c r="BK120"/>
  <c i="52" r="BK135"/>
  <c i="53" r="J271"/>
  <c r="BK147"/>
  <c r="BK224"/>
  <c r="BK199"/>
  <c i="54" r="BK179"/>
  <c r="BK149"/>
  <c i="55" r="BK106"/>
  <c i="56" r="BK168"/>
  <c r="BK214"/>
  <c i="58" r="J143"/>
  <c r="J209"/>
  <c i="1" r="AS87"/>
  <c i="4" r="BK341"/>
  <c r="BK364"/>
  <c i="6" r="J214"/>
  <c r="J126"/>
  <c r="J155"/>
  <c i="8" r="J140"/>
  <c r="J137"/>
  <c r="J130"/>
  <c i="10" r="J275"/>
  <c r="J293"/>
  <c r="J105"/>
  <c r="BK216"/>
  <c r="J129"/>
  <c i="11" r="BK108"/>
  <c i="12" r="BK505"/>
  <c r="J346"/>
  <c r="J260"/>
  <c r="BK207"/>
  <c i="13" r="BK1447"/>
  <c r="J1096"/>
  <c r="J482"/>
  <c r="BK1459"/>
  <c r="J1038"/>
  <c r="J317"/>
  <c r="J1402"/>
  <c r="J708"/>
  <c r="BK1428"/>
  <c r="J895"/>
  <c r="BK1716"/>
  <c r="J1301"/>
  <c r="BK839"/>
  <c r="BK1242"/>
  <c r="J672"/>
  <c r="BK1600"/>
  <c r="J918"/>
  <c r="BK1847"/>
  <c r="BK1824"/>
  <c r="BK1429"/>
  <c r="J1077"/>
  <c r="J455"/>
  <c i="14" r="J186"/>
  <c i="15" r="J155"/>
  <c r="J152"/>
  <c r="J182"/>
  <c r="BK114"/>
  <c i="16" r="BK134"/>
  <c i="17" r="J134"/>
  <c r="J131"/>
  <c i="18" r="BK103"/>
  <c i="29" r="J178"/>
  <c i="30" r="J265"/>
  <c r="BK274"/>
  <c i="31" r="J249"/>
  <c r="J179"/>
  <c i="32" r="BK118"/>
  <c i="33" r="J239"/>
  <c i="34" r="BK507"/>
  <c r="BK573"/>
  <c r="BK234"/>
  <c r="J338"/>
  <c r="BK432"/>
  <c r="BK659"/>
  <c r="BK219"/>
  <c r="J458"/>
  <c r="J639"/>
  <c r="J645"/>
  <c i="35" r="BK101"/>
  <c i="36" r="BK231"/>
  <c i="38" r="BK232"/>
  <c r="BK128"/>
  <c i="40" r="BK144"/>
  <c r="BK122"/>
  <c i="41" r="BK122"/>
  <c i="42" r="J190"/>
  <c r="BK172"/>
  <c r="BK301"/>
  <c r="J226"/>
  <c r="J359"/>
  <c r="J130"/>
  <c i="43" r="BK169"/>
  <c r="J300"/>
  <c i="44" r="BK111"/>
  <c i="45" r="J238"/>
  <c r="J112"/>
  <c i="46" r="J108"/>
  <c i="48" r="J228"/>
  <c r="J340"/>
  <c r="BK133"/>
  <c r="J117"/>
  <c r="BK304"/>
  <c i="49" r="BK189"/>
  <c r="J217"/>
  <c i="50" r="BK128"/>
  <c i="51" r="J320"/>
  <c r="BK309"/>
  <c r="J325"/>
  <c i="53" r="J137"/>
  <c r="J320"/>
  <c r="BK350"/>
  <c r="J285"/>
  <c r="BK237"/>
  <c i="54" r="BK115"/>
  <c r="BK253"/>
  <c i="55" r="BK97"/>
  <c i="56" r="BK160"/>
  <c r="J222"/>
  <c i="58" r="J234"/>
  <c r="BK183"/>
  <c i="2" r="J102"/>
  <c i="4" r="J177"/>
  <c r="J359"/>
  <c r="J115"/>
  <c r="BK385"/>
  <c i="6" r="BK229"/>
  <c r="BK134"/>
  <c r="BK141"/>
  <c i="8" r="J105"/>
  <c r="BK96"/>
  <c r="BK131"/>
  <c i="10" r="BK274"/>
  <c r="BK230"/>
  <c r="BK270"/>
  <c r="BK108"/>
  <c r="BK293"/>
  <c i="11" r="BK106"/>
  <c i="12" r="BK508"/>
  <c r="J217"/>
  <c r="J309"/>
  <c r="BK360"/>
  <c i="13" r="J1494"/>
  <c r="BK1255"/>
  <c r="J728"/>
  <c r="BK1596"/>
  <c r="BK1013"/>
  <c r="BK1811"/>
  <c r="J1421"/>
  <c r="BK767"/>
  <c r="J1539"/>
  <c r="J1124"/>
  <c r="J1444"/>
  <c r="J965"/>
  <c r="BK195"/>
  <c r="J1417"/>
  <c r="J529"/>
  <c r="J1531"/>
  <c r="J746"/>
  <c r="J1832"/>
  <c r="BK1779"/>
  <c r="J1048"/>
  <c i="14" r="BK136"/>
  <c r="J110"/>
  <c i="15" r="BK161"/>
  <c r="BK156"/>
  <c r="J176"/>
  <c i="16" r="BK117"/>
  <c r="J139"/>
  <c i="17" r="BK128"/>
  <c i="18" r="J101"/>
  <c r="J130"/>
  <c i="19" r="BK97"/>
  <c i="21" r="BK193"/>
  <c r="BK106"/>
  <c r="J102"/>
  <c i="22" r="BK127"/>
  <c r="BK117"/>
  <c i="23" r="J102"/>
  <c i="24" r="J117"/>
  <c r="BK114"/>
  <c i="25" r="J99"/>
  <c i="26" r="J110"/>
  <c r="BK152"/>
  <c r="J111"/>
  <c i="27" r="BK208"/>
  <c r="BK310"/>
  <c r="BK271"/>
  <c r="J214"/>
  <c r="BK306"/>
  <c r="BK313"/>
  <c r="BK174"/>
  <c i="28" r="BK104"/>
  <c i="29" r="J513"/>
  <c r="BK314"/>
  <c r="J392"/>
  <c r="BK539"/>
  <c r="J258"/>
  <c r="BK198"/>
  <c i="30" r="BK201"/>
  <c i="31" r="BK279"/>
  <c r="J149"/>
  <c i="32" r="BK144"/>
  <c i="33" r="J236"/>
  <c r="BK238"/>
  <c i="34" r="J643"/>
  <c r="BK457"/>
  <c r="J648"/>
  <c r="J372"/>
  <c r="BK569"/>
  <c r="BK650"/>
  <c r="J324"/>
  <c r="BK422"/>
  <c r="J176"/>
  <c r="J699"/>
  <c r="BK352"/>
  <c r="J725"/>
  <c r="BK384"/>
  <c i="36" r="BK182"/>
  <c i="38" r="BK207"/>
  <c i="39" r="BK113"/>
  <c r="J113"/>
  <c i="40" r="J140"/>
  <c r="J101"/>
  <c r="J99"/>
  <c i="42" r="J300"/>
  <c r="BK232"/>
  <c r="BK169"/>
  <c r="BK373"/>
  <c r="J159"/>
  <c r="BK279"/>
  <c i="43" r="J263"/>
  <c r="BK107"/>
  <c i="44" r="BK97"/>
  <c i="45" r="J200"/>
  <c r="J253"/>
  <c r="BK258"/>
  <c i="48" r="BK338"/>
  <c r="J263"/>
  <c r="J236"/>
  <c r="BK379"/>
  <c r="J255"/>
  <c r="BK114"/>
  <c i="49" r="BK182"/>
  <c i="51" r="J278"/>
  <c r="BK257"/>
  <c r="J111"/>
  <c r="J334"/>
  <c i="52" r="J112"/>
  <c i="53" r="J279"/>
  <c r="BK340"/>
  <c r="BK127"/>
  <c i="54" r="BK112"/>
  <c r="J266"/>
  <c r="BK216"/>
  <c i="56" r="BK151"/>
  <c i="57" r="J128"/>
  <c i="58" r="BK231"/>
  <c r="J217"/>
  <c r="BK146"/>
  <c i="1" r="AS147"/>
  <c i="4" r="J302"/>
  <c r="J108"/>
  <c r="J290"/>
  <c r="J306"/>
  <c i="6" r="J193"/>
  <c r="J123"/>
  <c r="BK126"/>
  <c i="8" r="J155"/>
  <c r="J103"/>
  <c r="J110"/>
  <c i="10" r="BK186"/>
  <c r="BK173"/>
  <c r="J153"/>
  <c r="J135"/>
  <c r="BK250"/>
  <c r="J176"/>
  <c i="12" r="J450"/>
  <c r="BK490"/>
  <c r="J464"/>
  <c r="J470"/>
  <c i="13" r="J1534"/>
  <c r="BK1070"/>
  <c r="BK693"/>
  <c r="BK295"/>
  <c r="J1419"/>
  <c r="J995"/>
  <c r="J1409"/>
  <c r="BK975"/>
  <c r="BK350"/>
  <c r="J1481"/>
  <c r="BK1106"/>
  <c r="J612"/>
  <c r="BK1292"/>
  <c r="J494"/>
  <c r="BK1603"/>
  <c r="J1102"/>
  <c r="J1451"/>
  <c r="BK989"/>
  <c r="J1835"/>
  <c r="BK921"/>
  <c r="BK467"/>
  <c i="14" r="J106"/>
  <c i="15" r="BK170"/>
  <c r="J111"/>
  <c r="BK148"/>
  <c i="16" r="BK124"/>
  <c r="J102"/>
  <c i="17" r="J107"/>
  <c r="BK100"/>
  <c i="18" r="J100"/>
  <c i="19" r="BK96"/>
  <c i="21" r="BK100"/>
  <c r="J168"/>
  <c r="J105"/>
  <c i="22" r="BK123"/>
  <c i="23" r="J100"/>
  <c r="J114"/>
  <c i="25" r="BK100"/>
  <c r="J116"/>
  <c i="26" r="J106"/>
  <c r="J112"/>
  <c i="27" r="J251"/>
  <c r="J205"/>
  <c r="J217"/>
  <c r="BK222"/>
  <c r="BK320"/>
  <c r="BK189"/>
  <c i="29" r="BK509"/>
  <c r="J482"/>
  <c r="J459"/>
  <c r="J601"/>
  <c r="BK129"/>
  <c r="BK551"/>
  <c i="30" r="J199"/>
  <c r="BK229"/>
  <c i="31" r="BK211"/>
  <c r="J285"/>
  <c i="32" r="J197"/>
  <c r="J221"/>
  <c i="33" r="J245"/>
  <c r="BK231"/>
  <c i="34" r="BK255"/>
  <c r="J637"/>
  <c r="BK251"/>
  <c r="BK490"/>
  <c r="BK338"/>
  <c r="J670"/>
  <c r="J259"/>
  <c r="BK626"/>
  <c r="J290"/>
  <c r="BK543"/>
  <c r="BK128"/>
  <c i="36" r="BK266"/>
  <c i="38" r="J207"/>
  <c i="39" r="J122"/>
  <c i="40" r="J104"/>
  <c r="BK147"/>
  <c i="41" r="BK118"/>
  <c i="42" r="BK118"/>
  <c r="J161"/>
  <c r="J408"/>
  <c r="J339"/>
  <c r="J193"/>
  <c i="43" r="J280"/>
  <c r="BK186"/>
  <c r="BK227"/>
  <c i="44" r="J106"/>
  <c i="45" r="BK241"/>
  <c i="46" r="BK111"/>
  <c i="47" r="BK145"/>
  <c i="48" r="J100"/>
  <c r="J248"/>
  <c r="BK395"/>
  <c r="J287"/>
  <c i="49" r="J110"/>
  <c i="50" r="J109"/>
  <c i="51" r="BK223"/>
  <c r="BK264"/>
  <c r="J264"/>
  <c i="52" r="BK112"/>
  <c i="53" r="BK321"/>
  <c r="BK281"/>
  <c r="BK333"/>
  <c r="BK179"/>
  <c i="54" r="BK247"/>
  <c r="J132"/>
  <c i="56" r="J107"/>
  <c i="57" r="BK99"/>
  <c i="58" r="BK199"/>
  <c r="BK213"/>
  <c r="BK125"/>
  <c i="12" r="BK235"/>
  <c i="13" r="BK947"/>
  <c r="BK1666"/>
  <c r="J1423"/>
  <c r="BK1022"/>
  <c r="BK719"/>
  <c r="J1735"/>
  <c r="BK1263"/>
  <c r="BK1491"/>
  <c r="J1178"/>
  <c r="BK487"/>
  <c r="J310"/>
  <c r="BK218"/>
  <c r="J1512"/>
  <c r="J614"/>
  <c r="J1686"/>
  <c r="BK1149"/>
  <c r="J1277"/>
  <c r="J631"/>
  <c r="J1827"/>
  <c r="BK569"/>
  <c i="14" r="BK140"/>
  <c r="J188"/>
  <c i="15" r="J147"/>
  <c r="BK123"/>
  <c r="BK118"/>
  <c i="16" r="BK116"/>
  <c i="17" r="BK121"/>
  <c i="18" r="BK119"/>
  <c i="22" r="J128"/>
  <c i="23" r="BK104"/>
  <c i="24" r="J111"/>
  <c i="25" r="J134"/>
  <c i="26" r="BK126"/>
  <c i="27" r="J238"/>
  <c r="BK241"/>
  <c r="J292"/>
  <c r="BK308"/>
  <c r="BK259"/>
  <c r="J142"/>
  <c i="29" r="BK361"/>
  <c r="BK222"/>
  <c r="BK217"/>
  <c i="3" r="J103"/>
  <c i="4" r="J298"/>
  <c r="BK324"/>
  <c r="BK314"/>
  <c i="6" r="J233"/>
  <c r="J113"/>
  <c i="8" r="BK119"/>
  <c r="J151"/>
  <c r="BK137"/>
  <c i="10" r="BK135"/>
  <c r="J117"/>
  <c r="J230"/>
  <c r="BK153"/>
  <c r="J223"/>
  <c i="12" r="J177"/>
  <c r="BK241"/>
  <c r="J156"/>
  <c r="BK177"/>
  <c i="13" r="BK1424"/>
  <c r="J1044"/>
  <c r="BK1646"/>
  <c r="J954"/>
  <c r="J1661"/>
  <c r="J1146"/>
  <c r="J1598"/>
  <c r="J952"/>
  <c r="BK1477"/>
  <c r="J857"/>
  <c r="J1676"/>
  <c r="J848"/>
  <c r="J1592"/>
  <c r="J1182"/>
  <c r="J215"/>
  <c r="J1794"/>
  <c r="BK1115"/>
  <c r="J340"/>
  <c i="15" r="BK181"/>
  <c r="J130"/>
  <c r="BK175"/>
  <c i="16" r="J116"/>
  <c r="BK121"/>
  <c i="17" r="J126"/>
  <c i="18" r="BK115"/>
  <c i="19" r="BK99"/>
  <c i="21" r="J194"/>
  <c r="BK101"/>
  <c r="J131"/>
  <c r="BK188"/>
  <c i="22" r="BK106"/>
  <c i="24" r="BK126"/>
  <c i="25" r="J132"/>
  <c r="J101"/>
  <c i="26" r="BK129"/>
  <c i="27" r="J265"/>
  <c r="BK128"/>
  <c r="J224"/>
  <c r="J164"/>
  <c r="J318"/>
  <c r="BK126"/>
  <c i="29" r="J305"/>
  <c r="J613"/>
  <c r="BK340"/>
  <c r="J471"/>
  <c r="BK507"/>
  <c r="J188"/>
  <c i="30" r="BK192"/>
  <c r="BK152"/>
  <c i="31" r="J131"/>
  <c r="BK200"/>
  <c i="32" r="BK241"/>
  <c i="33" r="J234"/>
  <c i="34" r="BK456"/>
  <c r="J253"/>
  <c r="BK447"/>
  <c r="J559"/>
  <c r="BK595"/>
  <c r="BK487"/>
  <c r="BK643"/>
  <c r="BK253"/>
  <c i="36" r="BK222"/>
  <c i="38" r="BK236"/>
  <c i="39" r="BK100"/>
  <c i="40" r="J113"/>
  <c r="BK117"/>
  <c i="42" r="BK314"/>
  <c r="J147"/>
  <c r="BK393"/>
  <c r="BK389"/>
  <c r="BK112"/>
  <c r="BK338"/>
  <c i="43" r="BK161"/>
  <c i="44" r="BK128"/>
  <c i="45" r="BK193"/>
  <c r="J197"/>
  <c r="J123"/>
  <c i="47" r="J102"/>
  <c i="48" r="J395"/>
  <c r="J299"/>
  <c r="J203"/>
  <c r="J114"/>
  <c i="49" r="BK160"/>
  <c r="J203"/>
  <c i="51" r="J250"/>
  <c r="J268"/>
  <c r="BK263"/>
  <c i="53" r="J321"/>
  <c r="J343"/>
  <c r="J258"/>
  <c r="J214"/>
  <c i="54" r="J105"/>
  <c r="BK142"/>
  <c i="55" r="BK103"/>
  <c i="56" r="BK114"/>
  <c i="57" r="J109"/>
  <c i="58" r="J224"/>
  <c r="BK122"/>
  <c i="4" r="BK353"/>
  <c r="BK239"/>
  <c r="J239"/>
  <c r="BK345"/>
  <c i="6" r="J106"/>
  <c r="J157"/>
  <c i="8" r="J136"/>
  <c r="BK118"/>
  <c i="10" r="J145"/>
  <c r="J285"/>
  <c r="BK129"/>
  <c r="BK262"/>
  <c r="BK122"/>
  <c i="12" r="BK309"/>
  <c r="J193"/>
  <c r="BK217"/>
  <c r="BK314"/>
  <c i="13" r="BK1408"/>
  <c r="J625"/>
  <c r="BK1559"/>
  <c r="J868"/>
  <c r="BK1766"/>
  <c r="BK957"/>
  <c r="J1483"/>
  <c r="J916"/>
  <c r="BK1442"/>
  <c r="J813"/>
  <c r="J1777"/>
  <c r="BK1042"/>
  <c r="BK326"/>
  <c r="BK1448"/>
  <c r="J886"/>
  <c r="J1826"/>
  <c r="BK1399"/>
  <c r="J907"/>
  <c r="J350"/>
  <c i="15" r="J179"/>
  <c r="BK103"/>
  <c r="BK107"/>
  <c i="16" r="J133"/>
  <c i="17" r="J108"/>
  <c r="J106"/>
  <c i="18" r="J128"/>
  <c r="BK121"/>
  <c i="20" r="BK94"/>
  <c i="21" r="J154"/>
  <c r="J147"/>
  <c i="22" r="BK122"/>
  <c i="23" r="J98"/>
  <c i="24" r="J112"/>
  <c i="25" r="J108"/>
  <c r="BK99"/>
  <c i="26" r="BK124"/>
  <c i="27" r="J259"/>
  <c r="BK132"/>
  <c r="J221"/>
  <c r="J308"/>
  <c r="BK192"/>
  <c i="28" r="BK123"/>
  <c i="29" r="J515"/>
  <c r="J158"/>
  <c r="J562"/>
  <c r="BK277"/>
  <c i="30" r="J243"/>
  <c r="J174"/>
  <c i="31" r="J266"/>
  <c i="32" r="BK176"/>
  <c r="J129"/>
  <c i="33" r="J235"/>
  <c i="34" r="BK180"/>
  <c r="J723"/>
  <c r="J422"/>
  <c r="J583"/>
  <c r="J262"/>
  <c r="J567"/>
  <c r="J702"/>
  <c r="J469"/>
  <c r="BK636"/>
  <c r="BK246"/>
  <c i="36" r="J284"/>
  <c i="38" r="BK185"/>
  <c i="39" r="J130"/>
  <c i="40" r="J123"/>
  <c r="J122"/>
  <c i="42" r="J361"/>
  <c r="BK226"/>
  <c r="BK407"/>
  <c r="BK347"/>
  <c r="BK286"/>
  <c r="J118"/>
  <c i="43" r="BK300"/>
  <c i="44" r="J103"/>
  <c i="45" r="J219"/>
  <c r="BK181"/>
  <c i="46" r="J131"/>
  <c i="48" r="J139"/>
  <c r="BK263"/>
  <c r="J124"/>
  <c r="J368"/>
  <c i="49" r="BK170"/>
  <c r="BK164"/>
  <c r="BK179"/>
  <c i="51" r="BK233"/>
  <c r="BK156"/>
  <c r="BK325"/>
  <c i="52" r="J103"/>
  <c i="53" r="BK322"/>
  <c r="BK275"/>
  <c r="BK176"/>
  <c i="54" r="BK251"/>
  <c r="J219"/>
  <c i="55" r="J131"/>
  <c i="56" r="J191"/>
  <c r="J133"/>
  <c i="58" r="J154"/>
  <c i="2" r="BK108"/>
  <c i="4" r="J324"/>
  <c r="J143"/>
  <c r="J180"/>
  <c r="BK262"/>
  <c i="6" r="J137"/>
  <c r="BK226"/>
  <c r="J129"/>
  <c i="8" r="J106"/>
  <c r="J98"/>
  <c i="10" r="J164"/>
  <c r="BK143"/>
  <c r="BK227"/>
  <c r="J111"/>
  <c i="12" r="J196"/>
  <c r="J252"/>
  <c r="J161"/>
  <c r="BK245"/>
  <c i="13" r="J1399"/>
  <c r="BK631"/>
  <c r="J1659"/>
  <c r="BK1306"/>
  <c r="BK526"/>
  <c r="J1470"/>
  <c r="BK1387"/>
  <c r="BK677"/>
  <c r="BK1441"/>
  <c r="BK1040"/>
  <c r="J372"/>
  <c r="J1459"/>
  <c r="J230"/>
  <c r="BK1753"/>
  <c r="BK1158"/>
  <c r="BK482"/>
  <c i="14" r="BK145"/>
  <c i="15" r="J189"/>
  <c r="J123"/>
  <c r="J163"/>
  <c r="J133"/>
  <c i="16" r="J113"/>
  <c i="17" r="J104"/>
  <c r="J111"/>
  <c i="18" r="BK127"/>
  <c r="J116"/>
  <c i="20" r="BK93"/>
  <c i="21" r="J189"/>
  <c r="BK191"/>
  <c r="J149"/>
  <c r="J158"/>
  <c i="22" r="J104"/>
  <c i="23" r="J122"/>
  <c i="24" r="BK109"/>
  <c i="25" r="BK108"/>
  <c r="BK115"/>
  <c i="26" r="J149"/>
  <c r="J107"/>
  <c i="27" r="BK283"/>
  <c r="BK286"/>
  <c r="J280"/>
  <c r="J154"/>
  <c r="BK160"/>
  <c r="BK233"/>
  <c r="BK253"/>
  <c i="28" r="J97"/>
  <c i="29" r="BK562"/>
  <c r="J375"/>
  <c r="BK468"/>
  <c r="BK268"/>
  <c r="J354"/>
  <c r="BK356"/>
  <c r="BK206"/>
  <c i="30" r="J274"/>
  <c r="BK271"/>
  <c i="31" r="J246"/>
  <c r="BK131"/>
  <c r="BK193"/>
  <c i="32" r="J212"/>
  <c r="J210"/>
  <c i="33" r="J229"/>
  <c i="34" r="J709"/>
  <c r="BK281"/>
  <c r="J267"/>
  <c r="BK534"/>
  <c r="J128"/>
  <c r="J255"/>
  <c r="J519"/>
  <c r="J705"/>
  <c r="J308"/>
  <c r="J190"/>
  <c r="BK604"/>
  <c r="BK210"/>
  <c i="36" r="J188"/>
  <c r="BK184"/>
  <c i="39" r="J112"/>
  <c i="40" r="BK134"/>
  <c r="J118"/>
  <c i="41" r="BK147"/>
  <c i="42" r="J200"/>
  <c r="J110"/>
  <c r="J156"/>
  <c r="J205"/>
  <c r="BK358"/>
  <c r="J302"/>
  <c i="43" r="J167"/>
  <c r="J295"/>
  <c i="44" r="J99"/>
  <c i="45" r="J260"/>
  <c r="J185"/>
  <c i="46" r="BK119"/>
  <c i="48" r="J244"/>
  <c r="BK222"/>
  <c r="BK100"/>
  <c r="BK136"/>
  <c r="BK142"/>
  <c i="49" r="J192"/>
  <c r="J100"/>
  <c i="50" r="BK109"/>
  <c i="51" r="BK265"/>
  <c r="J179"/>
  <c i="52" r="J113"/>
  <c i="53" r="BK139"/>
  <c r="BK361"/>
  <c r="J303"/>
  <c r="J186"/>
  <c i="54" r="BK201"/>
  <c r="J200"/>
  <c r="J142"/>
  <c i="56" r="BK110"/>
  <c r="J160"/>
  <c i="57" r="BK120"/>
  <c i="58" r="J146"/>
  <c i="2" r="J100"/>
  <c i="4" r="J262"/>
  <c r="BK381"/>
  <c r="BK200"/>
  <c r="BK302"/>
  <c r="BK172"/>
  <c i="6" r="J131"/>
  <c r="J103"/>
  <c i="8" r="J147"/>
  <c r="J99"/>
  <c r="BK121"/>
  <c i="10" r="J262"/>
  <c r="J161"/>
  <c r="J200"/>
  <c r="BK210"/>
  <c i="22" r="BK132"/>
  <c i="23" r="BK107"/>
  <c i="24" r="BK119"/>
  <c i="25" r="J124"/>
  <c i="26" r="J120"/>
  <c r="J113"/>
  <c i="27" r="BK230"/>
  <c r="BK153"/>
  <c r="BK238"/>
  <c r="BK304"/>
  <c r="J187"/>
  <c r="J169"/>
  <c i="29" r="J533"/>
  <c r="BK445"/>
  <c r="BK209"/>
  <c r="BK613"/>
  <c r="BK456"/>
  <c r="J229"/>
  <c i="30" r="J201"/>
  <c i="31" r="J262"/>
  <c r="BK223"/>
  <c r="J264"/>
  <c i="32" r="J227"/>
  <c i="33" r="J220"/>
  <c r="J188"/>
  <c i="34" r="BK519"/>
  <c r="BK522"/>
  <c r="BK555"/>
  <c r="BK261"/>
  <c r="J525"/>
  <c r="J703"/>
  <c r="J320"/>
  <c r="J454"/>
  <c r="J641"/>
  <c r="BK271"/>
  <c r="J573"/>
  <c r="BK268"/>
  <c i="36" r="J121"/>
  <c r="BK229"/>
  <c r="J251"/>
  <c r="J151"/>
  <c r="J308"/>
  <c r="J255"/>
  <c r="J163"/>
  <c r="J219"/>
  <c r="BK137"/>
  <c i="37" r="J125"/>
  <c r="BK125"/>
  <c r="BK128"/>
  <c r="BK109"/>
  <c r="BK113"/>
  <c i="38" r="J260"/>
  <c r="J232"/>
  <c r="BK160"/>
  <c r="J202"/>
  <c r="BK218"/>
  <c r="BK194"/>
  <c r="J234"/>
  <c r="J172"/>
  <c r="BK192"/>
  <c r="J147"/>
  <c i="40" r="J145"/>
  <c r="BK149"/>
  <c r="BK102"/>
  <c i="42" r="BK256"/>
  <c r="J210"/>
  <c r="BK332"/>
  <c r="J243"/>
  <c r="J342"/>
  <c i="43" r="J224"/>
  <c r="BK302"/>
  <c i="44" r="J115"/>
  <c i="45" r="J262"/>
  <c r="BK308"/>
  <c r="J177"/>
  <c i="46" r="BK110"/>
  <c i="47" r="BK109"/>
  <c i="48" r="J215"/>
  <c r="BK203"/>
  <c r="J352"/>
  <c r="BK306"/>
  <c i="49" r="BK265"/>
  <c r="J109"/>
  <c r="J182"/>
  <c i="50" r="J101"/>
  <c i="51" r="BK271"/>
  <c r="BK162"/>
  <c r="BK267"/>
  <c i="52" r="J133"/>
  <c i="53" r="J331"/>
  <c r="BK331"/>
  <c r="J128"/>
  <c i="54" r="J296"/>
  <c r="BK144"/>
  <c r="J122"/>
  <c i="55" r="BK111"/>
  <c i="56" r="BK228"/>
  <c r="BK104"/>
  <c i="58" r="J122"/>
  <c r="J183"/>
  <c i="3" r="J107"/>
  <c i="4" r="J246"/>
  <c r="BK207"/>
  <c r="J315"/>
  <c r="J232"/>
  <c i="6" r="BK113"/>
  <c r="BK233"/>
  <c r="BK121"/>
  <c i="8" r="BK161"/>
  <c r="J150"/>
  <c r="BK107"/>
  <c i="10" r="BK181"/>
  <c r="BK179"/>
  <c r="BK126"/>
  <c r="J182"/>
  <c r="BK208"/>
  <c r="BK211"/>
  <c i="12" r="BK166"/>
  <c r="BK281"/>
  <c r="J360"/>
  <c r="BK260"/>
  <c i="13" r="J1492"/>
  <c r="BK1268"/>
  <c r="J703"/>
  <c r="BK1433"/>
  <c r="J520"/>
  <c r="J1502"/>
  <c r="J921"/>
  <c r="BK1593"/>
  <c r="J1138"/>
  <c r="BK716"/>
  <c r="J1453"/>
  <c r="J1040"/>
  <c r="J693"/>
  <c r="BK1009"/>
  <c r="J584"/>
  <c r="BK1832"/>
  <c r="BK1706"/>
  <c r="BK808"/>
  <c i="14" r="BK156"/>
  <c i="15" r="J132"/>
  <c r="J136"/>
  <c r="J186"/>
  <c i="16" r="J134"/>
  <c r="J114"/>
  <c i="17" r="BK109"/>
  <c r="J122"/>
  <c i="29" r="BK513"/>
  <c r="BK471"/>
  <c r="J181"/>
  <c i="30" r="J234"/>
  <c i="31" r="J223"/>
  <c r="BK282"/>
  <c r="J269"/>
  <c i="32" r="BK156"/>
  <c i="33" r="BK242"/>
  <c i="34" r="BK730"/>
  <c r="J314"/>
  <c r="J396"/>
  <c r="BK712"/>
  <c r="BK403"/>
  <c r="BK560"/>
  <c r="BK542"/>
  <c r="BK111"/>
  <c r="BK420"/>
  <c r="BK546"/>
  <c r="BK167"/>
  <c r="BK544"/>
  <c i="36" r="BK191"/>
  <c r="J310"/>
  <c i="38" r="BK147"/>
  <c i="39" r="J116"/>
  <c i="40" r="J131"/>
  <c r="J152"/>
  <c i="41" r="BK155"/>
  <c i="42" r="BK380"/>
  <c r="BK350"/>
  <c r="J266"/>
  <c r="J108"/>
  <c i="43" r="J177"/>
  <c r="BK196"/>
  <c i="44" r="BK117"/>
  <c i="45" r="BK298"/>
  <c r="J222"/>
  <c i="47" r="BK139"/>
  <c i="48" r="J384"/>
  <c r="J223"/>
  <c r="J279"/>
  <c r="J348"/>
  <c r="J222"/>
  <c i="49" r="BK243"/>
  <c r="BK162"/>
  <c r="BK147"/>
  <c i="51" r="J307"/>
  <c r="J289"/>
  <c r="J203"/>
  <c r="J218"/>
  <c i="52" r="BK99"/>
  <c i="53" r="BK277"/>
  <c r="J289"/>
  <c r="BK137"/>
  <c r="BK131"/>
  <c i="54" r="BK169"/>
  <c r="BK126"/>
  <c i="55" r="BK113"/>
  <c i="56" r="J212"/>
  <c r="J173"/>
  <c i="57" r="J95"/>
  <c i="58" r="BK166"/>
  <c r="BK102"/>
  <c i="3" r="BK113"/>
  <c i="4" r="J222"/>
  <c r="J198"/>
  <c r="J318"/>
  <c r="J283"/>
  <c r="J257"/>
  <c i="6" r="BK195"/>
  <c r="BK184"/>
  <c r="BK116"/>
  <c i="8" r="BK126"/>
  <c r="BK139"/>
  <c r="BK124"/>
  <c i="10" r="J124"/>
  <c r="J110"/>
  <c r="J218"/>
  <c r="J206"/>
  <c r="BK199"/>
  <c r="BK155"/>
  <c i="12" r="BK491"/>
  <c r="J495"/>
  <c r="J124"/>
  <c r="BK201"/>
  <c r="BK156"/>
  <c i="13" r="BK1606"/>
  <c r="BK1314"/>
  <c r="J859"/>
  <c r="BK321"/>
  <c r="J1149"/>
  <c r="J1695"/>
  <c r="J1009"/>
  <c r="BK252"/>
  <c r="BK1359"/>
  <c r="BK708"/>
  <c r="BK1267"/>
  <c r="BK689"/>
  <c r="BK1436"/>
  <c r="BK699"/>
  <c r="J1602"/>
  <c r="J1042"/>
  <c r="J1842"/>
  <c r="J1411"/>
  <c r="BK1183"/>
  <c r="J578"/>
  <c r="BK310"/>
  <c i="14" r="J152"/>
  <c i="15" r="J166"/>
  <c r="J107"/>
  <c r="J190"/>
  <c i="16" r="BK140"/>
  <c r="BK138"/>
  <c i="17" r="J124"/>
  <c i="18" r="J108"/>
  <c r="J119"/>
  <c i="19" r="BK103"/>
  <c i="21" r="BK149"/>
  <c r="J142"/>
  <c r="BK162"/>
  <c r="J198"/>
  <c i="22" r="J132"/>
  <c i="23" r="BK105"/>
  <c i="24" r="J106"/>
  <c r="J129"/>
  <c i="25" r="BK135"/>
  <c i="26" r="BK136"/>
  <c i="27" r="BK240"/>
  <c r="J227"/>
  <c r="J124"/>
  <c r="BK214"/>
  <c r="J208"/>
  <c r="BK156"/>
  <c i="29" r="BK416"/>
  <c r="BK555"/>
  <c r="BK465"/>
  <c r="J505"/>
  <c r="J141"/>
  <c r="BK607"/>
  <c r="BK488"/>
  <c i="30" r="BK124"/>
  <c i="31" r="J124"/>
  <c r="J244"/>
  <c i="32" r="J118"/>
  <c i="33" r="BK233"/>
  <c r="J226"/>
  <c i="34" r="BK363"/>
  <c r="BK196"/>
  <c r="BK511"/>
  <c r="J223"/>
  <c r="J192"/>
  <c r="J227"/>
  <c r="J631"/>
  <c r="J294"/>
  <c r="J113"/>
  <c r="BK653"/>
  <c r="BK257"/>
  <c r="J521"/>
  <c i="36" r="BK313"/>
  <c i="38" r="J214"/>
  <c r="J128"/>
  <c i="39" r="J110"/>
  <c i="40" r="BK114"/>
  <c r="BK128"/>
  <c r="J108"/>
  <c i="42" r="BK318"/>
  <c r="BK243"/>
  <c r="BK161"/>
  <c r="BK313"/>
  <c r="J301"/>
  <c r="BK375"/>
  <c i="43" r="J199"/>
  <c r="BK246"/>
  <c i="44" r="BK113"/>
  <c i="45" r="J206"/>
  <c r="BK243"/>
  <c i="46" r="J102"/>
  <c i="48" r="J393"/>
  <c r="BK224"/>
  <c r="J230"/>
  <c r="J379"/>
  <c i="49" r="J219"/>
  <c r="J199"/>
  <c i="50" r="BK122"/>
  <c i="51" r="J156"/>
  <c r="J275"/>
  <c r="BK280"/>
  <c r="BK286"/>
  <c i="52" r="J129"/>
  <c i="53" r="BK316"/>
  <c r="BK335"/>
  <c r="BK271"/>
  <c r="J166"/>
  <c i="54" r="BK185"/>
  <c r="BK243"/>
  <c r="J112"/>
  <c i="56" r="J196"/>
  <c r="J128"/>
  <c i="58" r="BK193"/>
  <c r="J114"/>
  <c i="2" r="BK104"/>
  <c i="1" r="AS151"/>
  <c i="4" r="J205"/>
  <c r="J347"/>
  <c r="J138"/>
  <c i="5" r="J103"/>
  <c i="6" r="J159"/>
  <c r="J237"/>
  <c i="8" r="J160"/>
  <c r="J129"/>
  <c r="J102"/>
  <c i="10" r="J279"/>
  <c r="J127"/>
  <c r="J291"/>
  <c r="J232"/>
  <c r="J175"/>
  <c r="BK229"/>
  <c i="11" r="J106"/>
  <c i="12" r="BK395"/>
  <c r="BK339"/>
  <c r="J127"/>
  <c i="13" r="BK1243"/>
  <c r="BK518"/>
  <c r="BK1373"/>
  <c r="J843"/>
  <c r="BK1604"/>
  <c r="J1724"/>
  <c r="J1450"/>
  <c r="BK843"/>
  <c r="BK1674"/>
  <c r="BK1450"/>
  <c r="BK1044"/>
  <c r="J1295"/>
  <c r="BK916"/>
  <c r="BK1598"/>
  <c r="J1240"/>
  <c r="BK563"/>
  <c r="BK1823"/>
  <c r="BK1144"/>
  <c r="BK489"/>
  <c r="BK185"/>
  <c i="14" r="J131"/>
  <c i="15" r="J174"/>
  <c r="BK147"/>
  <c r="BK113"/>
  <c i="16" r="J104"/>
  <c i="17" r="BK116"/>
  <c r="J114"/>
  <c i="18" r="J126"/>
  <c r="BK128"/>
  <c i="19" r="J104"/>
  <c i="21" r="J110"/>
  <c r="BK107"/>
  <c r="J151"/>
  <c i="22" r="BK134"/>
  <c r="BK126"/>
  <c i="23" r="J113"/>
  <c i="24" r="BK118"/>
  <c i="25" r="J109"/>
  <c i="26" r="J127"/>
  <c r="J131"/>
  <c i="27" r="J213"/>
  <c r="BK265"/>
  <c r="BK143"/>
  <c r="BK251"/>
  <c r="J256"/>
  <c i="29" r="BK214"/>
  <c r="BK243"/>
  <c r="J152"/>
  <c r="J531"/>
  <c r="BK596"/>
  <c i="30" r="J282"/>
  <c r="BK250"/>
  <c r="J168"/>
  <c i="31" r="BK149"/>
  <c r="J147"/>
  <c i="32" r="BK116"/>
  <c r="BK112"/>
  <c i="33" r="J230"/>
  <c i="34" r="BK692"/>
  <c r="J167"/>
  <c r="J384"/>
  <c r="J281"/>
  <c r="BK532"/>
  <c r="J388"/>
  <c r="BK259"/>
  <c r="J550"/>
  <c r="BK734"/>
  <c r="BK571"/>
  <c r="J161"/>
  <c r="J507"/>
  <c i="35" r="BK106"/>
  <c i="36" r="J200"/>
  <c i="38" r="J121"/>
  <c i="40" r="J97"/>
  <c r="J135"/>
  <c i="41" r="J154"/>
  <c i="42" r="BK277"/>
  <c r="J222"/>
  <c r="J233"/>
  <c r="J240"/>
  <c r="J362"/>
  <c i="43" r="J231"/>
  <c r="J289"/>
  <c r="J109"/>
  <c i="44" r="BK103"/>
  <c i="45" r="BK159"/>
  <c r="BK238"/>
  <c i="47" r="J125"/>
  <c i="48" r="BK342"/>
  <c r="J294"/>
  <c r="BK302"/>
  <c r="J264"/>
  <c i="49" r="BK145"/>
  <c r="BK207"/>
  <c r="J264"/>
  <c i="50" r="J106"/>
  <c i="51" r="BK278"/>
  <c r="J177"/>
  <c i="52" r="BK115"/>
  <c i="53" r="J273"/>
  <c r="BK177"/>
  <c r="BK336"/>
  <c r="J316"/>
  <c r="BK268"/>
  <c i="54" r="J276"/>
  <c r="BK266"/>
  <c i="55" r="BK95"/>
  <c i="56" r="BK193"/>
  <c i="57" r="BK115"/>
  <c r="BK95"/>
  <c i="58" r="J107"/>
  <c i="12" r="BK450"/>
  <c r="BK211"/>
  <c i="13" r="BK1091"/>
  <c r="J268"/>
  <c r="J1440"/>
  <c r="J1168"/>
  <c r="J1415"/>
  <c r="BK864"/>
  <c r="J195"/>
  <c r="J929"/>
  <c r="J451"/>
  <c r="BK394"/>
  <c r="J1593"/>
  <c r="BK1102"/>
  <c r="BK437"/>
  <c r="BK1505"/>
  <c r="BK868"/>
  <c r="J821"/>
  <c r="BK1782"/>
  <c r="J1186"/>
  <c r="BK361"/>
  <c i="14" r="J123"/>
  <c i="15" r="J153"/>
  <c r="BK145"/>
  <c i="16" r="J105"/>
  <c r="J123"/>
  <c i="17" r="BK114"/>
  <c r="J102"/>
  <c r="BK134"/>
  <c i="21" r="BK152"/>
  <c i="23" r="BK112"/>
  <c i="24" r="J103"/>
  <c i="25" r="BK116"/>
  <c r="J127"/>
  <c i="26" r="J146"/>
  <c r="J114"/>
  <c r="J121"/>
  <c i="27" r="BK172"/>
  <c r="BK124"/>
  <c r="J194"/>
  <c r="BK154"/>
  <c r="J246"/>
  <c r="BK204"/>
  <c i="29" r="BK148"/>
  <c r="J594"/>
  <c r="BK459"/>
  <c i="2" r="BK100"/>
  <c i="4" r="BK217"/>
  <c r="BK312"/>
  <c r="J304"/>
  <c i="6" r="BK237"/>
  <c r="BK137"/>
  <c r="J211"/>
  <c i="8" r="J145"/>
  <c r="J149"/>
  <c i="9" r="BK96"/>
  <c i="10" r="BK163"/>
  <c r="BK103"/>
  <c r="J215"/>
  <c r="BK133"/>
  <c i="12" r="J509"/>
  <c r="J489"/>
  <c r="J145"/>
  <c r="J398"/>
  <c r="J296"/>
  <c i="13" r="BK1402"/>
  <c r="BK931"/>
  <c r="BK1686"/>
  <c r="BK1295"/>
  <c r="J489"/>
  <c r="J1428"/>
  <c r="J936"/>
  <c r="BK1492"/>
  <c r="J1070"/>
  <c r="J1774"/>
  <c r="BK1152"/>
  <c r="J359"/>
  <c r="J1414"/>
  <c r="J1025"/>
  <c r="J277"/>
  <c r="BK1301"/>
  <c r="BK1833"/>
  <c r="J1646"/>
  <c r="J882"/>
  <c i="14" r="BK142"/>
  <c i="15" r="BK138"/>
  <c r="J161"/>
  <c i="16" r="BK109"/>
  <c i="17" r="J115"/>
  <c r="BK122"/>
  <c i="18" r="J121"/>
  <c i="19" r="BK95"/>
  <c i="21" r="BK141"/>
  <c r="J191"/>
  <c r="BK142"/>
  <c i="22" r="J106"/>
  <c i="23" r="BK116"/>
  <c i="24" r="BK103"/>
  <c i="25" r="J103"/>
  <c i="26" r="BK131"/>
  <c r="BK115"/>
  <c i="27" r="J222"/>
  <c r="J299"/>
  <c r="J161"/>
  <c r="J274"/>
  <c r="J211"/>
  <c r="BK159"/>
  <c i="29" r="BK537"/>
  <c r="BK333"/>
  <c r="J340"/>
  <c r="BK517"/>
  <c r="J300"/>
  <c r="BK545"/>
  <c i="30" r="BK154"/>
  <c i="31" r="BK124"/>
  <c r="BK112"/>
  <c i="32" r="BK141"/>
  <c i="33" r="BK236"/>
  <c i="34" r="BK628"/>
  <c r="BK652"/>
  <c r="J374"/>
  <c r="J541"/>
  <c r="BK170"/>
  <c r="BK252"/>
  <c r="J456"/>
  <c r="J680"/>
  <c r="J268"/>
  <c r="BK369"/>
  <c i="36" r="BK299"/>
  <c i="38" r="BK181"/>
  <c i="40" r="BK138"/>
  <c r="J150"/>
  <c i="41" r="BK154"/>
  <c i="42" r="BK100"/>
  <c r="J347"/>
  <c r="BK262"/>
  <c r="J252"/>
  <c i="43" r="J250"/>
  <c r="J227"/>
  <c i="44" r="BK125"/>
  <c i="48" r="J188"/>
  <c r="J332"/>
  <c r="J327"/>
  <c r="BK348"/>
  <c i="49" r="J255"/>
  <c r="J122"/>
  <c i="50" r="BK115"/>
  <c i="51" r="J300"/>
  <c r="J120"/>
  <c r="BK338"/>
  <c i="52" r="BK133"/>
  <c i="53" r="J269"/>
  <c r="BK360"/>
  <c r="J176"/>
  <c i="54" r="BK263"/>
  <c r="J247"/>
  <c i="56" r="J101"/>
  <c r="J206"/>
  <c i="57" r="BK109"/>
  <c i="58" r="J239"/>
  <c r="J164"/>
  <c i="1" r="AS131"/>
  <c i="4" r="J255"/>
  <c i="6" r="BK157"/>
  <c r="BK219"/>
  <c i="8" r="J116"/>
  <c r="J138"/>
  <c r="BK155"/>
  <c i="10" r="J250"/>
  <c r="BK113"/>
  <c r="J256"/>
  <c r="J204"/>
  <c r="J188"/>
  <c i="12" r="BK169"/>
  <c r="BK296"/>
  <c r="J151"/>
  <c r="J223"/>
  <c i="13" r="J1017"/>
  <c r="BK288"/>
  <c r="BK1189"/>
  <c r="BK560"/>
  <c r="J1608"/>
  <c r="J1189"/>
  <c r="BK1791"/>
  <c r="BK1146"/>
  <c r="BK500"/>
  <c r="BK1407"/>
  <c r="BK703"/>
  <c r="J1317"/>
  <c r="BK597"/>
  <c r="J1239"/>
  <c r="J203"/>
  <c r="BK1608"/>
  <c r="BK1222"/>
  <c r="BK469"/>
  <c i="14" r="BK131"/>
  <c i="15" r="BK183"/>
  <c r="BK150"/>
  <c r="J116"/>
  <c i="16" r="BK107"/>
  <c i="17" r="J130"/>
  <c i="18" r="J123"/>
  <c r="J104"/>
  <c i="19" r="J103"/>
  <c i="21" r="J126"/>
  <c r="J122"/>
  <c r="BK126"/>
  <c i="22" r="J122"/>
  <c i="23" r="BK122"/>
  <c i="24" r="BK123"/>
  <c i="25" r="BK130"/>
  <c i="26" r="J133"/>
  <c r="BK139"/>
  <c i="27" r="J118"/>
  <c r="BK169"/>
  <c r="BK110"/>
  <c r="J144"/>
  <c r="J285"/>
  <c i="28" r="BK120"/>
  <c i="29" r="J517"/>
  <c r="BK158"/>
  <c r="J576"/>
  <c r="BK503"/>
  <c r="J468"/>
  <c r="J580"/>
  <c i="30" r="J152"/>
  <c r="J119"/>
  <c i="31" r="BK233"/>
  <c i="32" r="J193"/>
  <c r="BK193"/>
  <c i="33" r="J205"/>
  <c i="34" r="BK351"/>
  <c r="J360"/>
  <c r="J626"/>
  <c r="BK294"/>
  <c r="J407"/>
  <c r="BK493"/>
  <c r="BK662"/>
  <c r="J265"/>
  <c r="BK221"/>
  <c r="J616"/>
  <c r="BK155"/>
  <c i="36" r="BK310"/>
  <c i="38" r="J199"/>
  <c i="39" r="J123"/>
  <c i="40" r="J124"/>
  <c i="41" r="BK153"/>
  <c i="42" r="BK130"/>
  <c r="J375"/>
  <c r="BK147"/>
  <c r="BK250"/>
  <c r="BK329"/>
  <c i="43" r="BK263"/>
  <c r="BK135"/>
  <c r="BK177"/>
  <c i="44" r="J128"/>
  <c i="45" r="BK147"/>
  <c r="BK103"/>
  <c i="47" r="J145"/>
  <c i="48" r="BK355"/>
  <c r="BK351"/>
  <c r="BK210"/>
  <c r="BK381"/>
  <c i="49" r="BK255"/>
  <c r="J267"/>
  <c i="51" r="J271"/>
  <c r="J280"/>
  <c r="BK307"/>
  <c i="53" r="BK353"/>
  <c r="J237"/>
  <c r="BK162"/>
  <c r="J106"/>
  <c i="54" r="BK163"/>
  <c r="J100"/>
  <c i="56" r="BK201"/>
  <c r="BK196"/>
  <c i="57" r="J111"/>
  <c i="58" r="J128"/>
  <c i="3" r="BK99"/>
  <c i="4" r="J172"/>
  <c r="BK234"/>
  <c r="BK315"/>
  <c r="J234"/>
  <c i="6" r="BK197"/>
  <c r="BK188"/>
  <c r="J181"/>
  <c i="8" r="BK158"/>
  <c r="J161"/>
  <c r="BK123"/>
  <c i="10" r="J265"/>
  <c r="BK217"/>
  <c r="J141"/>
  <c r="J227"/>
  <c i="11" r="J105"/>
  <c i="12" r="J467"/>
  <c r="J483"/>
  <c i="13" r="J307"/>
  <c r="J1408"/>
  <c r="J597"/>
  <c r="J1158"/>
  <c r="BK637"/>
  <c r="J1596"/>
  <c r="BK1452"/>
  <c r="J1378"/>
  <c r="J1155"/>
  <c r="BK862"/>
  <c r="J712"/>
  <c r="BK1679"/>
  <c r="J1533"/>
  <c r="BK1164"/>
  <c r="J353"/>
  <c r="J1521"/>
  <c r="J1211"/>
  <c r="BK230"/>
  <c r="BK1249"/>
  <c r="J1841"/>
  <c r="J1818"/>
  <c r="J1286"/>
  <c r="BK970"/>
  <c r="BK304"/>
  <c i="14" r="BK168"/>
  <c i="15" r="J146"/>
  <c r="BK188"/>
  <c r="J168"/>
  <c r="J105"/>
  <c i="16" r="BK119"/>
  <c i="17" r="J116"/>
  <c r="J136"/>
  <c i="18" r="BK109"/>
  <c i="19" r="J96"/>
  <c i="21" r="J135"/>
  <c r="J173"/>
  <c r="BK118"/>
  <c r="BK131"/>
  <c i="22" r="BK121"/>
  <c r="J97"/>
  <c i="23" r="J119"/>
  <c i="24" r="J115"/>
  <c i="25" r="J125"/>
  <c i="26" r="J141"/>
  <c r="BK143"/>
  <c i="27" r="BK250"/>
  <c r="BK245"/>
  <c r="BK276"/>
  <c r="BK294"/>
  <c r="BK135"/>
  <c r="BK317"/>
  <c r="J115"/>
  <c i="29" r="BK515"/>
  <c r="BK202"/>
  <c r="BK511"/>
  <c r="J521"/>
  <c r="BK240"/>
  <c r="J497"/>
  <c r="J445"/>
  <c i="30" r="J157"/>
  <c r="J208"/>
  <c i="31" r="BK244"/>
  <c r="J207"/>
  <c i="32" r="BK227"/>
  <c r="BK129"/>
  <c i="33" r="J238"/>
  <c r="BK162"/>
  <c i="34" r="J689"/>
  <c r="J657"/>
  <c r="J403"/>
  <c r="BK551"/>
  <c r="J618"/>
  <c r="J210"/>
  <c r="BK452"/>
  <c r="BK607"/>
  <c r="J183"/>
  <c r="BK448"/>
  <c r="BK747"/>
  <c r="BK524"/>
  <c r="BK123"/>
  <c i="36" r="J241"/>
  <c i="38" r="BK138"/>
  <c i="40" r="BK121"/>
  <c r="J103"/>
  <c r="J105"/>
  <c i="41" r="J122"/>
  <c i="42" r="J350"/>
  <c r="BK254"/>
  <c r="BK337"/>
  <c r="BK233"/>
  <c r="J121"/>
  <c i="43" r="BK261"/>
  <c r="J154"/>
  <c i="44" r="BK106"/>
  <c r="BK99"/>
  <c i="45" r="J214"/>
  <c r="BK123"/>
  <c i="46" r="BK98"/>
  <c i="48" r="J346"/>
  <c r="BK291"/>
  <c r="BK239"/>
  <c r="BK358"/>
  <c r="BK339"/>
  <c r="J224"/>
  <c i="49" r="J207"/>
  <c r="BK222"/>
  <c i="51" r="J169"/>
  <c r="J312"/>
  <c r="BK208"/>
  <c i="53" r="J317"/>
  <c r="BK327"/>
  <c r="BK117"/>
  <c r="BK230"/>
  <c r="BK105"/>
  <c i="54" r="BK278"/>
  <c r="J188"/>
  <c i="55" r="J125"/>
  <c i="56" r="J154"/>
  <c r="J114"/>
  <c i="58" r="BK131"/>
  <c i="1" r="AS65"/>
  <c i="4" r="J136"/>
  <c r="J123"/>
  <c i="6" r="J225"/>
  <c r="BK180"/>
  <c i="8" r="J164"/>
  <c r="BK112"/>
  <c r="BK106"/>
  <c r="J132"/>
  <c i="10" r="J283"/>
  <c r="BK260"/>
  <c r="BK264"/>
  <c r="BK117"/>
  <c i="22" r="BK97"/>
  <c i="23" r="BK106"/>
  <c i="24" r="BK104"/>
  <c i="25" r="BK109"/>
  <c i="26" r="J122"/>
  <c r="J108"/>
  <c i="27" r="J112"/>
  <c r="J300"/>
  <c r="BK108"/>
  <c r="BK255"/>
  <c r="J303"/>
  <c r="BK272"/>
  <c r="BK109"/>
  <c i="29" r="J367"/>
  <c r="BK175"/>
  <c r="BK521"/>
  <c r="J509"/>
  <c r="J249"/>
  <c r="BK557"/>
  <c i="30" r="BK282"/>
  <c r="BK277"/>
  <c i="31" r="BK176"/>
  <c r="J151"/>
  <c i="32" r="BK149"/>
  <c r="BK242"/>
  <c i="33" r="J237"/>
  <c i="34" r="J428"/>
  <c r="J595"/>
  <c r="J230"/>
  <c r="J533"/>
  <c r="BK213"/>
  <c r="J437"/>
  <c r="BK597"/>
  <c r="J706"/>
  <c r="BK152"/>
  <c r="J555"/>
  <c r="BK743"/>
  <c r="J452"/>
  <c r="J149"/>
  <c i="36" r="BK251"/>
  <c r="J246"/>
  <c r="J272"/>
  <c r="BK188"/>
  <c r="BK111"/>
  <c r="J268"/>
  <c r="J156"/>
  <c r="BK284"/>
  <c r="J215"/>
  <c i="37" r="J106"/>
  <c r="J113"/>
  <c r="J103"/>
  <c r="J99"/>
  <c i="38" r="J236"/>
  <c r="J164"/>
  <c r="BK264"/>
  <c r="BK156"/>
  <c r="BK226"/>
  <c r="BK110"/>
  <c r="J190"/>
  <c r="J254"/>
  <c r="J156"/>
  <c r="J126"/>
  <c i="40" r="BK125"/>
  <c r="BK105"/>
  <c i="41" r="BK151"/>
  <c i="42" r="J313"/>
  <c r="BK210"/>
  <c r="J271"/>
  <c r="J373"/>
  <c r="BK357"/>
  <c r="BK149"/>
  <c r="J295"/>
  <c i="43" r="BK119"/>
  <c r="BK131"/>
  <c r="BK231"/>
  <c i="44" r="J111"/>
  <c i="45" r="J233"/>
  <c r="BK162"/>
  <c i="46" r="J132"/>
  <c i="48" r="BK276"/>
  <c r="J374"/>
  <c r="J344"/>
  <c r="J198"/>
  <c r="BK346"/>
  <c r="J106"/>
  <c i="49" r="BK144"/>
  <c r="J224"/>
  <c i="51" r="J283"/>
  <c r="J228"/>
  <c i="52" r="J121"/>
  <c i="53" r="BK214"/>
  <c r="J319"/>
  <c r="J162"/>
  <c i="54" r="J226"/>
  <c r="BK269"/>
  <c i="55" r="BK101"/>
  <c i="56" r="BK186"/>
  <c r="BK206"/>
  <c i="57" r="BK131"/>
  <c i="58" r="BK164"/>
  <c i="2" r="J106"/>
  <c i="4" r="BK182"/>
  <c r="BK318"/>
  <c r="J266"/>
  <c r="J312"/>
  <c r="BK294"/>
  <c i="6" r="BK167"/>
  <c r="J219"/>
  <c r="J116"/>
  <c i="8" r="BK102"/>
  <c r="BK127"/>
  <c i="9" r="J100"/>
  <c i="10" r="BK219"/>
  <c r="BK265"/>
  <c r="J139"/>
  <c r="J171"/>
  <c r="BK137"/>
  <c i="12" r="J199"/>
  <c r="J505"/>
  <c r="BK252"/>
  <c r="BK464"/>
  <c i="13" r="J1733"/>
  <c r="J1406"/>
  <c r="BK895"/>
  <c r="J326"/>
  <c r="J1410"/>
  <c r="BK980"/>
  <c r="BK1592"/>
  <c r="J1013"/>
  <c r="J323"/>
  <c r="J1245"/>
  <c r="J336"/>
  <c r="BK1685"/>
  <c r="BK1415"/>
  <c r="J1011"/>
  <c r="J563"/>
  <c r="BK1670"/>
  <c r="J792"/>
  <c r="BK1842"/>
  <c r="BK1816"/>
  <c r="BK1246"/>
  <c r="J469"/>
  <c i="14" r="J117"/>
  <c i="15" r="BK154"/>
  <c r="BK157"/>
  <c r="BK142"/>
  <c r="J181"/>
  <c i="16" r="BK114"/>
  <c r="BK101"/>
  <c i="17" r="BK125"/>
  <c i="18" r="BK125"/>
  <c i="29" r="BK448"/>
  <c r="J555"/>
  <c i="30" r="BK119"/>
  <c r="J182"/>
  <c i="31" r="J193"/>
  <c r="BK290"/>
  <c i="32" r="J176"/>
  <c i="33" r="BK229"/>
  <c i="34" r="J697"/>
  <c r="BK718"/>
  <c r="J297"/>
  <c r="J537"/>
  <c r="J252"/>
  <c r="BK321"/>
  <c r="BK407"/>
  <c r="J700"/>
  <c r="J307"/>
  <c r="J457"/>
  <c r="J738"/>
  <c r="J447"/>
  <c i="36" r="BK268"/>
  <c i="38" r="BK246"/>
  <c r="BK133"/>
  <c i="39" r="BK116"/>
  <c i="40" r="J110"/>
  <c r="BK133"/>
  <c i="42" r="J337"/>
  <c r="J258"/>
  <c r="BK364"/>
  <c r="J363"/>
  <c r="J294"/>
  <c i="43" r="J241"/>
  <c r="BK279"/>
  <c r="J236"/>
  <c i="44" r="J131"/>
  <c i="45" r="BK120"/>
  <c r="J256"/>
  <c i="47" r="J120"/>
  <c i="48" r="BK223"/>
  <c r="J163"/>
  <c r="BK332"/>
  <c r="J226"/>
  <c i="49" r="J239"/>
  <c r="BK289"/>
  <c r="BK224"/>
  <c i="50" r="J103"/>
  <c i="51" r="J253"/>
  <c r="BK273"/>
  <c i="52" r="J115"/>
  <c i="53" r="J336"/>
  <c r="BK186"/>
  <c r="J318"/>
  <c i="54" r="BK135"/>
  <c r="BK100"/>
  <c i="55" r="BK120"/>
  <c r="J97"/>
  <c i="56" r="J118"/>
  <c i="57" r="BK117"/>
  <c i="58" r="BK234"/>
  <c r="J166"/>
  <c i="3" r="BK101"/>
  <c i="4" r="J373"/>
  <c r="BK304"/>
  <c r="J252"/>
  <c r="BK149"/>
  <c i="6" r="BK179"/>
  <c r="J223"/>
  <c i="7" r="J38"/>
  <c i="1" r="AW66"/>
  <c i="10" r="J277"/>
  <c r="BK176"/>
  <c r="J103"/>
  <c r="J116"/>
  <c r="BK254"/>
  <c r="BK305"/>
  <c i="11" r="BK103"/>
  <c i="12" r="J400"/>
  <c r="BK320"/>
  <c r="BK142"/>
  <c r="J374"/>
  <c i="13" r="J1405"/>
  <c r="J689"/>
  <c r="J1347"/>
  <c r="BK798"/>
  <c r="J1655"/>
  <c r="BK1120"/>
  <c r="BK1499"/>
  <c r="BK941"/>
  <c r="J1498"/>
  <c r="J1193"/>
  <c r="J1757"/>
  <c r="J1355"/>
  <c r="J865"/>
  <c r="BK1692"/>
  <c r="BK1124"/>
  <c r="BK277"/>
  <c r="BK1820"/>
  <c r="BK1312"/>
  <c r="J487"/>
  <c i="14" r="J145"/>
  <c i="15" r="BK133"/>
  <c r="BK168"/>
  <c r="J157"/>
  <c i="16" r="J131"/>
  <c r="J136"/>
  <c i="17" r="BK106"/>
  <c r="BK110"/>
  <c i="18" r="J129"/>
  <c r="BK100"/>
  <c i="20" r="J95"/>
  <c i="21" r="J129"/>
  <c r="J156"/>
  <c r="J143"/>
  <c r="J152"/>
  <c i="22" r="J119"/>
  <c i="23" r="J96"/>
  <c i="25" r="BK132"/>
  <c i="26" r="J117"/>
  <c i="27" r="J122"/>
  <c r="BK157"/>
  <c r="J185"/>
  <c r="BK218"/>
  <c r="J151"/>
  <c r="BK247"/>
  <c i="29" r="J503"/>
  <c r="J239"/>
  <c r="J292"/>
  <c r="BK263"/>
  <c r="BK482"/>
  <c r="BK598"/>
  <c r="BK494"/>
  <c i="30" r="BK182"/>
  <c r="J131"/>
  <c r="BK285"/>
  <c r="J249"/>
  <c i="31" r="BK207"/>
  <c r="BK285"/>
  <c i="32" r="J116"/>
  <c i="33" r="BK102"/>
  <c i="34" r="BK541"/>
  <c r="BK315"/>
  <c r="J263"/>
  <c r="J711"/>
  <c r="J164"/>
  <c r="J257"/>
  <c r="J526"/>
  <c r="J524"/>
  <c r="J152"/>
  <c r="J509"/>
  <c r="BK230"/>
  <c r="BK173"/>
  <c r="J589"/>
  <c r="BK204"/>
  <c i="36" r="J169"/>
  <c r="BK198"/>
  <c i="38" r="BK168"/>
  <c i="40" r="J102"/>
  <c r="J147"/>
  <c i="42" r="BK376"/>
  <c r="J357"/>
  <c r="BK401"/>
  <c r="BK363"/>
  <c r="J250"/>
  <c r="J371"/>
  <c r="BK292"/>
  <c i="43" r="BK180"/>
  <c r="BK280"/>
  <c i="44" r="J95"/>
  <c i="45" r="J295"/>
  <c r="J156"/>
  <c i="46" r="BK102"/>
  <c i="47" r="J116"/>
  <c i="48" r="BK392"/>
  <c r="BK148"/>
  <c r="J154"/>
  <c i="49" r="J142"/>
  <c r="J284"/>
  <c r="BK294"/>
  <c i="50" r="J99"/>
  <c i="51" r="BK239"/>
  <c r="BK275"/>
  <c r="J305"/>
  <c r="BK297"/>
  <c i="53" r="BK144"/>
  <c r="BK128"/>
  <c r="J335"/>
  <c r="BK313"/>
  <c i="54" r="J253"/>
  <c r="J154"/>
  <c r="J263"/>
  <c i="55" r="J120"/>
  <c i="56" r="BK146"/>
  <c r="BK199"/>
  <c i="57" r="J125"/>
  <c i="58" r="J211"/>
  <c i="2" r="BK97"/>
  <c i="4" r="BK322"/>
  <c r="J276"/>
  <c r="J183"/>
  <c i="6" r="BK240"/>
  <c r="J170"/>
  <c r="J197"/>
  <c i="8" r="J113"/>
  <c r="BK143"/>
  <c r="J139"/>
  <c i="9" r="BK98"/>
  <c i="10" r="BK193"/>
  <c r="J191"/>
  <c r="J287"/>
  <c r="BK131"/>
  <c r="BK110"/>
  <c r="BK303"/>
  <c i="12" r="J207"/>
  <c r="BK278"/>
  <c r="J241"/>
  <c r="BK273"/>
  <c r="J211"/>
  <c i="13" r="J1627"/>
  <c r="J1404"/>
  <c r="BK1451"/>
  <c r="BK902"/>
  <c r="BK1757"/>
  <c r="BK1298"/>
  <c r="J899"/>
  <c r="J241"/>
  <c r="BK965"/>
  <c r="J539"/>
  <c r="BK1398"/>
  <c r="J913"/>
  <c r="BK1794"/>
  <c r="J1429"/>
  <c r="J345"/>
  <c r="BK899"/>
  <c r="BK1845"/>
  <c r="J1692"/>
  <c r="BK1274"/>
  <c r="J551"/>
  <c i="15" r="J106"/>
  <c r="BK111"/>
  <c i="16" r="BK120"/>
  <c i="17" r="BK103"/>
  <c r="BK136"/>
  <c i="18" r="J106"/>
  <c i="20" r="BK96"/>
  <c i="21" r="BK144"/>
  <c r="J118"/>
  <c r="BK178"/>
  <c r="BK189"/>
  <c r="J192"/>
  <c i="23" r="BK114"/>
  <c r="J109"/>
  <c i="24" r="J109"/>
  <c i="25" r="BK126"/>
  <c r="BK128"/>
  <c i="26" r="BK137"/>
  <c i="27" r="J191"/>
  <c r="BK187"/>
  <c r="J306"/>
  <c r="J201"/>
  <c r="J140"/>
  <c r="J179"/>
  <c r="J282"/>
  <c i="28" r="J114"/>
  <c i="29" r="J316"/>
  <c r="BK226"/>
  <c r="BK609"/>
  <c r="J266"/>
  <c r="J288"/>
  <c i="30" r="J121"/>
  <c r="J192"/>
  <c i="31" r="BK205"/>
  <c r="J176"/>
  <c i="32" r="J156"/>
  <c r="BK214"/>
  <c i="33" r="BK220"/>
  <c i="34" r="BK454"/>
  <c r="BK520"/>
  <c r="BK225"/>
  <c r="J571"/>
  <c r="BK193"/>
  <c r="J105"/>
  <c r="J321"/>
  <c r="BK549"/>
  <c r="J180"/>
  <c r="J380"/>
  <c r="J625"/>
  <c i="36" r="J319"/>
  <c r="BK275"/>
  <c i="38" r="J176"/>
  <c i="39" r="J132"/>
  <c i="40" r="BK112"/>
  <c r="J129"/>
  <c i="42" r="J376"/>
  <c r="BK303"/>
  <c r="J332"/>
  <c r="BK327"/>
  <c r="J397"/>
  <c r="J289"/>
  <c r="BK134"/>
  <c i="43" r="BK289"/>
  <c i="45" r="J277"/>
  <c r="BK206"/>
  <c r="J103"/>
  <c r="J159"/>
  <c i="48" r="BK315"/>
  <c r="BK121"/>
  <c r="BK353"/>
  <c r="BK344"/>
  <c i="49" r="BK252"/>
  <c r="BK229"/>
  <c r="BK220"/>
  <c i="50" r="BK117"/>
  <c i="51" r="BK184"/>
  <c r="J123"/>
  <c r="J184"/>
  <c i="52" r="BK101"/>
  <c i="53" r="J139"/>
  <c r="J266"/>
  <c r="J192"/>
  <c i="54" r="J257"/>
  <c r="BK219"/>
  <c r="BK226"/>
  <c i="56" r="J148"/>
  <c i="58" r="J186"/>
  <c i="12" r="J502"/>
  <c r="BK302"/>
  <c i="13" r="J1237"/>
  <c r="J560"/>
  <c r="BK1498"/>
  <c r="J1559"/>
  <c r="BK1031"/>
  <c r="BK1449"/>
  <c r="BK1028"/>
  <c r="J402"/>
  <c r="BK268"/>
  <c r="J1000"/>
  <c r="J321"/>
  <c r="BK1661"/>
  <c r="BK1038"/>
  <c r="BK1109"/>
  <c r="BK256"/>
  <c r="J1422"/>
  <c r="BK865"/>
  <c r="J288"/>
  <c i="15" r="J177"/>
  <c r="J120"/>
  <c r="J172"/>
  <c i="16" r="BK105"/>
  <c i="17" r="J123"/>
  <c i="18" r="BK130"/>
  <c i="21" r="BK115"/>
  <c i="23" r="J112"/>
  <c i="24" r="J102"/>
  <c i="25" r="J118"/>
  <c r="J131"/>
  <c i="26" r="J125"/>
  <c r="J105"/>
  <c i="27" r="BK115"/>
  <c r="BK297"/>
  <c r="J131"/>
  <c r="J159"/>
  <c r="J320"/>
  <c r="J236"/>
  <c i="28" r="J120"/>
  <c i="29" r="BK543"/>
  <c i="1" r="AS62"/>
  <c i="4" r="BK166"/>
  <c r="BK194"/>
  <c r="BK243"/>
  <c i="6" r="BK214"/>
  <c r="J184"/>
  <c i="8" r="J153"/>
  <c r="J126"/>
  <c r="BK105"/>
  <c i="10" r="BK215"/>
  <c r="BK189"/>
  <c r="BK104"/>
  <c r="J274"/>
  <c r="BK149"/>
  <c i="12" r="BK483"/>
  <c r="BK488"/>
  <c r="J281"/>
  <c r="BK381"/>
  <c i="13" r="J1454"/>
  <c r="J719"/>
  <c r="J1424"/>
  <c r="BK614"/>
  <c r="BK1404"/>
  <c r="BK848"/>
  <c r="BK1432"/>
  <c r="BK813"/>
  <c r="J1589"/>
  <c r="BK949"/>
  <c r="BK1534"/>
  <c r="BK929"/>
  <c r="BK1667"/>
  <c r="BK1077"/>
  <c r="BK1844"/>
  <c r="J1716"/>
  <c r="BK993"/>
  <c i="14" r="J180"/>
  <c i="15" r="BK105"/>
  <c r="J109"/>
  <c i="16" r="J137"/>
  <c i="17" r="BK133"/>
  <c i="18" r="BK116"/>
  <c r="BK134"/>
  <c i="21" r="BK171"/>
  <c r="BK120"/>
  <c r="BK102"/>
  <c i="22" r="BK125"/>
  <c i="23" r="BK102"/>
  <c i="24" r="J122"/>
  <c i="25" r="J120"/>
  <c r="BK125"/>
  <c i="26" r="J134"/>
  <c i="27" r="J204"/>
  <c r="J175"/>
  <c r="J296"/>
  <c r="J230"/>
  <c r="J135"/>
  <c r="BK263"/>
  <c i="28" r="J111"/>
  <c i="29" r="BK442"/>
  <c r="BK163"/>
  <c r="BK280"/>
  <c r="J616"/>
  <c r="J297"/>
  <c i="30" r="BK223"/>
  <c i="31" r="BK179"/>
  <c i="32" r="BK202"/>
  <c r="BK190"/>
  <c i="33" r="J242"/>
  <c i="34" r="BK345"/>
  <c r="J193"/>
  <c r="J532"/>
  <c r="J315"/>
  <c r="J614"/>
  <c r="BK661"/>
  <c r="BK721"/>
  <c r="BK273"/>
  <c r="BK354"/>
  <c r="J569"/>
  <c r="BK183"/>
  <c i="36" r="J146"/>
  <c i="38" r="BK201"/>
  <c i="39" r="BK104"/>
  <c i="40" r="BK101"/>
  <c i="41" r="J153"/>
  <c i="42" r="BK348"/>
  <c r="J163"/>
  <c r="BK321"/>
  <c r="J368"/>
  <c r="J145"/>
  <c i="43" r="BK167"/>
  <c r="J149"/>
  <c i="45" r="J126"/>
  <c r="J279"/>
  <c r="BK200"/>
  <c i="48" r="J270"/>
  <c r="BK154"/>
  <c r="J191"/>
  <c i="49" r="J298"/>
  <c r="BK199"/>
  <c i="50" r="J125"/>
  <c i="51" r="BK172"/>
  <c r="BK195"/>
  <c r="J137"/>
  <c i="53" r="J333"/>
  <c r="BK269"/>
  <c r="BK317"/>
  <c i="54" r="BK188"/>
  <c r="J233"/>
  <c i="55" r="J106"/>
  <c i="56" r="BK121"/>
  <c i="57" r="BK106"/>
  <c i="58" r="J176"/>
  <c i="3" r="BK107"/>
  <c i="4" r="BK359"/>
  <c r="BK146"/>
  <c r="BK328"/>
  <c r="BK237"/>
  <c i="6" r="J173"/>
  <c r="BK163"/>
  <c i="8" r="BK129"/>
  <c r="BK148"/>
  <c i="10" r="J197"/>
  <c r="J122"/>
  <c r="BK119"/>
  <c r="BK197"/>
  <c r="J106"/>
  <c i="11" r="J108"/>
  <c i="12" r="BK393"/>
  <c r="J408"/>
  <c r="J256"/>
  <c r="BK408"/>
  <c i="13" r="J1455"/>
  <c r="BK910"/>
  <c r="J1685"/>
  <c r="J347"/>
  <c r="J1407"/>
  <c r="J361"/>
  <c r="BK1365"/>
  <c r="BK672"/>
  <c r="BK1525"/>
  <c r="BK962"/>
  <c r="BK1695"/>
  <c r="BK952"/>
  <c r="J1679"/>
  <c r="J756"/>
  <c r="BK1818"/>
  <c r="J980"/>
  <c r="J275"/>
  <c i="14" r="BK117"/>
  <c i="15" r="J128"/>
  <c r="J148"/>
  <c i="16" r="J109"/>
  <c r="J140"/>
  <c i="17" r="J132"/>
  <c i="18" r="BK131"/>
  <c i="19" r="BK105"/>
  <c i="21" r="BK154"/>
  <c r="J183"/>
  <c r="J193"/>
  <c r="BK195"/>
  <c i="22" r="J114"/>
  <c i="23" r="BK119"/>
  <c i="24" r="BK116"/>
  <c i="25" r="J130"/>
  <c r="J102"/>
  <c i="26" r="BK117"/>
  <c i="27" r="BK219"/>
  <c r="BK150"/>
  <c r="BK236"/>
  <c r="BK194"/>
  <c r="J248"/>
  <c r="J219"/>
  <c i="29" r="J592"/>
  <c r="J478"/>
  <c r="J302"/>
  <c r="BK292"/>
  <c r="J202"/>
  <c r="BK169"/>
  <c i="30" r="BK135"/>
  <c i="31" r="J121"/>
  <c r="J171"/>
  <c i="32" r="J229"/>
  <c i="33" r="BK243"/>
  <c i="34" r="J539"/>
  <c r="BK480"/>
  <c r="BK562"/>
  <c r="BK258"/>
  <c r="J511"/>
  <c r="J363"/>
  <c r="BK539"/>
  <c r="J662"/>
  <c r="BK749"/>
  <c r="BK360"/>
  <c i="36" r="J201"/>
  <c i="38" r="J138"/>
  <c r="J110"/>
  <c i="40" r="J116"/>
  <c r="BK131"/>
  <c i="42" r="J312"/>
  <c r="J177"/>
  <c r="BK302"/>
  <c r="BK300"/>
  <c r="BK110"/>
  <c i="43" r="BK250"/>
  <c r="BK226"/>
  <c i="44" r="J113"/>
  <c i="45" r="BK282"/>
  <c r="BK263"/>
  <c i="47" r="J139"/>
  <c i="48" r="BK196"/>
  <c r="J323"/>
  <c r="BK279"/>
  <c r="J349"/>
  <c i="49" r="BK176"/>
  <c r="J265"/>
  <c i="50" r="J122"/>
  <c i="51" r="BK137"/>
  <c r="BK174"/>
  <c r="BK106"/>
  <c i="53" r="BK311"/>
  <c r="BK115"/>
  <c r="J324"/>
  <c r="BK216"/>
  <c i="54" r="J238"/>
  <c r="BK203"/>
  <c i="55" r="J115"/>
  <c i="56" r="J125"/>
  <c i="57" r="J113"/>
  <c i="58" r="BK217"/>
  <c r="J179"/>
  <c i="3" r="J99"/>
  <c i="4" r="J367"/>
  <c r="J105"/>
  <c r="J146"/>
  <c i="6" r="BK186"/>
  <c r="J121"/>
  <c i="7" r="F39"/>
  <c i="1" r="BB66"/>
  <c i="10" r="J270"/>
  <c r="J252"/>
  <c r="J248"/>
  <c r="J281"/>
  <c i="12" r="BK403"/>
  <c r="J245"/>
  <c r="J363"/>
  <c i="13" r="BK1437"/>
  <c r="BK741"/>
  <c r="J1603"/>
  <c r="J1179"/>
  <c r="BK473"/>
  <c r="BK1516"/>
  <c r="J1255"/>
  <c r="J725"/>
  <c r="J1426"/>
  <c r="J1266"/>
  <c r="J1006"/>
  <c r="J830"/>
  <c r="J736"/>
  <c r="J1779"/>
  <c r="BK1468"/>
  <c r="J1083"/>
  <c r="J508"/>
  <c r="J1635"/>
  <c r="BK913"/>
  <c r="BK1724"/>
  <c r="J1031"/>
  <c r="BK331"/>
  <c r="BK1825"/>
  <c r="BK1676"/>
  <c r="BK541"/>
  <c i="14" r="BK127"/>
  <c i="15" r="BK139"/>
  <c r="J162"/>
  <c r="J129"/>
  <c i="16" r="BK126"/>
  <c r="J100"/>
  <c i="17" r="BK132"/>
  <c i="18" r="BK102"/>
  <c i="19" r="BK101"/>
  <c i="20" r="J94"/>
  <c i="21" r="BK110"/>
  <c r="BK124"/>
  <c r="J133"/>
  <c i="22" r="BK99"/>
  <c i="23" r="J107"/>
  <c i="24" r="J113"/>
  <c i="25" r="J135"/>
  <c r="J115"/>
  <c i="26" r="BK105"/>
  <c i="27" r="BK137"/>
  <c r="J160"/>
  <c r="BK166"/>
  <c r="BK134"/>
  <c r="J242"/>
  <c r="BK117"/>
  <c i="29" r="BK597"/>
  <c r="BK501"/>
  <c r="BK582"/>
  <c r="BK138"/>
  <c r="J543"/>
  <c i="30" r="BK208"/>
  <c i="31" r="BK154"/>
  <c r="J273"/>
  <c i="32" r="BK173"/>
  <c r="J144"/>
  <c i="33" r="J232"/>
  <c r="BK137"/>
  <c i="34" r="BK161"/>
  <c r="J369"/>
  <c r="BK625"/>
  <c r="BK418"/>
  <c r="BK616"/>
  <c r="BK118"/>
  <c r="J450"/>
  <c r="J681"/>
  <c r="BK356"/>
  <c r="BK674"/>
  <c r="J465"/>
  <c i="36" r="BK255"/>
  <c i="38" r="J102"/>
  <c i="39" r="BK126"/>
  <c i="40" r="J106"/>
  <c r="BK140"/>
  <c i="41" r="J102"/>
  <c i="42" r="J292"/>
  <c r="BK159"/>
  <c r="J377"/>
  <c r="BK309"/>
  <c r="J281"/>
  <c r="BK127"/>
  <c i="43" r="BK241"/>
  <c r="J267"/>
  <c i="44" r="BK109"/>
  <c i="45" r="BK266"/>
  <c r="J120"/>
  <c r="BK269"/>
  <c i="47" r="BK141"/>
  <c i="48" r="BK124"/>
  <c r="J313"/>
  <c r="J306"/>
  <c r="BK166"/>
  <c i="49" r="J210"/>
  <c r="BK272"/>
  <c i="50" r="BK97"/>
  <c i="51" r="BK305"/>
  <c r="BK259"/>
  <c r="J115"/>
  <c i="53" r="J361"/>
  <c r="J248"/>
  <c r="BK221"/>
  <c r="J195"/>
  <c i="54" r="J229"/>
  <c r="BK257"/>
  <c i="55" r="BK122"/>
  <c i="56" r="BK219"/>
  <c r="J123"/>
  <c i="57" r="BK125"/>
  <c i="58" r="J226"/>
  <c r="BK211"/>
  <c i="3" r="J101"/>
  <c i="4" r="J362"/>
  <c r="J169"/>
  <c r="J166"/>
  <c r="BK257"/>
  <c i="6" r="J134"/>
  <c r="BK170"/>
  <c r="BK160"/>
  <c i="8" r="J131"/>
  <c r="J133"/>
  <c r="BK100"/>
  <c i="10" r="J119"/>
  <c r="BK202"/>
  <c r="BK105"/>
  <c i="21" r="J174"/>
  <c i="22" r="BK114"/>
  <c i="24" r="BK130"/>
  <c r="BK112"/>
  <c i="25" r="BK114"/>
  <c i="26" r="J144"/>
  <c r="J147"/>
  <c i="27" r="J196"/>
  <c r="J199"/>
  <c r="BK285"/>
  <c r="BK164"/>
  <c r="BK242"/>
  <c r="BK232"/>
  <c i="28" r="BK122"/>
  <c i="29" r="BK265"/>
  <c r="BK346"/>
  <c r="J263"/>
  <c r="J572"/>
  <c r="BK239"/>
  <c i="30" r="BK131"/>
  <c r="BK234"/>
  <c i="31" r="BK269"/>
  <c r="BK184"/>
  <c i="32" r="J141"/>
  <c r="BK146"/>
  <c i="33" r="J241"/>
  <c i="34" r="J482"/>
  <c r="BK635"/>
  <c r="J386"/>
  <c r="J490"/>
  <c r="BK680"/>
  <c r="J143"/>
  <c r="J225"/>
  <c r="BK358"/>
  <c r="J620"/>
  <c r="BK113"/>
  <c r="BK526"/>
  <c i="35" r="J101"/>
  <c i="36" r="BK308"/>
  <c r="J191"/>
  <c r="BK236"/>
  <c r="BK169"/>
  <c r="J317"/>
  <c r="J205"/>
  <c r="BK171"/>
  <c r="J275"/>
  <c r="J171"/>
  <c r="BK100"/>
  <c i="37" r="J122"/>
  <c r="BK131"/>
  <c r="J101"/>
  <c r="BK111"/>
  <c i="38" r="J241"/>
  <c r="J142"/>
  <c r="BK239"/>
  <c r="J113"/>
  <c r="J203"/>
  <c r="J264"/>
  <c r="J194"/>
  <c r="BK154"/>
  <c i="39" r="BK110"/>
  <c i="40" r="BK145"/>
  <c r="J114"/>
  <c i="41" r="J118"/>
  <c i="42" r="J406"/>
  <c r="BK406"/>
  <c r="BK121"/>
  <c r="J127"/>
  <c r="J291"/>
  <c i="43" r="J284"/>
  <c r="BK142"/>
  <c r="J291"/>
  <c i="44" r="BK115"/>
  <c i="45" r="BK304"/>
  <c r="J168"/>
  <c i="46" r="BK131"/>
  <c i="48" r="BK367"/>
  <c r="BK284"/>
  <c r="J254"/>
  <c r="BK287"/>
  <c r="BK391"/>
  <c i="49" r="J107"/>
  <c r="J135"/>
  <c i="50" r="J131"/>
  <c i="51" r="J309"/>
  <c r="BK129"/>
  <c r="J153"/>
  <c r="BK328"/>
  <c i="53" r="BK248"/>
  <c r="BK249"/>
  <c r="BK166"/>
  <c r="J230"/>
  <c i="54" r="BK296"/>
  <c r="J216"/>
  <c r="BK229"/>
  <c i="56" r="BK212"/>
  <c r="J228"/>
  <c i="57" r="BK103"/>
  <c i="58" r="BK151"/>
  <c i="2" r="BK113"/>
  <c i="4" r="J310"/>
  <c r="BK266"/>
  <c r="BK183"/>
  <c r="J127"/>
  <c r="J328"/>
  <c i="6" r="BK189"/>
  <c r="J167"/>
  <c r="J195"/>
  <c i="8" r="J108"/>
  <c r="BK110"/>
  <c r="J125"/>
  <c i="10" r="BK248"/>
  <c r="BK161"/>
  <c r="BK281"/>
  <c r="BK130"/>
  <c r="J246"/>
  <c i="12" r="J381"/>
  <c r="BK223"/>
  <c r="BK188"/>
  <c r="BK136"/>
  <c i="13" r="J1432"/>
  <c r="J1074"/>
  <c r="J522"/>
  <c r="BK1544"/>
  <c r="BK1234"/>
  <c r="J586"/>
  <c r="BK1426"/>
  <c r="BK830"/>
  <c r="J218"/>
  <c r="J1395"/>
  <c r="BK859"/>
  <c r="BK1602"/>
  <c r="J1185"/>
  <c r="J751"/>
  <c r="J1800"/>
  <c r="BK1650"/>
  <c r="J1434"/>
  <c r="J1127"/>
  <c r="BK746"/>
  <c r="BK313"/>
  <c r="J1387"/>
  <c r="J694"/>
  <c r="J1838"/>
  <c r="BK1784"/>
  <c r="J924"/>
  <c r="J252"/>
  <c i="15" r="J185"/>
  <c r="BK129"/>
  <c r="BK162"/>
  <c i="16" r="BK125"/>
  <c r="BK106"/>
  <c i="17" r="BK118"/>
  <c r="BK102"/>
  <c i="18" r="BK120"/>
  <c i="29" r="J198"/>
  <c r="J269"/>
  <c i="30" r="J231"/>
  <c r="BK261"/>
  <c i="31" r="J191"/>
  <c r="J184"/>
  <c i="32" r="BK238"/>
  <c i="33" r="J137"/>
  <c r="BK119"/>
  <c i="34" r="BK450"/>
  <c r="BK451"/>
  <c r="J597"/>
  <c r="BK201"/>
  <c r="J256"/>
  <c r="J514"/>
  <c r="BK640"/>
  <c r="J246"/>
  <c r="BK589"/>
  <c r="J560"/>
  <c r="J219"/>
  <c i="36" r="BK134"/>
  <c i="38" r="BK211"/>
  <c r="J192"/>
  <c i="39" r="BK132"/>
  <c i="40" r="J109"/>
  <c r="J119"/>
  <c i="41" r="J151"/>
  <c i="42" r="J256"/>
  <c r="J112"/>
  <c r="BK124"/>
  <c r="BK163"/>
  <c i="43" r="BK110"/>
  <c r="BK297"/>
  <c r="J304"/>
  <c i="45" r="BK214"/>
  <c r="J172"/>
  <c i="46" r="BK134"/>
  <c i="47" r="BK120"/>
  <c i="48" r="J315"/>
  <c r="J367"/>
  <c r="J220"/>
  <c r="BK313"/>
  <c i="49" r="BK154"/>
  <c r="J112"/>
  <c r="J189"/>
  <c i="51" r="BK179"/>
  <c r="J273"/>
  <c r="J189"/>
  <c r="BK115"/>
  <c i="53" r="J294"/>
  <c r="J329"/>
  <c r="J249"/>
  <c r="J221"/>
  <c i="54" r="J201"/>
  <c r="J185"/>
  <c i="55" r="J117"/>
  <c i="56" r="J193"/>
  <c r="J138"/>
  <c i="58" r="J189"/>
  <c i="4" r="J330"/>
  <c r="BK271"/>
  <c r="BK119"/>
  <c r="BK339"/>
  <c i="6" r="J247"/>
  <c r="J163"/>
  <c r="BK144"/>
  <c i="8" r="BK117"/>
  <c r="J119"/>
  <c r="BK98"/>
  <c i="10" r="J229"/>
  <c r="J240"/>
  <c r="J120"/>
  <c r="BK240"/>
  <c r="J166"/>
  <c i="12" r="BK432"/>
  <c r="BK232"/>
  <c r="J201"/>
  <c r="J188"/>
  <c r="J182"/>
  <c i="13" r="BK1445"/>
  <c r="J1094"/>
  <c r="BK1663"/>
  <c r="BK1396"/>
  <c r="BK578"/>
  <c r="J1508"/>
  <c r="J1267"/>
  <c r="BK520"/>
  <c r="J1436"/>
  <c r="BK866"/>
  <c r="J642"/>
  <c r="BK1421"/>
  <c r="BK736"/>
  <c r="J1702"/>
  <c r="J1109"/>
  <c r="J295"/>
  <c r="J1271"/>
  <c r="J400"/>
  <c r="BK1836"/>
  <c r="J1439"/>
  <c r="J941"/>
  <c r="BK453"/>
  <c i="14" r="J114"/>
  <c i="15" r="J145"/>
  <c r="J137"/>
  <c r="J149"/>
  <c r="BK120"/>
  <c i="16" r="J138"/>
  <c i="17" r="J125"/>
  <c r="BK124"/>
  <c i="18" r="J109"/>
  <c r="BK123"/>
  <c i="20" r="J96"/>
  <c i="21" r="J164"/>
  <c r="J184"/>
  <c r="J140"/>
  <c r="BK128"/>
  <c i="22" r="BK133"/>
  <c i="23" r="BK99"/>
  <c i="24" r="BK108"/>
  <c i="25" r="J128"/>
  <c i="26" r="BK140"/>
  <c r="BK118"/>
  <c r="J104"/>
  <c i="27" r="J189"/>
  <c r="J241"/>
  <c r="J183"/>
  <c r="J270"/>
  <c r="BK224"/>
  <c i="28" r="J109"/>
  <c i="29" r="BK473"/>
  <c r="BK124"/>
  <c r="J584"/>
  <c r="J612"/>
  <c r="BK229"/>
  <c r="J175"/>
  <c r="BK274"/>
  <c i="30" r="BK257"/>
  <c i="31" r="BK276"/>
  <c r="BK171"/>
  <c i="32" r="BK166"/>
  <c i="33" r="BK171"/>
  <c r="BK245"/>
  <c i="34" r="J719"/>
  <c r="BK320"/>
  <c r="BK277"/>
  <c r="J398"/>
  <c r="J392"/>
  <c r="BK545"/>
  <c r="BK398"/>
  <c r="J749"/>
  <c r="BK540"/>
  <c r="BK137"/>
  <c i="36" r="J117"/>
  <c i="38" r="J117"/>
  <c i="39" r="BK134"/>
  <c i="40" r="J98"/>
  <c r="BK143"/>
  <c i="41" r="J155"/>
  <c i="42" r="BK305"/>
  <c r="BK108"/>
  <c r="BK252"/>
  <c r="BK306"/>
  <c r="J351"/>
  <c i="43" r="BK291"/>
  <c r="J226"/>
  <c r="J196"/>
  <c i="45" r="BK168"/>
  <c r="J298"/>
  <c r="J272"/>
  <c i="46" r="BK108"/>
  <c i="47" r="BK142"/>
  <c i="48" r="BK319"/>
  <c r="J338"/>
  <c r="J342"/>
  <c r="BK194"/>
  <c i="49" r="J276"/>
  <c r="J160"/>
  <c r="BK117"/>
  <c r="BK156"/>
  <c i="51" r="BK159"/>
  <c r="J174"/>
  <c r="J192"/>
  <c r="BK165"/>
  <c i="53" r="J337"/>
  <c r="J216"/>
  <c r="J127"/>
  <c i="54" r="BK154"/>
  <c r="J135"/>
  <c i="55" r="BK99"/>
  <c i="56" r="BK173"/>
  <c r="BK118"/>
  <c i="58" r="BK136"/>
  <c r="J102"/>
  <c i="3" r="BK116"/>
  <c i="4" r="BK205"/>
  <c r="J320"/>
  <c r="BK274"/>
  <c r="BK140"/>
  <c i="6" r="BK181"/>
  <c r="BK131"/>
  <c i="8" r="BK163"/>
  <c r="J124"/>
  <c r="BK157"/>
  <c i="10" r="BK246"/>
  <c r="BK287"/>
  <c r="J219"/>
  <c r="J147"/>
  <c r="BK175"/>
  <c r="BK201"/>
  <c r="BK141"/>
  <c i="12" r="J166"/>
  <c r="BK185"/>
  <c r="BK115"/>
  <c r="BK398"/>
  <c i="13" r="J1499"/>
  <c r="BK1168"/>
  <c r="BK1595"/>
  <c r="J1106"/>
  <c r="J301"/>
  <c r="J1452"/>
  <c r="BK1239"/>
  <c r="BK494"/>
  <c r="BK879"/>
  <c r="BK1727"/>
  <c r="BK1489"/>
  <c r="BK804"/>
  <c r="BK247"/>
  <c r="BK1458"/>
  <c r="BK1733"/>
  <c r="BK1193"/>
  <c r="BK364"/>
  <c r="J1820"/>
  <c r="BK1405"/>
  <c r="J804"/>
  <c r="BK428"/>
  <c i="15" r="BK152"/>
  <c r="BK174"/>
  <c r="J154"/>
  <c i="16" r="BK135"/>
  <c r="J119"/>
  <c i="17" r="J120"/>
  <c i="18" r="BK99"/>
  <c r="J120"/>
  <c r="BK101"/>
  <c i="19" r="J100"/>
  <c i="21" r="BK175"/>
  <c r="BK145"/>
  <c r="J195"/>
  <c r="BK140"/>
  <c i="22" r="BK130"/>
  <c i="23" r="J110"/>
  <c i="24" r="J119"/>
  <c r="J130"/>
  <c i="26" r="BK148"/>
  <c r="J139"/>
  <c i="27" r="J245"/>
  <c r="BK221"/>
  <c r="J139"/>
  <c r="J233"/>
  <c r="J167"/>
  <c r="BK301"/>
  <c r="J134"/>
  <c i="29" r="BK576"/>
  <c r="BK234"/>
  <c r="J501"/>
  <c r="J348"/>
  <c r="J224"/>
  <c i="30" r="BK174"/>
  <c r="BK219"/>
  <c i="31" r="J276"/>
  <c r="J119"/>
  <c i="33" r="BK226"/>
  <c r="BK144"/>
  <c i="34" r="BK638"/>
  <c r="J341"/>
  <c r="BK548"/>
  <c r="J717"/>
  <c r="BK445"/>
  <c r="J459"/>
  <c r="J743"/>
  <c r="J453"/>
  <c r="BK644"/>
  <c r="J177"/>
  <c i="38" r="J130"/>
  <c i="40" r="BK116"/>
  <c r="BK137"/>
  <c r="BK115"/>
  <c i="41" r="J157"/>
  <c i="42" r="BK360"/>
  <c r="BK142"/>
  <c r="BK291"/>
  <c r="BK365"/>
  <c r="BK193"/>
  <c r="BK289"/>
  <c i="43" r="BK214"/>
  <c r="J182"/>
  <c i="45" r="J263"/>
  <c r="J181"/>
  <c r="J147"/>
  <c r="J284"/>
  <c i="46" r="J129"/>
  <c i="47" r="J144"/>
  <c i="48" r="BK347"/>
  <c r="BK160"/>
  <c r="J127"/>
  <c i="49" r="BK282"/>
  <c r="BK126"/>
  <c r="BK237"/>
  <c i="51" r="BK144"/>
  <c r="J293"/>
  <c r="J318"/>
  <c i="52" r="BK129"/>
  <c i="53" r="J360"/>
  <c r="J268"/>
  <c r="BK100"/>
  <c r="BK171"/>
  <c i="54" r="BK122"/>
  <c r="J294"/>
  <c i="55" r="J95"/>
  <c i="56" r="BK179"/>
  <c r="BK176"/>
  <c i="58" r="J213"/>
  <c r="BK119"/>
  <c i="12" r="J410"/>
  <c r="BK509"/>
  <c i="13" r="J1491"/>
  <c r="J473"/>
  <c r="J1263"/>
  <c r="J589"/>
  <c r="J1666"/>
  <c r="J1152"/>
  <c r="BK551"/>
  <c r="J1403"/>
  <c r="J889"/>
  <c r="J355"/>
  <c r="J256"/>
  <c r="BK1750"/>
  <c r="J1433"/>
  <c r="J1180"/>
  <c r="BK701"/>
  <c r="BK1237"/>
  <c r="J1230"/>
  <c r="J549"/>
  <c r="J1833"/>
  <c r="J1690"/>
  <c r="BK1259"/>
  <c r="BK475"/>
  <c i="15" r="J142"/>
  <c r="J151"/>
  <c r="BK153"/>
  <c i="16" r="J132"/>
  <c r="BK141"/>
  <c r="J112"/>
  <c i="18" r="J134"/>
  <c i="22" r="BK119"/>
  <c i="23" r="BK108"/>
  <c i="24" r="BK132"/>
  <c i="25" r="J123"/>
  <c r="BK122"/>
  <c i="26" r="BK108"/>
  <c i="27" r="J310"/>
  <c r="BK202"/>
  <c r="J215"/>
  <c r="BK234"/>
  <c r="BK213"/>
  <c r="BK179"/>
  <c i="28" r="BK119"/>
  <c i="29" r="J491"/>
  <c r="BK549"/>
  <c i="3" r="BK110"/>
  <c i="4" r="BK154"/>
  <c r="J243"/>
  <c r="BK362"/>
  <c r="J207"/>
  <c i="6" r="J177"/>
  <c r="J108"/>
  <c i="8" r="J148"/>
  <c r="BK111"/>
  <c i="10" r="BK291"/>
  <c r="J242"/>
  <c r="J258"/>
  <c r="J169"/>
  <c i="11" r="J100"/>
  <c i="12" r="J379"/>
  <c r="J393"/>
  <c r="J384"/>
  <c i="13" r="BK1502"/>
  <c r="J849"/>
  <c r="BK1554"/>
  <c r="J771"/>
  <c r="J1489"/>
  <c r="BK1017"/>
  <c r="J1506"/>
  <c r="J722"/>
  <c r="J1611"/>
  <c r="BK1286"/>
  <c r="J699"/>
  <c r="J1445"/>
  <c r="BK1236"/>
  <c r="J298"/>
  <c r="BK1508"/>
  <c r="BK593"/>
  <c r="J1825"/>
  <c r="BK1368"/>
  <c r="J518"/>
  <c i="14" r="J112"/>
  <c i="15" r="J140"/>
  <c r="BK176"/>
  <c r="J103"/>
  <c i="16" r="BK100"/>
  <c i="17" r="J100"/>
  <c r="BK123"/>
  <c i="18" r="BK108"/>
  <c i="19" r="J95"/>
  <c i="21" r="J113"/>
  <c r="J196"/>
  <c r="BK158"/>
  <c r="BK166"/>
  <c i="22" r="J127"/>
  <c i="23" r="J118"/>
  <c i="25" r="J106"/>
  <c i="26" r="BK150"/>
  <c r="J103"/>
  <c i="27" r="J106"/>
  <c r="J257"/>
  <c r="J147"/>
  <c i="28" r="BK121"/>
  <c i="29" r="J184"/>
  <c r="J539"/>
  <c r="J209"/>
  <c r="BK133"/>
  <c r="J226"/>
  <c r="J456"/>
  <c i="30" r="J229"/>
  <c i="31" r="J258"/>
  <c r="BK161"/>
  <c i="32" r="BK210"/>
  <c r="J123"/>
  <c i="33" r="BK221"/>
  <c i="34" r="BK732"/>
  <c r="J493"/>
  <c r="BK631"/>
  <c r="J721"/>
  <c r="BK378"/>
  <c r="BK468"/>
  <c r="BK690"/>
  <c r="J712"/>
  <c r="J754"/>
  <c r="BK283"/>
  <c i="36" r="BK205"/>
  <c r="BK319"/>
  <c i="38" r="BK176"/>
  <c i="40" r="J143"/>
  <c r="J120"/>
  <c i="42" r="BK266"/>
  <c r="BK181"/>
  <c r="BK299"/>
  <c r="J208"/>
  <c i="43" r="J246"/>
  <c r="BK199"/>
  <c i="44" r="BK95"/>
  <c i="45" r="J290"/>
  <c r="BK222"/>
  <c r="BK132"/>
  <c i="46" r="J100"/>
  <c i="47" r="J141"/>
  <c i="48" r="J275"/>
  <c r="BK220"/>
  <c r="J278"/>
  <c r="BK232"/>
  <c i="49" r="J176"/>
  <c r="J170"/>
  <c i="51" r="BK262"/>
  <c r="J265"/>
  <c r="J328"/>
  <c i="53" r="BK261"/>
  <c r="BK202"/>
  <c r="BK330"/>
  <c r="J156"/>
  <c i="54" r="BK290"/>
  <c r="J117"/>
  <c i="56" r="J203"/>
  <c r="BK157"/>
  <c i="57" r="J99"/>
  <c i="58" r="BK196"/>
  <c i="2" r="J111"/>
  <c i="4" r="BK180"/>
  <c r="J249"/>
  <c r="J194"/>
  <c r="BK108"/>
  <c i="6" r="BK245"/>
  <c r="BK182"/>
  <c i="8" r="BK133"/>
  <c r="J97"/>
  <c i="9" r="J96"/>
  <c i="10" r="J157"/>
  <c r="BK151"/>
  <c r="BK222"/>
  <c r="BK244"/>
  <c i="12" r="BK124"/>
  <c r="J322"/>
  <c r="BK410"/>
  <c i="13" r="BK1510"/>
  <c r="J1115"/>
  <c r="BK1611"/>
  <c r="BK1074"/>
  <c r="BK1483"/>
  <c r="J892"/>
  <c r="BK1512"/>
  <c r="J986"/>
  <c r="J1746"/>
  <c r="BK1231"/>
  <c r="J364"/>
  <c r="J1164"/>
  <c r="J208"/>
  <c r="J1183"/>
  <c r="BK1841"/>
  <c r="BK1721"/>
  <c r="J1339"/>
  <c r="J394"/>
  <c i="14" r="BK176"/>
  <c i="15" r="J144"/>
  <c r="J169"/>
  <c i="16" r="J120"/>
  <c r="J129"/>
  <c i="17" r="J133"/>
  <c r="BK126"/>
  <c i="18" r="J133"/>
  <c r="BK135"/>
  <c i="21" r="J128"/>
  <c r="J108"/>
  <c r="J107"/>
  <c i="22" r="BK108"/>
  <c r="BK128"/>
  <c i="23" r="J101"/>
  <c i="24" r="J123"/>
  <c i="25" r="BK127"/>
  <c i="26" r="BK106"/>
  <c r="BK120"/>
  <c i="27" r="J146"/>
  <c r="J109"/>
  <c r="BK177"/>
  <c r="BK149"/>
  <c r="BK147"/>
  <c r="BK167"/>
  <c i="29" r="J609"/>
  <c r="J553"/>
  <c r="BK354"/>
  <c r="J442"/>
  <c r="BK323"/>
  <c r="BK531"/>
  <c i="30" r="BK249"/>
  <c r="J247"/>
  <c i="31" r="J161"/>
  <c r="J279"/>
  <c i="32" r="J149"/>
  <c i="33" r="J243"/>
  <c i="34" r="BK706"/>
  <c r="BK553"/>
  <c r="BK388"/>
  <c r="BK657"/>
  <c r="J221"/>
  <c r="J371"/>
  <c r="BK269"/>
  <c r="BK437"/>
  <c r="BK372"/>
  <c r="J547"/>
  <c i="36" r="J232"/>
  <c i="38" r="J221"/>
  <c r="J160"/>
  <c i="40" r="BK139"/>
  <c r="BK100"/>
  <c i="41" r="BK145"/>
  <c i="42" r="J401"/>
  <c r="BK194"/>
  <c r="BK368"/>
  <c r="J364"/>
  <c i="43" r="BK277"/>
  <c r="J135"/>
  <c r="J302"/>
  <c i="45" r="BK262"/>
  <c r="BK141"/>
  <c i="46" r="BK127"/>
  <c i="48" r="BK309"/>
  <c r="J360"/>
  <c r="J201"/>
  <c r="J179"/>
  <c r="J145"/>
  <c i="49" r="J166"/>
  <c r="J237"/>
  <c i="50" r="BK120"/>
  <c i="51" r="J239"/>
  <c r="J261"/>
  <c r="BK236"/>
  <c i="52" r="BK121"/>
  <c i="53" r="J228"/>
  <c r="BK303"/>
  <c r="BK159"/>
  <c i="54" r="BK105"/>
  <c r="BK159"/>
  <c i="55" r="BK125"/>
  <c i="56" r="J219"/>
  <c i="57" r="J115"/>
  <c i="58" r="BK168"/>
  <c i="1" r="AS78"/>
  <c i="4" r="BK174"/>
  <c r="J296"/>
  <c i="6" r="J139"/>
  <c r="J203"/>
  <c i="8" r="J154"/>
  <c r="BK164"/>
  <c r="BK144"/>
  <c r="BK115"/>
  <c i="10" r="BK238"/>
  <c r="J193"/>
  <c r="J101"/>
  <c r="J184"/>
  <c i="11" r="J103"/>
  <c i="12" r="BK498"/>
  <c r="J273"/>
  <c r="J278"/>
  <c i="13" r="J1234"/>
  <c r="J1764"/>
  <c r="BK1355"/>
  <c r="BK857"/>
  <c r="J1437"/>
  <c r="BK1122"/>
  <c i="1" r="AS99"/>
  <c i="4" r="J187"/>
  <c r="BK222"/>
  <c i="6" r="BK132"/>
  <c r="BK249"/>
  <c r="J178"/>
  <c i="8" r="J100"/>
  <c r="J159"/>
  <c i="10" r="BK195"/>
  <c r="J212"/>
  <c r="BK184"/>
  <c r="BK182"/>
  <c i="12" r="BK133"/>
  <c r="BK368"/>
  <c r="J173"/>
  <c i="13" r="J1549"/>
  <c r="J1280"/>
  <c r="BK336"/>
  <c r="J1196"/>
  <c r="BK571"/>
  <c r="BK1444"/>
  <c r="J716"/>
  <c r="J1805"/>
  <c r="BK1357"/>
  <c r="J670"/>
  <c r="BK1443"/>
  <c r="BK1048"/>
  <c r="BK1347"/>
  <c r="J367"/>
  <c r="BK1395"/>
  <c r="J839"/>
  <c r="BK1838"/>
  <c r="J734"/>
  <c i="14" r="BK180"/>
  <c i="15" r="BK151"/>
  <c r="BK163"/>
  <c r="BK144"/>
  <c i="16" r="BK108"/>
  <c r="BK123"/>
  <c i="17" r="BK97"/>
  <c i="18" r="BK122"/>
  <c r="BK112"/>
  <c i="21" r="BK147"/>
  <c r="BK113"/>
  <c r="BK187"/>
  <c i="22" r="J99"/>
  <c i="23" r="BK111"/>
  <c i="24" r="BK105"/>
  <c i="25" r="BK124"/>
  <c i="26" r="BK113"/>
  <c i="27" r="BK288"/>
  <c r="J276"/>
  <c r="J172"/>
  <c r="J263"/>
  <c r="J123"/>
  <c r="BK299"/>
  <c i="29" r="BK392"/>
  <c r="J265"/>
  <c r="J499"/>
  <c r="J346"/>
  <c r="BK252"/>
  <c i="30" r="J250"/>
  <c r="BK121"/>
  <c i="31" r="J228"/>
  <c r="BK140"/>
  <c i="32" r="J242"/>
  <c i="33" r="BK239"/>
  <c i="34" r="BK306"/>
  <c r="BK424"/>
  <c r="J579"/>
  <c r="J249"/>
  <c r="J518"/>
  <c r="BK642"/>
  <c r="J201"/>
  <c r="J158"/>
  <c r="BK390"/>
  <c r="J628"/>
  <c r="BK443"/>
  <c i="36" r="J144"/>
  <c r="BK117"/>
  <c i="39" r="BK112"/>
  <c i="40" r="J112"/>
  <c r="BK111"/>
  <c i="42" r="J386"/>
  <c r="BK199"/>
  <c r="J124"/>
  <c i="43" r="J214"/>
  <c r="J100"/>
  <c i="44" r="BK101"/>
  <c i="45" r="J193"/>
  <c r="J225"/>
  <c i="46" r="BK105"/>
  <c i="48" r="J317"/>
  <c r="BK350"/>
  <c r="J130"/>
  <c r="J261"/>
  <c i="49" r="J272"/>
  <c r="J294"/>
  <c i="50" r="BK103"/>
  <c i="51" r="BK111"/>
  <c r="BK320"/>
  <c i="52" r="J110"/>
  <c i="53" r="J224"/>
  <c r="J311"/>
  <c r="J117"/>
  <c i="54" r="BK171"/>
  <c r="J212"/>
  <c i="56" r="BK189"/>
  <c r="J189"/>
  <c i="58" r="J203"/>
  <c r="BK149"/>
  <c i="4" r="BK303"/>
  <c r="J334"/>
  <c r="BK330"/>
  <c r="BK143"/>
  <c i="6" r="J165"/>
  <c r="J186"/>
  <c i="8" r="J96"/>
  <c r="J120"/>
  <c i="10" r="BK106"/>
  <c r="BK159"/>
  <c r="BK221"/>
  <c r="BK139"/>
  <c i="11" r="BK102"/>
  <c i="12" r="J107"/>
  <c r="BK326"/>
  <c i="13" r="BK1589"/>
  <c r="J1219"/>
  <c r="J342"/>
  <c r="J1361"/>
  <c r="BK821"/>
  <c r="BK293"/>
  <c r="J1292"/>
  <c r="J512"/>
  <c r="BK1423"/>
  <c r="J637"/>
  <c r="BK1456"/>
  <c r="BK1179"/>
  <c r="BK275"/>
  <c r="J1259"/>
  <c r="J677"/>
  <c r="BK1533"/>
  <c r="BK1094"/>
  <c r="J1836"/>
  <c r="J1425"/>
  <c r="BK670"/>
  <c i="14" r="BK106"/>
  <c i="15" r="BK126"/>
  <c r="BK109"/>
  <c r="BK108"/>
  <c i="16" r="J117"/>
  <c i="17" r="J105"/>
  <c r="J98"/>
  <c i="18" r="J102"/>
  <c i="19" r="J106"/>
  <c i="21" r="J160"/>
  <c r="BK198"/>
  <c r="J181"/>
  <c r="BK112"/>
  <c i="23" r="J116"/>
  <c i="24" r="J124"/>
  <c r="J108"/>
  <c i="25" r="BK102"/>
  <c i="26" r="BK104"/>
  <c i="27" r="BK252"/>
  <c r="BK185"/>
  <c r="BK139"/>
  <c r="BK281"/>
  <c r="BK243"/>
  <c i="29" r="BK348"/>
  <c r="J246"/>
  <c r="J133"/>
  <c r="J124"/>
  <c r="BK476"/>
  <c r="J255"/>
  <c i="30" r="J253"/>
  <c r="BK215"/>
  <c i="31" r="J188"/>
  <c r="J112"/>
  <c i="32" r="J217"/>
  <c i="33" r="J210"/>
  <c i="34" r="BK459"/>
  <c r="J516"/>
  <c r="J204"/>
  <c r="J358"/>
  <c r="BK547"/>
  <c r="BK249"/>
  <c r="BK717"/>
  <c r="J331"/>
  <c r="J635"/>
  <c r="J140"/>
  <c r="J510"/>
  <c i="35" r="BK96"/>
  <c i="36" r="BK133"/>
  <c i="38" r="BK241"/>
  <c i="39" r="J102"/>
  <c i="40" r="J107"/>
  <c r="J111"/>
  <c i="42" r="BK248"/>
  <c r="BK208"/>
  <c r="BK240"/>
  <c r="J338"/>
  <c r="BK200"/>
  <c i="43" r="BK217"/>
  <c r="J261"/>
  <c i="45" r="J228"/>
  <c r="J282"/>
  <c i="47" r="J109"/>
  <c i="48" r="J304"/>
  <c r="BK294"/>
  <c r="J142"/>
  <c r="J309"/>
  <c i="49" r="BK276"/>
  <c r="J126"/>
  <c r="J144"/>
  <c i="50" r="J111"/>
  <c i="51" r="BK268"/>
  <c r="J338"/>
  <c i="53" r="J353"/>
  <c r="J322"/>
  <c r="J304"/>
  <c r="J131"/>
  <c i="54" r="J302"/>
  <c r="J173"/>
  <c i="56" r="J121"/>
  <c r="J110"/>
  <c i="58" r="BK226"/>
  <c r="BK107"/>
  <c i="3" r="J116"/>
  <c i="4" r="BK298"/>
  <c r="BK296"/>
  <c r="BK320"/>
  <c i="6" r="BK235"/>
  <c r="BK108"/>
  <c i="7" r="J96"/>
  <c i="8" r="BK116"/>
  <c r="BK120"/>
  <c r="BK136"/>
  <c i="10" r="J186"/>
  <c r="BK101"/>
  <c r="BK127"/>
  <c r="BK124"/>
  <c i="12" r="BK263"/>
  <c r="J403"/>
  <c r="J488"/>
  <c i="13" r="BK1528"/>
  <c r="J1120"/>
  <c r="BK1521"/>
  <c r="J1098"/>
  <c r="BK1638"/>
  <c r="BK1352"/>
  <c r="J872"/>
  <c r="J313"/>
  <c r="J1528"/>
  <c r="BK918"/>
  <c r="BK241"/>
  <c r="J1595"/>
  <c r="J1438"/>
  <c r="J978"/>
  <c r="BK744"/>
  <c r="BK1698"/>
  <c r="BK1324"/>
  <c r="BK663"/>
  <c r="BK1211"/>
  <c r="BK506"/>
  <c r="BK1800"/>
  <c r="J862"/>
  <c i="14" r="BK152"/>
  <c i="15" r="J164"/>
  <c r="BK106"/>
  <c r="BK186"/>
  <c i="16" r="BK110"/>
  <c r="BK133"/>
  <c i="17" r="J97"/>
  <c i="18" r="J118"/>
  <c i="19" r="BK100"/>
  <c i="21" r="J124"/>
  <c r="BK196"/>
  <c r="BK190"/>
  <c i="22" r="J108"/>
  <c r="J123"/>
  <c i="23" r="BK117"/>
  <c i="24" r="BK115"/>
  <c i="25" r="BK101"/>
  <c i="26" r="BK142"/>
  <c r="BK111"/>
  <c i="27" r="J190"/>
  <c r="BK211"/>
  <c r="J247"/>
  <c r="J286"/>
  <c r="J163"/>
  <c r="BK163"/>
  <c i="28" r="J123"/>
  <c i="29" r="J488"/>
  <c r="J551"/>
  <c r="J416"/>
  <c r="BK297"/>
  <c r="J240"/>
  <c r="BK588"/>
  <c i="30" r="J261"/>
  <c r="J245"/>
  <c i="31" r="J196"/>
  <c r="BK246"/>
  <c i="33" r="BK235"/>
  <c r="J228"/>
  <c i="34" r="BK518"/>
  <c r="BK620"/>
  <c r="J734"/>
  <c r="J298"/>
  <c r="BK492"/>
  <c r="BK696"/>
  <c r="BK238"/>
  <c r="BK371"/>
  <c r="BK648"/>
  <c r="BK723"/>
  <c r="J418"/>
  <c i="36" r="BK323"/>
  <c i="38" r="J244"/>
  <c i="39" r="J104"/>
  <c i="40" r="BK108"/>
  <c r="BK113"/>
  <c i="42" r="J279"/>
  <c r="BK355"/>
  <c r="J407"/>
  <c r="BK281"/>
  <c r="J277"/>
  <c i="43" r="BK189"/>
  <c r="J169"/>
  <c r="J308"/>
  <c i="45" r="BK189"/>
  <c r="J269"/>
  <c r="J141"/>
  <c i="47" r="J132"/>
  <c i="48" r="J351"/>
  <c r="BK349"/>
  <c r="J169"/>
  <c r="BK225"/>
  <c r="BK299"/>
  <c i="49" r="J132"/>
  <c r="J156"/>
  <c r="J162"/>
  <c i="51" r="BK289"/>
  <c r="J129"/>
  <c r="BK246"/>
  <c i="53" r="BK242"/>
  <c r="J281"/>
  <c r="BK318"/>
  <c r="J239"/>
  <c i="54" r="BK117"/>
  <c i="55" r="J111"/>
  <c i="56" r="J186"/>
  <c r="BK222"/>
  <c i="58" r="J220"/>
  <c r="J201"/>
  <c r="J196"/>
  <c i="4" r="J316"/>
  <c r="BK306"/>
  <c r="BK321"/>
  <c r="J300"/>
  <c i="6" r="J235"/>
  <c r="J224"/>
  <c i="8" r="J158"/>
  <c r="J104"/>
  <c r="BK138"/>
  <c i="10" r="BK192"/>
  <c r="BK191"/>
  <c r="BK289"/>
  <c i="21" r="J145"/>
  <c i="22" r="J101"/>
  <c i="23" r="BK98"/>
  <c i="24" r="J104"/>
  <c i="25" r="BK106"/>
  <c i="26" r="BK144"/>
  <c r="J126"/>
  <c i="27" r="J250"/>
  <c r="BK196"/>
  <c r="BK146"/>
  <c r="BK181"/>
  <c r="BK319"/>
  <c i="28" r="BK97"/>
  <c i="29" r="J545"/>
  <c r="BK249"/>
  <c r="BK594"/>
  <c r="BK192"/>
  <c r="BK519"/>
  <c i="30" r="BK268"/>
  <c r="J257"/>
  <c r="J196"/>
  <c i="31" r="J202"/>
  <c r="BK151"/>
  <c i="32" r="J146"/>
  <c i="33" r="J119"/>
  <c i="34" r="J266"/>
  <c r="BK473"/>
  <c r="J173"/>
  <c r="BK455"/>
  <c r="BK641"/>
  <c r="J243"/>
  <c r="J451"/>
  <c r="J535"/>
  <c r="BK678"/>
  <c r="BK177"/>
  <c r="J557"/>
  <c i="36" r="BK282"/>
  <c r="BK289"/>
  <c r="J282"/>
  <c r="BK219"/>
  <c r="J137"/>
  <c r="J303"/>
  <c r="J184"/>
  <c r="J109"/>
  <c r="J161"/>
  <c r="J229"/>
  <c i="37" r="BK97"/>
  <c r="J131"/>
  <c r="BK99"/>
  <c r="BK106"/>
  <c i="38" r="BK244"/>
  <c r="J211"/>
  <c r="BK105"/>
  <c r="J181"/>
  <c r="J230"/>
  <c r="BK152"/>
  <c r="BK214"/>
  <c r="BK113"/>
  <c r="BK142"/>
  <c i="39" r="J134"/>
  <c i="40" r="J121"/>
  <c r="BK103"/>
  <c i="41" r="BK102"/>
  <c i="42" r="BK339"/>
  <c r="BK366"/>
  <c r="J165"/>
  <c i="43" r="BK210"/>
  <c r="BK198"/>
  <c i="44" r="BK131"/>
  <c i="45" r="J304"/>
  <c r="BK290"/>
  <c r="J106"/>
  <c i="46" r="J110"/>
  <c i="48" r="J148"/>
  <c r="J252"/>
  <c r="BK127"/>
  <c r="BK188"/>
  <c i="49" r="BK239"/>
  <c r="J117"/>
  <c i="51" r="J295"/>
  <c r="BK283"/>
  <c r="J195"/>
  <c i="52" r="J135"/>
  <c i="53" r="BK315"/>
  <c r="J211"/>
  <c r="BK307"/>
  <c r="J115"/>
  <c i="54" r="BK302"/>
  <c r="BK200"/>
  <c i="55" r="J101"/>
  <c i="56" r="BK203"/>
  <c r="J144"/>
  <c i="58" r="BK172"/>
  <c r="BK209"/>
  <c i="1" r="AS142"/>
  <c i="4" r="BK317"/>
  <c r="J131"/>
  <c i="6" r="BK178"/>
  <c r="BK247"/>
  <c i="7" r="F40"/>
  <c i="1" r="BC66"/>
  <c i="8" r="BK150"/>
  <c i="10" r="BK116"/>
  <c r="BK164"/>
  <c r="BK206"/>
  <c r="BK169"/>
  <c i="11" r="BK97"/>
  <c i="12" r="J432"/>
  <c r="J232"/>
  <c r="J446"/>
  <c i="13" r="J1563"/>
  <c r="J1359"/>
  <c r="BK756"/>
  <c r="BK1777"/>
  <c r="J1368"/>
  <c r="J754"/>
  <c r="BK1702"/>
  <c r="BK1204"/>
  <c r="J437"/>
  <c r="J1496"/>
  <c r="J1134"/>
  <c r="BK1742"/>
  <c r="J1525"/>
  <c r="J1323"/>
  <c r="J428"/>
  <c r="BK1472"/>
  <c r="BK1138"/>
  <c r="BK642"/>
  <c i="14" r="J140"/>
  <c i="15" r="J156"/>
  <c r="J112"/>
  <c r="BK134"/>
  <c i="16" r="J103"/>
  <c r="J130"/>
  <c i="17" r="J135"/>
  <c i="29" r="BK601"/>
  <c i="30" r="BK245"/>
  <c r="BK210"/>
  <c i="31" r="BK165"/>
  <c r="BK221"/>
  <c i="32" r="J112"/>
  <c i="33" r="J144"/>
  <c r="J148"/>
  <c i="34" r="BK243"/>
  <c r="J376"/>
  <c r="BK639"/>
  <c r="BK263"/>
  <c r="J538"/>
  <c r="J196"/>
  <c r="J345"/>
  <c r="J523"/>
  <c r="BK741"/>
  <c r="BK754"/>
  <c r="J515"/>
  <c i="36" r="BK303"/>
  <c r="BK179"/>
  <c i="38" r="J220"/>
  <c i="40" r="J117"/>
  <c r="J133"/>
  <c r="BK119"/>
  <c i="41" r="J148"/>
  <c i="42" r="J134"/>
  <c r="BK139"/>
  <c r="BK353"/>
  <c r="J286"/>
  <c i="43" r="J124"/>
  <c r="BK144"/>
  <c r="BK145"/>
  <c i="45" r="BK277"/>
  <c r="J266"/>
  <c r="BK116"/>
  <c i="48" r="J347"/>
  <c r="J133"/>
  <c r="BK213"/>
  <c r="BK179"/>
  <c r="J136"/>
  <c r="BK130"/>
  <c i="49" r="J249"/>
  <c r="BK262"/>
  <c i="50" r="BK101"/>
  <c i="51" r="BK103"/>
  <c r="BK123"/>
  <c i="52" r="J118"/>
  <c i="53" r="BK273"/>
  <c r="BK279"/>
  <c r="J169"/>
  <c i="54" r="J243"/>
  <c r="BK228"/>
  <c r="BK233"/>
  <c i="56" r="J201"/>
  <c r="J199"/>
  <c i="57" r="BK128"/>
  <c i="58" r="J151"/>
  <c i="2" r="J97"/>
  <c i="3" r="BK105"/>
  <c i="4" r="BK246"/>
  <c r="J192"/>
  <c r="J319"/>
  <c r="BK105"/>
  <c i="6" r="BK152"/>
  <c r="BK232"/>
  <c i="8" r="BK113"/>
  <c r="J118"/>
  <c i="9" r="J98"/>
  <c i="10" r="J195"/>
  <c i="13" r="BK1186"/>
  <c r="J1708"/>
  <c r="BK1266"/>
  <c r="J658"/>
  <c r="J1468"/>
  <c r="BK1180"/>
  <c r="J376"/>
  <c r="BK1417"/>
  <c r="J744"/>
  <c r="BK1563"/>
  <c r="BK1011"/>
  <c r="BK323"/>
  <c r="J1274"/>
  <c r="J616"/>
  <c r="J1381"/>
  <c r="J571"/>
  <c r="BK1826"/>
  <c r="J1683"/>
  <c r="J1243"/>
  <c r="BK777"/>
  <c r="BK372"/>
  <c i="15" r="J175"/>
  <c r="BK190"/>
  <c r="BK112"/>
  <c r="J113"/>
  <c i="16" r="J121"/>
  <c i="17" r="BK108"/>
  <c r="BK101"/>
  <c i="18" r="BK117"/>
  <c r="J110"/>
  <c i="20" r="J93"/>
  <c i="21" r="J111"/>
  <c r="J104"/>
  <c r="J101"/>
  <c i="22" r="BK110"/>
  <c r="J113"/>
  <c i="23" r="BK103"/>
  <c i="25" r="BK120"/>
  <c r="J121"/>
  <c i="26" r="J119"/>
  <c i="27" r="BK248"/>
  <c r="BK266"/>
  <c r="J288"/>
  <c r="J127"/>
  <c r="J252"/>
  <c r="J278"/>
  <c i="28" r="BK111"/>
  <c i="29" r="J314"/>
  <c r="J537"/>
  <c r="BK266"/>
  <c r="J214"/>
  <c r="BK295"/>
  <c r="J338"/>
  <c r="BK184"/>
  <c i="30" r="J279"/>
  <c r="J215"/>
  <c r="J179"/>
  <c i="31" r="J200"/>
  <c i="32" r="J214"/>
  <c r="J173"/>
  <c i="33" r="BK148"/>
  <c r="BK106"/>
  <c i="34" r="BK509"/>
  <c r="BK537"/>
  <c r="J254"/>
  <c r="BK460"/>
  <c r="J455"/>
  <c r="BK558"/>
  <c r="J692"/>
  <c r="BK615"/>
  <c r="J688"/>
  <c r="J277"/>
  <c i="35" r="J106"/>
  <c i="38" r="BK172"/>
  <c i="39" r="BK124"/>
  <c i="40" r="BK99"/>
  <c i="41" r="J136"/>
  <c i="42" r="J174"/>
  <c r="J327"/>
  <c r="J248"/>
  <c r="BK177"/>
  <c r="J309"/>
  <c i="43" r="BK182"/>
  <c r="BK258"/>
  <c i="44" r="BK120"/>
  <c i="45" r="BK247"/>
  <c r="J132"/>
  <c r="BK165"/>
  <c i="48" r="BK151"/>
  <c r="J358"/>
  <c r="J291"/>
  <c r="BK185"/>
  <c r="BK254"/>
  <c i="49" r="BK280"/>
  <c i="50" r="J113"/>
  <c i="51" r="J144"/>
  <c r="BK253"/>
  <c r="J140"/>
  <c i="52" r="J106"/>
  <c i="53" r="J307"/>
  <c r="BK195"/>
  <c r="BK241"/>
  <c i="54" r="J208"/>
  <c r="BK294"/>
  <c r="BK276"/>
  <c i="56" r="BK191"/>
  <c r="BK144"/>
  <c i="58" r="J160"/>
  <c i="2" r="J113"/>
  <c i="3" r="J110"/>
  <c i="4" r="J341"/>
  <c r="BK292"/>
  <c r="J322"/>
  <c i="6" r="J152"/>
  <c r="J132"/>
  <c i="8" r="BK151"/>
  <c r="J115"/>
  <c i="10" r="BK223"/>
  <c r="BK204"/>
  <c r="BK283"/>
  <c r="J151"/>
  <c i="11" r="J101"/>
  <c i="12" r="BK145"/>
  <c r="BK237"/>
  <c r="J320"/>
  <c i="13" r="BK1289"/>
  <c r="BK751"/>
  <c r="J1650"/>
  <c r="BK1245"/>
  <c r="J674"/>
  <c r="J1674"/>
  <c r="J1324"/>
  <c r="BK725"/>
  <c r="J1554"/>
  <c r="BK1136"/>
  <c r="BK674"/>
  <c r="BK1683"/>
  <c r="BK625"/>
  <c r="BK1098"/>
  <c r="J259"/>
  <c r="J1791"/>
  <c r="J1357"/>
  <c r="BK683"/>
  <c i="15" r="BK132"/>
  <c r="BK116"/>
  <c i="16" r="BK128"/>
  <c i="17" r="J118"/>
  <c r="BK115"/>
  <c i="18" r="BK132"/>
  <c r="J105"/>
  <c i="21" r="BK116"/>
  <c r="BK99"/>
  <c r="BK108"/>
  <c r="BK173"/>
  <c i="22" r="J125"/>
  <c i="24" r="BK106"/>
  <c i="25" r="J105"/>
  <c r="BK117"/>
  <c i="26" r="BK149"/>
  <c i="27" r="BK131"/>
  <c r="BK106"/>
  <c r="BK256"/>
  <c r="J177"/>
  <c i="29" r="J511"/>
  <c r="J485"/>
  <c r="J320"/>
  <c r="BK152"/>
  <c r="BK320"/>
  <c r="J323"/>
  <c i="30" r="J285"/>
  <c r="J268"/>
  <c i="31" r="J115"/>
  <c r="BK196"/>
  <c r="J214"/>
  <c i="33" r="BK241"/>
  <c r="J153"/>
  <c i="34" r="J329"/>
  <c r="BK482"/>
  <c r="BK688"/>
  <c r="BK323"/>
  <c r="J650"/>
  <c r="J644"/>
  <c r="J654"/>
  <c r="BK329"/>
  <c r="BK654"/>
  <c r="BK266"/>
  <c r="BK565"/>
  <c i="38" r="J216"/>
  <c i="39" r="BK122"/>
  <c i="40" r="J149"/>
  <c r="BK104"/>
  <c i="42" r="J329"/>
  <c r="J235"/>
  <c r="J378"/>
  <c r="BK213"/>
  <c i="43" r="J144"/>
  <c r="BK165"/>
  <c i="44" r="J109"/>
  <c i="45" r="BK275"/>
  <c r="J250"/>
  <c i="46" r="J111"/>
  <c i="48" r="BK384"/>
  <c r="BK191"/>
  <c r="BK236"/>
  <c r="J151"/>
  <c r="J364"/>
  <c i="49" r="J280"/>
  <c r="BK203"/>
  <c i="51" r="J257"/>
  <c r="J126"/>
  <c r="J198"/>
  <c r="BK242"/>
  <c i="53" r="J159"/>
  <c r="BK211"/>
  <c r="BK228"/>
  <c i="54" r="BK208"/>
  <c r="J149"/>
  <c i="55" r="J128"/>
  <c i="56" r="J183"/>
  <c i="58" r="BK201"/>
  <c i="12" r="BK256"/>
  <c r="J235"/>
  <c i="13" r="BK1134"/>
  <c r="J701"/>
  <c r="J1594"/>
  <c r="J453"/>
  <c r="BK1403"/>
  <c r="BK694"/>
  <c r="J1510"/>
  <c r="BK853"/>
  <c r="J422"/>
  <c r="BK340"/>
  <c r="J1242"/>
  <c r="J902"/>
  <c r="J206"/>
  <c r="J1430"/>
  <c r="J931"/>
  <c r="BK1025"/>
  <c r="BK1822"/>
  <c r="J1396"/>
  <c r="BK731"/>
  <c i="14" r="J136"/>
  <c i="15" r="J114"/>
  <c r="J183"/>
  <c r="J117"/>
  <c i="16" r="J128"/>
  <c r="BK104"/>
  <c i="17" r="BK99"/>
  <c r="J99"/>
  <c i="22" r="J129"/>
  <c i="24" r="J101"/>
  <c i="25" r="J100"/>
  <c r="BK123"/>
  <c i="26" r="BK147"/>
  <c r="BK122"/>
  <c i="27" r="J181"/>
  <c r="BK183"/>
  <c r="J153"/>
  <c r="BK201"/>
  <c r="J166"/>
  <c r="J283"/>
  <c r="BK112"/>
  <c i="29" r="BK269"/>
  <c r="BK586"/>
  <c i="2" r="BK106"/>
  <c i="4" r="BK319"/>
  <c r="BK127"/>
  <c r="BK334"/>
  <c i="6" r="BK224"/>
  <c r="J144"/>
  <c r="BK159"/>
  <c i="8" r="J107"/>
  <c r="BK103"/>
  <c r="J128"/>
  <c i="10" r="BK258"/>
  <c r="J137"/>
  <c r="BK145"/>
  <c r="BK228"/>
  <c i="11" r="BK101"/>
  <c i="12" r="BK322"/>
  <c r="J314"/>
  <c r="J239"/>
  <c r="BK163"/>
  <c i="13" r="BK1440"/>
  <c r="BK1100"/>
  <c r="J177"/>
  <c r="BK1083"/>
  <c r="BK1730"/>
  <c r="J1199"/>
  <c r="BK589"/>
  <c r="BK1454"/>
  <c r="J864"/>
  <c r="J1706"/>
  <c r="BK1199"/>
  <c r="J541"/>
  <c r="BK1708"/>
  <c r="J1136"/>
  <c r="J185"/>
  <c r="J981"/>
  <c r="J1829"/>
  <c r="J1412"/>
  <c r="BK376"/>
  <c i="14" r="BK161"/>
  <c i="15" r="J191"/>
  <c r="BK110"/>
  <c i="16" r="BK129"/>
  <c i="17" r="BK130"/>
  <c r="BK113"/>
  <c i="18" r="BK110"/>
  <c i="19" r="J101"/>
  <c i="21" r="BK160"/>
  <c r="J162"/>
  <c i="22" r="J121"/>
  <c r="J131"/>
  <c i="24" r="BK121"/>
  <c i="25" r="BK107"/>
  <c i="26" r="J140"/>
  <c r="J118"/>
  <c i="27" r="J126"/>
  <c r="J240"/>
  <c r="BK144"/>
  <c r="BK290"/>
  <c r="J193"/>
  <c i="28" r="J119"/>
  <c i="29" r="J527"/>
  <c r="BK478"/>
  <c r="BK288"/>
  <c r="BK224"/>
  <c r="J586"/>
  <c i="30" r="BK115"/>
  <c r="BK265"/>
  <c i="31" r="J254"/>
  <c i="32" r="BK133"/>
  <c i="33" r="BK214"/>
  <c i="34" r="BK725"/>
  <c r="J674"/>
  <c r="BK298"/>
  <c r="BK550"/>
  <c r="J264"/>
  <c r="J411"/>
  <c r="BK535"/>
  <c r="J356"/>
  <c r="BK559"/>
  <c r="J694"/>
  <c r="J536"/>
  <c i="35" r="J96"/>
  <c i="38" r="J105"/>
  <c i="39" r="BK102"/>
  <c i="40" r="BK135"/>
  <c r="BK98"/>
  <c i="42" r="J254"/>
  <c r="J305"/>
  <c r="BK174"/>
  <c r="BK222"/>
  <c i="43" r="J132"/>
  <c r="BK109"/>
  <c i="44" r="J125"/>
  <c i="45" r="J288"/>
  <c r="J129"/>
  <c i="46" r="J119"/>
  <c i="48" r="J391"/>
  <c r="BK264"/>
  <c r="BK198"/>
  <c r="J350"/>
  <c i="49" r="BK166"/>
  <c r="BK298"/>
  <c i="50" r="J115"/>
  <c i="51" r="BK293"/>
  <c r="BK198"/>
  <c i="52" r="BK118"/>
  <c i="53" r="BK153"/>
  <c r="J241"/>
  <c i="54" r="J286"/>
  <c r="J114"/>
  <c r="BK114"/>
  <c i="56" r="BK164"/>
  <c r="BK131"/>
  <c i="58" r="J193"/>
  <c r="BK114"/>
  <c i="3" r="J105"/>
  <c i="4" r="BK192"/>
  <c r="BK196"/>
  <c r="BK232"/>
  <c i="5" r="J98"/>
  <c i="6" r="BK225"/>
  <c i="8" r="J163"/>
  <c r="J146"/>
  <c r="BK130"/>
  <c i="10" r="J214"/>
  <c r="J264"/>
  <c r="J113"/>
  <c r="J303"/>
  <c i="12" r="J493"/>
  <c r="J121"/>
  <c r="J368"/>
  <c r="J185"/>
  <c i="13" r="BK1435"/>
  <c r="J846"/>
  <c r="J1441"/>
  <c r="J970"/>
  <c r="BK1688"/>
  <c r="BK1096"/>
  <c r="J281"/>
  <c r="J1246"/>
  <c r="J603"/>
  <c r="BK1317"/>
  <c r="BK647"/>
  <c r="BK1496"/>
  <c r="J293"/>
  <c r="J569"/>
  <c r="J1823"/>
  <c r="J784"/>
  <c i="14" r="BK188"/>
  <c i="15" r="J150"/>
  <c r="J134"/>
  <c i="16" r="BK130"/>
  <c r="J126"/>
  <c i="17" r="BK112"/>
  <c i="18" r="BK113"/>
  <c r="BK111"/>
  <c i="21" r="BK135"/>
  <c r="J137"/>
  <c i="22" r="J126"/>
  <c r="BK101"/>
  <c i="23" r="BK96"/>
  <c i="25" r="J126"/>
  <c r="BK103"/>
  <c i="26" r="J151"/>
  <c i="27" r="BK193"/>
  <c r="BK246"/>
  <c r="J156"/>
  <c r="BK227"/>
  <c r="J108"/>
  <c i="28" r="J106"/>
  <c i="29" r="BK595"/>
  <c r="BK462"/>
  <c r="BK181"/>
  <c r="J268"/>
  <c r="BK603"/>
  <c r="J148"/>
  <c i="30" r="BK112"/>
  <c i="31" r="J248"/>
  <c r="J290"/>
  <c i="32" r="BK221"/>
  <c i="33" r="J231"/>
  <c r="J162"/>
  <c i="34" r="BK633"/>
  <c r="J238"/>
  <c r="J544"/>
  <c r="BK105"/>
  <c r="BK146"/>
  <c r="BK240"/>
  <c r="J500"/>
  <c r="BK572"/>
  <c r="J678"/>
  <c r="J445"/>
  <c i="36" r="BK161"/>
  <c i="38" r="BK200"/>
  <c i="40" r="BK110"/>
  <c r="J151"/>
  <c r="BK97"/>
  <c i="42" r="J314"/>
  <c r="BK156"/>
  <c r="BK106"/>
  <c r="J232"/>
  <c i="43" r="BK149"/>
  <c r="J297"/>
  <c r="BK115"/>
  <c i="45" r="BK172"/>
  <c r="BK203"/>
  <c i="46" r="J134"/>
  <c i="48" r="BK255"/>
  <c r="J175"/>
  <c r="J353"/>
  <c r="BK227"/>
  <c r="BK252"/>
  <c i="49" r="J222"/>
  <c r="BK194"/>
  <c i="51" r="BK140"/>
  <c r="BK303"/>
  <c r="J236"/>
  <c i="53" r="BK253"/>
  <c r="J109"/>
  <c r="BK343"/>
  <c r="J254"/>
  <c r="J177"/>
  <c i="54" r="BK175"/>
  <c r="J115"/>
  <c i="56" r="J214"/>
  <c i="57" r="BK97"/>
  <c i="58" r="BK203"/>
  <c i="2" r="J108"/>
  <c i="4" r="BK300"/>
  <c r="BK308"/>
  <c r="BK332"/>
  <c r="J332"/>
  <c i="6" r="BK165"/>
  <c r="J179"/>
  <c r="BK173"/>
  <c i="8" r="J143"/>
  <c r="BK125"/>
  <c r="BK108"/>
  <c i="10" r="J210"/>
  <c r="J143"/>
  <c r="BK224"/>
  <c r="J159"/>
  <c i="12" r="J142"/>
  <c r="J133"/>
  <c r="BK182"/>
  <c i="13" r="BK1805"/>
  <c r="BK1411"/>
  <c r="BK515"/>
  <c r="BK357"/>
  <c r="BK1419"/>
  <c r="J1003"/>
  <c r="BK385"/>
  <c r="BK1746"/>
  <c r="BK1494"/>
  <c r="BK1003"/>
  <c r="BK208"/>
  <c r="BK1271"/>
  <c r="J552"/>
  <c r="BK1539"/>
  <c r="BK954"/>
  <c r="J1845"/>
  <c r="J1822"/>
  <c r="BK1381"/>
  <c r="BK1006"/>
  <c i="14" r="J183"/>
  <c i="15" r="BK177"/>
  <c r="BK136"/>
  <c r="BK159"/>
  <c i="16" r="BK112"/>
  <c i="17" r="J96"/>
  <c r="J109"/>
  <c i="18" r="J115"/>
  <c r="J103"/>
  <c i="19" r="BK98"/>
  <c i="21" r="BK111"/>
  <c r="J116"/>
  <c r="J141"/>
  <c r="BK185"/>
  <c r="BK103"/>
  <c i="23" r="BK101"/>
  <c r="J97"/>
  <c i="24" r="BK128"/>
  <c i="25" r="J117"/>
  <c r="BK104"/>
  <c i="26" r="BK134"/>
  <c i="27" r="BK121"/>
  <c r="BK103"/>
  <c r="J207"/>
  <c r="BK191"/>
  <c r="J291"/>
  <c i="28" r="J118"/>
  <c i="29" r="J519"/>
  <c r="BK188"/>
  <c r="J138"/>
  <c r="J582"/>
  <c r="BK612"/>
  <c r="J222"/>
  <c i="30" r="BK157"/>
  <c r="BK204"/>
  <c i="31" r="J221"/>
  <c r="BK188"/>
  <c i="32" r="J190"/>
  <c i="33" r="BK188"/>
  <c i="34" r="BK341"/>
  <c r="BK465"/>
  <c r="BK207"/>
  <c r="BK512"/>
  <c r="BK670"/>
  <c r="BK374"/>
  <c r="BK552"/>
  <c r="J565"/>
  <c r="BK143"/>
  <c r="J273"/>
  <c r="J633"/>
  <c r="J269"/>
  <c i="36" r="BK241"/>
  <c r="BK112"/>
  <c i="38" r="BK126"/>
  <c i="40" r="BK150"/>
  <c r="BK129"/>
  <c i="41" r="J147"/>
  <c i="42" r="BK408"/>
  <c r="BK377"/>
  <c r="J106"/>
  <c r="J181"/>
  <c r="BK361"/>
  <c i="43" r="J198"/>
  <c r="J186"/>
  <c i="44" r="J101"/>
  <c i="45" r="BK260"/>
  <c r="J189"/>
  <c i="46" r="BK129"/>
  <c i="48" r="BK307"/>
  <c r="J194"/>
  <c r="J276"/>
  <c r="BK241"/>
  <c i="49" r="BK267"/>
  <c r="BK142"/>
  <c r="BK233"/>
  <c i="50" r="BK95"/>
  <c i="51" r="J286"/>
  <c r="J159"/>
  <c i="52" r="BK113"/>
  <c i="53" r="J327"/>
  <c r="BK169"/>
  <c r="BK289"/>
  <c r="BK151"/>
  <c i="54" r="J203"/>
  <c r="J278"/>
  <c r="J228"/>
  <c i="56" r="J176"/>
  <c r="J168"/>
  <c i="57" r="J120"/>
  <c i="58" r="J206"/>
  <c i="1" r="AS117"/>
  <c i="4" r="J259"/>
  <c r="J174"/>
  <c i="6" r="BK155"/>
  <c r="BK129"/>
  <c r="BK106"/>
  <c i="8" r="J162"/>
  <c r="BK152"/>
  <c r="J152"/>
  <c i="10" r="BK236"/>
  <c r="BK171"/>
  <c r="J222"/>
  <c r="J165"/>
  <c i="21" r="BK122"/>
  <c i="23" r="BK113"/>
  <c i="24" r="J118"/>
  <c i="25" r="J114"/>
  <c r="BK118"/>
  <c i="26" r="BK107"/>
  <c r="BK127"/>
  <c i="27" r="BK161"/>
  <c r="BK257"/>
  <c r="J266"/>
  <c r="J210"/>
  <c r="J260"/>
  <c r="J198"/>
  <c i="28" r="BK114"/>
  <c i="29" r="J603"/>
  <c r="BK418"/>
  <c r="J171"/>
  <c r="BK527"/>
  <c r="BK287"/>
  <c r="BK326"/>
  <c i="30" r="J204"/>
  <c r="J277"/>
  <c i="31" r="BK135"/>
  <c r="J287"/>
  <c i="32" r="J200"/>
  <c r="BK212"/>
  <c i="33" r="J215"/>
  <c i="34" r="BK726"/>
  <c r="BK223"/>
  <c r="J260"/>
  <c r="BK618"/>
  <c r="J334"/>
  <c r="J545"/>
  <c r="BK260"/>
  <c r="J354"/>
  <c r="BK579"/>
  <c r="BK711"/>
  <c r="J460"/>
  <c r="J661"/>
  <c r="BK396"/>
  <c i="36" r="J112"/>
  <c r="BK263"/>
  <c r="J285"/>
  <c r="BK210"/>
  <c r="J133"/>
  <c r="J289"/>
  <c r="BK201"/>
  <c r="BK147"/>
  <c r="BK272"/>
  <c r="BK156"/>
  <c r="J167"/>
  <c i="37" r="J120"/>
  <c r="BK115"/>
  <c r="J117"/>
  <c r="J128"/>
  <c r="J95"/>
  <c i="38" r="BK229"/>
  <c r="BK121"/>
  <c r="BK199"/>
  <c r="J251"/>
  <c r="BK196"/>
  <c r="BK230"/>
  <c r="BK102"/>
  <c r="BK216"/>
  <c i="39" r="J107"/>
  <c i="40" r="J136"/>
  <c i="41" r="BK148"/>
  <c i="42" r="J204"/>
  <c r="BK165"/>
  <c r="J185"/>
  <c r="BK379"/>
  <c r="J318"/>
  <c r="BK235"/>
  <c i="43" r="BK154"/>
  <c r="J119"/>
  <c i="44" r="J120"/>
  <c i="45" r="J241"/>
  <c r="J243"/>
  <c r="BK250"/>
  <c i="46" r="BK116"/>
  <c i="48" r="BK226"/>
  <c r="J355"/>
  <c r="J185"/>
  <c r="BK361"/>
  <c r="J227"/>
  <c i="49" r="BK284"/>
  <c r="BK219"/>
  <c i="50" r="BK113"/>
  <c i="51" r="J162"/>
  <c r="J259"/>
  <c r="BK300"/>
  <c r="J172"/>
  <c i="53" r="J362"/>
  <c r="J171"/>
  <c r="BK106"/>
  <c r="J277"/>
  <c i="54" r="J163"/>
  <c r="J198"/>
  <c r="BK286"/>
  <c i="55" r="J103"/>
  <c i="56" r="BK183"/>
  <c r="J164"/>
  <c i="58" r="BK206"/>
  <c r="BK128"/>
  <c i="4" r="J345"/>
  <c r="J140"/>
  <c r="BK177"/>
  <c r="BK249"/>
  <c i="5" r="BK98"/>
  <c i="6" r="J249"/>
  <c r="J162"/>
  <c i="8" r="BK149"/>
  <c r="BK160"/>
  <c r="J101"/>
  <c i="10" r="BK200"/>
  <c r="BK147"/>
  <c r="J217"/>
  <c r="J244"/>
  <c r="J289"/>
  <c r="J168"/>
  <c i="12" r="J490"/>
  <c r="BK400"/>
  <c r="J115"/>
  <c r="BK151"/>
  <c i="13" r="BK1774"/>
  <c r="BK1182"/>
  <c r="BK603"/>
  <c r="J1613"/>
  <c r="J1308"/>
  <c r="BK876"/>
  <c r="J1768"/>
  <c r="J1141"/>
  <c r="J1667"/>
  <c r="J1222"/>
  <c r="J788"/>
  <c r="J1544"/>
  <c r="J975"/>
  <c r="BK259"/>
  <c r="J957"/>
  <c r="BK237"/>
  <c r="J1284"/>
  <c r="BK448"/>
  <c r="J1821"/>
  <c r="BK1155"/>
  <c r="J506"/>
  <c i="14" r="BK112"/>
  <c i="15" r="BK115"/>
  <c r="J188"/>
  <c r="BK117"/>
  <c i="16" r="BK113"/>
  <c r="BK102"/>
  <c i="17" r="J113"/>
  <c i="29" r="J326"/>
  <c r="J473"/>
  <c i="30" r="J124"/>
  <c r="J115"/>
  <c i="31" r="BK147"/>
  <c r="BK202"/>
  <c r="J135"/>
  <c i="32" r="J133"/>
  <c i="33" r="BK215"/>
  <c i="34" r="BK533"/>
  <c r="J640"/>
  <c r="J213"/>
  <c r="J520"/>
  <c r="J615"/>
  <c r="BK140"/>
  <c r="BK265"/>
  <c r="J170"/>
  <c r="BK308"/>
  <c r="J696"/>
  <c r="BK176"/>
  <c i="36" r="BK144"/>
  <c i="38" r="J152"/>
  <c i="39" r="BK130"/>
  <c i="40" r="BK152"/>
  <c r="BK146"/>
  <c i="42" r="J380"/>
  <c r="BK158"/>
  <c r="J238"/>
  <c r="J304"/>
  <c r="BK207"/>
  <c r="J215"/>
  <c i="43" r="J258"/>
  <c i="44" r="BK122"/>
  <c i="45" r="BK209"/>
  <c r="BK288"/>
  <c i="46" r="J105"/>
  <c i="48" r="J160"/>
  <c r="BK271"/>
  <c r="BK366"/>
  <c r="J366"/>
  <c i="49" r="J292"/>
  <c r="J194"/>
  <c i="50" r="BK99"/>
  <c i="51" r="J297"/>
  <c r="BK218"/>
  <c r="J262"/>
  <c i="52" r="J131"/>
  <c i="53" r="J234"/>
  <c r="BK109"/>
  <c r="J204"/>
  <c r="J153"/>
  <c i="54" r="J179"/>
  <c r="J290"/>
  <c i="56" r="J151"/>
  <c r="BK154"/>
  <c r="BK107"/>
  <c i="58" r="BK189"/>
  <c r="BK224"/>
  <c i="1" r="AS59"/>
  <c i="4" r="J227"/>
  <c r="BK276"/>
  <c r="BK326"/>
  <c i="6" r="J188"/>
  <c r="J229"/>
  <c r="BK177"/>
  <c i="8" r="J157"/>
  <c r="BK159"/>
  <c r="BK109"/>
  <c i="10" r="BK188"/>
  <c r="J173"/>
  <c r="J254"/>
  <c r="J221"/>
  <c r="J130"/>
  <c i="11" r="J107"/>
  <c i="12" r="J326"/>
  <c r="J339"/>
  <c r="BK299"/>
  <c r="J263"/>
  <c i="13" r="BK1531"/>
  <c r="BK924"/>
  <c r="BK552"/>
  <c r="J1435"/>
  <c r="BK508"/>
  <c r="BK886"/>
  <c r="J1688"/>
  <c r="J1204"/>
  <c r="BK206"/>
  <c r="BK1361"/>
  <c r="J910"/>
  <c r="BK1655"/>
  <c r="BK1178"/>
  <c r="BK359"/>
  <c r="J1449"/>
  <c r="BK892"/>
  <c r="J1847"/>
  <c r="J1824"/>
  <c r="J1815"/>
  <c r="J1384"/>
  <c r="J876"/>
  <c r="J467"/>
  <c i="14" r="J127"/>
  <c r="J172"/>
  <c i="15" r="J118"/>
  <c r="BK121"/>
  <c r="BK149"/>
  <c r="J125"/>
  <c i="16" r="BK118"/>
  <c i="17" r="J127"/>
  <c r="BK96"/>
  <c i="18" r="J111"/>
  <c r="BK105"/>
  <c i="19" r="J99"/>
  <c i="21" r="BK181"/>
  <c r="J188"/>
  <c r="J112"/>
  <c r="J120"/>
  <c i="22" r="BK104"/>
  <c i="23" r="BK118"/>
  <c i="24" r="BK117"/>
  <c r="J105"/>
  <c i="25" r="BK111"/>
  <c i="26" r="J124"/>
  <c r="J136"/>
  <c i="27" r="BK277"/>
  <c r="J150"/>
  <c r="BK175"/>
  <c r="J268"/>
  <c r="J319"/>
  <c r="J101"/>
  <c i="29" r="BK584"/>
  <c r="J129"/>
  <c r="BK178"/>
  <c r="J169"/>
  <c r="J311"/>
  <c r="J280"/>
  <c r="BK367"/>
  <c i="30" r="BK196"/>
  <c i="31" r="J211"/>
  <c r="BK249"/>
  <c i="32" r="BK206"/>
  <c r="J160"/>
  <c i="33" r="BK227"/>
  <c i="34" r="BK600"/>
  <c r="J382"/>
  <c r="J542"/>
  <c r="BK637"/>
  <c r="J732"/>
  <c r="BK256"/>
  <c r="J534"/>
  <c r="J558"/>
  <c r="BK264"/>
  <c i="36" r="BK246"/>
  <c r="BK109"/>
  <c i="38" r="J229"/>
  <c i="40" r="BK109"/>
  <c r="BK132"/>
  <c i="41" r="BK136"/>
  <c i="42" r="J241"/>
  <c r="BK192"/>
  <c r="J358"/>
  <c r="J348"/>
  <c r="BK219"/>
  <c i="43" r="J210"/>
  <c r="BK159"/>
  <c i="44" r="J117"/>
  <c i="45" r="BK256"/>
  <c r="J165"/>
  <c i="47" r="BK102"/>
  <c i="48" r="J239"/>
  <c r="BK278"/>
  <c r="BK139"/>
  <c r="J381"/>
  <c r="J319"/>
  <c i="49" r="BK110"/>
  <c r="BK192"/>
  <c r="BK112"/>
  <c i="50" r="J117"/>
  <c i="51" r="J303"/>
  <c r="J246"/>
  <c i="52" r="BK131"/>
  <c i="53" r="BK266"/>
  <c r="BK254"/>
  <c r="BK362"/>
  <c r="J151"/>
  <c r="J147"/>
  <c i="54" r="BK198"/>
  <c i="55" r="J122"/>
  <c i="56" r="J104"/>
  <c i="57" r="BK113"/>
  <c i="58" r="J136"/>
  <c r="J172"/>
  <c i="3" r="J113"/>
  <c i="4" r="J364"/>
  <c r="J314"/>
  <c r="J182"/>
  <c r="BK255"/>
  <c i="6" r="BK200"/>
  <c r="J141"/>
  <c i="8" r="J134"/>
  <c r="BK97"/>
  <c r="BK104"/>
  <c r="BK134"/>
  <c i="10" r="BK120"/>
  <c r="J225"/>
  <c r="J208"/>
  <c r="J108"/>
  <c i="11" r="BK105"/>
  <c i="12" r="BK374"/>
  <c r="J395"/>
  <c r="J138"/>
  <c r="BK379"/>
  <c r="BK239"/>
  <c i="13" r="BK1453"/>
  <c r="BK936"/>
  <c r="J593"/>
  <c r="J1730"/>
  <c r="BK529"/>
  <c r="BK1430"/>
  <c r="BK1127"/>
  <c r="J647"/>
  <c r="J1505"/>
  <c r="BK1185"/>
  <c r="J1228"/>
  <c r="J731"/>
  <c r="J1727"/>
  <c r="J1365"/>
  <c r="BK978"/>
  <c r="BK455"/>
  <c r="BK612"/>
  <c r="BK1829"/>
  <c r="BK1431"/>
  <c r="BK1000"/>
  <c r="BK355"/>
  <c i="14" r="J161"/>
  <c i="15" r="BK179"/>
  <c r="BK137"/>
  <c i="16" r="BK131"/>
  <c r="BK139"/>
  <c r="J108"/>
  <c i="17" r="J101"/>
  <c i="18" r="J99"/>
  <c i="19" r="BK104"/>
  <c i="21" r="BK192"/>
  <c r="J185"/>
  <c r="BK151"/>
  <c r="J103"/>
  <c i="22" r="J130"/>
  <c i="24" r="BK124"/>
  <c r="BK101"/>
  <c i="25" r="J122"/>
  <c i="26" r="J152"/>
  <c r="BK110"/>
  <c r="J142"/>
  <c i="27" r="J143"/>
  <c r="BK278"/>
  <c r="J157"/>
  <c r="J253"/>
  <c r="BK122"/>
  <c r="BK123"/>
  <c i="29" r="BK592"/>
  <c r="BK195"/>
  <c r="BK523"/>
  <c r="BK533"/>
  <c r="BK171"/>
  <c r="J462"/>
  <c r="J252"/>
  <c i="30" r="BK253"/>
  <c i="31" r="J282"/>
  <c r="BK230"/>
  <c r="J233"/>
  <c i="32" r="J206"/>
  <c r="J166"/>
  <c r="BK160"/>
  <c i="34" r="BK516"/>
  <c r="BK570"/>
  <c r="J258"/>
  <c r="J424"/>
  <c r="J553"/>
  <c r="J513"/>
  <c r="BK629"/>
  <c r="J234"/>
  <c r="J512"/>
  <c r="J747"/>
  <c r="BK307"/>
  <c i="36" r="J182"/>
  <c i="38" r="J154"/>
  <c i="40" r="BK142"/>
  <c r="BK120"/>
  <c i="41" r="J145"/>
  <c i="42" r="BK215"/>
  <c r="J393"/>
  <c r="J298"/>
  <c r="J158"/>
  <c i="43" r="J107"/>
  <c i="44" r="J97"/>
  <c i="45" r="BK177"/>
  <c r="BK284"/>
  <c i="46" r="J116"/>
  <c i="48" r="BK261"/>
  <c r="BK270"/>
  <c r="J157"/>
  <c r="J232"/>
  <c r="BK117"/>
  <c i="49" r="J282"/>
  <c r="BK149"/>
  <c r="BK264"/>
  <c i="50" r="BK131"/>
  <c i="51" r="J106"/>
  <c r="BK228"/>
  <c i="53" r="BK304"/>
  <c r="J226"/>
  <c r="BK337"/>
  <c r="J315"/>
  <c i="54" r="J298"/>
  <c r="BK281"/>
  <c r="J126"/>
  <c i="56" r="BK123"/>
  <c i="57" r="J117"/>
  <c i="58" r="BK239"/>
  <c r="J125"/>
  <c i="12" r="J417"/>
  <c r="J136"/>
  <c i="13" r="J879"/>
  <c r="J1638"/>
  <c r="J1320"/>
  <c r="BK907"/>
  <c r="BK522"/>
  <c r="J1472"/>
  <c r="BK1657"/>
  <c r="J1314"/>
  <c r="J475"/>
  <c r="BK281"/>
  <c r="J1782"/>
  <c r="BK1455"/>
  <c r="BK763"/>
  <c r="J1753"/>
  <c r="J1312"/>
  <c r="BK1406"/>
  <c r="J357"/>
  <c r="BK1839"/>
  <c r="BK1342"/>
  <c r="BK457"/>
  <c i="14" r="BK123"/>
  <c i="15" r="BK185"/>
  <c r="BK125"/>
  <c r="BK146"/>
  <c i="17" r="J121"/>
  <c r="BK105"/>
  <c i="18" r="BK126"/>
  <c i="23" r="J111"/>
  <c r="J108"/>
  <c i="24" r="J116"/>
  <c i="25" r="BK131"/>
  <c i="26" r="BK125"/>
  <c r="BK121"/>
  <c i="27" r="BK207"/>
  <c r="J119"/>
  <c r="BK151"/>
  <c r="BK303"/>
  <c r="J277"/>
  <c r="J317"/>
  <c i="28" r="J100"/>
  <c r="BK118"/>
  <c i="29" r="J356"/>
  <c r="J308"/>
  <c i="4" r="J321"/>
  <c r="BK252"/>
  <c r="BK283"/>
  <c r="BK136"/>
  <c r="BK115"/>
  <c i="6" r="J222"/>
  <c i="7" r="F41"/>
  <c i="1" r="BD66"/>
  <c i="10" r="BK242"/>
  <c r="J234"/>
  <c r="J192"/>
  <c r="BK111"/>
  <c i="11" r="J102"/>
  <c i="12" r="J204"/>
  <c r="BK127"/>
  <c r="BK495"/>
  <c i="13" r="BK1690"/>
  <c r="BK586"/>
  <c r="BK1481"/>
  <c r="J853"/>
  <c r="BK1812"/>
  <c r="BK301"/>
  <c r="BK1413"/>
  <c r="BK177"/>
  <c r="BK1414"/>
  <c r="BK997"/>
  <c r="BK317"/>
  <c r="BK1284"/>
  <c r="BK584"/>
  <c r="J1231"/>
  <c r="J304"/>
  <c r="BK1821"/>
  <c r="BK1320"/>
  <c i="14" r="J168"/>
  <c i="15" r="BK130"/>
  <c r="BK166"/>
  <c r="J131"/>
  <c i="16" r="J110"/>
  <c i="17" r="BK127"/>
  <c i="18" r="J131"/>
  <c i="20" r="J92"/>
  <c i="21" r="BK194"/>
  <c r="BK184"/>
  <c r="J114"/>
  <c i="22" r="J134"/>
  <c i="23" r="J99"/>
  <c i="24" r="BK127"/>
  <c i="25" r="J113"/>
  <c i="26" r="BK151"/>
  <c r="J115"/>
  <c i="27" r="BK225"/>
  <c r="J121"/>
  <c r="BK199"/>
  <c r="J243"/>
  <c r="J225"/>
  <c i="29" r="BK614"/>
  <c r="J217"/>
  <c r="J549"/>
  <c r="J607"/>
  <c r="BK375"/>
  <c r="BK136"/>
  <c i="30" r="J112"/>
  <c i="31" r="J165"/>
  <c r="BK264"/>
  <c i="32" r="BK120"/>
  <c i="33" r="BK230"/>
  <c r="BK153"/>
  <c i="34" r="BK227"/>
  <c r="BK380"/>
  <c r="J480"/>
  <c r="J146"/>
  <c r="BK709"/>
  <c r="J352"/>
  <c r="J562"/>
  <c r="J548"/>
  <c r="BK736"/>
  <c r="J552"/>
  <c r="J111"/>
  <c i="36" r="J222"/>
  <c i="38" r="J168"/>
  <c i="40" r="J100"/>
  <c r="J138"/>
  <c i="41" r="J111"/>
  <c i="42" r="J379"/>
  <c r="J306"/>
  <c r="BK359"/>
  <c r="J199"/>
  <c i="43" r="J270"/>
  <c r="BK208"/>
  <c r="BK304"/>
  <c i="45" r="J308"/>
  <c r="BK156"/>
  <c i="46" r="J127"/>
  <c i="47" r="BK147"/>
  <c i="48" r="J166"/>
  <c r="BK230"/>
  <c r="J121"/>
  <c r="BK175"/>
  <c i="49" r="J164"/>
  <c i="50" r="BK125"/>
  <c i="51" r="J223"/>
  <c r="BK318"/>
  <c i="52" r="J99"/>
  <c i="53" r="BK294"/>
  <c r="J189"/>
  <c r="BK189"/>
  <c i="54" r="J144"/>
  <c r="J175"/>
  <c i="55" r="BK117"/>
  <c i="56" r="BK101"/>
  <c i="57" r="J131"/>
  <c i="58" r="J131"/>
  <c i="1" r="AS56"/>
  <c i="4" r="BK316"/>
  <c r="J294"/>
  <c i="6" r="J226"/>
  <c r="BK103"/>
  <c r="BK211"/>
  <c i="8" r="BK153"/>
  <c r="BK122"/>
  <c i="10" r="J260"/>
  <c r="BK232"/>
  <c r="BK166"/>
  <c r="J163"/>
  <c r="BK157"/>
  <c i="12" r="BK470"/>
  <c r="BK199"/>
  <c r="J237"/>
  <c r="BK121"/>
  <c i="13" r="J1249"/>
  <c r="J526"/>
  <c r="J1413"/>
  <c r="J515"/>
  <c r="BK1422"/>
  <c r="J683"/>
  <c r="J1447"/>
  <c r="BK734"/>
  <c r="J1600"/>
  <c r="J1100"/>
  <c r="BK1412"/>
  <c r="J767"/>
  <c r="J1606"/>
  <c r="BK995"/>
  <c r="J1830"/>
  <c r="BK1141"/>
  <c r="J457"/>
  <c i="14" r="BK110"/>
  <c i="15" r="J159"/>
  <c r="J139"/>
  <c i="17" r="BK107"/>
  <c r="J103"/>
  <c i="18" r="J112"/>
  <c i="19" r="J105"/>
  <c i="21" r="J190"/>
  <c r="J166"/>
  <c r="BK143"/>
  <c i="22" r="J98"/>
  <c i="23" r="BK121"/>
  <c i="24" r="J121"/>
  <c i="25" r="J112"/>
  <c i="26" r="J128"/>
  <c i="27" r="BK280"/>
  <c r="BK215"/>
  <c r="J301"/>
  <c r="BK282"/>
  <c r="BK318"/>
  <c i="28" r="J104"/>
  <c i="29" r="BK300"/>
  <c r="J234"/>
  <c r="BK572"/>
  <c r="BK246"/>
  <c i="30" r="J219"/>
  <c i="31" r="J230"/>
  <c r="BK119"/>
  <c i="32" r="BK229"/>
  <c i="33" r="J102"/>
  <c r="BK210"/>
  <c i="34" r="BK703"/>
  <c r="J432"/>
  <c r="J473"/>
  <c r="J653"/>
  <c r="BK567"/>
  <c r="BK190"/>
  <c r="BK192"/>
  <c r="BK523"/>
  <c r="J730"/>
  <c r="J271"/>
  <c i="36" r="J134"/>
  <c i="38" r="BK221"/>
  <c i="39" r="BK118"/>
  <c i="40" r="BK151"/>
  <c r="J142"/>
  <c i="41" r="J127"/>
  <c i="42" r="J365"/>
  <c r="J262"/>
  <c r="BK378"/>
  <c r="J169"/>
  <c i="43" r="BK236"/>
  <c r="J203"/>
  <c i="45" r="BK295"/>
  <c r="J116"/>
  <c r="BK228"/>
  <c i="47" r="BK132"/>
  <c i="48" r="BK108"/>
  <c r="J241"/>
  <c i="49" r="J262"/>
  <c r="BK292"/>
  <c r="BK132"/>
  <c i="50" r="J95"/>
  <c i="51" r="J132"/>
  <c r="J233"/>
  <c i="52" r="BK110"/>
  <c i="53" r="BK197"/>
  <c r="J105"/>
  <c r="BK234"/>
  <c i="54" r="BK298"/>
  <c r="BK145"/>
  <c i="55" r="BK115"/>
  <c i="56" r="J146"/>
  <c i="57" r="J101"/>
  <c i="58" r="J162"/>
  <c i="1" r="AS94"/>
  <c i="4" r="BK347"/>
  <c r="J292"/>
  <c r="BK187"/>
  <c i="6" r="BK123"/>
  <c i="8" r="J144"/>
  <c r="BK145"/>
  <c i="10" r="J301"/>
  <c r="BK277"/>
  <c r="BK198"/>
  <c r="BK279"/>
  <c r="BK177"/>
  <c i="12" r="BK363"/>
  <c r="J302"/>
  <c i="13" r="J1698"/>
  <c r="BK1277"/>
  <c r="J385"/>
  <c r="BK1439"/>
  <c r="BK788"/>
  <c r="J1700"/>
  <c r="BK1230"/>
  <c r="BK1425"/>
  <c r="BK754"/>
  <c r="BK1659"/>
  <c r="J763"/>
  <c r="BK1835"/>
  <c r="BK1240"/>
  <c r="BK465"/>
  <c i="14" r="BK183"/>
  <c i="15" r="J135"/>
  <c r="BK182"/>
  <c r="BK128"/>
  <c i="16" r="J107"/>
  <c r="J135"/>
  <c i="17" r="BK131"/>
  <c i="18" r="BK106"/>
  <c r="J135"/>
  <c i="19" r="J98"/>
  <c i="21" r="BK172"/>
  <c r="BK174"/>
  <c r="J172"/>
  <c r="J100"/>
  <c i="22" r="BK129"/>
  <c r="BK118"/>
  <c i="23" r="BK100"/>
  <c i="24" r="BK102"/>
  <c i="25" r="BK112"/>
  <c r="BK105"/>
  <c i="26" r="J132"/>
  <c r="J129"/>
  <c i="27" r="J218"/>
  <c r="J255"/>
  <c r="J237"/>
  <c r="BK296"/>
  <c r="BK190"/>
  <c i="28" r="BK100"/>
  <c i="29" r="BK338"/>
  <c r="BK258"/>
  <c r="J284"/>
  <c r="J195"/>
  <c r="J295"/>
  <c r="J277"/>
  <c i="30" r="BK279"/>
  <c r="BK231"/>
  <c i="31" r="BK191"/>
  <c r="BK287"/>
  <c i="32" r="J241"/>
  <c r="J202"/>
  <c i="33" r="BK237"/>
  <c i="34" r="J323"/>
  <c r="BK514"/>
  <c r="BK697"/>
  <c r="BK386"/>
  <c r="BK557"/>
  <c r="J304"/>
  <c r="BK267"/>
  <c r="BK510"/>
  <c r="BK738"/>
  <c r="J540"/>
  <c r="J549"/>
  <c r="BK158"/>
  <c i="36" r="BK151"/>
  <c i="38" r="BK202"/>
  <c i="39" r="J126"/>
  <c i="40" r="J130"/>
  <c r="BK130"/>
  <c i="41" r="BK111"/>
  <c i="42" r="J367"/>
  <c r="J219"/>
  <c r="J299"/>
  <c r="BK304"/>
  <c r="BK205"/>
  <c i="43" r="BK100"/>
  <c r="J115"/>
  <c r="BK203"/>
  <c i="45" r="J162"/>
  <c r="J138"/>
  <c r="BK253"/>
  <c i="46" r="BK100"/>
  <c i="48" r="J108"/>
  <c r="BK311"/>
  <c r="BK106"/>
  <c r="BK362"/>
  <c r="BK340"/>
  <c i="49" r="BK217"/>
  <c r="J243"/>
  <c i="50" r="J97"/>
  <c i="51" r="J208"/>
  <c r="J314"/>
  <c i="52" r="BK106"/>
  <c i="53" r="J275"/>
  <c r="BK319"/>
  <c r="BK156"/>
  <c r="J179"/>
  <c i="54" r="J159"/>
  <c r="J281"/>
  <c i="56" r="J208"/>
  <c r="BK138"/>
  <c i="57" r="J97"/>
  <c i="58" r="J119"/>
  <c r="J158"/>
  <c i="4" r="BK373"/>
  <c r="J196"/>
  <c r="J274"/>
  <c r="J343"/>
  <c i="5" r="BK103"/>
  <c i="6" r="BK193"/>
  <c r="BK191"/>
  <c r="J180"/>
  <c i="8" r="J123"/>
  <c r="BK128"/>
  <c i="9" r="BK100"/>
  <c i="10" r="J228"/>
  <c r="J131"/>
  <c r="J238"/>
  <c i="22" r="BK113"/>
  <c r="BK98"/>
  <c i="23" r="BK97"/>
  <c i="24" r="J114"/>
  <c i="25" r="BK121"/>
  <c r="BK113"/>
  <c i="26" r="J143"/>
  <c i="27" r="BK260"/>
  <c r="J110"/>
  <c r="BK217"/>
  <c r="BK239"/>
  <c r="BK127"/>
  <c r="J132"/>
  <c i="29" r="J596"/>
  <c r="J557"/>
  <c r="J448"/>
  <c r="J465"/>
  <c r="J614"/>
  <c r="J476"/>
  <c i="30" r="J223"/>
  <c r="J213"/>
  <c i="31" r="BK121"/>
  <c r="BK242"/>
  <c i="32" r="J238"/>
  <c r="BK217"/>
  <c i="33" r="BK228"/>
  <c i="34" r="BK694"/>
  <c r="J726"/>
  <c r="J306"/>
  <c r="J642"/>
  <c r="BK286"/>
  <c r="J561"/>
  <c r="J351"/>
  <c r="J546"/>
  <c r="BK645"/>
  <c r="BK290"/>
  <c r="BK521"/>
  <c r="BK719"/>
  <c r="J207"/>
  <c i="36" r="BK294"/>
  <c r="J299"/>
  <c r="J179"/>
  <c r="BK315"/>
  <c r="J231"/>
  <c r="J126"/>
  <c r="J236"/>
  <c r="J147"/>
  <c r="J100"/>
  <c i="37" r="BK101"/>
  <c r="J109"/>
  <c r="BK103"/>
  <c r="BK117"/>
  <c r="J97"/>
  <c i="38" r="J218"/>
  <c r="J133"/>
  <c r="J183"/>
  <c r="BK254"/>
  <c r="J200"/>
  <c r="J205"/>
  <c r="BK164"/>
  <c r="J201"/>
  <c r="J196"/>
  <c i="39" r="BK123"/>
  <c i="40" r="BK106"/>
  <c r="BK124"/>
  <c i="41" r="BK127"/>
  <c i="42" r="BK371"/>
  <c r="BK362"/>
  <c r="BK295"/>
  <c r="BK258"/>
  <c r="BK297"/>
  <c r="BK185"/>
  <c i="43" r="BK295"/>
  <c r="J277"/>
  <c r="J142"/>
  <c i="45" r="J275"/>
  <c r="BK138"/>
  <c r="BK197"/>
  <c i="47" r="BK125"/>
  <c i="48" r="BK145"/>
  <c r="BK393"/>
  <c r="BK248"/>
  <c r="J210"/>
  <c i="49" r="J229"/>
  <c r="BK191"/>
  <c r="BK249"/>
  <c i="51" r="J242"/>
  <c r="BK192"/>
  <c r="J267"/>
  <c r="BK312"/>
  <c i="53" r="J100"/>
  <c r="BK285"/>
  <c r="BK348"/>
  <c r="BK320"/>
  <c r="BK239"/>
  <c i="54" r="J279"/>
  <c r="J169"/>
  <c i="56" r="J131"/>
  <c i="57" r="J122"/>
  <c i="58" r="J199"/>
  <c i="2" r="J104"/>
  <c i="4" r="J271"/>
  <c r="BK123"/>
  <c r="J353"/>
  <c r="J154"/>
  <c i="6" r="J240"/>
  <c r="BK206"/>
  <c r="J200"/>
  <c i="8" r="J112"/>
  <c r="J122"/>
  <c r="BK146"/>
  <c i="10" r="BK275"/>
  <c r="J201"/>
  <c r="BK218"/>
  <c r="BK252"/>
  <c r="J202"/>
  <c r="J305"/>
  <c i="11" r="BK100"/>
  <c i="12" r="BK291"/>
  <c r="BK161"/>
  <c r="BK502"/>
  <c r="J291"/>
  <c i="13" r="J1516"/>
  <c r="J947"/>
  <c r="BK1700"/>
  <c r="J1144"/>
  <c r="BK422"/>
  <c r="BK1434"/>
  <c r="BK616"/>
  <c r="J1458"/>
  <c r="J997"/>
  <c r="J650"/>
  <c r="BK1410"/>
  <c r="BK539"/>
  <c r="BK872"/>
  <c r="BK1735"/>
  <c r="BK1216"/>
  <c r="BK298"/>
  <c r="BK1827"/>
  <c r="J1670"/>
  <c r="J989"/>
  <c r="BK347"/>
  <c i="14" r="BK186"/>
  <c i="15" r="BK135"/>
  <c r="BK172"/>
  <c r="BK119"/>
  <c r="BK140"/>
  <c i="16" r="BK136"/>
  <c i="17" r="J112"/>
  <c i="18" r="BK129"/>
  <c i="29" r="BK284"/>
  <c r="BK308"/>
  <c i="30" r="J145"/>
  <c r="BK179"/>
  <c i="31" r="BK115"/>
  <c i="32" r="BK197"/>
  <c r="J120"/>
  <c i="33" r="BK234"/>
  <c i="34" r="J517"/>
  <c r="J736"/>
  <c r="BK469"/>
  <c r="BK702"/>
  <c r="BK376"/>
  <c r="J604"/>
  <c r="J572"/>
  <c r="BK689"/>
  <c r="J240"/>
  <c r="J607"/>
  <c r="BK314"/>
  <c i="36" r="BK215"/>
  <c i="38" r="J198"/>
  <c i="39" r="J100"/>
  <c i="40" r="J132"/>
  <c r="J96"/>
  <c r="BK96"/>
  <c i="42" r="J310"/>
  <c r="J360"/>
  <c r="J207"/>
  <c r="J172"/>
  <c r="J321"/>
  <c i="43" r="J208"/>
  <c r="J189"/>
  <c r="J159"/>
  <c i="45" r="BK106"/>
  <c r="J175"/>
  <c r="BK219"/>
  <c i="46" r="J113"/>
  <c i="48" r="J302"/>
  <c r="J392"/>
  <c r="J284"/>
  <c r="J271"/>
  <c i="49" r="J147"/>
  <c r="BK107"/>
  <c i="50" r="BK111"/>
  <c i="51" r="BK177"/>
  <c r="BK153"/>
  <c r="BK334"/>
  <c i="53" r="J348"/>
  <c r="BK192"/>
  <c r="BK329"/>
  <c r="BK223"/>
  <c r="J223"/>
  <c i="54" r="BK238"/>
  <c r="J145"/>
  <c i="55" r="BK131"/>
  <c i="56" r="J157"/>
  <c i="58" r="BK186"/>
  <c r="BK220"/>
  <c i="2" r="BK102"/>
  <c i="4" r="BK290"/>
  <c r="BK343"/>
  <c r="J237"/>
  <c r="J217"/>
  <c r="BK198"/>
  <c i="6" r="J230"/>
  <c r="J189"/>
  <c i="8" r="BK140"/>
  <c r="BK132"/>
  <c r="BK147"/>
  <c i="10" r="J211"/>
  <c r="J155"/>
  <c r="J177"/>
  <c r="BK168"/>
  <c r="BK165"/>
  <c r="J189"/>
  <c i="11" r="BK107"/>
  <c i="12" r="BK193"/>
  <c r="J498"/>
  <c r="BK489"/>
  <c r="BK107"/>
  <c i="13" r="BK1768"/>
  <c r="BK1427"/>
  <c r="J1028"/>
  <c r="J500"/>
  <c r="BK1506"/>
  <c r="BK889"/>
  <c r="BK345"/>
  <c r="BK1308"/>
  <c r="BK658"/>
  <c r="BK1470"/>
  <c r="BK849"/>
  <c r="J1604"/>
  <c r="J1122"/>
  <c r="J448"/>
  <c r="BK1549"/>
  <c r="J962"/>
  <c r="BK215"/>
  <c r="BK1219"/>
  <c i="16" r="J106"/>
  <c r="J118"/>
  <c i="17" r="J128"/>
  <c r="BK120"/>
  <c i="18" r="J132"/>
  <c i="19" r="BK106"/>
  <c i="21" r="BK129"/>
  <c r="J115"/>
  <c r="J187"/>
  <c r="BK183"/>
  <c i="22" r="J133"/>
  <c i="23" r="J105"/>
  <c i="24" r="BK113"/>
  <c i="25" r="J110"/>
  <c r="BK110"/>
  <c i="26" r="BK141"/>
  <c i="27" r="J192"/>
  <c r="BK291"/>
  <c r="J297"/>
  <c r="J137"/>
  <c r="J128"/>
  <c r="J202"/>
  <c i="28" r="J122"/>
  <c i="29" r="J361"/>
  <c r="BK553"/>
  <c r="J494"/>
  <c r="J597"/>
  <c i="30" r="BK213"/>
  <c r="BK243"/>
  <c i="31" r="BK273"/>
  <c r="BK254"/>
  <c i="32" r="BK234"/>
  <c i="33" r="J214"/>
  <c i="34" r="BK411"/>
  <c r="BK513"/>
  <c r="BK681"/>
  <c r="J261"/>
  <c r="J487"/>
  <c r="BK583"/>
  <c r="J492"/>
  <c r="J638"/>
  <c r="J448"/>
  <c i="36" r="BK317"/>
  <c r="J263"/>
  <c i="38" r="J185"/>
  <c i="40" r="J128"/>
  <c r="BK123"/>
  <c i="41" r="J150"/>
  <c i="42" r="BK397"/>
  <c r="BK145"/>
  <c r="J389"/>
  <c r="J139"/>
  <c r="J192"/>
  <c i="43" r="J217"/>
  <c r="J110"/>
  <c r="J131"/>
  <c i="45" r="BK272"/>
  <c r="BK112"/>
  <c i="46" r="J98"/>
  <c i="47" r="BK116"/>
  <c i="48" r="BK157"/>
  <c r="J362"/>
  <c r="BK275"/>
  <c r="BK327"/>
  <c i="49" r="J233"/>
  <c r="J289"/>
  <c r="BK210"/>
  <c i="50" r="BK106"/>
  <c i="51" r="J263"/>
  <c r="BK169"/>
  <c i="53" r="J340"/>
  <c r="J197"/>
  <c r="J135"/>
  <c r="J253"/>
  <c r="J199"/>
  <c i="54" r="J251"/>
  <c i="55" r="BK109"/>
  <c i="56" r="BK128"/>
  <c r="J179"/>
  <c i="57" r="BK122"/>
  <c i="58" r="J149"/>
  <c r="BK179"/>
  <c i="2" r="BK111"/>
  <c i="4" r="J385"/>
  <c r="BK138"/>
  <c r="J212"/>
  <c r="BK169"/>
  <c r="J339"/>
  <c i="6" r="J232"/>
  <c r="J206"/>
  <c i="7" r="BK96"/>
  <c i="8" r="J111"/>
  <c r="BK135"/>
  <c r="BK99"/>
  <c i="10" r="J224"/>
  <c r="J190"/>
  <c r="J133"/>
  <c r="BK285"/>
  <c i="12" r="J508"/>
  <c r="BK196"/>
  <c r="BK417"/>
  <c i="13" r="J1750"/>
  <c r="J1431"/>
  <c r="BK860"/>
  <c r="BK402"/>
  <c r="BK1323"/>
  <c r="J369"/>
  <c r="BK792"/>
  <c r="BK1594"/>
  <c r="BK1409"/>
  <c r="J663"/>
  <c r="J1427"/>
  <c r="BK986"/>
  <c r="J1216"/>
  <c r="BK728"/>
  <c r="J1352"/>
  <c r="J808"/>
  <c r="J1839"/>
  <c r="J1663"/>
  <c r="BK1228"/>
  <c r="BK333"/>
  <c i="14" r="J176"/>
  <c i="15" r="BK131"/>
  <c r="BK189"/>
  <c r="J170"/>
  <c r="J121"/>
  <c i="16" r="J125"/>
  <c i="17" r="BK98"/>
  <c i="18" r="BK104"/>
  <c r="BK118"/>
  <c r="J113"/>
  <c i="20" r="BK95"/>
  <c i="21" r="BK137"/>
  <c r="J144"/>
  <c r="BK168"/>
  <c r="BK114"/>
  <c i="22" r="BK131"/>
  <c i="23" r="BK110"/>
  <c i="24" r="BK129"/>
  <c i="25" r="BK134"/>
  <c i="26" r="BK128"/>
  <c r="BK112"/>
  <c i="27" r="J271"/>
  <c r="BK101"/>
  <c r="J294"/>
  <c r="J304"/>
  <c r="J273"/>
  <c r="BK237"/>
  <c r="BK210"/>
  <c i="29" r="BK616"/>
  <c r="J529"/>
  <c r="J333"/>
  <c r="J243"/>
  <c r="J163"/>
  <c i="30" r="J210"/>
  <c r="J135"/>
  <c i="31" r="BK214"/>
  <c r="BK258"/>
  <c i="32" r="BK184"/>
  <c i="33" r="J221"/>
  <c r="J106"/>
  <c i="34" r="BK705"/>
  <c r="J443"/>
  <c r="J741"/>
  <c r="J570"/>
  <c r="J420"/>
  <c r="BK164"/>
  <c r="BK216"/>
  <c r="J378"/>
  <c r="J690"/>
  <c r="BK699"/>
  <c r="BK392"/>
  <c i="36" r="J266"/>
  <c r="BK126"/>
  <c i="38" r="BK234"/>
  <c i="39" r="BK107"/>
  <c i="40" r="BK118"/>
  <c r="BK107"/>
  <c i="42" r="BK367"/>
  <c r="BK312"/>
  <c r="J160"/>
  <c r="BK386"/>
  <c r="BK204"/>
  <c r="J303"/>
  <c i="43" r="BK270"/>
  <c r="BK308"/>
  <c i="45" r="BK185"/>
  <c r="BK129"/>
  <c i="46" r="BK132"/>
  <c i="48" r="BK163"/>
  <c r="BK364"/>
  <c r="BK368"/>
  <c r="BK201"/>
  <c r="BK215"/>
  <c i="49" r="J149"/>
  <c i="51" r="BK203"/>
  <c r="BK126"/>
  <c r="BK132"/>
  <c i="53" r="J350"/>
  <c r="J261"/>
  <c r="J144"/>
  <c i="54" r="BK191"/>
  <c r="BK173"/>
  <c r="BK279"/>
  <c i="55" r="J99"/>
  <c i="56" r="BK125"/>
  <c i="57" r="J103"/>
  <c i="58" r="BK162"/>
  <c r="BK158"/>
  <c i="12" r="J163"/>
  <c r="BK173"/>
  <c r="J169"/>
  <c i="13" r="BK771"/>
  <c r="BK1384"/>
  <c r="BK846"/>
  <c r="J331"/>
  <c r="J1443"/>
  <c r="J949"/>
  <c r="BK353"/>
  <c r="BK784"/>
  <c r="BK369"/>
  <c r="J247"/>
  <c r="BK1613"/>
  <c r="BK1339"/>
  <c r="BK968"/>
  <c r="J1398"/>
  <c r="BK1764"/>
  <c r="BK981"/>
  <c r="J1844"/>
  <c r="BK1815"/>
  <c r="J1442"/>
  <c r="J1091"/>
  <c i="14" r="J156"/>
  <c i="15" r="J126"/>
  <c r="BK155"/>
  <c r="BK191"/>
  <c i="16" r="J141"/>
  <c r="BK132"/>
  <c i="17" r="BK135"/>
  <c i="21" r="J186"/>
  <c i="23" r="J104"/>
  <c i="24" r="J132"/>
  <c r="BK122"/>
  <c i="26" r="J137"/>
  <c i="27" r="BK270"/>
  <c r="J262"/>
  <c r="J272"/>
  <c r="BK273"/>
  <c r="J239"/>
  <c r="J117"/>
  <c i="29" r="BK529"/>
  <c r="J287"/>
  <c r="BK491"/>
  <c i="4" l="1" r="T361"/>
  <c r="R361"/>
  <c r="P361"/>
  <c i="12" r="R106"/>
  <c r="T141"/>
  <c r="BK210"/>
  <c r="J210"/>
  <c r="J72"/>
  <c r="P244"/>
  <c r="P290"/>
  <c r="R290"/>
  <c r="T290"/>
  <c r="BK487"/>
  <c r="J487"/>
  <c r="J78"/>
  <c r="R492"/>
  <c r="R507"/>
  <c i="13" r="P176"/>
  <c r="P246"/>
  <c r="BK258"/>
  <c r="J258"/>
  <c r="J75"/>
  <c r="R316"/>
  <c r="BK330"/>
  <c r="J330"/>
  <c r="J78"/>
  <c r="T421"/>
  <c r="R474"/>
  <c r="T493"/>
  <c r="T517"/>
  <c r="T562"/>
  <c r="P636"/>
  <c r="P596"/>
  <c r="T692"/>
  <c r="T735"/>
  <c r="BK770"/>
  <c r="J770"/>
  <c r="J101"/>
  <c r="P867"/>
  <c r="P845"/>
  <c r="P898"/>
  <c r="P964"/>
  <c r="T992"/>
  <c r="T1024"/>
  <c r="BK1140"/>
  <c r="J1140"/>
  <c r="J121"/>
  <c r="BK1188"/>
  <c r="J1188"/>
  <c r="J124"/>
  <c r="R1270"/>
  <c r="R1351"/>
  <c r="P1501"/>
  <c r="T1597"/>
  <c r="R1649"/>
  <c r="P1678"/>
  <c r="P1756"/>
  <c r="R1793"/>
  <c i="14" r="R135"/>
  <c r="P160"/>
  <c r="R179"/>
  <c r="R178"/>
  <c i="15" r="T102"/>
  <c r="T141"/>
  <c r="T165"/>
  <c r="R184"/>
  <c i="16" r="T111"/>
  <c r="P127"/>
  <c i="17" r="BK119"/>
  <c r="J119"/>
  <c r="J70"/>
  <c i="18" r="BK124"/>
  <c r="J124"/>
  <c r="J72"/>
  <c i="19" r="P94"/>
  <c i="20" r="P91"/>
  <c i="1" r="AU83"/>
  <c i="21" r="T98"/>
  <c r="P121"/>
  <c r="BK170"/>
  <c r="J170"/>
  <c r="J71"/>
  <c r="P180"/>
  <c i="22" r="R96"/>
  <c r="R116"/>
  <c i="23" r="R95"/>
  <c r="BK120"/>
  <c r="J120"/>
  <c r="J70"/>
  <c i="24" r="P107"/>
  <c r="BK120"/>
  <c r="J120"/>
  <c r="J72"/>
  <c r="P125"/>
  <c i="25" r="T98"/>
  <c r="P129"/>
  <c r="R133"/>
  <c i="26" r="T109"/>
  <c r="BK123"/>
  <c r="J123"/>
  <c r="J72"/>
  <c r="T130"/>
  <c r="T138"/>
  <c i="27" r="BK307"/>
  <c r="J307"/>
  <c r="J70"/>
  <c i="28" r="R96"/>
  <c r="R95"/>
  <c i="29" r="T123"/>
  <c r="T140"/>
  <c r="T157"/>
  <c r="P183"/>
  <c r="BK216"/>
  <c r="J216"/>
  <c r="J81"/>
  <c r="BK257"/>
  <c r="J257"/>
  <c r="J83"/>
  <c r="BK291"/>
  <c r="J291"/>
  <c r="J85"/>
  <c r="P325"/>
  <c r="R366"/>
  <c r="P493"/>
  <c r="T606"/>
  <c i="30" r="T123"/>
  <c r="P156"/>
  <c r="BK173"/>
  <c r="J173"/>
  <c r="J75"/>
  <c r="T173"/>
  <c r="BK198"/>
  <c r="J198"/>
  <c r="J77"/>
  <c r="P203"/>
  <c r="R203"/>
  <c r="R273"/>
  <c r="R264"/>
  <c r="R263"/>
  <c i="31" r="R111"/>
  <c r="BK139"/>
  <c r="J139"/>
  <c r="J72"/>
  <c r="R153"/>
  <c r="T170"/>
  <c r="R190"/>
  <c r="P210"/>
  <c r="T261"/>
  <c r="BK281"/>
  <c r="J281"/>
  <c r="J84"/>
  <c i="32" r="BK128"/>
  <c r="P140"/>
  <c r="BK175"/>
  <c r="J175"/>
  <c r="J78"/>
  <c r="T175"/>
  <c r="P226"/>
  <c r="P225"/>
  <c i="33" r="P101"/>
  <c r="R136"/>
  <c r="R204"/>
  <c i="34" r="P133"/>
  <c r="R248"/>
  <c r="P472"/>
  <c r="BK693"/>
  <c r="J693"/>
  <c r="J78"/>
  <c r="T729"/>
  <c i="36" r="BK99"/>
  <c r="R136"/>
  <c r="R221"/>
  <c i="37" r="BK94"/>
  <c r="J94"/>
  <c r="J65"/>
  <c r="R105"/>
  <c i="38" r="P151"/>
  <c i="39" r="T109"/>
  <c r="P129"/>
  <c r="P128"/>
  <c i="40" r="T95"/>
  <c r="T141"/>
  <c i="41" r="R144"/>
  <c i="42" r="P99"/>
  <c r="R117"/>
  <c r="BK138"/>
  <c r="J138"/>
  <c r="J70"/>
  <c r="T138"/>
  <c r="T251"/>
  <c r="T276"/>
  <c i="43" r="R99"/>
  <c r="R188"/>
  <c r="R269"/>
  <c i="44" r="R94"/>
  <c r="P119"/>
  <c i="45" r="T102"/>
  <c r="T155"/>
  <c r="P246"/>
  <c i="46" r="BK97"/>
  <c r="J97"/>
  <c r="J69"/>
  <c r="T107"/>
  <c i="48" r="T120"/>
  <c r="R184"/>
  <c r="R209"/>
  <c r="R337"/>
  <c i="49" r="R99"/>
  <c r="P181"/>
  <c r="BK254"/>
  <c r="J254"/>
  <c r="J73"/>
  <c i="50" r="T94"/>
  <c r="P119"/>
  <c i="51" r="BK102"/>
  <c r="J102"/>
  <c r="J69"/>
  <c r="P168"/>
  <c r="T256"/>
  <c i="52" r="T109"/>
  <c r="T128"/>
  <c i="2" r="BK110"/>
  <c r="J110"/>
  <c r="J70"/>
  <c i="4" r="P191"/>
  <c r="BK305"/>
  <c r="J305"/>
  <c r="J73"/>
  <c r="T305"/>
  <c i="6" r="P102"/>
  <c r="T128"/>
  <c r="P176"/>
  <c r="P244"/>
  <c r="P243"/>
  <c i="8" r="P95"/>
  <c r="T142"/>
  <c i="9" r="R95"/>
  <c r="R94"/>
  <c r="R93"/>
  <c i="10" r="T100"/>
  <c r="R107"/>
  <c r="T115"/>
  <c r="P255"/>
  <c i="11" r="R99"/>
  <c i="13" r="R246"/>
  <c r="R258"/>
  <c r="T316"/>
  <c r="T330"/>
  <c r="BK421"/>
  <c r="J421"/>
  <c r="J83"/>
  <c r="P474"/>
  <c r="R521"/>
  <c r="R577"/>
  <c r="P662"/>
  <c r="R724"/>
  <c r="P750"/>
  <c r="R812"/>
  <c r="R791"/>
  <c r="BK920"/>
  <c r="J920"/>
  <c r="J109"/>
  <c r="P956"/>
  <c r="BK977"/>
  <c r="J977"/>
  <c r="J113"/>
  <c r="P999"/>
  <c r="P1024"/>
  <c r="T1140"/>
  <c r="T1188"/>
  <c r="P1270"/>
  <c r="BK1351"/>
  <c r="J1351"/>
  <c r="J130"/>
  <c r="BK1501"/>
  <c r="BK1610"/>
  <c r="J1610"/>
  <c r="J141"/>
  <c r="T1678"/>
  <c r="BK1729"/>
  <c r="J1729"/>
  <c r="J145"/>
  <c r="BK1819"/>
  <c r="J1819"/>
  <c r="J149"/>
  <c i="14" r="P122"/>
  <c r="P144"/>
  <c i="15" r="P102"/>
  <c r="BK141"/>
  <c r="J141"/>
  <c r="J70"/>
  <c r="P165"/>
  <c r="BK184"/>
  <c r="J184"/>
  <c r="J76"/>
  <c i="16" r="P111"/>
  <c r="R127"/>
  <c i="17" r="R119"/>
  <c r="R94"/>
  <c i="18" r="BK107"/>
  <c r="J107"/>
  <c r="J70"/>
  <c r="R114"/>
  <c i="19" r="BK94"/>
  <c r="T102"/>
  <c i="21" r="BK121"/>
  <c r="J121"/>
  <c r="J69"/>
  <c r="T121"/>
  <c r="T170"/>
  <c i="22" r="T96"/>
  <c r="BK116"/>
  <c r="J116"/>
  <c r="J71"/>
  <c i="23" r="BK95"/>
  <c r="J95"/>
  <c r="J68"/>
  <c r="P120"/>
  <c i="24" r="R100"/>
  <c r="T110"/>
  <c r="T125"/>
  <c i="25" r="P119"/>
  <c r="T129"/>
  <c i="26" r="BK109"/>
  <c r="J109"/>
  <c r="J70"/>
  <c r="R116"/>
  <c r="P130"/>
  <c r="P135"/>
  <c r="P138"/>
  <c i="27" r="R100"/>
  <c r="T307"/>
  <c i="28" r="T96"/>
  <c r="T95"/>
  <c i="29" r="R123"/>
  <c r="BK140"/>
  <c r="J140"/>
  <c r="J72"/>
  <c r="P165"/>
  <c r="T183"/>
  <c r="T216"/>
  <c r="T257"/>
  <c r="P291"/>
  <c r="T310"/>
  <c r="T307"/>
  <c r="T366"/>
  <c r="BK493"/>
  <c r="J493"/>
  <c r="J95"/>
  <c r="R606"/>
  <c i="30" r="BK123"/>
  <c r="J123"/>
  <c r="J71"/>
  <c r="T144"/>
  <c r="R181"/>
  <c r="BK203"/>
  <c r="J203"/>
  <c r="J78"/>
  <c r="T203"/>
  <c r="T273"/>
  <c r="T264"/>
  <c r="T263"/>
  <c i="31" r="P111"/>
  <c r="T123"/>
  <c r="P153"/>
  <c r="BK178"/>
  <c r="J178"/>
  <c r="J76"/>
  <c r="T190"/>
  <c r="BK195"/>
  <c r="J195"/>
  <c r="J78"/>
  <c r="T195"/>
  <c r="P261"/>
  <c i="32" r="BK115"/>
  <c r="J115"/>
  <c r="J70"/>
  <c r="R115"/>
  <c r="R110"/>
  <c r="BK148"/>
  <c r="J148"/>
  <c r="J75"/>
  <c r="R165"/>
  <c r="T192"/>
  <c r="BK237"/>
  <c r="BK236"/>
  <c r="J236"/>
  <c r="J84"/>
  <c i="33" r="BK152"/>
  <c r="J152"/>
  <c r="J72"/>
  <c r="T204"/>
  <c i="34" r="BK133"/>
  <c r="J133"/>
  <c r="J69"/>
  <c r="T248"/>
  <c r="R472"/>
  <c r="P693"/>
  <c i="36" r="BK136"/>
  <c r="J136"/>
  <c r="J70"/>
  <c r="T190"/>
  <c r="BK274"/>
  <c r="J274"/>
  <c r="J73"/>
  <c i="37" r="T94"/>
  <c r="P119"/>
  <c i="38" r="P101"/>
  <c r="BK193"/>
  <c r="J193"/>
  <c r="J71"/>
  <c r="P238"/>
  <c i="39" r="P99"/>
  <c r="P109"/>
  <c r="T121"/>
  <c i="40" r="R95"/>
  <c r="BK141"/>
  <c r="J141"/>
  <c r="J70"/>
  <c i="41" r="P110"/>
  <c r="P100"/>
  <c i="51" r="BK152"/>
  <c r="J152"/>
  <c r="J70"/>
  <c r="T152"/>
  <c r="P256"/>
  <c r="T311"/>
  <c i="52" r="BK109"/>
  <c r="J109"/>
  <c r="J70"/>
  <c i="2" r="R96"/>
  <c i="3" r="R98"/>
  <c r="R97"/>
  <c r="R96"/>
  <c i="4" r="T191"/>
  <c r="R305"/>
  <c i="6" r="P128"/>
  <c r="T176"/>
  <c r="R244"/>
  <c r="R243"/>
  <c i="8" r="T95"/>
  <c r="BK156"/>
  <c r="J156"/>
  <c r="J70"/>
  <c i="10" r="BK100"/>
  <c r="J100"/>
  <c r="J69"/>
  <c r="P115"/>
  <c r="R174"/>
  <c i="11" r="P104"/>
  <c i="13" r="BK246"/>
  <c r="J246"/>
  <c r="J74"/>
  <c r="T258"/>
  <c r="BK316"/>
  <c r="J316"/>
  <c r="J77"/>
  <c r="P330"/>
  <c r="P421"/>
  <c r="BK474"/>
  <c r="J474"/>
  <c r="J86"/>
  <c r="P521"/>
  <c r="P577"/>
  <c r="T662"/>
  <c r="P724"/>
  <c r="R735"/>
  <c r="T770"/>
  <c r="T867"/>
  <c r="T845"/>
  <c r="T898"/>
  <c r="BK956"/>
  <c r="R977"/>
  <c r="R999"/>
  <c r="R1005"/>
  <c r="T1082"/>
  <c r="P1210"/>
  <c r="P1254"/>
  <c r="R1338"/>
  <c r="R1367"/>
  <c r="R1364"/>
  <c r="P1420"/>
  <c r="R1446"/>
  <c r="R1591"/>
  <c r="T1610"/>
  <c r="T1607"/>
  <c r="T1694"/>
  <c r="R1729"/>
  <c r="P1793"/>
  <c i="14" r="P109"/>
  <c r="P104"/>
  <c r="BK122"/>
  <c r="J122"/>
  <c r="J73"/>
  <c r="R144"/>
  <c r="T179"/>
  <c r="T178"/>
  <c i="15" r="BK102"/>
  <c r="P141"/>
  <c r="P171"/>
  <c r="BK187"/>
  <c r="J187"/>
  <c r="J77"/>
  <c i="16" r="P99"/>
  <c r="BK115"/>
  <c r="J115"/>
  <c r="J71"/>
  <c r="BK122"/>
  <c r="J122"/>
  <c r="J72"/>
  <c i="18" r="T98"/>
  <c r="P114"/>
  <c i="19" r="R102"/>
  <c i="20" r="BK91"/>
  <c r="J91"/>
  <c i="21" r="P139"/>
  <c r="BK180"/>
  <c r="J180"/>
  <c r="J73"/>
  <c i="22" r="P96"/>
  <c r="P116"/>
  <c i="23" r="R115"/>
  <c i="24" r="T100"/>
  <c r="R107"/>
  <c r="P120"/>
  <c i="25" r="R98"/>
  <c r="R129"/>
  <c i="26" r="T102"/>
  <c r="T116"/>
  <c r="R130"/>
  <c r="R135"/>
  <c r="P145"/>
  <c i="27" r="P100"/>
  <c r="R307"/>
  <c r="BK316"/>
  <c r="BK315"/>
  <c r="J315"/>
  <c r="J73"/>
  <c i="28" r="P96"/>
  <c r="P95"/>
  <c r="T117"/>
  <c i="29" r="BK123"/>
  <c r="J123"/>
  <c r="J70"/>
  <c r="P140"/>
  <c r="R157"/>
  <c r="BK183"/>
  <c r="J183"/>
  <c r="J76"/>
  <c r="BK208"/>
  <c r="J208"/>
  <c r="J80"/>
  <c r="P216"/>
  <c r="R245"/>
  <c r="BK283"/>
  <c r="J283"/>
  <c r="J84"/>
  <c r="R291"/>
  <c r="P310"/>
  <c r="P307"/>
  <c r="P366"/>
  <c r="T493"/>
  <c r="T490"/>
  <c i="30" r="T111"/>
  <c r="R123"/>
  <c r="R144"/>
  <c r="R173"/>
  <c r="P198"/>
  <c r="T218"/>
  <c r="BK273"/>
  <c r="J273"/>
  <c r="J83"/>
  <c i="31" r="BK111"/>
  <c r="R123"/>
  <c r="BK153"/>
  <c r="J153"/>
  <c r="J73"/>
  <c r="R170"/>
  <c r="R178"/>
  <c r="T210"/>
  <c r="T281"/>
  <c r="T272"/>
  <c r="T271"/>
  <c i="34" r="R104"/>
  <c r="BK200"/>
  <c r="J200"/>
  <c r="J70"/>
  <c r="R200"/>
  <c r="P242"/>
  <c r="BK472"/>
  <c r="J472"/>
  <c r="J76"/>
  <c r="T619"/>
  <c r="BK729"/>
  <c r="J729"/>
  <c r="J79"/>
  <c i="36" r="R99"/>
  <c r="BK221"/>
  <c r="J221"/>
  <c r="J72"/>
  <c r="P274"/>
  <c i="37" r="P94"/>
  <c r="BK119"/>
  <c r="J119"/>
  <c r="J67"/>
  <c i="38" r="R101"/>
  <c r="P193"/>
  <c r="R238"/>
  <c i="40" r="BK95"/>
  <c r="J95"/>
  <c r="J68"/>
  <c r="T127"/>
  <c i="41" r="T144"/>
  <c i="42" r="P155"/>
  <c r="BK251"/>
  <c r="J251"/>
  <c r="J72"/>
  <c r="T341"/>
  <c i="43" r="BK99"/>
  <c r="T134"/>
  <c r="T216"/>
  <c i="44" r="T94"/>
  <c r="R119"/>
  <c i="45" r="R102"/>
  <c r="P155"/>
  <c r="BK246"/>
  <c r="J246"/>
  <c r="J72"/>
  <c r="T281"/>
  <c i="46" r="T97"/>
  <c r="P126"/>
  <c i="47" r="BK108"/>
  <c r="J108"/>
  <c r="J71"/>
  <c i="48" r="P99"/>
  <c r="BK219"/>
  <c r="J219"/>
  <c r="J72"/>
  <c r="P337"/>
  <c i="49" r="P99"/>
  <c r="BK181"/>
  <c r="J181"/>
  <c r="J71"/>
  <c r="R254"/>
  <c i="50" r="BK94"/>
  <c r="R105"/>
  <c i="53" r="P99"/>
  <c r="T155"/>
  <c r="T220"/>
  <c r="P274"/>
  <c r="R274"/>
  <c i="54" r="P134"/>
  <c r="BK218"/>
  <c r="J218"/>
  <c r="J72"/>
  <c r="BK268"/>
  <c r="J268"/>
  <c r="J73"/>
  <c i="55" r="P94"/>
  <c r="T105"/>
  <c i="56" r="R100"/>
  <c r="P182"/>
  <c r="T205"/>
  <c i="57" r="BK105"/>
  <c r="J105"/>
  <c r="J66"/>
  <c r="R119"/>
  <c i="2" r="P96"/>
  <c i="3" r="BK98"/>
  <c r="J98"/>
  <c r="J69"/>
  <c i="4" r="R104"/>
  <c r="P165"/>
  <c r="BK309"/>
  <c r="J309"/>
  <c r="J74"/>
  <c i="13" r="T246"/>
  <c r="P258"/>
  <c r="P316"/>
  <c r="R330"/>
  <c r="R421"/>
  <c r="T474"/>
  <c r="BK521"/>
  <c r="J521"/>
  <c r="J89"/>
  <c r="BK577"/>
  <c r="J577"/>
  <c r="J91"/>
  <c r="R662"/>
  <c r="T724"/>
  <c r="R750"/>
  <c r="T812"/>
  <c r="T791"/>
  <c r="R920"/>
  <c r="R906"/>
  <c r="BK964"/>
  <c r="J964"/>
  <c r="J112"/>
  <c r="BK992"/>
  <c r="J992"/>
  <c r="J114"/>
  <c r="R1024"/>
  <c r="R1140"/>
  <c r="BK1210"/>
  <c r="J1210"/>
  <c r="J125"/>
  <c r="BK1254"/>
  <c r="J1254"/>
  <c r="J126"/>
  <c r="P1338"/>
  <c r="BK1367"/>
  <c r="J1367"/>
  <c r="J132"/>
  <c r="T1420"/>
  <c r="T1394"/>
  <c r="T1446"/>
  <c r="T1591"/>
  <c r="R1610"/>
  <c r="R1607"/>
  <c r="BK1678"/>
  <c r="J1678"/>
  <c r="J143"/>
  <c r="T1756"/>
  <c r="R1819"/>
  <c i="14" r="BK109"/>
  <c r="J109"/>
  <c r="J70"/>
  <c r="T135"/>
  <c r="T160"/>
  <c i="15" r="R102"/>
  <c r="R141"/>
  <c r="BK165"/>
  <c r="J165"/>
  <c r="J72"/>
  <c r="BK180"/>
  <c r="J180"/>
  <c r="J75"/>
  <c r="T184"/>
  <c i="16" r="P115"/>
  <c r="R122"/>
  <c i="18" r="R107"/>
  <c r="T114"/>
  <c i="19" r="P102"/>
  <c i="20" r="R91"/>
  <c i="21" r="R98"/>
  <c r="T139"/>
  <c i="22" r="P103"/>
  <c r="T116"/>
  <c i="23" r="BK115"/>
  <c r="J115"/>
  <c r="J69"/>
  <c r="R120"/>
  <c i="24" r="BK107"/>
  <c r="J107"/>
  <c r="J70"/>
  <c r="T107"/>
  <c r="R125"/>
  <c i="25" r="BK98"/>
  <c r="J98"/>
  <c r="J69"/>
  <c r="R119"/>
  <c r="BK133"/>
  <c r="J133"/>
  <c r="J72"/>
  <c i="26" r="R109"/>
  <c r="T123"/>
  <c r="BK145"/>
  <c r="J145"/>
  <c r="J76"/>
  <c i="32" r="R128"/>
  <c r="P148"/>
  <c r="T165"/>
  <c r="T164"/>
  <c r="R175"/>
  <c r="T226"/>
  <c r="T225"/>
  <c i="33" r="P136"/>
  <c r="R152"/>
  <c i="34" r="P104"/>
  <c r="T133"/>
  <c r="P200"/>
  <c r="BK242"/>
  <c r="J242"/>
  <c r="J71"/>
  <c r="R242"/>
  <c r="P375"/>
  <c r="T472"/>
  <c r="R693"/>
  <c i="36" r="T99"/>
  <c r="BK190"/>
  <c r="J190"/>
  <c r="J71"/>
  <c r="P221"/>
  <c i="37" r="R94"/>
  <c r="R93"/>
  <c r="R92"/>
  <c r="R119"/>
  <c i="38" r="R151"/>
  <c r="BK238"/>
  <c r="J238"/>
  <c r="J72"/>
  <c i="39" r="R99"/>
  <c r="BK121"/>
  <c r="J121"/>
  <c r="J71"/>
  <c r="R129"/>
  <c r="R128"/>
  <c i="40" r="P127"/>
  <c r="P141"/>
  <c i="41" r="R110"/>
  <c r="R100"/>
  <c r="R99"/>
  <c r="R98"/>
  <c r="BK144"/>
  <c r="J144"/>
  <c r="J73"/>
  <c i="42" r="R99"/>
  <c r="T155"/>
  <c r="P276"/>
  <c i="43" r="T99"/>
  <c r="BK188"/>
  <c r="J188"/>
  <c r="J71"/>
  <c r="R216"/>
  <c i="44" r="BK94"/>
  <c r="R105"/>
  <c i="45" r="P102"/>
  <c r="BK155"/>
  <c r="J155"/>
  <c r="J70"/>
  <c r="R155"/>
  <c r="R246"/>
  <c i="46" r="P97"/>
  <c r="BK126"/>
  <c r="J126"/>
  <c r="J71"/>
  <c i="47" r="P108"/>
  <c r="P100"/>
  <c r="BK138"/>
  <c r="J138"/>
  <c r="J73"/>
  <c i="48" r="R99"/>
  <c r="BK184"/>
  <c r="J184"/>
  <c r="J70"/>
  <c r="T184"/>
  <c r="T209"/>
  <c r="T337"/>
  <c i="49" r="BK99"/>
  <c r="J99"/>
  <c r="J69"/>
  <c r="T134"/>
  <c r="P254"/>
  <c i="50" r="P94"/>
  <c r="R119"/>
  <c i="51" r="T102"/>
  <c r="R168"/>
  <c r="BK311"/>
  <c r="J311"/>
  <c r="J73"/>
  <c i="52" r="P109"/>
  <c i="53" r="R99"/>
  <c r="P185"/>
  <c r="R220"/>
  <c r="BK274"/>
  <c r="J274"/>
  <c r="J73"/>
  <c r="T274"/>
  <c i="54" r="R134"/>
  <c r="P218"/>
  <c r="P268"/>
  <c i="55" r="T94"/>
  <c r="T93"/>
  <c r="T92"/>
  <c r="T119"/>
  <c i="56" r="P100"/>
  <c r="R143"/>
  <c r="BK205"/>
  <c r="J205"/>
  <c r="J72"/>
  <c i="57" r="R105"/>
  <c i="58" r="P142"/>
  <c i="2" r="T96"/>
  <c i="3" r="T98"/>
  <c r="T97"/>
  <c r="T96"/>
  <c i="4" r="BK104"/>
  <c r="J104"/>
  <c r="J69"/>
  <c r="R191"/>
  <c r="P305"/>
  <c i="6" r="T102"/>
  <c r="P151"/>
  <c r="T151"/>
  <c r="P166"/>
  <c r="R166"/>
  <c r="BK244"/>
  <c r="BK243"/>
  <c r="J243"/>
  <c r="J75"/>
  <c i="8" r="P142"/>
  <c r="R156"/>
  <c i="9" r="P95"/>
  <c r="P94"/>
  <c r="P93"/>
  <c i="1" r="AU68"/>
  <c i="10" r="P100"/>
  <c r="P107"/>
  <c r="P174"/>
  <c r="R255"/>
  <c i="11" r="P99"/>
  <c r="P98"/>
  <c r="P95"/>
  <c i="1" r="AU70"/>
  <c i="11" r="T104"/>
  <c i="12" r="T106"/>
  <c r="BK172"/>
  <c r="J172"/>
  <c r="J71"/>
  <c r="R210"/>
  <c r="R244"/>
  <c r="T383"/>
  <c r="T325"/>
  <c r="BK492"/>
  <c r="J492"/>
  <c r="J79"/>
  <c r="T507"/>
  <c i="13" r="BK176"/>
  <c r="T229"/>
  <c r="BK280"/>
  <c r="J280"/>
  <c r="J76"/>
  <c r="P335"/>
  <c r="BK363"/>
  <c r="J363"/>
  <c r="J80"/>
  <c r="P452"/>
  <c r="R493"/>
  <c r="P517"/>
  <c r="R562"/>
  <c r="T636"/>
  <c r="T596"/>
  <c r="BK692"/>
  <c r="J692"/>
  <c r="J97"/>
  <c r="BK750"/>
  <c r="J750"/>
  <c r="J100"/>
  <c r="BK812"/>
  <c r="J812"/>
  <c r="J103"/>
  <c r="R867"/>
  <c r="R845"/>
  <c r="R898"/>
  <c r="T956"/>
  <c r="P977"/>
  <c r="BK999"/>
  <c r="J999"/>
  <c r="J116"/>
  <c r="T1005"/>
  <c r="P1082"/>
  <c r="R1210"/>
  <c r="R1254"/>
  <c r="T1338"/>
  <c r="T1367"/>
  <c r="T1364"/>
  <c r="R1420"/>
  <c r="R1394"/>
  <c r="P1446"/>
  <c r="P1591"/>
  <c r="R1597"/>
  <c r="P1649"/>
  <c r="R1694"/>
  <c r="T1729"/>
  <c r="BK1793"/>
  <c r="J1793"/>
  <c r="J147"/>
  <c i="14" r="R122"/>
  <c r="R121"/>
  <c r="BK160"/>
  <c r="J160"/>
  <c r="J76"/>
  <c i="15" r="R122"/>
  <c r="BK158"/>
  <c r="J158"/>
  <c r="J71"/>
  <c r="R171"/>
  <c r="T180"/>
  <c r="P187"/>
  <c i="16" r="BK99"/>
  <c r="J99"/>
  <c r="J69"/>
  <c r="R111"/>
  <c r="BK127"/>
  <c r="J127"/>
  <c r="J73"/>
  <c i="17" r="T119"/>
  <c r="T94"/>
  <c i="32" r="P128"/>
  <c r="P127"/>
  <c r="R148"/>
  <c r="BK192"/>
  <c r="J192"/>
  <c r="J79"/>
  <c r="R226"/>
  <c r="R225"/>
  <c i="33" r="T101"/>
  <c r="T152"/>
  <c i="34" r="BK248"/>
  <c r="J248"/>
  <c r="J72"/>
  <c r="T375"/>
  <c r="R417"/>
  <c r="T442"/>
  <c r="P619"/>
  <c r="P729"/>
  <c i="36" r="P99"/>
  <c r="P190"/>
  <c r="R274"/>
  <c i="37" r="T105"/>
  <c i="38" r="T101"/>
  <c r="T193"/>
  <c i="39" r="T99"/>
  <c r="T98"/>
  <c r="R121"/>
  <c i="42" r="BK155"/>
  <c r="J155"/>
  <c r="J71"/>
  <c r="R251"/>
  <c r="BK341"/>
  <c r="J341"/>
  <c r="J74"/>
  <c i="43" r="R134"/>
  <c r="P216"/>
  <c i="44" r="T105"/>
  <c i="45" r="T171"/>
  <c r="BK281"/>
  <c r="J281"/>
  <c r="J73"/>
  <c i="46" r="R97"/>
  <c r="R126"/>
  <c i="47" r="T108"/>
  <c r="T100"/>
  <c r="T99"/>
  <c r="T98"/>
  <c r="T138"/>
  <c i="48" r="BK120"/>
  <c r="J120"/>
  <c r="J69"/>
  <c r="R219"/>
  <c r="P312"/>
  <c i="49" r="T99"/>
  <c r="R181"/>
  <c r="T209"/>
  <c i="50" r="P105"/>
  <c i="53" r="T99"/>
  <c r="BK185"/>
  <c r="J185"/>
  <c r="J70"/>
  <c r="P220"/>
  <c r="R302"/>
  <c i="54" r="T134"/>
  <c r="T190"/>
  <c r="R268"/>
  <c i="55" r="BK105"/>
  <c r="J105"/>
  <c r="J66"/>
  <c r="P119"/>
  <c i="56" r="BK100"/>
  <c r="T143"/>
  <c r="P205"/>
  <c i="57" r="R94"/>
  <c r="R93"/>
  <c r="R92"/>
  <c r="BK119"/>
  <c r="J119"/>
  <c r="J67"/>
  <c i="58" r="BK101"/>
  <c r="J101"/>
  <c r="J69"/>
  <c r="BK142"/>
  <c r="J142"/>
  <c r="J70"/>
  <c i="2" r="R110"/>
  <c i="4" r="BK191"/>
  <c r="J191"/>
  <c r="J72"/>
  <c r="R309"/>
  <c i="6" r="BK102"/>
  <c r="R128"/>
  <c r="R176"/>
  <c i="8" r="BK142"/>
  <c r="J142"/>
  <c r="J69"/>
  <c r="T156"/>
  <c i="9" r="BK95"/>
  <c r="BK94"/>
  <c r="BK93"/>
  <c r="J93"/>
  <c r="J67"/>
  <c i="10" r="BK115"/>
  <c r="J115"/>
  <c r="J72"/>
  <c r="T174"/>
  <c i="11" r="R104"/>
  <c i="12" r="P106"/>
  <c r="R141"/>
  <c r="T172"/>
  <c r="T244"/>
  <c r="P383"/>
  <c r="P325"/>
  <c r="R487"/>
  <c r="T492"/>
  <c i="13" r="R176"/>
  <c r="P229"/>
  <c r="P280"/>
  <c r="T335"/>
  <c r="P363"/>
  <c r="T452"/>
  <c r="T521"/>
  <c r="T577"/>
  <c r="BK662"/>
  <c r="J662"/>
  <c r="J96"/>
  <c r="BK724"/>
  <c r="J724"/>
  <c r="J98"/>
  <c r="BK735"/>
  <c r="J735"/>
  <c r="J99"/>
  <c r="P770"/>
  <c r="T920"/>
  <c r="T906"/>
  <c r="T964"/>
  <c r="R992"/>
  <c r="BK1005"/>
  <c r="J1005"/>
  <c r="J117"/>
  <c r="BK1082"/>
  <c r="J1082"/>
  <c r="J120"/>
  <c r="R1188"/>
  <c r="R1177"/>
  <c r="T1270"/>
  <c r="T1262"/>
  <c r="T1351"/>
  <c r="R1501"/>
  <c r="R1457"/>
  <c r="P1610"/>
  <c r="P1607"/>
  <c r="BK1694"/>
  <c r="J1694"/>
  <c r="J144"/>
  <c r="BK1756"/>
  <c r="J1756"/>
  <c r="J146"/>
  <c r="T1819"/>
  <c i="14" r="P135"/>
  <c r="R160"/>
  <c r="P179"/>
  <c r="P178"/>
  <c i="15" r="P122"/>
  <c r="T158"/>
  <c r="T171"/>
  <c r="P184"/>
  <c i="16" r="T99"/>
  <c r="R115"/>
  <c r="P122"/>
  <c i="17" r="P119"/>
  <c r="P94"/>
  <c i="1" r="AU80"/>
  <c i="18" r="R98"/>
  <c r="R97"/>
  <c r="T107"/>
  <c r="T124"/>
  <c i="19" r="T94"/>
  <c r="T93"/>
  <c i="21" r="BK139"/>
  <c r="J139"/>
  <c r="J70"/>
  <c r="R170"/>
  <c i="22" r="BK103"/>
  <c r="J103"/>
  <c r="J69"/>
  <c r="BK112"/>
  <c r="J112"/>
  <c r="J70"/>
  <c r="T112"/>
  <c i="23" r="P95"/>
  <c r="T115"/>
  <c i="24" r="BK110"/>
  <c r="J110"/>
  <c r="J71"/>
  <c r="BK125"/>
  <c r="J125"/>
  <c r="J73"/>
  <c i="25" r="P98"/>
  <c r="P97"/>
  <c r="P96"/>
  <c i="1" r="AU89"/>
  <c i="25" r="BK129"/>
  <c r="J129"/>
  <c r="J71"/>
  <c r="P133"/>
  <c i="26" r="R102"/>
  <c r="P116"/>
  <c r="BK130"/>
  <c r="J130"/>
  <c r="J73"/>
  <c r="T135"/>
  <c r="R145"/>
  <c i="27" r="BK100"/>
  <c r="J100"/>
  <c r="J69"/>
  <c r="P307"/>
  <c r="R316"/>
  <c r="R315"/>
  <c i="28" r="P117"/>
  <c i="29" r="P132"/>
  <c r="T132"/>
  <c r="BK157"/>
  <c r="J157"/>
  <c r="J74"/>
  <c r="R165"/>
  <c r="R216"/>
  <c r="T245"/>
  <c r="P283"/>
  <c r="T291"/>
  <c r="R310"/>
  <c r="R307"/>
  <c r="R325"/>
  <c r="R322"/>
  <c r="BK444"/>
  <c r="J444"/>
  <c r="J92"/>
  <c r="R444"/>
  <c r="P484"/>
  <c r="BK606"/>
  <c r="J606"/>
  <c r="J96"/>
  <c i="30" r="BK111"/>
  <c r="J111"/>
  <c r="J70"/>
  <c r="P123"/>
  <c r="T156"/>
  <c r="P181"/>
  <c r="R198"/>
  <c r="P218"/>
  <c r="P273"/>
  <c r="P264"/>
  <c r="P263"/>
  <c i="31" r="P123"/>
  <c r="T139"/>
  <c r="P170"/>
  <c r="T178"/>
  <c r="BK210"/>
  <c r="J210"/>
  <c r="J79"/>
  <c r="R261"/>
  <c r="R281"/>
  <c r="R272"/>
  <c r="R271"/>
  <c i="32" r="T115"/>
  <c r="T110"/>
  <c r="R140"/>
  <c r="P165"/>
  <c r="P175"/>
  <c r="BK226"/>
  <c r="J226"/>
  <c r="J81"/>
  <c r="P237"/>
  <c r="P236"/>
  <c i="33" r="R101"/>
  <c r="R100"/>
  <c r="R99"/>
  <c r="R98"/>
  <c r="P152"/>
  <c i="34" r="BK104"/>
  <c r="J104"/>
  <c r="J68"/>
  <c r="R133"/>
  <c r="T200"/>
  <c r="T242"/>
  <c r="BK375"/>
  <c r="J375"/>
  <c r="J73"/>
  <c r="BK417"/>
  <c r="J417"/>
  <c r="J74"/>
  <c r="BK442"/>
  <c r="J442"/>
  <c r="J75"/>
  <c r="R442"/>
  <c r="R619"/>
  <c r="R729"/>
  <c i="36" r="T136"/>
  <c r="T221"/>
  <c i="37" r="BK105"/>
  <c r="J105"/>
  <c r="J66"/>
  <c r="T119"/>
  <c i="38" r="BK151"/>
  <c r="J151"/>
  <c r="J70"/>
  <c r="R193"/>
  <c i="39" r="BK109"/>
  <c r="J109"/>
  <c r="J70"/>
  <c r="P121"/>
  <c r="T129"/>
  <c r="T128"/>
  <c r="T97"/>
  <c i="40" r="BK127"/>
  <c r="J127"/>
  <c r="J69"/>
  <c r="R141"/>
  <c i="41" r="T110"/>
  <c r="T100"/>
  <c r="T99"/>
  <c r="T98"/>
  <c r="P144"/>
  <c i="42" r="BK117"/>
  <c r="J117"/>
  <c r="J69"/>
  <c r="T117"/>
  <c r="R138"/>
  <c r="P251"/>
  <c r="R341"/>
  <c i="43" r="P99"/>
  <c r="BK216"/>
  <c r="J216"/>
  <c r="J72"/>
  <c r="P269"/>
  <c i="44" r="BK105"/>
  <c r="J105"/>
  <c r="J66"/>
  <c r="T119"/>
  <c i="45" r="BK171"/>
  <c r="J171"/>
  <c r="J71"/>
  <c r="T246"/>
  <c i="46" r="BK107"/>
  <c r="J107"/>
  <c r="J70"/>
  <c r="T126"/>
  <c i="48" r="BK99"/>
  <c r="T99"/>
  <c r="P219"/>
  <c r="BK337"/>
  <c r="J337"/>
  <c r="J74"/>
  <c i="49" r="R134"/>
  <c r="T254"/>
  <c i="50" r="BK105"/>
  <c r="J105"/>
  <c r="J66"/>
  <c r="T119"/>
  <c i="51" r="R102"/>
  <c r="P152"/>
  <c r="T168"/>
  <c r="R311"/>
  <c i="52" r="BK98"/>
  <c r="J98"/>
  <c r="J69"/>
  <c r="T98"/>
  <c r="BK128"/>
  <c r="J128"/>
  <c r="J71"/>
  <c r="R128"/>
  <c i="53" r="BK99"/>
  <c r="J99"/>
  <c r="J68"/>
  <c r="R155"/>
  <c r="T185"/>
  <c r="P210"/>
  <c r="T210"/>
  <c r="T302"/>
  <c i="54" r="P99"/>
  <c r="T99"/>
  <c r="BK190"/>
  <c r="J190"/>
  <c r="J71"/>
  <c r="T268"/>
  <c i="55" r="BK94"/>
  <c r="J94"/>
  <c r="J65"/>
  <c r="R105"/>
  <c i="56" r="T100"/>
  <c r="BK182"/>
  <c r="J182"/>
  <c r="J71"/>
  <c r="R205"/>
  <c i="57" r="BK94"/>
  <c r="P105"/>
  <c r="T119"/>
  <c i="58" r="T101"/>
  <c r="R142"/>
  <c r="P157"/>
  <c r="BK192"/>
  <c r="J192"/>
  <c r="J72"/>
  <c r="BK216"/>
  <c r="J216"/>
  <c r="J73"/>
  <c i="2" r="BK96"/>
  <c r="BK95"/>
  <c r="J95"/>
  <c r="J68"/>
  <c r="T110"/>
  <c i="3" r="P98"/>
  <c r="P97"/>
  <c r="P96"/>
  <c i="1" r="AU58"/>
  <c i="4" r="T104"/>
  <c r="R165"/>
  <c r="P309"/>
  <c i="6" r="R102"/>
  <c r="R101"/>
  <c r="R100"/>
  <c r="BK151"/>
  <c r="J151"/>
  <c r="J71"/>
  <c r="R151"/>
  <c r="BK166"/>
  <c r="J166"/>
  <c r="J72"/>
  <c r="T166"/>
  <c i="8" r="R95"/>
  <c r="P156"/>
  <c i="9" r="T95"/>
  <c r="T94"/>
  <c r="T93"/>
  <c i="10" r="BK107"/>
  <c r="J107"/>
  <c r="J70"/>
  <c r="T107"/>
  <c r="R115"/>
  <c r="R114"/>
  <c r="T255"/>
  <c i="11" r="BK104"/>
  <c r="J104"/>
  <c r="J71"/>
  <c i="12" r="BK106"/>
  <c r="P141"/>
  <c r="R172"/>
  <c r="T210"/>
  <c r="BK290"/>
  <c r="J290"/>
  <c r="J74"/>
  <c r="BK383"/>
  <c r="J383"/>
  <c r="J76"/>
  <c r="P492"/>
  <c r="BK507"/>
  <c r="J507"/>
  <c r="J80"/>
  <c i="13" r="BK229"/>
  <c r="J229"/>
  <c r="J72"/>
  <c r="R280"/>
  <c r="BK335"/>
  <c r="J335"/>
  <c r="J79"/>
  <c r="T363"/>
  <c r="R452"/>
  <c r="P493"/>
  <c r="R517"/>
  <c r="P562"/>
  <c r="BK636"/>
  <c r="J636"/>
  <c r="J94"/>
  <c r="P692"/>
  <c r="P735"/>
  <c r="R770"/>
  <c r="BK867"/>
  <c r="J867"/>
  <c r="J105"/>
  <c r="BK898"/>
  <c r="J898"/>
  <c r="J106"/>
  <c r="R964"/>
  <c r="P992"/>
  <c r="BK1024"/>
  <c r="J1024"/>
  <c r="J119"/>
  <c r="P1140"/>
  <c r="T1210"/>
  <c r="T1254"/>
  <c r="BK1338"/>
  <c r="J1338"/>
  <c r="J129"/>
  <c r="P1367"/>
  <c r="P1364"/>
  <c r="BK1420"/>
  <c r="J1420"/>
  <c r="J134"/>
  <c r="BK1446"/>
  <c r="BK1394"/>
  <c r="J1394"/>
  <c r="J133"/>
  <c r="BK1591"/>
  <c r="J1591"/>
  <c r="J138"/>
  <c r="P1597"/>
  <c r="T1649"/>
  <c r="R1678"/>
  <c r="R1756"/>
  <c r="P1819"/>
  <c i="14" r="T109"/>
  <c r="T104"/>
  <c r="BK135"/>
  <c r="J135"/>
  <c r="J74"/>
  <c r="T144"/>
  <c i="15" r="BK122"/>
  <c r="J122"/>
  <c r="J69"/>
  <c r="R158"/>
  <c r="BK171"/>
  <c r="J171"/>
  <c r="J73"/>
  <c r="R180"/>
  <c r="R187"/>
  <c i="16" r="BK111"/>
  <c r="J111"/>
  <c r="J70"/>
  <c r="T127"/>
  <c i="18" r="P98"/>
  <c r="BK114"/>
  <c r="J114"/>
  <c r="J71"/>
  <c r="R124"/>
  <c i="19" r="R94"/>
  <c r="R93"/>
  <c i="20" r="T91"/>
  <c i="21" r="BK98"/>
  <c r="R139"/>
  <c r="R180"/>
  <c i="22" r="T103"/>
  <c r="R112"/>
  <c i="23" r="P115"/>
  <c i="24" r="P100"/>
  <c r="R110"/>
  <c r="R120"/>
  <c i="25" r="T119"/>
  <c r="T133"/>
  <c i="26" r="P102"/>
  <c r="BK116"/>
  <c r="J116"/>
  <c r="J71"/>
  <c r="R123"/>
  <c r="BK138"/>
  <c r="J138"/>
  <c r="J75"/>
  <c r="T145"/>
  <c i="27" r="T100"/>
  <c r="T99"/>
  <c r="T98"/>
  <c r="T316"/>
  <c r="T315"/>
  <c i="28" r="BK117"/>
  <c r="J117"/>
  <c r="J70"/>
  <c i="29" r="P123"/>
  <c r="P122"/>
  <c r="R140"/>
  <c r="P157"/>
  <c r="P156"/>
  <c r="T165"/>
  <c r="R208"/>
  <c r="BK245"/>
  <c r="J245"/>
  <c r="J82"/>
  <c r="R257"/>
  <c r="T283"/>
  <c r="BK325"/>
  <c r="J325"/>
  <c r="J89"/>
  <c r="BK366"/>
  <c r="J366"/>
  <c r="J90"/>
  <c r="R493"/>
  <c r="R490"/>
  <c i="30" r="P111"/>
  <c r="P110"/>
  <c r="P144"/>
  <c r="R156"/>
  <c r="P173"/>
  <c r="P172"/>
  <c r="T181"/>
  <c r="BK218"/>
  <c r="J218"/>
  <c r="J79"/>
  <c i="31" r="T111"/>
  <c r="P139"/>
  <c r="T153"/>
  <c r="P178"/>
  <c r="P190"/>
  <c r="P195"/>
  <c r="R195"/>
  <c r="BK261"/>
  <c r="J261"/>
  <c r="J80"/>
  <c r="P281"/>
  <c r="P272"/>
  <c r="P271"/>
  <c i="32" r="P115"/>
  <c r="P110"/>
  <c r="BK140"/>
  <c r="J140"/>
  <c r="J74"/>
  <c r="T148"/>
  <c r="R192"/>
  <c r="R237"/>
  <c r="R236"/>
  <c i="33" r="BK101"/>
  <c r="T136"/>
  <c r="P204"/>
  <c i="42" r="T99"/>
  <c r="T98"/>
  <c r="R155"/>
  <c r="P341"/>
  <c i="43" r="BK134"/>
  <c r="J134"/>
  <c r="J70"/>
  <c r="P188"/>
  <c r="BK269"/>
  <c r="J269"/>
  <c r="J73"/>
  <c i="44" r="P105"/>
  <c i="45" r="R171"/>
  <c r="R281"/>
  <c i="46" r="R107"/>
  <c i="47" r="R108"/>
  <c r="R100"/>
  <c r="R99"/>
  <c r="R98"/>
  <c r="R138"/>
  <c i="48" r="P120"/>
  <c r="T219"/>
  <c r="T312"/>
  <c i="49" r="BK134"/>
  <c r="J134"/>
  <c r="J70"/>
  <c r="BK209"/>
  <c r="J209"/>
  <c r="J72"/>
  <c r="P209"/>
  <c i="50" r="R94"/>
  <c r="R93"/>
  <c r="R92"/>
  <c r="BK119"/>
  <c r="J119"/>
  <c r="J67"/>
  <c i="51" r="P102"/>
  <c r="P101"/>
  <c r="P100"/>
  <c i="1" r="AU138"/>
  <c i="51" r="R152"/>
  <c r="BK256"/>
  <c r="J256"/>
  <c r="J72"/>
  <c r="P311"/>
  <c i="52" r="P98"/>
  <c r="R98"/>
  <c r="P128"/>
  <c i="53" r="BK155"/>
  <c r="J155"/>
  <c r="J69"/>
  <c r="R185"/>
  <c r="BK210"/>
  <c r="J210"/>
  <c r="J71"/>
  <c r="R210"/>
  <c r="BK302"/>
  <c r="J302"/>
  <c r="J74"/>
  <c i="54" r="BK99"/>
  <c r="J99"/>
  <c r="J69"/>
  <c r="R99"/>
  <c r="P190"/>
  <c r="T218"/>
  <c i="55" r="R94"/>
  <c r="BK119"/>
  <c r="J119"/>
  <c r="J67"/>
  <c i="56" r="BK143"/>
  <c r="J143"/>
  <c r="J70"/>
  <c r="T182"/>
  <c i="57" r="T94"/>
  <c r="P119"/>
  <c i="58" r="R101"/>
  <c r="T142"/>
  <c r="T157"/>
  <c r="R192"/>
  <c r="P216"/>
  <c i="2" r="P110"/>
  <c i="4" r="P104"/>
  <c r="P103"/>
  <c r="P102"/>
  <c i="1" r="AU60"/>
  <c i="4" r="BK165"/>
  <c r="J165"/>
  <c r="J70"/>
  <c r="T165"/>
  <c r="T309"/>
  <c i="6" r="BK128"/>
  <c r="J128"/>
  <c r="J70"/>
  <c r="BK176"/>
  <c r="J176"/>
  <c r="J73"/>
  <c r="T244"/>
  <c r="T243"/>
  <c i="8" r="BK95"/>
  <c r="J95"/>
  <c r="J68"/>
  <c r="R142"/>
  <c i="10" r="R100"/>
  <c r="BK174"/>
  <c r="J174"/>
  <c r="J73"/>
  <c r="BK255"/>
  <c r="J255"/>
  <c r="J74"/>
  <c i="11" r="BK99"/>
  <c r="BK98"/>
  <c r="J98"/>
  <c r="J69"/>
  <c r="T99"/>
  <c r="T98"/>
  <c r="T95"/>
  <c i="12" r="BK141"/>
  <c r="J141"/>
  <c r="J70"/>
  <c r="P172"/>
  <c r="P210"/>
  <c r="BK244"/>
  <c r="J244"/>
  <c r="J73"/>
  <c r="R383"/>
  <c r="R325"/>
  <c r="P487"/>
  <c r="T487"/>
  <c r="P507"/>
  <c i="13" r="T176"/>
  <c r="T175"/>
  <c r="R229"/>
  <c r="T280"/>
  <c r="R335"/>
  <c r="R363"/>
  <c r="BK452"/>
  <c r="J452"/>
  <c r="J84"/>
  <c r="BK493"/>
  <c r="J493"/>
  <c r="J87"/>
  <c r="BK517"/>
  <c r="J517"/>
  <c r="J88"/>
  <c r="BK562"/>
  <c r="J562"/>
  <c r="J90"/>
  <c r="R636"/>
  <c r="R596"/>
  <c r="R692"/>
  <c r="T750"/>
  <c r="P812"/>
  <c r="P791"/>
  <c r="P920"/>
  <c r="P906"/>
  <c r="R956"/>
  <c r="R953"/>
  <c r="T977"/>
  <c r="T999"/>
  <c r="T996"/>
  <c r="P1005"/>
  <c r="R1082"/>
  <c r="P1188"/>
  <c r="P1177"/>
  <c r="BK1270"/>
  <c r="J1270"/>
  <c r="J128"/>
  <c r="P1351"/>
  <c r="T1501"/>
  <c r="T1457"/>
  <c r="BK1597"/>
  <c r="J1597"/>
  <c r="J139"/>
  <c r="BK1649"/>
  <c r="J1649"/>
  <c r="J142"/>
  <c r="P1694"/>
  <c r="P1729"/>
  <c r="T1793"/>
  <c i="14" r="R109"/>
  <c r="R104"/>
  <c r="T122"/>
  <c r="T121"/>
  <c r="T120"/>
  <c r="BK144"/>
  <c r="J144"/>
  <c r="J75"/>
  <c r="BK179"/>
  <c r="J179"/>
  <c r="J79"/>
  <c i="15" r="T122"/>
  <c r="P158"/>
  <c r="R165"/>
  <c r="P180"/>
  <c r="T187"/>
  <c i="16" r="R99"/>
  <c r="R98"/>
  <c r="R97"/>
  <c r="T115"/>
  <c r="T122"/>
  <c i="18" r="BK98"/>
  <c r="J98"/>
  <c r="J69"/>
  <c r="P107"/>
  <c r="P124"/>
  <c i="19" r="BK102"/>
  <c r="J102"/>
  <c r="J69"/>
  <c i="21" r="P98"/>
  <c r="P97"/>
  <c i="1" r="AU84"/>
  <c i="21" r="R121"/>
  <c r="P170"/>
  <c r="T180"/>
  <c i="22" r="BK96"/>
  <c r="BK95"/>
  <c r="J95"/>
  <c r="J67"/>
  <c r="R103"/>
  <c r="P112"/>
  <c i="23" r="T95"/>
  <c r="T94"/>
  <c r="T120"/>
  <c i="24" r="BK100"/>
  <c r="J100"/>
  <c r="J69"/>
  <c r="P110"/>
  <c r="T120"/>
  <c i="25" r="BK119"/>
  <c r="J119"/>
  <c r="J70"/>
  <c i="26" r="BK102"/>
  <c r="BK101"/>
  <c r="BK100"/>
  <c r="J100"/>
  <c r="J67"/>
  <c r="P109"/>
  <c r="P123"/>
  <c r="BK135"/>
  <c r="J135"/>
  <c r="J74"/>
  <c r="R138"/>
  <c i="27" r="P316"/>
  <c r="P315"/>
  <c i="28" r="BK96"/>
  <c r="J96"/>
  <c r="J69"/>
  <c r="R117"/>
  <c i="29" r="BK132"/>
  <c r="J132"/>
  <c r="J71"/>
  <c r="R132"/>
  <c r="BK165"/>
  <c r="J165"/>
  <c r="J75"/>
  <c r="R183"/>
  <c r="P208"/>
  <c r="T208"/>
  <c r="T205"/>
  <c r="P245"/>
  <c r="P257"/>
  <c r="R283"/>
  <c r="BK310"/>
  <c r="J310"/>
  <c r="J87"/>
  <c r="T325"/>
  <c r="T322"/>
  <c r="P444"/>
  <c r="P441"/>
  <c r="T444"/>
  <c r="T441"/>
  <c r="BK484"/>
  <c r="J484"/>
  <c r="J93"/>
  <c r="R484"/>
  <c r="T484"/>
  <c r="P606"/>
  <c i="30" r="R111"/>
  <c r="R110"/>
  <c r="BK144"/>
  <c r="J144"/>
  <c r="J72"/>
  <c r="BK156"/>
  <c r="J156"/>
  <c r="J73"/>
  <c r="BK181"/>
  <c r="J181"/>
  <c r="J76"/>
  <c r="T198"/>
  <c r="R218"/>
  <c i="31" r="BK123"/>
  <c r="J123"/>
  <c r="J71"/>
  <c r="R139"/>
  <c r="BK170"/>
  <c r="BK169"/>
  <c r="J169"/>
  <c r="J74"/>
  <c r="BK190"/>
  <c r="J190"/>
  <c r="J77"/>
  <c r="R210"/>
  <c i="32" r="T128"/>
  <c r="T127"/>
  <c r="T126"/>
  <c r="T140"/>
  <c r="BK165"/>
  <c r="J165"/>
  <c r="J77"/>
  <c r="P192"/>
  <c r="T237"/>
  <c r="T236"/>
  <c i="33" r="BK136"/>
  <c r="J136"/>
  <c r="J71"/>
  <c r="BK204"/>
  <c r="J204"/>
  <c r="J73"/>
  <c i="34" r="T104"/>
  <c r="P248"/>
  <c r="R375"/>
  <c r="P417"/>
  <c r="T417"/>
  <c r="P442"/>
  <c r="BK619"/>
  <c r="J619"/>
  <c r="J77"/>
  <c r="T693"/>
  <c i="36" r="P136"/>
  <c r="R190"/>
  <c r="T274"/>
  <c i="37" r="P105"/>
  <c i="38" r="BK101"/>
  <c r="T151"/>
  <c r="T238"/>
  <c i="39" r="BK99"/>
  <c r="BK98"/>
  <c r="R109"/>
  <c r="BK129"/>
  <c r="BK128"/>
  <c r="J128"/>
  <c r="J72"/>
  <c i="40" r="P95"/>
  <c r="P94"/>
  <c i="1" r="AU113"/>
  <c i="40" r="R127"/>
  <c i="41" r="BK110"/>
  <c r="J110"/>
  <c r="J71"/>
  <c i="42" r="BK99"/>
  <c r="J99"/>
  <c r="J68"/>
  <c r="P117"/>
  <c r="P138"/>
  <c r="BK276"/>
  <c r="J276"/>
  <c r="J73"/>
  <c r="R276"/>
  <c i="43" r="P134"/>
  <c r="T188"/>
  <c r="T269"/>
  <c i="44" r="P94"/>
  <c r="P93"/>
  <c r="P92"/>
  <c i="1" r="AU121"/>
  <c i="44" r="BK119"/>
  <c r="J119"/>
  <c r="J67"/>
  <c i="45" r="BK102"/>
  <c r="P171"/>
  <c r="P281"/>
  <c i="46" r="P107"/>
  <c i="47" r="P138"/>
  <c i="48" r="R120"/>
  <c r="R98"/>
  <c r="P184"/>
  <c r="BK209"/>
  <c r="J209"/>
  <c r="J71"/>
  <c r="P209"/>
  <c r="BK312"/>
  <c r="J312"/>
  <c r="J73"/>
  <c r="R312"/>
  <c i="49" r="P134"/>
  <c r="T181"/>
  <c r="R209"/>
  <c i="50" r="T105"/>
  <c i="51" r="BK168"/>
  <c r="J168"/>
  <c r="J71"/>
  <c r="R256"/>
  <c i="52" r="R109"/>
  <c r="R97"/>
  <c r="R96"/>
  <c i="53" r="P155"/>
  <c r="BK220"/>
  <c r="J220"/>
  <c r="J72"/>
  <c r="P302"/>
  <c i="54" r="BK134"/>
  <c r="J134"/>
  <c r="J70"/>
  <c r="R190"/>
  <c r="R218"/>
  <c i="55" r="P105"/>
  <c r="R119"/>
  <c i="56" r="P143"/>
  <c r="R182"/>
  <c i="57" r="P94"/>
  <c r="P93"/>
  <c r="P92"/>
  <c i="1" r="AU150"/>
  <c i="57" r="T105"/>
  <c i="58" r="P101"/>
  <c r="P100"/>
  <c r="P99"/>
  <c i="1" r="AU152"/>
  <c i="58" r="BK157"/>
  <c r="J157"/>
  <c r="J71"/>
  <c r="R157"/>
  <c r="P192"/>
  <c r="T192"/>
  <c r="R216"/>
  <c r="T216"/>
  <c i="13" r="BK1364"/>
  <c r="J1364"/>
  <c r="J131"/>
  <c i="27" r="BK312"/>
  <c r="J312"/>
  <c r="J72"/>
  <c i="30" r="BK260"/>
  <c r="J260"/>
  <c r="J80"/>
  <c i="32" r="BK111"/>
  <c r="J111"/>
  <c r="J69"/>
  <c i="50" r="BK127"/>
  <c r="J127"/>
  <c r="J69"/>
  <c i="5" r="BK97"/>
  <c r="BK96"/>
  <c r="J96"/>
  <c r="J68"/>
  <c i="13" r="BK217"/>
  <c r="J217"/>
  <c r="J71"/>
  <c i="14" r="BK175"/>
  <c r="J175"/>
  <c r="J77"/>
  <c i="15" r="BK178"/>
  <c r="J178"/>
  <c r="J74"/>
  <c i="37" r="BK127"/>
  <c r="J127"/>
  <c r="J69"/>
  <c i="41" r="BK156"/>
  <c r="J156"/>
  <c r="J74"/>
  <c i="11" r="BK96"/>
  <c r="J96"/>
  <c r="J68"/>
  <c i="24" r="BK131"/>
  <c r="J131"/>
  <c r="J74"/>
  <c i="37" r="BK130"/>
  <c r="J130"/>
  <c r="J70"/>
  <c i="41" r="BK126"/>
  <c r="J126"/>
  <c r="J72"/>
  <c i="45" r="BK307"/>
  <c r="J307"/>
  <c r="J76"/>
  <c i="55" r="BK124"/>
  <c r="J124"/>
  <c r="J68"/>
  <c i="3" r="BK112"/>
  <c r="J112"/>
  <c r="J71"/>
  <c i="4" r="BK384"/>
  <c r="J384"/>
  <c r="J78"/>
  <c i="13" r="BK596"/>
  <c r="J596"/>
  <c r="J93"/>
  <c r="BK996"/>
  <c r="J996"/>
  <c r="J115"/>
  <c r="BK1167"/>
  <c r="J1167"/>
  <c r="J122"/>
  <c r="BK1177"/>
  <c r="J1177"/>
  <c r="J123"/>
  <c r="BK1262"/>
  <c r="J1262"/>
  <c r="J127"/>
  <c i="17" r="BK117"/>
  <c r="J117"/>
  <c r="J69"/>
  <c i="21" r="BK177"/>
  <c r="J177"/>
  <c r="J72"/>
  <c i="44" r="BK130"/>
  <c r="J130"/>
  <c r="J70"/>
  <c i="45" r="BK303"/>
  <c r="J303"/>
  <c r="J74"/>
  <c i="52" r="BK134"/>
  <c r="J134"/>
  <c r="J72"/>
  <c i="57" r="BK124"/>
  <c r="J124"/>
  <c r="J68"/>
  <c i="4" r="BK361"/>
  <c r="J361"/>
  <c r="J75"/>
  <c i="6" r="BK239"/>
  <c r="J239"/>
  <c r="J74"/>
  <c i="13" r="BK1817"/>
  <c r="J1817"/>
  <c r="J148"/>
  <c i="35" r="BK105"/>
  <c r="J105"/>
  <c r="J70"/>
  <c i="50" r="BK124"/>
  <c r="J124"/>
  <c r="J68"/>
  <c i="3" r="BK109"/>
  <c r="J109"/>
  <c r="J70"/>
  <c i="4" r="BK380"/>
  <c r="J380"/>
  <c r="J76"/>
  <c i="13" r="BK791"/>
  <c r="J791"/>
  <c r="J102"/>
  <c i="14" r="BK105"/>
  <c r="J105"/>
  <c r="J69"/>
  <c i="29" r="BK205"/>
  <c r="J205"/>
  <c r="J79"/>
  <c i="35" r="BK100"/>
  <c r="J100"/>
  <c r="J69"/>
  <c i="38" r="BK259"/>
  <c r="J259"/>
  <c r="J73"/>
  <c i="41" r="BK101"/>
  <c r="J101"/>
  <c r="J70"/>
  <c i="44" r="BK127"/>
  <c r="J127"/>
  <c r="J69"/>
  <c i="47" r="BK124"/>
  <c r="J124"/>
  <c r="J72"/>
  <c r="BK146"/>
  <c r="J146"/>
  <c r="J74"/>
  <c i="51" r="BK337"/>
  <c r="BK336"/>
  <c r="J336"/>
  <c r="J75"/>
  <c i="57" r="BK127"/>
  <c r="J127"/>
  <c r="J69"/>
  <c i="7" r="BK95"/>
  <c r="J95"/>
  <c r="J69"/>
  <c i="12" r="BK482"/>
  <c r="J482"/>
  <c r="J77"/>
  <c i="13" r="BK906"/>
  <c r="J906"/>
  <c r="J108"/>
  <c i="29" r="BK201"/>
  <c r="J201"/>
  <c r="J77"/>
  <c r="BK441"/>
  <c r="J441"/>
  <c r="J91"/>
  <c i="30" r="BK284"/>
  <c r="J284"/>
  <c r="J84"/>
  <c i="31" r="BK268"/>
  <c r="J268"/>
  <c r="J81"/>
  <c i="44" r="BK124"/>
  <c r="J124"/>
  <c r="J68"/>
  <c i="47" r="BK101"/>
  <c r="J101"/>
  <c r="J70"/>
  <c i="55" r="BK130"/>
  <c r="J130"/>
  <c r="J70"/>
  <c i="57" r="BK130"/>
  <c r="J130"/>
  <c r="J70"/>
  <c i="3" r="BK115"/>
  <c r="J115"/>
  <c r="J72"/>
  <c i="5" r="BK102"/>
  <c r="BK101"/>
  <c r="J101"/>
  <c r="J70"/>
  <c i="13" r="BK845"/>
  <c r="J845"/>
  <c r="J104"/>
  <c i="17" r="BK95"/>
  <c r="J95"/>
  <c r="J68"/>
  <c i="30" r="BK264"/>
  <c r="BK263"/>
  <c r="J263"/>
  <c r="J81"/>
  <c i="31" r="BK272"/>
  <c r="BK271"/>
  <c r="J271"/>
  <c r="J82"/>
  <c i="32" r="BK233"/>
  <c r="J233"/>
  <c r="J83"/>
  <c i="33" r="BK244"/>
  <c r="J244"/>
  <c r="J74"/>
  <c i="35" r="BK95"/>
  <c r="J95"/>
  <c r="J68"/>
  <c i="37" r="BK124"/>
  <c r="J124"/>
  <c r="J68"/>
  <c i="38" r="BK263"/>
  <c r="J263"/>
  <c r="J75"/>
  <c i="50" r="BK130"/>
  <c r="J130"/>
  <c r="J70"/>
  <c i="51" r="BK333"/>
  <c r="J333"/>
  <c r="J74"/>
  <c i="55" r="BK127"/>
  <c r="J127"/>
  <c r="J69"/>
  <c i="56" r="BK227"/>
  <c r="BK226"/>
  <c r="J226"/>
  <c r="J73"/>
  <c i="58" r="BK238"/>
  <c r="J238"/>
  <c r="J75"/>
  <c r="E85"/>
  <c r="BE107"/>
  <c r="BE119"/>
  <c r="BE136"/>
  <c r="BE143"/>
  <c r="BE149"/>
  <c r="BE158"/>
  <c r="BE160"/>
  <c r="BE168"/>
  <c r="BE172"/>
  <c r="BE189"/>
  <c r="BE239"/>
  <c i="57" r="J94"/>
  <c r="J65"/>
  <c i="58" r="J60"/>
  <c r="BE131"/>
  <c r="BE154"/>
  <c r="BE166"/>
  <c r="BE176"/>
  <c r="BE179"/>
  <c r="BE199"/>
  <c r="BE203"/>
  <c r="F63"/>
  <c r="BE128"/>
  <c r="BE162"/>
  <c r="BE193"/>
  <c r="BE122"/>
  <c r="BE234"/>
  <c r="BE146"/>
  <c r="BE164"/>
  <c r="BE183"/>
  <c r="BE186"/>
  <c r="BE196"/>
  <c r="BE206"/>
  <c r="BE226"/>
  <c r="BE231"/>
  <c r="BE102"/>
  <c r="BE114"/>
  <c r="BE125"/>
  <c r="BE151"/>
  <c r="BE201"/>
  <c r="BE209"/>
  <c r="BE217"/>
  <c r="BE220"/>
  <c r="BE224"/>
  <c r="BE211"/>
  <c r="BE213"/>
  <c i="56" r="J100"/>
  <c r="J69"/>
  <c i="57" r="J86"/>
  <c r="BE95"/>
  <c r="BE97"/>
  <c r="BE113"/>
  <c r="BE131"/>
  <c i="56" r="J227"/>
  <c r="J74"/>
  <c i="57" r="F59"/>
  <c r="J88"/>
  <c r="E50"/>
  <c r="J59"/>
  <c r="BE99"/>
  <c r="BE115"/>
  <c r="BE128"/>
  <c r="F88"/>
  <c r="BE106"/>
  <c r="BE109"/>
  <c r="BE111"/>
  <c r="BE103"/>
  <c r="BE120"/>
  <c r="BE122"/>
  <c r="BE125"/>
  <c r="BE101"/>
  <c r="BE117"/>
  <c i="56" r="BE121"/>
  <c r="BE151"/>
  <c r="BE157"/>
  <c r="BE186"/>
  <c r="BE193"/>
  <c r="BE203"/>
  <c r="J92"/>
  <c r="BE138"/>
  <c i="55" r="BK93"/>
  <c r="J93"/>
  <c r="J64"/>
  <c i="56" r="BE125"/>
  <c r="BE222"/>
  <c r="F95"/>
  <c r="BE173"/>
  <c r="BE189"/>
  <c r="BE199"/>
  <c r="BE228"/>
  <c r="BE128"/>
  <c r="BE164"/>
  <c r="BE168"/>
  <c r="BE201"/>
  <c r="BE206"/>
  <c r="BE212"/>
  <c r="BE107"/>
  <c r="BE110"/>
  <c r="BE146"/>
  <c r="BE183"/>
  <c r="BE208"/>
  <c r="BE219"/>
  <c r="BE101"/>
  <c r="BE131"/>
  <c r="BE144"/>
  <c r="BE148"/>
  <c r="BE154"/>
  <c r="BE176"/>
  <c r="BE179"/>
  <c r="BE191"/>
  <c r="BE196"/>
  <c r="E52"/>
  <c r="BE104"/>
  <c r="BE114"/>
  <c r="BE118"/>
  <c r="BE123"/>
  <c r="BE133"/>
  <c r="BE160"/>
  <c r="BE214"/>
  <c i="55" r="E50"/>
  <c r="BE122"/>
  <c r="BE128"/>
  <c r="J58"/>
  <c r="J59"/>
  <c r="BE99"/>
  <c r="BE101"/>
  <c r="BE103"/>
  <c r="BE120"/>
  <c i="54" r="BK98"/>
  <c r="BK97"/>
  <c r="J97"/>
  <c r="J67"/>
  <c i="55" r="J86"/>
  <c r="F58"/>
  <c r="BE109"/>
  <c r="BE117"/>
  <c r="BE113"/>
  <c r="BE131"/>
  <c r="BE125"/>
  <c r="F59"/>
  <c r="BE95"/>
  <c r="BE97"/>
  <c r="BE106"/>
  <c r="BE111"/>
  <c r="BE115"/>
  <c i="54" r="F62"/>
  <c r="J91"/>
  <c r="BE154"/>
  <c r="BE198"/>
  <c r="BE200"/>
  <c r="BE243"/>
  <c r="BE247"/>
  <c r="BE257"/>
  <c r="BE279"/>
  <c r="BE294"/>
  <c r="BE126"/>
  <c r="BE132"/>
  <c r="BE142"/>
  <c r="BE159"/>
  <c r="BE179"/>
  <c r="BE185"/>
  <c r="BE251"/>
  <c r="BE266"/>
  <c r="BE276"/>
  <c i="53" r="BK98"/>
  <c r="J98"/>
  <c r="J67"/>
  <c i="54" r="F63"/>
  <c r="BE112"/>
  <c r="BE115"/>
  <c r="BE117"/>
  <c r="BE219"/>
  <c r="BE263"/>
  <c r="J63"/>
  <c r="J93"/>
  <c r="BE100"/>
  <c r="BE122"/>
  <c r="BE173"/>
  <c r="BE201"/>
  <c r="BE203"/>
  <c r="BE208"/>
  <c r="BE212"/>
  <c r="BE286"/>
  <c r="BE296"/>
  <c r="BE298"/>
  <c r="BE302"/>
  <c r="BE105"/>
  <c r="BE163"/>
  <c r="BE229"/>
  <c r="BE253"/>
  <c r="BE269"/>
  <c r="BE290"/>
  <c r="BE149"/>
  <c r="BE175"/>
  <c r="BE191"/>
  <c r="BE216"/>
  <c r="BE226"/>
  <c r="BE281"/>
  <c r="BE135"/>
  <c r="BE144"/>
  <c r="BE188"/>
  <c r="BE228"/>
  <c r="BE233"/>
  <c r="E52"/>
  <c r="BE114"/>
  <c r="BE145"/>
  <c r="BE169"/>
  <c r="BE171"/>
  <c r="BE238"/>
  <c r="BE278"/>
  <c i="53" r="J62"/>
  <c r="BE144"/>
  <c r="BE147"/>
  <c r="BE151"/>
  <c r="BE162"/>
  <c r="BE211"/>
  <c r="BE221"/>
  <c r="BE230"/>
  <c r="E84"/>
  <c r="F95"/>
  <c r="BE100"/>
  <c r="BE137"/>
  <c r="BE177"/>
  <c r="BE197"/>
  <c r="BE224"/>
  <c r="BE226"/>
  <c r="BE237"/>
  <c r="J95"/>
  <c r="BE105"/>
  <c r="BE135"/>
  <c r="BE139"/>
  <c r="BE171"/>
  <c r="BE189"/>
  <c r="BE228"/>
  <c r="BE234"/>
  <c r="BE239"/>
  <c r="BE241"/>
  <c r="BE258"/>
  <c r="BE275"/>
  <c r="BE281"/>
  <c r="BE294"/>
  <c r="BE316"/>
  <c r="BE322"/>
  <c r="BE330"/>
  <c r="BE331"/>
  <c r="F62"/>
  <c r="J92"/>
  <c r="BE109"/>
  <c r="BE153"/>
  <c r="BE159"/>
  <c r="BE186"/>
  <c r="BE214"/>
  <c r="BE216"/>
  <c r="BE248"/>
  <c r="BE261"/>
  <c r="BE277"/>
  <c r="BE285"/>
  <c r="BE320"/>
  <c r="BE333"/>
  <c r="BE336"/>
  <c r="BE353"/>
  <c i="52" r="BK97"/>
  <c r="BK96"/>
  <c r="J96"/>
  <c r="J67"/>
  <c i="53" r="BE117"/>
  <c r="BE254"/>
  <c r="BE268"/>
  <c r="BE273"/>
  <c r="BE318"/>
  <c r="BE327"/>
  <c r="BE329"/>
  <c r="BE106"/>
  <c r="BE121"/>
  <c r="BE127"/>
  <c r="BE128"/>
  <c r="BE156"/>
  <c r="BE166"/>
  <c r="BE179"/>
  <c r="BE192"/>
  <c r="BE195"/>
  <c r="BE202"/>
  <c r="BE204"/>
  <c r="BE223"/>
  <c r="BE242"/>
  <c r="BE253"/>
  <c r="BE266"/>
  <c r="BE279"/>
  <c r="BE289"/>
  <c r="BE304"/>
  <c r="BE311"/>
  <c r="BE317"/>
  <c r="BE340"/>
  <c r="BE169"/>
  <c r="BE176"/>
  <c r="BE199"/>
  <c r="BE303"/>
  <c r="BE313"/>
  <c r="BE315"/>
  <c r="BE319"/>
  <c r="BE321"/>
  <c r="BE335"/>
  <c r="BE361"/>
  <c r="BE362"/>
  <c r="BE115"/>
  <c r="BE131"/>
  <c r="BE249"/>
  <c r="BE269"/>
  <c r="BE271"/>
  <c r="BE307"/>
  <c r="BE324"/>
  <c r="BE337"/>
  <c r="BE343"/>
  <c r="BE348"/>
  <c r="BE350"/>
  <c r="BE360"/>
  <c i="51" r="J337"/>
  <c r="J76"/>
  <c i="52" r="F63"/>
  <c r="BE135"/>
  <c i="51" r="BK101"/>
  <c r="BK100"/>
  <c r="J100"/>
  <c r="J67"/>
  <c i="52" r="BE101"/>
  <c r="BE113"/>
  <c r="BE115"/>
  <c r="BE129"/>
  <c r="E52"/>
  <c r="BE110"/>
  <c r="BE112"/>
  <c r="BE131"/>
  <c r="BE106"/>
  <c r="BE99"/>
  <c r="BE103"/>
  <c r="BE118"/>
  <c r="BE133"/>
  <c r="J60"/>
  <c r="BE121"/>
  <c i="50" r="J94"/>
  <c r="J65"/>
  <c i="51" r="E86"/>
  <c r="BE103"/>
  <c r="BE144"/>
  <c r="BE159"/>
  <c r="BE162"/>
  <c r="BE174"/>
  <c r="BE177"/>
  <c r="BE189"/>
  <c r="BE192"/>
  <c r="BE253"/>
  <c r="BE259"/>
  <c r="BE263"/>
  <c r="BE268"/>
  <c r="BE271"/>
  <c r="BE278"/>
  <c r="BE280"/>
  <c r="BE286"/>
  <c r="BE303"/>
  <c r="BE325"/>
  <c r="BE328"/>
  <c r="BE334"/>
  <c r="BE338"/>
  <c r="F63"/>
  <c r="BE129"/>
  <c r="BE239"/>
  <c r="BE257"/>
  <c r="BE293"/>
  <c r="BE297"/>
  <c r="BE307"/>
  <c r="J94"/>
  <c r="BE106"/>
  <c r="BE153"/>
  <c r="BE156"/>
  <c r="BE165"/>
  <c r="BE169"/>
  <c r="BE172"/>
  <c r="BE223"/>
  <c r="BE250"/>
  <c r="BE265"/>
  <c r="BE283"/>
  <c r="BE289"/>
  <c r="BE318"/>
  <c r="BE236"/>
  <c r="BE246"/>
  <c r="BE275"/>
  <c r="BE314"/>
  <c r="BE137"/>
  <c r="BE140"/>
  <c r="BE198"/>
  <c r="BE228"/>
  <c r="BE233"/>
  <c r="BE261"/>
  <c r="BE262"/>
  <c r="BE291"/>
  <c r="BE295"/>
  <c r="BE305"/>
  <c r="BE312"/>
  <c r="BE115"/>
  <c r="BE120"/>
  <c r="BE208"/>
  <c r="BE213"/>
  <c r="BE218"/>
  <c r="BE320"/>
  <c r="BE111"/>
  <c r="BE179"/>
  <c r="BE184"/>
  <c r="BE195"/>
  <c r="BE242"/>
  <c r="BE264"/>
  <c r="BE267"/>
  <c r="BE123"/>
  <c r="BE126"/>
  <c r="BE132"/>
  <c r="BE203"/>
  <c r="BE273"/>
  <c r="BE300"/>
  <c r="BE309"/>
  <c i="50" r="E50"/>
  <c r="BE106"/>
  <c r="BE109"/>
  <c r="BE128"/>
  <c r="F58"/>
  <c r="J88"/>
  <c r="BE95"/>
  <c r="BE111"/>
  <c r="BE113"/>
  <c r="J59"/>
  <c r="BE97"/>
  <c r="BE99"/>
  <c i="49" r="BK98"/>
  <c r="J98"/>
  <c r="J68"/>
  <c i="50" r="BE103"/>
  <c r="BE131"/>
  <c r="BE101"/>
  <c r="BE125"/>
  <c r="BE122"/>
  <c r="J56"/>
  <c r="F89"/>
  <c r="BE115"/>
  <c r="BE117"/>
  <c r="BE120"/>
  <c i="49" r="F63"/>
  <c r="J94"/>
  <c r="BE107"/>
  <c r="BE122"/>
  <c r="BE144"/>
  <c r="BE145"/>
  <c r="BE154"/>
  <c r="BE164"/>
  <c r="BE207"/>
  <c r="BE220"/>
  <c r="J62"/>
  <c r="BE132"/>
  <c r="BE170"/>
  <c r="BE203"/>
  <c r="BE222"/>
  <c r="BE272"/>
  <c r="E52"/>
  <c r="BE110"/>
  <c r="BE135"/>
  <c r="BE160"/>
  <c r="BE189"/>
  <c r="BE191"/>
  <c r="BE194"/>
  <c r="BE229"/>
  <c r="BE233"/>
  <c r="BE239"/>
  <c r="BE255"/>
  <c r="BE262"/>
  <c r="BE264"/>
  <c r="BE282"/>
  <c r="BE289"/>
  <c r="BE292"/>
  <c r="BE126"/>
  <c r="BE166"/>
  <c r="BE176"/>
  <c r="BE249"/>
  <c r="BE265"/>
  <c r="BE267"/>
  <c r="BE284"/>
  <c r="J60"/>
  <c r="BE100"/>
  <c r="BE109"/>
  <c r="BE142"/>
  <c r="BE156"/>
  <c r="BE182"/>
  <c r="BE199"/>
  <c r="BE210"/>
  <c r="BE217"/>
  <c r="BE219"/>
  <c r="BE224"/>
  <c r="BE243"/>
  <c r="BE276"/>
  <c i="48" r="J99"/>
  <c r="J68"/>
  <c i="49" r="BE117"/>
  <c r="BE149"/>
  <c r="BE179"/>
  <c r="BE252"/>
  <c r="BE298"/>
  <c r="F62"/>
  <c r="BE112"/>
  <c r="BE147"/>
  <c r="BE162"/>
  <c r="BE237"/>
  <c r="BE294"/>
  <c r="BE192"/>
  <c r="BE280"/>
  <c i="48" r="F62"/>
  <c r="BE148"/>
  <c r="BE151"/>
  <c r="BE154"/>
  <c r="BE220"/>
  <c r="BE248"/>
  <c r="BE264"/>
  <c r="BE270"/>
  <c r="BE307"/>
  <c r="BE309"/>
  <c r="BE311"/>
  <c r="BE342"/>
  <c r="BE344"/>
  <c r="BE348"/>
  <c r="BE349"/>
  <c r="BE351"/>
  <c r="BE302"/>
  <c r="BE304"/>
  <c r="BE319"/>
  <c r="BE323"/>
  <c r="BE358"/>
  <c r="BE360"/>
  <c r="BE361"/>
  <c r="BE374"/>
  <c r="F95"/>
  <c r="BE157"/>
  <c r="BE160"/>
  <c r="BE163"/>
  <c r="BE203"/>
  <c r="BE225"/>
  <c r="BE244"/>
  <c r="BE279"/>
  <c r="BE284"/>
  <c r="BE287"/>
  <c r="BE294"/>
  <c r="BE317"/>
  <c r="BE338"/>
  <c r="BE367"/>
  <c r="J95"/>
  <c r="BE108"/>
  <c r="BE169"/>
  <c r="BE194"/>
  <c r="BE224"/>
  <c r="BE228"/>
  <c r="BE263"/>
  <c r="BE271"/>
  <c r="BE275"/>
  <c r="BE278"/>
  <c r="BE313"/>
  <c r="BE340"/>
  <c r="BE395"/>
  <c i="47" r="BK100"/>
  <c r="BK99"/>
  <c r="BK98"/>
  <c r="J98"/>
  <c r="J67"/>
  <c i="48" r="E52"/>
  <c r="J62"/>
  <c r="J92"/>
  <c r="BE100"/>
  <c r="BE114"/>
  <c r="BE117"/>
  <c r="BE121"/>
  <c r="BE175"/>
  <c r="BE179"/>
  <c r="BE188"/>
  <c r="BE222"/>
  <c r="BE223"/>
  <c r="BE226"/>
  <c r="BE227"/>
  <c r="BE255"/>
  <c r="BE327"/>
  <c r="BE332"/>
  <c r="BE339"/>
  <c r="BE347"/>
  <c r="BE136"/>
  <c r="BE139"/>
  <c r="BE142"/>
  <c r="BE145"/>
  <c r="BE196"/>
  <c r="BE198"/>
  <c r="BE201"/>
  <c r="BE230"/>
  <c r="BE232"/>
  <c r="BE261"/>
  <c r="BE276"/>
  <c r="BE306"/>
  <c r="BE315"/>
  <c r="BE352"/>
  <c r="BE384"/>
  <c r="BE391"/>
  <c r="BE106"/>
  <c r="BE236"/>
  <c r="BE239"/>
  <c r="BE241"/>
  <c r="BE346"/>
  <c r="BE368"/>
  <c r="BE371"/>
  <c r="BE379"/>
  <c r="BE381"/>
  <c r="BE393"/>
  <c r="BE124"/>
  <c r="BE127"/>
  <c r="BE130"/>
  <c r="BE133"/>
  <c r="BE166"/>
  <c r="BE185"/>
  <c r="BE191"/>
  <c r="BE210"/>
  <c r="BE213"/>
  <c r="BE215"/>
  <c r="BE252"/>
  <c r="BE254"/>
  <c r="BE291"/>
  <c r="BE299"/>
  <c r="BE350"/>
  <c r="BE353"/>
  <c r="BE355"/>
  <c r="BE362"/>
  <c r="BE364"/>
  <c r="BE366"/>
  <c r="BE392"/>
  <c i="46" r="BK96"/>
  <c r="J96"/>
  <c r="J68"/>
  <c i="47" r="F94"/>
  <c r="BE125"/>
  <c r="BE145"/>
  <c r="E52"/>
  <c r="J92"/>
  <c r="BE102"/>
  <c r="J62"/>
  <c r="F95"/>
  <c r="J63"/>
  <c r="BE120"/>
  <c r="BE147"/>
  <c r="BE116"/>
  <c r="BE142"/>
  <c r="BE144"/>
  <c r="BE109"/>
  <c r="BE132"/>
  <c r="BE139"/>
  <c r="BE141"/>
  <c i="46" r="E81"/>
  <c r="BE98"/>
  <c r="BE131"/>
  <c r="BE132"/>
  <c r="BE134"/>
  <c i="45" r="J102"/>
  <c r="J69"/>
  <c r="BK306"/>
  <c r="J306"/>
  <c r="J75"/>
  <c i="46" r="BE113"/>
  <c r="F92"/>
  <c r="BE100"/>
  <c r="BE116"/>
  <c r="BE127"/>
  <c r="J60"/>
  <c r="BE108"/>
  <c r="BE110"/>
  <c r="BE119"/>
  <c r="BE102"/>
  <c r="BE105"/>
  <c r="BE129"/>
  <c r="BE111"/>
  <c i="45" r="J60"/>
  <c r="BE106"/>
  <c r="BE129"/>
  <c r="BE175"/>
  <c r="BE177"/>
  <c r="BE185"/>
  <c r="BE189"/>
  <c r="BE193"/>
  <c r="BE206"/>
  <c r="BE241"/>
  <c r="BE243"/>
  <c r="BE250"/>
  <c r="BE266"/>
  <c r="BE272"/>
  <c r="BE275"/>
  <c r="E86"/>
  <c r="BE112"/>
  <c r="BE116"/>
  <c r="BE120"/>
  <c r="BE123"/>
  <c r="BE138"/>
  <c r="BE165"/>
  <c r="BE209"/>
  <c r="BE233"/>
  <c r="BE298"/>
  <c r="BE308"/>
  <c r="BE156"/>
  <c r="BE159"/>
  <c r="BE214"/>
  <c r="BE247"/>
  <c r="BE253"/>
  <c r="BE256"/>
  <c r="BE258"/>
  <c r="BE260"/>
  <c r="BE277"/>
  <c r="BE279"/>
  <c i="44" r="J94"/>
  <c r="J65"/>
  <c i="45" r="F63"/>
  <c r="BE126"/>
  <c r="BE295"/>
  <c r="BE141"/>
  <c r="BE200"/>
  <c r="BE225"/>
  <c r="BE228"/>
  <c r="BE269"/>
  <c r="BE103"/>
  <c r="BE168"/>
  <c r="BE172"/>
  <c r="BE181"/>
  <c r="BE197"/>
  <c r="BE263"/>
  <c r="BE284"/>
  <c r="BE288"/>
  <c r="BE132"/>
  <c r="BE147"/>
  <c r="BE162"/>
  <c r="BE203"/>
  <c r="BE219"/>
  <c r="BE222"/>
  <c r="BE238"/>
  <c r="BE262"/>
  <c r="BE282"/>
  <c r="BE290"/>
  <c r="BE304"/>
  <c i="44" r="F58"/>
  <c r="BE106"/>
  <c r="BE109"/>
  <c r="BE125"/>
  <c r="BE131"/>
  <c r="E50"/>
  <c r="F59"/>
  <c r="BE95"/>
  <c r="BE101"/>
  <c r="J86"/>
  <c r="BE113"/>
  <c r="BE122"/>
  <c r="J58"/>
  <c r="BE128"/>
  <c i="43" r="J99"/>
  <c r="J69"/>
  <c i="44" r="BE117"/>
  <c r="J89"/>
  <c r="BE97"/>
  <c r="BE103"/>
  <c r="BE111"/>
  <c r="BE115"/>
  <c r="BE120"/>
  <c r="BE99"/>
  <c i="43" r="F62"/>
  <c r="F94"/>
  <c r="BE161"/>
  <c r="BE165"/>
  <c r="BE198"/>
  <c r="BE210"/>
  <c r="BE224"/>
  <c r="BE231"/>
  <c r="BE241"/>
  <c r="BE300"/>
  <c r="BE302"/>
  <c r="BE304"/>
  <c r="BE308"/>
  <c r="J91"/>
  <c r="BE119"/>
  <c r="BE124"/>
  <c r="BE131"/>
  <c r="BE132"/>
  <c r="BE135"/>
  <c r="BE142"/>
  <c r="BE154"/>
  <c r="BE169"/>
  <c r="BE214"/>
  <c r="BE289"/>
  <c i="42" r="BK98"/>
  <c r="J98"/>
  <c r="J67"/>
  <c i="43" r="E83"/>
  <c r="BE110"/>
  <c r="BE144"/>
  <c r="BE177"/>
  <c r="BE236"/>
  <c r="BE261"/>
  <c r="BE280"/>
  <c r="J94"/>
  <c r="BE149"/>
  <c r="BE227"/>
  <c r="BE246"/>
  <c r="BE263"/>
  <c r="BE297"/>
  <c r="J62"/>
  <c r="BE107"/>
  <c r="BE115"/>
  <c r="BE159"/>
  <c r="BE167"/>
  <c r="BE182"/>
  <c r="BE196"/>
  <c r="BE199"/>
  <c r="BE267"/>
  <c r="BE145"/>
  <c r="BE180"/>
  <c r="BE186"/>
  <c r="BE189"/>
  <c r="BE203"/>
  <c r="BE217"/>
  <c r="BE295"/>
  <c r="BE100"/>
  <c r="BE109"/>
  <c r="BE258"/>
  <c r="BE270"/>
  <c r="BE284"/>
  <c r="BE208"/>
  <c r="BE226"/>
  <c r="BE250"/>
  <c r="BE277"/>
  <c r="BE279"/>
  <c r="BE291"/>
  <c i="42" r="J95"/>
  <c r="BE106"/>
  <c r="BE108"/>
  <c r="BE134"/>
  <c r="BE139"/>
  <c r="BE147"/>
  <c r="BE163"/>
  <c r="BE165"/>
  <c r="BE172"/>
  <c r="BE174"/>
  <c r="BE177"/>
  <c r="BE194"/>
  <c r="BE256"/>
  <c r="BE258"/>
  <c r="BE300"/>
  <c r="BE305"/>
  <c r="BE355"/>
  <c r="BE357"/>
  <c r="BE360"/>
  <c i="41" r="BK100"/>
  <c r="BK99"/>
  <c r="J99"/>
  <c r="J68"/>
  <c i="42" r="BE127"/>
  <c r="BE161"/>
  <c r="BE210"/>
  <c r="BE235"/>
  <c r="BE238"/>
  <c r="BE240"/>
  <c r="BE243"/>
  <c r="BE250"/>
  <c r="BE262"/>
  <c r="BE362"/>
  <c r="J60"/>
  <c r="BE121"/>
  <c r="BE190"/>
  <c r="BE277"/>
  <c r="BE292"/>
  <c r="BE312"/>
  <c r="BE386"/>
  <c r="BE408"/>
  <c r="F63"/>
  <c r="J94"/>
  <c r="BE149"/>
  <c r="BE169"/>
  <c r="BE192"/>
  <c r="BE213"/>
  <c r="BE215"/>
  <c r="BE222"/>
  <c r="BE232"/>
  <c r="BE254"/>
  <c r="BE266"/>
  <c r="BE279"/>
  <c r="BE294"/>
  <c r="BE306"/>
  <c r="BE318"/>
  <c r="BE329"/>
  <c r="BE348"/>
  <c r="BE367"/>
  <c r="BE375"/>
  <c r="BE376"/>
  <c r="BE380"/>
  <c r="BE401"/>
  <c r="BE406"/>
  <c r="F62"/>
  <c r="E84"/>
  <c r="BE112"/>
  <c r="BE130"/>
  <c r="BE159"/>
  <c r="BE160"/>
  <c r="BE208"/>
  <c r="BE241"/>
  <c r="BE271"/>
  <c r="BE299"/>
  <c r="BE338"/>
  <c r="BE339"/>
  <c r="BE347"/>
  <c r="BE373"/>
  <c r="BE118"/>
  <c r="BE124"/>
  <c r="BE181"/>
  <c r="BE185"/>
  <c r="BE193"/>
  <c r="BE199"/>
  <c r="BE200"/>
  <c r="BE226"/>
  <c r="BE248"/>
  <c r="BE291"/>
  <c r="BE295"/>
  <c r="BE297"/>
  <c r="BE313"/>
  <c r="BE314"/>
  <c r="BE332"/>
  <c r="BE337"/>
  <c r="BE350"/>
  <c r="BE365"/>
  <c r="BE366"/>
  <c r="BE371"/>
  <c r="BE389"/>
  <c r="BE397"/>
  <c r="BE407"/>
  <c r="BE204"/>
  <c r="BE205"/>
  <c r="BE207"/>
  <c r="BE219"/>
  <c r="BE252"/>
  <c r="BE301"/>
  <c r="BE304"/>
  <c r="BE309"/>
  <c r="BE310"/>
  <c r="BE327"/>
  <c r="BE351"/>
  <c r="BE353"/>
  <c r="BE361"/>
  <c r="BE363"/>
  <c r="BE377"/>
  <c r="BE378"/>
  <c r="BE393"/>
  <c r="BE100"/>
  <c r="BE110"/>
  <c r="BE142"/>
  <c r="BE145"/>
  <c r="BE156"/>
  <c r="BE158"/>
  <c r="BE233"/>
  <c r="BE281"/>
  <c r="BE286"/>
  <c r="BE289"/>
  <c r="BE298"/>
  <c r="BE302"/>
  <c r="BE303"/>
  <c r="BE321"/>
  <c r="BE342"/>
  <c r="BE358"/>
  <c r="BE359"/>
  <c r="BE364"/>
  <c r="BE368"/>
  <c r="BE379"/>
  <c i="40" r="BK94"/>
  <c r="J94"/>
  <c r="J67"/>
  <c i="41" r="E52"/>
  <c r="J63"/>
  <c r="BE157"/>
  <c r="F62"/>
  <c r="BE102"/>
  <c r="BE154"/>
  <c r="BE148"/>
  <c r="BE150"/>
  <c r="BE145"/>
  <c r="BE153"/>
  <c r="F63"/>
  <c r="J94"/>
  <c r="BE122"/>
  <c r="BE136"/>
  <c r="BE155"/>
  <c r="J60"/>
  <c r="BE118"/>
  <c r="BE147"/>
  <c r="BE151"/>
  <c r="BE111"/>
  <c r="BE127"/>
  <c i="40" r="E80"/>
  <c r="BE98"/>
  <c r="BE117"/>
  <c r="BE129"/>
  <c r="BE139"/>
  <c r="BE143"/>
  <c r="BE144"/>
  <c i="39" r="J98"/>
  <c r="J68"/>
  <c i="40" r="F91"/>
  <c r="BE109"/>
  <c r="BE115"/>
  <c r="BE136"/>
  <c r="BE137"/>
  <c r="F90"/>
  <c r="BE96"/>
  <c r="BE97"/>
  <c r="BE102"/>
  <c r="BE105"/>
  <c r="BE113"/>
  <c r="BE116"/>
  <c r="BE118"/>
  <c r="BE120"/>
  <c r="BE125"/>
  <c r="BE138"/>
  <c r="BE149"/>
  <c r="BE150"/>
  <c i="39" r="J99"/>
  <c r="J69"/>
  <c r="J129"/>
  <c r="J73"/>
  <c i="40" r="J60"/>
  <c r="BE104"/>
  <c r="BE108"/>
  <c r="BE112"/>
  <c r="BE128"/>
  <c r="BE131"/>
  <c r="BE132"/>
  <c r="BE133"/>
  <c r="BE140"/>
  <c r="BE151"/>
  <c r="BE152"/>
  <c r="J63"/>
  <c r="BE106"/>
  <c r="BE107"/>
  <c r="BE110"/>
  <c r="BE114"/>
  <c r="BE121"/>
  <c r="BE145"/>
  <c r="BE146"/>
  <c r="BE147"/>
  <c r="BE99"/>
  <c r="BE134"/>
  <c r="J62"/>
  <c r="BE100"/>
  <c r="BE103"/>
  <c r="BE119"/>
  <c r="BE122"/>
  <c r="BE123"/>
  <c r="BE130"/>
  <c r="BE101"/>
  <c r="BE111"/>
  <c r="BE124"/>
  <c r="BE135"/>
  <c r="BE142"/>
  <c i="39" r="BE100"/>
  <c r="BE102"/>
  <c r="BE116"/>
  <c r="E52"/>
  <c r="F63"/>
  <c r="BE107"/>
  <c r="BE113"/>
  <c r="BE134"/>
  <c r="J60"/>
  <c r="BE132"/>
  <c i="38" r="J101"/>
  <c r="J69"/>
  <c r="BK262"/>
  <c r="J262"/>
  <c r="J74"/>
  <c i="39" r="BE104"/>
  <c r="BE110"/>
  <c r="BE112"/>
  <c r="BE118"/>
  <c r="BE122"/>
  <c r="BE123"/>
  <c r="BE124"/>
  <c r="BE126"/>
  <c r="BE130"/>
  <c i="38" r="BE113"/>
  <c r="BE121"/>
  <c r="BE156"/>
  <c r="BE168"/>
  <c r="BE181"/>
  <c r="BE183"/>
  <c r="BE199"/>
  <c r="BE203"/>
  <c r="E85"/>
  <c r="F96"/>
  <c r="BE198"/>
  <c r="BE232"/>
  <c r="BE234"/>
  <c r="BE128"/>
  <c r="BE130"/>
  <c r="BE192"/>
  <c r="BE194"/>
  <c r="BE226"/>
  <c r="BE251"/>
  <c r="BE154"/>
  <c r="BE160"/>
  <c r="BE196"/>
  <c r="BE229"/>
  <c r="BE230"/>
  <c r="BE241"/>
  <c r="BE244"/>
  <c r="BE260"/>
  <c i="37" r="BK93"/>
  <c r="BK92"/>
  <c r="J92"/>
  <c i="38" r="BE142"/>
  <c r="BE147"/>
  <c r="BE152"/>
  <c r="BE200"/>
  <c r="BE218"/>
  <c r="BE239"/>
  <c r="J93"/>
  <c r="BE117"/>
  <c r="BE138"/>
  <c r="BE164"/>
  <c r="BE172"/>
  <c r="BE211"/>
  <c r="BE214"/>
  <c r="BE216"/>
  <c r="BE220"/>
  <c r="BE221"/>
  <c r="BE236"/>
  <c r="BE264"/>
  <c r="BE102"/>
  <c r="BE105"/>
  <c r="BE110"/>
  <c r="BE126"/>
  <c r="BE133"/>
  <c r="BE185"/>
  <c r="BE190"/>
  <c r="BE246"/>
  <c r="BE254"/>
  <c r="BE176"/>
  <c r="BE201"/>
  <c r="BE202"/>
  <c r="BE205"/>
  <c r="BE207"/>
  <c i="36" r="J99"/>
  <c r="J69"/>
  <c i="37" r="J56"/>
  <c r="BE103"/>
  <c r="F58"/>
  <c r="J88"/>
  <c r="BE101"/>
  <c r="BE131"/>
  <c r="E50"/>
  <c r="F59"/>
  <c r="J89"/>
  <c r="BE99"/>
  <c r="BE111"/>
  <c r="BE115"/>
  <c r="BE120"/>
  <c r="BE122"/>
  <c r="BE95"/>
  <c r="BE113"/>
  <c r="BE97"/>
  <c r="BE109"/>
  <c r="BE125"/>
  <c r="BE128"/>
  <c r="BE106"/>
  <c r="BE117"/>
  <c i="35" r="BK94"/>
  <c r="J94"/>
  <c r="J67"/>
  <c i="36" r="J60"/>
  <c r="BE111"/>
  <c r="BE205"/>
  <c r="BE210"/>
  <c r="BE215"/>
  <c r="J62"/>
  <c r="BE112"/>
  <c r="BE134"/>
  <c r="BE151"/>
  <c r="BE163"/>
  <c r="BE188"/>
  <c r="BE198"/>
  <c r="BE200"/>
  <c r="BE222"/>
  <c r="BE229"/>
  <c r="BE232"/>
  <c r="BE255"/>
  <c r="BE266"/>
  <c r="BE268"/>
  <c r="E83"/>
  <c r="BE117"/>
  <c r="BE219"/>
  <c r="BE246"/>
  <c r="J63"/>
  <c r="F94"/>
  <c r="BE167"/>
  <c r="BE289"/>
  <c r="BE121"/>
  <c r="BE137"/>
  <c r="BE144"/>
  <c r="BE169"/>
  <c r="BE171"/>
  <c r="BE179"/>
  <c r="BE182"/>
  <c r="BE201"/>
  <c r="BE236"/>
  <c r="BE241"/>
  <c r="BE285"/>
  <c r="BE313"/>
  <c r="BE156"/>
  <c r="BE161"/>
  <c r="BE251"/>
  <c r="BE272"/>
  <c r="BE303"/>
  <c r="BE308"/>
  <c r="BE315"/>
  <c r="BE317"/>
  <c r="F93"/>
  <c r="BE109"/>
  <c r="BE133"/>
  <c r="BE184"/>
  <c r="BE191"/>
  <c r="BE231"/>
  <c r="BE275"/>
  <c r="BE282"/>
  <c r="BE284"/>
  <c r="BE323"/>
  <c r="BE100"/>
  <c r="BE126"/>
  <c r="BE146"/>
  <c r="BE147"/>
  <c r="BE263"/>
  <c r="BE294"/>
  <c r="BE299"/>
  <c r="BE310"/>
  <c r="BE319"/>
  <c i="34" r="BK103"/>
  <c r="J103"/>
  <c r="J67"/>
  <c i="35" r="J62"/>
  <c r="J60"/>
  <c r="E80"/>
  <c r="BE101"/>
  <c r="F91"/>
  <c r="J63"/>
  <c r="F62"/>
  <c r="BE106"/>
  <c r="BE96"/>
  <c i="34" r="F99"/>
  <c r="BE143"/>
  <c r="BE161"/>
  <c r="BE170"/>
  <c r="BE201"/>
  <c r="BE240"/>
  <c r="BE254"/>
  <c r="BE266"/>
  <c r="BE294"/>
  <c r="BE304"/>
  <c r="BE321"/>
  <c r="BE323"/>
  <c r="BE374"/>
  <c r="BE432"/>
  <c r="BE437"/>
  <c r="BE473"/>
  <c r="BE513"/>
  <c r="BE516"/>
  <c r="BE523"/>
  <c r="BE572"/>
  <c r="BE597"/>
  <c r="BE600"/>
  <c r="BE626"/>
  <c r="BE635"/>
  <c r="BE642"/>
  <c r="BE653"/>
  <c r="BE706"/>
  <c r="BE709"/>
  <c r="BE711"/>
  <c r="BE743"/>
  <c r="BE747"/>
  <c r="BE749"/>
  <c r="BE754"/>
  <c i="33" r="J101"/>
  <c r="J70"/>
  <c i="34" r="J60"/>
  <c r="BE111"/>
  <c r="BE190"/>
  <c r="BE193"/>
  <c r="BE223"/>
  <c r="BE225"/>
  <c r="BE230"/>
  <c r="BE253"/>
  <c r="BE255"/>
  <c r="BE260"/>
  <c r="BE320"/>
  <c r="BE331"/>
  <c r="BE341"/>
  <c r="BE345"/>
  <c r="BE386"/>
  <c r="BE451"/>
  <c r="BE517"/>
  <c r="BE532"/>
  <c r="BE536"/>
  <c r="BE538"/>
  <c r="BE543"/>
  <c r="BE545"/>
  <c r="BE550"/>
  <c r="BE551"/>
  <c r="BE558"/>
  <c r="BE579"/>
  <c r="BE583"/>
  <c r="BE652"/>
  <c r="BE657"/>
  <c r="BE670"/>
  <c r="BE696"/>
  <c r="BE725"/>
  <c r="BE726"/>
  <c r="BE736"/>
  <c r="E89"/>
  <c r="J100"/>
  <c r="BE164"/>
  <c r="BE173"/>
  <c r="BE196"/>
  <c r="BE210"/>
  <c r="BE256"/>
  <c r="BE258"/>
  <c r="BE263"/>
  <c r="BE277"/>
  <c r="BE286"/>
  <c r="BE298"/>
  <c r="BE314"/>
  <c r="BE324"/>
  <c r="BE338"/>
  <c r="BE352"/>
  <c r="BE382"/>
  <c r="BE384"/>
  <c r="BE388"/>
  <c r="BE390"/>
  <c r="BE398"/>
  <c r="BE407"/>
  <c r="BE465"/>
  <c r="BE487"/>
  <c r="BE492"/>
  <c r="BE518"/>
  <c r="BE520"/>
  <c r="BE525"/>
  <c r="BE526"/>
  <c r="BE534"/>
  <c r="BE537"/>
  <c r="BE540"/>
  <c r="BE552"/>
  <c r="BE553"/>
  <c r="BE570"/>
  <c r="BE571"/>
  <c r="BE625"/>
  <c r="BE636"/>
  <c r="BE637"/>
  <c r="BE638"/>
  <c r="BE639"/>
  <c r="BE644"/>
  <c r="BE659"/>
  <c r="BE674"/>
  <c r="BE730"/>
  <c r="BE741"/>
  <c r="F100"/>
  <c r="BE113"/>
  <c r="BE221"/>
  <c r="BE227"/>
  <c r="BE257"/>
  <c r="BE261"/>
  <c r="BE262"/>
  <c r="BE264"/>
  <c r="BE380"/>
  <c r="BE418"/>
  <c r="BE447"/>
  <c r="BE455"/>
  <c r="BE456"/>
  <c r="BE458"/>
  <c r="BE459"/>
  <c r="BE490"/>
  <c r="BE510"/>
  <c r="BE522"/>
  <c r="BE539"/>
  <c r="BE544"/>
  <c r="BE548"/>
  <c r="BE555"/>
  <c r="BE557"/>
  <c r="BE565"/>
  <c r="BE569"/>
  <c r="BE595"/>
  <c r="BE631"/>
  <c r="BE633"/>
  <c r="BE640"/>
  <c r="BE643"/>
  <c r="BE645"/>
  <c r="BE688"/>
  <c r="BE705"/>
  <c r="BE717"/>
  <c r="BE719"/>
  <c r="BE723"/>
  <c r="BE183"/>
  <c r="BE213"/>
  <c r="BE252"/>
  <c r="BE269"/>
  <c r="BE281"/>
  <c r="BE306"/>
  <c r="BE308"/>
  <c r="BE315"/>
  <c r="BE329"/>
  <c r="BE358"/>
  <c r="BE361"/>
  <c r="BE363"/>
  <c r="BE424"/>
  <c r="BE450"/>
  <c r="BE452"/>
  <c r="BE468"/>
  <c r="BE480"/>
  <c r="BE482"/>
  <c r="BE500"/>
  <c r="BE507"/>
  <c r="BE509"/>
  <c r="BE512"/>
  <c r="BE514"/>
  <c r="BE521"/>
  <c r="BE562"/>
  <c r="BE567"/>
  <c r="BE573"/>
  <c r="BE589"/>
  <c r="BE648"/>
  <c r="BE662"/>
  <c r="BE680"/>
  <c r="BE681"/>
  <c r="BE689"/>
  <c r="BE690"/>
  <c r="BE694"/>
  <c r="BE697"/>
  <c r="BE703"/>
  <c r="BE718"/>
  <c r="BE734"/>
  <c r="J62"/>
  <c r="BE118"/>
  <c r="BE180"/>
  <c r="BE234"/>
  <c r="BE238"/>
  <c r="BE243"/>
  <c r="BE259"/>
  <c r="BE267"/>
  <c r="BE268"/>
  <c r="BE271"/>
  <c r="BE307"/>
  <c r="BE351"/>
  <c r="BE360"/>
  <c r="BE396"/>
  <c r="BE411"/>
  <c r="BE428"/>
  <c r="BE454"/>
  <c r="BE457"/>
  <c r="BE493"/>
  <c r="BE515"/>
  <c r="BE519"/>
  <c r="BE524"/>
  <c r="BE546"/>
  <c r="BE547"/>
  <c r="BE561"/>
  <c r="BE615"/>
  <c r="BE616"/>
  <c r="BE620"/>
  <c r="BE628"/>
  <c r="BE629"/>
  <c r="BE641"/>
  <c r="BE650"/>
  <c r="BE654"/>
  <c r="BE661"/>
  <c r="BE699"/>
  <c r="BE105"/>
  <c r="BE123"/>
  <c r="BE128"/>
  <c r="BE134"/>
  <c r="BE137"/>
  <c r="BE140"/>
  <c r="BE149"/>
  <c r="BE152"/>
  <c r="BE155"/>
  <c r="BE158"/>
  <c r="BE167"/>
  <c r="BE177"/>
  <c r="BE192"/>
  <c r="BE219"/>
  <c r="BE246"/>
  <c r="BE265"/>
  <c r="BE283"/>
  <c r="BE356"/>
  <c r="BE372"/>
  <c r="BE392"/>
  <c r="BE445"/>
  <c r="BE448"/>
  <c r="BE453"/>
  <c r="BE460"/>
  <c r="BE533"/>
  <c r="BE535"/>
  <c r="BE541"/>
  <c r="BE542"/>
  <c r="BE549"/>
  <c r="BE559"/>
  <c r="BE560"/>
  <c r="BE604"/>
  <c r="BE607"/>
  <c r="BE614"/>
  <c r="BE618"/>
  <c r="BE678"/>
  <c r="BE692"/>
  <c r="BE700"/>
  <c r="BE712"/>
  <c r="BE721"/>
  <c r="BE738"/>
  <c r="BE146"/>
  <c r="BE176"/>
  <c r="BE204"/>
  <c r="BE207"/>
  <c r="BE216"/>
  <c r="BE249"/>
  <c r="BE251"/>
  <c r="BE273"/>
  <c r="BE290"/>
  <c r="BE297"/>
  <c r="BE334"/>
  <c r="BE354"/>
  <c r="BE369"/>
  <c r="BE371"/>
  <c r="BE376"/>
  <c r="BE378"/>
  <c r="BE403"/>
  <c r="BE420"/>
  <c r="BE422"/>
  <c r="BE443"/>
  <c r="BE469"/>
  <c r="BE511"/>
  <c r="BE702"/>
  <c r="BE732"/>
  <c i="32" r="J128"/>
  <c r="J73"/>
  <c r="BK164"/>
  <c r="J164"/>
  <c r="J76"/>
  <c r="J237"/>
  <c r="J85"/>
  <c i="33" r="E84"/>
  <c r="F95"/>
  <c r="BE153"/>
  <c r="BE171"/>
  <c r="BE234"/>
  <c r="BE235"/>
  <c r="BE240"/>
  <c i="32" r="BK225"/>
  <c r="J225"/>
  <c r="J80"/>
  <c i="33" r="F62"/>
  <c r="J94"/>
  <c r="BE102"/>
  <c r="BE162"/>
  <c i="32" r="BK110"/>
  <c i="33" r="J63"/>
  <c r="BE205"/>
  <c r="BE210"/>
  <c r="BE137"/>
  <c r="BE144"/>
  <c r="BE148"/>
  <c r="BE220"/>
  <c r="BE221"/>
  <c r="BE226"/>
  <c r="BE227"/>
  <c r="BE228"/>
  <c r="BE230"/>
  <c r="BE231"/>
  <c r="BE232"/>
  <c r="BE236"/>
  <c r="BE237"/>
  <c r="BE238"/>
  <c r="J92"/>
  <c r="BE106"/>
  <c r="BE245"/>
  <c r="BE119"/>
  <c r="BE214"/>
  <c r="BE215"/>
  <c r="BE233"/>
  <c r="BE239"/>
  <c r="BE241"/>
  <c r="BE242"/>
  <c r="BE243"/>
  <c r="BE188"/>
  <c r="BE229"/>
  <c i="31" r="J170"/>
  <c r="J75"/>
  <c r="J272"/>
  <c r="J83"/>
  <c i="32" r="J63"/>
  <c r="BE116"/>
  <c r="BE156"/>
  <c r="BE160"/>
  <c r="BE184"/>
  <c r="BE210"/>
  <c r="BE214"/>
  <c r="J60"/>
  <c r="BE149"/>
  <c r="BE197"/>
  <c r="BE217"/>
  <c r="BE227"/>
  <c r="BE229"/>
  <c r="BE234"/>
  <c r="BE242"/>
  <c i="31" r="J111"/>
  <c r="J70"/>
  <c i="32" r="E52"/>
  <c r="J62"/>
  <c r="F105"/>
  <c r="BE123"/>
  <c r="BE141"/>
  <c r="BE173"/>
  <c r="BE193"/>
  <c r="BE206"/>
  <c r="BE238"/>
  <c r="BE241"/>
  <c r="BE118"/>
  <c r="BE120"/>
  <c r="BE200"/>
  <c r="BE212"/>
  <c r="F63"/>
  <c r="BE202"/>
  <c r="BE176"/>
  <c r="BE221"/>
  <c r="BE112"/>
  <c r="BE129"/>
  <c r="BE133"/>
  <c r="BE144"/>
  <c r="BE146"/>
  <c r="BE166"/>
  <c r="BE190"/>
  <c i="31" r="E94"/>
  <c r="BE176"/>
  <c r="BE193"/>
  <c r="BE200"/>
  <c r="BE285"/>
  <c r="BE287"/>
  <c r="BE290"/>
  <c r="BE131"/>
  <c r="BE135"/>
  <c r="BE149"/>
  <c r="BE161"/>
  <c r="BE205"/>
  <c r="BE207"/>
  <c r="BE276"/>
  <c r="BE279"/>
  <c i="30" r="BK110"/>
  <c i="31" r="J63"/>
  <c r="BE140"/>
  <c r="BE154"/>
  <c r="BE202"/>
  <c r="BE282"/>
  <c i="30" r="J264"/>
  <c r="J82"/>
  <c i="31" r="F63"/>
  <c r="J104"/>
  <c r="BE124"/>
  <c r="J102"/>
  <c r="BE165"/>
  <c r="BE221"/>
  <c r="BE242"/>
  <c r="BE262"/>
  <c r="BE269"/>
  <c r="BE112"/>
  <c r="BE115"/>
  <c r="BE119"/>
  <c r="BE147"/>
  <c r="BE171"/>
  <c r="BE188"/>
  <c r="BE244"/>
  <c r="BE246"/>
  <c r="BE248"/>
  <c r="BE249"/>
  <c r="BE254"/>
  <c r="F104"/>
  <c r="BE121"/>
  <c r="BE151"/>
  <c r="BE179"/>
  <c r="BE196"/>
  <c r="BE211"/>
  <c r="BE214"/>
  <c r="BE223"/>
  <c r="BE228"/>
  <c r="BE230"/>
  <c r="BE233"/>
  <c r="BE258"/>
  <c r="BE264"/>
  <c r="BE266"/>
  <c r="BE184"/>
  <c r="BE191"/>
  <c r="BE273"/>
  <c i="29" r="BK122"/>
  <c r="J122"/>
  <c r="J69"/>
  <c r="BK307"/>
  <c r="J307"/>
  <c r="J86"/>
  <c r="BK322"/>
  <c r="J322"/>
  <c r="J88"/>
  <c r="BK490"/>
  <c r="J490"/>
  <c r="J94"/>
  <c i="30" r="J104"/>
  <c r="BE115"/>
  <c r="BE135"/>
  <c r="BE164"/>
  <c r="BE182"/>
  <c i="29" r="BK204"/>
  <c r="J204"/>
  <c r="J78"/>
  <c i="30" r="J63"/>
  <c r="F104"/>
  <c r="BE112"/>
  <c r="BE174"/>
  <c r="BE229"/>
  <c r="BE247"/>
  <c r="BE145"/>
  <c r="BE154"/>
  <c r="BE157"/>
  <c r="BE168"/>
  <c r="BE223"/>
  <c r="J60"/>
  <c r="F105"/>
  <c r="BE119"/>
  <c r="BE213"/>
  <c r="BE215"/>
  <c r="BE243"/>
  <c r="BE282"/>
  <c r="BE285"/>
  <c r="BE124"/>
  <c r="BE192"/>
  <c r="BE196"/>
  <c r="BE204"/>
  <c r="BE210"/>
  <c r="BE245"/>
  <c r="BE250"/>
  <c i="29" r="BK156"/>
  <c r="J156"/>
  <c r="J73"/>
  <c i="30" r="BE121"/>
  <c r="BE199"/>
  <c r="BE201"/>
  <c r="BE249"/>
  <c r="BE265"/>
  <c r="BE268"/>
  <c r="BE271"/>
  <c r="BE274"/>
  <c r="BE277"/>
  <c r="E52"/>
  <c r="BE152"/>
  <c r="BE179"/>
  <c r="BE208"/>
  <c r="BE219"/>
  <c r="BE231"/>
  <c r="BE234"/>
  <c r="BE253"/>
  <c r="BE257"/>
  <c r="BE131"/>
  <c r="BE261"/>
  <c r="BE279"/>
  <c i="29" r="F63"/>
  <c r="BE129"/>
  <c r="BE136"/>
  <c r="BE166"/>
  <c r="BE192"/>
  <c r="BE234"/>
  <c r="BE243"/>
  <c r="BE246"/>
  <c r="BE249"/>
  <c r="BE284"/>
  <c r="BE288"/>
  <c r="BE292"/>
  <c r="BE305"/>
  <c r="BE340"/>
  <c r="BE459"/>
  <c r="BE468"/>
  <c r="BE478"/>
  <c r="BE507"/>
  <c r="BE515"/>
  <c r="BE517"/>
  <c r="BE519"/>
  <c r="BE521"/>
  <c r="BE523"/>
  <c r="BE527"/>
  <c r="BE537"/>
  <c r="BE555"/>
  <c r="BE557"/>
  <c r="BE582"/>
  <c r="BE584"/>
  <c r="BE594"/>
  <c r="J62"/>
  <c r="BE124"/>
  <c r="BE152"/>
  <c r="BE171"/>
  <c r="BE198"/>
  <c r="BE202"/>
  <c r="BE266"/>
  <c r="BE375"/>
  <c r="BE416"/>
  <c r="BE456"/>
  <c r="BE465"/>
  <c r="BE485"/>
  <c r="BE501"/>
  <c r="BE597"/>
  <c r="E52"/>
  <c r="J63"/>
  <c r="BE133"/>
  <c r="BE138"/>
  <c r="BE181"/>
  <c r="BE184"/>
  <c r="BE206"/>
  <c r="BE217"/>
  <c r="BE263"/>
  <c r="BE265"/>
  <c r="BE311"/>
  <c r="BE314"/>
  <c r="BE320"/>
  <c r="BE346"/>
  <c r="BE418"/>
  <c r="BE476"/>
  <c r="BE588"/>
  <c r="BE592"/>
  <c r="BE614"/>
  <c i="28" r="BK95"/>
  <c r="J95"/>
  <c r="J68"/>
  <c i="29" r="F62"/>
  <c r="BE214"/>
  <c r="BE252"/>
  <c r="BE258"/>
  <c r="BE269"/>
  <c r="BE274"/>
  <c r="BE300"/>
  <c r="BE361"/>
  <c r="BE367"/>
  <c r="BE448"/>
  <c r="BE513"/>
  <c r="BE539"/>
  <c r="BE595"/>
  <c r="BE596"/>
  <c r="J114"/>
  <c r="BE158"/>
  <c r="BE163"/>
  <c r="BE226"/>
  <c r="BE255"/>
  <c r="BE316"/>
  <c r="BE488"/>
  <c r="BE503"/>
  <c r="BE505"/>
  <c r="BE529"/>
  <c r="BE531"/>
  <c r="BE609"/>
  <c r="BE612"/>
  <c r="BE613"/>
  <c r="BE141"/>
  <c r="BE277"/>
  <c r="BE297"/>
  <c r="BE333"/>
  <c r="BE354"/>
  <c r="BE392"/>
  <c r="BE471"/>
  <c r="BE473"/>
  <c r="BE509"/>
  <c r="BE533"/>
  <c r="BE543"/>
  <c r="BE545"/>
  <c r="BE553"/>
  <c r="BE562"/>
  <c r="BE572"/>
  <c r="BE598"/>
  <c r="BE603"/>
  <c r="BE607"/>
  <c r="BE148"/>
  <c r="BE188"/>
  <c r="BE209"/>
  <c r="BE229"/>
  <c r="BE240"/>
  <c r="BE268"/>
  <c r="BE280"/>
  <c r="BE295"/>
  <c r="BE302"/>
  <c r="BE308"/>
  <c r="BE323"/>
  <c r="BE338"/>
  <c r="BE348"/>
  <c r="BE462"/>
  <c r="BE494"/>
  <c r="BE497"/>
  <c r="BE511"/>
  <c r="BE549"/>
  <c r="BE576"/>
  <c r="BE169"/>
  <c r="BE175"/>
  <c r="BE178"/>
  <c r="BE195"/>
  <c r="BE222"/>
  <c r="BE224"/>
  <c r="BE239"/>
  <c r="BE287"/>
  <c r="BE326"/>
  <c r="BE356"/>
  <c r="BE442"/>
  <c r="BE445"/>
  <c r="BE482"/>
  <c r="BE491"/>
  <c r="BE499"/>
  <c r="BE551"/>
  <c r="BE580"/>
  <c r="BE586"/>
  <c r="BE601"/>
  <c r="BE616"/>
  <c i="27" r="BK99"/>
  <c r="J99"/>
  <c r="J68"/>
  <c r="BK311"/>
  <c r="J311"/>
  <c r="J71"/>
  <c i="28" r="E52"/>
  <c r="F62"/>
  <c r="F91"/>
  <c r="BE100"/>
  <c r="BE120"/>
  <c r="BE121"/>
  <c i="27" r="J316"/>
  <c r="J74"/>
  <c i="28" r="J60"/>
  <c r="J90"/>
  <c r="BE106"/>
  <c r="BE111"/>
  <c r="J91"/>
  <c r="BE97"/>
  <c r="BE109"/>
  <c r="BE104"/>
  <c r="BE118"/>
  <c r="BE114"/>
  <c r="BE119"/>
  <c r="BE122"/>
  <c r="BE123"/>
  <c i="26" r="J101"/>
  <c r="J68"/>
  <c i="27" r="J63"/>
  <c r="BE106"/>
  <c r="BE147"/>
  <c r="BE149"/>
  <c r="BE240"/>
  <c r="BE241"/>
  <c r="BE247"/>
  <c r="BE252"/>
  <c r="BE266"/>
  <c r="BE280"/>
  <c r="BE310"/>
  <c r="BE313"/>
  <c r="BE317"/>
  <c r="BE318"/>
  <c r="BE319"/>
  <c r="BE320"/>
  <c i="26" r="J102"/>
  <c r="J69"/>
  <c i="27" r="F62"/>
  <c r="F95"/>
  <c r="BE110"/>
  <c r="BE154"/>
  <c r="BE156"/>
  <c r="BE160"/>
  <c r="BE172"/>
  <c r="BE202"/>
  <c r="BE213"/>
  <c r="BE222"/>
  <c r="BE234"/>
  <c r="BE238"/>
  <c r="BE285"/>
  <c r="BE300"/>
  <c r="E84"/>
  <c r="BE103"/>
  <c r="BE174"/>
  <c r="BE175"/>
  <c r="BE189"/>
  <c r="BE194"/>
  <c r="BE198"/>
  <c r="BE205"/>
  <c r="BE207"/>
  <c r="BE225"/>
  <c r="BE243"/>
  <c r="BE246"/>
  <c r="BE265"/>
  <c r="BE271"/>
  <c r="BE277"/>
  <c r="BE283"/>
  <c r="BE292"/>
  <c r="BE294"/>
  <c r="J62"/>
  <c r="BE115"/>
  <c r="BE119"/>
  <c r="BE121"/>
  <c r="BE123"/>
  <c r="BE124"/>
  <c r="BE128"/>
  <c r="BE139"/>
  <c r="BE140"/>
  <c r="BE157"/>
  <c r="BE191"/>
  <c r="BE192"/>
  <c r="BE204"/>
  <c r="BE232"/>
  <c r="BE248"/>
  <c r="BE250"/>
  <c r="BE260"/>
  <c r="BE276"/>
  <c r="BE286"/>
  <c r="BE288"/>
  <c r="BE291"/>
  <c r="BE299"/>
  <c r="BE301"/>
  <c r="J60"/>
  <c r="BE108"/>
  <c r="BE109"/>
  <c r="BE127"/>
  <c r="BE130"/>
  <c r="BE134"/>
  <c r="BE142"/>
  <c r="BE150"/>
  <c r="BE187"/>
  <c r="BE208"/>
  <c r="BE210"/>
  <c r="BE215"/>
  <c r="BE221"/>
  <c r="BE239"/>
  <c r="BE245"/>
  <c r="BE251"/>
  <c r="BE262"/>
  <c r="BE281"/>
  <c r="BE290"/>
  <c r="BE112"/>
  <c r="BE118"/>
  <c r="BE122"/>
  <c r="BE126"/>
  <c r="BE137"/>
  <c r="BE161"/>
  <c r="BE164"/>
  <c r="BE181"/>
  <c r="BE201"/>
  <c r="BE211"/>
  <c r="BE217"/>
  <c r="BE218"/>
  <c r="BE219"/>
  <c r="BE242"/>
  <c r="BE270"/>
  <c r="BE101"/>
  <c r="BE117"/>
  <c r="BE131"/>
  <c r="BE146"/>
  <c r="BE166"/>
  <c r="BE179"/>
  <c r="BE190"/>
  <c r="BE193"/>
  <c r="BE196"/>
  <c r="BE224"/>
  <c r="BE227"/>
  <c r="BE230"/>
  <c r="BE236"/>
  <c r="BE237"/>
  <c r="BE263"/>
  <c r="BE272"/>
  <c r="BE282"/>
  <c r="BE297"/>
  <c r="BE303"/>
  <c r="BE306"/>
  <c r="BE132"/>
  <c r="BE135"/>
  <c r="BE143"/>
  <c r="BE144"/>
  <c r="BE151"/>
  <c r="BE153"/>
  <c r="BE159"/>
  <c r="BE163"/>
  <c r="BE167"/>
  <c r="BE169"/>
  <c r="BE177"/>
  <c r="BE183"/>
  <c r="BE185"/>
  <c r="BE199"/>
  <c r="BE214"/>
  <c r="BE233"/>
  <c r="BE253"/>
  <c r="BE255"/>
  <c r="BE256"/>
  <c r="BE257"/>
  <c r="BE259"/>
  <c r="BE268"/>
  <c r="BE273"/>
  <c r="BE274"/>
  <c r="BE278"/>
  <c r="BE296"/>
  <c r="BE304"/>
  <c r="BE308"/>
  <c i="26" r="F62"/>
  <c r="J63"/>
  <c r="BE105"/>
  <c r="BE106"/>
  <c r="BE118"/>
  <c r="BE120"/>
  <c r="BE122"/>
  <c r="BE124"/>
  <c r="BE139"/>
  <c r="BE140"/>
  <c r="BE144"/>
  <c r="BE150"/>
  <c r="BE151"/>
  <c r="J94"/>
  <c r="BE111"/>
  <c r="BE113"/>
  <c r="BE119"/>
  <c r="BE125"/>
  <c r="BE127"/>
  <c r="BE133"/>
  <c r="BE136"/>
  <c r="BE141"/>
  <c r="BE147"/>
  <c r="BE149"/>
  <c r="BE152"/>
  <c r="F97"/>
  <c r="BE132"/>
  <c r="BE134"/>
  <c r="BE137"/>
  <c r="J62"/>
  <c r="BE114"/>
  <c r="BE143"/>
  <c r="BE112"/>
  <c r="BE121"/>
  <c r="BE126"/>
  <c r="BE146"/>
  <c r="BE148"/>
  <c r="BE103"/>
  <c r="BE117"/>
  <c r="BE142"/>
  <c i="25" r="BK97"/>
  <c r="BK96"/>
  <c r="J96"/>
  <c r="J67"/>
  <c i="26" r="E86"/>
  <c r="BE107"/>
  <c r="BE108"/>
  <c r="BE110"/>
  <c r="BE128"/>
  <c r="BE129"/>
  <c r="BE131"/>
  <c r="BE104"/>
  <c r="BE115"/>
  <c i="25" r="J62"/>
  <c r="J90"/>
  <c r="BE99"/>
  <c r="BE114"/>
  <c r="BE115"/>
  <c r="BE112"/>
  <c r="BE124"/>
  <c r="BE126"/>
  <c r="BE127"/>
  <c r="BE128"/>
  <c r="BE132"/>
  <c r="BE134"/>
  <c r="E52"/>
  <c r="BE105"/>
  <c r="BE106"/>
  <c r="BE118"/>
  <c r="BE117"/>
  <c r="F62"/>
  <c r="F93"/>
  <c r="BE100"/>
  <c r="BE101"/>
  <c r="BE108"/>
  <c r="BE109"/>
  <c r="BE110"/>
  <c r="BE121"/>
  <c r="BE122"/>
  <c r="BE123"/>
  <c r="BE130"/>
  <c r="BE102"/>
  <c r="BE113"/>
  <c r="BE116"/>
  <c r="BE120"/>
  <c r="J63"/>
  <c r="BE131"/>
  <c r="BE135"/>
  <c i="24" r="BK99"/>
  <c r="BK98"/>
  <c r="J98"/>
  <c i="25" r="BE103"/>
  <c r="BE104"/>
  <c r="BE107"/>
  <c r="BE111"/>
  <c r="BE125"/>
  <c i="24" r="J62"/>
  <c r="BE101"/>
  <c r="BE112"/>
  <c r="BE124"/>
  <c r="BE109"/>
  <c r="BE118"/>
  <c r="BE119"/>
  <c r="BE122"/>
  <c r="BE128"/>
  <c r="F94"/>
  <c r="J95"/>
  <c r="BE104"/>
  <c r="BE106"/>
  <c r="BE126"/>
  <c r="BE129"/>
  <c r="BE103"/>
  <c r="BE111"/>
  <c r="BE115"/>
  <c r="BE116"/>
  <c r="BE117"/>
  <c r="BE127"/>
  <c r="BE105"/>
  <c r="BE113"/>
  <c i="23" r="BK94"/>
  <c r="J94"/>
  <c r="J67"/>
  <c i="24" r="J92"/>
  <c r="BE102"/>
  <c r="BE114"/>
  <c r="BE123"/>
  <c r="F95"/>
  <c r="BE130"/>
  <c r="E52"/>
  <c r="BE108"/>
  <c r="BE121"/>
  <c r="BE132"/>
  <c i="23" r="F62"/>
  <c r="J90"/>
  <c r="BE105"/>
  <c r="BE119"/>
  <c r="J60"/>
  <c r="F63"/>
  <c r="BE100"/>
  <c r="BE101"/>
  <c r="BE110"/>
  <c r="BE111"/>
  <c r="BE116"/>
  <c r="BE121"/>
  <c r="BE122"/>
  <c i="22" r="J96"/>
  <c r="J68"/>
  <c i="23" r="BE117"/>
  <c r="BE118"/>
  <c r="BE102"/>
  <c r="BE106"/>
  <c r="BE107"/>
  <c r="BE114"/>
  <c r="J63"/>
  <c r="BE96"/>
  <c r="BE97"/>
  <c r="BE98"/>
  <c r="BE104"/>
  <c r="E52"/>
  <c r="BE109"/>
  <c r="BE99"/>
  <c r="BE103"/>
  <c r="BE112"/>
  <c r="BE108"/>
  <c r="BE113"/>
  <c i="22" r="F62"/>
  <c r="BE122"/>
  <c r="BE123"/>
  <c r="BE127"/>
  <c i="21" r="J98"/>
  <c r="J68"/>
  <c i="22" r="BE104"/>
  <c r="BE118"/>
  <c r="BE121"/>
  <c r="BE130"/>
  <c r="BE134"/>
  <c r="J91"/>
  <c r="BE98"/>
  <c r="BE110"/>
  <c r="BE131"/>
  <c r="J63"/>
  <c r="BE101"/>
  <c r="BE108"/>
  <c r="BE125"/>
  <c r="BE126"/>
  <c r="BE128"/>
  <c r="E52"/>
  <c r="BE97"/>
  <c r="BE106"/>
  <c r="BE113"/>
  <c r="J60"/>
  <c r="F63"/>
  <c r="BE114"/>
  <c r="BE117"/>
  <c r="BE119"/>
  <c r="BE129"/>
  <c r="BE133"/>
  <c r="BE99"/>
  <c r="BE132"/>
  <c i="21" r="J91"/>
  <c r="BE107"/>
  <c r="BE124"/>
  <c r="BE128"/>
  <c r="BE129"/>
  <c r="BE149"/>
  <c r="BE189"/>
  <c r="BE196"/>
  <c i="20" r="J67"/>
  <c i="21" r="J62"/>
  <c r="J94"/>
  <c r="BE110"/>
  <c r="BE141"/>
  <c r="BE156"/>
  <c r="BE158"/>
  <c r="BE162"/>
  <c r="BE175"/>
  <c r="BE190"/>
  <c r="BE193"/>
  <c r="E83"/>
  <c r="BE103"/>
  <c r="BE112"/>
  <c r="BE115"/>
  <c r="BE173"/>
  <c r="BE185"/>
  <c r="F63"/>
  <c r="F93"/>
  <c r="BE99"/>
  <c r="BE105"/>
  <c r="BE147"/>
  <c r="BE154"/>
  <c r="BE178"/>
  <c r="BE183"/>
  <c r="BE188"/>
  <c r="BE194"/>
  <c r="BE198"/>
  <c r="BE101"/>
  <c r="BE102"/>
  <c r="BE114"/>
  <c r="BE116"/>
  <c r="BE135"/>
  <c r="BE142"/>
  <c r="BE143"/>
  <c r="BE145"/>
  <c r="BE181"/>
  <c r="BE186"/>
  <c r="BE192"/>
  <c r="BE195"/>
  <c r="BE104"/>
  <c r="BE111"/>
  <c r="BE120"/>
  <c r="BE122"/>
  <c r="BE126"/>
  <c r="BE152"/>
  <c r="BE171"/>
  <c r="BE172"/>
  <c r="BE184"/>
  <c r="BE108"/>
  <c r="BE131"/>
  <c r="BE133"/>
  <c r="BE137"/>
  <c r="BE144"/>
  <c r="BE151"/>
  <c r="BE166"/>
  <c r="BE174"/>
  <c r="BE187"/>
  <c r="BE191"/>
  <c r="BE100"/>
  <c r="BE106"/>
  <c r="BE113"/>
  <c r="BE118"/>
  <c r="BE140"/>
  <c r="BE160"/>
  <c r="BE164"/>
  <c r="BE168"/>
  <c i="20" r="F88"/>
  <c r="BE96"/>
  <c r="E77"/>
  <c r="J62"/>
  <c r="F87"/>
  <c r="BE92"/>
  <c r="BE93"/>
  <c r="BE94"/>
  <c r="BE95"/>
  <c i="19" r="J94"/>
  <c r="J68"/>
  <c i="20" r="J63"/>
  <c r="J60"/>
  <c i="18" r="BK97"/>
  <c r="J97"/>
  <c r="J68"/>
  <c i="19" r="F62"/>
  <c r="E79"/>
  <c r="F90"/>
  <c r="J62"/>
  <c r="BE100"/>
  <c r="J60"/>
  <c r="J63"/>
  <c r="BE95"/>
  <c r="BE96"/>
  <c r="BE99"/>
  <c r="BE101"/>
  <c r="BE105"/>
  <c r="BE106"/>
  <c r="BE97"/>
  <c r="BE98"/>
  <c r="BE103"/>
  <c r="BE104"/>
  <c i="18" r="J90"/>
  <c r="BE102"/>
  <c r="BE119"/>
  <c r="BE120"/>
  <c r="BE131"/>
  <c r="BE132"/>
  <c r="BE133"/>
  <c r="BE134"/>
  <c r="BE135"/>
  <c i="17" r="BK94"/>
  <c r="J94"/>
  <c r="J67"/>
  <c i="18" r="J62"/>
  <c r="BE99"/>
  <c r="BE105"/>
  <c r="BE106"/>
  <c r="BE117"/>
  <c r="BE121"/>
  <c r="BE122"/>
  <c r="E52"/>
  <c r="J63"/>
  <c r="F62"/>
  <c r="F93"/>
  <c r="BE100"/>
  <c r="BE125"/>
  <c r="BE126"/>
  <c r="BE101"/>
  <c r="BE104"/>
  <c r="BE129"/>
  <c r="BE130"/>
  <c r="BE108"/>
  <c r="BE109"/>
  <c r="BE110"/>
  <c r="BE116"/>
  <c r="BE118"/>
  <c r="BE128"/>
  <c r="BE103"/>
  <c r="BE111"/>
  <c r="BE112"/>
  <c r="BE113"/>
  <c r="BE115"/>
  <c r="BE123"/>
  <c r="BE127"/>
  <c i="17" r="J60"/>
  <c r="BE98"/>
  <c r="BE99"/>
  <c r="BE108"/>
  <c r="BE111"/>
  <c r="BE112"/>
  <c r="BE115"/>
  <c r="BE116"/>
  <c r="BE125"/>
  <c r="BE126"/>
  <c r="BE131"/>
  <c r="BE136"/>
  <c r="E52"/>
  <c r="F63"/>
  <c r="BE132"/>
  <c r="BE133"/>
  <c r="BE135"/>
  <c i="16" r="BK98"/>
  <c r="J98"/>
  <c r="J68"/>
  <c i="17" r="J91"/>
  <c r="BE118"/>
  <c r="BE124"/>
  <c r="BE130"/>
  <c r="BE134"/>
  <c r="BE122"/>
  <c r="BE128"/>
  <c r="BE129"/>
  <c r="J62"/>
  <c r="F90"/>
  <c r="BE100"/>
  <c r="BE101"/>
  <c r="BE103"/>
  <c r="BE114"/>
  <c r="BE123"/>
  <c r="BE104"/>
  <c r="BE105"/>
  <c r="BE106"/>
  <c r="BE109"/>
  <c r="BE120"/>
  <c r="BE121"/>
  <c r="BE127"/>
  <c r="BE96"/>
  <c r="BE97"/>
  <c r="BE102"/>
  <c r="BE107"/>
  <c r="BE110"/>
  <c r="BE113"/>
  <c i="16" r="F63"/>
  <c r="BE106"/>
  <c r="BE108"/>
  <c r="BE112"/>
  <c r="BE128"/>
  <c r="BE131"/>
  <c r="BE141"/>
  <c i="15" r="J102"/>
  <c r="J68"/>
  <c i="16" r="E83"/>
  <c r="J93"/>
  <c r="BE105"/>
  <c r="BE110"/>
  <c r="BE113"/>
  <c r="BE116"/>
  <c r="BE130"/>
  <c r="BE136"/>
  <c r="BE120"/>
  <c r="BE121"/>
  <c r="BE123"/>
  <c r="BE124"/>
  <c r="BE125"/>
  <c r="BE134"/>
  <c r="BE139"/>
  <c r="F62"/>
  <c r="BE117"/>
  <c r="BE118"/>
  <c r="BE133"/>
  <c r="BE107"/>
  <c r="BE102"/>
  <c r="BE103"/>
  <c r="BE109"/>
  <c r="BE129"/>
  <c r="BE132"/>
  <c r="J60"/>
  <c r="BE100"/>
  <c r="BE101"/>
  <c r="BE114"/>
  <c r="BE119"/>
  <c r="BE135"/>
  <c r="BE137"/>
  <c r="J63"/>
  <c r="BE104"/>
  <c r="BE126"/>
  <c r="BE138"/>
  <c r="BE140"/>
  <c i="14" r="BK104"/>
  <c i="15" r="F97"/>
  <c r="F98"/>
  <c r="BE106"/>
  <c r="BE109"/>
  <c r="BE134"/>
  <c r="BE137"/>
  <c r="BE147"/>
  <c r="BE155"/>
  <c r="BE163"/>
  <c r="BE164"/>
  <c r="BE166"/>
  <c r="BE168"/>
  <c r="BE185"/>
  <c r="BE186"/>
  <c r="BE188"/>
  <c r="BE189"/>
  <c r="BE191"/>
  <c i="14" r="BK178"/>
  <c r="J178"/>
  <c r="J78"/>
  <c i="15" r="BE107"/>
  <c r="BE112"/>
  <c r="BE126"/>
  <c r="BE144"/>
  <c r="BE149"/>
  <c r="BE154"/>
  <c r="J97"/>
  <c r="BE103"/>
  <c r="BE111"/>
  <c r="BE115"/>
  <c r="BE118"/>
  <c r="BE123"/>
  <c r="BE127"/>
  <c r="BE130"/>
  <c r="BE135"/>
  <c r="BE139"/>
  <c r="BE145"/>
  <c r="BE153"/>
  <c r="BE169"/>
  <c r="BE170"/>
  <c r="BE179"/>
  <c r="BE183"/>
  <c r="E52"/>
  <c r="J63"/>
  <c r="J95"/>
  <c r="BE108"/>
  <c r="BE114"/>
  <c r="BE120"/>
  <c r="BE121"/>
  <c r="BE128"/>
  <c r="BE140"/>
  <c r="BE142"/>
  <c r="BE156"/>
  <c r="BE159"/>
  <c r="BE181"/>
  <c r="BE146"/>
  <c r="BE172"/>
  <c r="BE175"/>
  <c r="BE105"/>
  <c r="BE110"/>
  <c r="BE119"/>
  <c r="BE129"/>
  <c r="BE131"/>
  <c r="BE133"/>
  <c r="BE151"/>
  <c r="BE152"/>
  <c r="BE157"/>
  <c r="BE182"/>
  <c r="BE148"/>
  <c r="BE150"/>
  <c r="BE174"/>
  <c r="BE176"/>
  <c r="BE177"/>
  <c r="BE113"/>
  <c r="BE116"/>
  <c r="BE117"/>
  <c r="BE125"/>
  <c r="BE132"/>
  <c r="BE136"/>
  <c r="BE138"/>
  <c r="BE161"/>
  <c r="BE162"/>
  <c r="BE190"/>
  <c i="13" r="BK245"/>
  <c r="J245"/>
  <c r="J73"/>
  <c i="14" r="E89"/>
  <c r="J99"/>
  <c r="BE136"/>
  <c i="13" r="J1501"/>
  <c r="J137"/>
  <c r="BK1607"/>
  <c r="J1607"/>
  <c r="J140"/>
  <c i="14" r="F63"/>
  <c r="J100"/>
  <c r="BE106"/>
  <c r="BE112"/>
  <c r="BE114"/>
  <c r="BE123"/>
  <c r="BE127"/>
  <c r="BE172"/>
  <c r="BE176"/>
  <c r="BE186"/>
  <c i="13" r="J176"/>
  <c r="J70"/>
  <c r="BK472"/>
  <c r="J472"/>
  <c r="J85"/>
  <c r="J956"/>
  <c r="J111"/>
  <c r="BK1021"/>
  <c r="J1021"/>
  <c r="J118"/>
  <c i="14" r="J60"/>
  <c r="F99"/>
  <c r="BE110"/>
  <c r="BE140"/>
  <c i="13" r="BK420"/>
  <c r="J420"/>
  <c r="J82"/>
  <c r="J1446"/>
  <c r="J135"/>
  <c i="14" r="BE117"/>
  <c r="BE168"/>
  <c r="BE188"/>
  <c i="13" r="BK661"/>
  <c r="J661"/>
  <c r="J95"/>
  <c i="14" r="BE142"/>
  <c r="BE145"/>
  <c r="BE180"/>
  <c r="BE183"/>
  <c r="BE131"/>
  <c r="BE152"/>
  <c r="BE156"/>
  <c r="BE161"/>
  <c i="12" r="T105"/>
  <c r="T104"/>
  <c r="R105"/>
  <c r="R104"/>
  <c r="P105"/>
  <c r="P104"/>
  <c i="1" r="AU74"/>
  <c i="13" r="J62"/>
  <c r="J167"/>
  <c r="BE247"/>
  <c r="BE345"/>
  <c r="BE353"/>
  <c r="BE455"/>
  <c r="BE457"/>
  <c r="BE465"/>
  <c r="BE467"/>
  <c r="BE469"/>
  <c r="BE494"/>
  <c r="BE512"/>
  <c r="BE539"/>
  <c r="BE589"/>
  <c r="BE603"/>
  <c r="BE612"/>
  <c r="BE614"/>
  <c r="BE625"/>
  <c r="BE674"/>
  <c r="BE680"/>
  <c r="BE736"/>
  <c r="BE741"/>
  <c r="BE746"/>
  <c r="BE751"/>
  <c r="BE872"/>
  <c r="BE895"/>
  <c r="BE902"/>
  <c r="BE916"/>
  <c r="BE968"/>
  <c r="BE995"/>
  <c r="BE1013"/>
  <c r="BE1022"/>
  <c r="BE1025"/>
  <c r="BE1031"/>
  <c r="BE1038"/>
  <c r="BE1042"/>
  <c r="BE1070"/>
  <c r="BE1096"/>
  <c r="BE1134"/>
  <c r="BE1136"/>
  <c r="BE1149"/>
  <c r="BE1168"/>
  <c r="BE1193"/>
  <c r="BE1196"/>
  <c r="BE1204"/>
  <c r="BE1211"/>
  <c r="BE1216"/>
  <c r="BE1239"/>
  <c r="BE1255"/>
  <c r="BE1263"/>
  <c r="BE1308"/>
  <c r="BE1324"/>
  <c r="BE1414"/>
  <c r="BE1423"/>
  <c r="BE1428"/>
  <c r="BE1437"/>
  <c r="BE1470"/>
  <c r="BE1472"/>
  <c r="BE1627"/>
  <c r="BE1635"/>
  <c r="BE1657"/>
  <c r="BE1686"/>
  <c r="BE1695"/>
  <c r="BE1733"/>
  <c r="BE1742"/>
  <c r="BE1774"/>
  <c r="BE1777"/>
  <c r="BE1812"/>
  <c r="BE1815"/>
  <c r="BE1816"/>
  <c r="BE1818"/>
  <c r="BE1820"/>
  <c r="BE1821"/>
  <c r="BE1822"/>
  <c r="BE1823"/>
  <c r="BE1824"/>
  <c r="BE1825"/>
  <c r="BE1826"/>
  <c r="BE1827"/>
  <c r="BE1829"/>
  <c r="BE1830"/>
  <c r="BE1832"/>
  <c r="BE1833"/>
  <c r="BE1835"/>
  <c r="BE1836"/>
  <c r="BE1838"/>
  <c r="BE1839"/>
  <c r="BE1841"/>
  <c r="BE1842"/>
  <c r="BE1844"/>
  <c r="BE1845"/>
  <c r="BE1847"/>
  <c r="F170"/>
  <c r="BE195"/>
  <c r="BE237"/>
  <c r="BE288"/>
  <c r="BE295"/>
  <c r="BE313"/>
  <c r="BE317"/>
  <c r="BE394"/>
  <c r="BE482"/>
  <c r="BE489"/>
  <c r="BE515"/>
  <c r="BE560"/>
  <c r="BE670"/>
  <c r="BE683"/>
  <c r="BE708"/>
  <c r="BE716"/>
  <c r="BE722"/>
  <c r="BE728"/>
  <c r="BE767"/>
  <c r="BE849"/>
  <c r="BE857"/>
  <c r="BE882"/>
  <c r="BE913"/>
  <c r="BE929"/>
  <c r="BE965"/>
  <c r="BE981"/>
  <c r="BE1017"/>
  <c r="BE1127"/>
  <c r="BE1141"/>
  <c r="BE1146"/>
  <c r="BE1152"/>
  <c r="BE1155"/>
  <c r="BE1158"/>
  <c r="BE1185"/>
  <c r="BE1236"/>
  <c r="BE1245"/>
  <c r="BE1289"/>
  <c r="BE1292"/>
  <c r="BE1295"/>
  <c r="BE1317"/>
  <c r="BE1323"/>
  <c r="BE1339"/>
  <c r="BE1357"/>
  <c r="BE1361"/>
  <c r="BE1402"/>
  <c r="BE1404"/>
  <c r="BE1409"/>
  <c r="BE1411"/>
  <c r="BE1413"/>
  <c r="BE1441"/>
  <c r="BE1443"/>
  <c r="BE1468"/>
  <c r="BE1496"/>
  <c r="BE1596"/>
  <c r="BE1603"/>
  <c r="BE1608"/>
  <c r="BE1613"/>
  <c r="BE1661"/>
  <c r="BE1666"/>
  <c r="BE1685"/>
  <c r="BE1702"/>
  <c r="BE1708"/>
  <c r="BE1753"/>
  <c r="F169"/>
  <c r="BE206"/>
  <c r="BE252"/>
  <c r="BE268"/>
  <c r="BE340"/>
  <c r="BE342"/>
  <c r="BE350"/>
  <c r="BE357"/>
  <c r="BE364"/>
  <c r="BE385"/>
  <c r="BE402"/>
  <c r="BE422"/>
  <c r="BE453"/>
  <c r="BE506"/>
  <c r="BE549"/>
  <c r="BE631"/>
  <c r="BE637"/>
  <c r="BE647"/>
  <c r="BE719"/>
  <c r="BE756"/>
  <c r="BE788"/>
  <c r="BE813"/>
  <c r="BE843"/>
  <c r="BE879"/>
  <c r="BE892"/>
  <c r="BE970"/>
  <c r="BE980"/>
  <c r="BE1003"/>
  <c r="BE1048"/>
  <c r="BE1077"/>
  <c r="BE1098"/>
  <c r="BE1120"/>
  <c r="BE1138"/>
  <c r="BE1144"/>
  <c r="BE1186"/>
  <c r="BE1199"/>
  <c r="BE1230"/>
  <c r="BE1246"/>
  <c r="BE1280"/>
  <c r="BE1298"/>
  <c r="BE1387"/>
  <c r="BE1403"/>
  <c r="BE1405"/>
  <c r="BE1407"/>
  <c r="BE1419"/>
  <c r="BE1424"/>
  <c r="BE1433"/>
  <c r="BE1435"/>
  <c r="BE1449"/>
  <c r="BE1454"/>
  <c r="BE1456"/>
  <c r="BE1459"/>
  <c r="BE1516"/>
  <c r="BE1593"/>
  <c r="BE1611"/>
  <c r="BE1638"/>
  <c r="BE1663"/>
  <c r="BE1679"/>
  <c r="BE1721"/>
  <c r="BE1730"/>
  <c r="BE1746"/>
  <c i="12" r="J106"/>
  <c r="J69"/>
  <c i="13" r="J170"/>
  <c r="BE215"/>
  <c r="BE218"/>
  <c r="BE241"/>
  <c r="BE256"/>
  <c r="BE304"/>
  <c r="BE307"/>
  <c r="BE333"/>
  <c r="BE428"/>
  <c r="BE473"/>
  <c r="BE475"/>
  <c r="BE487"/>
  <c r="BE518"/>
  <c r="BE522"/>
  <c r="BE529"/>
  <c r="BE597"/>
  <c r="BE694"/>
  <c r="BE754"/>
  <c r="BE777"/>
  <c r="BE846"/>
  <c r="BE859"/>
  <c r="BE876"/>
  <c r="BE924"/>
  <c r="BE941"/>
  <c r="BE1109"/>
  <c r="BE1219"/>
  <c r="BE1234"/>
  <c r="BE1249"/>
  <c r="BE1268"/>
  <c r="BE1284"/>
  <c r="BE1347"/>
  <c r="BE1359"/>
  <c r="BE1373"/>
  <c r="BE1378"/>
  <c r="BE1395"/>
  <c r="BE1412"/>
  <c r="BE1426"/>
  <c r="BE1439"/>
  <c r="BE1448"/>
  <c r="BE1451"/>
  <c r="BE1481"/>
  <c r="BE1510"/>
  <c r="BE1521"/>
  <c r="BE1534"/>
  <c r="BE1539"/>
  <c r="BE1594"/>
  <c r="BE1606"/>
  <c r="BE1646"/>
  <c r="BE1650"/>
  <c r="BE1700"/>
  <c r="BE1794"/>
  <c r="BE1800"/>
  <c r="BE208"/>
  <c r="BE275"/>
  <c r="BE323"/>
  <c r="BE331"/>
  <c r="BE336"/>
  <c r="BE347"/>
  <c r="BE372"/>
  <c r="BE508"/>
  <c r="BE520"/>
  <c r="BE526"/>
  <c r="BE541"/>
  <c r="BE552"/>
  <c r="BE571"/>
  <c r="BE586"/>
  <c r="BE593"/>
  <c r="BE616"/>
  <c r="BE658"/>
  <c r="BE689"/>
  <c r="BE699"/>
  <c r="BE703"/>
  <c r="BE771"/>
  <c r="BE868"/>
  <c r="BE910"/>
  <c r="BE921"/>
  <c r="BE936"/>
  <c r="BE954"/>
  <c r="BE962"/>
  <c r="BE978"/>
  <c r="BE1009"/>
  <c r="BE1044"/>
  <c r="BE1083"/>
  <c r="BE1094"/>
  <c r="BE1115"/>
  <c r="BE1180"/>
  <c r="BE1231"/>
  <c r="BE1240"/>
  <c r="BE1243"/>
  <c r="BE1306"/>
  <c r="BE1312"/>
  <c r="BE1320"/>
  <c r="BE1342"/>
  <c r="BE1352"/>
  <c r="BE1368"/>
  <c r="BE1398"/>
  <c r="BE1410"/>
  <c r="BE1427"/>
  <c r="BE1431"/>
  <c r="BE1440"/>
  <c r="BE1498"/>
  <c r="BE1502"/>
  <c r="BE1525"/>
  <c r="BE1533"/>
  <c r="BE1595"/>
  <c r="BE1716"/>
  <c r="BE1727"/>
  <c r="BE1735"/>
  <c r="BE1766"/>
  <c r="BE1782"/>
  <c r="BE177"/>
  <c r="BE203"/>
  <c r="BE230"/>
  <c r="BE277"/>
  <c r="BE448"/>
  <c r="BE500"/>
  <c r="BE584"/>
  <c r="BE672"/>
  <c r="BE677"/>
  <c r="BE693"/>
  <c r="BE734"/>
  <c r="BE804"/>
  <c r="BE862"/>
  <c r="BE865"/>
  <c r="BE889"/>
  <c r="BE907"/>
  <c r="BE993"/>
  <c r="BE1074"/>
  <c r="BE1091"/>
  <c r="BE1100"/>
  <c r="BE1106"/>
  <c r="BE1178"/>
  <c r="BE1183"/>
  <c r="BE1259"/>
  <c r="BE1266"/>
  <c r="BE1271"/>
  <c r="BE1301"/>
  <c r="BE1381"/>
  <c r="BE1396"/>
  <c r="BE1408"/>
  <c r="BE1425"/>
  <c r="BE1445"/>
  <c r="BE1453"/>
  <c r="BE1458"/>
  <c r="BE1477"/>
  <c r="BE1499"/>
  <c r="BE1506"/>
  <c r="BE1512"/>
  <c r="BE1528"/>
  <c r="BE1531"/>
  <c r="BE1554"/>
  <c r="BE1563"/>
  <c r="BE1589"/>
  <c r="BE1670"/>
  <c r="BE1676"/>
  <c r="BE1690"/>
  <c r="BE1698"/>
  <c r="BE1706"/>
  <c r="BE1750"/>
  <c r="BE1764"/>
  <c r="BE1805"/>
  <c i="12" r="BK325"/>
  <c r="J325"/>
  <c r="J75"/>
  <c i="13" r="E52"/>
  <c r="BE259"/>
  <c r="BE298"/>
  <c r="BE310"/>
  <c r="BE321"/>
  <c r="BE326"/>
  <c r="BE359"/>
  <c r="BE361"/>
  <c r="BE451"/>
  <c r="BE551"/>
  <c r="BE569"/>
  <c r="BE701"/>
  <c r="BE725"/>
  <c r="BE731"/>
  <c r="BE784"/>
  <c r="BE830"/>
  <c r="BE848"/>
  <c r="BE864"/>
  <c r="BE866"/>
  <c r="BE899"/>
  <c r="BE918"/>
  <c r="BE931"/>
  <c r="BE949"/>
  <c r="BE957"/>
  <c r="BE986"/>
  <c r="BE1000"/>
  <c r="BE1028"/>
  <c r="BE1124"/>
  <c r="BE1182"/>
  <c r="BE1222"/>
  <c r="BE1237"/>
  <c r="BE1242"/>
  <c r="BE1267"/>
  <c r="BE1277"/>
  <c r="BE1314"/>
  <c r="BE1365"/>
  <c r="BE1399"/>
  <c r="BE1406"/>
  <c r="BE1415"/>
  <c r="BE1421"/>
  <c r="BE1432"/>
  <c r="BE1438"/>
  <c r="BE1444"/>
  <c r="BE1447"/>
  <c r="BE1455"/>
  <c r="BE1505"/>
  <c r="BE1549"/>
  <c r="BE1600"/>
  <c r="BE1602"/>
  <c r="BE1604"/>
  <c r="BE1655"/>
  <c r="BE1667"/>
  <c r="BE1683"/>
  <c r="BE1692"/>
  <c r="BE1724"/>
  <c r="BE1757"/>
  <c r="BE1768"/>
  <c r="BE1784"/>
  <c r="BE185"/>
  <c r="BE281"/>
  <c r="BE293"/>
  <c r="BE301"/>
  <c r="BE355"/>
  <c r="BE367"/>
  <c r="BE369"/>
  <c r="BE376"/>
  <c r="BE400"/>
  <c r="BE437"/>
  <c r="BE563"/>
  <c r="BE578"/>
  <c r="BE642"/>
  <c r="BE650"/>
  <c r="BE663"/>
  <c r="BE712"/>
  <c r="BE744"/>
  <c r="BE763"/>
  <c r="BE792"/>
  <c r="BE798"/>
  <c r="BE808"/>
  <c r="BE821"/>
  <c r="BE839"/>
  <c r="BE853"/>
  <c r="BE860"/>
  <c r="BE886"/>
  <c r="BE947"/>
  <c r="BE952"/>
  <c r="BE975"/>
  <c r="BE989"/>
  <c r="BE997"/>
  <c r="BE1006"/>
  <c r="BE1011"/>
  <c r="BE1040"/>
  <c r="BE1102"/>
  <c r="BE1122"/>
  <c r="BE1164"/>
  <c r="BE1179"/>
  <c r="BE1189"/>
  <c r="BE1228"/>
  <c r="BE1274"/>
  <c r="BE1286"/>
  <c r="BE1355"/>
  <c r="BE1384"/>
  <c r="BE1417"/>
  <c r="BE1422"/>
  <c r="BE1429"/>
  <c r="BE1430"/>
  <c r="BE1434"/>
  <c r="BE1436"/>
  <c r="BE1442"/>
  <c r="BE1450"/>
  <c r="BE1452"/>
  <c r="BE1483"/>
  <c r="BE1489"/>
  <c r="BE1491"/>
  <c r="BE1492"/>
  <c r="BE1494"/>
  <c r="BE1508"/>
  <c r="BE1544"/>
  <c r="BE1559"/>
  <c r="BE1592"/>
  <c r="BE1598"/>
  <c r="BE1659"/>
  <c r="BE1674"/>
  <c r="BE1688"/>
  <c r="BE1779"/>
  <c r="BE1791"/>
  <c r="BE1811"/>
  <c i="12" r="J63"/>
  <c r="BE142"/>
  <c r="BE151"/>
  <c r="BE201"/>
  <c r="BE235"/>
  <c r="BE256"/>
  <c r="BE278"/>
  <c r="BE326"/>
  <c r="BE379"/>
  <c r="BE446"/>
  <c r="BE464"/>
  <c i="11" r="J99"/>
  <c r="J70"/>
  <c i="12" r="F62"/>
  <c r="BE107"/>
  <c r="BE127"/>
  <c r="BE173"/>
  <c r="BE241"/>
  <c r="BE291"/>
  <c r="BE296"/>
  <c r="BE400"/>
  <c r="BE403"/>
  <c r="BE408"/>
  <c r="BE417"/>
  <c r="BE450"/>
  <c r="BE490"/>
  <c r="BE163"/>
  <c r="BE199"/>
  <c r="BE245"/>
  <c r="BE314"/>
  <c r="BE368"/>
  <c r="BE381"/>
  <c r="BE393"/>
  <c r="BE467"/>
  <c r="BE493"/>
  <c r="BE498"/>
  <c r="BE508"/>
  <c r="J60"/>
  <c r="BE196"/>
  <c r="BE204"/>
  <c r="BE207"/>
  <c r="BE232"/>
  <c r="BE410"/>
  <c r="J62"/>
  <c r="F101"/>
  <c r="BE145"/>
  <c r="BE156"/>
  <c r="BE177"/>
  <c r="BE182"/>
  <c r="BE185"/>
  <c r="BE188"/>
  <c r="BE193"/>
  <c r="BE211"/>
  <c r="BE281"/>
  <c r="BE299"/>
  <c r="BE360"/>
  <c r="BE395"/>
  <c r="BE398"/>
  <c r="BE470"/>
  <c r="BE491"/>
  <c r="BE509"/>
  <c i="11" r="BK95"/>
  <c r="J95"/>
  <c r="J67"/>
  <c i="12" r="BE115"/>
  <c r="BE136"/>
  <c r="BE138"/>
  <c r="BE260"/>
  <c r="BE263"/>
  <c r="BE302"/>
  <c r="BE322"/>
  <c r="BE374"/>
  <c r="BE432"/>
  <c r="BE483"/>
  <c r="BE495"/>
  <c r="BE502"/>
  <c r="E52"/>
  <c r="BE124"/>
  <c r="BE133"/>
  <c r="BE161"/>
  <c r="BE166"/>
  <c r="BE169"/>
  <c r="BE223"/>
  <c r="BE239"/>
  <c r="BE252"/>
  <c r="BE273"/>
  <c r="BE309"/>
  <c r="BE320"/>
  <c r="BE339"/>
  <c r="BE346"/>
  <c r="BE384"/>
  <c r="BE121"/>
  <c r="BE217"/>
  <c r="BE237"/>
  <c r="BE363"/>
  <c r="BE488"/>
  <c r="BE489"/>
  <c r="BE505"/>
  <c i="10" r="BK114"/>
  <c r="J114"/>
  <c r="J71"/>
  <c i="11" r="J62"/>
  <c r="E52"/>
  <c r="F62"/>
  <c r="F92"/>
  <c r="BE101"/>
  <c r="BE106"/>
  <c r="BE108"/>
  <c r="J63"/>
  <c r="J89"/>
  <c r="BE105"/>
  <c r="BE107"/>
  <c r="BE100"/>
  <c r="BE102"/>
  <c r="BE97"/>
  <c r="BE103"/>
  <c i="10" r="J60"/>
  <c r="F95"/>
  <c r="BE103"/>
  <c r="BE105"/>
  <c r="BE110"/>
  <c r="BE117"/>
  <c r="BE131"/>
  <c r="BE133"/>
  <c r="BE163"/>
  <c r="BE190"/>
  <c r="BE195"/>
  <c r="BE199"/>
  <c r="BE208"/>
  <c r="BE238"/>
  <c r="BE240"/>
  <c r="BE260"/>
  <c r="BE277"/>
  <c r="BE303"/>
  <c r="BE305"/>
  <c r="E52"/>
  <c r="J63"/>
  <c r="J94"/>
  <c r="BE145"/>
  <c r="BE147"/>
  <c r="BE155"/>
  <c r="BE192"/>
  <c r="BE218"/>
  <c r="BE221"/>
  <c r="BE222"/>
  <c r="BE229"/>
  <c r="BE234"/>
  <c r="BE275"/>
  <c r="BE101"/>
  <c r="BE157"/>
  <c r="BE164"/>
  <c r="BE181"/>
  <c r="BE188"/>
  <c r="BE189"/>
  <c r="BE191"/>
  <c r="BE217"/>
  <c r="BE227"/>
  <c r="BE228"/>
  <c r="BE265"/>
  <c r="BE287"/>
  <c r="BE291"/>
  <c i="9" r="J94"/>
  <c r="J68"/>
  <c i="10" r="F94"/>
  <c r="BE120"/>
  <c r="BE126"/>
  <c r="BE135"/>
  <c r="BE143"/>
  <c r="BE149"/>
  <c r="BE151"/>
  <c r="BE153"/>
  <c r="BE173"/>
  <c r="BE175"/>
  <c r="BE179"/>
  <c r="BE186"/>
  <c r="BE193"/>
  <c r="BE211"/>
  <c r="BE212"/>
  <c r="BE236"/>
  <c r="BE242"/>
  <c r="BE246"/>
  <c r="BE248"/>
  <c r="BE250"/>
  <c r="BE262"/>
  <c r="BE274"/>
  <c r="BE279"/>
  <c r="BE281"/>
  <c r="BE283"/>
  <c r="BE289"/>
  <c i="9" r="J95"/>
  <c r="J69"/>
  <c i="10" r="BE116"/>
  <c r="BE124"/>
  <c r="BE139"/>
  <c r="BE166"/>
  <c r="BE171"/>
  <c r="BE182"/>
  <c r="BE184"/>
  <c r="BE200"/>
  <c r="BE210"/>
  <c r="BE258"/>
  <c r="BE270"/>
  <c r="BE108"/>
  <c r="BE119"/>
  <c r="BE122"/>
  <c r="BE127"/>
  <c r="BE129"/>
  <c r="BE130"/>
  <c r="BE201"/>
  <c r="BE202"/>
  <c r="BE206"/>
  <c r="BE214"/>
  <c r="BE215"/>
  <c r="BE216"/>
  <c r="BE223"/>
  <c r="BE224"/>
  <c r="BE256"/>
  <c r="BE301"/>
  <c r="BE104"/>
  <c r="BE106"/>
  <c r="BE111"/>
  <c r="BE113"/>
  <c r="BE137"/>
  <c r="BE159"/>
  <c r="BE168"/>
  <c r="BE197"/>
  <c r="BE198"/>
  <c r="BE232"/>
  <c r="BE244"/>
  <c r="BE141"/>
  <c r="BE161"/>
  <c r="BE165"/>
  <c r="BE169"/>
  <c r="BE176"/>
  <c r="BE177"/>
  <c r="BE204"/>
  <c r="BE219"/>
  <c r="BE225"/>
  <c r="BE230"/>
  <c r="BE252"/>
  <c r="BE254"/>
  <c r="BE264"/>
  <c r="BE285"/>
  <c r="BE293"/>
  <c i="9" r="J60"/>
  <c i="8" r="BK94"/>
  <c r="J94"/>
  <c i="9" r="E52"/>
  <c r="F62"/>
  <c r="F90"/>
  <c r="J62"/>
  <c r="J63"/>
  <c r="BE98"/>
  <c r="BE96"/>
  <c r="BE100"/>
  <c i="8" r="F62"/>
  <c r="J88"/>
  <c r="J91"/>
  <c r="BE97"/>
  <c r="BE101"/>
  <c r="BE112"/>
  <c r="BE144"/>
  <c r="BE157"/>
  <c r="E52"/>
  <c r="F91"/>
  <c r="BE103"/>
  <c r="BE106"/>
  <c r="BE128"/>
  <c r="BE143"/>
  <c r="BE100"/>
  <c r="BE105"/>
  <c r="BE114"/>
  <c r="BE115"/>
  <c r="BE116"/>
  <c r="BE117"/>
  <c r="BE124"/>
  <c r="BE125"/>
  <c r="BE130"/>
  <c r="BE137"/>
  <c r="BE147"/>
  <c r="BE151"/>
  <c r="BE155"/>
  <c r="BE164"/>
  <c r="J62"/>
  <c r="BE96"/>
  <c r="BE98"/>
  <c r="BE102"/>
  <c r="BE104"/>
  <c r="BE113"/>
  <c r="BE119"/>
  <c r="BE154"/>
  <c r="BE158"/>
  <c r="BE120"/>
  <c r="BE127"/>
  <c r="BE133"/>
  <c r="BE145"/>
  <c r="BE146"/>
  <c r="BE153"/>
  <c r="BE99"/>
  <c r="BE107"/>
  <c r="BE108"/>
  <c r="BE109"/>
  <c r="BE110"/>
  <c r="BE111"/>
  <c r="BE121"/>
  <c r="BE126"/>
  <c r="BE150"/>
  <c r="BE160"/>
  <c r="BE163"/>
  <c r="BE122"/>
  <c r="BE129"/>
  <c r="BE131"/>
  <c r="BE134"/>
  <c r="BE135"/>
  <c r="BE136"/>
  <c r="BE139"/>
  <c r="BE140"/>
  <c r="BE149"/>
  <c r="BE152"/>
  <c r="BE159"/>
  <c r="BE118"/>
  <c r="BE123"/>
  <c r="BE132"/>
  <c r="BE138"/>
  <c r="BE148"/>
  <c r="BE161"/>
  <c r="BE162"/>
  <c i="7" r="F90"/>
  <c i="6" r="J244"/>
  <c r="J76"/>
  <c i="7" r="J60"/>
  <c r="E79"/>
  <c r="F62"/>
  <c r="J90"/>
  <c r="BE96"/>
  <c i="6" r="J102"/>
  <c r="J69"/>
  <c i="7" r="J62"/>
  <c i="6" r="BE123"/>
  <c r="BE137"/>
  <c r="BE152"/>
  <c r="BE155"/>
  <c r="BE167"/>
  <c r="BE188"/>
  <c i="5" r="J102"/>
  <c r="J71"/>
  <c i="6" r="F63"/>
  <c r="J94"/>
  <c r="BE116"/>
  <c r="BE121"/>
  <c r="BE144"/>
  <c r="BE159"/>
  <c r="BE179"/>
  <c r="E86"/>
  <c r="BE163"/>
  <c r="BE173"/>
  <c r="BE177"/>
  <c r="BE178"/>
  <c i="5" r="BK95"/>
  <c r="J95"/>
  <c r="J67"/>
  <c r="J97"/>
  <c r="J69"/>
  <c i="6" r="BE157"/>
  <c r="BE165"/>
  <c r="BE214"/>
  <c r="BE222"/>
  <c r="BE224"/>
  <c r="BE240"/>
  <c r="BE126"/>
  <c r="BE129"/>
  <c r="BE131"/>
  <c r="BE160"/>
  <c r="BE162"/>
  <c r="BE191"/>
  <c r="BE193"/>
  <c r="BE211"/>
  <c r="BE226"/>
  <c r="BE237"/>
  <c r="BE245"/>
  <c r="BE106"/>
  <c r="BE108"/>
  <c r="BE134"/>
  <c r="BE182"/>
  <c r="BE189"/>
  <c r="BE203"/>
  <c r="BE229"/>
  <c r="BE232"/>
  <c r="BE235"/>
  <c r="BE247"/>
  <c r="BE103"/>
  <c r="BE113"/>
  <c r="BE132"/>
  <c r="BE180"/>
  <c r="BE186"/>
  <c r="BE206"/>
  <c r="BE223"/>
  <c r="BE139"/>
  <c r="BE141"/>
  <c r="BE170"/>
  <c r="BE181"/>
  <c r="BE184"/>
  <c r="BE195"/>
  <c r="BE197"/>
  <c r="BE200"/>
  <c r="BE219"/>
  <c r="BE225"/>
  <c r="BE230"/>
  <c r="BE233"/>
  <c r="BE249"/>
  <c i="4" r="BK103"/>
  <c r="J103"/>
  <c r="J68"/>
  <c i="5" r="E52"/>
  <c i="4" r="BK383"/>
  <c r="J383"/>
  <c r="J77"/>
  <c i="5" r="J60"/>
  <c r="F92"/>
  <c r="BE98"/>
  <c r="BE103"/>
  <c i="4" r="F63"/>
  <c r="BE136"/>
  <c r="BE138"/>
  <c r="BE169"/>
  <c r="BE177"/>
  <c r="BE246"/>
  <c r="BE249"/>
  <c r="BE276"/>
  <c r="BE320"/>
  <c r="BE322"/>
  <c r="BE373"/>
  <c r="BE381"/>
  <c r="BE140"/>
  <c r="BE187"/>
  <c r="BE194"/>
  <c r="BE196"/>
  <c r="BE200"/>
  <c r="BE232"/>
  <c r="BE274"/>
  <c r="BE296"/>
  <c r="BE310"/>
  <c r="BE312"/>
  <c r="BE317"/>
  <c r="BE345"/>
  <c r="BE347"/>
  <c r="BE359"/>
  <c r="BE182"/>
  <c r="BE205"/>
  <c r="BE207"/>
  <c r="BE222"/>
  <c r="BE227"/>
  <c r="BE237"/>
  <c r="BE239"/>
  <c r="BE326"/>
  <c r="BE364"/>
  <c r="J60"/>
  <c r="E88"/>
  <c r="BE115"/>
  <c r="BE166"/>
  <c r="BE192"/>
  <c r="BE212"/>
  <c r="BE234"/>
  <c r="BE243"/>
  <c r="BE266"/>
  <c r="BE271"/>
  <c r="BE304"/>
  <c r="BE174"/>
  <c r="BE183"/>
  <c r="BE217"/>
  <c r="BE300"/>
  <c r="BE302"/>
  <c r="BE314"/>
  <c r="BE321"/>
  <c r="BE328"/>
  <c r="BE330"/>
  <c r="BE339"/>
  <c r="BE341"/>
  <c r="BE362"/>
  <c r="BE143"/>
  <c r="BE146"/>
  <c r="BE198"/>
  <c r="BE255"/>
  <c r="BE257"/>
  <c r="BE259"/>
  <c r="BE262"/>
  <c r="BE294"/>
  <c r="BE298"/>
  <c r="BE303"/>
  <c r="BE324"/>
  <c r="BE149"/>
  <c r="BE172"/>
  <c r="BE180"/>
  <c r="BE252"/>
  <c r="BE283"/>
  <c r="BE290"/>
  <c r="BE306"/>
  <c r="BE308"/>
  <c r="BE315"/>
  <c r="BE316"/>
  <c r="BE318"/>
  <c r="BE334"/>
  <c r="BE343"/>
  <c r="BE353"/>
  <c r="BE367"/>
  <c r="BE105"/>
  <c r="BE108"/>
  <c r="BE119"/>
  <c r="BE123"/>
  <c r="BE127"/>
  <c r="BE131"/>
  <c r="BE154"/>
  <c r="BE292"/>
  <c r="BE319"/>
  <c r="BE332"/>
  <c r="BE385"/>
  <c i="3" r="J90"/>
  <c i="2" r="BK94"/>
  <c r="J94"/>
  <c r="J67"/>
  <c r="J96"/>
  <c r="J69"/>
  <c i="3" r="E52"/>
  <c r="J62"/>
  <c r="F92"/>
  <c r="BE103"/>
  <c r="F63"/>
  <c r="BE99"/>
  <c r="BE105"/>
  <c r="BE110"/>
  <c r="BE113"/>
  <c r="J63"/>
  <c r="BE101"/>
  <c r="BE107"/>
  <c r="BE116"/>
  <c i="2" r="J63"/>
  <c r="BE100"/>
  <c r="J88"/>
  <c r="BE97"/>
  <c r="BE102"/>
  <c r="J62"/>
  <c r="BE104"/>
  <c r="BE113"/>
  <c r="BE108"/>
  <c r="E52"/>
  <c r="F63"/>
  <c r="BE111"/>
  <c r="F62"/>
  <c r="BE106"/>
  <c i="4" r="J38"/>
  <c i="1" r="AW60"/>
  <c i="20" r="J38"/>
  <c i="1" r="AW83"/>
  <c i="21" r="J38"/>
  <c i="1" r="AW84"/>
  <c i="32" r="F40"/>
  <c i="1" r="BC97"/>
  <c i="48" r="F40"/>
  <c i="1" r="BC132"/>
  <c i="27" r="F38"/>
  <c i="1" r="BA91"/>
  <c i="48" r="J38"/>
  <c i="1" r="AW132"/>
  <c i="3" r="J38"/>
  <c i="1" r="AW58"/>
  <c i="12" r="F40"/>
  <c i="1" r="BC74"/>
  <c i="32" r="F39"/>
  <c i="1" r="BB97"/>
  <c i="45" r="F39"/>
  <c i="1" r="BB124"/>
  <c i="55" r="F39"/>
  <c i="1" r="BD146"/>
  <c i="56" r="J38"/>
  <c i="1" r="AW148"/>
  <c i="8" r="J34"/>
  <c i="24" r="F38"/>
  <c i="1" r="BA88"/>
  <c i="28" r="F39"/>
  <c i="1" r="BB92"/>
  <c i="29" r="F38"/>
  <c i="1" r="BA93"/>
  <c i="35" r="F39"/>
  <c i="1" r="BB101"/>
  <c i="36" r="F40"/>
  <c i="1" r="BC102"/>
  <c i="49" r="F39"/>
  <c i="1" r="BB133"/>
  <c i="3" r="F38"/>
  <c i="1" r="BA58"/>
  <c i="5" r="F40"/>
  <c i="1" r="BC61"/>
  <c i="6" r="F39"/>
  <c i="1" r="BB63"/>
  <c r="BB62"/>
  <c r="AX62"/>
  <c i="34" r="F40"/>
  <c i="1" r="BC100"/>
  <c i="7" r="F38"/>
  <c i="1" r="BA66"/>
  <c i="8" r="F39"/>
  <c i="1" r="BB67"/>
  <c i="32" r="J38"/>
  <c i="1" r="AW97"/>
  <c i="35" r="F40"/>
  <c i="1" r="BC101"/>
  <c i="35" r="F41"/>
  <c i="1" r="BD101"/>
  <c i="35" r="J38"/>
  <c i="1" r="AW101"/>
  <c i="36" r="J38"/>
  <c i="1" r="AW102"/>
  <c i="36" r="F39"/>
  <c i="1" r="BB102"/>
  <c i="53" r="F40"/>
  <c i="1" r="BC143"/>
  <c i="42" r="F38"/>
  <c i="1" r="BA118"/>
  <c i="45" r="F40"/>
  <c i="1" r="BC124"/>
  <c r="AS129"/>
  <c r="AS128"/>
  <c r="AS126"/>
  <c r="AS125"/>
  <c r="AS123"/>
  <c r="AS122"/>
  <c r="AS120"/>
  <c i="14" r="F38"/>
  <c i="1" r="BA76"/>
  <c i="16" r="F40"/>
  <c i="1" r="BC79"/>
  <c i="17" r="F40"/>
  <c i="1" r="BC80"/>
  <c i="19" r="F41"/>
  <c i="1" r="BD82"/>
  <c i="21" r="F39"/>
  <c i="1" r="BB84"/>
  <c i="41" r="F38"/>
  <c i="1" r="BA116"/>
  <c i="45" r="F41"/>
  <c i="1" r="BD124"/>
  <c i="58" r="F39"/>
  <c i="1" r="BB152"/>
  <c r="BB151"/>
  <c r="AX151"/>
  <c i="12" r="F41"/>
  <c i="1" r="BD74"/>
  <c i="39" r="F38"/>
  <c i="1" r="BA110"/>
  <c i="42" r="J38"/>
  <c i="1" r="AW118"/>
  <c i="14" r="F39"/>
  <c i="1" r="BB76"/>
  <c i="16" r="J38"/>
  <c i="1" r="AW79"/>
  <c i="17" r="J38"/>
  <c i="1" r="AW80"/>
  <c i="19" r="F38"/>
  <c i="1" r="BA82"/>
  <c i="20" r="F39"/>
  <c i="1" r="BB83"/>
  <c i="22" r="J38"/>
  <c i="1" r="AW85"/>
  <c i="24" r="J34"/>
  <c i="25" r="F38"/>
  <c i="1" r="BA89"/>
  <c i="41" r="J38"/>
  <c i="1" r="AW116"/>
  <c i="44" r="F37"/>
  <c i="1" r="BB121"/>
  <c i="48" r="F39"/>
  <c i="1" r="BB132"/>
  <c i="2" r="F38"/>
  <c i="1" r="BA57"/>
  <c i="6" r="F40"/>
  <c i="1" r="BC63"/>
  <c r="BC62"/>
  <c r="AY62"/>
  <c i="37" r="F39"/>
  <c i="1" r="BD104"/>
  <c i="43" r="F41"/>
  <c i="1" r="BD119"/>
  <c i="58" r="J38"/>
  <c i="1" r="AW152"/>
  <c i="24" r="F41"/>
  <c i="1" r="BD88"/>
  <c i="31" r="F41"/>
  <c i="1" r="BD96"/>
  <c i="43" r="F40"/>
  <c i="1" r="BC119"/>
  <c i="46" r="F40"/>
  <c i="1" r="BC127"/>
  <c i="48" r="F41"/>
  <c i="1" r="BD132"/>
  <c i="58" r="F41"/>
  <c i="1" r="BD152"/>
  <c r="BD151"/>
  <c i="11" r="F38"/>
  <c i="1" r="BA70"/>
  <c i="13" r="F40"/>
  <c i="1" r="BC75"/>
  <c i="8" r="F41"/>
  <c i="1" r="BD67"/>
  <c i="15" r="J38"/>
  <c i="1" r="AW77"/>
  <c i="18" r="F38"/>
  <c i="1" r="BA81"/>
  <c i="22" r="F41"/>
  <c i="1" r="BD85"/>
  <c i="28" r="F40"/>
  <c i="1" r="BC92"/>
  <c i="31" r="J38"/>
  <c i="1" r="AW96"/>
  <c i="52" r="F41"/>
  <c i="1" r="BD141"/>
  <c i="54" r="F41"/>
  <c i="1" r="BD144"/>
  <c i="24" r="F39"/>
  <c i="1" r="BB88"/>
  <c i="30" r="F38"/>
  <c i="1" r="BA95"/>
  <c i="34" r="F39"/>
  <c i="1" r="BB100"/>
  <c i="18" r="F39"/>
  <c i="1" r="BB81"/>
  <c i="23" r="F40"/>
  <c i="1" r="BC86"/>
  <c i="33" r="F38"/>
  <c i="1" r="BA98"/>
  <c i="50" r="F38"/>
  <c i="1" r="BC135"/>
  <c i="51" r="F40"/>
  <c i="1" r="BC138"/>
  <c i="5" r="F39"/>
  <c i="1" r="BB61"/>
  <c i="9" r="F41"/>
  <c i="1" r="BD68"/>
  <c i="13" r="F39"/>
  <c i="1" r="BB75"/>
  <c i="12" r="J38"/>
  <c i="1" r="AW74"/>
  <c i="41" r="F39"/>
  <c i="1" r="BB116"/>
  <c i="45" r="J38"/>
  <c i="1" r="AW124"/>
  <c i="56" r="F39"/>
  <c i="1" r="BB148"/>
  <c r="BB147"/>
  <c r="AX147"/>
  <c i="11" r="F41"/>
  <c i="1" r="BD70"/>
  <c i="24" r="F40"/>
  <c i="1" r="BC88"/>
  <c i="30" r="F40"/>
  <c i="1" r="BC95"/>
  <c i="15" r="F40"/>
  <c i="1" r="BC77"/>
  <c i="18" r="F41"/>
  <c i="1" r="BD81"/>
  <c i="23" r="F39"/>
  <c i="1" r="BB86"/>
  <c i="25" r="F40"/>
  <c i="1" r="BC89"/>
  <c i="38" r="F40"/>
  <c i="1" r="BC107"/>
  <c i="52" r="F38"/>
  <c i="1" r="BA141"/>
  <c i="53" r="F38"/>
  <c i="1" r="BA143"/>
  <c i="31" r="F39"/>
  <c i="1" r="BB96"/>
  <c i="37" r="J32"/>
  <c i="39" r="F40"/>
  <c i="1" r="BC110"/>
  <c i="40" r="J38"/>
  <c i="1" r="AW113"/>
  <c i="53" r="F39"/>
  <c i="1" r="BB143"/>
  <c i="14" r="J38"/>
  <c i="1" r="AW76"/>
  <c i="15" r="F41"/>
  <c i="1" r="BD77"/>
  <c i="17" r="F39"/>
  <c i="1" r="BB80"/>
  <c i="19" r="F39"/>
  <c i="1" r="BB82"/>
  <c i="23" r="F41"/>
  <c i="1" r="BD86"/>
  <c i="29" r="F41"/>
  <c i="1" r="BD93"/>
  <c i="5" r="F38"/>
  <c i="1" r="BA61"/>
  <c i="26" r="J34"/>
  <c i="28" r="F41"/>
  <c i="1" r="BD92"/>
  <c i="31" r="F38"/>
  <c i="1" r="BA96"/>
  <c i="33" r="J38"/>
  <c i="1" r="AW98"/>
  <c i="37" r="F37"/>
  <c i="1" r="BB104"/>
  <c i="39" r="F39"/>
  <c i="1" r="BB110"/>
  <c i="44" r="F38"/>
  <c i="1" r="BC121"/>
  <c i="47" r="F41"/>
  <c i="1" r="BD130"/>
  <c i="54" r="J38"/>
  <c i="1" r="AW144"/>
  <c i="9" r="F39"/>
  <c i="1" r="BB68"/>
  <c i="13" r="F41"/>
  <c i="1" r="BD75"/>
  <c i="51" r="J38"/>
  <c i="1" r="AW138"/>
  <c r="AS64"/>
  <c r="AS115"/>
  <c r="AS114"/>
  <c r="AS112"/>
  <c r="AS111"/>
  <c r="AS109"/>
  <c r="AS108"/>
  <c r="AS106"/>
  <c r="AS105"/>
  <c r="AS103"/>
  <c r="AS145"/>
  <c i="3" r="F41"/>
  <c i="1" r="BD58"/>
  <c i="9" r="J34"/>
  <c i="11" r="F40"/>
  <c i="1" r="BC70"/>
  <c i="13" r="F38"/>
  <c i="1" r="BA75"/>
  <c i="38" r="F38"/>
  <c i="1" r="BA107"/>
  <c i="43" r="J38"/>
  <c i="1" r="AW119"/>
  <c i="12" r="F39"/>
  <c i="1" r="BB74"/>
  <c i="22" r="F39"/>
  <c i="1" r="BB85"/>
  <c i="28" r="F38"/>
  <c i="1" r="BA92"/>
  <c i="29" r="J38"/>
  <c i="1" r="AW93"/>
  <c i="13" r="J38"/>
  <c i="1" r="AW75"/>
  <c i="26" r="F39"/>
  <c i="1" r="BB90"/>
  <c i="32" r="F38"/>
  <c i="1" r="BA97"/>
  <c i="37" r="F38"/>
  <c i="1" r="BC104"/>
  <c i="40" r="F38"/>
  <c i="1" r="BA113"/>
  <c i="43" r="F38"/>
  <c i="1" r="BA119"/>
  <c i="57" r="F39"/>
  <c i="1" r="BD150"/>
  <c i="2" r="F41"/>
  <c i="1" r="BD57"/>
  <c i="5" r="J38"/>
  <c i="1" r="AW61"/>
  <c i="6" r="J38"/>
  <c i="1" r="AW63"/>
  <c i="10" r="F38"/>
  <c i="1" r="BA69"/>
  <c i="27" r="F41"/>
  <c i="1" r="BD91"/>
  <c i="44" r="F36"/>
  <c i="1" r="BA121"/>
  <c i="47" r="F40"/>
  <c i="1" r="BC130"/>
  <c i="52" r="F39"/>
  <c i="1" r="BB141"/>
  <c i="56" r="F38"/>
  <c i="1" r="BA148"/>
  <c r="BA147"/>
  <c r="AW147"/>
  <c r="AU59"/>
  <c i="46" r="J38"/>
  <c i="1" r="AW127"/>
  <c i="47" r="J38"/>
  <c i="1" r="AW130"/>
  <c i="50" r="F39"/>
  <c i="1" r="BD135"/>
  <c i="56" r="F41"/>
  <c i="1" r="BD148"/>
  <c r="BD147"/>
  <c i="11" r="F39"/>
  <c i="1" r="BB70"/>
  <c i="25" r="F41"/>
  <c i="1" r="BD89"/>
  <c i="33" r="F41"/>
  <c i="1" r="BD98"/>
  <c i="37" r="F36"/>
  <c i="1" r="BA104"/>
  <c i="38" r="F41"/>
  <c i="1" r="BD107"/>
  <c i="49" r="J38"/>
  <c i="1" r="AW133"/>
  <c i="55" r="F36"/>
  <c i="1" r="BA146"/>
  <c i="58" r="F38"/>
  <c i="1" r="BA152"/>
  <c r="BA151"/>
  <c r="AW151"/>
  <c r="AS149"/>
  <c i="7" r="F37"/>
  <c i="1" r="AZ66"/>
  <c i="8" r="F40"/>
  <c i="1" r="BC67"/>
  <c i="30" r="J38"/>
  <c i="1" r="AW95"/>
  <c i="32" r="F41"/>
  <c i="1" r="BD97"/>
  <c i="14" r="F40"/>
  <c i="1" r="BC76"/>
  <c i="16" r="F38"/>
  <c i="1" r="BA79"/>
  <c i="17" r="F41"/>
  <c i="1" r="BD80"/>
  <c i="20" r="F40"/>
  <c i="1" r="BC83"/>
  <c i="20" r="F38"/>
  <c i="1" r="BA83"/>
  <c i="23" r="J38"/>
  <c i="1" r="AW86"/>
  <c i="28" r="J38"/>
  <c i="1" r="AW92"/>
  <c i="30" r="F41"/>
  <c i="1" r="BD95"/>
  <c i="50" r="F36"/>
  <c i="1" r="BA135"/>
  <c i="52" r="F40"/>
  <c i="1" r="BC141"/>
  <c i="57" r="J36"/>
  <c i="1" r="AW150"/>
  <c r="AU151"/>
  <c i="2" r="F40"/>
  <c i="1" r="BC57"/>
  <c i="8" r="J38"/>
  <c i="1" r="AW67"/>
  <c i="25" r="F39"/>
  <c i="1" r="BB89"/>
  <c i="30" r="F39"/>
  <c i="1" r="BB95"/>
  <c i="37" r="J36"/>
  <c i="1" r="AW104"/>
  <c i="40" r="F39"/>
  <c i="1" r="BB113"/>
  <c i="51" r="F41"/>
  <c i="1" r="BD138"/>
  <c i="8" r="F38"/>
  <c i="1" r="BA67"/>
  <c i="15" r="F38"/>
  <c i="1" r="BA77"/>
  <c i="15" r="F39"/>
  <c i="1" r="BB77"/>
  <c i="17" r="F38"/>
  <c i="1" r="BA80"/>
  <c i="19" r="F40"/>
  <c i="1" r="BC82"/>
  <c i="21" r="F38"/>
  <c i="1" r="BA84"/>
  <c i="23" r="F38"/>
  <c i="1" r="BA86"/>
  <c i="26" r="F40"/>
  <c i="1" r="BC90"/>
  <c i="42" r="F40"/>
  <c i="1" r="BC118"/>
  <c i="57" r="F38"/>
  <c i="1" r="BC150"/>
  <c i="6" r="F38"/>
  <c i="1" r="BA63"/>
  <c r="BA62"/>
  <c r="AW62"/>
  <c i="39" r="J38"/>
  <c i="1" r="AW110"/>
  <c i="40" r="F40"/>
  <c i="1" r="BC113"/>
  <c i="47" r="F38"/>
  <c i="1" r="BA130"/>
  <c i="51" r="F39"/>
  <c i="1" r="BB138"/>
  <c i="9" r="F38"/>
  <c i="1" r="BA68"/>
  <c i="26" r="F41"/>
  <c i="1" r="BD90"/>
  <c i="33" r="F40"/>
  <c i="1" r="BC98"/>
  <c i="41" r="F40"/>
  <c i="1" r="BC116"/>
  <c i="43" r="F39"/>
  <c i="1" r="BB119"/>
  <c i="49" r="F41"/>
  <c i="1" r="BD133"/>
  <c i="51" r="F38"/>
  <c i="1" r="BA138"/>
  <c i="27" r="F39"/>
  <c i="1" r="BB91"/>
  <c i="40" r="F41"/>
  <c i="1" r="BD113"/>
  <c i="42" r="F41"/>
  <c i="1" r="BD118"/>
  <c i="26" r="F38"/>
  <c i="1" r="BA90"/>
  <c i="31" r="F40"/>
  <c i="1" r="BC96"/>
  <c i="10" r="J38"/>
  <c i="1" r="AW69"/>
  <c i="19" r="J38"/>
  <c i="1" r="AW82"/>
  <c i="21" r="F41"/>
  <c i="1" r="BD84"/>
  <c i="34" r="J38"/>
  <c i="1" r="AW100"/>
  <c i="41" r="F41"/>
  <c i="1" r="BD116"/>
  <c i="50" r="J36"/>
  <c i="1" r="AW135"/>
  <c i="55" r="J36"/>
  <c i="1" r="AW146"/>
  <c i="56" r="F40"/>
  <c i="1" r="BC148"/>
  <c r="BC147"/>
  <c r="AY147"/>
  <c i="10" r="F39"/>
  <c i="1" r="BB69"/>
  <c i="20" r="F41"/>
  <c i="1" r="BD83"/>
  <c i="22" r="F40"/>
  <c i="1" r="BC85"/>
  <c i="27" r="J38"/>
  <c i="1" r="AW91"/>
  <c i="38" r="F39"/>
  <c i="1" r="BB107"/>
  <c i="53" r="F41"/>
  <c i="1" r="BD143"/>
  <c i="20" r="J34"/>
  <c i="3" r="F40"/>
  <c i="1" r="BC58"/>
  <c i="9" r="F40"/>
  <c i="1" r="BC68"/>
  <c i="10" r="F41"/>
  <c i="1" r="BD69"/>
  <c i="46" r="F38"/>
  <c i="1" r="BA127"/>
  <c i="49" r="F38"/>
  <c i="1" r="BA133"/>
  <c i="5" r="F41"/>
  <c i="1" r="BD61"/>
  <c i="6" r="F41"/>
  <c i="1" r="BD63"/>
  <c r="BD62"/>
  <c i="38" r="J38"/>
  <c i="1" r="AW107"/>
  <c i="46" r="F41"/>
  <c i="1" r="BD127"/>
  <c i="47" r="F39"/>
  <c i="1" r="BB130"/>
  <c i="52" r="J38"/>
  <c i="1" r="AW141"/>
  <c i="53" r="J38"/>
  <c i="1" r="AW143"/>
  <c i="55" r="F38"/>
  <c i="1" r="BC146"/>
  <c i="46" r="F39"/>
  <c i="1" r="BB127"/>
  <c i="48" r="F38"/>
  <c i="1" r="BA132"/>
  <c i="54" r="F38"/>
  <c i="1" r="BA144"/>
  <c i="54" r="F40"/>
  <c i="1" r="BC144"/>
  <c i="11" r="J38"/>
  <c i="1" r="AW70"/>
  <c i="22" r="J34"/>
  <c i="24" r="J38"/>
  <c i="1" r="AW88"/>
  <c i="29" r="F39"/>
  <c i="1" r="BB93"/>
  <c i="44" r="F39"/>
  <c i="1" r="BD121"/>
  <c i="49" r="F40"/>
  <c i="1" r="BC133"/>
  <c i="12" r="F38"/>
  <c i="1" r="BA74"/>
  <c i="27" r="F40"/>
  <c i="1" r="BC91"/>
  <c r="AS73"/>
  <c r="AS72"/>
  <c r="AS71"/>
  <c i="14" r="F41"/>
  <c i="1" r="BD76"/>
  <c i="16" r="F39"/>
  <c i="1" r="BB79"/>
  <c i="16" r="F41"/>
  <c i="1" r="BD79"/>
  <c i="18" r="F40"/>
  <c i="1" r="BC81"/>
  <c i="22" r="F38"/>
  <c i="1" r="BA85"/>
  <c i="26" r="J38"/>
  <c i="1" r="AW90"/>
  <c i="42" r="F39"/>
  <c i="1" r="BB118"/>
  <c r="AS140"/>
  <c r="AS139"/>
  <c r="AS137"/>
  <c r="AS136"/>
  <c r="AS134"/>
  <c i="4" r="F38"/>
  <c i="1" r="BA60"/>
  <c i="10" r="F40"/>
  <c i="1" r="BC69"/>
  <c i="33" r="F39"/>
  <c i="1" r="BB98"/>
  <c i="39" r="F41"/>
  <c i="1" r="BD110"/>
  <c i="45" r="F38"/>
  <c i="1" r="BA124"/>
  <c i="57" r="F37"/>
  <c i="1" r="BB150"/>
  <c i="2" r="F39"/>
  <c i="1" r="BB57"/>
  <c i="4" r="F40"/>
  <c i="1" r="BC60"/>
  <c i="18" r="J38"/>
  <c i="1" r="AW81"/>
  <c i="21" r="F40"/>
  <c i="1" r="BC84"/>
  <c i="34" r="F41"/>
  <c i="1" r="BD100"/>
  <c i="35" r="F38"/>
  <c i="1" r="BA101"/>
  <c i="36" r="F38"/>
  <c i="1" r="BA102"/>
  <c i="50" r="F37"/>
  <c i="1" r="BB135"/>
  <c i="54" r="F39"/>
  <c i="1" r="BB144"/>
  <c i="9" r="J38"/>
  <c i="1" r="AW68"/>
  <c i="25" r="J38"/>
  <c i="1" r="AW89"/>
  <c i="29" r="F40"/>
  <c i="1" r="BC93"/>
  <c i="57" r="F36"/>
  <c i="1" r="BA150"/>
  <c i="58" r="F40"/>
  <c i="1" r="BC152"/>
  <c r="BC151"/>
  <c r="AY151"/>
  <c i="2" r="J38"/>
  <c i="1" r="AW57"/>
  <c i="3" r="F39"/>
  <c i="1" r="BB58"/>
  <c i="4" r="F41"/>
  <c i="1" r="BD60"/>
  <c i="36" r="F41"/>
  <c i="1" r="BD102"/>
  <c i="55" r="F37"/>
  <c i="1" r="BB146"/>
  <c i="4" r="F39"/>
  <c i="1" r="BB60"/>
  <c i="34" r="F38"/>
  <c i="1" r="BA100"/>
  <c i="44" r="J36"/>
  <c i="1" r="AW121"/>
  <c i="13" l="1" r="T1177"/>
  <c i="29" r="T204"/>
  <c r="R441"/>
  <c i="13" r="P996"/>
  <c r="R1262"/>
  <c r="R996"/>
  <c r="P953"/>
  <c i="29" r="P205"/>
  <c r="R205"/>
  <c i="13" r="T953"/>
  <c r="P1394"/>
  <c i="41" r="P99"/>
  <c r="P98"/>
  <c i="1" r="AU116"/>
  <c i="33" r="BK100"/>
  <c r="J100"/>
  <c r="J69"/>
  <c i="31" r="T110"/>
  <c i="30" r="P109"/>
  <c r="P108"/>
  <c i="1" r="AU95"/>
  <c i="24" r="P99"/>
  <c r="P98"/>
  <c i="1" r="AU88"/>
  <c i="54" r="P98"/>
  <c r="P97"/>
  <c i="1" r="AU144"/>
  <c i="31" r="P169"/>
  <c i="29" r="R204"/>
  <c i="52" r="P97"/>
  <c r="P96"/>
  <c i="1" r="AU141"/>
  <c i="50" r="P93"/>
  <c r="P92"/>
  <c i="1" r="AU135"/>
  <c i="47" r="P99"/>
  <c r="P98"/>
  <c i="1" r="AU130"/>
  <c i="44" r="BK93"/>
  <c r="J93"/>
  <c r="J64"/>
  <c i="21" r="R97"/>
  <c i="13" r="R420"/>
  <c r="R375"/>
  <c i="2" r="P95"/>
  <c r="P94"/>
  <c i="1" r="AU57"/>
  <c i="45" r="R101"/>
  <c r="R100"/>
  <c i="31" r="BK110"/>
  <c r="J110"/>
  <c r="J69"/>
  <c i="30" r="T110"/>
  <c i="29" r="R156"/>
  <c i="13" r="BK953"/>
  <c r="J953"/>
  <c r="J110"/>
  <c i="29" r="P121"/>
  <c i="4" r="T103"/>
  <c r="T102"/>
  <c i="51" r="R101"/>
  <c r="R100"/>
  <c i="32" r="P164"/>
  <c r="P126"/>
  <c r="P109"/>
  <c i="1" r="AU97"/>
  <c i="49" r="T98"/>
  <c r="T97"/>
  <c i="56" r="P99"/>
  <c r="P98"/>
  <c i="1" r="AU148"/>
  <c i="42" r="R98"/>
  <c i="36" r="T98"/>
  <c r="T97"/>
  <c i="13" r="R1021"/>
  <c i="50" r="BK93"/>
  <c r="BK92"/>
  <c r="J92"/>
  <c i="27" r="P99"/>
  <c r="P98"/>
  <c i="1" r="AU91"/>
  <c i="22" r="P95"/>
  <c i="1" r="AU85"/>
  <c i="13" r="P420"/>
  <c r="P375"/>
  <c i="10" r="P114"/>
  <c r="P98"/>
  <c i="1" r="AU69"/>
  <c i="40" r="R94"/>
  <c i="27" r="R99"/>
  <c r="R98"/>
  <c i="15" r="P101"/>
  <c i="1" r="AU77"/>
  <c i="13" r="P472"/>
  <c i="48" r="T98"/>
  <c i="40" r="T94"/>
  <c i="31" r="T169"/>
  <c i="30" r="T172"/>
  <c i="28" r="R94"/>
  <c i="23" r="R94"/>
  <c i="45" r="BK101"/>
  <c r="J101"/>
  <c r="J68"/>
  <c i="26" r="P101"/>
  <c r="P100"/>
  <c i="1" r="AU90"/>
  <c i="18" r="P97"/>
  <c r="P96"/>
  <c i="1" r="AU81"/>
  <c i="8" r="R94"/>
  <c i="56" r="T99"/>
  <c r="T98"/>
  <c i="48" r="BK98"/>
  <c r="J98"/>
  <c i="23" r="P94"/>
  <c i="1" r="AU86"/>
  <c i="18" r="R96"/>
  <c i="53" r="T98"/>
  <c i="46" r="R96"/>
  <c r="R95"/>
  <c i="14" r="R120"/>
  <c r="R103"/>
  <c i="13" r="BK175"/>
  <c r="J175"/>
  <c r="J69"/>
  <c i="6" r="T101"/>
  <c r="T100"/>
  <c i="15" r="R101"/>
  <c i="13" r="R905"/>
  <c i="56" r="R99"/>
  <c r="R98"/>
  <c i="44" r="T93"/>
  <c r="T92"/>
  <c i="34" r="R103"/>
  <c i="18" r="T97"/>
  <c r="T96"/>
  <c i="2" r="R95"/>
  <c r="R94"/>
  <c i="22" r="T95"/>
  <c i="14" r="P121"/>
  <c r="P120"/>
  <c r="P103"/>
  <c i="1" r="AU76"/>
  <c i="13" r="P1021"/>
  <c i="29" r="P490"/>
  <c i="21" r="T97"/>
  <c i="13" r="T1021"/>
  <c r="T905"/>
  <c r="R472"/>
  <c i="34" r="T103"/>
  <c i="14" r="T103"/>
  <c i="57" r="T93"/>
  <c r="T92"/>
  <c i="48" r="P98"/>
  <c i="1" r="AU132"/>
  <c i="10" r="R98"/>
  <c i="54" r="T98"/>
  <c r="T97"/>
  <c i="43" r="P98"/>
  <c r="P97"/>
  <c i="1" r="AU119"/>
  <c i="51" r="T101"/>
  <c r="T100"/>
  <c i="13" r="R661"/>
  <c r="R595"/>
  <c r="T245"/>
  <c i="36" r="R98"/>
  <c r="R97"/>
  <c i="30" r="R172"/>
  <c r="R109"/>
  <c r="R108"/>
  <c i="26" r="T101"/>
  <c r="T100"/>
  <c i="24" r="T99"/>
  <c r="T98"/>
  <c i="39" r="P98"/>
  <c r="P97"/>
  <c i="1" r="AU110"/>
  <c i="37" r="T93"/>
  <c r="T92"/>
  <c i="10" r="T114"/>
  <c r="T98"/>
  <c i="42" r="P98"/>
  <c i="1" r="AU118"/>
  <c i="31" r="R110"/>
  <c i="13" r="P245"/>
  <c i="21" r="BK97"/>
  <c r="J97"/>
  <c i="6" r="BK101"/>
  <c r="J101"/>
  <c r="J68"/>
  <c i="36" r="P98"/>
  <c r="P97"/>
  <c i="1" r="AU102"/>
  <c i="33" r="T100"/>
  <c r="T99"/>
  <c r="T98"/>
  <c i="2" r="T95"/>
  <c r="T94"/>
  <c i="45" r="P101"/>
  <c r="P100"/>
  <c i="1" r="AU124"/>
  <c i="43" r="BK98"/>
  <c r="BK97"/>
  <c r="J97"/>
  <c r="J67"/>
  <c i="31" r="R169"/>
  <c i="28" r="P94"/>
  <c i="1" r="AU92"/>
  <c i="8" r="T94"/>
  <c i="38" r="P100"/>
  <c r="P99"/>
  <c i="1" r="AU107"/>
  <c i="13" r="BK1457"/>
  <c r="J1457"/>
  <c r="J136"/>
  <c i="6" r="P101"/>
  <c r="P100"/>
  <c i="1" r="AU63"/>
  <c i="52" r="T97"/>
  <c r="T96"/>
  <c i="49" r="R98"/>
  <c r="R97"/>
  <c i="34" r="P103"/>
  <c i="1" r="AU100"/>
  <c i="29" r="T122"/>
  <c i="13" r="P1457"/>
  <c r="P905"/>
  <c r="P175"/>
  <c i="39" r="BK97"/>
  <c r="J97"/>
  <c r="J67"/>
  <c i="58" r="T100"/>
  <c r="T99"/>
  <c i="13" r="R175"/>
  <c i="46" r="P96"/>
  <c r="P95"/>
  <c i="1" r="AU127"/>
  <c i="32" r="R127"/>
  <c i="31" r="P110"/>
  <c r="P109"/>
  <c r="P108"/>
  <c i="1" r="AU96"/>
  <c i="19" r="BK93"/>
  <c r="J93"/>
  <c i="13" r="P1262"/>
  <c i="11" r="R98"/>
  <c r="R95"/>
  <c i="44" r="R93"/>
  <c r="R92"/>
  <c i="36" r="BK98"/>
  <c r="BK97"/>
  <c r="J97"/>
  <c i="33" r="P100"/>
  <c r="P99"/>
  <c r="P98"/>
  <c i="1" r="AU98"/>
  <c i="25" r="T97"/>
  <c r="T96"/>
  <c i="22" r="R95"/>
  <c i="54" r="R98"/>
  <c r="R97"/>
  <c i="53" r="R98"/>
  <c i="43" r="T98"/>
  <c r="T97"/>
  <c i="39" r="R98"/>
  <c r="R97"/>
  <c i="4" r="R103"/>
  <c r="R102"/>
  <c i="53" r="P98"/>
  <c i="1" r="AU143"/>
  <c i="38" r="R100"/>
  <c r="R99"/>
  <c i="37" r="P93"/>
  <c r="P92"/>
  <c i="1" r="AU104"/>
  <c i="25" r="R97"/>
  <c r="R96"/>
  <c i="15" r="BK101"/>
  <c r="J101"/>
  <c i="13" r="T661"/>
  <c r="T595"/>
  <c i="28" r="T94"/>
  <c i="13" r="P661"/>
  <c r="P595"/>
  <c r="R245"/>
  <c i="45" r="T101"/>
  <c r="T100"/>
  <c i="32" r="BK127"/>
  <c r="J127"/>
  <c r="J72"/>
  <c i="29" r="T156"/>
  <c i="19" r="P93"/>
  <c i="1" r="AU82"/>
  <c i="38" r="BK100"/>
  <c r="J100"/>
  <c r="J68"/>
  <c i="32" r="T109"/>
  <c i="58" r="R100"/>
  <c r="R99"/>
  <c i="55" r="R93"/>
  <c r="R92"/>
  <c i="57" r="BK93"/>
  <c r="BK92"/>
  <c r="J92"/>
  <c r="J63"/>
  <c i="26" r="R101"/>
  <c r="R100"/>
  <c i="16" r="T98"/>
  <c r="T97"/>
  <c i="56" r="BK99"/>
  <c r="BK98"/>
  <c r="J98"/>
  <c i="38" r="T100"/>
  <c r="T99"/>
  <c i="13" r="T472"/>
  <c i="55" r="P93"/>
  <c r="P92"/>
  <c i="1" r="AU146"/>
  <c i="49" r="P98"/>
  <c r="P97"/>
  <c i="1" r="AU133"/>
  <c i="16" r="P98"/>
  <c r="P97"/>
  <c i="1" r="AU79"/>
  <c i="32" r="R164"/>
  <c i="29" r="R122"/>
  <c r="R121"/>
  <c r="R120"/>
  <c i="24" r="R99"/>
  <c r="R98"/>
  <c i="8" r="P94"/>
  <c i="1" r="AU67"/>
  <c i="50" r="T93"/>
  <c r="T92"/>
  <c i="46" r="T96"/>
  <c r="T95"/>
  <c i="43" r="R98"/>
  <c r="R97"/>
  <c i="29" r="P322"/>
  <c r="P204"/>
  <c i="15" r="T101"/>
  <c i="13" r="T420"/>
  <c r="T375"/>
  <c i="1" r="AG83"/>
  <c i="14" r="BK121"/>
  <c r="J121"/>
  <c r="J72"/>
  <c i="30" r="BK172"/>
  <c r="J172"/>
  <c r="J74"/>
  <c i="58" r="BK100"/>
  <c i="7" r="BK94"/>
  <c r="J94"/>
  <c r="J68"/>
  <c i="3" r="BK97"/>
  <c r="J97"/>
  <c r="J68"/>
  <c i="58" r="BK237"/>
  <c r="J237"/>
  <c r="J74"/>
  <c i="55" r="BK92"/>
  <c r="J92"/>
  <c i="54" r="J98"/>
  <c r="J68"/>
  <c i="52" r="J97"/>
  <c r="J68"/>
  <c i="51" r="J101"/>
  <c r="J68"/>
  <c i="49" r="BK97"/>
  <c r="J97"/>
  <c i="47" r="J100"/>
  <c r="J69"/>
  <c r="J99"/>
  <c r="J68"/>
  <c i="46" r="BK95"/>
  <c r="J95"/>
  <c i="41" r="J100"/>
  <c r="J69"/>
  <c r="BK98"/>
  <c r="J98"/>
  <c i="38" r="BK99"/>
  <c r="J99"/>
  <c r="J67"/>
  <c i="1" r="AG104"/>
  <c i="37" r="J63"/>
  <c r="J93"/>
  <c r="J64"/>
  <c i="32" r="J110"/>
  <c r="J68"/>
  <c i="30" r="J110"/>
  <c r="J69"/>
  <c i="29" r="BK121"/>
  <c r="J121"/>
  <c r="J68"/>
  <c i="28" r="BK94"/>
  <c r="J94"/>
  <c i="27" r="BK98"/>
  <c r="J98"/>
  <c i="1" r="AG90"/>
  <c i="25" r="J97"/>
  <c r="J68"/>
  <c i="1" r="AG88"/>
  <c i="24" r="J67"/>
  <c r="J99"/>
  <c r="J68"/>
  <c i="1" r="AG85"/>
  <c i="18" r="BK96"/>
  <c r="J96"/>
  <c r="J67"/>
  <c i="16" r="BK97"/>
  <c r="J97"/>
  <c r="J67"/>
  <c i="14" r="J104"/>
  <c r="J68"/>
  <c i="13" r="BK905"/>
  <c r="J905"/>
  <c r="J107"/>
  <c r="BK595"/>
  <c r="J595"/>
  <c r="J92"/>
  <c r="BK375"/>
  <c r="J375"/>
  <c r="J81"/>
  <c i="12" r="BK105"/>
  <c r="BK104"/>
  <c r="J104"/>
  <c r="J67"/>
  <c i="10" r="BK98"/>
  <c r="J98"/>
  <c r="J67"/>
  <c i="1" r="AG68"/>
  <c r="AG67"/>
  <c i="8" r="J67"/>
  <c i="4" r="BK102"/>
  <c r="J102"/>
  <c r="J67"/>
  <c i="21" r="J37"/>
  <c i="1" r="AV84"/>
  <c r="AT84"/>
  <c i="51" r="F37"/>
  <c i="1" r="AZ138"/>
  <c i="25" r="F37"/>
  <c i="1" r="AZ89"/>
  <c i="39" r="F37"/>
  <c i="1" r="AZ110"/>
  <c i="46" r="F37"/>
  <c i="1" r="AZ127"/>
  <c i="47" r="J34"/>
  <c i="1" r="AG130"/>
  <c i="49" r="J37"/>
  <c i="1" r="AV133"/>
  <c r="AT133"/>
  <c i="43" r="F37"/>
  <c i="1" r="AZ119"/>
  <c r="BC87"/>
  <c r="AY87"/>
  <c i="34" r="J37"/>
  <c i="1" r="AV100"/>
  <c r="AT100"/>
  <c i="51" r="J37"/>
  <c i="1" r="AV138"/>
  <c r="AT138"/>
  <c i="21" r="J34"/>
  <c i="1" r="AG84"/>
  <c r="BC56"/>
  <c r="AY56"/>
  <c i="14" r="J37"/>
  <c i="1" r="AV76"/>
  <c r="AT76"/>
  <c i="25" r="J37"/>
  <c i="1" r="AV89"/>
  <c r="AT89"/>
  <c r="BD99"/>
  <c r="BC99"/>
  <c r="AY99"/>
  <c i="38" r="F37"/>
  <c i="1" r="AZ107"/>
  <c r="BD149"/>
  <c i="50" r="J32"/>
  <c i="1" r="AG135"/>
  <c i="2" r="J37"/>
  <c i="1" r="AV57"/>
  <c r="AT57"/>
  <c r="BD59"/>
  <c i="9" r="J37"/>
  <c i="1" r="AV68"/>
  <c r="AT68"/>
  <c r="AN68"/>
  <c i="15" r="J37"/>
  <c i="1" r="AV77"/>
  <c r="AT77"/>
  <c i="22" r="J37"/>
  <c i="1" r="AV85"/>
  <c r="AT85"/>
  <c r="AN85"/>
  <c i="35" r="J37"/>
  <c i="1" r="AV101"/>
  <c r="AT101"/>
  <c r="BD117"/>
  <c i="44" r="F35"/>
  <c i="1" r="AZ121"/>
  <c i="3" r="F37"/>
  <c i="1" r="AZ58"/>
  <c i="26" r="F37"/>
  <c i="1" r="AZ90"/>
  <c r="BB94"/>
  <c r="AX94"/>
  <c r="BA94"/>
  <c r="AW94"/>
  <c i="34" r="F37"/>
  <c i="1" r="AZ100"/>
  <c i="12" r="J37"/>
  <c i="1" r="AV74"/>
  <c r="AT74"/>
  <c i="32" r="J37"/>
  <c i="1" r="AV97"/>
  <c r="AT97"/>
  <c i="16" r="F37"/>
  <c i="1" r="AZ79"/>
  <c i="17" r="F37"/>
  <c i="1" r="AZ80"/>
  <c i="28" r="J34"/>
  <c i="1" r="AG92"/>
  <c i="33" r="F37"/>
  <c i="1" r="AZ98"/>
  <c i="42" r="J37"/>
  <c i="1" r="AV118"/>
  <c r="AT118"/>
  <c i="48" r="J37"/>
  <c i="1" r="AV132"/>
  <c r="AT132"/>
  <c r="BB87"/>
  <c r="AX87"/>
  <c i="31" r="F37"/>
  <c i="1" r="AZ96"/>
  <c i="40" r="F37"/>
  <c i="1" r="AZ113"/>
  <c r="BA117"/>
  <c r="AW117"/>
  <c i="49" r="F37"/>
  <c i="1" r="AZ133"/>
  <c i="11" r="J37"/>
  <c i="1" r="AV70"/>
  <c r="AT70"/>
  <c i="30" r="F37"/>
  <c i="1" r="AZ95"/>
  <c r="BD145"/>
  <c i="58" r="J37"/>
  <c i="1" r="AV152"/>
  <c r="AT152"/>
  <c i="20" r="J37"/>
  <c i="1" r="AV83"/>
  <c r="AT83"/>
  <c r="AN83"/>
  <c r="BA78"/>
  <c r="AW78"/>
  <c i="23" r="F37"/>
  <c i="1" r="AZ86"/>
  <c i="27" r="J34"/>
  <c i="1" r="AG91"/>
  <c i="36" r="J37"/>
  <c i="1" r="AV102"/>
  <c r="AT102"/>
  <c r="BC142"/>
  <c r="AY142"/>
  <c r="BB142"/>
  <c r="AX142"/>
  <c i="55" r="F35"/>
  <c i="1" r="AZ146"/>
  <c i="58" r="F37"/>
  <c i="1" r="AZ152"/>
  <c r="AZ151"/>
  <c r="AV151"/>
  <c r="AT151"/>
  <c i="5" r="J34"/>
  <c i="1" r="AG61"/>
  <c r="BA65"/>
  <c r="AW65"/>
  <c i="13" r="F37"/>
  <c i="1" r="AZ75"/>
  <c r="BC65"/>
  <c r="AY65"/>
  <c i="20" r="F37"/>
  <c i="1" r="AZ83"/>
  <c i="28" r="J37"/>
  <c i="1" r="AV92"/>
  <c r="AT92"/>
  <c i="30" r="J37"/>
  <c i="1" r="AV95"/>
  <c r="AT95"/>
  <c r="BB145"/>
  <c r="AX145"/>
  <c r="AU147"/>
  <c r="AU62"/>
  <c r="BA56"/>
  <c r="AW56"/>
  <c i="3" r="J37"/>
  <c i="1" r="AV58"/>
  <c r="AT58"/>
  <c i="8" r="F37"/>
  <c i="1" r="AZ67"/>
  <c i="22" r="F37"/>
  <c i="1" r="AZ85"/>
  <c i="28" r="F37"/>
  <c i="1" r="AZ92"/>
  <c i="39" r="J37"/>
  <c i="1" r="AV110"/>
  <c r="AT110"/>
  <c i="42" r="F37"/>
  <c i="1" r="AZ118"/>
  <c r="BA131"/>
  <c r="AW131"/>
  <c i="49" r="J34"/>
  <c i="1" r="AG133"/>
  <c i="50" r="J35"/>
  <c i="1" r="AV135"/>
  <c r="AT135"/>
  <c i="5" r="F37"/>
  <c i="1" r="AZ61"/>
  <c r="BD65"/>
  <c i="11" r="F37"/>
  <c i="1" r="AZ70"/>
  <c r="BD78"/>
  <c i="23" r="J37"/>
  <c i="1" r="AV86"/>
  <c r="AT86"/>
  <c i="32" r="F37"/>
  <c i="1" r="AZ97"/>
  <c i="16" r="J37"/>
  <c i="1" r="AV79"/>
  <c r="AT79"/>
  <c i="19" r="F37"/>
  <c i="1" r="AZ82"/>
  <c i="26" r="J37"/>
  <c i="1" r="AV90"/>
  <c r="AT90"/>
  <c r="AN90"/>
  <c r="BA99"/>
  <c r="AW99"/>
  <c r="BB99"/>
  <c r="AX99"/>
  <c i="37" r="F35"/>
  <c i="1" r="AZ104"/>
  <c i="54" r="J37"/>
  <c i="1" r="AV144"/>
  <c r="AT144"/>
  <c i="7" r="J37"/>
  <c i="1" r="AV66"/>
  <c r="AT66"/>
  <c i="10" r="F37"/>
  <c i="1" r="AZ69"/>
  <c r="BC78"/>
  <c r="AY78"/>
  <c i="24" r="F37"/>
  <c i="1" r="AZ88"/>
  <c r="BC94"/>
  <c r="AY94"/>
  <c i="35" r="F37"/>
  <c i="1" r="AZ101"/>
  <c i="41" r="J34"/>
  <c i="1" r="AG116"/>
  <c r="BB117"/>
  <c r="AX117"/>
  <c i="45" r="F37"/>
  <c i="1" r="AZ124"/>
  <c r="BA149"/>
  <c r="AW149"/>
  <c r="AS55"/>
  <c r="AS54"/>
  <c i="12" r="F37"/>
  <c i="1" r="AZ74"/>
  <c i="15" r="F37"/>
  <c i="1" r="AZ77"/>
  <c i="33" r="J37"/>
  <c i="1" r="AV98"/>
  <c r="AT98"/>
  <c i="47" r="F37"/>
  <c i="1" r="AZ130"/>
  <c i="52" r="F37"/>
  <c i="1" r="AZ141"/>
  <c i="57" r="J35"/>
  <c i="1" r="AV150"/>
  <c r="AT150"/>
  <c r="BA59"/>
  <c r="AW59"/>
  <c i="6" r="F37"/>
  <c i="1" r="AZ63"/>
  <c r="AZ62"/>
  <c r="AV62"/>
  <c r="AT62"/>
  <c i="41" r="F37"/>
  <c i="1" r="AZ116"/>
  <c i="51" r="J34"/>
  <c i="1" r="AG138"/>
  <c i="52" r="J37"/>
  <c i="1" r="AV141"/>
  <c r="AT141"/>
  <c i="36" r="J34"/>
  <c i="1" r="AG102"/>
  <c r="AU149"/>
  <c r="BD56"/>
  <c i="8" r="J37"/>
  <c i="1" r="AV67"/>
  <c r="AT67"/>
  <c r="AN67"/>
  <c r="BB65"/>
  <c i="19" r="J37"/>
  <c i="1" r="AV82"/>
  <c r="AT82"/>
  <c i="24" r="J37"/>
  <c i="1" r="AV88"/>
  <c r="AT88"/>
  <c r="AN88"/>
  <c r="BD131"/>
  <c i="50" r="F35"/>
  <c i="1" r="AZ135"/>
  <c i="55" r="J35"/>
  <c i="1" r="AV146"/>
  <c r="AT146"/>
  <c r="AU56"/>
  <c i="15" r="J34"/>
  <c i="1" r="AG77"/>
  <c i="2" r="J34"/>
  <c i="1" r="AG57"/>
  <c i="14" r="F37"/>
  <c i="1" r="AZ76"/>
  <c i="21" r="F37"/>
  <c i="1" r="AZ84"/>
  <c i="29" r="F37"/>
  <c i="1" r="AZ93"/>
  <c i="40" r="J34"/>
  <c i="1" r="AG113"/>
  <c i="46" r="J34"/>
  <c i="1" r="AG127"/>
  <c i="47" r="J37"/>
  <c i="1" r="AV130"/>
  <c r="AT130"/>
  <c r="BB149"/>
  <c r="AX149"/>
  <c i="56" r="J34"/>
  <c i="1" r="AG148"/>
  <c r="AG147"/>
  <c i="4" r="J37"/>
  <c i="1" r="AV60"/>
  <c r="AT60"/>
  <c i="43" r="J37"/>
  <c i="1" r="AV119"/>
  <c r="AT119"/>
  <c i="48" r="F37"/>
  <c i="1" r="AZ132"/>
  <c r="BA87"/>
  <c r="AW87"/>
  <c r="BD94"/>
  <c i="36" r="F37"/>
  <c i="1" r="AZ102"/>
  <c r="BC117"/>
  <c r="AY117"/>
  <c r="BC131"/>
  <c r="AY131"/>
  <c i="53" r="F37"/>
  <c i="1" r="AZ143"/>
  <c r="BC59"/>
  <c r="AY59"/>
  <c i="18" r="J37"/>
  <c i="1" r="AV81"/>
  <c r="AT81"/>
  <c i="31" r="J37"/>
  <c i="1" r="AV96"/>
  <c r="AT96"/>
  <c r="BB59"/>
  <c r="AX59"/>
  <c i="10" r="J37"/>
  <c i="1" r="AV69"/>
  <c r="AT69"/>
  <c i="40" r="J37"/>
  <c i="1" r="AV113"/>
  <c r="AT113"/>
  <c i="52" r="J34"/>
  <c i="1" r="AG141"/>
  <c r="BD142"/>
  <c r="BA142"/>
  <c r="AW142"/>
  <c i="54" r="J34"/>
  <c i="1" r="AG144"/>
  <c r="BC145"/>
  <c r="AY145"/>
  <c i="57" r="F35"/>
  <c i="1" r="AZ150"/>
  <c i="2" r="F37"/>
  <c i="1" r="AZ57"/>
  <c i="11" r="J34"/>
  <c i="1" r="AG70"/>
  <c i="42" r="J34"/>
  <c i="1" r="AG118"/>
  <c i="45" r="J37"/>
  <c i="1" r="AV124"/>
  <c r="AT124"/>
  <c i="23" r="J34"/>
  <c i="1" r="AG86"/>
  <c i="25" r="J34"/>
  <c i="1" r="AG89"/>
  <c r="AG87"/>
  <c i="27" r="J37"/>
  <c i="1" r="AV91"/>
  <c r="AT91"/>
  <c i="37" r="J35"/>
  <c i="1" r="AV104"/>
  <c r="AT104"/>
  <c r="AN104"/>
  <c r="BC149"/>
  <c r="AY149"/>
  <c i="48" r="J34"/>
  <c i="1" r="AG132"/>
  <c i="13" r="J37"/>
  <c i="1" r="AV75"/>
  <c r="AT75"/>
  <c i="19" r="J34"/>
  <c i="1" r="AG82"/>
  <c i="6" r="J37"/>
  <c i="1" r="AV63"/>
  <c r="AT63"/>
  <c r="BB131"/>
  <c r="AX131"/>
  <c i="53" r="J34"/>
  <c i="1" r="AG143"/>
  <c r="BA145"/>
  <c r="AW145"/>
  <c i="55" r="J32"/>
  <c i="1" r="AG146"/>
  <c i="56" r="J37"/>
  <c i="1" r="AV148"/>
  <c r="AT148"/>
  <c i="17" r="J37"/>
  <c i="1" r="AV80"/>
  <c r="AT80"/>
  <c r="BD87"/>
  <c i="29" r="J37"/>
  <c i="1" r="AV93"/>
  <c r="AT93"/>
  <c i="53" r="J37"/>
  <c i="1" r="AV143"/>
  <c r="AT143"/>
  <c i="56" r="F37"/>
  <c i="1" r="AZ148"/>
  <c r="AZ147"/>
  <c r="AV147"/>
  <c r="AT147"/>
  <c i="4" r="F37"/>
  <c i="1" r="AZ60"/>
  <c r="BB56"/>
  <c r="AX56"/>
  <c i="41" r="J37"/>
  <c i="1" r="AV116"/>
  <c r="AT116"/>
  <c i="46" r="J37"/>
  <c i="1" r="AV127"/>
  <c r="AT127"/>
  <c i="54" r="F37"/>
  <c i="1" r="AZ144"/>
  <c i="5" r="J37"/>
  <c i="1" r="AV61"/>
  <c r="AT61"/>
  <c i="9" r="F37"/>
  <c i="1" r="AZ68"/>
  <c i="17" r="J34"/>
  <c i="1" r="AG80"/>
  <c i="18" r="F37"/>
  <c i="1" r="AZ81"/>
  <c r="BB78"/>
  <c r="AX78"/>
  <c i="27" r="F37"/>
  <c i="1" r="AZ91"/>
  <c i="34" r="J34"/>
  <c i="1" r="AG100"/>
  <c i="35" r="J34"/>
  <c i="1" r="AG101"/>
  <c i="38" r="J37"/>
  <c i="1" r="AV107"/>
  <c r="AT107"/>
  <c i="44" r="J35"/>
  <c i="1" r="AV121"/>
  <c r="AT121"/>
  <c i="58" l="1" r="BK99"/>
  <c r="J99"/>
  <c r="J67"/>
  <c i="32" r="R126"/>
  <c r="R109"/>
  <c i="13" r="P174"/>
  <c r="P173"/>
  <c i="1" r="AU75"/>
  <c i="29" r="T121"/>
  <c r="T120"/>
  <c i="13" r="R174"/>
  <c r="R173"/>
  <c i="31" r="R109"/>
  <c r="R108"/>
  <c i="13" r="T174"/>
  <c r="T173"/>
  <c i="29" r="P120"/>
  <c i="1" r="AU93"/>
  <c i="30" r="T109"/>
  <c r="T108"/>
  <c i="31" r="T109"/>
  <c r="T108"/>
  <c i="21" r="J67"/>
  <c i="50" r="J63"/>
  <c i="7" r="BK93"/>
  <c r="J93"/>
  <c r="J67"/>
  <c i="45" r="BK100"/>
  <c r="J100"/>
  <c r="J67"/>
  <c i="32" r="BK126"/>
  <c r="J126"/>
  <c r="J71"/>
  <c i="36" r="J98"/>
  <c r="J68"/>
  <c i="44" r="BK92"/>
  <c r="J92"/>
  <c r="J63"/>
  <c i="58" r="J100"/>
  <c r="J68"/>
  <c i="56" r="J99"/>
  <c r="J68"/>
  <c i="15" r="J67"/>
  <c i="36" r="J67"/>
  <c i="3" r="BK96"/>
  <c r="J96"/>
  <c i="31" r="BK109"/>
  <c r="BK108"/>
  <c r="J108"/>
  <c i="14" r="BK120"/>
  <c r="J120"/>
  <c r="J71"/>
  <c i="56" r="J67"/>
  <c i="19" r="J67"/>
  <c i="50" r="J93"/>
  <c r="J64"/>
  <c i="30" r="BK109"/>
  <c r="J109"/>
  <c r="J68"/>
  <c i="57" r="J93"/>
  <c r="J64"/>
  <c i="43" r="J98"/>
  <c r="J68"/>
  <c i="33" r="BK99"/>
  <c r="BK98"/>
  <c r="J98"/>
  <c r="J67"/>
  <c i="6" r="BK100"/>
  <c r="J100"/>
  <c r="J67"/>
  <c i="48" r="J67"/>
  <c i="1" r="AN146"/>
  <c i="55" r="J63"/>
  <c i="56" r="J43"/>
  <c i="1" r="AN144"/>
  <c i="55" r="J41"/>
  <c i="1" r="AN143"/>
  <c i="54" r="J43"/>
  <c i="1" r="AN141"/>
  <c i="53" r="J43"/>
  <c i="1" r="AN138"/>
  <c i="52" r="J43"/>
  <c i="51" r="J43"/>
  <c i="1" r="AN133"/>
  <c i="50" r="J41"/>
  <c i="49" r="J67"/>
  <c r="J43"/>
  <c i="1" r="AN130"/>
  <c i="48" r="J43"/>
  <c i="1" r="AN127"/>
  <c i="47" r="J43"/>
  <c i="46" r="J67"/>
  <c r="J43"/>
  <c i="1" r="AN118"/>
  <c r="AN116"/>
  <c i="42" r="J43"/>
  <c i="41" r="J67"/>
  <c i="1" r="AN113"/>
  <c i="41" r="J43"/>
  <c i="40" r="J43"/>
  <c i="37" r="J41"/>
  <c i="1" r="AN101"/>
  <c i="36" r="J43"/>
  <c i="1" r="AN100"/>
  <c i="35" r="J43"/>
  <c i="34" r="J43"/>
  <c i="29" r="BK120"/>
  <c r="J120"/>
  <c i="1" r="AN92"/>
  <c i="28" r="J67"/>
  <c i="1" r="AN91"/>
  <c i="27" r="J67"/>
  <c i="28" r="J43"/>
  <c i="27" r="J43"/>
  <c i="1" r="AN89"/>
  <c i="26" r="J43"/>
  <c i="25" r="J43"/>
  <c i="1" r="AN86"/>
  <c i="24" r="J43"/>
  <c i="23" r="J43"/>
  <c i="22" r="J43"/>
  <c i="21" r="J43"/>
  <c i="20" r="J43"/>
  <c i="19" r="J43"/>
  <c i="1" r="AN80"/>
  <c i="17" r="J43"/>
  <c i="15" r="J43"/>
  <c i="13" r="BK174"/>
  <c r="J174"/>
  <c r="J68"/>
  <c i="12" r="J105"/>
  <c r="J68"/>
  <c i="1" r="AN70"/>
  <c i="11" r="J43"/>
  <c i="9" r="J43"/>
  <c i="8" r="J43"/>
  <c i="1" r="AN61"/>
  <c i="5" r="J43"/>
  <c i="1" r="AN57"/>
  <c i="2" r="J43"/>
  <c i="1" r="AN84"/>
  <c r="AN148"/>
  <c r="AN102"/>
  <c r="AN135"/>
  <c r="AN147"/>
  <c r="AN132"/>
  <c r="AN77"/>
  <c r="AN82"/>
  <c r="AG145"/>
  <c r="AU131"/>
  <c r="BD140"/>
  <c r="BD139"/>
  <c r="BD137"/>
  <c r="BD136"/>
  <c r="BD134"/>
  <c r="BD115"/>
  <c r="BD114"/>
  <c r="BD112"/>
  <c r="BD111"/>
  <c r="BD109"/>
  <c r="BD108"/>
  <c r="BD106"/>
  <c r="BD105"/>
  <c r="BD103"/>
  <c i="3" r="J34"/>
  <c i="1" r="AG58"/>
  <c r="AG56"/>
  <c r="BA140"/>
  <c r="AW140"/>
  <c r="AU142"/>
  <c r="BD73"/>
  <c r="AG131"/>
  <c r="AG129"/>
  <c r="AG128"/>
  <c r="AG126"/>
  <c r="AG125"/>
  <c r="BA64"/>
  <c r="AW64"/>
  <c r="AU99"/>
  <c r="AX65"/>
  <c i="4" r="J34"/>
  <c i="1" r="AG60"/>
  <c r="AG59"/>
  <c r="AZ65"/>
  <c i="10" r="J34"/>
  <c i="1" r="AG69"/>
  <c r="AU94"/>
  <c i="43" r="J34"/>
  <c i="1" r="AG119"/>
  <c r="AG117"/>
  <c r="AG115"/>
  <c r="AG114"/>
  <c r="AG112"/>
  <c r="AG111"/>
  <c r="AZ117"/>
  <c r="AV117"/>
  <c r="AT117"/>
  <c r="AN117"/>
  <c r="BC129"/>
  <c r="AY129"/>
  <c i="12" r="J34"/>
  <c i="1" r="AG74"/>
  <c r="AU117"/>
  <c r="AU115"/>
  <c r="AU114"/>
  <c r="AU112"/>
  <c r="AU111"/>
  <c r="AU109"/>
  <c r="AU108"/>
  <c r="AU106"/>
  <c r="AU105"/>
  <c r="AU103"/>
  <c r="BC73"/>
  <c r="AY73"/>
  <c r="BA115"/>
  <c r="AW115"/>
  <c r="AU145"/>
  <c r="AZ94"/>
  <c r="AV94"/>
  <c r="AT94"/>
  <c r="BB140"/>
  <c r="BB139"/>
  <c r="AX139"/>
  <c r="BB115"/>
  <c r="BB114"/>
  <c r="AX114"/>
  <c r="AZ131"/>
  <c r="AV131"/>
  <c r="AT131"/>
  <c r="AN131"/>
  <c r="BC115"/>
  <c r="BC114"/>
  <c r="BC112"/>
  <c r="AY112"/>
  <c r="AZ145"/>
  <c r="AV145"/>
  <c r="AT145"/>
  <c r="AN145"/>
  <c r="BD129"/>
  <c r="BD128"/>
  <c r="BD126"/>
  <c r="BD125"/>
  <c r="BD123"/>
  <c r="BD122"/>
  <c r="BD120"/>
  <c r="BD64"/>
  <c r="BA129"/>
  <c r="AW129"/>
  <c r="BC64"/>
  <c r="AY64"/>
  <c r="BB64"/>
  <c r="AX64"/>
  <c r="BA73"/>
  <c r="AW73"/>
  <c i="38" r="J34"/>
  <c i="1" r="AG107"/>
  <c r="AN107"/>
  <c r="AG99"/>
  <c r="BC140"/>
  <c r="BC139"/>
  <c r="AY139"/>
  <c r="AZ87"/>
  <c r="AV87"/>
  <c r="AT87"/>
  <c r="AN87"/>
  <c r="BB73"/>
  <c r="AZ99"/>
  <c r="AV99"/>
  <c r="AT99"/>
  <c r="AZ142"/>
  <c r="AV142"/>
  <c r="AT142"/>
  <c i="29" r="J34"/>
  <c i="1" r="AG93"/>
  <c r="AN93"/>
  <c r="AU87"/>
  <c i="31" r="J34"/>
  <c i="1" r="AG96"/>
  <c i="58" r="J34"/>
  <c i="1" r="AG152"/>
  <c r="AG151"/>
  <c r="AZ149"/>
  <c r="AV149"/>
  <c r="AT149"/>
  <c r="AG142"/>
  <c r="AU65"/>
  <c r="AU64"/>
  <c r="AZ56"/>
  <c r="AZ59"/>
  <c r="AV59"/>
  <c r="AT59"/>
  <c i="39" r="J34"/>
  <c i="1" r="AG110"/>
  <c r="AU78"/>
  <c i="16" r="J34"/>
  <c i="1" r="AG79"/>
  <c i="18" r="J34"/>
  <c i="1" r="AG81"/>
  <c r="AN81"/>
  <c i="57" r="J32"/>
  <c i="1" r="AG150"/>
  <c r="AG149"/>
  <c r="BB129"/>
  <c r="AX129"/>
  <c r="AZ78"/>
  <c r="AV78"/>
  <c r="AT78"/>
  <c i="3" l="1" r="J43"/>
  <c i="58" r="J43"/>
  <c i="31" r="J43"/>
  <c i="43" r="J43"/>
  <c i="39" r="J43"/>
  <c i="57" r="J41"/>
  <c i="3" r="J67"/>
  <c i="32" r="BK109"/>
  <c r="J109"/>
  <c r="J67"/>
  <c i="31" r="J67"/>
  <c i="14" r="BK103"/>
  <c r="J103"/>
  <c i="33" r="J99"/>
  <c r="J68"/>
  <c i="31" r="J109"/>
  <c r="J68"/>
  <c i="30" r="BK108"/>
  <c r="J108"/>
  <c r="J67"/>
  <c i="1" r="AN142"/>
  <c i="38" r="J43"/>
  <c i="1" r="AN99"/>
  <c i="29" r="J43"/>
  <c r="J67"/>
  <c i="18" r="J43"/>
  <c i="16" r="J43"/>
  <c i="1" r="AN79"/>
  <c i="13" r="BK173"/>
  <c r="J173"/>
  <c i="12" r="J43"/>
  <c i="1" r="AN74"/>
  <c i="10" r="J43"/>
  <c i="1" r="AN69"/>
  <c i="4" r="J43"/>
  <c i="1" r="AN60"/>
  <c r="AN59"/>
  <c r="AN96"/>
  <c r="AN152"/>
  <c r="AN58"/>
  <c r="AN110"/>
  <c r="AN150"/>
  <c r="AN151"/>
  <c r="AN119"/>
  <c r="AN149"/>
  <c r="AZ64"/>
  <c r="AV64"/>
  <c r="AU129"/>
  <c r="AU128"/>
  <c r="AU126"/>
  <c r="AU125"/>
  <c r="AU123"/>
  <c r="AU122"/>
  <c r="AU120"/>
  <c i="13" r="J34"/>
  <c i="1" r="AG75"/>
  <c r="AN75"/>
  <c r="AZ140"/>
  <c r="AZ139"/>
  <c r="AV139"/>
  <c r="BC137"/>
  <c r="AY137"/>
  <c r="AZ115"/>
  <c r="AZ114"/>
  <c r="AV114"/>
  <c r="AZ73"/>
  <c r="AV73"/>
  <c r="AT73"/>
  <c r="AG109"/>
  <c r="AG108"/>
  <c r="AG106"/>
  <c r="BC72"/>
  <c r="AY72"/>
  <c r="BB72"/>
  <c r="AX72"/>
  <c r="AX115"/>
  <c i="33" r="J34"/>
  <c i="1" r="AG98"/>
  <c r="AN98"/>
  <c i="7" r="J34"/>
  <c i="1" r="AG66"/>
  <c r="AX73"/>
  <c r="BC128"/>
  <c r="AY128"/>
  <c r="AV65"/>
  <c r="BB112"/>
  <c r="AX112"/>
  <c i="44" r="J32"/>
  <c i="1" r="AG121"/>
  <c r="AN121"/>
  <c r="BA139"/>
  <c r="AW139"/>
  <c r="BB128"/>
  <c r="BB137"/>
  <c r="BB136"/>
  <c r="BB134"/>
  <c r="AX134"/>
  <c r="AV56"/>
  <c r="AT56"/>
  <c r="AN56"/>
  <c r="AU140"/>
  <c r="AU139"/>
  <c r="AU137"/>
  <c r="AU136"/>
  <c r="AU134"/>
  <c r="AZ129"/>
  <c r="AV129"/>
  <c r="AT129"/>
  <c r="AN129"/>
  <c r="BA72"/>
  <c r="AY115"/>
  <c r="AY114"/>
  <c r="AY140"/>
  <c r="AU73"/>
  <c r="AU72"/>
  <c r="AU71"/>
  <c i="14" r="J34"/>
  <c i="1" r="AG76"/>
  <c r="AN76"/>
  <c r="BD72"/>
  <c r="BD71"/>
  <c r="BD55"/>
  <c r="BD54"/>
  <c r="W33"/>
  <c r="AG78"/>
  <c r="AG140"/>
  <c r="AG139"/>
  <c r="AG137"/>
  <c r="AG136"/>
  <c r="AG134"/>
  <c r="BC111"/>
  <c r="AY111"/>
  <c i="45" r="J34"/>
  <c i="1" r="AG124"/>
  <c r="AN124"/>
  <c r="BA128"/>
  <c i="6" r="J34"/>
  <c i="1" r="AG63"/>
  <c r="AG62"/>
  <c r="AN62"/>
  <c r="BA114"/>
  <c r="AW114"/>
  <c r="AX140"/>
  <c l="1" r="AN63"/>
  <c i="6" r="J43"/>
  <c i="44" r="J41"/>
  <c i="14" r="J67"/>
  <c r="J43"/>
  <c i="45" r="J43"/>
  <c i="7" r="J43"/>
  <c i="33" r="J43"/>
  <c i="1" r="AN78"/>
  <c i="13" r="J43"/>
  <c r="J67"/>
  <c i="1" r="AN66"/>
  <c r="AG65"/>
  <c r="AG64"/>
  <c r="AZ112"/>
  <c r="AV112"/>
  <c r="AT114"/>
  <c r="AN114"/>
  <c r="BC126"/>
  <c r="BC125"/>
  <c r="AY125"/>
  <c r="AG73"/>
  <c r="AT64"/>
  <c r="AW72"/>
  <c r="AV140"/>
  <c r="AT140"/>
  <c r="AN140"/>
  <c r="AV115"/>
  <c r="AT115"/>
  <c r="AN115"/>
  <c r="AX137"/>
  <c r="BB126"/>
  <c r="AX126"/>
  <c r="AG105"/>
  <c r="AG123"/>
  <c r="AG122"/>
  <c r="AG120"/>
  <c r="BA71"/>
  <c r="AW71"/>
  <c r="BB71"/>
  <c r="AX71"/>
  <c r="AZ128"/>
  <c r="AZ72"/>
  <c r="AV72"/>
  <c i="32" r="J34"/>
  <c i="1" r="AG97"/>
  <c r="AN97"/>
  <c r="BB111"/>
  <c r="AX111"/>
  <c r="AX128"/>
  <c r="AW128"/>
  <c r="AT139"/>
  <c r="AU55"/>
  <c r="AU54"/>
  <c i="30" r="J34"/>
  <c i="1" r="AG95"/>
  <c r="AN95"/>
  <c r="BA126"/>
  <c r="BA125"/>
  <c r="BA123"/>
  <c r="AW123"/>
  <c r="BC71"/>
  <c r="AY71"/>
  <c r="BA112"/>
  <c r="AW112"/>
  <c r="AZ137"/>
  <c r="AV137"/>
  <c r="BA137"/>
  <c r="AW137"/>
  <c r="AT65"/>
  <c r="AN65"/>
  <c r="BC136"/>
  <c r="BC134"/>
  <c r="AY134"/>
  <c r="AX136"/>
  <c r="BC109"/>
  <c r="AY109"/>
  <c i="32" l="1" r="J43"/>
  <c i="30" r="J43"/>
  <c i="1" r="AN139"/>
  <c r="AN73"/>
  <c r="AN64"/>
  <c r="AG72"/>
  <c r="AG103"/>
  <c r="AZ111"/>
  <c r="AV111"/>
  <c r="AV128"/>
  <c r="BB109"/>
  <c r="AX109"/>
  <c r="BC123"/>
  <c r="AY123"/>
  <c r="BB55"/>
  <c r="AX55"/>
  <c r="AT137"/>
  <c r="AN137"/>
  <c r="AG94"/>
  <c r="AN94"/>
  <c r="AY136"/>
  <c r="AT72"/>
  <c r="AY126"/>
  <c r="BC55"/>
  <c r="AY55"/>
  <c r="BB125"/>
  <c r="AX125"/>
  <c r="AT112"/>
  <c r="AN112"/>
  <c r="BA122"/>
  <c r="AW122"/>
  <c r="AW125"/>
  <c r="BA55"/>
  <c r="AW55"/>
  <c r="AW126"/>
  <c r="BA111"/>
  <c r="AW111"/>
  <c r="AT111"/>
  <c r="AN111"/>
  <c r="BA136"/>
  <c r="BC108"/>
  <c r="AY108"/>
  <c r="AZ71"/>
  <c r="AV71"/>
  <c r="AT71"/>
  <c r="AZ136"/>
  <c r="AZ126"/>
  <c r="AZ125"/>
  <c r="AV125"/>
  <c l="1" r="AN72"/>
  <c r="AG71"/>
  <c r="AG55"/>
  <c r="AG54"/>
  <c r="BB108"/>
  <c r="AX108"/>
  <c r="BC106"/>
  <c r="AY106"/>
  <c r="BA120"/>
  <c r="AW120"/>
  <c r="AV126"/>
  <c r="AZ55"/>
  <c r="AV55"/>
  <c r="AT55"/>
  <c r="AN55"/>
  <c r="AZ123"/>
  <c r="AV123"/>
  <c r="AT123"/>
  <c r="AN123"/>
  <c r="AV136"/>
  <c r="BC122"/>
  <c r="AY122"/>
  <c r="BA109"/>
  <c r="AW109"/>
  <c r="AT128"/>
  <c r="AN128"/>
  <c r="AZ109"/>
  <c r="AV109"/>
  <c r="AZ134"/>
  <c r="AV134"/>
  <c r="BA134"/>
  <c r="AW134"/>
  <c r="BB123"/>
  <c r="AX123"/>
  <c r="AT125"/>
  <c r="AN125"/>
  <c r="AW136"/>
  <c l="1" r="AN71"/>
  <c r="AT109"/>
  <c r="AN109"/>
  <c r="BC105"/>
  <c r="BB122"/>
  <c r="AX122"/>
  <c r="AT134"/>
  <c r="AN134"/>
  <c r="AZ108"/>
  <c r="AV108"/>
  <c r="BB106"/>
  <c r="AX106"/>
  <c r="AT136"/>
  <c r="AN136"/>
  <c r="AK26"/>
  <c r="BA108"/>
  <c r="AT126"/>
  <c r="AN126"/>
  <c r="BC120"/>
  <c r="AY120"/>
  <c r="AZ122"/>
  <c l="1" r="BC103"/>
  <c r="AY103"/>
  <c r="BA106"/>
  <c r="BA105"/>
  <c r="BA103"/>
  <c r="AW103"/>
  <c r="AY105"/>
  <c r="AW108"/>
  <c r="AT108"/>
  <c r="AN108"/>
  <c r="AZ106"/>
  <c r="AZ105"/>
  <c r="AV105"/>
  <c r="AZ120"/>
  <c r="AV120"/>
  <c r="AT120"/>
  <c r="AN120"/>
  <c r="BB105"/>
  <c r="BB120"/>
  <c r="AX120"/>
  <c r="AV122"/>
  <c r="AT122"/>
  <c r="AN122"/>
  <c l="1" r="AW105"/>
  <c r="AT105"/>
  <c r="AN105"/>
  <c r="AV106"/>
  <c r="AX105"/>
  <c r="AZ103"/>
  <c r="AV103"/>
  <c r="AT103"/>
  <c r="AN103"/>
  <c r="AW106"/>
  <c r="AT106"/>
  <c r="AN106"/>
  <c r="BC54"/>
  <c r="W32"/>
  <c r="BB103"/>
  <c r="AX103"/>
  <c r="BA54"/>
  <c r="AW54"/>
  <c r="AK30"/>
  <c l="1" r="BB54"/>
  <c r="AX54"/>
  <c r="AY54"/>
  <c r="AZ54"/>
  <c r="AV54"/>
  <c r="AK29"/>
  <c r="AK35"/>
  <c r="W30"/>
  <c l="1" r="W31"/>
  <c r="AT54"/>
  <c r="W29"/>
  <c l="1" r="AN54"/>
</calcChain>
</file>

<file path=xl/sharedStrings.xml><?xml version="1.0" encoding="utf-8"?>
<sst xmlns="http://schemas.openxmlformats.org/spreadsheetml/2006/main">
  <si>
    <t>Export Komplet</t>
  </si>
  <si>
    <t>VZ</t>
  </si>
  <si>
    <t>2.0</t>
  </si>
  <si>
    <t/>
  </si>
  <si>
    <t>False</t>
  </si>
  <si>
    <t>{aabb683f-01c5-4cec-9787-810882a92a54}</t>
  </si>
  <si>
    <t xml:space="preserve">&gt;&gt;  skryté sloupce  &lt;&lt;</t>
  </si>
  <si>
    <t>0,01</t>
  </si>
  <si>
    <t>21</t>
  </si>
  <si>
    <t>12</t>
  </si>
  <si>
    <t>REKAPITULACE STAVBY</t>
  </si>
  <si>
    <t xml:space="preserve">v ---  níže se nacházejí doplnkové a pomocné údaje k sestavám  --- v</t>
  </si>
  <si>
    <t>Návod na vyplnění</t>
  </si>
  <si>
    <t>0,001</t>
  </si>
  <si>
    <t>Kód:</t>
  </si>
  <si>
    <t>roz08xx</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</si>
  <si>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</si>
  <si>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</si>
  <si>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Revitalizace multimodálního uzlu ve Dvoře Králové nad Labem - etapa I-VI.</t>
  </si>
  <si>
    <t>KSO:</t>
  </si>
  <si>
    <t>CC-CZ:</t>
  </si>
  <si>
    <t>Místo:</t>
  </si>
  <si>
    <t xml:space="preserve"> </t>
  </si>
  <si>
    <t>Datum:</t>
  </si>
  <si>
    <t>26. 8. 2025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</si>
  <si>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</si>
  <si>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</si>
  <si>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</si>
  <si>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</si>
  <si>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</si>
  <si>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</si>
  <si>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</si>
  <si>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</si>
  <si>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</si>
  <si>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</si>
  <si>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</si>
  <si>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</si>
  <si>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</si>
  <si>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</si>
  <si>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</si>
  <si>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</si>
  <si>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</si>
  <si>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</si>
  <si>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</si>
  <si>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</si>
  <si>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</si>
  <si>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</si>
  <si>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</si>
  <si>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</si>
  <si>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</si>
  <si>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</si>
  <si>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</si>
  <si>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</si>
  <si>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</si>
  <si>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</si>
  <si>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</si>
  <si>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</si>
  <si>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</si>
  <si>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</si>
  <si>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</si>
  <si>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</si>
  <si>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</si>
  <si>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</si>
  <si>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</si>
  <si>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</si>
  <si>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</si>
  <si>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</si>
  <si>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</si>
  <si>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</si>
  <si>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</si>
  <si>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</si>
  <si>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</si>
  <si>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</si>
  <si>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roz08_1</t>
  </si>
  <si>
    <t>Revitalizace multimodálního uzlu ve Dvoře Králové nad Labem - etapa 1</t>
  </si>
  <si>
    <t>STA</t>
  </si>
  <si>
    <t>1</t>
  </si>
  <si>
    <t>{4d1d9348-0ec6-4062-9d32-c35f4fdbb214}</t>
  </si>
  <si>
    <t>801 69</t>
  </si>
  <si>
    <t>2</t>
  </si>
  <si>
    <t>SO00</t>
  </si>
  <si>
    <t>Objekty přípravy staveniště</t>
  </si>
  <si>
    <t>Soupis</t>
  </si>
  <si>
    <t>{d421e3df-0a35-447a-815d-1c49ceb8c1be}</t>
  </si>
  <si>
    <t>/</t>
  </si>
  <si>
    <t>SO00cc</t>
  </si>
  <si>
    <t>Obejkty přípravy staveniště - Nezpůsobilé</t>
  </si>
  <si>
    <t>3</t>
  </si>
  <si>
    <t>{19d68618-e760-4e85-898a-fa83d9e8d50c}</t>
  </si>
  <si>
    <t>SO00x</t>
  </si>
  <si>
    <t>Objekty přípravy staveniště - Způsobilé</t>
  </si>
  <si>
    <t>{1f2864d4-166f-4046-be0d-229cb9e665bb}</t>
  </si>
  <si>
    <t>SO100</t>
  </si>
  <si>
    <t>Objekty pozemních komunikací</t>
  </si>
  <si>
    <t>{717d3363-7d82-4384-b4e9-829c87749c31}</t>
  </si>
  <si>
    <t>SO 101.1</t>
  </si>
  <si>
    <t>Etapa I. způsobilé</t>
  </si>
  <si>
    <t>{34000010-57a2-42de-b3aa-a606743a05d3}</t>
  </si>
  <si>
    <t>SO 101.1.1</t>
  </si>
  <si>
    <t>Etapa I - Nezpůsobilé</t>
  </si>
  <si>
    <t>{e0ae3596-68bc-4989-a84e-4c2d259902ea}</t>
  </si>
  <si>
    <t>SO200</t>
  </si>
  <si>
    <t>Vodohospodářské objekty</t>
  </si>
  <si>
    <t>{1b053e15-4d02-432d-a2f8-d129c95503ea}</t>
  </si>
  <si>
    <t>22109P-I</t>
  </si>
  <si>
    <t>300 Vodohospodářské objekty - etapa I</t>
  </si>
  <si>
    <t>{58936a5d-864d-4f6c-b93a-a00ce093b09b}</t>
  </si>
  <si>
    <t>SO400</t>
  </si>
  <si>
    <t>Elektro a sdělovací objekty</t>
  </si>
  <si>
    <t>{5c22c166-a9c3-48da-a897-73562717b9cf}</t>
  </si>
  <si>
    <t>44</t>
  </si>
  <si>
    <t>Způsobilé</t>
  </si>
  <si>
    <t>{d517ef56-7a9a-4d04-a2d7-90f5c6b6e8f3}</t>
  </si>
  <si>
    <t>4</t>
  </si>
  <si>
    <t>Přeložka vedení</t>
  </si>
  <si>
    <t>{bbd7d670-140f-4a8e-a69c-1967e8866f1f}</t>
  </si>
  <si>
    <t>401</t>
  </si>
  <si>
    <t>VO MMU</t>
  </si>
  <si>
    <t>{5b35145c-80dc-44bb-8723-23f3494ebf45}</t>
  </si>
  <si>
    <t>402-1</t>
  </si>
  <si>
    <t>VRN</t>
  </si>
  <si>
    <t>{643e3560-a5d7-45a4-9be9-17bd2ad787d5}</t>
  </si>
  <si>
    <t>402-2</t>
  </si>
  <si>
    <t>SSZ TEST</t>
  </si>
  <si>
    <t>{448b4731-0acb-44ee-8b49-a6eedd8bc526}</t>
  </si>
  <si>
    <t>45</t>
  </si>
  <si>
    <t>NEZpůsobilé</t>
  </si>
  <si>
    <t>{a11fb322-8b2d-423f-9d83-00a76f9a57cf}</t>
  </si>
  <si>
    <t>SO700</t>
  </si>
  <si>
    <t>Objekty pozemních staveb</t>
  </si>
  <si>
    <t>{7e82daa2-17d2-4618-a2cf-f8cd2f701b83}</t>
  </si>
  <si>
    <t>D701</t>
  </si>
  <si>
    <t xml:space="preserve">budova čp. 1076 a zastřešení nástupišť  </t>
  </si>
  <si>
    <t>{7221f03b-3ebe-4e69-8645-5f7b92f077d2}</t>
  </si>
  <si>
    <t>aa</t>
  </si>
  <si>
    <t>Budova čp. 1076 - způsobilé</t>
  </si>
  <si>
    <t>{34839be3-bc97-4aab-9f7c-cbb23ac90fc6}</t>
  </si>
  <si>
    <t>Bourací práce</t>
  </si>
  <si>
    <t>5</t>
  </si>
  <si>
    <t>{4da868a8-c391-4224-a29e-cefcf1cca5d4}</t>
  </si>
  <si>
    <t>Stavební práce</t>
  </si>
  <si>
    <t>{0bff80d7-18ef-4cca-b438-9b6be6c0e429}</t>
  </si>
  <si>
    <t>Opěrná stěna OZ11</t>
  </si>
  <si>
    <t>{f1a89110-4988-4121-a4d9-84d694954ad8}</t>
  </si>
  <si>
    <t>VZT</t>
  </si>
  <si>
    <t>{40176621-e0da-4caf-a910-5b167c63f021}</t>
  </si>
  <si>
    <t>Slaboproud</t>
  </si>
  <si>
    <t>{c336c654-e6c3-4cc1-82e6-624e43d54553}</t>
  </si>
  <si>
    <t>51</t>
  </si>
  <si>
    <t>PZTS</t>
  </si>
  <si>
    <t>6</t>
  </si>
  <si>
    <t>{20c205d1-0398-414f-8bd8-1b9b6f53e5b0}</t>
  </si>
  <si>
    <t>52</t>
  </si>
  <si>
    <t>UKS</t>
  </si>
  <si>
    <t>{cff49d06-6b16-498a-bbbb-554d6fad1f76}</t>
  </si>
  <si>
    <t>53</t>
  </si>
  <si>
    <t>CCTV</t>
  </si>
  <si>
    <t>{c99cce43-090e-4797-aa15-817d2f2d3bb4}</t>
  </si>
  <si>
    <t>54</t>
  </si>
  <si>
    <t>KT</t>
  </si>
  <si>
    <t>{b3a31185-ea87-4f83-8287-a9e8693a39c7}</t>
  </si>
  <si>
    <t>55</t>
  </si>
  <si>
    <t>{027fa134-90ac-464e-9d40-0799783ee591}</t>
  </si>
  <si>
    <t>ÚT - zdroj</t>
  </si>
  <si>
    <t>{aae18570-0197-4098-8bc0-ef1796282076}</t>
  </si>
  <si>
    <t>61</t>
  </si>
  <si>
    <t>ÚT - otopná soustava</t>
  </si>
  <si>
    <t>{a95d25d6-873c-4883-b0ef-ba4c7b75ca4f}</t>
  </si>
  <si>
    <t>7</t>
  </si>
  <si>
    <t xml:space="preserve">FVE </t>
  </si>
  <si>
    <t>{e34b21c7-4e4f-4b65-90a7-8a8357b3333f}</t>
  </si>
  <si>
    <t>8</t>
  </si>
  <si>
    <t>ZTI</t>
  </si>
  <si>
    <t>{64bd1491-1319-4a76-917d-16168a112c93}</t>
  </si>
  <si>
    <t>81</t>
  </si>
  <si>
    <t>Kanalizace</t>
  </si>
  <si>
    <t>{c99b54d4-02b8-4b36-ad3a-a3b147af01d4}</t>
  </si>
  <si>
    <t>82</t>
  </si>
  <si>
    <t>Vodovod</t>
  </si>
  <si>
    <t>{413072ea-86b2-4d81-90eb-5934cb441bb5}</t>
  </si>
  <si>
    <t>83</t>
  </si>
  <si>
    <t>Zařizovací předměty</t>
  </si>
  <si>
    <t>{588790a1-81c5-4d4c-b0e0-b4795cffcc2d}</t>
  </si>
  <si>
    <t>9</t>
  </si>
  <si>
    <t>elektro</t>
  </si>
  <si>
    <t>{03b22c1a-7c36-43c3-ba87-955693b61d97}</t>
  </si>
  <si>
    <t>ab</t>
  </si>
  <si>
    <t>Budova č.p. 1076 - nezpůsobilé</t>
  </si>
  <si>
    <t>{97dee426-af2f-42e3-a41c-214fbfdc5c32}</t>
  </si>
  <si>
    <t>b</t>
  </si>
  <si>
    <t>Přestřešení nástupišť</t>
  </si>
  <si>
    <t>{1842d3fb-699f-4f37-9d72-1d1aefbbbda0}</t>
  </si>
  <si>
    <t>D702</t>
  </si>
  <si>
    <t>Opěrné zdi a schody</t>
  </si>
  <si>
    <t>{9106dc03-9953-4340-8824-c53022e1aaaf}</t>
  </si>
  <si>
    <t>Opěrná stěna OZ1</t>
  </si>
  <si>
    <t>{c4116d74-0da9-4f10-b71f-26587285a337}</t>
  </si>
  <si>
    <t>Opěrná stěna OZ2</t>
  </si>
  <si>
    <t>{6ec270ac-cd18-4b21-8110-6a36a78d4ad4}</t>
  </si>
  <si>
    <t>Schodiště</t>
  </si>
  <si>
    <t>{48795c24-4ba3-48f4-804b-058b17c3fc70}</t>
  </si>
  <si>
    <t>D703</t>
  </si>
  <si>
    <t>Mobiliář</t>
  </si>
  <si>
    <t>{4c6a0142-9824-4eac-bf8d-b284ec8221b2}</t>
  </si>
  <si>
    <t>SO800</t>
  </si>
  <si>
    <t>Sadové úpravy</t>
  </si>
  <si>
    <t>{0ddc8783-397a-4d67-b4b6-b7fb0772f1f4}</t>
  </si>
  <si>
    <t>Objekt0</t>
  </si>
  <si>
    <t>Vegetační úpravy Etapa 1 - způsobilé</t>
  </si>
  <si>
    <t>{f44e3025-4380-4883-99d0-e16ac0e44f60}</t>
  </si>
  <si>
    <t>objekt1</t>
  </si>
  <si>
    <t>Vegetační úpravy Etapa I - nezpůsobilé</t>
  </si>
  <si>
    <t>{0517638d-deea-4cbf-b247-d85825bf33fa}</t>
  </si>
  <si>
    <t>Objekt5</t>
  </si>
  <si>
    <t xml:space="preserve"> Vegetační úpravy - Následná péče Etapa 1</t>
  </si>
  <si>
    <t>{c8557dbc-9c19-4926-b209-86760a4bc0e7}</t>
  </si>
  <si>
    <t>roz08_2</t>
  </si>
  <si>
    <t>Revitalizace multimodálního uzlu ve Dvoře Králové nad Labem etapaII</t>
  </si>
  <si>
    <t>{b7927761-7d57-4d51-81e3-3ef54689c72c}</t>
  </si>
  <si>
    <t>{a092f9df-a9ca-4609-8ec3-85267569fdb9}</t>
  </si>
  <si>
    <t>{4137dde0-f5d8-4b69-ae41-d5fdb4d25a81}</t>
  </si>
  <si>
    <t>SO 101.2</t>
  </si>
  <si>
    <t>Etapa II.</t>
  </si>
  <si>
    <t>{7f85c830-c2b9-4055-8229-3a48288e2362}</t>
  </si>
  <si>
    <t>###NOINSERT###</t>
  </si>
  <si>
    <t>{f0b2b5d9-37f7-4bfa-8479-a655b9c16830}</t>
  </si>
  <si>
    <t>22109P-II</t>
  </si>
  <si>
    <t>300 Vodohospodářské objekty - etapa II</t>
  </si>
  <si>
    <t>{9f8ab5c1-195b-4892-b3e3-44c42273c91f}</t>
  </si>
  <si>
    <t>{477817a9-ca49-4497-bf95-82704a042831}</t>
  </si>
  <si>
    <t>401.</t>
  </si>
  <si>
    <t>VO_STEZKA</t>
  </si>
  <si>
    <t>{0eec84e3-3797-4c87-b1f6-06731dd0faf0}</t>
  </si>
  <si>
    <t>{ab462e04-3f53-4a5f-8692-6fe4dfbe1ac5}</t>
  </si>
  <si>
    <t>{f47c913c-9a34-4d23-9c5f-39c00faef9b9}</t>
  </si>
  <si>
    <t>10</t>
  </si>
  <si>
    <t>{b2c57260-06cc-42fd-922d-3ba327c282ff}</t>
  </si>
  <si>
    <t>Objekt1</t>
  </si>
  <si>
    <t>Vegetační úpravy Etapa 2</t>
  </si>
  <si>
    <t>11</t>
  </si>
  <si>
    <t>{17603178-f691-40d6-be7b-e476e17e8be3}</t>
  </si>
  <si>
    <t>Objekt6</t>
  </si>
  <si>
    <t xml:space="preserve"> Vegetační úpravy - Následná péče Etapa 2</t>
  </si>
  <si>
    <t>{3e443e60-8c8a-4522-8052-5beda63a4739}</t>
  </si>
  <si>
    <t>roz08_3</t>
  </si>
  <si>
    <t>Revitalizace multimodálního uzlu ve Dvoře Králové nad Labem etapa III</t>
  </si>
  <si>
    <t>{94b39018-2ef8-42d9-9ef4-0e0e6cd24d18}</t>
  </si>
  <si>
    <t>{d9f594f2-3928-434c-952d-20589f758b84}</t>
  </si>
  <si>
    <t>{046d6656-cd03-46ba-8dc1-b93ddec8bce7}</t>
  </si>
  <si>
    <t>SO 101.3</t>
  </si>
  <si>
    <t>Etapa III.</t>
  </si>
  <si>
    <t>{71f4bf88-989e-4b25-978f-5bfd3915bde3}</t>
  </si>
  <si>
    <t>{685df0d8-b3e7-4a1c-bb88-a163008f4fb9}</t>
  </si>
  <si>
    <t>22109P-III</t>
  </si>
  <si>
    <t>300 Vodohospodářské objekty - etapa III</t>
  </si>
  <si>
    <t>{9e0d0a05-9b67-4b7d-ae73-8655e9cea3c7}</t>
  </si>
  <si>
    <t>{bc9c9110-85a7-479f-9a35-9a8bd45a2399}</t>
  </si>
  <si>
    <t>{84535c1c-9de4-4244-8f0c-b4f0324009a4}</t>
  </si>
  <si>
    <t>{13b54000-cb66-4f5a-8a3f-630659e290bf}</t>
  </si>
  <si>
    <t>Objekt2</t>
  </si>
  <si>
    <t>Vegetační úpravy Etapa 3</t>
  </si>
  <si>
    <t>{9cf04146-bfad-489b-bfb2-8d1592e0202c}</t>
  </si>
  <si>
    <t>Objekt7</t>
  </si>
  <si>
    <t xml:space="preserve"> Vegetační úpravy - Následná péče Etapa 3</t>
  </si>
  <si>
    <t>{4dd54f9d-e6bc-4438-8440-5925f31e8b76}</t>
  </si>
  <si>
    <t>roz08_4</t>
  </si>
  <si>
    <t>Revitalizace multimodálního uzlu ve Dvoře Králové nad Labem etapa IV</t>
  </si>
  <si>
    <t>{5e3226bd-5268-44b8-8bb5-02e95fec9457}</t>
  </si>
  <si>
    <t>{87be8488-5fbd-4b4b-817d-4c42974112bd}</t>
  </si>
  <si>
    <t>{671d6834-4a87-4817-a2de-34e2b3591f49}</t>
  </si>
  <si>
    <t>SO 101.4</t>
  </si>
  <si>
    <t>Etapa IV.</t>
  </si>
  <si>
    <t>{9eeb1829-a20c-4dd8-a01f-3df73f459f2c}</t>
  </si>
  <si>
    <t>{e3e150d4-57bb-4f16-920e-dc7eeac08102}</t>
  </si>
  <si>
    <t>22109P-IV</t>
  </si>
  <si>
    <t>300 Vodohospodářské objekty - etapa IV</t>
  </si>
  <si>
    <t>{d17405dd-c2a5-40e5-9979-15e6b63799d3}</t>
  </si>
  <si>
    <t>{ad09173c-2974-4dc6-a9ee-5275e295268e}</t>
  </si>
  <si>
    <t>Objekt3</t>
  </si>
  <si>
    <t>Vegetační úpravy Etapa 4</t>
  </si>
  <si>
    <t>{b7578065-b659-48be-8c25-0dca1e7b6cd9}</t>
  </si>
  <si>
    <t>Objekt8</t>
  </si>
  <si>
    <t xml:space="preserve"> Vegetační úpravy - Následná péče Etapa 4</t>
  </si>
  <si>
    <t>{eb44dad8-5cff-491f-b4a5-c08f33c1ea83}</t>
  </si>
  <si>
    <t>roz08_5</t>
  </si>
  <si>
    <t>Revitalizace multimodálního uzlu ve Dvoře Králové nad Labem etapa V</t>
  </si>
  <si>
    <t>{47c0a83d-ebc3-4047-b33d-c5dc49423e8e}</t>
  </si>
  <si>
    <t>{c76ce360-b184-49e8-8c5c-12f0105be855}</t>
  </si>
  <si>
    <t>{6e81b1f8-acfe-41f1-92ac-868bb28ddb9d}</t>
  </si>
  <si>
    <t>SO 101.5</t>
  </si>
  <si>
    <t>Etapa V.</t>
  </si>
  <si>
    <t>{ac440a87-63b2-41a8-81ee-727c881ccb3c}</t>
  </si>
  <si>
    <t>roz08_6</t>
  </si>
  <si>
    <t>Revitalizace multimodálního uzlu ve Dvoře Králové nad Labem etapa VI</t>
  </si>
  <si>
    <t>{8e231c7e-e5df-4dd5-b4a0-77ce9f665984}</t>
  </si>
  <si>
    <t>{074e57b8-c960-468d-a791-cc6560fbb560}</t>
  </si>
  <si>
    <t>{5343b861-de92-4811-907b-7881a2027455}</t>
  </si>
  <si>
    <t>SO 101.6</t>
  </si>
  <si>
    <t>Etapa VI. - mimo zájmové území</t>
  </si>
  <si>
    <t>{eb529122-03fb-4eeb-acd8-ddd2cba2d1ce}</t>
  </si>
  <si>
    <t>KRYCÍ LIST SOUPISU PRACÍ</t>
  </si>
  <si>
    <t>Objekt:</t>
  </si>
  <si>
    <t>roz08_1 - Revitalizace multimodálního uzlu ve Dvoře Králové nad Labem - etapa 1</t>
  </si>
  <si>
    <t>Soupis:</t>
  </si>
  <si>
    <t>SO00 - Objekty přípravy staveniště</t>
  </si>
  <si>
    <t>Úroveň 3:</t>
  </si>
  <si>
    <t>SO00cc - Obejkty přípravy staveniště - Nezpůsobilé</t>
  </si>
  <si>
    <t>REKAPITULACE ČLENĚNÍ SOUPISU PRACÍ</t>
  </si>
  <si>
    <t>Kód dílu - Popis</t>
  </si>
  <si>
    <t>Cena celkem [CZK]</t>
  </si>
  <si>
    <t>-1</t>
  </si>
  <si>
    <t>VRN - Vedlejší rozpočtové náklady</t>
  </si>
  <si>
    <t xml:space="preserve">    VRN3 - Zařízení staveniště</t>
  </si>
  <si>
    <t xml:space="preserve">    VRN4 - Inženýrská činnost</t>
  </si>
  <si>
    <t>SOUPIS PRACÍ</t>
  </si>
  <si>
    <t>PČ</t>
  </si>
  <si>
    <t>MJ</t>
  </si>
  <si>
    <t>Množství</t>
  </si>
  <si>
    <t>J.cena [CZK]</t>
  </si>
  <si>
    <t>Cenová soustava</t>
  </si>
  <si>
    <t>J. Nh [h]</t>
  </si>
  <si>
    <t>Nh celkem [h]</t>
  </si>
  <si>
    <t>J. hmotnost [t]</t>
  </si>
  <si>
    <t>Hmotnost celkem [t]</t>
  </si>
  <si>
    <t>J. suť [t]</t>
  </si>
  <si>
    <t>Suť Celkem [t]</t>
  </si>
  <si>
    <t>Náklady soupisu celkem</t>
  </si>
  <si>
    <t>Vedlejší rozpočtové náklady</t>
  </si>
  <si>
    <t>ROZPOCET</t>
  </si>
  <si>
    <t>VRN3</t>
  </si>
  <si>
    <t>Zařízení staveniště</t>
  </si>
  <si>
    <t>K</t>
  </si>
  <si>
    <t>030001000</t>
  </si>
  <si>
    <t>Zařízení staveniště, vč. jeřábu nebo jiného způsobu svislé přepravy</t>
  </si>
  <si>
    <t>soubor</t>
  </si>
  <si>
    <t>CS ÚRS 2025 01</t>
  </si>
  <si>
    <t>1024</t>
  </si>
  <si>
    <t>365221430</t>
  </si>
  <si>
    <t>Online PSC</t>
  </si>
  <si>
    <t>https://podminky.urs.cz/item/CS_URS_2025_01/030001000</t>
  </si>
  <si>
    <t>P</t>
  </si>
  <si>
    <t xml:space="preserve">Poznámka k položce:_x000d_
Současně kryje náklady na zdvihací prostředky po celou dobu stavby. </t>
  </si>
  <si>
    <t>033002000</t>
  </si>
  <si>
    <t>Připojení staveniště na inženýrské sítě</t>
  </si>
  <si>
    <t>-1595228045</t>
  </si>
  <si>
    <t>https://podminky.urs.cz/item/CS_URS_2025_01/033002000</t>
  </si>
  <si>
    <t>034103000</t>
  </si>
  <si>
    <t>Oplocení staveniště</t>
  </si>
  <si>
    <t>-606123475</t>
  </si>
  <si>
    <t>https://podminky.urs.cz/item/CS_URS_2025_01/034103000</t>
  </si>
  <si>
    <t>039002000</t>
  </si>
  <si>
    <t>Zrušení zařízení staveniště</t>
  </si>
  <si>
    <t>-1596509364</t>
  </si>
  <si>
    <t>https://podminky.urs.cz/item/CS_URS_2025_01/039002000</t>
  </si>
  <si>
    <t>041403000</t>
  </si>
  <si>
    <t>Bezpečnost a ochrana zdraví při práci na staveništi</t>
  </si>
  <si>
    <t>kpl</t>
  </si>
  <si>
    <t>-392116436</t>
  </si>
  <si>
    <t>https://podminky.urs.cz/item/CS_URS_2025_01/041403000</t>
  </si>
  <si>
    <t>091002000</t>
  </si>
  <si>
    <t>Ostatní náklady související s objektem - ochrana neřešených částí stavby</t>
  </si>
  <si>
    <t>-975458782</t>
  </si>
  <si>
    <t>https://podminky.urs.cz/item/CS_URS_2025_01/091002000</t>
  </si>
  <si>
    <t>VRN4</t>
  </si>
  <si>
    <t>Inženýrská činnost</t>
  </si>
  <si>
    <t>044002000</t>
  </si>
  <si>
    <t>Revize</t>
  </si>
  <si>
    <t>ks</t>
  </si>
  <si>
    <t>-908002071</t>
  </si>
  <si>
    <t>https://podminky.urs.cz/item/CS_URS_2025_01/044002000</t>
  </si>
  <si>
    <t>045002000</t>
  </si>
  <si>
    <t>Kompletační a koordinační činnost</t>
  </si>
  <si>
    <t>1908836595</t>
  </si>
  <si>
    <t>https://podminky.urs.cz/item/CS_URS_2025_01/045002000</t>
  </si>
  <si>
    <t>SO00x - Objekty přípravy staveniště - Způsobilé</t>
  </si>
  <si>
    <t xml:space="preserve">    VRN1 - Průzkumné, geodetické a projektové práce</t>
  </si>
  <si>
    <t xml:space="preserve">    VRN7 - Provozní vlivy</t>
  </si>
  <si>
    <t xml:space="preserve">    VRN8 - Přesun stavebních kapacit</t>
  </si>
  <si>
    <t xml:space="preserve">    VRN9 - Ostatní náklady</t>
  </si>
  <si>
    <t>VRN1</t>
  </si>
  <si>
    <t>Průzkumné, geodetické a projektové práce</t>
  </si>
  <si>
    <t>012103000</t>
  </si>
  <si>
    <t>Geodetické práce před výstavbou</t>
  </si>
  <si>
    <t>-1971188827</t>
  </si>
  <si>
    <t>https://podminky.urs.cz/item/CS_URS_2025_01/012103000</t>
  </si>
  <si>
    <t>012303000</t>
  </si>
  <si>
    <t>Geodetické práce po výstavbě</t>
  </si>
  <si>
    <t>-323671104</t>
  </si>
  <si>
    <t>https://podminky.urs.cz/item/CS_URS_2025_01/012303000</t>
  </si>
  <si>
    <t>013254000</t>
  </si>
  <si>
    <t>Dokumentace skutečného provedení stavby</t>
  </si>
  <si>
    <t>-1292618948</t>
  </si>
  <si>
    <t>https://podminky.urs.cz/item/CS_URS_2025_01/013254000</t>
  </si>
  <si>
    <t>013294000</t>
  </si>
  <si>
    <t>Ostatní dokumentace - dílenská</t>
  </si>
  <si>
    <t>1908010095</t>
  </si>
  <si>
    <t>https://podminky.urs.cz/item/CS_URS_2025_01/013294000</t>
  </si>
  <si>
    <t>091003000</t>
  </si>
  <si>
    <t xml:space="preserve">Ostatní náklady - vzorokování </t>
  </si>
  <si>
    <t>-931865389</t>
  </si>
  <si>
    <t>https://podminky.urs.cz/item/CS_URS_2025_01/091003000</t>
  </si>
  <si>
    <t>VRN7</t>
  </si>
  <si>
    <t>Provozní vlivy</t>
  </si>
  <si>
    <t>072002000</t>
  </si>
  <si>
    <t>Silniční provoz, provizorní dopravní značení</t>
  </si>
  <si>
    <t>-1570851871</t>
  </si>
  <si>
    <t>https://podminky.urs.cz/item/CS_URS_2025_01/072002000</t>
  </si>
  <si>
    <t>VRN8</t>
  </si>
  <si>
    <t>Přesun stavebních kapacit</t>
  </si>
  <si>
    <t>081002000</t>
  </si>
  <si>
    <t>Doprava zaměstnanců</t>
  </si>
  <si>
    <t>-1211491948</t>
  </si>
  <si>
    <t>https://podminky.urs.cz/item/CS_URS_2025_01/081002000</t>
  </si>
  <si>
    <t>VRN9</t>
  </si>
  <si>
    <t>Ostatní náklady</t>
  </si>
  <si>
    <t>091503000</t>
  </si>
  <si>
    <t>Náklady související s publikační činností - publicita projektu</t>
  </si>
  <si>
    <t>694958594</t>
  </si>
  <si>
    <t>https://podminky.urs.cz/item/CS_URS_2025_01/091503000</t>
  </si>
  <si>
    <t>SO100 - Objekty pozemních komunikací</t>
  </si>
  <si>
    <t>SO 101.1 - Etapa I. způsobilé</t>
  </si>
  <si>
    <t>00277819</t>
  </si>
  <si>
    <t>Město Dvůr Králové nad Labem</t>
  </si>
  <si>
    <t>03020223</t>
  </si>
  <si>
    <t>VECTURA Pardubice s.r.o.</t>
  </si>
  <si>
    <t>HSV - Práce a dodávky HSV</t>
  </si>
  <si>
    <t xml:space="preserve">    1 - Zemní práce</t>
  </si>
  <si>
    <t xml:space="preserve">    2 - Zakládání</t>
  </si>
  <si>
    <t xml:space="preserve">    4 - Vodorovné konstrukce</t>
  </si>
  <si>
    <t xml:space="preserve">    5 - Komunikace pozemní</t>
  </si>
  <si>
    <t xml:space="preserve">    8 - Vedení trubní dálková a přípojná</t>
  </si>
  <si>
    <t xml:space="preserve">    9 - Ostatní konstrukce a práce, bourání</t>
  </si>
  <si>
    <t xml:space="preserve">    997 - Přesun sutě</t>
  </si>
  <si>
    <t xml:space="preserve">    998 - Přesun hmot</t>
  </si>
  <si>
    <t>HSV</t>
  </si>
  <si>
    <t>Práce a dodávky HSV</t>
  </si>
  <si>
    <t>Zemní práce</t>
  </si>
  <si>
    <t>113106134</t>
  </si>
  <si>
    <t>Rozebrání dlažeb ze zámkových dlaždic komunikací pro pěší strojně pl do 50 m2</t>
  </si>
  <si>
    <t>m2</t>
  </si>
  <si>
    <t>-1970365383</t>
  </si>
  <si>
    <t>https://podminky.urs.cz/item/CS_URS_2025_01/113106134</t>
  </si>
  <si>
    <t>VV</t>
  </si>
  <si>
    <t>"Dlažba Etapa I." 880</t>
  </si>
  <si>
    <t>113107163</t>
  </si>
  <si>
    <t>Odstranění podkladu z kameniva drceného tl přes 200 do 300 mm strojně pl přes 50 do 200 m2</t>
  </si>
  <si>
    <t>665151414</t>
  </si>
  <si>
    <t>https://podminky.urs.cz/item/CS_URS_2025_01/113107163</t>
  </si>
  <si>
    <t>"Odstranění podkladu plochy pochozí živice" 1210</t>
  </si>
  <si>
    <t>"Odstranění podkladu dlažby"880</t>
  </si>
  <si>
    <t>"Odstranění podkladu pod asf. pojížděný" 3500</t>
  </si>
  <si>
    <t>"Nezpevněné plochy - štěrk" 330</t>
  </si>
  <si>
    <t>Součet</t>
  </si>
  <si>
    <t>113154528</t>
  </si>
  <si>
    <t>Frézování živičného krytu tl 100 mm pruh š přes 0,5 m pl do 500 m2</t>
  </si>
  <si>
    <t>1707908484</t>
  </si>
  <si>
    <t>https://podminky.urs.cz/item/CS_URS_2025_01/113154528</t>
  </si>
  <si>
    <t>"Frezování pro nap. asf. vrstev" 80 *2</t>
  </si>
  <si>
    <t>"dle vyhl. 283/2021 Sb. a jejích novel bude asfalt využit v obalovně pro výrobu nové směsi, případně pro vytvoření stmelené směsi"</t>
  </si>
  <si>
    <t>113154548</t>
  </si>
  <si>
    <t>Frézování živičného krytu tl 100 mm pruh š přes 1 m pl přes 500 do 2000 m2</t>
  </si>
  <si>
    <t>-1549387985</t>
  </si>
  <si>
    <t>https://podminky.urs.cz/item/CS_URS_2025_01/113154548</t>
  </si>
  <si>
    <t>"Plocha živičných pochozích ploch - tl. vrstvy 200mm" 1210*2</t>
  </si>
  <si>
    <t>113154558</t>
  </si>
  <si>
    <t>Frézování živičného krytu tl 100 mm pl přes 2000 do 10000 m2</t>
  </si>
  <si>
    <t>-1786191050</t>
  </si>
  <si>
    <t>https://podminky.urs.cz/item/CS_URS_2025_01/113154558</t>
  </si>
  <si>
    <t>"Zpevněna plocha autobusového nádraží - tl. vrstvy 300mm" 3500*3</t>
  </si>
  <si>
    <t>113154518</t>
  </si>
  <si>
    <t>Frézování živičného krytu tl 100 mm pruh š do 0,5 m pl do 500 m2</t>
  </si>
  <si>
    <t>327858267</t>
  </si>
  <si>
    <t>https://podminky.urs.cz/item/CS_URS_2025_01/113154518</t>
  </si>
  <si>
    <t>25</t>
  </si>
  <si>
    <t>113202111</t>
  </si>
  <si>
    <t>Vytrhání obrub krajníků obrubníků stojatých</t>
  </si>
  <si>
    <t>m</t>
  </si>
  <si>
    <t>617629622</t>
  </si>
  <si>
    <t>https://podminky.urs.cz/item/CS_URS_2025_01/113202111</t>
  </si>
  <si>
    <t>"Silniční krajník" 458</t>
  </si>
  <si>
    <t>"Silniční obrubník" 720</t>
  </si>
  <si>
    <t>113204111</t>
  </si>
  <si>
    <t>Vytrhání obrub záhonových</t>
  </si>
  <si>
    <t>-719838563</t>
  </si>
  <si>
    <t>https://podminky.urs.cz/item/CS_URS_2025_01/113204111</t>
  </si>
  <si>
    <t>121151103</t>
  </si>
  <si>
    <t>Sejmutí ornice plochy do 100 m2 tl vrstvy do 200 mm strojně</t>
  </si>
  <si>
    <t>-324673787</t>
  </si>
  <si>
    <t>https://podminky.urs.cz/item/CS_URS_2025_01/121151103</t>
  </si>
  <si>
    <t>122251104</t>
  </si>
  <si>
    <t>Odkopávky a prokopávky nezapažené v hornině třídy těžitelnosti I skupiny 3 objem do 500 m3 strojně</t>
  </si>
  <si>
    <t>m3</t>
  </si>
  <si>
    <t>-600762571</t>
  </si>
  <si>
    <t>https://podminky.urs.cz/item/CS_URS_2025_01/122251104</t>
  </si>
  <si>
    <t>"Vykopávky vč. výkopu pro výměnu aktivní zóny v tl. 500mm" 1908</t>
  </si>
  <si>
    <t>132351102</t>
  </si>
  <si>
    <t>Hloubení rýh nezapažených š do 800 mm v hornině třídy těžitelnosti II skupiny 4 objem do 50 m3 strojně</t>
  </si>
  <si>
    <t>-1136399479</t>
  </si>
  <si>
    <t>https://podminky.urs.cz/item/CS_URS_2025_01/132351102</t>
  </si>
  <si>
    <t>"drenaz = delka * plocha z rezu" 186*0,29</t>
  </si>
  <si>
    <t>171151103</t>
  </si>
  <si>
    <t>Uložení sypaniny z hornin soudržných do násypů zhutněných strojně</t>
  </si>
  <si>
    <t>-410639315</t>
  </si>
  <si>
    <t>https://podminky.urs.cz/item/CS_URS_2025_01/171151103</t>
  </si>
  <si>
    <t>"Násyp se zhutněním" 589,96</t>
  </si>
  <si>
    <t>13</t>
  </si>
  <si>
    <t>171251101</t>
  </si>
  <si>
    <t>Uložení sypaniny do násypů nezhutněných strojně</t>
  </si>
  <si>
    <t>-1217873605</t>
  </si>
  <si>
    <t>https://podminky.urs.cz/item/CS_URS_2025_01/171251101</t>
  </si>
  <si>
    <t>"Uložení sypaniny do násypů na skládce - odhumusování" 3320*0,15</t>
  </si>
  <si>
    <t>"Vykop drenaz" 53,94</t>
  </si>
  <si>
    <t>14</t>
  </si>
  <si>
    <t>181951112</t>
  </si>
  <si>
    <t>Úprava pláně v hornině třídy těžitelnosti I skupiny 1 až 3 se zhutněním strojně</t>
  </si>
  <si>
    <t>1934162892</t>
  </si>
  <si>
    <t>https://podminky.urs.cz/item/CS_URS_2025_01/181951112</t>
  </si>
  <si>
    <t>"bet. dlažba" 675</t>
  </si>
  <si>
    <t>"park. zaliv" 135</t>
  </si>
  <si>
    <t>"chodník žul. kostka" 681</t>
  </si>
  <si>
    <t>"česany beton" 650</t>
  </si>
  <si>
    <t>"zastavkovy panel" 67</t>
  </si>
  <si>
    <t>"CB Kryt" 1445</t>
  </si>
  <si>
    <t>"asf. plocha" 2166</t>
  </si>
  <si>
    <t>"hmatové prvky" 223</t>
  </si>
  <si>
    <t>Zakládání</t>
  </si>
  <si>
    <t>15</t>
  </si>
  <si>
    <t>211561111</t>
  </si>
  <si>
    <t>Výplň odvodňovacích žeber nebo trativodů kamenivem hrubým drceným frakce 4 až 16 mm</t>
  </si>
  <si>
    <t>708495938</t>
  </si>
  <si>
    <t>https://podminky.urs.cz/item/CS_URS_2025_01/211561111</t>
  </si>
  <si>
    <t>186*0,16</t>
  </si>
  <si>
    <t>16</t>
  </si>
  <si>
    <t>211971121</t>
  </si>
  <si>
    <t>Zřízení opláštění žeber nebo trativodů geotextilií v rýze nebo zářezu sklonu přes 1:2 š do 2,5 m</t>
  </si>
  <si>
    <t>-1278455252</t>
  </si>
  <si>
    <t>https://podminky.urs.cz/item/CS_URS_2025_01/211971121</t>
  </si>
  <si>
    <t>186*1,9</t>
  </si>
  <si>
    <t>17</t>
  </si>
  <si>
    <t>M</t>
  </si>
  <si>
    <t>69311080</t>
  </si>
  <si>
    <t>geotextilie netkaná separační, ochranná, filtrační, drenážní PES 200g/m2</t>
  </si>
  <si>
    <t>1259951804</t>
  </si>
  <si>
    <t>353,4*1,1845 "Přepočtené koeficientem množství</t>
  </si>
  <si>
    <t>18</t>
  </si>
  <si>
    <t>212572111</t>
  </si>
  <si>
    <t>Lože pro trativody ze štěrkopísku tříděného</t>
  </si>
  <si>
    <t>-886261646</t>
  </si>
  <si>
    <t>https://podminky.urs.cz/item/CS_URS_2025_01/212572111</t>
  </si>
  <si>
    <t>186*0,04</t>
  </si>
  <si>
    <t>19</t>
  </si>
  <si>
    <t>212752112</t>
  </si>
  <si>
    <t>Trativod z drenážních trubek korugovaných PE-HD SN 4 perforace 220° včetně lože otevřený výkop DN 150 pro liniové stavby</t>
  </si>
  <si>
    <t>148326568</t>
  </si>
  <si>
    <t>https://podminky.urs.cz/item/CS_URS_2025_01/212752112</t>
  </si>
  <si>
    <t>186</t>
  </si>
  <si>
    <t>20</t>
  </si>
  <si>
    <t>213221111</t>
  </si>
  <si>
    <t>Nájezd k dočasným nástupištím z betonu prostého se zvýšenými nároky na prostředí tl do 150 mm tř. C 25/30</t>
  </si>
  <si>
    <t>-1241451239</t>
  </si>
  <si>
    <t>https://podminky.urs.cz/item/CS_URS_2025_01/213221111</t>
  </si>
  <si>
    <t>58932936</t>
  </si>
  <si>
    <t>beton C 25/30 X0,XC1-4,XD1-2,XA1-2,XF1 kamenivo frakce 0/16</t>
  </si>
  <si>
    <t>1941819440</t>
  </si>
  <si>
    <t>22</t>
  </si>
  <si>
    <t>291211111</t>
  </si>
  <si>
    <t>Zřízení plochy ze silničních panelů do lože tl 50 mm z kameniva</t>
  </si>
  <si>
    <t>926307798</t>
  </si>
  <si>
    <t>https://podminky.urs.cz/item/CS_URS_2025_01/291211111</t>
  </si>
  <si>
    <t>"dočasná stanoviště v ulici Dobrovského"</t>
  </si>
  <si>
    <t>108</t>
  </si>
  <si>
    <t>23</t>
  </si>
  <si>
    <t>59381003</t>
  </si>
  <si>
    <t>panel silniční 3,00x1,50x0,15m</t>
  </si>
  <si>
    <t>kus</t>
  </si>
  <si>
    <t>-1982924278</t>
  </si>
  <si>
    <t>24</t>
  </si>
  <si>
    <t>Vodorovné konstrukce</t>
  </si>
  <si>
    <t>Komunikace pozemní</t>
  </si>
  <si>
    <t>561081111</t>
  </si>
  <si>
    <t>Zřízení podkladu ze zeminy upravené vápnem, cementem, směsnými pojivy tl přes 450 do 500 mm pl do 1000 m2</t>
  </si>
  <si>
    <t>293257412</t>
  </si>
  <si>
    <t>https://podminky.urs.cz/item/CS_URS_2025_01/561081111</t>
  </si>
  <si>
    <t>58530171</t>
  </si>
  <si>
    <t>vápno nehašené CL 90-Q pro úpravu zemin bezprašné</t>
  </si>
  <si>
    <t>t</t>
  </si>
  <si>
    <t>1077336554</t>
  </si>
  <si>
    <t>"Doporučené množství pojiva v % vůči objemové hmotnosti zeminy jsou 3%" 6042*0,5*1,85*3/100</t>
  </si>
  <si>
    <t>26</t>
  </si>
  <si>
    <t>577134111</t>
  </si>
  <si>
    <t>Asfaltový beton vrstva obrusná ACO 11+ (ABS) tř. I tl 40 mm š do 3 m z nemodifikovaného asfaltu</t>
  </si>
  <si>
    <t>2126614328</t>
  </si>
  <si>
    <t>https://podminky.urs.cz/item/CS_URS_2025_01/577134111</t>
  </si>
  <si>
    <t>27</t>
  </si>
  <si>
    <t>565135101</t>
  </si>
  <si>
    <t>Asfaltový beton vrstva podkladní ACP 16 (obalované kamenivo OKS) tl 50 mm š do 1,5 m</t>
  </si>
  <si>
    <t>-913447978</t>
  </si>
  <si>
    <t>https://podminky.urs.cz/item/CS_URS_2025_01/565135101</t>
  </si>
  <si>
    <t>28</t>
  </si>
  <si>
    <t>576133211</t>
  </si>
  <si>
    <t>Asfaltový koberec mastixový SMA 11 (AKMS) tl 40 mm š do 3 m</t>
  </si>
  <si>
    <t>882681153</t>
  </si>
  <si>
    <t>https://podminky.urs.cz/item/CS_URS_2025_01/576133211</t>
  </si>
  <si>
    <t>"napojení asf. vrstev" 80</t>
  </si>
  <si>
    <t>2165</t>
  </si>
  <si>
    <t>29</t>
  </si>
  <si>
    <t>577155112</t>
  </si>
  <si>
    <t>Asfaltový beton vrstva ložní ACL 16 (ABH) tl 60 mm š do 3 m z nemodifikovaného asfaltu</t>
  </si>
  <si>
    <t>-31413072</t>
  </si>
  <si>
    <t>https://podminky.urs.cz/item/CS_URS_2025_01/577155112</t>
  </si>
  <si>
    <t>30</t>
  </si>
  <si>
    <t>577165032</t>
  </si>
  <si>
    <t>Asfaltový beton vrstva ložní ACL 16 (ABVH) tl 70 mm š do 1,5 m z modifikovaného asfaltu</t>
  </si>
  <si>
    <t>1035338509</t>
  </si>
  <si>
    <t>https://podminky.urs.cz/item/CS_URS_2025_01/577165032</t>
  </si>
  <si>
    <t>"Plocha SMA" 2165</t>
  </si>
  <si>
    <t>31</t>
  </si>
  <si>
    <t>565166102</t>
  </si>
  <si>
    <t>Asfaltový beton vrstva podkladní ACP 22 (obalované kamenivo OKH) tl 90 mm š do 1,5 m</t>
  </si>
  <si>
    <t>-1451570724</t>
  </si>
  <si>
    <t>https://podminky.urs.cz/item/CS_URS_2025_01/565166102</t>
  </si>
  <si>
    <t>32</t>
  </si>
  <si>
    <t>564962111</t>
  </si>
  <si>
    <t>Podklad z mechanicky zpevněného kameniva MZK tl 200 mm</t>
  </si>
  <si>
    <t>-738593903</t>
  </si>
  <si>
    <t>https://podminky.urs.cz/item/CS_URS_2025_01/564962111</t>
  </si>
  <si>
    <t>33</t>
  </si>
  <si>
    <t>573111112</t>
  </si>
  <si>
    <t>Postřik živičný infiltrační s posypem z asfaltu množství 1 kg/m2</t>
  </si>
  <si>
    <t>-1161061409</t>
  </si>
  <si>
    <t>https://podminky.urs.cz/item/CS_URS_2025_01/573111112</t>
  </si>
  <si>
    <t>34</t>
  </si>
  <si>
    <t>573211109</t>
  </si>
  <si>
    <t>Postřik živičný spojovací z asfaltu v množství 0,50 kg/m2</t>
  </si>
  <si>
    <t>-927634887</t>
  </si>
  <si>
    <t>https://podminky.urs.cz/item/CS_URS_2025_01/573211109</t>
  </si>
  <si>
    <t>"napojení asf. vrstev" 80*2</t>
  </si>
  <si>
    <t>"Plocha SMA" 2165*2</t>
  </si>
  <si>
    <t>35</t>
  </si>
  <si>
    <t>579231352</t>
  </si>
  <si>
    <t>Ručně litý pryžový povrch stabilizační a 3-vrstvý tl 13 mm 1 ostatní barva na terén do 300 m2</t>
  </si>
  <si>
    <t>604884050</t>
  </si>
  <si>
    <t>https://podminky.urs.cz/item/CS_URS_2025_01/579231352</t>
  </si>
  <si>
    <t>36</t>
  </si>
  <si>
    <t>457572111</t>
  </si>
  <si>
    <t>Filtrační vrstvy ze štěrkopísku se zhutněním frakce od 0 až 8 do 0 až 32 mm</t>
  </si>
  <si>
    <t>-1313689879</t>
  </si>
  <si>
    <t>https://podminky.urs.cz/item/CS_URS_2025_01/457572111</t>
  </si>
  <si>
    <t>62*0,05</t>
  </si>
  <si>
    <t>37</t>
  </si>
  <si>
    <t>564760101</t>
  </si>
  <si>
    <t>Podklad z kameniva hrubého drceného vel. 16-32 mm plochy do 100 m2 tl 200 mm</t>
  </si>
  <si>
    <t>-47084708</t>
  </si>
  <si>
    <t>https://podminky.urs.cz/item/CS_URS_2025_01/564760101</t>
  </si>
  <si>
    <t>38</t>
  </si>
  <si>
    <t>564952111</t>
  </si>
  <si>
    <t>Podklad z mechanicky zpevněného kameniva MZK tl 150 mm</t>
  </si>
  <si>
    <t>1774336436</t>
  </si>
  <si>
    <t>https://podminky.urs.cz/item/CS_URS_2025_01/564952111</t>
  </si>
  <si>
    <t>"vrchní vrstva dětského hřiště v parku"</t>
  </si>
  <si>
    <t>405</t>
  </si>
  <si>
    <t>39</t>
  </si>
  <si>
    <t>581141113</t>
  </si>
  <si>
    <t>Kryt cementobetonový vozovek skupiny CB I tl 240 mm</t>
  </si>
  <si>
    <t>317660512</t>
  </si>
  <si>
    <t>https://podminky.urs.cz/item/CS_URS_2025_01/581141113</t>
  </si>
  <si>
    <t>40</t>
  </si>
  <si>
    <t>567122114</t>
  </si>
  <si>
    <t>Podklad ze směsi stmelené cementem SC C 8/10 (KSC I) tl 150 mm</t>
  </si>
  <si>
    <t>-1837682506</t>
  </si>
  <si>
    <t>https://podminky.urs.cz/item/CS_URS_2025_01/567122114</t>
  </si>
  <si>
    <t>41</t>
  </si>
  <si>
    <t>564871112</t>
  </si>
  <si>
    <t>Podklad ze štěrkodrtě ŠD plochy přes 100 m2 tl. 260 mm</t>
  </si>
  <si>
    <t>551564469</t>
  </si>
  <si>
    <t>https://podminky.urs.cz/item/CS_URS_2025_01/564871112</t>
  </si>
  <si>
    <t>42</t>
  </si>
  <si>
    <t>582126114</t>
  </si>
  <si>
    <t>Kryt cementobetonový vyztužený letišť tl 140 mm</t>
  </si>
  <si>
    <t>-784483423</t>
  </si>
  <si>
    <t>https://podminky.urs.cz/item/CS_URS_2025_01/582126114</t>
  </si>
  <si>
    <t>"Česaný beton - položka výztuže bude doplněna ve stupni DPS" 650</t>
  </si>
  <si>
    <t>43</t>
  </si>
  <si>
    <t>591141111</t>
  </si>
  <si>
    <t>Kladení dlažby z kostek velkých z kamene na MC tl 50 mm</t>
  </si>
  <si>
    <t>960503293</t>
  </si>
  <si>
    <t>https://podminky.urs.cz/item/CS_URS_2025_01/591141111</t>
  </si>
  <si>
    <t>RMAT0002</t>
  </si>
  <si>
    <t>dlažba žulová hladká řezaná - lemování reliéfní úprav</t>
  </si>
  <si>
    <t>-832617876</t>
  </si>
  <si>
    <t>40*1,01 "Přepočtené koeficientem množství</t>
  </si>
  <si>
    <t>591211111</t>
  </si>
  <si>
    <t>Kladení dlažby z kostek drobných z kamene do lože z kameniva těženého tl 50 mm</t>
  </si>
  <si>
    <t>-218956737</t>
  </si>
  <si>
    <t>https://podminky.urs.cz/item/CS_URS_2025_01/591211111</t>
  </si>
  <si>
    <t>"parkovaci zaliv K+R" 133</t>
  </si>
  <si>
    <t>46</t>
  </si>
  <si>
    <t>58381015</t>
  </si>
  <si>
    <t>kostka řezanoštípaná dlažební žula 10x10x10cm</t>
  </si>
  <si>
    <t>-963289200</t>
  </si>
  <si>
    <t xml:space="preserve">"parkovací záliv K+R" </t>
  </si>
  <si>
    <t>133</t>
  </si>
  <si>
    <t>133*1,02 "Přepočtené koeficientem množství</t>
  </si>
  <si>
    <t>47</t>
  </si>
  <si>
    <t>564871111</t>
  </si>
  <si>
    <t>Podklad ze štěrkodrtě ŠD plochy přes 100 m2 tl 250 mm</t>
  </si>
  <si>
    <t>-1970157853</t>
  </si>
  <si>
    <t>https://podminky.urs.cz/item/CS_URS_2025_01/564871111</t>
  </si>
  <si>
    <t>"Česaný beton" 650</t>
  </si>
  <si>
    <t>"Park. zaliv" 135</t>
  </si>
  <si>
    <t>48</t>
  </si>
  <si>
    <t>-581442117</t>
  </si>
  <si>
    <t>"žul. kostka 8/8 - centrální prostor kolem výpravní budovy a výstupní hrany" 779</t>
  </si>
  <si>
    <t>49</t>
  </si>
  <si>
    <t>58381012</t>
  </si>
  <si>
    <t>kostka řezanoštípaná dlažební žula 8x8x8cm</t>
  </si>
  <si>
    <t>1523925125</t>
  </si>
  <si>
    <t>779*1,02 "Přepočtené koeficientem množství</t>
  </si>
  <si>
    <t>50</t>
  </si>
  <si>
    <t>564861111</t>
  </si>
  <si>
    <t>Podklad ze štěrkodrtě ŠD plochy přes 100 m2 tl 200 mm</t>
  </si>
  <si>
    <t>1149612770</t>
  </si>
  <si>
    <t>https://podminky.urs.cz/item/CS_URS_2025_01/564861111</t>
  </si>
  <si>
    <t>"Hmatové úpravy" 223</t>
  </si>
  <si>
    <t>"Chodník bet. dlažba" 668</t>
  </si>
  <si>
    <t>"Chodník žul. kostka 8/8" 779</t>
  </si>
  <si>
    <t>"podkladní vrstva dětského hřiště v parku" 405</t>
  </si>
  <si>
    <t>596211112</t>
  </si>
  <si>
    <t>Kladení zámkové dlažby komunikací pro pěší ručně tl 60 mm skupiny A pl přes 100 do 300 m2</t>
  </si>
  <si>
    <t>-1508566218</t>
  </si>
  <si>
    <t>https://podminky.urs.cz/item/CS_URS_2025_01/596211112</t>
  </si>
  <si>
    <t>"bet. dlažba chodník" 668</t>
  </si>
  <si>
    <t>"reliéfní dlažba" 108</t>
  </si>
  <si>
    <t>"barevná dlažba u nástupní hrany" 24,850</t>
  </si>
  <si>
    <t>"umělá vodící linie" 44,9</t>
  </si>
  <si>
    <t>59245021</t>
  </si>
  <si>
    <t>dlažba tvar čtverec betonová 200x200x60mm přírodní</t>
  </si>
  <si>
    <t>1185745383</t>
  </si>
  <si>
    <t>675*1,02 "Přepočtené koeficientem množství</t>
  </si>
  <si>
    <t>59245008</t>
  </si>
  <si>
    <t>dlažba skladebná betonová 200x100mm tl 60mm barevná</t>
  </si>
  <si>
    <t>1814622460</t>
  </si>
  <si>
    <t>"kontrastní pás u nástupní hrany" 24,85</t>
  </si>
  <si>
    <t>23241002</t>
  </si>
  <si>
    <t>linie vodicí pro orientaci nevidomých na přechodu bílá š 170mm</t>
  </si>
  <si>
    <t>1999053362</t>
  </si>
  <si>
    <t>1,05555555555556*9 "Přepočtené koeficientem množství</t>
  </si>
  <si>
    <t>59212315</t>
  </si>
  <si>
    <t>dlaždice betonová pro nástupiště s varovným pásem sloučeným s vodící linií 495x400x60mm</t>
  </si>
  <si>
    <t>-646654467</t>
  </si>
  <si>
    <t>112,25*2</t>
  </si>
  <si>
    <t>56</t>
  </si>
  <si>
    <t>59245019</t>
  </si>
  <si>
    <t>dlažba tvar obdélník betonová pro nevidomé 200x100x60mm přírodní</t>
  </si>
  <si>
    <t>-2002830079</t>
  </si>
  <si>
    <t>"dlažba pro nevidomé" 106*1,02</t>
  </si>
  <si>
    <t>57</t>
  </si>
  <si>
    <t>RMAT0001</t>
  </si>
  <si>
    <t>Montáž zastávkového panelu</t>
  </si>
  <si>
    <t>281405841</t>
  </si>
  <si>
    <t>https://podminky.urs.cz/item/CS_URS_2025_01/RMAT0001</t>
  </si>
  <si>
    <t>58</t>
  </si>
  <si>
    <t>59381016</t>
  </si>
  <si>
    <t>panel zastávkový nájezdový s nástupní hranou 200mm</t>
  </si>
  <si>
    <t>2134402939</t>
  </si>
  <si>
    <t>59</t>
  </si>
  <si>
    <t>59381019</t>
  </si>
  <si>
    <t>panel zastávkový výjezdový s nástupní hranou 200mm</t>
  </si>
  <si>
    <t>-1787172766</t>
  </si>
  <si>
    <t>60</t>
  </si>
  <si>
    <t>59381021</t>
  </si>
  <si>
    <t>panel zastávkový základní s nástupní hranou 200mm</t>
  </si>
  <si>
    <t>279411607</t>
  </si>
  <si>
    <t>Vedení trubní dálková a přípojná</t>
  </si>
  <si>
    <t>895941341</t>
  </si>
  <si>
    <t>Osazení vpusti uliční DN 500 z betonových dílců dno s výtokem</t>
  </si>
  <si>
    <t>1283544270</t>
  </si>
  <si>
    <t>https://podminky.urs.cz/item/CS_URS_2025_01/895941341</t>
  </si>
  <si>
    <t>62</t>
  </si>
  <si>
    <t>59224472</t>
  </si>
  <si>
    <t>vpusť uliční DN 500 kaliště s odtokem 150mm 500/245x65mm</t>
  </si>
  <si>
    <t>-421335129</t>
  </si>
  <si>
    <t>Ostatní konstrukce a práce, bourání</t>
  </si>
  <si>
    <t>63</t>
  </si>
  <si>
    <t>914111111</t>
  </si>
  <si>
    <t>Montáž svislé dopravní značky do velikosti 1 m2 objímkami na sloupek nebo konzolu</t>
  </si>
  <si>
    <t>-738067403</t>
  </si>
  <si>
    <t>https://podminky.urs.cz/item/CS_URS_2025_01/914111111</t>
  </si>
  <si>
    <t>64</t>
  </si>
  <si>
    <t>914511112</t>
  </si>
  <si>
    <t>Montáž sloupku dopravních značek délky do 3,5 m s betonovým základem a patkou D 60 mm</t>
  </si>
  <si>
    <t>-1245886402</t>
  </si>
  <si>
    <t>https://podminky.urs.cz/item/CS_URS_2025_01/914511112</t>
  </si>
  <si>
    <t>65</t>
  </si>
  <si>
    <t>40445650</t>
  </si>
  <si>
    <t>dodatkové tabulky E7, E12, E13 500x300mm</t>
  </si>
  <si>
    <t>-1136191750</t>
  </si>
  <si>
    <t>66</t>
  </si>
  <si>
    <t>40445626</t>
  </si>
  <si>
    <t>informativní značky provozní IP14-IP29, IP31 750x1000mm</t>
  </si>
  <si>
    <t>-33415213</t>
  </si>
  <si>
    <t>67</t>
  </si>
  <si>
    <t>40445620</t>
  </si>
  <si>
    <t>zákazové, příkazové dopravní značky B1-B34, C1-15 700mm</t>
  </si>
  <si>
    <t>1845475220</t>
  </si>
  <si>
    <t>68</t>
  </si>
  <si>
    <t>40445613</t>
  </si>
  <si>
    <t>značky upravující přednost P2, P3, P8 1250mm retroreflexní</t>
  </si>
  <si>
    <t>2125824321</t>
  </si>
  <si>
    <t>69</t>
  </si>
  <si>
    <t>40445649</t>
  </si>
  <si>
    <t>dodatkové tabulky E3-E5, E8, E14-E16 500x150mm</t>
  </si>
  <si>
    <t>-2030954404</t>
  </si>
  <si>
    <t>70</t>
  </si>
  <si>
    <t>40445625</t>
  </si>
  <si>
    <t>informativní značky provozní IP8, IP9, IP11-IP13 500x700mm</t>
  </si>
  <si>
    <t>643953973</t>
  </si>
  <si>
    <t>71</t>
  </si>
  <si>
    <t>40445609</t>
  </si>
  <si>
    <t>značky upravující přednost P1, P4 900mm</t>
  </si>
  <si>
    <t>1592925569</t>
  </si>
  <si>
    <t>72</t>
  </si>
  <si>
    <t>40445643</t>
  </si>
  <si>
    <t>informativní značky jiné IJ1-IJ3, IJ4c-IJ16 500x700mm</t>
  </si>
  <si>
    <t>1500503738</t>
  </si>
  <si>
    <t>73</t>
  </si>
  <si>
    <t>915211111</t>
  </si>
  <si>
    <t>Vodorovné dopravní značení dělící čáry souvislé š 125 mm bílý plast</t>
  </si>
  <si>
    <t>-1459169259</t>
  </si>
  <si>
    <t>https://podminky.urs.cz/item/CS_URS_2025_01/915211111</t>
  </si>
  <si>
    <t>74</t>
  </si>
  <si>
    <t>915211115</t>
  </si>
  <si>
    <t>Vodorovné dopravní značení dělící čáry souvislé š 125 mm žlutý plast</t>
  </si>
  <si>
    <t>93451504</t>
  </si>
  <si>
    <t>https://podminky.urs.cz/item/CS_URS_2025_01/915211115</t>
  </si>
  <si>
    <t>75</t>
  </si>
  <si>
    <t>915223121</t>
  </si>
  <si>
    <t>Vodicí linie z plastu pro orientaci nevidomých na přechodu šířky 170 mm</t>
  </si>
  <si>
    <t>-660407186</t>
  </si>
  <si>
    <t>https://podminky.urs.cz/item/CS_URS_2025_01/915223121</t>
  </si>
  <si>
    <t>76</t>
  </si>
  <si>
    <t>915231111</t>
  </si>
  <si>
    <t>Vodorovné dopravní značení přechody pro chodce, šipky, symboly bílý plast</t>
  </si>
  <si>
    <t>1522469964</t>
  </si>
  <si>
    <t>https://podminky.urs.cz/item/CS_URS_2025_01/915231111</t>
  </si>
  <si>
    <t>77</t>
  </si>
  <si>
    <t>916131213</t>
  </si>
  <si>
    <t>Osazení silničního obrubníku betonového stojatého s boční opěrou do lože z betonu prostého</t>
  </si>
  <si>
    <t>1927067089</t>
  </si>
  <si>
    <t>https://podminky.urs.cz/item/CS_URS_2025_01/916131213</t>
  </si>
  <si>
    <t>78</t>
  </si>
  <si>
    <t>59217031</t>
  </si>
  <si>
    <t>obrubník betonový silniční 1000x150x250mm</t>
  </si>
  <si>
    <t>1107138788</t>
  </si>
  <si>
    <t>700*1,02 "Přepočtené koeficientem množství</t>
  </si>
  <si>
    <t>79</t>
  </si>
  <si>
    <t>916231213</t>
  </si>
  <si>
    <t>Osazení chodníkového obrubníku betonového stojatého s boční opěrou do lože z betonu prostého</t>
  </si>
  <si>
    <t>-788457077</t>
  </si>
  <si>
    <t>https://podminky.urs.cz/item/CS_URS_2025_01/916231213</t>
  </si>
  <si>
    <t>"Bet. obrubník" 213</t>
  </si>
  <si>
    <t>"ocelový obrubník" 324</t>
  </si>
  <si>
    <t>80</t>
  </si>
  <si>
    <t>13432000</t>
  </si>
  <si>
    <t>úhelník ocelový nerovnostranný jakost S235JR (11 375) 200x100x10mm</t>
  </si>
  <si>
    <t>756764339</t>
  </si>
  <si>
    <t>"obrubník ocelový"324*23,2/1000</t>
  </si>
  <si>
    <t>59217016</t>
  </si>
  <si>
    <t>obrubník betonový chodníkový 1000x80x250mm</t>
  </si>
  <si>
    <t>-1118105518</t>
  </si>
  <si>
    <t>213*1,02 "Přepočtené koeficientem množství</t>
  </si>
  <si>
    <t>919735114</t>
  </si>
  <si>
    <t>Řezání stávajícího živičného krytu hl přes 150 do 200 mm</t>
  </si>
  <si>
    <t>192959060</t>
  </si>
  <si>
    <t>https://podminky.urs.cz/item/CS_URS_2025_01/919735114</t>
  </si>
  <si>
    <t>935923111</t>
  </si>
  <si>
    <t>Vpusť pro obrubníkový odvodňovací žlab hloubky 750 mm s odtokem DN 160</t>
  </si>
  <si>
    <t>-917829557</t>
  </si>
  <si>
    <t>https://podminky.urs.cz/item/CS_URS_2025_01/935923111</t>
  </si>
  <si>
    <t>84</t>
  </si>
  <si>
    <t>962041211</t>
  </si>
  <si>
    <t>Bourání mostních zdí a pilířů z betonu prostého</t>
  </si>
  <si>
    <t>-1416989528</t>
  </si>
  <si>
    <t>https://podminky.urs.cz/item/CS_URS_2025_01/962041211</t>
  </si>
  <si>
    <t>"Opěrná zeď sever" 17,5*0,6*2,5</t>
  </si>
  <si>
    <t>"Opěrná zeď západ" 23*0,6*2,5</t>
  </si>
  <si>
    <t>"Schodiště" 52*0,3</t>
  </si>
  <si>
    <t>85</t>
  </si>
  <si>
    <t>919716111</t>
  </si>
  <si>
    <t>Výztuž cementobetonového krytu ze svařovaných sítí hmotnosti do 7,5 kg/m2</t>
  </si>
  <si>
    <t>-2066506547</t>
  </si>
  <si>
    <t>https://podminky.urs.cz/item/CS_URS_2025_01/919716111</t>
  </si>
  <si>
    <t>"šikmá betonová plocha dlouhého příčného prahu"</t>
  </si>
  <si>
    <t>7,5*194*0,001</t>
  </si>
  <si>
    <t>"česaný beton - pochozí plochy a přejezdný práh"</t>
  </si>
  <si>
    <t>7,5*650*0,001</t>
  </si>
  <si>
    <t>86</t>
  </si>
  <si>
    <t>966006132</t>
  </si>
  <si>
    <t>Odstranění značek dopravních nebo orientačních se sloupky s betonovými patkami</t>
  </si>
  <si>
    <t>-1246582676</t>
  </si>
  <si>
    <t>https://podminky.urs.cz/item/CS_URS_2025_01/966006132</t>
  </si>
  <si>
    <t>997</t>
  </si>
  <si>
    <t>Přesun sutě</t>
  </si>
  <si>
    <t>87</t>
  </si>
  <si>
    <t>997221571</t>
  </si>
  <si>
    <t>Vodorovná doprava vybouraných hmot do 1 km</t>
  </si>
  <si>
    <t>-866470525</t>
  </si>
  <si>
    <t>https://podminky.urs.cz/item/CS_URS_2025_01/997221571</t>
  </si>
  <si>
    <t>88</t>
  </si>
  <si>
    <t>997221579</t>
  </si>
  <si>
    <t>Příplatek ZKD 1 km u vodorovné dopravy vybouraných hmot</t>
  </si>
  <si>
    <t>1422643456</t>
  </si>
  <si>
    <t>https://podminky.urs.cz/item/CS_URS_2025_01/997221579</t>
  </si>
  <si>
    <t>6272,066*9 "Přepočtené koeficientem množství</t>
  </si>
  <si>
    <t>89</t>
  </si>
  <si>
    <t>997221861</t>
  </si>
  <si>
    <t>Poplatek za uložení stavebního odpadu na recyklační skládce (skládkovné) z prostého betonu zatříděného do Katalogu odpadů pod kódem 17 01 01</t>
  </si>
  <si>
    <t>1399137160</t>
  </si>
  <si>
    <t>https://podminky.urs.cz/item/CS_URS_2025_01/997221861</t>
  </si>
  <si>
    <t>"bet. dlažba" 228,80</t>
  </si>
  <si>
    <t>"obruby" 241,490+14,2</t>
  </si>
  <si>
    <t>"frezovaní bet. zpevnění" 6,40</t>
  </si>
  <si>
    <t>90</t>
  </si>
  <si>
    <t>997221873</t>
  </si>
  <si>
    <t>Poplatek za uložení stavebního odpadu na recyklační skládce (skládkovné) zeminy a kamení zatříděného do Katalogu odpadů pod kódem 17 05 04</t>
  </si>
  <si>
    <t>CS ÚRS 2025 02</t>
  </si>
  <si>
    <t>-1981121330</t>
  </si>
  <si>
    <t>https://podminky.urs.cz/item/CS_URS_2025_02/997221873</t>
  </si>
  <si>
    <t>"podkladni vrstvy zpevněných ploch" 2604,8</t>
  </si>
  <si>
    <t>"zemina vykop"1317,68*1,65</t>
  </si>
  <si>
    <t>"vzhledem k aktualizaci 243/24 Novela vyhl. č. 273/2021 Sb., o podrobnostech nakládání s odpady;T:19.11.2024"</t>
  </si>
  <si>
    <t>" bude na dodavateli aby rozhodnul o využití přebytečné zeminy s obsahem PAU"</t>
  </si>
  <si>
    <t>998</t>
  </si>
  <si>
    <t>Přesun hmot</t>
  </si>
  <si>
    <t>91</t>
  </si>
  <si>
    <t>998225111</t>
  </si>
  <si>
    <t>Přesun hmot pro pozemní komunikace s krytem z kamene, monolitickým betonovým nebo živičným</t>
  </si>
  <si>
    <t>-988028018</t>
  </si>
  <si>
    <t>https://podminky.urs.cz/item/CS_URS_2025_01/998225111</t>
  </si>
  <si>
    <t>92</t>
  </si>
  <si>
    <t>072203000</t>
  </si>
  <si>
    <t>Silniční provoz - zajištění DIO (dopravní značení)</t>
  </si>
  <si>
    <t>356939712</t>
  </si>
  <si>
    <t>https://podminky.urs.cz/item/CS_URS_2025_01/072203000</t>
  </si>
  <si>
    <t>SO 101.1.1 - Etapa I - Nezpůsobilé</t>
  </si>
  <si>
    <t>997221665</t>
  </si>
  <si>
    <t>Poplatek za uložení na skládce (skládkovné) odpadu asfaltového s dehtem kód odpadu 17 03 01</t>
  </si>
  <si>
    <t>1834796880</t>
  </si>
  <si>
    <t>"Asfalt s obsahem PAU" 36,80+556,60+2415</t>
  </si>
  <si>
    <t>043154000</t>
  </si>
  <si>
    <t>Zkoušky hutnicí</t>
  </si>
  <si>
    <t>-441314612</t>
  </si>
  <si>
    <t>"počet ks - přesné místa vytipuje geodet na míště" 30</t>
  </si>
  <si>
    <t>SO200 - Vodohospodářské objekty</t>
  </si>
  <si>
    <t>22109P-I - 300 Vodohospodářské objekty - etapa I</t>
  </si>
  <si>
    <t>28088638</t>
  </si>
  <si>
    <t>Grania s.r.o.</t>
  </si>
  <si>
    <t>CZ28088638</t>
  </si>
  <si>
    <t>Ing. Vít Rous</t>
  </si>
  <si>
    <t xml:space="preserve">    3 - Svislé a kompletní konstrukce</t>
  </si>
  <si>
    <t xml:space="preserve">    8 - Trubní vedení</t>
  </si>
  <si>
    <t>PSV - Práce a dodávky PSV</t>
  </si>
  <si>
    <t xml:space="preserve">    711 - Izolace proti vodě, vlhkosti a plynům</t>
  </si>
  <si>
    <t>131251104</t>
  </si>
  <si>
    <t>Hloubení nezapažených jam a zářezů strojně s urovnáním dna do předepsaného profilu a spádu v hornině třídy těžitelnosti I skupiny 3 přes 100 do 500 m3</t>
  </si>
  <si>
    <t>595755054</t>
  </si>
  <si>
    <t>https://podminky.urs.cz/item/CS_URS_2025_01/131251104</t>
  </si>
  <si>
    <t>340,39</t>
  </si>
  <si>
    <t>132251254</t>
  </si>
  <si>
    <t>Hloubení nezapažených rýh šířky přes 800 do 2 000 mm strojně s urovnáním dna do předepsaného profilu a spádu v hornině třídy těžitelnosti I skupiny 3 přes 100 do 500 m3</t>
  </si>
  <si>
    <t>-828964014</t>
  </si>
  <si>
    <t>https://podminky.urs.cz/item/CS_URS_2025_01/132251254</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</si>
  <si>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</si>
  <si>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</si>
  <si>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-1507513039</t>
  </si>
  <si>
    <t>https://podminky.urs.cz/item/CS_URS_2025_01/162751117</t>
  </si>
  <si>
    <t>"výkop jámy" 340,39</t>
  </si>
  <si>
    <t>"výkop rýhy" 126,21</t>
  </si>
  <si>
    <t>166151101</t>
  </si>
  <si>
    <t>Přehození neulehlého výkopku strojně z horniny třídy těžitelnosti I, skupiny 1 až 3</t>
  </si>
  <si>
    <t>-560153140</t>
  </si>
  <si>
    <t>https://podminky.urs.cz/item/CS_URS_2025_01/166151101</t>
  </si>
  <si>
    <t>340,39/3</t>
  </si>
  <si>
    <t>167151111</t>
  </si>
  <si>
    <t>Nakládání, skládání a překládání neulehlého výkopku nebo sypaniny strojně nakládání, množství přes 100 m3, z hornin třídy těžitelnosti I, skupiny 1 až 3</t>
  </si>
  <si>
    <t>-1025803523</t>
  </si>
  <si>
    <t>https://podminky.urs.cz/item/CS_URS_2025_01/167151111</t>
  </si>
  <si>
    <t>"výkop jámy" 340,93</t>
  </si>
  <si>
    <t>"výkop rýhy" 126,2</t>
  </si>
  <si>
    <t>Uložení sypanin do násypů strojně s rozprostřením sypaniny ve vrstvách a s hrubým urovnáním zhutněných z hornin soudržných jakékoliv třídy těžitelnosti</t>
  </si>
  <si>
    <t>-810901662</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</si>
  <si>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</si>
  <si>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</si>
  <si>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-1850412687</t>
  </si>
  <si>
    <t>https://podminky.urs.cz/item/CS_URS_2025_01/175151101</t>
  </si>
  <si>
    <t>65*0,8*0,4</t>
  </si>
  <si>
    <t>58337303</t>
  </si>
  <si>
    <t>štěrkopísek frakce 0/8</t>
  </si>
  <si>
    <t>3687711</t>
  </si>
  <si>
    <t>20,8*2 "Přepočtené koeficientem množství</t>
  </si>
  <si>
    <t>182111112</t>
  </si>
  <si>
    <t>Zpevnění svahu tkaninou nebo rohoží na svahu sklonu přes 1:1 do 1:0,7</t>
  </si>
  <si>
    <t>1934085822</t>
  </si>
  <si>
    <t>https://podminky.urs.cz/item/CS_URS_2025_01/182111112</t>
  </si>
  <si>
    <t>61894013</t>
  </si>
  <si>
    <t>síť protierozní z kokosových vláken 700g/m2</t>
  </si>
  <si>
    <t>-1898561013</t>
  </si>
  <si>
    <t>21153111.R1</t>
  </si>
  <si>
    <t>Výplň kamenivem obohaceným do rýh odvodňovacích žeber nebo trativodů bez zhutnění, s úpravou povrchu výplně kamenivem hrubým drceným frakce 16 až 63 mm. 1 m3 směsi se skládá z 85% kameniva drceného 32/63, z 10% z biouhlu s kompostem a z 5% písčitohlinité zeminy. V ceně položky je započítán materiál i jeho míchání na místě.</t>
  </si>
  <si>
    <t>931410884</t>
  </si>
  <si>
    <t>384</t>
  </si>
  <si>
    <t>211531111</t>
  </si>
  <si>
    <t>Výplň kamenivem do rýh odvodňovacích žeber nebo trativodů bez zhutnění, s úpravou povrchu výplně kamenivem hrubým drceným frakce 16 až 63 mm</t>
  </si>
  <si>
    <t>-537475628</t>
  </si>
  <si>
    <t>https://podminky.urs.cz/item/CS_URS_2025_01/211531111</t>
  </si>
  <si>
    <t>197,85</t>
  </si>
  <si>
    <t>212755216</t>
  </si>
  <si>
    <t>Trativody bez lože z drenážních trubek plastových flexibilních D 160 mm</t>
  </si>
  <si>
    <t>-1630823999</t>
  </si>
  <si>
    <t>https://podminky.urs.cz/item/CS_URS_2025_01/212755216</t>
  </si>
  <si>
    <t>273322511</t>
  </si>
  <si>
    <t>Základy z betonu železového (bez výztuže) desky z betonu se zvýšenými nároky na prostředí tř. C 25/30</t>
  </si>
  <si>
    <t>-623297035</t>
  </si>
  <si>
    <t>https://podminky.urs.cz/item/CS_URS_2025_01/273322511</t>
  </si>
  <si>
    <t>273362021</t>
  </si>
  <si>
    <t>Výztuž základů desek ze svařovaných sítí z drátů typu KARI</t>
  </si>
  <si>
    <t>301901588</t>
  </si>
  <si>
    <t>https://podminky.urs.cz/item/CS_URS_2025_01/273362021</t>
  </si>
  <si>
    <t>2*((PI*0.004*0.004*9,8)*100)*7,86</t>
  </si>
  <si>
    <t>457532111</t>
  </si>
  <si>
    <t>Filtrační vrstvy jakékoliv tloušťky a sklonu z hrubého drceného kameniva se zhutněním do 10 pojezdů/m3, frakce od 4-8 do 22-32 mm</t>
  </si>
  <si>
    <t>61109075</t>
  </si>
  <si>
    <t>https://podminky.urs.cz/item/CS_URS_2025_01/457532111</t>
  </si>
  <si>
    <t>"podkladní vrstva"</t>
  </si>
  <si>
    <t>20,96</t>
  </si>
  <si>
    <t>"přechodová vrstva"</t>
  </si>
  <si>
    <t>29,09</t>
  </si>
  <si>
    <t>Svislé a kompletní konstrukce</t>
  </si>
  <si>
    <t>271542211</t>
  </si>
  <si>
    <t>Podsyp pod základové konstrukce se zhutněním a urovnáním povrchu ze štěrkodrtě netříděné</t>
  </si>
  <si>
    <t>-573311496</t>
  </si>
  <si>
    <t>https://podminky.urs.cz/item/CS_URS_2025_01/271542211</t>
  </si>
  <si>
    <t>8,8*6,5*0,25*1,1</t>
  </si>
  <si>
    <t>327211123</t>
  </si>
  <si>
    <t>Zdivo nadzákladové opěrných zdí a valů z lomového kamene štípaného nebo ručně vybíraného na maltu z nepravidelných kamenů objemu 1 kusu kamene přes 0,02 m3, šířka spáry přes 10 do 20 mm</t>
  </si>
  <si>
    <t>-1942166928</t>
  </si>
  <si>
    <t>https://podminky.urs.cz/item/CS_URS_2025_01/327211123</t>
  </si>
  <si>
    <t>382122134</t>
  </si>
  <si>
    <t>Montáž dílců prefabrikovaných pravoúhlých nádrží ze železobetonu šířky do 3 m dna včetně těsnění výšky přes 1 do 3 m hmotnosti přes 22 t, délky přes 6,5 do 8,5 m, prostupy těsněné pro potrubí dle dokumentace</t>
  </si>
  <si>
    <t>-250564733</t>
  </si>
  <si>
    <t>https://podminky.urs.cz/item/CS_URS_2025_01/382122134</t>
  </si>
  <si>
    <t>59226267</t>
  </si>
  <si>
    <t>dno pravoúhlé nádrže vysoké 2800x8100x1930 stěna tl 140mm užitný objem 42,41m3</t>
  </si>
  <si>
    <t>954705537</t>
  </si>
  <si>
    <t>382122314</t>
  </si>
  <si>
    <t>Montáž dílců prefabrikovaných pravoúhlých nádrží ze železobetonu šířky do 3 m zákrytové desky, délky přes 6,5 do 8,5 m, osazení poklopem litinovým B125 DN 800 na přechodovou desku a vyrovnávací prstenec</t>
  </si>
  <si>
    <t>-27727644</t>
  </si>
  <si>
    <t>https://podminky.urs.cz/item/CS_URS_2025_01/382122314</t>
  </si>
  <si>
    <t>59226312</t>
  </si>
  <si>
    <t>deska zákrytová pravoúhlé nádrže vysoké se stěnou tl 140mm 2800x8100x250mm otvor 1x d 600mm</t>
  </si>
  <si>
    <t>368171362</t>
  </si>
  <si>
    <t>386110105</t>
  </si>
  <si>
    <t>Montáž odlučovačů ropných látek, průtoku 20 l/s</t>
  </si>
  <si>
    <t>-122493573</t>
  </si>
  <si>
    <t>https://podminky.urs.cz/item/CS_URS_2025_01/386110105</t>
  </si>
  <si>
    <t>56241520</t>
  </si>
  <si>
    <t>odlučovač ropných látek plastový (PP), průtok max 20L/s, plocha do 2000m2, 2 poklopy do 15t</t>
  </si>
  <si>
    <t>415288594</t>
  </si>
  <si>
    <t>451573111</t>
  </si>
  <si>
    <t>Lože pod potrubí, stoky a drobné objekty v otevřeném výkopu z písku a štěrkopísku do 63 mm</t>
  </si>
  <si>
    <t>-391139924</t>
  </si>
  <si>
    <t>https://podminky.urs.cz/item/CS_URS_2025_01/451573111</t>
  </si>
  <si>
    <t>65*0,8*0,1</t>
  </si>
  <si>
    <t>451577777</t>
  </si>
  <si>
    <t>Podklad nebo lože pod dlažbu (přídlažbu) v ploše vodorovné nebo ve sklonu do 1:5, tloušťky od 30 do 100 mm z kameniva těženého</t>
  </si>
  <si>
    <t>84957665</t>
  </si>
  <si>
    <t>https://podminky.urs.cz/item/CS_URS_2025_01/451577777</t>
  </si>
  <si>
    <t>40*0,5*0,5*0,25</t>
  </si>
  <si>
    <t>463212111</t>
  </si>
  <si>
    <t>Rovnanina z lomového kamene upraveného, tříděného jakékoliv tloušťky rovnaniny s vyklínováním spár a dutin úlomky kamene. Úprava a zpevnění vtoků vody do zeleně.</t>
  </si>
  <si>
    <t>1310698354</t>
  </si>
  <si>
    <t>https://podminky.urs.cz/item/CS_URS_2025_01/463212111</t>
  </si>
  <si>
    <t>Trubní vedení</t>
  </si>
  <si>
    <t>724149101.R1</t>
  </si>
  <si>
    <t>Montáž čerpadel ponorných s potrubím a příslušenstvím s QH křivkou 5 l/s při Hd 4 m, se spínačem</t>
  </si>
  <si>
    <t>1095317348</t>
  </si>
  <si>
    <t>42610403</t>
  </si>
  <si>
    <t>čerpadlo ponorné kalové Qmax 5l/s při H=4m, 230V, s manuálním spínáním, s potrubím a příslušenstvím</t>
  </si>
  <si>
    <t>1982368574</t>
  </si>
  <si>
    <t>871.R1</t>
  </si>
  <si>
    <t>Montáž a dodávka bezpečnostních přelivů DN 160, provětrávací potrubí, litinová mřížka, košík na splaveniny, děrované KG potrubí DN 160</t>
  </si>
  <si>
    <t>-54013035</t>
  </si>
  <si>
    <t>871315221</t>
  </si>
  <si>
    <t>Kanalizační potrubí z tvrdého PVC v otevřeném výkopu ve sklonu do 20 %, hladkého plnostěnného jednovrstvého, tuhost třídy SN 8 DN 160</t>
  </si>
  <si>
    <t>-1821868465</t>
  </si>
  <si>
    <t>871315251</t>
  </si>
  <si>
    <t>Kanalizační potrubí z tvrdého PVC v otevřeném výkopu ve sklonu do 20 %, hladkého plnostěnného vícevrstvého, tuhost třídy SN 16 DN 150</t>
  </si>
  <si>
    <t>920230692</t>
  </si>
  <si>
    <t>871353121</t>
  </si>
  <si>
    <t>Montáž kanalizačního potrubí z tvrdého PVC-U hladkého plnostěnného tuhost SN 8 DN 200</t>
  </si>
  <si>
    <t>1737620796</t>
  </si>
  <si>
    <t>https://podminky.urs.cz/item/CS_URS_2025_01/871353121</t>
  </si>
  <si>
    <t>28611168</t>
  </si>
  <si>
    <t>trubka kanalizační PVC-U plnostěnná jednovrstvá DN 200x3000mm SN8</t>
  </si>
  <si>
    <t>2102481202</t>
  </si>
  <si>
    <t>132,15*1,03 "Přepočtené koeficientem množství</t>
  </si>
  <si>
    <t>891355111</t>
  </si>
  <si>
    <t>Montáž vodovodních armatur na potrubí koncových klapek (žabích) hrdlových DN 200</t>
  </si>
  <si>
    <t>1209608028</t>
  </si>
  <si>
    <t>https://podminky.urs.cz/item/CS_URS_2025_01/891355111</t>
  </si>
  <si>
    <t>HLE.HL7200</t>
  </si>
  <si>
    <t>Koncová - "žabí" klapka DN200 s klapkou a hrdlem pro plastové potrubí</t>
  </si>
  <si>
    <t>2032217205</t>
  </si>
  <si>
    <t>893812225</t>
  </si>
  <si>
    <t>Ventilová šachta zátěžová obdélníková, výšky 30 cm rozměru do 50x38 cm</t>
  </si>
  <si>
    <t>1261215730</t>
  </si>
  <si>
    <t>https://podminky.urs.cz/item/CS_URS_2025_01/893812225</t>
  </si>
  <si>
    <t>89481.R1</t>
  </si>
  <si>
    <t>Regulační šachta v otevřeném výkopu min. DN 400/160, bez dna, regulovaný odtok, bezpečnostní přeliv, litinová vtoková mříž s kalovým košem</t>
  </si>
  <si>
    <t>1768277504</t>
  </si>
  <si>
    <t>"regulční šachty RŠxx se vtokovou mříží" 5</t>
  </si>
  <si>
    <t>89481.R2</t>
  </si>
  <si>
    <t>Regulační šachta v otevřeném výkopu min. DN 400/160, bez dna, regulovaný odtok, bezpečnostní přeliv, litinový poklop</t>
  </si>
  <si>
    <t>550500845</t>
  </si>
  <si>
    <t>"regulační šachty RŠxx s poklopem" 6</t>
  </si>
  <si>
    <t>89481.R3</t>
  </si>
  <si>
    <t>Dešťová vpusť DN 600 s regulovaným odtokem, bez dna, bezpečnostní přeliv, litinový mříž s kalovým košem</t>
  </si>
  <si>
    <t>369577649</t>
  </si>
  <si>
    <t>"vpusti DV" 6</t>
  </si>
  <si>
    <t>894812203</t>
  </si>
  <si>
    <t>Revizní a čistící šachta z polypropylenu PP pro hladké trouby DN 425 šachtové dno (DN šachty / DN trubního vedení) DN 425/150 s přítokem tvaru T</t>
  </si>
  <si>
    <t>169975343</t>
  </si>
  <si>
    <t>https://podminky.urs.cz/item/CS_URS_2025_01/894812203</t>
  </si>
  <si>
    <t>"šachty Rev." 2</t>
  </si>
  <si>
    <t>894812205</t>
  </si>
  <si>
    <t>Revizní a čistící šachta z polypropylenu PP pro hladké trouby DN 425 šachtové dno (DN šachty / DN trubního vedení) DN 425/200 průtočné</t>
  </si>
  <si>
    <t>-1318428667</t>
  </si>
  <si>
    <t>https://podminky.urs.cz/item/CS_URS_2025_01/894812205</t>
  </si>
  <si>
    <t>"šachty DK" 3</t>
  </si>
  <si>
    <t>894812206</t>
  </si>
  <si>
    <t>Revizní a čistící šachta z polypropylenu PP pro hladké trouby DN 425 šachtové dno (DN šachty / DN trubního vedení) DN 425/200 průtočné 30°,60°,90°</t>
  </si>
  <si>
    <t>1815582130</t>
  </si>
  <si>
    <t>https://podminky.urs.cz/item/CS_URS_2025_01/894812206</t>
  </si>
  <si>
    <t>"šachta DK" 1</t>
  </si>
  <si>
    <t>894812231</t>
  </si>
  <si>
    <t>Revizní a čistící šachta z polypropylenu PP pro hladké trouby DN 425 roura šachtová korugovaná bez hrdla, světlé hloubky 1500 mm</t>
  </si>
  <si>
    <t>1647021965</t>
  </si>
  <si>
    <t>https://podminky.urs.cz/item/CS_URS_2025_01/894812231</t>
  </si>
  <si>
    <t>"šachty DK" 4</t>
  </si>
  <si>
    <t>894812241</t>
  </si>
  <si>
    <t>Revizní a čistící šachta z polypropylenu PP pro hladké trouby DN 425 roura šachtová korugovaná teleskopická (včetně těsnění) 375 mm</t>
  </si>
  <si>
    <t>1919755301</t>
  </si>
  <si>
    <t>https://podminky.urs.cz/item/CS_URS_2025_01/894812241</t>
  </si>
  <si>
    <t>894812249</t>
  </si>
  <si>
    <t>Revizní a čistící šachta z polypropylenu PP pro hladké trouby DN 425 roura šachtová korugovaná Příplatek k cenám 2231 - 2242 za uříznutí šachtové roury</t>
  </si>
  <si>
    <t>-2060155227</t>
  </si>
  <si>
    <t>https://podminky.urs.cz/item/CS_URS_2025_01/894812249</t>
  </si>
  <si>
    <t>894812262</t>
  </si>
  <si>
    <t xml:space="preserve">Revizní a čistící šachta z polypropylenu PP pro hladké trouby DN 425 poklop litinový (pro třídu zatížení B125) plný do teleskopické trubky </t>
  </si>
  <si>
    <t>-863056190</t>
  </si>
  <si>
    <t>https://podminky.urs.cz/item/CS_URS_2025_01/894812262</t>
  </si>
  <si>
    <t>895.R1</t>
  </si>
  <si>
    <t>Dešťová vpusť do dešťové zahrádky se sedimentační vanou, dodávka a montáž</t>
  </si>
  <si>
    <t>1878000914</t>
  </si>
  <si>
    <t>895.R2</t>
  </si>
  <si>
    <t>Lapol kruhový do dešťové vpusti, dodávka a montáž</t>
  </si>
  <si>
    <t>1034810558</t>
  </si>
  <si>
    <t>895.R3</t>
  </si>
  <si>
    <t>Biologický filtr pro přečištění dešťové vody č. 1 - dodávka a montáž kompletu</t>
  </si>
  <si>
    <t>-716110027</t>
  </si>
  <si>
    <t>895.R4</t>
  </si>
  <si>
    <t>Biologický filtr pro přečištění dešťové vody č. 2 - dodávka a montáž kompletu</t>
  </si>
  <si>
    <t>911889031</t>
  </si>
  <si>
    <t>899103112</t>
  </si>
  <si>
    <t>Osazení poklopů šachtových litinových, ocelových nebo železobetonových včetně rámů pro třídu zatížení B125, C250</t>
  </si>
  <si>
    <t>-1199770439</t>
  </si>
  <si>
    <t>https://podminky.urs.cz/item/CS_URS_2025_01/899103112</t>
  </si>
  <si>
    <t>28661760.R1</t>
  </si>
  <si>
    <t>poklop šachtový litinový, litinový rám na betonový kónus DN 425 (atyp) pro třídu zatížení B125</t>
  </si>
  <si>
    <t>1208913698</t>
  </si>
  <si>
    <t>899204112</t>
  </si>
  <si>
    <t>Osazení mříží litinových včetně rámů a košů na bahno pro třídu zatížení D400, E600</t>
  </si>
  <si>
    <t>-2088199953</t>
  </si>
  <si>
    <t>https://podminky.urs.cz/item/CS_URS_2025_01/899204112</t>
  </si>
  <si>
    <t>55242330</t>
  </si>
  <si>
    <t>mříž D 400 - konkávní 600x600 4-stranný rám</t>
  </si>
  <si>
    <t>178525506</t>
  </si>
  <si>
    <t>899623171</t>
  </si>
  <si>
    <t>Obetonování potrubí nebo zdiva stok betonem prostým v otevřeném výkopu, betonem tř. C 25/30</t>
  </si>
  <si>
    <t>-227626945</t>
  </si>
  <si>
    <t>https://podminky.urs.cz/item/CS_URS_2025_01/899623171</t>
  </si>
  <si>
    <t>998276101</t>
  </si>
  <si>
    <t>Přesun hmot pro trubní vedení hloubené z trub z plastických hmot nebo sklolaminátových pro vodovody, kanalizace, teplovody, produktovody v otevřeném výkopu dopravní vzdálenost do 15 m</t>
  </si>
  <si>
    <t>1558818037</t>
  </si>
  <si>
    <t>https://podminky.urs.cz/item/CS_URS_2025_01/998276101</t>
  </si>
  <si>
    <t>998276124</t>
  </si>
  <si>
    <t>Přesun hmot pro trubní vedení hloubené z trub z plastických hmot nebo sklolaminátových Příplatek k cenám za zvětšený přesun přes vymezenou největší dopravní vzdálenost do 500 m</t>
  </si>
  <si>
    <t>-862562086</t>
  </si>
  <si>
    <t>https://podminky.urs.cz/item/CS_URS_2025_01/998276124</t>
  </si>
  <si>
    <t>981511113</t>
  </si>
  <si>
    <t>Demolice konstrukcí objektů postupným rozebíráním zdiva na maltu cementovou z kamene</t>
  </si>
  <si>
    <t>-996272467</t>
  </si>
  <si>
    <t>https://podminky.urs.cz/item/CS_URS_2025_01/981511113</t>
  </si>
  <si>
    <t>2*0,4</t>
  </si>
  <si>
    <t>PSV</t>
  </si>
  <si>
    <t>Práce a dodávky PSV</t>
  </si>
  <si>
    <t>711</t>
  </si>
  <si>
    <t>Izolace proti vodě, vlhkosti a plynům</t>
  </si>
  <si>
    <t>711151101</t>
  </si>
  <si>
    <t>Provedení izolace proti zemní vlhkosti bentonitovou rohoží na ploše vodorovné V</t>
  </si>
  <si>
    <t>-188998603</t>
  </si>
  <si>
    <t>https://podminky.urs.cz/item/CS_URS_2025_01/711151101</t>
  </si>
  <si>
    <t>56284515</t>
  </si>
  <si>
    <t>rohož bentonitová 3,5 kg/m2</t>
  </si>
  <si>
    <t>-1273792263</t>
  </si>
  <si>
    <t>162,67*1,1655 "Přepočtené koeficientem množství</t>
  </si>
  <si>
    <t>998711101</t>
  </si>
  <si>
    <t>Přesun hmot pro izolace proti vodě, vlhkosti a plynům stanovený z hmotnosti přesunovaného materiálu vodorovná dopravní vzdálenost do 50 m základní v objektech výšky do 6 m</t>
  </si>
  <si>
    <t>-1310045398</t>
  </si>
  <si>
    <t>https://podminky.urs.cz/item/CS_URS_2025_01/998711101</t>
  </si>
  <si>
    <t>SO400 - Elektro a sdělovací objekty</t>
  </si>
  <si>
    <t>Úroveň 4:</t>
  </si>
  <si>
    <t>4 - Přeložka vedení</t>
  </si>
  <si>
    <t>OST - Ostatní</t>
  </si>
  <si>
    <t xml:space="preserve">    O01 - Ostatní</t>
  </si>
  <si>
    <t>OST</t>
  </si>
  <si>
    <t>Ostatní</t>
  </si>
  <si>
    <t>O01</t>
  </si>
  <si>
    <t>K115</t>
  </si>
  <si>
    <t>512</t>
  </si>
  <si>
    <t>-1652732422</t>
  </si>
  <si>
    <t>401 - VO MMU</t>
  </si>
  <si>
    <t>0 - Elektroinstalace</t>
  </si>
  <si>
    <t>D1 - ZEMNÍ PRÁCE</t>
  </si>
  <si>
    <t>D2 - PŘIDRUŽENÉ NÁKLADY</t>
  </si>
  <si>
    <t>Elektroinstalace</t>
  </si>
  <si>
    <t>Pol63</t>
  </si>
  <si>
    <t>trubka oheb.el.inst.(pod) typ 23- 16mm</t>
  </si>
  <si>
    <t>Pol64</t>
  </si>
  <si>
    <t>chránička kabelová zemní DN40</t>
  </si>
  <si>
    <t>Pol65</t>
  </si>
  <si>
    <t>ukonč.vod.v rozv.vč.zap.a konc.do 2.5mm2</t>
  </si>
  <si>
    <t>Pol66</t>
  </si>
  <si>
    <t>ukonč.vod.v rozv.vc.zap.a konc.do 16mm2</t>
  </si>
  <si>
    <t>Pol67</t>
  </si>
  <si>
    <t>svítidlo uliční LED/86,0W/9441Lm/2700K/IP66 s fukncí CLO, DALI, kon.NEMA, dle Výpočtu osvětlení, ozn.SA</t>
  </si>
  <si>
    <t>Pol68</t>
  </si>
  <si>
    <t>svítidlo uliční LED/61,5W/7138Lm/2700K/IP66 s fukncí CLO, DALI, kon.NEMA, dle Výpočtu osvětlení, ozn.SB</t>
  </si>
  <si>
    <t>Pol69</t>
  </si>
  <si>
    <t>svítidlo uliční LED/43,0W/5447Lm/2700K/IP66 s fukncí CLO, DALI, kon.NEMA, dle Výpočtu osvětlení, ozn.SC</t>
  </si>
  <si>
    <t>Pol70</t>
  </si>
  <si>
    <t>svítidlo uliční LED/26,2W/3245Lm/2700K/IP66 s fukncí CLO, DALI, kon.NEMA, dle Výpočtu osvětlení, ozn.SD</t>
  </si>
  <si>
    <t>Pol71</t>
  </si>
  <si>
    <t>svítidlo uliční LED/17,1W/1964Lm/2700K/IP66 s fukncí CLO, DALI, kon.NEMA, dle Výpočtu osvětlení, ozn.SE</t>
  </si>
  <si>
    <t>Pol72</t>
  </si>
  <si>
    <t>stožár bezpaticový ocelový žár.pozink. 7,2 m, JB9T-159/133/114mm</t>
  </si>
  <si>
    <t>Pol73</t>
  </si>
  <si>
    <t>stožár bezpaticový ocelový žár.pozink. 6,2 m, JB8ST-159/108/89mm</t>
  </si>
  <si>
    <t>Pol74</t>
  </si>
  <si>
    <t>stožár bezpaticový ocelový žár.pozink. 7,0 m, K7-133/89/60mm</t>
  </si>
  <si>
    <t>Pol75</t>
  </si>
  <si>
    <t>stožár bezpaticový ocelový žár.pozink. 5,0 m, K5 -133/89/60mm</t>
  </si>
  <si>
    <t>Pol76</t>
  </si>
  <si>
    <t>výložník obloukový ocel.pozink 1,8m/1,5m, V-1/114-1500mm</t>
  </si>
  <si>
    <t>Pol77</t>
  </si>
  <si>
    <t>výložník obloukový ocel.pozink 1,8m/2,0m, V-1/114-2000mm</t>
  </si>
  <si>
    <t>Pol78</t>
  </si>
  <si>
    <t>výložník obloukový ocel.pozink 1,8m/2,5m, V-1/114-2500mm</t>
  </si>
  <si>
    <t>Pol79</t>
  </si>
  <si>
    <t>výložník obloukový dvojitý ocel.pozink 1,8m/2x1,5m, V-2/90/114-1500mm</t>
  </si>
  <si>
    <t>Pol80</t>
  </si>
  <si>
    <t>výložník obloukový ocel.pozink 1,8m/1,5m, V-1/89-1500mm</t>
  </si>
  <si>
    <t>Pol81</t>
  </si>
  <si>
    <t>výložník obloukový ocel.pozink 1,8m/2,5m, V-1/89-2500mm</t>
  </si>
  <si>
    <t>Pol82</t>
  </si>
  <si>
    <t>výložník obloukový dvojitý ocel.pozink 1,8m/2x1,5m, V-2/90/89-1500mm</t>
  </si>
  <si>
    <t>Pol83</t>
  </si>
  <si>
    <t>výložník lomený ocel.pozink 1,0m, SK-1/60 -1000mm</t>
  </si>
  <si>
    <t>Pol84</t>
  </si>
  <si>
    <t>řídící jednotka svítidla DATMOS, konektor NEMA, DALI</t>
  </si>
  <si>
    <t>Pol85</t>
  </si>
  <si>
    <t>stožárová svorkovnice SV 6.16.4</t>
  </si>
  <si>
    <t>Pol86</t>
  </si>
  <si>
    <t>stožárová svorkovnice SV 9.16.4</t>
  </si>
  <si>
    <t>Pol87</t>
  </si>
  <si>
    <t>Pojistka trubičkova 5x20, 2A</t>
  </si>
  <si>
    <t>Pol88</t>
  </si>
  <si>
    <t>Pojistka trubičkova 5x20, 6A</t>
  </si>
  <si>
    <t>Pol89</t>
  </si>
  <si>
    <t>uzemn. v zemi FeZn 30x4 mm vč.svorek; držáků</t>
  </si>
  <si>
    <t>Pol90</t>
  </si>
  <si>
    <t>uzemn. v zemi FeZn/PVC 10 mm vč.svorek;propoj.aj.</t>
  </si>
  <si>
    <t>Pol91</t>
  </si>
  <si>
    <t>položení výstražné folie PVC s=330mm</t>
  </si>
  <si>
    <t>Pol92</t>
  </si>
  <si>
    <t>vodič CY 6 mm2 z/z</t>
  </si>
  <si>
    <t>Pol93</t>
  </si>
  <si>
    <t>kabel CYKY 3-Jx1.5 mm2 750V (TR)</t>
  </si>
  <si>
    <t>Pol94</t>
  </si>
  <si>
    <t>kabel CYKY 3-Jx2.5 mm2 750V (TR)</t>
  </si>
  <si>
    <t>Pol95</t>
  </si>
  <si>
    <t>kabel CYKY 4-Jx16 mm2 750V (VU)</t>
  </si>
  <si>
    <t>Pol96</t>
  </si>
  <si>
    <t>kabel AYKY 4-Jx16 mm2 750V (VU)</t>
  </si>
  <si>
    <t>Pol97</t>
  </si>
  <si>
    <t>kabelová spojka Al 4x16</t>
  </si>
  <si>
    <t>Pol98</t>
  </si>
  <si>
    <t>betonová směs C25/30</t>
  </si>
  <si>
    <t>Pol99</t>
  </si>
  <si>
    <t>stožárové pouzdro SP-250/1000</t>
  </si>
  <si>
    <t>Pol100</t>
  </si>
  <si>
    <t>stožárové pouzdro SP-300/1000</t>
  </si>
  <si>
    <t>Pol101</t>
  </si>
  <si>
    <t>beton deska D=60cm</t>
  </si>
  <si>
    <t>Pol102</t>
  </si>
  <si>
    <t>písek pro kabelové lože</t>
  </si>
  <si>
    <t>Pol103</t>
  </si>
  <si>
    <t>demontáž svítidla do 6m výšky</t>
  </si>
  <si>
    <t>Pol104</t>
  </si>
  <si>
    <t>demontáž svítidla do 10m výšky</t>
  </si>
  <si>
    <t>Pol105</t>
  </si>
  <si>
    <t>demontáž osvětlovacího bodu do 6m výšky</t>
  </si>
  <si>
    <t>Pol106</t>
  </si>
  <si>
    <t>demontáž osvětlovacího bodu do 10m výšky</t>
  </si>
  <si>
    <t>Pol107</t>
  </si>
  <si>
    <t>dodávka rozvaděče RVO27.1 (podle D.1.4.17.05)</t>
  </si>
  <si>
    <t>Poznámka k položce:_x000d_
Součet</t>
  </si>
  <si>
    <t>D1</t>
  </si>
  <si>
    <t>ZEMNÍ PRÁCE</t>
  </si>
  <si>
    <t>Pol108</t>
  </si>
  <si>
    <t>vytyč.trati kab.vedeni v zastavěném prostoru</t>
  </si>
  <si>
    <t>km</t>
  </si>
  <si>
    <t>96</t>
  </si>
  <si>
    <t>Pol109</t>
  </si>
  <si>
    <t>kabel.rýha 30cm/šíř., do70cm/hl. zem.tr.4</t>
  </si>
  <si>
    <t>98</t>
  </si>
  <si>
    <t>Pol110</t>
  </si>
  <si>
    <t>ruč.zához.kab.rýhy 30cm šiř., do70cm hl.zem.tr.4</t>
  </si>
  <si>
    <t>100</t>
  </si>
  <si>
    <t>Pol111</t>
  </si>
  <si>
    <t>kabel.rýha 30cm/šíř., do90cm/hl. zem.tr.4</t>
  </si>
  <si>
    <t>102</t>
  </si>
  <si>
    <t>Pol112</t>
  </si>
  <si>
    <t>ruč.zához.kab.rýhy 30cm šiř., do90cm hl.zem.tr.4</t>
  </si>
  <si>
    <t>104</t>
  </si>
  <si>
    <t>Pol113</t>
  </si>
  <si>
    <t>kabel.rýha 50cm/šíř., 110cm/hl. zem.tr.4</t>
  </si>
  <si>
    <t>106</t>
  </si>
  <si>
    <t>Pol114</t>
  </si>
  <si>
    <t>ruč.zához.kab.rýhy 50cm/šiř., 110Cm/hl.zem.tr.4</t>
  </si>
  <si>
    <t>Pol115</t>
  </si>
  <si>
    <t>výkop jámy ručně, zem.tr.3-4</t>
  </si>
  <si>
    <t>110</t>
  </si>
  <si>
    <t>Pol116</t>
  </si>
  <si>
    <t>zához jámy, zem.tr.3-4</t>
  </si>
  <si>
    <t>112</t>
  </si>
  <si>
    <t>Pol117</t>
  </si>
  <si>
    <t>hutnění zeminy strojem, tl.20cm</t>
  </si>
  <si>
    <t>114</t>
  </si>
  <si>
    <t>Pol118</t>
  </si>
  <si>
    <t>lože z kop.písku</t>
  </si>
  <si>
    <t>116</t>
  </si>
  <si>
    <t>Pol119</t>
  </si>
  <si>
    <t>beton.základ do bednění</t>
  </si>
  <si>
    <t>118</t>
  </si>
  <si>
    <t>Pol120</t>
  </si>
  <si>
    <t>odvoz zeminy vč.naložení,úpravy povrchů</t>
  </si>
  <si>
    <t>120</t>
  </si>
  <si>
    <t>D2</t>
  </si>
  <si>
    <t>PŘIDRUŽENÉ NÁKLADY</t>
  </si>
  <si>
    <t>Pol121</t>
  </si>
  <si>
    <t>Doprava a přesun</t>
  </si>
  <si>
    <t>124</t>
  </si>
  <si>
    <t>Pol122</t>
  </si>
  <si>
    <t>Podružný materiál</t>
  </si>
  <si>
    <t>126</t>
  </si>
  <si>
    <t>Pol124</t>
  </si>
  <si>
    <t>Práce plošiny, jeřábu apod.</t>
  </si>
  <si>
    <t>hod</t>
  </si>
  <si>
    <t>130</t>
  </si>
  <si>
    <t>Pol125</t>
  </si>
  <si>
    <t>Dopravní značení a zajištění dopravy na komunikaci</t>
  </si>
  <si>
    <t>132</t>
  </si>
  <si>
    <t>Pol127</t>
  </si>
  <si>
    <t>Vytyčení zemních sítí</t>
  </si>
  <si>
    <t>136</t>
  </si>
  <si>
    <t>Pol128</t>
  </si>
  <si>
    <t>Likvidace odpadu (obaly, demontovaný materiál,…)</t>
  </si>
  <si>
    <t>kg</t>
  </si>
  <si>
    <t>138</t>
  </si>
  <si>
    <t>Pol129</t>
  </si>
  <si>
    <t>Dokumentace skutečného provedení</t>
  </si>
  <si>
    <t>140</t>
  </si>
  <si>
    <t>Pol130</t>
  </si>
  <si>
    <t>Revizní zpráva</t>
  </si>
  <si>
    <t>142</t>
  </si>
  <si>
    <t>402-1 - VRN</t>
  </si>
  <si>
    <t>013203000</t>
  </si>
  <si>
    <t>Dokumentace stavby bez rozlišení - vypracování dílenské dokumentace SSZ</t>
  </si>
  <si>
    <t>https://podminky.urs.cz/item/CS_URS_2025_01/013203000</t>
  </si>
  <si>
    <t>402-2 - SSZ TEST</t>
  </si>
  <si>
    <t>10 - Ostatní konstrukce a práce - Dopravní značení</t>
  </si>
  <si>
    <t>21-M - Elektromontáže</t>
  </si>
  <si>
    <t>M - Práce a dodávky M</t>
  </si>
  <si>
    <t xml:space="preserve">    22-M - Montáže technologických zařízení pro dopravní stavby</t>
  </si>
  <si>
    <t xml:space="preserve">    D-11 - Ostatní - Technologie</t>
  </si>
  <si>
    <t xml:space="preserve">    46-M - Zemní práce při extr.mont.pracích</t>
  </si>
  <si>
    <t>Ostatní konstrukce a práce - Dopravní značení</t>
  </si>
  <si>
    <t>914111112</t>
  </si>
  <si>
    <t>Montáž svislé dopravní značky základní velikosti do 1 m2 páskováním na sloupy</t>
  </si>
  <si>
    <t>https://podminky.urs.cz/item/CS_URS_2025_01/914111112</t>
  </si>
  <si>
    <t>40445611</t>
  </si>
  <si>
    <t>značky upravující přednost P2, P3, P8 500mm</t>
  </si>
  <si>
    <t>40445608</t>
  </si>
  <si>
    <t>značky upravující přednost P1, P4 700mm</t>
  </si>
  <si>
    <t>40445260</t>
  </si>
  <si>
    <t>páska upínací 12,7x0,75mm</t>
  </si>
  <si>
    <t>40445261</t>
  </si>
  <si>
    <t>spona upínací 12,7mm</t>
  </si>
  <si>
    <t>100 kus</t>
  </si>
  <si>
    <t>21-M</t>
  </si>
  <si>
    <t>Elektromontáže</t>
  </si>
  <si>
    <t>210100014</t>
  </si>
  <si>
    <t>Ukončení vodičů v rozváděči nebo na přístroji včetně zapojení průřezu žíly do 10 mm2</t>
  </si>
  <si>
    <t>https://podminky.urs.cz/item/CS_URS_2025_01/210100014</t>
  </si>
  <si>
    <t>35711672</t>
  </si>
  <si>
    <t>skříň rozváděče elektroměrového pro přímé měření kompaktní pilíř celoplastové provedení pro 1x jednosazbový třífázový elektroměr přístroje na elektroměrové desce s plombovatelným krytem jističů (ER112/PKP7P)</t>
  </si>
  <si>
    <t>256</t>
  </si>
  <si>
    <t>210191516</t>
  </si>
  <si>
    <t>Montáž skříní pojistkových tenkocementových rozpojovacích v pilíři SR 3.1, 7.1, S/1, 1SRV 3/1 bez zapojení vodičů</t>
  </si>
  <si>
    <t>https://podminky.urs.cz/item/CS_URS_2025_01/210191516</t>
  </si>
  <si>
    <t>406100009</t>
  </si>
  <si>
    <t>Elektroinstalační materiál</t>
  </si>
  <si>
    <t>Práce a dodávky M</t>
  </si>
  <si>
    <t>22-M</t>
  </si>
  <si>
    <t>Montáže technologických zařízení pro dopravní stavby</t>
  </si>
  <si>
    <t>34143306</t>
  </si>
  <si>
    <t>kabel ovládací flexibilní jádro Cu lanované izolace PVC plášť PVC 300/500V (CMSM) 5x1,50mm2</t>
  </si>
  <si>
    <t>210812061</t>
  </si>
  <si>
    <t>Montáž kabelu Cu plného nebo laněného do 1 kV žíly 5x1,5 až 2,5 mm2 (např. CYKY) bez ukončení uloženého volně nebo v liště</t>
  </si>
  <si>
    <t>https://podminky.urs.cz/item/CS_URS_2025_01/210812061</t>
  </si>
  <si>
    <t>34143322</t>
  </si>
  <si>
    <t>kabel ovládací flexibilní jádro Cu lanované izolace PVC plášť PVC 300/500V (CMSM) 7x1,50mm2</t>
  </si>
  <si>
    <t>210812071</t>
  </si>
  <si>
    <t>Montáž kabelu Cu plného nebo laněného do 1 kV žíly 7x1,5až 2,5 mm2 (např. CYKY) bez ukončení uloženého volně nebo v liště</t>
  </si>
  <si>
    <t>https://podminky.urs.cz/item/CS_URS_2025_01/210812071</t>
  </si>
  <si>
    <t>220300533</t>
  </si>
  <si>
    <t>Ukončení vodiče na svorkovnici na kabelu CMSM do 7 žil 1,50 mm2</t>
  </si>
  <si>
    <t>https://podminky.urs.cz/item/CS_URS_2025_01/220300533</t>
  </si>
  <si>
    <t>210220002</t>
  </si>
  <si>
    <t>Montáž uzemňovacích vedení vodičů FeZn pomocí svorek na povrchu drátem nebo lanem do průměru 10 mm</t>
  </si>
  <si>
    <t>https://podminky.urs.cz/item/CS_URS_2025_01/210220002</t>
  </si>
  <si>
    <t>35441073.1</t>
  </si>
  <si>
    <t>drát D 10mm FeZn</t>
  </si>
  <si>
    <t>210220304</t>
  </si>
  <si>
    <t>Montáž svorka hromosvodná na konstrukce</t>
  </si>
  <si>
    <t>https://podminky.urs.cz/item/CS_URS_2025_01/210220304</t>
  </si>
  <si>
    <t>35431023</t>
  </si>
  <si>
    <t>svorka uzemnění nerez připojovací na kovové části pro vodiče D 7-10mm</t>
  </si>
  <si>
    <t>341111691R</t>
  </si>
  <si>
    <t>kabel silový s Cu jádrem CYKY 37x1,5 mm2</t>
  </si>
  <si>
    <t>210812121</t>
  </si>
  <si>
    <t>Montáž kabelu Cu plného nebo laněného do 1 kV žíly 37x1,5 mm2 (např. CYKY) bez ukončení uloženého volně nebo v liště</t>
  </si>
  <si>
    <t>https://podminky.urs.cz/item/CS_URS_2025_01/210812121</t>
  </si>
  <si>
    <t>210812081</t>
  </si>
  <si>
    <t>Montáž kabelu Cu plného nebo laněného do 1 kV žíly 12x1,5 mm2 (např. CYKY) bez ukončení uloženého volně nebo v liště</t>
  </si>
  <si>
    <t>https://podminky.urs.cz/item/CS_URS_2025_01/210812081</t>
  </si>
  <si>
    <t>34111130</t>
  </si>
  <si>
    <t>kabel instalační jádro Cu plné izolace PVC plášť PVC 450/750V (CYKY) 12x1,5mm2</t>
  </si>
  <si>
    <t>Poznámka k položce:_x000d_
Poznámka k položce: CYKY, průměr kabelu 14,6mm</t>
  </si>
  <si>
    <t>220300623</t>
  </si>
  <si>
    <t>Ukončení kabelu návěstního nelepicí páskou do 12x1/1,5</t>
  </si>
  <si>
    <t>https://podminky.urs.cz/item/CS_URS_2025_01/220300623</t>
  </si>
  <si>
    <t>220960401</t>
  </si>
  <si>
    <t>Zjištění průchodnosti kabelu SSZ 12žilového včetně změření izolačního stavu</t>
  </si>
  <si>
    <t>https://podminky.urs.cz/item/CS_URS_2025_01/220960401</t>
  </si>
  <si>
    <t>210812101</t>
  </si>
  <si>
    <t>Montáž kabelu Cu plného nebo laněného do 1 kV žíly 19x1,5 až 2,5 mm2 (např. CYKY) bez ukončení uloženého volně nebo v liště</t>
  </si>
  <si>
    <t>https://podminky.urs.cz/item/CS_URS_2025_01/210812101</t>
  </si>
  <si>
    <t>34111150</t>
  </si>
  <si>
    <t>kabel instalační jádro Cu plné izolace PVC plášť PVC 450/750V (CYKY) 19x1,5mm2</t>
  </si>
  <si>
    <t>Poznámka k položce:_x000d_
Poznámka k položce: CYKY, průměr kabelu 18mm</t>
  </si>
  <si>
    <t>220960403</t>
  </si>
  <si>
    <t>Zjištění průchodnosti kabelu SSZ 19žilového včetně změření izolačního stavu</t>
  </si>
  <si>
    <t>https://podminky.urs.cz/item/CS_URS_2025_01/220960403</t>
  </si>
  <si>
    <t>220300624</t>
  </si>
  <si>
    <t>Ukončení kabelu návěstního nelepicí páskou do 19x1/1,5</t>
  </si>
  <si>
    <t>https://podminky.urs.cz/item/CS_URS_2025_01/220300624</t>
  </si>
  <si>
    <t>210812111</t>
  </si>
  <si>
    <t>Montáž kabelu Cu plného nebo laněného do 1 kV žíly 24x1,5 mm2 (např. CYKY) bez ukončení uloženého volně nebo v liště</t>
  </si>
  <si>
    <t>https://podminky.urs.cz/item/CS_URS_2025_01/210812111</t>
  </si>
  <si>
    <t>34111165.1</t>
  </si>
  <si>
    <t>kabel instalační jádro Cu plné izolace PVC plášť PVC 450/750V (CYKY) 24x1,5mm2</t>
  </si>
  <si>
    <t>Poznámka k položce:_x000d_
Poznámka k položce: CYKY, průměr kabelu 20,1mm</t>
  </si>
  <si>
    <t>220300625</t>
  </si>
  <si>
    <t>Ukončení kabelu návěstního nelepicí páskou do 24x1/1,5</t>
  </si>
  <si>
    <t>https://podminky.urs.cz/item/CS_URS_2025_01/220300625</t>
  </si>
  <si>
    <t>220960404</t>
  </si>
  <si>
    <t>Zjištění průchodnosti kabelu SSZ 24žilového včetně změření izolačního stavu</t>
  </si>
  <si>
    <t>https://podminky.urs.cz/item/CS_URS_2025_01/220960404</t>
  </si>
  <si>
    <t>210812033</t>
  </si>
  <si>
    <t>Montáž kabelu Cu plného nebo laněného do 1 kV žíly 4x6 až 10 mm2 (např. CYKY) bez ukončení uloženého volně nebo v liště</t>
  </si>
  <si>
    <t>https://podminky.urs.cz/item/CS_URS_2025_01/210812033</t>
  </si>
  <si>
    <t>34111076</t>
  </si>
  <si>
    <t>kabel instalační jádro Cu plné izolace PVC plášť PVC 450/750V (CYKY) 4x10mm2</t>
  </si>
  <si>
    <t>Poznámka k položce:_x000d_
Poznámka k položce: CYKY, průměr kabelu 16,1mm</t>
  </si>
  <si>
    <t>220300621</t>
  </si>
  <si>
    <t>Ukončení kabelu návěstního nelepicí páskou do 5x1/1,5</t>
  </si>
  <si>
    <t>https://podminky.urs.cz/item/CS_URS_2025_01/220300621</t>
  </si>
  <si>
    <t>1219313</t>
  </si>
  <si>
    <t>KABEL TCEKFE 2PX1</t>
  </si>
  <si>
    <t>34123560-R.1</t>
  </si>
  <si>
    <t>KABEL TCEKFE 3PX1</t>
  </si>
  <si>
    <t>220061531.1</t>
  </si>
  <si>
    <t>Montáž kabelu návěstního volně uloženého s jádrem 1 mm Cu TCEKEZE, TCEKFE, TCEKPFLEY, TCEKPFLEZE 1-3 P</t>
  </si>
  <si>
    <t>220300451</t>
  </si>
  <si>
    <t>Montáž formy pro kabely TCEKE, TCEKFY, TCEKY, TCEKEZE, TCEKEY včetně odstranění pláště, zhotovení vodní zábrany, zformování a konečné úpravy kabelu na kabelu do 3 P 1,0</t>
  </si>
  <si>
    <t>https://podminky.urs.cz/item/CS_URS_2025_01/220300451</t>
  </si>
  <si>
    <t>34571351</t>
  </si>
  <si>
    <t>trubka elektroinstalační ohebná dvouplášťová korugovaná (chránička) D 41/50mm, HDPE+LDPE</t>
  </si>
  <si>
    <t>460791212</t>
  </si>
  <si>
    <t>Montáž trubek ochranných plastových uložených volně do rýhy ohebných přes 32 do 50 mm</t>
  </si>
  <si>
    <t>https://podminky.urs.cz/item/CS_URS_2025_01/460791212</t>
  </si>
  <si>
    <t>460791214</t>
  </si>
  <si>
    <t>Montáž trubek ochranných plastových uložených volně do rýhy ohebných přes 90 do 110 mm</t>
  </si>
  <si>
    <t>https://podminky.urs.cz/item/CS_URS_2025_01/460791214</t>
  </si>
  <si>
    <t>34571355</t>
  </si>
  <si>
    <t xml:space="preserve">trubka elektroinstalační ohebná dvouplášťová korugovaná (chránička)  min. vnitřní průměr 94 mm (např. D 94/110mm), HDPE+LDPE</t>
  </si>
  <si>
    <t>D-11</t>
  </si>
  <si>
    <t>Ostatní - Technologie</t>
  </si>
  <si>
    <t>404451642.1</t>
  </si>
  <si>
    <t>Chodecký výšky 3,4 m - na patku</t>
  </si>
  <si>
    <t>404451644.1</t>
  </si>
  <si>
    <t>Stožár výložníkový s výložníkem délky 4,5 m - (STa 4500)</t>
  </si>
  <si>
    <t>220960003</t>
  </si>
  <si>
    <t>Montáž stožáru nebo sloupku včetně postavení stožáru, usazení nebo zabetonování základu, zatažení kabelu do stožáru, připojení kabelu, připojení uzemnění vyložníkového zapuštěného</t>
  </si>
  <si>
    <t>https://podminky.urs.cz/item/CS_URS_2025_01/220960003</t>
  </si>
  <si>
    <t>220960002</t>
  </si>
  <si>
    <t>Montáž stožáru nebo sloupku včetně postavení stožáru, usazení nebo zabetonování základu, zatažení kabelu do stožáru, připojení kabelu, připojení uzemnění přímého na základovém rámu</t>
  </si>
  <si>
    <t>94</t>
  </si>
  <si>
    <t>https://podminky.urs.cz/item/CS_URS_2025_01/220960002</t>
  </si>
  <si>
    <t>404451648</t>
  </si>
  <si>
    <t>Stožárová svorkovnice</t>
  </si>
  <si>
    <t>220960021</t>
  </si>
  <si>
    <t>Montáž stožárové svorkovnice s připevněním</t>
  </si>
  <si>
    <t>https://podminky.urs.cz/item/CS_URS_2025_01/220960021</t>
  </si>
  <si>
    <t>220960133</t>
  </si>
  <si>
    <t>Zapojení stožárové svorkovnice do 19 žil</t>
  </si>
  <si>
    <t>https://podminky.urs.cz/item/CS_URS_2025_01/220960133</t>
  </si>
  <si>
    <t>220960134</t>
  </si>
  <si>
    <t>Zapojení stožárové svorkovnice do 34 žil</t>
  </si>
  <si>
    <t>https://podminky.urs.cz/item/CS_URS_2025_01/220960134</t>
  </si>
  <si>
    <t>220960097-R</t>
  </si>
  <si>
    <t>Montáž nosiče na výložník nebo na převěs</t>
  </si>
  <si>
    <t>404135599.1</t>
  </si>
  <si>
    <t>Návěstidlo chodecké 2x200 (červená a zelená) - bez světelného zdroje</t>
  </si>
  <si>
    <t>404135596-R</t>
  </si>
  <si>
    <t>Návěstidlo chodecké 2x200 - světelný zdroj LED</t>
  </si>
  <si>
    <t>404611001-R</t>
  </si>
  <si>
    <t>Symbol stojící chodec</t>
  </si>
  <si>
    <t>404611002-R</t>
  </si>
  <si>
    <t>Symbol kráčející chodec</t>
  </si>
  <si>
    <t>220960096</t>
  </si>
  <si>
    <t>Smontování dopravního návěstidla včetně sestavení návěstidla s elektrickým propojením, montáže upevňovací konzoly pro upevnění na stožár nebo montáže nosiče pro upevnění na výložník dvoukomorového pro montáž na stožár</t>
  </si>
  <si>
    <t>https://podminky.urs.cz/item/CS_URS_2025_01/220960096</t>
  </si>
  <si>
    <t>220960036</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</si>
  <si>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t>
  </si>
  <si>
    <t>https://podminky.urs.cz/item/CS_URS_2025_01/220960036</t>
  </si>
  <si>
    <t>404135562.1</t>
  </si>
  <si>
    <t>Návěstidlo 3 světlové 200 - bez světelného zdroje</t>
  </si>
  <si>
    <t>404135565.1</t>
  </si>
  <si>
    <t>Návěstidlo 3 světlové 300 - bez světelného zdroje</t>
  </si>
  <si>
    <t>Návěstidlo 3 světlové 200 - světelný zdroj LED</t>
  </si>
  <si>
    <t>122</t>
  </si>
  <si>
    <t>RMAT00021</t>
  </si>
  <si>
    <t>Návěstidlo 3 světlové 300 - světelný zdroj LED</t>
  </si>
  <si>
    <t>404135566</t>
  </si>
  <si>
    <t>Nosič návěstidla na výložník 3x300</t>
  </si>
  <si>
    <t>220960101</t>
  </si>
  <si>
    <t>Smontování dopravního návěstidla včetně sestavení návěstidla s elektrickým propojením, montáže upevňovací konzoly pro upevnění na stožár nebo montáže nosiče pro upevnění na výložník tříkomorového pro montáž na stožár</t>
  </si>
  <si>
    <t>128</t>
  </si>
  <si>
    <t>https://podminky.urs.cz/item/CS_URS_2025_01/220960101</t>
  </si>
  <si>
    <t>220960102</t>
  </si>
  <si>
    <t>Smontování dopravního návěstidla včetně sestavení návěstidla s elektrickým propojením, montáže upevňovací konzoly pro upevnění na stožár nebo montáže nosiče pro upevnění na výložník tříkomorového pro montáž na výložník</t>
  </si>
  <si>
    <t>https://podminky.urs.cz/item/CS_URS_2025_01/220960102</t>
  </si>
  <si>
    <t>220960041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</si>
  <si>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t>
  </si>
  <si>
    <t>https://podminky.urs.cz/item/CS_URS_2025_01/220960041</t>
  </si>
  <si>
    <t>220960042</t>
  </si>
  <si>
    <t>134</t>
  </si>
  <si>
    <t>https://podminky.urs.cz/item/CS_URS_2025_01/220960042</t>
  </si>
  <si>
    <t>404135571</t>
  </si>
  <si>
    <t>Držák návěstidla (AL)</t>
  </si>
  <si>
    <t>404611515-R</t>
  </si>
  <si>
    <t>Akustická signalizace pro nevidomé (20-30V)</t>
  </si>
  <si>
    <t>220960113</t>
  </si>
  <si>
    <t>Montáž signalizačního zařízení pro nevidomé na návěstidlo</t>
  </si>
  <si>
    <t>https://podminky.urs.cz/item/CS_URS_2025_01/220960113</t>
  </si>
  <si>
    <t>404611407</t>
  </si>
  <si>
    <t>Projekt instalace akustické signalizace pro nevidomé</t>
  </si>
  <si>
    <t>404611506-R</t>
  </si>
  <si>
    <t>Jednotka pro aktivaci akustické signalizace pro nevidomé</t>
  </si>
  <si>
    <t>144</t>
  </si>
  <si>
    <t>404611508</t>
  </si>
  <si>
    <t>Přijímač pro aktivaci signalizace pro nevidomé</t>
  </si>
  <si>
    <t>146</t>
  </si>
  <si>
    <t>220960116-R</t>
  </si>
  <si>
    <t>Montáž přijímače pro aktivaci signalizace pro nevidomé včetně rozměření a označení místa pro vyvrtání otvorů, vyvrtání otvorů, vyříznutí závitů, montáže skříňky se zapojením, nastavení a vyzkoušení</t>
  </si>
  <si>
    <t>148</t>
  </si>
  <si>
    <t>404611309</t>
  </si>
  <si>
    <t>Videodetektor</t>
  </si>
  <si>
    <t>150</t>
  </si>
  <si>
    <t>220960120</t>
  </si>
  <si>
    <t>Montáž dopravního detektoru včetně rozměření a označení místa pro vyvrtání otvorů, vyvrtání otvorů, vyříznutí závitů, montáže skříňky se zapojením, nastavení a vyzkoušení, připojení uzemnění videodetektoru na výložník</t>
  </si>
  <si>
    <t>152</t>
  </si>
  <si>
    <t>https://podminky.urs.cz/item/CS_URS_2025_01/220960120</t>
  </si>
  <si>
    <t>220960121R</t>
  </si>
  <si>
    <t>Konfigurace virtuálních detekčních smyček</t>
  </si>
  <si>
    <t>154</t>
  </si>
  <si>
    <t>404611501</t>
  </si>
  <si>
    <t>Tlačítko pro chodce</t>
  </si>
  <si>
    <t>156</t>
  </si>
  <si>
    <t>220960126.1</t>
  </si>
  <si>
    <t>Montáž tlačítka pro chodce na stožár</t>
  </si>
  <si>
    <t>158</t>
  </si>
  <si>
    <t>404611201-R.1</t>
  </si>
  <si>
    <t>mikroprocesorový řadič SSZ</t>
  </si>
  <si>
    <t>160</t>
  </si>
  <si>
    <t>220960182</t>
  </si>
  <si>
    <t>Montáž řadiče včetně usazení, zatažení kabelů do řadiče, připojení uzemnění přes šest světelných skupin</t>
  </si>
  <si>
    <t>162</t>
  </si>
  <si>
    <t>https://podminky.urs.cz/item/CS_URS_2025_01/220960182</t>
  </si>
  <si>
    <t>406100068-R</t>
  </si>
  <si>
    <t>skříň řadiče</t>
  </si>
  <si>
    <t>164</t>
  </si>
  <si>
    <t>406100047</t>
  </si>
  <si>
    <t>Základový rám pod řadič - plastový</t>
  </si>
  <si>
    <t>166</t>
  </si>
  <si>
    <t>35822111</t>
  </si>
  <si>
    <t>jistič 1-pólový 16 A vypínací charakteristika B vypínací schopnost 10 kA</t>
  </si>
  <si>
    <t>168</t>
  </si>
  <si>
    <t>741320105</t>
  </si>
  <si>
    <t>Montáž jističů jednopólových nn do 25 A ve skříni se zapojením vodičů</t>
  </si>
  <si>
    <t>170</t>
  </si>
  <si>
    <t>https://podminky.urs.cz/item/CS_URS_2025_01/741320105</t>
  </si>
  <si>
    <t>220960192</t>
  </si>
  <si>
    <t>Regulace a aktivace jedné signální skupiny mikroprocesorového řadiče</t>
  </si>
  <si>
    <t>172</t>
  </si>
  <si>
    <t>https://podminky.urs.cz/item/CS_URS_2025_01/220960192</t>
  </si>
  <si>
    <t>220960196</t>
  </si>
  <si>
    <t>Regulace a aktivace každé další signální skupiny s použitím montážní plošiny</t>
  </si>
  <si>
    <t>174</t>
  </si>
  <si>
    <t>https://podminky.urs.cz/item/CS_URS_2025_01/220960196</t>
  </si>
  <si>
    <t>220960197</t>
  </si>
  <si>
    <t>Regulace a aktivace každé další signální skupiny bez použití montážní plošiny</t>
  </si>
  <si>
    <t>176</t>
  </si>
  <si>
    <t>https://podminky.urs.cz/item/CS_URS_2025_01/220960197</t>
  </si>
  <si>
    <t>220960222</t>
  </si>
  <si>
    <t>Programování řadiče MR přes deset světelných skupin</t>
  </si>
  <si>
    <t>178</t>
  </si>
  <si>
    <t>https://podminky.urs.cz/item/CS_URS_2025_01/220960222</t>
  </si>
  <si>
    <t>220960301</t>
  </si>
  <si>
    <t>Příprava ke komplexnímu vyzkoušení křižovatky s mikroprocesorovým řadičem MR za první signální skupinu</t>
  </si>
  <si>
    <t>180</t>
  </si>
  <si>
    <t>https://podminky.urs.cz/item/CS_URS_2025_01/220960301</t>
  </si>
  <si>
    <t>220960302</t>
  </si>
  <si>
    <t>Příprava ke komplexnímu vyzkoušení křižovatky s mikroprocesorovým řadičem MR za každou další signální skupinu</t>
  </si>
  <si>
    <t>182</t>
  </si>
  <si>
    <t>https://podminky.urs.cz/item/CS_URS_2025_01/220960302</t>
  </si>
  <si>
    <t>220960311</t>
  </si>
  <si>
    <t>Komplexní vyzkoušení křižovatky s mikroprocesorovým řadičem MR před uvedením zařízení do provozu do pěti signálních skupin</t>
  </si>
  <si>
    <t>184</t>
  </si>
  <si>
    <t>https://podminky.urs.cz/item/CS_URS_2025_01/220960311</t>
  </si>
  <si>
    <t>93</t>
  </si>
  <si>
    <t>220960422</t>
  </si>
  <si>
    <t>Uvedení silničního signalizačního zařízení do provozu po přepnutí na blikající žlutou</t>
  </si>
  <si>
    <t>https://podminky.urs.cz/item/CS_URS_2025_01/220960422</t>
  </si>
  <si>
    <t>220960441</t>
  </si>
  <si>
    <t>Uvedení silničního signalizačního zařízení do provozu po přepnutí na blikající žlutou se zajištěním v řadiči MR</t>
  </si>
  <si>
    <t>188</t>
  </si>
  <si>
    <t>https://podminky.urs.cz/item/CS_URS_2025_01/220960441</t>
  </si>
  <si>
    <t>95</t>
  </si>
  <si>
    <t>220960444</t>
  </si>
  <si>
    <t>Kontrola silničního signalizačního zařízení včetně kotroly přicházejících koordinačních povelů a impulsů, kontroly reakce zařízení na příslušné povely, prověření obvodů pro volby programu, prověření obvodů pro výběr impulsů v podřízeném koordinovaném reži</t>
  </si>
  <si>
    <t>190</t>
  </si>
  <si>
    <t>https://podminky.urs.cz/item/CS_URS_2025_01/220960444</t>
  </si>
  <si>
    <t>945421110</t>
  </si>
  <si>
    <t>Hydraulická zvedací plošina na automobilovém podvozku výška zdvihu do 18 m včetně obsluhy</t>
  </si>
  <si>
    <t>192</t>
  </si>
  <si>
    <t>https://podminky.urs.cz/item/CS_URS_2025_01/945421110</t>
  </si>
  <si>
    <t>97</t>
  </si>
  <si>
    <t>194</t>
  </si>
  <si>
    <t>46-M</t>
  </si>
  <si>
    <t>Zemní práce při extr.mont.pracích</t>
  </si>
  <si>
    <t>460010025</t>
  </si>
  <si>
    <t>Vytyčení trasy inženýrských sítí v zastavěném prostoru</t>
  </si>
  <si>
    <t>196</t>
  </si>
  <si>
    <t>https://podminky.urs.cz/item/CS_URS_2025_01/460010025</t>
  </si>
  <si>
    <t>99</t>
  </si>
  <si>
    <t>460632113</t>
  </si>
  <si>
    <t>Startovací jáma pro protlak výkop včetně zásypu ručně v hornině tř. těžitelnosti I skupiny 3</t>
  </si>
  <si>
    <t>198</t>
  </si>
  <si>
    <t>https://podminky.urs.cz/item/CS_URS_2025_01/460632113</t>
  </si>
  <si>
    <t>460632213</t>
  </si>
  <si>
    <t>Koncová jáma pro protlak výkop včetně zásypu ručně v hornině tř. těžitelnosti I skupiny 3</t>
  </si>
  <si>
    <t>200</t>
  </si>
  <si>
    <t>https://podminky.urs.cz/item/CS_URS_2025_01/460632213</t>
  </si>
  <si>
    <t>101</t>
  </si>
  <si>
    <t>460631212</t>
  </si>
  <si>
    <t>Řízené horizontální vrtání při elektromontážích v hornině tř. těžitelnosti I a II skupiny 1 až 4 vnějšího průměru přes 90 do 110 mm</t>
  </si>
  <si>
    <t>202</t>
  </si>
  <si>
    <t>https://podminky.urs.cz/item/CS_URS_2025_01/460631212</t>
  </si>
  <si>
    <t>204</t>
  </si>
  <si>
    <t>103</t>
  </si>
  <si>
    <t>460131113</t>
  </si>
  <si>
    <t>Hloubení nezapažených jam ručně včetně urovnání dna s přemístěním výkopku do vzdálenosti 3 m od okraje jámy nebo s naložením na dopravní prostředek v hornině třídy těžitelnosti I skupiny 3</t>
  </si>
  <si>
    <t>206</t>
  </si>
  <si>
    <t>https://podminky.urs.cz/item/CS_URS_2025_01/460131113</t>
  </si>
  <si>
    <t>0,6*0,6*1,6*1,3*2</t>
  </si>
  <si>
    <t>0,6*0,6*0,6*1,3*8</t>
  </si>
  <si>
    <t>460391123</t>
  </si>
  <si>
    <t>Zásyp jam při elektromontážích ručně se zhutněním z hornin třídy I skupiny 3</t>
  </si>
  <si>
    <t>208</t>
  </si>
  <si>
    <t>https://podminky.urs.cz/item/CS_URS_2025_01/460391123</t>
  </si>
  <si>
    <t>3,744*0,3</t>
  </si>
  <si>
    <t>105</t>
  </si>
  <si>
    <t>69311311</t>
  </si>
  <si>
    <t>pás varovný plný do výkopu š 330mm s potiskem</t>
  </si>
  <si>
    <t>210</t>
  </si>
  <si>
    <t>460161152</t>
  </si>
  <si>
    <t>Hloubení zapažených i nezapažených kabelových rýh ručně včetně urovnání dna s přemístěním výkopku do vzdálenosti 3 m od okraje jámy nebo s naložením na dopravní prostředek šířky 35 cm hloubky 60 cm v hornině třídy těžitelnosti I skupiny 3</t>
  </si>
  <si>
    <t>212</t>
  </si>
  <si>
    <t>https://podminky.urs.cz/item/CS_URS_2025_01/460161152</t>
  </si>
  <si>
    <t>107</t>
  </si>
  <si>
    <t>460431162</t>
  </si>
  <si>
    <t>Zásyp kabelových rýh ručně s přemístění sypaniny ze vzdálenosti do 10 m, s uložením výkopku ve vrstvách včetně zhutnění a úpravy povrchu šířky 35 cm hloubky 60 cm z horniny třídy těžitelnosti I skupiny 3</t>
  </si>
  <si>
    <t>214</t>
  </si>
  <si>
    <t>https://podminky.urs.cz/item/CS_URS_2025_01/460431162</t>
  </si>
  <si>
    <t>460661512</t>
  </si>
  <si>
    <t>Kabelové lože z písku včetně podsypu, zhutnění a urovnání povrchu pro kabely nn zakryté plastovou fólií, šířky přes 25 do 50 cm</t>
  </si>
  <si>
    <t>216</t>
  </si>
  <si>
    <t>https://podminky.urs.cz/item/CS_URS_2025_01/460661512</t>
  </si>
  <si>
    <t>109</t>
  </si>
  <si>
    <t>460161252</t>
  </si>
  <si>
    <t>Hloubení kabelových rýh ručně š 50 cm hl 60 cm v hornině tř I skupiny 3</t>
  </si>
  <si>
    <t>218</t>
  </si>
  <si>
    <t>https://podminky.urs.cz/item/CS_URS_2025_01/460161252</t>
  </si>
  <si>
    <t>460161422</t>
  </si>
  <si>
    <t>Hloubení kabelových rýh ručně š 65 cm hl 60 cm v hornině tř I skupiny 3</t>
  </si>
  <si>
    <t>220</t>
  </si>
  <si>
    <t>https://podminky.urs.cz/item/CS_URS_2025_01/460161422</t>
  </si>
  <si>
    <t>111</t>
  </si>
  <si>
    <t>460661112</t>
  </si>
  <si>
    <t>Kabelové lože z písku pro kabely nn bez zakrytí š lože přes 35 do 50 cm</t>
  </si>
  <si>
    <t>222</t>
  </si>
  <si>
    <t>https://podminky.urs.cz/item/CS_URS_2025_01/460661112</t>
  </si>
  <si>
    <t>460661113</t>
  </si>
  <si>
    <t>Kabelové lože z písku pro kabely nn bez zakrytí š lože přes 50 do 65 cm</t>
  </si>
  <si>
    <t>224</t>
  </si>
  <si>
    <t>https://podminky.urs.cz/item/CS_URS_2025_01/460661113</t>
  </si>
  <si>
    <t>113</t>
  </si>
  <si>
    <t>460431262</t>
  </si>
  <si>
    <t>Zásyp kabelových rýh ručně se zhutněním š 50 cm hl 60 cm z horniny tř I skupiny 3</t>
  </si>
  <si>
    <t>226</t>
  </si>
  <si>
    <t>https://podminky.urs.cz/item/CS_URS_2025_01/460431262</t>
  </si>
  <si>
    <t>460431442</t>
  </si>
  <si>
    <t>Zásyp kabelových rýh ručně se zhutněním š 65 cm hl 60 cm z horniny tř I skupiny 3</t>
  </si>
  <si>
    <t>228</t>
  </si>
  <si>
    <t>https://podminky.urs.cz/item/CS_URS_2025_01/460431442</t>
  </si>
  <si>
    <t>115</t>
  </si>
  <si>
    <t>460341113</t>
  </si>
  <si>
    <t>Vodorovné přemístění horniny jakékoliv třídy dopravními prostředky při elektromontážích přes 500 do 1000 m</t>
  </si>
  <si>
    <t>230</t>
  </si>
  <si>
    <t>https://podminky.urs.cz/item/CS_URS_2025_01/460341113</t>
  </si>
  <si>
    <t>0,6*0,6*1,6*2</t>
  </si>
  <si>
    <t>0,6*0,6*0,6*8</t>
  </si>
  <si>
    <t>0,35*0,2*30,6</t>
  </si>
  <si>
    <t>0,5*0,2*11,5</t>
  </si>
  <si>
    <t>0,65*0,2*13,7</t>
  </si>
  <si>
    <t>460341121</t>
  </si>
  <si>
    <t>Příplatek k vodorovnému přemístění horniny dopravními prostředky při elektromontážích za každých dalších i započatých 1000 m</t>
  </si>
  <si>
    <t>232</t>
  </si>
  <si>
    <t>https://podminky.urs.cz/item/CS_URS_2025_01/460341121</t>
  </si>
  <si>
    <t>117</t>
  </si>
  <si>
    <t>171251201</t>
  </si>
  <si>
    <t>Uložení sypaniny na skládky nebo meziskládky</t>
  </si>
  <si>
    <t>234</t>
  </si>
  <si>
    <t>https://podminky.urs.cz/item/CS_URS_2025_01/171251201</t>
  </si>
  <si>
    <t>171201231</t>
  </si>
  <si>
    <t>Poplatek za uložení zeminy a kamení na recyklační skládce (skládkovné) kód odpadu 17 05 04</t>
  </si>
  <si>
    <t>236</t>
  </si>
  <si>
    <t>https://podminky.urs.cz/item/CS_URS_2025_01/171201231</t>
  </si>
  <si>
    <t>45 - NEZpůsobilé</t>
  </si>
  <si>
    <t>Pol126</t>
  </si>
  <si>
    <t>1118061604</t>
  </si>
  <si>
    <t>032002000</t>
  </si>
  <si>
    <t>Vybavení staveniště</t>
  </si>
  <si>
    <t>-91625409</t>
  </si>
  <si>
    <t>034203000</t>
  </si>
  <si>
    <t>Opatření na ochranu dle vyhl. 398/2009 Sb.</t>
  </si>
  <si>
    <t>-1628503210</t>
  </si>
  <si>
    <t>034303000</t>
  </si>
  <si>
    <t>Dopravní značení na staveništi</t>
  </si>
  <si>
    <t>1651395639</t>
  </si>
  <si>
    <t>034503000</t>
  </si>
  <si>
    <t>Informační tabule na staveništi</t>
  </si>
  <si>
    <t>-632397646</t>
  </si>
  <si>
    <t>041103000</t>
  </si>
  <si>
    <t>Autorský dozor projektanta</t>
  </si>
  <si>
    <t>307405676</t>
  </si>
  <si>
    <t>1947187134</t>
  </si>
  <si>
    <t>045303000</t>
  </si>
  <si>
    <t>Koordinační a inženýrská činnost spojená s realizací stavby</t>
  </si>
  <si>
    <t>1854698557</t>
  </si>
  <si>
    <t>Silniční provoz - rušení prací silničním provozem</t>
  </si>
  <si>
    <t>1309525399</t>
  </si>
  <si>
    <t>podlaha1</t>
  </si>
  <si>
    <t xml:space="preserve">plocha 1 NP </t>
  </si>
  <si>
    <t>124,52</t>
  </si>
  <si>
    <t>podlaha2</t>
  </si>
  <si>
    <t>plocha podlahy 2 NP</t>
  </si>
  <si>
    <t>podlaha3</t>
  </si>
  <si>
    <t xml:space="preserve">Plocha podlahy 3 NP </t>
  </si>
  <si>
    <t>103,55</t>
  </si>
  <si>
    <t>strop</t>
  </si>
  <si>
    <t>Plocha stropu k odstranění</t>
  </si>
  <si>
    <t>104,773</t>
  </si>
  <si>
    <t>strop2</t>
  </si>
  <si>
    <t>Plocha stropu k demolici - klenba</t>
  </si>
  <si>
    <t>17,595</t>
  </si>
  <si>
    <t>střecha</t>
  </si>
  <si>
    <t>Plocha střechy k demolici</t>
  </si>
  <si>
    <t>267,02</t>
  </si>
  <si>
    <t>SO700 - Objekty pozemních staveb</t>
  </si>
  <si>
    <t>Úroveň 5:</t>
  </si>
  <si>
    <t>1 - Bourací práce</t>
  </si>
  <si>
    <t xml:space="preserve">    961 - Střecha</t>
  </si>
  <si>
    <t xml:space="preserve">    762 - Stropy</t>
  </si>
  <si>
    <t xml:space="preserve">    963 - Podlahy</t>
  </si>
  <si>
    <t xml:space="preserve">    964 - Otvorové výplně, ostatní</t>
  </si>
  <si>
    <t xml:space="preserve">    965 - Omítky, podhledy</t>
  </si>
  <si>
    <t xml:space="preserve">    966 - Ostatní drobné kce</t>
  </si>
  <si>
    <t xml:space="preserve">    968 - Svislé konstrukce</t>
  </si>
  <si>
    <t xml:space="preserve">      99686 - Nové otvory</t>
  </si>
  <si>
    <t xml:space="preserve">    968b - Spodní stavba</t>
  </si>
  <si>
    <t xml:space="preserve">    969 - Profese - odpojení</t>
  </si>
  <si>
    <t>961</t>
  </si>
  <si>
    <t>Střecha</t>
  </si>
  <si>
    <t>762331812</t>
  </si>
  <si>
    <t>Demontáž vázaných konstrukcí krovů sklonu do 60° z hranolů, hranolků, fošen, průřezové plochy přes 120 do 224 cm2</t>
  </si>
  <si>
    <t>2094575879</t>
  </si>
  <si>
    <t>https://podminky.urs.cz/item/CS_URS_2025_01/762331812</t>
  </si>
  <si>
    <t>"krokve"((11,903*17)/cos(30))</t>
  </si>
  <si>
    <t>(5,391*6)/cos(40)</t>
  </si>
  <si>
    <t>"vikýře"15</t>
  </si>
  <si>
    <t>"další dřev. prvky"20</t>
  </si>
  <si>
    <t>"pozednice"15,343*2+4,5*2</t>
  </si>
  <si>
    <t>762331814</t>
  </si>
  <si>
    <t>Demontáž vázaných konstrukcí krovů sklonu do 60° z hranolů, hranolků, fošen, průřezové plochy přes 288 do 450 cm2</t>
  </si>
  <si>
    <t>-253898913</t>
  </si>
  <si>
    <t>https://podminky.urs.cz/item/CS_URS_2025_01/762331814</t>
  </si>
  <si>
    <t>"vaznice"</t>
  </si>
  <si>
    <t>15,343*2+1,5*2</t>
  </si>
  <si>
    <t>4,5</t>
  </si>
  <si>
    <t>762342811</t>
  </si>
  <si>
    <t>Demontáž bednění a laťování laťování střech sklonu do 60° se všemi nadstřešními konstrukcemi, z latí průřezové plochy do 25 cm2 při osové vzdálenosti do 0,22 m</t>
  </si>
  <si>
    <t>1321870961</t>
  </si>
  <si>
    <t>https://podminky.urs.cz/item/CS_URS_2025_01/762342811</t>
  </si>
  <si>
    <t>765111805</t>
  </si>
  <si>
    <t>Demontáž krytiny keramické drážkové, sklonu do 30° se zvětralou maltou do suti</t>
  </si>
  <si>
    <t>-821170859</t>
  </si>
  <si>
    <t>https://podminky.urs.cz/item/CS_URS_2025_01/765111805</t>
  </si>
  <si>
    <t>765111811</t>
  </si>
  <si>
    <t>Demontáž krytiny keramické Příplatek k cenám za sklon přes 30° do suti</t>
  </si>
  <si>
    <t>1371622088</t>
  </si>
  <si>
    <t>https://podminky.urs.cz/item/CS_URS_2025_01/765111811</t>
  </si>
  <si>
    <t>(3,4*4)/cos(59)</t>
  </si>
  <si>
    <t>(1,2*3*2)/cos(47)</t>
  </si>
  <si>
    <t>(4,072*5,391)/cos(40)</t>
  </si>
  <si>
    <t>765111869</t>
  </si>
  <si>
    <t>Demontáž krytiny keramické hřebenů a nároží, sklonu do 30° z hřebenáčů s tvrdou maltou do suti</t>
  </si>
  <si>
    <t>431498431</t>
  </si>
  <si>
    <t>https://podminky.urs.cz/item/CS_URS_2025_01/765111869</t>
  </si>
  <si>
    <t>15,343+3,5+4,072+3,9</t>
  </si>
  <si>
    <t>765111881</t>
  </si>
  <si>
    <t>263887371</t>
  </si>
  <si>
    <t>https://podminky.urs.cz/item/CS_URS_2025_01/765111881</t>
  </si>
  <si>
    <t>765192001</t>
  </si>
  <si>
    <t>Nouzové zakrytí střechy plachtou</t>
  </si>
  <si>
    <t>-1175847163</t>
  </si>
  <si>
    <t>https://podminky.urs.cz/item/CS_URS_2025_01/765192001</t>
  </si>
  <si>
    <t>střecha*3</t>
  </si>
  <si>
    <t>762</t>
  </si>
  <si>
    <t>Stropy</t>
  </si>
  <si>
    <t>762822820</t>
  </si>
  <si>
    <t>Demontáž stropních trámů z hraněného řeziva, průřezové plochy přes 144 do 288 cm2</t>
  </si>
  <si>
    <t>838188631</t>
  </si>
  <si>
    <t>https://podminky.urs.cz/item/CS_URS_2025_01/762822820</t>
  </si>
  <si>
    <t>strop*1,3</t>
  </si>
  <si>
    <t>762841811</t>
  </si>
  <si>
    <t>Demontáž podbíjení obkladů stropů a střech sklonu do 60° z hrubých prken tl. do 35 mm bez omítky</t>
  </si>
  <si>
    <t>-636397048</t>
  </si>
  <si>
    <t>https://podminky.urs.cz/item/CS_URS_2025_01/762841811</t>
  </si>
  <si>
    <t>"podhled 3 NP</t>
  </si>
  <si>
    <t>podlaha3/cos(35)</t>
  </si>
  <si>
    <t>964035111</t>
  </si>
  <si>
    <t>Bourání cihelných klenbových pásů jakéhokoliv průřezu</t>
  </si>
  <si>
    <t>-1750208249</t>
  </si>
  <si>
    <t>https://podminky.urs.cz/item/CS_URS_2025_01/964035111</t>
  </si>
  <si>
    <t>strop*0,15</t>
  </si>
  <si>
    <t>"výtah"3*3*0,15</t>
  </si>
  <si>
    <t>964072331</t>
  </si>
  <si>
    <t>Vybourání válcovaných nosníků uložených ve zdivu smíšeném nebo kamenném délky do 6 m, hmotnosti do 35 kg/m</t>
  </si>
  <si>
    <t>1525382062</t>
  </si>
  <si>
    <t>https://podminky.urs.cz/item/CS_URS_2025_01/964072331</t>
  </si>
  <si>
    <t>"výtah"10*(25/1000)</t>
  </si>
  <si>
    <t>strop2*0,9*(25/1000)</t>
  </si>
  <si>
    <t>972033341</t>
  </si>
  <si>
    <t>Vybourání otvorů v klenbách z cihel bez odstranění podlahy a násypu, plochy do 0,25 m2, tl. do 150 mm</t>
  </si>
  <si>
    <t>-789692231</t>
  </si>
  <si>
    <t>https://podminky.urs.cz/item/CS_URS_2025_01/972033341</t>
  </si>
  <si>
    <t>975043111</t>
  </si>
  <si>
    <t>Jednořadové podchycení stropů pro osazení nosníků dřevěnou výztuhou v. podchycení do 3,5 m, a při zatížení hmotností do 750 kg/m</t>
  </si>
  <si>
    <t>-1991317342</t>
  </si>
  <si>
    <t>https://podminky.urs.cz/item/CS_URS_2025_01/975043111</t>
  </si>
  <si>
    <t>"provádění otvorů v klenbě, bourání v blízkosti klenby"1+2*2</t>
  </si>
  <si>
    <t>977151224</t>
  </si>
  <si>
    <t>Jádrové vrty diamantovými korunkami do stavebních materiálů (železobetonu, betonu, cihel, obkladů, dlažeb, kamene) dovrchní (směrem vzhůru), průměru přes 150 do 180 mm</t>
  </si>
  <si>
    <t>-2073033117</t>
  </si>
  <si>
    <t>https://podminky.urs.cz/item/CS_URS_2025_01/977151224</t>
  </si>
  <si>
    <t>0,3*6</t>
  </si>
  <si>
    <t>977271112</t>
  </si>
  <si>
    <t>Řezání ocelových profilů na staveništi úhlovou bruskou průřezu přes 500 do 1000 mm2</t>
  </si>
  <si>
    <t>-1997970716</t>
  </si>
  <si>
    <t>https://podminky.urs.cz/item/CS_URS_2025_01/977271112</t>
  </si>
  <si>
    <t>"ocel nosník u výtahu"2</t>
  </si>
  <si>
    <t>963</t>
  </si>
  <si>
    <t>Podlahy</t>
  </si>
  <si>
    <t>965081213</t>
  </si>
  <si>
    <t>Bourání podlah z dlaždic bez podkladního lože nebo mazaniny, s jakoukoliv výplní spár keramických nebo xylolitových tl. do 10 mm, plochy přes 1 m2</t>
  </si>
  <si>
    <t>-1368853667</t>
  </si>
  <si>
    <t>https://podminky.urs.cz/item/CS_URS_2025_01/965081213</t>
  </si>
  <si>
    <t xml:space="preserve">"2 NP </t>
  </si>
  <si>
    <t>12,21+5,87+3,28</t>
  </si>
  <si>
    <t>776201812</t>
  </si>
  <si>
    <t>Demontáž povlakových podlahovin lepených ručně s podložkou</t>
  </si>
  <si>
    <t>1903076780</t>
  </si>
  <si>
    <t>https://podminky.urs.cz/item/CS_URS_2025_01/776201812</t>
  </si>
  <si>
    <t>podlaha1+podlaha2+podlaha3</t>
  </si>
  <si>
    <t>"odpočet dlažby"-21,36</t>
  </si>
  <si>
    <t>762811811</t>
  </si>
  <si>
    <t>Demontáž záklopů stropů vrchních a zapuštěných z hrubých prken, tl. do 32 mm</t>
  </si>
  <si>
    <t>-1267068616</t>
  </si>
  <si>
    <t>https://podminky.urs.cz/item/CS_URS_2025_01/762811811</t>
  </si>
  <si>
    <t>podlaha3*2</t>
  </si>
  <si>
    <t>965042141</t>
  </si>
  <si>
    <t>Bourání mazanin betonových nebo z litého asfaltu tl. do 100 mm, plochy přes 4 m2</t>
  </si>
  <si>
    <t>1361943604</t>
  </si>
  <si>
    <t>https://podminky.urs.cz/item/CS_URS_2025_01/965042141</t>
  </si>
  <si>
    <t>podlaha1*0,1</t>
  </si>
  <si>
    <t>965049111</t>
  </si>
  <si>
    <t>Bourání mazanin Příplatek k cenám za bourání mazanin betonových se svařovanou sítí, tl. do 100 mm</t>
  </si>
  <si>
    <t>-170634824</t>
  </si>
  <si>
    <t>https://podminky.urs.cz/item/CS_URS_2025_01/965049111</t>
  </si>
  <si>
    <t>podlaha1*0,08</t>
  </si>
  <si>
    <t>podlaha3*0,09</t>
  </si>
  <si>
    <t>965045113</t>
  </si>
  <si>
    <t>Bourání potěrů tl. do 50 mm cementových nebo pískocementových, plochy přes 4 m2</t>
  </si>
  <si>
    <t>-761967512</t>
  </si>
  <si>
    <t>https://podminky.urs.cz/item/CS_URS_2025_01/965045113</t>
  </si>
  <si>
    <t>965045123</t>
  </si>
  <si>
    <t>Bourání potěrů tl. do 50 mm anhydritových, plochy přes 4 m2</t>
  </si>
  <si>
    <t>-452347604</t>
  </si>
  <si>
    <t>https://podminky.urs.cz/item/CS_URS_2025_01/965045123</t>
  </si>
  <si>
    <t>965083111</t>
  </si>
  <si>
    <t>Odstranění násypu mezi stropními trámy tl. do 100 mm, plochy do 2 m2</t>
  </si>
  <si>
    <t>1947919154</t>
  </si>
  <si>
    <t>https://podminky.urs.cz/item/CS_URS_2025_01/965083111</t>
  </si>
  <si>
    <t>762522811</t>
  </si>
  <si>
    <t>Demontáž podlah s polštáři z prken tl. do 32 mm</t>
  </si>
  <si>
    <t>-355996781</t>
  </si>
  <si>
    <t>https://podminky.urs.cz/item/CS_URS_2025_01/762522811</t>
  </si>
  <si>
    <t>762511867</t>
  </si>
  <si>
    <t>Demontáž podlahové konstrukce podkladové z dřevoštěpkových desek jednovrstvých šroubovaných na pero drážku, tloušťka desky přes 15 mm</t>
  </si>
  <si>
    <t>-1328881181</t>
  </si>
  <si>
    <t>https://podminky.urs.cz/item/CS_URS_2025_01/762511867</t>
  </si>
  <si>
    <t>711141821</t>
  </si>
  <si>
    <t>Odstranění izolace proti vodě, vlhkosti a plynům z přitavených pásů NAIP z plochy vodorovné V dvouvrstvé</t>
  </si>
  <si>
    <t>1025567441</t>
  </si>
  <si>
    <t>https://podminky.urs.cz/item/CS_URS_2025_01/711141821</t>
  </si>
  <si>
    <t>964</t>
  </si>
  <si>
    <t>Otvorové výplně, ostatní</t>
  </si>
  <si>
    <t>968062374</t>
  </si>
  <si>
    <t>Vybourání dřevěných rámů oken s křídly, dveřních zárubní, vrat, stěn, ostění nebo obkladů rámů oken s křídly zdvojených, plochy do 1 m2</t>
  </si>
  <si>
    <t>-1161013137</t>
  </si>
  <si>
    <t>https://podminky.urs.cz/item/CS_URS_2025_01/968062374</t>
  </si>
  <si>
    <t>"1 NP"0,56*0,55*2+0,565*0,65*2+0,558*1+0,558*0,6*6+0,4*0,6</t>
  </si>
  <si>
    <t>"2 NP"0,5*0,5*4+0,5*1*2</t>
  </si>
  <si>
    <t>"3 NP"1,38*0,48</t>
  </si>
  <si>
    <t>968062375</t>
  </si>
  <si>
    <t>Vybourání dřevěných rámů oken s křídly, dveřních zárubní, vrat, stěn, ostění nebo obkladů rámů oken s křídly zdvojených, plochy do 2 m2</t>
  </si>
  <si>
    <t>1080313791</t>
  </si>
  <si>
    <t>https://podminky.urs.cz/item/CS_URS_2025_01/968062375</t>
  </si>
  <si>
    <t>"1 NP"1,15*1,44*9</t>
  </si>
  <si>
    <t>"2 NP"1,15*1,44*12</t>
  </si>
  <si>
    <t>"3 NP"1,1*1,45*4+0,78*1,5*2</t>
  </si>
  <si>
    <t>968062455</t>
  </si>
  <si>
    <t>Vybourání dřevěných rámů oken s křídly, dveřních zárubní, vrat, stěn, ostění nebo obkladů dveřních zárubní, plochy do 2 m2</t>
  </si>
  <si>
    <t>1538336837</t>
  </si>
  <si>
    <t>https://podminky.urs.cz/item/CS_URS_2025_01/968062455</t>
  </si>
  <si>
    <t xml:space="preserve">"vnější </t>
  </si>
  <si>
    <t>"1 NP"1,02*2,1</t>
  </si>
  <si>
    <t xml:space="preserve">"vnitřní </t>
  </si>
  <si>
    <t>"1 NP"1,14*2,08+1*2,02*3+0,8*2,02+0,6*2,02*7+0,8*2,02*3+0,9*2,02</t>
  </si>
  <si>
    <t>"2 NP"0,6*2,02*5+0,8*2,02*7</t>
  </si>
  <si>
    <t>"3 NP"0,8*2,02*5</t>
  </si>
  <si>
    <t>968062456</t>
  </si>
  <si>
    <t>Vybourání dřevěných rámů oken s křídly, dveřních zárubní, vrat, stěn, ostění nebo obkladů dveřních zárubní, plochy přes 2 m2</t>
  </si>
  <si>
    <t>2100969525</t>
  </si>
  <si>
    <t>https://podminky.urs.cz/item/CS_URS_2025_01/968062456</t>
  </si>
  <si>
    <t>"1 NP" 1,45*2,43+1,3*2,08</t>
  </si>
  <si>
    <t>725110811</t>
  </si>
  <si>
    <t>Demontáž klozetů splachovacíchch s nádrží nebo tlakovým splachovačem</t>
  </si>
  <si>
    <t>1972086114</t>
  </si>
  <si>
    <t>https://podminky.urs.cz/item/CS_URS_2025_01/725110811</t>
  </si>
  <si>
    <t>725210821</t>
  </si>
  <si>
    <t>Demontáž umyvadel bez výtokových armatur umyvadel</t>
  </si>
  <si>
    <t>1570964534</t>
  </si>
  <si>
    <t>https://podminky.urs.cz/item/CS_URS_2025_01/725210821</t>
  </si>
  <si>
    <t>725240811</t>
  </si>
  <si>
    <t>Demontáž sprchových kabin a vaniček bez výtokových armatur kabin</t>
  </si>
  <si>
    <t>990252640</t>
  </si>
  <si>
    <t>https://podminky.urs.cz/item/CS_URS_2025_01/725240811</t>
  </si>
  <si>
    <t>HZS1292</t>
  </si>
  <si>
    <t>Hodinové zúčtovací sazby profesí HSV zemní a pomocné práce stavební dělník</t>
  </si>
  <si>
    <t>1753481877</t>
  </si>
  <si>
    <t>https://podminky.urs.cz/item/CS_URS_2025_01/HZS1292</t>
  </si>
  <si>
    <t>"drobné kce v interieru i exterieru, vybavení aj."100</t>
  </si>
  <si>
    <t>965</t>
  </si>
  <si>
    <t>Omítky, podhledy</t>
  </si>
  <si>
    <t>978012191</t>
  </si>
  <si>
    <t>Otlučení vápenných nebo vápenocementových omítek vnitřních ploch stropů rákosovaných, v rozsahu přes 50 do 100 %</t>
  </si>
  <si>
    <t>-798530840</t>
  </si>
  <si>
    <t>https://podminky.urs.cz/item/CS_URS_2025_01/978012191</t>
  </si>
  <si>
    <t>713110812</t>
  </si>
  <si>
    <t>Odstranění tepelné izolace stropů nebo podhledů z rohoží, pásů, dílců, desek, bloků volně kladených z vláknitých materiálů nasáklých vodou, tloušťka izolace do 100 mm</t>
  </si>
  <si>
    <t>-604014855</t>
  </si>
  <si>
    <t>https://podminky.urs.cz/item/CS_URS_2025_01/713110812</t>
  </si>
  <si>
    <t>978011191</t>
  </si>
  <si>
    <t>Otlučení vápenných nebo vápenocementových omítek vnitřních ploch stropů, v rozsahu přes 50 do 100 %</t>
  </si>
  <si>
    <t>-1679979370</t>
  </si>
  <si>
    <t>https://podminky.urs.cz/item/CS_URS_2025_01/978011191</t>
  </si>
  <si>
    <t>"klenba</t>
  </si>
  <si>
    <t>podlaha1*1,2</t>
  </si>
  <si>
    <t>985132211</t>
  </si>
  <si>
    <t>Očištění ploch líce kleneb a podhledů tryskání pískem sušeným</t>
  </si>
  <si>
    <t>-859581463</t>
  </si>
  <si>
    <t>https://podminky.urs.cz/item/CS_URS_2025_01/985132211</t>
  </si>
  <si>
    <t>978013191</t>
  </si>
  <si>
    <t>Otlučení vápenných nebo vápenocementových omítek vnitřních ploch stěn s vyškrabáním spar, s očištěním zdiva, v rozsahu přes 50 do 100 %</t>
  </si>
  <si>
    <t>-144282810</t>
  </si>
  <si>
    <t>https://podminky.urs.cz/item/CS_URS_2025_01/978013191</t>
  </si>
  <si>
    <t xml:space="preserve">"okno neodpočítáno - slouží jako náhrada za plochu ostění </t>
  </si>
  <si>
    <t xml:space="preserve">"1 NP </t>
  </si>
  <si>
    <t>(3,1)*(5,44+0,35+1,937+0,35+5,51+4,2+4,8+4,441+3,95+0,95+1,4+2,757+4,42+4,8)*2</t>
  </si>
  <si>
    <t>3,2*(4,43+4,8+2,741+5,4+4,9+4,4+4,3+5,2+1,9+4,5+4,3+5,3)*2</t>
  </si>
  <si>
    <t xml:space="preserve">" 3 NP </t>
  </si>
  <si>
    <t>2,8*(5,47+2,76+2,4+0,9+1,8+1)*2</t>
  </si>
  <si>
    <t>978015391</t>
  </si>
  <si>
    <t>Otlučení vápenných nebo vápenocementových omítek vnějších ploch s vyškrabáním spar a s očištěním zdiva stupně členitosti 1 a 2, v rozsahu přes 80 do 100 %</t>
  </si>
  <si>
    <t>1517557590</t>
  </si>
  <si>
    <t>https://podminky.urs.cz/item/CS_URS_2025_01/978015391</t>
  </si>
  <si>
    <t xml:space="preserve">"fasáda </t>
  </si>
  <si>
    <t>(6,7+0,2)*(15,14+10,715+1,045+0,2)*2</t>
  </si>
  <si>
    <t>"okno slou ží jako náhrada za pracnost u ostění/nadpraží</t>
  </si>
  <si>
    <t>978059541</t>
  </si>
  <si>
    <t>Odsekání obkladů stěn včetně otlučení podkladní omítky až na zdivo z obkládaček vnitřních, z jakýchkoliv materiálů, plochy přes 1 m2</t>
  </si>
  <si>
    <t>1136454061</t>
  </si>
  <si>
    <t>https://podminky.urs.cz/item/CS_URS_2025_01/978059541</t>
  </si>
  <si>
    <t>"fragmenty po odstranění příček"50</t>
  </si>
  <si>
    <t>966080101</t>
  </si>
  <si>
    <t>Bourání kontaktního zateplení včetně povrchové úpravy omítkou nebo nátěrem z polystyrénových desek, tloušťky do 60 mm</t>
  </si>
  <si>
    <t>-1194583702</t>
  </si>
  <si>
    <t>https://podminky.urs.cz/item/CS_URS_2025_01/966080101</t>
  </si>
  <si>
    <t xml:space="preserve">"okna neodečtena, slouží jako náhrada plochy pro ostění </t>
  </si>
  <si>
    <t>(0,3+7,81)*(5,335+5,438+10,265+14,736+10,265)</t>
  </si>
  <si>
    <t>(10,265/2)*(11,5-7,8)*2</t>
  </si>
  <si>
    <t xml:space="preserve">"bouraný zadní trakt </t>
  </si>
  <si>
    <t>(0,3+3,9)*(0,51+0,566+1,2+0,552+1,5+4,54+1,4+0,5+1,179+0,578+0,4+0,382+0,445+0,3+0,445)</t>
  </si>
  <si>
    <t>(4,5/2)*1,2</t>
  </si>
  <si>
    <t>966</t>
  </si>
  <si>
    <t>Ostatní drobné kce</t>
  </si>
  <si>
    <t>764002801</t>
  </si>
  <si>
    <t>Demontáž klempířských konstrukcí závětrné lišty do suti</t>
  </si>
  <si>
    <t>2082046234</t>
  </si>
  <si>
    <t>https://podminky.urs.cz/item/CS_URS_2025_01/764002801</t>
  </si>
  <si>
    <t>(11,903*2)/cos(30)</t>
  </si>
  <si>
    <t>(3,4+1+5,9*2)/cos(40)</t>
  </si>
  <si>
    <t>764001891</t>
  </si>
  <si>
    <t>Demontáž klempířských konstrukcí oplechování úžlabí do suti</t>
  </si>
  <si>
    <t>2105176720</t>
  </si>
  <si>
    <t>https://podminky.urs.cz/item/CS_URS_2025_01/764001891</t>
  </si>
  <si>
    <t>(7,5+9)/cos(30)</t>
  </si>
  <si>
    <t>764002871</t>
  </si>
  <si>
    <t>Demontáž klempířských konstrukcí lemování zdí do suti</t>
  </si>
  <si>
    <t>-2029739233</t>
  </si>
  <si>
    <t>https://podminky.urs.cz/item/CS_URS_2025_01/764002871</t>
  </si>
  <si>
    <t>(5,391)/cos(40)</t>
  </si>
  <si>
    <t>764004801</t>
  </si>
  <si>
    <t>Demontáž klempířských konstrukcí žlabu podokapního do suti</t>
  </si>
  <si>
    <t>1768261443</t>
  </si>
  <si>
    <t>https://podminky.urs.cz/item/CS_URS_2025_01/764004801</t>
  </si>
  <si>
    <t>4,072*2</t>
  </si>
  <si>
    <t>2,4*2</t>
  </si>
  <si>
    <t>15,343-3,4</t>
  </si>
  <si>
    <t>4,88+5,138</t>
  </si>
  <si>
    <t>764004861</t>
  </si>
  <si>
    <t>Demontáž klempířských konstrukcí svodu do suti</t>
  </si>
  <si>
    <t>-2082654315</t>
  </si>
  <si>
    <t>https://podminky.urs.cz/item/CS_URS_2025_01/764004861</t>
  </si>
  <si>
    <t>(7,96*4)</t>
  </si>
  <si>
    <t>4,5*2</t>
  </si>
  <si>
    <t>764002851</t>
  </si>
  <si>
    <t>Demontáž klempířských konstrukcí oplechování parapetů do suti</t>
  </si>
  <si>
    <t>-962807411</t>
  </si>
  <si>
    <t>https://podminky.urs.cz/item/CS_URS_2025_01/764002851</t>
  </si>
  <si>
    <t>"1 NP"0,56+0,56+0,56+0,58+0,55+1,106+1,09+1,1+1,12+1,108+1,18*2+1,1+1,1+0,58*7+0,45</t>
  </si>
  <si>
    <t>"2 NP"0,56*2+0,59+0,55+0,55+0,55+1,1+1,1*10+0,4</t>
  </si>
  <si>
    <t>"3 NP"1,1*4+0,8*2+1,33</t>
  </si>
  <si>
    <t>766691812</t>
  </si>
  <si>
    <t>Demontáž parapetních desek šířky přes 300 mm</t>
  </si>
  <si>
    <t>1941254789</t>
  </si>
  <si>
    <t>https://podminky.urs.cz/item/CS_URS_2025_01/766691812</t>
  </si>
  <si>
    <t>163233984</t>
  </si>
  <si>
    <t>"další drobné kce na střeše"10</t>
  </si>
  <si>
    <t>968</t>
  </si>
  <si>
    <t>Svislé konstrukce</t>
  </si>
  <si>
    <t>962031132</t>
  </si>
  <si>
    <t>Bourání příček nebo přizdívek z cihel pálených plných nebo dutých, tl. do 100 mm</t>
  </si>
  <si>
    <t>286110998</t>
  </si>
  <si>
    <t>https://podminky.urs.cz/item/CS_URS_2025_01/962031132</t>
  </si>
  <si>
    <t>"1 NP</t>
  </si>
  <si>
    <t>3,1*(4,42+2,356*2+1,83+0,1+0,963+0,6+1,5+0,11+1,828+1,77+1,787+1,65+1,5)</t>
  </si>
  <si>
    <t>"odpočet dveří"</t>
  </si>
  <si>
    <t>-0,6*2,02*8</t>
  </si>
  <si>
    <t>-0,8*2,02</t>
  </si>
  <si>
    <t>3*(1,599+0,12+0,88+0,135+0,767+1,55+1,4+1,7+1,763+4,946+1,034+61,88+1,88)</t>
  </si>
  <si>
    <t>-0,6*2,02*5</t>
  </si>
  <si>
    <t>-0,8*2,02*2</t>
  </si>
  <si>
    <t>962031133</t>
  </si>
  <si>
    <t>Bourání příček nebo přizdívek z cihel pálených plných nebo dutých, tl. přes 100 do 150 mm</t>
  </si>
  <si>
    <t>651547835</t>
  </si>
  <si>
    <t>https://podminky.urs.cz/item/CS_URS_2025_01/962031133</t>
  </si>
  <si>
    <t xml:space="preserve">"3 NP, průměrná výška </t>
  </si>
  <si>
    <t>2,9*(3,2+0,88+2,9+0,88+0,3+5,5)</t>
  </si>
  <si>
    <t xml:space="preserve">"odpočet dveří" </t>
  </si>
  <si>
    <t>-0,88*2,02*2</t>
  </si>
  <si>
    <t>962032230</t>
  </si>
  <si>
    <t>Bourání zdiva nadzákladového z cihel pálených plných nebo lícových nebo vápenopískových na maltu vápennou nebo vápenocementovou, objemu do 1 m3</t>
  </si>
  <si>
    <t>567109152</t>
  </si>
  <si>
    <t>https://podminky.urs.cz/item/CS_URS_2025_01/962032230</t>
  </si>
  <si>
    <t xml:space="preserve">"3 NP </t>
  </si>
  <si>
    <t>(7,8+0,3-6,92)*(14,686+14,736+9,183-2,5)*0,5</t>
  </si>
  <si>
    <t>2,9*2,7*2*0,37</t>
  </si>
  <si>
    <t>(10,4/2)*(11,561-7,81)*2*0,5</t>
  </si>
  <si>
    <t>1*0,8*2*0,5</t>
  </si>
  <si>
    <t xml:space="preserve">"zadní trakt v celém rozsahu </t>
  </si>
  <si>
    <t>(3,8+0,3)*0,35*(4,073*2)</t>
  </si>
  <si>
    <t>(3,8+0,3)*0,5*(4,55)</t>
  </si>
  <si>
    <t>(4,55/2)*1,2*0,5</t>
  </si>
  <si>
    <t xml:space="preserve">"odpočet oken" </t>
  </si>
  <si>
    <t>-0,45*(0,55*0,55*4+0,5*0,6*2+0,5*0,6*4+0,56*0,65*2+1*2,1)</t>
  </si>
  <si>
    <t>977151121</t>
  </si>
  <si>
    <t>Jádrové vrty diamantovými korunkami do stavebních materiálů (železobetonu, betonu, cihel, obkladů, dlažeb, kamene) průměru přes 110 do 120 mm</t>
  </si>
  <si>
    <t>-1991186595</t>
  </si>
  <si>
    <t>https://podminky.urs.cz/item/CS_URS_2025_01/977151121</t>
  </si>
  <si>
    <t>"radon, vodovod"7*0,7</t>
  </si>
  <si>
    <t>977151125</t>
  </si>
  <si>
    <t>Jádrové vrty diamantovými korunkami do stavebních materiálů (železobetonu, betonu, cihel, obkladů, dlažeb, kamene) průměru přes 180 do 200 mm</t>
  </si>
  <si>
    <t>-698318134</t>
  </si>
  <si>
    <t>https://podminky.urs.cz/item/CS_URS_2025_01/977151125</t>
  </si>
  <si>
    <t>"1 PP"0,64</t>
  </si>
  <si>
    <t>"2 NP"0,4*2</t>
  </si>
  <si>
    <t>977151127</t>
  </si>
  <si>
    <t>Jádrové vrty diamantovými korunkami do stavebních materiálů (železobetonu, betonu, cihel, obkladů, dlažeb, kamene) průměru přes 225 do 250 mm</t>
  </si>
  <si>
    <t>1399362181</t>
  </si>
  <si>
    <t>https://podminky.urs.cz/item/CS_URS_2025_01/977151127</t>
  </si>
  <si>
    <t>"1 NP"0,5</t>
  </si>
  <si>
    <t>"2 NP"0,5</t>
  </si>
  <si>
    <t>"3 NP"0,5*2</t>
  </si>
  <si>
    <t>977151128</t>
  </si>
  <si>
    <t>Jádrové vrty diamantovými korunkami do stavebních materiálů (železobetonu, betonu, cihel, obkladů, dlažeb, kamene) průměru přes 250 do 300 mm</t>
  </si>
  <si>
    <t>1855532253</t>
  </si>
  <si>
    <t>https://podminky.urs.cz/item/CS_URS_2025_01/977151128</t>
  </si>
  <si>
    <t>0,5*2</t>
  </si>
  <si>
    <t>0,51*2</t>
  </si>
  <si>
    <t>977151131</t>
  </si>
  <si>
    <t>Jádrové vrty diamantovými korunkami do stavebních materiálů (železobetonu, betonu, cihel, obkladů, dlažeb, kamene) průměru přes 350 do 400 mm</t>
  </si>
  <si>
    <t>-1312716982</t>
  </si>
  <si>
    <t>https://podminky.urs.cz/item/CS_URS_2025_01/977151131</t>
  </si>
  <si>
    <t>977151132</t>
  </si>
  <si>
    <t>Jádrové vrty diamantovými korunkami do stavebních materiálů (železobetonu, betonu, cihel, obkladů, dlažeb, kamene) průměru přes 400 do 450 mm</t>
  </si>
  <si>
    <t>616138015</t>
  </si>
  <si>
    <t>https://podminky.urs.cz/item/CS_URS_2025_01/977151132</t>
  </si>
  <si>
    <t>99686</t>
  </si>
  <si>
    <t>Nové otvory</t>
  </si>
  <si>
    <t>971033361</t>
  </si>
  <si>
    <t>Vybourání otvorů ve zdivu základovém nebo nadzákladovém z cihel, tvárnic, příčkovek z cihel pálených na maltu vápennou nebo vápenocementovou plochy do 0,09 m2, tl. do 600 mm</t>
  </si>
  <si>
    <t>1508816146</t>
  </si>
  <si>
    <t>https://podminky.urs.cz/item/CS_URS_2025_01/971033361</t>
  </si>
  <si>
    <t>3+5</t>
  </si>
  <si>
    <t>"2 NP</t>
  </si>
  <si>
    <t>2+1+4+2</t>
  </si>
  <si>
    <t>"3 NP</t>
  </si>
  <si>
    <t>971033461</t>
  </si>
  <si>
    <t>Vybourání otvorů ve zdivu základovém nebo nadzákladovém z cihel, tvárnic, příčkovek z cihel pálených na maltu vápennou nebo vápenocementovou plochy do 0,25 m2, tl. do 600 mm</t>
  </si>
  <si>
    <t>1044781150</t>
  </si>
  <si>
    <t>https://podminky.urs.cz/item/CS_URS_2025_01/971033461</t>
  </si>
  <si>
    <t>971033561</t>
  </si>
  <si>
    <t>Vybourání otvorů ve zdivu základovém nebo nadzákladovém z cihel, tvárnic, příčkovek z cihel pálených na maltu vápennou nebo vápenocementovou plochy do 1 m2, tl. do 600 mm</t>
  </si>
  <si>
    <t>852486690</t>
  </si>
  <si>
    <t>https://podminky.urs.cz/item/CS_URS_2025_01/971033561</t>
  </si>
  <si>
    <t>"2 NP"0,87*0,51*0,6</t>
  </si>
  <si>
    <t>974031154</t>
  </si>
  <si>
    <t>Vysekání rýh ve zdivu cihelném na maltu vápennou nebo vápenocementovou do hl. 100 mm a šířky do 150 mm</t>
  </si>
  <si>
    <t>-1907885168</t>
  </si>
  <si>
    <t>https://podminky.urs.cz/item/CS_URS_2025_01/974031154</t>
  </si>
  <si>
    <t>425507483</t>
  </si>
  <si>
    <t>"uložené stropu do schod. zdi"4,4*2-2,2</t>
  </si>
  <si>
    <t>973031335</t>
  </si>
  <si>
    <t>Vysekání výklenků nebo kapes ve zdivu z cihel na maltu vápennou nebo vápenocementovou kapes, plochy do 0,16 m2, hl. do 300 mm</t>
  </si>
  <si>
    <t>2059993506</t>
  </si>
  <si>
    <t>https://podminky.urs.cz/item/CS_URS_2025_01/973031335</t>
  </si>
  <si>
    <t>"2NP"1</t>
  </si>
  <si>
    <t>"3NP"1</t>
  </si>
  <si>
    <t>972033241</t>
  </si>
  <si>
    <t>Vybourání otvorů v klenbách z cihel bez odstranění podlahy a násypu, plochy do 0,09 m2, tl. do 150 mm</t>
  </si>
  <si>
    <t>-431234340</t>
  </si>
  <si>
    <t>https://podminky.urs.cz/item/CS_URS_2025_01/972033241</t>
  </si>
  <si>
    <t>971033631</t>
  </si>
  <si>
    <t>Vybourání otvorů ve zdivu základovém nebo nadzákladovém z cihel, tvárnic, příčkovek z cihel pálených na maltu vápennou nebo vápenocementovou plochy do 4 m2, tl. do 150 mm</t>
  </si>
  <si>
    <t>-1709691823</t>
  </si>
  <si>
    <t>https://podminky.urs.cz/item/CS_URS_2025_01/971033631</t>
  </si>
  <si>
    <t>1,56*2,2-1*2,02</t>
  </si>
  <si>
    <t>1,65*2,4-1*2,02</t>
  </si>
  <si>
    <t>"další drobné bourání"1</t>
  </si>
  <si>
    <t>-433683845</t>
  </si>
  <si>
    <t>"vybourní parapetů</t>
  </si>
  <si>
    <t>0,35*(1,1+1,15+1,119+1,318+1,234+0,95)*0,5</t>
  </si>
  <si>
    <t>1,1*(0,98+0,15)*0,5</t>
  </si>
  <si>
    <t>0,4*(1,13*6)*0,5</t>
  </si>
  <si>
    <t>0,5*(1,2*1,63)</t>
  </si>
  <si>
    <t>0,921*1,5*0,5</t>
  </si>
  <si>
    <t>"drobné bourání"2</t>
  </si>
  <si>
    <t>"zarovnání otvorů"</t>
  </si>
  <si>
    <t>0,1*0,5*(1,45*2)*8</t>
  </si>
  <si>
    <t>0,12*0,5*(1,45*2)*8</t>
  </si>
  <si>
    <t>971033651</t>
  </si>
  <si>
    <t>Vybourání otvorů ve zdivu základovém nebo nadzákladovém z cihel, tvárnic, příčkovek z cihel pálených na maltu vápennou nebo vápenocementovou plochy do 4 m2, tl. do 600 mm</t>
  </si>
  <si>
    <t>420702656</t>
  </si>
  <si>
    <t>https://podminky.urs.cz/item/CS_URS_2025_01/971033651</t>
  </si>
  <si>
    <t xml:space="preserve">"ostatní otvory </t>
  </si>
  <si>
    <t>0,37*((1,385+1,323+1)*2,5-2,1*1*2)</t>
  </si>
  <si>
    <t>0,35*1,1*2,3</t>
  </si>
  <si>
    <t>0,5*0,9*2,45</t>
  </si>
  <si>
    <t>0,345*(1*2,1*3)</t>
  </si>
  <si>
    <t>0,315*(0,96*2,6)</t>
  </si>
  <si>
    <t>0,3*(2,5*(0,7+0,88+0,8)-0,88*2,1)</t>
  </si>
  <si>
    <t>"další drobné bourání"2</t>
  </si>
  <si>
    <t>967031132</t>
  </si>
  <si>
    <t>Přisekání (špicování) plošné nebo rovných ostění zdiva z cihel pálených rovných ostění, bez odstupu, po hrubém vybourání otvorů, na maltu vápennou nebo vápenocementovou</t>
  </si>
  <si>
    <t>517586144</t>
  </si>
  <si>
    <t>https://podminky.urs.cz/item/CS_URS_2025_01/967031132</t>
  </si>
  <si>
    <t xml:space="preserve">"úprava šířky ostění </t>
  </si>
  <si>
    <t>0,6*(1,4*2)*16</t>
  </si>
  <si>
    <t>974031666</t>
  </si>
  <si>
    <t>Vysekání rýh ve zdivu cihelném na maltu vápennou nebo vápenocementovou pro vtahování nosníků do zdí, před vybouráním otvoru do hl. 150 mm, při v. nosníku do 250 mm</t>
  </si>
  <si>
    <t>-661754616</t>
  </si>
  <si>
    <t>https://podminky.urs.cz/item/CS_URS_2025_01/974031666</t>
  </si>
  <si>
    <t>3,9*3*2</t>
  </si>
  <si>
    <t>2,5*3*2</t>
  </si>
  <si>
    <t>1,5*3</t>
  </si>
  <si>
    <t>1*3</t>
  </si>
  <si>
    <t>1,6*4</t>
  </si>
  <si>
    <t>1,5*3*4</t>
  </si>
  <si>
    <t>1,5*4</t>
  </si>
  <si>
    <t>973031325</t>
  </si>
  <si>
    <t>Vysekání výklenků nebo kapes ve zdivu z cihel na maltu vápennou nebo vápenocementovou kapes, plochy do 0,10 m2, hl. do 300 mm</t>
  </si>
  <si>
    <t>-1976823748</t>
  </si>
  <si>
    <t>https://podminky.urs.cz/item/CS_URS_2025_01/973031325</t>
  </si>
  <si>
    <t>"ička pro přestřšení"12</t>
  </si>
  <si>
    <t>975022251</t>
  </si>
  <si>
    <t>Podchycení nadzákladového zdiva dřevěnou výztuhou v. podchycení do 3 m, při tl. zdiva do 450 mm a délce podchycení přes 3 do 5 m</t>
  </si>
  <si>
    <t>1105566014</t>
  </si>
  <si>
    <t>https://podminky.urs.cz/item/CS_URS_2025_01/975022251</t>
  </si>
  <si>
    <t>3,9*2</t>
  </si>
  <si>
    <t>975022341</t>
  </si>
  <si>
    <t>Podchycení nadzákladového zdiva dřevěnou výztuhou v. podchycení do 3 m, při tl. zdiva přes 450 do 600 mm a délce podchycení do 3 m</t>
  </si>
  <si>
    <t>1096310405</t>
  </si>
  <si>
    <t>https://podminky.urs.cz/item/CS_URS_2025_01/975022341</t>
  </si>
  <si>
    <t>1,5</t>
  </si>
  <si>
    <t>1,6</t>
  </si>
  <si>
    <t>968b</t>
  </si>
  <si>
    <t>Spodní stavba</t>
  </si>
  <si>
    <t>961043111</t>
  </si>
  <si>
    <t>Bourání základů z betonu proloženého kamenem</t>
  </si>
  <si>
    <t>-1397287397</t>
  </si>
  <si>
    <t>https://podminky.urs.cz/item/CS_URS_2025_01/961043111</t>
  </si>
  <si>
    <t xml:space="preserve">"zadní trakz </t>
  </si>
  <si>
    <t>(1,25-0,12)*(3,411*2+4,649)*0,6</t>
  </si>
  <si>
    <t>969</t>
  </si>
  <si>
    <t>Profese - odpojení</t>
  </si>
  <si>
    <t>K005</t>
  </si>
  <si>
    <t>Odpojení a demontáž elektroinstalace</t>
  </si>
  <si>
    <t>vlastní</t>
  </si>
  <si>
    <t>1882905400</t>
  </si>
  <si>
    <t>K008</t>
  </si>
  <si>
    <t>Odpojení a demontáž vodoinstalace</t>
  </si>
  <si>
    <t>-850677048</t>
  </si>
  <si>
    <t>K009</t>
  </si>
  <si>
    <t>Odpojení a demontáž kanalizace</t>
  </si>
  <si>
    <t>822043340</t>
  </si>
  <si>
    <t>K012</t>
  </si>
  <si>
    <t>Odpojení a demontáž vytápění</t>
  </si>
  <si>
    <t>182741085</t>
  </si>
  <si>
    <t>997013153</t>
  </si>
  <si>
    <t>Vnitrostaveništní doprava suti a vybouraných hmot vodorovně do 50 m s naložením s omezením mechanizace pro budovy a haly výšky přes 9 do 12 m</t>
  </si>
  <si>
    <t>2120562883</t>
  </si>
  <si>
    <t>https://podminky.urs.cz/item/CS_URS_2025_01/997013153</t>
  </si>
  <si>
    <t>997013501</t>
  </si>
  <si>
    <t>Odvoz suti a vybouraných hmot na skládku nebo meziskládku se složením, na vzdálenost do 1 km</t>
  </si>
  <si>
    <t>562743823</t>
  </si>
  <si>
    <t>https://podminky.urs.cz/item/CS_URS_2025_01/997013501</t>
  </si>
  <si>
    <t>416+0,5</t>
  </si>
  <si>
    <t>997013509</t>
  </si>
  <si>
    <t>Odvoz suti a vybouraných hmot na skládku nebo meziskládku se složením, na vzdálenost Příplatek k ceně za každý další započatý 1 km přes 1 km</t>
  </si>
  <si>
    <t>-522706445</t>
  </si>
  <si>
    <t>https://podminky.urs.cz/item/CS_URS_2025_01/997013509</t>
  </si>
  <si>
    <t>416,55</t>
  </si>
  <si>
    <t>416,55*24 'Přepočtené koeficientem množství</t>
  </si>
  <si>
    <t>997013871</t>
  </si>
  <si>
    <t>Poplatek za uložení stavebního odpadu na recyklační skládce (skládkovné) směsného stavebního a demoličního zatříděného do Katalogu odpadů pod kódem 17 09 04</t>
  </si>
  <si>
    <t>-757966088</t>
  </si>
  <si>
    <t>https://podminky.urs.cz/item/CS_URS_2025_01/997013871</t>
  </si>
  <si>
    <t>512,3-30-0,5-15-0,5-0,25-50</t>
  </si>
  <si>
    <t>K014</t>
  </si>
  <si>
    <t>Výkup kovů</t>
  </si>
  <si>
    <t>-285713671</t>
  </si>
  <si>
    <t>"klempířské kce"0,5</t>
  </si>
  <si>
    <t>K013</t>
  </si>
  <si>
    <t xml:space="preserve">Statické zajištění při bouracích pracech </t>
  </si>
  <si>
    <t>352223133</t>
  </si>
  <si>
    <t>K015</t>
  </si>
  <si>
    <t>Protiprašné opatření</t>
  </si>
  <si>
    <t>-1558710539</t>
  </si>
  <si>
    <t>drenáž</t>
  </si>
  <si>
    <t>Délka drenáže vč. náběhů u zlomů vedení</t>
  </si>
  <si>
    <t>bm</t>
  </si>
  <si>
    <t>49,545</t>
  </si>
  <si>
    <t>DVEŘE1</t>
  </si>
  <si>
    <t>SOUČTOVÁ dveře ve vnitřních stěnách 1 NP</t>
  </si>
  <si>
    <t>31,104</t>
  </si>
  <si>
    <t>dveře2</t>
  </si>
  <si>
    <t>SOUČTOVÁ dveře ve vnitřních stěnach 2 NP</t>
  </si>
  <si>
    <t>31,523</t>
  </si>
  <si>
    <t>dveře3</t>
  </si>
  <si>
    <t>SOUČTOVÁ dveře ve vnitřních stěnách 3 NP</t>
  </si>
  <si>
    <t>16,824</t>
  </si>
  <si>
    <t>F01</t>
  </si>
  <si>
    <t>Plochy místností 1 NP</t>
  </si>
  <si>
    <t>112,67</t>
  </si>
  <si>
    <t>F01_1</t>
  </si>
  <si>
    <t>SOUČTOVÁ Plocha podlah 1 NP vč. plochy mezi dveřmi a u fr. oken</t>
  </si>
  <si>
    <t>113,675</t>
  </si>
  <si>
    <t>F012</t>
  </si>
  <si>
    <t>Plochy místností 1 NP - lité teraco (P1), vč. prostoru mezi dveřmi</t>
  </si>
  <si>
    <t>110,485</t>
  </si>
  <si>
    <t>F013</t>
  </si>
  <si>
    <t xml:space="preserve">Plochy místností 1 NP - PU stěrka (P2) </t>
  </si>
  <si>
    <t>3,19</t>
  </si>
  <si>
    <t>F02</t>
  </si>
  <si>
    <t>Plochy místností 2 NP</t>
  </si>
  <si>
    <t>107,11</t>
  </si>
  <si>
    <t>F02_1</t>
  </si>
  <si>
    <t xml:space="preserve">SOUČTOVÁ  Plocha podlah 2 NP vč. plochy mezi dveřmi a u fr. oken</t>
  </si>
  <si>
    <t>108,135</t>
  </si>
  <si>
    <t>F023</t>
  </si>
  <si>
    <t>Plochy místností 2 NP - PU stěrka (P3, P4)</t>
  </si>
  <si>
    <t>2 - Stavební práce</t>
  </si>
  <si>
    <t>F03</t>
  </si>
  <si>
    <t>Plochy místností 3 NP</t>
  </si>
  <si>
    <t>120,55</t>
  </si>
  <si>
    <t>F03_1</t>
  </si>
  <si>
    <t>SOUČTOVÁ Plocha podlah 3 NP vč. plochy mezi dveřmi a u fr. oken</t>
  </si>
  <si>
    <t>121,735</t>
  </si>
  <si>
    <t>F033</t>
  </si>
  <si>
    <t>Plochy místností 3 NP - PU stěrka</t>
  </si>
  <si>
    <t>fasáda</t>
  </si>
  <si>
    <t>Plocha fasády mimo sokl, vč. odpočtu otvorů</t>
  </si>
  <si>
    <t>404,426</t>
  </si>
  <si>
    <t>hrana</t>
  </si>
  <si>
    <t>Schodištová hrana - délka</t>
  </si>
  <si>
    <t>4,3</t>
  </si>
  <si>
    <t>hřeben</t>
  </si>
  <si>
    <t>Délka hřebene</t>
  </si>
  <si>
    <t>16,14</t>
  </si>
  <si>
    <t>hřeben2</t>
  </si>
  <si>
    <t>hřeben pro šikmá2</t>
  </si>
  <si>
    <t>7,165</t>
  </si>
  <si>
    <t>hydro1</t>
  </si>
  <si>
    <t>Vodorovná hydroizolace (plocha podklaního betonu)</t>
  </si>
  <si>
    <t>hydro2</t>
  </si>
  <si>
    <t xml:space="preserve">plocha hydroizolace - soklív v 1 NP </t>
  </si>
  <si>
    <t>25,995</t>
  </si>
  <si>
    <t>hydro3</t>
  </si>
  <si>
    <t>PLOCHA svislé hydroizolace</t>
  </si>
  <si>
    <t>76,146</t>
  </si>
  <si>
    <t>klenba</t>
  </si>
  <si>
    <t>Pocha klenby k opravě</t>
  </si>
  <si>
    <t>85,84</t>
  </si>
  <si>
    <t>lešení</t>
  </si>
  <si>
    <t>Plocha lešení</t>
  </si>
  <si>
    <t>620,689</t>
  </si>
  <si>
    <t>nadpraží1</t>
  </si>
  <si>
    <t xml:space="preserve">Nadpraží otvorů 1 NP </t>
  </si>
  <si>
    <t>12,13</t>
  </si>
  <si>
    <t>nadpraží2</t>
  </si>
  <si>
    <t>Nadpraží otvorů 2 NP</t>
  </si>
  <si>
    <t>nadpraží3</t>
  </si>
  <si>
    <t>Nadpraží otvorů 3 NP</t>
  </si>
  <si>
    <t>16,6</t>
  </si>
  <si>
    <t>obklad</t>
  </si>
  <si>
    <t>Plocha ker. obkladu 1-3 NP</t>
  </si>
  <si>
    <t>219,291</t>
  </si>
  <si>
    <t>Obklad01</t>
  </si>
  <si>
    <t>Keramický obklad 1 NP, výšky 2,0m , obvod</t>
  </si>
  <si>
    <t>43,545</t>
  </si>
  <si>
    <t>Obklad02</t>
  </si>
  <si>
    <t>Keramický obklad 2 NP, výšky 2,0m, obvod</t>
  </si>
  <si>
    <t>34,011</t>
  </si>
  <si>
    <t>Obklad03</t>
  </si>
  <si>
    <t>Keramický obklad 3 NP, výšky 2,0m, obvod</t>
  </si>
  <si>
    <t>43,8</t>
  </si>
  <si>
    <t>Obvod01</t>
  </si>
  <si>
    <t xml:space="preserve">SOUČTOVÁ Obvody místností 1 NP </t>
  </si>
  <si>
    <t>190,951</t>
  </si>
  <si>
    <t>Obvod012</t>
  </si>
  <si>
    <t>Obvod místností 1 NP - soklík lité teraco (P1)</t>
  </si>
  <si>
    <t>125,842</t>
  </si>
  <si>
    <t>Obvod02</t>
  </si>
  <si>
    <t>SOUČTOVÁ Obvody místností 2 NP</t>
  </si>
  <si>
    <t>181,651</t>
  </si>
  <si>
    <t>obvod03</t>
  </si>
  <si>
    <t xml:space="preserve">Součet obvodů místností </t>
  </si>
  <si>
    <t>173,299</t>
  </si>
  <si>
    <t>okno1</t>
  </si>
  <si>
    <t xml:space="preserve">Otvory v obvodové stěně 1 NP </t>
  </si>
  <si>
    <t>23,358</t>
  </si>
  <si>
    <t>okno2</t>
  </si>
  <si>
    <t>Otvory v obvodové stěně 2 NP</t>
  </si>
  <si>
    <t>26,336</t>
  </si>
  <si>
    <t>okno3</t>
  </si>
  <si>
    <t>Otvory v obvodové stěně 3 NP</t>
  </si>
  <si>
    <t>25,81</t>
  </si>
  <si>
    <t>omítka</t>
  </si>
  <si>
    <t>Plocha omítky 1-2 NP na stáv. zdivo</t>
  </si>
  <si>
    <t>684,652</t>
  </si>
  <si>
    <t>omítka3</t>
  </si>
  <si>
    <t xml:space="preserve">Plocha omítky 3 NP </t>
  </si>
  <si>
    <t>139,12</t>
  </si>
  <si>
    <t>ostění1</t>
  </si>
  <si>
    <t xml:space="preserve">Ostění otvorů 1 NP </t>
  </si>
  <si>
    <t>38,4</t>
  </si>
  <si>
    <t>ostění2</t>
  </si>
  <si>
    <t>Ostění otvorů 2 NP</t>
  </si>
  <si>
    <t>40,1</t>
  </si>
  <si>
    <t>ostění3</t>
  </si>
  <si>
    <t>Ostění otvorů 3 NP</t>
  </si>
  <si>
    <t>45,368</t>
  </si>
  <si>
    <t>parapet1</t>
  </si>
  <si>
    <t>Délka parapetu 1 NP</t>
  </si>
  <si>
    <t>8,4</t>
  </si>
  <si>
    <t>parapet2</t>
  </si>
  <si>
    <t>Délka parapetu 2 NP</t>
  </si>
  <si>
    <t>parapet3</t>
  </si>
  <si>
    <t>Délka parapetu 3 NP</t>
  </si>
  <si>
    <t>plochá1</t>
  </si>
  <si>
    <t>Plocha ploché střechy</t>
  </si>
  <si>
    <t>12,6</t>
  </si>
  <si>
    <t>plochá11</t>
  </si>
  <si>
    <t>Obvod ploché střechy nebo závětrná lišta</t>
  </si>
  <si>
    <t>12,68</t>
  </si>
  <si>
    <t>plochá12</t>
  </si>
  <si>
    <t>Délka ukončení HI ploché střechy na stěně</t>
  </si>
  <si>
    <t>12,64</t>
  </si>
  <si>
    <t>podhled1</t>
  </si>
  <si>
    <t>Střešní podhled z palubek</t>
  </si>
  <si>
    <t>31,781</t>
  </si>
  <si>
    <t>předstěny_SDK</t>
  </si>
  <si>
    <t xml:space="preserve">Plocha SDK předstěn </t>
  </si>
  <si>
    <t>86,485</t>
  </si>
  <si>
    <t>radon</t>
  </si>
  <si>
    <t>Délka radonového potrubí</t>
  </si>
  <si>
    <t>radon2</t>
  </si>
  <si>
    <t>Délka páteřního potrubí - mimo budovu</t>
  </si>
  <si>
    <t>SDK3</t>
  </si>
  <si>
    <t>Plocha SDK podhledu, bez zateplení</t>
  </si>
  <si>
    <t>48,85</t>
  </si>
  <si>
    <t>SDK4</t>
  </si>
  <si>
    <t>Plocha SDK podhledu - impregnovaného</t>
  </si>
  <si>
    <t>60,87</t>
  </si>
  <si>
    <t>sokl</t>
  </si>
  <si>
    <t xml:space="preserve">Plocha soklu </t>
  </si>
  <si>
    <t>15,75</t>
  </si>
  <si>
    <t>stěna_sdk</t>
  </si>
  <si>
    <t>PLocha SDK stěny tl. 100 mm</t>
  </si>
  <si>
    <t>78,727</t>
  </si>
  <si>
    <t>stěna_sdk2</t>
  </si>
  <si>
    <t>Plocha SDK stěny tl. 150 mm</t>
  </si>
  <si>
    <t>77,199</t>
  </si>
  <si>
    <t>šikmá1</t>
  </si>
  <si>
    <t>Plocha šikmé střechy</t>
  </si>
  <si>
    <t>204,589</t>
  </si>
  <si>
    <t>šikmá11</t>
  </si>
  <si>
    <t>Okapová hrana šikmé střechy</t>
  </si>
  <si>
    <t>25,55</t>
  </si>
  <si>
    <t>šikmá2</t>
  </si>
  <si>
    <t>Plocha šikmé střechy 2 - vikýře</t>
  </si>
  <si>
    <t>20,295</t>
  </si>
  <si>
    <t>šikmá21</t>
  </si>
  <si>
    <t>Okapová hrana pro šikmá2</t>
  </si>
  <si>
    <t>1,31</t>
  </si>
  <si>
    <t>úžlabí</t>
  </si>
  <si>
    <t>Délka úžlabí pro šikmou1</t>
  </si>
  <si>
    <t>17,009</t>
  </si>
  <si>
    <t>věnec</t>
  </si>
  <si>
    <t>Délka věnce na stěně tl. 300 mm - výtahováv šachta</t>
  </si>
  <si>
    <t>věnec2</t>
  </si>
  <si>
    <t>Délka věnce na stěně 2 NP - srovnání pod strop š. do 500 mnm</t>
  </si>
  <si>
    <t>34,95</t>
  </si>
  <si>
    <t>věnec3</t>
  </si>
  <si>
    <t xml:space="preserve">Délka věnce na novém zdivu </t>
  </si>
  <si>
    <t>52,965</t>
  </si>
  <si>
    <t>věnec4</t>
  </si>
  <si>
    <t xml:space="preserve">Věnec na stávající zdivo 3 NP </t>
  </si>
  <si>
    <t>18,6</t>
  </si>
  <si>
    <t xml:space="preserve">      12 - Zemní práce - odkopávky a prokopávky</t>
  </si>
  <si>
    <t xml:space="preserve">      13 - Zemní práce -zásypy</t>
  </si>
  <si>
    <t xml:space="preserve">      15 - Zemní práce - odvoz zeminy</t>
  </si>
  <si>
    <t xml:space="preserve">      21.1 - Podkladní vrstvy</t>
  </si>
  <si>
    <t xml:space="preserve">      22 - Základové pasy</t>
  </si>
  <si>
    <t xml:space="preserve">      23 - Zakládové desky + výtah</t>
  </si>
  <si>
    <t xml:space="preserve">      24 - Podkladní beton</t>
  </si>
  <si>
    <t xml:space="preserve">      25 - Zakládání - ostatní</t>
  </si>
  <si>
    <t xml:space="preserve">      26 - Zakládání - drenáže</t>
  </si>
  <si>
    <t xml:space="preserve">      27 - Zakládání - radon</t>
  </si>
  <si>
    <t xml:space="preserve">      32 - Překlady</t>
  </si>
  <si>
    <t xml:space="preserve">        32-2 - Překlady ocelové</t>
  </si>
  <si>
    <t xml:space="preserve">        32-1 - Překlady systémové</t>
  </si>
  <si>
    <t xml:space="preserve">      40-1 - Věnce výtahová šachta</t>
  </si>
  <si>
    <t xml:space="preserve">      40-11 - Věnce 2+3 NP</t>
  </si>
  <si>
    <t xml:space="preserve">      41-1 - Prefa stropy</t>
  </si>
  <si>
    <t xml:space="preserve">      41-2 - Monolitické stropy</t>
  </si>
  <si>
    <t xml:space="preserve">      42 - Nosníky</t>
  </si>
  <si>
    <t xml:space="preserve">      43-2 - Přímé schodiště</t>
  </si>
  <si>
    <t xml:space="preserve">    6 - Úpravy povrchů, podlahy a osazování výplní</t>
  </si>
  <si>
    <t xml:space="preserve">      61 - Úprava povrchů vnitřních</t>
  </si>
  <si>
    <t xml:space="preserve">        61-1 - Štuková omítka</t>
  </si>
  <si>
    <t xml:space="preserve">      62 - Úprava povrchů vnějších</t>
  </si>
  <si>
    <t xml:space="preserve">        621 - Příprava podkladů</t>
  </si>
  <si>
    <t xml:space="preserve">        622 - Lištový systém</t>
  </si>
  <si>
    <t xml:space="preserve">        62-1 - ETICS - eps</t>
  </si>
  <si>
    <t xml:space="preserve">        6222 - Ostění, nadpraží  a parapety</t>
  </si>
  <si>
    <t xml:space="preserve">        62-3 - Sokl a nadstřešní část</t>
  </si>
  <si>
    <t xml:space="preserve">        62-4 - Finální omítka</t>
  </si>
  <si>
    <t xml:space="preserve">      63 - Podlahy a podlahové konstrukce</t>
  </si>
  <si>
    <t xml:space="preserve">        63-2 - Betonové podlahy lité</t>
  </si>
  <si>
    <t xml:space="preserve">      94 - Lešení a stavební výtahy</t>
  </si>
  <si>
    <t xml:space="preserve">      711-1 - Asfaltový pas</t>
  </si>
  <si>
    <t xml:space="preserve">    712 - Povlakové krytiny</t>
  </si>
  <si>
    <t xml:space="preserve">      712-1 - Parozábrana</t>
  </si>
  <si>
    <t xml:space="preserve">      712-3 - Skladba s folií - kotvená</t>
  </si>
  <si>
    <t xml:space="preserve">      712-6 - Detaily</t>
  </si>
  <si>
    <t xml:space="preserve">      712-7 - Vpusť</t>
  </si>
  <si>
    <t xml:space="preserve">    713 - Izolace tepelné</t>
  </si>
  <si>
    <t xml:space="preserve">      713-4 - Nadkrokevní izolace TI</t>
  </si>
  <si>
    <t xml:space="preserve">      713-1 - Podlahy</t>
  </si>
  <si>
    <t xml:space="preserve">    762 - Konstrukce tesařské</t>
  </si>
  <si>
    <t xml:space="preserve">      762-1 - Krov</t>
  </si>
  <si>
    <t xml:space="preserve">      762-1-1 - Přestřešení v 1 NP </t>
  </si>
  <si>
    <t xml:space="preserve">      762-2 - Latě a bednění</t>
  </si>
  <si>
    <t xml:space="preserve">      762-4 - Přesah střechy</t>
  </si>
  <si>
    <t xml:space="preserve">    763 - Konstrukce suché výstavby</t>
  </si>
  <si>
    <t xml:space="preserve">      763-1 - Podhledy</t>
  </si>
  <si>
    <t xml:space="preserve">      763-2 - Příčky a předstěny</t>
  </si>
  <si>
    <t xml:space="preserve">      763-21 - Předstěny</t>
  </si>
  <si>
    <t xml:space="preserve">    764 - Konstrukce klempířské</t>
  </si>
  <si>
    <t xml:space="preserve">      764-1 - Krytina</t>
  </si>
  <si>
    <t xml:space="preserve">      764-2 - Ostatní klemp. prvky</t>
  </si>
  <si>
    <t xml:space="preserve">      764-3 - Okap</t>
  </si>
  <si>
    <t xml:space="preserve">    765 - Krytina skládaná</t>
  </si>
  <si>
    <t xml:space="preserve">      765-1 - DHV</t>
  </si>
  <si>
    <t xml:space="preserve">    766 - Konstrukce truhlářské</t>
  </si>
  <si>
    <t xml:space="preserve">      766-1 - Výplně otvorů vnitřních</t>
  </si>
  <si>
    <t xml:space="preserve">      766-5 - Výplně v otvorů v obvodových stěnách - hliníkové/dřevohliníkové</t>
  </si>
  <si>
    <t xml:space="preserve">    767 - Konstrukce zámečnické</t>
  </si>
  <si>
    <t xml:space="preserve">      767-1 - Atypické konstrukce</t>
  </si>
  <si>
    <t xml:space="preserve">      767-2 - Zábradlí</t>
  </si>
  <si>
    <t xml:space="preserve">      767-5 - Ochrana proti pádu</t>
  </si>
  <si>
    <t xml:space="preserve">    771 - Podlahy z dlaždic</t>
  </si>
  <si>
    <t xml:space="preserve">      771-1 - Hydroizolace pod dlažbu a obklad</t>
  </si>
  <si>
    <t xml:space="preserve">    773 - Podlahy z litého teraca</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</si>
  <si>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</si>
  <si>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</si>
  <si>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</si>
  <si>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</si>
  <si>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</si>
  <si>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OST2 - Prvky viz. výpis</t>
  </si>
  <si>
    <t>Zemní práce - odkopávky a prokopávky</t>
  </si>
  <si>
    <t>131213701</t>
  </si>
  <si>
    <t>Hloubení nezapažených jam ručně s urovnáním dna do předepsaného profilu a spádu v hornině třídy těžitelnosti I skupiny 3 soudržných</t>
  </si>
  <si>
    <t>1252579745</t>
  </si>
  <si>
    <t>https://podminky.urs.cz/item/CS_URS_2025_01/131213701</t>
  </si>
  <si>
    <t>"srovnání podlahy 1 NP"F01_1*0,15</t>
  </si>
  <si>
    <t xml:space="preserve">"výtahová šachta </t>
  </si>
  <si>
    <t>1,3*(2,45*(0,3+1,6+0,3+0,48))</t>
  </si>
  <si>
    <t>"pracovní prostor"</t>
  </si>
  <si>
    <t>1,3*0,8*(1,07+1,2+1,3+1,9+2,45+0,8*2)</t>
  </si>
  <si>
    <t>132212331</t>
  </si>
  <si>
    <t>Hloubení nezapažených rýh šířky přes 800 do 2 000 mm ručně s urovnáním dna do předepsaného profilu a spádu v hornině třídy těžitelnosti I skupiny 3 soudržných</t>
  </si>
  <si>
    <t>1279569958</t>
  </si>
  <si>
    <t>https://podminky.urs.cz/item/CS_URS_2025_01/132212331</t>
  </si>
  <si>
    <t>"ZP1,2</t>
  </si>
  <si>
    <t>1,1*4,31*1,2*2</t>
  </si>
  <si>
    <t>1,2*1,5*0,3</t>
  </si>
  <si>
    <t>"pod OR12</t>
  </si>
  <si>
    <t>1,3*1,115*2,4</t>
  </si>
  <si>
    <t>1,2*0,7*(1,1*2+4,3+0,7*2)*2</t>
  </si>
  <si>
    <t>132212131</t>
  </si>
  <si>
    <t>Hloubení nezapažených rýh šířky do 800 mm ručně s urovnáním dna do předepsaného profilu a spádu v hornině třídy těžitelnosti I skupiny 3 soudržných</t>
  </si>
  <si>
    <t>451665302</t>
  </si>
  <si>
    <t>https://podminky.urs.cz/item/CS_URS_2025_01/132212131</t>
  </si>
  <si>
    <t xml:space="preserve">"odkop pro drenáž po obvodu budovy </t>
  </si>
  <si>
    <t>1,4*0,8*(10,495+1,04)</t>
  </si>
  <si>
    <t>1*0,7*(14,72)</t>
  </si>
  <si>
    <t>1,4*0,8*(14,585+0,3*2)</t>
  </si>
  <si>
    <t>1,6*0,9*(10,495+1,04)</t>
  </si>
  <si>
    <t>132211401</t>
  </si>
  <si>
    <t>Hloubená vykopávka pod základy ručně s přehozením výkopku na vzdálenost 3 m nebo s naložením na dopravní prostředek v hornině třídy těžitelnosti I skupiny 3</t>
  </si>
  <si>
    <t>1800528951</t>
  </si>
  <si>
    <t>https://podminky.urs.cz/item/CS_URS_2025_01/132211401</t>
  </si>
  <si>
    <t>"u výtahové šachty"1*0,5*2,44</t>
  </si>
  <si>
    <t>975011231</t>
  </si>
  <si>
    <t>Podpěrné dřevení při podezdívání základového zdiva při výšce vyzdívky do 2 m, při tl. zdiva 450 mm a délce podchycení přes 1 do 3 m</t>
  </si>
  <si>
    <t>-1527906139</t>
  </si>
  <si>
    <t>https://podminky.urs.cz/item/CS_URS_2025_01/975011231</t>
  </si>
  <si>
    <t>162211311</t>
  </si>
  <si>
    <t>Vodorovné přemístění výkopku nebo sypaniny stavebním kolečkem s vyprázdněním kolečka na hromady nebo do dopravního prostředku na vzdálenost do 10 m z horniny třídy těžitelnosti I, skupiny 1 až 3</t>
  </si>
  <si>
    <t>1651811530</t>
  </si>
  <si>
    <t>https://podminky.urs.cz/item/CS_URS_2025_01/162211311</t>
  </si>
  <si>
    <t>35,488+28,6+1,22</t>
  </si>
  <si>
    <t>"pracovní prostor - zásyp "</t>
  </si>
  <si>
    <t>-1,3*0,8*(1,07+1,2+1,3+1,9+2,45+0,8*2)</t>
  </si>
  <si>
    <t>-1,2*0,7*(1,1*2+4,3+0,7*2)*2</t>
  </si>
  <si>
    <t>162211319</t>
  </si>
  <si>
    <t>Vodorovné přemístění výkopku nebo sypaniny stavebním kolečkem s vyprázdněním kolečka na hromady nebo do dopravního prostředku na vzdálenost do 10 m Příplatek za každých dalších 10 m k ceně -1311</t>
  </si>
  <si>
    <t>2021754254</t>
  </si>
  <si>
    <t>https://podminky.urs.cz/item/CS_URS_2025_01/162211319</t>
  </si>
  <si>
    <t>Zemní práce -zásypy</t>
  </si>
  <si>
    <t>174111101</t>
  </si>
  <si>
    <t>Zásyp sypaninou z jakékoliv horniny ručně s uložením výkopku ve vrstvách se zhutněním jam, šachet, rýh nebo kolem objektů v těchto vykopávkách</t>
  </si>
  <si>
    <t>2089036766</t>
  </si>
  <si>
    <t>https://podminky.urs.cz/item/CS_URS_2025_01/174111101</t>
  </si>
  <si>
    <t>1,4*0,8*(10,495+1,04)*0,75</t>
  </si>
  <si>
    <t>1*0,7*(14,72)*0,75</t>
  </si>
  <si>
    <t>1,4*0,8*(14,585+0,3*2)*0,75</t>
  </si>
  <si>
    <t>1,6*0,9*(10,495+1,04)*0,75</t>
  </si>
  <si>
    <t>Zemní práce - odvoz zeminy</t>
  </si>
  <si>
    <t>-2123661395</t>
  </si>
  <si>
    <t>"nakypření se neuvažuje</t>
  </si>
  <si>
    <t xml:space="preserve">"bilance výkopových prací </t>
  </si>
  <si>
    <t>"výkop"+(35,488+28,669+56,84+1,22)</t>
  </si>
  <si>
    <t>"zásyp"-(65,803)</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</si>
  <si>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</si>
  <si>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</si>
  <si>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-326561713</t>
  </si>
  <si>
    <t>https://podminky.urs.cz/item/CS_URS_2025_01/162751119</t>
  </si>
  <si>
    <t>Poznámka k položce:_x000d_
rozpočtový předpoklad15 Km, bude upřesněno dne skut. vzdálenosti</t>
  </si>
  <si>
    <t>56,414*5 'Přepočtené koeficientem množství</t>
  </si>
  <si>
    <t>997013873</t>
  </si>
  <si>
    <t>-1342494751</t>
  </si>
  <si>
    <t>https://podminky.urs.cz/item/CS_URS_2025_01/997013873</t>
  </si>
  <si>
    <t>Poznámka k položce:_x000d_
Rozpočtový předpoklad hmotnost 1,8/m3 - mokrá zemina_x000d_
Uložení vyúčtovat dle vážních lístků a skut. nákladů na uložení</t>
  </si>
  <si>
    <t>56,414*1,8 'Přepočtené koeficientem množství</t>
  </si>
  <si>
    <t>21.1</t>
  </si>
  <si>
    <t>Podkladní vrstvy</t>
  </si>
  <si>
    <t>271532212</t>
  </si>
  <si>
    <t>Podsyp pod základové konstrukce se zhutněním a urovnáním povrchu z kameniva hrubého, frakce 16 - 32 mm</t>
  </si>
  <si>
    <t>740861446</t>
  </si>
  <si>
    <t>https://podminky.urs.cz/item/CS_URS_2025_01/271532212</t>
  </si>
  <si>
    <t>"1NP"</t>
  </si>
  <si>
    <t>F01_1*0,15</t>
  </si>
  <si>
    <t>213141111</t>
  </si>
  <si>
    <t>Zřízení vrstvy z geotextilie filtrační, separační, odvodňovací, ochranné, výztužné nebo protierozní v rovině nebo ve sklonu do 1:5, šířky do 3 m</t>
  </si>
  <si>
    <t>-995133098</t>
  </si>
  <si>
    <t>https://podminky.urs.cz/item/CS_URS_2025_01/213141111</t>
  </si>
  <si>
    <t>69311068</t>
  </si>
  <si>
    <t>geotextilie netkaná separační, ochranná, filtrační, drenážní PP 300g/m2</t>
  </si>
  <si>
    <t>-776174013</t>
  </si>
  <si>
    <t>113,675*1,1845 'Přepočtené koeficientem množství</t>
  </si>
  <si>
    <t>Základové pasy</t>
  </si>
  <si>
    <t>274321511</t>
  </si>
  <si>
    <t>Základy z betonu železového (bez výztuže) pasy z betonu bez zvláštních nároků na prostředí tř. C 25/30</t>
  </si>
  <si>
    <t>-114320146</t>
  </si>
  <si>
    <t>https://podminky.urs.cz/item/CS_URS_2025_01/274321511</t>
  </si>
  <si>
    <t>15,397*1,05 'Přepočtené koeficientem množství</t>
  </si>
  <si>
    <t>274351121</t>
  </si>
  <si>
    <t>Bednění základů pasů rovné zřízení</t>
  </si>
  <si>
    <t>-688657118</t>
  </si>
  <si>
    <t>https://podminky.urs.cz/item/CS_URS_2025_01/274351121</t>
  </si>
  <si>
    <t>1,2*1,1*2</t>
  </si>
  <si>
    <t>1,3*1,1</t>
  </si>
  <si>
    <t>1,2*(1,1+4,31+1,1)*2</t>
  </si>
  <si>
    <t>"rýha"1,1*0,5*2</t>
  </si>
  <si>
    <t>274351122</t>
  </si>
  <si>
    <t>Bednění základů pasů rovné odstranění</t>
  </si>
  <si>
    <t>-1614331811</t>
  </si>
  <si>
    <t>https://podminky.urs.cz/item/CS_URS_2025_01/274351122</t>
  </si>
  <si>
    <t>279361821</t>
  </si>
  <si>
    <t>Výztuž základových zdí nosných svislých nebo odkloněných od svislice, rovinných nebo oblých, deskových nebo žebrových, včetně výztuže jejich žeber z betonářské oceli 10 505 (R) nebo BSt 500</t>
  </si>
  <si>
    <t>1273360600</t>
  </si>
  <si>
    <t>https://podminky.urs.cz/item/CS_URS_2025_01/279361821</t>
  </si>
  <si>
    <t>126,3/1000</t>
  </si>
  <si>
    <t>Zakládové desky + výtah</t>
  </si>
  <si>
    <t>273323511</t>
  </si>
  <si>
    <t>Základy z betonu železového (bez výztuže) desky z betonu pro konstrukce bílých van tř. C 25/30</t>
  </si>
  <si>
    <t>589330780</t>
  </si>
  <si>
    <t>https://podminky.urs.cz/item/CS_URS_2025_01/273323511</t>
  </si>
  <si>
    <t xml:space="preserve">"výtah + okolní kce </t>
  </si>
  <si>
    <t>2,45*(0,3+1,65+0,3+0,34+0,48)*(1,45-0,11)</t>
  </si>
  <si>
    <t>"odpočet výtahu</t>
  </si>
  <si>
    <t>-(1,8*1,6*1,04)</t>
  </si>
  <si>
    <t>273351121</t>
  </si>
  <si>
    <t>Bednění základů desek zřízení</t>
  </si>
  <si>
    <t>361509961</t>
  </si>
  <si>
    <t>https://podminky.urs.cz/item/CS_URS_2025_01/273351121</t>
  </si>
  <si>
    <t>1,2*(2,45+0,3+1,6+0,3+0,34+0,8+1,2+1,07)</t>
  </si>
  <si>
    <t>1,04*(1,8+1,6)*2</t>
  </si>
  <si>
    <t>273351122</t>
  </si>
  <si>
    <t>Bednění základů desek odstranění</t>
  </si>
  <si>
    <t>-1836924342</t>
  </si>
  <si>
    <t>https://podminky.urs.cz/item/CS_URS_2025_01/273351122</t>
  </si>
  <si>
    <t>273361821</t>
  </si>
  <si>
    <t>Výztuž základů desek z betonářské oceli 10 505 (R) nebo BSt 500</t>
  </si>
  <si>
    <t>-1643845486</t>
  </si>
  <si>
    <t>https://podminky.urs.cz/item/CS_URS_2025_01/273361821</t>
  </si>
  <si>
    <t>404,6/1000</t>
  </si>
  <si>
    <t>953312125</t>
  </si>
  <si>
    <t>Vložky svislé do dilatačních spár z polystyrenových desek extrudovaných včetně dodání a osazení, v jakémkoliv zdivu přes 40 do 50 mm</t>
  </si>
  <si>
    <t>-1435554004</t>
  </si>
  <si>
    <t>https://podminky.urs.cz/item/CS_URS_2025_01/953312125</t>
  </si>
  <si>
    <t>"dilatace ke stáv. kci" 1,5*(0,3+1,6+0,3+0,34)</t>
  </si>
  <si>
    <t>953334617</t>
  </si>
  <si>
    <t>Těsnící křížový plech do řízených smršťovacích spar betonových konstrukcí k vytvoření a utěsnění plánovaných spar šířky přes 150 do 200 mm</t>
  </si>
  <si>
    <t>302622389</t>
  </si>
  <si>
    <t>https://podminky.urs.cz/item/CS_URS_2025_01/953334617</t>
  </si>
  <si>
    <t>"P4"1,5*3</t>
  </si>
  <si>
    <t>953334315</t>
  </si>
  <si>
    <t>Kombinovaný těsnící pás do pracovních spar betonových konstrukcí PVC pás s bobtnavým kruhovým profilem šířky 150 mm</t>
  </si>
  <si>
    <t>-1564257566</t>
  </si>
  <si>
    <t>https://podminky.urs.cz/item/CS_URS_2025_01/953334315</t>
  </si>
  <si>
    <t>"P3"(2,45+2,2)*2</t>
  </si>
  <si>
    <t>953334413</t>
  </si>
  <si>
    <t>Těsnící plech do pracovních spar betonových konstrukcí horizontálních i vertikálních (podlaha - zeď, zeď - strop a technologických) délky do 2,5 m s nožičkou s bitumenovým povrchem jednostranným, šířky 150 mm</t>
  </si>
  <si>
    <t>1423695572</t>
  </si>
  <si>
    <t>https://podminky.urs.cz/item/CS_URS_2025_01/953334413</t>
  </si>
  <si>
    <t>"P2"2,45</t>
  </si>
  <si>
    <t>953961113</t>
  </si>
  <si>
    <t>Kotva chemická s vyvrtáním otvoru do betonu, železobetonu nebo tvrdého kamene tmel, velikost M 12, hloubka 110 mm</t>
  </si>
  <si>
    <t>-1664960306</t>
  </si>
  <si>
    <t>https://podminky.urs.cz/item/CS_URS_2025_01/953961113</t>
  </si>
  <si>
    <t>"navrtání výztuže"14*2</t>
  </si>
  <si>
    <t>632451456</t>
  </si>
  <si>
    <t>Potěr pískocementový běžný tl. přes 40 do 50 mm tř. C 25</t>
  </si>
  <si>
    <t>-1369482660</t>
  </si>
  <si>
    <t>https://podminky.urs.cz/item/CS_URS_2025_01/632451456</t>
  </si>
  <si>
    <t>"pod šachtu" 2,45*2,4</t>
  </si>
  <si>
    <t>Podkladní beton</t>
  </si>
  <si>
    <t>631311116</t>
  </si>
  <si>
    <t>Mazanina z betonu prostého bez zvýšených nároků na prostředí tl. přes 50 do 80 mm tř. C 25/30</t>
  </si>
  <si>
    <t>895101015</t>
  </si>
  <si>
    <t>https://podminky.urs.cz/item/CS_URS_2025_01/631311116</t>
  </si>
  <si>
    <t>F01_1*0,07</t>
  </si>
  <si>
    <t>631319011</t>
  </si>
  <si>
    <t>Příplatek k cenám mazanin za úpravu povrchu mazaniny přehlazením, mazanina tl. přes 50 do 80 mm</t>
  </si>
  <si>
    <t>41172457</t>
  </si>
  <si>
    <t>https://podminky.urs.cz/item/CS_URS_2025_01/631319011</t>
  </si>
  <si>
    <t>631319171</t>
  </si>
  <si>
    <t>Příplatek k cenám mazanin za stržení povrchu spodní vrstvy mazaniny latí před vložením výztuže nebo pletiva pro tl. obou vrstev mazaniny přes 50 do 80 mm</t>
  </si>
  <si>
    <t>1062765631</t>
  </si>
  <si>
    <t>https://podminky.urs.cz/item/CS_URS_2025_01/631319171</t>
  </si>
  <si>
    <t>631362021.2</t>
  </si>
  <si>
    <t>Výztuž mazanin ze svařovaných sítí z drátů typu KARI</t>
  </si>
  <si>
    <t>-614235255</t>
  </si>
  <si>
    <t>https://podminky.urs.cz/item/CS_URS_2025_01/631362021.2</t>
  </si>
  <si>
    <t xml:space="preserve">"15 % na přesahy </t>
  </si>
  <si>
    <t>F01_1*(4,04/1000)*1,15</t>
  </si>
  <si>
    <t>Zakládání - ostatní</t>
  </si>
  <si>
    <t>270002133</t>
  </si>
  <si>
    <t>Vložení trub (chrániček) do otvorů vytvořených v základových konstrukcích včetně utěsnění vnější průřezové plochy přes 0,1 do 0,25 m2, tloušťky zdi přes 1,0 do 1,5 m</t>
  </si>
  <si>
    <t>1971076563</t>
  </si>
  <si>
    <t>https://podminky.urs.cz/item/CS_URS_2025_01/270002133</t>
  </si>
  <si>
    <t>28611140</t>
  </si>
  <si>
    <t>trubka kanalizační PVC DN 250x1000mm SN4</t>
  </si>
  <si>
    <t>-1109489999</t>
  </si>
  <si>
    <t>1*1,5 'Přepočtené koeficientem množství</t>
  </si>
  <si>
    <t>Zakládání - drenáže</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</si>
  <si>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</si>
  <si>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</si>
  <si>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-1863995718</t>
  </si>
  <si>
    <t>https://podminky.urs.cz/item/CS_URS_2025_01/175111101</t>
  </si>
  <si>
    <t>"obsyp trubky - vytvoření drenu cca 500*400</t>
  </si>
  <si>
    <t>drenáž*0,5*0,4</t>
  </si>
  <si>
    <t>58343930</t>
  </si>
  <si>
    <t>kamenivo drcené hrubé frakce 16/32</t>
  </si>
  <si>
    <t>-910296524</t>
  </si>
  <si>
    <t>9,909*1,6 'Přepočtené koeficientem množství</t>
  </si>
  <si>
    <t>Zřízení opláštění výplně z geotextilie odvodňovacích žeber nebo trativodů v rýze nebo zářezu se stěnami svislými nebo šikmými o sklonu přes 1:2 při rozvinuté šířce opláštění do 2,5 m</t>
  </si>
  <si>
    <t>-1594308034</t>
  </si>
  <si>
    <t>drenáž*2</t>
  </si>
  <si>
    <t>1592563622</t>
  </si>
  <si>
    <t>99,09*1,1845 'Přepočtené koeficientem množství</t>
  </si>
  <si>
    <t>212312111</t>
  </si>
  <si>
    <t>Lože pro trativody z betonu prostého</t>
  </si>
  <si>
    <t>-514261699</t>
  </si>
  <si>
    <t>https://podminky.urs.cz/item/CS_URS_2025_01/212312111</t>
  </si>
  <si>
    <t>drenáž*0,15*0,6</t>
  </si>
  <si>
    <t>212755214</t>
  </si>
  <si>
    <t>Trativody bez lože z drenážních trubek plastových flexibilních D 100 mm</t>
  </si>
  <si>
    <t>323410847</t>
  </si>
  <si>
    <t>https://podminky.urs.cz/item/CS_URS_2025_01/212755214</t>
  </si>
  <si>
    <t>894812155</t>
  </si>
  <si>
    <t>Revizní a čistící šachta z polypropylenu PP pro hladké trouby DN 315 poklop plastový pachotěsný s madlem</t>
  </si>
  <si>
    <t>-408824396</t>
  </si>
  <si>
    <t>https://podminky.urs.cz/item/CS_URS_2025_01/894812155</t>
  </si>
  <si>
    <t>895270001</t>
  </si>
  <si>
    <t>Proplachovací a kontrolní šachta z PVC-U pro drenáže budov vnějšího průměru 315 mm pro napojení potrubí DN 200 s lapačem písku užitné výšky 350 mm</t>
  </si>
  <si>
    <t>1951930491</t>
  </si>
  <si>
    <t>https://podminky.urs.cz/item/CS_URS_2025_01/895270001</t>
  </si>
  <si>
    <t>895270021</t>
  </si>
  <si>
    <t>Proplachovací a kontrolní šachta z PVC-U pro drenáže budov vnějšího průměru 315 mm šachtové prodloužení světlé hloubky 800 mm</t>
  </si>
  <si>
    <t>-189605283</t>
  </si>
  <si>
    <t>https://podminky.urs.cz/item/CS_URS_2025_01/895270021</t>
  </si>
  <si>
    <t>895270031</t>
  </si>
  <si>
    <t>Proplachovací a kontrolní šachta z PVC-U pro drenáže budov vnějšího průměru 315 mm redukce DN 200/100-150</t>
  </si>
  <si>
    <t>-1731421828</t>
  </si>
  <si>
    <t>https://podminky.urs.cz/item/CS_URS_2025_01/895270031</t>
  </si>
  <si>
    <t>895270067</t>
  </si>
  <si>
    <t>Proplachovací a kontrolní šachta z PVC-U pro drenáže budov vnějšího průměru 315 mm Příplatek k ceně -0021 za uříznutí šachtového prodloužení</t>
  </si>
  <si>
    <t>-1763164252</t>
  </si>
  <si>
    <t>https://podminky.urs.cz/item/CS_URS_2025_01/895270067</t>
  </si>
  <si>
    <t>Zakládání - radon</t>
  </si>
  <si>
    <t>-1378346471</t>
  </si>
  <si>
    <t>(radon+radon2)*0,15*0,15</t>
  </si>
  <si>
    <t>2076066220</t>
  </si>
  <si>
    <t>1,215*1,6 'Přepočtené koeficientem množství</t>
  </si>
  <si>
    <t>218111112</t>
  </si>
  <si>
    <t>Odvětrání radonu vodorovné kladené do štěrkového podsypu drenážní z plastových perforovaných trubek, vnitřní průměr přes 60 do 80 mm</t>
  </si>
  <si>
    <t>715039810</t>
  </si>
  <si>
    <t>https://podminky.urs.cz/item/CS_URS_2025_01/218111112</t>
  </si>
  <si>
    <t>218111122</t>
  </si>
  <si>
    <t>Odvětrání radonu vodorovné kladené do štěrkového podsypu sběrné z plastových trubek, vnitřní průměr přes 110 do 125 mm</t>
  </si>
  <si>
    <t>1177972120</t>
  </si>
  <si>
    <t>https://podminky.urs.cz/item/CS_URS_2025_01/218111122</t>
  </si>
  <si>
    <t>311231116</t>
  </si>
  <si>
    <t>Zdivo z cihel pálených nosné z cihel plných dl. 290 mm P 7 až 15, na maltu MC-5 nebo MC-10</t>
  </si>
  <si>
    <t>-1228323338</t>
  </si>
  <si>
    <t>https://podminky.urs.cz/item/CS_URS_2025_01/311231116</t>
  </si>
  <si>
    <t>"zdivo šachty</t>
  </si>
  <si>
    <t>0,3*((1,8+0,3+0,3)*2+1,6*2)*(0,24+10,37-0,1-0,15-0,3-0,35)</t>
  </si>
  <si>
    <t xml:space="preserve">"odpočet dveří </t>
  </si>
  <si>
    <t>-1,2*2,18*3*0,3</t>
  </si>
  <si>
    <t xml:space="preserve">"dozdívka 3 NP nad věnec </t>
  </si>
  <si>
    <t>3*0,45*2</t>
  </si>
  <si>
    <t>311272224</t>
  </si>
  <si>
    <t>Zdivo z pórobetonových tvárnic na tenké maltové lože, tl. zdiva 300 mm pevnost tvárnic do P2, objemová hmotnost přes 450 do 600 kg/m3 na pero a drážku</t>
  </si>
  <si>
    <t>1292467024</t>
  </si>
  <si>
    <t>https://podminky.urs.cz/item/CS_URS_2025_01/311272224</t>
  </si>
  <si>
    <t>"3 NP po věnec</t>
  </si>
  <si>
    <t>(0,14+0,51+1,35+0,25)*(5,385+5,18+10,175*2+14,6+0,3*2)</t>
  </si>
  <si>
    <t>"štít"(10,175/2)*(12,62-8,79+0,25)*2</t>
  </si>
  <si>
    <t>(3,14/2)*(10,925-8,49+0,25)</t>
  </si>
  <si>
    <t>"odpočet překladů"-12*0,25*0,175</t>
  </si>
  <si>
    <t>-okno3</t>
  </si>
  <si>
    <t>311273955</t>
  </si>
  <si>
    <t>Založení pórobetonového zdiva na zakládací maltu, tlouštky zdiva 300 mm</t>
  </si>
  <si>
    <t>1900012584</t>
  </si>
  <si>
    <t>https://podminky.urs.cz/item/CS_URS_2025_01/311273955</t>
  </si>
  <si>
    <t>14,87-4,035+14,87</t>
  </si>
  <si>
    <t>10,175*2</t>
  </si>
  <si>
    <t>K016</t>
  </si>
  <si>
    <t>D+M vyčištění a zaslepení komínových těles betonem</t>
  </si>
  <si>
    <t xml:space="preserve">vlastní </t>
  </si>
  <si>
    <t>-1449153535</t>
  </si>
  <si>
    <t>310238211</t>
  </si>
  <si>
    <t>Zazdívka otvorů ve zdivu nadzákladovém cihlami pálenými plochy přes 0,25 m2 do 1 m2 na maltu vápenocementovou</t>
  </si>
  <si>
    <t>-574631415</t>
  </si>
  <si>
    <t>https://podminky.urs.cz/item/CS_URS_2025_01/310238211</t>
  </si>
  <si>
    <t>"1 NP"</t>
  </si>
  <si>
    <t>0,4*0,9</t>
  </si>
  <si>
    <t>0,55*(0,62*0,6*3+0,61*0,6*4+0,6*0,35*2)</t>
  </si>
  <si>
    <t>0,55*(1,185*1,44*2)</t>
  </si>
  <si>
    <t>0,4*2,5*(0,25+0,74+0,4)</t>
  </si>
  <si>
    <t>0,5*1,08*2,05</t>
  </si>
  <si>
    <t>3*0,45*0,25*2*2</t>
  </si>
  <si>
    <t>"2 NP"</t>
  </si>
  <si>
    <t>1,185*1,5*0,45*4</t>
  </si>
  <si>
    <t>1,03*2,05*0,3*2</t>
  </si>
  <si>
    <t>0,5*0,3*0,6*2</t>
  </si>
  <si>
    <t>0,3*0,895*1,1</t>
  </si>
  <si>
    <t>"3 NP"</t>
  </si>
  <si>
    <t>0,575*0,5*1,5</t>
  </si>
  <si>
    <t>"další drobné přizdívky, zarovnání rohů aj."2</t>
  </si>
  <si>
    <t>Překlady</t>
  </si>
  <si>
    <t>32-2</t>
  </si>
  <si>
    <t>Překlady ocelové</t>
  </si>
  <si>
    <t>317944321</t>
  </si>
  <si>
    <t>Válcované nosníky dodatečně osazované do připravených otvorů bez zazdění hlav do č. 12</t>
  </si>
  <si>
    <t>1758230715</t>
  </si>
  <si>
    <t>https://podminky.urs.cz/item/CS_URS_2025_01/317944321</t>
  </si>
  <si>
    <t>"101"31,1*1,05/1000</t>
  </si>
  <si>
    <t>"102"68,8*1,05/1000</t>
  </si>
  <si>
    <t>"105"40,4*1,05/1000</t>
  </si>
  <si>
    <t>317944323</t>
  </si>
  <si>
    <t>Válcované nosníky dodatečně osazované do připravených otvorů bez zazdění hlav č. 14 až 22</t>
  </si>
  <si>
    <t>-1162159271</t>
  </si>
  <si>
    <t>https://podminky.urs.cz/item/CS_URS_2025_01/317944323</t>
  </si>
  <si>
    <t>"104"75*1,05/1000</t>
  </si>
  <si>
    <t>"103"46,1*1,05/1000</t>
  </si>
  <si>
    <t>"201"80,6*1,05/1000</t>
  </si>
  <si>
    <t>"202"86,4*1,05/1000</t>
  </si>
  <si>
    <t>"203"92,2*1,05/1000</t>
  </si>
  <si>
    <t>"204"49*1,05/1000</t>
  </si>
  <si>
    <t>346244381</t>
  </si>
  <si>
    <t>Plentování ocelových válcovaných nosníků jednostranné cihlami na maltu, výška stojiny do 200 mm</t>
  </si>
  <si>
    <t>2016896675</t>
  </si>
  <si>
    <t>https://podminky.urs.cz/item/CS_URS_2025_01/346244381</t>
  </si>
  <si>
    <t>1,4*0,12*2</t>
  </si>
  <si>
    <t>1,55*0,12*2</t>
  </si>
  <si>
    <t>1,6*0,14*2</t>
  </si>
  <si>
    <t>2,85*2*0,2</t>
  </si>
  <si>
    <t>0,85*0,08*4</t>
  </si>
  <si>
    <t>0,14*(1,4*2+1,5*2+1,6*2+1,7)*2</t>
  </si>
  <si>
    <t>317234410</t>
  </si>
  <si>
    <t>Vyzdívka mezi nosníky cihlami pálenými na maltu cementovou</t>
  </si>
  <si>
    <t>1325690388</t>
  </si>
  <si>
    <t>https://podminky.urs.cz/item/CS_URS_2025_01/317234410</t>
  </si>
  <si>
    <t>"dle potřeby u ocel. nosníku"1</t>
  </si>
  <si>
    <t>K063</t>
  </si>
  <si>
    <t>D+M aktivace nosníků dodatečně vložených do zdiva, např. klíny, expanzní maltou</t>
  </si>
  <si>
    <t>330262208</t>
  </si>
  <si>
    <t>32-1</t>
  </si>
  <si>
    <t>Překlady systémové</t>
  </si>
  <si>
    <t>317121101</t>
  </si>
  <si>
    <t>Montáž prefabrikovaných překladů délky do 1500 mm</t>
  </si>
  <si>
    <t>-738706046</t>
  </si>
  <si>
    <t>https://podminky.urs.cz/item/CS_URS_2025_01/317121101</t>
  </si>
  <si>
    <t>317121103</t>
  </si>
  <si>
    <t>Montáž prefabrikovaných překladů délky přes 2200 do 4200 mm</t>
  </si>
  <si>
    <t>1998227752</t>
  </si>
  <si>
    <t>https://podminky.urs.cz/item/CS_URS_2025_01/317121103</t>
  </si>
  <si>
    <t>59321101</t>
  </si>
  <si>
    <t>překlad železobetonový RZP vylehčený 1490x140x140mm</t>
  </si>
  <si>
    <t>-679166644</t>
  </si>
  <si>
    <t>"RZP149"2</t>
  </si>
  <si>
    <t>59321151</t>
  </si>
  <si>
    <t>překlad železobetonový RZP vylehčený 1490x115x240mm</t>
  </si>
  <si>
    <t>616090104</t>
  </si>
  <si>
    <t>"RZP b,c"8+6</t>
  </si>
  <si>
    <t>59321154</t>
  </si>
  <si>
    <t>překlad železobetonový RZP vylehčený 2390x115x240mm</t>
  </si>
  <si>
    <t>-68361680</t>
  </si>
  <si>
    <t>"RZP 239"3</t>
  </si>
  <si>
    <t>317143453</t>
  </si>
  <si>
    <t>Překlady nosné z pórobetonu osazené do tenkého maltového lože, pro zdi tl. 300 mm, délky překladu přes 1500 do 1800 mm</t>
  </si>
  <si>
    <t>-486376368</t>
  </si>
  <si>
    <t>https://podminky.urs.cz/item/CS_URS_2025_01/317143453</t>
  </si>
  <si>
    <t>"NOP175"12</t>
  </si>
  <si>
    <t>K007</t>
  </si>
  <si>
    <t>D+M lemování prostupu klenbou vč. dodání betonu, bednění, výztuže aj.</t>
  </si>
  <si>
    <t>1721023741</t>
  </si>
  <si>
    <t>40-1</t>
  </si>
  <si>
    <t>Věnce výtahová šachta</t>
  </si>
  <si>
    <t>417321515</t>
  </si>
  <si>
    <t>Ztužující pásy a věnce z betonu železového (bez výztuže) tř. C 25/30</t>
  </si>
  <si>
    <t>683282584</t>
  </si>
  <si>
    <t>https://podminky.urs.cz/item/CS_URS_2025_01/417321515</t>
  </si>
  <si>
    <t>věnec*0,3*0,34</t>
  </si>
  <si>
    <t>věnec*0,3*0,15</t>
  </si>
  <si>
    <t>417351115</t>
  </si>
  <si>
    <t>Bednění bočnic ztužujících pásů a věnců včetně vzpěr zřízení</t>
  </si>
  <si>
    <t>1867168964</t>
  </si>
  <si>
    <t>https://podminky.urs.cz/item/CS_URS_2025_01/417351115</t>
  </si>
  <si>
    <t>věnec*0,7*2</t>
  </si>
  <si>
    <t>věnec*0,5*2</t>
  </si>
  <si>
    <t>417351116</t>
  </si>
  <si>
    <t>Bednění bočnic ztužujících pásů a věnců včetně vzpěr odstranění</t>
  </si>
  <si>
    <t>-1514364216</t>
  </si>
  <si>
    <t>https://podminky.urs.cz/item/CS_URS_2025_01/417351116</t>
  </si>
  <si>
    <t>417361821</t>
  </si>
  <si>
    <t>Výztuž ztužujících pásů a věnců z betonářské oceli 10 505 (R) nebo BSt 500</t>
  </si>
  <si>
    <t>1804247424</t>
  </si>
  <si>
    <t>https://podminky.urs.cz/item/CS_URS_2025_01/417361821</t>
  </si>
  <si>
    <t>23,2/1000</t>
  </si>
  <si>
    <t>0,023*1,1 'Přepočtené koeficientem množství</t>
  </si>
  <si>
    <t>40-11</t>
  </si>
  <si>
    <t>Věnce 2+3 NP</t>
  </si>
  <si>
    <t>-1185879070</t>
  </si>
  <si>
    <t>věnec2*0,5*0,16</t>
  </si>
  <si>
    <t>věnec3*0,3*0,25</t>
  </si>
  <si>
    <t>věnec4*0,5*0,25</t>
  </si>
  <si>
    <t>270238670</t>
  </si>
  <si>
    <t>věnec2*0,5*2</t>
  </si>
  <si>
    <t>věnec3*0,5*2</t>
  </si>
  <si>
    <t>věnec4*0,5*2</t>
  </si>
  <si>
    <t>-1824106373</t>
  </si>
  <si>
    <t>175472529</t>
  </si>
  <si>
    <t>521,1/1000</t>
  </si>
  <si>
    <t>0,521*1,1 'Přepočtené koeficientem množství</t>
  </si>
  <si>
    <t>413352111</t>
  </si>
  <si>
    <t>Podpěrná konstrukce nosníků a průvlaků výšky podepření do 4 m výšky nosníku (po spodní hranu stropní desky) do 100 cm zřízení</t>
  </si>
  <si>
    <t>464097782</t>
  </si>
  <si>
    <t>https://podminky.urs.cz/item/CS_URS_2025_01/413352111</t>
  </si>
  <si>
    <t>"kruhové okno"0,75</t>
  </si>
  <si>
    <t>413352112</t>
  </si>
  <si>
    <t>Podpěrná konstrukce nosníků a průvlaků výšky podepření do 4 m výšky nosníku (po spodní hranu stropní desky) do 100 cm odstranění</t>
  </si>
  <si>
    <t>-1006114555</t>
  </si>
  <si>
    <t>https://podminky.urs.cz/item/CS_URS_2025_01/413352112</t>
  </si>
  <si>
    <t>41-1</t>
  </si>
  <si>
    <t>Prefa stropy</t>
  </si>
  <si>
    <t>411133903</t>
  </si>
  <si>
    <t>Montáž stropních panelů z předpjatého betonu bez závěsných háků, v budovách výšky do 18 m, hmotnosti přes 3 do 5 t</t>
  </si>
  <si>
    <t>-576066092</t>
  </si>
  <si>
    <t>https://podminky.urs.cz/item/CS_URS_2025_01/411133903</t>
  </si>
  <si>
    <t>K011</t>
  </si>
  <si>
    <t>Výroba a dodání hmot pro ŽB desku 301 - strop výtahové šachty</t>
  </si>
  <si>
    <t>-1481058418</t>
  </si>
  <si>
    <t>41-2</t>
  </si>
  <si>
    <t>Monolitické stropy</t>
  </si>
  <si>
    <t>411321414</t>
  </si>
  <si>
    <t>Stropy z betonu železového (bez výztuže) stropů deskových, plochých střech, desek balkonových, desek hřibových stropů včetně hlavic hřibových sloupů tř. C 25/30</t>
  </si>
  <si>
    <t>-1511003291</t>
  </si>
  <si>
    <t>https://podminky.urs.cz/item/CS_URS_2025_01/411321414</t>
  </si>
  <si>
    <t>"D201</t>
  </si>
  <si>
    <t>(10,175*14,6-2,2*2,4-(0,4*1,2+0,33+1,2+0,4)*(4,955))*0,16</t>
  </si>
  <si>
    <t>411361821.1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</si>
  <si>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</si>
  <si>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1877965056</t>
  </si>
  <si>
    <t>https://podminky.urs.cz/item/CS_URS_2025_01/411361821.1</t>
  </si>
  <si>
    <t>1309/1000</t>
  </si>
  <si>
    <t>411351011</t>
  </si>
  <si>
    <t>Bednění stropních konstrukcí - bez podpěrné konstrukce desek tloušťky stropní desky přes 5 do 25 cm zřízení</t>
  </si>
  <si>
    <t>321877920</t>
  </si>
  <si>
    <t>https://podminky.urs.cz/item/CS_URS_2025_01/411351011</t>
  </si>
  <si>
    <t>4,86*4,435</t>
  </si>
  <si>
    <t>4,469*(2,4+2,455)-2,2*2,4</t>
  </si>
  <si>
    <t>5,385*4,355</t>
  </si>
  <si>
    <t>1,95*4,355</t>
  </si>
  <si>
    <t>5,44*4,355</t>
  </si>
  <si>
    <t>"čelo stropu - po obvodu</t>
  </si>
  <si>
    <t>0,5*(10,175*2+14,6+0,3*2+5,335+5,45+1,2+0,33+1,2)</t>
  </si>
  <si>
    <t>411351012</t>
  </si>
  <si>
    <t>Bednění stropních konstrukcí - bez podpěrné konstrukce desek tloušťky stropní desky přes 5 do 25 cm odstranění</t>
  </si>
  <si>
    <t>684757093</t>
  </si>
  <si>
    <t>https://podminky.urs.cz/item/CS_URS_2025_01/411351012</t>
  </si>
  <si>
    <t>411354313</t>
  </si>
  <si>
    <t>Podpěrná konstrukce stropů - desek, kleneb a skořepin výška podepření do 4 m tloušťka stropu přes 15 do 25 cm zřízení</t>
  </si>
  <si>
    <t>1866638018</t>
  </si>
  <si>
    <t>https://podminky.urs.cz/item/CS_URS_2025_01/411354313</t>
  </si>
  <si>
    <t>411354314</t>
  </si>
  <si>
    <t>Podpěrná konstrukce stropů - desek, kleneb a skořepin výška podepření do 4 m tloušťka stropu přes 15 do 25 cm odstranění</t>
  </si>
  <si>
    <t>1146075922</t>
  </si>
  <si>
    <t>https://podminky.urs.cz/item/CS_URS_2025_01/411354314</t>
  </si>
  <si>
    <t>prostup4</t>
  </si>
  <si>
    <t>Provedení prostupu stropní konstrukcí do průřezu 0,09 m2</t>
  </si>
  <si>
    <t>2112404223</t>
  </si>
  <si>
    <t>783826605</t>
  </si>
  <si>
    <t>Hydrofobizační nátěr omítek silikonový, transparentní, povrchů hladkých betonových povrchů nebo povrchů z desek na bázi dřeva (dřevovláknitých apod.)</t>
  </si>
  <si>
    <t>-1843554042</t>
  </si>
  <si>
    <t>https://podminky.urs.cz/item/CS_URS_2025_01/783826605</t>
  </si>
  <si>
    <t>"204"14,02</t>
  </si>
  <si>
    <t>"205"16,48</t>
  </si>
  <si>
    <t>"210"13,25</t>
  </si>
  <si>
    <t>"šachta"2,79</t>
  </si>
  <si>
    <t>611111001</t>
  </si>
  <si>
    <t>Ubroušení výstupků betonu po odbednění neomítaných vnitřních ploch ze spár bednicích desek do roviny povrchu stropů</t>
  </si>
  <si>
    <t>1465106450</t>
  </si>
  <si>
    <t>https://podminky.urs.cz/item/CS_URS_2025_01/611111001</t>
  </si>
  <si>
    <t>Nosníky</t>
  </si>
  <si>
    <t>413351111</t>
  </si>
  <si>
    <t>Bednění nosníků a průvlaků - bez podpěrné konstrukce výška nosníku po spodní líc stropní desky do 100 cm zřízení</t>
  </si>
  <si>
    <t>264368982</t>
  </si>
  <si>
    <t>https://podminky.urs.cz/item/CS_URS_2025_01/413351111</t>
  </si>
  <si>
    <t>"OR12+11 - obetonování rámu"</t>
  </si>
  <si>
    <t>3,8*(2*0,6)*2</t>
  </si>
  <si>
    <t>2,5*(2*0,6)</t>
  </si>
  <si>
    <t>413351112</t>
  </si>
  <si>
    <t>Bednění nosníků a průvlaků - bez podpěrné konstrukce výška nosníku po spodní líc stropní desky do 100 cm odstranění</t>
  </si>
  <si>
    <t>-1278893734</t>
  </si>
  <si>
    <t>https://podminky.urs.cz/item/CS_URS_2025_01/413351112</t>
  </si>
  <si>
    <t>413321515</t>
  </si>
  <si>
    <t>Nosníky z betonu železového (bez výztuže) včetně stěnových i jeřábových drah, volných trámů, průvlaků, rámových příčlí, ztužidel, konzol, vodorovných táhel apod., tyčových konstrukcí tř. C 20/25</t>
  </si>
  <si>
    <t>1906935937</t>
  </si>
  <si>
    <t>https://podminky.urs.cz/item/CS_URS_2025_01/413321515</t>
  </si>
  <si>
    <t>3,8*(0,35*0,5)*2</t>
  </si>
  <si>
    <t>2,5*(0,35*0,5)</t>
  </si>
  <si>
    <t>43-2</t>
  </si>
  <si>
    <t>Přímé schodiště</t>
  </si>
  <si>
    <t>430321515</t>
  </si>
  <si>
    <t>Schodišťové konstrukce a rampy z betonu železového (bez výztuže) stupně, schodnice, ramena, podesty s nosníky tř. C 20/25</t>
  </si>
  <si>
    <t>835043370</t>
  </si>
  <si>
    <t>https://podminky.urs.cz/item/CS_URS_2025_01/430321515</t>
  </si>
  <si>
    <t>"vyrovnávací schodiště 1 NP</t>
  </si>
  <si>
    <t>1,2*0,5*0,15</t>
  </si>
  <si>
    <t>1,2*0,75*0,15</t>
  </si>
  <si>
    <t>430361821</t>
  </si>
  <si>
    <t>Výztuž schodišťových konstrukcí a ramp stupňů, schodnic, ramen, podest s nosníky z betonářské oceli 10 505 (R) nebo BSt 500</t>
  </si>
  <si>
    <t>541706236</t>
  </si>
  <si>
    <t>https://podminky.urs.cz/item/CS_URS_2025_01/430361821</t>
  </si>
  <si>
    <t>434311115</t>
  </si>
  <si>
    <t>Stupně dusané z betonu prostého nebo prokládaného kamenem na terén nebo na desku bez potěru, se zahlazením povrchu tř. C 20/25</t>
  </si>
  <si>
    <t>-1822525030</t>
  </si>
  <si>
    <t>https://podminky.urs.cz/item/CS_URS_2025_01/434311115</t>
  </si>
  <si>
    <t>434351141</t>
  </si>
  <si>
    <t>Bednění stupňů betonovaných na podstupňové desce nebo na terénu půdorysně přímočarých zřízení</t>
  </si>
  <si>
    <t>1404296249</t>
  </si>
  <si>
    <t>https://podminky.urs.cz/item/CS_URS_2025_01/434351141</t>
  </si>
  <si>
    <t>hrana*0,2</t>
  </si>
  <si>
    <t>434351142</t>
  </si>
  <si>
    <t>Bednění stupňů betonovaných na podstupňové desce nebo na terénu půdorysně přímočarých odstranění</t>
  </si>
  <si>
    <t>-1540371082</t>
  </si>
  <si>
    <t>https://podminky.urs.cz/item/CS_URS_2025_01/434351142</t>
  </si>
  <si>
    <t>Úpravy povrchů, podlahy a osazování výplní</t>
  </si>
  <si>
    <t>Úprava povrchů vnitřních</t>
  </si>
  <si>
    <t>629991012</t>
  </si>
  <si>
    <t>Zakrytí vnějších ploch před znečištěním včetně pozdějšího odkrytí výplní otvorů a svislých ploch fólií přilepenou na začišťovací lištu</t>
  </si>
  <si>
    <t>2092051590</t>
  </si>
  <si>
    <t>https://podminky.urs.cz/item/CS_URS_2025_01/629991012</t>
  </si>
  <si>
    <t>622143004</t>
  </si>
  <si>
    <t>Montáž omítkových profilů plastových, pozinkovaných nebo dřevěných upevněných vtlačením do podkladní vrstvy nebo přibitím začišťovacích samolepících pro vytvoření dilatujícího spoje s okenním rámem</t>
  </si>
  <si>
    <t>74967425</t>
  </si>
  <si>
    <t>https://podminky.urs.cz/item/CS_URS_2025_01/622143004</t>
  </si>
  <si>
    <t xml:space="preserve">"k rámu a k obložení ostění </t>
  </si>
  <si>
    <t>ostění1+ostění2+ostění3</t>
  </si>
  <si>
    <t>nadpraží1+nadpraží2+nadpraží3</t>
  </si>
  <si>
    <t>parapet1+parapet2+parapet3</t>
  </si>
  <si>
    <t>59051516</t>
  </si>
  <si>
    <t>profil začišťovací PVC pro ostění vnitřních omítek</t>
  </si>
  <si>
    <t>387835609</t>
  </si>
  <si>
    <t>369,196*1,1 'Přepočtené koeficientem množství</t>
  </si>
  <si>
    <t>622143005</t>
  </si>
  <si>
    <t>Montáž omítkových profilů plastových, pozinkovaných nebo dřevěných upevněných vtlačením do podkladní vrstvy nebo přibitím omítníků</t>
  </si>
  <si>
    <t>1641171081</t>
  </si>
  <si>
    <t>https://podminky.urs.cz/item/CS_URS_2025_01/622143005</t>
  </si>
  <si>
    <t>55343022</t>
  </si>
  <si>
    <t>profil rohový Pz s kulatou úzkou hlavou pro vnitřní omítky tl 12mm</t>
  </si>
  <si>
    <t>-1541157540</t>
  </si>
  <si>
    <t>"1 NP"3*14</t>
  </si>
  <si>
    <t>"2 NP"2*(2,5+1,9+2,5)+3*3</t>
  </si>
  <si>
    <t>"3 NP"3,5*2</t>
  </si>
  <si>
    <t>"výtahové dveře" (1,2+2,18*2)*3</t>
  </si>
  <si>
    <t>254,078*1,1 'Přepočtené koeficientem množství</t>
  </si>
  <si>
    <t>612142001</t>
  </si>
  <si>
    <t>Pletivo vnitřních ploch v ploše nebo pruzích, na plném podkladu sklovláknité vtlačené do tmelu včetně tmelu stěn</t>
  </si>
  <si>
    <t>-300132870</t>
  </si>
  <si>
    <t>https://podminky.urs.cz/item/CS_URS_2025_01/612142001</t>
  </si>
  <si>
    <t xml:space="preserve">"pro zvýšení vzduchotěsnosti" </t>
  </si>
  <si>
    <t xml:space="preserve">0,25*(ostění1+nadpraží1+ostění2+nadpraží2+ostění3+nadpraží3) </t>
  </si>
  <si>
    <t>"detaily"45</t>
  </si>
  <si>
    <t>632450121</t>
  </si>
  <si>
    <t>Potěr cementový vyrovnávací ze suchých směsí v pásu o průměrné (střední) tl. od 10 do 20 mm</t>
  </si>
  <si>
    <t>-102890923</t>
  </si>
  <si>
    <t>https://podminky.urs.cz/item/CS_URS_2025_01/632450121</t>
  </si>
  <si>
    <t>"vnitřní parapet"(parapet1+parapet2)*0,4</t>
  </si>
  <si>
    <t>parapet3*0,25</t>
  </si>
  <si>
    <t>61-1</t>
  </si>
  <si>
    <t>Štuková omítka</t>
  </si>
  <si>
    <t>612131101</t>
  </si>
  <si>
    <t>Podkladní a spojovací vrstva vnitřních omítaných ploch cementový postřik nanášený ručně celoplošně stěn</t>
  </si>
  <si>
    <t>-1815670198</t>
  </si>
  <si>
    <t>https://podminky.urs.cz/item/CS_URS_2025_01/612131101</t>
  </si>
  <si>
    <t>612321311</t>
  </si>
  <si>
    <t>Omítka vápenocementová vnitřních ploch nanášená strojně jednovrstvá, tloušťky do 10 mm hrubá zatřená svislých konstrukcí stěn</t>
  </si>
  <si>
    <t>1919440309</t>
  </si>
  <si>
    <t>https://podminky.urs.cz/item/CS_URS_2025_01/612321311</t>
  </si>
  <si>
    <t>612321391</t>
  </si>
  <si>
    <t>Omítka vápenocementová vnitřních ploch nanášená strojně Příplatek k cenám za každých dalších i započatých 5 mm tloušťky omítky přes 10 mm stěn</t>
  </si>
  <si>
    <t>1230482893</t>
  </si>
  <si>
    <t>https://podminky.urs.cz/item/CS_URS_2025_01/612321391</t>
  </si>
  <si>
    <t>omítka*3</t>
  </si>
  <si>
    <t>612321131</t>
  </si>
  <si>
    <t>Vápenocementový štuk vnitřních ploch tloušťky do 3 mm svislých konstrukcí stěn</t>
  </si>
  <si>
    <t>-1395518070</t>
  </si>
  <si>
    <t>https://podminky.urs.cz/item/CS_URS_2025_01/612321131</t>
  </si>
  <si>
    <t>omítka+omítka3</t>
  </si>
  <si>
    <t xml:space="preserve">"odpočet obkaldu </t>
  </si>
  <si>
    <t>-2*(2,09+0,1+1,05+0,1+1,1+0,2+1,5+0,1+1,77+0,18+1,1+2+0,1+2,1+1,5+1,55+1,9+1,3+1+1)</t>
  </si>
  <si>
    <t>-2*(0,89+0,1+1,1+0,1+1,05+0,1+1,095+0,15+1,545+0,1+1,7+0,2+1,16)*2</t>
  </si>
  <si>
    <t>-2*(1,5+0,15+1,2+0,15+1,95+1,875+0,2+1,5+0,1+1,33)*2</t>
  </si>
  <si>
    <t>611631001</t>
  </si>
  <si>
    <t>Spárování vnitřních ploch pohledového zdiva z cihel, spárovací maltou stropů</t>
  </si>
  <si>
    <t>-1482461643</t>
  </si>
  <si>
    <t>https://podminky.urs.cz/item/CS_URS_2025_01/611631001</t>
  </si>
  <si>
    <t>Úprava povrchů vnějších</t>
  </si>
  <si>
    <t>621</t>
  </si>
  <si>
    <t>Příprava podkladů</t>
  </si>
  <si>
    <t>622131101</t>
  </si>
  <si>
    <t>Podkladní a spojovací vrstva vnějších omítaných ploch cementový postřik nanášený ručně celoplošně stěn</t>
  </si>
  <si>
    <t>1698959047</t>
  </si>
  <si>
    <t>https://podminky.urs.cz/item/CS_URS_2025_01/622131101</t>
  </si>
  <si>
    <t>"i pod HI</t>
  </si>
  <si>
    <t>622321111</t>
  </si>
  <si>
    <t>Omítka vápenocementová vnějších ploch nanášená ručně jednovrstvá, tloušťky do 15 mm hrubá zatřená stěn</t>
  </si>
  <si>
    <t>-734644149</t>
  </si>
  <si>
    <t>https://podminky.urs.cz/item/CS_URS_2025_01/622321111</t>
  </si>
  <si>
    <t>622321191</t>
  </si>
  <si>
    <t>Omítka vápenocementová vnějších ploch nanášená ručně Příplatek k cenám za každých dalších i započatých 5 mm tloušťky omítky přes 15 mm stěn</t>
  </si>
  <si>
    <t>1106356735</t>
  </si>
  <si>
    <t>https://podminky.urs.cz/item/CS_URS_2025_01/622321191</t>
  </si>
  <si>
    <t>622131121</t>
  </si>
  <si>
    <t>Podkladní a spojovací vrstva vnějších omítaných ploch penetrace nanášená ručně stěn</t>
  </si>
  <si>
    <t>-1807282354</t>
  </si>
  <si>
    <t>https://podminky.urs.cz/item/CS_URS_2025_01/622131121</t>
  </si>
  <si>
    <t>622135011</t>
  </si>
  <si>
    <t>Vyrovnání nerovností podkladu vnějších omítaných ploch tmelem, tl. do 2 mm stěn</t>
  </si>
  <si>
    <t>-1960432491</t>
  </si>
  <si>
    <t>https://podminky.urs.cz/item/CS_URS_2025_01/622135011</t>
  </si>
  <si>
    <t>629995101</t>
  </si>
  <si>
    <t>Očištění vnějších ploch tlakovou vodou omytím tlakovou vodou</t>
  </si>
  <si>
    <t>-139646669</t>
  </si>
  <si>
    <t>https://podminky.urs.cz/item/CS_URS_2025_01/629995101</t>
  </si>
  <si>
    <t>-56340790</t>
  </si>
  <si>
    <t>629991011</t>
  </si>
  <si>
    <t>Zakrytí vnějších ploch před znečištěním včetně pozdějšího odkrytí výplní otvorů a svislých ploch fólií přilepenou lepící páskou</t>
  </si>
  <si>
    <t>-1619643794</t>
  </si>
  <si>
    <t>https://podminky.urs.cz/item/CS_URS_2025_01/629991011</t>
  </si>
  <si>
    <t>"ochrana vestavěných částí stavby"fasáda*0,05</t>
  </si>
  <si>
    <t>622</t>
  </si>
  <si>
    <t>Lištový systém</t>
  </si>
  <si>
    <t>K074</t>
  </si>
  <si>
    <t>Příplatek za provedení kruhového okna - apulišty, rohové lišty (Int. a ext.)</t>
  </si>
  <si>
    <t>479084724</t>
  </si>
  <si>
    <t>115465453</t>
  </si>
  <si>
    <t>28342205</t>
  </si>
  <si>
    <t>profil napojovací okenní PVC s výztužnou tkaninou 6mm</t>
  </si>
  <si>
    <t>2082677040</t>
  </si>
  <si>
    <t>165,598*1,1 'Přepočtené koeficientem množství</t>
  </si>
  <si>
    <t>119</t>
  </si>
  <si>
    <t>622252002</t>
  </si>
  <si>
    <t>Montáž profilů kontaktního zateplení ostatních stěnových, dilatačních apod. lepených do tmelu</t>
  </si>
  <si>
    <t>864174761</t>
  </si>
  <si>
    <t>https://podminky.urs.cz/item/CS_URS_2025_01/622252002</t>
  </si>
  <si>
    <t>63127464</t>
  </si>
  <si>
    <t>profil rohový Al s výztužnou tkaninou š 100/100mm</t>
  </si>
  <si>
    <t>-1655680438</t>
  </si>
  <si>
    <t>"nároží stavby"8*(3,1+0,02)+8*(8,94-3,56)</t>
  </si>
  <si>
    <t>191,868*1,1 'Přepočtené koeficientem množství</t>
  </si>
  <si>
    <t>121</t>
  </si>
  <si>
    <t>59051510</t>
  </si>
  <si>
    <t>profil napojovací nadokenní PVC s okapnicí s výztužnou tkaninou</t>
  </si>
  <si>
    <t>-160124200</t>
  </si>
  <si>
    <t>41,73*1,1 'Přepočtené koeficientem množství</t>
  </si>
  <si>
    <t>59051512</t>
  </si>
  <si>
    <t>profil napojovací parapetní PVC s okapnicí a výztužnou tkaninou</t>
  </si>
  <si>
    <t>950360850</t>
  </si>
  <si>
    <t>Poznámka k položce:_x000d_
připojení parapetního plechu nebo desky k fasádě - podélný rozměr</t>
  </si>
  <si>
    <t>38*1,1 'Přepočtené koeficientem množství</t>
  </si>
  <si>
    <t>123</t>
  </si>
  <si>
    <t>28341044</t>
  </si>
  <si>
    <t>profil napojovací parapetní PVC úhlově stavitelný s okapnicí a výztužnou tkaninou</t>
  </si>
  <si>
    <t>1263467260</t>
  </si>
  <si>
    <t>(27+4)*0,27</t>
  </si>
  <si>
    <t>622252001</t>
  </si>
  <si>
    <t>Montáž profilů kontaktního zateplení zakládacích soklových připevněných hmoždinkami</t>
  </si>
  <si>
    <t>519421759</t>
  </si>
  <si>
    <t>https://podminky.urs.cz/item/CS_URS_2025_01/622252001</t>
  </si>
  <si>
    <t>(15,14+10,715)*2*2</t>
  </si>
  <si>
    <t>125</t>
  </si>
  <si>
    <t>28342210</t>
  </si>
  <si>
    <t>profil zakládací PVC s výztužnou tkaninou pro izolant tl 80-300mm</t>
  </si>
  <si>
    <t>-978357407</t>
  </si>
  <si>
    <t>103,42*1,1 'Přepočtené koeficientem množství</t>
  </si>
  <si>
    <t>62-1</t>
  </si>
  <si>
    <t>ETICS - eps</t>
  </si>
  <si>
    <t>622211031</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</si>
  <si>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</si>
  <si>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537932945</t>
  </si>
  <si>
    <t>https://podminky.urs.cz/item/CS_URS_2025_01/622211031</t>
  </si>
  <si>
    <t>127</t>
  </si>
  <si>
    <t>28375959</t>
  </si>
  <si>
    <t>deska EPS 70 fasádní λ=0,039 tl 250mm</t>
  </si>
  <si>
    <t>832357441</t>
  </si>
  <si>
    <t>Poznámka k položce:_x000d_
Izolační desky z pěnového polystyrenu pro kontaktní zateplovací systémy ETICS.</t>
  </si>
  <si>
    <t>404,426*1,05 'Přepočtené koeficientem množství</t>
  </si>
  <si>
    <t>622251101</t>
  </si>
  <si>
    <t>Montáž kontaktního zateplení lepením a mechanickým kotvením Příplatek k cenám za zápustnou montáž kotev s použitím tepelněizolačních zátek na vnější stěny z polystyrenu</t>
  </si>
  <si>
    <t>1098324150</t>
  </si>
  <si>
    <t>https://podminky.urs.cz/item/CS_URS_2025_01/622251101</t>
  </si>
  <si>
    <t>129</t>
  </si>
  <si>
    <t>K075</t>
  </si>
  <si>
    <t>Provedení výtrhové zkoušky</t>
  </si>
  <si>
    <t>992969265</t>
  </si>
  <si>
    <t>6222</t>
  </si>
  <si>
    <t xml:space="preserve">Ostění, nadpraží  a parapety</t>
  </si>
  <si>
    <t>622212051</t>
  </si>
  <si>
    <t>Montáž kontaktního zateplení vnějšího ostění, nadpraží nebo parapetu lepením z polystyrenových desek (dodávka ve specifikaci) hloubky špalet přes 200 do 400 mm, tloušťky desek do 40 mm</t>
  </si>
  <si>
    <t>382399772</t>
  </si>
  <si>
    <t>https://podminky.urs.cz/item/CS_URS_2025_01/622212051</t>
  </si>
  <si>
    <t>Poznámka k položce:_x000d_
provedení ostění - srovnání, lepidlo, perlinka</t>
  </si>
  <si>
    <t>(ostění1+ostění2+ostění3+nadpraží1+nadpraží2+nadpraží3)</t>
  </si>
  <si>
    <t>131</t>
  </si>
  <si>
    <t>-1793988400</t>
  </si>
  <si>
    <t>28376415</t>
  </si>
  <si>
    <t>deska XPS hrana polodrážková a hladký povrch 300kPA λ=0,035 tl 30mm</t>
  </si>
  <si>
    <t>-905023631</t>
  </si>
  <si>
    <t>38*0,28 'Přepočtené koeficientem množství</t>
  </si>
  <si>
    <t>622251211</t>
  </si>
  <si>
    <t>Montáž kontaktního zateplení lepením a mechanickým kotvením Příplatek k cenám za zesílené vyztužení druhou vrstvou sklovláknitého pletiva vnějších stěn</t>
  </si>
  <si>
    <t>1797359689</t>
  </si>
  <si>
    <t>https://podminky.urs.cz/item/CS_URS_2025_01/622251211</t>
  </si>
  <si>
    <t>"řešení detailů v místě přechodů mateirálu, u kastlíků aj."</t>
  </si>
  <si>
    <t>fasáda*0,1</t>
  </si>
  <si>
    <t>62-3</t>
  </si>
  <si>
    <t>Sokl a nadstřešní část</t>
  </si>
  <si>
    <t>622142001</t>
  </si>
  <si>
    <t>Pletivo vnějších ploch v ploše nebo pruzích, na plném podkladu sklovláknité vtlačené do tmelu stěn</t>
  </si>
  <si>
    <t>352614165</t>
  </si>
  <si>
    <t>https://podminky.urs.cz/item/CS_URS_2025_01/622142001</t>
  </si>
  <si>
    <t xml:space="preserve">sokl </t>
  </si>
  <si>
    <t>135</t>
  </si>
  <si>
    <t>713131145</t>
  </si>
  <si>
    <t>Montáž tepelné izolace stěn rohožemi, pásy, deskami, dílci, bloky (izolační materiál ve specifikaci) lepením bodově bez mechanického kotvení</t>
  </si>
  <si>
    <t>-1242820399</t>
  </si>
  <si>
    <t>https://podminky.urs.cz/item/CS_URS_2025_01/713131145</t>
  </si>
  <si>
    <t>28376023</t>
  </si>
  <si>
    <t>deska perimetrická fasádní soklová 150kPa λ=0,035 tl 200mm</t>
  </si>
  <si>
    <t>316045537</t>
  </si>
  <si>
    <t>"pod úrovní terénu průměrná hl. "</t>
  </si>
  <si>
    <t>1,2*(5,355+2,45+0,855+1,045*2+5,18+10,715+6,05+3,14+5,95+10,715)</t>
  </si>
  <si>
    <t>-6,5*1</t>
  </si>
  <si>
    <t>72,25*1,05 'Přepočtené koeficientem množství</t>
  </si>
  <si>
    <t>137</t>
  </si>
  <si>
    <t>28376018</t>
  </si>
  <si>
    <t>deska perimetrická fasádní soklová 150kPa λ=0,035 tl 120mm</t>
  </si>
  <si>
    <t>220275764</t>
  </si>
  <si>
    <t>"lokální použití perimetru v místě styku se střechou (celková tl. 240 + Hi)</t>
  </si>
  <si>
    <t>0,3*(5,355+5,18+10,715+15,14)*2</t>
  </si>
  <si>
    <t>21,834*1,05 'Přepočtené koeficientem množství</t>
  </si>
  <si>
    <t>28376017</t>
  </si>
  <si>
    <t>deska perimetrická fasádní soklová 150kPa λ=0,035 tl 100mm</t>
  </si>
  <si>
    <t>-1157150061</t>
  </si>
  <si>
    <t>"lokální změna tloušťky"6,5*1</t>
  </si>
  <si>
    <t>6,5*1,05 'Přepočtené koeficientem množství</t>
  </si>
  <si>
    <t>62-4</t>
  </si>
  <si>
    <t>Finální omítka</t>
  </si>
  <si>
    <t>139</t>
  </si>
  <si>
    <t>622151031</t>
  </si>
  <si>
    <t>Penetrační nátěr vnějších pastovitých tenkovrstvých omítek silikonový stěn</t>
  </si>
  <si>
    <t>-2084511465</t>
  </si>
  <si>
    <t>https://podminky.urs.cz/item/CS_URS_2025_01/622151031</t>
  </si>
  <si>
    <t>(ostění1+ostění2+ostění3+nadpraží1+nadpraží2+nadpraží3)*0,25</t>
  </si>
  <si>
    <t>622541032R</t>
  </si>
  <si>
    <t>Hrubozrná fasádní omítka, probarvená, silikonová báze, lotosový efekt, zvýšená mechanická odolnost tl. 2,5 mm, viz podrobně výpis skladeb, obsah fungicidních přísad</t>
  </si>
  <si>
    <t>-1194760633</t>
  </si>
  <si>
    <t>-(ostění1+ostění2+ostění3+nadpraží1+nadpraží2+nadpraží3)*0,35</t>
  </si>
  <si>
    <t>-(parapet1+parapet2+parapet3)*0,1</t>
  </si>
  <si>
    <t>141</t>
  </si>
  <si>
    <t>622541032RR</t>
  </si>
  <si>
    <t>Hrubozrná fasádní omítka, probarvená, silikonová báze, lotosový efekt, zvýšená mechanická odolnost tl. 1,5 mm, viz podrobně výpis skladeb, obsah fungicidních přísad</t>
  </si>
  <si>
    <t>-1507665584</t>
  </si>
  <si>
    <t>(ostění1+ostění2+ostění3+nadpraží1+nadpraží2+nadpraží3)*0,35</t>
  </si>
  <si>
    <t>(parapet1+parapet2+parapet3)*0,1</t>
  </si>
  <si>
    <t>783826675</t>
  </si>
  <si>
    <t>Hydrofobizační nátěr omítek silikonový, transparentní, povrchů hrubých betonových povrchů nebo omítek hrubých, rýhovaných tenkovrstvých nebo škrábaných (břízolitových)</t>
  </si>
  <si>
    <t>1314440977</t>
  </si>
  <si>
    <t>https://podminky.urs.cz/item/CS_URS_2025_01/783826675</t>
  </si>
  <si>
    <t>Podlahy a podlahové konstrukce</t>
  </si>
  <si>
    <t>143</t>
  </si>
  <si>
    <t>632481213</t>
  </si>
  <si>
    <t>Separační vrstva k oddělení podlahových vrstev z polyetylénové fólie</t>
  </si>
  <si>
    <t>-755578386</t>
  </si>
  <si>
    <t>https://podminky.urs.cz/item/CS_URS_2025_01/632481213</t>
  </si>
  <si>
    <t>634112113</t>
  </si>
  <si>
    <t>Obvodová dilatace mezi stěnou a mazaninou nebo potěrem podlahovým páskem z pěnového PE tl. do 10 mm, výšky 80 mm</t>
  </si>
  <si>
    <t>-1782807810</t>
  </si>
  <si>
    <t>https://podminky.urs.cz/item/CS_URS_2025_01/634112113</t>
  </si>
  <si>
    <t>145</t>
  </si>
  <si>
    <t>635111311</t>
  </si>
  <si>
    <t>Násyp ze štěrkopísku, písku nebo kameniva pod podlahy pod plovoucí nebo tepelně izolační vrstvy podlah o tl. do 20 mm (lože) z písku prosátého</t>
  </si>
  <si>
    <t>-2033080402</t>
  </si>
  <si>
    <t>https://podminky.urs.cz/item/CS_URS_2025_01/635111311</t>
  </si>
  <si>
    <t>"pouze 1 NP na hydro</t>
  </si>
  <si>
    <t>635211121</t>
  </si>
  <si>
    <t>Násyp lehký pod podlahy s udusáním a urovnáním povrchu z keramzitu</t>
  </si>
  <si>
    <t>27712433</t>
  </si>
  <si>
    <t>https://podminky.urs.cz/item/CS_URS_2025_01/635211121</t>
  </si>
  <si>
    <t xml:space="preserve">"srovnání klenby, průměrná výška </t>
  </si>
  <si>
    <t>F02_1*0,1</t>
  </si>
  <si>
    <t>63-2</t>
  </si>
  <si>
    <t>Betonové podlahy lité</t>
  </si>
  <si>
    <t>147</t>
  </si>
  <si>
    <t>632451254</t>
  </si>
  <si>
    <t>Potěr cementový samonivelační litý tř. C 30, tl. přes 45 do 50 mm</t>
  </si>
  <si>
    <t>1946421417</t>
  </si>
  <si>
    <t>https://podminky.urs.cz/item/CS_URS_2025_01/632451254</t>
  </si>
  <si>
    <t>"korekce za schodišťovou chodbu"</t>
  </si>
  <si>
    <t>(-9)</t>
  </si>
  <si>
    <t>632451293</t>
  </si>
  <si>
    <t>Potěr cementový samonivelační litý Příplatek k cenám za každých dalších i započatých 5 mm tloušťky přes 50 mm tř. C 30</t>
  </si>
  <si>
    <t>-1072379863</t>
  </si>
  <si>
    <t>https://podminky.urs.cz/item/CS_URS_2025_01/632451293</t>
  </si>
  <si>
    <t xml:space="preserve">"požadavek na navýšení rozpočtu o 15 % = zatečení mezi nopy aj. </t>
  </si>
  <si>
    <t>F01_1*2</t>
  </si>
  <si>
    <t>F03_1*1</t>
  </si>
  <si>
    <t>2*(F01_1+F02_1+F03_1)</t>
  </si>
  <si>
    <t>(-9)*3</t>
  </si>
  <si>
    <t>149</t>
  </si>
  <si>
    <t>631362021</t>
  </si>
  <si>
    <t>-523715597</t>
  </si>
  <si>
    <t>https://podminky.urs.cz/item/CS_URS_2025_01/631362021</t>
  </si>
  <si>
    <t xml:space="preserve">"+ 15 % na přesahy </t>
  </si>
  <si>
    <t>(F01_1)*(4,04/1000)*1,15</t>
  </si>
  <si>
    <t>(F02_1)*(4,04/1000)*1,15</t>
  </si>
  <si>
    <t>(F03_1)*(4,04/1000)*1,15</t>
  </si>
  <si>
    <t>(-9)*(4,04/1000)*1,15</t>
  </si>
  <si>
    <t>632451101</t>
  </si>
  <si>
    <t>Potěr cementový samonivelační ze suchých směsí tloušťky přes 2 do 5 mm</t>
  </si>
  <si>
    <t>-652516182</t>
  </si>
  <si>
    <t>https://podminky.urs.cz/item/CS_URS_2025_01/632451101</t>
  </si>
  <si>
    <t>"schodišťová choba</t>
  </si>
  <si>
    <t>151</t>
  </si>
  <si>
    <t>771121011</t>
  </si>
  <si>
    <t>Příprava podkladu - nátěr penetrační na podlahu</t>
  </si>
  <si>
    <t>803386217</t>
  </si>
  <si>
    <t>https://podminky.urs.cz/item/CS_URS_2025_01/771121011</t>
  </si>
  <si>
    <t>742210121</t>
  </si>
  <si>
    <t>Montáž hlásiče automatického bodového</t>
  </si>
  <si>
    <t>-1049577537</t>
  </si>
  <si>
    <t>https://podminky.urs.cz/item/CS_URS_2025_01/742210121</t>
  </si>
  <si>
    <t>153</t>
  </si>
  <si>
    <t>59081430</t>
  </si>
  <si>
    <t>hlásič kouře optický konvenční</t>
  </si>
  <si>
    <t>-370864409</t>
  </si>
  <si>
    <t>952901111</t>
  </si>
  <si>
    <t>Vyčištění budov nebo objektů před předáním do užívání budov bytové nebo občanské výstavby, světlé výšky podlaží do 4 m</t>
  </si>
  <si>
    <t>1231079288</t>
  </si>
  <si>
    <t>https://podminky.urs.cz/item/CS_URS_2025_01/952901111</t>
  </si>
  <si>
    <t>"plocha z vnějších rozměrů</t>
  </si>
  <si>
    <t>(14,6*10,75*3+1,03*3,795*3)</t>
  </si>
  <si>
    <t>155</t>
  </si>
  <si>
    <t>953321113</t>
  </si>
  <si>
    <t>Vložky svislé do dilatačních spár z minerální plsti včetně dodání a osazení, v jakémkoliv zdivu přes 40 do 50 mm</t>
  </si>
  <si>
    <t>1252055585</t>
  </si>
  <si>
    <t>https://podminky.urs.cz/item/CS_URS_2025_01/953321113</t>
  </si>
  <si>
    <t>"výtahová š</t>
  </si>
  <si>
    <t>(0,24+2,92+0,255+0,115+3,14+0,16+0,14+3,74)*2,4</t>
  </si>
  <si>
    <t>953943211</t>
  </si>
  <si>
    <t>Osazování drobných kovových předmětů kotvených do stěny hasicího přístroje</t>
  </si>
  <si>
    <t>2136866358</t>
  </si>
  <si>
    <t>https://podminky.urs.cz/item/CS_URS_2025_01/953943211</t>
  </si>
  <si>
    <t>157</t>
  </si>
  <si>
    <t>44932114</t>
  </si>
  <si>
    <t>přístroj hasicí ruční práškový PG 6 LE 21A</t>
  </si>
  <si>
    <t>857634584</t>
  </si>
  <si>
    <t>722254126</t>
  </si>
  <si>
    <t>Požární příslušenství a armatury hydrantové skříně vnitřní s výzbrojí C 52 (s hydrantovým nástavcem a klíčem, polyesterová hadice)</t>
  </si>
  <si>
    <t>1830072860</t>
  </si>
  <si>
    <t>https://podminky.urs.cz/item/CS_URS_2025_01/722254126</t>
  </si>
  <si>
    <t>159</t>
  </si>
  <si>
    <t>953993311</t>
  </si>
  <si>
    <t>Osazení bezpečnostní, orientační nebo informační tabulky samolepicí</t>
  </si>
  <si>
    <t>-1157351300</t>
  </si>
  <si>
    <t>https://podminky.urs.cz/item/CS_URS_2025_01/953993311</t>
  </si>
  <si>
    <t>73534511</t>
  </si>
  <si>
    <t>tabulka bezpečnostní s tiskem 2 barvy A4 210x297mm samolepící</t>
  </si>
  <si>
    <t>-626230580</t>
  </si>
  <si>
    <t>161</t>
  </si>
  <si>
    <t>K071</t>
  </si>
  <si>
    <t>D+M navigační systém v budově</t>
  </si>
  <si>
    <t>-1746281772</t>
  </si>
  <si>
    <t>K072</t>
  </si>
  <si>
    <t>D+M systém generálního klíče</t>
  </si>
  <si>
    <t>2010815599</t>
  </si>
  <si>
    <t>Lešení a stavební výtahy</t>
  </si>
  <si>
    <t>163</t>
  </si>
  <si>
    <t>941111111</t>
  </si>
  <si>
    <t>Lešení řadové trubkové lehké pracovní s podlahami s provozním zatížením tř. 3 do 200 kg/m2 šířky tř. W06 od 0,6 do 0,9 m výšky do 10 m montáž</t>
  </si>
  <si>
    <t>-897173342</t>
  </si>
  <si>
    <t>https://podminky.urs.cz/item/CS_URS_2025_01/941111111</t>
  </si>
  <si>
    <t>941111211</t>
  </si>
  <si>
    <t>Lešení řadové trubkové lehké pracovní s podlahami s provozním zatížením tř. 3 do 200 kg/m2 šířky tř. W06 od 0,6 do 0,9 m výšky do 10 m příplatek k ceně za každý den použití</t>
  </si>
  <si>
    <t>626718477</t>
  </si>
  <si>
    <t>https://podminky.urs.cz/item/CS_URS_2025_01/941111211</t>
  </si>
  <si>
    <t>620,689*90 'Přepočtené koeficientem množství</t>
  </si>
  <si>
    <t>165</t>
  </si>
  <si>
    <t>941111811</t>
  </si>
  <si>
    <t>Lešení řadové trubkové lehké pracovní s podlahami s provozním zatížením tř. 3 do 200 kg/m2 šířky tř. W06 od 0,6 do 0,9 m výšky do 10 m demontáž</t>
  </si>
  <si>
    <t>-857775266</t>
  </si>
  <si>
    <t>https://podminky.urs.cz/item/CS_URS_2025_01/941111811</t>
  </si>
  <si>
    <t>944511111</t>
  </si>
  <si>
    <t>Síť ochranná zavěšená na konstrukci lešení z textilie z umělých vláken montáž</t>
  </si>
  <si>
    <t>305596270</t>
  </si>
  <si>
    <t>https://podminky.urs.cz/item/CS_URS_2025_01/944511111</t>
  </si>
  <si>
    <t>167</t>
  </si>
  <si>
    <t>944511211</t>
  </si>
  <si>
    <t>Síť ochranná zavěšená na konstrukci lešení z textilie z umělých vláken příplatek k ceně za každý den použití</t>
  </si>
  <si>
    <t>639310841</t>
  </si>
  <si>
    <t>https://podminky.urs.cz/item/CS_URS_2025_01/944511211</t>
  </si>
  <si>
    <t>944511811</t>
  </si>
  <si>
    <t>Síť ochranná zavěšená na konstrukci lešení z textilie z umělých vláken demontáž</t>
  </si>
  <si>
    <t>-2011814878</t>
  </si>
  <si>
    <t>https://podminky.urs.cz/item/CS_URS_2025_01/944511811</t>
  </si>
  <si>
    <t>169</t>
  </si>
  <si>
    <t>949101111</t>
  </si>
  <si>
    <t>Lešení pomocné pracovní pro objekty pozemních staveb pro zatížení do 150 kg/m2, o výšce lešeňové podlahy do 1,9 m</t>
  </si>
  <si>
    <t>-1576040342</t>
  </si>
  <si>
    <t>https://podminky.urs.cz/item/CS_URS_2025_01/949101111</t>
  </si>
  <si>
    <t>F01+F02+F03</t>
  </si>
  <si>
    <t>993111111</t>
  </si>
  <si>
    <t>Dovoz a odvoz lešení včetně naložení a složení řadového, na vzdálenost do 10 km</t>
  </si>
  <si>
    <t>1580889609</t>
  </si>
  <si>
    <t>https://podminky.urs.cz/item/CS_URS_2025_01/993111111</t>
  </si>
  <si>
    <t>171</t>
  </si>
  <si>
    <t>993111119</t>
  </si>
  <si>
    <t>Dovoz a odvoz lešení včetně naložení a složení řadového, na vzdálenost Příplatek k ceně za každých dalších i započatých 10 km přes 10 km</t>
  </si>
  <si>
    <t>-358798296</t>
  </si>
  <si>
    <t>https://podminky.urs.cz/item/CS_URS_2025_01/993111119</t>
  </si>
  <si>
    <t>998011009</t>
  </si>
  <si>
    <t>Přesun hmot pro budovy občanské výstavby, bydlení, výrobu a služby s nosnou svislou konstrukcí zděnou z cihel, tvárnic nebo kamene vodorovná dopravní vzdálenost do 100 m s omezením mechanizace pro budovy výšky přes 6 do 12 m</t>
  </si>
  <si>
    <t>-1275753260</t>
  </si>
  <si>
    <t>https://podminky.urs.cz/item/CS_URS_2025_01/998011009</t>
  </si>
  <si>
    <t>450,39*0,4 'Přepočtené koeficientem množství</t>
  </si>
  <si>
    <t>173</t>
  </si>
  <si>
    <t>998011002</t>
  </si>
  <si>
    <t>Přesun hmot pro budovy občanské výstavby, bydlení, výrobu a služby s nosnou svislou konstrukcí zděnou z cihel, tvárnic nebo kamene vodorovná dopravní vzdálenost do 100 m základní pro budovy výšky přes 6 do 12 m</t>
  </si>
  <si>
    <t>-423094064</t>
  </si>
  <si>
    <t>https://podminky.urs.cz/item/CS_URS_2025_01/998011002</t>
  </si>
  <si>
    <t>450,39*0,6 'Přepočtené koeficientem množství</t>
  </si>
  <si>
    <t>711161212</t>
  </si>
  <si>
    <t>Izolace proti zemní vlhkosti a beztlakové vodě nopovými fóliemi na ploše svislé S vrstva ochranná, odvětrávací a drenážní výška nopu 8,0 mm, tl. fólie do 0,6 mm</t>
  </si>
  <si>
    <t>1137887462</t>
  </si>
  <si>
    <t>https://podminky.urs.cz/item/CS_URS_2025_01/711161212</t>
  </si>
  <si>
    <t>175</t>
  </si>
  <si>
    <t>711161383</t>
  </si>
  <si>
    <t>Izolace proti zemní vlhkosti a beztlakové vodě nopovými fóliemi ostatní ukončení izolace lištou</t>
  </si>
  <si>
    <t>-436061821</t>
  </si>
  <si>
    <t>https://podminky.urs.cz/item/CS_URS_2025_01/711161383</t>
  </si>
  <si>
    <t>(15,14+10,715+1,04+0,3)*2</t>
  </si>
  <si>
    <t>711491272</t>
  </si>
  <si>
    <t>Provedení doplňků izolace proti vodě textilií na ploše svislé S vrstva ochranná</t>
  </si>
  <si>
    <t>218276314</t>
  </si>
  <si>
    <t>https://podminky.urs.cz/item/CS_URS_2025_01/711491272</t>
  </si>
  <si>
    <t>177</t>
  </si>
  <si>
    <t>69311172</t>
  </si>
  <si>
    <t>geotextilie PP s ÚV stabilizací 300g/m2</t>
  </si>
  <si>
    <t>-38522529</t>
  </si>
  <si>
    <t>76,146*1,05 'Přepočtené koeficientem množství</t>
  </si>
  <si>
    <t>998711102</t>
  </si>
  <si>
    <t>Přesun hmot pro izolace proti vodě, vlhkosti a plynům stanovený z hmotnosti přesunovaného materiálu vodorovná dopravní vzdálenost do 50 m základní v objektech výšky přes 6 do 12 m</t>
  </si>
  <si>
    <t>442451628</t>
  </si>
  <si>
    <t>https://podminky.urs.cz/item/CS_URS_2025_01/998711102</t>
  </si>
  <si>
    <t>711-1</t>
  </si>
  <si>
    <t>Asfaltový pas</t>
  </si>
  <si>
    <t>179</t>
  </si>
  <si>
    <t>711111001</t>
  </si>
  <si>
    <t>Provedení izolace proti zemní vlhkosti natěradly a tmely za studena na ploše vodorovné V nátěrem penetračním</t>
  </si>
  <si>
    <t>-389517092</t>
  </si>
  <si>
    <t>https://podminky.urs.cz/item/CS_URS_2025_01/711111001</t>
  </si>
  <si>
    <t>711112001</t>
  </si>
  <si>
    <t>Provedení izolace proti zemní vlhkosti natěradly a tmely za studena na ploše svislé S nátěrem penetračním</t>
  </si>
  <si>
    <t>-888421328</t>
  </si>
  <si>
    <t>https://podminky.urs.cz/item/CS_URS_2025_01/711112001</t>
  </si>
  <si>
    <t>181</t>
  </si>
  <si>
    <t>11163153</t>
  </si>
  <si>
    <t>emulze asfaltová penetrační</t>
  </si>
  <si>
    <t>litr</t>
  </si>
  <si>
    <t>1975157210</t>
  </si>
  <si>
    <t>215,816*0,6 'Přepočtené koeficientem množství</t>
  </si>
  <si>
    <t>711141559</t>
  </si>
  <si>
    <t>Provedení izolace proti zemní vlhkosti pásy přitavením NAIP na ploše vodorovné V</t>
  </si>
  <si>
    <t>1845146412</t>
  </si>
  <si>
    <t>https://podminky.urs.cz/item/CS_URS_2025_01/711141559</t>
  </si>
  <si>
    <t>hydro1*2</t>
  </si>
  <si>
    <t>"zkontrolovat počet vrstev</t>
  </si>
  <si>
    <t>183</t>
  </si>
  <si>
    <t>711142559</t>
  </si>
  <si>
    <t>Provedení izolace proti zemní vlhkosti pásy přitavením NAIP na ploše svislé S</t>
  </si>
  <si>
    <t>-2018350186</t>
  </si>
  <si>
    <t>https://podminky.urs.cz/item/CS_URS_2025_01/711142559</t>
  </si>
  <si>
    <t>hydro3*2</t>
  </si>
  <si>
    <t>hydro2*2</t>
  </si>
  <si>
    <t>62855001</t>
  </si>
  <si>
    <t>pás asfaltový natavitelný modifikovaný SBS s vložkou z polyesterové rohože a spalitelnou PE fólií nebo jemnozrnným minerálním posypem na horním povrchu tl 4,0mm</t>
  </si>
  <si>
    <t>-1261676245</t>
  </si>
  <si>
    <t>215,816*1,165 'Přepočtené koeficientem množství</t>
  </si>
  <si>
    <t>185</t>
  </si>
  <si>
    <t>62853004</t>
  </si>
  <si>
    <t>pás asfaltový natavitelný modifikovaný SBS s vložkou ze skleněné tkaniny a spalitelnou PE fólií nebo jemnozrnným minerálním posypem na horním povrchu tl 4,0mm</t>
  </si>
  <si>
    <t>-975788676</t>
  </si>
  <si>
    <t>711747067</t>
  </si>
  <si>
    <t>Provedení detailů pásy přitavením opracování trubních prostupů pod těsnící objímkou, průměru do 300 mm, NAIP</t>
  </si>
  <si>
    <t>-1333243822</t>
  </si>
  <si>
    <t>https://podminky.urs.cz/item/CS_URS_2025_01/711747067</t>
  </si>
  <si>
    <t>"upřesní se dle skut"8</t>
  </si>
  <si>
    <t>187</t>
  </si>
  <si>
    <t>62851017</t>
  </si>
  <si>
    <t>prostupová tvarovka do spodní stavby s manžetou z asfaltového pásu DN 110</t>
  </si>
  <si>
    <t>634337250</t>
  </si>
  <si>
    <t>712</t>
  </si>
  <si>
    <t>Povlakové krytiny</t>
  </si>
  <si>
    <t>998712102</t>
  </si>
  <si>
    <t>Přesun hmot pro povlakové krytiny stanovený z hmotnosti přesunovaného materiálu vodorovná dopravní vzdálenost do 50 m základní v objektech výšky přes 6 do 12 m</t>
  </si>
  <si>
    <t>-1229791392</t>
  </si>
  <si>
    <t>https://podminky.urs.cz/item/CS_URS_2025_01/998712102</t>
  </si>
  <si>
    <t>712-1</t>
  </si>
  <si>
    <t>Parozábrana</t>
  </si>
  <si>
    <t>189</t>
  </si>
  <si>
    <t>712631111</t>
  </si>
  <si>
    <t>Provedení povlakové krytiny střech šikmých přes 30° pásy na sucho na dřevěném podkladě s lištami podkladní samolepící asfaltový pás</t>
  </si>
  <si>
    <t>854100088</t>
  </si>
  <si>
    <t>https://podminky.urs.cz/item/CS_URS_2025_01/712631111</t>
  </si>
  <si>
    <t>62866281</t>
  </si>
  <si>
    <t>pás asfaltový samolepicí modifikovaný SBS s vložkou ze skleněné tkaniny se spalitelnou fólií nebo jemnozrnným minerálním posypem nebo textilií na horním povrchu tl 3,0mm</t>
  </si>
  <si>
    <t>-1166078559</t>
  </si>
  <si>
    <t>224,884*1,1655 'Přepočtené koeficientem množství</t>
  </si>
  <si>
    <t>712-3</t>
  </si>
  <si>
    <t>Skladba s folií - kotvená</t>
  </si>
  <si>
    <t>191</t>
  </si>
  <si>
    <t>712363412</t>
  </si>
  <si>
    <t>Provedení povlakové krytiny střech plochých do 10° z mechanicky kotvených hydroizolačních fólií včetně položení fólie a horkovzdušného svaření tl. tepelné izolace do 100 mm budovy výšky do 18 m, kotvené do trapézového plechu nebo do dřeva krajní pole</t>
  </si>
  <si>
    <t>-767422664</t>
  </si>
  <si>
    <t>https://podminky.urs.cz/item/CS_URS_2025_01/712363412</t>
  </si>
  <si>
    <t>28322012</t>
  </si>
  <si>
    <t>fólie hydroizolační střešní mPVC mechanicky kotvená šedá tl 1,5mm</t>
  </si>
  <si>
    <t>1767925008</t>
  </si>
  <si>
    <t>12,6*1,1655 'Přepočtené koeficientem množství</t>
  </si>
  <si>
    <t>193</t>
  </si>
  <si>
    <t>712861702</t>
  </si>
  <si>
    <t>Provedení povlakové krytiny střech samostatným vytažením izolačního povlaku fólií na konstrukce převyšující úroveň střechy, přilepenou bodově</t>
  </si>
  <si>
    <t>-691287337</t>
  </si>
  <si>
    <t>https://podminky.urs.cz/item/CS_URS_2025_01/712861702</t>
  </si>
  <si>
    <t>plochá11*0,3</t>
  </si>
  <si>
    <t>plochá12*0,5</t>
  </si>
  <si>
    <t>1146277442</t>
  </si>
  <si>
    <t>10,124*1,165 'Přepočtené koeficientem množství</t>
  </si>
  <si>
    <t>712-6</t>
  </si>
  <si>
    <t>Detaily</t>
  </si>
  <si>
    <t>195</t>
  </si>
  <si>
    <t>712363122</t>
  </si>
  <si>
    <t>Provedení povlakové krytiny střech plochých do 10° fólií ostatní činnosti při pokládání hydroizolačních fólií (materiál ve specifikaci) zaizolování prostupů střešní rovinou provedení rohů a koutů izolačními tvarovkami horkovzdušným navařením</t>
  </si>
  <si>
    <t>2022602692</t>
  </si>
  <si>
    <t>https://podminky.urs.cz/item/CS_URS_2025_01/712363122</t>
  </si>
  <si>
    <t>28322070</t>
  </si>
  <si>
    <t>roh vnitřní pro střešní fólie mPVC šedé</t>
  </si>
  <si>
    <t>-1446679857</t>
  </si>
  <si>
    <t>197</t>
  </si>
  <si>
    <t>712363352</t>
  </si>
  <si>
    <t>Povlakové krytiny střech plochých do 10° z tvarovaných poplastovaných lišt pro mPVC vnitřní koutová lišta rš 100 mm</t>
  </si>
  <si>
    <t>-1582606072</t>
  </si>
  <si>
    <t>https://podminky.urs.cz/item/CS_URS_2025_01/712363352</t>
  </si>
  <si>
    <t>712363353</t>
  </si>
  <si>
    <t>Povlakové krytiny střech plochých do 10° z tvarovaných poplastovaných lišt pro mPVC vnější koutová lišta rš 100 mm</t>
  </si>
  <si>
    <t>-1610836921</t>
  </si>
  <si>
    <t>https://podminky.urs.cz/item/CS_URS_2025_01/712363353</t>
  </si>
  <si>
    <t>199</t>
  </si>
  <si>
    <t>712363354</t>
  </si>
  <si>
    <t>Povlakové krytiny střech plochých do 10° z tvarovaných poplastovaných lišt pro mPVC stěnová lišta vyhnutá rš 71 mm</t>
  </si>
  <si>
    <t>718570782</t>
  </si>
  <si>
    <t>https://podminky.urs.cz/item/CS_URS_2025_01/712363354</t>
  </si>
  <si>
    <t>712-7</t>
  </si>
  <si>
    <t>Vpusť</t>
  </si>
  <si>
    <t>721239114</t>
  </si>
  <si>
    <t>Střešní vtoky (vpusti) montáž střešních vtoků ostatních typů se svislým odtokem do DN 160</t>
  </si>
  <si>
    <t>-2054366411</t>
  </si>
  <si>
    <t>https://podminky.urs.cz/item/CS_URS_2025_01/721239114</t>
  </si>
  <si>
    <t>201</t>
  </si>
  <si>
    <t>56231103</t>
  </si>
  <si>
    <t>vtok střešní svislý s vyhříváním s manžetou pro PVC-P hydroizolaci pochůzných plochých střech DN 75, DN 110</t>
  </si>
  <si>
    <t>-969616013</t>
  </si>
  <si>
    <t>713</t>
  </si>
  <si>
    <t>Izolace tepelné</t>
  </si>
  <si>
    <t>998713102</t>
  </si>
  <si>
    <t>Přesun hmot pro izolace tepelné stanovený z hmotnosti přesunovaného materiálu vodorovná dopravní vzdálenost do 50 m s užitím mechanizace v objektech výšky přes 6 m do 12 m</t>
  </si>
  <si>
    <t>-2004432827</t>
  </si>
  <si>
    <t>https://podminky.urs.cz/item/CS_URS_2025_01/998713102</t>
  </si>
  <si>
    <t>713-4</t>
  </si>
  <si>
    <t>Nadkrokevní izolace TI</t>
  </si>
  <si>
    <t>203</t>
  </si>
  <si>
    <t>713151131</t>
  </si>
  <si>
    <t>Montáž tepelné izolace střech šikmých rohožemi, pásy, deskami (izolační materiál ve specifikaci) kladenými volně nad krokve, sklonu střechy do 30°</t>
  </si>
  <si>
    <t>-810856248</t>
  </si>
  <si>
    <t>https://podminky.urs.cz/item/CS_URS_2025_01/713151131</t>
  </si>
  <si>
    <t>šikmá1+šikmá2</t>
  </si>
  <si>
    <t>28376536</t>
  </si>
  <si>
    <t>deska izolační PIR s oboustrannou kompozitní fólií s hliníkovou vložkou pro šikmé střechy λ=0,022 tl 180mm</t>
  </si>
  <si>
    <t>-1166607831</t>
  </si>
  <si>
    <t>224,884*1,05 'Přepočtené koeficientem množství</t>
  </si>
  <si>
    <t>713-1</t>
  </si>
  <si>
    <t>205</t>
  </si>
  <si>
    <t>713121111</t>
  </si>
  <si>
    <t>Montáž tepelné izolace podlah rohožemi, pásy, deskami, dílci, bloky (izolační materiál ve specifikaci) kladenými volně jednovrstvá</t>
  </si>
  <si>
    <t>-1075235696</t>
  </si>
  <si>
    <t>https://podminky.urs.cz/item/CS_URS_2025_01/713121111</t>
  </si>
  <si>
    <t>63231205</t>
  </si>
  <si>
    <t>deska čedičová minerální pro snížení kročejového hluku (max. zatížení 4 kN/m2) tl 30mm</t>
  </si>
  <si>
    <t>346343824</t>
  </si>
  <si>
    <t>121,735*1,05 'Přepočtené koeficientem množství</t>
  </si>
  <si>
    <t>207</t>
  </si>
  <si>
    <t>1004712860</t>
  </si>
  <si>
    <t>28375922</t>
  </si>
  <si>
    <t>deska EPS 200 pro konstrukce s velmi vysokým zatížením λ=0,034 tl 60mm</t>
  </si>
  <si>
    <t>-809437711</t>
  </si>
  <si>
    <t>Poznámka k položce:_x000d_
Elastifikované desky z EPS s kročejovým útlumem. Desky jsou určeny pro akustické izolace podlah s užitným zatížením max. 4 kN/m2 tj. běžné bytové a kancelářské prostory při stlačení 3-4 mm (dle konkrétní tloušťky navržené desky)</t>
  </si>
  <si>
    <t>113,675*1,05 'Přepočtené koeficientem množství</t>
  </si>
  <si>
    <t>209</t>
  </si>
  <si>
    <t>28375920</t>
  </si>
  <si>
    <t>deska EPS 200 pro konstrukce s velmi vysokým zatížením λ=0,034 tl 40mm</t>
  </si>
  <si>
    <t>-257428538</t>
  </si>
  <si>
    <t>Poznámka k položce:_x000d_
Tepelněizolační desky ze stabilizovaného pěnového polystyrenu pro všeobecné použití v konstrukcích s běžnými požadavky na zatížení tlakem.</t>
  </si>
  <si>
    <t>Konstrukce tesařské</t>
  </si>
  <si>
    <t>998762102</t>
  </si>
  <si>
    <t>Přesun hmot pro konstrukce tesařské stanovený z hmotnosti přesunovaného materiálu vodorovná dopravní vzdálenost do 50 m základní v objektech výšky přes 6 do 12 m</t>
  </si>
  <si>
    <t>-96140208</t>
  </si>
  <si>
    <t>https://podminky.urs.cz/item/CS_URS_2025_01/998762102</t>
  </si>
  <si>
    <t>762-1</t>
  </si>
  <si>
    <t>Krov</t>
  </si>
  <si>
    <t>211</t>
  </si>
  <si>
    <t>762082120</t>
  </si>
  <si>
    <t>Profilování zhlaví trámů a ozdobných konců jednoduché seříznutí jedním řezem, plochy do 160 cm2</t>
  </si>
  <si>
    <t>-615875107</t>
  </si>
  <si>
    <t>https://podminky.urs.cz/item/CS_URS_2025_01/762082120</t>
  </si>
  <si>
    <t>"kleština"28*2</t>
  </si>
  <si>
    <t>762082220</t>
  </si>
  <si>
    <t>Profilování zhlaví trámů a ozdobných konců jednoduché seříznutí dvěma řezy, plochy do 160 cm2</t>
  </si>
  <si>
    <t>1100292435</t>
  </si>
  <si>
    <t>https://podminky.urs.cz/item/CS_URS_2025_01/762082220</t>
  </si>
  <si>
    <t>"krokve" 28</t>
  </si>
  <si>
    <t>213</t>
  </si>
  <si>
    <t>762085112</t>
  </si>
  <si>
    <t>Montáž ocelových spojovacích prostředků (materiál ve specifikaci) svorníků nebo šroubů délky přes 150 do 300 mm</t>
  </si>
  <si>
    <t>550697794</t>
  </si>
  <si>
    <t>https://podminky.urs.cz/item/CS_URS_2025_01/762085112</t>
  </si>
  <si>
    <t>"vrchol krokve"</t>
  </si>
  <si>
    <t>17+7</t>
  </si>
  <si>
    <t>"kleštiny"</t>
  </si>
  <si>
    <t>30+10</t>
  </si>
  <si>
    <t>31197006</t>
  </si>
  <si>
    <t>tyč závitová Pz 4.6 M16</t>
  </si>
  <si>
    <t>840297725</t>
  </si>
  <si>
    <t>64*0,4 'Přepočtené koeficientem množství</t>
  </si>
  <si>
    <t>215</t>
  </si>
  <si>
    <t>31111008</t>
  </si>
  <si>
    <t>matice přesná šestihranná Pz DIN 934-8 M16</t>
  </si>
  <si>
    <t>453973293</t>
  </si>
  <si>
    <t>64*0,02 'Přepočtené koeficientem množství</t>
  </si>
  <si>
    <t>31120008</t>
  </si>
  <si>
    <t>podložka DIN 125-A ZB D 16mm</t>
  </si>
  <si>
    <t>577882449</t>
  </si>
  <si>
    <t>217</t>
  </si>
  <si>
    <t>762332631</t>
  </si>
  <si>
    <t>Montáž vázaných konstrukcí krovů střech pultových, sedlových, valbových, stanových čtvercového nebo obdélníkového půdorysu z lepených hranolů pomocí tesařských spojů průřezové plochy přes 50 do 120 cm2</t>
  </si>
  <si>
    <t>-69179488</t>
  </si>
  <si>
    <t>https://podminky.urs.cz/item/CS_URS_2025_01/762332631</t>
  </si>
  <si>
    <t>"štítová krokev 1.9"27,32</t>
  </si>
  <si>
    <t>762332632</t>
  </si>
  <si>
    <t>Montáž vázaných konstrukcí krovů střech pultových, sedlových, valbových, stanových čtvercového nebo obdélníkového půdorysu z lepených hranolů pomocí tesařských spojů průřezové plochy přes 120 do 224 cm2</t>
  </si>
  <si>
    <t>-1567240604</t>
  </si>
  <si>
    <t>https://podminky.urs.cz/item/CS_URS_2025_01/762332632</t>
  </si>
  <si>
    <t>"krokev 1.1"191,24</t>
  </si>
  <si>
    <t>"krokev 1.2"9,66</t>
  </si>
  <si>
    <t>"krokev 1.3"3,53</t>
  </si>
  <si>
    <t>"krokev 1.4"11,32</t>
  </si>
  <si>
    <t>"krokev 1.5"3,53</t>
  </si>
  <si>
    <t>"pozednice 1.7"27,58</t>
  </si>
  <si>
    <t>"štítový žebřík 1.8"45,36</t>
  </si>
  <si>
    <t>"krokev 2.1"4,50</t>
  </si>
  <si>
    <t>"krokev 2.2"3,32</t>
  </si>
  <si>
    <t>"krokev 2.3"1,90</t>
  </si>
  <si>
    <t>"vrcholová vaznice 2.4"3,20</t>
  </si>
  <si>
    <t>"krokev 2.6"7,40</t>
  </si>
  <si>
    <t>"krokev 3.1"3,50</t>
  </si>
  <si>
    <t>"krokev 3.2"2,60</t>
  </si>
  <si>
    <t>"krokev 3.3"1,70</t>
  </si>
  <si>
    <t>"krokev 3.5"6,14</t>
  </si>
  <si>
    <t xml:space="preserve">"kleštiny 1.6"98,84 </t>
  </si>
  <si>
    <t>"kleštiny - vikýř S 2.5"7,38</t>
  </si>
  <si>
    <t>"kleštiny - vikýř J 3.4"5,70</t>
  </si>
  <si>
    <t>219</t>
  </si>
  <si>
    <t>61223210</t>
  </si>
  <si>
    <t>hranol konstrukční BSH vrstvený lepený pohledový</t>
  </si>
  <si>
    <t>-87367040</t>
  </si>
  <si>
    <t>8,085</t>
  </si>
  <si>
    <t>8,085*1,1 'Přepočtené koeficientem množství</t>
  </si>
  <si>
    <t>762395000</t>
  </si>
  <si>
    <t>Spojovací prostředky krovů, bednění a laťování, nadstřešních konstrukcí svorníky, prkna, hřebíky, pásová ocel, vruty</t>
  </si>
  <si>
    <t>1137604325</t>
  </si>
  <si>
    <t>https://podminky.urs.cz/item/CS_URS_2025_01/762395000</t>
  </si>
  <si>
    <t>221</t>
  </si>
  <si>
    <t>953961114</t>
  </si>
  <si>
    <t>Kotva chemická s vyvrtáním otvoru do betonu, železobetonu nebo tvrdého kamene tmel, velikost M 16, hloubka 125 mm</t>
  </si>
  <si>
    <t>992195230</t>
  </si>
  <si>
    <t>https://podminky.urs.cz/item/CS_URS_2025_01/953961114</t>
  </si>
  <si>
    <t>"rozpočtový předpoklad 1ks/bm"</t>
  </si>
  <si>
    <t>"27,58m"28</t>
  </si>
  <si>
    <t>762-1-1</t>
  </si>
  <si>
    <t xml:space="preserve">Přestřešení v 1 NP </t>
  </si>
  <si>
    <t>762341270</t>
  </si>
  <si>
    <t>Montáž bednění střech rovných a šikmých sklonu do 60° s vyřezáním otvorů z desek dřevotřískových nebo dřevoštěpkových na sraz</t>
  </si>
  <si>
    <t>1424343035</t>
  </si>
  <si>
    <t>https://podminky.urs.cz/item/CS_URS_2025_01/762341270</t>
  </si>
  <si>
    <t>"25"15,63</t>
  </si>
  <si>
    <t>"26"4,54</t>
  </si>
  <si>
    <t>"27"2,16</t>
  </si>
  <si>
    <t>"35"13,5</t>
  </si>
  <si>
    <t>"41"2,4</t>
  </si>
  <si>
    <t>223</t>
  </si>
  <si>
    <t>762342511</t>
  </si>
  <si>
    <t>Montáž laťování montáž kontralatí na podklad bez tepelné izolace</t>
  </si>
  <si>
    <t>1166122753</t>
  </si>
  <si>
    <t>https://podminky.urs.cz/item/CS_URS_2025_01/762342511</t>
  </si>
  <si>
    <t>plochá1*1,1</t>
  </si>
  <si>
    <t>61223262</t>
  </si>
  <si>
    <t>hranol konstrukční KVH lepený průřezu 60x60-280mm nepohledový</t>
  </si>
  <si>
    <t>235412657</t>
  </si>
  <si>
    <t>13,86*0,004 'Přepočtené koeficientem množství</t>
  </si>
  <si>
    <t>225</t>
  </si>
  <si>
    <t>60621155</t>
  </si>
  <si>
    <t>překližka vodovzdorná protiskl/hladká bříza tl 24mm</t>
  </si>
  <si>
    <t>1968498201</t>
  </si>
  <si>
    <t>38,23*1,1 'Přepočtené koeficientem množství</t>
  </si>
  <si>
    <t>762341260</t>
  </si>
  <si>
    <t>Montáž bednění střech rovných a šikmých sklonu do 60° s vyřezáním otvorů z palubek</t>
  </si>
  <si>
    <t>-1946352926</t>
  </si>
  <si>
    <t>https://podminky.urs.cz/item/CS_URS_2025_01/762341260</t>
  </si>
  <si>
    <t>227</t>
  </si>
  <si>
    <t>61189995</t>
  </si>
  <si>
    <t>palubky smrk tl 25mm A/B</t>
  </si>
  <si>
    <t>1545383115</t>
  </si>
  <si>
    <t>12,6*1,1 'Přepočtené koeficientem množství</t>
  </si>
  <si>
    <t>762723311</t>
  </si>
  <si>
    <t>Montáž prostorových vázaných konstrukcí z lepených hranolů pomocí tesařských spojů průřezové plochy do 120 cm2</t>
  </si>
  <si>
    <t>-1172766064</t>
  </si>
  <si>
    <t>https://podminky.urs.cz/item/CS_URS_2025_01/762723311</t>
  </si>
  <si>
    <t>"21"47,04</t>
  </si>
  <si>
    <t>229</t>
  </si>
  <si>
    <t>762723321</t>
  </si>
  <si>
    <t>Montáž prostorových vázaných konstrukcí z lepených hranolů pomocí tesařských spojů průřezové plochy přes 120 do 224 cm2</t>
  </si>
  <si>
    <t>-1773834622</t>
  </si>
  <si>
    <t>https://podminky.urs.cz/item/CS_URS_2025_01/762723321</t>
  </si>
  <si>
    <t>"22"21,6</t>
  </si>
  <si>
    <t>762713110</t>
  </si>
  <si>
    <t>Montáž prostorových vázaných konstrukcí z řeziva hraněného nebo polohraněného pomocí tesařských spojů průřezové plochy do 120 cm2</t>
  </si>
  <si>
    <t>-1134582909</t>
  </si>
  <si>
    <t>https://podminky.urs.cz/item/CS_URS_2025_01/762713110</t>
  </si>
  <si>
    <t>"23"22,4</t>
  </si>
  <si>
    <t>"33"17,5</t>
  </si>
  <si>
    <t>"34"3,4</t>
  </si>
  <si>
    <t>231</t>
  </si>
  <si>
    <t>762713120</t>
  </si>
  <si>
    <t>Montáž prostorových vázaných konstrukcí z řeziva hraněného nebo polohraněného pomocí tesařských spojů průřezové plochy přes 120 do 224 cm2</t>
  </si>
  <si>
    <t>2124823245</t>
  </si>
  <si>
    <t>https://podminky.urs.cz/item/CS_URS_2025_01/762713120</t>
  </si>
  <si>
    <t>"31"15</t>
  </si>
  <si>
    <t>"32"15</t>
  </si>
  <si>
    <t>-1202343872</t>
  </si>
  <si>
    <t>0,339*1,1 'Přepočtené koeficientem množství</t>
  </si>
  <si>
    <t>233</t>
  </si>
  <si>
    <t>61223110</t>
  </si>
  <si>
    <t>hranol konstrukční BSH vrstvený lepený nepohledový</t>
  </si>
  <si>
    <t>-1316562628</t>
  </si>
  <si>
    <t>0,518*1,1 'Přepočtené koeficientem množství</t>
  </si>
  <si>
    <t>60512130</t>
  </si>
  <si>
    <t>hranol stavební řezivo průřezu do 224cm2 do dl 6m</t>
  </si>
  <si>
    <t>308112657</t>
  </si>
  <si>
    <t>0,081+0,3+0,258+0,112+0,022</t>
  </si>
  <si>
    <t>0,773*1,1 'Přepočtené koeficientem množství</t>
  </si>
  <si>
    <t>235</t>
  </si>
  <si>
    <t>762795000</t>
  </si>
  <si>
    <t>Spojovací prostředky prostorových vázaných konstrukcí hřebíky, svorníky, fixační prkna</t>
  </si>
  <si>
    <t>-1687163054</t>
  </si>
  <si>
    <t>https://podminky.urs.cz/item/CS_URS_2025_01/762795000</t>
  </si>
  <si>
    <t>1,629</t>
  </si>
  <si>
    <t>12,6*0,024</t>
  </si>
  <si>
    <t>38,23*0,024</t>
  </si>
  <si>
    <t>0,05</t>
  </si>
  <si>
    <t>762083111</t>
  </si>
  <si>
    <t>Impregnace řeziva máčením proti dřevokaznému hmyzu a houbám, třída ohrožení 1 a 2 (dřevo v interiéru)</t>
  </si>
  <si>
    <t>-977635854</t>
  </si>
  <si>
    <t>https://podminky.urs.cz/item/CS_URS_2025_01/762083111</t>
  </si>
  <si>
    <t>237</t>
  </si>
  <si>
    <t>1791626631</t>
  </si>
  <si>
    <t>238</t>
  </si>
  <si>
    <t>953965122</t>
  </si>
  <si>
    <t>Kotva chemická s vyvrtáním otvoru kotevní šrouby pro chemické kotvy, velikost M 12, délka 220 mm</t>
  </si>
  <si>
    <t>492747150</t>
  </si>
  <si>
    <t>https://podminky.urs.cz/item/CS_URS_2025_01/953965122</t>
  </si>
  <si>
    <t>762-2</t>
  </si>
  <si>
    <t>Latě a bednění</t>
  </si>
  <si>
    <t>239</t>
  </si>
  <si>
    <t>1637577158</t>
  </si>
  <si>
    <t>240</t>
  </si>
  <si>
    <t>1244689549</t>
  </si>
  <si>
    <t>224,884*1,1 'Přepočtené koeficientem množství</t>
  </si>
  <si>
    <t>241</t>
  </si>
  <si>
    <t>762341210</t>
  </si>
  <si>
    <t>Montáž bednění střech rovných a šikmých sklonu do 60° s vyřezáním otvorů z prken hrubých na sraz tl. do 32 mm</t>
  </si>
  <si>
    <t>-413773087</t>
  </si>
  <si>
    <t>https://podminky.urs.cz/item/CS_URS_2025_01/762341210</t>
  </si>
  <si>
    <t>242</t>
  </si>
  <si>
    <t>60511093</t>
  </si>
  <si>
    <t>řezivo jehličnaté boční omítané š 80-160mm tl 23mm dl 4-6m</t>
  </si>
  <si>
    <t>819092443</t>
  </si>
  <si>
    <t>(šikmá1+šikmá2)</t>
  </si>
  <si>
    <t>224,884*0,024 'Přepočtené koeficientem množství</t>
  </si>
  <si>
    <t>243</t>
  </si>
  <si>
    <t>762342523</t>
  </si>
  <si>
    <t>Montáž laťování montáž kontralatí přes tepelnou izolaci tloušťky přes 140 mm do 200 mm</t>
  </si>
  <si>
    <t>-532929834</t>
  </si>
  <si>
    <t>https://podminky.urs.cz/item/CS_URS_2025_01/762342523</t>
  </si>
  <si>
    <t>244</t>
  </si>
  <si>
    <t>60514114</t>
  </si>
  <si>
    <t>řezivo jehličnaté lať impregnovaná dl 4 m</t>
  </si>
  <si>
    <t>-1308931979</t>
  </si>
  <si>
    <t>224,884*0,013 'Přepočtené koeficientem množství</t>
  </si>
  <si>
    <t>245</t>
  </si>
  <si>
    <t>1425056858</t>
  </si>
  <si>
    <t>"palubky"247,372*0,025</t>
  </si>
  <si>
    <t>"kontralať"2,923</t>
  </si>
  <si>
    <t>"bednění"5,397</t>
  </si>
  <si>
    <t>246</t>
  </si>
  <si>
    <t>-1851346343</t>
  </si>
  <si>
    <t>"prkna"(šikmá1+šikmá2)*0,025</t>
  </si>
  <si>
    <t>762-4</t>
  </si>
  <si>
    <t>Přesah střechy</t>
  </si>
  <si>
    <t>247</t>
  </si>
  <si>
    <t>762495000</t>
  </si>
  <si>
    <t>Spojovací prostředky olištování spár, obložení stropů, střešních podhledů a stěn hřebíky, vruty</t>
  </si>
  <si>
    <t>970988860</t>
  </si>
  <si>
    <t>https://podminky.urs.cz/item/CS_URS_2025_01/762495000</t>
  </si>
  <si>
    <t>"konce krokví"</t>
  </si>
  <si>
    <t>(14+14)*1*(0,1+0,2*2)</t>
  </si>
  <si>
    <t>(11,15*2/cos(30))*(0,1+0,2*2)</t>
  </si>
  <si>
    <t>14*2*(0,5*0,1+0,16*2)</t>
  </si>
  <si>
    <t>"detaily"5</t>
  </si>
  <si>
    <t>763</t>
  </si>
  <si>
    <t>Konstrukce suché výstavby</t>
  </si>
  <si>
    <t>248</t>
  </si>
  <si>
    <t>763172351R</t>
  </si>
  <si>
    <t>Montáž dvířek pro konstrukce ze sádrokartonových desek revizních jednoplášťových pro podhledy velikost (šxv) 150 x 150 mm</t>
  </si>
  <si>
    <t>-422847904</t>
  </si>
  <si>
    <t>249</t>
  </si>
  <si>
    <t>59030710R</t>
  </si>
  <si>
    <t>dvířka revizní jednokřídlá s automatickým zámkem 150x150mm</t>
  </si>
  <si>
    <t>1549736200</t>
  </si>
  <si>
    <t>250</t>
  </si>
  <si>
    <t>763172351</t>
  </si>
  <si>
    <t>Montáž dvířek pro konstrukce ze sádrokartonových desek revizních jednoplášťových pro podhledy velikost (šxv) 200 x 200 mm</t>
  </si>
  <si>
    <t>1241264228</t>
  </si>
  <si>
    <t>https://podminky.urs.cz/item/CS_URS_2025_01/763172351</t>
  </si>
  <si>
    <t>251</t>
  </si>
  <si>
    <t>59030710</t>
  </si>
  <si>
    <t>dvířka revizní jednokřídlá s automatickým zámkem 200x200mm</t>
  </si>
  <si>
    <t>-1462901342</t>
  </si>
  <si>
    <t>252</t>
  </si>
  <si>
    <t>763172352</t>
  </si>
  <si>
    <t>Montáž dvířek pro konstrukce ze sádrokartonových desek revizních jednoplášťových pro podhledy velikost (šxv) 300 x 300 mm</t>
  </si>
  <si>
    <t>106888237</t>
  </si>
  <si>
    <t>https://podminky.urs.cz/item/CS_URS_2025_01/763172352</t>
  </si>
  <si>
    <t>253</t>
  </si>
  <si>
    <t>59030711</t>
  </si>
  <si>
    <t>dvířka revizní jednokřídlá s automatickým zámkem 300x300mm</t>
  </si>
  <si>
    <t>-2044154280</t>
  </si>
  <si>
    <t>254</t>
  </si>
  <si>
    <t>998763302</t>
  </si>
  <si>
    <t>Přesun hmot pro konstrukce montované z desek sádrokartonových, sádrovláknitých, cementovláknitých nebo cementových stanovený z hmotnosti přesunovaného materiálu vodorovná dopravní vzdálenost do 50 m základní v objektech výšky přes 6 do 12 m</t>
  </si>
  <si>
    <t>1128709942</t>
  </si>
  <si>
    <t>https://podminky.urs.cz/item/CS_URS_2025_01/998763302</t>
  </si>
  <si>
    <t>763-1</t>
  </si>
  <si>
    <t>Podhledy</t>
  </si>
  <si>
    <t>255</t>
  </si>
  <si>
    <t>763131411</t>
  </si>
  <si>
    <t>Podhled ze sádrokartonových desek dvouvrstvá zavěšená spodní konstrukce z ocelových profilů CD, UD jednoduše opláštěná deskou standardní A, tl. 12,5 mm, bez izolace</t>
  </si>
  <si>
    <t>-1525475345</t>
  </si>
  <si>
    <t>https://podminky.urs.cz/item/CS_URS_2025_01/763131411</t>
  </si>
  <si>
    <t>763131451</t>
  </si>
  <si>
    <t>Podhled ze sádrokartonových desek dvouvrstvá zavěšená spodní konstrukce z ocelových profilů CD, UD jednoduše opláštěná deskou impregnovanou H2, tl. 12,5 mm, bez izolace</t>
  </si>
  <si>
    <t>192715541</t>
  </si>
  <si>
    <t>https://podminky.urs.cz/item/CS_URS_2025_01/763131451</t>
  </si>
  <si>
    <t>257</t>
  </si>
  <si>
    <t>763131431</t>
  </si>
  <si>
    <t>Podhled ze sádrokartonových desek dvouvrstvá zavěšená spodní konstrukce z ocelových profilů CD, UD jednoduše opláštěná deskou protipožární DF, tl. 12,5 mm, bez izolace, REI do 90</t>
  </si>
  <si>
    <t>-1609677770</t>
  </si>
  <si>
    <t>https://podminky.urs.cz/item/CS_URS_2025_01/763131431</t>
  </si>
  <si>
    <t>"211"1,81</t>
  </si>
  <si>
    <t>258</t>
  </si>
  <si>
    <t>763131714</t>
  </si>
  <si>
    <t>Podhled ze sádrokartonových desek ostatní práce a konstrukce na podhledech ze sádrokartonových desek základní penetrační nátěr</t>
  </si>
  <si>
    <t>-955304104</t>
  </si>
  <si>
    <t>https://podminky.urs.cz/item/CS_URS_2025_01/763131714</t>
  </si>
  <si>
    <t>259</t>
  </si>
  <si>
    <t>763131761</t>
  </si>
  <si>
    <t>Podhled ze sádrokartonových desek Příplatek k cenám za plochu do 3 m2 jednotlivě</t>
  </si>
  <si>
    <t>-341749696</t>
  </si>
  <si>
    <t>https://podminky.urs.cz/item/CS_URS_2025_01/763131761</t>
  </si>
  <si>
    <t>"104"1,71</t>
  </si>
  <si>
    <t>"106"2,51</t>
  </si>
  <si>
    <t>763-2</t>
  </si>
  <si>
    <t>Příčky a předstěny</t>
  </si>
  <si>
    <t>260</t>
  </si>
  <si>
    <t>763111717</t>
  </si>
  <si>
    <t>Příčka ze sádrokartonových desek ostatní konstrukce a práce na příčkách ze sádrokartonových desek základní penetrační nátěr (oboustranný)</t>
  </si>
  <si>
    <t>-924320651</t>
  </si>
  <si>
    <t>https://podminky.urs.cz/item/CS_URS_2025_01/763111717</t>
  </si>
  <si>
    <t>261</t>
  </si>
  <si>
    <t>763111314</t>
  </si>
  <si>
    <t>Příčka ze sádrokartonových desek s nosnou konstrukcí z jednoduchých ocelových profilů UW, CW jednoduše opláštěná deskou standardní A tl. 12,5 mm, příčka tl. 100 mm, profil 75, s izolací, EI 30, Rw do 45 dB</t>
  </si>
  <si>
    <t>442567006</t>
  </si>
  <si>
    <t>https://podminky.urs.cz/item/CS_URS_2025_01/763111314</t>
  </si>
  <si>
    <t>262</t>
  </si>
  <si>
    <t>763111417</t>
  </si>
  <si>
    <t>Příčka ze sádrokartonových desek s nosnou konstrukcí z jednoduchých ocelových profilů UW, CW dvojitě opláštěná deskami standardními A tl. 2 x 12,5 mm s izolací, EI 60, příčka tl. 150 mm, profil 100, Rw do 56 dB</t>
  </si>
  <si>
    <t>-1608085168</t>
  </si>
  <si>
    <t>https://podminky.urs.cz/item/CS_URS_2025_01/763111417</t>
  </si>
  <si>
    <t>263</t>
  </si>
  <si>
    <t>763181411</t>
  </si>
  <si>
    <t>Výplně otvorů konstrukcí ze sádrokartonových desek ztužující výplň otvoru pro dveře s CW a UW profilem, výšky příčky do 2,60 m</t>
  </si>
  <si>
    <t>-1552281692</t>
  </si>
  <si>
    <t>https://podminky.urs.cz/item/CS_URS_2025_01/763181411</t>
  </si>
  <si>
    <t>"1 NP"7</t>
  </si>
  <si>
    <t>"2 NP"7+1</t>
  </si>
  <si>
    <t>"3 NP"10</t>
  </si>
  <si>
    <t>264</t>
  </si>
  <si>
    <t>763183111</t>
  </si>
  <si>
    <t>Výplně otvorů konstrukcí ze sádrokartonových desek montáž stavebního pouzdra posuvných dveří do sádrokartonové příčky s jednou kapsou pro jedno dveřní křídlo, průchozí šířky do 800 mm</t>
  </si>
  <si>
    <t>-1124133345</t>
  </si>
  <si>
    <t>https://podminky.urs.cz/item/CS_URS_2025_01/763183111</t>
  </si>
  <si>
    <t>265</t>
  </si>
  <si>
    <t>55331613</t>
  </si>
  <si>
    <t>pouzdro stavební do zdiva pro 1 křídlo posuvných dveří š 900mm v do 2100mm</t>
  </si>
  <si>
    <t>-1755436690</t>
  </si>
  <si>
    <t>266</t>
  </si>
  <si>
    <t>763111720</t>
  </si>
  <si>
    <t>Příčka ze sádrokartonových desek ostatní konstrukce a práce na příčkách ze sádrokartonových desek vyztužení příčky pro osazení skříněk, polic atd.</t>
  </si>
  <si>
    <t>1748859375</t>
  </si>
  <si>
    <t>https://podminky.urs.cz/item/CS_URS_2025_01/763111720</t>
  </si>
  <si>
    <t>"kuch. linka, drobné vybavení"20</t>
  </si>
  <si>
    <t>267</t>
  </si>
  <si>
    <t>763173111</t>
  </si>
  <si>
    <t>Montáž nosičů zařizovacích předmětů pro konstrukce ze sádrokartonových desek úchytu pro umyvadlo</t>
  </si>
  <si>
    <t>1791861107</t>
  </si>
  <si>
    <t>https://podminky.urs.cz/item/CS_URS_2025_01/763173111</t>
  </si>
  <si>
    <t>268</t>
  </si>
  <si>
    <t>59030729</t>
  </si>
  <si>
    <t>konstrukce pro uchycení umyvadla s nástěnnými bateriemi osová rozteč CW profilů 450-625mm</t>
  </si>
  <si>
    <t>-1741432825</t>
  </si>
  <si>
    <t>269</t>
  </si>
  <si>
    <t>763173112</t>
  </si>
  <si>
    <t>Montáž nosičů zařizovacích předmětů pro konstrukce ze sádrokartonových desek úchytu pro pisoár</t>
  </si>
  <si>
    <t>-1720552801</t>
  </si>
  <si>
    <t>https://podminky.urs.cz/item/CS_URS_2025_01/763173112</t>
  </si>
  <si>
    <t>270</t>
  </si>
  <si>
    <t>59030728</t>
  </si>
  <si>
    <t>konstrukce pro uchycení pisoáru osová rozteč CW profilů 450-625mm</t>
  </si>
  <si>
    <t>1834708537</t>
  </si>
  <si>
    <t>271</t>
  </si>
  <si>
    <t>763173114</t>
  </si>
  <si>
    <t>Montáž nosičů zařizovacích předmětů pro konstrukce ze sádrokartonových desek úchytu pro potrubí</t>
  </si>
  <si>
    <t>-28252558</t>
  </si>
  <si>
    <t>https://podminky.urs.cz/item/CS_URS_2025_01/763173114</t>
  </si>
  <si>
    <t>272</t>
  </si>
  <si>
    <t>59030723</t>
  </si>
  <si>
    <t>konstrukce k uchycení odpadního potrubí D 40mm osová rozteč CW profilů 460-625mm</t>
  </si>
  <si>
    <t>1316380853</t>
  </si>
  <si>
    <t>273</t>
  </si>
  <si>
    <t>763173132</t>
  </si>
  <si>
    <t>Montáž nosičů zařizovacích předmětů pro konstrukce ze sádrokartonových desek držáku baterie</t>
  </si>
  <si>
    <t>-1581202107</t>
  </si>
  <si>
    <t>https://podminky.urs.cz/item/CS_URS_2025_01/763173132</t>
  </si>
  <si>
    <t>274</t>
  </si>
  <si>
    <t>59030720</t>
  </si>
  <si>
    <t>konstrukce pro uchycení baterií osová rozteč CW profilů 460-625mm</t>
  </si>
  <si>
    <t>1060351647</t>
  </si>
  <si>
    <t>275</t>
  </si>
  <si>
    <t>763111761</t>
  </si>
  <si>
    <t>Příčka ze sádrokartonových desek Příplatek k cenám za zahuštění profilů u příček s nosnou konstrukcí z jednoduchých profilů na vzdálenost 31 cm</t>
  </si>
  <si>
    <t>-1091599042</t>
  </si>
  <si>
    <t>https://podminky.urs.cz/item/CS_URS_2025_01/763111761</t>
  </si>
  <si>
    <t>"lokální ztužení stěn přes výšku 3 m "50</t>
  </si>
  <si>
    <t>276</t>
  </si>
  <si>
    <t>impreg.</t>
  </si>
  <si>
    <t>Příplatek za použití desek impregnovaných H2</t>
  </si>
  <si>
    <t>-1265053273</t>
  </si>
  <si>
    <t>obklad01*(0,24+3,1)</t>
  </si>
  <si>
    <t>obklad02*(0,16+3,14)</t>
  </si>
  <si>
    <t>obklad03*(0,14+3)</t>
  </si>
  <si>
    <t>763-21</t>
  </si>
  <si>
    <t>Předstěny</t>
  </si>
  <si>
    <t>277</t>
  </si>
  <si>
    <t>763121424</t>
  </si>
  <si>
    <t>Stěna předsazená ze sádrokartonových desek s nosnou konstrukcí z ocelových profilů CW, UW jednoduše opláštěná deskou impregnovanou H2 tl. 12,5 mm bez izolace, EI 15, stěna tl. 87,5 mm, profil 75</t>
  </si>
  <si>
    <t>-2138449413</t>
  </si>
  <si>
    <t>https://podminky.urs.cz/item/CS_URS_2025_01/763121424</t>
  </si>
  <si>
    <t>278</t>
  </si>
  <si>
    <t>763121714</t>
  </si>
  <si>
    <t>Stěna předsazená ze sádrokartonových desek ostatní konstrukce a práce na předsazených stěnách ze sádrokartonových desek základní penetrační nátěr</t>
  </si>
  <si>
    <t>800658859</t>
  </si>
  <si>
    <t>https://podminky.urs.cz/item/CS_URS_2025_01/763121714</t>
  </si>
  <si>
    <t>764</t>
  </si>
  <si>
    <t>Konstrukce klempířské</t>
  </si>
  <si>
    <t>279</t>
  </si>
  <si>
    <t>764203156</t>
  </si>
  <si>
    <t>Montáž oplechování střešních prvků sněhového zachytávače průbežného dvoutrubkového</t>
  </si>
  <si>
    <t>2066421357</t>
  </si>
  <si>
    <t>https://podminky.urs.cz/item/CS_URS_2025_01/764203156</t>
  </si>
  <si>
    <t>"O07"25</t>
  </si>
  <si>
    <t>280</t>
  </si>
  <si>
    <t xml:space="preserve">zachytávač sněhový dle specifikace O07 vč. montážního materiálu </t>
  </si>
  <si>
    <t>-1192753915</t>
  </si>
  <si>
    <t>281</t>
  </si>
  <si>
    <t>K060</t>
  </si>
  <si>
    <t>D+M stoupací plošina 1000x250mm dle specifikace PD, O12</t>
  </si>
  <si>
    <t>-1212524653</t>
  </si>
  <si>
    <t>282</t>
  </si>
  <si>
    <t>998764102</t>
  </si>
  <si>
    <t>Přesun hmot pro konstrukce klempířské stanovený z hmotnosti přesunovaného materiálu vodorovná dopravní vzdálenost do 50 m základní v objektech výšky přes 6 do 12 m</t>
  </si>
  <si>
    <t>1719110418</t>
  </si>
  <si>
    <t>https://podminky.urs.cz/item/CS_URS_2025_01/998764102</t>
  </si>
  <si>
    <t>764-1</t>
  </si>
  <si>
    <t>Krytina</t>
  </si>
  <si>
    <t>283</t>
  </si>
  <si>
    <t>764111641</t>
  </si>
  <si>
    <t>Krytina ze svitků, ze šablon nebo taškových tabulí z pozinkovaného plechu s povrchovou úpravou s úpravou u okapů, prostupů a výčnělků střechy rovné drážkováním ze svitků do rš 670 mm, sklon střechy do 30°</t>
  </si>
  <si>
    <t>1502479410</t>
  </si>
  <si>
    <t>https://podminky.urs.cz/item/CS_URS_2025_01/764111641</t>
  </si>
  <si>
    <t>284</t>
  </si>
  <si>
    <t>764111643</t>
  </si>
  <si>
    <t>Krytina ze svitků, ze šablon nebo taškových tabulí z pozinkovaného plechu s povrchovou úpravou s úpravou u okapů, prostupů a výčnělků střechy rovné drážkováním ze svitků do rš 670 mm, sklon střechy přes 30 do 60°</t>
  </si>
  <si>
    <t>701321832</t>
  </si>
  <si>
    <t>https://podminky.urs.cz/item/CS_URS_2025_01/764111643</t>
  </si>
  <si>
    <t>285</t>
  </si>
  <si>
    <t>764212606</t>
  </si>
  <si>
    <t>Oplechování střešních prvků z pozinkovaného plechu s povrchovou úpravou úžlabí rš 500 mm</t>
  </si>
  <si>
    <t>1540534531</t>
  </si>
  <si>
    <t>https://podminky.urs.cz/item/CS_URS_2025_01/764212606</t>
  </si>
  <si>
    <t>"K10"16,4</t>
  </si>
  <si>
    <t>286</t>
  </si>
  <si>
    <t>764211616</t>
  </si>
  <si>
    <t>Oplechování střešních prvků z pozinkovaného plechu s povrchovou úpravou hřebene větraného s použitím hřebenového plechu s těsněním a perforovaným plechem rš 500 mm</t>
  </si>
  <si>
    <t>941437541</t>
  </si>
  <si>
    <t>https://podminky.urs.cz/item/CS_URS_2025_01/764211616</t>
  </si>
  <si>
    <t>23,4</t>
  </si>
  <si>
    <t>"K07</t>
  </si>
  <si>
    <t>287</t>
  </si>
  <si>
    <t>764212634.</t>
  </si>
  <si>
    <t>Oplechování střešních prvků z pozinkovaného plechu s povrchovou úpravou štítu závětrnou lištou rš 309 mm</t>
  </si>
  <si>
    <t>-2067074991</t>
  </si>
  <si>
    <t>"K05"27,2</t>
  </si>
  <si>
    <t>288</t>
  </si>
  <si>
    <t>764212634</t>
  </si>
  <si>
    <t>Oplechování střešních prvků z pozinkovaného plechu s povrchovou úpravou štítu závětrnou lištou rš 330 mm</t>
  </si>
  <si>
    <t>-1773472455</t>
  </si>
  <si>
    <t>https://podminky.urs.cz/item/CS_URS_2025_01/764212634</t>
  </si>
  <si>
    <t>"K06"11</t>
  </si>
  <si>
    <t>289</t>
  </si>
  <si>
    <t>764011616</t>
  </si>
  <si>
    <t>Podkladní plech z pozinkovaného plechu s povrchovou úpravou rš 485 mm</t>
  </si>
  <si>
    <t>1093250657</t>
  </si>
  <si>
    <t>https://podminky.urs.cz/item/CS_URS_2025_01/764011616</t>
  </si>
  <si>
    <t>290</t>
  </si>
  <si>
    <t>764011614</t>
  </si>
  <si>
    <t>Podkladní plech z pozinkovaného plechu s povrchovou úpravou rš 330 mm</t>
  </si>
  <si>
    <t>1545848504</t>
  </si>
  <si>
    <t>https://podminky.urs.cz/item/CS_URS_2025_01/764011614</t>
  </si>
  <si>
    <t>291</t>
  </si>
  <si>
    <t>764212664</t>
  </si>
  <si>
    <t>Oplechování střešních prvků z pozinkovaného plechu s povrchovou úpravou okapu střechy rovné okapovým plechem rš 308 mm</t>
  </si>
  <si>
    <t>-156902440</t>
  </si>
  <si>
    <t>https://podminky.urs.cz/item/CS_URS_2025_01/764212664</t>
  </si>
  <si>
    <t>"K04"26,8</t>
  </si>
  <si>
    <t>292</t>
  </si>
  <si>
    <t>764011615</t>
  </si>
  <si>
    <t>Podkladní plech z pozinkovaného plechu s povrchovou úpravou rš 350 mm</t>
  </si>
  <si>
    <t>-1647913828</t>
  </si>
  <si>
    <t>https://podminky.urs.cz/item/CS_URS_2025_01/764011615</t>
  </si>
  <si>
    <t>293</t>
  </si>
  <si>
    <t>764002414</t>
  </si>
  <si>
    <t>Montáž strukturované oddělovací rohože jakékoli rš</t>
  </si>
  <si>
    <t>1465021078</t>
  </si>
  <si>
    <t>https://podminky.urs.cz/item/CS_URS_2025_01/764002414</t>
  </si>
  <si>
    <t>294</t>
  </si>
  <si>
    <t>28329043</t>
  </si>
  <si>
    <t>fólie PUR/PP difuzně propustná s nakašírovanou PP strukturovanou rohoží v 8 mm pod hladkou plechovou krytinu, integrovaná samolepící páska, 380 g/m2</t>
  </si>
  <si>
    <t>-1482447228</t>
  </si>
  <si>
    <t>295</t>
  </si>
  <si>
    <t>765111201</t>
  </si>
  <si>
    <t>Montáž krytiny okapové hrany s okapním větracím pásem</t>
  </si>
  <si>
    <t>-1176751435</t>
  </si>
  <si>
    <t>https://podminky.urs.cz/item/CS_URS_2025_01/765111201</t>
  </si>
  <si>
    <t>pokud není systémové řešení u krytiny!!!!</t>
  </si>
  <si>
    <t>296</t>
  </si>
  <si>
    <t>59660027</t>
  </si>
  <si>
    <t>pás Al okapní ochranný a větrací šířky 100mm</t>
  </si>
  <si>
    <t>2097548891</t>
  </si>
  <si>
    <t>24,545*1,1 'Přepočtené koeficientem množství</t>
  </si>
  <si>
    <t>297</t>
  </si>
  <si>
    <t>764315621</t>
  </si>
  <si>
    <t>Lemování trub, konzol, držáků a ostatních kusových prvků z pozinkovaného plechu s povrchovou úpravou střech s krytinou skládanou mimo prejzovou nebo z plechu, průměr do 75 mm</t>
  </si>
  <si>
    <t>-548119261</t>
  </si>
  <si>
    <t>https://podminky.urs.cz/item/CS_URS_2025_01/764315621</t>
  </si>
  <si>
    <t>"záchytný systém"3</t>
  </si>
  <si>
    <t>298</t>
  </si>
  <si>
    <t>764315623</t>
  </si>
  <si>
    <t>Lemování trub, konzol, držáků a ostatních kusových prvků z pozinkovaného plechu s povrchovou úpravou střech s krytinou skládanou mimo prejzovou nebo z plechu, průměr přes 100 do 150 mm</t>
  </si>
  <si>
    <t>-310786380</t>
  </si>
  <si>
    <t>https://podminky.urs.cz/item/CS_URS_2025_01/764315623</t>
  </si>
  <si>
    <t>"ZTI DN 110"5</t>
  </si>
  <si>
    <t>299</t>
  </si>
  <si>
    <t>764315625</t>
  </si>
  <si>
    <t>Lemování trub, konzol, držáků a ostatních kusových prvků z pozinkovaného plechu s povrchovou úpravou střech s krytinou skládanou mimo prejzovou nebo z plechu, průměr přes 200 do 300 mm</t>
  </si>
  <si>
    <t>-1211854265</t>
  </si>
  <si>
    <t>https://podminky.urs.cz/item/CS_URS_2025_01/764315625</t>
  </si>
  <si>
    <t>"odvětrání VZT"2</t>
  </si>
  <si>
    <t>300</t>
  </si>
  <si>
    <t>764315625R</t>
  </si>
  <si>
    <t>Lemování trub, konzol, držáků a ostatních kusových prvků z pozinkovaného plechu s povrchovou úpravou střech s krytinou skládanou mimo prejzovou nebo z plechu, průměr přes 300 do 400 mm</t>
  </si>
  <si>
    <t>2020329157</t>
  </si>
  <si>
    <t>301</t>
  </si>
  <si>
    <t>764218611RR</t>
  </si>
  <si>
    <t>Oplechování říms a ozdobných prvků a ostatních atypických prvků z pozinkovaného plechu s povrchovou úpravou rovných, vč. spojovacích prostředků a navazností na okolní kce</t>
  </si>
  <si>
    <t>770115014</t>
  </si>
  <si>
    <t>"K11"12,2*0,725</t>
  </si>
  <si>
    <t>12,4*0,445</t>
  </si>
  <si>
    <t>12,4*0,465</t>
  </si>
  <si>
    <t>"K12</t>
  </si>
  <si>
    <t>3,2*0,525</t>
  </si>
  <si>
    <t>3,2*0,445</t>
  </si>
  <si>
    <t>3,2*0,265</t>
  </si>
  <si>
    <t>"K13</t>
  </si>
  <si>
    <t>10,7*0,77</t>
  </si>
  <si>
    <t>"K14</t>
  </si>
  <si>
    <t>13*0,79</t>
  </si>
  <si>
    <t>13*0,14</t>
  </si>
  <si>
    <t>764-2</t>
  </si>
  <si>
    <t>Ostatní klemp. prvky</t>
  </si>
  <si>
    <t>302</t>
  </si>
  <si>
    <t>764216645</t>
  </si>
  <si>
    <t>Oplechování parapetů z pozinkovaného plechu s povrchovou úpravou rovných celoplošně lepené, bez rohů rš 360 mm</t>
  </si>
  <si>
    <t>-656702274</t>
  </si>
  <si>
    <t>https://podminky.urs.cz/item/CS_URS_2025_01/764216645</t>
  </si>
  <si>
    <t>"k01"36,8</t>
  </si>
  <si>
    <t>303</t>
  </si>
  <si>
    <t>764216665</t>
  </si>
  <si>
    <t>Oplechování parapetů z pozinkovaného plechu s povrchovou úpravou rovných celoplošně lepené, bez rohů Příplatek k cenám za zvýšenou pracnost při provedení rohu nebo koutu do rš 400 mm</t>
  </si>
  <si>
    <t>2028369298</t>
  </si>
  <si>
    <t>https://podminky.urs.cz/item/CS_URS_2025_01/764216665</t>
  </si>
  <si>
    <t>"1,2m"27*2</t>
  </si>
  <si>
    <t>"1,1m"4*2</t>
  </si>
  <si>
    <t>304</t>
  </si>
  <si>
    <t>764218605</t>
  </si>
  <si>
    <t>Oplechování říms a ozdobných prvků z pozinkovaného plechu s povrchovou úpravou rovných, bez rohů mechanicky kotvené rš 360 mm</t>
  </si>
  <si>
    <t>-263445812</t>
  </si>
  <si>
    <t>https://podminky.urs.cz/item/CS_URS_2025_01/764218605</t>
  </si>
  <si>
    <t>"K03"3,75</t>
  </si>
  <si>
    <t>764-3</t>
  </si>
  <si>
    <t>Okap</t>
  </si>
  <si>
    <t>305</t>
  </si>
  <si>
    <t>764511602</t>
  </si>
  <si>
    <t>Žlab podokapní z pozinkovaného plechu s povrchovou úpravou včetně háků a čel půlkruhový rš 330 mm</t>
  </si>
  <si>
    <t>-573168149</t>
  </si>
  <si>
    <t>https://podminky.urs.cz/item/CS_URS_2025_01/764511602</t>
  </si>
  <si>
    <t>306</t>
  </si>
  <si>
    <t>764511642</t>
  </si>
  <si>
    <t>Žlab podokapní z pozinkovaného plechu s povrchovou úpravou kotlík oválný (trychtýřový), rš žlabu/průměr svodu 330/100 mm</t>
  </si>
  <si>
    <t>228057369</t>
  </si>
  <si>
    <t>https://podminky.urs.cz/item/CS_URS_2025_01/764511642</t>
  </si>
  <si>
    <t>307</t>
  </si>
  <si>
    <t>764511622</t>
  </si>
  <si>
    <t>Žlab podokapní z pozinkovaného plechu s povrchovou úpravou roh nebo kout, žlabu půlkruhového rš 330 mm</t>
  </si>
  <si>
    <t>1852450056</t>
  </si>
  <si>
    <t>https://podminky.urs.cz/item/CS_URS_2025_01/764511622</t>
  </si>
  <si>
    <t>308</t>
  </si>
  <si>
    <t>764518632</t>
  </si>
  <si>
    <t>Svod z pozinkovaného plechu s upraveným povrchem včetně objímek, kolen a odskoků čistící kus kruhového svodu, průměru 100 mm</t>
  </si>
  <si>
    <t>-85186924</t>
  </si>
  <si>
    <t>https://podminky.urs.cz/item/CS_URS_2025_01/764518632</t>
  </si>
  <si>
    <t>309</t>
  </si>
  <si>
    <t>764518622</t>
  </si>
  <si>
    <t>Svod z pozinkovaného plechu s upraveným povrchem včetně objímek, kolen a odskoků kruhový, průměru 100 mm</t>
  </si>
  <si>
    <t>-1241229357</t>
  </si>
  <si>
    <t>https://podminky.urs.cz/item/CS_URS_2025_01/764518622</t>
  </si>
  <si>
    <t>2*9,8+2,*9,5</t>
  </si>
  <si>
    <t>765</t>
  </si>
  <si>
    <t>Krytina skládaná</t>
  </si>
  <si>
    <t>310</t>
  </si>
  <si>
    <t>998765102</t>
  </si>
  <si>
    <t>Přesun hmot pro krytiny skládané stanovený z hmotnosti přesunovaného materiálu vodorovná dopravní vzdálenost do 50 m základní na objektech výšky přes 6 do 12 m</t>
  </si>
  <si>
    <t>298795741</t>
  </si>
  <si>
    <t>https://podminky.urs.cz/item/CS_URS_2025_01/998765102</t>
  </si>
  <si>
    <t>765-1</t>
  </si>
  <si>
    <t>DHV</t>
  </si>
  <si>
    <t>311</t>
  </si>
  <si>
    <t>764212662</t>
  </si>
  <si>
    <t>Oplechování střešních prvků z pozinkovaného plechu s povrchovou úpravou okapu střechy rovné okapovým plechem rš 200 mm</t>
  </si>
  <si>
    <t>-936103825</t>
  </si>
  <si>
    <t>https://podminky.urs.cz/item/CS_URS_2025_01/764212662</t>
  </si>
  <si>
    <t>312</t>
  </si>
  <si>
    <t>765191023</t>
  </si>
  <si>
    <t>Montáž pojistné hydroizolační nebo parotěsné fólie kladené ve sklonu přes 20° s lepenými přesahy na bednění nebo tepelnou izolaci</t>
  </si>
  <si>
    <t>1035148654</t>
  </si>
  <si>
    <t>https://podminky.urs.cz/item/CS_URS_2025_01/765191023</t>
  </si>
  <si>
    <t>313</t>
  </si>
  <si>
    <t>765191051</t>
  </si>
  <si>
    <t>Montáž pojistné hydroizolační nebo parotěsné fólie hřebene nebo nároží, střechy větrané</t>
  </si>
  <si>
    <t>1595949668</t>
  </si>
  <si>
    <t>https://podminky.urs.cz/item/CS_URS_2025_01/765191051</t>
  </si>
  <si>
    <t>hřeben+hřeben2</t>
  </si>
  <si>
    <t>314</t>
  </si>
  <si>
    <t>765191061</t>
  </si>
  <si>
    <t>Montáž pojistné hydroizolační nebo parotěsné fólie úžlabí, střechy větrané</t>
  </si>
  <si>
    <t>-1998958651</t>
  </si>
  <si>
    <t>https://podminky.urs.cz/item/CS_URS_2025_01/765191061</t>
  </si>
  <si>
    <t>315</t>
  </si>
  <si>
    <t>765191071</t>
  </si>
  <si>
    <t>Montáž pojistné hydroizolační nebo parotěsné fólie okapu přesahem na okapnici</t>
  </si>
  <si>
    <t>-1564157778</t>
  </si>
  <si>
    <t>https://podminky.urs.cz/item/CS_URS_2025_01/765191071</t>
  </si>
  <si>
    <t>šikmá11+šikmá21</t>
  </si>
  <si>
    <t>316</t>
  </si>
  <si>
    <t>28329220</t>
  </si>
  <si>
    <t>fólie kontaktní difuzně propustná pro doplňkovou hydroizolační vrstvu, monolitická dvouvrstvá PES 270g/m2</t>
  </si>
  <si>
    <t>-472472864</t>
  </si>
  <si>
    <t>Poznámka k položce:_x000d_
Kontaktní pojistná hydroizolace určená pro šikmé střechy a aplikaci na bednění. Dále je možné ji použít jako separační nesmáčivou vrstvu na XPS v inverzních a vegetačních.
střechách.</t>
  </si>
  <si>
    <t>hřeben*0,5+úžlabí*0,5</t>
  </si>
  <si>
    <t>hřeben2*0,5+0*0,5</t>
  </si>
  <si>
    <t>245,042*1,165 'Přepočtené koeficientem množství</t>
  </si>
  <si>
    <t>766</t>
  </si>
  <si>
    <t>Konstrukce truhlářské</t>
  </si>
  <si>
    <t>317</t>
  </si>
  <si>
    <t>766_vlastní</t>
  </si>
  <si>
    <t>Dřevěný rám pro zavěšení schodů</t>
  </si>
  <si>
    <t>1079157476</t>
  </si>
  <si>
    <t>318</t>
  </si>
  <si>
    <t>766231113</t>
  </si>
  <si>
    <t>Montáž sklápěcích schodů na půdu s vyřezáním otvoru a kompletizací</t>
  </si>
  <si>
    <t>335313483</t>
  </si>
  <si>
    <t>https://podminky.urs.cz/item/CS_URS_2025_01/766231113</t>
  </si>
  <si>
    <t>319</t>
  </si>
  <si>
    <t>55347585</t>
  </si>
  <si>
    <t>schody skládací dle specifikace O11</t>
  </si>
  <si>
    <t>-1364500049</t>
  </si>
  <si>
    <t>320</t>
  </si>
  <si>
    <t>766671002</t>
  </si>
  <si>
    <t>Montáž střešních oken dřevěných nebo plastových kyvných, výklopných/kyvných s okenním rámem a lemováním, s plisovaným límcem, s napojením na krytinu do krytiny ploché, rozměru 66 x 118 cm</t>
  </si>
  <si>
    <t>1967397920</t>
  </si>
  <si>
    <t>https://podminky.urs.cz/item/CS_URS_2025_01/766671002</t>
  </si>
  <si>
    <t>"O10"1</t>
  </si>
  <si>
    <t>321</t>
  </si>
  <si>
    <t>61124495R</t>
  </si>
  <si>
    <t>střešní výlez, izolační trojsklo 66x118cm, dle specifikace O10</t>
  </si>
  <si>
    <t>1837495594</t>
  </si>
  <si>
    <t>322</t>
  </si>
  <si>
    <t>61124161</t>
  </si>
  <si>
    <t>lemování střešních oken 66x118cm</t>
  </si>
  <si>
    <t>-1655961353</t>
  </si>
  <si>
    <t>323</t>
  </si>
  <si>
    <t>61124086</t>
  </si>
  <si>
    <t>zateplovací sada střešních oken manžeta z hydroizolační fólie 66x118cm</t>
  </si>
  <si>
    <t>sada</t>
  </si>
  <si>
    <t>-1746455600</t>
  </si>
  <si>
    <t>324</t>
  </si>
  <si>
    <t>K045</t>
  </si>
  <si>
    <t>D+M masivní dřevěné ostění oken z interiéru na celou hloubku ostění, včetně parapetu a nadpraží dle specifikace PD. T01</t>
  </si>
  <si>
    <t>2007656228</t>
  </si>
  <si>
    <t>325</t>
  </si>
  <si>
    <t>K046</t>
  </si>
  <si>
    <t>D+M masivní dřevěné ostění dveří u vstupu na celou hloubku ostění, včetně nadpraží dle specifikace PD. T02</t>
  </si>
  <si>
    <t>-1493042648</t>
  </si>
  <si>
    <t>326</t>
  </si>
  <si>
    <t>K047</t>
  </si>
  <si>
    <t>D+M masivní dřevěné ostění dveří u vstupu na celou hloubku ostění, včetně nadpraží dle specifikace PD. T03</t>
  </si>
  <si>
    <t>-144974408</t>
  </si>
  <si>
    <t>327</t>
  </si>
  <si>
    <t>K048</t>
  </si>
  <si>
    <t>D+M masivní dřevěné ostění dveří do zděné stěny na celou hloubku ostění, včetně nadpraží dle specifikace PD. T04</t>
  </si>
  <si>
    <t>-1767366015</t>
  </si>
  <si>
    <t>328</t>
  </si>
  <si>
    <t>K049</t>
  </si>
  <si>
    <t>D+M masivní dřevěné ostění dveří do zděné stěny na celou hloubku ostění, včetně nadpraží dle specifikace PD. T05</t>
  </si>
  <si>
    <t>-107382471</t>
  </si>
  <si>
    <t>329</t>
  </si>
  <si>
    <t>K050</t>
  </si>
  <si>
    <t>D+M masivní dřevěné ostění dveří do zděné stěny na celou hloubku ostění, včetně nadpraží dle specifikace PD. T06</t>
  </si>
  <si>
    <t>-878441347</t>
  </si>
  <si>
    <t>330</t>
  </si>
  <si>
    <t>K051</t>
  </si>
  <si>
    <t>D+M masivní dřevěné ostění posuvné stěny na celou hloubku ostění, včetně nadpraží dle specifikace PD, T07</t>
  </si>
  <si>
    <t>-1089614607</t>
  </si>
  <si>
    <t>331</t>
  </si>
  <si>
    <t>K052</t>
  </si>
  <si>
    <t>D+M masivní dřevěné ostění oken z interiéru na celou hloubku ostění, včetně parapetu a nadpraží dle specifikace PD, T08</t>
  </si>
  <si>
    <t>-620681398</t>
  </si>
  <si>
    <t>332</t>
  </si>
  <si>
    <t>K053</t>
  </si>
  <si>
    <t>D+M masivní dřevěné ostění oken z interiéru na celou hloubku ostění, včetně parapetu a nadpraží dle specifikace PD, T09</t>
  </si>
  <si>
    <t>1344233070</t>
  </si>
  <si>
    <t>333</t>
  </si>
  <si>
    <t>K054</t>
  </si>
  <si>
    <t>D+M masivní dřevěné ostění oken z interiéru na celou hloubku ostění, včetně parapetu a nadpraží dle specifikace PD, T10</t>
  </si>
  <si>
    <t>476294139</t>
  </si>
  <si>
    <t>334</t>
  </si>
  <si>
    <t>998766101</t>
  </si>
  <si>
    <t>Přesun hmot pro konstrukce truhlářské stanovený z hmotnosti přesunovaného materiálu vodorovná dopravní vzdálenost do 50 m základní v objektech výšky do 6 m</t>
  </si>
  <si>
    <t>833962184</t>
  </si>
  <si>
    <t>https://podminky.urs.cz/item/CS_URS_2025_01/998766101</t>
  </si>
  <si>
    <t>335</t>
  </si>
  <si>
    <t>998766102</t>
  </si>
  <si>
    <t>Přesun hmot pro konstrukce truhlářské stanovený z hmotnosti přesunovaného materiálu vodorovná dopravní vzdálenost do 50 m základní v objektech výšky přes 6 do 12 m</t>
  </si>
  <si>
    <t>-961433125</t>
  </si>
  <si>
    <t>https://podminky.urs.cz/item/CS_URS_2025_01/998766102</t>
  </si>
  <si>
    <t>336</t>
  </si>
  <si>
    <t>K054x</t>
  </si>
  <si>
    <t>D+M masivní dřevěné ostění oken z interiéru na celou hloubku ostění, včetně parapetu a nadpraží dle specifikace PD, T11 - kruhové</t>
  </si>
  <si>
    <t>-366757023</t>
  </si>
  <si>
    <t>766-1</t>
  </si>
  <si>
    <t>Výplně otvorů vnitřních</t>
  </si>
  <si>
    <t>337</t>
  </si>
  <si>
    <t>K020</t>
  </si>
  <si>
    <t>D+M vnitřní dveře jednokřídlé plné bezfalcové otočné, pravé, obložková zárubeň vč. kování a příslušenství dle specifikace PD, 700/2000mm, D01</t>
  </si>
  <si>
    <t>-1744768986</t>
  </si>
  <si>
    <t>338</t>
  </si>
  <si>
    <t>K021</t>
  </si>
  <si>
    <t>D+M vnitřní dveře jednokřídlé plné bezfalcové otočné, levé, obložková zárubeň vč. kování a příslušenství dle specifikace PD, 700/2000mm, D01</t>
  </si>
  <si>
    <t>2047465587</t>
  </si>
  <si>
    <t>339</t>
  </si>
  <si>
    <t>K022</t>
  </si>
  <si>
    <t>D+M vnitřní dveře jednokřídlé plné bezfalcové otočné, levé, obložková zárubeň vč. kování a příslušenství dle specifikace PD, 800/2000mm, D02</t>
  </si>
  <si>
    <t>-1558940793</t>
  </si>
  <si>
    <t>340</t>
  </si>
  <si>
    <t>K023</t>
  </si>
  <si>
    <t>D+M vnitřní dveře jednokřídlé plné bezfalcové otočné s nadsvětlíkem, pravé, obložková zárubeň vč. kování a příslušenství dle specifikace PD, 800/2000mm + 800/440mm, D03</t>
  </si>
  <si>
    <t>951895122</t>
  </si>
  <si>
    <t>341</t>
  </si>
  <si>
    <t>K024</t>
  </si>
  <si>
    <t>D+M vnitřní dveře jednokřídlé plné bezfalcové otočné s nadsvětlíkem, levé, obložková zárubeň vč. kování a příslušenství dle specifikace PD, 800/2000mm + 800/470mm, D04</t>
  </si>
  <si>
    <t>479090533</t>
  </si>
  <si>
    <t>342</t>
  </si>
  <si>
    <t>K025</t>
  </si>
  <si>
    <t>D+M vnitřní dveře jednokřídlé plné bezfalcové otočné s nadsvětlíkem, levé, obložková zárubeň vč. kování a příslušenství dle specifikace PD, 800/2000mm + 800/440mm, D05</t>
  </si>
  <si>
    <t>-926493156</t>
  </si>
  <si>
    <t>343</t>
  </si>
  <si>
    <t>K026</t>
  </si>
  <si>
    <t>D+M vnitřní dveře jednokřídlé plné bezfalcové otočné, levé, obložková zárubeň vč. kování a příslušenství dle specifikace PD, 700/2000mm, D06</t>
  </si>
  <si>
    <t>-358580095</t>
  </si>
  <si>
    <t>344</t>
  </si>
  <si>
    <t>K027</t>
  </si>
  <si>
    <t>D+M vnitřní dveře jednokřídlé plné bezfalcové otočné, pravé, obložková zárubeň vč. kování a příslušenství dle specifikace PD, 700/2000mm, D06</t>
  </si>
  <si>
    <t>-1041851854</t>
  </si>
  <si>
    <t>345</t>
  </si>
  <si>
    <t>K029</t>
  </si>
  <si>
    <t>D+M vnitřní dveře dvoukřídlé plné bezfalcové otočné s nadsvětlíkem, pravé, obložkové zárubeň vč. kování a příslušenství dle specifikace PD, 1440/2000mm + 1500/440mm, D07</t>
  </si>
  <si>
    <t>-156442945</t>
  </si>
  <si>
    <t>346</t>
  </si>
  <si>
    <t>K030</t>
  </si>
  <si>
    <t>D+M vnitřní dveře jednokřídlé plné posuvné na stěnu, levé, obložková zárubeň vč. kování a příslušenství dle specifikace PD 800/2000mm, D08</t>
  </si>
  <si>
    <t>-1809492402</t>
  </si>
  <si>
    <t>347</t>
  </si>
  <si>
    <t>K031</t>
  </si>
  <si>
    <t>D+M posuvné dřevěné rámy s výplní vlněným sklem parkování na stěnu, vč. kování a příslušenství dle specifikace PD, 2200/1475mm, D09</t>
  </si>
  <si>
    <t>-1704947304</t>
  </si>
  <si>
    <t>348</t>
  </si>
  <si>
    <t>K032</t>
  </si>
  <si>
    <t>D+M vnitřní dveře jednokřídlé plné bezfalcové otočné, levé, obložková zárubeň vč. kování a příslušenství dle specifikace PD, 800/2200mm, D10</t>
  </si>
  <si>
    <t>1495388764</t>
  </si>
  <si>
    <t>349</t>
  </si>
  <si>
    <t>K033</t>
  </si>
  <si>
    <t>D+M vnitřní dveře jednokřídlé plné bezfalcové otočné, levé, obložková zárubeň vč. kování a příslušenství dle specifikace PD, 850/2200mm, D11</t>
  </si>
  <si>
    <t>-1554115711</t>
  </si>
  <si>
    <t>350</t>
  </si>
  <si>
    <t>K034</t>
  </si>
  <si>
    <t>D+M vnitřní dveře jednokřídlé plné bezfalcové otočné, pravé, obložková zárubeň vč. kování a příslušenství dle specifikace PD, 850/2200mm, D11</t>
  </si>
  <si>
    <t>-1106160731</t>
  </si>
  <si>
    <t>351</t>
  </si>
  <si>
    <t>K035</t>
  </si>
  <si>
    <t>D+M vnitřní dveře jednokřídlé plné bezfalcové otočné, levé, obložková zárubeň vč. kování a příslušenství dle specifikace PD, 900/2200mm, D12</t>
  </si>
  <si>
    <t>-1551566669</t>
  </si>
  <si>
    <t>352</t>
  </si>
  <si>
    <t>K036</t>
  </si>
  <si>
    <t>D+M vnitřní dveře jednokřídlé plné bezfalcové otočné s nadsvětlíkem, levé, obložková zárubeň vč. kování a příslušenství dle specifikace PD, 700/2000mm + 700/640mm, D13</t>
  </si>
  <si>
    <t>564511891</t>
  </si>
  <si>
    <t>353</t>
  </si>
  <si>
    <t>K037</t>
  </si>
  <si>
    <t>D+M vnitřní dveře jednokřídlé plné bezfalcové otočné s nadsvětlíkem, pravé, obložková zárubeň vč. kování a příslušenství dle specifikace PD, 700/2000mm + 700/640mm, D13</t>
  </si>
  <si>
    <t>-1049533939</t>
  </si>
  <si>
    <t>354</t>
  </si>
  <si>
    <t>K038</t>
  </si>
  <si>
    <t>D+M vnitřní dveře jednokřídlé plné bezfalcové otočné s nadsvětlíkem, pravé, obložková zárubeň vč. kování a příslušenství dle specifikace PD, 700/2000mm + 700/640mm, D14</t>
  </si>
  <si>
    <t>1947528262</t>
  </si>
  <si>
    <t>355</t>
  </si>
  <si>
    <t>K039</t>
  </si>
  <si>
    <t>D+M vnitřní dveře jednokřídlé plné bezfalcové otočné s nadsvětlíkem, levé, obložková zárubeň vč. kování a příslušenství dle specifikace PD, 700/2000mm + 700/640mm, D14</t>
  </si>
  <si>
    <t>1831058054</t>
  </si>
  <si>
    <t>356</t>
  </si>
  <si>
    <t>K040</t>
  </si>
  <si>
    <t>D+M vnitřní dveře jednokřídlé plné bezfalcové otočné, levé, obložková zárubeň vč. kování a příslušenství dle specifikace PD, 900/2200mm, D15</t>
  </si>
  <si>
    <t>-2105194124</t>
  </si>
  <si>
    <t>357</t>
  </si>
  <si>
    <t>K041</t>
  </si>
  <si>
    <t>D+M vnitřní dveře jednokřídlé plné bezfalcové otočné, pravé, obložková zárubeň vč. kování a příslušenství dle specifikace PD, 900/2200mm, D15</t>
  </si>
  <si>
    <t>408824180</t>
  </si>
  <si>
    <t>358</t>
  </si>
  <si>
    <t>K042</t>
  </si>
  <si>
    <t>D+M vnitřní dveře jednokřídlé plné bezfalcové otočné, levé, obložková zárubeň vč. kování a příslušenství dle specifikace PD, 800/2000mm, D16</t>
  </si>
  <si>
    <t>-1757419295</t>
  </si>
  <si>
    <t>359</t>
  </si>
  <si>
    <t>K043</t>
  </si>
  <si>
    <t>D+M dveře vnitřní posuvné do stavebního pouzdra, levé, vč. kování a příslušenství dle specifikace PD, 800/2000mm, D17 vč. pouzdra</t>
  </si>
  <si>
    <t>-251215048</t>
  </si>
  <si>
    <t>360</t>
  </si>
  <si>
    <t>K116</t>
  </si>
  <si>
    <t>D+M vnitřní dveře jednokřídlé plné bezfalcové otočné s nadsvětlíkem, pravé, obložková zárubeň vč. kování a příslušenství dle specifikace PD, 800/2000mm + 800/640mm, D19</t>
  </si>
  <si>
    <t>575784115</t>
  </si>
  <si>
    <t>361</t>
  </si>
  <si>
    <t>K117</t>
  </si>
  <si>
    <t>D+M vnitřní dveře jednokřídlé plné bezfalcové otočné, vč. zárubně, požární odolnost, vč. kování dle specifikace D18</t>
  </si>
  <si>
    <t>2100591774</t>
  </si>
  <si>
    <t>766-5</t>
  </si>
  <si>
    <t>Výplně v otvorů v obvodových stěnách - hliníkové/dřevohliníkové</t>
  </si>
  <si>
    <t>362</t>
  </si>
  <si>
    <t>K001</t>
  </si>
  <si>
    <t>D+M jednokřídlé dřevohliníkové okno, izolační trojsklo vč. úpravy připojovací spáry. 1200/1800mm, OV01</t>
  </si>
  <si>
    <t>935546192</t>
  </si>
  <si>
    <t>363</t>
  </si>
  <si>
    <t>K002</t>
  </si>
  <si>
    <t>D+M jednokřídlé vstupní dřevohliníkové dveře s fixním přísvětlíkem, levé, izolační trojsklo vč. úpravy připojovací spáry, 1500/2250mm, OV02</t>
  </si>
  <si>
    <t>184536037</t>
  </si>
  <si>
    <t>364</t>
  </si>
  <si>
    <t>K003</t>
  </si>
  <si>
    <t>D+M jednokřídlé vstupní dřevohliníkové dveře, levé, izolační trojsklo vč. úpravy připojovací spáry, 1200/2250mm, OV03</t>
  </si>
  <si>
    <t>1993494979</t>
  </si>
  <si>
    <t>365</t>
  </si>
  <si>
    <t>K004</t>
  </si>
  <si>
    <t>D+M jednokřídlé vstupní dřevohliníkové dveře, pravé, izolační trojsklo vč. úpravy připojovací spáry, 1030/2100mm, OV04</t>
  </si>
  <si>
    <t>119577283</t>
  </si>
  <si>
    <t>366</t>
  </si>
  <si>
    <t>D+M dvoukřídlé dřevohliníkové okno, izolační trojsklo vč. úpravy připojovací spáry, 1200/1850mm, OV05</t>
  </si>
  <si>
    <t>270526818</t>
  </si>
  <si>
    <t>367</t>
  </si>
  <si>
    <t>K006</t>
  </si>
  <si>
    <t>D+M dvoukřídlé dřevohliníkové okno, izolační trojsklo vč. úpravy připojovací spáry, 1200/1350mm, OV06</t>
  </si>
  <si>
    <t>1911955470</t>
  </si>
  <si>
    <t>368</t>
  </si>
  <si>
    <t>K010</t>
  </si>
  <si>
    <t>D+M dvoukřídlé dřevohliníkové okno, izolační trojsklo vč. úpravy připojovací spáry, 1100/1400mm, OV07</t>
  </si>
  <si>
    <t>-1121139844</t>
  </si>
  <si>
    <t>369</t>
  </si>
  <si>
    <t>D+M dvoukřídlé dřevohliníkové okno, izolační trojsklo vč. úpravy připojovací spáry, 1100/1700mm, OV08</t>
  </si>
  <si>
    <t>163246470</t>
  </si>
  <si>
    <t>370</t>
  </si>
  <si>
    <t>D+M dvoukřídlé dřevohliníkové okno, izolační trojsklo vč. úpravy připojovací spáry, 1200/1800mm, OV09</t>
  </si>
  <si>
    <t>-851463430</t>
  </si>
  <si>
    <t>371</t>
  </si>
  <si>
    <t>K019</t>
  </si>
  <si>
    <t>D+M kruhové dřevohliníkové okno, izolační trojsklo vč. úpravy připojovací spáry, pruměr 1200mm, OV10</t>
  </si>
  <si>
    <t>1184326041</t>
  </si>
  <si>
    <t>767</t>
  </si>
  <si>
    <t>Konstrukce zámečnické</t>
  </si>
  <si>
    <t>372</t>
  </si>
  <si>
    <t>K057</t>
  </si>
  <si>
    <t>D+M zabudované přídavné ocelové schodky s konstrukcí pro výlez na střechu dle specifikace PD, Z07</t>
  </si>
  <si>
    <t>-275252638</t>
  </si>
  <si>
    <t>373</t>
  </si>
  <si>
    <t>767531121</t>
  </si>
  <si>
    <t>Montáž vstupních čisticích zón z rohoží osazení rámu mosazného nebo hliníkového zapuštěného z L profilů</t>
  </si>
  <si>
    <t>1874354998</t>
  </si>
  <si>
    <t>https://podminky.urs.cz/item/CS_URS_2025_01/767531121</t>
  </si>
  <si>
    <t>"O4"(1,5+2)*2</t>
  </si>
  <si>
    <t>"O5"(1,25+1,14)*2</t>
  </si>
  <si>
    <t>"O6"(1,55+0,97)*2</t>
  </si>
  <si>
    <t>"Z03"(1,44+1,25)*2</t>
  </si>
  <si>
    <t>"Z04"(1,14+1,25)*2</t>
  </si>
  <si>
    <t>"Z05"(0,97+1,25)*2</t>
  </si>
  <si>
    <t>374</t>
  </si>
  <si>
    <t>69752160</t>
  </si>
  <si>
    <t>rám pro zapuštění profil L-30/30 25/25 20/30 15/30-Al</t>
  </si>
  <si>
    <t>-1180622185</t>
  </si>
  <si>
    <t>31,42*1,1 'Přepočtené koeficientem množství</t>
  </si>
  <si>
    <t>375</t>
  </si>
  <si>
    <t>767531213</t>
  </si>
  <si>
    <t>Montáž vstupních čisticích zón z rohoží kovových nebo plastových plochy přes 1 do 1,5 m2</t>
  </si>
  <si>
    <t>920005742</t>
  </si>
  <si>
    <t>https://podminky.urs.cz/item/CS_URS_2025_01/767531213</t>
  </si>
  <si>
    <t>376</t>
  </si>
  <si>
    <t>69752003</t>
  </si>
  <si>
    <t>rohož vstupní provedení hliník super 27 mm</t>
  </si>
  <si>
    <t>-1379952970</t>
  </si>
  <si>
    <t>"O5"1,25*1,14</t>
  </si>
  <si>
    <t>"O6"1,55*0,97</t>
  </si>
  <si>
    <t>2,929*1,1 'Přepočtené koeficientem množství</t>
  </si>
  <si>
    <t>377</t>
  </si>
  <si>
    <t>767531215</t>
  </si>
  <si>
    <t>Montáž vstupních čisticích zón z rohoží kovových nebo plastových plochy přes 2 m2</t>
  </si>
  <si>
    <t>807426412</t>
  </si>
  <si>
    <t>https://podminky.urs.cz/item/CS_URS_2025_01/767531215</t>
  </si>
  <si>
    <t>"O7"1,5*2</t>
  </si>
  <si>
    <t>378</t>
  </si>
  <si>
    <t>695574571</t>
  </si>
  <si>
    <t>3*1,1 'Přepočtené koeficientem množství</t>
  </si>
  <si>
    <t>379</t>
  </si>
  <si>
    <t>767531214</t>
  </si>
  <si>
    <t>Montáž vstupních čisticích zón z rohoží kovových nebo plastových plochy přes 1,5 do 2 m2</t>
  </si>
  <si>
    <t>1716565710</t>
  </si>
  <si>
    <t>https://podminky.urs.cz/item/CS_URS_2025_01/767531214</t>
  </si>
  <si>
    <t>"Z03"1,44*1,25</t>
  </si>
  <si>
    <t>"Z04"1,25*1,14</t>
  </si>
  <si>
    <t>"Z05"0,967*1,25</t>
  </si>
  <si>
    <t>380</t>
  </si>
  <si>
    <t>69752035</t>
  </si>
  <si>
    <t>rohož vstupní samonosná kovová - dle specifikace Z03-05</t>
  </si>
  <si>
    <t>41033598</t>
  </si>
  <si>
    <t>4,434*1,1 'Přepočtené koeficientem množství</t>
  </si>
  <si>
    <t>381</t>
  </si>
  <si>
    <t>K062</t>
  </si>
  <si>
    <t>D+M podkladná betonová vana pro čistící rošt dle specifikace PD, Z03, Z04, Z05,</t>
  </si>
  <si>
    <t>-1101629215</t>
  </si>
  <si>
    <t>382</t>
  </si>
  <si>
    <t>K064</t>
  </si>
  <si>
    <t>D+M dilatační profil dle specifikace O16 - stěna</t>
  </si>
  <si>
    <t xml:space="preserve">bm </t>
  </si>
  <si>
    <t>-1974940910</t>
  </si>
  <si>
    <t>2,18*6</t>
  </si>
  <si>
    <t>383</t>
  </si>
  <si>
    <t>K065</t>
  </si>
  <si>
    <t>D+M dilatační profil dle specifikace O16 - strop</t>
  </si>
  <si>
    <t>2114682955</t>
  </si>
  <si>
    <t>1,2*3</t>
  </si>
  <si>
    <t>K066</t>
  </si>
  <si>
    <t>D+M dilatační profil dle specifikace O16 - podlaha</t>
  </si>
  <si>
    <t>273586543</t>
  </si>
  <si>
    <t>1,2*2</t>
  </si>
  <si>
    <t>385</t>
  </si>
  <si>
    <t>K068</t>
  </si>
  <si>
    <t>D+M přístřešek technologií dle Z10, vč. kotvení, povrchové úpravy nosné kce, opláštění, spoj. prostředků</t>
  </si>
  <si>
    <t>18716777</t>
  </si>
  <si>
    <t>386</t>
  </si>
  <si>
    <t>998767102</t>
  </si>
  <si>
    <t>Přesun hmot pro zámečnické konstrukce stanovený z hmotnosti přesunovaného materiálu vodorovná dopravní vzdálenost do 50 m základní v objektech výšky přes 6 do 12 m</t>
  </si>
  <si>
    <t>-487222049</t>
  </si>
  <si>
    <t>https://podminky.urs.cz/item/CS_URS_2025_01/998767102</t>
  </si>
  <si>
    <t>767-1</t>
  </si>
  <si>
    <t>Atypické konstrukce</t>
  </si>
  <si>
    <t>387</t>
  </si>
  <si>
    <t>767995106R00</t>
  </si>
  <si>
    <t>Výroba a montáž kov. atypických konstr. do 250 kg</t>
  </si>
  <si>
    <t>1154661391</t>
  </si>
  <si>
    <t>Poznámka k položce:_x000d_
Položka je převzata z cenové soustavy RTS a zahrnuje pomocný materiál, krácení a vrtání materiálu, svařování, bez dodání hlavního materiálu nebo výrobku</t>
  </si>
  <si>
    <t>0,4305*1000 'Přepočtené koeficientem množství</t>
  </si>
  <si>
    <t>388</t>
  </si>
  <si>
    <t>767951112R00</t>
  </si>
  <si>
    <t>Pozinkování ocelových výrobků, hmotnost celková od 10 do 50 kg</t>
  </si>
  <si>
    <t>-976380247</t>
  </si>
  <si>
    <t>389</t>
  </si>
  <si>
    <t>13010744</t>
  </si>
  <si>
    <t>ocel profilová jakost S235JR (11 375) průřez IPE 120</t>
  </si>
  <si>
    <t>2022039430</t>
  </si>
  <si>
    <t>180,96/1000</t>
  </si>
  <si>
    <t>390</t>
  </si>
  <si>
    <t>13010930</t>
  </si>
  <si>
    <t>ocel profilová jakost S235JR (11 375) průřez UPE 120</t>
  </si>
  <si>
    <t>-1341344477</t>
  </si>
  <si>
    <t>249,5/1000</t>
  </si>
  <si>
    <t>391</t>
  </si>
  <si>
    <t>953943114</t>
  </si>
  <si>
    <t>Osazování drobných kovových předmětů výrobků ostatních jinde neuvedených do vynechaných či vysekaných kapes zdiva, se zajištěním polohy se zalitím maltou cementovou, hmotnosti přes 15 do 30 kg/kus</t>
  </si>
  <si>
    <t>1326415084</t>
  </si>
  <si>
    <t>https://podminky.urs.cz/item/CS_URS_2025_01/953943114</t>
  </si>
  <si>
    <t>392</t>
  </si>
  <si>
    <t>767995107R00</t>
  </si>
  <si>
    <t>Výroba a montáž kov. atypických konstr. do 500 kg</t>
  </si>
  <si>
    <t>89174858</t>
  </si>
  <si>
    <t xml:space="preserve">"3 NP - kce střechy </t>
  </si>
  <si>
    <t>2041,5</t>
  </si>
  <si>
    <t>393</t>
  </si>
  <si>
    <t>13010816</t>
  </si>
  <si>
    <t>ocel profilová jakost S235JR (11 375) průřez U (UPN) 100</t>
  </si>
  <si>
    <t>-663312519</t>
  </si>
  <si>
    <t>"301"185,3/1000</t>
  </si>
  <si>
    <t>"302"216,2/1000</t>
  </si>
  <si>
    <t>0,401*1,05 'Přepočtené koeficientem množství</t>
  </si>
  <si>
    <t>394</t>
  </si>
  <si>
    <t>13010826</t>
  </si>
  <si>
    <t>ocel profilová jakost S235JR (11 375) průřez U (UPN) 200</t>
  </si>
  <si>
    <t>-2114705007</t>
  </si>
  <si>
    <t>"302"726,1/1000</t>
  </si>
  <si>
    <t>"304"736,2/1000</t>
  </si>
  <si>
    <t>395</t>
  </si>
  <si>
    <t>13010714</t>
  </si>
  <si>
    <t>ocel profilová jakost S235JR (11 375) průřez I (IPN) 120</t>
  </si>
  <si>
    <t>829619996</t>
  </si>
  <si>
    <t>"308"13,9/1000</t>
  </si>
  <si>
    <t>0,014*1,05 'Přepočtené koeficientem množství</t>
  </si>
  <si>
    <t>396</t>
  </si>
  <si>
    <t>13611248</t>
  </si>
  <si>
    <t>plech ocelový hladký jakost S235JR tl 20mm tabule</t>
  </si>
  <si>
    <t>1872681493</t>
  </si>
  <si>
    <t>"305-307"(19,8+6,3+23,6)/1000</t>
  </si>
  <si>
    <t>0,05*1,05 'Přepočtené koeficientem množství</t>
  </si>
  <si>
    <t>397</t>
  </si>
  <si>
    <t>13611232</t>
  </si>
  <si>
    <t>plech ocelový hladký jakost S235JR tl 12mm tabule</t>
  </si>
  <si>
    <t>1703599587</t>
  </si>
  <si>
    <t>"308"17/1000</t>
  </si>
  <si>
    <t>398</t>
  </si>
  <si>
    <t>K073</t>
  </si>
  <si>
    <t>D+M žiletky pro kotvení krokví</t>
  </si>
  <si>
    <t>-901398362</t>
  </si>
  <si>
    <t>399</t>
  </si>
  <si>
    <t>-378223346</t>
  </si>
  <si>
    <t>"OR11"1964,5</t>
  </si>
  <si>
    <t>"OR12"491,3</t>
  </si>
  <si>
    <t>400</t>
  </si>
  <si>
    <t>13010728</t>
  </si>
  <si>
    <t>ocel profilová jakost S235JR (11 375) průřez I (IPN) 260</t>
  </si>
  <si>
    <t>-2088507923</t>
  </si>
  <si>
    <t>"OR11"323*4/1000</t>
  </si>
  <si>
    <t>"OR12"105,5*2/1000</t>
  </si>
  <si>
    <t>1,503*1,05 'Přepočtené koeficientem množství</t>
  </si>
  <si>
    <t>1805079152</t>
  </si>
  <si>
    <t>"OR11"115,5*4/1000</t>
  </si>
  <si>
    <t>"OR12"105,1*2/1000</t>
  </si>
  <si>
    <t>0,672*1,05 'Přepočtené koeficientem množství</t>
  </si>
  <si>
    <t>402</t>
  </si>
  <si>
    <t>13010242</t>
  </si>
  <si>
    <t>tyč ocelová plochá jakost S235JR (11 375) 60x6mm</t>
  </si>
  <si>
    <t>1380036526</t>
  </si>
  <si>
    <t>"OR11"6,9*4/1000</t>
  </si>
  <si>
    <t>"OR12"4,8*2/1000</t>
  </si>
  <si>
    <t>0,038*1,05 'Přepočtené koeficientem množství</t>
  </si>
  <si>
    <t>403</t>
  </si>
  <si>
    <t>13611228</t>
  </si>
  <si>
    <t>plech ocelový hladký jakost S235JR tl 10mm tabule</t>
  </si>
  <si>
    <t>-1886626488</t>
  </si>
  <si>
    <t>"OR11"15,1*4/1000</t>
  </si>
  <si>
    <t>"OR12"11,3*2/1000</t>
  </si>
  <si>
    <t>0,083*1,05 'Přepočtené koeficientem množství</t>
  </si>
  <si>
    <t>404</t>
  </si>
  <si>
    <t>13611238</t>
  </si>
  <si>
    <t>plech ocelový hladký jakost S235JR tl 16mm tabule</t>
  </si>
  <si>
    <t>-758670846</t>
  </si>
  <si>
    <t>"OR11"7,2*4/1000</t>
  </si>
  <si>
    <t>"OR12"7,2*2/1000</t>
  </si>
  <si>
    <t>783301313</t>
  </si>
  <si>
    <t>Příprava podkladu zámečnických konstrukcí před provedením nátěru odmaštění odmašťovačem ředidlovým</t>
  </si>
  <si>
    <t>-1892648447</t>
  </si>
  <si>
    <t>https://podminky.urs.cz/item/CS_URS_2025_01/783301313</t>
  </si>
  <si>
    <t>"OR11"</t>
  </si>
  <si>
    <t>3,855*2*4*0,906</t>
  </si>
  <si>
    <t>2,723*4*4*0,402</t>
  </si>
  <si>
    <t>0,24*0,05*16*4*2</t>
  </si>
  <si>
    <t>0,12*0,12*4*4*2</t>
  </si>
  <si>
    <t>0,06*0,25*10*4*2</t>
  </si>
  <si>
    <t>"detaily"2</t>
  </si>
  <si>
    <t>Mezisoučet</t>
  </si>
  <si>
    <t>2,5*2*2*0,775</t>
  </si>
  <si>
    <t>2,478*4*2*0,402</t>
  </si>
  <si>
    <t>0,06*0,25*7*2*2</t>
  </si>
  <si>
    <t>0,2*0,45*18*2*2</t>
  </si>
  <si>
    <t>0,12*0,12*4*2*2</t>
  </si>
  <si>
    <t>"detaily"1</t>
  </si>
  <si>
    <t xml:space="preserve">"střecha </t>
  </si>
  <si>
    <t>(4,37*4+5,1*4)*0,402</t>
  </si>
  <si>
    <t>(7,175*4+7,275*4)*0,697</t>
  </si>
  <si>
    <t>1,25*0,434</t>
  </si>
  <si>
    <t>(0,25*0,25*2+0,14*0,14*2+0,3*0,25*2+0,3*0,3*2)*2</t>
  </si>
  <si>
    <t>"detaily 2"</t>
  </si>
  <si>
    <t>406</t>
  </si>
  <si>
    <t>783314101</t>
  </si>
  <si>
    <t>Základní nátěr zámečnických konstrukcí jednonásobný syntetický</t>
  </si>
  <si>
    <t>944508795</t>
  </si>
  <si>
    <t>https://podminky.urs.cz/item/CS_URS_2025_01/783314101</t>
  </si>
  <si>
    <t>767-2</t>
  </si>
  <si>
    <t>Zábradlí</t>
  </si>
  <si>
    <t>407</t>
  </si>
  <si>
    <t>K055</t>
  </si>
  <si>
    <t>D+M předokenní zábradlí dle specifikace PD, Z01</t>
  </si>
  <si>
    <t>608545953</t>
  </si>
  <si>
    <t>408</t>
  </si>
  <si>
    <t>K056</t>
  </si>
  <si>
    <t>D+M předokenní zábradlí dle specifikace PD, Z02</t>
  </si>
  <si>
    <t>1164002466</t>
  </si>
  <si>
    <t>409</t>
  </si>
  <si>
    <t>K058</t>
  </si>
  <si>
    <t>D+M vnitřní ocelové schodišťové madlo dle specifikace PD, Z08</t>
  </si>
  <si>
    <t>2036952322</t>
  </si>
  <si>
    <t>410</t>
  </si>
  <si>
    <t>K059</t>
  </si>
  <si>
    <t>D+M vnitřní ocelové schodišťové madlo dle specifikace PD, Z09</t>
  </si>
  <si>
    <t>-2020276156</t>
  </si>
  <si>
    <t>411</t>
  </si>
  <si>
    <t>K067</t>
  </si>
  <si>
    <t>D+M zámečnický výrobek dle Z06</t>
  </si>
  <si>
    <t>367462570</t>
  </si>
  <si>
    <t>767-5</t>
  </si>
  <si>
    <t>Ochrana proti pádu</t>
  </si>
  <si>
    <t>412</t>
  </si>
  <si>
    <t>767881128</t>
  </si>
  <si>
    <t>Montáž záchytného systému proti pádu bodů samostatných nebo v systému s poddajným kotvícím vedením do dřevěných trámových konstrukcí sevřením, kotvení svrchní, objímkou</t>
  </si>
  <si>
    <t>-753279830</t>
  </si>
  <si>
    <t>https://podminky.urs.cz/item/CS_URS_2025_01/767881128</t>
  </si>
  <si>
    <t>413</t>
  </si>
  <si>
    <t>767881132</t>
  </si>
  <si>
    <t>Montáž záchytného systému proti pádu bodů samostatných nebo v systému s poddajným kotvícím vedením na šikmé střechy (přes 15 °) se střešní krytinou drážkovanou</t>
  </si>
  <si>
    <t>-1980598348</t>
  </si>
  <si>
    <t>https://podminky.urs.cz/item/CS_URS_2025_01/767881132</t>
  </si>
  <si>
    <t>414</t>
  </si>
  <si>
    <t>70921424</t>
  </si>
  <si>
    <t>kotvicí bod pro šikmé střechy s falcovanou krytinou</t>
  </si>
  <si>
    <t>-789163703</t>
  </si>
  <si>
    <t>415</t>
  </si>
  <si>
    <t>70921355</t>
  </si>
  <si>
    <t>kotvicí bod pro tenké dřevěné konstrukce pomocí 16ti vrutů dl 300mm</t>
  </si>
  <si>
    <t>-510070166</t>
  </si>
  <si>
    <t>416</t>
  </si>
  <si>
    <t>767881161</t>
  </si>
  <si>
    <t>Montáž záchytného systému proti pádu nástavců určených k upevnění na sloupky nebo body v systému poddajného kotvícího vedení montáž lana uchycení lana k nástavcům</t>
  </si>
  <si>
    <t>450271874</t>
  </si>
  <si>
    <t>https://podminky.urs.cz/item/CS_URS_2025_01/767881161</t>
  </si>
  <si>
    <t>417</t>
  </si>
  <si>
    <t>31452201</t>
  </si>
  <si>
    <t>nerezové lano určené pro systémy s požadavkem na permanentní kotvicí vedení tl 8mm</t>
  </si>
  <si>
    <t>-725263604</t>
  </si>
  <si>
    <t>771</t>
  </si>
  <si>
    <t>Podlahy z dlaždic</t>
  </si>
  <si>
    <t>418</t>
  </si>
  <si>
    <t>998771102</t>
  </si>
  <si>
    <t>Přesun hmot pro podlahy z dlaždic stanovený z hmotnosti přesunovaného materiálu vodorovná dopravní vzdálenost do 50 m základní v objektech výšky přes 6 do 12 m</t>
  </si>
  <si>
    <t>-1703556751</t>
  </si>
  <si>
    <t>https://podminky.urs.cz/item/CS_URS_2025_01/998771102</t>
  </si>
  <si>
    <t>771-1</t>
  </si>
  <si>
    <t>Hydroizolace pod dlažbu a obklad</t>
  </si>
  <si>
    <t>419</t>
  </si>
  <si>
    <t>632902221</t>
  </si>
  <si>
    <t>Příprava zatvrdlého povrchu betonových mazanin pro cementový potěr spojovacím (adhezním) můstkem</t>
  </si>
  <si>
    <t>-1893105330</t>
  </si>
  <si>
    <t>https://podminky.urs.cz/item/CS_URS_2025_01/632902221</t>
  </si>
  <si>
    <t>420</t>
  </si>
  <si>
    <t>771591207</t>
  </si>
  <si>
    <t>Izolace podlahy pod dlažbu montáž izolace nátěrem nebo stěrkou ve dvou vrstvách</t>
  </si>
  <si>
    <t>817561217</t>
  </si>
  <si>
    <t>https://podminky.urs.cz/item/CS_URS_2025_01/771591207</t>
  </si>
  <si>
    <t>"107"5,69</t>
  </si>
  <si>
    <t>"108"3,82</t>
  </si>
  <si>
    <t>"109"6,75</t>
  </si>
  <si>
    <t>"110"3,10</t>
  </si>
  <si>
    <t>"207"3,26</t>
  </si>
  <si>
    <t>"208"7,39</t>
  </si>
  <si>
    <t>"209"2,43</t>
  </si>
  <si>
    <t>"305"4,55</t>
  </si>
  <si>
    <t>"306"5,68</t>
  </si>
  <si>
    <t>"307"9,30</t>
  </si>
  <si>
    <t>421</t>
  </si>
  <si>
    <t>781131207</t>
  </si>
  <si>
    <t>Izolace stěny pod obklad montáž izolace nátěrem nebo stěrkou ve dvou vrstvách</t>
  </si>
  <si>
    <t>1660743620</t>
  </si>
  <si>
    <t>https://podminky.urs.cz/item/CS_URS_2025_01/781131207</t>
  </si>
  <si>
    <t>Obklad01*0,15</t>
  </si>
  <si>
    <t>Obklad02*0,15</t>
  </si>
  <si>
    <t>Obklad03*0,15</t>
  </si>
  <si>
    <t xml:space="preserve">"sprcha </t>
  </si>
  <si>
    <t>2,1*(0,9+0,89+0,9)</t>
  </si>
  <si>
    <t>422</t>
  </si>
  <si>
    <t>58581246</t>
  </si>
  <si>
    <t>stěrka hydroizolační jednosložková do interiéru pod dlažbu</t>
  </si>
  <si>
    <t>-1894722737</t>
  </si>
  <si>
    <t>Poznámka k položce:_x000d_
Stěrka hydroizolační vnitřní</t>
  </si>
  <si>
    <t>77,533*1,9 'Přepočtené koeficientem množství</t>
  </si>
  <si>
    <t>423</t>
  </si>
  <si>
    <t>781131237</t>
  </si>
  <si>
    <t>Izolace stěny pod obklad montáž těsnícího pásu pro styčné nebo dilatační spáry</t>
  </si>
  <si>
    <t>2134169448</t>
  </si>
  <si>
    <t>https://podminky.urs.cz/item/CS_URS_2025_01/781131237</t>
  </si>
  <si>
    <t>obklad01</t>
  </si>
  <si>
    <t>obklad02</t>
  </si>
  <si>
    <t>obklad03</t>
  </si>
  <si>
    <t>"sprcha"2,1*2</t>
  </si>
  <si>
    <t>"svislé kouty"7</t>
  </si>
  <si>
    <t>424</t>
  </si>
  <si>
    <t>28355022</t>
  </si>
  <si>
    <t>páska pružná těsnící hydroizolační š do 125mm</t>
  </si>
  <si>
    <t>935990374</t>
  </si>
  <si>
    <t>Poznámka k položce:_x000d_
Pás pogumovaný</t>
  </si>
  <si>
    <t>132,556*1,15 'Přepočtené koeficientem množství</t>
  </si>
  <si>
    <t>773</t>
  </si>
  <si>
    <t>Podlahy z litého teraca</t>
  </si>
  <si>
    <t>425</t>
  </si>
  <si>
    <t>777111111</t>
  </si>
  <si>
    <t>Příprava podkladu před provedením litých podlah vysátí</t>
  </si>
  <si>
    <t>952388233</t>
  </si>
  <si>
    <t>https://podminky.urs.cz/item/CS_URS_2025_01/777111111</t>
  </si>
  <si>
    <t>"soklíky"0,1*(obvod012)</t>
  </si>
  <si>
    <t>426</t>
  </si>
  <si>
    <t>773521260</t>
  </si>
  <si>
    <t>Podlaha z barevného litého teraca prostá tloušťky do 20 mm</t>
  </si>
  <si>
    <t>238678340</t>
  </si>
  <si>
    <t>https://podminky.urs.cz/item/CS_URS_2025_01/773521260</t>
  </si>
  <si>
    <t>427</t>
  </si>
  <si>
    <t>773591171</t>
  </si>
  <si>
    <t>Příprava podkladu před provedením teracových podlah podlah penetrační nátěr</t>
  </si>
  <si>
    <t>-1489555512</t>
  </si>
  <si>
    <t>https://podminky.urs.cz/item/CS_URS_2025_01/773591171</t>
  </si>
  <si>
    <t>428</t>
  </si>
  <si>
    <t>773992011</t>
  </si>
  <si>
    <t>Ostatní práce vyplnění dilatačních spár teraca (materiál ve specifikaci) vložkami z barevných kovů nebo z PVC</t>
  </si>
  <si>
    <t>509745699</t>
  </si>
  <si>
    <t>https://podminky.urs.cz/item/CS_URS_2025_01/773992011</t>
  </si>
  <si>
    <t>429</t>
  </si>
  <si>
    <t>19713001</t>
  </si>
  <si>
    <t>profil plochý dilatační 15x3mm</t>
  </si>
  <si>
    <t>262563739</t>
  </si>
  <si>
    <t>50*1,05 'Přepočtené koeficientem množství</t>
  </si>
  <si>
    <t>430</t>
  </si>
  <si>
    <t>775429124</t>
  </si>
  <si>
    <t>Montáž lišty přechodové (vyrovnávací) zaklapnuté</t>
  </si>
  <si>
    <t>-627530216</t>
  </si>
  <si>
    <t>https://podminky.urs.cz/item/CS_URS_2025_01/775429124</t>
  </si>
  <si>
    <t>"O09"0,9</t>
  </si>
  <si>
    <t>431</t>
  </si>
  <si>
    <t>lišta přechodová, nerezová dle specifikace O09</t>
  </si>
  <si>
    <t>-745078030</t>
  </si>
  <si>
    <t>432</t>
  </si>
  <si>
    <t>773413200</t>
  </si>
  <si>
    <t>Soklíky z přírodního litého teraca tloušťky do 20 mm rovné s požlábkem (fabionem), výšky přes 50 do 150 mm - zapuštěné do omítky</t>
  </si>
  <si>
    <t>-1357688343</t>
  </si>
  <si>
    <t>https://podminky.urs.cz/item/CS_URS_2025_01/773413200</t>
  </si>
  <si>
    <t>obvod012</t>
  </si>
  <si>
    <t>433</t>
  </si>
  <si>
    <t>K069</t>
  </si>
  <si>
    <t>D+M vyspravení a plošná povrchová úprava schodiště</t>
  </si>
  <si>
    <t>-1933668911</t>
  </si>
  <si>
    <t>13*1,22</t>
  </si>
  <si>
    <t>21*1,22</t>
  </si>
  <si>
    <t>434</t>
  </si>
  <si>
    <t>K070</t>
  </si>
  <si>
    <t>Leštící brus s fluatací povrchu</t>
  </si>
  <si>
    <t>-817603847</t>
  </si>
  <si>
    <t>435</t>
  </si>
  <si>
    <t>998773102</t>
  </si>
  <si>
    <t>Přesun hmot pro podlahy teracové lité stanovený z hmotnosti přesunovaného materiálu vodorovná dopravní vzdálenost do 50 m základní v objektech výšky přes 6 do 12 m</t>
  </si>
  <si>
    <t>292340522</t>
  </si>
  <si>
    <t>https://podminky.urs.cz/item/CS_URS_2025_01/998773102</t>
  </si>
  <si>
    <t>777</t>
  </si>
  <si>
    <t>Podlahy lité</t>
  </si>
  <si>
    <t>436</t>
  </si>
  <si>
    <t>797354662</t>
  </si>
  <si>
    <t>F013+F023+F033</t>
  </si>
  <si>
    <t>437</t>
  </si>
  <si>
    <t>777131113</t>
  </si>
  <si>
    <t>Penetrační nátěr podlahy polyuretanový na podklad vlhký nebo s nízkou nasákavostí</t>
  </si>
  <si>
    <t>928085052</t>
  </si>
  <si>
    <t>https://podminky.urs.cz/item/CS_URS_2025_01/777131113</t>
  </si>
  <si>
    <t>438</t>
  </si>
  <si>
    <t>777521105R</t>
  </si>
  <si>
    <t>Krycí stěrka dekorativní polyuretanová, tloušťky 6mm</t>
  </si>
  <si>
    <t>733891244</t>
  </si>
  <si>
    <t>439</t>
  </si>
  <si>
    <t>777622103</t>
  </si>
  <si>
    <t>Uzavírací nátěr podlahy polyuretanový transparentní</t>
  </si>
  <si>
    <t>128898598</t>
  </si>
  <si>
    <t>https://podminky.urs.cz/item/CS_URS_2025_01/777622103</t>
  </si>
  <si>
    <t>440</t>
  </si>
  <si>
    <t>775413411R</t>
  </si>
  <si>
    <t>Montáž podlahové lišty obvodové připevněné mechanicky, vč. přípravy podkladu a víceprací spojených se zapuštěním do omítky</t>
  </si>
  <si>
    <t>-755321299</t>
  </si>
  <si>
    <t>144,42+4,75+3,25+8</t>
  </si>
  <si>
    <t>441</t>
  </si>
  <si>
    <t>28341072RR</t>
  </si>
  <si>
    <t>lišta soklová dle specifikace INP 39, zapuštění do omítky vč. profilu k zaomítání</t>
  </si>
  <si>
    <t>1250309001</t>
  </si>
  <si>
    <t>160,42*1,08 'Přepočtené koeficientem množství</t>
  </si>
  <si>
    <t>442</t>
  </si>
  <si>
    <t>998777102</t>
  </si>
  <si>
    <t>Přesun hmot pro podlahy lité stanovený z hmotnosti přesunovaného materiálu vodorovná dopravní vzdálenost do 50 m základní v objektech výšky přes 6 do 12 m</t>
  </si>
  <si>
    <t>175267393</t>
  </si>
  <si>
    <t>https://podminky.urs.cz/item/CS_URS_2025_01/998777102</t>
  </si>
  <si>
    <t>781</t>
  </si>
  <si>
    <t>Dokončovací práce - obklady</t>
  </si>
  <si>
    <t>443</t>
  </si>
  <si>
    <t>781121011</t>
  </si>
  <si>
    <t>Příprava podkladu před provedením obkladu nátěr penetrační na stěnu</t>
  </si>
  <si>
    <t>436354837</t>
  </si>
  <si>
    <t>https://podminky.urs.cz/item/CS_URS_2025_01/781121011</t>
  </si>
  <si>
    <t>444</t>
  </si>
  <si>
    <t>781472224</t>
  </si>
  <si>
    <t>Montáž keramických obkladů stěn lepených cementovým flexibilním lepidlem hladkých přes 85 do 100 ks/m2</t>
  </si>
  <si>
    <t>1428366709</t>
  </si>
  <si>
    <t>https://podminky.urs.cz/item/CS_URS_2025_01/781472224</t>
  </si>
  <si>
    <t>445</t>
  </si>
  <si>
    <t>59761707R</t>
  </si>
  <si>
    <t>obklad keramický nemrazuvzdorný povrch hladký/lesklý tl do 10mm přes 85 do 100ks/m2 dle specifikace PD</t>
  </si>
  <si>
    <t>1071116831</t>
  </si>
  <si>
    <t>219,291*1,1 'Přepočtené koeficientem množství</t>
  </si>
  <si>
    <t>446</t>
  </si>
  <si>
    <t>781492211</t>
  </si>
  <si>
    <t>Obklad - dokončující práce montáž profilu lepeného flexibilním cementovým lepidlem rohového</t>
  </si>
  <si>
    <t>1803570957</t>
  </si>
  <si>
    <t>https://podminky.urs.cz/item/CS_URS_2025_01/781492211</t>
  </si>
  <si>
    <t>"INP32</t>
  </si>
  <si>
    <t>10*2,5</t>
  </si>
  <si>
    <t>447</t>
  </si>
  <si>
    <t>59054132R</t>
  </si>
  <si>
    <t>profil ukončovací pro vnější hrany obkladů, kartáč. nerez, dle specifikace INP32</t>
  </si>
  <si>
    <t>-160711488</t>
  </si>
  <si>
    <t>25*1,1 'Přepočtené koeficientem množství</t>
  </si>
  <si>
    <t>448</t>
  </si>
  <si>
    <t>781495115</t>
  </si>
  <si>
    <t>Obklad - dokončující práce ostatní práce spárování silikonem</t>
  </si>
  <si>
    <t>268772941</t>
  </si>
  <si>
    <t>https://podminky.urs.cz/item/CS_URS_2025_01/781495115</t>
  </si>
  <si>
    <t>"svislé kouty"</t>
  </si>
  <si>
    <t>2*28+2*24+2*24+1,2*4</t>
  </si>
  <si>
    <t>449</t>
  </si>
  <si>
    <t>781495142</t>
  </si>
  <si>
    <t>Obklad - dokončující práce průnik obkladem kruhový, bez izolace přes DN 30 do DN 90</t>
  </si>
  <si>
    <t>427889593</t>
  </si>
  <si>
    <t>https://podminky.urs.cz/item/CS_URS_2025_01/781495142</t>
  </si>
  <si>
    <t>"umyvadlo"3*(7+5+6)</t>
  </si>
  <si>
    <t>"elektro"4*(7+6+7)</t>
  </si>
  <si>
    <t>450</t>
  </si>
  <si>
    <t>781495143</t>
  </si>
  <si>
    <t>Obklad - dokončující práce průnik obkladem kruhový, bez izolace přes DN 90</t>
  </si>
  <si>
    <t>-983662644</t>
  </si>
  <si>
    <t>https://podminky.urs.cz/item/CS_URS_2025_01/781495143</t>
  </si>
  <si>
    <t>"WC"4+4+4</t>
  </si>
  <si>
    <t>451</t>
  </si>
  <si>
    <t>781495153</t>
  </si>
  <si>
    <t>Obklad - dokončující práce průnik obkladem hranatý, bez izolace, o delší straně přes 90 mm</t>
  </si>
  <si>
    <t>496078184</t>
  </si>
  <si>
    <t>https://podminky.urs.cz/item/CS_URS_2025_01/781495153</t>
  </si>
  <si>
    <t>"WC, tlačítko"12</t>
  </si>
  <si>
    <t>452</t>
  </si>
  <si>
    <t>998781102</t>
  </si>
  <si>
    <t>Přesun hmot pro obklady keramické stanovený z hmotnosti přesunovaného materiálu vodorovná dopravní vzdálenost do 50 m základní v objektech výšky přes 6 do 12 m</t>
  </si>
  <si>
    <t>-2146088586</t>
  </si>
  <si>
    <t>https://podminky.urs.cz/item/CS_URS_2025_01/998781102</t>
  </si>
  <si>
    <t>783</t>
  </si>
  <si>
    <t>Dokončovací práce - nátěry</t>
  </si>
  <si>
    <t>453</t>
  </si>
  <si>
    <t>783301303</t>
  </si>
  <si>
    <t>Příprava podkladu zámečnických konstrukcí před provedením nátěru odrezivění odrezovačem bezoplachovým</t>
  </si>
  <si>
    <t>-468333303</t>
  </si>
  <si>
    <t>https://podminky.urs.cz/item/CS_URS_2025_01/783301303</t>
  </si>
  <si>
    <t>"válcované profily ve stropě 1 NP"5</t>
  </si>
  <si>
    <t>454</t>
  </si>
  <si>
    <t>783306801</t>
  </si>
  <si>
    <t>Odstranění nátěrů ze zámečnických konstrukcí obroušením</t>
  </si>
  <si>
    <t>562315912</t>
  </si>
  <si>
    <t>https://podminky.urs.cz/item/CS_URS_2025_01/783306801</t>
  </si>
  <si>
    <t>455</t>
  </si>
  <si>
    <t>783823141</t>
  </si>
  <si>
    <t>Penetrační nátěr omítek hladkých zdiva lícového akrylátový</t>
  </si>
  <si>
    <t>-1491443655</t>
  </si>
  <si>
    <t>https://podminky.urs.cz/item/CS_URS_2025_01/783823141</t>
  </si>
  <si>
    <t xml:space="preserve">"klenba </t>
  </si>
  <si>
    <t>"101"58,37</t>
  </si>
  <si>
    <t>"102"15,87</t>
  </si>
  <si>
    <t>"105"11,60</t>
  </si>
  <si>
    <t>456</t>
  </si>
  <si>
    <t>783827201</t>
  </si>
  <si>
    <t>Krycí (ochranný) nátěr omítek jednonásobný hladkých zdiva lícového akrylátový</t>
  </si>
  <si>
    <t>1120167233</t>
  </si>
  <si>
    <t>https://podminky.urs.cz/item/CS_URS_2025_01/783827201</t>
  </si>
  <si>
    <t>85,84*2 'Přepočtené koeficientem množství</t>
  </si>
  <si>
    <t>457</t>
  </si>
  <si>
    <t>783901451</t>
  </si>
  <si>
    <t>Příprava podkladu betonových podlah před provedením nátěru zametením</t>
  </si>
  <si>
    <t>-659659397</t>
  </si>
  <si>
    <t>https://podminky.urs.cz/item/CS_URS_2025_01/783901451</t>
  </si>
  <si>
    <t>2,88</t>
  </si>
  <si>
    <t>458</t>
  </si>
  <si>
    <t>783923161</t>
  </si>
  <si>
    <t>Penetrační nátěr betonových podlah pórovitých ( např. z cihelné dlažby, betonu apod.) akrylátový</t>
  </si>
  <si>
    <t>-961547003</t>
  </si>
  <si>
    <t>https://podminky.urs.cz/item/CS_URS_2025_01/783923161</t>
  </si>
  <si>
    <t>459</t>
  </si>
  <si>
    <t>783927161</t>
  </si>
  <si>
    <t>Krycí (uzavírací) nátěr betonových podlah dvojnásobný akrylátový</t>
  </si>
  <si>
    <t>1400541366</t>
  </si>
  <si>
    <t>https://podminky.urs.cz/item/CS_URS_2025_01/783927161</t>
  </si>
  <si>
    <t>784</t>
  </si>
  <si>
    <t>Dokončovací práce - malby a tapety</t>
  </si>
  <si>
    <t>460</t>
  </si>
  <si>
    <t>784111001</t>
  </si>
  <si>
    <t>Oprášení (ometení) podkladu v místnostech výšky do 3,80 m</t>
  </si>
  <si>
    <t>-759204024</t>
  </si>
  <si>
    <t>https://podminky.urs.cz/item/CS_URS_2025_01/784111001</t>
  </si>
  <si>
    <t>"omtíka bez obkladů"omítka-obklad+omítka3</t>
  </si>
  <si>
    <t>"SDK podhledy"(sdk4+sdk3)</t>
  </si>
  <si>
    <t>"sdk příčky"stěna_sdk*2+stěna_sdk2*2</t>
  </si>
  <si>
    <t>461</t>
  </si>
  <si>
    <t>784181101</t>
  </si>
  <si>
    <t>Penetrace podkladu jednonásobná základní akrylátová bezbarvá v místnostech výšky do 3,80 m</t>
  </si>
  <si>
    <t>-62403995</t>
  </si>
  <si>
    <t>https://podminky.urs.cz/item/CS_URS_2025_01/784181101</t>
  </si>
  <si>
    <t>462</t>
  </si>
  <si>
    <t>784211101</t>
  </si>
  <si>
    <t xml:space="preserve">Malby z malířských směsí oděruvzdorných za mokra dvojnásobné, bílé za mokra oděruvzdorné výborně v místnostech výšky do 3,80 m - omyvatelný povrch </t>
  </si>
  <si>
    <t>1653558973</t>
  </si>
  <si>
    <t>https://podminky.urs.cz/item/CS_URS_2025_01/784211101</t>
  </si>
  <si>
    <t>463</t>
  </si>
  <si>
    <t>784161001</t>
  </si>
  <si>
    <t>Tmelení spar a rohů, šířky do 3 mm akrylátovým tmelem v místnostech výšky do 3,80 m</t>
  </si>
  <si>
    <t>-2071950707</t>
  </si>
  <si>
    <t>https://podminky.urs.cz/item/CS_URS_2025_01/784161001</t>
  </si>
  <si>
    <t>"obvody místností" obvod01+obvod02+obvod03</t>
  </si>
  <si>
    <t>"k zárubním" (dveře1+dveře2+dveře3)*5</t>
  </si>
  <si>
    <t>"lokální trhliny" (F01+F02+F03)*0,15</t>
  </si>
  <si>
    <t>464</t>
  </si>
  <si>
    <t>784171001</t>
  </si>
  <si>
    <t>Olepování vnitřních ploch (materiál ve specifikaci) včetně pozdějšího odlepení páskou nebo fólií v místnostech výšky do 3,80 m</t>
  </si>
  <si>
    <t>-1647515975</t>
  </si>
  <si>
    <t>https://podminky.urs.cz/item/CS_URS_2025_01/784171001</t>
  </si>
  <si>
    <t>(F01+F02+F03)*0,25</t>
  </si>
  <si>
    <t>465</t>
  </si>
  <si>
    <t>58124833</t>
  </si>
  <si>
    <t>páska pro malířské potřeby maskovací krepová 19mmx50m</t>
  </si>
  <si>
    <t>-535544410</t>
  </si>
  <si>
    <t>85,083*1,1 'Přepočtené koeficientem množství</t>
  </si>
  <si>
    <t>466</t>
  </si>
  <si>
    <t>784171101</t>
  </si>
  <si>
    <t>Zakrytí nemalovaných ploch (materiál ve specifikaci) včetně pozdějšího odkrytí podlah</t>
  </si>
  <si>
    <t>-74980480</t>
  </si>
  <si>
    <t>https://podminky.urs.cz/item/CS_URS_2025_01/784171101</t>
  </si>
  <si>
    <t>467</t>
  </si>
  <si>
    <t>58124842</t>
  </si>
  <si>
    <t>fólie pro malířské potřeby zakrývací tl 7µ 4x5m</t>
  </si>
  <si>
    <t>684602548</t>
  </si>
  <si>
    <t>340,33*1,1 'Přepočtené koeficientem množství</t>
  </si>
  <si>
    <t>468</t>
  </si>
  <si>
    <t>784171121</t>
  </si>
  <si>
    <t>Zakrytí nemalovaných ploch (materiál ve specifikaci) včetně pozdějšího odkrytí konstrukcí nebo samostatných prvků např. schodišť, nábytku, radiátorů, zábradlí v místnostech výšky do 3,80</t>
  </si>
  <si>
    <t>-717117775</t>
  </si>
  <si>
    <t>https://podminky.urs.cz/item/CS_URS_2025_01/784171121</t>
  </si>
  <si>
    <t>"zařizovací předměty</t>
  </si>
  <si>
    <t>(F01+F02+F03)*0,4</t>
  </si>
  <si>
    <t xml:space="preserve">"okna, dveře" </t>
  </si>
  <si>
    <t>(okno1+okno2+okno3+dveře1*2+dveře2*2+dveře3)</t>
  </si>
  <si>
    <t>469</t>
  </si>
  <si>
    <t>532436762</t>
  </si>
  <si>
    <t>353,714*1,1 'Přepočtené koeficientem množství</t>
  </si>
  <si>
    <t>786</t>
  </si>
  <si>
    <t>Dokončovací práce - čalounické úpravy</t>
  </si>
  <si>
    <t>470</t>
  </si>
  <si>
    <t>786623011</t>
  </si>
  <si>
    <t>Montáž venkovních žaluzií do okenního nebo dveřního otvoru ovládaných motorem, upevněných na rám nebo do žaluziově schránky, plochy do 4 m2</t>
  </si>
  <si>
    <t>-1032324649</t>
  </si>
  <si>
    <t>https://podminky.urs.cz/item/CS_URS_2025_01/786623011</t>
  </si>
  <si>
    <t>"O01"11</t>
  </si>
  <si>
    <t>"O02"9</t>
  </si>
  <si>
    <t>"O03"8</t>
  </si>
  <si>
    <t>471</t>
  </si>
  <si>
    <t>55342526</t>
  </si>
  <si>
    <t>žaluzie Z-90 ovládaná základním motorem včetně příslušenství plochy do 2,5m2</t>
  </si>
  <si>
    <t>611584916</t>
  </si>
  <si>
    <t>"O01"1,14*1,77*11</t>
  </si>
  <si>
    <t>"O02"1,14*1,82*9</t>
  </si>
  <si>
    <t>"O03"1,14*1,37*8</t>
  </si>
  <si>
    <t>472</t>
  </si>
  <si>
    <t>786623039</t>
  </si>
  <si>
    <t>Montáž venkovních žaluzií do okenního nebo dveřního otvoru žaluziové schránky, délky do 1300 mm</t>
  </si>
  <si>
    <t>757008910</t>
  </si>
  <si>
    <t>https://podminky.urs.cz/item/CS_URS_2025_01/786623039</t>
  </si>
  <si>
    <t>473</t>
  </si>
  <si>
    <t>28376719</t>
  </si>
  <si>
    <t>kryt podomítkový PUR s izolací XPS 30 mm včetně kotvení pro žaluzii plochy do 3,0m2 š do 2,0m</t>
  </si>
  <si>
    <t>-536464076</t>
  </si>
  <si>
    <t>474</t>
  </si>
  <si>
    <t>HZS2231</t>
  </si>
  <si>
    <t>Hodinové zúčtovací sazby profesí PSV provádění stavebních instalací elektrikář</t>
  </si>
  <si>
    <t>774448740</t>
  </si>
  <si>
    <t>https://podminky.urs.cz/item/CS_URS_2025_01/HZS2231</t>
  </si>
  <si>
    <t>"příslušenství žaluzií"3</t>
  </si>
  <si>
    <t>475</t>
  </si>
  <si>
    <t>40461070</t>
  </si>
  <si>
    <t>čidlo větru univerzální pro ovládání žaluzií, napětí 230V, relé s LED, bílé</t>
  </si>
  <si>
    <t>1914034658</t>
  </si>
  <si>
    <t>476</t>
  </si>
  <si>
    <t>40461073</t>
  </si>
  <si>
    <t>jednotka řídicí žaluziová pro ovládání žaluzií, markýz, rolet, oken a stínících zařízení na pohon 230V, spínací výkon 700W, paměť, do stěny, plast, černá, IP20</t>
  </si>
  <si>
    <t>-2002199727</t>
  </si>
  <si>
    <t>477</t>
  </si>
  <si>
    <t>K076</t>
  </si>
  <si>
    <t>D+M Výtah vč. technologie dle specifikace PD</t>
  </si>
  <si>
    <t>-949465457</t>
  </si>
  <si>
    <t>OST2</t>
  </si>
  <si>
    <t>Prvky viz. výpis</t>
  </si>
  <si>
    <t>478</t>
  </si>
  <si>
    <t>K118</t>
  </si>
  <si>
    <t>D+M osoušeč rukou dle specifikace INP15</t>
  </si>
  <si>
    <t>2050339485</t>
  </si>
  <si>
    <t>479</t>
  </si>
  <si>
    <t>K017</t>
  </si>
  <si>
    <t>D+M háček dle INP 31, kartáčovaná nerez</t>
  </si>
  <si>
    <t>-1533739191</t>
  </si>
  <si>
    <t>480</t>
  </si>
  <si>
    <t>K119</t>
  </si>
  <si>
    <t>D+M signalizační tlačítko imobilní dle INP21</t>
  </si>
  <si>
    <t>663383712</t>
  </si>
  <si>
    <t>481</t>
  </si>
  <si>
    <t>K044</t>
  </si>
  <si>
    <t>D+M osoušeč rukou dle specifikace INP14</t>
  </si>
  <si>
    <t>-1954764965</t>
  </si>
  <si>
    <t>482</t>
  </si>
  <si>
    <t>K061</t>
  </si>
  <si>
    <t>D+M dávkovač mýdla dle specifikace INP 15</t>
  </si>
  <si>
    <t>-1065258571</t>
  </si>
  <si>
    <t>483</t>
  </si>
  <si>
    <t>K077</t>
  </si>
  <si>
    <t>D+M dávkovač mýdla dle specifikace INP 16</t>
  </si>
  <si>
    <t>-1664821631</t>
  </si>
  <si>
    <t>484</t>
  </si>
  <si>
    <t>K081</t>
  </si>
  <si>
    <t>D+M zrcadlo dle specifikace INP 27</t>
  </si>
  <si>
    <t>-1974750331</t>
  </si>
  <si>
    <t>485</t>
  </si>
  <si>
    <t>725291667</t>
  </si>
  <si>
    <t>Montáž doplňků zařízení koupelen a záchodů piktogramu</t>
  </si>
  <si>
    <t>340208687</t>
  </si>
  <si>
    <t>https://podminky.urs.cz/item/CS_URS_2025_01/725291667</t>
  </si>
  <si>
    <t>486</t>
  </si>
  <si>
    <t>73558009</t>
  </si>
  <si>
    <t>piktogram dle INP 26</t>
  </si>
  <si>
    <t>1017095943</t>
  </si>
  <si>
    <t>487</t>
  </si>
  <si>
    <t>725291668</t>
  </si>
  <si>
    <t>Montáž doplňků zařízení koupelen a záchodů madla invalidního rovného</t>
  </si>
  <si>
    <t>-533272917</t>
  </si>
  <si>
    <t>https://podminky.urs.cz/item/CS_URS_2025_01/725291668</t>
  </si>
  <si>
    <t>488</t>
  </si>
  <si>
    <t>55147134</t>
  </si>
  <si>
    <t>madlo invalidní rovné nerez mat 530mm dle specifikace INP 178</t>
  </si>
  <si>
    <t>2052397882</t>
  </si>
  <si>
    <t>489</t>
  </si>
  <si>
    <t>725291673</t>
  </si>
  <si>
    <t>Montáž doplňků zařízení koupelen a záchodů madla podpěrného do zdi</t>
  </si>
  <si>
    <t>-1747113997</t>
  </si>
  <si>
    <t>https://podminky.urs.cz/item/CS_URS_2025_01/725291673</t>
  </si>
  <si>
    <t>490</t>
  </si>
  <si>
    <t>55147128</t>
  </si>
  <si>
    <t>madlo invalidní rovné nerez lesk 680mm dle specifikace INP 19</t>
  </si>
  <si>
    <t>1068167308</t>
  </si>
  <si>
    <t>491</t>
  </si>
  <si>
    <t>725291670</t>
  </si>
  <si>
    <t>Montáž doplňků zařízení koupelen a záchodů madla invalidního krakorcového sklopného</t>
  </si>
  <si>
    <t>-1243095114</t>
  </si>
  <si>
    <t>https://podminky.urs.cz/item/CS_URS_2025_01/725291670</t>
  </si>
  <si>
    <t>492</t>
  </si>
  <si>
    <t>55147114</t>
  </si>
  <si>
    <t>madlo invalidní krakorcové sklopné nerez 616mm, dle specifikace INP 20</t>
  </si>
  <si>
    <t>529353073</t>
  </si>
  <si>
    <t>493</t>
  </si>
  <si>
    <t>725291664</t>
  </si>
  <si>
    <t>Montáž doplňků zařízení koupelen a záchodů štětky závěsné</t>
  </si>
  <si>
    <t>649901341</t>
  </si>
  <si>
    <t>https://podminky.urs.cz/item/CS_URS_2025_01/725291664</t>
  </si>
  <si>
    <t>494</t>
  </si>
  <si>
    <t>55779012</t>
  </si>
  <si>
    <t>štětka na WC závěsná nebo na podlahu kartáč nylon nerezové záchytné pouzdro dle specifikace INP 24</t>
  </si>
  <si>
    <t>1793307962</t>
  </si>
  <si>
    <t>495</t>
  </si>
  <si>
    <t>725291655</t>
  </si>
  <si>
    <t>Montáž doplňků zařízení koupelen a záchodů přebalovacího pultu závěsného</t>
  </si>
  <si>
    <t>1986639988</t>
  </si>
  <si>
    <t>https://podminky.urs.cz/item/CS_URS_2025_01/725291655</t>
  </si>
  <si>
    <t>496</t>
  </si>
  <si>
    <t>55441008R</t>
  </si>
  <si>
    <t>pult přebalovací horizontální závěsný dle specifikace INP 22</t>
  </si>
  <si>
    <t>565084938</t>
  </si>
  <si>
    <t>497</t>
  </si>
  <si>
    <t>725291653</t>
  </si>
  <si>
    <t>Montáž doplňků zařízení koupelen a záchodů zásobníku toaletních papírů</t>
  </si>
  <si>
    <t>1754797373</t>
  </si>
  <si>
    <t>https://podminky.urs.cz/item/CS_URS_2025_01/725291653</t>
  </si>
  <si>
    <t>498</t>
  </si>
  <si>
    <t>55431090</t>
  </si>
  <si>
    <t>zásobník toaletních papírů nerez dle specifikace INP 23</t>
  </si>
  <si>
    <t>1907724534</t>
  </si>
  <si>
    <t>3 - Opěrná stěna OZ11</t>
  </si>
  <si>
    <t>A-HSV - Bourací práce</t>
  </si>
  <si>
    <t>A-HSV</t>
  </si>
  <si>
    <t>971042551</t>
  </si>
  <si>
    <t>Vybourání otvorů v betonových příčkách a zdech základových nebo nadzákladových plochy do 1 m2, tl. jakékoliv</t>
  </si>
  <si>
    <t>-1214692699</t>
  </si>
  <si>
    <t>https://podminky.urs.cz/item/CS_URS_2025_01/971042551</t>
  </si>
  <si>
    <t>"odboruná části opěrné stěny"7*0,5*0,5</t>
  </si>
  <si>
    <t>997013111</t>
  </si>
  <si>
    <t>Vnitrostaveništní doprava suti a vybouraných hmot vodorovně do 50 m s naložením základní pro budovy a haly výšky do 6 m</t>
  </si>
  <si>
    <t>220647185</t>
  </si>
  <si>
    <t>https://podminky.urs.cz/item/CS_URS_2025_01/997013111</t>
  </si>
  <si>
    <t>1645973847</t>
  </si>
  <si>
    <t>325854931</t>
  </si>
  <si>
    <t>3,85*25 'Přepočtené koeficientem množství</t>
  </si>
  <si>
    <t>940610442</t>
  </si>
  <si>
    <t>3,85*0,2 'Přepočtené koeficientem množství</t>
  </si>
  <si>
    <t>-1206535924</t>
  </si>
  <si>
    <t>"dočištění a drobné odkopávky" 2</t>
  </si>
  <si>
    <t>-361310702</t>
  </si>
  <si>
    <t>132212221</t>
  </si>
  <si>
    <t>Hloubení zapažených rýh šířky přes 800 do 2 000 mm ručně s urovnáním dna do předepsaného profilu a spádu v hornině třídy těžitelnosti I skupiny 3 soudržných</t>
  </si>
  <si>
    <t>391949057</t>
  </si>
  <si>
    <t>https://podminky.urs.cz/item/CS_URS_2025_01/132212221</t>
  </si>
  <si>
    <t xml:space="preserve">"základový pas - pohledová plocha </t>
  </si>
  <si>
    <t>9,85*1,3</t>
  </si>
  <si>
    <t>-221646754</t>
  </si>
  <si>
    <t>"pracovní prostor</t>
  </si>
  <si>
    <t>(6,25+0,75+0,5+1,175)*(0,8*1,5)*0,9</t>
  </si>
  <si>
    <t>162251101</t>
  </si>
  <si>
    <t>Vodorovné přemístění výkopku nebo sypaniny po suchu na obvyklém dopravním prostředku, bez naložení výkopku, avšak se složením bez rozhrnutí z horniny třídy těžitelnosti I skupiny 1 až 3 na vzdálenost do 20 m</t>
  </si>
  <si>
    <t>-1727166335</t>
  </si>
  <si>
    <t>https://podminky.urs.cz/item/CS_URS_2025_01/162251101</t>
  </si>
  <si>
    <t>Nakládání, skládání a překládání neulehlého výkopku nebo sypaniny strojně nakládání, množství přes 100 m3, z hornin třídy těžitelnosti I, skupiny 1 až 3</t>
  </si>
  <si>
    <t>1819936190</t>
  </si>
  <si>
    <t>-974430592</t>
  </si>
  <si>
    <t>"výkop"+12,226+2</t>
  </si>
  <si>
    <t>"zásyp"-9,369</t>
  </si>
  <si>
    <t>107951603</t>
  </si>
  <si>
    <t>4,857*5 'Přepočtené koeficientem množství</t>
  </si>
  <si>
    <t>-1476646387</t>
  </si>
  <si>
    <t>4,857*1,8 'Přepočtené koeficientem množství</t>
  </si>
  <si>
    <t>274313811</t>
  </si>
  <si>
    <t>Základy z betonu prostého pasy betonu kamenem neprokládaného tř. C 25/30</t>
  </si>
  <si>
    <t>828627113</t>
  </si>
  <si>
    <t>https://podminky.urs.cz/item/CS_URS_2025_01/274313811</t>
  </si>
  <si>
    <t>"zákl pas</t>
  </si>
  <si>
    <t>0,3*0,5*(6,25)</t>
  </si>
  <si>
    <t>0,6*0,5*(1,675+1,25)</t>
  </si>
  <si>
    <t>1,816*1,05 'Přepočtené koeficientem množství</t>
  </si>
  <si>
    <t>279113153</t>
  </si>
  <si>
    <t>Základové zdi z tvárnic ztraceného bednění včetně výplně z betonu bez zvláštních nároků na vliv prostředí třídy C 25/30, tloušťky zdiva přes 200 do 250 mm</t>
  </si>
  <si>
    <t>-1229652498</t>
  </si>
  <si>
    <t>https://podminky.urs.cz/item/CS_URS_2025_01/279113153</t>
  </si>
  <si>
    <t>"průměrná výška 1,5 m</t>
  </si>
  <si>
    <t xml:space="preserve"> 1,5*(6,25+0,75+0,25+0,25+1,675)</t>
  </si>
  <si>
    <t>-1874163834</t>
  </si>
  <si>
    <t>308,7/1000</t>
  </si>
  <si>
    <t>998011001</t>
  </si>
  <si>
    <t>Přesun hmot pro budovy občanské výstavby, bydlení, výrobu a služby s nosnou svislou konstrukcí zděnou z cihel, tvárnic nebo kamene vodorovná dopravní vzdálenost do 100 m základní pro budovy výšky do 6 m</t>
  </si>
  <si>
    <t>-1358804647</t>
  </si>
  <si>
    <t>https://podminky.urs.cz/item/CS_URS_2025_01/998011001</t>
  </si>
  <si>
    <t>-653125809</t>
  </si>
  <si>
    <t>-22528249</t>
  </si>
  <si>
    <t>-2083035249</t>
  </si>
  <si>
    <t>15*1,05 'Přepočtené koeficientem množství</t>
  </si>
  <si>
    <t>-146377898</t>
  </si>
  <si>
    <t>4 - VZT</t>
  </si>
  <si>
    <t>1 - Větrání 1.NP</t>
  </si>
  <si>
    <t>2 - Větrání 2.NP</t>
  </si>
  <si>
    <t>3 - Větrání 3.NP</t>
  </si>
  <si>
    <t>10 - Klimatizace 1.NP</t>
  </si>
  <si>
    <t>11 - Klimatizace 2.NP</t>
  </si>
  <si>
    <t>12 - Klimatizace 3.NP</t>
  </si>
  <si>
    <t>13 - Montážní materiál</t>
  </si>
  <si>
    <t>15 - Izolace</t>
  </si>
  <si>
    <t xml:space="preserve">16 - Přesuny strojů, zařízení a potrubí, přidružené výkony </t>
  </si>
  <si>
    <t xml:space="preserve">17 - Komplexní zkoušky, zaregulování a obsluha </t>
  </si>
  <si>
    <t>Větrání 1.NP</t>
  </si>
  <si>
    <t>1.1</t>
  </si>
  <si>
    <t>Bloková typová jednotka ve vnitřním stojatém provedení s EC motory a rekuperací tepla - 900m3/h při 350 Pa; pro přívod a odvod ve složení: filtry M 5 a F7, ZZT deskový s obtokem, ohřívač vodní a směšovací uzel, ventilátory s EC motory, včetně typového regulačního systému s ovladačem, manžety, sifon s podtlakovým uzávěrem a s dalšími nezbytnými komponenty a kabeláží + zprovoznění jednotky</t>
  </si>
  <si>
    <t>Poznámka k položce:_x000d_
(složení a parametry dle techniky v příloze č.6 TPZ a tab.č.2 v TZ)</t>
  </si>
  <si>
    <t>1.1a</t>
  </si>
  <si>
    <t>Kouřové čidlo do vzduch. Potrubí vč nezbytného příslušenství a krátké filtr.kazety pro osazení</t>
  </si>
  <si>
    <t>1.2</t>
  </si>
  <si>
    <t>Tlumič hluku kruhový D=250mm, flexibilní 1000mm</t>
  </si>
  <si>
    <t>1.3</t>
  </si>
  <si>
    <t>Tlumič hluku kruhový D=250mm, flexibilní 600mm</t>
  </si>
  <si>
    <t>1.5</t>
  </si>
  <si>
    <t>Nasávací protidešťová žaluzie 710/350mm</t>
  </si>
  <si>
    <t>1.6</t>
  </si>
  <si>
    <t>Protipožární klapka D=250mm s teplotním čidlem dle PBŘ</t>
  </si>
  <si>
    <t>1.8</t>
  </si>
  <si>
    <t>Flexibilní AL hadice s vysokým útlumem hluku d=127mm (balení po 10m)</t>
  </si>
  <si>
    <t>1.9</t>
  </si>
  <si>
    <t>Talířový ventil kovový D=200mm + kroužek</t>
  </si>
  <si>
    <t>1.10</t>
  </si>
  <si>
    <t>Talířový ventil kovový D=125mm + kroužek</t>
  </si>
  <si>
    <t>1.11</t>
  </si>
  <si>
    <t>Talířový ventil kovový D=100mm + kroužek</t>
  </si>
  <si>
    <t>1.12</t>
  </si>
  <si>
    <t>Stěnová dýza přívodní D=160mm + kroužek (dofuk 4m)</t>
  </si>
  <si>
    <t>1.13</t>
  </si>
  <si>
    <t>Regulační klapka do potrubí d=200mm</t>
  </si>
  <si>
    <t>1.14</t>
  </si>
  <si>
    <t>Regulační klapka do potrubí d=160mm</t>
  </si>
  <si>
    <t>1.14.1</t>
  </si>
  <si>
    <t>Přívodní vyústka dvouřadá 425/75 s regulací</t>
  </si>
  <si>
    <t>1.15</t>
  </si>
  <si>
    <t>Výfukový kus s úkosem 45° D=225mm</t>
  </si>
  <si>
    <t>1.30</t>
  </si>
  <si>
    <t>Potrubí SPIRO do průměru 160 mm/30% tvar.</t>
  </si>
  <si>
    <t>Pol138</t>
  </si>
  <si>
    <t>Potrubí SPIRO do průměru 250 mm/30% tvar.</t>
  </si>
  <si>
    <t>1.50</t>
  </si>
  <si>
    <t>Čtyřhranné potrubí do obvodu 2500 mm/ 100% tvar. sk.I pozink ON 12 0403</t>
  </si>
  <si>
    <t>Větrání 2.NP</t>
  </si>
  <si>
    <t>2.1</t>
  </si>
  <si>
    <t>2.1a</t>
  </si>
  <si>
    <t>2.2</t>
  </si>
  <si>
    <t>2.3</t>
  </si>
  <si>
    <t>Tlumič hluku kruhový D=225mm, flexibilní 1000mm</t>
  </si>
  <si>
    <t>2.4</t>
  </si>
  <si>
    <t>Výfukový kus s úkosem 45° D=315mm</t>
  </si>
  <si>
    <t>2.5</t>
  </si>
  <si>
    <t>Protipožární klapka D=225mm s teplotním čidlem dle PBŘ</t>
  </si>
  <si>
    <t>2.6</t>
  </si>
  <si>
    <t>Flexibilní AL hadice s vysokým útlumem hluku d=160mm (balení po 10m)</t>
  </si>
  <si>
    <t>2.7</t>
  </si>
  <si>
    <t>2.9</t>
  </si>
  <si>
    <t>Talířový ventil kovový D=160mm + kroužek</t>
  </si>
  <si>
    <t>2.10</t>
  </si>
  <si>
    <t>2.14</t>
  </si>
  <si>
    <t>Přívodní vyústka dvouřadá 325/75 s regulací</t>
  </si>
  <si>
    <t>2.15</t>
  </si>
  <si>
    <t>Přívodní vyústka dvouřadá 225/75 s regulací</t>
  </si>
  <si>
    <t>2.16</t>
  </si>
  <si>
    <t>Odvodní vyústka jednořadá 325/75 s regulací</t>
  </si>
  <si>
    <t>2.17</t>
  </si>
  <si>
    <t>Odvodní vyústka jednořadá 225/75 s regulací</t>
  </si>
  <si>
    <t>2.19</t>
  </si>
  <si>
    <t>2.30</t>
  </si>
  <si>
    <t>Větrání 3.NP</t>
  </si>
  <si>
    <t>3.1</t>
  </si>
  <si>
    <t>3.1a</t>
  </si>
  <si>
    <t>3.2</t>
  </si>
  <si>
    <t>3.3</t>
  </si>
  <si>
    <t>3.3b</t>
  </si>
  <si>
    <t>3.5</t>
  </si>
  <si>
    <t>3.6</t>
  </si>
  <si>
    <t>3.7</t>
  </si>
  <si>
    <t>3.8</t>
  </si>
  <si>
    <t>3.9</t>
  </si>
  <si>
    <t>3.10</t>
  </si>
  <si>
    <t>3.11</t>
  </si>
  <si>
    <t>3.12</t>
  </si>
  <si>
    <t>3.30</t>
  </si>
  <si>
    <t>Klimatizace 1.NP</t>
  </si>
  <si>
    <t>10.1</t>
  </si>
  <si>
    <t>Split systém kondenzační jednotka; Qch=14,7 kW, Qt=16 kW; garantovaný chod: chlazení -15 až 48°C, topení -15 až 18°C (max délka chladiva 85m)</t>
  </si>
  <si>
    <t>Poznámka k položce:_x000d_
(složení a parametry dle tab.č.2,3 v TZ)</t>
  </si>
  <si>
    <t>10.1a</t>
  </si>
  <si>
    <t>Kabelový ovladač standart</t>
  </si>
  <si>
    <t>10.2</t>
  </si>
  <si>
    <t>Nástěnná jednotka včetně čelního panelu; Qch=2,1 kW Qt=2,5 kW</t>
  </si>
  <si>
    <t>10.3</t>
  </si>
  <si>
    <t>Nástěnná jednotka včetně čelního panelu; Qch=4,2 kW Qt=5,4 kW</t>
  </si>
  <si>
    <t>10.50</t>
  </si>
  <si>
    <t>Potrubí chladiva (svazek)+ kabel</t>
  </si>
  <si>
    <t>Klimatizace 2.NP</t>
  </si>
  <si>
    <t>11.1</t>
  </si>
  <si>
    <t>Split systém kondenzační jednotka; Qch=6,3 kW, Qt=7,3 kW; garantovaný chod: chlazení -15 až 48°C, topení -15 až 18°C (max. délka chladiva 50m)</t>
  </si>
  <si>
    <t>11.1a</t>
  </si>
  <si>
    <t>11.3</t>
  </si>
  <si>
    <t>Nástěnná jednotka včetně čelního panelu; Qch=2,5 kW Qt=3,2 kW</t>
  </si>
  <si>
    <t>11.50</t>
  </si>
  <si>
    <t>Klimatizace 3.NP</t>
  </si>
  <si>
    <t>12.1</t>
  </si>
  <si>
    <t>Split systém kondenzační jednotka; Qch=10,6 kW, Qt=12,1 kW; garantovaný chod: chlazení -15 až 48°C, topení -15 až 18°C (max délka chladiva 75m)</t>
  </si>
  <si>
    <t>12.1a</t>
  </si>
  <si>
    <t>12.2</t>
  </si>
  <si>
    <t>12.3</t>
  </si>
  <si>
    <t>Nástěnná jednotka včetně čelního panelu; Qch=3,5 kW Qt=4,0 kW</t>
  </si>
  <si>
    <t>12.50</t>
  </si>
  <si>
    <t>Montážní materiál</t>
  </si>
  <si>
    <t>Pol139</t>
  </si>
  <si>
    <t>Montážní, těsnící a spojovací material</t>
  </si>
  <si>
    <t>Izolace</t>
  </si>
  <si>
    <t>Pol141</t>
  </si>
  <si>
    <t>Tepelná izolace z miner.vlny v Al-fólii 6 cm + oplechování</t>
  </si>
  <si>
    <t>Pol142</t>
  </si>
  <si>
    <t>Tepelná izolace z miner.vlny v Al-fólii 4 cm</t>
  </si>
  <si>
    <t>Pol143</t>
  </si>
  <si>
    <t>Protipožární izolace oboustranná dle PBŘ</t>
  </si>
  <si>
    <t xml:space="preserve">Přesuny strojů, zařízení a potrubí, přidružené výkony </t>
  </si>
  <si>
    <t>Pol144</t>
  </si>
  <si>
    <t xml:space="preserve">Přesuny strojů, zařízení a potrubí </t>
  </si>
  <si>
    <t>Pol145</t>
  </si>
  <si>
    <t>Podíl přidružených výkonů (1,6 % z ceny montáže)</t>
  </si>
  <si>
    <t xml:space="preserve">Komplexní zkoušky, zaregulování a obsluha </t>
  </si>
  <si>
    <t>Pol146</t>
  </si>
  <si>
    <t>Komplexní vyzkoušení</t>
  </si>
  <si>
    <t>Pol147</t>
  </si>
  <si>
    <t>Zaregulování zařízení</t>
  </si>
  <si>
    <t>Pol148</t>
  </si>
  <si>
    <t>Zaškolení obsluhy</t>
  </si>
  <si>
    <t>Pol149</t>
  </si>
  <si>
    <t>Doprava</t>
  </si>
  <si>
    <t>Úroveň 6:</t>
  </si>
  <si>
    <t>51 - PZTS</t>
  </si>
  <si>
    <t>D1 - Dodávka</t>
  </si>
  <si>
    <t xml:space="preserve">    D2 - Ústředna PZS</t>
  </si>
  <si>
    <t xml:space="preserve">    D3 - Komponenty EKV</t>
  </si>
  <si>
    <t xml:space="preserve">    D4 - Komponenty PZS</t>
  </si>
  <si>
    <t xml:space="preserve">    D5 - Instalační materiál</t>
  </si>
  <si>
    <t>D6 - Montáž:</t>
  </si>
  <si>
    <t>Dodávka</t>
  </si>
  <si>
    <t>Ústředna PZS</t>
  </si>
  <si>
    <t>N013850</t>
  </si>
  <si>
    <t>Ústředna 4000 Procesorová deska zabezpečovacího systému. Systém PZTS je moderní kombinovaný systém zabezpečení a kontroly vstupu. Vyznačuje velkou variabilitou v programování. Licenční systém rozšiřování funkcí zajišťuje flexibilitu a úsporu nákladů v budoucnu. Max. počet podsystémů 64 Max.počet uživatelů kontr.přístupu 512 , Licencovaný systém až 2048 zón, Detektorové skupiny 512 BUS2 sběrnice 4</t>
  </si>
  <si>
    <t>N059651</t>
  </si>
  <si>
    <t>Licence - 64 uživatelů</t>
  </si>
  <si>
    <t>N013596</t>
  </si>
  <si>
    <t>SW pro správu uživatelů EKV a PZS</t>
  </si>
  <si>
    <t>N013970</t>
  </si>
  <si>
    <t>Syst. napájecí zdroj do ústředny 12V DC/18Ah, AUX 1,5A</t>
  </si>
  <si>
    <t>N013730</t>
  </si>
  <si>
    <t>Kryt ústředny nebo koncentrátoru, zdroje</t>
  </si>
  <si>
    <t>Pol150</t>
  </si>
  <si>
    <t>Volitelný LTE/UMTS/GPRS modem</t>
  </si>
  <si>
    <t>N013940.10</t>
  </si>
  <si>
    <t>Koncentrátor 16in/16out, PCB bez krytu, BUS2/IB2</t>
  </si>
  <si>
    <t>HUB PRO BOX</t>
  </si>
  <si>
    <t>Kovový kryt pro koncentrátor</t>
  </si>
  <si>
    <t>N010130.10</t>
  </si>
  <si>
    <t>Koncentrátor DUO 4in/2out, větší provedení krytu, povrchová montáž BUS2/BUS1</t>
  </si>
  <si>
    <t>N013001</t>
  </si>
  <si>
    <t>LCD/LED Klávesnice (komplet), bílá, 19 tlačítek</t>
  </si>
  <si>
    <t>PS12170 VdS</t>
  </si>
  <si>
    <t>Akumulátor 12V/17Ah</t>
  </si>
  <si>
    <t>D3</t>
  </si>
  <si>
    <t>Komponenty EKV</t>
  </si>
  <si>
    <t>N023350.17</t>
  </si>
  <si>
    <t>Dveřní modul pro jedny dveře, max. 2 čtečky s rozhranním RS-485, pouze funkce kontroly vstupu - režim: pouze karta/PIN/PIN+karta/biometrika, možnost spouštění sw. maker, tento modul neumožňuje funkci ovládání oblasti kartou</t>
  </si>
  <si>
    <t>N027910</t>
  </si>
  <si>
    <t>Čtečka kompatibilní s kartami EM 125. Provedení bez klávesnice, komunikační rozhraní RS-485. Barevná indikace stavu zastřežení.</t>
  </si>
  <si>
    <t>effeff E7-E4</t>
  </si>
  <si>
    <t>Elektrický otvírač nízkoodběrový, 12V ss</t>
  </si>
  <si>
    <t>D4</t>
  </si>
  <si>
    <t>Komponenty PZS</t>
  </si>
  <si>
    <t>PARADOXPRO</t>
  </si>
  <si>
    <t>PIR detektor s dosahem 11m</t>
  </si>
  <si>
    <t>MAS203</t>
  </si>
  <si>
    <t>MG kontakt čtyřdrátový s pracovní mezerou 25mm</t>
  </si>
  <si>
    <t>MX40QZ</t>
  </si>
  <si>
    <t>Duální detektor PIR+MW s dosahem 12m</t>
  </si>
  <si>
    <t>Pol151</t>
  </si>
  <si>
    <t>Konvenční multisenzorový hlásič (optickokouřový a teplotní - tř. A1R) včetně std. Patice</t>
  </si>
  <si>
    <t>Pol152</t>
  </si>
  <si>
    <t>Konvenční opticko-kouřový hlásič včetně std. patice</t>
  </si>
  <si>
    <t>Pol153</t>
  </si>
  <si>
    <t>Zálohovaná plastová siréna venkovní 110dB/1m s majákem a akumulátorem</t>
  </si>
  <si>
    <t>D5</t>
  </si>
  <si>
    <t>Instalační materiál</t>
  </si>
  <si>
    <t>Pol154</t>
  </si>
  <si>
    <t>Sdělovací nízkofrekvenční kabel stíněný čtyřžilový</t>
  </si>
  <si>
    <t>Pol155</t>
  </si>
  <si>
    <t>Sdělovací nízkofrekvenční kabel stíněný šestižílový</t>
  </si>
  <si>
    <t>Pol156</t>
  </si>
  <si>
    <t>Sdělovací kabel stíněný 4x2x0.55</t>
  </si>
  <si>
    <t>Pol157</t>
  </si>
  <si>
    <t>Přepěťová ochrana 3 stupně</t>
  </si>
  <si>
    <t>D6</t>
  </si>
  <si>
    <t>Montáž:</t>
  </si>
  <si>
    <t>220 71-1102.R00</t>
  </si>
  <si>
    <t>Montáž poplachové a nouzové ústředny, kat.II</t>
  </si>
  <si>
    <t>220 71-1115.R00</t>
  </si>
  <si>
    <t>Montáž komunikačního modulu</t>
  </si>
  <si>
    <t>220 71-1113.R00</t>
  </si>
  <si>
    <t>Montáž bezúdržbového akumulátoru</t>
  </si>
  <si>
    <t>220 71-1111.R00</t>
  </si>
  <si>
    <t>Montáž klávesinice pro zvolený systém</t>
  </si>
  <si>
    <t>220 71-1305.R00</t>
  </si>
  <si>
    <t>Montáž pohybového detektoru včetně držáku</t>
  </si>
  <si>
    <t>222 32-5013.R00</t>
  </si>
  <si>
    <t>Montáž magnetický kontakt do nedřevěných zárubní</t>
  </si>
  <si>
    <t>220 71-1112.R00</t>
  </si>
  <si>
    <t>Montáž sběrnicového modulu</t>
  </si>
  <si>
    <t>220 71-1401.R00</t>
  </si>
  <si>
    <t>Montáž poplachové sirény</t>
  </si>
  <si>
    <t>220 71-1114.R00</t>
  </si>
  <si>
    <t>Montáž zálohového zdroje</t>
  </si>
  <si>
    <t>222 32-5292.R00</t>
  </si>
  <si>
    <t>Měření smyčky</t>
  </si>
  <si>
    <t>222 28-0213.R00</t>
  </si>
  <si>
    <t>Kabel EZS, EPS, DT do 9 mm v trubkách</t>
  </si>
  <si>
    <t>220 71-1601.R00</t>
  </si>
  <si>
    <t>Programování ústředny, uvedení do provozu</t>
  </si>
  <si>
    <t>h</t>
  </si>
  <si>
    <t>220 71-1602.R00</t>
  </si>
  <si>
    <t>Zpracování a příprava programu</t>
  </si>
  <si>
    <t>220 71-1604.R00</t>
  </si>
  <si>
    <t>Provozní kniha EZS - zavedení</t>
  </si>
  <si>
    <t>52 - UKS</t>
  </si>
  <si>
    <t xml:space="preserve">    D2 - Aktivní síťové prvky</t>
  </si>
  <si>
    <t>D3 - Montáž:</t>
  </si>
  <si>
    <t>Pol158</t>
  </si>
  <si>
    <t>Rozvaděč stojanový, 33U, 600x600 RAL 7035, skleněné dveře</t>
  </si>
  <si>
    <t>Pol159</t>
  </si>
  <si>
    <t>Ventilační jednotka univ. 2 vent. s termostatem RAL7035 do stropu i do dna VJ-R2</t>
  </si>
  <si>
    <t>Pol160</t>
  </si>
  <si>
    <t>Prodlužka 3m 8 pozic BK, s přep. ochranou vč. držáků do 19" lišt 1U</t>
  </si>
  <si>
    <t>Pol161</t>
  </si>
  <si>
    <t>Patch panel 24 x RJ45 CAT6 UTP</t>
  </si>
  <si>
    <t>Pol162</t>
  </si>
  <si>
    <t>Vyvazovací panel 19" 1U</t>
  </si>
  <si>
    <t>Pol163</t>
  </si>
  <si>
    <t>Osvětlovací jednotka LED diodová</t>
  </si>
  <si>
    <t>Pol164</t>
  </si>
  <si>
    <t>montážní sada M5, 4ks matice, 4ks šroubky, 4ks plastové podložky, SM5</t>
  </si>
  <si>
    <t>Pol165</t>
  </si>
  <si>
    <t>Uzemňovací vodič CY 16 zelenožlutý</t>
  </si>
  <si>
    <t>Pol166</t>
  </si>
  <si>
    <t>Vana optická 19" 1U</t>
  </si>
  <si>
    <t>Pol167</t>
  </si>
  <si>
    <t>Čelo optické vany 1U pro 12 SC simplex/LC duplex</t>
  </si>
  <si>
    <t>Pol168</t>
  </si>
  <si>
    <t>Optická kazeta pro 24 svárů SXOK-24</t>
  </si>
  <si>
    <t>Pol169</t>
  </si>
  <si>
    <t>Ochrana sváru</t>
  </si>
  <si>
    <t>Pol170</t>
  </si>
  <si>
    <t>Pigtail 9/125 LCupc SM OS2 1,5m G.657A2</t>
  </si>
  <si>
    <t>Pol171</t>
  </si>
  <si>
    <t>Adaptér LC SM OS duplex</t>
  </si>
  <si>
    <t>Pol172</t>
  </si>
  <si>
    <t>Záslepka SM</t>
  </si>
  <si>
    <t>Pol173</t>
  </si>
  <si>
    <t>Datová zásuvka 1xRJ45 Cat. 6 UTP</t>
  </si>
  <si>
    <t>Pol174</t>
  </si>
  <si>
    <t>Datová zásuvka 2xRJ45 Cat. 6 UTP</t>
  </si>
  <si>
    <t>Pol175</t>
  </si>
  <si>
    <t>Datová zásuvka 3xRJ45 Cat. 6 UTP</t>
  </si>
  <si>
    <t>Pol176</t>
  </si>
  <si>
    <t>Instalační kabel CAT6 UTP PVC Eca</t>
  </si>
  <si>
    <t>Pol177</t>
  </si>
  <si>
    <t>Patch kabel CAT6 UTP PVC 0,5m</t>
  </si>
  <si>
    <t>Pol178</t>
  </si>
  <si>
    <t>Podružný instalační materiál</t>
  </si>
  <si>
    <t>Aktivní síťové prvky</t>
  </si>
  <si>
    <t>Pol179</t>
  </si>
  <si>
    <t>WiFi Access Point s WiFi 5, 802.11s/b/g/n/ac, PoE</t>
  </si>
  <si>
    <t>222 26-0456.R00</t>
  </si>
  <si>
    <t>Stojanový 19" rozvaděč 32U-42U do 600x800 mm</t>
  </si>
  <si>
    <t>Pol180</t>
  </si>
  <si>
    <t>Uzemnění na uzemňovací bod, změření zemního odporu</t>
  </si>
  <si>
    <t>222 29-0971.R00</t>
  </si>
  <si>
    <t>Patch panel</t>
  </si>
  <si>
    <t>222 31-0011.R00</t>
  </si>
  <si>
    <t>Optická vana</t>
  </si>
  <si>
    <t>222 31-0031.R00</t>
  </si>
  <si>
    <t>Svar opt.vlákna vč.ochrany a pigtailu</t>
  </si>
  <si>
    <t>222 29-0007.R00</t>
  </si>
  <si>
    <t>Zásuvka 2xRJ45 UTP kat.6 pod omítku</t>
  </si>
  <si>
    <t>222 29-0007.R00.1</t>
  </si>
  <si>
    <t>Zásuvka 3xRJ45 UTP kat.6 pod omítku</t>
  </si>
  <si>
    <t>222 29-0005.R00</t>
  </si>
  <si>
    <t>Zásuvka 1xRJ45 UTP kat.6 pod omítku</t>
  </si>
  <si>
    <t>Pol181</t>
  </si>
  <si>
    <t>Ukončení kabelu UTP vč. označení</t>
  </si>
  <si>
    <t>Pol182</t>
  </si>
  <si>
    <t>Montáž aktivního prvku</t>
  </si>
  <si>
    <t>Pol183</t>
  </si>
  <si>
    <t>Součinnost provozovatele metropolitní optické sítě - vyfouknutí a zafouknutí optického kabelu</t>
  </si>
  <si>
    <t>222 08-0201.R00</t>
  </si>
  <si>
    <t>Optický kabel v trubce/liště</t>
  </si>
  <si>
    <t>222 28-0211.R00</t>
  </si>
  <si>
    <t>Kabel EZS, EPS, DT do 6 mm</t>
  </si>
  <si>
    <t>Pol184</t>
  </si>
  <si>
    <t>Měření jednoho optického vlákna (ISO)</t>
  </si>
  <si>
    <t>222 31-0991.R00</t>
  </si>
  <si>
    <t>Vyhotovení protokolu o měření optických kabelů</t>
  </si>
  <si>
    <t>222 17-0101.R00</t>
  </si>
  <si>
    <t>Vyhotovení protokolu o měření metal. míst. kabelů</t>
  </si>
  <si>
    <t>222 29-3012.R00</t>
  </si>
  <si>
    <t>Certifikační měření jedné metalické linky (ISO 11801)</t>
  </si>
  <si>
    <t>53 - CCTV</t>
  </si>
  <si>
    <t xml:space="preserve">    D2 - Kamerový systém</t>
  </si>
  <si>
    <t xml:space="preserve">    D3 - Napajecí skříň kamery</t>
  </si>
  <si>
    <t xml:space="preserve">    D4 - Instalační materiál</t>
  </si>
  <si>
    <t>D5 - Montáž:</t>
  </si>
  <si>
    <t>Kamerový systém</t>
  </si>
  <si>
    <t>Pol185</t>
  </si>
  <si>
    <t>IP bullet kamera, 8MP, 2.8mm, WDR 120dB, IR 40m, audio, VA, IP67</t>
  </si>
  <si>
    <t>Pol186</t>
  </si>
  <si>
    <t>Instalační krabice pro kamery</t>
  </si>
  <si>
    <t>Pol187</t>
  </si>
  <si>
    <t>PTZ kamera, 4MP, WDR, IR100m, IP66, PoE+</t>
  </si>
  <si>
    <t>Pol188</t>
  </si>
  <si>
    <t>Záznamové zařízení NVR pro 16 IP kamer, až 12MP, 16x PoE, VA, bez HDD</t>
  </si>
  <si>
    <t>Pol189</t>
  </si>
  <si>
    <t>Přídavný HDD k rekordérům, 6TB</t>
  </si>
  <si>
    <t>Pol190</t>
  </si>
  <si>
    <t>SFP 1x 10 Gbps LC SM, 20 km, WDM - pár</t>
  </si>
  <si>
    <t>Pol191</t>
  </si>
  <si>
    <t>SFP 1x 1 Gbps RJ45</t>
  </si>
  <si>
    <t>Pol192</t>
  </si>
  <si>
    <t>Administrovatelný IPv4/IPv6 switch, 8 pozic pro SFP moduly</t>
  </si>
  <si>
    <t>Napajecí skříň kamery</t>
  </si>
  <si>
    <t>Pol193</t>
  </si>
  <si>
    <t>Rozvaděč 600 x 400 x 210, IP66, průchodky</t>
  </si>
  <si>
    <t>Pol194</t>
  </si>
  <si>
    <t>Baterie 12v/50 Ah, LiFePO4, -25 - 80 C</t>
  </si>
  <si>
    <t>Pol195</t>
  </si>
  <si>
    <t>Regulátor 12/24 V DC, 10/10 A nabíjecí vybíjecí proud, MPPT</t>
  </si>
  <si>
    <t>Pol196</t>
  </si>
  <si>
    <t>Průmyslový zdroj 12/24V</t>
  </si>
  <si>
    <t>Pol197</t>
  </si>
  <si>
    <t>Průmyslový neřiditelný PoE 802.3af/at switch, 2x 1G SFP port, 4x Eth port</t>
  </si>
  <si>
    <t>Pol198</t>
  </si>
  <si>
    <t>Optický box pro 4 vlákna</t>
  </si>
  <si>
    <t>Pol199</t>
  </si>
  <si>
    <t>Kabel optický k zafouknutí do mikrotrubiček, 4 vl SM9/125</t>
  </si>
  <si>
    <t>Pol200</t>
  </si>
  <si>
    <t>Patch kabel LC/LC simplex 1m</t>
  </si>
  <si>
    <t>Pol201</t>
  </si>
  <si>
    <t>Patch kabel CAT6 UTP PVC 1,5m, venkovní</t>
  </si>
  <si>
    <t>Pol202</t>
  </si>
  <si>
    <t>Patch kabel CAT6 UTP PVC 1m</t>
  </si>
  <si>
    <t>Pol203</t>
  </si>
  <si>
    <t>Přepěťová ochrana pro Ethernet Cat.6</t>
  </si>
  <si>
    <t>Pol204</t>
  </si>
  <si>
    <t>Kamerová zkouška</t>
  </si>
  <si>
    <t>222 73-1261.R00</t>
  </si>
  <si>
    <t>IP videorekordér</t>
  </si>
  <si>
    <t>222 73-1501.R00</t>
  </si>
  <si>
    <t>Instalace SW, konfigurace a uvedení do provozu</t>
  </si>
  <si>
    <t>Pol205</t>
  </si>
  <si>
    <t>Napajecí skříň kamery - kompletace, uchycení</t>
  </si>
  <si>
    <t>222 73-1101.R00</t>
  </si>
  <si>
    <t>Vnitřní kamera na připravené úchytné body</t>
  </si>
  <si>
    <t>222 73-1206.R00</t>
  </si>
  <si>
    <t>Venkovní IP kompakt.kamera na úchytné body</t>
  </si>
  <si>
    <t>54 - KT</t>
  </si>
  <si>
    <t>D2 - Montáž:</t>
  </si>
  <si>
    <t>Pol206</t>
  </si>
  <si>
    <t>Elektroinstalační trubka ohebná, vnější průměr 26 mm</t>
  </si>
  <si>
    <t>Pol207</t>
  </si>
  <si>
    <t>Mikrotrubička HDPE zemní tlustostěnná 12/8mm, pro přímou pokládku do země,</t>
  </si>
  <si>
    <t>Pol208</t>
  </si>
  <si>
    <t>Mikrotrubička HDPE tenkostěnná 05/3,5mm</t>
  </si>
  <si>
    <t>Pol209</t>
  </si>
  <si>
    <t>HDPE trubka</t>
  </si>
  <si>
    <t>Pol210</t>
  </si>
  <si>
    <t>HDPE obočovací kus</t>
  </si>
  <si>
    <t>Pol211</t>
  </si>
  <si>
    <t>Spojka mikrotrubiček redukční</t>
  </si>
  <si>
    <t>Pol212</t>
  </si>
  <si>
    <t>HDPE trubka do výkopu</t>
  </si>
  <si>
    <t>Pol213</t>
  </si>
  <si>
    <t>Mikrotrubička do výkopu/ trubky</t>
  </si>
  <si>
    <t>Pol214</t>
  </si>
  <si>
    <t>Mikrotrubička po omítku</t>
  </si>
  <si>
    <t>Pol215</t>
  </si>
  <si>
    <t>Trubka PVC pod omítku, vnější průměr 25 mm</t>
  </si>
  <si>
    <t>55 - VRN</t>
  </si>
  <si>
    <t>220 71-1606.R00</t>
  </si>
  <si>
    <t>Zkušební provoz, zaškolení obsluhy, předání</t>
  </si>
  <si>
    <t>Pol216</t>
  </si>
  <si>
    <t>Příprava zakázky</t>
  </si>
  <si>
    <t>Pol218</t>
  </si>
  <si>
    <t>Realizační projektová dokumentace</t>
  </si>
  <si>
    <t>Pol219</t>
  </si>
  <si>
    <t>Dokumentace skutečného provedení, vč. předání projektové dokumentace, v tištěné (3 paré) i elektronické pdobě</t>
  </si>
  <si>
    <t>Pol220</t>
  </si>
  <si>
    <t>GZS</t>
  </si>
  <si>
    <t>6 - ÚT - zdroj</t>
  </si>
  <si>
    <t>D1 - Strojovna</t>
  </si>
  <si>
    <t>D2 - Potrubí</t>
  </si>
  <si>
    <t>D3 - Armatury</t>
  </si>
  <si>
    <t>D4 - Tepelné izolace</t>
  </si>
  <si>
    <t>D5 - Stavba</t>
  </si>
  <si>
    <t>D6 - Ostatní</t>
  </si>
  <si>
    <t>Strojovna</t>
  </si>
  <si>
    <t>7325221x1</t>
  </si>
  <si>
    <t>Nízkoteplotní stacionární tepelné čerpadlo systém vzduch/voda venkovní provedení získávající proporciální teplo z venkovního vzduchu, tepelný výkon při A -7/W35 12,86kW, při A 7/W35 7,84kW, topný faktor A-7/W35 COP 2,93, topný faktor A7/W35 COP 5,09 hladina akustického výkonu dle EN12102 55dB(A), třída energetické účinnosti W35 A+++, střední jmenovité napětí kompresoru 400V, jmenovité napětí řízení 230V, fáze kompresoru 3/N/PE, náběhový proud 4A, chladící médium R410A, elektrické krytí IP14B, provozní proud 7,9A</t>
  </si>
  <si>
    <t>7325117x1</t>
  </si>
  <si>
    <t>Regulátor tepelného čerpadla dvoustupňové řízení, integrované zjišťování množství vyrobeného tepla, 3 ponorná/příložná čidla, 1 vnější venkovní čidlo, 230V, IP21</t>
  </si>
  <si>
    <t>7325117x2</t>
  </si>
  <si>
    <t>Rozšiřovací modul pro regulátor provozu TČ, pro další topné okruhy, k instalaci na zeď s možností vzdálené správy</t>
  </si>
  <si>
    <t>7325117x3</t>
  </si>
  <si>
    <t>Brána pro lokální komunikaci a připojení regulátoru tepelného čerpadla k internetu, automatické ovládání údajů o přístroji do servisního portálu typu ISG web, vlastní připojení či uvedení do provozu součástí projektové dokumentace měření a regulace</t>
  </si>
  <si>
    <t>436330x1</t>
  </si>
  <si>
    <t>Armatura ke změkčení topné vody pro dodatečné dopouštění topného systému max.průtok 0,3m3/hod, do 40°C, 0,8MPa, 3kg, DN15(1/2")</t>
  </si>
  <si>
    <t>436330x2</t>
  </si>
  <si>
    <t>Jednotka proti zpětnému toku, max 10bar, max. 65°C, DN20</t>
  </si>
  <si>
    <t>5805073x1</t>
  </si>
  <si>
    <t>Uvedení jednotky TČ vzduch/voda do provozu autorizovanou osobou, včetně dopravy osob</t>
  </si>
  <si>
    <t>7322301x1</t>
  </si>
  <si>
    <t>Akumulační nádoba ocelová svařovaná, stacionární zásobník topné vody o objemu 207l, max. provozní teplota 95°C, max. provozní tlak 0,4MPa, průměr nádrže s izolací 630mm, výška 1535mm, hmotnost 58kg</t>
  </si>
  <si>
    <t>7322111x1</t>
  </si>
  <si>
    <t>Nepřímotopný systémový zásobníkový ohřívač na teplou vodu, o objemu 301l, plocha výměníku 3,2m2, průměr 700mm, výška 1710mm, hmotnost 156kg, včetně PU izolace, max. provozní teplota 85°C, max. provozní tlak 1,0MPa</t>
  </si>
  <si>
    <t>732331213</t>
  </si>
  <si>
    <t>Nádoba tlaková expanzní pro topnou a chladicí soustavu s vyměnitelným vakem závitové připojení PN 0,6 o objemu 80 l</t>
  </si>
  <si>
    <t>https://podminky.urs.cz/item/CS_URS_2025_01/732331213</t>
  </si>
  <si>
    <t>7321122x1</t>
  </si>
  <si>
    <t>Rozdělovač s izolací pro připojení 4 otopných okruhů, vhodný pro max. průtok 3 m3/h, umožňuje osazení čerpadlových skupin otopných okruhů a připojení zdroje tepla 5/4", max. provozní teplota 90°c, max. provozní tlak 0,6MPa, EPS izolace + pozink. plech, délka 1008mm</t>
  </si>
  <si>
    <t>7324214x1</t>
  </si>
  <si>
    <t>Č1, Č2 - Oběhové čerpadlo úsporné s energetickou účinností "A", s plynulou regulací dle tlakového spádu, dopravní výška max. 10m, včetně EPP tepelné izolace, Qmax=4,0m3/hod, Max provozní přetlak 10 Mpa, příkon 10-60W, 230V 50 HZ, 1/N/PE, ovládání možné přes PWM signál</t>
  </si>
  <si>
    <t>7325116x1</t>
  </si>
  <si>
    <t>KS1 - Kotlová sestava vybavená úsporným čerpadlem s energetickou účinností "A", včetně směšování, uzávěry a teploměry připojovací potrubí G1", dopravní výška 1,5m, včetně EPP tepelné izolace, Qpož=0,5m3/hod, plynulá elektronická regulace</t>
  </si>
  <si>
    <t>7325116x2</t>
  </si>
  <si>
    <t>KS2 - Kotlová sestava vybavená úsporným čerpadlem s energetickou účinností "A", včetně směšování, uzávěry a teploměry připojovací potrubí G1", dopravní výška 2,7m, včetně EPP tepelné izolace, Qpož=0,45m3/hod, plynulá elektronická regulace</t>
  </si>
  <si>
    <t>7325116x3</t>
  </si>
  <si>
    <t>KS3 - Kotlová sestava vybavená úsporným čerpadlem s energetickou účinností "A", včetně směšování, uzávěry a teploměry připojovací potrubí G1", dopravní výška 2,9m, včetně EPP tepelné izolace, Qpož=0,58m3/hod, plynulá elektronická regulace</t>
  </si>
  <si>
    <t>7325116x4</t>
  </si>
  <si>
    <t>KS4 - Kotlová sestava vybavená úsporným čerpadlem s energetickou účinností "A", bez směšování, uzávěry a teploměry připojovací potrubí G1", dopravní výška 2,7m, včetně EPP tepelné izolace, Qpož=0,7m3/hod, plynulá elektronická regulace</t>
  </si>
  <si>
    <t>731341130</t>
  </si>
  <si>
    <t>Hadice napouštěcí pryžová ČSN 63 5360 Průměru 16/23mm</t>
  </si>
  <si>
    <t>https://podminky.urs.cz/item/CS_URS_2025_01/731341130</t>
  </si>
  <si>
    <t>998732202</t>
  </si>
  <si>
    <t>Přesun hmot procentní pro strojovny v objektech v přes 6 do 12 m</t>
  </si>
  <si>
    <t>%</t>
  </si>
  <si>
    <t>https://podminky.urs.cz/item/CS_URS_2025_01/998732202</t>
  </si>
  <si>
    <t>7324214x2</t>
  </si>
  <si>
    <t>Č3-oběhové čerpadlo s integrovanou plynulou elektronickou regulací, max. dopravní výška 6m, ovládání je volitelně možné přes signál PWM nebo diferenční tlak, příkon 15W, připojení 1~230 V ±10%, 50/60 hz, Qpož=0,24m3/hod</t>
  </si>
  <si>
    <t>Potrubí</t>
  </si>
  <si>
    <t>733223106</t>
  </si>
  <si>
    <t>Potrubí měděné tvrdé spojované měkkým pájením D 35x1,5 mm</t>
  </si>
  <si>
    <t>https://podminky.urs.cz/item/CS_URS_2025_01/733223106</t>
  </si>
  <si>
    <t>733223105</t>
  </si>
  <si>
    <t>Potrubí měděné tvrdé spojované měkkým pájením D 28x1,5 mm</t>
  </si>
  <si>
    <t>https://podminky.urs.cz/item/CS_URS_2025_01/733223105</t>
  </si>
  <si>
    <t>733222104</t>
  </si>
  <si>
    <t>Potrubí měděné polotvrdé spojované měkkým pájením D 22x1 mm</t>
  </si>
  <si>
    <t>https://podminky.urs.cz/item/CS_URS_2025_01/733222104</t>
  </si>
  <si>
    <t>7325111x1</t>
  </si>
  <si>
    <t>Potrubí z vlnovcových trubek z nerezové oceli připojení VZT jednotky opletení nerez PN10, DN20 délky 500mm</t>
  </si>
  <si>
    <t>733224205</t>
  </si>
  <si>
    <t>Příplatek k potrubí měděnému za potrubí vedené v kotelnách nebo strojovnách D 22x1 mm</t>
  </si>
  <si>
    <t>https://podminky.urs.cz/item/CS_URS_2025_01/733224205</t>
  </si>
  <si>
    <t>733224206</t>
  </si>
  <si>
    <t>Příplatek k potrubí měděnému za potrubí vedené v kotelnách nebo strojovnách D 28x1,5 mm</t>
  </si>
  <si>
    <t>https://podminky.urs.cz/item/CS_URS_2025_01/733224206</t>
  </si>
  <si>
    <t>733224207</t>
  </si>
  <si>
    <t>Příplatek k potrubí měděnému za potrubí vedené v kotelnách nebo strojovnách D 35x1,5 mm</t>
  </si>
  <si>
    <t>https://podminky.urs.cz/item/CS_URS_2025_01/733224207</t>
  </si>
  <si>
    <t>733224224</t>
  </si>
  <si>
    <t>Příplatek k potrubí měděnému za zhotovení přípojky z trubek měděných D 22x1 mm</t>
  </si>
  <si>
    <t>https://podminky.urs.cz/item/CS_URS_2025_01/733224224</t>
  </si>
  <si>
    <t>998733202</t>
  </si>
  <si>
    <t>Přesun hmot procentní pro rozvody potrubí v objektech v přes 6 do 12 m</t>
  </si>
  <si>
    <t>https://podminky.urs.cz/item/CS_URS_2025_01/998733202</t>
  </si>
  <si>
    <t>Armatury</t>
  </si>
  <si>
    <t>7222342x1</t>
  </si>
  <si>
    <t>Magnetický odlučovač nečistot, závitový, možnost vertikální i horizontální montáže, tmax=120°c, PN10, DN32</t>
  </si>
  <si>
    <t>7325114x1</t>
  </si>
  <si>
    <t>Bezpečnostní pojistná skupina pro horizontální distribuční rozdělovač v kombinaci se separátorem vzduchu pro uzavřené systémy DN 25</t>
  </si>
  <si>
    <t>7342952x1</t>
  </si>
  <si>
    <t>Ventil servisní pro expanzní nádoby, 3/4" s vypouštěním a zajištěním proti manipulaci, PN10, 120°C</t>
  </si>
  <si>
    <t>7342201x1</t>
  </si>
  <si>
    <t>Tlakově nezávislý seřizovací ventil be z vypouštění s regulační funkcí DN10, PN 25 max. teplota 120°C</t>
  </si>
  <si>
    <t>7342201x2</t>
  </si>
  <si>
    <t>Dvoucestný regulační ventil DN15, PN16, kvs= 2,0m3/h s elektrickým pohonem AC 230 V řízení tříbodové</t>
  </si>
  <si>
    <t>734292714</t>
  </si>
  <si>
    <t>Kohout kulový přímý G 3/4 PN 42 do 185°C vnitřní závit</t>
  </si>
  <si>
    <t>https://podminky.urs.cz/item/CS_URS_2025_01/734292714</t>
  </si>
  <si>
    <t>734292715</t>
  </si>
  <si>
    <t>Kohout kulový přímý G 1 PN 42 do 185°C vnitřní závit</t>
  </si>
  <si>
    <t>https://podminky.urs.cz/item/CS_URS_2025_01/734292715</t>
  </si>
  <si>
    <t>734292716</t>
  </si>
  <si>
    <t>Kohout kulový přímý G 1 1/4 PN 42 do 185°C vnitřní závit</t>
  </si>
  <si>
    <t>https://podminky.urs.cz/item/CS_URS_2025_01/734292716</t>
  </si>
  <si>
    <t>7342927x1</t>
  </si>
  <si>
    <t>Kulový kohout s filtrem v kouli PN16 do 100°C porozita sítka 0,7mm připojení vnitřní závit, provedení páka materiál mosaz, bez silikonu DN 25(1“)</t>
  </si>
  <si>
    <t>734291123</t>
  </si>
  <si>
    <t>Kohout plnící a vypouštěcí G 1/2 PN 10 do 90°C závitový</t>
  </si>
  <si>
    <t>https://podminky.urs.cz/item/CS_URS_2025_01/734291123</t>
  </si>
  <si>
    <t>734211119</t>
  </si>
  <si>
    <t>Ventil závitový odvzdušňovací G 3/8 PN 14 do 120°C automatický</t>
  </si>
  <si>
    <t>https://podminky.urs.cz/item/CS_URS_2025_01/734211119</t>
  </si>
  <si>
    <t>722231073</t>
  </si>
  <si>
    <t>Ventil zpětný mosazný G 3/4" PN 10 do 110°C se dvěma závity</t>
  </si>
  <si>
    <t>https://podminky.urs.cz/item/CS_URS_2025_01/722231073</t>
  </si>
  <si>
    <t>722231074</t>
  </si>
  <si>
    <t>Ventil zpětný mosazný G 1" PN 10 do 110°C se dvěma závity</t>
  </si>
  <si>
    <t>https://podminky.urs.cz/item/CS_URS_2025_01/722231074</t>
  </si>
  <si>
    <t>722231075</t>
  </si>
  <si>
    <t>Ventil zpětný mosazný G 5/4" PN 10 do 110°C se dvěma závity</t>
  </si>
  <si>
    <t>https://podminky.urs.cz/item/CS_URS_2025_01/722231075</t>
  </si>
  <si>
    <t>734291263</t>
  </si>
  <si>
    <t>Filtr závitový pro topné a chladicí systémy přímý G 3/4 PN 30 do 110°C s vnitřními závity</t>
  </si>
  <si>
    <t>https://podminky.urs.cz/item/CS_URS_2025_01/734291263</t>
  </si>
  <si>
    <t>734411101</t>
  </si>
  <si>
    <t>Teploměr technický s pevným stonkem a jímkou zadní připojení průměr 63 mm délky 50 mm</t>
  </si>
  <si>
    <t>https://podminky.urs.cz/item/CS_URS_2025_01/734411101</t>
  </si>
  <si>
    <t>734421101</t>
  </si>
  <si>
    <t>Tlakoměr s pevným stonkem a zpětnou klapkou tlak 0-16 bar průměr 50 mm spodní připojení</t>
  </si>
  <si>
    <t>https://podminky.urs.cz/item/CS_URS_2025_01/734421101</t>
  </si>
  <si>
    <t>998734202</t>
  </si>
  <si>
    <t>Přesun hmot procentní pro armatury v objektech v přes 6 do 12 m</t>
  </si>
  <si>
    <t>https://podminky.urs.cz/item/CS_URS_2025_01/998734202</t>
  </si>
  <si>
    <t>Tepelné izolace</t>
  </si>
  <si>
    <t>7338112x1</t>
  </si>
  <si>
    <t>Tep. izolace z minerálního vlákna, kašírovaná vyztuženou Al folií, vniřní pr./tl. 35/30 mm</t>
  </si>
  <si>
    <t>7338112x2</t>
  </si>
  <si>
    <t>Tep. izolace z minerálního vlákna, kašírovaná vyztuženou Al folií, vniřní pr./tl. 28/30 mm</t>
  </si>
  <si>
    <t>7338112x3</t>
  </si>
  <si>
    <t>Tep. izolace z minerálního vlákna, kašírovaná vyztuženou Al folií, vniřní pr./tl. 22/20 mm</t>
  </si>
  <si>
    <t>7333901x1</t>
  </si>
  <si>
    <t>Ochrana potrubí primárních okruhů tepelně izolačními trubicemi z kaučuku tl 20 mm D do 38 mm, vč. oplechování</t>
  </si>
  <si>
    <t>Stavba</t>
  </si>
  <si>
    <t>733390510</t>
  </si>
  <si>
    <t>Těsnicí vložka potrubí pro vývrt/pažnici DN 100 potrubí d 2x32</t>
  </si>
  <si>
    <t>https://podminky.urs.cz/item/CS_URS_2025_01/733390510</t>
  </si>
  <si>
    <t>733291101</t>
  </si>
  <si>
    <t>Zkouška těsnosti potrubí měděné D do 35x1,5</t>
  </si>
  <si>
    <t>https://podminky.urs.cz/item/CS_URS_2025_01/733291101</t>
  </si>
  <si>
    <t>7332911x1</t>
  </si>
  <si>
    <t>Zkouška těsnosti potrubí potvrzená protokolem ocelového, měděného i plastového dle ČSN 06 0310 do DN50</t>
  </si>
  <si>
    <t>7332911x2</t>
  </si>
  <si>
    <t>Zkouška dilatační před osazením tepelné izolace s ohřátím potrubí na nejvyšší provozní teplotu a následné ochlazení s uvedením do stavebního deníku dle ČSN 06 0310 čl.8.3.2potrubí do DN50</t>
  </si>
  <si>
    <t>7332911x3</t>
  </si>
  <si>
    <t>Topná zkouška funkce, nastavení a seřízení zařízení, kontrola funkce armatur dle ČSN 06 0310 čl.8.3.3</t>
  </si>
  <si>
    <t>7332911x4</t>
  </si>
  <si>
    <t>Topná zkouška funkce, nastavení a seřízení zařízení, zařízení, rovnoměrné ohřívání otopných těles a podlahového vytápění dle ČSN 06 0310 čl.8.3.3</t>
  </si>
  <si>
    <t>7332911x5</t>
  </si>
  <si>
    <t>Topná zkouška funkce, nastavení a seřízení zařízení, dosažení technických předpokladů dle ČSN 06 0310 čl.8.3.3</t>
  </si>
  <si>
    <t>7332911x6</t>
  </si>
  <si>
    <t>Topná zkouška funkce, nastavení a seřízení zařízení, správná funkce regulačních a měřících zařízení dle ČSN 06 0310 čl.8.3.3</t>
  </si>
  <si>
    <t>7332911x7</t>
  </si>
  <si>
    <t>Topná zkouška funkce, nastavení a seřízení zařízení, správná funkce správná funkce zabezpečovacího zařízení dle ČSN 06 0310 čl.8.3.3</t>
  </si>
  <si>
    <t>7332911x8</t>
  </si>
  <si>
    <t>Topná zkouška funkce, nastavení a seřízení zařízení s ohledem na tepelný výkon topné soustavy s ohledem dle ČSN 06 0310 čl.8.3.3</t>
  </si>
  <si>
    <t>7332911x9</t>
  </si>
  <si>
    <t>Topná zkouška funkce, nastavení a seřízení zařízení s ohledem na tepelný výkon zdrojů tepla s ohledem dle ČSN 06 0310 čl.8.3.3</t>
  </si>
  <si>
    <t>7332911x10</t>
  </si>
  <si>
    <t>Topná zkouška funkce, nastavení a seřízení zařízení, kontrola výkonu zdroje tepla pro přípravu teplé vody při max.odběru vody dle ČSN 06 0310 čl.8.3.3</t>
  </si>
  <si>
    <t>7351919x1</t>
  </si>
  <si>
    <t>Napuštění systému vodou o předepsaných parametrech a odvzdušnění systému</t>
  </si>
  <si>
    <t>7833431x1</t>
  </si>
  <si>
    <t>Nátěry pomocných konstrukcí, 2x základní barva, 1x email</t>
  </si>
  <si>
    <t>5805072x1</t>
  </si>
  <si>
    <t>Zaškolení obsluhy, uvedení do provozu</t>
  </si>
  <si>
    <t>230120071</t>
  </si>
  <si>
    <t>Značení potrubí smaltovým štítkem nerezovým drátem D 0,5 mm</t>
  </si>
  <si>
    <t>https://podminky.urs.cz/item/CS_URS_2025_01/230120071</t>
  </si>
  <si>
    <t>5805072x2</t>
  </si>
  <si>
    <t>Nastavení provozních parametrů zdroje tepla(ekvitermní křivky, pracovní bod oběhových čerpadel apod.) během zkušebního provozu, včetně dopravy osob</t>
  </si>
  <si>
    <t>61 - ÚT - otopná soustava</t>
  </si>
  <si>
    <t>Zn. - Otopná tělesa</t>
  </si>
  <si>
    <t>D1 - Potrubí</t>
  </si>
  <si>
    <t>D2 - Tepelné izolace</t>
  </si>
  <si>
    <t>D3 - Podlahové vytápění</t>
  </si>
  <si>
    <t>Zn.</t>
  </si>
  <si>
    <t>Otopná tělesa</t>
  </si>
  <si>
    <t>7351642x1</t>
  </si>
  <si>
    <t>Ocelové těleso trubkové elektrické přímotopné s rovnými profily a elektronickým regulátorem prostorové teploty vzduchu,P= 400W,rozměry 1220/450</t>
  </si>
  <si>
    <t>484410x1</t>
  </si>
  <si>
    <t>Upevňovací sada otopného tělesa trubkového bílé provedení</t>
  </si>
  <si>
    <t>735164511</t>
  </si>
  <si>
    <t>Montáž otopného tělesa trubkového na stěnu výšky tělesa do 1500 mm</t>
  </si>
  <si>
    <t>https://podminky.urs.cz/item/CS_URS_2025_01/735164511</t>
  </si>
  <si>
    <t>998735202</t>
  </si>
  <si>
    <t>Přesun hmot procentní pro otopná tělesa v objektech v přes 6 do 12 m</t>
  </si>
  <si>
    <t>https://podminky.urs.cz/item/CS_URS_2025_01/998735202</t>
  </si>
  <si>
    <t>733224225</t>
  </si>
  <si>
    <t>Příplatek k potrubí měděnému za zhotovení přípojky z trubek měděných D 28x1,5 mm</t>
  </si>
  <si>
    <t>https://podminky.urs.cz/item/CS_URS_2025_01/733224225</t>
  </si>
  <si>
    <t>733811252</t>
  </si>
  <si>
    <t>Ochrana potrubí ústředního vytápění termoizolačními trubicemi z PE tl přes 20 do 25 mm DN přes 22 do 45 mm</t>
  </si>
  <si>
    <t>https://podminky.urs.cz/item/CS_URS_2025_01/733811252</t>
  </si>
  <si>
    <t>Podlahové vytápění</t>
  </si>
  <si>
    <t>7333221x1</t>
  </si>
  <si>
    <t>Plastová trubka PEX-Xa pro rozvody podlahového vytápění podle DIN 16892, ochranná vrstva proti kyslíku ve smyslu DIN 4726, 0,103kg/m průměru 17x2mm</t>
  </si>
  <si>
    <t>7361106x1</t>
  </si>
  <si>
    <t>Ochranná trubka v oblasti připojení rozdělovačů a sběračů PV nebo při přechodu přes dilatační pásy podle DIN 18560, polyethylén přes dilatační pásy podle DIN 18560, polyethylén do 105°C, barva červená, 0,067kg/m průměru 25/20mm</t>
  </si>
  <si>
    <t>736110652</t>
  </si>
  <si>
    <t>Dilatační pás 15x0,8cm9 8mm šířka 150mm m.j na 1m2 1,1</t>
  </si>
  <si>
    <t>https://podminky.urs.cz/item/CS_URS_2025_01/736110652</t>
  </si>
  <si>
    <t>7361106x1.1</t>
  </si>
  <si>
    <t>Dilatační profil z pěnového polyethylenu na systémové desky 10mm šířka 130mm</t>
  </si>
  <si>
    <t>245525x1</t>
  </si>
  <si>
    <t>Plastifikátor do betonu balení po 10litrech pokud nebude do podlahové konstrukce použit anhydrit mísící poměr 1litr na 100kg cementu</t>
  </si>
  <si>
    <t>736111034</t>
  </si>
  <si>
    <t>Podlahové vytápění - svěrné šroubení se závitem EK 3/4" pro připojení potrubí 17x2,0 mm na rozdělovač</t>
  </si>
  <si>
    <t>https://podminky.urs.cz/item/CS_URS_2025_01/736111034</t>
  </si>
  <si>
    <t>7361102x1</t>
  </si>
  <si>
    <t>Izolační deska pro podlahové vytápění s montážními výstupky rozměry 1400x800mm celkové výšky 50mm, tloušťka izolace 30mm rozteč 50mm s ochrannou hydroizolační fólií 0,6mm, kročejový útlum</t>
  </si>
  <si>
    <t>7361110x1</t>
  </si>
  <si>
    <t>Kompletní sestava rozdělovače a sběrače podlah.vytápění bez mísící sady či oběhového čerpadla pro napojení 9 topných okruhů s uzavíracími ventily bez termostatických hlavic, včetně šroubení, odvzdušňovacích a vypouštěcích armatur, průtokoměrů, ocelové skříně s montáží pod omítku rozměry 800x460x120mm se zajištěnými krycími dvířky bílé barvy,včetně montáže</t>
  </si>
  <si>
    <t>7361110x2</t>
  </si>
  <si>
    <t>Kompletní sestava rozdělovače a sběrače podlah.vytápění bez mísící sady či oběhového čerpadla pro napojení 8 topných okruhů s uzavíracími ventily bez termostatických hlavic, včetně šroubení, odvzdušňovacích a vypouštěcích armatur, průtokoměrů, ocelové skříně s montáží pod omítku rozměry 800x460x120mm se zajištěnými krycími dvířky bílé barvy,včetně montáže</t>
  </si>
  <si>
    <t>7361110x3</t>
  </si>
  <si>
    <t>Kompletní sestava rozdělovače a sběrače podlah.vytápění bez mísící sady či oběhového čerpadla pro napojení 6 topných okruhů s uzavíracími ventily bez termostatických hlavic, včetně šroubení, odvzdušňovacích a vypouštěcích armatur, průtokoměrů, ocelové skříně s montáží pod omítku rozměry 600x460x120mm se zajištěnými krycími dvířky bílé barvy,včetně montáže</t>
  </si>
  <si>
    <t>7131221x1</t>
  </si>
  <si>
    <t>Tepelně izolační deska za skříň rozdělovače a sběrače podlahového vytápění</t>
  </si>
  <si>
    <t>7361111x1</t>
  </si>
  <si>
    <t>Termoelektrická hlava s mikrospínačem pro rozdělovač a sběrač podlahového vytápění bez proudu uzavřeno 24V, řídící napětí 0-10V nebo 230V upřesnit v PD měření a regulace včetně montáže délka dvoužilového kabelu 1,5m připojovací rozměr M30x1,5, bez proudu otevřeno</t>
  </si>
  <si>
    <t>7361111x1.1</t>
  </si>
  <si>
    <t>Prostorový termostat týdenní s možností programu pro podlahové vytápění, napájení 230V, s zabespečním proti neoprávněné manipulaci</t>
  </si>
  <si>
    <t>7361111x1.2</t>
  </si>
  <si>
    <t>Rozvodnice pro komunikaci mezi prostorovými termostaty a elektronickými hlavicemi oběhovým čerpadlem daného topného okruhu 230V zpožděné řízení tepelného čerpadla o 4 minuty max.8 termostatů a 12 termostatických hlavic bez havarijního čidla</t>
  </si>
  <si>
    <t>7513109x1</t>
  </si>
  <si>
    <t>Seřízení a uvedení do provozu elektroregulace podlahového vytápění a prostorovými termostaty, rozvaděčem a termopohonem v koordinaci s oddílem měření a regulace</t>
  </si>
  <si>
    <t>998736202</t>
  </si>
  <si>
    <t>Přesun hmot procentní pro tepelnou techniku v objektech v přes 6 do 12 m</t>
  </si>
  <si>
    <t>https://podminky.urs.cz/item/CS_URS_2025_01/998736202</t>
  </si>
  <si>
    <t xml:space="preserve">7 - FVE </t>
  </si>
  <si>
    <t>Díl 1 - Technologie, komponenty, materiál</t>
  </si>
  <si>
    <t>Díl 2 - Montážní práce a instalace</t>
  </si>
  <si>
    <t>Díl 3 - VRN</t>
  </si>
  <si>
    <t>Díl 1</t>
  </si>
  <si>
    <t>Technologie, komponenty, materiál</t>
  </si>
  <si>
    <t>1.1.1</t>
  </si>
  <si>
    <t>FV panel, 435Wp + konektory MC4</t>
  </si>
  <si>
    <t>432650215</t>
  </si>
  <si>
    <t>1.2.1</t>
  </si>
  <si>
    <t>Síťový střídač, výkon 15 kW, hybridní, 100% asymetrie</t>
  </si>
  <si>
    <t>2076342077</t>
  </si>
  <si>
    <t>1.3.1</t>
  </si>
  <si>
    <t>Bateriové úložiště</t>
  </si>
  <si>
    <t>1017799321</t>
  </si>
  <si>
    <t>1.4.1</t>
  </si>
  <si>
    <t>Systémová Alu konstr. na plochou střechu , + šroubové úchyty pro FV panely, vč. Příslušenství</t>
  </si>
  <si>
    <t>572413422</t>
  </si>
  <si>
    <t>1.5.1</t>
  </si>
  <si>
    <t>Optimizér s bezpečnostní funkcí snižení napětí</t>
  </si>
  <si>
    <t>333119981</t>
  </si>
  <si>
    <t>1.6.1</t>
  </si>
  <si>
    <t>Gateway k optimizérům</t>
  </si>
  <si>
    <t>-99851355</t>
  </si>
  <si>
    <t>1.7.1</t>
  </si>
  <si>
    <t>Vodič solární uložený pevně, včetně dodávky solárního vodiče</t>
  </si>
  <si>
    <t>800346594</t>
  </si>
  <si>
    <t>1.8.1</t>
  </si>
  <si>
    <t>Žlab, drátový, včetně úchytů, spojek příslušenství</t>
  </si>
  <si>
    <t>-1506990211</t>
  </si>
  <si>
    <t>1.9.1</t>
  </si>
  <si>
    <t>Rozvaděčová skříň, IP 44 s prostupy a vývodkami na jednotlivé kabely, s ventilační mřížkou a přípojnicemi PE a N - vyzbrojená</t>
  </si>
  <si>
    <t>-296242830</t>
  </si>
  <si>
    <t>1.10.1</t>
  </si>
  <si>
    <t>Ochranná trubka, včetně úchytů, spojek příslušenství</t>
  </si>
  <si>
    <t>-907046331</t>
  </si>
  <si>
    <t>1.11.1</t>
  </si>
  <si>
    <t>Ethernetový modul + síťový zdroj 12V 2A</t>
  </si>
  <si>
    <t>2032535456</t>
  </si>
  <si>
    <t>1.12.1</t>
  </si>
  <si>
    <t>Kabel síťoví, sdělovací, pevně uložený, včetně dodávky kabelu</t>
  </si>
  <si>
    <t>-989035636</t>
  </si>
  <si>
    <t>1.13.1</t>
  </si>
  <si>
    <t>Vodič zemnící uložený pevně, včetně dodávky</t>
  </si>
  <si>
    <t>-669153266</t>
  </si>
  <si>
    <t>1.14.2</t>
  </si>
  <si>
    <t>Kabel AC strany, volně uložený, včetně dodávky kabelu</t>
  </si>
  <si>
    <t>-1718366364</t>
  </si>
  <si>
    <t>1.15.1</t>
  </si>
  <si>
    <t>Skříňka svodičů přepětí s přepěťovou ochranou</t>
  </si>
  <si>
    <t>236973225</t>
  </si>
  <si>
    <t>1.16</t>
  </si>
  <si>
    <t>Kabel s požární odolností, pevně uložený, včetně dodávky kabelu a příchytek</t>
  </si>
  <si>
    <t>-91273737</t>
  </si>
  <si>
    <t>1.17</t>
  </si>
  <si>
    <t>Prolamovací tlačítko s aretací (FVE STOP)</t>
  </si>
  <si>
    <t>-1016261072</t>
  </si>
  <si>
    <t>1.18</t>
  </si>
  <si>
    <t>Propojovací kabel baterie - střídač + MC4 (Umístění technologie - Var.1)</t>
  </si>
  <si>
    <t>625648853</t>
  </si>
  <si>
    <t>1.19</t>
  </si>
  <si>
    <t>Nosný podstavec pro baterie s příslušenstvím (Umístění technologie - Var.2)</t>
  </si>
  <si>
    <t>-1381087735</t>
  </si>
  <si>
    <t>Díl 2</t>
  </si>
  <si>
    <t>Montážní práce a instalace</t>
  </si>
  <si>
    <t>2.1.1</t>
  </si>
  <si>
    <t>Montáž sys. konstr. pro FV panely, vč. osazení a zapojení panelů + Zámečnická konstrukce kotvení střídače</t>
  </si>
  <si>
    <t>-661973077</t>
  </si>
  <si>
    <t>2.2.1</t>
  </si>
  <si>
    <t>Úpravy, demontáž ve stávajících rozváděčích</t>
  </si>
  <si>
    <t>-1595481541</t>
  </si>
  <si>
    <t>2.3.1</t>
  </si>
  <si>
    <t>Elektro instalace a napojení na stávající elektroinstalaci objektu</t>
  </si>
  <si>
    <t>668063444</t>
  </si>
  <si>
    <t>2.4.1</t>
  </si>
  <si>
    <t>Prostupy a těsnění prostupů na střechu</t>
  </si>
  <si>
    <t>-1767301447</t>
  </si>
  <si>
    <t>Díl 3</t>
  </si>
  <si>
    <t>3.1.1</t>
  </si>
  <si>
    <t>Likvidace odpadu</t>
  </si>
  <si>
    <t>Soubor</t>
  </si>
  <si>
    <t>-947916959</t>
  </si>
  <si>
    <t>3.2.1</t>
  </si>
  <si>
    <t>Doprava materiálu</t>
  </si>
  <si>
    <t>868169512</t>
  </si>
  <si>
    <t>81 - Kanalizace</t>
  </si>
  <si>
    <t>OST - KANALIZACE</t>
  </si>
  <si>
    <t xml:space="preserve">    11 - PŘIPOJOVACÍ POTRUBÍ</t>
  </si>
  <si>
    <t xml:space="preserve">    12 - STOUPACÍ POTRUBÍ</t>
  </si>
  <si>
    <t xml:space="preserve">    13 - LEŽATÉ ROZVODY</t>
  </si>
  <si>
    <t xml:space="preserve">    14 - ARMATURY</t>
  </si>
  <si>
    <t xml:space="preserve">    15 - OSTATNÍ</t>
  </si>
  <si>
    <t xml:space="preserve">    16 - DALŠÍ POLOŽKY</t>
  </si>
  <si>
    <t>KANALIZACE</t>
  </si>
  <si>
    <t>PŘIPOJOVACÍ POTRUBÍ</t>
  </si>
  <si>
    <t>M004</t>
  </si>
  <si>
    <t>Hadice pro odvod kondenzátu ø 16</t>
  </si>
  <si>
    <t>1464856498</t>
  </si>
  <si>
    <t>M005</t>
  </si>
  <si>
    <t>Potrubí kanalizační hrdlové PP - HT ø 32</t>
  </si>
  <si>
    <t>127812727</t>
  </si>
  <si>
    <t>M006</t>
  </si>
  <si>
    <t>Potrubí kanalizační hrdlové PP - HT ø 40</t>
  </si>
  <si>
    <t>1424615022</t>
  </si>
  <si>
    <t>M007</t>
  </si>
  <si>
    <t>Potrubí kanalizační hrdlové PP - HT ø 50</t>
  </si>
  <si>
    <t>-2036503786</t>
  </si>
  <si>
    <t>M008</t>
  </si>
  <si>
    <t>Potrubí kanalizační hrdlové PP - HT ø 75</t>
  </si>
  <si>
    <t>1867833128</t>
  </si>
  <si>
    <t>M009</t>
  </si>
  <si>
    <t>Potrubí kanalizační hrdlové PP - HT ø 110</t>
  </si>
  <si>
    <t>1984396016</t>
  </si>
  <si>
    <t>STOUPACÍ POTRUBÍ</t>
  </si>
  <si>
    <t>M010</t>
  </si>
  <si>
    <t>Tiché stoupací potrubí DN 110 včetně příslušenství</t>
  </si>
  <si>
    <t>-892535866</t>
  </si>
  <si>
    <t>M011</t>
  </si>
  <si>
    <t>Návleková izolace 5 mm - např.: MIRELON</t>
  </si>
  <si>
    <t>-1306907222</t>
  </si>
  <si>
    <t>LEŽATÉ ROZVODY</t>
  </si>
  <si>
    <t>M012</t>
  </si>
  <si>
    <t>Potrubí PVC KG SN8 ø 110 v zemi</t>
  </si>
  <si>
    <t>1488402062</t>
  </si>
  <si>
    <t>M013</t>
  </si>
  <si>
    <t>Potrubí PVC KG SN8 ø 125 v zemi</t>
  </si>
  <si>
    <t>1965384684</t>
  </si>
  <si>
    <t>M014</t>
  </si>
  <si>
    <t>Potrubí PVC KG SN8 ø 150 v zemi</t>
  </si>
  <si>
    <t>1878300472</t>
  </si>
  <si>
    <t>M015</t>
  </si>
  <si>
    <t>Výkop š. 0,6 m</t>
  </si>
  <si>
    <t>2064387122</t>
  </si>
  <si>
    <t>M016</t>
  </si>
  <si>
    <t>Pažení a rozepření rýh příložné - zřízení a následné odstranění</t>
  </si>
  <si>
    <t>1475810514</t>
  </si>
  <si>
    <t>M017</t>
  </si>
  <si>
    <t>Obsyp pískový tl. 200 mm</t>
  </si>
  <si>
    <t>-880152390</t>
  </si>
  <si>
    <t>M018</t>
  </si>
  <si>
    <t>Podsyp pískový tl. 100 mm</t>
  </si>
  <si>
    <t>52570417</t>
  </si>
  <si>
    <t>M019</t>
  </si>
  <si>
    <t>Zpětný zásyp výkopu</t>
  </si>
  <si>
    <t>811183613</t>
  </si>
  <si>
    <t>M020</t>
  </si>
  <si>
    <t>Odvoz přebytečného materiálu z výkopu</t>
  </si>
  <si>
    <t>931612262</t>
  </si>
  <si>
    <t>ARMATURY</t>
  </si>
  <si>
    <t>M021</t>
  </si>
  <si>
    <t>Čistící kus DN110</t>
  </si>
  <si>
    <t>2016281008</t>
  </si>
  <si>
    <t>M022</t>
  </si>
  <si>
    <t>Sifon pro odvod kondenzátu od VZT/UT zařízení - např.: HL21</t>
  </si>
  <si>
    <t>656249077</t>
  </si>
  <si>
    <t>M023</t>
  </si>
  <si>
    <t>Větrací hlavice hlavice DN110</t>
  </si>
  <si>
    <t>1279059860</t>
  </si>
  <si>
    <t>M024</t>
  </si>
  <si>
    <t>Přivětrávací hlavice DN110</t>
  </si>
  <si>
    <t>1931528465</t>
  </si>
  <si>
    <t>OSTATNÍ</t>
  </si>
  <si>
    <t>M025</t>
  </si>
  <si>
    <t>Napojení na stávající rozvody</t>
  </si>
  <si>
    <t>1425017532</t>
  </si>
  <si>
    <t>M026</t>
  </si>
  <si>
    <t>Revizní šachta 0,6m</t>
  </si>
  <si>
    <t>-770054193</t>
  </si>
  <si>
    <t>M027</t>
  </si>
  <si>
    <t>Lapač střešních splavenin</t>
  </si>
  <si>
    <t>816598290</t>
  </si>
  <si>
    <t>M028</t>
  </si>
  <si>
    <t>Podlahová vpust se zápachovou uzávěrkou DN50</t>
  </si>
  <si>
    <t>-680874962</t>
  </si>
  <si>
    <t>M029</t>
  </si>
  <si>
    <t>Podlahová vpust se zápachovou uzávěrkou DN110</t>
  </si>
  <si>
    <t>703623319</t>
  </si>
  <si>
    <t>DALŠÍ POLOŽKY</t>
  </si>
  <si>
    <t>M030</t>
  </si>
  <si>
    <t>Zkouška těsnosti kanalizace</t>
  </si>
  <si>
    <t>986186455</t>
  </si>
  <si>
    <t>82 - Vodovod</t>
  </si>
  <si>
    <t>OST - Vodovod</t>
  </si>
  <si>
    <t xml:space="preserve">    1 - POTRUBÍ</t>
  </si>
  <si>
    <t xml:space="preserve">    2 - ARMATURY</t>
  </si>
  <si>
    <t xml:space="preserve">    3 - OSTATNÍ</t>
  </si>
  <si>
    <t xml:space="preserve">    4 - DALŠÍ POLOŽKY</t>
  </si>
  <si>
    <t>POTRUBÍ</t>
  </si>
  <si>
    <t>M031</t>
  </si>
  <si>
    <t>SV Potrubí PPR PN20 20x2,8</t>
  </si>
  <si>
    <t>-816322934</t>
  </si>
  <si>
    <t>M032</t>
  </si>
  <si>
    <t>TV Potrubí PPR PN20 20x2,8</t>
  </si>
  <si>
    <t>1302151309</t>
  </si>
  <si>
    <t>M033</t>
  </si>
  <si>
    <t>CV Potrubí PPR PN20 20x2,8</t>
  </si>
  <si>
    <t>1046032213</t>
  </si>
  <si>
    <t>M034</t>
  </si>
  <si>
    <t>SV Potrubí PPR PN20 25x3,5</t>
  </si>
  <si>
    <t>1453035920</t>
  </si>
  <si>
    <t>M035</t>
  </si>
  <si>
    <t>TV Potrubí PPR PN20 25x3,5</t>
  </si>
  <si>
    <t>-1606901944</t>
  </si>
  <si>
    <t>M036</t>
  </si>
  <si>
    <t>SV Potrubí PPR PN20 32x4,5</t>
  </si>
  <si>
    <t>689690164</t>
  </si>
  <si>
    <t>M037</t>
  </si>
  <si>
    <t>TV Potrubí PPR PN20 32x4,5</t>
  </si>
  <si>
    <t>34600615</t>
  </si>
  <si>
    <t>M038</t>
  </si>
  <si>
    <t>Izolace návleková z pěněného PE - Tubolit, tl. 9 mm na potrubí 20x2,8</t>
  </si>
  <si>
    <t>594093032</t>
  </si>
  <si>
    <t>M039</t>
  </si>
  <si>
    <t>Izolace návleková z pěněného PE - Tubolit, tl. 9 mm na potrubí 25x3,5</t>
  </si>
  <si>
    <t>-1188277033</t>
  </si>
  <si>
    <t>M040</t>
  </si>
  <si>
    <t>Izolace návleková z pěněného PE - Tubolit, tl. 20 mm na potrubí 20x2,8</t>
  </si>
  <si>
    <t>951438007</t>
  </si>
  <si>
    <t>M041</t>
  </si>
  <si>
    <t>Izolace návleková z pěněného PE - Tubolit, tl. 30 mm na potrubí 25x3,5</t>
  </si>
  <si>
    <t>1004252543</t>
  </si>
  <si>
    <t>M042</t>
  </si>
  <si>
    <t>Izolace návleková z pěněného PE - Tubolit, tl. 13 mm na potrubí 32x4,5</t>
  </si>
  <si>
    <t>1539539245</t>
  </si>
  <si>
    <t>M043</t>
  </si>
  <si>
    <t>Izolace návleková z pěněného PE - Tubolit, tl. 30 mm na potrubí 32x4,5</t>
  </si>
  <si>
    <t>-1224669280</t>
  </si>
  <si>
    <t>M044</t>
  </si>
  <si>
    <t>Potrubí PE32</t>
  </si>
  <si>
    <t>1056641405</t>
  </si>
  <si>
    <t>M045</t>
  </si>
  <si>
    <t>Výkop š. 0,6 m; hl. 1,0 m</t>
  </si>
  <si>
    <t>423930805</t>
  </si>
  <si>
    <t>-1576207502</t>
  </si>
  <si>
    <t>113508565</t>
  </si>
  <si>
    <t>-1376719850</t>
  </si>
  <si>
    <t>1377495783</t>
  </si>
  <si>
    <t>-1741816914</t>
  </si>
  <si>
    <t>M046</t>
  </si>
  <si>
    <t>KKV DN15</t>
  </si>
  <si>
    <t>1143433019</t>
  </si>
  <si>
    <t>M047</t>
  </si>
  <si>
    <t>KKV DN20</t>
  </si>
  <si>
    <t>-53499601</t>
  </si>
  <si>
    <t>M048</t>
  </si>
  <si>
    <t>RV DN15 (regulační ventil pro cirkulaci)</t>
  </si>
  <si>
    <t>907271890</t>
  </si>
  <si>
    <t>M049</t>
  </si>
  <si>
    <t>KK DN15</t>
  </si>
  <si>
    <t>-1958182513</t>
  </si>
  <si>
    <t>M050</t>
  </si>
  <si>
    <t>KK DN20</t>
  </si>
  <si>
    <t>1854223911</t>
  </si>
  <si>
    <t>M051</t>
  </si>
  <si>
    <t>KK DN25</t>
  </si>
  <si>
    <t>-1646494555</t>
  </si>
  <si>
    <t>M052</t>
  </si>
  <si>
    <t>Podružný vodoměr Q=1,6m3/h</t>
  </si>
  <si>
    <t>1804647864</t>
  </si>
  <si>
    <t>M053</t>
  </si>
  <si>
    <t>ZK DN25</t>
  </si>
  <si>
    <t>-581231638</t>
  </si>
  <si>
    <t>M054</t>
  </si>
  <si>
    <t>Připojení zásobníku TV</t>
  </si>
  <si>
    <t>-608926162</t>
  </si>
  <si>
    <t>M055</t>
  </si>
  <si>
    <t>Vodoměrná šachta vč. sestavy</t>
  </si>
  <si>
    <t>76141511</t>
  </si>
  <si>
    <t>M056</t>
  </si>
  <si>
    <t>Vodovodní šachta</t>
  </si>
  <si>
    <t>-1452706076</t>
  </si>
  <si>
    <t>2036866444</t>
  </si>
  <si>
    <t>M057</t>
  </si>
  <si>
    <t>Tlaková zkouška potrubí</t>
  </si>
  <si>
    <t>275006196</t>
  </si>
  <si>
    <t>M058</t>
  </si>
  <si>
    <t>Dezinfekce rozvodu</t>
  </si>
  <si>
    <t>918440618</t>
  </si>
  <si>
    <t>83 - Zařizovací předměty</t>
  </si>
  <si>
    <t xml:space="preserve">    1 - WC1</t>
  </si>
  <si>
    <t xml:space="preserve">    2 - WC2</t>
  </si>
  <si>
    <t xml:space="preserve">    3 - U1</t>
  </si>
  <si>
    <t xml:space="preserve">    4 - U2</t>
  </si>
  <si>
    <t xml:space="preserve">    5 - VL</t>
  </si>
  <si>
    <t xml:space="preserve">    6 - PM</t>
  </si>
  <si>
    <t xml:space="preserve">    7 - SK</t>
  </si>
  <si>
    <t xml:space="preserve">    8 - D</t>
  </si>
  <si>
    <t>WC1</t>
  </si>
  <si>
    <t>K082</t>
  </si>
  <si>
    <t>Zařízení záchodů - montáž klozetových mís závěsných</t>
  </si>
  <si>
    <t>587979297</t>
  </si>
  <si>
    <t>K083</t>
  </si>
  <si>
    <t>Klozet ker. Závěsný</t>
  </si>
  <si>
    <t>771225908</t>
  </si>
  <si>
    <t>K084</t>
  </si>
  <si>
    <t>Sedátko k WC s nerez.ocl.úchyty</t>
  </si>
  <si>
    <t>225267330</t>
  </si>
  <si>
    <t>K085</t>
  </si>
  <si>
    <t>Mtž instal.modulu WC do zdiva</t>
  </si>
  <si>
    <t>24228660</t>
  </si>
  <si>
    <t>K086</t>
  </si>
  <si>
    <t>Podomít.systém WC modul</t>
  </si>
  <si>
    <t>-2010092786</t>
  </si>
  <si>
    <t>K087</t>
  </si>
  <si>
    <t>Ovládací tlačítko</t>
  </si>
  <si>
    <t>-1649336662</t>
  </si>
  <si>
    <t>WC2</t>
  </si>
  <si>
    <t>-1258503694</t>
  </si>
  <si>
    <t>-1225725079</t>
  </si>
  <si>
    <t>-2058606413</t>
  </si>
  <si>
    <t>-1684514243</t>
  </si>
  <si>
    <t>-1059449991</t>
  </si>
  <si>
    <t>1986298432</t>
  </si>
  <si>
    <t>U1</t>
  </si>
  <si>
    <t>K088</t>
  </si>
  <si>
    <t>Mtž umyvadel du na šroub do zdi</t>
  </si>
  <si>
    <t>71520541</t>
  </si>
  <si>
    <t>K089</t>
  </si>
  <si>
    <t>Umyvadlo ř. Washbasin Kube X 60x37</t>
  </si>
  <si>
    <t>-1732684193</t>
  </si>
  <si>
    <t>K090</t>
  </si>
  <si>
    <t>Mtž uzávěrka zápach DN40 umyvadlo</t>
  </si>
  <si>
    <t>-1701795250</t>
  </si>
  <si>
    <t>K091</t>
  </si>
  <si>
    <t>Sifon umyvadlovy chrom DN40</t>
  </si>
  <si>
    <t>-1518445017</t>
  </si>
  <si>
    <t>K092</t>
  </si>
  <si>
    <t>Mtž bat umyv</t>
  </si>
  <si>
    <t>-532273261</t>
  </si>
  <si>
    <t>K093</t>
  </si>
  <si>
    <t>Baterie umyvadlová stojánková</t>
  </si>
  <si>
    <t>-1308452890</t>
  </si>
  <si>
    <t>U2</t>
  </si>
  <si>
    <t>-943652281</t>
  </si>
  <si>
    <t>K094</t>
  </si>
  <si>
    <t>Umyvadlo ř. Washbasin Community 70 x 60 cm</t>
  </si>
  <si>
    <t>-803401662</t>
  </si>
  <si>
    <t>1454193187</t>
  </si>
  <si>
    <t>-1875799364</t>
  </si>
  <si>
    <t>-1030016705</t>
  </si>
  <si>
    <t>K095</t>
  </si>
  <si>
    <t>-2086745384</t>
  </si>
  <si>
    <t>VL</t>
  </si>
  <si>
    <t>K096</t>
  </si>
  <si>
    <t>Montáž výlevky</t>
  </si>
  <si>
    <t>-489548187</t>
  </si>
  <si>
    <t>K097</t>
  </si>
  <si>
    <t>Výlevka závěs+sklop.mřížka</t>
  </si>
  <si>
    <t>-1449947722</t>
  </si>
  <si>
    <t>K098</t>
  </si>
  <si>
    <t>Mtž bat vyl</t>
  </si>
  <si>
    <t>512014454</t>
  </si>
  <si>
    <t>K099</t>
  </si>
  <si>
    <t>Baterie výlevková nástěnná</t>
  </si>
  <si>
    <t>1262996001</t>
  </si>
  <si>
    <t>PM</t>
  </si>
  <si>
    <t>K100</t>
  </si>
  <si>
    <t>Pisoár Urinal Community 31 x 30 cm</t>
  </si>
  <si>
    <t>249119499</t>
  </si>
  <si>
    <t>K101</t>
  </si>
  <si>
    <t>Montáž pisoáru</t>
  </si>
  <si>
    <t>-122954331</t>
  </si>
  <si>
    <t>SK</t>
  </si>
  <si>
    <t>K102</t>
  </si>
  <si>
    <t>Sprchová vanička</t>
  </si>
  <si>
    <t>-538503666</t>
  </si>
  <si>
    <t>K103</t>
  </si>
  <si>
    <t>Sprchová zástěna</t>
  </si>
  <si>
    <t>-1846197833</t>
  </si>
  <si>
    <t>K104</t>
  </si>
  <si>
    <t>Mtž sprchy</t>
  </si>
  <si>
    <t>1238507492</t>
  </si>
  <si>
    <t>K105</t>
  </si>
  <si>
    <t>Mtž baterie sprch.podomítková</t>
  </si>
  <si>
    <t>-1600047602</t>
  </si>
  <si>
    <t>K106</t>
  </si>
  <si>
    <t>Baterie sprch. podom.pák.chrom</t>
  </si>
  <si>
    <t>1337078352</t>
  </si>
  <si>
    <t>K107</t>
  </si>
  <si>
    <t>Sprchová sada s držákem chrom</t>
  </si>
  <si>
    <t>-514090810</t>
  </si>
  <si>
    <t>K108</t>
  </si>
  <si>
    <t>Mtž dřez jdn</t>
  </si>
  <si>
    <t>-1470357567</t>
  </si>
  <si>
    <t>K109</t>
  </si>
  <si>
    <t>Dřez nerez</t>
  </si>
  <si>
    <t>1345107355</t>
  </si>
  <si>
    <t>K110</t>
  </si>
  <si>
    <t>Mtž bat umyv a dřez nást chrom</t>
  </si>
  <si>
    <t>-716415130</t>
  </si>
  <si>
    <t>K111</t>
  </si>
  <si>
    <t>Baterie dřezová stojánková</t>
  </si>
  <si>
    <t>716866931</t>
  </si>
  <si>
    <t>K112</t>
  </si>
  <si>
    <t>Mtž uzávěrka zápach DN50 dřez</t>
  </si>
  <si>
    <t>1849531327</t>
  </si>
  <si>
    <t>K113</t>
  </si>
  <si>
    <t>Sifon dřezový DN50</t>
  </si>
  <si>
    <t>1164282581</t>
  </si>
  <si>
    <t>K114</t>
  </si>
  <si>
    <t>Rohový ventil kulový 1/2", s připojovací hadicí 1/2"</t>
  </si>
  <si>
    <t>145131728</t>
  </si>
  <si>
    <t>9 - elektro</t>
  </si>
  <si>
    <t xml:space="preserve">PSV - Práce a dodávky PSV   </t>
  </si>
  <si>
    <t xml:space="preserve">    741 - Elektroinstalace - silnoproud   </t>
  </si>
  <si>
    <t xml:space="preserve">    742 - Elektroinstalace - slaboproud   </t>
  </si>
  <si>
    <t xml:space="preserve">M - Práce a dodávky M   </t>
  </si>
  <si>
    <t xml:space="preserve">    58-M - Revize vyhrazených technických zařízení   </t>
  </si>
  <si>
    <t xml:space="preserve">VRN - Vedlejší rozpočtové náklady   </t>
  </si>
  <si>
    <t xml:space="preserve">    VRN1 - Průzkumné, zeměměřičské a projektové práce   </t>
  </si>
  <si>
    <t xml:space="preserve">Práce a dodávky PSV   </t>
  </si>
  <si>
    <t>741</t>
  </si>
  <si>
    <t xml:space="preserve">Elektroinstalace - silnoproud   </t>
  </si>
  <si>
    <t>741110012</t>
  </si>
  <si>
    <t>Montáž trubek elektroinstalačních s nasunutím nebo našroubováním do krabic plastových tuhých, uložených volně, vnější O přes 23 do 35 mm</t>
  </si>
  <si>
    <t>https://podminky.urs.cz/item/CS_URS_2025_01/741110012</t>
  </si>
  <si>
    <t>34571538</t>
  </si>
  <si>
    <t>trubka elektroinstalační plastová tuhá lehce odolná D 22,3/25mm</t>
  </si>
  <si>
    <t xml:space="preserve">750 * 1,05   </t>
  </si>
  <si>
    <t>741110053</t>
  </si>
  <si>
    <t>Montáž trubek elektroinstalačních s nasunutím nebo našroubováním do krabic plastových ohebných, uložených volně, vnější O přes 35 mm</t>
  </si>
  <si>
    <t>https://podminky.urs.cz/item/CS_URS_2025_01/741110053</t>
  </si>
  <si>
    <t>34571352</t>
  </si>
  <si>
    <t>trubka elektroinstalační ohebná dvouplášťová korugovaná HDPE (chránička) D 52/63mm</t>
  </si>
  <si>
    <t>trubka elektroinstalační PVC 75, ohebná</t>
  </si>
  <si>
    <t>trubka elektroinstalační průměr 110, ohebná</t>
  </si>
  <si>
    <t xml:space="preserve">115 * 1,05   </t>
  </si>
  <si>
    <t>741112001</t>
  </si>
  <si>
    <t>Montáž krabic elektroinstalačních bez napojení na trubky a lišty, demontáže a montáže víčka a přístroje protahovacích nebo odbočných zapuštěných plastových kruhových do zdiva</t>
  </si>
  <si>
    <t>https://podminky.urs.cz/item/CS_URS_2025_01/741112001</t>
  </si>
  <si>
    <t>34571450</t>
  </si>
  <si>
    <t>krabice pod omítku PVC přístrojová kruhová D 70mm</t>
  </si>
  <si>
    <t>34571457</t>
  </si>
  <si>
    <t>krabice pod omítku PVC odbočná kruhová D 70mm s víčkem</t>
  </si>
  <si>
    <t>741120001</t>
  </si>
  <si>
    <t>Montáž vodičů izolovaných měděných bez ukončení uložených pod omítku plných a laněných (např. CY), průřezu žíly 0,35 až 6 mm2</t>
  </si>
  <si>
    <t>https://podminky.urs.cz/item/CS_URS_2025_01/741120001</t>
  </si>
  <si>
    <t>34140824</t>
  </si>
  <si>
    <t>vodič propojovací jádro Cu plné izolace PVC 450/750V (H07V-U) 1x2,5mm2</t>
  </si>
  <si>
    <t>34140825</t>
  </si>
  <si>
    <t>vodič propojovací jádro Cu plné izolace PVC 450/750V (H07V-U) 1x4mm2</t>
  </si>
  <si>
    <t>34140826</t>
  </si>
  <si>
    <t>vodič propojovací jádro Cu plné izolace PVC 450/750V (H07V-U) 1x6mm2</t>
  </si>
  <si>
    <t>741120003</t>
  </si>
  <si>
    <t>Montáž vodičů izolovaných měděných bez ukončení uložených pod omítku plných a laněných (např. CY), průřezu žíly 10 až 16 mm2</t>
  </si>
  <si>
    <t>https://podminky.urs.cz/item/CS_URS_2025_01/741120003</t>
  </si>
  <si>
    <t>34141028</t>
  </si>
  <si>
    <t>vodič propojovací flexibilní jádro Cu lanované izolace PVC 450/750V (H07V-K) 1x10mm2</t>
  </si>
  <si>
    <t>34141029</t>
  </si>
  <si>
    <t>vodič propojovací flexibilní jádro Cu lanované izolace PVC 450/750V (H07V-K) 1x16mm2</t>
  </si>
  <si>
    <t>741120103</t>
  </si>
  <si>
    <t>Montáž vodičů izolovaných měděných bez ukončení uložených v trubkách nebo lištách zatažených plných a laněných s PVC pláštěm, bezhalogenových, ohniodolných (např. CY, CHAH-V) průřezu žíly 25 až 35 mm2</t>
  </si>
  <si>
    <t>https://podminky.urs.cz/item/CS_URS_2025_01/741120103</t>
  </si>
  <si>
    <t>34141030</t>
  </si>
  <si>
    <t>vodič propojovací flexibilní jádro Cu lanované izolace PVC 450/750V (H07V-K) 1x25mm2</t>
  </si>
  <si>
    <t>34141031</t>
  </si>
  <si>
    <t>vodič propojovací flexibilní jádro Cu lanované izolace PVC 450/750V (H07V-K) 1x35mm2</t>
  </si>
  <si>
    <t>741122011</t>
  </si>
  <si>
    <t>Montáž kabelů měděných bez ukončení uložených pod omítku plných kulatých (např. CYKY), počtu a průřezu žil 2x1,5 až 2,5 mm2</t>
  </si>
  <si>
    <t>https://podminky.urs.cz/item/CS_URS_2025_01/741122011</t>
  </si>
  <si>
    <t>34111005</t>
  </si>
  <si>
    <t>kabel instalační jádro Cu plné izolace PVC plášť PVC 450/750V (CYKY) 2x1,5mm2</t>
  </si>
  <si>
    <t>741122012</t>
  </si>
  <si>
    <t>Montáž kabelů měděných bez ukončení uložených pod omítku plných kulatých (např. CYKY), počtu a průřezu žil 2x4 až 6 mm2</t>
  </si>
  <si>
    <t>https://podminky.urs.cz/item/CS_URS_2025_01/741122012</t>
  </si>
  <si>
    <t>741122015</t>
  </si>
  <si>
    <t>Montáž kabelů měděných bez ukončení uložených pod omítku plných kulatých (např. CYKY), počtu a průřezu žil 3x1,5 mm2</t>
  </si>
  <si>
    <t>https://podminky.urs.cz/item/CS_URS_2025_01/741122015</t>
  </si>
  <si>
    <t>34111030</t>
  </si>
  <si>
    <t>kabel instalační jádro Cu plné izolace PVC plášť PVC 450/750V (CYKY) 3x1,5mm2</t>
  </si>
  <si>
    <t>741122016</t>
  </si>
  <si>
    <t>Montáž kabelů měděných bez ukončení uložených pod omítku plných kulatých (např. CYKY), počtu a průřezu žil 3x2,5 až 6 mm2</t>
  </si>
  <si>
    <t>https://podminky.urs.cz/item/CS_URS_2025_01/741122016</t>
  </si>
  <si>
    <t>34111036</t>
  </si>
  <si>
    <t>kabel instalační jádro Cu plné izolace PVC plášť PVC 450/750V (CYKY) 3x2,5mm2</t>
  </si>
  <si>
    <t>34111042</t>
  </si>
  <si>
    <t>kabel instalační jádro Cu plné izolace PVC plášť PVC 450/750V (CYKY) 3x4mm2</t>
  </si>
  <si>
    <t>741122025</t>
  </si>
  <si>
    <t>Montáž kabelů měděných bez ukončení uložených pod omítku plných kulatých (např. CYKY), počtu a průřezu žil 4x16 až 25 mm2</t>
  </si>
  <si>
    <t>https://podminky.urs.cz/item/CS_URS_2025_01/741122025</t>
  </si>
  <si>
    <t>34111080</t>
  </si>
  <si>
    <t>kabel instalační jádro Cu plné izolace PVC plášť PVC 450/750V (CYKY) 4x16mm2</t>
  </si>
  <si>
    <t>741122031</t>
  </si>
  <si>
    <t>Montáž kabelů měděných bez ukončení uložených pod omítku plných kulatých (např. CYKY), počtu a průřezu žil 5x1,5 až 2,5 mm2</t>
  </si>
  <si>
    <t>https://podminky.urs.cz/item/CS_URS_2025_01/741122031</t>
  </si>
  <si>
    <t>34111090</t>
  </si>
  <si>
    <t>kabel instalační jádro Cu plné izolace PVC plášť PVC 450/750V (CYKY) 5x1,5mm2</t>
  </si>
  <si>
    <t>34111094</t>
  </si>
  <si>
    <t>kabel instalační jádro Cu plné izolace PVC plášť PVC 450/750V (CYKY) 5x2,5mm2</t>
  </si>
  <si>
    <t>741122032</t>
  </si>
  <si>
    <t>Montáž kabelů měděných bez ukončení uložených pod omítku plných kulatých (např. CYKY), počtu a průřezu žil 5x4 až 6 mm2</t>
  </si>
  <si>
    <t>https://podminky.urs.cz/item/CS_URS_2025_01/741122032</t>
  </si>
  <si>
    <t>34111100</t>
  </si>
  <si>
    <t>kabel instalační jádro Cu plné izolace PVC plášť PVC 450/750V (CYKY) 5x6mm2</t>
  </si>
  <si>
    <t>741122033</t>
  </si>
  <si>
    <t>Montáž kabelů měděných bez ukončení uložených pod omítku plných kulatých (např. CYKY), počtu a průřezu žil 5x10 mm2</t>
  </si>
  <si>
    <t>https://podminky.urs.cz/item/CS_URS_2025_01/741122033</t>
  </si>
  <si>
    <t>34113034</t>
  </si>
  <si>
    <t>kabel instalační jádro Cu plné izolace PVC plášť PVC 450/750V (CYKY) 5x10mm2</t>
  </si>
  <si>
    <t>741122122</t>
  </si>
  <si>
    <t>Montáž kabelů měděných bez ukončení uložených v trubkách zatažených plných kulatých nebo bezhalogenových (např. CYKY) počtu a průřezu žil 3x1,5 až 6 mm2</t>
  </si>
  <si>
    <t>https://podminky.urs.cz/item/CS_URS_2025_01/741122122</t>
  </si>
  <si>
    <t>34111258</t>
  </si>
  <si>
    <t>kabel silový oheň retardující bezhalogenový bez funkční schopnosti při požáru jádro Cu 0,6/1kV (N2XH) 3x1,5mm2</t>
  </si>
  <si>
    <t>34111327</t>
  </si>
  <si>
    <t>kabel silový oheň retardující bezhalogenový s funkční schopností při požáru 180min a P60-R třída reakce na oheň B2cas1d0 jádro Cu 0,6/1kV (1-CXKH-V) 3x1,5mm2</t>
  </si>
  <si>
    <t>741122123</t>
  </si>
  <si>
    <t>Montáž kabelů měděných bez ukončení uložených v trubkách zatažených plných kulatých nebo bezhalogenových (např. CYKY) počtu a průřezu žil 3x10 mm2</t>
  </si>
  <si>
    <t>https://podminky.urs.cz/item/CS_URS_2025_01/741122123</t>
  </si>
  <si>
    <t>34113032</t>
  </si>
  <si>
    <t>kabel instalační jádro Cu plné izolace PVC plášť PVC 450/750V (CYKY) 3x10mm2</t>
  </si>
  <si>
    <t>741122126</t>
  </si>
  <si>
    <t>Montáž kabelů měděných bez ukončení uložených v trubkách zatažených plných kulatých nebo bezhalogenových (např. CYKY) počtu a průřezu žil 3x50 až 70 mm2</t>
  </si>
  <si>
    <t>https://podminky.urs.cz/item/CS_URS_2025_01/741122126</t>
  </si>
  <si>
    <t>RMAT0003</t>
  </si>
  <si>
    <t>kabel silový jádro Cu izolace PVC plášť 1-CYKY 4x70 mm2</t>
  </si>
  <si>
    <t>741122135</t>
  </si>
  <si>
    <t>Montáž kabelů měděných bez ukončení uložených v trubkách zatažených plných kulatých nebo bezhalogenových (např. CYKY) počtu a průřezu žil 4x35 mm2</t>
  </si>
  <si>
    <t>https://podminky.urs.cz/item/CS_URS_2025_01/741122135</t>
  </si>
  <si>
    <t>34111620</t>
  </si>
  <si>
    <t>kabel silový jádro Cu izolace PVC plášť PVC 0,6/1kV (1-CYKY) 4x35mm2</t>
  </si>
  <si>
    <t xml:space="preserve">40 * 1,15   </t>
  </si>
  <si>
    <t>741122142</t>
  </si>
  <si>
    <t>Montáž kabelů měděných bez ukončení uložených v trubkách zatažených plných kulatých nebo bezhalogenových (např. CYKY) počtu a průřezu žil 5x1,5 až 2,5 mm2</t>
  </si>
  <si>
    <t>https://podminky.urs.cz/item/CS_URS_2025_01/741122142</t>
  </si>
  <si>
    <t>34111295</t>
  </si>
  <si>
    <t>kabel silový oheň retardující bezhalogenový bez funkční schopnosti při požáru jádro Cu 0,6/1kV (N2XH) 5x1,5mm2</t>
  </si>
  <si>
    <t>741130001</t>
  </si>
  <si>
    <t>Ukončení vodičů izolovaných s označením a zapojením v rozváděči nebo na přístroji, průřezu žíly do 2,5 mm2</t>
  </si>
  <si>
    <t>https://podminky.urs.cz/item/CS_URS_2025_01/741130001</t>
  </si>
  <si>
    <t>741130003</t>
  </si>
  <si>
    <t>Ukončení vodičů izolovaných s označením a zapojením v rozváděči nebo na přístroji, průřezu žíly do 4 mm2</t>
  </si>
  <si>
    <t>https://podminky.urs.cz/item/CS_URS_2025_01/741130003</t>
  </si>
  <si>
    <t>741130004</t>
  </si>
  <si>
    <t>Ukončení vodičů izolovaných s označením a zapojením v rozváděči nebo na přístroji, průřezu žíly do 6 mm2</t>
  </si>
  <si>
    <t>https://podminky.urs.cz/item/CS_URS_2025_01/741130004</t>
  </si>
  <si>
    <t>741130006</t>
  </si>
  <si>
    <t>Ukončení vodičů izolovaných s označením a zapojením v rozváděči nebo na přístroji, průřezu žíly do 16 mm2</t>
  </si>
  <si>
    <t>https://podminky.urs.cz/item/CS_URS_2025_01/741130006</t>
  </si>
  <si>
    <t>741130008</t>
  </si>
  <si>
    <t>Ukončení vodičů izolovaných s označením a zapojením v rozváděči nebo na přístroji, průřezu žíly do 35 mm2</t>
  </si>
  <si>
    <t>https://podminky.urs.cz/item/CS_URS_2025_01/741130008</t>
  </si>
  <si>
    <t>741130012</t>
  </si>
  <si>
    <t>Ukončení vodičů izolovaných s označením a zapojením v rozváděči nebo na přístroji, průřezu žíly do 70 mm2</t>
  </si>
  <si>
    <t>https://podminky.urs.cz/item/CS_URS_2025_01/741130012</t>
  </si>
  <si>
    <t>741210002</t>
  </si>
  <si>
    <t>Montáž rozvodnic oceloplechových nebo plastových bez zapojení vodičů běžných, hmotnosti do 50 kg</t>
  </si>
  <si>
    <t>https://podminky.urs.cz/item/CS_URS_2025_01/741210002</t>
  </si>
  <si>
    <t>RMAT0008</t>
  </si>
  <si>
    <t>Elektroměrový rozvaděč ER222, vč. Vybavení</t>
  </si>
  <si>
    <t>RMAT0009</t>
  </si>
  <si>
    <t>Rozvaděč RH (1070 x 588 x 136mm), 144M (6x24 modulů), vč. Vybavení, požární odolnost dle PBŘ (EI 30 DP1)</t>
  </si>
  <si>
    <t>RMAT0010</t>
  </si>
  <si>
    <t>Rozvaděč RD1 (880 x 348 x 95mm), 60M (5x14 modulů), vč. Vybavení, požární odolnost dle PBŘ (EI 30 DP1)</t>
  </si>
  <si>
    <t>RMAT0011</t>
  </si>
  <si>
    <t>Rozvaděč RD2 (880 x 348 x 95mm), 60M (5x14 modulů), vč. Vybavení, požární odolnost dle PBŘ (EI 30 DP1)</t>
  </si>
  <si>
    <t>RMAT0012</t>
  </si>
  <si>
    <t>Rozvaděč R-TČ (590 x 360 x 88mm), 36M (3x12 modulů), vč. Vybavení</t>
  </si>
  <si>
    <t>741210003</t>
  </si>
  <si>
    <t>Montáž rozvodnic oceloplechových nebo plastových bez zapojení vodičů běžných, hmotnosti do 100 kg</t>
  </si>
  <si>
    <t>https://podminky.urs.cz/item/CS_URS_2025_01/741210003</t>
  </si>
  <si>
    <t>741310031</t>
  </si>
  <si>
    <t>Montáž spínačů jedno nebo dvoupólových nástěnných se zapojením vodičů, pro prostředí venkovní nebo mokré spínačů, řazení 1-jednopólových</t>
  </si>
  <si>
    <t>https://podminky.urs.cz/item/CS_URS_2025_01/741310031</t>
  </si>
  <si>
    <t>34535054</t>
  </si>
  <si>
    <t>spínač nástěnný jednopólový, řazení 1, IP54, šroubové svorky</t>
  </si>
  <si>
    <t>741310121</t>
  </si>
  <si>
    <t>Montáž spínačů jedno nebo dvoupólových polozapuštěných nebo zapuštěných se zapojením vodičů bezšroubové připojení přepínačů, řazení 5-sériových</t>
  </si>
  <si>
    <t>https://podminky.urs.cz/item/CS_URS_2025_01/741310121</t>
  </si>
  <si>
    <t>34539012</t>
  </si>
  <si>
    <t>přístroj přepínače sériového, řazení 5 bezšroubové svorky</t>
  </si>
  <si>
    <t>741310122</t>
  </si>
  <si>
    <t>Montáž spínačů jedno nebo dvoupólových polozapuštěných nebo zapuštěných se zapojením vodičů bezšroubové připojení přepínačů, řazení 6-střídavých</t>
  </si>
  <si>
    <t>https://podminky.urs.cz/item/CS_URS_2025_01/741310122</t>
  </si>
  <si>
    <t>34539016</t>
  </si>
  <si>
    <t>přístroj přepínače střídavého, řazení 6, 6So, 6S bezšroubové svorky</t>
  </si>
  <si>
    <t>741310211</t>
  </si>
  <si>
    <t>Montáž spínačů jedno nebo dvoupólových polozapuštěných nebo zapuštěných se zapojením vodičů šroubové připojení, pro prostředí normální ovladačů, řazení 0/1-tlačítkových zapínacích/vypínacích</t>
  </si>
  <si>
    <t>https://podminky.urs.cz/item/CS_URS_2025_01/741310211</t>
  </si>
  <si>
    <t>RMAT0006</t>
  </si>
  <si>
    <t>Spínač tlačítkový, I/0, IP 20</t>
  </si>
  <si>
    <t>741311003</t>
  </si>
  <si>
    <t>Montáž spínačů speciálních se zapojením vodičů čidla pohybu vestavného</t>
  </si>
  <si>
    <t>https://podminky.urs.cz/item/CS_URS_2025_01/741311003</t>
  </si>
  <si>
    <t>40461058</t>
  </si>
  <si>
    <t>čidlo pohybové a prezenční stropní 360°</t>
  </si>
  <si>
    <t>741311071</t>
  </si>
  <si>
    <t>Montáž spínačů speciálních se zapojením vodičů tlačítka nouzového zastavení/vypnutí TOTAL STOP přisazeného nebo nástěnného</t>
  </si>
  <si>
    <t>https://podminky.urs.cz/item/CS_URS_2025_01/741311071</t>
  </si>
  <si>
    <t>RMAT0004</t>
  </si>
  <si>
    <t>Tlačítko "TOTAL STOP"</t>
  </si>
  <si>
    <t>RMAT0005</t>
  </si>
  <si>
    <t>Tlačítko "FVE STOP"</t>
  </si>
  <si>
    <t>741313001</t>
  </si>
  <si>
    <t>Montáž zásuvek domovních se zapojením vodičů bezšroubové připojení polozapuštěných nebo zapuštěných 10/16 A, provedení 2P + PE</t>
  </si>
  <si>
    <t>https://podminky.urs.cz/item/CS_URS_2025_01/741313001</t>
  </si>
  <si>
    <t>34555241</t>
  </si>
  <si>
    <t>přístroj zásuvky zapuštěné jednonásobné, krytka s clonkami, bezšroubové svorky</t>
  </si>
  <si>
    <t>RMAT0007</t>
  </si>
  <si>
    <t>přístroj zásuvky s krytkou a nabíjením 5V USB, 2x slot</t>
  </si>
  <si>
    <t>741313005</t>
  </si>
  <si>
    <t>Montáž zásuvek domovních se zapojením vodičů bezšroubové připojení polozapuštěných nebo zapuštěných 10/16 A, provedení 2P + PE s ochrannými clonkami a přepěťovou ochranou</t>
  </si>
  <si>
    <t>https://podminky.urs.cz/item/CS_URS_2025_01/741313005</t>
  </si>
  <si>
    <t>34555244</t>
  </si>
  <si>
    <t>přístroj zásuvky zapuštěné jednonásobné s optickou přepěťovou ochranou, krytka s clonkami, bezšroubové svorky</t>
  </si>
  <si>
    <t>741331076</t>
  </si>
  <si>
    <t>Montáž měřicích přístrojů se zapojením vodičů termostatu pro prostředí vlhké nebo mokré</t>
  </si>
  <si>
    <t>https://podminky.urs.cz/item/CS_URS_2025_01/741331076</t>
  </si>
  <si>
    <t>40561117</t>
  </si>
  <si>
    <t>termostat venkovní pro ovládání střešní vpusti</t>
  </si>
  <si>
    <t>741372002</t>
  </si>
  <si>
    <t>Montáž svítidel s integrovaným zdrojem LED se zapojením vodičů interiérových přisazených nástěnných páskových lištových</t>
  </si>
  <si>
    <t>https://podminky.urs.cz/item/CS_URS_2025_01/741372002</t>
  </si>
  <si>
    <t>34774012</t>
  </si>
  <si>
    <t>LED pásek 12V do 10W/m</t>
  </si>
  <si>
    <t xml:space="preserve">6 * 1,08   </t>
  </si>
  <si>
    <t>741372021</t>
  </si>
  <si>
    <t>Montáž svítidel s integrovaným zdrojem LED se zapojením vodičů interiérových přisazených nástěnných hranatých nebo kruhových, plochy do 0,09 m2</t>
  </si>
  <si>
    <t>https://podminky.urs.cz/item/CS_URS_2025_01/741372021</t>
  </si>
  <si>
    <t>RMAT0013</t>
  </si>
  <si>
    <t>Svítidlo index D - LED downlight, hliníkový korpus, opálový skleněný kryt, 1 x LED, 20W, 2100lm, Ra80, 4000K</t>
  </si>
  <si>
    <t>RMAT0014</t>
  </si>
  <si>
    <t>Svítidlo index L - Přisazené LED svítidlo, opálový PMMA kryt, průměr 285mm, 1 x LED, 9W, 900lm, Ra80, 4000K</t>
  </si>
  <si>
    <t>741372022</t>
  </si>
  <si>
    <t>Montáž svítidel s integrovaným zdrojem LED se zapojením vodičů interiérových přisazených nástěnných hranatých nebo kruhových, plochy přes 0,09 do 0,36 m2</t>
  </si>
  <si>
    <t>https://podminky.urs.cz/item/CS_URS_2025_01/741372022</t>
  </si>
  <si>
    <t>RMAT0015</t>
  </si>
  <si>
    <t>Svítidlo index A - Přisazené/závěsné liniové svítidlo se speciální optikou, bílý reflektor s čočkami 80°, 1 x LED, 11W, 1400lm, Ra80, 4000K</t>
  </si>
  <si>
    <t>RMAT0016</t>
  </si>
  <si>
    <t>Svítidlo index B - Přisazené/závěsné liniové svítidlo se speciální optikou, bílý reflektor s čočkami 80°, 1 x LED, 16W, 2300lm, Ra80, 4000K2783</t>
  </si>
  <si>
    <t>RMAT0017</t>
  </si>
  <si>
    <t>Svítidlo index C - Přisazené/závěsné liniové svítidlo se speciální optikou, bílý reflektor s čočkami 80°, 1 x LED, 22W, 3000lm, Ra80, 4000K</t>
  </si>
  <si>
    <t>RMAT0018</t>
  </si>
  <si>
    <t>Svítidlo index E - Vestavné liniové svítidlo se speciální optikou, bílý reflektor s čočkami 80°, 1 x LED, 11W, 1400lm, Ra80, 4000K</t>
  </si>
  <si>
    <t>RMAT0019</t>
  </si>
  <si>
    <t>Svítidlo index F - Přisazené LED svítidlo, opálový PMMA kryt, průměr 375mm, 1 x LED, 27W, 3000lm, Ra80, 4000K</t>
  </si>
  <si>
    <t>RMAT0020</t>
  </si>
  <si>
    <t>Svítidlo index G - LED downlight, hliníkový korpus, opálový skleněný kryt, 1 x LED, 28W, 3000lm, Ra80, 4000K</t>
  </si>
  <si>
    <t>RMAT0021</t>
  </si>
  <si>
    <t>Svítidlo index H - Vestavné liniové svítidlo se speciální optikou, bílý reflektor s čočkami 80°, 1 x LED, 16W, 2300lm, Ra80, 4000K</t>
  </si>
  <si>
    <t>RMAT0022</t>
  </si>
  <si>
    <t>Svítidlo index I - LED prachotěsné svítidlo, opálový PC kryt, IK08, 1500mm, 1 x LED, 22W, 3300lm, Ra80, 4000K</t>
  </si>
  <si>
    <t>3+1</t>
  </si>
  <si>
    <t>RMAT0023</t>
  </si>
  <si>
    <t>Svítidlo index J - Vestavné LED svítidlo, mikroprizmatický kryt, UGR&lt;19, 1 x LED, 32W, 4000lm, Ra80, 4000K</t>
  </si>
  <si>
    <t>RMAT0024</t>
  </si>
  <si>
    <t>Svítidlo index K - Přisazené LED svítidlo, opálový PMMA kryt, průměr 285mm, 1 x LED, 14W, 1500lm, Ra80, 4000K</t>
  </si>
  <si>
    <t>RMAT0025</t>
  </si>
  <si>
    <t>Svítidlo index M - LED prachotěsné svítidlo, opálový PC kryt, IK08, 1500mm, 1 x LED, 22W, 3300lm, Ra80, 4000K</t>
  </si>
  <si>
    <t>741372031</t>
  </si>
  <si>
    <t>Montáž svítidel s integrovaným zdrojem LED se zapojením vodičů interiérových přisazených nástěnných nouzových bez piktogramu</t>
  </si>
  <si>
    <t>https://podminky.urs.cz/item/CS_URS_2025_01/741372031</t>
  </si>
  <si>
    <t>RMAT0028</t>
  </si>
  <si>
    <t>Svítidlo index NO1 - LED nouzové svítidlo LOVATO II, přisazené, univerzální optika, 1W, 1 x bod, 1W, 120lm, Ra80, 4000K</t>
  </si>
  <si>
    <t>RMAT0029</t>
  </si>
  <si>
    <t>Svítidlo index NO4 - LED nouzové svítidlo LOVATO P, vestavné, optika pro únikové cesty, 1W, 1 x bod, 1W, 125lm, Ra80, 4000K</t>
  </si>
  <si>
    <t>34835012</t>
  </si>
  <si>
    <t>svítidlo LED nouzové přisazené baterie 3h</t>
  </si>
  <si>
    <t>741372032</t>
  </si>
  <si>
    <t>Montáž svítidel s integrovaným zdrojem LED se zapojením vodičů interiérových přisazených nástěnných nouzových s piktogramem</t>
  </si>
  <si>
    <t>https://podminky.urs.cz/item/CS_URS_2025_01/741372032</t>
  </si>
  <si>
    <t>RMAT0026</t>
  </si>
  <si>
    <t>Svítidlo index NO2 - Přisazené LED nouzové svítidlo HELIOS DS s praporkem, 1 x HDL/1W, 1W, 50lm, Ra80, 4000K</t>
  </si>
  <si>
    <t>RMAT0027</t>
  </si>
  <si>
    <t>Svítidlo index NO3 - LED přisazené nouzové svítidlo LED ECONOMIC, 1W, 1 x ECL/1W, 1,2W, 110lm, Ra80, 4000K</t>
  </si>
  <si>
    <t>741372061</t>
  </si>
  <si>
    <t>Montáž svítidel s integrovaným zdrojem LED se zapojením vodičů interiérových přisazených stropních hranatých nebo kruhových plochy do 0,09 m2</t>
  </si>
  <si>
    <t>https://podminky.urs.cz/item/CS_URS_2025_01/741372061</t>
  </si>
  <si>
    <t>RMAT0032</t>
  </si>
  <si>
    <t>interiérové LED svítidlo nad umyvadlo</t>
  </si>
  <si>
    <t>741372062</t>
  </si>
  <si>
    <t>Montáž svítidel s integrovaným zdrojem LED se zapojením vodičů interiérových přisazených stropních hranatých nebo kruhových plochy přes 0,09 do 0,36 m2</t>
  </si>
  <si>
    <t>https://podminky.urs.cz/item/CS_URS_2025_01/741372062</t>
  </si>
  <si>
    <t>RMAT0030</t>
  </si>
  <si>
    <t>venkovní nástěné svítidlo, designové dle ASŘ</t>
  </si>
  <si>
    <t>741410041</t>
  </si>
  <si>
    <t>Montáž uzemňovacího vedení s upevněním, propojením a připojením pomocí svorek v zemi s izolací spojů drátu nebo lana O do 10 mm v městské zástavbě</t>
  </si>
  <si>
    <t>https://podminky.urs.cz/item/CS_URS_2025_01/741410041</t>
  </si>
  <si>
    <t>35441073</t>
  </si>
  <si>
    <t>741420001</t>
  </si>
  <si>
    <t>Montáž hromosvodného vedení svodových drátů nebo lan s podpěrami, O do 10 mm</t>
  </si>
  <si>
    <t>https://podminky.urs.cz/item/CS_URS_2025_01/741420001</t>
  </si>
  <si>
    <t>35441077</t>
  </si>
  <si>
    <t>drát D 8mm AlMgSi</t>
  </si>
  <si>
    <t>RMAT0034</t>
  </si>
  <si>
    <t>podpěra vedení PV01</t>
  </si>
  <si>
    <t>RMAT0035</t>
  </si>
  <si>
    <t>podpěra vedení PV15</t>
  </si>
  <si>
    <t>RMAT0036</t>
  </si>
  <si>
    <t>podpěra vedení PV22</t>
  </si>
  <si>
    <t>741420002</t>
  </si>
  <si>
    <t>Montáž hromosvodného vedení svodových drátů nebo lan s podpěrami, O přes 10 mm</t>
  </si>
  <si>
    <t>https://podminky.urs.cz/item/CS_URS_2025_01/741420002</t>
  </si>
  <si>
    <t>RMAT0037</t>
  </si>
  <si>
    <t>vodič HVI-long, D23mm, šedý</t>
  </si>
  <si>
    <t>RMAT0038</t>
  </si>
  <si>
    <t>podpěra vedení pro vodiče HVI, na železo</t>
  </si>
  <si>
    <t>741420020</t>
  </si>
  <si>
    <t>Montáž hromosvodného vedení svorek s jedním šroubem</t>
  </si>
  <si>
    <t>https://podminky.urs.cz/item/CS_URS_2025_01/741420020</t>
  </si>
  <si>
    <t>RMAT0041</t>
  </si>
  <si>
    <t>připojovací člen + montážní materiál, vodič HVI, uvnitř trubky</t>
  </si>
  <si>
    <t>RMAT0042</t>
  </si>
  <si>
    <t>připojovací člen + montážní materiál, vodič HVI, na uzem. soustavu</t>
  </si>
  <si>
    <t>RMAT0043</t>
  </si>
  <si>
    <t>PA svorka</t>
  </si>
  <si>
    <t>741420021</t>
  </si>
  <si>
    <t>Montáž hromosvodného vedení svorek se 2 šrouby</t>
  </si>
  <si>
    <t>https://podminky.urs.cz/item/CS_URS_2025_01/741420021</t>
  </si>
  <si>
    <t>35441885</t>
  </si>
  <si>
    <t>svorka spojovací pro lano D 8-10mm</t>
  </si>
  <si>
    <t>741420022</t>
  </si>
  <si>
    <t>Montáž hromosvodného vedení svorek se 3 a více šrouby</t>
  </si>
  <si>
    <t>https://podminky.urs.cz/item/CS_URS_2025_01/741420022</t>
  </si>
  <si>
    <t>741420051</t>
  </si>
  <si>
    <t>Montáž hromosvodného vedení ochranných prvků úhelníků nebo trubek s držáky do zdiva</t>
  </si>
  <si>
    <t>https://podminky.urs.cz/item/CS_URS_2025_01/741420051</t>
  </si>
  <si>
    <t>35441830</t>
  </si>
  <si>
    <t>úhelník ochranný na ochranu svodu - 1700mm, FeZn</t>
  </si>
  <si>
    <t>RMAT0033</t>
  </si>
  <si>
    <t>držák pro ochranný úhelník do zdiva</t>
  </si>
  <si>
    <t>741420054</t>
  </si>
  <si>
    <t>Montáž hromosvodného vedení ochranných prvků tvarování prvků</t>
  </si>
  <si>
    <t>https://podminky.urs.cz/item/CS_URS_2025_01/741420054</t>
  </si>
  <si>
    <t>741420083</t>
  </si>
  <si>
    <t>Montáž hromosvodného vedení doplňků štítků k označení svodů</t>
  </si>
  <si>
    <t>https://podminky.urs.cz/item/CS_URS_2025_01/741420083</t>
  </si>
  <si>
    <t>35442110</t>
  </si>
  <si>
    <t>štítek plastový - čísla svodů</t>
  </si>
  <si>
    <t>741430003</t>
  </si>
  <si>
    <t>Montáž jímacích tyčí délky do 3 m, na konstrukci ocelovou</t>
  </si>
  <si>
    <t>https://podminky.urs.cz/item/CS_URS_2025_01/741430003</t>
  </si>
  <si>
    <t>RMAT0039</t>
  </si>
  <si>
    <t>podpůrná trubka D 50mm L 3200mm s jímacím hrotem 2,5 m</t>
  </si>
  <si>
    <t>RMAT0040</t>
  </si>
  <si>
    <t>uchycení podpůrné trubky na kov</t>
  </si>
  <si>
    <t>741430004</t>
  </si>
  <si>
    <t>Montáž jímacích tyčí délky do 3 m, na střešní hřeben</t>
  </si>
  <si>
    <t>https://podminky.urs.cz/item/CS_URS_2025_01/741430004</t>
  </si>
  <si>
    <t>35441055</t>
  </si>
  <si>
    <t>tyč jímací s kovaným hrotem 1500mm FeZn</t>
  </si>
  <si>
    <t>741910303</t>
  </si>
  <si>
    <t>Montáž roštů a lávek pro volné i pevné uložení kabelů bez podkladových desek a osazení úchytných prvků typových se stojinou, výložníky a odbočkami pozinkovaných stoupaček</t>
  </si>
  <si>
    <t>https://podminky.urs.cz/item/CS_URS_2025_01/741910303</t>
  </si>
  <si>
    <t>RMAT0031</t>
  </si>
  <si>
    <t>Kabelový žebřík 200x110, vč kotvícího materiálu</t>
  </si>
  <si>
    <t>742</t>
  </si>
  <si>
    <t xml:space="preserve">Elektroinstalace - slaboproud   </t>
  </si>
  <si>
    <t>742350004</t>
  </si>
  <si>
    <t>Montáž zařízení pro tělesně postižené napájecího zdroje 24 V</t>
  </si>
  <si>
    <t>https://podminky.urs.cz/item/CS_URS_2025_01/742350004</t>
  </si>
  <si>
    <t>34535107</t>
  </si>
  <si>
    <t>sada pro nouzovou signalizaci s modulem s opticko-akustickým alarmem tlačítko signální tahové resetovací tlačítko transformátor včetně rámečků 230V IP20</t>
  </si>
  <si>
    <t xml:space="preserve">Práce a dodávky M   </t>
  </si>
  <si>
    <t>58-M</t>
  </si>
  <si>
    <t xml:space="preserve">Revize vyhrazených technických zařízení   </t>
  </si>
  <si>
    <t>580105012</t>
  </si>
  <si>
    <t>Hromosvody kontrola stavu ochrany před úderem blesku hřebenové soustavy jednoho objektu přes 2 do 8 svodů</t>
  </si>
  <si>
    <t>svod</t>
  </si>
  <si>
    <t>https://podminky.urs.cz/item/CS_URS_2025_01/580105012</t>
  </si>
  <si>
    <t xml:space="preserve">Vedlejší rozpočtové náklady   </t>
  </si>
  <si>
    <t xml:space="preserve">Průzkumné, zeměměřičské a projektové práce   </t>
  </si>
  <si>
    <t>Rpol1</t>
  </si>
  <si>
    <t>Zakreslení skutečného stavu</t>
  </si>
  <si>
    <t>Rpol2</t>
  </si>
  <si>
    <t>Koordinace na stavbě, rozměření rozmístění koncových prvků, vedení tras</t>
  </si>
  <si>
    <t>Rpol3</t>
  </si>
  <si>
    <t>Měření osvětlení</t>
  </si>
  <si>
    <t>Rpol4</t>
  </si>
  <si>
    <t>Dílenská PD rozvaděčů</t>
  </si>
  <si>
    <t>ab - Budova č.p. 1076 - nezpůsobilé</t>
  </si>
  <si>
    <t>Díl 4 - Inženýring</t>
  </si>
  <si>
    <t>433752343</t>
  </si>
  <si>
    <t>45,75+50</t>
  </si>
  <si>
    <t>38657331</t>
  </si>
  <si>
    <t>95,75</t>
  </si>
  <si>
    <t>95,75*24 'Přepočtené koeficientem množství</t>
  </si>
  <si>
    <t>997013631</t>
  </si>
  <si>
    <t>Poplatek za uložení stavebního odpadu na skládce (skládkovné) směsného stavebního a demoličního zatříděného do Katalogu odpadů pod kódem 17 09 04</t>
  </si>
  <si>
    <t>-1086068045</t>
  </si>
  <si>
    <t>https://podminky.urs.cz/item/CS_URS_2025_01/997013631</t>
  </si>
  <si>
    <t>997013635</t>
  </si>
  <si>
    <t>Poplatek za uložení stavebního odpadu na skládce (skládkovné) komunálního zatříděného do Katalogu odpadů pod kódem 20 03 01</t>
  </si>
  <si>
    <t>-978382786</t>
  </si>
  <si>
    <t>https://podminky.urs.cz/item/CS_URS_2025_01/997013635</t>
  </si>
  <si>
    <t>"vyklizení, objemný odpad aj"15</t>
  </si>
  <si>
    <t>997013811</t>
  </si>
  <si>
    <t>Poplatek za uložení stavebního odpadu na skládce (skládkovné) dřevěného zatříděného do Katalogu odpadů pod kódem 17 02 01</t>
  </si>
  <si>
    <t>1529187058</t>
  </si>
  <si>
    <t>https://podminky.urs.cz/item/CS_URS_2025_01/997013811</t>
  </si>
  <si>
    <t>997013814</t>
  </si>
  <si>
    <t>Poplatek za uložení stavebního odpadu na skládce (skládkovné) z izolačních materiálů zatříděného do Katalogu odpadů pod kódem 17 06 04</t>
  </si>
  <si>
    <t>-880115370</t>
  </si>
  <si>
    <t>https://podminky.urs.cz/item/CS_URS_2025_01/997013814</t>
  </si>
  <si>
    <t>"zbytky izolace"0,5</t>
  </si>
  <si>
    <t>997013847</t>
  </si>
  <si>
    <t>Poplatek za uložení stavebního odpadu na skládce (skládkovné) asfaltového s obsahem dehtu zatříděného do Katalogu odpadů pod kódem 17 03 01</t>
  </si>
  <si>
    <t>943383412</t>
  </si>
  <si>
    <t>https://podminky.urs.cz/item/CS_URS_2025_01/997013847</t>
  </si>
  <si>
    <t>"asflatové pasy"0,25</t>
  </si>
  <si>
    <t>Díl 4</t>
  </si>
  <si>
    <t>Inženýring</t>
  </si>
  <si>
    <t>4.1</t>
  </si>
  <si>
    <t>Vyřízení licence ERÚ + registrace OTE</t>
  </si>
  <si>
    <t>-1203362794</t>
  </si>
  <si>
    <t>4.3</t>
  </si>
  <si>
    <t>1914712821</t>
  </si>
  <si>
    <t>4.4</t>
  </si>
  <si>
    <t>Komunikace se stavebním úřadem</t>
  </si>
  <si>
    <t>-72021558</t>
  </si>
  <si>
    <t>4.5</t>
  </si>
  <si>
    <t>Komunikace s HZS</t>
  </si>
  <si>
    <t>-1087359774</t>
  </si>
  <si>
    <t>4.6</t>
  </si>
  <si>
    <t>Zpracování karty zdolávání požáru</t>
  </si>
  <si>
    <t>-1277237465</t>
  </si>
  <si>
    <t>4.7</t>
  </si>
  <si>
    <t>Komunikace s PDS</t>
  </si>
  <si>
    <t>969170673</t>
  </si>
  <si>
    <t>136,398</t>
  </si>
  <si>
    <t>kačírek</t>
  </si>
  <si>
    <t>Plocha kačírku na střeše</t>
  </si>
  <si>
    <t>8,036</t>
  </si>
  <si>
    <t>585</t>
  </si>
  <si>
    <t>77,933</t>
  </si>
  <si>
    <t>46,271</t>
  </si>
  <si>
    <t>12,17</t>
  </si>
  <si>
    <t>557,22</t>
  </si>
  <si>
    <t>24,05</t>
  </si>
  <si>
    <t>štítová</t>
  </si>
  <si>
    <t>Délka štítové hrany</t>
  </si>
  <si>
    <t>93,337</t>
  </si>
  <si>
    <t>147,64</t>
  </si>
  <si>
    <t>vegetační</t>
  </si>
  <si>
    <t xml:space="preserve">Plocha vegetační střechy </t>
  </si>
  <si>
    <t>57,719</t>
  </si>
  <si>
    <t>b - Přestřešení nástupišť</t>
  </si>
  <si>
    <t xml:space="preserve">      22 - Základové patky</t>
  </si>
  <si>
    <t xml:space="preserve">    94 - Lešení a stavební výtahy</t>
  </si>
  <si>
    <t xml:space="preserve">      712-5 - Násyp z kačírku</t>
  </si>
  <si>
    <t xml:space="preserve">      712-8 - Vegetační souvrství</t>
  </si>
  <si>
    <t xml:space="preserve">      713-2 - Plochá střecha</t>
  </si>
  <si>
    <t xml:space="preserve">      762-9 - Pohledová dřevěná kce do ocel. kce</t>
  </si>
  <si>
    <t>1735316292</t>
  </si>
  <si>
    <t>18*(1,80-1,70)*(1,6+2*0,1)*(1,6+2*0,1)</t>
  </si>
  <si>
    <t>18*(1,70-0,81)*((1,6+2*0,35)*(1,6+2*0,35)+(1,6+2*0,8)*(1,6+2*0,8))/2</t>
  </si>
  <si>
    <t>-1846974474</t>
  </si>
  <si>
    <t>-1571492645</t>
  </si>
  <si>
    <t>18*(1,70-0,81)*(((1,6+2*0,35)*(1,6+2*0,35)+(1,6+2*0,8)*(1,6+2*0,8))/2-1,6*1,6)</t>
  </si>
  <si>
    <t>-1106677424</t>
  </si>
  <si>
    <t>167151101</t>
  </si>
  <si>
    <t>Nakládání, skládání a překládání neulehlého výkopku nebo sypaniny strojně nakládání, množství do 100 m3, z horniny třídy těžitelnosti I, skupiny 1 až 3</t>
  </si>
  <si>
    <t>-1345080622</t>
  </si>
  <si>
    <t>https://podminky.urs.cz/item/CS_URS_2025_01/167151101</t>
  </si>
  <si>
    <t>1244670538</t>
  </si>
  <si>
    <t>"nakypření se neuvažuje"</t>
  </si>
  <si>
    <t>"bilance výkopových prací"</t>
  </si>
  <si>
    <t>"výkop"+(130,227+2)</t>
  </si>
  <si>
    <t>"zásyp"-(83,384)</t>
  </si>
  <si>
    <t>761211874</t>
  </si>
  <si>
    <t>48,843*5 'Přepočtené koeficientem množství</t>
  </si>
  <si>
    <t>317623593</t>
  </si>
  <si>
    <t>48,843*1,8 'Přepočtené koeficientem množství</t>
  </si>
  <si>
    <t>631311113</t>
  </si>
  <si>
    <t>Mazanina z betonu prostého bez zvýšených nároků na prostředí tl. přes 50 do 80 mm tř. C 12/15</t>
  </si>
  <si>
    <t>https://podminky.urs.cz/item/CS_URS_2025_01/631311113</t>
  </si>
  <si>
    <t>"podkladní beton pod ŽB patky"</t>
  </si>
  <si>
    <t>0,1*(1,6+2*0,1)*(1,6+2*0,1)*18</t>
  </si>
  <si>
    <t>5,832*1,05 'Přepočtené koeficientem množství</t>
  </si>
  <si>
    <t>Základové patky</t>
  </si>
  <si>
    <t>275351121</t>
  </si>
  <si>
    <t>Bednění základů patek zřízení</t>
  </si>
  <si>
    <t>-721416321</t>
  </si>
  <si>
    <t>https://podminky.urs.cz/item/CS_URS_2025_01/275351121</t>
  </si>
  <si>
    <t>(1,7-0,7)*1,6*4*18</t>
  </si>
  <si>
    <t>275351122</t>
  </si>
  <si>
    <t>Bednění základů patek odstranění</t>
  </si>
  <si>
    <t>-665923396</t>
  </si>
  <si>
    <t>https://podminky.urs.cz/item/CS_URS_2025_01/275351122</t>
  </si>
  <si>
    <t>272322611</t>
  </si>
  <si>
    <t>Základy z betonu železového (bez výztuže) klenby z betonu se zvýšenými nároky na prostředí tř. C 30/37</t>
  </si>
  <si>
    <t>497975696</t>
  </si>
  <si>
    <t>https://podminky.urs.cz/item/CS_URS_2025_01/272322611</t>
  </si>
  <si>
    <t>(1,7-0,7)*1,6*1,6*18</t>
  </si>
  <si>
    <t>46,08*1,05 'Přepočtené koeficientem množství</t>
  </si>
  <si>
    <t>346071180</t>
  </si>
  <si>
    <t>"dle statiky"5536,1/1000</t>
  </si>
  <si>
    <t>953961115</t>
  </si>
  <si>
    <t>Kotva chemická s vyvrtáním otvoru do betonu, železobetonu nebo tvrdého kamene tmel, velikost M 20, hloubka 170 mm</t>
  </si>
  <si>
    <t>-54849906</t>
  </si>
  <si>
    <t>https://podminky.urs.cz/item/CS_URS_2025_01/953961115</t>
  </si>
  <si>
    <t>"8 ks/patka"8*18</t>
  </si>
  <si>
    <t>D+M Mikropilota dle výkresu MP1, vč. vrtání, TR89/10, délka 6050 mm</t>
  </si>
  <si>
    <t>1111595108</t>
  </si>
  <si>
    <t>"4 ks/patka"4*18</t>
  </si>
  <si>
    <t>796393824</t>
  </si>
  <si>
    <t>-344395680</t>
  </si>
  <si>
    <t>585*90 'Přepočtené koeficientem množství</t>
  </si>
  <si>
    <t>805793313</t>
  </si>
  <si>
    <t>-147504625</t>
  </si>
  <si>
    <t>-351582714</t>
  </si>
  <si>
    <t>712331111</t>
  </si>
  <si>
    <t>Provedení povlakové krytiny střech plochých do 10° pásy na sucho podkladní samolepící asfaltový pás</t>
  </si>
  <si>
    <t>https://podminky.urs.cz/item/CS_URS_2025_01/712331111</t>
  </si>
  <si>
    <t>plochá12*0,3</t>
  </si>
  <si>
    <t>81,584*1,1655 'Přepočtené koeficientem množství</t>
  </si>
  <si>
    <t>712363101</t>
  </si>
  <si>
    <t>Provedení povlakové krytiny střech plochých do 10° fólií ostatní činnosti při pokládání hydroizolačních fólií (materiál ve specifikaci) mechanické ukotvení talířovou hmoždinkou do polystyrenu nebo desek z minerální vlny</t>
  </si>
  <si>
    <t>1664791706</t>
  </si>
  <si>
    <t>https://podminky.urs.cz/item/CS_URS_2025_01/712363101</t>
  </si>
  <si>
    <t>"kotvení svislé folie, cca 6 ks/m2"</t>
  </si>
  <si>
    <t>"vytažení na stěnu"plochá12*0,3*6</t>
  </si>
  <si>
    <t>59051342</t>
  </si>
  <si>
    <t>hmoždinka ETA zatloukací fasádní s kovovým trnem pro montáž TI 8x60x155mm</t>
  </si>
  <si>
    <t>73370360</t>
  </si>
  <si>
    <t>21,906*1,05 'Přepočtené koeficientem množství</t>
  </si>
  <si>
    <t>712363413</t>
  </si>
  <si>
    <t>Provedení povlakové krytiny střech plochých do 10° z mechanicky kotvených hydroizolačních fólií včetně položení fólie a horkovzdušného svaření tl. tepelné izolace do 100 mm budovy výšky do 18 m, kotvené do trapézového plechu nebo do dřeva rohové pole</t>
  </si>
  <si>
    <t>1657738970</t>
  </si>
  <si>
    <t>https://podminky.urs.cz/item/CS_URS_2025_01/712363413</t>
  </si>
  <si>
    <t>28322000</t>
  </si>
  <si>
    <t>fólie hydroizolační střešní mPVC mechanicky kotvená šedá tl 2,0mm</t>
  </si>
  <si>
    <t>-1349715765</t>
  </si>
  <si>
    <t>557,22*1,1655 'Přepočtené koeficientem množství</t>
  </si>
  <si>
    <t>28322013</t>
  </si>
  <si>
    <t>fólie hydroizolační střešní mPVC mechanicky kotvená barevná tl 1,5mm</t>
  </si>
  <si>
    <t>-1367223041</t>
  </si>
  <si>
    <t>84,018*1,165 'Přepočtené koeficientem množství</t>
  </si>
  <si>
    <t>712391172</t>
  </si>
  <si>
    <t>Provedení povlakové krytiny střech plochých do 10° -ostatní práce provedení vrstvy textilní ochranné</t>
  </si>
  <si>
    <t>1435676433</t>
  </si>
  <si>
    <t>https://podminky.urs.cz/item/CS_URS_2025_01/712391172</t>
  </si>
  <si>
    <t>"pod HI"plochá1</t>
  </si>
  <si>
    <t>"vytažení na stěnu"plochá12*0,3</t>
  </si>
  <si>
    <t>69311168</t>
  </si>
  <si>
    <t>geotextilie PP s ÚV stabilizací 150g/m2</t>
  </si>
  <si>
    <t>1236586071</t>
  </si>
  <si>
    <t>689073693</t>
  </si>
  <si>
    <t>-849897788</t>
  </si>
  <si>
    <t>6,085*1,165 'Přepočtené koeficientem množství</t>
  </si>
  <si>
    <t>712-5</t>
  </si>
  <si>
    <t>Násyp z kačírku</t>
  </si>
  <si>
    <t>712771201</t>
  </si>
  <si>
    <t>Provedení drenážní vrstvy vegetační střechy z kameniva, tloušťky násypu do 100 mm, sklon střechy do 5°</t>
  </si>
  <si>
    <t>-334848535</t>
  </si>
  <si>
    <t>https://podminky.urs.cz/item/CS_URS_2025_01/712771201</t>
  </si>
  <si>
    <t>58337403</t>
  </si>
  <si>
    <t>kamenivo dekorační (kačírek) frakce 16/32</t>
  </si>
  <si>
    <t>-1960992326</t>
  </si>
  <si>
    <t>8,036*1,8 'Přepočtené koeficientem množství</t>
  </si>
  <si>
    <t>712771611</t>
  </si>
  <si>
    <t>Provedení ochranných pásů vegetační střechy osazení ochranné kačírkové lišty přitížením konstrukcí</t>
  </si>
  <si>
    <t>1034808932</t>
  </si>
  <si>
    <t>https://podminky.urs.cz/item/CS_URS_2025_01/712771611</t>
  </si>
  <si>
    <t>"O20"19*2</t>
  </si>
  <si>
    <t>69334040</t>
  </si>
  <si>
    <t>lišta kačírková Al výška 130-150mm</t>
  </si>
  <si>
    <t>-728272832</t>
  </si>
  <si>
    <t>712363005</t>
  </si>
  <si>
    <t>Provedení povlakové krytiny střech plochých do 10° fólií termoplastickou mPVC (měkčené PVC) aplikace fólie na oplechování (na tzv. fóliový plech) horkovzdušným navařením v plné ploše</t>
  </si>
  <si>
    <t>1303935160</t>
  </si>
  <si>
    <t>https://podminky.urs.cz/item/CS_URS_2025_01/712363005</t>
  </si>
  <si>
    <t>plochá11*0,05</t>
  </si>
  <si>
    <t>plochá12*0,05</t>
  </si>
  <si>
    <t>712363115</t>
  </si>
  <si>
    <t>Provedení povlakové krytiny střech plochých do 10° fólií ostatní činnosti při pokládání hydroizolačních fólií (materiál ve specifikaci) zaizolování prostupů střešní rovinou kruhový průřez, průměr do 300 mm</t>
  </si>
  <si>
    <t>-426892871</t>
  </si>
  <si>
    <t>https://podminky.urs.cz/item/CS_URS_2025_01/712363115</t>
  </si>
  <si>
    <t>28342011</t>
  </si>
  <si>
    <t>manžeta těsnící pro prostupy hydroizolací z PVC uzavřená kruhová vnitřní průměr 40-70</t>
  </si>
  <si>
    <t>1662332384</t>
  </si>
  <si>
    <t>-1591020957</t>
  </si>
  <si>
    <t>-582940908</t>
  </si>
  <si>
    <t>-1128407066</t>
  </si>
  <si>
    <t>1923422574</t>
  </si>
  <si>
    <t>1146980941</t>
  </si>
  <si>
    <t>712363358</t>
  </si>
  <si>
    <t>Povlakové krytiny střech plochých do 10° z tvarovaných poplastovaných lišt pro mPVC závětrná lišta rš 250 mm</t>
  </si>
  <si>
    <t>1859372202</t>
  </si>
  <si>
    <t>https://podminky.urs.cz/item/CS_URS_2025_01/712363358</t>
  </si>
  <si>
    <t>78659398</t>
  </si>
  <si>
    <t>"o21"15</t>
  </si>
  <si>
    <t>365793601</t>
  </si>
  <si>
    <t>721175204</t>
  </si>
  <si>
    <t>Plastové potrubí odhlučněné třívrstvé připojovací DN 75</t>
  </si>
  <si>
    <t>-514013443</t>
  </si>
  <si>
    <t>https://podminky.urs.cz/item/CS_URS_2025_01/721175204</t>
  </si>
  <si>
    <t>"napojení vpsutí"15</t>
  </si>
  <si>
    <t>712-8</t>
  </si>
  <si>
    <t>Vegetační souvrství</t>
  </si>
  <si>
    <t>712771221</t>
  </si>
  <si>
    <t>Provedení drenážní vrstvy vegetační střechy z plastových nopových fólií, výšky nopů do 25 mm, sklon střechy do 5°</t>
  </si>
  <si>
    <t>-2013422087</t>
  </si>
  <si>
    <t>https://podminky.urs.cz/item/CS_URS_2025_01/712771221</t>
  </si>
  <si>
    <t>69334321</t>
  </si>
  <si>
    <t>fólie profilovaná (nopová) perforovaná HDPE s hydroakumulační a drenážní funkcí do vegetačních střech s výškou nopů 25mm</t>
  </si>
  <si>
    <t>-1023330826</t>
  </si>
  <si>
    <t>57,719*1,15 'Přepočtené koeficientem množství</t>
  </si>
  <si>
    <t>712771401</t>
  </si>
  <si>
    <t>Provedení vegetační vrstvy vegetační střechy ze substrátu, tloušťky do 100 mm, sklon střechy do 5°</t>
  </si>
  <si>
    <t>1678297606</t>
  </si>
  <si>
    <t>https://podminky.urs.cz/item/CS_URS_2025_01/712771401</t>
  </si>
  <si>
    <t>10321225</t>
  </si>
  <si>
    <t>substrát vegetačních střech extenzivní s nízkým obsahem organické složky</t>
  </si>
  <si>
    <t>-1534963527</t>
  </si>
  <si>
    <t>57,719*0,11 'Přepočtené koeficientem množství</t>
  </si>
  <si>
    <t>712771521</t>
  </si>
  <si>
    <t>Založení vegetace vegetační střechy položením vegetační nebo trávníkové rohože, sklon střechy do 5°</t>
  </si>
  <si>
    <t>-225971635</t>
  </si>
  <si>
    <t>https://podminky.urs.cz/item/CS_URS_2025_01/712771521</t>
  </si>
  <si>
    <t>69334504</t>
  </si>
  <si>
    <t>koberec rozchodníkový vegetačních střech</t>
  </si>
  <si>
    <t>-1942153723</t>
  </si>
  <si>
    <t>57,719*1,05 'Přepočtené koeficientem množství</t>
  </si>
  <si>
    <t>713-2</t>
  </si>
  <si>
    <t>Plochá střecha</t>
  </si>
  <si>
    <t>713141212</t>
  </si>
  <si>
    <t>Montáž tepelné izolace střech plochých atikovými klíny přilepenými za studena nízkoexpanzní (PUR) pěnou</t>
  </si>
  <si>
    <t>528916163</t>
  </si>
  <si>
    <t>https://podminky.urs.cz/item/CS_URS_2025_01/713141212</t>
  </si>
  <si>
    <t>plochá11+plochá12</t>
  </si>
  <si>
    <t>63152006</t>
  </si>
  <si>
    <t>klín atikový přechodný minerální plochých střech tl 60x60mm</t>
  </si>
  <si>
    <t>-1516973318</t>
  </si>
  <si>
    <t>58,441*1,05 'Přepočtené koeficientem množství</t>
  </si>
  <si>
    <t>713141336</t>
  </si>
  <si>
    <t>Montáž tepelné izolace střech plochých spádovými klíny v ploše přilepenými za studena nízkoexpanzní (PUR) pěnou</t>
  </si>
  <si>
    <t>-1070631019</t>
  </si>
  <si>
    <t>https://podminky.urs.cz/item/CS_URS_2025_01/713141336</t>
  </si>
  <si>
    <t>nutné nastavit tl. izolace v koeficientu klínů</t>
  </si>
  <si>
    <t>28376142</t>
  </si>
  <si>
    <t>klín izolační spád do 5% EPS 150</t>
  </si>
  <si>
    <t>-1418771671</t>
  </si>
  <si>
    <t>77,933*0,12 'Přepočtené koeficientem množství</t>
  </si>
  <si>
    <t>762361332</t>
  </si>
  <si>
    <t>Konstrukční vrstva pod klempířské prvky pro oplechování horních ploch zdí a nadezdívek (atik) z vodovzdorné překližky šroubovaných do podkladu, tloušťky desky 21 mm</t>
  </si>
  <si>
    <t>411069011</t>
  </si>
  <si>
    <t>https://podminky.urs.cz/item/CS_URS_2025_01/762361332</t>
  </si>
  <si>
    <t>"opracování detailu u vpusti"13*1</t>
  </si>
  <si>
    <t>"K21"0,675*28,91</t>
  </si>
  <si>
    <t>"K23"</t>
  </si>
  <si>
    <t>180,2*0,34</t>
  </si>
  <si>
    <t>2130588371</t>
  </si>
  <si>
    <t>61191162</t>
  </si>
  <si>
    <t>palubky, sibiřský modřín prkno hoblované 24x145mm jakost A/B</t>
  </si>
  <si>
    <t>-684520686</t>
  </si>
  <si>
    <t>635,153*0,026 'Přepočtené koeficientem množství</t>
  </si>
  <si>
    <t>762342314</t>
  </si>
  <si>
    <t>Montáž laťování střech složitých sklonu do 60° při osové vzdálenosti latí přes 150 do 360 mm</t>
  </si>
  <si>
    <t>1115987264</t>
  </si>
  <si>
    <t>https://podminky.urs.cz/item/CS_URS_2025_01/762342314</t>
  </si>
  <si>
    <t>"S2.2"</t>
  </si>
  <si>
    <t>0,410*8,370</t>
  </si>
  <si>
    <t>1,045*8,370</t>
  </si>
  <si>
    <t>1907301647</t>
  </si>
  <si>
    <t>12,179*0,016 'Přepočtené koeficientem množství</t>
  </si>
  <si>
    <t>762813120</t>
  </si>
  <si>
    <t>Záklop stropů montáž (materiál ve specifikaci) vrchního z desek cementotřískových nebo cementových na sraz</t>
  </si>
  <si>
    <t>352837205</t>
  </si>
  <si>
    <t>https://podminky.urs.cz/item/CS_URS_2025_01/762813120</t>
  </si>
  <si>
    <t>59034025R</t>
  </si>
  <si>
    <t>deska cementová pro vnější opláštění tl 24 mmmm</t>
  </si>
  <si>
    <t>-360056237</t>
  </si>
  <si>
    <t>12,179*1,08 'Přepočtené koeficientem množství</t>
  </si>
  <si>
    <t>-449167068</t>
  </si>
  <si>
    <t>"latě"0,195</t>
  </si>
  <si>
    <t>"bednění"16,514</t>
  </si>
  <si>
    <t>783228111</t>
  </si>
  <si>
    <t>Lazurovací nátěr tesařských konstrukcí dvojnásobný akrylátový</t>
  </si>
  <si>
    <t>382898809</t>
  </si>
  <si>
    <t>https://podminky.urs.cz/item/CS_URS_2025_01/783228111</t>
  </si>
  <si>
    <t>762-9</t>
  </si>
  <si>
    <t>Pohledová dřevěná kce do ocel. kce</t>
  </si>
  <si>
    <t>1623010811</t>
  </si>
  <si>
    <t>"atypické pole"</t>
  </si>
  <si>
    <t>"2.1"3,25*3</t>
  </si>
  <si>
    <t>"2.2"2,75*5</t>
  </si>
  <si>
    <t>"2.3"2,25*3</t>
  </si>
  <si>
    <t>"2.4"1.75*6</t>
  </si>
  <si>
    <t>762723331</t>
  </si>
  <si>
    <t>Montáž prostorových vázaných konstrukcí z lepených hranolů pomocí tesařských spojů průřezové plochy přes 224 do 288 cm2</t>
  </si>
  <si>
    <t>-9569765</t>
  </si>
  <si>
    <t>https://podminky.urs.cz/item/CS_URS_2025_01/762723331</t>
  </si>
  <si>
    <t>"1.1"11*3,65*2</t>
  </si>
  <si>
    <t>"1.2"11*3,25*4</t>
  </si>
  <si>
    <t>"1.3"11*2,75*6</t>
  </si>
  <si>
    <t>"1.4"11*2,25*6</t>
  </si>
  <si>
    <t>"1.5"11*1,75*6</t>
  </si>
  <si>
    <t>"1.6"11*1,25*6</t>
  </si>
  <si>
    <t>"1.7"11*0,75*4</t>
  </si>
  <si>
    <t>"2.1"3,25*3*4</t>
  </si>
  <si>
    <t>"2.2"2,50*6*4</t>
  </si>
  <si>
    <t>"2.3"1,50*6*4</t>
  </si>
  <si>
    <t>"2.4"0,75*2*4</t>
  </si>
  <si>
    <t>"2.5"2,40*17*4</t>
  </si>
  <si>
    <t>1043116264</t>
  </si>
  <si>
    <t>"11x typické pole</t>
  </si>
  <si>
    <t>"1.1"11*3,65*2*0,1*0,26</t>
  </si>
  <si>
    <t>"1.2"11*3,25*4*0,1*0,26</t>
  </si>
  <si>
    <t>"1.3"11*2,75*6*0,1*0,26</t>
  </si>
  <si>
    <t>"1.4"11*2,25*6*0,1*0,26</t>
  </si>
  <si>
    <t>"1.5"11*1,75*6*0,1*0,26</t>
  </si>
  <si>
    <t>"1.6"11*1,25*6*0,1*0,26</t>
  </si>
  <si>
    <t>"1.7"11*0,75*4*0,1*0,26</t>
  </si>
  <si>
    <t>"2.1"3,25*3*0,1*0,26</t>
  </si>
  <si>
    <t>"2.2"2,50*6*0,1*0,26</t>
  </si>
  <si>
    <t>"2.3"1,50*6*0,1*0,26</t>
  </si>
  <si>
    <t>"2.4"0,75*2*0,1*0,26</t>
  </si>
  <si>
    <t>"2.5"2,40*17*0,1*0,26</t>
  </si>
  <si>
    <t>"2.1"3,25*3*0,08*0,16*4</t>
  </si>
  <si>
    <t>"2.2"2,75*5*0,08*0,16*4</t>
  </si>
  <si>
    <t>"2.3"2,25*3*0,08*0,16*4</t>
  </si>
  <si>
    <t>"2.4"1.75*6*0,08*0,16*4</t>
  </si>
  <si>
    <t>24,457*1,15 'Přepočtené koeficientem množství</t>
  </si>
  <si>
    <t>542358875</t>
  </si>
  <si>
    <t>783218111</t>
  </si>
  <si>
    <t>Lazurovací nátěr tesařských konstrukcí dvojnásobný syntetický</t>
  </si>
  <si>
    <t>-40637402</t>
  </si>
  <si>
    <t>https://podminky.urs.cz/item/CS_URS_2025_01/783218111</t>
  </si>
  <si>
    <t>"1.1"11*3,65*2*(0,1+0,26)*2</t>
  </si>
  <si>
    <t>"1.2"11*3,25*4*(0,1+0,26)*2</t>
  </si>
  <si>
    <t>"1.3"11*2,75*6*(0,1+0,26)*2</t>
  </si>
  <si>
    <t>"1.4"11*2,25*6*(0,1+0,26)*2</t>
  </si>
  <si>
    <t>"1.5"11*1,75*6*(0,1+0,26)*2</t>
  </si>
  <si>
    <t>"1.6"11*1,25*6*(0,1+0,26)*2</t>
  </si>
  <si>
    <t>"1.7"11*0,75*4*(0,1+0,26)*2</t>
  </si>
  <si>
    <t>"2.1"3,25*3*(0,1+0,26)*2</t>
  </si>
  <si>
    <t>"2.2"2,50*6*(0,1+0,26)*2</t>
  </si>
  <si>
    <t>"2.3"1,50*6*(0,1+0,26)*2</t>
  </si>
  <si>
    <t>"2.4"0,75*2*(0,1+0,26)*2</t>
  </si>
  <si>
    <t>"2.5"2,40*17*(0,1+0,26)*2</t>
  </si>
  <si>
    <t>"2.1"3,25*3*(0,08+0,16)*2*4</t>
  </si>
  <si>
    <t>"2.2"2,75*5*(0,08+0,16)*2*4</t>
  </si>
  <si>
    <t>"2.3"2,25*3*(0,08+0,16)*2*4</t>
  </si>
  <si>
    <t>"2.4"1.75*6*(0,08+0,16)*2*4</t>
  </si>
  <si>
    <t>-1882903328</t>
  </si>
  <si>
    <t>764121403</t>
  </si>
  <si>
    <t>Krytina z hliníkového plechu s úpravou u okapů, prostupů a výčnělků střechy rovné drážkováním ze svitků rš 500 mm, sklon střechy přes 30 do 60°</t>
  </si>
  <si>
    <t>https://podminky.urs.cz/item/CS_URS_2025_01/764121403</t>
  </si>
  <si>
    <t>-1228988866</t>
  </si>
  <si>
    <t>"K21"0,965*18,91</t>
  </si>
  <si>
    <t>"K22"</t>
  </si>
  <si>
    <t>11*0,29</t>
  </si>
  <si>
    <t>11*0,185</t>
  </si>
  <si>
    <t>180,2*0,51</t>
  </si>
  <si>
    <t>764221414</t>
  </si>
  <si>
    <t>Oplechování střešních prvků z hliníkového plechu hřebene nevětraného s použitím hřebenového plechu rš 330 mm</t>
  </si>
  <si>
    <t>-1231436131</t>
  </si>
  <si>
    <t>https://podminky.urs.cz/item/CS_URS_2025_01/764221414</t>
  </si>
  <si>
    <t>764221472</t>
  </si>
  <si>
    <t>Oplechování střešních prvků z hliníkového plechu úžlabí rš 1000 mm</t>
  </si>
  <si>
    <t>-397034979</t>
  </si>
  <si>
    <t>https://podminky.urs.cz/item/CS_URS_2025_01/764221472</t>
  </si>
  <si>
    <t>764221476</t>
  </si>
  <si>
    <t>Oplechování střešních prvků z hliníkového plechu Příplatek k cenám za provedení úžlabí v plechové krytině</t>
  </si>
  <si>
    <t>985771467</t>
  </si>
  <si>
    <t>https://podminky.urs.cz/item/CS_URS_2025_01/764221476</t>
  </si>
  <si>
    <t>764222404</t>
  </si>
  <si>
    <t>Oplechování střešních prvků z hliníkového plechu štítu závětrnou lištou rš 330 mm</t>
  </si>
  <si>
    <t>-1864953470</t>
  </si>
  <si>
    <t>https://podminky.urs.cz/item/CS_URS_2025_01/764222404</t>
  </si>
  <si>
    <t>764222436</t>
  </si>
  <si>
    <t>Oplechování střešních prvků z hliníkového plechu okapu okapovým plechem střechy rovné rš 500 mm</t>
  </si>
  <si>
    <t>176109229</t>
  </si>
  <si>
    <t>https://podminky.urs.cz/item/CS_URS_2025_01/764222436</t>
  </si>
  <si>
    <t>764325421</t>
  </si>
  <si>
    <t>Lemování trub, konzol, držáků a ostatních kusových prvků z hliníkového plechu střech s krytinou skládanou mimo prejzovou nebo z plechu, průměr do 75 mm</t>
  </si>
  <si>
    <t>-1910902404</t>
  </si>
  <si>
    <t>https://podminky.urs.cz/item/CS_URS_2025_01/764325421</t>
  </si>
  <si>
    <t>55349616</t>
  </si>
  <si>
    <t>rohož strukturní PA dělící pod drážkovanou plechovou krytinu tl 8mm</t>
  </si>
  <si>
    <t>557,22*1,1 'Přepočtené koeficientem množství</t>
  </si>
  <si>
    <t>Montáž krytiny keramické okapové hrany s okapním větracím pásem</t>
  </si>
  <si>
    <t>433906855</t>
  </si>
  <si>
    <t>1525020640</t>
  </si>
  <si>
    <t>24,05*1,1 'Přepočtené koeficientem množství</t>
  </si>
  <si>
    <t>764558422</t>
  </si>
  <si>
    <t>Svod z nerezového plechu kruhový, průměru 75 mm</t>
  </si>
  <si>
    <t>https://podminky.urs.cz/item/CS_URS_2025_01/764558422</t>
  </si>
  <si>
    <t>13*5,33</t>
  </si>
  <si>
    <t>721242115</t>
  </si>
  <si>
    <t>Lapače střešních splavenin polypropylenové (PP) s kulovým kloubem na odtoku DN 110</t>
  </si>
  <si>
    <t>1068832153</t>
  </si>
  <si>
    <t>https://podminky.urs.cz/item/CS_URS_2025_01/721242115</t>
  </si>
  <si>
    <t>767995108R00</t>
  </si>
  <si>
    <t xml:space="preserve">Výroba a montáž kov. atypických konstr. nad 500 kg - ocelová kce </t>
  </si>
  <si>
    <t>-213393655</t>
  </si>
  <si>
    <t>47637,4</t>
  </si>
  <si>
    <t>13010974</t>
  </si>
  <si>
    <t>ocel profilová jakost S235JR (11 375) průřez HEB 140</t>
  </si>
  <si>
    <t>-1888654728</t>
  </si>
  <si>
    <t>590,7/1000</t>
  </si>
  <si>
    <t>13011010</t>
  </si>
  <si>
    <t>ocel profilová jakost S235JR (11 375) průřez HK 360</t>
  </si>
  <si>
    <t>508444616</t>
  </si>
  <si>
    <t>3063,8/1000</t>
  </si>
  <si>
    <t>13010760</t>
  </si>
  <si>
    <t>ocel profilová jakost S235JR (11 375) průřez IPE 300</t>
  </si>
  <si>
    <t>-1863066336</t>
  </si>
  <si>
    <t>3565,6/1000</t>
  </si>
  <si>
    <t>13011042_1</t>
  </si>
  <si>
    <t>tyč ocelová plochá jakost S235JR (11 375) 50x2mm</t>
  </si>
  <si>
    <t>-411778434</t>
  </si>
  <si>
    <t>15,5/1000</t>
  </si>
  <si>
    <t>13011042</t>
  </si>
  <si>
    <t>tyč ocelová plochá jakost S235JR (11 375) 50x3mm</t>
  </si>
  <si>
    <t>-858764315</t>
  </si>
  <si>
    <t>23,3/1000</t>
  </si>
  <si>
    <t>13010218</t>
  </si>
  <si>
    <t>tyč ocelová plochá jakost S235JR (11 375) 50x5mm</t>
  </si>
  <si>
    <t>-1501737059</t>
  </si>
  <si>
    <t>38,9/1000</t>
  </si>
  <si>
    <t>13321009</t>
  </si>
  <si>
    <t>tyč ocelová plochá jakost S235JR (11 375) 90x8mm</t>
  </si>
  <si>
    <t>1103500421</t>
  </si>
  <si>
    <t>572,4/1000</t>
  </si>
  <si>
    <t>13010314</t>
  </si>
  <si>
    <t>tyč ocelová plochá jakost S235JR (11 375) 150x8mm</t>
  </si>
  <si>
    <t>166131421</t>
  </si>
  <si>
    <t>107/1000</t>
  </si>
  <si>
    <t>13010224</t>
  </si>
  <si>
    <t>tyč ocelová plochá jakost S235JR (11 375) 50x10mm</t>
  </si>
  <si>
    <t>-99192670</t>
  </si>
  <si>
    <t>233,1/1000</t>
  </si>
  <si>
    <t>13611220_R</t>
  </si>
  <si>
    <t>plech ocelový hladký jakost S235JR tl 8mm tabule</t>
  </si>
  <si>
    <t>-725894626</t>
  </si>
  <si>
    <t>61,8/1000</t>
  </si>
  <si>
    <t>1059991335</t>
  </si>
  <si>
    <t>29,1/1000</t>
  </si>
  <si>
    <t>1688951731</t>
  </si>
  <si>
    <t>1407,8/1000</t>
  </si>
  <si>
    <t>plech ocelový hladký jakost S235JR tl 15mm tabule</t>
  </si>
  <si>
    <t>-1144865764</t>
  </si>
  <si>
    <t>105,1/1000</t>
  </si>
  <si>
    <t>1078073284</t>
  </si>
  <si>
    <t>72,5/1000</t>
  </si>
  <si>
    <t>667,1/1000</t>
  </si>
  <si>
    <t>14550436</t>
  </si>
  <si>
    <t>profil ocelový svařovaný jakost S235 průřez obdelníkový 160x80x4mm</t>
  </si>
  <si>
    <t>-1833800935</t>
  </si>
  <si>
    <t>672,9/1000</t>
  </si>
  <si>
    <t>13011021_R</t>
  </si>
  <si>
    <t>ocel profilová jakost S355J2 (11 523) průřez I (IPN) 360</t>
  </si>
  <si>
    <t>1697642892</t>
  </si>
  <si>
    <t>20349,5/1000</t>
  </si>
  <si>
    <t>13010258_R</t>
  </si>
  <si>
    <t>tyč ocelová plochá jakost S355J2 (11 523) 70x8mm</t>
  </si>
  <si>
    <t>-1611189600</t>
  </si>
  <si>
    <t>39,2/1000</t>
  </si>
  <si>
    <t>13010270_R</t>
  </si>
  <si>
    <t>tyč ocelová plochá jakost S355J2 (11 523) 80x8mm</t>
  </si>
  <si>
    <t>-1278632570</t>
  </si>
  <si>
    <t>62,2/1000</t>
  </si>
  <si>
    <t>9,9/1000</t>
  </si>
  <si>
    <t>13010260_R</t>
  </si>
  <si>
    <t>tyč ocelová plochá jakost S355J2 (11 523) 70x10mm</t>
  </si>
  <si>
    <t>949667755</t>
  </si>
  <si>
    <t>4,2/1000</t>
  </si>
  <si>
    <t>13010272_R</t>
  </si>
  <si>
    <t>tyč ocelová plochá jakost S355J2 (11 523) 80x10mm</t>
  </si>
  <si>
    <t>-1558524669</t>
  </si>
  <si>
    <t>4,5/1000</t>
  </si>
  <si>
    <t>26,2/1000</t>
  </si>
  <si>
    <t>13321033_R</t>
  </si>
  <si>
    <t>tyč ocelová plochá jakost S355J2 (11 523) 130x10mm</t>
  </si>
  <si>
    <t>111695608</t>
  </si>
  <si>
    <t>8,1/1000</t>
  </si>
  <si>
    <t>13010274_R</t>
  </si>
  <si>
    <t>tyč ocelová plochá jakost S355J2 (11 523) 80x12mm</t>
  </si>
  <si>
    <t>1442557624</t>
  </si>
  <si>
    <t>108,1/1000</t>
  </si>
  <si>
    <t>80,5/1000</t>
  </si>
  <si>
    <t>13010290_R</t>
  </si>
  <si>
    <t>tyč ocelová plochá jakost S355J2 (11 523) 100x12mm</t>
  </si>
  <si>
    <t>-1958860694</t>
  </si>
  <si>
    <t>9,0/1000</t>
  </si>
  <si>
    <t>13010318_R</t>
  </si>
  <si>
    <t>tyč ocelová plochá jakost S355J2 (11 523) 150x12mm</t>
  </si>
  <si>
    <t>510385458</t>
  </si>
  <si>
    <t>44,4/1000</t>
  </si>
  <si>
    <t>13611228_R</t>
  </si>
  <si>
    <t>plech ocelový hladký jakost S355J2 tl 10mm tabule</t>
  </si>
  <si>
    <t>794336336</t>
  </si>
  <si>
    <t>44,2/1000</t>
  </si>
  <si>
    <t>13611232_R</t>
  </si>
  <si>
    <t>plech ocelový hladký jakost S355J2 tl 12mm tabule</t>
  </si>
  <si>
    <t>-197631005</t>
  </si>
  <si>
    <t>82,5/1000</t>
  </si>
  <si>
    <t>13611238_R</t>
  </si>
  <si>
    <t>plech ocelový hladký jakost S355J2 tl 15mm tabule</t>
  </si>
  <si>
    <t>-23122918</t>
  </si>
  <si>
    <t>96,7/1000</t>
  </si>
  <si>
    <t>107,8/1000</t>
  </si>
  <si>
    <t>38,8/1000</t>
  </si>
  <si>
    <t>13611248_R</t>
  </si>
  <si>
    <t>plech ocelový hladký jakost S355J2 tl 20mm tabule</t>
  </si>
  <si>
    <t>1677479386</t>
  </si>
  <si>
    <t>38,4/1000</t>
  </si>
  <si>
    <t>19,7/1000</t>
  </si>
  <si>
    <t>203,5/1000</t>
  </si>
  <si>
    <t>22,6/1000</t>
  </si>
  <si>
    <t>27,1/1000</t>
  </si>
  <si>
    <t>96,1/1000</t>
  </si>
  <si>
    <t>293,9/1000</t>
  </si>
  <si>
    <t>31,7/1000</t>
  </si>
  <si>
    <t>13611258_R</t>
  </si>
  <si>
    <t>plech ocelový hladký jakost S355J2 tl 25mm tabule</t>
  </si>
  <si>
    <t>-1704228137</t>
  </si>
  <si>
    <t>53,0/1000</t>
  </si>
  <si>
    <t>183,1/1000</t>
  </si>
  <si>
    <t>13611264_R</t>
  </si>
  <si>
    <t>plech ocelový hladký jakost S355J2 tl 30mm tabule</t>
  </si>
  <si>
    <t>-1141062039</t>
  </si>
  <si>
    <t>663,0/1000</t>
  </si>
  <si>
    <t>105,5/1000</t>
  </si>
  <si>
    <t>13611265_R1</t>
  </si>
  <si>
    <t>plech ocelový hladký jakost S355J2 tl 40mm tabule</t>
  </si>
  <si>
    <t>975019024</t>
  </si>
  <si>
    <t>651,1/1000</t>
  </si>
  <si>
    <t>13611265_R2</t>
  </si>
  <si>
    <t>plech ocelový hladký jakost S355J2 tl 45mm tabule</t>
  </si>
  <si>
    <t>-961250078</t>
  </si>
  <si>
    <t>305,2/1000</t>
  </si>
  <si>
    <t>55283928_R</t>
  </si>
  <si>
    <t>trubka ocelová bezešvá hladká jakost S355J2 194x12,5mm</t>
  </si>
  <si>
    <t>-239749131</t>
  </si>
  <si>
    <t>1387,7/1000</t>
  </si>
  <si>
    <t>14011108_R</t>
  </si>
  <si>
    <t>trubka ocelová bezešvá hladká jakost S355J2 245x10,0mm</t>
  </si>
  <si>
    <t>1943728329</t>
  </si>
  <si>
    <t>2566,9/1000</t>
  </si>
  <si>
    <t>13011004_R</t>
  </si>
  <si>
    <t>ocel profilová jakost S355J2 (11 523) průřez WI360-10-25x170</t>
  </si>
  <si>
    <t>-1715784444</t>
  </si>
  <si>
    <t>3271,0/1000</t>
  </si>
  <si>
    <t>16/1000</t>
  </si>
  <si>
    <t>31197008_R</t>
  </si>
  <si>
    <t>tyč závitová Pz 8.8 M20</t>
  </si>
  <si>
    <t>165795324</t>
  </si>
  <si>
    <t>53,280</t>
  </si>
  <si>
    <t>M001</t>
  </si>
  <si>
    <t>Spojovací materiál</t>
  </si>
  <si>
    <t>1490339355</t>
  </si>
  <si>
    <t>M002</t>
  </si>
  <si>
    <t>Svary</t>
  </si>
  <si>
    <t>2090055145</t>
  </si>
  <si>
    <t>M003</t>
  </si>
  <si>
    <t>Drobný materiál</t>
  </si>
  <si>
    <t>1181408986</t>
  </si>
  <si>
    <t>767951115R00</t>
  </si>
  <si>
    <t>Pozinkování ocelových výrobků, hmotnost celková od 300 do 500 kg</t>
  </si>
  <si>
    <t>-1311391261</t>
  </si>
  <si>
    <t>893,81</t>
  </si>
  <si>
    <t>783317101</t>
  </si>
  <si>
    <t>Krycí nátěr (email) zámečnických konstrukcí jednonásobný syntetický standardní</t>
  </si>
  <si>
    <t>2009803749</t>
  </si>
  <si>
    <t>https://podminky.urs.cz/item/CS_URS_2025_01/783317101</t>
  </si>
  <si>
    <t>893,81*2 'Přepočtené koeficientem množství</t>
  </si>
  <si>
    <t>-1715027374</t>
  </si>
  <si>
    <t>767881144</t>
  </si>
  <si>
    <t>Montáž záchytného systému proti pádu bodů samostatných nebo v systému s poddajným kotvícím vedením do ocelových profilů svorníky</t>
  </si>
  <si>
    <t>-1059064599</t>
  </si>
  <si>
    <t>https://podminky.urs.cz/item/CS_URS_2025_01/767881144</t>
  </si>
  <si>
    <t>70921393</t>
  </si>
  <si>
    <t>kotvicí bod pro ocelové konstrukce pomocí čtyř šroubových spojů do předvrtaných otvorů dl 500mm</t>
  </si>
  <si>
    <t>-1659225987</t>
  </si>
  <si>
    <t>70921391</t>
  </si>
  <si>
    <t>kotvicí bod pro ocelové konstrukce pomocí čtyř šroubových spojů do předvrtaných otvorů dl 300mm vč. ztužující trubky</t>
  </si>
  <si>
    <t>-1896314710</t>
  </si>
  <si>
    <t>1949438644</t>
  </si>
  <si>
    <t>32371912</t>
  </si>
  <si>
    <t>21,8</t>
  </si>
  <si>
    <t>35,36</t>
  </si>
  <si>
    <t>ornice</t>
  </si>
  <si>
    <t>Plocha ornice</t>
  </si>
  <si>
    <t>34,2</t>
  </si>
  <si>
    <t>1 - Opěrná stěna OZ1</t>
  </si>
  <si>
    <t xml:space="preserve">      11 - Zemní práce - přípravné a přidružené práce</t>
  </si>
  <si>
    <t>Zemní práce - přípravné a přidružené práce</t>
  </si>
  <si>
    <t>Sejmutí ornice strojně při souvislé ploše do 100 m2, tl. vrstvy do 200 mm</t>
  </si>
  <si>
    <t>1843129211</t>
  </si>
  <si>
    <t>162251102</t>
  </si>
  <si>
    <t>Vodorovné přemístění výkopku nebo sypaniny po suchu na obvyklém dopravním prostředku, bez naložení výkopku, avšak se složením bez rozhrnutí z horniny třídy těžitelnosti I skupiny 1 až 3 na vzdálenost přes 20 do 50 m</t>
  </si>
  <si>
    <t>-1771091602</t>
  </si>
  <si>
    <t>https://podminky.urs.cz/item/CS_URS_2025_01/162251102</t>
  </si>
  <si>
    <t>Poznámka k položce:_x000d_
přemístění ornice z mezideponie pro rozhrnutí</t>
  </si>
  <si>
    <t>ornice*0,2</t>
  </si>
  <si>
    <t>2115235275</t>
  </si>
  <si>
    <t>181351003</t>
  </si>
  <si>
    <t>Rozprostření a urovnání ornice v rovině nebo ve svahu sklonu do 1:5 strojně při souvislé ploše do 100 m2, tl. vrstvy do 200 mm</t>
  </si>
  <si>
    <t>-457567170</t>
  </si>
  <si>
    <t>https://podminky.urs.cz/item/CS_URS_2025_01/181351003</t>
  </si>
  <si>
    <t>1868267272</t>
  </si>
  <si>
    <t xml:space="preserve">"za opěrnou zdí </t>
  </si>
  <si>
    <t>3*(20,8+1+1)</t>
  </si>
  <si>
    <t xml:space="preserve">"prostor pro výkop rýhy </t>
  </si>
  <si>
    <t>1,9*(20,8+1+1)</t>
  </si>
  <si>
    <t>1472640389</t>
  </si>
  <si>
    <t>132251104</t>
  </si>
  <si>
    <t>Hloubení nezapažených rýh šířky do 800 mm strojně s urovnáním dna do předepsaného profilu a spádu v hornině třídy těžitelnosti I skupiny 3 přes 100 m3</t>
  </si>
  <si>
    <t>-1564387726</t>
  </si>
  <si>
    <t>https://podminky.urs.cz/item/CS_URS_2025_01/132251104</t>
  </si>
  <si>
    <t xml:space="preserve">"základový pas </t>
  </si>
  <si>
    <t>0,7*0,65*(6,3+0,7)</t>
  </si>
  <si>
    <t>0,7*0,275*0,7</t>
  </si>
  <si>
    <t>0,7*0,6*(7,2+0,7)</t>
  </si>
  <si>
    <t>0,7+0,275*0,7</t>
  </si>
  <si>
    <t>0,7*0,65*(6,3)</t>
  </si>
  <si>
    <t>-976549739</t>
  </si>
  <si>
    <t xml:space="preserve">"před zdí </t>
  </si>
  <si>
    <t>0,9*(20,8+1+1)</t>
  </si>
  <si>
    <t>-2080082404</t>
  </si>
  <si>
    <t>631505542</t>
  </si>
  <si>
    <t>-1534609740</t>
  </si>
  <si>
    <t>"výkop"+(111,72+2+10,98)</t>
  </si>
  <si>
    <t>"zásyp"-(88,92)</t>
  </si>
  <si>
    <t>1863501750</t>
  </si>
  <si>
    <t>35,78*5 'Přepočtené koeficientem množství</t>
  </si>
  <si>
    <t>-1260107238</t>
  </si>
  <si>
    <t>35,78*1,8 'Přepočtené koeficientem množství</t>
  </si>
  <si>
    <t>1554389450</t>
  </si>
  <si>
    <t xml:space="preserve">"podkladní beton </t>
  </si>
  <si>
    <t>0,7*0,05*(21,119)</t>
  </si>
  <si>
    <t>0,739*1,05 'Přepočtené koeficientem množství</t>
  </si>
  <si>
    <t>-862629290</t>
  </si>
  <si>
    <t>-1348327230</t>
  </si>
  <si>
    <t>10,398*1,05 'Přepočtené koeficientem množství</t>
  </si>
  <si>
    <t>1331901063</t>
  </si>
  <si>
    <t xml:space="preserve">"výškové skoky , dtto pro podkladní beton </t>
  </si>
  <si>
    <t>0,7*0,6*2*2</t>
  </si>
  <si>
    <t>1945006637</t>
  </si>
  <si>
    <t>219991112</t>
  </si>
  <si>
    <t>Položení chráničky z plastových trubek vnitřní průměr přes 35 do 50 mm</t>
  </si>
  <si>
    <t>903637553</t>
  </si>
  <si>
    <t>https://podminky.urs.cz/item/CS_URS_2025_01/219991112</t>
  </si>
  <si>
    <t>28615054</t>
  </si>
  <si>
    <t>trubka kanalizační HTEM s hrdlem DN 50x500mm</t>
  </si>
  <si>
    <t>-157231011</t>
  </si>
  <si>
    <t>11*1,2 'Přepočtené koeficientem množství</t>
  </si>
  <si>
    <t>-1469038003</t>
  </si>
  <si>
    <t>-1223718718</t>
  </si>
  <si>
    <t>4,36*1,6 'Přepočtené koeficientem množství</t>
  </si>
  <si>
    <t>181800758</t>
  </si>
  <si>
    <t>1017999584</t>
  </si>
  <si>
    <t>43,6*1,1845 'Přepočtené koeficientem množství</t>
  </si>
  <si>
    <t>-1875302790</t>
  </si>
  <si>
    <t>311322611R</t>
  </si>
  <si>
    <t>Nadzákladové zdi z betonu železového (bez výztuže) nosné odolného proti agresivnímu prostředí tř. C 30/37 - pohledová kvalita PB3</t>
  </si>
  <si>
    <t>1251200737</t>
  </si>
  <si>
    <t>https://podminky.urs.cz/item/CS_URS_2025_01/311322611R</t>
  </si>
  <si>
    <t xml:space="preserve">"pohledová plocha </t>
  </si>
  <si>
    <t>(25,5)*0,3</t>
  </si>
  <si>
    <t>311351121</t>
  </si>
  <si>
    <t>Bednění nadzákladových zdí nosných rovné oboustranné za každou stranu zřízení</t>
  </si>
  <si>
    <t>449645452</t>
  </si>
  <si>
    <t>https://podminky.urs.cz/item/CS_URS_2025_01/311351121</t>
  </si>
  <si>
    <t>25,5*2</t>
  </si>
  <si>
    <t>0,3*1,2*2</t>
  </si>
  <si>
    <t>20,8*0,3*2</t>
  </si>
  <si>
    <t>311351122</t>
  </si>
  <si>
    <t>Bednění nadzákladových zdí nosných rovné oboustranné za každou stranu odstranění</t>
  </si>
  <si>
    <t>531384002</t>
  </si>
  <si>
    <t>https://podminky.urs.cz/item/CS_URS_2025_01/311351122</t>
  </si>
  <si>
    <t>311361821</t>
  </si>
  <si>
    <t>Výztuž nadzákladových zdí nosných svislých nebo odkloněných od svislice, rovných nebo oblých z betonářské oceli 10 505 (R) nebo BSt 500</t>
  </si>
  <si>
    <t>1655111848</t>
  </si>
  <si>
    <t>https://podminky.urs.cz/item/CS_URS_2025_01/311361821</t>
  </si>
  <si>
    <t>537,3/1000</t>
  </si>
  <si>
    <t>313351911</t>
  </si>
  <si>
    <t>Bednění nadzákladových zdí obkladových Příplatek k cenám za pohledový beton</t>
  </si>
  <si>
    <t>578068698</t>
  </si>
  <si>
    <t>https://podminky.urs.cz/item/CS_URS_2025_01/313351911</t>
  </si>
  <si>
    <t xml:space="preserve">"pohledová část </t>
  </si>
  <si>
    <t>20,8*0,3</t>
  </si>
  <si>
    <t>0,5*0,3*2</t>
  </si>
  <si>
    <t xml:space="preserve">"čelní část </t>
  </si>
  <si>
    <t>1934542986</t>
  </si>
  <si>
    <t>612111001</t>
  </si>
  <si>
    <t>Ubroušení výstupků betonu po odbednění neomítaných vnitřních ploch ze spár bednicích desek do roviny povrchu stěn</t>
  </si>
  <si>
    <t>-392337375</t>
  </si>
  <si>
    <t>https://podminky.urs.cz/item/CS_URS_2025_01/612111001</t>
  </si>
  <si>
    <t>953241210</t>
  </si>
  <si>
    <t>Osazení smykových trnů do dilatačních spár jednoduchých pro nižší zatížení z nerezové nebo pozinkované oceli s pouzdrem z nerezové oceli nebo plastu, průměr 16 mm</t>
  </si>
  <si>
    <t>536425027</t>
  </si>
  <si>
    <t>https://podminky.urs.cz/item/CS_URS_2025_01/953241210</t>
  </si>
  <si>
    <t>54879271</t>
  </si>
  <si>
    <t>trn pro přenos smykové síly u dilatačních spár pro nižší zatížení nerez s nerezovým kombinovaným pouzdrem D 16mm</t>
  </si>
  <si>
    <t>329474227</t>
  </si>
  <si>
    <t>634662112</t>
  </si>
  <si>
    <t>Výplň dilatačních spar akrylátovým tmelem, šířka spáry přes 10 do 15 mm</t>
  </si>
  <si>
    <t>1547928708</t>
  </si>
  <si>
    <t>https://podminky.urs.cz/item/CS_URS_2025_01/634662112</t>
  </si>
  <si>
    <t>1,2*2*2</t>
  </si>
  <si>
    <t>953312112</t>
  </si>
  <si>
    <t>Vložky svislé do dilatačních spár z polystyrenových desek fasádních včetně dodání a osazení, v jakémkoliv zdivu přes 10 do 20 mm</t>
  </si>
  <si>
    <t>1478991732</t>
  </si>
  <si>
    <t>https://podminky.urs.cz/item/CS_URS_2025_01/953312112</t>
  </si>
  <si>
    <t xml:space="preserve">"dilatace </t>
  </si>
  <si>
    <t>2*0,3*1,2</t>
  </si>
  <si>
    <t>953312122</t>
  </si>
  <si>
    <t>Vložky svislé do dilatačních spár z polystyrenových desek extrudovaných včetně dodání a osazení, v jakémkoliv zdivu přes 10 do 20 mm</t>
  </si>
  <si>
    <t>871642782</t>
  </si>
  <si>
    <t>https://podminky.urs.cz/item/CS_URS_2025_01/953312122</t>
  </si>
  <si>
    <t>0,7*0,7*2</t>
  </si>
  <si>
    <t>-1729090328</t>
  </si>
  <si>
    <t>711161222</t>
  </si>
  <si>
    <t>Izolace proti zemní vlhkosti a beztlakové vodě nopovými fóliemi na ploše svislé S vrstva ochranná, odvětrávací a drenážní s nakašírovanou filtrační textilií výška nopu 8,0 mm, tl. fólie do 0,6 mm</t>
  </si>
  <si>
    <t>6168696</t>
  </si>
  <si>
    <t>https://podminky.urs.cz/item/CS_URS_2025_01/711161222</t>
  </si>
  <si>
    <t>872543024</t>
  </si>
  <si>
    <t>20,8*2+0,3*2</t>
  </si>
  <si>
    <t>-2029720331</t>
  </si>
  <si>
    <t>-1599385535</t>
  </si>
  <si>
    <t>629109553</t>
  </si>
  <si>
    <t>35,36*0,6 'Přepočtené koeficientem množství</t>
  </si>
  <si>
    <t>-24906478</t>
  </si>
  <si>
    <t>933631294</t>
  </si>
  <si>
    <t>35,36*1,165 'Přepočtené koeficientem množství</t>
  </si>
  <si>
    <t>D+M sedák z dřevěných lamel dle specifikace PD dl. 1,99m, vodorovná + svislá část, vč. kotvení, povrchové úpravy</t>
  </si>
  <si>
    <t>2106111493</t>
  </si>
  <si>
    <t>42,86</t>
  </si>
  <si>
    <t>155,123</t>
  </si>
  <si>
    <t>2 - Opěrná stěna OZ2</t>
  </si>
  <si>
    <t xml:space="preserve">"za opěrnou zdí, průměrná plocha dle řezu </t>
  </si>
  <si>
    <t>3,5*(59+1,5*2)</t>
  </si>
  <si>
    <t>1,7*(59+1,5*2)</t>
  </si>
  <si>
    <t>0,5*(59+1,5*2)</t>
  </si>
  <si>
    <t>161151103</t>
  </si>
  <si>
    <t xml:space="preserve">Svislé přemístění výkopku strojně bez naložení do dopravní nádoby avšak s vyprázdněním dopravní nádoby na hromadu nebo do dopravního prostředku z horniny třídy těžitelnosti I skupiny 1 až 3 přes zeď </t>
  </si>
  <si>
    <t>-60010353</t>
  </si>
  <si>
    <t>https://podminky.urs.cz/item/CS_URS_2025_01/161151103</t>
  </si>
  <si>
    <t>"výkop"+(322+2+12,8)</t>
  </si>
  <si>
    <t>"zásyp"-(248)</t>
  </si>
  <si>
    <t>88,8*5 'Přepočtené koeficientem množství</t>
  </si>
  <si>
    <t>88,8*1,8 'Přepočtené koeficientem množství</t>
  </si>
  <si>
    <t>1,3*0,05*59,049</t>
  </si>
  <si>
    <t>3,838*1,05 'Přepočtené koeficientem množství</t>
  </si>
  <si>
    <t>12,805*1,05 'Přepočtené koeficientem množství</t>
  </si>
  <si>
    <t>1,3*0,5*2*2</t>
  </si>
  <si>
    <t>25*1,2 'Přepočtené koeficientem množství</t>
  </si>
  <si>
    <t>12,2*1,6 'Přepočtené koeficientem množství</t>
  </si>
  <si>
    <t>122*1,1845 'Přepočtené koeficientem množství</t>
  </si>
  <si>
    <t>36*0,3</t>
  </si>
  <si>
    <t>35,6*2</t>
  </si>
  <si>
    <t>0,3*59,049</t>
  </si>
  <si>
    <t>2,2*0,3*2</t>
  </si>
  <si>
    <t>"oblouk"-8,5*2-6,5*2</t>
  </si>
  <si>
    <t>311351611</t>
  </si>
  <si>
    <t>Bednění nadzákladových zdí nosných kruhové nebo obloukové oboustranné za každou stranu poloměru přes 4 m zřízení</t>
  </si>
  <si>
    <t>813813270</t>
  </si>
  <si>
    <t>https://podminky.urs.cz/item/CS_URS_2025_01/311351611</t>
  </si>
  <si>
    <t>8,52*2</t>
  </si>
  <si>
    <t>3,2*2</t>
  </si>
  <si>
    <t>311351612</t>
  </si>
  <si>
    <t>Bednění nadzákladových zdí nosných kruhové nebo obloukové oboustranné za každou stranu poloměru přes 4 m odstranění</t>
  </si>
  <si>
    <t>409759584</t>
  </si>
  <si>
    <t>https://podminky.urs.cz/item/CS_URS_2025_01/311351612</t>
  </si>
  <si>
    <t>3664,4/1000</t>
  </si>
  <si>
    <t>58,04*0,3</t>
  </si>
  <si>
    <t>58,04*0,5</t>
  </si>
  <si>
    <t>1,3*0,3*2</t>
  </si>
  <si>
    <t>634662113</t>
  </si>
  <si>
    <t>Výplň dilatačních spar akrylátovým tmelem, šířka spáry přes 15 do 20 mm</t>
  </si>
  <si>
    <t>https://podminky.urs.cz/item/CS_URS_2025_01/634662113</t>
  </si>
  <si>
    <t>2,1+2+1,9+1,5+1,4+2</t>
  </si>
  <si>
    <t>(2,1+2+1,9+1,5+1,4+2)*0,3</t>
  </si>
  <si>
    <t>1,3*0,6*6</t>
  </si>
  <si>
    <t>946111113</t>
  </si>
  <si>
    <t>Věže pojízdné trubkové nebo dílcové s maximálním zatížením podlahy do 200 kg/m2 šířky od 0,6 do 0,9 m, délky do 3,2 m výšky přes 2,5 m do 3,5 m montáž</t>
  </si>
  <si>
    <t>385756182</t>
  </si>
  <si>
    <t>https://podminky.urs.cz/item/CS_URS_2025_01/946111113</t>
  </si>
  <si>
    <t>946111213</t>
  </si>
  <si>
    <t>Věže pojízdné trubkové nebo dílcové s maximálním zatížením podlahy do 200 kg/m2 šířky od 0,6 do 0,9 m, délky do 3,2 m výšky přes 2,5 m do 3,5 m příplatek k ceně za každý den použití</t>
  </si>
  <si>
    <t>-1967713102</t>
  </si>
  <si>
    <t>https://podminky.urs.cz/item/CS_URS_2025_01/946111213</t>
  </si>
  <si>
    <t>946111813</t>
  </si>
  <si>
    <t>Věže pojízdné trubkové nebo dílcové s maximálním zatížením podlahy do 200 kg/m2 šířky od 0,6 do 0,9 m, délky do 3,2 m výšky přes 2,5 m do 3,5 m demontáž</t>
  </si>
  <si>
    <t>1199284235</t>
  </si>
  <si>
    <t>https://podminky.urs.cz/item/CS_URS_2025_01/946111813</t>
  </si>
  <si>
    <t>58,04*2+0,3*2</t>
  </si>
  <si>
    <t>42,86*0,6 'Přepočtené koeficientem množství</t>
  </si>
  <si>
    <t>3 - Schodiště</t>
  </si>
  <si>
    <t xml:space="preserve">      43-3 - Prefa schodiště</t>
  </si>
  <si>
    <t>-565933621</t>
  </si>
  <si>
    <t>"odboruná části opěrné stěny"5*0,5*0,5</t>
  </si>
  <si>
    <t>-754176969</t>
  </si>
  <si>
    <t>1965551565</t>
  </si>
  <si>
    <t>-1830161435</t>
  </si>
  <si>
    <t>2,75*25 'Přepočtené koeficientem množství</t>
  </si>
  <si>
    <t>-40617458</t>
  </si>
  <si>
    <t>2,75*0,2 'Přepočtené koeficientem množství</t>
  </si>
  <si>
    <t>1394662746</t>
  </si>
  <si>
    <t>132212121</t>
  </si>
  <si>
    <t>Hloubení zapažených rýh šířky do 800 mm ručně s urovnáním dna do předepsaného profilu a spádu v hornině třídy těžitelnosti I skupiny 3 soudržných</t>
  </si>
  <si>
    <t>344339284</t>
  </si>
  <si>
    <t>https://podminky.urs.cz/item/CS_URS_2025_01/132212121</t>
  </si>
  <si>
    <t>"nástup"</t>
  </si>
  <si>
    <t>0,8*0,6*2,85</t>
  </si>
  <si>
    <t>"výstup"</t>
  </si>
  <si>
    <t>2,3*0,8</t>
  </si>
  <si>
    <t>669945670</t>
  </si>
  <si>
    <t>"úprava okolí"1,5</t>
  </si>
  <si>
    <t>-1649469035</t>
  </si>
  <si>
    <t>-465781108</t>
  </si>
  <si>
    <t>188248227</t>
  </si>
  <si>
    <t>"výkop"2+3,2</t>
  </si>
  <si>
    <t>"zásyp"-1,5</t>
  </si>
  <si>
    <t>-421375782</t>
  </si>
  <si>
    <t>3,7*5 'Přepočtené koeficientem množství</t>
  </si>
  <si>
    <t>1929201927</t>
  </si>
  <si>
    <t>3,7*1,8 'Přepočtené koeficientem množství</t>
  </si>
  <si>
    <t>-1443692155</t>
  </si>
  <si>
    <t>2,32*0,05</t>
  </si>
  <si>
    <t>0,6*2,85*0,05</t>
  </si>
  <si>
    <t>0,202*1,05 'Přepočtené koeficientem množství</t>
  </si>
  <si>
    <t>-1453488363</t>
  </si>
  <si>
    <t>1366265983</t>
  </si>
  <si>
    <t>0,6*0,6*2,85</t>
  </si>
  <si>
    <t>"ZPS22</t>
  </si>
  <si>
    <t>2,85*((0,195+0,125)*(0,165+0,135))</t>
  </si>
  <si>
    <t>2,35*0,6</t>
  </si>
  <si>
    <t>2,71*1,05 'Přepočtené koeficientem množství</t>
  </si>
  <si>
    <t>1049236128</t>
  </si>
  <si>
    <t xml:space="preserve">"schod pro uložení prefa </t>
  </si>
  <si>
    <t>2,85*((0,195+0,125))*2</t>
  </si>
  <si>
    <t>(0,165+0,135)*(0,195+0,125)*2</t>
  </si>
  <si>
    <t>1705042080</t>
  </si>
  <si>
    <t>-84070795</t>
  </si>
  <si>
    <t xml:space="preserve">"pod výstupní část </t>
  </si>
  <si>
    <t>1,1*(0,1+1,64)</t>
  </si>
  <si>
    <t>377989313</t>
  </si>
  <si>
    <t>1,65*(2,8)</t>
  </si>
  <si>
    <t>2131952205</t>
  </si>
  <si>
    <t>1721746516</t>
  </si>
  <si>
    <t xml:space="preserve">"společné pro základy </t>
  </si>
  <si>
    <t>88,3/1000</t>
  </si>
  <si>
    <t>-355923738</t>
  </si>
  <si>
    <t>1,5*2,8</t>
  </si>
  <si>
    <t>-1278964358</t>
  </si>
  <si>
    <t>-1940800562</t>
  </si>
  <si>
    <t>349924750</t>
  </si>
  <si>
    <t>1,6*2</t>
  </si>
  <si>
    <t>-909575522</t>
  </si>
  <si>
    <t>2,4*1,6</t>
  </si>
  <si>
    <t>952284618</t>
  </si>
  <si>
    <t xml:space="preserve">"základ </t>
  </si>
  <si>
    <t>3,2*0,8</t>
  </si>
  <si>
    <t>43-3</t>
  </si>
  <si>
    <t>Prefa schodiště</t>
  </si>
  <si>
    <t>435124321</t>
  </si>
  <si>
    <t>Montáž schodišťových konstrukcí ramen s podestou s nesvařovanými spoji, vcelku hmotnosti přes 3,0 do 5,5 t, v budovách výšky do 12 m</t>
  </si>
  <si>
    <t>-1518865716</t>
  </si>
  <si>
    <t>https://podminky.urs.cz/item/CS_URS_2025_01/435124321</t>
  </si>
  <si>
    <t>59372192</t>
  </si>
  <si>
    <t>schodiště ŽB včetně výztuže do 120kg/m3 objem prefabrikátu přes 1m3, vč. povrchvoé úpravy dle PD</t>
  </si>
  <si>
    <t>-516368201</t>
  </si>
  <si>
    <t xml:space="preserve">"průřez </t>
  </si>
  <si>
    <t>1,2*2,06</t>
  </si>
  <si>
    <t>-2134663856</t>
  </si>
  <si>
    <t>767223222</t>
  </si>
  <si>
    <t>Montáž zábradlí přímého v exteriéru na schodišti kotveného do betonu</t>
  </si>
  <si>
    <t>-1618850710</t>
  </si>
  <si>
    <t>https://podminky.urs.cz/item/CS_URS_2025_01/767223222</t>
  </si>
  <si>
    <t>"Z1,Z2"3,686*2+1,2</t>
  </si>
  <si>
    <t>55342281R</t>
  </si>
  <si>
    <t>zábradlí dle specifikace Z1, Z2, vč. povrchové úpravy</t>
  </si>
  <si>
    <t>784718999</t>
  </si>
  <si>
    <t>998767101</t>
  </si>
  <si>
    <t>Přesun hmot pro zámečnické konstrukce stanovený z hmotnosti přesunovaného materiálu vodorovná dopravní vzdálenost do 50 m základní v objektech výšky do 6 m</t>
  </si>
  <si>
    <t>1617627337</t>
  </si>
  <si>
    <t>https://podminky.urs.cz/item/CS_URS_2025_01/998767101</t>
  </si>
  <si>
    <t>D703 - Mobiliář</t>
  </si>
  <si>
    <t xml:space="preserve">    9 - Mobiliář</t>
  </si>
  <si>
    <t>-65421834</t>
  </si>
  <si>
    <t>132251101</t>
  </si>
  <si>
    <t>Hloubení nezapažených rýh šířky do 800 mm strojně s urovnáním dna do předepsaného profilu a spádu v hornině třídy těžitelnosti I skupiny 3 do 20 m3</t>
  </si>
  <si>
    <t>1424135093</t>
  </si>
  <si>
    <t>https://podminky.urs.cz/item/CS_URS_2025_01/132251101</t>
  </si>
  <si>
    <t xml:space="preserve">"cykloboxy CB1" </t>
  </si>
  <si>
    <t>(283,031-282,381)*0,7*(2+3,2)</t>
  </si>
  <si>
    <t>(283,344-282,694)*0,7*(0,7+3,25+2+1,7)</t>
  </si>
  <si>
    <t>(283,464-282,814)*0,7*(2+3,925)</t>
  </si>
  <si>
    <t>(283,777-283,127)*0,7*(0,7+2,525+1,55+0,45)</t>
  </si>
  <si>
    <t>"cykloboxy CB1"</t>
  </si>
  <si>
    <t>(283,411-282,381)*0,45*0,45*3</t>
  </si>
  <si>
    <t>(283,624-282,694)*0,45*0,45*2</t>
  </si>
  <si>
    <t>(283,844-282,814)*0,45*0,45*3</t>
  </si>
  <si>
    <t>(284,057-283,127)*0,45*0,45*2</t>
  </si>
  <si>
    <t>133251101</t>
  </si>
  <si>
    <t>Hloubení nezapažených šachet strojně v hornině třídy těžitelnosti I skupiny 3 do 20 m3</t>
  </si>
  <si>
    <t>-1519730079</t>
  </si>
  <si>
    <t>https://podminky.urs.cz/item/CS_URS_2025_01/133251101</t>
  </si>
  <si>
    <t>"lavička L1" 0,8*0,24*0,2*2*(9-5)</t>
  </si>
  <si>
    <t>"piknikové sezení P1"0,6*0,4*0,2*4+0,4*0,4*0,4*2</t>
  </si>
  <si>
    <t>"koš K1"0,4*0,4*0,4*(9-4)</t>
  </si>
  <si>
    <t>"koš K2"0,88*0,37*0,35*2</t>
  </si>
  <si>
    <t>"kontejnerové stání KS"0,4*0,4*0,8*0</t>
  </si>
  <si>
    <t>"stojan na kolo S1"0,87*0,35*0,4*(15-4)</t>
  </si>
  <si>
    <t>"rozcestník R1"0,75*0,75*0,6</t>
  </si>
  <si>
    <t>"informační tabule I1"0,5*0,5*0,5*3</t>
  </si>
  <si>
    <t>"výstupní tabule VT"0,4*0,4*0,5</t>
  </si>
  <si>
    <t>"zábradlí opěradlo ZO1"0,2*0,26*0,25*24</t>
  </si>
  <si>
    <t>"zábradlí ZO2"0,2*0,26*0,25*6</t>
  </si>
  <si>
    <t>"pískoviště PH"0,15*0,15*3,14*0,65*6</t>
  </si>
  <si>
    <t>"balanční dráha BD"0,3*0,3*0,8*15</t>
  </si>
  <si>
    <t>"točidla TO"0,3*0,3*0,8*3</t>
  </si>
  <si>
    <t>965909352</t>
  </si>
  <si>
    <t>"výkop"+(2+12,926+5,)</t>
  </si>
  <si>
    <t>"zásyp"-(</t>
  </si>
  <si>
    <t>1222526868</t>
  </si>
  <si>
    <t>19,926*5 'Přepočtené koeficientem množství</t>
  </si>
  <si>
    <t>260424882</t>
  </si>
  <si>
    <t>19,926*1,8 'Přepočtené koeficientem množství</t>
  </si>
  <si>
    <t>1156210508</t>
  </si>
  <si>
    <t>275313811</t>
  </si>
  <si>
    <t>Základy z betonu prostého patky a bloky z betonu kamenem neprokládaného tř. C 25/30</t>
  </si>
  <si>
    <t>877423988</t>
  </si>
  <si>
    <t>https://podminky.urs.cz/item/CS_URS_2025_01/275313811</t>
  </si>
  <si>
    <t>275313511</t>
  </si>
  <si>
    <t>Základy z betonu prostého patky a bloky z betonu kamenem neprokládaného tř. C 12/15</t>
  </si>
  <si>
    <t>-1924475065</t>
  </si>
  <si>
    <t>https://podminky.urs.cz/item/CS_URS_2025_01/275313511</t>
  </si>
  <si>
    <t>"lavička L1" 0,8*0,24*0,2*2*(9-2)</t>
  </si>
  <si>
    <t>5,501*1,05 'Přepočtené koeficientem množství</t>
  </si>
  <si>
    <t>632451454</t>
  </si>
  <si>
    <t>Potěr pískocementový běžný tl. přes 40 do 50 mm tř. C 15</t>
  </si>
  <si>
    <t>-369449149</t>
  </si>
  <si>
    <t>https://podminky.urs.cz/item/CS_URS_2025_01/632451454</t>
  </si>
  <si>
    <t>"lavička L1" 0,8*0,24*2*(9-5)</t>
  </si>
  <si>
    <t>"piknikové sezení P1"0,6*0,4*4+0,4*0,4*2</t>
  </si>
  <si>
    <t>"koš K1"0,4*0,4*(9-4)</t>
  </si>
  <si>
    <t>"koš K2"0,88*0,37*2</t>
  </si>
  <si>
    <t>"stojan na kolo S1"0,87*0,35*15</t>
  </si>
  <si>
    <t>"rozcestník R1"0,75*0,75</t>
  </si>
  <si>
    <t>"informační tabule I1"0,5*0,5*3</t>
  </si>
  <si>
    <t>"výstupní tabule VT"0,4*0,4</t>
  </si>
  <si>
    <t>"zábradlí opěradlo ZO1"0,2*0,26*24</t>
  </si>
  <si>
    <t>"zábradlí ZO2"0,2*0,26*6</t>
  </si>
  <si>
    <t>"pískoviště PH"0,15*0,15*3,14*6</t>
  </si>
  <si>
    <t>"balanční dráha BD"0,3*0,3*15</t>
  </si>
  <si>
    <t>"točidla TO"0,3*0,3*3</t>
  </si>
  <si>
    <t>936104211</t>
  </si>
  <si>
    <t>Montáž odpadkového koše do betonové patky</t>
  </si>
  <si>
    <t>2077093905</t>
  </si>
  <si>
    <t>https://podminky.urs.cz/item/CS_URS_2025_01/936104211</t>
  </si>
  <si>
    <t>"K1"9</t>
  </si>
  <si>
    <t>"K2"2</t>
  </si>
  <si>
    <t>D koš K1 dle specifikace PD</t>
  </si>
  <si>
    <t>1943691874</t>
  </si>
  <si>
    <t>"odpočet dalších etap" -2-2</t>
  </si>
  <si>
    <t>D koš na tříděný odpad K2 dle specifikace PD</t>
  </si>
  <si>
    <t>1122003054</t>
  </si>
  <si>
    <t>936124113</t>
  </si>
  <si>
    <t>Montáž lavičky parkové stabilní přichycené kotevními šrouby</t>
  </si>
  <si>
    <t>1421204747</t>
  </si>
  <si>
    <t>https://podminky.urs.cz/item/CS_URS_2025_01/936124113</t>
  </si>
  <si>
    <t>"L1"9</t>
  </si>
  <si>
    <t>"odpočet dalších etap" -2-3</t>
  </si>
  <si>
    <t>D lavička L1 dle specifikace PD</t>
  </si>
  <si>
    <t>-463205575</t>
  </si>
  <si>
    <t>936174311</t>
  </si>
  <si>
    <t xml:space="preserve">Montáž stojanu na kola přichyceného kotevními šrouby </t>
  </si>
  <si>
    <t>518549375</t>
  </si>
  <si>
    <t>https://podminky.urs.cz/item/CS_URS_2025_01/936174311</t>
  </si>
  <si>
    <t>"stojan S1"15</t>
  </si>
  <si>
    <t>"odpočet dalších etap" -4</t>
  </si>
  <si>
    <t>D stojan na kolo S1 dle specifikace PD</t>
  </si>
  <si>
    <t xml:space="preserve">ks </t>
  </si>
  <si>
    <t>-1195843470</t>
  </si>
  <si>
    <t>D+M lavice u výstupních hran L2 dle specifikace PD</t>
  </si>
  <si>
    <t>-85157172</t>
  </si>
  <si>
    <t>D+M lavice u nástupních hran L3 dle specifikace PD</t>
  </si>
  <si>
    <t>-1637543012</t>
  </si>
  <si>
    <t>D+M lavice na nástupištích L4 dle specifikace PD</t>
  </si>
  <si>
    <t>1384329994</t>
  </si>
  <si>
    <t>D+M Cykloboxy CB1 dle specifikace PD</t>
  </si>
  <si>
    <t>-295358401</t>
  </si>
  <si>
    <t>D+M piknikové sezení P1 dle specifikace PD</t>
  </si>
  <si>
    <t>723604746</t>
  </si>
  <si>
    <t>D+M mříže kolem stromu M1 dle specifikace PD</t>
  </si>
  <si>
    <t>-124902584</t>
  </si>
  <si>
    <t>D+M rozcestník R1 dle specifikace PD</t>
  </si>
  <si>
    <t>-973484333</t>
  </si>
  <si>
    <t>D+M informační tabule I1 dle specifikace PD</t>
  </si>
  <si>
    <t>-876414955</t>
  </si>
  <si>
    <t>D+M digitální informační systém I2 dle specifikace PD</t>
  </si>
  <si>
    <t>-642830722</t>
  </si>
  <si>
    <t>D+M digitální informační systém I3 dle specifikace PD</t>
  </si>
  <si>
    <t>-1080802661</t>
  </si>
  <si>
    <t>D+M digitální informační systém I4 dle specifikace PD</t>
  </si>
  <si>
    <t>-309647318</t>
  </si>
  <si>
    <t>D+M zábradlí opěradlo ZO1 dle specifikace PD</t>
  </si>
  <si>
    <t>-266821195</t>
  </si>
  <si>
    <t>D+M zábradlí opěradlo s jízdním řádem ZO2 dle specifikace PD</t>
  </si>
  <si>
    <t>432231872</t>
  </si>
  <si>
    <t>D+M herní prvky - pískoviště PH dle specifikace PD</t>
  </si>
  <si>
    <t>-1419233928</t>
  </si>
  <si>
    <t>D+M herní prvky - balanční dráha BD dle specifikace PD</t>
  </si>
  <si>
    <t>-1074024125</t>
  </si>
  <si>
    <t>D+M herní prvky - trampolína TH dle specifikace PD</t>
  </si>
  <si>
    <t>1601713204</t>
  </si>
  <si>
    <t>D+M herní prvky - točidla TO dle specifikace PD</t>
  </si>
  <si>
    <t>1300368517</t>
  </si>
  <si>
    <t>1438630926</t>
  </si>
  <si>
    <t>SO800 - Sadové úpravy</t>
  </si>
  <si>
    <t>Objekt0 - Vegetační úpravy Etapa 1 - způsobilé</t>
  </si>
  <si>
    <t>Z.1 - Ochrana stromů při stavební činnosti</t>
  </si>
  <si>
    <t>Z.2 - Ošetření dřevin - stromy, keře</t>
  </si>
  <si>
    <t>Z.3 - Kácení dřevin - stromy</t>
  </si>
  <si>
    <t>Z.4 - Kácení dřevin - keře</t>
  </si>
  <si>
    <t>Z.5 - Stromy</t>
  </si>
  <si>
    <t>Z.6 - Založení parterového trávníku</t>
  </si>
  <si>
    <t>Z.7 - Regenerace trávníku</t>
  </si>
  <si>
    <t>Z.8 - Cibuloviny</t>
  </si>
  <si>
    <t>Z.9 - Trvalky - záhony park</t>
  </si>
  <si>
    <t>Z.10 - Trvalky - zasakovací záhony</t>
  </si>
  <si>
    <t>Z.11 - Zelená střecha</t>
  </si>
  <si>
    <t>Z6.1 - Suchomilný trávník</t>
  </si>
  <si>
    <t>Z.1</t>
  </si>
  <si>
    <t>Ochrana stromů při stavební činnosti</t>
  </si>
  <si>
    <t>184813211</t>
  </si>
  <si>
    <t>Ochranné oplocení kořenové zóny stromu v rovině nebo na svahu do 1:5 v do 1500 mm</t>
  </si>
  <si>
    <t>https://podminky.urs.cz/item/CS_URS_2025_01/184813211</t>
  </si>
  <si>
    <t>Poznámka k položce:_x000d_
Poznámka k položce: strom č. 10, 11, 19, 21, 22, 23, 24, 26, 27, 28, 29, 39, 40, 46, 47, 53, 54, 55, 57, 58, 66, 67, 74, 85, 90</t>
  </si>
  <si>
    <t>25 ks, ohrada čtverec 4x4 m, á 16 m</t>
  </si>
  <si>
    <t>(4*4)*25</t>
  </si>
  <si>
    <t>184813251</t>
  </si>
  <si>
    <t>Odstranění ochranného oplocení kořenové zóny stromu v rovině nebo na svahu do 1:5 v do 1500 mm</t>
  </si>
  <si>
    <t>https://podminky.urs.cz/item/CS_URS_2025_01/184813251</t>
  </si>
  <si>
    <t>184818231</t>
  </si>
  <si>
    <t>Ochrana kmene bedněním před poškozením stavebním provozem zřízení včetně odstranění výšky bednění do 2 m průměru kmene do 300 mm</t>
  </si>
  <si>
    <t>https://podminky.urs.cz/item/CS_URS_2025_01/184818231</t>
  </si>
  <si>
    <t>strom č. 21, 26, 27, 28</t>
  </si>
  <si>
    <t>184818232</t>
  </si>
  <si>
    <t>Ochrana kmene bedněním před poškozením stavebním provozem zřízení včetně odstranění výšky bednění do 2 m průměru kmene přes 300 do 500 mm</t>
  </si>
  <si>
    <t>https://podminky.urs.cz/item/CS_URS_2025_01/184818232</t>
  </si>
  <si>
    <t>strom č. 10,11,19,22,23,24,29,40,53,55,57,58,67,74</t>
  </si>
  <si>
    <t>184818233</t>
  </si>
  <si>
    <t>Ochrana kmene bedněním před poškozením stavebním provozem zřízení včetně odstranění výšky bednění do 2 m průměru kmene přes 500 do 700 mm</t>
  </si>
  <si>
    <t>https://podminky.urs.cz/item/CS_URS_2025_01/184818233</t>
  </si>
  <si>
    <t>strom č. 46,47</t>
  </si>
  <si>
    <t>184818235</t>
  </si>
  <si>
    <t>Ochrana kmene bedněním před poškozením stavebním provozem zřízení včetně odstranění výšky bednění do 2 m průměru kmene přes 900 do 1100 mm</t>
  </si>
  <si>
    <t>https://podminky.urs.cz/item/CS_URS_2025_01/184818235</t>
  </si>
  <si>
    <t>strom č. 39</t>
  </si>
  <si>
    <t>Z.2</t>
  </si>
  <si>
    <t>Ošetření dřevin - stromy, keře</t>
  </si>
  <si>
    <t>184852134</t>
  </si>
  <si>
    <t>Řez stromu bezpečnostní o ploše koruny přes 30 do 60 m2 lezeckou technikou</t>
  </si>
  <si>
    <t>https://podminky.urs.cz/item/CS_URS_2025_01/184852134</t>
  </si>
  <si>
    <t>Poznámka k položce:_x000d_
Poznámka k položce: Lokalita 11032 Autobusové nádraží, strom č. 5, 26, 100</t>
  </si>
  <si>
    <t>184852135</t>
  </si>
  <si>
    <t>Řez stromů prováděný lezeckou technikou bezpečnostní (S-RB), plocha koruny stromu přes 60 do 90 m2</t>
  </si>
  <si>
    <t>https://podminky.urs.cz/item/CS_URS_2025_01/184852135</t>
  </si>
  <si>
    <t>Poznámka k položce:_x000d_
Poznámka k položce: Lokalita 11032 Autobusové nádraží, strom č. 55</t>
  </si>
  <si>
    <t>184852234</t>
  </si>
  <si>
    <t>Řez stromu zdravotní o ploše koruny přes 30 do 60 m2 lezeckou technikou</t>
  </si>
  <si>
    <t>https://podminky.urs.cz/item/CS_URS_2025_01/184852234</t>
  </si>
  <si>
    <t>Poznámka k položce:_x000d_
Poznámka k položce: Lokalita 11032 Autobusové nádraží, strom č. 7</t>
  </si>
  <si>
    <t>184852235</t>
  </si>
  <si>
    <t>Řez stromu zdravotní o ploše koruny přes 60 do 90 m2 lezeckou technikou</t>
  </si>
  <si>
    <t>https://podminky.urs.cz/item/CS_URS_2025_01/184852235</t>
  </si>
  <si>
    <t>Poznámka k položce:_x000d_
Poznámka k položce: Lokalita 11032 Autobusové nádraží, strom č. 14</t>
  </si>
  <si>
    <t>184852236</t>
  </si>
  <si>
    <t>Řez stromu zdravotní o ploše koruny přes 90 do 120 m2 lezeckou technikou</t>
  </si>
  <si>
    <t>https://podminky.urs.cz/item/CS_URS_2025_01/184852236</t>
  </si>
  <si>
    <t>Poznámka k položce:_x000d_
Poznámka k položce: Lokalita 11032 Autobusové nádraží, strom č. 10, 23, 74</t>
  </si>
  <si>
    <t>184852237</t>
  </si>
  <si>
    <t>Řez stromu zdravotní o ploše koruny přes 120 do 150 m2 lezeckou technikou</t>
  </si>
  <si>
    <t>https://podminky.urs.cz/item/CS_URS_2025_01/184852237</t>
  </si>
  <si>
    <t>Poznámka k položce:_x000d_
Poznámka k položce: Lokalita 11032 Autobusové nádraží, strom č. 22, 57, 58, 61</t>
  </si>
  <si>
    <t>184852434</t>
  </si>
  <si>
    <t>Řez stromů prováděný lezeckou technikou redukční obvodový (S-RO), plocha koruny stromu přes 30 do 60 m2</t>
  </si>
  <si>
    <t>https://podminky.urs.cz/item/CS_URS_2025_01/184852434</t>
  </si>
  <si>
    <t>Poznámka k položce:_x000d_
Poznámka k položce: Lokalita 11032 Autobusové nádraží, strom č. 54</t>
  </si>
  <si>
    <t>184852435</t>
  </si>
  <si>
    <t>Řez stromů prováděný lezeckou technikou redukční obvodový (S-RO), plocha koruny stromu přes 60 do 90 m2</t>
  </si>
  <si>
    <t>https://podminky.urs.cz/item/CS_URS_2025_01/184852435</t>
  </si>
  <si>
    <t>184852436</t>
  </si>
  <si>
    <t>Řez stromu redukční o ploše koruny přes 90 do 120 m2 lezeckou technikou</t>
  </si>
  <si>
    <t>https://podminky.urs.cz/item/CS_URS_2025_01/184852436</t>
  </si>
  <si>
    <t>Poznámka k položce:_x000d_
Poznámka k položce: Lokalita 11032 Autobusové nádraží, strom č. 10, 23</t>
  </si>
  <si>
    <t>184852437</t>
  </si>
  <si>
    <t>Řez stromů prováděný lezeckou technikou redukční obvodový (S-RO), plocha koruny stromu přes 120 do 150 m2</t>
  </si>
  <si>
    <t>https://podminky.urs.cz/item/CS_URS_2025_01/184852437</t>
  </si>
  <si>
    <t>Poznámka k položce:_x000d_
Poznámka k položce: Lokalita 11032 Autobusové nádraží, strom č. 24</t>
  </si>
  <si>
    <t>184852438</t>
  </si>
  <si>
    <t>Řez stromů prováděný lezeckou technikou redukční obvodový (S-RO), plocha koruny stromu přes 150 do 180 m2</t>
  </si>
  <si>
    <t>https://podminky.urs.cz/item/CS_URS_2025_01/184852438</t>
  </si>
  <si>
    <t>Poznámka k položce:_x000d_
Poznámka k položce: Lokalita 11032 Autobusové nádraží, strom č. 19</t>
  </si>
  <si>
    <t>184852439</t>
  </si>
  <si>
    <t>Řez stromů prováděný lezeckou technikou redukční obvodový (S-RO), plocha koruny stromu přes 180 do 210 m2</t>
  </si>
  <si>
    <t>https://podminky.urs.cz/item/CS_URS_2025_01/184852439</t>
  </si>
  <si>
    <t>Poznámka k položce:_x000d_
Poznámka k položce: Lokalita 11032 Autobusové nádraží, strom č. 46</t>
  </si>
  <si>
    <t>184813153</t>
  </si>
  <si>
    <t>Odstranění výmladků stromu ručně, na bázi, výšky do 2 m, průměru kmene přes 0,2 do 0,6 m</t>
  </si>
  <si>
    <t>https://podminky.urs.cz/item/CS_URS_2025_01/184813153</t>
  </si>
  <si>
    <t>Poznámka k položce:_x000d_
Poznámka k položce: Lokalita 11032 Autobusové nádraží, strom č. 40</t>
  </si>
  <si>
    <t>184813241</t>
  </si>
  <si>
    <t>Zřízení ochrany paty kmene dřeviny perforovanou flexibilní plastovou chráničkou</t>
  </si>
  <si>
    <t>https://podminky.urs.cz/item/CS_URS_2025_01/184813241</t>
  </si>
  <si>
    <t>Poznámka k položce:_x000d_
Poznámka k položce: Lokalita 11032 Autobusové nádraží, strom č. 83</t>
  </si>
  <si>
    <t>28357001</t>
  </si>
  <si>
    <t>chránička perforovaná PE k ochraně paty kmene stromku před poškozením strunovou sekačkou</t>
  </si>
  <si>
    <t>184215173</t>
  </si>
  <si>
    <t>Odstranění ukotvení dřeviny kůly třemi kůly, délky přes 2 do 3 m</t>
  </si>
  <si>
    <t>https://podminky.urs.cz/item/CS_URS_2025_01/184215173</t>
  </si>
  <si>
    <t>Poznámka k položce:_x000d_
Poznámka k položce: Lokalita 11032 Autobusové nádraží, strom č. 99</t>
  </si>
  <si>
    <t>184818311</t>
  </si>
  <si>
    <t>Instalace dynamické vazby pro zajištění koruny stromu 1 lanem</t>
  </si>
  <si>
    <t>https://podminky.urs.cz/item/CS_URS_2025_01/184818311</t>
  </si>
  <si>
    <t>Poznámka k položce:_x000d_
Poznámka k položce: Lokalita 11032 Autobusové nádraží, strom č. 23</t>
  </si>
  <si>
    <t>185804312</t>
  </si>
  <si>
    <t>Zalití rostlin vodou plochy záhonů jednotlivě přes 20 m2</t>
  </si>
  <si>
    <t>https://podminky.urs.cz/item/CS_URS_2025_01/185804312</t>
  </si>
  <si>
    <t>Poznámka k položce:_x000d_
Poznámka k položce: Lokalita 11032 Autobusové nádraží, strom č. 81, 82, 85, 90</t>
  </si>
  <si>
    <t>100 l/ks</t>
  </si>
  <si>
    <t xml:space="preserve"> četnost 2x</t>
  </si>
  <si>
    <t>4*100*0,001*2</t>
  </si>
  <si>
    <t>185851121</t>
  </si>
  <si>
    <t>Dovoz vody pro zálivku rostlin na vzdálenost do 1000 m V cenách jsou započteny i náklady na čerpání vody do cisterny</t>
  </si>
  <si>
    <t>https://podminky.urs.cz/item/CS_URS_2025_01/185851121</t>
  </si>
  <si>
    <t>08211321</t>
  </si>
  <si>
    <t>voda pitná pro ostatní odběratele</t>
  </si>
  <si>
    <t>184806152</t>
  </si>
  <si>
    <t>Řez stromů, keřů nebo růží průklestem keřů netrnitých, o průměru koruny přes 1,5 do 3 m</t>
  </si>
  <si>
    <t>https://podminky.urs.cz/item/CS_URS_2025_01/184806152</t>
  </si>
  <si>
    <t>Poznámka k položce:_x000d_
Poznámka k položce: K95, K96, K107 Průklest</t>
  </si>
  <si>
    <t>111 25-1119.R00</t>
  </si>
  <si>
    <t>Drcení ořezaných větví prům. do 19 cm</t>
  </si>
  <si>
    <t>dle Tabulky výpočet množství klestu</t>
  </si>
  <si>
    <t>2,05</t>
  </si>
  <si>
    <t>Z.3</t>
  </si>
  <si>
    <t>Kácení dřevin - stromy</t>
  </si>
  <si>
    <t>112151011</t>
  </si>
  <si>
    <t>Volné kácení stromů s rozřezáním a odvětvením D kmene přes 100 do 200 mm</t>
  </si>
  <si>
    <t>https://podminky.urs.cz/item/CS_URS_2025_01/112151011</t>
  </si>
  <si>
    <t>Poznámka k položce:_x000d_
Poznámka k položce: lokalita 11032 Autobusové nádraží - strom č. 35, 36, 37, 38, 50, 84, 86, 93</t>
  </si>
  <si>
    <t>112151013</t>
  </si>
  <si>
    <t>Volné kácení stromů s rozřezáním a odvětvením D kmene přes 300 do 400 mm</t>
  </si>
  <si>
    <t>https://podminky.urs.cz/item/CS_URS_2025_01/112151013</t>
  </si>
  <si>
    <t>Poznámka k položce:_x000d_
Poznámka k položce: lokalita 11032 Autobusové nádraží - strom č. 33, 84</t>
  </si>
  <si>
    <t>112151112</t>
  </si>
  <si>
    <t>Směrové kácení stromů s rozřezáním a odvětvením D kmene přes 200 do 300 mm</t>
  </si>
  <si>
    <t>https://podminky.urs.cz/item/CS_URS_2025_01/112151112</t>
  </si>
  <si>
    <t>Poznámka k položce:_x000d_
Poznámka k položce: lokalita 11032 Autobusové nádraží - strom č. 30, 34</t>
  </si>
  <si>
    <t>112151113</t>
  </si>
  <si>
    <t>Směrové kácení stromů s rozřezáním a odvětvením D kmene přes 300 do 400 mm</t>
  </si>
  <si>
    <t>https://podminky.urs.cz/item/CS_URS_2025_01/112151113</t>
  </si>
  <si>
    <t>Poznámka k položce:_x000d_
Poznámka k položce: lokalita 11032 Autobusové nádraží - strom č. 31</t>
  </si>
  <si>
    <t>112151353</t>
  </si>
  <si>
    <t>Pokácení stromu postupné se spouštěním částí kmene a koruny o průměru na řezné ploše pařezu přes 300 do 400 mm</t>
  </si>
  <si>
    <t>https://podminky.urs.cz/item/CS_URS_2025_01/112151353</t>
  </si>
  <si>
    <t>Poznámka k položce:_x000d_
Poznámka k položce: Lokalilta 11032 Autobusové nádraží, strom č. 56</t>
  </si>
  <si>
    <t>112151354</t>
  </si>
  <si>
    <t>Kácení stromu s postupným spouštěním koruny a kmene D přes 0,4 do 0,5 m</t>
  </si>
  <si>
    <t>https://podminky.urs.cz/item/CS_URS_2025_01/112151354</t>
  </si>
  <si>
    <t>Poznámka k položce:_x000d_
Poznámka k položce: lokalita 11032 Autobusové nádraží - strom č. 34, 68, 69, 72, 97</t>
  </si>
  <si>
    <t>112251101</t>
  </si>
  <si>
    <t>Odstranění pařezů průměru přes 100 do 300 mm</t>
  </si>
  <si>
    <t>https://podminky.urs.cz/item/CS_URS_2025_01/112251101</t>
  </si>
  <si>
    <t>112251102</t>
  </si>
  <si>
    <t>Odstranění pařezů průměru přes 300 do 500 mm</t>
  </si>
  <si>
    <t>https://podminky.urs.cz/item/CS_URS_2025_01/112251102</t>
  </si>
  <si>
    <t>112251103</t>
  </si>
  <si>
    <t>Odstranění pařezů průměru přes 500 do 700 mm</t>
  </si>
  <si>
    <t>https://podminky.urs.cz/item/CS_URS_2025_01/112251103</t>
  </si>
  <si>
    <t>162201521</t>
  </si>
  <si>
    <t>Vodorovné přemístění pařezů do 1 km D přes 1100 do 1300 mm</t>
  </si>
  <si>
    <t>https://podminky.urs.cz/item/CS_URS_2025_01/162201521</t>
  </si>
  <si>
    <t>174111111R</t>
  </si>
  <si>
    <t>Zásyp jam po odstraněných pařezech v rovině nebo na svahu do 1:5</t>
  </si>
  <si>
    <t>19*1*1*0,5</t>
  </si>
  <si>
    <t>998233211R</t>
  </si>
  <si>
    <t>Přibližování dříví potahy listnaté tvrdé od pařezu na odvozní místo do 100 m, průměrné hmotnatosti do 0,09 m3</t>
  </si>
  <si>
    <t>https://podminky.urs.cz/item/CS_URS_2025_01/998233211R</t>
  </si>
  <si>
    <t>4*(10*0,5*0,8)</t>
  </si>
  <si>
    <t>MAT01</t>
  </si>
  <si>
    <t>Materiál na zásyp jam – ornice, zajištění a dovoz</t>
  </si>
  <si>
    <t>1,7 t/m3</t>
  </si>
  <si>
    <t>9,5*1,7</t>
  </si>
  <si>
    <t>112155215</t>
  </si>
  <si>
    <t>Štěpkování s naložením na dopravní prostředek a odvozem do 20 km stromků a větví solitérů, průměru kmene do 300 mm</t>
  </si>
  <si>
    <t>https://podminky.urs.cz/item/CS_URS_2025_01/112155215</t>
  </si>
  <si>
    <t>112155221</t>
  </si>
  <si>
    <t>Štěpkování s naložením na dopravní prostředek a odvozem do 20 km stromků a větví solitérů, průměru kmene přes 300 do 500 mm</t>
  </si>
  <si>
    <t>https://podminky.urs.cz/item/CS_URS_2025_01/112155221</t>
  </si>
  <si>
    <t>Z.4</t>
  </si>
  <si>
    <t>Kácení dřevin - keře</t>
  </si>
  <si>
    <t>111211101</t>
  </si>
  <si>
    <t>Odstranění křovin a stromů průměru kmene do 100 mm i s kořeny sklonu terénu do 1:5 ručně</t>
  </si>
  <si>
    <t>https://podminky.urs.cz/item/CS_URS_2025_01/111211101</t>
  </si>
  <si>
    <t>Poznámka k položce:_x000d_
Poznámka k položce: Plocha 11032 Autobusové nádraží - keře č. 78, 87, 88, 89, 91, 92, 94, 102, 103, 104, 105, 108, 109, 110,111, 112, 113, 114, 115, 116, 119</t>
  </si>
  <si>
    <t>112155311</t>
  </si>
  <si>
    <t>Štěpkování s naložením na dopravní prostředek a odvozem do 20 km keřového porostu středně hustého</t>
  </si>
  <si>
    <t>https://podminky.urs.cz/item/CS_URS_2025_01/112155311</t>
  </si>
  <si>
    <t>Z.5</t>
  </si>
  <si>
    <t>Stromy</t>
  </si>
  <si>
    <t>119005155</t>
  </si>
  <si>
    <t>Vytyčení výsadeb s rozmístěním solitérních rostlin přes 50 kusů V cenách jsou započteny i náklady na umístění konkrétní rostliny na místo výsadby.</t>
  </si>
  <si>
    <t>https://podminky.urs.cz/item/CS_URS_2025_01/119005155</t>
  </si>
  <si>
    <t>AN</t>
  </si>
  <si>
    <t>Abies nordmanniana autobus. nádraží park ZB, 150-175</t>
  </si>
  <si>
    <t>AC</t>
  </si>
  <si>
    <t>Acer campestre autobus. nádraží park ZB, OK 16/18</t>
  </si>
  <si>
    <t>ACg</t>
  </si>
  <si>
    <t>Acer campestre ‘Green Column’ autobus. nádraží ZB, OK 12/14, nasazení koruny 3 m</t>
  </si>
  <si>
    <t>APen</t>
  </si>
  <si>
    <t>Acer pensylvanicum autobus. nádraží park ZB, vícekmen, 150-200 cm</t>
  </si>
  <si>
    <t>AP.1</t>
  </si>
  <si>
    <t>Acer platanoides autobus. nádraží ZB, OK 14-16</t>
  </si>
  <si>
    <t>APc</t>
  </si>
  <si>
    <t>Acer platanoides ´Columnare´ autobus. nádraží ZB, OK 14-16, nasazení koruny 3 m</t>
  </si>
  <si>
    <t>ALrh</t>
  </si>
  <si>
    <t>Amelanchier arborea ‘Robin Hill’ autobus. nádraží park ZB, OK 12/14, nasazení koruny 2,2 m</t>
  </si>
  <si>
    <t>BJ</t>
  </si>
  <si>
    <t xml:space="preserve">Betula utilis var.  jacquemontii autobus. nádraží park ZB, vícekmen, 3 výhony, v. 150-200 cm</t>
  </si>
  <si>
    <t>CM.1</t>
  </si>
  <si>
    <t>Cornus mas autobus. nádraží park ZB, OK 10-12, nasazení koruny 1,8 m</t>
  </si>
  <si>
    <t>GB</t>
  </si>
  <si>
    <t>Ginkgo biloba - samčí rostlina!! autobus. nádraží ZB, OK 20/22, nasazení koruny 3 m</t>
  </si>
  <si>
    <t>HA</t>
  </si>
  <si>
    <t>Hamamelis x intermedia ´Diane´ autobus. nádraží park ZB, solitera, 3 výhony, v. 100-125 cm</t>
  </si>
  <si>
    <t>PA</t>
  </si>
  <si>
    <t>Prunus avium ‘Plena’ autobus. nádraží park ZB, OK 12/14</t>
  </si>
  <si>
    <t>Prunus mahaleb autobus. nádraží ZB, OK 12/14</t>
  </si>
  <si>
    <t>QR</t>
  </si>
  <si>
    <t xml:space="preserve">Quercus robur  autobus. nádraží ZB, OK 16-18, nasazení koruny 1,8 m</t>
  </si>
  <si>
    <t>QR.1</t>
  </si>
  <si>
    <t xml:space="preserve">Quercus robur  autobus. nádraží park ZB, OK 16/18</t>
  </si>
  <si>
    <t>ST</t>
  </si>
  <si>
    <t>Sorbus torminalis autobus. nádraží ZB, OK 10/12</t>
  </si>
  <si>
    <t>TB</t>
  </si>
  <si>
    <t>Taxus baccata autobus. nádraží ZB, OK 10-12</t>
  </si>
  <si>
    <t>TC</t>
  </si>
  <si>
    <t>Tilia cordata autobus. nádraží ZB, OK 14-16</t>
  </si>
  <si>
    <t>183101221</t>
  </si>
  <si>
    <t>Hloubení jamek pro vysazování rostlin v zemině skupiny 1 až 4 s výměnou půdy z 50% v rovině nebo na svahu do 1:5, objemu přes 0,40 do 1,00 m3</t>
  </si>
  <si>
    <t>https://podminky.urs.cz/item/CS_URS_2025_01/183101221</t>
  </si>
  <si>
    <t>184102115</t>
  </si>
  <si>
    <t>Výsadba dřeviny s balem do předem vyhloubené jamky se zalitím v rovině nebo na svahu do 1:5, při průměru balu přes 500 do 600 mm</t>
  </si>
  <si>
    <t>https://podminky.urs.cz/item/CS_URS_2025_01/184102115</t>
  </si>
  <si>
    <t>10321100</t>
  </si>
  <si>
    <t>zahradní substrát pro výsadbu VL</t>
  </si>
  <si>
    <t>stromy ZB, 0,7m3/ks, výměna 50%</t>
  </si>
  <si>
    <t>24*0,7*0,5</t>
  </si>
  <si>
    <t>10321003R</t>
  </si>
  <si>
    <t>substrát vegetačních střech intenzivní</t>
  </si>
  <si>
    <t>23,2*0,3</t>
  </si>
  <si>
    <t>18,6*0,5</t>
  </si>
  <si>
    <t>184852321R</t>
  </si>
  <si>
    <t>Řez stromů prováděný lezeckou technikou výchovný (S-RV) špičáky a keřové stromy, výšky do 4 m</t>
  </si>
  <si>
    <t>https://podminky.urs.cz/item/CS_URS_2025_01/184852321R</t>
  </si>
  <si>
    <t>184215133</t>
  </si>
  <si>
    <t>Ukotvení dřeviny kůly třemi kůly, délky přes 2 do 3 m pro listnaté</t>
  </si>
  <si>
    <t>https://podminky.urs.cz/item/CS_URS_2025_01/184215133</t>
  </si>
  <si>
    <t>Poznámka k položce:_x000d_
Poznámka k položce: listnaté</t>
  </si>
  <si>
    <t>60591257R</t>
  </si>
  <si>
    <t>kůl vyvazovací dřevěný impregnovaný D 6cm dl 3m</t>
  </si>
  <si>
    <t>pro stromy ZB - 3 ks/ strom listnatý</t>
  </si>
  <si>
    <t>20*3</t>
  </si>
  <si>
    <t>M1</t>
  </si>
  <si>
    <t>Popruh vícevrstvý polyester/bavlna šíře 30 mm</t>
  </si>
  <si>
    <t>listnaté stromy - 12 ks příček ke stromu, 1*3 ks 10 cm pod korunkou + 3*3 ks příček na bází kmene</t>
  </si>
  <si>
    <t>20*12</t>
  </si>
  <si>
    <t>184215112</t>
  </si>
  <si>
    <t>Ukotvení dřeviny kůly v rovině nebo na svahu do 1:5 jedním kůlem, délky přes 1 do 2 m</t>
  </si>
  <si>
    <t>https://podminky.urs.cz/item/CS_URS_2025_01/184215112</t>
  </si>
  <si>
    <t>Poznámka k položce:_x000d_
Poznámka k položce: jehličnaté</t>
  </si>
  <si>
    <t>60591253</t>
  </si>
  <si>
    <t>kůl vyvazovací dřevěný impregnovaný D 8cm dl 2m</t>
  </si>
  <si>
    <t>M1.1</t>
  </si>
  <si>
    <t>Poznámka k položce:_x000d_
Poznámka k položce: Úvazek (popruh) pro uchycení stromu ke kůlu tl. 1 mm, šířka min. 30 mm nebo kokosový vázací popruh. 3,5 m/strom listnatý</t>
  </si>
  <si>
    <t>3 m/ strom listnatý, 1 m strom jehličnatý</t>
  </si>
  <si>
    <t>4*1</t>
  </si>
  <si>
    <t>184215211r</t>
  </si>
  <si>
    <t>Ukotvení dřeviny podzemním kotvením do volné zeminy, obv. km. Do 250 mm pro výsadbu do strukturálního substrátu</t>
  </si>
  <si>
    <t>Poznámka k položce:_x000d_
Poznámka k položce: pro výsadbu do strukturálního substrátu</t>
  </si>
  <si>
    <t>MAT05</t>
  </si>
  <si>
    <t>Podzemní kotvení a vyvazovací prvky pro stromy vysazované do strukturálních substrátů - kotvení na kari síť s ráčnovým napínákem, dvě velikosti kotevního systému podle obvodu kmene stromu vč. kokosové rohože na ochranu balu viz. Průvodní zpráva</t>
  </si>
  <si>
    <t>RM01</t>
  </si>
  <si>
    <t>Instalace kotvících sítí vč. materiálu</t>
  </si>
  <si>
    <t>Zřízení vrstvy z geotextilie filtrační, separační, odvodňovací, ochranné, výztužné nebo protierozní v rovině nebo ve sklonu do 1:5, šířky do 3 m</t>
  </si>
  <si>
    <t>vč. plochy pro záhony pod stromy</t>
  </si>
  <si>
    <t>919726121R</t>
  </si>
  <si>
    <t>Kokosová filtrační geotextilie 100g/m2 pro ochranu, separaci nebo filtraci</t>
  </si>
  <si>
    <t>211561111R</t>
  </si>
  <si>
    <t>Vytvoření separační vrstvy kamenivem - Výplň kamenivem do rýh odvodňovacích žeber nebo trativodů bez zhutnění, s úpravou povrchu výplně kamenivem hrubým drceným frakce 4 až 16 m</t>
  </si>
  <si>
    <t>5 cm viz. SO 01.2 - D.5 Vzorové řezy - výsadba stromů, 162 m2, i pro plochy výsadby trvalek</t>
  </si>
  <si>
    <t>435*0,05</t>
  </si>
  <si>
    <t>162*0,05</t>
  </si>
  <si>
    <t>MAT06</t>
  </si>
  <si>
    <t>Separační vrstva kameniva 4/16, 50 mm</t>
  </si>
  <si>
    <t>184215412</t>
  </si>
  <si>
    <t>Zhotovení závlahové mísy u solitérních dřevin v rovině nebo na svahu do 1:5, o průměru mísy přes 0,5 do 1 m</t>
  </si>
  <si>
    <t>https://podminky.urs.cz/item/CS_URS_2025_01/184215412</t>
  </si>
  <si>
    <t>10391100</t>
  </si>
  <si>
    <t>kůra mulčovací VL</t>
  </si>
  <si>
    <t>184813161</t>
  </si>
  <si>
    <t>Zřízení ochranného nátěru kmene stromu do výšky 1 m, obvodu kmene do 180 mm</t>
  </si>
  <si>
    <t>https://podminky.urs.cz/item/CS_URS_2025_01/184813161</t>
  </si>
  <si>
    <t>břízy bez nátěru, jehličnany bez nátěru</t>
  </si>
  <si>
    <t>184813162</t>
  </si>
  <si>
    <t>Zřízení ochranného nátěru kmene stromu do výšky 1 m obvodu přes 180 do 250 mm</t>
  </si>
  <si>
    <t>https://podminky.urs.cz/item/CS_URS_2025_01/184813162</t>
  </si>
  <si>
    <t>24599008R</t>
  </si>
  <si>
    <t>Ochranný nátěr proti poškození kůry teplem</t>
  </si>
  <si>
    <t>35*0,6</t>
  </si>
  <si>
    <t>185802114</t>
  </si>
  <si>
    <t>Hnojení půdy nebo trávníku v rovině nebo na svahu do 1:5 umělým hnojivem s rozdělením k jednotlivým rostlinám V cenách jsou započteny i náklady na rozprostření nebo rozdělení hnojiva.</t>
  </si>
  <si>
    <t>https://podminky.urs.cz/item/CS_URS_2025_01/185802114</t>
  </si>
  <si>
    <t>9,75*0,001 "Přepočtené koeficientem množství</t>
  </si>
  <si>
    <t>10390000</t>
  </si>
  <si>
    <t>hnojivo aerifikující+ sorpce vody + biopreparát obsahující symbiotické mykorhizní houby, bakterie a biouhel</t>
  </si>
  <si>
    <t>39*(10+10)*0,01</t>
  </si>
  <si>
    <t>25191155R</t>
  </si>
  <si>
    <t>hnojivo průmyslové</t>
  </si>
  <si>
    <t>stromy - 5 tablet /strom</t>
  </si>
  <si>
    <t>39*5*10/1000</t>
  </si>
  <si>
    <t xml:space="preserve"> okrasné: 100 l/ks</t>
  </si>
  <si>
    <t xml:space="preserve"> četnost 10x </t>
  </si>
  <si>
    <t>39*100*0,001*10</t>
  </si>
  <si>
    <t>Poznámka k položce:_x000d_
Poznámka k položce: UV stabilizovaná, flexibilní, vzdušná - podélně dělená, výška min. 21 ccm, tl. mat. min. 2 mm - hnědé barvy viz. PZ</t>
  </si>
  <si>
    <t>899922811R</t>
  </si>
  <si>
    <t>Osazení závlahy ke dřevině vodního vaku</t>
  </si>
  <si>
    <t>https://podminky.urs.cz/item/CS_URS_2025_01/899922811R</t>
  </si>
  <si>
    <t>28382001R</t>
  </si>
  <si>
    <t>vak zavlažovací PE 100l</t>
  </si>
  <si>
    <t>893812212R</t>
  </si>
  <si>
    <t>Ventilová šachta standardní kruhového půdorysu velká, do průměru 35 cm</t>
  </si>
  <si>
    <t>soub</t>
  </si>
  <si>
    <t>https://podminky.urs.cz/item/CS_URS_2025_01/893812212R</t>
  </si>
  <si>
    <t>183106612R</t>
  </si>
  <si>
    <t>Instalace protikořenových bariér do předem vyhloubené rýhy, včetně zásypu a hutnění v rovině nebo na svahu do 1:5, hloubky přes 500 do 700 mm</t>
  </si>
  <si>
    <t>https://podminky.urs.cz/item/CS_URS_2025_01/183106612R</t>
  </si>
  <si>
    <t>strom č. 1, 23 až 25</t>
  </si>
  <si>
    <t>1*17</t>
  </si>
  <si>
    <t>3*7,5</t>
  </si>
  <si>
    <t>28329037R</t>
  </si>
  <si>
    <t>fólie kontaktní difuzně propustná pro doplňkovou hydroizolační vrstvu, čtyřvrstvá mikroporézní PP 210g/m2</t>
  </si>
  <si>
    <t>Poznámka k položce:_x000d_
Poznámka k položce: Instalace a materiál - systém vedení kořenů, v. 30 cm viz. Viz. Průvodní zpráva - profilovaný panel vedoucí kořeny pod dlažbu pomocí žeber, dvojitý horní okraj proti přerůstání kořenů přes horní hranu, zámek pod úhlem 90 st, dlouhá životnost, recyklovatelnost, odolný proti chemikáliím, kopolymerní polypropylen CPP, černá barva, tl. 2,16 mm</t>
  </si>
  <si>
    <t>SOUB</t>
  </si>
  <si>
    <t>Přesun stromu nákl.autom. s výložníkem do prostoru otvoru střechy a uložení do výsadbové jámy, ztížené podmínky</t>
  </si>
  <si>
    <t>998231411</t>
  </si>
  <si>
    <t>Přesun hmot pro sadovnické a krajinářské úpravy - ručně bez užití mechanizace vodorovná dopravní vzdálenost do 100 m po staveništi</t>
  </si>
  <si>
    <t>https://podminky.urs.cz/item/CS_URS_2025_01/998231411</t>
  </si>
  <si>
    <t>998231311R</t>
  </si>
  <si>
    <t>Přesun hmot pro sadovnické účely strojně, dopravní vzdálenost do 5000 m</t>
  </si>
  <si>
    <t>Z.6</t>
  </si>
  <si>
    <t>Založení parterového trávníku</t>
  </si>
  <si>
    <t>184813511</t>
  </si>
  <si>
    <t>Chemické odplevelení půdy před založením kultury, trávníku nebo zpevněných ploch ručně o jakékoli výměře postřikem na široko v rovině nebo na svahu do 1:5</t>
  </si>
  <si>
    <t>https://podminky.urs.cz/item/CS_URS_2025_01/184813511</t>
  </si>
  <si>
    <t>25234001</t>
  </si>
  <si>
    <t>herbicid totální systémový neselektivní</t>
  </si>
  <si>
    <t>Poznámka k položce:_x000d_
Poznámka k položce: 7-9 l/ha</t>
  </si>
  <si>
    <t>183403114</t>
  </si>
  <si>
    <t>Obdělání půdy kultivátorováním v rovině nebo na svahu do 1:5</t>
  </si>
  <si>
    <t>https://podminky.urs.cz/item/CS_URS_2025_01/183403114</t>
  </si>
  <si>
    <t>183403152</t>
  </si>
  <si>
    <t>Obdělání půdy vláčením v rovině nebo na svahu do 1:5</t>
  </si>
  <si>
    <t>https://podminky.urs.cz/item/CS_URS_2025_01/183403152</t>
  </si>
  <si>
    <t>181151321</t>
  </si>
  <si>
    <t>Plošná úprava terénu v zemině skupiny 1 až 4 s urovnáním povrchu bez doplnění ornice souvislé plochy přes 500 m2 při nerovnostech terénu přes 100 do 150 mm v rovině nebo na svahu do 1:5</t>
  </si>
  <si>
    <t>https://podminky.urs.cz/item/CS_URS_2025_01/181151321</t>
  </si>
  <si>
    <t>182303111</t>
  </si>
  <si>
    <t>Doplnění zeminy nebo substrátu na travnatých plochách tloušťky do 50 mm v rovině nebo na svahu do 1:5</t>
  </si>
  <si>
    <t>https://podminky.urs.cz/item/CS_URS_2025_01/182303111</t>
  </si>
  <si>
    <t>10364101</t>
  </si>
  <si>
    <t>zemina pro terénní úpravy - ornice</t>
  </si>
  <si>
    <t>Poznámka k položce:_x000d_
Poznámka k položce: 20 %, 5 cm</t>
  </si>
  <si>
    <t>181411141</t>
  </si>
  <si>
    <t>Založení parterového trávníku výsevem pl do 1000 m2 v rovině a ve svahu do 1:5</t>
  </si>
  <si>
    <t>https://podminky.urs.cz/item/CS_URS_2025_01/181411141</t>
  </si>
  <si>
    <t>00572410</t>
  </si>
  <si>
    <t>osivo směs travní parková</t>
  </si>
  <si>
    <t>Poznámka k položce:_x000d_
Poznámka k položce: 30 g/m2</t>
  </si>
  <si>
    <t>831*0,03</t>
  </si>
  <si>
    <t>183403153</t>
  </si>
  <si>
    <t>Obdělání půdy hrabáním v rovině a svahu do 1:5</t>
  </si>
  <si>
    <t>https://podminky.urs.cz/item/CS_URS_2025_01/183403153</t>
  </si>
  <si>
    <t>185803211</t>
  </si>
  <si>
    <t>Uválcování trávníku v rovině nebo na svahu do 1:5</t>
  </si>
  <si>
    <t>https://podminky.urs.cz/item/CS_URS_2025_01/185803211</t>
  </si>
  <si>
    <t>831*2</t>
  </si>
  <si>
    <t>četnost 2x</t>
  </si>
  <si>
    <t>185802123R</t>
  </si>
  <si>
    <t>Hnojení půdy nebo trávníku na svahu přes 1:5 do 1:2 umělým hnojivem na široko V cenách jsou započteny i náklady na rozprostření nebo rozdělení hnojiva.</t>
  </si>
  <si>
    <t>831*10*0,000001</t>
  </si>
  <si>
    <t>10 g/m2</t>
  </si>
  <si>
    <t>25191155</t>
  </si>
  <si>
    <t>Poznámka k položce:_x000d_
Poznámka k položce: 10 g/m2</t>
  </si>
  <si>
    <t>831*0,01</t>
  </si>
  <si>
    <t>111151111</t>
  </si>
  <si>
    <t>Pokosení trávníku při souvislé ploše do 1000 m2 parterového v rovině nebo svahu do 1:5</t>
  </si>
  <si>
    <t>https://podminky.urs.cz/item/CS_URS_2025_01/111151111</t>
  </si>
  <si>
    <t>Poznámka k položce:_x000d_
Poznámka k položce: četnost 2x</t>
  </si>
  <si>
    <t>Z.7</t>
  </si>
  <si>
    <t>Regenerace trávníku</t>
  </si>
  <si>
    <t>183451361</t>
  </si>
  <si>
    <t>Provzdušnění travnatých ploch hloubky do 100 mm, průměru provzdušňovacích otvorů do 25 mm s přísevem travního osiva, souvislé plochy přes 1000 m2 v rovině nebo na svahu do 1:5</t>
  </si>
  <si>
    <t>https://podminky.urs.cz/item/CS_URS_2025_01/183451361</t>
  </si>
  <si>
    <t>181451132R</t>
  </si>
  <si>
    <t>Založení trávníku na půdě předem připravené plochy přes 1000 m2 výsevem včetně utažení parkového na svahu přes 1:5 do 1:2</t>
  </si>
  <si>
    <t>https://podminky.urs.cz/item/CS_URS_2025_01/181451132R</t>
  </si>
  <si>
    <t>30 g/m2</t>
  </si>
  <si>
    <t>0,03*2177</t>
  </si>
  <si>
    <t>18580212</t>
  </si>
  <si>
    <t>Poznámka k položce:_x000d_
Poznámka k položce: 20 g/m2</t>
  </si>
  <si>
    <t>20*2177*0,000001</t>
  </si>
  <si>
    <t>20 g/m2</t>
  </si>
  <si>
    <t>2177*0,02</t>
  </si>
  <si>
    <t>111151221</t>
  </si>
  <si>
    <t>Pokosení trávníku při souvislé ploše přes 1000 do 10000 m2 parkového v rovině nebo svahu do 1:5</t>
  </si>
  <si>
    <t>https://podminky.urs.cz/item/CS_URS_2025_01/111151221</t>
  </si>
  <si>
    <t>2177*2</t>
  </si>
  <si>
    <t>Z.8</t>
  </si>
  <si>
    <t>Cibuloviny</t>
  </si>
  <si>
    <t>119005121</t>
  </si>
  <si>
    <t>Vytyčení výsadeb s rozmístěním rostlin dle projektové dokumentace zapojených nebo v záhonu, plochy přes 10 do 100 m2 ve sponu</t>
  </si>
  <si>
    <t>https://podminky.urs.cz/item/CS_URS_2025_01/119005121</t>
  </si>
  <si>
    <t>916371214R</t>
  </si>
  <si>
    <t>Osazení skrytého flexibilního zahradního obrubníku plastového zarytím včetně začištění</t>
  </si>
  <si>
    <t>Poznámka k položce:_x000d_
Poznámka k položce: Instalace ocelového obrubníku vč. kotvení viz. PZ</t>
  </si>
  <si>
    <t>MAT22</t>
  </si>
  <si>
    <t>Ocelová obruba, hl. 100 mm, tl. 3 mm vč. Kotvení roxory (3 ks/1 bm)nebo kotvami viz. Průvodní zpráva</t>
  </si>
  <si>
    <t>183111211</t>
  </si>
  <si>
    <t>Hloubení jamek pro vysazování rostlin v zemině tř.1 až 4 s výměnou půdy z 50% v rovině nebo na svahu do 1:5, objemu do 0,002 m3</t>
  </si>
  <si>
    <t>https://podminky.urs.cz/item/CS_URS_2025_01/183111211</t>
  </si>
  <si>
    <t>183211313R</t>
  </si>
  <si>
    <t>Výsadba cibulí nebo hlíz</t>
  </si>
  <si>
    <t>M25</t>
  </si>
  <si>
    <t>Muscari botryoides ‘Album’ - bílý</t>
  </si>
  <si>
    <t>M26</t>
  </si>
  <si>
    <t>Muscari Touch of Snow - bílo modrý</t>
  </si>
  <si>
    <t>M27</t>
  </si>
  <si>
    <t xml:space="preserve">Muscari armeniacum Big Smile -  modrý</t>
  </si>
  <si>
    <t>M28</t>
  </si>
  <si>
    <t>Crocus speciosus, speciosus albus – podzim</t>
  </si>
  <si>
    <t>M29</t>
  </si>
  <si>
    <t>Crocus biflorus Miss Vain nebo chrysanthus Warley - jaro</t>
  </si>
  <si>
    <t>M30</t>
  </si>
  <si>
    <t>Chionodoxa luciliae Hellblau - ladonička, modrý kv.</t>
  </si>
  <si>
    <t>M31</t>
  </si>
  <si>
    <t>Puschkinia scilloides</t>
  </si>
  <si>
    <t>M32</t>
  </si>
  <si>
    <t>Scilla siberica ´Alba´ - ladoňka, bílý kv.</t>
  </si>
  <si>
    <t>M33</t>
  </si>
  <si>
    <t xml:space="preserve">Scilla bifolia  - ladoňka, modrý kv.</t>
  </si>
  <si>
    <t>185804312R</t>
  </si>
  <si>
    <t>Zalití rostlin vodou plochy záhonů jednotlivě přes 20 m2 okrasné</t>
  </si>
  <si>
    <t>Poznámka k položce:_x000d_
Poznámka k položce:</t>
  </si>
  <si>
    <t>jednorázová zálivka po výsadbě cibulovin, 2 l/m2</t>
  </si>
  <si>
    <t>37*0,002</t>
  </si>
  <si>
    <t>185851121.1</t>
  </si>
  <si>
    <t>Dovoz vody pro zálivku rostlin za vzdálenost do 1000 m</t>
  </si>
  <si>
    <t>998231411.2</t>
  </si>
  <si>
    <t>3500*0,001</t>
  </si>
  <si>
    <t>Z.9</t>
  </si>
  <si>
    <t>Trvalky - záhony park</t>
  </si>
  <si>
    <t>111311113</t>
  </si>
  <si>
    <t>Odstranění odumřelého travního drnu po aplikaci herbicidních přípravků ručně s pomocí drobné mechanizace v rovině nebo na svahu do 1:5, hloubky přes 30 do 100 mm</t>
  </si>
  <si>
    <t>https://podminky.urs.cz/item/CS_URS_2025_01/111311113</t>
  </si>
  <si>
    <t>záhon A, B, C, D</t>
  </si>
  <si>
    <t>138+78+220+35</t>
  </si>
  <si>
    <t>záhon G</t>
  </si>
  <si>
    <t>183205112</t>
  </si>
  <si>
    <t>Založení záhonu pro výsadbu rostlin v rovině nebo na svahu do 1:5 v zemině tř. 3</t>
  </si>
  <si>
    <t>https://podminky.urs.cz/item/CS_URS_2025_01/183205112</t>
  </si>
  <si>
    <t>184813511.1</t>
  </si>
  <si>
    <t>https://podminky.urs.cz/item/CS_URS_2025_01/184813511.1</t>
  </si>
  <si>
    <t xml:space="preserve">četnost 2x </t>
  </si>
  <si>
    <t>579*2</t>
  </si>
  <si>
    <t>579*2*0,5*0,001</t>
  </si>
  <si>
    <t>MAT25</t>
  </si>
  <si>
    <t>119005131</t>
  </si>
  <si>
    <t>Vytyčení výsadeb s rozmístěním rostlin dle projektové dokumentace zapojených nebo v záhonu, plochy přes 100 m2 ve sponu</t>
  </si>
  <si>
    <t>https://podminky.urs.cz/item/CS_URS_2025_01/119005131</t>
  </si>
  <si>
    <t>G</t>
  </si>
  <si>
    <t>183111212</t>
  </si>
  <si>
    <t>Jamky pro výsadbu s výměnou 50 % půdy zeminy tř 1 až 4 obj přes 0,002 do 0,005 m3 v rovině a svahu do 1:5</t>
  </si>
  <si>
    <t>https://podminky.urs.cz/item/CS_URS_2025_01/183111212</t>
  </si>
  <si>
    <t>A, B, C, D</t>
  </si>
  <si>
    <t>3760</t>
  </si>
  <si>
    <t>183211322</t>
  </si>
  <si>
    <t>Výsadba květin do připravené půdy se zalitím o průměru kontejneru přes 80 do 120 mm</t>
  </si>
  <si>
    <t>https://podminky.urs.cz/item/CS_URS_2025_01/183211322</t>
  </si>
  <si>
    <t>Pol1</t>
  </si>
  <si>
    <t xml:space="preserve">Allium tuberosum/ pažitka čínská (bílá barva, 30 cm)  K9</t>
  </si>
  <si>
    <t>Pol2</t>
  </si>
  <si>
    <t>Anemone sylvestris/ sasanka hajní K9</t>
  </si>
  <si>
    <t>Pol3</t>
  </si>
  <si>
    <t>Dentaria bulbifera/ kyčelnice cibulkonosná - NUTNO OBJEDNAT 12 MĚSÍCŮ PŘED VÝSADBOU K7</t>
  </si>
  <si>
    <t>Pol4</t>
  </si>
  <si>
    <t xml:space="preserve">Dentaria glandulosa/ kyčelnice žláznatá  - NUTNO OBJEDNAT 12 MĚSÍCŮ PŘED VÝSADBOU K7</t>
  </si>
  <si>
    <t>Pol5</t>
  </si>
  <si>
    <t>Pulmonaria officinalis/ plicník lékařský K9</t>
  </si>
  <si>
    <t>Pol6</t>
  </si>
  <si>
    <t>Achillea filipendulina ´Summer Gold´/ řebříček (žlutá barva, 80 cm) K9</t>
  </si>
  <si>
    <t>Pol7</t>
  </si>
  <si>
    <t>Alchemilla molis/ kontryhel K9</t>
  </si>
  <si>
    <t>Pol8</t>
  </si>
  <si>
    <t xml:space="preserve">Anemone japonica ´Andrea Atkinson´ n. ´Honorine Jobert´/sasanka japonská (bílá barva, 90 cm)  K12</t>
  </si>
  <si>
    <t>Pol9</t>
  </si>
  <si>
    <t xml:space="preserve">Echinacea purpurea ´Alba´/ třapatka nachová (bílá barva, 100 cm)  K9</t>
  </si>
  <si>
    <t>Pol10</t>
  </si>
  <si>
    <t xml:space="preserve">Echinacea purpurea ´Magnus´/ třapatka nachová (tmavě růžová barva, 100 cm)  K9</t>
  </si>
  <si>
    <t>Pol11</t>
  </si>
  <si>
    <t xml:space="preserve">Echinacea purpurea ´Papallo Semi Double Pink´/ třapatka nachová (růžová barva, 60 cm)  K9</t>
  </si>
  <si>
    <t>Pol12</t>
  </si>
  <si>
    <t xml:space="preserve">Echinacea purpurea ´Verdana´/ třapatka nachová (zelená barva, 60 cm)  K9</t>
  </si>
  <si>
    <t>Pol13</t>
  </si>
  <si>
    <t xml:space="preserve">Echinacea purpurea ´White Swan´/ třapatka nachová (bílá barva, 80 cm)  K9</t>
  </si>
  <si>
    <t>Pol14</t>
  </si>
  <si>
    <t>Centranthus ruber ´Coccineus´/ mavuň (červená barva, 90 cm) K9</t>
  </si>
  <si>
    <t>Pol15</t>
  </si>
  <si>
    <t>Gaura lindheimeri ´Gambit Rose´/ svíčkovec (růžová barva) K9</t>
  </si>
  <si>
    <t>Pol16</t>
  </si>
  <si>
    <t>Gaura lindheimeri/ svíčkovec (bílá barva) K9</t>
  </si>
  <si>
    <t>Pol17</t>
  </si>
  <si>
    <t>Geranium cantabrigiense ´Biokovo´/ kakost K9</t>
  </si>
  <si>
    <t>Pol18</t>
  </si>
  <si>
    <t>Geranium sanguineum var. Striatum/ kakost K9</t>
  </si>
  <si>
    <t>Pol19</t>
  </si>
  <si>
    <t>Helleborus purpurascens/ čemeřice nachová (tmavá vínová barva) K12</t>
  </si>
  <si>
    <t>Pol20</t>
  </si>
  <si>
    <t xml:space="preserve">Helleborus niger ´Wintergold´/ čemeřice (bílá barva)  K12</t>
  </si>
  <si>
    <t>Pol21</t>
  </si>
  <si>
    <t xml:space="preserve">Hellenium hybridum ´Red Army´/ záplevák podzimní (tmavě červená barva, 80 cm)  K9</t>
  </si>
  <si>
    <t>Pol22</t>
  </si>
  <si>
    <t>Hemerocalis minor/ denivka menší (žlutá barva, 50 cm) K9</t>
  </si>
  <si>
    <t>Pol23</t>
  </si>
  <si>
    <t>Nepeta x faassenii ´Snowflake´/ šanta kočičí (bílá barva) K9</t>
  </si>
  <si>
    <t>Pol24</t>
  </si>
  <si>
    <t>Origanum vulgare ´Compactum´/ dobromysl obecná (růžová barva, 15 cm) K9</t>
  </si>
  <si>
    <t>Pol25</t>
  </si>
  <si>
    <t>Origanum vulgare ´Zorba Red´/ dobromysl obecná (červená barva, 40 cm) K9</t>
  </si>
  <si>
    <t>Pol26</t>
  </si>
  <si>
    <t>Paeonila lactiflora ´Shirley Temple´/ pivoňka čínská (bílá barva, 80 cm) K 2l</t>
  </si>
  <si>
    <t>Pol27</t>
  </si>
  <si>
    <t xml:space="preserve">Penstemon digitalis ´Huskers Red´/ dračík náprstníkový (bílá barva, 80 cm)  K9</t>
  </si>
  <si>
    <t>Pol28</t>
  </si>
  <si>
    <t>Rudbeckia fulgida ´Gold Blitz´/ třapatka žlutá K9</t>
  </si>
  <si>
    <t>Pol29</t>
  </si>
  <si>
    <t>Sanguisorba officinalis ´Red Thunder´/ Krvavec toten K9</t>
  </si>
  <si>
    <t>Pol30</t>
  </si>
  <si>
    <t>Tellima grandiflora/ mitrovka velkokvětá K9</t>
  </si>
  <si>
    <t>Pol31</t>
  </si>
  <si>
    <t>Veronica spicata ´Alba´/ rozrazil K9</t>
  </si>
  <si>
    <t>Pol32</t>
  </si>
  <si>
    <t>Briza media/ třeslice prostřední K9</t>
  </si>
  <si>
    <t>Pol33</t>
  </si>
  <si>
    <t>Calamagrostis x acutiflora ´Karl Foerster´/ třtina ostrokvětá K9</t>
  </si>
  <si>
    <t>Pol34</t>
  </si>
  <si>
    <t>Calamagrostis brachystricha/ třtina chloupkatá K9</t>
  </si>
  <si>
    <t>Pol35</t>
  </si>
  <si>
    <t xml:space="preserve">Chasmanthium latifolium/ plochoklásek ozdobný (70 cm)  K9</t>
  </si>
  <si>
    <t>Pol36</t>
  </si>
  <si>
    <t>Imperata cylindrica ´Red Baron´/ imperáta válcovitá K9</t>
  </si>
  <si>
    <t>Pol37</t>
  </si>
  <si>
    <t>Stipa tenuissima ´Ponny Tails´/ kavyl péřovitý K9</t>
  </si>
  <si>
    <t>Pol46</t>
  </si>
  <si>
    <t>lam Lamium maculatum 'Beacon Silver' / hluchavka skvrnitá K9</t>
  </si>
  <si>
    <t>Pol47</t>
  </si>
  <si>
    <t>pach Pachysandra torminalis / tlustonitník K9</t>
  </si>
  <si>
    <t>183101214</t>
  </si>
  <si>
    <t>Hloubení jamek pro vysazování rostlin v zemině skupiny 1 až 4 s výměnou půdy z 50% v rovině nebo na svahu do 1:5, objemu přes 0,05 do 0,125 m3</t>
  </si>
  <si>
    <t>https://podminky.urs.cz/item/CS_URS_2025_01/183101214</t>
  </si>
  <si>
    <t>184102112</t>
  </si>
  <si>
    <t>Výsadba dřeviny s balem do předem vyhloubené jamky se zalitím v rovině nebo na svahu do 1:5, při průměru balu přes 200 do 300 mm</t>
  </si>
  <si>
    <t>https://podminky.urs.cz/item/CS_URS_2025_01/184102112</t>
  </si>
  <si>
    <t>Pol38</t>
  </si>
  <si>
    <t>Hydrangea arborescens ´Anabelle´/ hortenzie stromečkovitá (bílá barva) K 2l, 40+</t>
  </si>
  <si>
    <t>Pol39</t>
  </si>
  <si>
    <t>Hydrangea quercifolia/ hortenzie dubolistá (bílá barva) K 2l, 40+</t>
  </si>
  <si>
    <t>Pol40</t>
  </si>
  <si>
    <t>Perovskia atriplicifolia ´Blue Spire´/ perovskie (fialová barva) K 12+, 20-25 cm</t>
  </si>
  <si>
    <t>Pol48</t>
  </si>
  <si>
    <t>Cot Cotoneaster dammeri ´Green Carpet´ / skalník Damerův ´Green Carpet´</t>
  </si>
  <si>
    <t>Pol49</t>
  </si>
  <si>
    <t>Spir Spiraea decumbens / tavolník poléhavý</t>
  </si>
  <si>
    <t>119005133R</t>
  </si>
  <si>
    <t>Vytyčení výsadeb s rozmístěním rostlin dle projektové dokumentace zapojených nebo v záhonu, plochy přes 100 m2 individuálně ve stejnorodých skupinách</t>
  </si>
  <si>
    <t>https://podminky.urs.cz/item/CS_URS_2025_01/119005133R</t>
  </si>
  <si>
    <t>Poznámka k položce:_x000d_
Poznámka k položce: pro cibuloviny v jiném termínu</t>
  </si>
  <si>
    <t>183211313</t>
  </si>
  <si>
    <t>Výsadba květin do připravené půdy se zalitím cibulí nebo hlíz</t>
  </si>
  <si>
    <t>https://podminky.urs.cz/item/CS_URS_2025_01/183211313</t>
  </si>
  <si>
    <t>Pol41</t>
  </si>
  <si>
    <t xml:space="preserve">Allium nigrum/ česnek černý (bílá barva, 50 cm)  C 10/12</t>
  </si>
  <si>
    <t>Pol42</t>
  </si>
  <si>
    <t xml:space="preserve">Allium sphaerocephalon/ česnek kulatohlavý (vínová barva, 60 cm)  C 5/+</t>
  </si>
  <si>
    <t>Pol43</t>
  </si>
  <si>
    <t xml:space="preserve">Allium ´Ping Pong´/ česnek (bílá barva, min. 60 cm)  C 6/+</t>
  </si>
  <si>
    <t>Pol44</t>
  </si>
  <si>
    <t>Allium amethystinum 'Red Mohican' / okrasný česnek (vínová barva, 100 cm) C 5/+</t>
  </si>
  <si>
    <t>keře, výměna do 50 % substrátu</t>
  </si>
  <si>
    <t>0,125*0,5*0,5*(111+218)</t>
  </si>
  <si>
    <t>trvalky, traviny, do 50 % výměny substrátu</t>
  </si>
  <si>
    <t>0,005*0,5*0,5*(3760+2181)</t>
  </si>
  <si>
    <t>145,795*0,001 "Přepočtené koeficientem množství</t>
  </si>
  <si>
    <t>keře (3 ks/rostlina)</t>
  </si>
  <si>
    <t>(111+218)*3*20*0,001</t>
  </si>
  <si>
    <t>trvalky 1 ks/rostlinu (traviny bez tabletového hnojiva)</t>
  </si>
  <si>
    <t>(2986+218)*1*20*0,001</t>
  </si>
  <si>
    <t>10390000R</t>
  </si>
  <si>
    <t>hydroabsorbent 0,5 kg/m3</t>
  </si>
  <si>
    <t>17,707*0,5</t>
  </si>
  <si>
    <t>granulované hnojivo přimíchané do substrátu - 3 kg/m3</t>
  </si>
  <si>
    <t>17,707*3</t>
  </si>
  <si>
    <t>184911421</t>
  </si>
  <si>
    <t>Mulčování vysazených rostlin mulčovací kůrou, tl. do 100 mm v rovině nebo na svahu do 1:5 V cenách jsou započteny i náklady na naložení odpadu na dopravní prostředek, odvoz do 20 km a složení odpadu.</t>
  </si>
  <si>
    <t>https://podminky.urs.cz/item/CS_URS_2025_01/184911421</t>
  </si>
  <si>
    <t>471*0,1</t>
  </si>
  <si>
    <t>184911151</t>
  </si>
  <si>
    <t>Mulčování záhonů kačírkem nebo drceným kamenivem tloušťky mulče přes 20 do 50 mm v rovině nebo na svahu do 1:5</t>
  </si>
  <si>
    <t>https://podminky.urs.cz/item/CS_URS_2025_01/184911151</t>
  </si>
  <si>
    <t>58343865R</t>
  </si>
  <si>
    <t>kamenivo drcené hrubé frakce 8/11</t>
  </si>
  <si>
    <t>108*0,05</t>
  </si>
  <si>
    <t>keře, 5 l/ks, četnost 10x</t>
  </si>
  <si>
    <t>(111+218)*0,005*10</t>
  </si>
  <si>
    <t>trvalky, traviny 2l/ks, četnost 10x</t>
  </si>
  <si>
    <t>(2986+774+218)*0,002*10</t>
  </si>
  <si>
    <t>998231311</t>
  </si>
  <si>
    <t>https://podminky.urs.cz/item/CS_URS_2025_01/998231311</t>
  </si>
  <si>
    <t>998231411.3</t>
  </si>
  <si>
    <t>Z.10</t>
  </si>
  <si>
    <t>Trvalky - zasakovací záhony</t>
  </si>
  <si>
    <t>pro plochy pro záhony mimo výsadbu stromů 6x záhon I</t>
  </si>
  <si>
    <t>184813511.2</t>
  </si>
  <si>
    <t>https://podminky.urs.cz/item/CS_URS_2025_01/184813511.2</t>
  </si>
  <si>
    <t>183111311</t>
  </si>
  <si>
    <t>Hloubení jamek pro vysazování rostlin v zemině skupiny 1 až 4 s výměnou půdy z 100% v rovině nebo na svahu do 1:5, objemu do 0,002 m3</t>
  </si>
  <si>
    <t>https://podminky.urs.cz/item/CS_URS_2025_01/183111311</t>
  </si>
  <si>
    <t>183211322.1</t>
  </si>
  <si>
    <t>Výsadba květin do připravené půdy se zalitím do připravené půdy, se zalitím květin krytokořenných o průměru kontejneru přes 80 do 120 mm</t>
  </si>
  <si>
    <t>https://podminky.urs.cz/item/CS_URS_2025_01/183211322.1</t>
  </si>
  <si>
    <t>Pol50</t>
  </si>
  <si>
    <t>aj K12 Anemone 'Honorine Jobert' / sasanka japonská</t>
  </si>
  <si>
    <t>Pol51</t>
  </si>
  <si>
    <t>art K12 Artemisia stelleriana 'Silver Brocade' / pelyněk stříbřitý</t>
  </si>
  <si>
    <t>Pol52</t>
  </si>
  <si>
    <t>ger san K9 Geranium sanguineum 'Album' / kakost krvavý ´Album´</t>
  </si>
  <si>
    <t>Pol53</t>
  </si>
  <si>
    <t>hem K9 Hemerocallis ´Deicer´ / denivka</t>
  </si>
  <si>
    <t>Pol54</t>
  </si>
  <si>
    <t>lam K9 Lamium maculatum 'Beacon Silver' / hluchavka skvrnitá</t>
  </si>
  <si>
    <t>Pol55</t>
  </si>
  <si>
    <t xml:space="preserve">lys K9 Lysimachia clethroides  / vrbina sehnutá</t>
  </si>
  <si>
    <t>Pol56</t>
  </si>
  <si>
    <t>orig K9 Origanum vulgare ´Herrenhausen´ / dobromysl</t>
  </si>
  <si>
    <t>Pol57</t>
  </si>
  <si>
    <t>pach K9 Pachysandra terminalis / tlustonitník klasnatý</t>
  </si>
  <si>
    <t>Pol58</t>
  </si>
  <si>
    <t>sed tel K12 Sedum telephium ´Matrona´ / rozchodníkovec</t>
  </si>
  <si>
    <t>Pol59</t>
  </si>
  <si>
    <t>t-cal karl K9 Calamagrostis x acutiflora ´Karl Foester´ / třtina ostrokvětá</t>
  </si>
  <si>
    <t>119005133</t>
  </si>
  <si>
    <t>Vytyčení výsadeb zapojených nebo v záhonu pl přes 100 m2 s rozmístěním rostlin</t>
  </si>
  <si>
    <t>https://podminky.urs.cz/item/CS_URS_2025_01/119005133</t>
  </si>
  <si>
    <t>Poznámka k položce:_x000d_
Poznámka k položce: pro cibuloviny při výsadbě v jiném termínu než založení záhonune</t>
  </si>
  <si>
    <t>183211313.1</t>
  </si>
  <si>
    <t>Výsadba květin do připravené půdy se zalitím do připravené půdy, se zalitím cibulí nebo hlíz</t>
  </si>
  <si>
    <t>https://podminky.urs.cz/item/CS_URS_2025_01/183211313.1</t>
  </si>
  <si>
    <t>Pol60</t>
  </si>
  <si>
    <t>C20/+ Allium gigantheum / okrasný česnek</t>
  </si>
  <si>
    <t>Pol61</t>
  </si>
  <si>
    <t>c-all C10/12 Allium nigrum / okrasný česnek</t>
  </si>
  <si>
    <t>160*0,5*0,001</t>
  </si>
  <si>
    <t>183101314</t>
  </si>
  <si>
    <t>Hloubení jamek pro vysazování rostlin v zemině skupiny 1 až 4 s výměnou půdy z 100% v rovině nebo na svahu do 1:5, objemu přes 0,05 do 0,125 m3</t>
  </si>
  <si>
    <t>https://podminky.urs.cz/item/CS_URS_2025_01/183101314</t>
  </si>
  <si>
    <t>Pol62</t>
  </si>
  <si>
    <t>Spir v 20–30, ko1l Spiraea decumbens / tavolník poléhavý</t>
  </si>
  <si>
    <t>10321003R.2</t>
  </si>
  <si>
    <t xml:space="preserve">štěrkový substrát  pro výsadbu</t>
  </si>
  <si>
    <t>6x záhon I</t>
  </si>
  <si>
    <t>42*0,3</t>
  </si>
  <si>
    <t>záhon s Ginkgo</t>
  </si>
  <si>
    <t>19*0,25</t>
  </si>
  <si>
    <t>ostrůvek terminálu</t>
  </si>
  <si>
    <t>92*0,25</t>
  </si>
  <si>
    <t>15,28*0,001 "Přepočtené koeficientem množství</t>
  </si>
  <si>
    <t>1 tabl./rostlina (trvalky, nízké keře), traviny bez hnojiva</t>
  </si>
  <si>
    <t>(699+65)*1*20*0,001</t>
  </si>
  <si>
    <t>500</t>
  </si>
  <si>
    <t>502</t>
  </si>
  <si>
    <t>504</t>
  </si>
  <si>
    <t xml:space="preserve">trvalky, traviny  2 l/ks, četnost 10x</t>
  </si>
  <si>
    <t>(699+288)*0,002*10</t>
  </si>
  <si>
    <t>keře 5l/ks, četnost 10x</t>
  </si>
  <si>
    <t>65*0,002*10</t>
  </si>
  <si>
    <t>506</t>
  </si>
  <si>
    <t>508</t>
  </si>
  <si>
    <t>510</t>
  </si>
  <si>
    <t>998231411.4</t>
  </si>
  <si>
    <t>Z.11</t>
  </si>
  <si>
    <t>Zelená střecha</t>
  </si>
  <si>
    <t>Provedení povlakové krytiny střech do 10° ochranné textilní vrstvy</t>
  </si>
  <si>
    <t>514</t>
  </si>
  <si>
    <t>69311060</t>
  </si>
  <si>
    <t>geotextilie netkaná separační, ochranná, filtrační, drenážní PP 200g/m2</t>
  </si>
  <si>
    <t>516</t>
  </si>
  <si>
    <t>518</t>
  </si>
  <si>
    <t>520</t>
  </si>
  <si>
    <t>712771333</t>
  </si>
  <si>
    <t>Provedení hydroakumulační vrstvy z nopových fólií s přesahem vegetační střechy sklon do 5°</t>
  </si>
  <si>
    <t>522</t>
  </si>
  <si>
    <t>https://podminky.urs.cz/item/CS_URS_2025_01/712771333</t>
  </si>
  <si>
    <t>DEK.2640227042</t>
  </si>
  <si>
    <t>DEKDREN L40 GARDEN nopová fólie,výška nopu 41mm, perforovaná,desky 0,82x1,75m (1,435m2/bal.)</t>
  </si>
  <si>
    <t>524</t>
  </si>
  <si>
    <t>712771411</t>
  </si>
  <si>
    <t>Provedení vegetační vrstvy ze substrátu tl přes 100 do 200 mm vegetační střechy sklon do 5°</t>
  </si>
  <si>
    <t>526</t>
  </si>
  <si>
    <t>https://podminky.urs.cz/item/CS_URS_2025_01/712771411</t>
  </si>
  <si>
    <t>10321001</t>
  </si>
  <si>
    <t>substrát vegetačních střech extenzivní suchomilných rostlin</t>
  </si>
  <si>
    <t>528</t>
  </si>
  <si>
    <t>998231311R.2</t>
  </si>
  <si>
    <t>530</t>
  </si>
  <si>
    <t>74*0,15</t>
  </si>
  <si>
    <t>Položení vegetační nebo trávníkové rohože vegetační střechy sklon do 5°</t>
  </si>
  <si>
    <t>532</t>
  </si>
  <si>
    <t>534</t>
  </si>
  <si>
    <t>536</t>
  </si>
  <si>
    <t>20 l/m2, četnost 8x</t>
  </si>
  <si>
    <t>74*20*0,001*8</t>
  </si>
  <si>
    <t>538</t>
  </si>
  <si>
    <t>540</t>
  </si>
  <si>
    <t>721233113</t>
  </si>
  <si>
    <t>Střešní vtok polypropylen PP pro ploché střechy svislý odtok DN 125</t>
  </si>
  <si>
    <t>542</t>
  </si>
  <si>
    <t>https://podminky.urs.cz/item/CS_URS_2025_01/721233113</t>
  </si>
  <si>
    <t>544</t>
  </si>
  <si>
    <t>546</t>
  </si>
  <si>
    <t>181451311R</t>
  </si>
  <si>
    <t>Příplatek za výsadbu ve stížených prac. Podmínkách</t>
  </si>
  <si>
    <t>548</t>
  </si>
  <si>
    <t>998231411.5</t>
  </si>
  <si>
    <t>Ruční přesun hmot pro sadovnické a krajinářské úpravy do 100 m</t>
  </si>
  <si>
    <t>550</t>
  </si>
  <si>
    <t>7700*0,001</t>
  </si>
  <si>
    <t>Z6.1</t>
  </si>
  <si>
    <t>Suchomilný trávník</t>
  </si>
  <si>
    <t>184813511.3</t>
  </si>
  <si>
    <t>552</t>
  </si>
  <si>
    <t>https://podminky.urs.cz/item/CS_URS_2025_01/184813511.3</t>
  </si>
  <si>
    <t>554</t>
  </si>
  <si>
    <t>556</t>
  </si>
  <si>
    <t>558</t>
  </si>
  <si>
    <t>560</t>
  </si>
  <si>
    <t>435*0,2</t>
  </si>
  <si>
    <t>181411131</t>
  </si>
  <si>
    <t>Založení trávníku na půdě předem připravené plochy do 1000 m2 výsevem včetně utažení parkového v rovině nebo na svahu do 1:5</t>
  </si>
  <si>
    <t>562</t>
  </si>
  <si>
    <t>https://podminky.urs.cz/item/CS_URS_2025_01/181411131</t>
  </si>
  <si>
    <t>00572410R</t>
  </si>
  <si>
    <t>564</t>
  </si>
  <si>
    <t>435*0,03</t>
  </si>
  <si>
    <t>566</t>
  </si>
  <si>
    <t>568</t>
  </si>
  <si>
    <t>435*2</t>
  </si>
  <si>
    <t>570</t>
  </si>
  <si>
    <t>objekt1 - Vegetační úpravy Etapa I - nezpůsobilé</t>
  </si>
  <si>
    <t>997221658</t>
  </si>
  <si>
    <t>Poplatek za uložení stavebního odpadu na skládce (skládkovné) z rostlinných pletiv zatříděného do Katalogu odpadů pod kódem 02 01 03</t>
  </si>
  <si>
    <t xml:space="preserve"> CS ÚRS 2025 01 </t>
  </si>
  <si>
    <t>-1473722491</t>
  </si>
  <si>
    <t>dle tabulky Výpočet množství klestu, 160 kg/m3</t>
  </si>
  <si>
    <t>2,05*160*0,001</t>
  </si>
  <si>
    <t>997221658.1</t>
  </si>
  <si>
    <t>1165785519</t>
  </si>
  <si>
    <t xml:space="preserve">6,7 m3 dle tabulky Výpočet množství klestu </t>
  </si>
  <si>
    <t>6,7*160*0,001</t>
  </si>
  <si>
    <t>997221658.2</t>
  </si>
  <si>
    <t>-1410390486</t>
  </si>
  <si>
    <t>52*240*0,00001</t>
  </si>
  <si>
    <t xml:space="preserve">Objekt5 -  Vegetační úpravy - Následná péče Etapa 1</t>
  </si>
  <si>
    <t>HSV - HSV</t>
  </si>
  <si>
    <t xml:space="preserve">    D.12 - Následná péče - 1. rok</t>
  </si>
  <si>
    <t xml:space="preserve">    D.13 - Následná péče - 2. rok </t>
  </si>
  <si>
    <t xml:space="preserve">    D.14 - Následná péče - 3. rok </t>
  </si>
  <si>
    <t xml:space="preserve">    D.15 - Následná péče - 4. rok</t>
  </si>
  <si>
    <t xml:space="preserve">    D.16 - Následná péče - 5. rok</t>
  </si>
  <si>
    <t>D.12</t>
  </si>
  <si>
    <t>Následná péče - 1. rok</t>
  </si>
  <si>
    <t>stromy - 100 l/ks, četnost 8x</t>
  </si>
  <si>
    <t>39*100*0,001*8</t>
  </si>
  <si>
    <t>trvalky, keře, traviny -20l/m2, četnost 6x (veškeřé plochy realizovaných komb. záhonů)</t>
  </si>
  <si>
    <t>(579+155)*20*0,001*6</t>
  </si>
  <si>
    <t>extenzivní střecha, 15 l/m2, četnost 6x</t>
  </si>
  <si>
    <t>74*15*0,001*6</t>
  </si>
  <si>
    <t>111151121</t>
  </si>
  <si>
    <t>Pokosení trávníku při souvislé ploše do 1000 m2 parkového v rovině nebo svahu do 1:5</t>
  </si>
  <si>
    <t>https://podminky.urs.cz/item/CS_URS_2025_01/111151121</t>
  </si>
  <si>
    <t>(831+2177+435)*2</t>
  </si>
  <si>
    <t>184817111</t>
  </si>
  <si>
    <t>Řez trvalek ve vegetačním období v rovině nebo ve svahu do 1:5 jarní řez plotostřih</t>
  </si>
  <si>
    <t>https://podminky.urs.cz/item/CS_URS_2025_01/184817111</t>
  </si>
  <si>
    <t>579+155</t>
  </si>
  <si>
    <t>111111116</t>
  </si>
  <si>
    <t>Pletí záhonu vytrháváním při středním zaplevelení, v zemině obdělávatelné středně</t>
  </si>
  <si>
    <t>ar</t>
  </si>
  <si>
    <t>https://podminky.urs.cz/item/CS_URS_2025_01/111111116</t>
  </si>
  <si>
    <t>734*2*0,01</t>
  </si>
  <si>
    <t>185802113</t>
  </si>
  <si>
    <t>Hnojení půdy nebo trávníku v rovině nebo na svahu do 1:5 umělým hnojivem na široko</t>
  </si>
  <si>
    <t>https://podminky.urs.cz/item/CS_URS_2025_01/185802113</t>
  </si>
  <si>
    <t>trávníky, 20 g/m2, 1x</t>
  </si>
  <si>
    <t>(831+2177+435)*20*0,000001</t>
  </si>
  <si>
    <t>trvalky 30g/m2, četnost 2x</t>
  </si>
  <si>
    <t>734*30*0,000001</t>
  </si>
  <si>
    <t>25111112R</t>
  </si>
  <si>
    <t>hnojivo NPK</t>
  </si>
  <si>
    <t>Přesun hmot pro sadovnické a krajinářské úpravy ručně (bez užití mechanizace) dopravní vzdálenost do 100 m</t>
  </si>
  <si>
    <t>D.13</t>
  </si>
  <si>
    <t xml:space="preserve">Následná péče - 2. rok </t>
  </si>
  <si>
    <t>184817114</t>
  </si>
  <si>
    <t>Řez trvalek během vegetačního období v rovině nebo na svahu do 1:5 odstranění odkvetlých květů a květenství plošně</t>
  </si>
  <si>
    <t>https://podminky.urs.cz/item/CS_URS_2025_01/184817114</t>
  </si>
  <si>
    <t>pro keře, polokeře - nůžkami jednotlivě</t>
  </si>
  <si>
    <t>734</t>
  </si>
  <si>
    <t>záhony, 30 g/m2 např. Yaramila Complex</t>
  </si>
  <si>
    <t>(471+108+155)*30*0,001</t>
  </si>
  <si>
    <t>184852322</t>
  </si>
  <si>
    <t>Řez stromu výchovný alejových stromů v přes 4 do 6 m</t>
  </si>
  <si>
    <t>https://podminky.urs.cz/item/CS_URS_2025_01/184852322</t>
  </si>
  <si>
    <t>184215133R</t>
  </si>
  <si>
    <t>Ukotvení dřeviny kůly v rovině nebo na svahu do 1:5 třemi kůly, délky přes 2 do 3 m</t>
  </si>
  <si>
    <t>https://podminky.urs.cz/item/CS_URS_2025_01/184215133R</t>
  </si>
  <si>
    <t>Mulčování vysazených rostlin mulčovací kůrou, tl. do 100 mm v rovině nebo na svahu do 1:5</t>
  </si>
  <si>
    <t>obnova mulčování, tl. 10 cm, 80 % plochy</t>
  </si>
  <si>
    <t>strom</t>
  </si>
  <si>
    <t>(32)*0,8</t>
  </si>
  <si>
    <t>záhony</t>
  </si>
  <si>
    <t>470*0,8</t>
  </si>
  <si>
    <t>401,6*0,1 "Přepočtené koeficientem množství</t>
  </si>
  <si>
    <t>3 cm doplnění, zasakovací záhony</t>
  </si>
  <si>
    <t>263*0,03</t>
  </si>
  <si>
    <t>D.14</t>
  </si>
  <si>
    <t xml:space="preserve">Následná péče - 3. rok </t>
  </si>
  <si>
    <t>stromy - 100 l/ks, četnost 6x</t>
  </si>
  <si>
    <t>39*100*0,001*6</t>
  </si>
  <si>
    <t>trvalky, keře, traviny -20l/m2, četnost 4x (veškeřé plochy realizovaných komb. záhonů)</t>
  </si>
  <si>
    <t>(579+155)*20*0,001*4</t>
  </si>
  <si>
    <t>D.15</t>
  </si>
  <si>
    <t>Následná péče - 4. rok</t>
  </si>
  <si>
    <t>32*0,8</t>
  </si>
  <si>
    <t>D.16</t>
  </si>
  <si>
    <t>Následná péče - 5. rok</t>
  </si>
  <si>
    <t>27+7</t>
  </si>
  <si>
    <t>34*0,6</t>
  </si>
  <si>
    <t>Odstranění ukotvení kmene dřevin třemi kůly D do 0,1 m dl přes 2 do 3 m</t>
  </si>
  <si>
    <t>184215152</t>
  </si>
  <si>
    <t>Odstranění ukotvení dřeviny kůly jedním kůlem, délky přes 1 do 2 m</t>
  </si>
  <si>
    <t>https://podminky.urs.cz/item/CS_URS_2025_01/184215152</t>
  </si>
  <si>
    <t>997221858</t>
  </si>
  <si>
    <t>Poplatek za uložení stavebního odpadu na recyklační skládce (skládkovné) z rostlinných pletiv zatříděného do Katalogu odpadů pod kódem 02 01 03</t>
  </si>
  <si>
    <t>https://podminky.urs.cz/item/CS_URS_2025_01/997221858</t>
  </si>
  <si>
    <t>31*0,05*0,2</t>
  </si>
  <si>
    <t>roz08_2 - Revitalizace multimodálního uzlu ve Dvoře Králové nad Labem etapaII</t>
  </si>
  <si>
    <t>367675379</t>
  </si>
  <si>
    <t>798331799</t>
  </si>
  <si>
    <t>-2084284852</t>
  </si>
  <si>
    <t>326420316</t>
  </si>
  <si>
    <t>65376812</t>
  </si>
  <si>
    <t>-2114372533</t>
  </si>
  <si>
    <t>-1457789378</t>
  </si>
  <si>
    <t>832163998</t>
  </si>
  <si>
    <t>SO 101.2 - Etapa II.</t>
  </si>
  <si>
    <t>2076954790</t>
  </si>
  <si>
    <t>"Dlažba Etapa II." 132</t>
  </si>
  <si>
    <t>113107164</t>
  </si>
  <si>
    <t>Odstranění podkladu z kameniva drceného tl přes 300 do 400 mm strojně pl přes 50 do 200 m2</t>
  </si>
  <si>
    <t>-561378339</t>
  </si>
  <si>
    <t>https://podminky.urs.cz/item/CS_URS_2025_01/113107164</t>
  </si>
  <si>
    <t>"Odstranění podkladu plochy pochozí živice" 283</t>
  </si>
  <si>
    <t>"Odstranění podkladu dlažby"132</t>
  </si>
  <si>
    <t>113107165</t>
  </si>
  <si>
    <t>Odstranění podkladu z kameniva drceného tl přes 400 do 500 mm strojně pl přes 50 do 200 m2</t>
  </si>
  <si>
    <t>307486391</t>
  </si>
  <si>
    <t>https://podminky.urs.cz/item/CS_URS_2025_01/113107165</t>
  </si>
  <si>
    <t>"Odstranění podkladu pod asf. pojížděný" 20+15</t>
  </si>
  <si>
    <t>113154124</t>
  </si>
  <si>
    <t>Frézování živičného krytu tl 100 mm pruh š přes 0,5 do 1 m pl do 500 m2 bez překážek v trase</t>
  </si>
  <si>
    <t>CS ÚRS 2023 01</t>
  </si>
  <si>
    <t>-1046686131</t>
  </si>
  <si>
    <t>https://podminky.urs.cz/item/CS_URS_2023_01/113154124</t>
  </si>
  <si>
    <t>"Frezovani stávající kom" 37*2</t>
  </si>
  <si>
    <t>113154255</t>
  </si>
  <si>
    <t>Frézování živičného krytu tl 200 mm pruh š přes 0,5 do 1 m pl přes 500 do 1000 m2 s překážkami v trase</t>
  </si>
  <si>
    <t>596099596</t>
  </si>
  <si>
    <t>https://podminky.urs.cz/item/CS_URS_2023_01/113154255</t>
  </si>
  <si>
    <t>"Plocha živičných pochozích ploch" 283</t>
  </si>
  <si>
    <t>283*2 "Přepočtené koeficientem množství</t>
  </si>
  <si>
    <t>-1388375648</t>
  </si>
  <si>
    <t xml:space="preserve">"Silniční krajník - žulová dvoulinka" 16 </t>
  </si>
  <si>
    <t>"Silniční obrubník" 117,8</t>
  </si>
  <si>
    <t>-1502990927</t>
  </si>
  <si>
    <t>-1006727598</t>
  </si>
  <si>
    <t>-1849919604</t>
  </si>
  <si>
    <t>"Vykopávky vč. výkopu pro výměnu aktivní zóny v tl. 500mm" 186</t>
  </si>
  <si>
    <t>162751137</t>
  </si>
  <si>
    <t>Vodorovné přemístění přes 9 000 do 10000 m výkopku/sypaniny z horniny třídy těžitelnosti II skupiny 4 a 5</t>
  </si>
  <si>
    <t>-956730542</t>
  </si>
  <si>
    <t>https://podminky.urs.cz/item/CS_URS_2025_01/162751137</t>
  </si>
  <si>
    <t>"Uložení sypaniny do násypů na skládce - odhumusování" 820*0,15</t>
  </si>
  <si>
    <t>"Uložení sypaniny do násypů na skládce - výkop" 186</t>
  </si>
  <si>
    <t>162751139</t>
  </si>
  <si>
    <t>Příplatek k vodorovnému přemístění výkopku/sypaniny z horniny třídy těžitelnosti II skupiny 4 a 5 ZKD 1000 m přes 10000 m</t>
  </si>
  <si>
    <t>2082610123</t>
  </si>
  <si>
    <t>https://podminky.urs.cz/item/CS_URS_2025_01/162751139</t>
  </si>
  <si>
    <t>"Příplatek za 10km" 309</t>
  </si>
  <si>
    <t>309*10 "Přepočtené koeficientem množství</t>
  </si>
  <si>
    <t>1043006681</t>
  </si>
  <si>
    <t>1948858823</t>
  </si>
  <si>
    <t>"bet. dlažba" 843,19</t>
  </si>
  <si>
    <t>-260375318</t>
  </si>
  <si>
    <t>-1255039151</t>
  </si>
  <si>
    <t>"Doporučené množství pojiva v % vůči objemové hmotnosti zeminy jsou 3%" 843,19*0,5*1,85*3/100</t>
  </si>
  <si>
    <t>564871113</t>
  </si>
  <si>
    <t>Podklad ze štěrkodrtě ŠD plochy přes 100 m2 tl. 270 mm</t>
  </si>
  <si>
    <t>1489005272</t>
  </si>
  <si>
    <t>https://podminky.urs.cz/item/CS_URS_2025_01/564871113</t>
  </si>
  <si>
    <t>"napojení asf. vrstev" 23,71/2*0,35</t>
  </si>
  <si>
    <t>-1727474162</t>
  </si>
  <si>
    <t>"napojení asf. vrstev" 23,71/2*1</t>
  </si>
  <si>
    <t>-1235536041</t>
  </si>
  <si>
    <t>"napojení asf. vrstev" 23,71/2*1,4</t>
  </si>
  <si>
    <t>2024656087</t>
  </si>
  <si>
    <t>"napojení asf. vrstev" 23,71</t>
  </si>
  <si>
    <t>-658176295</t>
  </si>
  <si>
    <t>"napojení asf. vrstev" 23,71/2*1,75</t>
  </si>
  <si>
    <t>596211111</t>
  </si>
  <si>
    <t>Kladení zámkové dlažby komunikací pro pěší ručně tl 60 mm skupiny A pl přes 50 do 100 m2</t>
  </si>
  <si>
    <t>-761168421</t>
  </si>
  <si>
    <t>https://podminky.urs.cz/item/CS_URS_2025_01/596211111</t>
  </si>
  <si>
    <t>"Pro nevidomé" 51</t>
  </si>
  <si>
    <t>"bet. dlažba" 459,9</t>
  </si>
  <si>
    <t>-656914365</t>
  </si>
  <si>
    <t>446,504854368932*1,03 "Přepočtené koeficientem množství</t>
  </si>
  <si>
    <t>669504477</t>
  </si>
  <si>
    <t>49,5145631067961*1,03 "Přepočtené koeficientem množství</t>
  </si>
  <si>
    <t>596211211</t>
  </si>
  <si>
    <t>Kladení zámkové dlažby komunikací pro pěší ručně tl 80 mm skupiny A pl přes 50 do 100 m2</t>
  </si>
  <si>
    <t>-1522124171</t>
  </si>
  <si>
    <t>https://podminky.urs.cz/item/CS_URS_2025_01/596211211</t>
  </si>
  <si>
    <t>"vegetační dlažba" 135,5</t>
  </si>
  <si>
    <t>"Bet. dlažba barevná - cyklostezka" 196,79</t>
  </si>
  <si>
    <t>59245004</t>
  </si>
  <si>
    <t>dlažba tvar čtverec betonová 200x200x80mm barevná</t>
  </si>
  <si>
    <t>-1694663588</t>
  </si>
  <si>
    <t>191,058252427184*1,03 "Přepočtené koeficientem množství</t>
  </si>
  <si>
    <t>59245038</t>
  </si>
  <si>
    <t>dlažba plošná betonová vegetační 300x160x80mm přírodní</t>
  </si>
  <si>
    <t>-1592875628</t>
  </si>
  <si>
    <t>-1374965161</t>
  </si>
  <si>
    <t>150615595</t>
  </si>
  <si>
    <t>40445619</t>
  </si>
  <si>
    <t>zákazové, příkazové dopravní značky B1-B34, C1-15 500mm</t>
  </si>
  <si>
    <t>-1902028942</t>
  </si>
  <si>
    <t>-1352048100</t>
  </si>
  <si>
    <t>-891131356</t>
  </si>
  <si>
    <t>-122234557</t>
  </si>
  <si>
    <t>40445235</t>
  </si>
  <si>
    <t>sloupek pro dopravní značku Al D 60mm v 3,5m</t>
  </si>
  <si>
    <t>-1818796932</t>
  </si>
  <si>
    <t>915211121</t>
  </si>
  <si>
    <t>Vodorovné dopravní značení dělící čáry přerušované š 125 mm bílý plast</t>
  </si>
  <si>
    <t>1368658994</t>
  </si>
  <si>
    <t>https://podminky.urs.cz/item/CS_URS_2025_01/915211121</t>
  </si>
  <si>
    <t>-588826713</t>
  </si>
  <si>
    <t>1928737973</t>
  </si>
  <si>
    <t>"hrana budoucí zpevněné plochy" 117,95+19+5</t>
  </si>
  <si>
    <t>-268224277</t>
  </si>
  <si>
    <t>117,95</t>
  </si>
  <si>
    <t>117,95*1,02 "Přepočtené koeficientem množství</t>
  </si>
  <si>
    <t>59217029</t>
  </si>
  <si>
    <t>obrubník silniční betonový nájezdový 1000x150x150mm</t>
  </si>
  <si>
    <t>-39542871</t>
  </si>
  <si>
    <t>19*1,02 "Přepočtené koeficientem množství</t>
  </si>
  <si>
    <t>59217076</t>
  </si>
  <si>
    <t>obrubník silniční betonový přechodový 1000x150x250mm</t>
  </si>
  <si>
    <t>549493918</t>
  </si>
  <si>
    <t>5*1,02 "Přepočtené koeficientem množství</t>
  </si>
  <si>
    <t>916132111</t>
  </si>
  <si>
    <t>Osazení obruby z betonové přídlažby bez boční opěry do lože z kameniva těženého</t>
  </si>
  <si>
    <t>-1886466755</t>
  </si>
  <si>
    <t>https://podminky.urs.cz/item/CS_URS_2025_01/916132111</t>
  </si>
  <si>
    <t>58381008</t>
  </si>
  <si>
    <t>kostka štípaná dlažební žula velká 15/17</t>
  </si>
  <si>
    <t>315657517</t>
  </si>
  <si>
    <t>929331516</t>
  </si>
  <si>
    <t>"Ocelový obrubník" 8,33</t>
  </si>
  <si>
    <t>"Bet. obrubník chod." 471</t>
  </si>
  <si>
    <t>-1993112765</t>
  </si>
  <si>
    <t>471*1,02 "Přepočtené koeficientem množství</t>
  </si>
  <si>
    <t>Ocelový obrubník - pásnice</t>
  </si>
  <si>
    <t>-1906875317</t>
  </si>
  <si>
    <t>919112212</t>
  </si>
  <si>
    <t>Řezání spár pro vytvoření komůrky š 10 mm hl 20 mm pro těsnící zálivku v živičném krytu</t>
  </si>
  <si>
    <t>-1090274335</t>
  </si>
  <si>
    <t>https://podminky.urs.cz/item/CS_URS_2025_01/919112212</t>
  </si>
  <si>
    <t>919122111</t>
  </si>
  <si>
    <t>Těsnění spár zálivkou za tepla pro komůrky š 10 mm hl 20 mm s těsnicím profilem</t>
  </si>
  <si>
    <t>792892203</t>
  </si>
  <si>
    <t>https://podminky.urs.cz/item/CS_URS_2025_01/919122111</t>
  </si>
  <si>
    <t>1794652301</t>
  </si>
  <si>
    <t>875853788</t>
  </si>
  <si>
    <t>997221551</t>
  </si>
  <si>
    <t>Vodorovná doprava suti ze sypkých materiálů do 1 km</t>
  </si>
  <si>
    <t>2083722774</t>
  </si>
  <si>
    <t>https://podminky.urs.cz/item/CS_URS_2025_01/997221551</t>
  </si>
  <si>
    <t>997221569</t>
  </si>
  <si>
    <t>Příplatek ZKD 1 km u vodorovné dopravy suti z kusových materiálů</t>
  </si>
  <si>
    <t>1492615265</t>
  </si>
  <si>
    <t>https://podminky.urs.cz/item/CS_URS_2025_01/997221569</t>
  </si>
  <si>
    <t>609,437*10 "Přepočtené koeficientem množství</t>
  </si>
  <si>
    <t>997221611</t>
  </si>
  <si>
    <t>Nakládání suti na dopravní prostředky pro vodorovnou dopravu</t>
  </si>
  <si>
    <t>-1235712814</t>
  </si>
  <si>
    <t>https://podminky.urs.cz/item/CS_URS_2025_01/997221611</t>
  </si>
  <si>
    <t>997221615</t>
  </si>
  <si>
    <t>Poplatek za uložení na skládce (skládkovné) stavebního odpadu betonového kód odpadu 17 01 01</t>
  </si>
  <si>
    <t>284347237</t>
  </si>
  <si>
    <t>https://podminky.urs.cz/item/CS_URS_2025_01/997221615</t>
  </si>
  <si>
    <t>"dlažba" 34,32</t>
  </si>
  <si>
    <t>"obrubníky" 3,194+27,429</t>
  </si>
  <si>
    <t>997221645</t>
  </si>
  <si>
    <t>Poplatek za uložení na skládce (skládkovné) odpadu asfaltového bez dehtu kód odpadu 17 03 02</t>
  </si>
  <si>
    <t>2132592440</t>
  </si>
  <si>
    <t>https://podminky.urs.cz/item/CS_URS_2025_01/997221645</t>
  </si>
  <si>
    <t>"asf." 17,02</t>
  </si>
  <si>
    <t>-124313281</t>
  </si>
  <si>
    <t>https://podminky.urs.cz/item/CS_URS_2025_01/997221873</t>
  </si>
  <si>
    <t>"podkladní vrstvy zpevněných ploch" 240,7+26,25</t>
  </si>
  <si>
    <t>"Zemina odvozd" 186*1,65</t>
  </si>
  <si>
    <t>-87817282</t>
  </si>
  <si>
    <t>043002000</t>
  </si>
  <si>
    <t>Zkouška hutnění zemní pláně</t>
  </si>
  <si>
    <t>…</t>
  </si>
  <si>
    <t>185517777</t>
  </si>
  <si>
    <t>https://podminky.urs.cz/item/CS_URS_2025_01/043002000</t>
  </si>
  <si>
    <t>"počet ks - přesné místa vytipuje geodet na míště" 6</t>
  </si>
  <si>
    <t>22109P-II - 300 Vodohospodářské objekty - etapa II</t>
  </si>
  <si>
    <t>-2030645673</t>
  </si>
  <si>
    <t>342774520</t>
  </si>
  <si>
    <t>1902870606</t>
  </si>
  <si>
    <t>142,3/3</t>
  </si>
  <si>
    <t>808236556</t>
  </si>
  <si>
    <t>2061378745</t>
  </si>
  <si>
    <t>-1162327107</t>
  </si>
  <si>
    <t>1642085501</t>
  </si>
  <si>
    <t>65,69</t>
  </si>
  <si>
    <t>-474011947</t>
  </si>
  <si>
    <t>1224100593</t>
  </si>
  <si>
    <t>"přechodová vrstva" 12,58</t>
  </si>
  <si>
    <t>1937454706</t>
  </si>
  <si>
    <t>Regulační šachta v otevřeném výkopu min. DN 400/160, odolnost vnějšímu tlaku 40 t, ploché dno s kalovým prostorem, regulovaný odtok, bezpečnostní přeliv, litinová mříž s kruhovým kanalizačním lapolem (dodávka a montáž lapolu oceněna zvlášť)</t>
  </si>
  <si>
    <t>845814133</t>
  </si>
  <si>
    <t>259408614</t>
  </si>
  <si>
    <t>790151169</t>
  </si>
  <si>
    <t>711151102</t>
  </si>
  <si>
    <t>Provedení izolace proti zemní vlhkosti bentonitovou rohoží na ploše svislé S</t>
  </si>
  <si>
    <t>-1725066496</t>
  </si>
  <si>
    <t>https://podminky.urs.cz/item/CS_URS_2025_01/711151102</t>
  </si>
  <si>
    <t>-112659204</t>
  </si>
  <si>
    <t>251,7*1,221 "Přepočtené koeficientem množství</t>
  </si>
  <si>
    <t>Přesun hmot pro izolace proti vodě, vlhkosti a plynům stanovený z hmotnosti přesunovaného materiálu vodorovná dopravní vzdálenost do 50 m v objektech výšky do 6 m</t>
  </si>
  <si>
    <t>-2110513528</t>
  </si>
  <si>
    <t>Úroveň 7:</t>
  </si>
  <si>
    <t>401. - VO_STEZKA</t>
  </si>
  <si>
    <t>Pol131</t>
  </si>
  <si>
    <t>Pol132</t>
  </si>
  <si>
    <t>Pol133</t>
  </si>
  <si>
    <t>Pol134</t>
  </si>
  <si>
    <t>Pol135</t>
  </si>
  <si>
    <t>Pol123</t>
  </si>
  <si>
    <t>Pomocné zednické práce (rýhy, zához rýh,..)</t>
  </si>
  <si>
    <t>https://podminky.urs.cz/item/CS_URS_2025_01/Pol126</t>
  </si>
  <si>
    <t>Pol136</t>
  </si>
  <si>
    <t>Pol137</t>
  </si>
  <si>
    <t>Úroveň 9:</t>
  </si>
  <si>
    <t>"lavička L1" 0,8*0,24*0,2*2*2</t>
  </si>
  <si>
    <t>"koš K1"0,4*0,4*0,4*2</t>
  </si>
  <si>
    <t>"kontejnerové stání KS"0,4*0,4*0,8*8</t>
  </si>
  <si>
    <t>"stojan na kolo S1"0,87*0,35*0,4*4</t>
  </si>
  <si>
    <t>"zahrazovací sloupek ZS1"0,4*0,4*0,25*3</t>
  </si>
  <si>
    <t>"výkop"+(1,913)</t>
  </si>
  <si>
    <t>1,913*5 'Přepočtené koeficientem množství</t>
  </si>
  <si>
    <t>1,913*1,8 'Přepočtené koeficientem množství</t>
  </si>
  <si>
    <t>1,913*1,05 'Přepočtené koeficientem množství</t>
  </si>
  <si>
    <t>"lavička L1" 0,8*0,24*2*2</t>
  </si>
  <si>
    <t>"koš K1"0,4*0,4*2</t>
  </si>
  <si>
    <t>"kontejnerové stání KS"0,4*0,4*8</t>
  </si>
  <si>
    <t>"stojan na kolo S1"0,87*0,35*4</t>
  </si>
  <si>
    <t>"zahrazovací sloupek ZS1"0,4*0,4*3</t>
  </si>
  <si>
    <t>D+M kontejnerové stání KS dle specifikace PD</t>
  </si>
  <si>
    <t>-322510788</t>
  </si>
  <si>
    <t>D+M zahrazovací sloupek ZS1 dle specifikace PD</t>
  </si>
  <si>
    <t>269655429</t>
  </si>
  <si>
    <t>Úroveň 11:</t>
  </si>
  <si>
    <t>Objekt1 - Vegetační úpravy Etapa 2</t>
  </si>
  <si>
    <t>Z.4 - Z.3, Z.4 - Kácení dřevin - stromy, keře</t>
  </si>
  <si>
    <t>Z.9 - Trvalky - záhon E u finančního úřadu</t>
  </si>
  <si>
    <t xml:space="preserve">Poznámka k položce:_x000d_
Poznámka k položce: strom č. 1, 2, 3, 4, 8, 9, 14,  lokalita 17. listopadu</t>
  </si>
  <si>
    <t>7 ks, ohrada čtverec 4x4 m, á 16 m</t>
  </si>
  <si>
    <t>(4*4)*7</t>
  </si>
  <si>
    <t>strom č. 1, 4</t>
  </si>
  <si>
    <t>184852233</t>
  </si>
  <si>
    <t>Řez stromů prováděný lezeckou technikou zdravotní (S-RZ), plocha koruny stromu do 30 m2</t>
  </si>
  <si>
    <t>https://podminky.urs.cz/item/CS_URS_2025_01/184852233</t>
  </si>
  <si>
    <t>Poznámka k položce:_x000d_
Poznámka k položce: 17. listopadu, strom č. 9</t>
  </si>
  <si>
    <t>Řez stromů prováděný lezeckou technikou zdravotní (S-RZ), plocha koruny stromu přes 90 do 120 m2</t>
  </si>
  <si>
    <t>Poznámka k položce:_x000d_
Poznámka k položce: 17. listopadu - strom č. 8</t>
  </si>
  <si>
    <t>Poznámka k položce:_x000d_
Poznámka k položce: lokalita 17. listopadu - strom č. 4 (S-RO, S-RLLR)</t>
  </si>
  <si>
    <t xml:space="preserve">Poznámka k položce:_x000d_
Poznámka k položce: 17. listopadu, K10 -  Průklest</t>
  </si>
  <si>
    <t>0,35 m3 dle samostatného výpočtu množství klestu</t>
  </si>
  <si>
    <t>0,35</t>
  </si>
  <si>
    <t>0,35*160*0,001</t>
  </si>
  <si>
    <t>Z.3, Z.4 - Kácení dřevin - stromy, keře</t>
  </si>
  <si>
    <t>112151115</t>
  </si>
  <si>
    <t>Pokácení stromu směrové v celku s odřezáním kmene a s odvětvením průměru kmene přes 500 do 600 mm</t>
  </si>
  <si>
    <t>https://podminky.urs.cz/item/CS_URS_2025_01/112151115</t>
  </si>
  <si>
    <t>Poznámka k položce:_x000d_
Poznámka k položce: Lokalita 17. listpadu, strom č. 5</t>
  </si>
  <si>
    <t>Poznámka k položce:_x000d_
Poznámka k položce: 17. listopadu - K17</t>
  </si>
  <si>
    <t>112155225</t>
  </si>
  <si>
    <t>Štěpkování s naložením na dopravní prostředek a odvozem do 20 km stromků a větví solitérů, průměru kmene přes 500 do 700 mm</t>
  </si>
  <si>
    <t>https://podminky.urs.cz/item/CS_URS_2025_01/112155225</t>
  </si>
  <si>
    <t xml:space="preserve">keře,  120kg/m3, 20 % štěpky z objemu klestu</t>
  </si>
  <si>
    <t>42*120*0,001*0,2</t>
  </si>
  <si>
    <t>stromy dle tabulky Výpočet množství klestu, 160 kg/m3</t>
  </si>
  <si>
    <t>0,5*160*0,001</t>
  </si>
  <si>
    <t>Acg.1</t>
  </si>
  <si>
    <t>Acer campestre ‘Green Column’ 17. listopadu ZB, OK 12/14, nasazení koruny 3 m</t>
  </si>
  <si>
    <t>AH</t>
  </si>
  <si>
    <t>Aesculus hippocastanum 17. listopadu ZB, OK 16/18</t>
  </si>
  <si>
    <t>PS</t>
  </si>
  <si>
    <t>Prunus x schmittii 17. listopadu ZB, OK 12/14</t>
  </si>
  <si>
    <t>2*0,7*0,5</t>
  </si>
  <si>
    <t>substrát strukturální výsadbový S.1</t>
  </si>
  <si>
    <t>28*0,3</t>
  </si>
  <si>
    <t xml:space="preserve">Poznámka k položce:_x000d_
Poznámka k položce:  pro listnaté</t>
  </si>
  <si>
    <t>5*3</t>
  </si>
  <si>
    <t>5*12</t>
  </si>
  <si>
    <t>pro plochy s výsadbou stromů</t>
  </si>
  <si>
    <t>5 cm viz. SO 01.2 - D.5 Vzorové řezy - výsadba stromů, i pro záhony zasakovací</t>
  </si>
  <si>
    <t>182*0,05</t>
  </si>
  <si>
    <t>15*0,6</t>
  </si>
  <si>
    <t>3,75*0,001 "Přepočtené koeficientem množství</t>
  </si>
  <si>
    <t>15*(10+10)*0,01</t>
  </si>
  <si>
    <t>Poznámka k položce:_x000d_
Poznámka k položce: okrasné stromy - 5 tablet/strom dle PZ</t>
  </si>
  <si>
    <t>15*5*10/1000</t>
  </si>
  <si>
    <t>15*100*0,001*10</t>
  </si>
  <si>
    <t>strom č. 40 až 48, 52</t>
  </si>
  <si>
    <t>10*7,5</t>
  </si>
  <si>
    <t>0,03*668</t>
  </si>
  <si>
    <t>13,36*0,001 "Přepočtené koeficientem množství</t>
  </si>
  <si>
    <t>668*0,02</t>
  </si>
  <si>
    <t>668*2</t>
  </si>
  <si>
    <t>Trvalky - záhon E u finančního úřadu</t>
  </si>
  <si>
    <t>184813511.1.1</t>
  </si>
  <si>
    <t>https://podminky.urs.cz/item/CS_URS_2025_01/184813511.1.1</t>
  </si>
  <si>
    <t>16*2</t>
  </si>
  <si>
    <t>16*2*0,5*0,001</t>
  </si>
  <si>
    <t>Ocelová obruba, hl. 100 mm, tl. 3 mm vč. Kotvení roxory (3 ks/1 bm)nebo kotvami viz. PZ</t>
  </si>
  <si>
    <t>119005131.1</t>
  </si>
  <si>
    <t>https://podminky.urs.cz/item/CS_URS_2025_01/119005131.1</t>
  </si>
  <si>
    <t>183111212.1</t>
  </si>
  <si>
    <t>183111211.1</t>
  </si>
  <si>
    <t>0,005*0,5*0,5*(105+21)</t>
  </si>
  <si>
    <t>185802114.1</t>
  </si>
  <si>
    <t>0,553*0,001 "Přepočtené koeficientem množství</t>
  </si>
  <si>
    <t>0,158*0,5</t>
  </si>
  <si>
    <t>0,158*3</t>
  </si>
  <si>
    <t>16*0,1</t>
  </si>
  <si>
    <t>185804312.1</t>
  </si>
  <si>
    <t>https://podminky.urs.cz/item/CS_URS_2025_01/185804312.1</t>
  </si>
  <si>
    <t>(105+21)*0,002*10</t>
  </si>
  <si>
    <t>185851121.1.1</t>
  </si>
  <si>
    <t>pro plochy se zasakovacími záhony</t>
  </si>
  <si>
    <t>achi</t>
  </si>
  <si>
    <t>Achillea ´Moonshine´ K9</t>
  </si>
  <si>
    <t>ast</t>
  </si>
  <si>
    <t>Aster ericoides ´Snow Flury´ (v případě nedostupnosti Aster dumosus ´Kristina´) K9</t>
  </si>
  <si>
    <t>ger</t>
  </si>
  <si>
    <t>Geranium cantabrigiense ´Biokovo´ K9</t>
  </si>
  <si>
    <t>hem</t>
  </si>
  <si>
    <t>Hemerocallis hybrida ´Light the Way´ K12</t>
  </si>
  <si>
    <t>orig</t>
  </si>
  <si>
    <t>Origanum vulgare ´Nanum´ K9</t>
  </si>
  <si>
    <t>rud</t>
  </si>
  <si>
    <t>Rurdbeckia fulgia ´Goldsturm´ K9</t>
  </si>
  <si>
    <t>salv</t>
  </si>
  <si>
    <t>Salvia officinalis ´Berggarten´ K12</t>
  </si>
  <si>
    <t>sed</t>
  </si>
  <si>
    <t xml:space="preserve">Sedum telephium ´Herbstfreude´  ´Matrona´ K12</t>
  </si>
  <si>
    <t>t-pan</t>
  </si>
  <si>
    <t>Panicum virgatum ´JS Blue Darkness´ K9</t>
  </si>
  <si>
    <t>t-pen</t>
  </si>
  <si>
    <t>Pennisetum alopecuroides ´Black Beauty´ K9</t>
  </si>
  <si>
    <t>t-pen.1</t>
  </si>
  <si>
    <t>Pennisetum alopecuroides ´Little Bunny´ K9</t>
  </si>
  <si>
    <t>Vytyčení výsadeb zapojených nebo v záhonu pl přes 100 m2 s rozmístěním rostlin nepravidelně ve stejnorodých skupinách</t>
  </si>
  <si>
    <t>Poznámka k položce:_x000d_
Poznámka k položce: pro cibuloviny záhon L - při výsadbě v jiném termínu než založení záhonu</t>
  </si>
  <si>
    <t>c-all</t>
  </si>
  <si>
    <t>Allium sphaerocephalon C 5/+</t>
  </si>
  <si>
    <t>c-all nig</t>
  </si>
  <si>
    <t>Allium nigrum / okrasný česnek C 10/12</t>
  </si>
  <si>
    <t>c-nar</t>
  </si>
  <si>
    <t>Narcissus poeticus recurvus C 10/12</t>
  </si>
  <si>
    <t>c-nCh</t>
  </si>
  <si>
    <t>Narcissus poeticus Cheerfulness C 14/16</t>
  </si>
  <si>
    <t>c-tu</t>
  </si>
  <si>
    <t>Tulipa Turkestanica C 6/+</t>
  </si>
  <si>
    <t>štěrkový substrát pro výsadbu</t>
  </si>
  <si>
    <t>zasakovcí záhony</t>
  </si>
  <si>
    <t>144*0,3</t>
  </si>
  <si>
    <t>stromy</t>
  </si>
  <si>
    <t>26*0,2</t>
  </si>
  <si>
    <t>185802114.2</t>
  </si>
  <si>
    <t>1 tabl./rostlina, traviny bez hnojiva</t>
  </si>
  <si>
    <t>764*1*20*0,001</t>
  </si>
  <si>
    <t>tl. 4 cm (1 cm pod hranu dlažby)</t>
  </si>
  <si>
    <t>170*0,04</t>
  </si>
  <si>
    <t>185804312.2</t>
  </si>
  <si>
    <t>https://podminky.urs.cz/item/CS_URS_2025_01/185804312.2</t>
  </si>
  <si>
    <t xml:space="preserve">travalky, traviny  2 l/ks, četnost 10x</t>
  </si>
  <si>
    <t>(764+274)*0,002*10</t>
  </si>
  <si>
    <t xml:space="preserve">Objekt6 -  Vegetační úpravy - Následná péče Etapa 2</t>
  </si>
  <si>
    <t xml:space="preserve">    Z.12 - Následná péče - 1. rok</t>
  </si>
  <si>
    <t xml:space="preserve">    Z.13 - Následná péče - 2. rok</t>
  </si>
  <si>
    <t xml:space="preserve">    Z.14 - Následná péče - 3. rok</t>
  </si>
  <si>
    <t xml:space="preserve">    Z.15 - Následná péče - 4. rok</t>
  </si>
  <si>
    <t xml:space="preserve">    Z.16 - Následná péče - 5. rok </t>
  </si>
  <si>
    <t>Z.12</t>
  </si>
  <si>
    <t>15*100*0,001*8</t>
  </si>
  <si>
    <t>(16+168)*20*0,001*6</t>
  </si>
  <si>
    <t>Pokosení trávníku parkového pl do 1000 m2 s odvozem do 20 km v rovině a svahu do 1:5</t>
  </si>
  <si>
    <t>16+168</t>
  </si>
  <si>
    <t>(16+168)*2*0,01</t>
  </si>
  <si>
    <t>668*20*0,000001</t>
  </si>
  <si>
    <t>(16+168)*30*0,000001</t>
  </si>
  <si>
    <t>Z.13</t>
  </si>
  <si>
    <t>Následná péče - 2. rok</t>
  </si>
  <si>
    <t>pro keře, polokeře vč. šalvěje - nůžkami jednotlivě</t>
  </si>
  <si>
    <t>(16+168)*30*0,001</t>
  </si>
  <si>
    <t>184215133R.1</t>
  </si>
  <si>
    <t>https://podminky.urs.cz/item/CS_URS_2025_01/184215133R.1</t>
  </si>
  <si>
    <t>184911421.4</t>
  </si>
  <si>
    <t>https://podminky.urs.cz/item/CS_URS_2025_01/184911421.4</t>
  </si>
  <si>
    <t>5*0,8</t>
  </si>
  <si>
    <t>16*0,8</t>
  </si>
  <si>
    <t>16,8*0,1 "Přepočtené koeficientem množství</t>
  </si>
  <si>
    <t>168*0,03</t>
  </si>
  <si>
    <t>Z.14</t>
  </si>
  <si>
    <t>Následná péče - 3. rok</t>
  </si>
  <si>
    <t>15*100*0,001*6</t>
  </si>
  <si>
    <t>(16+168)*20*0,001*4</t>
  </si>
  <si>
    <t>Z.15</t>
  </si>
  <si>
    <t>Z.16</t>
  </si>
  <si>
    <t xml:space="preserve">Následná péče - 5. rok </t>
  </si>
  <si>
    <t>27*0,05*0,2</t>
  </si>
  <si>
    <t>roz08_3 - Revitalizace multimodálního uzlu ve Dvoře Králové nad Labem etapa III</t>
  </si>
  <si>
    <t>SO 101.3 - Etapa III.</t>
  </si>
  <si>
    <t>-590523710</t>
  </si>
  <si>
    <t>"Dlažba Etapa IiI." 243-141</t>
  </si>
  <si>
    <t>560562498</t>
  </si>
  <si>
    <t>"Nezpevněné štěrkové plochy" 540</t>
  </si>
  <si>
    <t>"Odstranění podkladu dlažby"12+6,5</t>
  </si>
  <si>
    <t>"Odstranění podkladu pod asf. pojížděný" 403,35-175,3</t>
  </si>
  <si>
    <t>-552968554</t>
  </si>
  <si>
    <t>"Frezování stávající komunikace Erbenova" 403,35-175,3</t>
  </si>
  <si>
    <t>-955240585</t>
  </si>
  <si>
    <t>"Silniční obrubník" 203,68-79,4</t>
  </si>
  <si>
    <t>1531077173</t>
  </si>
  <si>
    <t>141,65-128,9</t>
  </si>
  <si>
    <t>242219234</t>
  </si>
  <si>
    <t>975-442</t>
  </si>
  <si>
    <t>1923168201</t>
  </si>
  <si>
    <t xml:space="preserve"> 450-132,5</t>
  </si>
  <si>
    <t>-141537961</t>
  </si>
  <si>
    <t>"drenaz = delka * plocha z rezu" (90-26,6)*0,29</t>
  </si>
  <si>
    <t>1396351</t>
  </si>
  <si>
    <t>"Uložení sypaniny do násypů na skládce - odhumusování" 533*0,15</t>
  </si>
  <si>
    <t>"Drenaž vykop" 18,386</t>
  </si>
  <si>
    <t>"Uložení sypaniny do násypů na skládce - výkop" 450-132,5</t>
  </si>
  <si>
    <t>353624874</t>
  </si>
  <si>
    <t>"Příplatek za 10km" 415,836*10</t>
  </si>
  <si>
    <t>-1124998582</t>
  </si>
  <si>
    <t>1322877433</t>
  </si>
  <si>
    <t>"Parkovací stání" 576,55-115,91</t>
  </si>
  <si>
    <t>"Chodník + uprava pro nevidomé" 316,68-90-27,9</t>
  </si>
  <si>
    <t>"vegetační dlažb" 45,72</t>
  </si>
  <si>
    <t>"Asf. komunikace" 548,8-212,25</t>
  </si>
  <si>
    <t>"doplnění asfaltových vrstev" 25,65-17,24</t>
  </si>
  <si>
    <t>1183303489</t>
  </si>
  <si>
    <t>(90-26,6)*0,16</t>
  </si>
  <si>
    <t>-614876533</t>
  </si>
  <si>
    <t>(90-26,6)*1,9</t>
  </si>
  <si>
    <t>133040406</t>
  </si>
  <si>
    <t>(90-26,6)*1,1845</t>
  </si>
  <si>
    <t>75,097*1,1845 "Přepočtené koeficientem množství</t>
  </si>
  <si>
    <t>-1257701662</t>
  </si>
  <si>
    <t>(90-26,6)*0,04</t>
  </si>
  <si>
    <t>94286774</t>
  </si>
  <si>
    <t>90-26,6</t>
  </si>
  <si>
    <t>-2117878682</t>
  </si>
  <si>
    <t>1513,4-279,1-27,9-212,25-115,91</t>
  </si>
  <si>
    <t>-1129015182</t>
  </si>
  <si>
    <t>"Doporučené množství pojiva v % vůči objemové hmotnosti zeminy jsou 3%" 878,24*0,5*1,85*3/100</t>
  </si>
  <si>
    <t>-349154040</t>
  </si>
  <si>
    <t>"napojení asf. vrstev" 25,65-17,24</t>
  </si>
  <si>
    <t>-1481179403</t>
  </si>
  <si>
    <t>"napojení asf. vrstev" (25,65-17,24)/2*1,75</t>
  </si>
  <si>
    <t>763328629</t>
  </si>
  <si>
    <t>"napojení asf. vrstev" (25,65-17,24)/2*1,4</t>
  </si>
  <si>
    <t>-1363204636</t>
  </si>
  <si>
    <t>"napojení asf. vrstev" (25,65-17,24)/2*1</t>
  </si>
  <si>
    <t>-1823543795</t>
  </si>
  <si>
    <t>https://podminky.urs.cz/item/CS_URS_2023_01/564871111</t>
  </si>
  <si>
    <t>"napojení asf. vrstev" (25,65-17,24)/2*0,35</t>
  </si>
  <si>
    <t>Asfaltový beton vrstva obrusná ACO 11 (ABS) tř. I tl 40 mm š do 3 m z nemodifikovaného asfaltu</t>
  </si>
  <si>
    <t>119113563</t>
  </si>
  <si>
    <t>786773291</t>
  </si>
  <si>
    <t>-564433215</t>
  </si>
  <si>
    <t>564851111</t>
  </si>
  <si>
    <t>Podklad ze štěrkodrtě ŠD plochy přes 100 m2 tl 150 mm</t>
  </si>
  <si>
    <t>1418718996</t>
  </si>
  <si>
    <t>https://podminky.urs.cz/item/CS_URS_2025_01/564851111</t>
  </si>
  <si>
    <t>"Asf. komunikace" (548,8-212,25)*2</t>
  </si>
  <si>
    <t>-1978991084</t>
  </si>
  <si>
    <t>1998180781</t>
  </si>
  <si>
    <t>"napojení asf. vrstev" (25,65-17,24)*2</t>
  </si>
  <si>
    <t>-105903494</t>
  </si>
  <si>
    <t>"Chodník + uprava pro nevidomé" 286,5-279,1+30,18-27,9</t>
  </si>
  <si>
    <t>167261060</t>
  </si>
  <si>
    <t>286,5-279,1</t>
  </si>
  <si>
    <t>7,4*1,02 "Přepočtené koeficientem množství</t>
  </si>
  <si>
    <t>59245006</t>
  </si>
  <si>
    <t>dlažba tvar obdélník betonová pro nevidomé 200x100x60mm barevná</t>
  </si>
  <si>
    <t>-1940470659</t>
  </si>
  <si>
    <t>30,18-27,9</t>
  </si>
  <si>
    <t>2,28*1,02 "Přepočtené koeficientem množství</t>
  </si>
  <si>
    <t>1118980737</t>
  </si>
  <si>
    <t>"Dlažba vegetační 300x160x80" 45,72</t>
  </si>
  <si>
    <t>"Chodník + uprava pro nevidomé" 316,68-212,25-27,9</t>
  </si>
  <si>
    <t>-1180272088</t>
  </si>
  <si>
    <t>"Vegetační dlažba" 45,72</t>
  </si>
  <si>
    <t>59245035</t>
  </si>
  <si>
    <t>dlažba plošná betonová vegetační 200x200x80mm přírodní</t>
  </si>
  <si>
    <t>14980758</t>
  </si>
  <si>
    <t>576,55-115,91</t>
  </si>
  <si>
    <t>460,64*1,03 "Přepočtené koeficientem množství</t>
  </si>
  <si>
    <t>dlažba plošná vegetační betonová 300x160mm tl 80mm přírodní</t>
  </si>
  <si>
    <t>1914377193</t>
  </si>
  <si>
    <t>45,72</t>
  </si>
  <si>
    <t>-883604408</t>
  </si>
  <si>
    <t>1021010327</t>
  </si>
  <si>
    <t>https://podminky.urs.cz/item/CS_URS_2023_01/915211111</t>
  </si>
  <si>
    <t>195-9*5</t>
  </si>
  <si>
    <t>280814378</t>
  </si>
  <si>
    <t>212,244+17,51+12-47,09-11,7-6</t>
  </si>
  <si>
    <t>-424770238</t>
  </si>
  <si>
    <t>212,242-47,09</t>
  </si>
  <si>
    <t>165,152*1,02 "Přepočtené koeficientem množství</t>
  </si>
  <si>
    <t>1642762864</t>
  </si>
  <si>
    <t>17,51-11,7</t>
  </si>
  <si>
    <t>-1319997740</t>
  </si>
  <si>
    <t>12-6</t>
  </si>
  <si>
    <t>-1610311871</t>
  </si>
  <si>
    <t>-947079011</t>
  </si>
  <si>
    <t>916132112</t>
  </si>
  <si>
    <t>Osazení obruby z betonové přídlažby bez boční opěry do lože z betonu prostého</t>
  </si>
  <si>
    <t>-807016463</t>
  </si>
  <si>
    <t>https://podminky.urs.cz/item/CS_URS_2025_01/916132112</t>
  </si>
  <si>
    <t>190,72-78,5</t>
  </si>
  <si>
    <t>59218001</t>
  </si>
  <si>
    <t>krajník betonový silniční 500x250x80mm</t>
  </si>
  <si>
    <t>1866447981</t>
  </si>
  <si>
    <t>112,22*1,02 "Přepočtené koeficientem množství</t>
  </si>
  <si>
    <t>-3347835</t>
  </si>
  <si>
    <t>"Bet. obrubník chod." 100,55-90</t>
  </si>
  <si>
    <t>-2077855005</t>
  </si>
  <si>
    <t>100,55-90</t>
  </si>
  <si>
    <t>10,55*1,02 "Přepočtené koeficientem množství</t>
  </si>
  <si>
    <t>1812346550</t>
  </si>
  <si>
    <t>-1776807933</t>
  </si>
  <si>
    <t>-265323876</t>
  </si>
  <si>
    <t>1413436959</t>
  </si>
  <si>
    <t>997221559</t>
  </si>
  <si>
    <t>Příplatek ZKD 1 km u vodorovné dopravy suti ze sypkých materiálů</t>
  </si>
  <si>
    <t>655459692</t>
  </si>
  <si>
    <t>https://podminky.urs.cz/item/CS_URS_2025_01/997221559</t>
  </si>
  <si>
    <t>"příplatek za 10km" 561,158</t>
  </si>
  <si>
    <t>561,158*10 "Přepočtené koeficientem množství</t>
  </si>
  <si>
    <t>-217100630</t>
  </si>
  <si>
    <t>-366217679</t>
  </si>
  <si>
    <t>"bet. dlažba" 26,520</t>
  </si>
  <si>
    <t>"obrubníky + krajníky" 25,477+0,510</t>
  </si>
  <si>
    <t>1573909554</t>
  </si>
  <si>
    <t>"asfalt" 52,452</t>
  </si>
  <si>
    <t>361799798</t>
  </si>
  <si>
    <t>"podkladní vrstvy zpevněných ploch" 456,199</t>
  </si>
  <si>
    <t>"Zemina odvozd" 415,836*1,9</t>
  </si>
  <si>
    <t>1378854449</t>
  </si>
  <si>
    <t>-1701286453</t>
  </si>
  <si>
    <t>"počet ks - přesné místa vytipuje geodet na míště" 10</t>
  </si>
  <si>
    <t>22109P-III - 300 Vodohospodářské objekty - etapa III</t>
  </si>
  <si>
    <t>766949</t>
  </si>
  <si>
    <t>-1107691822</t>
  </si>
  <si>
    <t>-1020016244</t>
  </si>
  <si>
    <t>62,18/3</t>
  </si>
  <si>
    <t>1254999800</t>
  </si>
  <si>
    <t>-397375688</t>
  </si>
  <si>
    <t>1508843053</t>
  </si>
  <si>
    <t>-2041165075</t>
  </si>
  <si>
    <t>61,58</t>
  </si>
  <si>
    <t>-763565399</t>
  </si>
  <si>
    <t>41,85</t>
  </si>
  <si>
    <t>238667869</t>
  </si>
  <si>
    <t>-1176341209</t>
  </si>
  <si>
    <t>"podkladní vrstva</t>
  </si>
  <si>
    <t>5,17</t>
  </si>
  <si>
    <t>"přechodová vrstva</t>
  </si>
  <si>
    <t>-1965905557</t>
  </si>
  <si>
    <t>2,87</t>
  </si>
  <si>
    <t>-533968345</t>
  </si>
  <si>
    <t>"vpusti DV" 2</t>
  </si>
  <si>
    <t>-541945283</t>
  </si>
  <si>
    <t>871815611</t>
  </si>
  <si>
    <t>957984297</t>
  </si>
  <si>
    <t>"lavička L1" 0,8*0,24*0,2*2*3</t>
  </si>
  <si>
    <t>"zahrazovací sloupek ZS1"0,4*0,4*0,25*4</t>
  </si>
  <si>
    <t>"výkop"+(2+12,926+7,701)</t>
  </si>
  <si>
    <t>22,627*5 'Přepočtené koeficientem množství</t>
  </si>
  <si>
    <t>22,627*1,8 'Přepočtené koeficientem množství</t>
  </si>
  <si>
    <t>0,845*1,05 'Přepočtené koeficientem množství</t>
  </si>
  <si>
    <t>"lavička L1" 0,8*0,24*2*3</t>
  </si>
  <si>
    <t>"zahrazovací sloupek ZS1"0,4*0,4*4</t>
  </si>
  <si>
    <t>Objekt2 - Vegetační úpravy Etapa 3</t>
  </si>
  <si>
    <t>Poznámka k položce:_x000d_
Poznámka k položce: Erbenova - strom č. 14, 22, 25</t>
  </si>
  <si>
    <t>3 ks, ohrada čtverec 4x4 m, á 16 m</t>
  </si>
  <si>
    <t>(4*4)*3</t>
  </si>
  <si>
    <t>Poznámka k položce:_x000d_
Poznámka k položce: 14</t>
  </si>
  <si>
    <t>strom č. 9</t>
  </si>
  <si>
    <t>Poznámka k položce:_x000d_
Poznámka k položce: 22</t>
  </si>
  <si>
    <t>Poznámka k položce:_x000d_
Poznámka k položce: 25</t>
  </si>
  <si>
    <t>184852136</t>
  </si>
  <si>
    <t>Řez stromu bezpečnostní o ploše koruny přes 90 do 120 m2 lezeckou technikou</t>
  </si>
  <si>
    <t>https://podminky.urs.cz/item/CS_URS_2025_01/184852136</t>
  </si>
  <si>
    <t>Poznámka k položce:_x000d_
Poznámka k položce: Lokalita Erbenova, strom č. 18</t>
  </si>
  <si>
    <t>184852141</t>
  </si>
  <si>
    <t>Řez stromu bezpečnostní o ploše koruny přes 210 do 240 m2 lezeckou technikou</t>
  </si>
  <si>
    <t>https://podminky.urs.cz/item/CS_URS_2025_01/184852141</t>
  </si>
  <si>
    <t>Poznámka k položce:_x000d_
Poznámka k položce: Lokalita Erbenova, strom č. 55</t>
  </si>
  <si>
    <t>Poznámka k položce:_x000d_
Poznámka k položce: Lokalita Ebenova, strom č. 14</t>
  </si>
  <si>
    <t>Poznámka k položce:_x000d_
Poznámka k položce: Lokalita Ebenova, strom č. 12, 25</t>
  </si>
  <si>
    <t>184852238</t>
  </si>
  <si>
    <t>Řez stromu zdravotní o ploše koruny přes 150 do 180 m2 lezeckou technikou</t>
  </si>
  <si>
    <t>https://podminky.urs.cz/item/CS_URS_2025_01/184852238</t>
  </si>
  <si>
    <t>Poznámka k položce:_x000d_
Poznámka k položce: Lokalita Erbenova, strom č. 6, 13</t>
  </si>
  <si>
    <t>184852239</t>
  </si>
  <si>
    <t>Řez stromu zdravotní o ploše koruny přes 180 do 210 m2 lezeckou technikou</t>
  </si>
  <si>
    <t>https://podminky.urs.cz/item/CS_URS_2025_01/184852239</t>
  </si>
  <si>
    <t>Poznámka k položce:_x000d_
Poznámka k položce: Lokalita Ebenova, strom č. 10</t>
  </si>
  <si>
    <t>184852242</t>
  </si>
  <si>
    <t>Řez stromu zdravotní o ploše koruny přes 240 do 270 m2 lezeckou technikou</t>
  </si>
  <si>
    <t>https://podminky.urs.cz/item/CS_URS_2025_01/184852242</t>
  </si>
  <si>
    <t>Poznámka k položce:_x000d_
Poznámka k položce: Lokalita Ebenova, strom č. 7, 11</t>
  </si>
  <si>
    <t>184852243</t>
  </si>
  <si>
    <t>Řez stromu zdravotní o ploše koruny přes 270 do 300 m2 lezeckou technikou</t>
  </si>
  <si>
    <t>https://podminky.urs.cz/item/CS_URS_2025_01/184852243</t>
  </si>
  <si>
    <t>Poznámka k položce:_x000d_
Poznámka k položce: Lokalita Erbenova, strom č. 8</t>
  </si>
  <si>
    <t>184852247</t>
  </si>
  <si>
    <t>Řez stromu zdravotní o ploše koruny přes 390 do 420 m2 lezeckou technikou</t>
  </si>
  <si>
    <t>https://podminky.urs.cz/item/CS_URS_2025_01/184852247</t>
  </si>
  <si>
    <t>Poznámka k položce:_x000d_
Poznámka k položce: Lokalita Erbenova, strom č. 9</t>
  </si>
  <si>
    <t>Poznámka k položce:_x000d_
Poznámka k položce: Lokalita Erbenova, strom č. 14</t>
  </si>
  <si>
    <t>Poznámka k položce:_x000d_
Poznámka k položce: Lokalita Erbenova, strom č. 25</t>
  </si>
  <si>
    <t>Řez stromu redukční o ploše koruny přes 150 do 180 m2 lezeckou technikou</t>
  </si>
  <si>
    <t>Poznámka k položce:_x000d_
Poznámka k položce: Lokalita Erbenova, strom č. 6</t>
  </si>
  <si>
    <t>Řez stromu redukční o ploše koruny přes 180 do 210 m2 lezeckou technikou</t>
  </si>
  <si>
    <t>Poznámka k položce:_x000d_
Poznámka k položce: Lokalita Erbenova, strom č. 10</t>
  </si>
  <si>
    <t>184852447</t>
  </si>
  <si>
    <t>Řez stromu redukční o ploše koruny přes 390 do 420 m2 lezeckou technikou</t>
  </si>
  <si>
    <t>https://podminky.urs.cz/item/CS_URS_2025_01/184852447</t>
  </si>
  <si>
    <t>Poznámka k položce:_x000d_
Poznámka k položce: Lokalita Erbenova, strom č. 10, 11</t>
  </si>
  <si>
    <t>184806153</t>
  </si>
  <si>
    <t>Řez stromů, keřů nebo růží průklestem keřů netrnitých, o průměru koruny přes 3 do 5 m</t>
  </si>
  <si>
    <t>https://podminky.urs.cz/item/CS_URS_2025_01/184806153</t>
  </si>
  <si>
    <t>Poznámka k položce:_x000d_
Poznámka k položce: Erbenova - K35, K41, K42, K43</t>
  </si>
  <si>
    <t>184503121R</t>
  </si>
  <si>
    <t>Odstranění obalu kmene a spodních větví stromu z juty v jedné vrstvě v rovině nebo na svahu do 1:5</t>
  </si>
  <si>
    <t>https://podminky.urs.cz/item/CS_URS_2025_01/184503121R</t>
  </si>
  <si>
    <t>Poznámka k položce:_x000d_
Poznámka k položce: Erbenova - K50, K51, K52, K53</t>
  </si>
  <si>
    <t>4 ks, 1x1 m</t>
  </si>
  <si>
    <t>4*1*1</t>
  </si>
  <si>
    <t>3 m3 dle tabulky Výpočet množství klestu</t>
  </si>
  <si>
    <t>dle tabulky Výpočet množství klestu</t>
  </si>
  <si>
    <t>160 kg/m3</t>
  </si>
  <si>
    <t>2,9*160*0,001</t>
  </si>
  <si>
    <t>Poznámka k položce:_x000d_
Poznámka k položce: Lokalita Erbenova, strom č. 16, 36</t>
  </si>
  <si>
    <t>112151351</t>
  </si>
  <si>
    <t>Kácení stromu s postupným spouštěním koruny a kmene D přes 0,1 do 0,2 m</t>
  </si>
  <si>
    <t>https://podminky.urs.cz/item/CS_URS_2025_01/112151351</t>
  </si>
  <si>
    <t>Poznámka k položce:_x000d_
Poznámka k položce: Lokalita Erbenova, strom č. 15</t>
  </si>
  <si>
    <t>Poznámka k položce:_x000d_
Poznámka k položce: Lokalita Erbenova, strom č. 15, 16, 36</t>
  </si>
  <si>
    <t>174251201</t>
  </si>
  <si>
    <t>Zásyp jam po pařezech strojně výkopkem z horniny získané při dobývání pařezů s hrubým urovnáním povrchu zasypávky průměru pařezu přes 100 do 300 mm</t>
  </si>
  <si>
    <t>https://podminky.urs.cz/item/CS_URS_2025_01/174251201</t>
  </si>
  <si>
    <t>10364100</t>
  </si>
  <si>
    <t>zemina pro terénní úpravy - tříděná</t>
  </si>
  <si>
    <t>3*(0,5*0,5*0,5)*1,6</t>
  </si>
  <si>
    <t>hmota po frézování</t>
  </si>
  <si>
    <t>0,21*0,3*160*0,001</t>
  </si>
  <si>
    <t>0,75 m3 dle výpočtu tabulka Množství klestu</t>
  </si>
  <si>
    <t>0,75*160*0,001</t>
  </si>
  <si>
    <t>Poznámka k položce:_x000d_
Poznámka k položce: Lokalita Erbenova, K56, K57</t>
  </si>
  <si>
    <t>120 kg/m3, 20 %</t>
  </si>
  <si>
    <t>8*120*0,001*0,2</t>
  </si>
  <si>
    <t>ACon</t>
  </si>
  <si>
    <t>Abies concolor Erbenova ZB, 150-175</t>
  </si>
  <si>
    <t>AP</t>
  </si>
  <si>
    <t>Acer platanoides Erbenova ZB, OK 14-16</t>
  </si>
  <si>
    <t>AL</t>
  </si>
  <si>
    <t>Amelanchier lamarckii Erbenova ZB, vícekmen, v. 150 cm</t>
  </si>
  <si>
    <t>CA</t>
  </si>
  <si>
    <t>Corylus avellana Erbenova ZB, vícekmen, solitera, 4 výhony, v. 150-200 cm</t>
  </si>
  <si>
    <t>TP</t>
  </si>
  <si>
    <t>Tilia platyphyllos Erbenova ZB, OK 14-16</t>
  </si>
  <si>
    <t>TsC</t>
  </si>
  <si>
    <t>Tsuga canadensis Erbenova</t>
  </si>
  <si>
    <t>9*0,7*0,5</t>
  </si>
  <si>
    <t>11,4*0,25</t>
  </si>
  <si>
    <t>7*3</t>
  </si>
  <si>
    <t>7*11</t>
  </si>
  <si>
    <t>Ukotvení kmene dřevin v rovině nebo na svahu do 1:5 jedním kůlem D do 0,1 m dl přes 1 do 2 m pro jehličnaté</t>
  </si>
  <si>
    <t>3 m strom listnatý, 1 m strom jehličnatý</t>
  </si>
  <si>
    <t>2*1</t>
  </si>
  <si>
    <t>Instalace kotvících sítí vč. mateirálu viz. Průvodní zpráva 3x2 m/ks</t>
  </si>
  <si>
    <t>Poznámka k položce:_x000d_
Poznámka k položce: dle SO801.2_D.3_Strukturalni_substraty</t>
  </si>
  <si>
    <t>vč. ploch pro zasakovací záhony</t>
  </si>
  <si>
    <t>5 cm viz. SO 01.2 - D.5 Vzorové řezy - výsadba stromů</t>
  </si>
  <si>
    <t>75*0,05</t>
  </si>
  <si>
    <t>Zřízení ochranného nátěru kmene stromu do výšky 1 m, obvodu kmene do 180 mm viz. Průvodní zpráva</t>
  </si>
  <si>
    <t>jehličnany a vícekmenné keře bez nátěru</t>
  </si>
  <si>
    <t>4*0,6</t>
  </si>
  <si>
    <t>3,25*0,001 "Přepočtené koeficientem množství</t>
  </si>
  <si>
    <t>13*(10+10)*0,01</t>
  </si>
  <si>
    <t xml:space="preserve"> ke stromu 5 tablet, hmotnost tabl. 10 g (pomalu rozpustné dlouho působící viz. Průvodní zpráva) </t>
  </si>
  <si>
    <t>13*5*10/1000</t>
  </si>
  <si>
    <t>Přesun hmot pro sadovnické a krajinářské úpravy - ručně bez užití mechanizace vodorovná dopravní vzdálenost do 100 m po staveništi =13*0,6</t>
  </si>
  <si>
    <t>Přesun hmot pro sadovnické účely strojně, dopravní vzdálenost do 5000 m =(14,16*1,2)+0,01+(21,24*0,001)</t>
  </si>
  <si>
    <t>0,03*1052</t>
  </si>
  <si>
    <t>20*1052*0,000001</t>
  </si>
  <si>
    <t>1052*0,02</t>
  </si>
  <si>
    <t>1052*2</t>
  </si>
  <si>
    <t>Chemické odplevelení půdy před založením kultury, trávníku nebo zpevněných ploch ručně o jakékoli výměře postřikem na široko v rovině nebo na svahu do 1:5, četnost 1x</t>
  </si>
  <si>
    <t>Aster dumosus ´Anneke´ / hvězdnice podzimní K9</t>
  </si>
  <si>
    <t>ech</t>
  </si>
  <si>
    <t>Echinacea purpurea ´Papallo Compact Rose´ / třapatka nachová K9</t>
  </si>
  <si>
    <t>Hemerocallis ´Iron Gate Glacier´ / denivka K12</t>
  </si>
  <si>
    <t>Origanum vulgare ´Zorba Red´ / dobromysl K9</t>
  </si>
  <si>
    <t>sal</t>
  </si>
  <si>
    <t>Salvia officinalis ´Berggarten´ / šalvěj lékařská K12</t>
  </si>
  <si>
    <t>Sedum telephium ´Herbstfreude´ / rozchodníkovce K12</t>
  </si>
  <si>
    <t>Pennisetum alopecuroides ´Black Beauty´ / dochan psárkovitý K12</t>
  </si>
  <si>
    <t>119005123</t>
  </si>
  <si>
    <t>Vytyčení výsadeb s rozmístěním rostlin dle projektové dokumentace zapojených nebo v záhonu, plochy přes 10 do 100 m2 individuálně ve stejnorodých skupinách</t>
  </si>
  <si>
    <t>https://podminky.urs.cz/item/CS_URS_2025_01/119005123</t>
  </si>
  <si>
    <t>Poznámka k položce:_x000d_
Poznámka k položce: pro cibuloviny ve skupinách v jiném termínu</t>
  </si>
  <si>
    <t>Allium nigrum / česnek černý C 10/12</t>
  </si>
  <si>
    <t>c-croc</t>
  </si>
  <si>
    <t>Crocus chrysanthus ´Warley´ / krokus C 5/7</t>
  </si>
  <si>
    <t>Ha</t>
  </si>
  <si>
    <t>Hydrangea quercifolia / hortenzie dubolistá 60-80, ko2</t>
  </si>
  <si>
    <t>Hq</t>
  </si>
  <si>
    <t>46*0,15</t>
  </si>
  <si>
    <t>8,16*0,001 "Přepočtené koeficientem množství</t>
  </si>
  <si>
    <t>1 tabl./rostlina (trvalky), 3 ks/ rostlina (keře), traviny bez hnojiva</t>
  </si>
  <si>
    <t>9*3*20*0,001</t>
  </si>
  <si>
    <t>381*1*20*0,001</t>
  </si>
  <si>
    <t>75*0,04</t>
  </si>
  <si>
    <t>(414+33)*0,002*10</t>
  </si>
  <si>
    <t>9*0,002*10</t>
  </si>
  <si>
    <t>Přesun hmot pro sadovnické a krajinářské úpravy - strojně dopravní vzdálenost do 5000 m</t>
  </si>
  <si>
    <t xml:space="preserve">Objekt7 -  Vegetační úpravy - Následná péče Etapa 3</t>
  </si>
  <si>
    <t>13*100*0,001*8</t>
  </si>
  <si>
    <t>75*20*0,001*6</t>
  </si>
  <si>
    <t>75*2*0,01</t>
  </si>
  <si>
    <t>23,29*0,001 "Přepočtené koeficientem množství</t>
  </si>
  <si>
    <t>trávník, 20 g/m2</t>
  </si>
  <si>
    <t>1052*20*0,001</t>
  </si>
  <si>
    <t>záhony, 30 g/m2, např. Yaramila pro trvalkové záhony</t>
  </si>
  <si>
    <t>75*30*0,001</t>
  </si>
  <si>
    <t>75*0,03</t>
  </si>
  <si>
    <t>9*0,8</t>
  </si>
  <si>
    <t>7,2*0,1 "Přepočtené koeficientem množství</t>
  </si>
  <si>
    <t>13*100*0,001*6</t>
  </si>
  <si>
    <t>75*20*0,001*4</t>
  </si>
  <si>
    <t>2,25*0,001 "Přepočtené koeficientem množství</t>
  </si>
  <si>
    <t>vícekmeny, dříny a jehličnany bez nátěru</t>
  </si>
  <si>
    <t>7*0,6</t>
  </si>
  <si>
    <t>10*0,05*0,2</t>
  </si>
  <si>
    <t>roz08_4 - Revitalizace multimodálního uzlu ve Dvoře Králové nad Labem etapa IV</t>
  </si>
  <si>
    <t>SO 101.4 - Etapa IV.</t>
  </si>
  <si>
    <t>-656667164</t>
  </si>
  <si>
    <t>"Dlažba Etapa IV." 175,76+141</t>
  </si>
  <si>
    <t>741541338</t>
  </si>
  <si>
    <t>"Odstranění podkladu dlažby"175,76+141</t>
  </si>
  <si>
    <t>"Odstranění podkladu pod asf. pojížděný" 288,6+175,3</t>
  </si>
  <si>
    <t>-550749747</t>
  </si>
  <si>
    <t>https://podminky.urs.cz/item/CS_URS_2025_01/113154124</t>
  </si>
  <si>
    <t>"Frezování podél ul. 17.listopadu" 288,6+175,3</t>
  </si>
  <si>
    <t>-1321288470</t>
  </si>
  <si>
    <t>"Silniční krajník" 140,96+29,7</t>
  </si>
  <si>
    <t>"Silniční obrubník" 140,96+79,4</t>
  </si>
  <si>
    <t>-1637532309</t>
  </si>
  <si>
    <t>128,9</t>
  </si>
  <si>
    <t>-1576646784</t>
  </si>
  <si>
    <t>25+442</t>
  </si>
  <si>
    <t>653175251</t>
  </si>
  <si>
    <t>325,052+132,5</t>
  </si>
  <si>
    <t>758025765</t>
  </si>
  <si>
    <t>"drenaz = delka * plocha z rezu" 26,6*0,29</t>
  </si>
  <si>
    <t>-966898299</t>
  </si>
  <si>
    <t>"odvoz zeminy na skládku" 457,552+7,714</t>
  </si>
  <si>
    <t>"Uložení sypaniny do násypů na skládce - odhumusování" 467*0,15</t>
  </si>
  <si>
    <t>-1189804252</t>
  </si>
  <si>
    <t>"Příplatek za 10km"535,316*10</t>
  </si>
  <si>
    <t>-1514677702</t>
  </si>
  <si>
    <t>-1715889915</t>
  </si>
  <si>
    <t>"doplnění asfaltových vrstev" 17,24</t>
  </si>
  <si>
    <t>"Asf. komunikace" 212,25</t>
  </si>
  <si>
    <t>"Chodník + uprava pro nevidomé" 90+27,9</t>
  </si>
  <si>
    <t>"Parkovací stání" 115,91</t>
  </si>
  <si>
    <t>"doplnění rozšíření kom. 17.listopadu" 495</t>
  </si>
  <si>
    <t>-1278622468</t>
  </si>
  <si>
    <t>26,6*0,16</t>
  </si>
  <si>
    <t>880819851</t>
  </si>
  <si>
    <t>26,6*1,9</t>
  </si>
  <si>
    <t>-2008291428</t>
  </si>
  <si>
    <t>26,6*1,1845</t>
  </si>
  <si>
    <t>31,508*1,1845 "Přepočtené koeficientem množství</t>
  </si>
  <si>
    <t>-903654285</t>
  </si>
  <si>
    <t>26,6*0,04</t>
  </si>
  <si>
    <t>758679670</t>
  </si>
  <si>
    <t>26,6</t>
  </si>
  <si>
    <t>-611083296</t>
  </si>
  <si>
    <t>279,1+27,9+212,25+115,91</t>
  </si>
  <si>
    <t>-1881104776</t>
  </si>
  <si>
    <t>"Doporučené množství pojiva v % vůči objemové hmotnosti zeminy jsou 3%" 635,16*0,5*1,85*3/100</t>
  </si>
  <si>
    <t>-1098504084</t>
  </si>
  <si>
    <t>"Asf. komunikace" 212,25*2</t>
  </si>
  <si>
    <t>564871111-1</t>
  </si>
  <si>
    <t>Podklad ze štěrkodrtě ŠD plochy přes 100 m2 tl 250 mm - aktivní zóna tl.500mm</t>
  </si>
  <si>
    <t>959760653</t>
  </si>
  <si>
    <t>495*2</t>
  </si>
  <si>
    <t>533818097</t>
  </si>
  <si>
    <t>"napojení asf. vrstev" 17,24</t>
  </si>
  <si>
    <t>-552716129</t>
  </si>
  <si>
    <t>"napojení asf. vrstev" 17,24*2</t>
  </si>
  <si>
    <t>98205742</t>
  </si>
  <si>
    <t>-1893046370</t>
  </si>
  <si>
    <t>560380947</t>
  </si>
  <si>
    <t>-995933810</t>
  </si>
  <si>
    <t>"napojení asf. vrstev" 286,55+17,24</t>
  </si>
  <si>
    <t>"doplnění rozšíření kom. 17.listopadu"170,54</t>
  </si>
  <si>
    <t>-748881130</t>
  </si>
  <si>
    <t>"napojení asf. vrstev" (286,55+17,24)/2*1,75</t>
  </si>
  <si>
    <t>1176417988</t>
  </si>
  <si>
    <t>"napojení asf. vrstev" (286,55+17,24)/2*1,4</t>
  </si>
  <si>
    <t>"doplnění rozšíření kom. 17.listopadu+Erbanova"170,54</t>
  </si>
  <si>
    <t>-47119163</t>
  </si>
  <si>
    <t>"napojení asf. vrstev" (286,55+17,24)/2*1</t>
  </si>
  <si>
    <t>-497053776</t>
  </si>
  <si>
    <t>"napojení asf. vrstev" (286,55+17,24)/2*0,35</t>
  </si>
  <si>
    <t>438721472</t>
  </si>
  <si>
    <t>"napojení asf. vrstev" (286,55+17,24)</t>
  </si>
  <si>
    <t>1573394331</t>
  </si>
  <si>
    <t>"napojení asf. vrstev" (286,55+17,24)*2</t>
  </si>
  <si>
    <t>1408515580</t>
  </si>
  <si>
    <t>"Chodník + uprava pro nevidomé" 53,76+10,88+279,1+27,9</t>
  </si>
  <si>
    <t>205367964</t>
  </si>
  <si>
    <t>53,76+279,1</t>
  </si>
  <si>
    <t>332,86*1,02 "Přepočtené koeficientem množství</t>
  </si>
  <si>
    <t>541433351</t>
  </si>
  <si>
    <t>10,88+27,9</t>
  </si>
  <si>
    <t>38,78*1,02 "Přepočtené koeficientem množství</t>
  </si>
  <si>
    <t>1387457497</t>
  </si>
  <si>
    <t>1088757058</t>
  </si>
  <si>
    <t>-2046029380</t>
  </si>
  <si>
    <t>115,91</t>
  </si>
  <si>
    <t>115,91*1,03 "Přepočtené koeficientem množství</t>
  </si>
  <si>
    <t>-1530805440</t>
  </si>
  <si>
    <t>843484017</t>
  </si>
  <si>
    <t>234925805</t>
  </si>
  <si>
    <t>557463082</t>
  </si>
  <si>
    <t>-123916266</t>
  </si>
  <si>
    <t>617147438</t>
  </si>
  <si>
    <t>-203501040</t>
  </si>
  <si>
    <t>1928580199</t>
  </si>
  <si>
    <t>1521824797</t>
  </si>
  <si>
    <t>-398332921</t>
  </si>
  <si>
    <t>172,09+5*9</t>
  </si>
  <si>
    <t>-1532336430</t>
  </si>
  <si>
    <t>915221111</t>
  </si>
  <si>
    <t>Vodorovné dopravní značení vodící čáry souvislé š 250 mm bílý plast</t>
  </si>
  <si>
    <t>642469111</t>
  </si>
  <si>
    <t>https://podminky.urs.cz/item/CS_URS_2025_01/915221111</t>
  </si>
  <si>
    <t>1787188393</t>
  </si>
  <si>
    <t>9+6,5</t>
  </si>
  <si>
    <t>-473423477</t>
  </si>
  <si>
    <t>-834224237</t>
  </si>
  <si>
    <t>95,535+3,75</t>
  </si>
  <si>
    <t>-785616377</t>
  </si>
  <si>
    <t>144,02+31,43+6+47,09+11,7+6</t>
  </si>
  <si>
    <t>1176851395</t>
  </si>
  <si>
    <t>144,02+47,09</t>
  </si>
  <si>
    <t>191,11*1,02 "Přepočtené koeficientem množství</t>
  </si>
  <si>
    <t>-188301400</t>
  </si>
  <si>
    <t>31,43+11,7</t>
  </si>
  <si>
    <t>1040091772</t>
  </si>
  <si>
    <t>6+6</t>
  </si>
  <si>
    <t>1138547915</t>
  </si>
  <si>
    <t>485634103</t>
  </si>
  <si>
    <t>34,953</t>
  </si>
  <si>
    <t>1348934359</t>
  </si>
  <si>
    <t>78,5</t>
  </si>
  <si>
    <t>681584591</t>
  </si>
  <si>
    <t>78,5*1,02 "Přepočtené koeficientem množství</t>
  </si>
  <si>
    <t>900511018</t>
  </si>
  <si>
    <t>-1794829609</t>
  </si>
  <si>
    <t>-1125728507</t>
  </si>
  <si>
    <t>966006131</t>
  </si>
  <si>
    <t>Odstranění značek dopravních nebo orientačních se sloupky uklínovanými kameny</t>
  </si>
  <si>
    <t>2006783813</t>
  </si>
  <si>
    <t>https://podminky.urs.cz/item/CS_URS_2025_01/966006131</t>
  </si>
  <si>
    <t>1296731671</t>
  </si>
  <si>
    <t>-680809063</t>
  </si>
  <si>
    <t>"příplatek za 10km" 727,413</t>
  </si>
  <si>
    <t>727,413*10 "Přepočtené koeficientem množství</t>
  </si>
  <si>
    <t>-790450080</t>
  </si>
  <si>
    <t>-1888459581</t>
  </si>
  <si>
    <t>"bet. dlažba" 82,358</t>
  </si>
  <si>
    <t>"obrubníky + krajníky"80,159+5,156</t>
  </si>
  <si>
    <t>1825409048</t>
  </si>
  <si>
    <t>"asfalt" 106,697</t>
  </si>
  <si>
    <t>-1416689852</t>
  </si>
  <si>
    <t>"podkladní vrstvy zpevněných ploch" 452,783</t>
  </si>
  <si>
    <t>"Zemina odvozd" (457,552+7,714)*1,9</t>
  </si>
  <si>
    <t>1250889785</t>
  </si>
  <si>
    <t>-549751963</t>
  </si>
  <si>
    <t>22109P-IV - 300 Vodohospodářské objekty - etapa IV</t>
  </si>
  <si>
    <t>1274014141</t>
  </si>
  <si>
    <t>-811563465</t>
  </si>
  <si>
    <t>1680830543</t>
  </si>
  <si>
    <t>27,15/3</t>
  </si>
  <si>
    <t>-1585422385</t>
  </si>
  <si>
    <t>27,15</t>
  </si>
  <si>
    <t>-2133674206</t>
  </si>
  <si>
    <t>1221209354</t>
  </si>
  <si>
    <t>1380653806</t>
  </si>
  <si>
    <t>16,8</t>
  </si>
  <si>
    <t>1159031711</t>
  </si>
  <si>
    <t>1120869874</t>
  </si>
  <si>
    <t>1446335596</t>
  </si>
  <si>
    <t>2,1</t>
  </si>
  <si>
    <t>2102983406</t>
  </si>
  <si>
    <t>6,4</t>
  </si>
  <si>
    <t>457903590</t>
  </si>
  <si>
    <t>"vpusti DV" 7</t>
  </si>
  <si>
    <t>1601017786</t>
  </si>
  <si>
    <t>998311011</t>
  </si>
  <si>
    <t>Přesun hmot pro odvodnění drenáží bez výplně rýh dopravní vzdálenost do 1 000 m</t>
  </si>
  <si>
    <t>-1929804969</t>
  </si>
  <si>
    <t>https://podminky.urs.cz/item/CS_URS_2025_01/998311011</t>
  </si>
  <si>
    <t>Objekt3 - Vegetační úpravy Etapa 4</t>
  </si>
  <si>
    <t>Z.10 - Trvalky</t>
  </si>
  <si>
    <t>184813211.1</t>
  </si>
  <si>
    <t xml:space="preserve">Poznámka k položce:_x000d_
Poznámka k položce: lokalita Erbenova, strom č.  6-13, 18, 25</t>
  </si>
  <si>
    <t>10 ks, ohrada čtverec 4x4 m, á 16 m</t>
  </si>
  <si>
    <t>(4*4)*10</t>
  </si>
  <si>
    <t>184813251.1</t>
  </si>
  <si>
    <t>Poznámka k položce:_x000d_
Poznámka k položce: 11, 12, 13, 18</t>
  </si>
  <si>
    <t>Poznámka k položce:_x000d_
Poznámka k položce: 6, 7, 8, 9, 10, 25</t>
  </si>
  <si>
    <t>strom č. 7, 8, 9, 10, 13, 25</t>
  </si>
  <si>
    <t>183117432</t>
  </si>
  <si>
    <t>Plošné sejmutí zeminy v kořenové zóně stromu jakékoli plochy technologií pneumatického rýče v rovině nebo na svahu do 1:5, hloubky přes 200 do 300 mm</t>
  </si>
  <si>
    <t>https://podminky.urs.cz/item/CS_URS_2025_01/183117432</t>
  </si>
  <si>
    <t>MAT00</t>
  </si>
  <si>
    <t>Obohacený strukturální substrát viz. Průvodní zpráva</t>
  </si>
  <si>
    <t>kompost 25 % : písek 0/3 mm 30 % : štěrk 3/8 mm 15 % : štěrk 8/16 mm 15 %</t>
  </si>
  <si>
    <t>44*0,6</t>
  </si>
  <si>
    <t>zálivka po airspade, stromy č. 6-13, 18, 25</t>
  </si>
  <si>
    <t>100 l/ks, četnost 10x</t>
  </si>
  <si>
    <t>10*100*0,001*10</t>
  </si>
  <si>
    <t>126*0,001 "Přepočtené koeficientem množství</t>
  </si>
  <si>
    <t>10390001R</t>
  </si>
  <si>
    <t>hnojivo aerifikující + sorpce vody + biopreparát obsahující živné látky organického původu a biouhel</t>
  </si>
  <si>
    <t>5 kg/m3</t>
  </si>
  <si>
    <t>25,2*5</t>
  </si>
  <si>
    <t>20 %, 5 cm, váha ornice 1,7 t</t>
  </si>
  <si>
    <t>(44*0,2*0,05)*1,7</t>
  </si>
  <si>
    <t>Poznámka k položce:_x000d_
Poznámka k položce: po provedení airspade</t>
  </si>
  <si>
    <t>44*0,03</t>
  </si>
  <si>
    <t>185803211.1</t>
  </si>
  <si>
    <t>https://podminky.urs.cz/item/CS_URS_2025_01/185803211.1</t>
  </si>
  <si>
    <t>Poznámka k položce:_x000d_
Poznámka k položce: Lokalita 17. listpadu, strom č. 9</t>
  </si>
  <si>
    <t>Poznámka k položce:_x000d_
Poznámka k položce: Lokalita 17. listopadu, strom č. 9</t>
  </si>
  <si>
    <t>0,2</t>
  </si>
  <si>
    <t>184401111</t>
  </si>
  <si>
    <t>Příprava dřeviny k přesazení v rovině nebo na svahu do 1:5 s balem, při průměru balu přes 0,6 do 0,8 m</t>
  </si>
  <si>
    <t>https://podminky.urs.cz/item/CS_URS_2025_01/184401111</t>
  </si>
  <si>
    <t>Poznámka k položce:_x000d_
Poznámka k položce: K45 až K49, K54</t>
  </si>
  <si>
    <t>184502114</t>
  </si>
  <si>
    <t>Vyzvednutí dřeviny k přesazení s balem v rovině nebo na svahu do 1:5, při průměru balu přes 600 do 800 mm</t>
  </si>
  <si>
    <t>https://podminky.urs.cz/item/CS_URS_2025_01/184502114</t>
  </si>
  <si>
    <t>dříny 50 l/ sazenici, četnost 3x</t>
  </si>
  <si>
    <t>6*50*0,001*3</t>
  </si>
  <si>
    <t>185851121.2</t>
  </si>
  <si>
    <t>keře, 120 kg/m3, 20 %</t>
  </si>
  <si>
    <t>6*120*0,001*0,2</t>
  </si>
  <si>
    <t>0,2 m3 dle Výpočtu množství klestu, 160 kg/m3</t>
  </si>
  <si>
    <t>0,2*160*0,001</t>
  </si>
  <si>
    <t>Poznámka k položce:_x000d_
Poznámka k položce: Lokalita 17. listopadu, strom č. 6, 13</t>
  </si>
  <si>
    <t>Poznámka k položce:_x000d_
Poznámka k položce: Lokalita 17. listopadu, strom č. 12, Erbenova - 19, 37</t>
  </si>
  <si>
    <t>Poznámka k položce:_x000d_
Poznámka k položce: Erbenova - 19, 27 17. listopadu - 6, 12, 13</t>
  </si>
  <si>
    <t>174251202</t>
  </si>
  <si>
    <t>Zásyp jam po pařezech strojně výkopkem z horniny získané při dobývání pařezů s hrubým urovnáním povrchu zasypávky průměru pařezu přes 300 do 500 mm</t>
  </si>
  <si>
    <t>https://podminky.urs.cz/item/CS_URS_2025_01/174251202</t>
  </si>
  <si>
    <t>5*(0,5*0,5*0,5)*1,6</t>
  </si>
  <si>
    <t>0,39*0,3*160*0,001</t>
  </si>
  <si>
    <t>1,8 m3 dle tabulky Výpočet množství klestu</t>
  </si>
  <si>
    <t>1,8*160*0,001</t>
  </si>
  <si>
    <t>Poznámka k položce:_x000d_
Poznámka k položce: Lokalita Erbenova K58, K59</t>
  </si>
  <si>
    <t>10*120*0,001*0,2</t>
  </si>
  <si>
    <t>CM</t>
  </si>
  <si>
    <t>Cornus mas Erbenova přesadba stávajících v rámci plochy</t>
  </si>
  <si>
    <t>Poznámka k položce:_x000d_
Poznámka k položce: přesadba stávajících v rámci plochy</t>
  </si>
  <si>
    <t>6*0,7*0,5</t>
  </si>
  <si>
    <t>1*0,25</t>
  </si>
  <si>
    <t>Instalace kotvících sítí vč. materiálu 3x2 m/ks</t>
  </si>
  <si>
    <t>Kokosová filtrační geotextilie 100g/m2. Netkaná pro ochranu, separaci nebo filtraci měrná hmotnost do 200 g/m2</t>
  </si>
  <si>
    <t>17*0,05</t>
  </si>
  <si>
    <t>4,75*0,001 "Přepočtené koeficientem množství</t>
  </si>
  <si>
    <t>7*(10+10)*0,01</t>
  </si>
  <si>
    <t>7*5*10/1000</t>
  </si>
  <si>
    <t>0,03*59</t>
  </si>
  <si>
    <t>20*59*0,000001</t>
  </si>
  <si>
    <t>59*0,02</t>
  </si>
  <si>
    <t>plocha po air-spade</t>
  </si>
  <si>
    <t>44*2</t>
  </si>
  <si>
    <t>plocha regenerace</t>
  </si>
  <si>
    <t>59*2</t>
  </si>
  <si>
    <t>Trvalky</t>
  </si>
  <si>
    <t>17*0,5*0,001</t>
  </si>
  <si>
    <t>Ha.1</t>
  </si>
  <si>
    <t>14*0,15</t>
  </si>
  <si>
    <t>9,74*0,001 "Přepočtené koeficientem množství</t>
  </si>
  <si>
    <t>3*3*20*0,001</t>
  </si>
  <si>
    <t>70*1*20*0,001</t>
  </si>
  <si>
    <t>17*0,04</t>
  </si>
  <si>
    <t>185804312.3</t>
  </si>
  <si>
    <t>https://podminky.urs.cz/item/CS_URS_2025_01/185804312.3</t>
  </si>
  <si>
    <t>79*0,002*10</t>
  </si>
  <si>
    <t>3*0,002*10</t>
  </si>
  <si>
    <t xml:space="preserve">Objekt8 -  Vegetační úpravy - Následná péče Etapa 4</t>
  </si>
  <si>
    <t>Pokosení trávníku parkového pl do 1000 m2 s odvozem do 20 km v rovině a svahu do 1:5 5x ročně =458*5</t>
  </si>
  <si>
    <t>(59+44)*2</t>
  </si>
  <si>
    <t>7*100*0,001*8</t>
  </si>
  <si>
    <t>17*20*0,001*6</t>
  </si>
  <si>
    <t>17*2*0,01</t>
  </si>
  <si>
    <t>2,57*0,001 "Přepočtené koeficientem množství</t>
  </si>
  <si>
    <t>(59+44)*20*0,001</t>
  </si>
  <si>
    <t>17*30*0,001</t>
  </si>
  <si>
    <t>17*0,03</t>
  </si>
  <si>
    <t>6*0,8</t>
  </si>
  <si>
    <t>4,8*0,1 "Přepočtené koeficientem množství</t>
  </si>
  <si>
    <t>7*100*0,001*6</t>
  </si>
  <si>
    <t>17*20*0,001*4</t>
  </si>
  <si>
    <t>0,51*0,001 "Přepočtené koeficientem množství</t>
  </si>
  <si>
    <t>6*0,05*0,2</t>
  </si>
  <si>
    <t>roz08_5 - Revitalizace multimodálního uzlu ve Dvoře Králové nad Labem etapa V</t>
  </si>
  <si>
    <t>SO 101.5 - Etapa V.</t>
  </si>
  <si>
    <t>-1742028630</t>
  </si>
  <si>
    <t>"Dlažba Etapa V." 14,05</t>
  </si>
  <si>
    <t>818953228</t>
  </si>
  <si>
    <t>643764949</t>
  </si>
  <si>
    <t>"Zpevněna plocha autobusového nádraží " 190,28</t>
  </si>
  <si>
    <t>-1267477574</t>
  </si>
  <si>
    <t>"Napojení asf. vrstev"11,81</t>
  </si>
  <si>
    <t>113154336</t>
  </si>
  <si>
    <t>Frézování živičného krytu tl 300 mm pruh š přes 1 do 2 m pl přes 1000 do 10000 m2 bez překážek v trase</t>
  </si>
  <si>
    <t>-988947090</t>
  </si>
  <si>
    <t>https://podminky.urs.cz/item/CS_URS_2023_01/113154336</t>
  </si>
  <si>
    <t>"Zpevněna plocha autobusového nádraží " 190,28*2</t>
  </si>
  <si>
    <t>-798955172</t>
  </si>
  <si>
    <t>"Silniční obrubník" 59,47</t>
  </si>
  <si>
    <t>-865795060</t>
  </si>
  <si>
    <t>1502522468</t>
  </si>
  <si>
    <t>-145156348</t>
  </si>
  <si>
    <t>"Vykopávky vč. výkopu pro výměnu aktivní zóny v tl. 500mm" 60</t>
  </si>
  <si>
    <t>337469153</t>
  </si>
  <si>
    <t>"Násyp se zhutněním" 65</t>
  </si>
  <si>
    <t>-1907236265</t>
  </si>
  <si>
    <t>65*1,95</t>
  </si>
  <si>
    <t>-1634646371</t>
  </si>
  <si>
    <t>"Uložení sypaniny do násypů na skládce - odhumusování" 72,9*0,15</t>
  </si>
  <si>
    <t>"Uložení sypaniny do násypů na skládce - výkop" 60</t>
  </si>
  <si>
    <t>-942633411</t>
  </si>
  <si>
    <t>"bet. dlažba vč pro nevidomé" 52,4</t>
  </si>
  <si>
    <t>"asf. vozovka" 182,5</t>
  </si>
  <si>
    <t>-1690321563</t>
  </si>
  <si>
    <t>-1257528059</t>
  </si>
  <si>
    <t>"Doporučené množství pojiva v % vůči objemové hmotnosti zeminy jsou 3%" 234,9*0,5*1,85*3/100</t>
  </si>
  <si>
    <t>-942147715</t>
  </si>
  <si>
    <t>"asf. napojení sever" 182,5</t>
  </si>
  <si>
    <t>-217325784</t>
  </si>
  <si>
    <t>-638369509</t>
  </si>
  <si>
    <t>905814735</t>
  </si>
  <si>
    <t>122366003</t>
  </si>
  <si>
    <t>1047456303</t>
  </si>
  <si>
    <t>"asf. napojení sever" 182,5*2</t>
  </si>
  <si>
    <t>1790583733</t>
  </si>
  <si>
    <t>"úprava stávající plochy" 12,95</t>
  </si>
  <si>
    <t>"Chodník + uprava pro nevidomé" 47,4+5</t>
  </si>
  <si>
    <t>1297025991</t>
  </si>
  <si>
    <t>47,4</t>
  </si>
  <si>
    <t>47,4*1,02 "Přepočtené koeficientem množství</t>
  </si>
  <si>
    <t>-460766906</t>
  </si>
  <si>
    <t>-2066131019</t>
  </si>
  <si>
    <t>"Chodník + uprava pro nevidomé" 161</t>
  </si>
  <si>
    <t>147003434</t>
  </si>
  <si>
    <t xml:space="preserve"> 44,492+10+4</t>
  </si>
  <si>
    <t>-723922780</t>
  </si>
  <si>
    <t>43,62</t>
  </si>
  <si>
    <t>43,62*1,02 "Přepočtené koeficientem množství</t>
  </si>
  <si>
    <t>-1319381732</t>
  </si>
  <si>
    <t>-1198318988</t>
  </si>
  <si>
    <t>-2126286001</t>
  </si>
  <si>
    <t>"Bet. obrubník chod." 30</t>
  </si>
  <si>
    <t>1824493775</t>
  </si>
  <si>
    <t>30*1,02 "Přepočtené koeficientem množství</t>
  </si>
  <si>
    <t>474167235</t>
  </si>
  <si>
    <t>1267720502</t>
  </si>
  <si>
    <t>-893113150</t>
  </si>
  <si>
    <t>-2086463350</t>
  </si>
  <si>
    <t>https://podminky.urs.cz/item/CS_URS_2023_01/997221551</t>
  </si>
  <si>
    <t>-1871306986</t>
  </si>
  <si>
    <t>https://podminky.urs.cz/item/CS_URS_2023_01/997221559</t>
  </si>
  <si>
    <t>"do vzdálenosti 10km" 430,255</t>
  </si>
  <si>
    <t>430,255*10 "Přepočtené koeficientem množství</t>
  </si>
  <si>
    <t>610625633</t>
  </si>
  <si>
    <t>2033941577</t>
  </si>
  <si>
    <t>"bet. dlažba" 6,653</t>
  </si>
  <si>
    <t>"obruby" 12,191+0,216</t>
  </si>
  <si>
    <t>997221655</t>
  </si>
  <si>
    <t>Poplatek za uložení na skládce (skládkovné) zeminy a kamení kód odpadu 17 05 04</t>
  </si>
  <si>
    <t>291587158</t>
  </si>
  <si>
    <t>https://podminky.urs.cz/item/CS_URS_2025_01/997221655</t>
  </si>
  <si>
    <t>142,71+6,182</t>
  </si>
  <si>
    <t>-1803114207</t>
  </si>
  <si>
    <t>https://podminky.urs.cz/item/CS_URS_2025_01/997221665</t>
  </si>
  <si>
    <t>2,716+262,586</t>
  </si>
  <si>
    <t>-123016353</t>
  </si>
  <si>
    <t>roz08_6 - Revitalizace multimodálního uzlu ve Dvoře Králové nad Labem etapa VI</t>
  </si>
  <si>
    <t>SO 101.6 - Etapa VI. - mimo zájmové území</t>
  </si>
  <si>
    <t>-1681711721</t>
  </si>
  <si>
    <t>"Dlažba Erbanova Sever" 12,05</t>
  </si>
  <si>
    <t>"Dlažba Erbanova Jih" 11,51</t>
  </si>
  <si>
    <t>-274112757</t>
  </si>
  <si>
    <t>"Asfalt Erbanova Sever" 52,58</t>
  </si>
  <si>
    <t>"Asfalt Erbanova Jih" 1,82</t>
  </si>
  <si>
    <t>1190608717</t>
  </si>
  <si>
    <t>-1516520449</t>
  </si>
  <si>
    <t>"Silniční obrubník" 25,57</t>
  </si>
  <si>
    <t>-1278290682</t>
  </si>
  <si>
    <t>14,84</t>
  </si>
  <si>
    <t>-2087033100</t>
  </si>
  <si>
    <t>62,62</t>
  </si>
  <si>
    <t>1145341886</t>
  </si>
  <si>
    <t xml:space="preserve"> 62,61</t>
  </si>
  <si>
    <t>-700068180</t>
  </si>
  <si>
    <t>"Uložení sypaniny do násypů na skládce - odhumusování" 62,62*0,15</t>
  </si>
  <si>
    <t>"Uložení sypaniny do násypů na skládce - výkop" 62,61</t>
  </si>
  <si>
    <t>-541433941</t>
  </si>
  <si>
    <t>"Erbanova vozovka Jih" 1,8</t>
  </si>
  <si>
    <t>"Erbanova Vozovka Sever" 44,37</t>
  </si>
  <si>
    <t>"Chodníky"65,66</t>
  </si>
  <si>
    <t>1245527500</t>
  </si>
  <si>
    <t>11*0,16</t>
  </si>
  <si>
    <t>1049338878</t>
  </si>
  <si>
    <t>11*1,9</t>
  </si>
  <si>
    <t>-990746867</t>
  </si>
  <si>
    <t>11*1,1845</t>
  </si>
  <si>
    <t>2100520060</t>
  </si>
  <si>
    <t>11*0,04</t>
  </si>
  <si>
    <t>633432786</t>
  </si>
  <si>
    <t>419470183</t>
  </si>
  <si>
    <t>1448119219</t>
  </si>
  <si>
    <t>"Doporučené množství pojiva v % vůči objemové hmotnosti zeminy jsou 3%" 111,83*0,5*1,85*3/100</t>
  </si>
  <si>
    <t>2129561198</t>
  </si>
  <si>
    <t>2066970173</t>
  </si>
  <si>
    <t>588359898</t>
  </si>
  <si>
    <t>-1480495177</t>
  </si>
  <si>
    <t>46,17</t>
  </si>
  <si>
    <t>-620165986</t>
  </si>
  <si>
    <t>46,17*2</t>
  </si>
  <si>
    <t>564851011</t>
  </si>
  <si>
    <t>Podklad ze štěrkodrtě ŠD plochy do 100 m2 tl 150 mm</t>
  </si>
  <si>
    <t>44474760</t>
  </si>
  <si>
    <t>https://podminky.urs.cz/item/CS_URS_2025_01/564851011</t>
  </si>
  <si>
    <t>542309906</t>
  </si>
  <si>
    <t>"Chodník + uprava pro nevidomé"64,51+1,15</t>
  </si>
  <si>
    <t>Součet4</t>
  </si>
  <si>
    <t>1852006457</t>
  </si>
  <si>
    <t>64,51</t>
  </si>
  <si>
    <t>64,51*1,02 "Přepočtené koeficientem množství</t>
  </si>
  <si>
    <t>-1146620166</t>
  </si>
  <si>
    <t>1,15</t>
  </si>
  <si>
    <t>1,15*1,02 "Přepočtené koeficientem množství</t>
  </si>
  <si>
    <t>115291631</t>
  </si>
  <si>
    <t>"Chodník + uprava pro nevidomé" 46,51+1,15</t>
  </si>
  <si>
    <t>1603136688</t>
  </si>
  <si>
    <t>29,713+2,4+1</t>
  </si>
  <si>
    <t>-617342836</t>
  </si>
  <si>
    <t>29,13</t>
  </si>
  <si>
    <t>29,13*1,02 "Přepočtené koeficientem množství</t>
  </si>
  <si>
    <t>-2144723985</t>
  </si>
  <si>
    <t>2,4</t>
  </si>
  <si>
    <t>-794138140</t>
  </si>
  <si>
    <t>1053801912</t>
  </si>
  <si>
    <t>"Bet. obrubník chod." 44,95</t>
  </si>
  <si>
    <t>-457923345</t>
  </si>
  <si>
    <t>44,95</t>
  </si>
  <si>
    <t>44,95*1,02 "Přepočtené koeficientem množství</t>
  </si>
  <si>
    <t>429514315</t>
  </si>
  <si>
    <t>665415314</t>
  </si>
  <si>
    <t>249421950</t>
  </si>
  <si>
    <t>108+8+13</t>
  </si>
  <si>
    <t>677830304</t>
  </si>
  <si>
    <t>58,775</t>
  </si>
  <si>
    <t>-434692225</t>
  </si>
  <si>
    <t>"do vzdálenosti 10km" 58,775</t>
  </si>
  <si>
    <t>58,775*10 "Přepočtené koeficientem množství</t>
  </si>
  <si>
    <t>1505479474</t>
  </si>
  <si>
    <t>-1598089977</t>
  </si>
  <si>
    <t>"bet. dlažba" 6,126</t>
  </si>
  <si>
    <t>"obruby" 5,242+0,594</t>
  </si>
  <si>
    <t>13063289</t>
  </si>
  <si>
    <t>12,512</t>
  </si>
  <si>
    <t>-1429187453</t>
  </si>
  <si>
    <t>34,302</t>
  </si>
  <si>
    <t>-1358411798</t>
  </si>
  <si>
    <t>SEZNAM FIGUR</t>
  </si>
  <si>
    <t>Výměra</t>
  </si>
  <si>
    <t>roz08_1/ SO700/ D701/ aa/ 1</t>
  </si>
  <si>
    <t>8,51+23,08+21,91+12,16+22,73+3,51+10,78+2,15+1,3+1,33+1,32+1,69+2,91+2,53+3,2+2+2,17+1,24</t>
  </si>
  <si>
    <t>Použití figury:</t>
  </si>
  <si>
    <t>Odstranění izolace proti vodě, vlhkosti a plynům z pásů NAIP přitavených dvouvrstvých z plochy vodorovné</t>
  </si>
  <si>
    <t>Demontáž lepených povlakových podlah s podložkou ručně</t>
  </si>
  <si>
    <t>Bourání podkladů pod dlažby nebo mazanin betonových nebo z litého asfaltu tl do 100 mm pl přes 4 m2</t>
  </si>
  <si>
    <t>Bourání potěrů cementových nebo pískocementových tl do 50 mm pl přes 4 m2</t>
  </si>
  <si>
    <t>Bourání potěrů anhydritových tl do 50 mm pl přes 4 m2</t>
  </si>
  <si>
    <t>Příplatek k bourání betonových mazanin za bourání mazanin se svařovanou sítí tl do 100 mm</t>
  </si>
  <si>
    <t>Odstranění násypů pod podlahami mezi trámy tl do 100 mm pl do 2 m2</t>
  </si>
  <si>
    <t>Otlučení (osekání) vnitřní vápenné nebo vápenocementové omítky stropů v rozsahu přes 50 do 100 %</t>
  </si>
  <si>
    <t>Očištění ploch líce kleneb a podhledů sušeným křemičitým pískem</t>
  </si>
  <si>
    <t>24,4+23,7+21,62+23,86+12,21+5,87+3,28+2,69+2,69+1,39+1,57+1,37+1,35</t>
  </si>
  <si>
    <t>Demontáž kce podkladové z desek dřevoštěpkových tl přes 15 mm na pero a drážku šroubovaných</t>
  </si>
  <si>
    <t>Demontáž podlah s polštáři z prken tloušťky do 32 mm</t>
  </si>
  <si>
    <t>15,19+9,62+33,7+23,68+21,36</t>
  </si>
  <si>
    <t>Odstranění tepelné izolace stropů volně kladené z vláknitých materiálů nasáklých vodou tl do 100 mm</t>
  </si>
  <si>
    <t>Demontáž záklopů stropů z hrubých prken tl do 32 mm</t>
  </si>
  <si>
    <t>Demontáž podbíjení obkladů stropů a střech sklonu do 60° z hrubých prken tl do 35 mm</t>
  </si>
  <si>
    <t>Otlučení (osekání) vnitřní vápenné nebo vápenocementové omítky stropů rákosových v rozsahu přes 50 do 100 %</t>
  </si>
  <si>
    <t>puda</t>
  </si>
  <si>
    <t>plocha půdy</t>
  </si>
  <si>
    <t>(4,4*4,8+4,3*5,2+1,965*4,5+2,7*3+4,3*5,3+4,4*4,9)</t>
  </si>
  <si>
    <t>Demontáž stropních trámů z hraněného řeziva průřezové pl přes 144 do 288 cm2</t>
  </si>
  <si>
    <t>(1,7+0,51+1,7)*(1,7+0,9+0,8+0,1+0,9+0,1)</t>
  </si>
  <si>
    <t>Vybourání válcovaných nosníků ze zdiva smíšeného dl do 6 m hmotnosti do 35 kg/m</t>
  </si>
  <si>
    <t>(15,343*11,903-3,4*4+1*5,391)/cos(30)</t>
  </si>
  <si>
    <t>Demontáž laťování střech z latí osové vzdálenosti do 0,22 m</t>
  </si>
  <si>
    <t>Demontáž krytiny keramické drážkové sklonu do 30° se zvětralou maltou do suti</t>
  </si>
  <si>
    <t>Nouzové (provizorní) zakrytí střechy plachtou</t>
  </si>
  <si>
    <t>střecha2</t>
  </si>
  <si>
    <t xml:space="preserve">Plocha ploché střechy k demolici </t>
  </si>
  <si>
    <t>střecha2_1</t>
  </si>
  <si>
    <t>"nad místnostemi 120-127"12,13*5,23</t>
  </si>
  <si>
    <t>"nad místností 128"2,7*(0,3+0,81+0,25)</t>
  </si>
  <si>
    <t>roz08_1/ SO700/ D701/ aa/ 2</t>
  </si>
  <si>
    <t>14,585+10,495+1,04+14,585+0,9*2+6+1,04</t>
  </si>
  <si>
    <t>Obsypání potrubí ručně sypaninou bez prohození, uloženou do 3 m</t>
  </si>
  <si>
    <t>Trativody z drenážních trubek plastových flexibilních DN 100 mm bez lože a obsypu</t>
  </si>
  <si>
    <t>dveře11+dveře12+0</t>
  </si>
  <si>
    <t>Tmelení spar a rohů šířky do 3 mm akrylátovým tmelem v místnostech v do 3,80 m</t>
  </si>
  <si>
    <t>Zakrytí vnitřních ploch konstrukcí nebo prvků v místnostech v do 3,80 m</t>
  </si>
  <si>
    <t>dveře11</t>
  </si>
  <si>
    <t>Otvory ve vnitřních nosných stěnách 1 NP</t>
  </si>
  <si>
    <t>"D04"(0,23+2,6)*0,94</t>
  </si>
  <si>
    <t>"D07"(0,23+2,6)*1,6</t>
  </si>
  <si>
    <t>"D09"(0,23+2,25)*2,2</t>
  </si>
  <si>
    <t>"D16"1,2*2,18</t>
  </si>
  <si>
    <t>dveře12</t>
  </si>
  <si>
    <t>Otvory v příčkách 1 NP, tl. 100mm</t>
  </si>
  <si>
    <t>"D01"(0,23+2,1)*0,8</t>
  </si>
  <si>
    <t>"D02"(0,23+2,1)*0,9</t>
  </si>
  <si>
    <t>"D03"(0,23+2,1)*0,9*2</t>
  </si>
  <si>
    <t>"D05"(0,23+2,1)*0,9</t>
  </si>
  <si>
    <t>"D06"(0,23+2,1)*0,8*2</t>
  </si>
  <si>
    <t>"D08"(0,23+2,1)*0,8</t>
  </si>
  <si>
    <t>dveře21+dveře22+dveře23</t>
  </si>
  <si>
    <t>dveře21</t>
  </si>
  <si>
    <t>Otvory ve vnitřních nosných stěnách 2 NP</t>
  </si>
  <si>
    <t>"D11"(0,14+2,3)*1*2</t>
  </si>
  <si>
    <t>"D12"(0,14+2,3)*1,07</t>
  </si>
  <si>
    <t>"201"1,9*2,3</t>
  </si>
  <si>
    <t>dveře22</t>
  </si>
  <si>
    <t>Otvory ve vnitřních příčkách 2 NP, tl. 100mm</t>
  </si>
  <si>
    <t>"D13"(0,14+2,8)*0,87*2</t>
  </si>
  <si>
    <t>"D14"(0,14+2,8)*0,87*3</t>
  </si>
  <si>
    <t>dveře23</t>
  </si>
  <si>
    <t>Dveře v 2NP v příčkách, tl. 150mm</t>
  </si>
  <si>
    <t>"D10"(0,14+2,28)*0,97*2</t>
  </si>
  <si>
    <t>"D18"(0,14+2,28)*0,9</t>
  </si>
  <si>
    <t>dveře31+dveře32</t>
  </si>
  <si>
    <t>dveře31</t>
  </si>
  <si>
    <t>Otvory ve vnitřních nosných stěnách 3 NP</t>
  </si>
  <si>
    <t>"D11"(0,14+2,3)*1</t>
  </si>
  <si>
    <t>"301"2*2,3</t>
  </si>
  <si>
    <t>dveře32</t>
  </si>
  <si>
    <t>Otvory v příčkách 3 NP, tl. 100mm</t>
  </si>
  <si>
    <t>"D01"(0,14+2,1)*0,8*2</t>
  </si>
  <si>
    <t>"D06"(0,14+2,1)*0,8*2</t>
  </si>
  <si>
    <t>dveře33</t>
  </si>
  <si>
    <t>Otvory v příčkách 3 NP, tl. 150mm</t>
  </si>
  <si>
    <t>"D10"(0,14+2,3)*0,9</t>
  </si>
  <si>
    <t>"D15"(0,14+2,3)*0,97*2</t>
  </si>
  <si>
    <t>"D16"(0,14+2,1)*0,9</t>
  </si>
  <si>
    <t>"D17"(0,14+2,1)*0,9*2</t>
  </si>
  <si>
    <t>"103"3,25</t>
  </si>
  <si>
    <t>Olepování vnitřních ploch páskou v místnostech v do 3,80 m</t>
  </si>
  <si>
    <t>Zakrytí vnitřních podlah včetně pozdějšího odkrytí</t>
  </si>
  <si>
    <t>Lešení pomocné pro objekty pozemních staveb s lešeňovou podlahou v do 1,9 m zatížení do 150 kg/m2</t>
  </si>
  <si>
    <t>Hloubení nezapažených jam v soudržných horninách třídy těžitelnosti I skupiny 3 ručně</t>
  </si>
  <si>
    <t>Zřízení vrstvy z geotextilie v rovině nebo ve sklonu do 1:5 š do 3 m</t>
  </si>
  <si>
    <t>Podsyp pod základové konstrukce se zhutněním z hrubého kameniva frakce 16 až 32 mm</t>
  </si>
  <si>
    <t>Mazanina tl přes 50 do 80 mm z betonu prostého bez zvýšených nároků na prostředí tř. C 25/30</t>
  </si>
  <si>
    <t>Příplatek k mazanině tl přes 50 do 80 mm za stržení povrchu spodní vrstvy před vložením výztuže</t>
  </si>
  <si>
    <t>Výztuž mazanin svařovanými sítěmi Kari</t>
  </si>
  <si>
    <t>Potěr cementový samonivelační litý C30 tl přes 45 do 50 mm</t>
  </si>
  <si>
    <t>Příplatek k cementovému samonivelačnímu litému potěru C30 ZKD 5 mm tl přes 50 mm</t>
  </si>
  <si>
    <t>Separační vrstva z PE fólie</t>
  </si>
  <si>
    <t>Násyp tl do 20 mm pod plovoucí nebo tepelně izolační vrstvy podlah z písku prosátého</t>
  </si>
  <si>
    <t>"101"58,37+0,94*0,335</t>
  </si>
  <si>
    <t>"103"3,25+0,8*0,1</t>
  </si>
  <si>
    <t>"105"11,60+0,9*0,1</t>
  </si>
  <si>
    <t>"106"2,51+0,9*0,1*2</t>
  </si>
  <si>
    <t>"107"5,69+0,8*0,1</t>
  </si>
  <si>
    <t>"108"3,82+0,9*0,1</t>
  </si>
  <si>
    <t>"109"6,75+0,8*0,1</t>
  </si>
  <si>
    <t>Vysátí podkladu před provedením lité podlahy</t>
  </si>
  <si>
    <t>"110"3,10+0,9*0,1</t>
  </si>
  <si>
    <t>"201"15,39</t>
  </si>
  <si>
    <t>"202"23,65</t>
  </si>
  <si>
    <t>"203"4,85</t>
  </si>
  <si>
    <t>"206"6,39</t>
  </si>
  <si>
    <t>0+0+F023+0</t>
  </si>
  <si>
    <t>Násyp pod podlahy z keramzitu</t>
  </si>
  <si>
    <t>"201"15,39+0,2*1+0,1*0,9</t>
  </si>
  <si>
    <t>"206"6,39+0,1*0,8*2</t>
  </si>
  <si>
    <t>"208"7,39+0,1*0,8*3</t>
  </si>
  <si>
    <t>"210"13,25+0,15*0,9+0,2*1-1,81-0,9*0,15</t>
  </si>
  <si>
    <t>"211"1,81+0,9*0,15</t>
  </si>
  <si>
    <t>"301"19,4</t>
  </si>
  <si>
    <t>"302"5,48</t>
  </si>
  <si>
    <t>"303"25,38</t>
  </si>
  <si>
    <t>"304"3,67</t>
  </si>
  <si>
    <t>"308"47,09</t>
  </si>
  <si>
    <t>Montáž izolace tepelné podlah volně kladenými rohožemi, pásy, dílci, deskami 1 vrstva</t>
  </si>
  <si>
    <t>"301"19,4+0,2*1+0,1*1*2+0,1*0,9</t>
  </si>
  <si>
    <t>"304"3,67+0,15*0,8*2</t>
  </si>
  <si>
    <t>"305"4,55+0,1*0,8*2</t>
  </si>
  <si>
    <t>"306"5,68+0,1*0,8*2</t>
  </si>
  <si>
    <t>"307"9,30+0,15*0,9</t>
  </si>
  <si>
    <t>fasáda2</t>
  </si>
  <si>
    <t>fasáda3</t>
  </si>
  <si>
    <t>-sokl</t>
  </si>
  <si>
    <t>"odpočet otvorů"-okno1-okno2-okno3</t>
  </si>
  <si>
    <t>Cementový postřik vnějších stěn nanášený celoplošně ručně</t>
  </si>
  <si>
    <t>Penetrační nátěr vnějších stěn nanášený ručně</t>
  </si>
  <si>
    <t>Vyrovnání podkladu vnějších stěn tmelem tl do 2 mm</t>
  </si>
  <si>
    <t>Penetrační silikonový nátěr vnějších pastovitých tenkovrstvých omítek stěn</t>
  </si>
  <si>
    <t>Montáž kontaktního zateplení vnějších stěn lepením a mechanickým kotvením polystyrénových desek do betonu a zdiva tl přes 120 do 160 mm</t>
  </si>
  <si>
    <t>Příplatek k cenám kontaktního zateplení vnějších stěn za zápustnou montáž a použití tepelněizolačních zátek z polystyrenu</t>
  </si>
  <si>
    <t>Příplatek k cenám kontaktního zateplení vnějších stěn za zesílení vyztužení základní vrstvy</t>
  </si>
  <si>
    <t>Tenkovrstvá silikonsilikátová zatíraná omítka zrnitost 3,0 mm vnějších stěn</t>
  </si>
  <si>
    <t>Zakrytí výplní otvorů a svislých ploch fólií přilepenou lepící páskou</t>
  </si>
  <si>
    <t>Očištění vnějších ploch tlakovou vodou</t>
  </si>
  <si>
    <t>fasáda11</t>
  </si>
  <si>
    <t>Podhled v rámci ETICS</t>
  </si>
  <si>
    <t>Fasáda v úrovni 1NP (O1)</t>
  </si>
  <si>
    <t>"S"(0,36+3,1)*(5,355+2,45+1,03+0,855+5,18)</t>
  </si>
  <si>
    <t>"V"(0,02+3,1)*10,715</t>
  </si>
  <si>
    <t>"J"(0,02+3,1)*(5,95+3,14+6,05)</t>
  </si>
  <si>
    <t>"Z"(2,06)*10,715+((2,65-2,06)*10,715)/2</t>
  </si>
  <si>
    <t>Fasáda v úrovni 2NP a 3NP, (O3)</t>
  </si>
  <si>
    <t>"S"87,79</t>
  </si>
  <si>
    <t>"V"(8,94-3,56)*(10,715+1,045)+((10,715*(12,62-8,94))/2)</t>
  </si>
  <si>
    <t>"J"(8,94-3,56)*(5,95+3,14+6,05)+((3,14*(10,925-8,94))/2)</t>
  </si>
  <si>
    <t>"Z"(8,94-3,56)*(10,715+1,045)+((10,715*(12,62-8,94))/2)</t>
  </si>
  <si>
    <t xml:space="preserve">"vyrovnávací schodiště 1 NP </t>
  </si>
  <si>
    <t>1,25*2</t>
  </si>
  <si>
    <t>0,9*2</t>
  </si>
  <si>
    <t>Schodišťové stupně dusané na terén z betonu tř. C 20/25 bez potěru</t>
  </si>
  <si>
    <t>Zřízení bednění stupňů přímočarých schodišť</t>
  </si>
  <si>
    <t>Montáž pojistné hydroizolační nebo parotěsné fólie hřebene větrané střechy</t>
  </si>
  <si>
    <t>4,165+3</t>
  </si>
  <si>
    <t>Provedení izolace proti zemní vlhkosti vodorovné za studena nátěrem penetračním</t>
  </si>
  <si>
    <t>Provedení izolace proti zemní vlhkosti pásy přitavením vodorovné NAIP</t>
  </si>
  <si>
    <t xml:space="preserve">"vytáhnout na stěnu </t>
  </si>
  <si>
    <t>obvod03*0,15</t>
  </si>
  <si>
    <t>Provedení izolace proti zemní vlhkosti svislé za studena nátěrem penetračním</t>
  </si>
  <si>
    <t>Provedení izolace proti zemní vlhkosti pásy přitavením svislé NAIP</t>
  </si>
  <si>
    <t>"soklová část, průměrná hloubka</t>
  </si>
  <si>
    <t>1,4*(15,14+10,715+1,04+0,3)*2</t>
  </si>
  <si>
    <t>Izolace proti zemní vlhkosti nopovou fólií svislá, výška nopu 8,0 mm, tl do 0,6 mm</t>
  </si>
  <si>
    <t>Provedení doplňků izolace proti vodě na ploše svislé z textilií vrstva ochranná</t>
  </si>
  <si>
    <t>Penetrační akrylátový nátěr lícového zdiva</t>
  </si>
  <si>
    <t>Spárování spárovací maltou vnitřních pohledových ploch stropů z cihel</t>
  </si>
  <si>
    <t>Krycí jednonásobný akrylátový nátěr lícového zdiva</t>
  </si>
  <si>
    <t xml:space="preserve">"lešení i pro realizaci střechy - až k okapní hraně </t>
  </si>
  <si>
    <t>(8,9+0,2)*(15,14+1+1+10,715+1+1+1,04+1+1)*2</t>
  </si>
  <si>
    <t>"štít"8+8+3+3</t>
  </si>
  <si>
    <t>Montáž lešení řadového trubkového lehkého s podlahami zatížení do 200 kg/m2 š od 0,6 do 0,9 m v do 10 m</t>
  </si>
  <si>
    <t>Příplatek k lešení řadovému trubkovému lehkému s podlahami do 200 kg/m2 š od 0,6 do 0,9 m v do 10 m za každý den použití</t>
  </si>
  <si>
    <t>Demontáž lešení řadového trubkového lehkého s podlahami zatížení do 200 kg/m2 š od 0,6 do 0,9 m v do 10 m</t>
  </si>
  <si>
    <t>Montáž ochranné sítě z textilie z umělých vláken</t>
  </si>
  <si>
    <t>Příplatek k ochranné síti za každý den použití</t>
  </si>
  <si>
    <t>Demontáž ochranné sítě z textilie z umělých vláken</t>
  </si>
  <si>
    <t>Dovoz a odvoz lešení řadového do 10 km včetně naložení a složení</t>
  </si>
  <si>
    <t>Příplatek k ceně dovozu a odvozu lešení řadového ZKD 10 km přes 10 km</t>
  </si>
  <si>
    <t>"OV1"1,2*7</t>
  </si>
  <si>
    <t>"OV2"1,5</t>
  </si>
  <si>
    <t>"OV3"1,2</t>
  </si>
  <si>
    <t>"OV4"1,03</t>
  </si>
  <si>
    <t>Pletivo sklovláknité vnitřních stěn vtlačené do tmelu</t>
  </si>
  <si>
    <t>Montáž omítkových samolepících začišťovacích profilů pro spojení s okenním rámem</t>
  </si>
  <si>
    <t>Montáž kontaktního zateplení vnějšího ostění, nadpraží nebo parapetu hl. špalety do 400 mm lepením desek z polystyrenu tl do 40 mm</t>
  </si>
  <si>
    <t>"OV5"1,2*9</t>
  </si>
  <si>
    <t>"OV8"1,1*2</t>
  </si>
  <si>
    <t>"OV6"1,2*8</t>
  </si>
  <si>
    <t>"OV7"1,1*2</t>
  </si>
  <si>
    <t>"OV9"1,2*4</t>
  </si>
  <si>
    <t>Obklad01*2</t>
  </si>
  <si>
    <t>Obklad02*2</t>
  </si>
  <si>
    <t>Obklad03*2</t>
  </si>
  <si>
    <t>Obklad011*1,2</t>
  </si>
  <si>
    <t>"odpočet otvorů"</t>
  </si>
  <si>
    <t>-(0,7*2*2+0,8*2*3+0,7*2*2+0,7*2)</t>
  </si>
  <si>
    <t>-(0,8*1,2)</t>
  </si>
  <si>
    <t>"2NP"</t>
  </si>
  <si>
    <t>-(0,7*2*7)</t>
  </si>
  <si>
    <t>"3NP"</t>
  </si>
  <si>
    <t>-(0,7*2*8+0,8*2*2)</t>
  </si>
  <si>
    <t xml:space="preserve">"kuchyň" </t>
  </si>
  <si>
    <t>"203"0,5*2,76</t>
  </si>
  <si>
    <t>"302"0,5*2,885</t>
  </si>
  <si>
    <t>Nátěr penetrační na stěnu</t>
  </si>
  <si>
    <t>Oprášení (ometení ) podkladu v místnostech v do 3,80 m</t>
  </si>
  <si>
    <t>"104"(1,9+0,9)*2</t>
  </si>
  <si>
    <t>"107"(1,11+2)*2+(1,75+2,1)*2</t>
  </si>
  <si>
    <t>"108"(1,77+2,15)*2</t>
  </si>
  <si>
    <t>"109"(1,5+1,1)*2+(1,6+1,05+0,1+2,09+1,55+2,09+0,65+0,1+0,82-0,115+1,05)</t>
  </si>
  <si>
    <t>Montáž izolace nátěrem nebo stěrkou ve dvou vrstvách</t>
  </si>
  <si>
    <t>Montáž izolace pod obklad těsnícími pásy pro styčné nebo dilatační spáry</t>
  </si>
  <si>
    <t>Spárování vnitřních obkladů silikonem</t>
  </si>
  <si>
    <t>Obklad011</t>
  </si>
  <si>
    <t>Keramický obklad 1NP, výšky 1,2m. obvod</t>
  </si>
  <si>
    <t>"110"(1,305+1,115+1,895)*2+0,15*2</t>
  </si>
  <si>
    <t>"207"9,211</t>
  </si>
  <si>
    <t>"208"(1,545+1,095)*2+(1,6+1,05)*2+(1,7+2,15)*2</t>
  </si>
  <si>
    <t>"209"(1,16+2,1)*2</t>
  </si>
  <si>
    <t>"305"(0,95+1,55)*2*3</t>
  </si>
  <si>
    <t>"306"(1,55+1,95)*2+(1,2+0,925)*2*2</t>
  </si>
  <si>
    <t>"307"(1,875+4,775)*2</t>
  </si>
  <si>
    <t>Obvod013</t>
  </si>
  <si>
    <t>obvodS</t>
  </si>
  <si>
    <t>Obvodová dilatace podlahovým páskem z pěnového PE mezi stěnou a mazaninou nebo potěrem v 80 mm</t>
  </si>
  <si>
    <t>"101"(13,6+4,185)*2</t>
  </si>
  <si>
    <t>"102"2,1180 + 2,5581 + 0,7152 + 1,1045 + 1,2060 + 0,9098 + 3,5779 + 0,0827 + 0,5113 + 1,0304 + 0,5290 + 0,1101 + 2,9832 + 0,2359</t>
  </si>
  <si>
    <t>"103"(2,4+1,15)*2</t>
  </si>
  <si>
    <t>"105"(2,435+2,2+0,3+1,6+0,3+0,05)*2</t>
  </si>
  <si>
    <t>"106"(1,2+2,095)*2</t>
  </si>
  <si>
    <t>"109"(1,5+1,1)*2+(1,6+1,05)*2+(1,55+2,09)*2</t>
  </si>
  <si>
    <t>Soklíky z přírodního litého teraca rovné tloušťky do 20 mm výšky přes 50 do 150 mm s fabionem</t>
  </si>
  <si>
    <t>Obvod místností 1 NP - PU stěrka (P2)</t>
  </si>
  <si>
    <t>"110"(1,305+1,115+1,895)*2</t>
  </si>
  <si>
    <t>Obvod023</t>
  </si>
  <si>
    <t>ObvodS</t>
  </si>
  <si>
    <t xml:space="preserve">Obvod místností 2 NP -  PU stěrka</t>
  </si>
  <si>
    <t>"201"1,8127 + 0,2008 + 0,7086 + 0,3586 + 0,3310 + 0,1591 + 1,6506 + 1,9561 + 1,6507 + 0,1528 + 0,3225 + 0,5517 + 2,4916</t>
  </si>
  <si>
    <t>"202"(5,44+4,37)*2</t>
  </si>
  <si>
    <t>"203"(1,769+2,76)*2</t>
  </si>
  <si>
    <t>"204"(5,54+2,545)*2</t>
  </si>
  <si>
    <t>"205"(0,095+2,4+2,455+4,445)*2</t>
  </si>
  <si>
    <t>"206"(3,055+2,11)*2</t>
  </si>
  <si>
    <t>"207"1,6040 + 2,1004 + 1,6040 + 0,9029 + 0,9039 + 0,1062 + 0,9038 + 1,0860</t>
  </si>
  <si>
    <t>"210"(0,595+2,685+1+1,25+1,66)*2</t>
  </si>
  <si>
    <t>obvod033</t>
  </si>
  <si>
    <t>Obvod033</t>
  </si>
  <si>
    <t>Obvod místností 3 NP - PU stěrka</t>
  </si>
  <si>
    <t>"301"2,5780 + 0,3646 + 1,9546 + 1,9904 + 1,9546 + 0,1769 + 0,7186 + 0,2064 + 1,8598</t>
  </si>
  <si>
    <t>"302"(1,8+2,885)*2</t>
  </si>
  <si>
    <t>"303"(5,8+4,375)*2</t>
  </si>
  <si>
    <t>"304"(3+1,2)*2</t>
  </si>
  <si>
    <t>"305"(0,95+1,55)*2*2+(0,96+1,55)*2</t>
  </si>
  <si>
    <t>"306"(1,55+0,925+0,1+0,925)*2+(1,2+0,925)*2*2</t>
  </si>
  <si>
    <t>"308"5,1160 + 9,5286 + 5,8701 + 4,3557 + 0,7393 + 0,5503 + 2,4771 + 2,2159 + 2,4750 + 2,4271</t>
  </si>
  <si>
    <t>obvods</t>
  </si>
  <si>
    <t xml:space="preserve">Obvod schodiště </t>
  </si>
  <si>
    <t>3,0170 + 2,7835 + 2,9992</t>
  </si>
  <si>
    <t>(0,33+1,737)*2</t>
  </si>
  <si>
    <t>"OV1"1,2*1,8*7</t>
  </si>
  <si>
    <t>"OV2"1,5*2,25</t>
  </si>
  <si>
    <t>"OV3"1,2*2,25</t>
  </si>
  <si>
    <t>"OV4"1,03*2,1</t>
  </si>
  <si>
    <t>Zakrytí výplní otvorů fólií přilepenou na začišťovací lišty</t>
  </si>
  <si>
    <t>"OV5"1,2*1,85*9</t>
  </si>
  <si>
    <t>"OV8"1,1*1,7*2</t>
  </si>
  <si>
    <t>"OV6"1,2*1,35*8</t>
  </si>
  <si>
    <t>"OV7"1,1*1,4*2</t>
  </si>
  <si>
    <t>"OV9"1,2*1,8*4</t>
  </si>
  <si>
    <t>"OV10"(0,6*0,6*3,14)</t>
  </si>
  <si>
    <t>Zdivo z pórobetonových tvárnic na pero a drážku do P2 přes 450 do 600 kg/m3 na tenkovrstvou maltu tl 300 mm</t>
  </si>
  <si>
    <t>(0,16+3)*(0,2+1,5+0,1+1,77+1,1+2+0,1+2,1)*2</t>
  </si>
  <si>
    <t>(0,16+3)*(2,4+0,1+2,435+2,2+0,3+1,6+0,3)*2</t>
  </si>
  <si>
    <t>(0,16+3)*(13,6+4,185)*2</t>
  </si>
  <si>
    <t>(0,16+3)*(0,4+1,9+0,4+0,741+1,2+0,395+1,095+0,9+0,64+0,5+0,5+1,5)*2</t>
  </si>
  <si>
    <t>-dveře11*2</t>
  </si>
  <si>
    <t>-okno1</t>
  </si>
  <si>
    <t>(0,14+3,14)*(4,37+5,44)*2</t>
  </si>
  <si>
    <t>(0,14+3,14)*(5,54+4,37)*2</t>
  </si>
  <si>
    <t>(0,14+3,14)*(1,95+2,76+0,51+1,98)*2</t>
  </si>
  <si>
    <t>(0,14+3,14)*(0,4+1,9+0,4+0,5+4,4+1,5)*2</t>
  </si>
  <si>
    <t>(0,14+3,14)*(4,45+2,4+2,455)*2</t>
  </si>
  <si>
    <t>(0,14+3,14)*(1,6+0,1+1,7+0,2+1,16+2,11+0,1+2,1+0,15)*2</t>
  </si>
  <si>
    <t>-dveře21*2</t>
  </si>
  <si>
    <t>-okno2</t>
  </si>
  <si>
    <t xml:space="preserve">"3 NP - schodiště </t>
  </si>
  <si>
    <t>(0,14+3,2)*(2,425+2,2+0,575+0,755+0,51+2+0,51+0,715+0,2+1,55+0,15+0,1+1+0,1+0,15+0,925+0,1+0,925)</t>
  </si>
  <si>
    <t>(0,14+3,2)*(2,765+0,72+1,2+3,58)*2</t>
  </si>
  <si>
    <t>-dveře31*2</t>
  </si>
  <si>
    <t>0,4*(ostění1+nadpraží1)</t>
  </si>
  <si>
    <t>0,4*(ostění2+nadpraží2)</t>
  </si>
  <si>
    <t>"ostění a nadpraží průchodů"</t>
  </si>
  <si>
    <t>0,4*(2+2,3*2)*2</t>
  </si>
  <si>
    <t>0,4*(1,2+2,18*2)*3</t>
  </si>
  <si>
    <t>Cementový postřik vnitřních stěn nanášený celoplošně ručně</t>
  </si>
  <si>
    <t>Vápenocementový štuk vnitřních stěn tloušťky do 3 mm</t>
  </si>
  <si>
    <t>Vápenocementová omítka hrubá jednovrstvá zatřená vnitřních stěn nanášená strojně</t>
  </si>
  <si>
    <t>Příplatek k vápenocementové omítce vnitřních stěn za každých dalších 5 mm tloušťky strojně</t>
  </si>
  <si>
    <t>(0,14+3,2)*(4,375+5,8+0,15+1,8+0,35+5,9+4,95+2,2+2,425+5,145+2,4+2,2+2,4+0,25+1,5+0,15+1,2+0,51+1,95+1,875+0,2+1,55+0,1+1,35)</t>
  </si>
  <si>
    <t>-OKNO3</t>
  </si>
  <si>
    <t>0,25*(ostění3+nadpraží3)</t>
  </si>
  <si>
    <t>"odpočet šikmin</t>
  </si>
  <si>
    <t>-2,5*8</t>
  </si>
  <si>
    <t>"OV1"2*1,8*7</t>
  </si>
  <si>
    <t>"OV2"2*2,25</t>
  </si>
  <si>
    <t>"OV3"2*2,25</t>
  </si>
  <si>
    <t>"OV4"2*2,1</t>
  </si>
  <si>
    <t>"OV5"2*1,85*9</t>
  </si>
  <si>
    <t>"OV8"2*1,7*2</t>
  </si>
  <si>
    <t>"OV6"2*1,35*8</t>
  </si>
  <si>
    <t>"OV7"2*1,4*2</t>
  </si>
  <si>
    <t>"OV9"2*1,8*4</t>
  </si>
  <si>
    <t>"OV10"(2*0,6*3,14)</t>
  </si>
  <si>
    <t>Vyrovnávací cementový potěr tl přes 10 do 20 mm ze suchých směsí provedený v pásu</t>
  </si>
  <si>
    <t>"S1.2</t>
  </si>
  <si>
    <t>Provedení povlak krytiny mechanicky kotvenou do trapézu TI tl do 100 mm krajní pole, budova v do 18 m</t>
  </si>
  <si>
    <t>Montáž kontralatí na podklad bez tepelné izolace</t>
  </si>
  <si>
    <t>0,89*2</t>
  </si>
  <si>
    <t>5,45*2</t>
  </si>
  <si>
    <t>Povlakové krytiny střech do 10° z tvarovaných poplastovaných lišt délky 2 m koutová lišta vnitřní rš 100 mm</t>
  </si>
  <si>
    <t>Povlakové krytiny střech do 10° z tvarovaných poplastovaných lišt délky 2 m koutová lišta vnější rš 100 mm</t>
  </si>
  <si>
    <t>Provedení povlakové krytiny vytažením na konstrukce fólií přilepenou bodově</t>
  </si>
  <si>
    <t>5,43*2</t>
  </si>
  <si>
    <t>Povlakové krytiny střech do 10° z tvarovaných poplastovaných lišt délky 2 m stěnová lišta vyhnutá rš 70 mm</t>
  </si>
  <si>
    <t>šikmá11*0,5+šikmá21*0,5</t>
  </si>
  <si>
    <t>štítová*0,5+štítová2*0,5</t>
  </si>
  <si>
    <t>Spojovací prostředky pro montáž olištování, obložení stropů, střešních podhledů a stěn</t>
  </si>
  <si>
    <t>(0,23+3)*(1,1+1,05+2,09+1,77+1,11+1,75+0,9*2+0,15+1,9)</t>
  </si>
  <si>
    <t>(0,14+3,14)*(1,095+1,05+1,1+0,89+1,7+1,16+0,52+2,76)</t>
  </si>
  <si>
    <t>(0,14+3)*(1,875+0,925*2)</t>
  </si>
  <si>
    <t>SDK stěna předsazená tl 87,5 mm profil CW+UW 75 deska 1xH2 12,5 bez izolace EI 15</t>
  </si>
  <si>
    <t>SDK stěna předsazená základní penetrační nátěr</t>
  </si>
  <si>
    <t>Odvětrání radonu vodorovné drenážní kladené do štěrkového podsypu z plastových perforovaných trubek DN přes 60 do 80 mm</t>
  </si>
  <si>
    <t>Odvětrání radonu vodorovné sběrné kladené do štěrkového podsypu z plastových trubek DN přes 110 do 125 mm</t>
  </si>
  <si>
    <t>SDK podhled desky 1xA 12,5 bez izolace dvouvrstvá spodní kce profil CD+UD</t>
  </si>
  <si>
    <t>SDK podhled základní penetrační nátěr</t>
  </si>
  <si>
    <t>SDK podhled deska 1xH2 12,5 bez izolace dvouvrstvá spodní kce profil CD+UD</t>
  </si>
  <si>
    <t>0,3*(5,355+2,45+0,855+1,045*2+5,18+10,715+6,05+3,14+5,95+10,715)</t>
  </si>
  <si>
    <t>Sklovláknité pletivo vnějších stěn vtlačené do tmelu</t>
  </si>
  <si>
    <t>Hydrofobizační transparentní silikonový nátěr hrubých betonových povrchů nebo hrubých omítek</t>
  </si>
  <si>
    <t>(0,23+3)*(0,115+1,6+0,82+0,115+2,15+0,1+2,095+1,77+0,18+1,11+2,095+2,4+2,2)</t>
  </si>
  <si>
    <t>(0,14+3,14)*(0,15+1,545+0,15+1,545+0,11+0,9+1,095+0,1+1,05+0,1+1,1+0,1+0,89+1,7+0,2+1,16)</t>
  </si>
  <si>
    <t>(0,14+3,2)*(1,36+0,925+0,1+0,925+1,55*2)</t>
  </si>
  <si>
    <t>-dveře12</t>
  </si>
  <si>
    <t>-dveře22</t>
  </si>
  <si>
    <t>-dveře32</t>
  </si>
  <si>
    <t>SDK příčka tl 100 mm profil CW+UW 75 desky 1xA 12,5 s izolací EI 30 Rw do 45 dB</t>
  </si>
  <si>
    <t>SDK příčka základní penetrační nátěr (oboustranně)</t>
  </si>
  <si>
    <t>(0,14+3,14)*(1,945+5,54+1,66)</t>
  </si>
  <si>
    <t>(0,14+3,14)*((1,55+0,1+1,36)*2+1,2+0,15+1,5+4,375*2+2)</t>
  </si>
  <si>
    <t>0,6*2,75+0,5*2,1</t>
  </si>
  <si>
    <t>-dveře23</t>
  </si>
  <si>
    <t>-dveře33</t>
  </si>
  <si>
    <t>SDK příčka tl 150 mm profil CW+UW 100 desky 2xA 12,5 s izolací EI 60 Rw do 56 dB</t>
  </si>
  <si>
    <t>stěna_sdk3</t>
  </si>
  <si>
    <t>Plocha SDK stěny tl. 180mm</t>
  </si>
  <si>
    <t>(0,23+3)*(0,115+2,15)</t>
  </si>
  <si>
    <t>(0,14+3,14)*(0,2+2,1)</t>
  </si>
  <si>
    <t>(0,14+3,14)*(1,95+5,8-0,715)</t>
  </si>
  <si>
    <t>(11,715/cos(30))*16,14</t>
  </si>
  <si>
    <t>"odpočet vikýřu"</t>
  </si>
  <si>
    <t>-((1,43*(3/cos(30))/2))*2</t>
  </si>
  <si>
    <t>-((2,265*(4,165-0,655-0,15)/cos(30))/2)*2</t>
  </si>
  <si>
    <t>Provedení povlakové krytiny střech přes 30° podkladní vrstvy pásy na sucho samolepící</t>
  </si>
  <si>
    <t>Montáž izolace tepelné střech šikmých kladené volně nad krokve rohoží, pásů, desek sklonu do 30°</t>
  </si>
  <si>
    <t>Impregnace řeziva proti dřevokaznému hmyzu a houbám máčením třída ohrožení 1 a 2</t>
  </si>
  <si>
    <t>Montáž bednění střech rovných a šikmých sklonu do 60° z hrubých prken na sraz tl do 32 mm</t>
  </si>
  <si>
    <t>Montáž bednění střech rovných a šikmých sklonu do 60° z palubek</t>
  </si>
  <si>
    <t>Montáž kontralatí přes tepelnou izolaci tl přes 140 mm do 200 mm</t>
  </si>
  <si>
    <t>Montáž strukturované oddělovací rohože jakékoliv rš</t>
  </si>
  <si>
    <t>Krytina střechy rovné drážkováním ze svitků z Pz plechu s povrchovou úpravou do rš 670 mm sklonu do 30°</t>
  </si>
  <si>
    <t>Montáž pojistné hydroizolační nebo parotěsné kladené ve sklonu přes 20° s lepenými spoji na bednění</t>
  </si>
  <si>
    <t>6,23+6,32+6,45+6,55</t>
  </si>
  <si>
    <t>Oplechování rovné okapové hrany z Pz s povrchovou úpravou rš 200 mm</t>
  </si>
  <si>
    <t>Žlab podokapní půlkruhový z Pz s povrchovou úpravou rš 330 mm</t>
  </si>
  <si>
    <t>Montáž krytiny keramické okapní větrací pás</t>
  </si>
  <si>
    <t>Montáž pojistné hydroizolační nebo parotěsné fólie okapu</t>
  </si>
  <si>
    <t>((2,265/cos(40))*(4,165-0,15-0,655)/2+2,265/cos(40)*(0,15+0,655))*2</t>
  </si>
  <si>
    <t>(1,43/cos(40)*3/2)*2</t>
  </si>
  <si>
    <t>Krytina střechy rovné drážkováním ze svitků z Pz plechu s povrchovou úpravou do rš 670 mm sklonu přes 30 do 60°</t>
  </si>
  <si>
    <t>0,655*2</t>
  </si>
  <si>
    <t>špaleta</t>
  </si>
  <si>
    <t>Plocha šambrán a špalet - jemnozrnná omítka</t>
  </si>
  <si>
    <t>(ostění2+ostění3)*(0,25+0,1)</t>
  </si>
  <si>
    <t>(nadpraží2+nadpraží3)*(0,25+0,1)</t>
  </si>
  <si>
    <t>(parapet2+parapet3)*0,1</t>
  </si>
  <si>
    <t>(11,715)/cos(30)*2</t>
  </si>
  <si>
    <t>štítová2</t>
  </si>
  <si>
    <t>Délka štítové hrany pro šikmá2</t>
  </si>
  <si>
    <t>(1,43)/cos(40)*2</t>
  </si>
  <si>
    <t>(2,265)/cos(40)*2</t>
  </si>
  <si>
    <t>(4,032)/cos(30)*2</t>
  </si>
  <si>
    <t>(3,333)/cos(30)*2</t>
  </si>
  <si>
    <t>Montáž pojistné hydroizolační nebo parotěsné fólie úžlabí větrané střechy</t>
  </si>
  <si>
    <t xml:space="preserve">Plochá1-0 </t>
  </si>
  <si>
    <t>(0,3+1,8+0,3)*2+1,6*2</t>
  </si>
  <si>
    <t>Ztužující pásy a věnce ze ŽB tř. C 25/30</t>
  </si>
  <si>
    <t>Zřízení bednění ztužujících věnců</t>
  </si>
  <si>
    <t>10,175*2+14,6</t>
  </si>
  <si>
    <t>14,6+5,18+5,385</t>
  </si>
  <si>
    <t>"šikmé"12,8+11,8</t>
  </si>
  <si>
    <t>"podklady pod vaznici"0,5*2</t>
  </si>
  <si>
    <t>"náběhy v rozích"0,3*4</t>
  </si>
  <si>
    <t>"věnec/překlad kruhové okno"1,</t>
  </si>
  <si>
    <t>(2+1+2,2+0,3+1,03)*2</t>
  </si>
  <si>
    <t>2,77*2</t>
  </si>
  <si>
    <t>roz08_1/ SO700/ D701/ aa/ 3</t>
  </si>
  <si>
    <t>roz08_1/ SO700/ D701/ b</t>
  </si>
  <si>
    <t>11*12,179/cos(10,83)</t>
  </si>
  <si>
    <t>Oplechování nevětraného hřebene z Al plechu s hřebenovým plechem rš 330 mm</t>
  </si>
  <si>
    <t>0,75*10,715</t>
  </si>
  <si>
    <t>Provedení drenážní vrstvy vegetační střechy z kameniva tl do 100 mm sklon do 5°</t>
  </si>
  <si>
    <t>"sníženo o pracovní výšku 1,5 m, v rozích uvažována převazba 1 m na každou stranu"</t>
  </si>
  <si>
    <t>(3,75-1,00)*(1+8,37+1)*2</t>
  </si>
  <si>
    <t>(7,33-1,50)*(1+35,06+1)</t>
  </si>
  <si>
    <t>(7,33-1,50)*(1+11,88+1)</t>
  </si>
  <si>
    <t>(7,33-1,50)*(1+37,62+1)</t>
  </si>
  <si>
    <t>8,37*(0,410+10,715+1,045)</t>
  </si>
  <si>
    <t>"odpočet kruhového otvoru"-23,93</t>
  </si>
  <si>
    <t>Provedení povlakové krytiny střech do 10° podkladní vrstvy pásy na sucho samolepící</t>
  </si>
  <si>
    <t>Montáž izolace tepelné střech plochých lepené za studena nízkoexpanzní (PUR) pěnou, spádová vrstva</t>
  </si>
  <si>
    <t>Lazurovací dvojnásobný akrylátový nátěr tesařských konstrukcí</t>
  </si>
  <si>
    <t>8,37*2+17,361+(0,41+10,715+1,045)</t>
  </si>
  <si>
    <t>Provedení povlakové krytiny střech do 10° navařením fólie PVC na oplechování v plné ploše</t>
  </si>
  <si>
    <t>Povlakové krytiny střech do 10° z tvarovaných poplastovaných lišt délky 2 m závětrná lišta rš 250 mm</t>
  </si>
  <si>
    <t>Montáž izolace tepelné střech plochých lepené nízkoexpanzní (PUR) pěnou atikový klín</t>
  </si>
  <si>
    <t>0,41+10,715+1,045</t>
  </si>
  <si>
    <t>Provedení povlakové krytiny střech do 10° ukotvení fólie talířovou hmoždinkou do polystyrenu nebo vlny</t>
  </si>
  <si>
    <t>plochá15</t>
  </si>
  <si>
    <t>Fasáda přilehlá ke střeše - nenasákavý mat.</t>
  </si>
  <si>
    <t>"odměřeno z dwg."</t>
  </si>
  <si>
    <t>23,39</t>
  </si>
  <si>
    <t>23,64/cos(31,7)</t>
  </si>
  <si>
    <t>17,67/cos(40,2)*10</t>
  </si>
  <si>
    <t>15,67/cos(44,1)*10</t>
  </si>
  <si>
    <t>17,83/cos(40,2)</t>
  </si>
  <si>
    <t>33,15</t>
  </si>
  <si>
    <t>Krytina střechy rovné drážkováním ze svitků z Al plechu rš 500 mm sklonu přes 30 do 60°</t>
  </si>
  <si>
    <t>11,88</t>
  </si>
  <si>
    <t>Oplechování rovné okapové hrany z Al plechu rš 500 mm</t>
  </si>
  <si>
    <t>1*3,970</t>
  </si>
  <si>
    <t>5*2,970/cos(40,2)</t>
  </si>
  <si>
    <t>5*2,630/cos(44,1)</t>
  </si>
  <si>
    <t>1*2,665</t>
  </si>
  <si>
    <t>1*3,970/cos(31,7)</t>
  </si>
  <si>
    <t>1*3,000/cos(40,2)</t>
  </si>
  <si>
    <t>1*2,600</t>
  </si>
  <si>
    <t>Oplechování štítu závětrnou lištou z Al plechu rš 330 mm</t>
  </si>
  <si>
    <t>1*13,50</t>
  </si>
  <si>
    <t>6*11,69</t>
  </si>
  <si>
    <t>5*12,80</t>
  </si>
  <si>
    <t>Oplechování úžlabí z Al plechu rš 1000 mm</t>
  </si>
  <si>
    <t>Příplatek za provedení úžlabí z Al plechu v plechové krytině</t>
  </si>
  <si>
    <t xml:space="preserve">Plochá1-kačírek </t>
  </si>
  <si>
    <t>"odpočet střechy se skladbou S2.2."-(8,37*0,41+8,37*1,045)</t>
  </si>
  <si>
    <t>Provedení drenážní vrstvy vegetační střechy z plastových nopových fólií v nopů do 25 mm do 5°</t>
  </si>
  <si>
    <t>Provedení vegetační vrstvy ze substrátu tl do 100 mm vegetační střechy sklon do 5°</t>
  </si>
  <si>
    <t>roz08_1/ SO700/ D702/ 1</t>
  </si>
  <si>
    <t>20,8+1</t>
  </si>
  <si>
    <t>Obvod hydroizolace (alt. podkladního betonu)</t>
  </si>
  <si>
    <t xml:space="preserve">"směrem ke svahu </t>
  </si>
  <si>
    <t xml:space="preserve">"nižší část </t>
  </si>
  <si>
    <t>0,3*0,6*2</t>
  </si>
  <si>
    <t>Izolace proti zemní vlhkosti nopovou fólií s textilií svislá, výška nopu 8,0 mm, tl do 0,6 mm</t>
  </si>
  <si>
    <t>(20,8+1+1)*1,5</t>
  </si>
  <si>
    <t>Vodorovné přemístění přes 20 do 50 m výkopku/sypaniny z horniny třídy těžitelnosti I skupiny 1 až 3</t>
  </si>
  <si>
    <t>roz08_1/ SO700/ D702/ 2</t>
  </si>
  <si>
    <t>59+1+1</t>
  </si>
  <si>
    <t>32,5</t>
  </si>
  <si>
    <t>(59,049+1,5*2)*2,5</t>
  </si>
  <si>
    <t>roz08_1/ SO700/ D702/ 3</t>
  </si>
  <si>
    <t>roz08_1/ SO700/ D703</t>
  </si>
  <si>
    <t xml:space="preserve">standardně rozměr stavby + 1m na každou stranu </t>
  </si>
  <si>
    <t>roz08_2/ SO100/ SO 101.2/ SO200/ 22109P-II/ SO400/ 401./ SO700/ D703</t>
  </si>
  <si>
    <t>roz08_3/ SO100/ SO 101.3/ SO200/ 22109P-III/ SO700/ D703</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</si>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</sst>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8">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i/>
      <sz val="8"/>
      <color rgb="FF003366"/>
      <name val="Arial CE"/>
    </font>
    <font>
      <sz val="8"/>
      <color rgb="FF0000A8"/>
      <name val="Arial CE"/>
    </font>
    <font>
      <sz val="8"/>
      <name val="Trebuchet MS"/>
      <family val="0"/>
      <charset val="238"/>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7"/>
      <color rgb="FF969696"/>
      <name val="Arial CE"/>
    </font>
    <font>
      <i/>
      <sz val="9"/>
      <color rgb="FF0000FF"/>
      <name val="Arial CE"/>
    </font>
    <font>
      <i/>
      <sz val="8"/>
      <color rgb="FF0000FF"/>
      <name val="Arial CE"/>
    </font>
    <font>
      <sz val="8"/>
      <color rgb="FF000000"/>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6" fillId="0" borderId="0" applyNumberFormat="0" applyFill="0" applyBorder="0" applyAlignment="0" applyProtection="0"/>
  </cellStyleXfs>
  <cellXfs count="36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xf numFmtId="0" fontId="13"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5" fillId="0" borderId="0" xfId="0" applyFont="1" applyAlignment="1">
      <alignment horizontal="left" vertical="center"/>
    </xf>
    <xf numFmtId="0" fontId="16" fillId="2" borderId="0" xfId="0" applyFont="1" applyFill="1" applyAlignment="1">
      <alignment horizontal="center" vertical="center"/>
    </xf>
    <xf numFmtId="0" fontId="0" fillId="0" borderId="0" xfId="0" applyFont="1" applyAlignment="1">
      <alignment horizontal="left" vertical="center"/>
    </xf>
    <xf numFmtId="0" fontId="0" fillId="0" borderId="2" xfId="0" applyBorder="1"/>
    <xf numFmtId="0" fontId="0" fillId="0" borderId="3" xfId="0" applyBorder="1"/>
    <xf numFmtId="0" fontId="0" fillId="0" borderId="4" xfId="0" applyBorder="1"/>
    <xf numFmtId="0" fontId="17" fillId="0" borderId="0" xfId="0" applyFont="1" applyAlignment="1">
      <alignment horizontal="left" vertical="center"/>
    </xf>
    <xf numFmtId="0" fontId="16"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9"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9"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5" xfId="0" applyBorder="1"/>
    <xf numFmtId="0" fontId="0" fillId="0" borderId="0" xfId="0" applyFont="1" applyAlignment="1">
      <alignment vertical="center"/>
    </xf>
    <xf numFmtId="0" fontId="0" fillId="0" borderId="4" xfId="0" applyFont="1" applyBorder="1" applyAlignment="1">
      <alignment vertical="center"/>
    </xf>
    <xf numFmtId="0" fontId="20" fillId="0" borderId="6" xfId="0" applyFont="1" applyBorder="1" applyAlignment="1">
      <alignment horizontal="left" vertical="center"/>
    </xf>
    <xf numFmtId="0" fontId="0" fillId="0" borderId="6" xfId="0" applyFont="1" applyBorder="1" applyAlignment="1">
      <alignment vertical="center"/>
    </xf>
    <xf numFmtId="4" fontId="20" fillId="0" borderId="6" xfId="0" applyNumberFormat="1" applyFont="1" applyBorder="1" applyAlignment="1">
      <alignment vertical="center"/>
    </xf>
    <xf numFmtId="0" fontId="1" fillId="0" borderId="0" xfId="0" applyFont="1" applyAlignment="1">
      <alignment horizontal="right" vertical="center"/>
    </xf>
    <xf numFmtId="0" fontId="1" fillId="0" borderId="4" xfId="0" applyFont="1" applyBorder="1" applyAlignment="1">
      <alignment vertical="center"/>
    </xf>
    <xf numFmtId="164" fontId="1" fillId="0" borderId="0" xfId="0" applyNumberFormat="1" applyFont="1" applyAlignment="1">
      <alignment horizontal="left" vertical="center"/>
    </xf>
    <xf numFmtId="4" fontId="21" fillId="0" borderId="0" xfId="0" applyNumberFormat="1" applyFont="1" applyAlignment="1">
      <alignment vertical="center"/>
    </xf>
    <xf numFmtId="0" fontId="21" fillId="0" borderId="0" xfId="0" applyFont="1" applyAlignment="1">
      <alignment horizontal="lef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center" vertical="center"/>
    </xf>
    <xf numFmtId="0" fontId="4" fillId="4" borderId="8" xfId="0" applyFont="1" applyFill="1" applyBorder="1" applyAlignment="1">
      <alignment horizontal="left"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 fillId="0" borderId="4" xfId="0" applyFont="1" applyBorder="1" applyAlignment="1">
      <alignment vertical="center"/>
    </xf>
    <xf numFmtId="0" fontId="3" fillId="0" borderId="4"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20"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2" fillId="0" borderId="12" xfId="0" applyFont="1" applyBorder="1" applyAlignment="1">
      <alignment horizontal="center" vertical="center"/>
    </xf>
    <xf numFmtId="0" fontId="22"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3" fillId="0" borderId="15" xfId="0" applyFont="1" applyBorder="1" applyAlignment="1">
      <alignment horizontal="left" vertical="center"/>
    </xf>
    <xf numFmtId="0" fontId="23"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4" fillId="5" borderId="7" xfId="0" applyFont="1" applyFill="1" applyBorder="1" applyAlignment="1">
      <alignment horizontal="center" vertical="center"/>
    </xf>
    <xf numFmtId="0" fontId="24" fillId="5" borderId="8" xfId="0" applyFont="1" applyFill="1" applyBorder="1" applyAlignment="1">
      <alignment horizontal="left" vertical="center"/>
    </xf>
    <xf numFmtId="0" fontId="0" fillId="5" borderId="8" xfId="0" applyFont="1" applyFill="1" applyBorder="1" applyAlignment="1">
      <alignment vertical="center"/>
    </xf>
    <xf numFmtId="0" fontId="24" fillId="5" borderId="8" xfId="0" applyFont="1" applyFill="1" applyBorder="1" applyAlignment="1">
      <alignment horizontal="center" vertical="center"/>
    </xf>
    <xf numFmtId="0" fontId="24" fillId="5" borderId="8" xfId="0" applyFont="1" applyFill="1" applyBorder="1" applyAlignment="1">
      <alignment horizontal="right" vertical="center"/>
    </xf>
    <xf numFmtId="0" fontId="24" fillId="5" borderId="9" xfId="0" applyFont="1" applyFill="1" applyBorder="1" applyAlignment="1">
      <alignment horizontal="center"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0" fillId="0" borderId="12" xfId="0" applyFont="1" applyBorder="1" applyAlignment="1">
      <alignment vertical="center"/>
    </xf>
    <xf numFmtId="0" fontId="0" fillId="0" borderId="13" xfId="0" applyFont="1" applyBorder="1" applyAlignment="1">
      <alignment vertical="center"/>
    </xf>
    <xf numFmtId="0" fontId="0" fillId="0" borderId="14" xfId="0" applyFont="1" applyBorder="1" applyAlignment="1">
      <alignment vertical="center"/>
    </xf>
    <xf numFmtId="0" fontId="4" fillId="0" borderId="4"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4" fontId="26" fillId="0" borderId="0" xfId="0" applyNumberFormat="1" applyFont="1" applyAlignment="1">
      <alignment horizontal="right" vertical="center"/>
    </xf>
    <xf numFmtId="4" fontId="26" fillId="0" borderId="0" xfId="0" applyNumberFormat="1" applyFont="1" applyAlignment="1">
      <alignment vertical="center"/>
    </xf>
    <xf numFmtId="0" fontId="4" fillId="0" borderId="0" xfId="0" applyFont="1" applyAlignment="1">
      <alignment horizontal="center" vertical="center"/>
    </xf>
    <xf numFmtId="4" fontId="22" fillId="0" borderId="15" xfId="0" applyNumberFormat="1" applyFont="1" applyBorder="1" applyAlignment="1">
      <alignment vertical="center"/>
    </xf>
    <xf numFmtId="4" fontId="22" fillId="0" borderId="0" xfId="0" applyNumberFormat="1" applyFont="1" applyBorder="1" applyAlignment="1">
      <alignment vertical="center"/>
    </xf>
    <xf numFmtId="166" fontId="22" fillId="0" borderId="0" xfId="0" applyNumberFormat="1" applyFont="1" applyBorder="1" applyAlignment="1">
      <alignment vertical="center"/>
    </xf>
    <xf numFmtId="4" fontId="22" fillId="0" borderId="16" xfId="0" applyNumberFormat="1" applyFont="1" applyBorder="1" applyAlignment="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4" xfId="0" applyFont="1" applyBorder="1" applyAlignment="1">
      <alignment vertical="center"/>
    </xf>
    <xf numFmtId="0" fontId="28" fillId="0" borderId="0" xfId="0" applyFont="1" applyAlignment="1">
      <alignment vertical="center"/>
    </xf>
    <xf numFmtId="0" fontId="28" fillId="0" borderId="0" xfId="0" applyFont="1" applyAlignment="1">
      <alignment horizontal="left" vertical="center" wrapText="1"/>
    </xf>
    <xf numFmtId="0" fontId="29" fillId="0" borderId="0" xfId="0" applyFont="1" applyAlignment="1">
      <alignment vertical="center"/>
    </xf>
    <xf numFmtId="4" fontId="29" fillId="0" borderId="0" xfId="0" applyNumberFormat="1" applyFont="1" applyAlignment="1">
      <alignment horizontal="right" vertical="center"/>
    </xf>
    <xf numFmtId="4" fontId="29" fillId="0" borderId="0" xfId="0" applyNumberFormat="1" applyFont="1" applyAlignment="1">
      <alignment vertical="center"/>
    </xf>
    <xf numFmtId="0" fontId="3" fillId="0" borderId="0" xfId="0" applyFont="1" applyAlignment="1">
      <alignment horizontal="center" vertical="center"/>
    </xf>
    <xf numFmtId="4" fontId="30" fillId="0" borderId="15" xfId="0" applyNumberFormat="1" applyFont="1" applyBorder="1" applyAlignment="1">
      <alignment vertical="center"/>
    </xf>
    <xf numFmtId="4" fontId="30" fillId="0" borderId="0" xfId="0" applyNumberFormat="1" applyFont="1" applyBorder="1" applyAlignment="1">
      <alignment vertical="center"/>
    </xf>
    <xf numFmtId="166" fontId="30" fillId="0" borderId="0" xfId="0" applyNumberFormat="1" applyFont="1" applyBorder="1" applyAlignment="1">
      <alignment vertical="center"/>
    </xf>
    <xf numFmtId="4" fontId="30" fillId="0" borderId="16" xfId="0" applyNumberFormat="1" applyFont="1" applyBorder="1" applyAlignment="1">
      <alignment vertical="center"/>
    </xf>
    <xf numFmtId="0" fontId="5" fillId="0" borderId="0" xfId="0" applyFont="1" applyAlignment="1">
      <alignment horizontal="left" vertical="center"/>
    </xf>
    <xf numFmtId="0" fontId="31"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5"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6" xfId="0" applyNumberFormat="1" applyFont="1" applyBorder="1" applyAlignment="1">
      <alignment vertical="center"/>
    </xf>
    <xf numFmtId="0" fontId="32" fillId="0" borderId="0" xfId="1" applyFont="1" applyAlignment="1">
      <alignment horizontal="center" vertical="center"/>
    </xf>
    <xf numFmtId="4" fontId="1" fillId="0" borderId="20" xfId="0" applyNumberFormat="1" applyFont="1" applyBorder="1" applyAlignment="1">
      <alignment vertical="center"/>
    </xf>
    <xf numFmtId="4" fontId="1" fillId="0" borderId="21" xfId="0" applyNumberFormat="1" applyFont="1" applyBorder="1" applyAlignment="1">
      <alignment vertical="center"/>
    </xf>
    <xf numFmtId="166" fontId="1" fillId="0" borderId="21" xfId="0" applyNumberFormat="1" applyFont="1" applyBorder="1" applyAlignment="1">
      <alignment vertical="center"/>
    </xf>
    <xf numFmtId="4" fontId="1" fillId="0" borderId="22" xfId="0" applyNumberFormat="1" applyFont="1" applyBorder="1" applyAlignment="1">
      <alignment vertical="center"/>
    </xf>
    <xf numFmtId="0" fontId="33" fillId="0" borderId="0" xfId="0" applyFont="1" applyAlignment="1">
      <alignment horizontal="left" vertical="center"/>
    </xf>
    <xf numFmtId="0" fontId="1" fillId="0" borderId="0" xfId="0" applyFont="1" applyAlignment="1">
      <alignment horizontal="left" vertical="center" wrapText="1"/>
    </xf>
    <xf numFmtId="0" fontId="23" fillId="0" borderId="0" xfId="0" applyFont="1" applyAlignment="1">
      <alignment horizontal="left" vertical="center"/>
    </xf>
    <xf numFmtId="0" fontId="0" fillId="0" borderId="4" xfId="0" applyBorder="1" applyAlignment="1">
      <alignmen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20"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7" xfId="0" applyFont="1" applyFill="1" applyBorder="1" applyAlignment="1">
      <alignment horizontal="left" vertical="center"/>
    </xf>
    <xf numFmtId="0" fontId="4" fillId="5" borderId="8" xfId="0" applyFont="1" applyFill="1" applyBorder="1" applyAlignment="1">
      <alignment horizontal="right" vertical="center"/>
    </xf>
    <xf numFmtId="0" fontId="4" fillId="5" borderId="8" xfId="0" applyFont="1" applyFill="1" applyBorder="1" applyAlignment="1">
      <alignment horizontal="center" vertical="center"/>
    </xf>
    <xf numFmtId="4" fontId="4" fillId="5" borderId="8" xfId="0" applyNumberFormat="1" applyFont="1" applyFill="1" applyBorder="1" applyAlignment="1">
      <alignment vertical="center"/>
    </xf>
    <xf numFmtId="0" fontId="0" fillId="5" borderId="9" xfId="0" applyFont="1" applyFill="1" applyBorder="1" applyAlignment="1">
      <alignment vertical="center"/>
    </xf>
    <xf numFmtId="0" fontId="24" fillId="5" borderId="0" xfId="0" applyFont="1" applyFill="1" applyAlignment="1">
      <alignment horizontal="left" vertical="center"/>
    </xf>
    <xf numFmtId="0" fontId="24" fillId="5" borderId="0" xfId="0" applyFont="1" applyFill="1" applyAlignment="1">
      <alignment horizontal="right" vertical="center"/>
    </xf>
    <xf numFmtId="0" fontId="34" fillId="0" borderId="0" xfId="0" applyFont="1" applyAlignment="1">
      <alignment horizontal="left" vertical="center"/>
    </xf>
    <xf numFmtId="0" fontId="6" fillId="0" borderId="4" xfId="0" applyFont="1" applyBorder="1" applyAlignment="1">
      <alignment vertical="center"/>
    </xf>
    <xf numFmtId="0" fontId="6" fillId="0" borderId="21" xfId="0" applyFont="1" applyBorder="1" applyAlignment="1">
      <alignment horizontal="left" vertical="center"/>
    </xf>
    <xf numFmtId="0" fontId="6" fillId="0" borderId="21" xfId="0" applyFont="1" applyBorder="1" applyAlignment="1">
      <alignment vertical="center"/>
    </xf>
    <xf numFmtId="4" fontId="6" fillId="0" borderId="21" xfId="0" applyNumberFormat="1" applyFont="1" applyBorder="1" applyAlignment="1">
      <alignment vertical="center"/>
    </xf>
    <xf numFmtId="0" fontId="7" fillId="0" borderId="4" xfId="0" applyFont="1" applyBorder="1" applyAlignment="1">
      <alignment vertical="center"/>
    </xf>
    <xf numFmtId="0" fontId="7" fillId="0" borderId="21" xfId="0" applyFont="1" applyBorder="1" applyAlignment="1">
      <alignment horizontal="left" vertical="center"/>
    </xf>
    <xf numFmtId="0" fontId="7" fillId="0" borderId="21" xfId="0" applyFont="1" applyBorder="1" applyAlignment="1">
      <alignment vertical="center"/>
    </xf>
    <xf numFmtId="4" fontId="7" fillId="0" borderId="21" xfId="0" applyNumberFormat="1"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9" xfId="0" applyFont="1" applyFill="1" applyBorder="1" applyAlignment="1">
      <alignment horizontal="center" vertical="center" wrapText="1"/>
    </xf>
    <xf numFmtId="0" fontId="0" fillId="0" borderId="4" xfId="0" applyBorder="1" applyAlignment="1">
      <alignment horizontal="center" vertical="center" wrapText="1"/>
    </xf>
    <xf numFmtId="4" fontId="26" fillId="0" borderId="0" xfId="0" applyNumberFormat="1" applyFont="1" applyAlignment="1"/>
    <xf numFmtId="166" fontId="35" fillId="0" borderId="13" xfId="0" applyNumberFormat="1" applyFont="1" applyBorder="1" applyAlignment="1"/>
    <xf numFmtId="166" fontId="35" fillId="0" borderId="14" xfId="0" applyNumberFormat="1" applyFont="1" applyBorder="1" applyAlignment="1"/>
    <xf numFmtId="4" fontId="36" fillId="0" borderId="0" xfId="0" applyNumberFormat="1" applyFont="1" applyAlignment="1">
      <alignment vertical="center"/>
    </xf>
    <xf numFmtId="0" fontId="8" fillId="0" borderId="4"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5" xfId="0" applyFont="1" applyBorder="1" applyAlignment="1"/>
    <xf numFmtId="0" fontId="8" fillId="0" borderId="0" xfId="0" applyFont="1" applyBorder="1" applyAlignment="1"/>
    <xf numFmtId="166" fontId="8" fillId="0" borderId="0" xfId="0" applyNumberFormat="1" applyFont="1" applyBorder="1" applyAlignment="1"/>
    <xf numFmtId="166" fontId="8" fillId="0" borderId="16"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4" xfId="0" applyFont="1" applyBorder="1" applyAlignment="1" applyProtection="1">
      <alignment vertical="center"/>
      <protection locked="0"/>
    </xf>
    <xf numFmtId="0" fontId="24" fillId="0" borderId="23" xfId="0" applyFont="1" applyBorder="1" applyAlignment="1" applyProtection="1">
      <alignment horizontal="center" vertical="center"/>
      <protection locked="0"/>
    </xf>
    <xf numFmtId="49" fontId="24" fillId="0" borderId="23" xfId="0" applyNumberFormat="1" applyFont="1" applyBorder="1" applyAlignment="1" applyProtection="1">
      <alignment horizontal="left" vertical="center" wrapText="1"/>
      <protection locked="0"/>
    </xf>
    <xf numFmtId="0" fontId="24" fillId="0" borderId="23" xfId="0" applyFont="1" applyBorder="1" applyAlignment="1" applyProtection="1">
      <alignment horizontal="left" vertical="center" wrapText="1"/>
      <protection locked="0"/>
    </xf>
    <xf numFmtId="0" fontId="24" fillId="0" borderId="23" xfId="0" applyFont="1" applyBorder="1" applyAlignment="1" applyProtection="1">
      <alignment horizontal="center" vertical="center" wrapText="1"/>
      <protection locked="0"/>
    </xf>
    <xf numFmtId="167" fontId="24" fillId="0" borderId="23" xfId="0" applyNumberFormat="1" applyFont="1" applyBorder="1" applyAlignment="1" applyProtection="1">
      <alignment vertical="center"/>
      <protection locked="0"/>
    </xf>
    <xf numFmtId="4" fontId="24" fillId="3" borderId="23" xfId="0" applyNumberFormat="1" applyFont="1" applyFill="1" applyBorder="1" applyAlignment="1" applyProtection="1">
      <alignment vertical="center"/>
      <protection locked="0"/>
    </xf>
    <xf numFmtId="4" fontId="24" fillId="0" borderId="23" xfId="0" applyNumberFormat="1" applyFont="1" applyBorder="1" applyAlignment="1" applyProtection="1">
      <alignment vertical="center"/>
      <protection locked="0"/>
    </xf>
    <xf numFmtId="0" fontId="25" fillId="3" borderId="15" xfId="0" applyFont="1" applyFill="1" applyBorder="1" applyAlignment="1" applyProtection="1">
      <alignment horizontal="left" vertical="center"/>
      <protection locked="0"/>
    </xf>
    <xf numFmtId="0" fontId="25" fillId="0" borderId="0" xfId="0" applyFont="1" applyBorder="1" applyAlignment="1">
      <alignment horizontal="center" vertical="center"/>
    </xf>
    <xf numFmtId="166" fontId="25" fillId="0" borderId="0" xfId="0" applyNumberFormat="1" applyFont="1" applyBorder="1" applyAlignment="1">
      <alignment vertical="center"/>
    </xf>
    <xf numFmtId="166" fontId="25" fillId="0" borderId="16" xfId="0" applyNumberFormat="1" applyFont="1" applyBorder="1" applyAlignment="1">
      <alignment vertical="center"/>
    </xf>
    <xf numFmtId="0" fontId="24" fillId="0" borderId="0" xfId="0" applyFont="1" applyAlignment="1">
      <alignment horizontal="left" vertical="center"/>
    </xf>
    <xf numFmtId="4" fontId="0" fillId="0" borderId="0" xfId="0" applyNumberFormat="1" applyFont="1" applyAlignment="1">
      <alignment vertical="center"/>
    </xf>
    <xf numFmtId="0" fontId="37" fillId="0" borderId="0" xfId="0" applyFont="1" applyAlignment="1">
      <alignment horizontal="left" vertical="center"/>
    </xf>
    <xf numFmtId="0" fontId="38" fillId="0" borderId="0" xfId="1" applyFont="1" applyAlignment="1">
      <alignment vertical="center" wrapText="1"/>
    </xf>
    <xf numFmtId="0" fontId="0" fillId="0" borderId="0" xfId="0" applyFont="1" applyAlignment="1" applyProtection="1">
      <alignment vertical="center"/>
      <protection locked="0"/>
    </xf>
    <xf numFmtId="0" fontId="0" fillId="0" borderId="15" xfId="0" applyFont="1" applyBorder="1" applyAlignment="1">
      <alignment vertical="center"/>
    </xf>
    <xf numFmtId="0" fontId="0" fillId="0" borderId="0" xfId="0" applyBorder="1" applyAlignment="1">
      <alignment vertical="center"/>
    </xf>
    <xf numFmtId="0" fontId="39" fillId="0" borderId="0" xfId="0" applyFont="1" applyAlignment="1">
      <alignment horizontal="left" vertical="center"/>
    </xf>
    <xf numFmtId="0" fontId="40" fillId="0" borderId="0" xfId="0" applyFont="1" applyAlignment="1">
      <alignment vertical="center" wrapText="1"/>
    </xf>
    <xf numFmtId="0" fontId="0" fillId="0" borderId="20" xfId="0" applyFont="1" applyBorder="1" applyAlignment="1">
      <alignment vertical="center"/>
    </xf>
    <xf numFmtId="0" fontId="0" fillId="0" borderId="21" xfId="0" applyBorder="1" applyAlignment="1">
      <alignment vertical="center"/>
    </xf>
    <xf numFmtId="0" fontId="0" fillId="0" borderId="21" xfId="0" applyFont="1" applyBorder="1" applyAlignment="1">
      <alignment vertical="center"/>
    </xf>
    <xf numFmtId="0" fontId="0" fillId="0" borderId="22" xfId="0" applyFont="1" applyBorder="1" applyAlignment="1">
      <alignment vertical="center"/>
    </xf>
    <xf numFmtId="0" fontId="9" fillId="0" borderId="4"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5" xfId="0" applyFont="1" applyBorder="1" applyAlignment="1">
      <alignment vertical="center"/>
    </xf>
    <xf numFmtId="0" fontId="9" fillId="0" borderId="0" xfId="0" applyFont="1" applyBorder="1" applyAlignment="1">
      <alignment vertical="center"/>
    </xf>
    <xf numFmtId="0" fontId="9" fillId="0" borderId="16" xfId="0" applyFont="1" applyBorder="1" applyAlignment="1">
      <alignment vertical="center"/>
    </xf>
    <xf numFmtId="0" fontId="10" fillId="0" borderId="4"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5" xfId="0" applyFont="1" applyBorder="1" applyAlignment="1">
      <alignment vertical="center"/>
    </xf>
    <xf numFmtId="0" fontId="10" fillId="0" borderId="0" xfId="0" applyFont="1" applyBorder="1" applyAlignment="1">
      <alignment vertical="center"/>
    </xf>
    <xf numFmtId="0" fontId="10" fillId="0" borderId="16" xfId="0" applyFont="1" applyBorder="1" applyAlignment="1">
      <alignment vertical="center"/>
    </xf>
    <xf numFmtId="0" fontId="11" fillId="0" borderId="4"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pplyProtection="1">
      <alignment vertical="center"/>
      <protection locked="0"/>
    </xf>
    <xf numFmtId="0" fontId="11" fillId="0" borderId="15" xfId="0" applyFont="1" applyBorder="1" applyAlignment="1">
      <alignment vertical="center"/>
    </xf>
    <xf numFmtId="0" fontId="11" fillId="0" borderId="0" xfId="0" applyFont="1" applyBorder="1" applyAlignment="1">
      <alignment vertical="center"/>
    </xf>
    <xf numFmtId="0" fontId="11" fillId="0" borderId="16" xfId="0" applyFont="1" applyBorder="1" applyAlignment="1">
      <alignment vertical="center"/>
    </xf>
    <xf numFmtId="0" fontId="41" fillId="0" borderId="23" xfId="0" applyFont="1" applyBorder="1" applyAlignment="1" applyProtection="1">
      <alignment horizontal="center" vertical="center"/>
      <protection locked="0"/>
    </xf>
    <xf numFmtId="49" fontId="41" fillId="0" borderId="23" xfId="0" applyNumberFormat="1" applyFont="1" applyBorder="1" applyAlignment="1" applyProtection="1">
      <alignment horizontal="left" vertical="center" wrapText="1"/>
      <protection locked="0"/>
    </xf>
    <xf numFmtId="0" fontId="41" fillId="0" borderId="23" xfId="0" applyFont="1" applyBorder="1" applyAlignment="1" applyProtection="1">
      <alignment horizontal="left" vertical="center" wrapText="1"/>
      <protection locked="0"/>
    </xf>
    <xf numFmtId="0" fontId="41" fillId="0" borderId="23" xfId="0" applyFont="1" applyBorder="1" applyAlignment="1" applyProtection="1">
      <alignment horizontal="center" vertical="center" wrapText="1"/>
      <protection locked="0"/>
    </xf>
    <xf numFmtId="167" fontId="41" fillId="0" borderId="23" xfId="0" applyNumberFormat="1" applyFont="1" applyBorder="1" applyAlignment="1" applyProtection="1">
      <alignment vertical="center"/>
      <protection locked="0"/>
    </xf>
    <xf numFmtId="4" fontId="41" fillId="3" borderId="23" xfId="0" applyNumberFormat="1" applyFont="1" applyFill="1" applyBorder="1" applyAlignment="1" applyProtection="1">
      <alignment vertical="center"/>
      <protection locked="0"/>
    </xf>
    <xf numFmtId="4" fontId="41" fillId="0" borderId="23" xfId="0" applyNumberFormat="1" applyFont="1" applyBorder="1" applyAlignment="1" applyProtection="1">
      <alignment vertical="center"/>
      <protection locked="0"/>
    </xf>
    <xf numFmtId="0" fontId="42" fillId="0" borderId="4" xfId="0" applyFont="1" applyBorder="1" applyAlignment="1">
      <alignment vertical="center"/>
    </xf>
    <xf numFmtId="0" fontId="41" fillId="3" borderId="15" xfId="0" applyFont="1" applyFill="1" applyBorder="1" applyAlignment="1" applyProtection="1">
      <alignment horizontal="left" vertical="center"/>
      <protection locked="0"/>
    </xf>
    <xf numFmtId="0" fontId="41" fillId="0" borderId="0" xfId="0" applyFont="1" applyBorder="1" applyAlignment="1">
      <alignment horizontal="center" vertical="center"/>
    </xf>
    <xf numFmtId="0" fontId="9" fillId="0" borderId="20" xfId="0" applyFont="1" applyBorder="1" applyAlignment="1">
      <alignment vertical="center"/>
    </xf>
    <xf numFmtId="0" fontId="9" fillId="0" borderId="21" xfId="0" applyFont="1" applyBorder="1" applyAlignment="1">
      <alignment vertical="center"/>
    </xf>
    <xf numFmtId="0" fontId="9" fillId="0" borderId="22" xfId="0" applyFont="1" applyBorder="1" applyAlignment="1">
      <alignment vertical="center"/>
    </xf>
    <xf numFmtId="0" fontId="25" fillId="3" borderId="20" xfId="0" applyFont="1" applyFill="1" applyBorder="1" applyAlignment="1" applyProtection="1">
      <alignment horizontal="left" vertical="center"/>
      <protection locked="0"/>
    </xf>
    <xf numFmtId="0" fontId="25" fillId="0" borderId="21" xfId="0" applyFont="1" applyBorder="1" applyAlignment="1">
      <alignment horizontal="center" vertical="center"/>
    </xf>
    <xf numFmtId="166" fontId="25" fillId="0" borderId="21" xfId="0" applyNumberFormat="1" applyFont="1" applyBorder="1" applyAlignment="1">
      <alignment vertical="center"/>
    </xf>
    <xf numFmtId="166" fontId="25" fillId="0" borderId="22" xfId="0" applyNumberFormat="1" applyFont="1" applyBorder="1" applyAlignment="1">
      <alignment vertical="center"/>
    </xf>
    <xf numFmtId="0" fontId="43" fillId="0" borderId="0" xfId="0" applyFont="1" applyAlignment="1">
      <alignment horizontal="left" vertical="center"/>
    </xf>
    <xf numFmtId="0" fontId="43" fillId="0" borderId="0" xfId="0" applyFont="1" applyAlignment="1">
      <alignment horizontal="left" vertical="center" wrapText="1"/>
    </xf>
    <xf numFmtId="0" fontId="12" fillId="0" borderId="4" xfId="0" applyFont="1" applyBorder="1" applyAlignment="1"/>
    <xf numFmtId="0" fontId="12" fillId="0" borderId="0" xfId="0" applyFont="1" applyAlignment="1">
      <alignment horizontal="left"/>
    </xf>
    <xf numFmtId="0" fontId="12" fillId="0" borderId="0" xfId="0" applyFont="1" applyAlignment="1" applyProtection="1">
      <protection locked="0"/>
    </xf>
    <xf numFmtId="4" fontId="12" fillId="0" borderId="0" xfId="0" applyNumberFormat="1" applyFont="1" applyAlignment="1"/>
    <xf numFmtId="0" fontId="12" fillId="0" borderId="15" xfId="0" applyFont="1" applyBorder="1" applyAlignment="1"/>
    <xf numFmtId="0" fontId="12" fillId="0" borderId="0" xfId="0" applyFont="1" applyBorder="1" applyAlignment="1"/>
    <xf numFmtId="166" fontId="12" fillId="0" borderId="0" xfId="0" applyNumberFormat="1" applyFont="1" applyBorder="1" applyAlignment="1"/>
    <xf numFmtId="166" fontId="12" fillId="0" borderId="16" xfId="0" applyNumberFormat="1" applyFont="1" applyBorder="1" applyAlignment="1"/>
    <xf numFmtId="0" fontId="12" fillId="0" borderId="0" xfId="0" applyFont="1" applyAlignment="1">
      <alignment horizontal="center"/>
    </xf>
    <xf numFmtId="4" fontId="12" fillId="0" borderId="0" xfId="0" applyNumberFormat="1" applyFont="1" applyAlignment="1">
      <alignment vertical="center"/>
    </xf>
    <xf numFmtId="0" fontId="13" fillId="0" borderId="4" xfId="0" applyFont="1" applyBorder="1" applyAlignment="1">
      <alignment vertical="center"/>
    </xf>
    <xf numFmtId="0" fontId="13" fillId="0" borderId="0" xfId="0" applyFont="1" applyAlignment="1">
      <alignment horizontal="left" vertical="center"/>
    </xf>
    <xf numFmtId="0" fontId="13" fillId="0" borderId="0" xfId="0" applyFont="1" applyAlignment="1">
      <alignment horizontal="left" vertical="center" wrapText="1"/>
    </xf>
    <xf numFmtId="167" fontId="13" fillId="0" borderId="0" xfId="0" applyNumberFormat="1" applyFont="1" applyAlignment="1">
      <alignment vertical="center"/>
    </xf>
    <xf numFmtId="0" fontId="13" fillId="0" borderId="0" xfId="0" applyFont="1" applyAlignment="1" applyProtection="1">
      <alignment vertical="center"/>
      <protection locked="0"/>
    </xf>
    <xf numFmtId="0" fontId="13" fillId="0" borderId="15" xfId="0" applyFont="1" applyBorder="1" applyAlignment="1">
      <alignment vertical="center"/>
    </xf>
    <xf numFmtId="0" fontId="13" fillId="0" borderId="0" xfId="0" applyFont="1" applyBorder="1" applyAlignment="1">
      <alignment vertical="center"/>
    </xf>
    <xf numFmtId="0" fontId="13" fillId="0" borderId="16" xfId="0" applyFont="1" applyBorder="1" applyAlignment="1">
      <alignment vertical="center"/>
    </xf>
    <xf numFmtId="0" fontId="41" fillId="3" borderId="20" xfId="0" applyFont="1" applyFill="1" applyBorder="1" applyAlignment="1" applyProtection="1">
      <alignment horizontal="left" vertical="center"/>
      <protection locked="0"/>
    </xf>
    <xf numFmtId="0" fontId="41" fillId="0" borderId="21" xfId="0" applyFont="1" applyBorder="1" applyAlignment="1">
      <alignment horizontal="center" vertical="center"/>
    </xf>
    <xf numFmtId="167" fontId="24" fillId="3" borderId="23" xfId="0" applyNumberFormat="1" applyFont="1" applyFill="1" applyBorder="1" applyAlignment="1" applyProtection="1">
      <alignment vertical="center"/>
      <protection locked="0"/>
    </xf>
    <xf numFmtId="0" fontId="10" fillId="0" borderId="20" xfId="0" applyFont="1" applyBorder="1" applyAlignment="1">
      <alignment vertical="center"/>
    </xf>
    <xf numFmtId="0" fontId="10" fillId="0" borderId="21" xfId="0" applyFont="1" applyBorder="1" applyAlignment="1">
      <alignment vertical="center"/>
    </xf>
    <xf numFmtId="0" fontId="10" fillId="0" borderId="22" xfId="0" applyFont="1" applyBorder="1" applyAlignment="1">
      <alignment vertical="center"/>
    </xf>
    <xf numFmtId="0" fontId="4" fillId="0" borderId="0" xfId="0" applyFont="1" applyAlignment="1">
      <alignment horizontal="left" vertical="center" wrapText="1"/>
    </xf>
    <xf numFmtId="0" fontId="44" fillId="0" borderId="17" xfId="0" applyFont="1" applyBorder="1" applyAlignment="1">
      <alignment horizontal="left" vertical="center" wrapText="1"/>
    </xf>
    <xf numFmtId="0" fontId="44" fillId="0" borderId="23" xfId="0" applyFont="1" applyBorder="1" applyAlignment="1">
      <alignment horizontal="left" vertical="center" wrapText="1"/>
    </xf>
    <xf numFmtId="0" fontId="44" fillId="0" borderId="23" xfId="0" applyFont="1" applyBorder="1" applyAlignment="1">
      <alignment horizontal="left" vertical="center"/>
    </xf>
    <xf numFmtId="167" fontId="44"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xf numFmtId="0" fontId="0" fillId="0" borderId="0" xfId="0" applyAlignment="1">
      <alignment vertical="top"/>
    </xf>
    <xf numFmtId="0" fontId="45" fillId="0" borderId="24" xfId="0" applyFont="1" applyBorder="1" applyAlignment="1">
      <alignment vertical="center" wrapText="1"/>
    </xf>
    <xf numFmtId="0" fontId="45" fillId="0" borderId="25" xfId="0" applyFont="1" applyBorder="1" applyAlignment="1">
      <alignment vertical="center" wrapText="1"/>
    </xf>
    <xf numFmtId="0" fontId="45" fillId="0" borderId="26" xfId="0" applyFont="1" applyBorder="1" applyAlignment="1">
      <alignment vertical="center" wrapText="1"/>
    </xf>
    <xf numFmtId="0" fontId="45" fillId="0" borderId="27" xfId="0" applyFont="1" applyBorder="1" applyAlignment="1">
      <alignment horizontal="center" vertical="center" wrapText="1"/>
    </xf>
    <xf numFmtId="0" fontId="46" fillId="0" borderId="1"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27" xfId="0" applyFont="1" applyBorder="1" applyAlignment="1">
      <alignment vertical="center" wrapText="1"/>
    </xf>
    <xf numFmtId="0" fontId="47" fillId="0" borderId="29" xfId="0" applyFont="1" applyBorder="1" applyAlignment="1">
      <alignment horizontal="left" wrapText="1"/>
    </xf>
    <xf numFmtId="0" fontId="45" fillId="0" borderId="28" xfId="0" applyFont="1" applyBorder="1" applyAlignment="1">
      <alignment vertical="center" wrapText="1"/>
    </xf>
    <xf numFmtId="0" fontId="47" fillId="0" borderId="1" xfId="0" applyFont="1" applyBorder="1" applyAlignment="1">
      <alignment horizontal="left" vertical="center" wrapText="1"/>
    </xf>
    <xf numFmtId="0" fontId="48" fillId="0" borderId="1" xfId="0" applyFont="1" applyBorder="1" applyAlignment="1">
      <alignment horizontal="left" vertical="center" wrapText="1"/>
    </xf>
    <xf numFmtId="0" fontId="49" fillId="0" borderId="27" xfId="0" applyFont="1" applyBorder="1" applyAlignment="1">
      <alignment vertical="center" wrapText="1"/>
    </xf>
    <xf numFmtId="0" fontId="48" fillId="0" borderId="1" xfId="0" applyFont="1" applyBorder="1" applyAlignment="1">
      <alignment vertical="center" wrapText="1"/>
    </xf>
    <xf numFmtId="0" fontId="48" fillId="0" borderId="1" xfId="0" applyFont="1" applyBorder="1" applyAlignment="1">
      <alignment horizontal="left" vertical="center"/>
    </xf>
    <xf numFmtId="0" fontId="48" fillId="0" borderId="1" xfId="0" applyFont="1" applyBorder="1" applyAlignment="1">
      <alignment vertical="center"/>
    </xf>
    <xf numFmtId="49" fontId="48" fillId="0" borderId="1" xfId="0" applyNumberFormat="1" applyFont="1" applyBorder="1" applyAlignment="1">
      <alignment horizontal="left" vertical="center" wrapText="1"/>
    </xf>
    <xf numFmtId="49" fontId="48" fillId="0" borderId="1" xfId="0" applyNumberFormat="1" applyFont="1" applyBorder="1" applyAlignment="1">
      <alignment vertical="center" wrapText="1"/>
    </xf>
    <xf numFmtId="0" fontId="45" fillId="0" borderId="30" xfId="0" applyFont="1" applyBorder="1" applyAlignment="1">
      <alignment vertical="center" wrapText="1"/>
    </xf>
    <xf numFmtId="0" fontId="50" fillId="0" borderId="29" xfId="0" applyFont="1" applyBorder="1" applyAlignment="1">
      <alignment vertical="center" wrapText="1"/>
    </xf>
    <xf numFmtId="0" fontId="45" fillId="0" borderId="31" xfId="0" applyFont="1" applyBorder="1" applyAlignment="1">
      <alignment vertical="center" wrapText="1"/>
    </xf>
    <xf numFmtId="0" fontId="45" fillId="0" borderId="1" xfId="0" applyFont="1" applyBorder="1" applyAlignment="1">
      <alignment vertical="top"/>
    </xf>
    <xf numFmtId="0" fontId="45" fillId="0" borderId="0" xfId="0" applyFont="1" applyAlignment="1">
      <alignment vertical="top"/>
    </xf>
    <xf numFmtId="0" fontId="45" fillId="0" borderId="24" xfId="0" applyFont="1" applyBorder="1" applyAlignment="1">
      <alignment horizontal="left" vertical="center"/>
    </xf>
    <xf numFmtId="0" fontId="45" fillId="0" borderId="25" xfId="0" applyFont="1" applyBorder="1" applyAlignment="1">
      <alignment horizontal="left" vertical="center"/>
    </xf>
    <xf numFmtId="0" fontId="45" fillId="0" borderId="26" xfId="0" applyFont="1" applyBorder="1" applyAlignment="1">
      <alignment horizontal="left" vertical="center"/>
    </xf>
    <xf numFmtId="0" fontId="45" fillId="0" borderId="27" xfId="0" applyFont="1" applyBorder="1" applyAlignment="1">
      <alignment horizontal="left" vertical="center"/>
    </xf>
    <xf numFmtId="0" fontId="46" fillId="0" borderId="1" xfId="0" applyFont="1" applyBorder="1" applyAlignment="1">
      <alignment horizontal="center" vertical="center"/>
    </xf>
    <xf numFmtId="0" fontId="45" fillId="0" borderId="28" xfId="0" applyFont="1" applyBorder="1" applyAlignment="1">
      <alignment horizontal="left" vertical="center"/>
    </xf>
    <xf numFmtId="0" fontId="47" fillId="0" borderId="1" xfId="0" applyFont="1" applyBorder="1" applyAlignment="1">
      <alignment horizontal="left" vertical="center"/>
    </xf>
    <xf numFmtId="0" fontId="51" fillId="0" borderId="0" xfId="0" applyFont="1" applyAlignment="1">
      <alignment horizontal="left" vertical="center"/>
    </xf>
    <xf numFmtId="0" fontId="47" fillId="0" borderId="29" xfId="0" applyFont="1" applyBorder="1" applyAlignment="1">
      <alignment horizontal="left" vertical="center"/>
    </xf>
    <xf numFmtId="0" fontId="47" fillId="0" borderId="29" xfId="0" applyFont="1" applyBorder="1" applyAlignment="1">
      <alignment horizontal="center" vertical="center"/>
    </xf>
    <xf numFmtId="0" fontId="51" fillId="0" borderId="29" xfId="0" applyFont="1" applyBorder="1" applyAlignment="1">
      <alignment horizontal="left" vertical="center"/>
    </xf>
    <xf numFmtId="0" fontId="52" fillId="0" borderId="1" xfId="0" applyFont="1" applyBorder="1" applyAlignment="1">
      <alignment horizontal="left" vertical="center"/>
    </xf>
    <xf numFmtId="0" fontId="49" fillId="0" borderId="0" xfId="0" applyFont="1" applyAlignment="1">
      <alignment horizontal="left" vertical="center"/>
    </xf>
    <xf numFmtId="0" fontId="53" fillId="0" borderId="1" xfId="0" applyFont="1" applyBorder="1" applyAlignment="1">
      <alignment horizontal="left" vertical="center"/>
    </xf>
    <xf numFmtId="0" fontId="48" fillId="0" borderId="1" xfId="0" applyFont="1" applyBorder="1" applyAlignment="1">
      <alignment horizontal="center" vertical="center"/>
    </xf>
    <xf numFmtId="0" fontId="48" fillId="0" borderId="0" xfId="0" applyFont="1" applyAlignment="1">
      <alignment horizontal="left" vertical="center"/>
    </xf>
    <xf numFmtId="0" fontId="49" fillId="0" borderId="27" xfId="0" applyFont="1" applyBorder="1" applyAlignment="1">
      <alignment horizontal="left" vertical="center"/>
    </xf>
    <xf numFmtId="0" fontId="48" fillId="0" borderId="1" xfId="0" applyFont="1" applyFill="1" applyBorder="1" applyAlignment="1">
      <alignment horizontal="left" vertical="center"/>
    </xf>
    <xf numFmtId="0" fontId="48" fillId="0" borderId="1" xfId="0" applyFont="1" applyFill="1" applyBorder="1" applyAlignment="1">
      <alignment horizontal="center" vertical="center"/>
    </xf>
    <xf numFmtId="0" fontId="45" fillId="0" borderId="30" xfId="0" applyFont="1" applyBorder="1" applyAlignment="1">
      <alignment horizontal="left" vertical="center"/>
    </xf>
    <xf numFmtId="0" fontId="50" fillId="0" borderId="29" xfId="0" applyFont="1" applyBorder="1" applyAlignment="1">
      <alignment horizontal="left" vertical="center"/>
    </xf>
    <xf numFmtId="0" fontId="45" fillId="0" borderId="31" xfId="0" applyFont="1" applyBorder="1" applyAlignment="1">
      <alignment horizontal="left" vertical="center"/>
    </xf>
    <xf numFmtId="0" fontId="45" fillId="0" borderId="1" xfId="0" applyFont="1" applyBorder="1" applyAlignment="1">
      <alignment horizontal="left" vertical="center"/>
    </xf>
    <xf numFmtId="0" fontId="50" fillId="0" borderId="1" xfId="0" applyFont="1" applyBorder="1" applyAlignment="1">
      <alignment horizontal="left" vertical="center"/>
    </xf>
    <xf numFmtId="0" fontId="51" fillId="0" borderId="1" xfId="0" applyFont="1" applyBorder="1" applyAlignment="1">
      <alignment horizontal="left" vertical="center"/>
    </xf>
    <xf numFmtId="0" fontId="49" fillId="0" borderId="29" xfId="0" applyFont="1" applyBorder="1" applyAlignment="1">
      <alignment horizontal="left" vertical="center"/>
    </xf>
    <xf numFmtId="0" fontId="45" fillId="0" borderId="1" xfId="0" applyFont="1" applyBorder="1" applyAlignment="1">
      <alignment horizontal="left" vertical="center" wrapText="1"/>
    </xf>
    <xf numFmtId="0" fontId="49" fillId="0" borderId="1" xfId="0" applyFont="1" applyBorder="1" applyAlignment="1">
      <alignment horizontal="left" vertical="center" wrapText="1"/>
    </xf>
    <xf numFmtId="0" fontId="49" fillId="0" borderId="1" xfId="0" applyFont="1" applyBorder="1" applyAlignment="1">
      <alignment horizontal="center" vertical="center" wrapText="1"/>
    </xf>
    <xf numFmtId="0" fontId="45" fillId="0" borderId="24" xfId="0" applyFont="1" applyBorder="1" applyAlignment="1">
      <alignment horizontal="left" vertical="center" wrapText="1"/>
    </xf>
    <xf numFmtId="0" fontId="45" fillId="0" borderId="25" xfId="0" applyFont="1" applyBorder="1" applyAlignment="1">
      <alignment horizontal="left" vertical="center" wrapText="1"/>
    </xf>
    <xf numFmtId="0" fontId="45" fillId="0" borderId="26" xfId="0" applyFont="1" applyBorder="1" applyAlignment="1">
      <alignment horizontal="left" vertical="center" wrapText="1"/>
    </xf>
    <xf numFmtId="0" fontId="45" fillId="0" borderId="27" xfId="0" applyFont="1" applyBorder="1" applyAlignment="1">
      <alignment horizontal="left" vertical="center" wrapText="1"/>
    </xf>
    <xf numFmtId="0" fontId="45" fillId="0" borderId="28" xfId="0" applyFont="1" applyBorder="1" applyAlignment="1">
      <alignment horizontal="left" vertical="center" wrapText="1"/>
    </xf>
    <xf numFmtId="0" fontId="51" fillId="0" borderId="27" xfId="0" applyFont="1" applyBorder="1" applyAlignment="1">
      <alignment horizontal="left" vertical="center" wrapText="1"/>
    </xf>
    <xf numFmtId="0" fontId="51"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1" xfId="0" applyFont="1" applyBorder="1" applyAlignment="1">
      <alignment horizontal="left" vertical="center"/>
    </xf>
    <xf numFmtId="0" fontId="49" fillId="0" borderId="28" xfId="0" applyFont="1" applyBorder="1" applyAlignment="1">
      <alignment horizontal="left" vertical="center" wrapText="1"/>
    </xf>
    <xf numFmtId="0" fontId="49" fillId="0" borderId="28" xfId="0" applyFont="1" applyBorder="1" applyAlignment="1">
      <alignment horizontal="left" vertical="center"/>
    </xf>
    <xf numFmtId="0" fontId="49" fillId="0" borderId="30" xfId="0" applyFont="1" applyBorder="1" applyAlignment="1">
      <alignment horizontal="left" vertical="center" wrapText="1"/>
    </xf>
    <xf numFmtId="0" fontId="49" fillId="0" borderId="29" xfId="0" applyFont="1" applyBorder="1" applyAlignment="1">
      <alignment horizontal="left" vertical="center" wrapText="1"/>
    </xf>
    <xf numFmtId="0" fontId="49" fillId="0" borderId="31" xfId="0" applyFont="1" applyBorder="1" applyAlignment="1">
      <alignment horizontal="left" vertical="center" wrapText="1"/>
    </xf>
    <xf numFmtId="0" fontId="48" fillId="0" borderId="1" xfId="0" applyFont="1" applyBorder="1" applyAlignment="1">
      <alignment horizontal="left" vertical="top"/>
    </xf>
    <xf numFmtId="0" fontId="48" fillId="0" borderId="1" xfId="0" applyFont="1" applyBorder="1" applyAlignment="1">
      <alignment horizontal="center" vertical="top"/>
    </xf>
    <xf numFmtId="0" fontId="49" fillId="0" borderId="30" xfId="0" applyFont="1" applyBorder="1" applyAlignment="1">
      <alignment horizontal="left" vertical="center"/>
    </xf>
    <xf numFmtId="0" fontId="49" fillId="0" borderId="31" xfId="0" applyFont="1" applyBorder="1" applyAlignment="1">
      <alignment horizontal="left" vertical="center"/>
    </xf>
    <xf numFmtId="0" fontId="49" fillId="0" borderId="1" xfId="0" applyFont="1" applyBorder="1" applyAlignment="1">
      <alignment horizontal="center" vertical="center"/>
    </xf>
    <xf numFmtId="0" fontId="51" fillId="0" borderId="0" xfId="0" applyFont="1" applyAlignment="1">
      <alignment vertical="center"/>
    </xf>
    <xf numFmtId="0" fontId="47" fillId="0" borderId="1" xfId="0" applyFont="1" applyBorder="1" applyAlignment="1">
      <alignment vertical="center"/>
    </xf>
    <xf numFmtId="0" fontId="51" fillId="0" borderId="29" xfId="0" applyFont="1" applyBorder="1" applyAlignment="1">
      <alignment vertical="center"/>
    </xf>
    <xf numFmtId="0" fontId="47" fillId="0" borderId="29" xfId="0" applyFont="1" applyBorder="1" applyAlignment="1">
      <alignment vertical="center"/>
    </xf>
    <xf numFmtId="0" fontId="48" fillId="0" borderId="1" xfId="0" applyFont="1" applyBorder="1" applyAlignment="1">
      <alignment vertical="top"/>
    </xf>
    <xf numFmtId="49" fontId="48" fillId="0" borderId="1" xfId="0" applyNumberFormat="1" applyFont="1" applyBorder="1" applyAlignment="1">
      <alignment horizontal="left" vertical="center"/>
    </xf>
    <xf numFmtId="0" fontId="54" fillId="0" borderId="27" xfId="0" applyFont="1" applyBorder="1" applyAlignment="1" applyProtection="1">
      <alignment horizontal="left" vertical="center"/>
    </xf>
    <xf numFmtId="0" fontId="55" fillId="0" borderId="1" xfId="0" applyFont="1" applyBorder="1" applyAlignment="1" applyProtection="1">
      <alignment vertical="top"/>
    </xf>
    <xf numFmtId="0" fontId="55" fillId="0" borderId="1" xfId="0" applyFont="1" applyBorder="1" applyAlignment="1" applyProtection="1">
      <alignment horizontal="left" vertical="center"/>
    </xf>
    <xf numFmtId="0" fontId="55" fillId="0" borderId="1" xfId="0" applyFont="1" applyBorder="1" applyAlignment="1" applyProtection="1">
      <alignment horizontal="center" vertical="center"/>
    </xf>
    <xf numFmtId="49" fontId="55" fillId="0" borderId="1" xfId="0" applyNumberFormat="1" applyFont="1" applyBorder="1" applyAlignment="1" applyProtection="1">
      <alignment horizontal="left" vertical="center"/>
    </xf>
    <xf numFmtId="0" fontId="54" fillId="0" borderId="28" xfId="0" applyFont="1" applyBorder="1" applyAlignment="1" applyProtection="1">
      <alignment horizontal="left" vertical="center"/>
    </xf>
    <xf numFmtId="0" fontId="0" fillId="0" borderId="29" xfId="0" applyBorder="1" applyAlignment="1">
      <alignment vertical="top"/>
    </xf>
    <xf numFmtId="0" fontId="47" fillId="0" borderId="29" xfId="0" applyFont="1" applyBorder="1" applyAlignment="1">
      <alignment horizontal="left"/>
    </xf>
    <xf numFmtId="0" fontId="51" fillId="0" borderId="29" xfId="0" applyFont="1" applyBorder="1" applyAlignment="1"/>
    <xf numFmtId="0" fontId="45" fillId="0" borderId="27" xfId="0" applyFont="1" applyBorder="1" applyAlignment="1">
      <alignment vertical="top"/>
    </xf>
    <xf numFmtId="0" fontId="45" fillId="0" borderId="28" xfId="0" applyFont="1" applyBorder="1" applyAlignment="1">
      <alignment vertical="top"/>
    </xf>
    <xf numFmtId="0" fontId="45" fillId="0" borderId="30" xfId="0" applyFont="1" applyBorder="1" applyAlignment="1">
      <alignment vertical="top"/>
    </xf>
    <xf numFmtId="0" fontId="45" fillId="0" borderId="29" xfId="0" applyFont="1" applyBorder="1" applyAlignment="1">
      <alignment vertical="top"/>
    </xf>
    <xf numFmtId="0" fontId="45"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styles" Target="styles.xml" /><Relationship Id="rId62" Type="http://schemas.openxmlformats.org/officeDocument/2006/relationships/theme" Target="theme/theme1.xml" /><Relationship Id="rId63" Type="http://schemas.openxmlformats.org/officeDocument/2006/relationships/calcChain" Target="calcChain.xml" /><Relationship Id="rId6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1/914111112" TargetMode="External" /><Relationship Id="rId2" Type="http://schemas.openxmlformats.org/officeDocument/2006/relationships/hyperlink" Target="https://podminky.urs.cz/item/CS_URS_2025_01/210100014" TargetMode="External" /><Relationship Id="rId3" Type="http://schemas.openxmlformats.org/officeDocument/2006/relationships/hyperlink" Target="https://podminky.urs.cz/item/CS_URS_2025_01/210191516" TargetMode="External" /><Relationship Id="rId4" Type="http://schemas.openxmlformats.org/officeDocument/2006/relationships/hyperlink" Target="https://podminky.urs.cz/item/CS_URS_2025_01/210812061" TargetMode="External" /><Relationship Id="rId5" Type="http://schemas.openxmlformats.org/officeDocument/2006/relationships/hyperlink" Target="https://podminky.urs.cz/item/CS_URS_2025_01/210812071" TargetMode="External" /><Relationship Id="rId6" Type="http://schemas.openxmlformats.org/officeDocument/2006/relationships/hyperlink" Target="https://podminky.urs.cz/item/CS_URS_2025_01/220300533" TargetMode="External" /><Relationship Id="rId7" Type="http://schemas.openxmlformats.org/officeDocument/2006/relationships/hyperlink" Target="https://podminky.urs.cz/item/CS_URS_2025_01/210220002" TargetMode="External" /><Relationship Id="rId8" Type="http://schemas.openxmlformats.org/officeDocument/2006/relationships/hyperlink" Target="https://podminky.urs.cz/item/CS_URS_2025_01/210220304" TargetMode="External" /><Relationship Id="rId9" Type="http://schemas.openxmlformats.org/officeDocument/2006/relationships/hyperlink" Target="https://podminky.urs.cz/item/CS_URS_2025_01/210812121" TargetMode="External" /><Relationship Id="rId10" Type="http://schemas.openxmlformats.org/officeDocument/2006/relationships/hyperlink" Target="https://podminky.urs.cz/item/CS_URS_2025_01/210812081" TargetMode="External" /><Relationship Id="rId11" Type="http://schemas.openxmlformats.org/officeDocument/2006/relationships/hyperlink" Target="https://podminky.urs.cz/item/CS_URS_2025_01/220300623" TargetMode="External" /><Relationship Id="rId12" Type="http://schemas.openxmlformats.org/officeDocument/2006/relationships/hyperlink" Target="https://podminky.urs.cz/item/CS_URS_2025_01/220960401" TargetMode="External" /><Relationship Id="rId13" Type="http://schemas.openxmlformats.org/officeDocument/2006/relationships/hyperlink" Target="https://podminky.urs.cz/item/CS_URS_2025_01/210812101" TargetMode="External" /><Relationship Id="rId14" Type="http://schemas.openxmlformats.org/officeDocument/2006/relationships/hyperlink" Target="https://podminky.urs.cz/item/CS_URS_2025_01/220960403" TargetMode="External" /><Relationship Id="rId15" Type="http://schemas.openxmlformats.org/officeDocument/2006/relationships/hyperlink" Target="https://podminky.urs.cz/item/CS_URS_2025_01/220300624" TargetMode="External" /><Relationship Id="rId16" Type="http://schemas.openxmlformats.org/officeDocument/2006/relationships/hyperlink" Target="https://podminky.urs.cz/item/CS_URS_2025_01/210812111" TargetMode="External" /><Relationship Id="rId17" Type="http://schemas.openxmlformats.org/officeDocument/2006/relationships/hyperlink" Target="https://podminky.urs.cz/item/CS_URS_2025_01/220300625" TargetMode="External" /><Relationship Id="rId18" Type="http://schemas.openxmlformats.org/officeDocument/2006/relationships/hyperlink" Target="https://podminky.urs.cz/item/CS_URS_2025_01/220960404" TargetMode="External" /><Relationship Id="rId19" Type="http://schemas.openxmlformats.org/officeDocument/2006/relationships/hyperlink" Target="https://podminky.urs.cz/item/CS_URS_2025_01/210812033" TargetMode="External" /><Relationship Id="rId20" Type="http://schemas.openxmlformats.org/officeDocument/2006/relationships/hyperlink" Target="https://podminky.urs.cz/item/CS_URS_2025_01/220300621" TargetMode="External" /><Relationship Id="rId21" Type="http://schemas.openxmlformats.org/officeDocument/2006/relationships/hyperlink" Target="https://podminky.urs.cz/item/CS_URS_2025_01/220300451" TargetMode="External" /><Relationship Id="rId22" Type="http://schemas.openxmlformats.org/officeDocument/2006/relationships/hyperlink" Target="https://podminky.urs.cz/item/CS_URS_2025_01/460791212" TargetMode="External" /><Relationship Id="rId23" Type="http://schemas.openxmlformats.org/officeDocument/2006/relationships/hyperlink" Target="https://podminky.urs.cz/item/CS_URS_2025_01/460791214" TargetMode="External" /><Relationship Id="rId24" Type="http://schemas.openxmlformats.org/officeDocument/2006/relationships/hyperlink" Target="https://podminky.urs.cz/item/CS_URS_2025_01/220960003" TargetMode="External" /><Relationship Id="rId25" Type="http://schemas.openxmlformats.org/officeDocument/2006/relationships/hyperlink" Target="https://podminky.urs.cz/item/CS_URS_2025_01/220960002" TargetMode="External" /><Relationship Id="rId26" Type="http://schemas.openxmlformats.org/officeDocument/2006/relationships/hyperlink" Target="https://podminky.urs.cz/item/CS_URS_2025_01/220960021" TargetMode="External" /><Relationship Id="rId27" Type="http://schemas.openxmlformats.org/officeDocument/2006/relationships/hyperlink" Target="https://podminky.urs.cz/item/CS_URS_2025_01/220960133" TargetMode="External" /><Relationship Id="rId28" Type="http://schemas.openxmlformats.org/officeDocument/2006/relationships/hyperlink" Target="https://podminky.urs.cz/item/CS_URS_2025_01/220960134" TargetMode="External" /><Relationship Id="rId29" Type="http://schemas.openxmlformats.org/officeDocument/2006/relationships/hyperlink" Target="https://podminky.urs.cz/item/CS_URS_2025_01/220960096" TargetMode="External" /><Relationship Id="rId30" Type="http://schemas.openxmlformats.org/officeDocument/2006/relationships/hyperlink" Target="https://podminky.urs.cz/item/CS_URS_2025_01/220960036" TargetMode="External" /><Relationship Id="rId31" Type="http://schemas.openxmlformats.org/officeDocument/2006/relationships/hyperlink" Target="https://podminky.urs.cz/item/CS_URS_2025_01/220960101" TargetMode="External" /><Relationship Id="rId32" Type="http://schemas.openxmlformats.org/officeDocument/2006/relationships/hyperlink" Target="https://podminky.urs.cz/item/CS_URS_2025_01/220960102" TargetMode="External" /><Relationship Id="rId33" Type="http://schemas.openxmlformats.org/officeDocument/2006/relationships/hyperlink" Target="https://podminky.urs.cz/item/CS_URS_2025_01/220960041" TargetMode="External" /><Relationship Id="rId34" Type="http://schemas.openxmlformats.org/officeDocument/2006/relationships/hyperlink" Target="https://podminky.urs.cz/item/CS_URS_2025_01/220960042" TargetMode="External" /><Relationship Id="rId35" Type="http://schemas.openxmlformats.org/officeDocument/2006/relationships/hyperlink" Target="https://podminky.urs.cz/item/CS_URS_2025_01/220960113" TargetMode="External" /><Relationship Id="rId36" Type="http://schemas.openxmlformats.org/officeDocument/2006/relationships/hyperlink" Target="https://podminky.urs.cz/item/CS_URS_2025_01/220960120" TargetMode="External" /><Relationship Id="rId37" Type="http://schemas.openxmlformats.org/officeDocument/2006/relationships/hyperlink" Target="https://podminky.urs.cz/item/CS_URS_2025_01/220960182" TargetMode="External" /><Relationship Id="rId38" Type="http://schemas.openxmlformats.org/officeDocument/2006/relationships/hyperlink" Target="https://podminky.urs.cz/item/CS_URS_2025_01/741320105" TargetMode="External" /><Relationship Id="rId39" Type="http://schemas.openxmlformats.org/officeDocument/2006/relationships/hyperlink" Target="https://podminky.urs.cz/item/CS_URS_2025_01/220960192" TargetMode="External" /><Relationship Id="rId40" Type="http://schemas.openxmlformats.org/officeDocument/2006/relationships/hyperlink" Target="https://podminky.urs.cz/item/CS_URS_2025_01/220960196" TargetMode="External" /><Relationship Id="rId41" Type="http://schemas.openxmlformats.org/officeDocument/2006/relationships/hyperlink" Target="https://podminky.urs.cz/item/CS_URS_2025_01/220960197" TargetMode="External" /><Relationship Id="rId42" Type="http://schemas.openxmlformats.org/officeDocument/2006/relationships/hyperlink" Target="https://podminky.urs.cz/item/CS_URS_2025_01/220960222" TargetMode="External" /><Relationship Id="rId43" Type="http://schemas.openxmlformats.org/officeDocument/2006/relationships/hyperlink" Target="https://podminky.urs.cz/item/CS_URS_2025_01/220960301" TargetMode="External" /><Relationship Id="rId44" Type="http://schemas.openxmlformats.org/officeDocument/2006/relationships/hyperlink" Target="https://podminky.urs.cz/item/CS_URS_2025_01/220960302" TargetMode="External" /><Relationship Id="rId45" Type="http://schemas.openxmlformats.org/officeDocument/2006/relationships/hyperlink" Target="https://podminky.urs.cz/item/CS_URS_2025_01/220960311" TargetMode="External" /><Relationship Id="rId46" Type="http://schemas.openxmlformats.org/officeDocument/2006/relationships/hyperlink" Target="https://podminky.urs.cz/item/CS_URS_2025_01/220960422" TargetMode="External" /><Relationship Id="rId47" Type="http://schemas.openxmlformats.org/officeDocument/2006/relationships/hyperlink" Target="https://podminky.urs.cz/item/CS_URS_2025_01/220960441" TargetMode="External" /><Relationship Id="rId48" Type="http://schemas.openxmlformats.org/officeDocument/2006/relationships/hyperlink" Target="https://podminky.urs.cz/item/CS_URS_2025_01/220960444" TargetMode="External" /><Relationship Id="rId49" Type="http://schemas.openxmlformats.org/officeDocument/2006/relationships/hyperlink" Target="https://podminky.urs.cz/item/CS_URS_2025_01/945421110" TargetMode="External" /><Relationship Id="rId50" Type="http://schemas.openxmlformats.org/officeDocument/2006/relationships/hyperlink" Target="https://podminky.urs.cz/item/CS_URS_2025_01/460010025" TargetMode="External" /><Relationship Id="rId51" Type="http://schemas.openxmlformats.org/officeDocument/2006/relationships/hyperlink" Target="https://podminky.urs.cz/item/CS_URS_2025_01/460632113" TargetMode="External" /><Relationship Id="rId52" Type="http://schemas.openxmlformats.org/officeDocument/2006/relationships/hyperlink" Target="https://podminky.urs.cz/item/CS_URS_2025_01/460632213" TargetMode="External" /><Relationship Id="rId53" Type="http://schemas.openxmlformats.org/officeDocument/2006/relationships/hyperlink" Target="https://podminky.urs.cz/item/CS_URS_2025_01/460631212" TargetMode="External" /><Relationship Id="rId54" Type="http://schemas.openxmlformats.org/officeDocument/2006/relationships/hyperlink" Target="https://podminky.urs.cz/item/CS_URS_2025_01/460131113" TargetMode="External" /><Relationship Id="rId55" Type="http://schemas.openxmlformats.org/officeDocument/2006/relationships/hyperlink" Target="https://podminky.urs.cz/item/CS_URS_2025_01/460391123" TargetMode="External" /><Relationship Id="rId56" Type="http://schemas.openxmlformats.org/officeDocument/2006/relationships/hyperlink" Target="https://podminky.urs.cz/item/CS_URS_2025_01/460161152" TargetMode="External" /><Relationship Id="rId57" Type="http://schemas.openxmlformats.org/officeDocument/2006/relationships/hyperlink" Target="https://podminky.urs.cz/item/CS_URS_2025_01/460431162" TargetMode="External" /><Relationship Id="rId58" Type="http://schemas.openxmlformats.org/officeDocument/2006/relationships/hyperlink" Target="https://podminky.urs.cz/item/CS_URS_2025_01/460661512" TargetMode="External" /><Relationship Id="rId59" Type="http://schemas.openxmlformats.org/officeDocument/2006/relationships/hyperlink" Target="https://podminky.urs.cz/item/CS_URS_2025_01/460161252" TargetMode="External" /><Relationship Id="rId60" Type="http://schemas.openxmlformats.org/officeDocument/2006/relationships/hyperlink" Target="https://podminky.urs.cz/item/CS_URS_2025_01/460161422" TargetMode="External" /><Relationship Id="rId61" Type="http://schemas.openxmlformats.org/officeDocument/2006/relationships/hyperlink" Target="https://podminky.urs.cz/item/CS_URS_2025_01/460661112" TargetMode="External" /><Relationship Id="rId62" Type="http://schemas.openxmlformats.org/officeDocument/2006/relationships/hyperlink" Target="https://podminky.urs.cz/item/CS_URS_2025_01/460661113" TargetMode="External" /><Relationship Id="rId63" Type="http://schemas.openxmlformats.org/officeDocument/2006/relationships/hyperlink" Target="https://podminky.urs.cz/item/CS_URS_2025_01/460431262" TargetMode="External" /><Relationship Id="rId64" Type="http://schemas.openxmlformats.org/officeDocument/2006/relationships/hyperlink" Target="https://podminky.urs.cz/item/CS_URS_2025_01/460431442" TargetMode="External" /><Relationship Id="rId65" Type="http://schemas.openxmlformats.org/officeDocument/2006/relationships/hyperlink" Target="https://podminky.urs.cz/item/CS_URS_2025_01/460341113" TargetMode="External" /><Relationship Id="rId66" Type="http://schemas.openxmlformats.org/officeDocument/2006/relationships/hyperlink" Target="https://podminky.urs.cz/item/CS_URS_2025_01/460341121" TargetMode="External" /><Relationship Id="rId67" Type="http://schemas.openxmlformats.org/officeDocument/2006/relationships/hyperlink" Target="https://podminky.urs.cz/item/CS_URS_2025_01/171251201" TargetMode="External" /><Relationship Id="rId68" Type="http://schemas.openxmlformats.org/officeDocument/2006/relationships/hyperlink" Target="https://podminky.urs.cz/item/CS_URS_2025_01/171201231" TargetMode="External" /><Relationship Id="rId69"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762331812" TargetMode="External" /><Relationship Id="rId2" Type="http://schemas.openxmlformats.org/officeDocument/2006/relationships/hyperlink" Target="https://podminky.urs.cz/item/CS_URS_2025_01/762331814" TargetMode="External" /><Relationship Id="rId3" Type="http://schemas.openxmlformats.org/officeDocument/2006/relationships/hyperlink" Target="https://podminky.urs.cz/item/CS_URS_2025_01/762342811" TargetMode="External" /><Relationship Id="rId4" Type="http://schemas.openxmlformats.org/officeDocument/2006/relationships/hyperlink" Target="https://podminky.urs.cz/item/CS_URS_2025_01/765111805" TargetMode="External" /><Relationship Id="rId5" Type="http://schemas.openxmlformats.org/officeDocument/2006/relationships/hyperlink" Target="https://podminky.urs.cz/item/CS_URS_2025_01/765111811" TargetMode="External" /><Relationship Id="rId6" Type="http://schemas.openxmlformats.org/officeDocument/2006/relationships/hyperlink" Target="https://podminky.urs.cz/item/CS_URS_2025_01/765111869" TargetMode="External" /><Relationship Id="rId7" Type="http://schemas.openxmlformats.org/officeDocument/2006/relationships/hyperlink" Target="https://podminky.urs.cz/item/CS_URS_2025_01/765111881" TargetMode="External" /><Relationship Id="rId8" Type="http://schemas.openxmlformats.org/officeDocument/2006/relationships/hyperlink" Target="https://podminky.urs.cz/item/CS_URS_2025_01/765192001" TargetMode="External" /><Relationship Id="rId9" Type="http://schemas.openxmlformats.org/officeDocument/2006/relationships/hyperlink" Target="https://podminky.urs.cz/item/CS_URS_2025_01/762822820" TargetMode="External" /><Relationship Id="rId10" Type="http://schemas.openxmlformats.org/officeDocument/2006/relationships/hyperlink" Target="https://podminky.urs.cz/item/CS_URS_2025_01/762841811" TargetMode="External" /><Relationship Id="rId11" Type="http://schemas.openxmlformats.org/officeDocument/2006/relationships/hyperlink" Target="https://podminky.urs.cz/item/CS_URS_2025_01/964035111" TargetMode="External" /><Relationship Id="rId12" Type="http://schemas.openxmlformats.org/officeDocument/2006/relationships/hyperlink" Target="https://podminky.urs.cz/item/CS_URS_2025_01/964072331" TargetMode="External" /><Relationship Id="rId13" Type="http://schemas.openxmlformats.org/officeDocument/2006/relationships/hyperlink" Target="https://podminky.urs.cz/item/CS_URS_2025_01/972033341" TargetMode="External" /><Relationship Id="rId14" Type="http://schemas.openxmlformats.org/officeDocument/2006/relationships/hyperlink" Target="https://podminky.urs.cz/item/CS_URS_2025_01/975043111" TargetMode="External" /><Relationship Id="rId15" Type="http://schemas.openxmlformats.org/officeDocument/2006/relationships/hyperlink" Target="https://podminky.urs.cz/item/CS_URS_2025_01/977151224" TargetMode="External" /><Relationship Id="rId16" Type="http://schemas.openxmlformats.org/officeDocument/2006/relationships/hyperlink" Target="https://podminky.urs.cz/item/CS_URS_2025_01/977271112" TargetMode="External" /><Relationship Id="rId17" Type="http://schemas.openxmlformats.org/officeDocument/2006/relationships/hyperlink" Target="https://podminky.urs.cz/item/CS_URS_2025_01/965081213" TargetMode="External" /><Relationship Id="rId18" Type="http://schemas.openxmlformats.org/officeDocument/2006/relationships/hyperlink" Target="https://podminky.urs.cz/item/CS_URS_2025_01/776201812" TargetMode="External" /><Relationship Id="rId19" Type="http://schemas.openxmlformats.org/officeDocument/2006/relationships/hyperlink" Target="https://podminky.urs.cz/item/CS_URS_2025_01/762811811" TargetMode="External" /><Relationship Id="rId20" Type="http://schemas.openxmlformats.org/officeDocument/2006/relationships/hyperlink" Target="https://podminky.urs.cz/item/CS_URS_2025_01/965042141" TargetMode="External" /><Relationship Id="rId21" Type="http://schemas.openxmlformats.org/officeDocument/2006/relationships/hyperlink" Target="https://podminky.urs.cz/item/CS_URS_2025_01/965049111" TargetMode="External" /><Relationship Id="rId22" Type="http://schemas.openxmlformats.org/officeDocument/2006/relationships/hyperlink" Target="https://podminky.urs.cz/item/CS_URS_2025_01/965045113" TargetMode="External" /><Relationship Id="rId23" Type="http://schemas.openxmlformats.org/officeDocument/2006/relationships/hyperlink" Target="https://podminky.urs.cz/item/CS_URS_2025_01/965045123" TargetMode="External" /><Relationship Id="rId24" Type="http://schemas.openxmlformats.org/officeDocument/2006/relationships/hyperlink" Target="https://podminky.urs.cz/item/CS_URS_2025_01/965083111" TargetMode="External" /><Relationship Id="rId25" Type="http://schemas.openxmlformats.org/officeDocument/2006/relationships/hyperlink" Target="https://podminky.urs.cz/item/CS_URS_2025_01/762522811" TargetMode="External" /><Relationship Id="rId26" Type="http://schemas.openxmlformats.org/officeDocument/2006/relationships/hyperlink" Target="https://podminky.urs.cz/item/CS_URS_2025_01/762511867" TargetMode="External" /><Relationship Id="rId27" Type="http://schemas.openxmlformats.org/officeDocument/2006/relationships/hyperlink" Target="https://podminky.urs.cz/item/CS_URS_2025_01/711141821" TargetMode="External" /><Relationship Id="rId28" Type="http://schemas.openxmlformats.org/officeDocument/2006/relationships/hyperlink" Target="https://podminky.urs.cz/item/CS_URS_2025_01/968062374" TargetMode="External" /><Relationship Id="rId29" Type="http://schemas.openxmlformats.org/officeDocument/2006/relationships/hyperlink" Target="https://podminky.urs.cz/item/CS_URS_2025_01/968062375" TargetMode="External" /><Relationship Id="rId30" Type="http://schemas.openxmlformats.org/officeDocument/2006/relationships/hyperlink" Target="https://podminky.urs.cz/item/CS_URS_2025_01/968062455" TargetMode="External" /><Relationship Id="rId31" Type="http://schemas.openxmlformats.org/officeDocument/2006/relationships/hyperlink" Target="https://podminky.urs.cz/item/CS_URS_2025_01/968062456" TargetMode="External" /><Relationship Id="rId32" Type="http://schemas.openxmlformats.org/officeDocument/2006/relationships/hyperlink" Target="https://podminky.urs.cz/item/CS_URS_2025_01/725110811" TargetMode="External" /><Relationship Id="rId33" Type="http://schemas.openxmlformats.org/officeDocument/2006/relationships/hyperlink" Target="https://podminky.urs.cz/item/CS_URS_2025_01/725210821" TargetMode="External" /><Relationship Id="rId34" Type="http://schemas.openxmlformats.org/officeDocument/2006/relationships/hyperlink" Target="https://podminky.urs.cz/item/CS_URS_2025_01/725240811" TargetMode="External" /><Relationship Id="rId35" Type="http://schemas.openxmlformats.org/officeDocument/2006/relationships/hyperlink" Target="https://podminky.urs.cz/item/CS_URS_2025_01/HZS1292" TargetMode="External" /><Relationship Id="rId36" Type="http://schemas.openxmlformats.org/officeDocument/2006/relationships/hyperlink" Target="https://podminky.urs.cz/item/CS_URS_2025_01/978012191" TargetMode="External" /><Relationship Id="rId37" Type="http://schemas.openxmlformats.org/officeDocument/2006/relationships/hyperlink" Target="https://podminky.urs.cz/item/CS_URS_2025_01/713110812" TargetMode="External" /><Relationship Id="rId38" Type="http://schemas.openxmlformats.org/officeDocument/2006/relationships/hyperlink" Target="https://podminky.urs.cz/item/CS_URS_2025_01/978011191" TargetMode="External" /><Relationship Id="rId39" Type="http://schemas.openxmlformats.org/officeDocument/2006/relationships/hyperlink" Target="https://podminky.urs.cz/item/CS_URS_2025_01/985132211" TargetMode="External" /><Relationship Id="rId40" Type="http://schemas.openxmlformats.org/officeDocument/2006/relationships/hyperlink" Target="https://podminky.urs.cz/item/CS_URS_2025_01/978013191" TargetMode="External" /><Relationship Id="rId41" Type="http://schemas.openxmlformats.org/officeDocument/2006/relationships/hyperlink" Target="https://podminky.urs.cz/item/CS_URS_2025_01/978015391" TargetMode="External" /><Relationship Id="rId42" Type="http://schemas.openxmlformats.org/officeDocument/2006/relationships/hyperlink" Target="https://podminky.urs.cz/item/CS_URS_2025_01/978059541" TargetMode="External" /><Relationship Id="rId43" Type="http://schemas.openxmlformats.org/officeDocument/2006/relationships/hyperlink" Target="https://podminky.urs.cz/item/CS_URS_2025_01/966080101" TargetMode="External" /><Relationship Id="rId44" Type="http://schemas.openxmlformats.org/officeDocument/2006/relationships/hyperlink" Target="https://podminky.urs.cz/item/CS_URS_2025_01/764002801" TargetMode="External" /><Relationship Id="rId45" Type="http://schemas.openxmlformats.org/officeDocument/2006/relationships/hyperlink" Target="https://podminky.urs.cz/item/CS_URS_2025_01/764001891" TargetMode="External" /><Relationship Id="rId46" Type="http://schemas.openxmlformats.org/officeDocument/2006/relationships/hyperlink" Target="https://podminky.urs.cz/item/CS_URS_2025_01/764002871" TargetMode="External" /><Relationship Id="rId47" Type="http://schemas.openxmlformats.org/officeDocument/2006/relationships/hyperlink" Target="https://podminky.urs.cz/item/CS_URS_2025_01/764004801" TargetMode="External" /><Relationship Id="rId48" Type="http://schemas.openxmlformats.org/officeDocument/2006/relationships/hyperlink" Target="https://podminky.urs.cz/item/CS_URS_2025_01/764004861" TargetMode="External" /><Relationship Id="rId49" Type="http://schemas.openxmlformats.org/officeDocument/2006/relationships/hyperlink" Target="https://podminky.urs.cz/item/CS_URS_2025_01/764002851" TargetMode="External" /><Relationship Id="rId50" Type="http://schemas.openxmlformats.org/officeDocument/2006/relationships/hyperlink" Target="https://podminky.urs.cz/item/CS_URS_2025_01/766691812" TargetMode="External" /><Relationship Id="rId51" Type="http://schemas.openxmlformats.org/officeDocument/2006/relationships/hyperlink" Target="https://podminky.urs.cz/item/CS_URS_2025_01/HZS1292" TargetMode="External" /><Relationship Id="rId52" Type="http://schemas.openxmlformats.org/officeDocument/2006/relationships/hyperlink" Target="https://podminky.urs.cz/item/CS_URS_2025_01/962031132" TargetMode="External" /><Relationship Id="rId53" Type="http://schemas.openxmlformats.org/officeDocument/2006/relationships/hyperlink" Target="https://podminky.urs.cz/item/CS_URS_2025_01/962031133" TargetMode="External" /><Relationship Id="rId54" Type="http://schemas.openxmlformats.org/officeDocument/2006/relationships/hyperlink" Target="https://podminky.urs.cz/item/CS_URS_2025_01/962032230" TargetMode="External" /><Relationship Id="rId55" Type="http://schemas.openxmlformats.org/officeDocument/2006/relationships/hyperlink" Target="https://podminky.urs.cz/item/CS_URS_2025_01/977151121" TargetMode="External" /><Relationship Id="rId56" Type="http://schemas.openxmlformats.org/officeDocument/2006/relationships/hyperlink" Target="https://podminky.urs.cz/item/CS_URS_2025_01/977151125" TargetMode="External" /><Relationship Id="rId57" Type="http://schemas.openxmlformats.org/officeDocument/2006/relationships/hyperlink" Target="https://podminky.urs.cz/item/CS_URS_2025_01/977151127" TargetMode="External" /><Relationship Id="rId58" Type="http://schemas.openxmlformats.org/officeDocument/2006/relationships/hyperlink" Target="https://podminky.urs.cz/item/CS_URS_2025_01/977151128" TargetMode="External" /><Relationship Id="rId59" Type="http://schemas.openxmlformats.org/officeDocument/2006/relationships/hyperlink" Target="https://podminky.urs.cz/item/CS_URS_2025_01/977151131" TargetMode="External" /><Relationship Id="rId60" Type="http://schemas.openxmlformats.org/officeDocument/2006/relationships/hyperlink" Target="https://podminky.urs.cz/item/CS_URS_2025_01/977151132" TargetMode="External" /><Relationship Id="rId61" Type="http://schemas.openxmlformats.org/officeDocument/2006/relationships/hyperlink" Target="https://podminky.urs.cz/item/CS_URS_2025_01/971033361" TargetMode="External" /><Relationship Id="rId62" Type="http://schemas.openxmlformats.org/officeDocument/2006/relationships/hyperlink" Target="https://podminky.urs.cz/item/CS_URS_2025_01/971033461" TargetMode="External" /><Relationship Id="rId63" Type="http://schemas.openxmlformats.org/officeDocument/2006/relationships/hyperlink" Target="https://podminky.urs.cz/item/CS_URS_2025_01/971033561" TargetMode="External" /><Relationship Id="rId64" Type="http://schemas.openxmlformats.org/officeDocument/2006/relationships/hyperlink" Target="https://podminky.urs.cz/item/CS_URS_2025_01/974031154" TargetMode="External" /><Relationship Id="rId65" Type="http://schemas.openxmlformats.org/officeDocument/2006/relationships/hyperlink" Target="https://podminky.urs.cz/item/CS_URS_2025_01/974031154" TargetMode="External" /><Relationship Id="rId66" Type="http://schemas.openxmlformats.org/officeDocument/2006/relationships/hyperlink" Target="https://podminky.urs.cz/item/CS_URS_2025_01/973031335" TargetMode="External" /><Relationship Id="rId67" Type="http://schemas.openxmlformats.org/officeDocument/2006/relationships/hyperlink" Target="https://podminky.urs.cz/item/CS_URS_2025_01/972033241" TargetMode="External" /><Relationship Id="rId68" Type="http://schemas.openxmlformats.org/officeDocument/2006/relationships/hyperlink" Target="https://podminky.urs.cz/item/CS_URS_2025_01/971033631" TargetMode="External" /><Relationship Id="rId69" Type="http://schemas.openxmlformats.org/officeDocument/2006/relationships/hyperlink" Target="https://podminky.urs.cz/item/CS_URS_2025_01/971033561" TargetMode="External" /><Relationship Id="rId70" Type="http://schemas.openxmlformats.org/officeDocument/2006/relationships/hyperlink" Target="https://podminky.urs.cz/item/CS_URS_2025_01/971033651" TargetMode="External" /><Relationship Id="rId71" Type="http://schemas.openxmlformats.org/officeDocument/2006/relationships/hyperlink" Target="https://podminky.urs.cz/item/CS_URS_2025_01/967031132" TargetMode="External" /><Relationship Id="rId72" Type="http://schemas.openxmlformats.org/officeDocument/2006/relationships/hyperlink" Target="https://podminky.urs.cz/item/CS_URS_2025_01/974031666" TargetMode="External" /><Relationship Id="rId73" Type="http://schemas.openxmlformats.org/officeDocument/2006/relationships/hyperlink" Target="https://podminky.urs.cz/item/CS_URS_2025_01/973031325" TargetMode="External" /><Relationship Id="rId74" Type="http://schemas.openxmlformats.org/officeDocument/2006/relationships/hyperlink" Target="https://podminky.urs.cz/item/CS_URS_2025_01/975022251" TargetMode="External" /><Relationship Id="rId75" Type="http://schemas.openxmlformats.org/officeDocument/2006/relationships/hyperlink" Target="https://podminky.urs.cz/item/CS_URS_2025_01/975022341" TargetMode="External" /><Relationship Id="rId76" Type="http://schemas.openxmlformats.org/officeDocument/2006/relationships/hyperlink" Target="https://podminky.urs.cz/item/CS_URS_2025_01/961043111" TargetMode="External" /><Relationship Id="rId77" Type="http://schemas.openxmlformats.org/officeDocument/2006/relationships/hyperlink" Target="https://podminky.urs.cz/item/CS_URS_2025_01/997013153" TargetMode="External" /><Relationship Id="rId78" Type="http://schemas.openxmlformats.org/officeDocument/2006/relationships/hyperlink" Target="https://podminky.urs.cz/item/CS_URS_2025_01/997013501" TargetMode="External" /><Relationship Id="rId79" Type="http://schemas.openxmlformats.org/officeDocument/2006/relationships/hyperlink" Target="https://podminky.urs.cz/item/CS_URS_2025_01/997013509" TargetMode="External" /><Relationship Id="rId80" Type="http://schemas.openxmlformats.org/officeDocument/2006/relationships/hyperlink" Target="https://podminky.urs.cz/item/CS_URS_2025_01/997013871" TargetMode="External" /><Relationship Id="rId8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31213701" TargetMode="External" /><Relationship Id="rId2" Type="http://schemas.openxmlformats.org/officeDocument/2006/relationships/hyperlink" Target="https://podminky.urs.cz/item/CS_URS_2025_01/132212331" TargetMode="External" /><Relationship Id="rId3" Type="http://schemas.openxmlformats.org/officeDocument/2006/relationships/hyperlink" Target="https://podminky.urs.cz/item/CS_URS_2025_01/132212131" TargetMode="External" /><Relationship Id="rId4" Type="http://schemas.openxmlformats.org/officeDocument/2006/relationships/hyperlink" Target="https://podminky.urs.cz/item/CS_URS_2025_01/132211401" TargetMode="External" /><Relationship Id="rId5" Type="http://schemas.openxmlformats.org/officeDocument/2006/relationships/hyperlink" Target="https://podminky.urs.cz/item/CS_URS_2025_01/975011231" TargetMode="External" /><Relationship Id="rId6" Type="http://schemas.openxmlformats.org/officeDocument/2006/relationships/hyperlink" Target="https://podminky.urs.cz/item/CS_URS_2025_01/162211311" TargetMode="External" /><Relationship Id="rId7" Type="http://schemas.openxmlformats.org/officeDocument/2006/relationships/hyperlink" Target="https://podminky.urs.cz/item/CS_URS_2025_01/162211319" TargetMode="External" /><Relationship Id="rId8" Type="http://schemas.openxmlformats.org/officeDocument/2006/relationships/hyperlink" Target="https://podminky.urs.cz/item/CS_URS_2025_01/174111101" TargetMode="External" /><Relationship Id="rId9" Type="http://schemas.openxmlformats.org/officeDocument/2006/relationships/hyperlink" Target="https://podminky.urs.cz/item/CS_URS_2025_01/162751117" TargetMode="External" /><Relationship Id="rId10" Type="http://schemas.openxmlformats.org/officeDocument/2006/relationships/hyperlink" Target="https://podminky.urs.cz/item/CS_URS_2025_01/162751119" TargetMode="External" /><Relationship Id="rId11" Type="http://schemas.openxmlformats.org/officeDocument/2006/relationships/hyperlink" Target="https://podminky.urs.cz/item/CS_URS_2025_01/997013873" TargetMode="External" /><Relationship Id="rId12" Type="http://schemas.openxmlformats.org/officeDocument/2006/relationships/hyperlink" Target="https://podminky.urs.cz/item/CS_URS_2025_01/271532212" TargetMode="External" /><Relationship Id="rId13" Type="http://schemas.openxmlformats.org/officeDocument/2006/relationships/hyperlink" Target="https://podminky.urs.cz/item/CS_URS_2025_01/213141111" TargetMode="External" /><Relationship Id="rId14" Type="http://schemas.openxmlformats.org/officeDocument/2006/relationships/hyperlink" Target="https://podminky.urs.cz/item/CS_URS_2025_01/274321511" TargetMode="External" /><Relationship Id="rId15" Type="http://schemas.openxmlformats.org/officeDocument/2006/relationships/hyperlink" Target="https://podminky.urs.cz/item/CS_URS_2025_01/274351121" TargetMode="External" /><Relationship Id="rId16" Type="http://schemas.openxmlformats.org/officeDocument/2006/relationships/hyperlink" Target="https://podminky.urs.cz/item/CS_URS_2025_01/274351122" TargetMode="External" /><Relationship Id="rId17" Type="http://schemas.openxmlformats.org/officeDocument/2006/relationships/hyperlink" Target="https://podminky.urs.cz/item/CS_URS_2025_01/279361821" TargetMode="External" /><Relationship Id="rId18" Type="http://schemas.openxmlformats.org/officeDocument/2006/relationships/hyperlink" Target="https://podminky.urs.cz/item/CS_URS_2025_01/273323511" TargetMode="External" /><Relationship Id="rId19" Type="http://schemas.openxmlformats.org/officeDocument/2006/relationships/hyperlink" Target="https://podminky.urs.cz/item/CS_URS_2025_01/273351121" TargetMode="External" /><Relationship Id="rId20" Type="http://schemas.openxmlformats.org/officeDocument/2006/relationships/hyperlink" Target="https://podminky.urs.cz/item/CS_URS_2025_01/273351122" TargetMode="External" /><Relationship Id="rId21" Type="http://schemas.openxmlformats.org/officeDocument/2006/relationships/hyperlink" Target="https://podminky.urs.cz/item/CS_URS_2025_01/273361821" TargetMode="External" /><Relationship Id="rId22" Type="http://schemas.openxmlformats.org/officeDocument/2006/relationships/hyperlink" Target="https://podminky.urs.cz/item/CS_URS_2025_01/953312125" TargetMode="External" /><Relationship Id="rId23" Type="http://schemas.openxmlformats.org/officeDocument/2006/relationships/hyperlink" Target="https://podminky.urs.cz/item/CS_URS_2025_01/953334617" TargetMode="External" /><Relationship Id="rId24" Type="http://schemas.openxmlformats.org/officeDocument/2006/relationships/hyperlink" Target="https://podminky.urs.cz/item/CS_URS_2025_01/953334315" TargetMode="External" /><Relationship Id="rId25" Type="http://schemas.openxmlformats.org/officeDocument/2006/relationships/hyperlink" Target="https://podminky.urs.cz/item/CS_URS_2025_01/953334413" TargetMode="External" /><Relationship Id="rId26" Type="http://schemas.openxmlformats.org/officeDocument/2006/relationships/hyperlink" Target="https://podminky.urs.cz/item/CS_URS_2025_01/953961113" TargetMode="External" /><Relationship Id="rId27" Type="http://schemas.openxmlformats.org/officeDocument/2006/relationships/hyperlink" Target="https://podminky.urs.cz/item/CS_URS_2025_01/632451456" TargetMode="External" /><Relationship Id="rId28" Type="http://schemas.openxmlformats.org/officeDocument/2006/relationships/hyperlink" Target="https://podminky.urs.cz/item/CS_URS_2025_01/631311116" TargetMode="External" /><Relationship Id="rId29" Type="http://schemas.openxmlformats.org/officeDocument/2006/relationships/hyperlink" Target="https://podminky.urs.cz/item/CS_URS_2025_01/631319011" TargetMode="External" /><Relationship Id="rId30" Type="http://schemas.openxmlformats.org/officeDocument/2006/relationships/hyperlink" Target="https://podminky.urs.cz/item/CS_URS_2025_01/631319171" TargetMode="External" /><Relationship Id="rId31" Type="http://schemas.openxmlformats.org/officeDocument/2006/relationships/hyperlink" Target="https://podminky.urs.cz/item/CS_URS_2025_01/631362021.2" TargetMode="External" /><Relationship Id="rId32" Type="http://schemas.openxmlformats.org/officeDocument/2006/relationships/hyperlink" Target="https://podminky.urs.cz/item/CS_URS_2025_01/270002133" TargetMode="External" /><Relationship Id="rId33" Type="http://schemas.openxmlformats.org/officeDocument/2006/relationships/hyperlink" Target="https://podminky.urs.cz/item/CS_URS_2025_01/175111101" TargetMode="External" /><Relationship Id="rId34" Type="http://schemas.openxmlformats.org/officeDocument/2006/relationships/hyperlink" Target="https://podminky.urs.cz/item/CS_URS_2025_01/211971121" TargetMode="External" /><Relationship Id="rId35" Type="http://schemas.openxmlformats.org/officeDocument/2006/relationships/hyperlink" Target="https://podminky.urs.cz/item/CS_URS_2025_01/212312111" TargetMode="External" /><Relationship Id="rId36" Type="http://schemas.openxmlformats.org/officeDocument/2006/relationships/hyperlink" Target="https://podminky.urs.cz/item/CS_URS_2025_01/212755214" TargetMode="External" /><Relationship Id="rId37" Type="http://schemas.openxmlformats.org/officeDocument/2006/relationships/hyperlink" Target="https://podminky.urs.cz/item/CS_URS_2025_01/894812155" TargetMode="External" /><Relationship Id="rId38" Type="http://schemas.openxmlformats.org/officeDocument/2006/relationships/hyperlink" Target="https://podminky.urs.cz/item/CS_URS_2025_01/895270001" TargetMode="External" /><Relationship Id="rId39" Type="http://schemas.openxmlformats.org/officeDocument/2006/relationships/hyperlink" Target="https://podminky.urs.cz/item/CS_URS_2025_01/895270021" TargetMode="External" /><Relationship Id="rId40" Type="http://schemas.openxmlformats.org/officeDocument/2006/relationships/hyperlink" Target="https://podminky.urs.cz/item/CS_URS_2025_01/895270031" TargetMode="External" /><Relationship Id="rId41" Type="http://schemas.openxmlformats.org/officeDocument/2006/relationships/hyperlink" Target="https://podminky.urs.cz/item/CS_URS_2025_01/895270067" TargetMode="External" /><Relationship Id="rId42" Type="http://schemas.openxmlformats.org/officeDocument/2006/relationships/hyperlink" Target="https://podminky.urs.cz/item/CS_URS_2025_01/175111101" TargetMode="External" /><Relationship Id="rId43" Type="http://schemas.openxmlformats.org/officeDocument/2006/relationships/hyperlink" Target="https://podminky.urs.cz/item/CS_URS_2025_01/218111112" TargetMode="External" /><Relationship Id="rId44" Type="http://schemas.openxmlformats.org/officeDocument/2006/relationships/hyperlink" Target="https://podminky.urs.cz/item/CS_URS_2025_01/218111122" TargetMode="External" /><Relationship Id="rId45" Type="http://schemas.openxmlformats.org/officeDocument/2006/relationships/hyperlink" Target="https://podminky.urs.cz/item/CS_URS_2025_01/311231116" TargetMode="External" /><Relationship Id="rId46" Type="http://schemas.openxmlformats.org/officeDocument/2006/relationships/hyperlink" Target="https://podminky.urs.cz/item/CS_URS_2025_01/311272224" TargetMode="External" /><Relationship Id="rId47" Type="http://schemas.openxmlformats.org/officeDocument/2006/relationships/hyperlink" Target="https://podminky.urs.cz/item/CS_URS_2025_01/311273955" TargetMode="External" /><Relationship Id="rId48" Type="http://schemas.openxmlformats.org/officeDocument/2006/relationships/hyperlink" Target="https://podminky.urs.cz/item/CS_URS_2025_01/310238211" TargetMode="External" /><Relationship Id="rId49" Type="http://schemas.openxmlformats.org/officeDocument/2006/relationships/hyperlink" Target="https://podminky.urs.cz/item/CS_URS_2025_01/317944321" TargetMode="External" /><Relationship Id="rId50" Type="http://schemas.openxmlformats.org/officeDocument/2006/relationships/hyperlink" Target="https://podminky.urs.cz/item/CS_URS_2025_01/317944323" TargetMode="External" /><Relationship Id="rId51" Type="http://schemas.openxmlformats.org/officeDocument/2006/relationships/hyperlink" Target="https://podminky.urs.cz/item/CS_URS_2025_01/346244381" TargetMode="External" /><Relationship Id="rId52" Type="http://schemas.openxmlformats.org/officeDocument/2006/relationships/hyperlink" Target="https://podminky.urs.cz/item/CS_URS_2025_01/317234410" TargetMode="External" /><Relationship Id="rId53" Type="http://schemas.openxmlformats.org/officeDocument/2006/relationships/hyperlink" Target="https://podminky.urs.cz/item/CS_URS_2025_01/317121101" TargetMode="External" /><Relationship Id="rId54" Type="http://schemas.openxmlformats.org/officeDocument/2006/relationships/hyperlink" Target="https://podminky.urs.cz/item/CS_URS_2025_01/317121103" TargetMode="External" /><Relationship Id="rId55" Type="http://schemas.openxmlformats.org/officeDocument/2006/relationships/hyperlink" Target="https://podminky.urs.cz/item/CS_URS_2025_01/317143453" TargetMode="External" /><Relationship Id="rId56" Type="http://schemas.openxmlformats.org/officeDocument/2006/relationships/hyperlink" Target="https://podminky.urs.cz/item/CS_URS_2025_01/417321515" TargetMode="External" /><Relationship Id="rId57" Type="http://schemas.openxmlformats.org/officeDocument/2006/relationships/hyperlink" Target="https://podminky.urs.cz/item/CS_URS_2025_01/417351115" TargetMode="External" /><Relationship Id="rId58" Type="http://schemas.openxmlformats.org/officeDocument/2006/relationships/hyperlink" Target="https://podminky.urs.cz/item/CS_URS_2025_01/417351116" TargetMode="External" /><Relationship Id="rId59" Type="http://schemas.openxmlformats.org/officeDocument/2006/relationships/hyperlink" Target="https://podminky.urs.cz/item/CS_URS_2025_01/417361821" TargetMode="External" /><Relationship Id="rId60" Type="http://schemas.openxmlformats.org/officeDocument/2006/relationships/hyperlink" Target="https://podminky.urs.cz/item/CS_URS_2025_01/417321515" TargetMode="External" /><Relationship Id="rId61" Type="http://schemas.openxmlformats.org/officeDocument/2006/relationships/hyperlink" Target="https://podminky.urs.cz/item/CS_URS_2025_01/417351115" TargetMode="External" /><Relationship Id="rId62" Type="http://schemas.openxmlformats.org/officeDocument/2006/relationships/hyperlink" Target="https://podminky.urs.cz/item/CS_URS_2025_01/417351116" TargetMode="External" /><Relationship Id="rId63" Type="http://schemas.openxmlformats.org/officeDocument/2006/relationships/hyperlink" Target="https://podminky.urs.cz/item/CS_URS_2025_01/417361821" TargetMode="External" /><Relationship Id="rId64" Type="http://schemas.openxmlformats.org/officeDocument/2006/relationships/hyperlink" Target="https://podminky.urs.cz/item/CS_URS_2025_01/413352111" TargetMode="External" /><Relationship Id="rId65" Type="http://schemas.openxmlformats.org/officeDocument/2006/relationships/hyperlink" Target="https://podminky.urs.cz/item/CS_URS_2025_01/413352112" TargetMode="External" /><Relationship Id="rId66" Type="http://schemas.openxmlformats.org/officeDocument/2006/relationships/hyperlink" Target="https://podminky.urs.cz/item/CS_URS_2025_01/411133903" TargetMode="External" /><Relationship Id="rId67" Type="http://schemas.openxmlformats.org/officeDocument/2006/relationships/hyperlink" Target="https://podminky.urs.cz/item/CS_URS_2025_01/411321414" TargetMode="External" /><Relationship Id="rId68" Type="http://schemas.openxmlformats.org/officeDocument/2006/relationships/hyperlink" Target="https://podminky.urs.cz/item/CS_URS_2025_01/411361821.1" TargetMode="External" /><Relationship Id="rId69" Type="http://schemas.openxmlformats.org/officeDocument/2006/relationships/hyperlink" Target="https://podminky.urs.cz/item/CS_URS_2025_01/411351011" TargetMode="External" /><Relationship Id="rId70" Type="http://schemas.openxmlformats.org/officeDocument/2006/relationships/hyperlink" Target="https://podminky.urs.cz/item/CS_URS_2025_01/411351012" TargetMode="External" /><Relationship Id="rId71" Type="http://schemas.openxmlformats.org/officeDocument/2006/relationships/hyperlink" Target="https://podminky.urs.cz/item/CS_URS_2025_01/411354313" TargetMode="External" /><Relationship Id="rId72" Type="http://schemas.openxmlformats.org/officeDocument/2006/relationships/hyperlink" Target="https://podminky.urs.cz/item/CS_URS_2025_01/411354314" TargetMode="External" /><Relationship Id="rId73" Type="http://schemas.openxmlformats.org/officeDocument/2006/relationships/hyperlink" Target="https://podminky.urs.cz/item/CS_URS_2025_01/783826605" TargetMode="External" /><Relationship Id="rId74" Type="http://schemas.openxmlformats.org/officeDocument/2006/relationships/hyperlink" Target="https://podminky.urs.cz/item/CS_URS_2025_01/611111001" TargetMode="External" /><Relationship Id="rId75" Type="http://schemas.openxmlformats.org/officeDocument/2006/relationships/hyperlink" Target="https://podminky.urs.cz/item/CS_URS_2025_01/413351111" TargetMode="External" /><Relationship Id="rId76" Type="http://schemas.openxmlformats.org/officeDocument/2006/relationships/hyperlink" Target="https://podminky.urs.cz/item/CS_URS_2025_01/413351112" TargetMode="External" /><Relationship Id="rId77" Type="http://schemas.openxmlformats.org/officeDocument/2006/relationships/hyperlink" Target="https://podminky.urs.cz/item/CS_URS_2025_01/413321515" TargetMode="External" /><Relationship Id="rId78" Type="http://schemas.openxmlformats.org/officeDocument/2006/relationships/hyperlink" Target="https://podminky.urs.cz/item/CS_URS_2025_01/430321515" TargetMode="External" /><Relationship Id="rId79" Type="http://schemas.openxmlformats.org/officeDocument/2006/relationships/hyperlink" Target="https://podminky.urs.cz/item/CS_URS_2025_01/430361821" TargetMode="External" /><Relationship Id="rId80" Type="http://schemas.openxmlformats.org/officeDocument/2006/relationships/hyperlink" Target="https://podminky.urs.cz/item/CS_URS_2025_01/434311115" TargetMode="External" /><Relationship Id="rId81" Type="http://schemas.openxmlformats.org/officeDocument/2006/relationships/hyperlink" Target="https://podminky.urs.cz/item/CS_URS_2025_01/434351141" TargetMode="External" /><Relationship Id="rId82" Type="http://schemas.openxmlformats.org/officeDocument/2006/relationships/hyperlink" Target="https://podminky.urs.cz/item/CS_URS_2025_01/434351142" TargetMode="External" /><Relationship Id="rId83" Type="http://schemas.openxmlformats.org/officeDocument/2006/relationships/hyperlink" Target="https://podminky.urs.cz/item/CS_URS_2025_01/629991012" TargetMode="External" /><Relationship Id="rId84" Type="http://schemas.openxmlformats.org/officeDocument/2006/relationships/hyperlink" Target="https://podminky.urs.cz/item/CS_URS_2025_01/622143004" TargetMode="External" /><Relationship Id="rId85" Type="http://schemas.openxmlformats.org/officeDocument/2006/relationships/hyperlink" Target="https://podminky.urs.cz/item/CS_URS_2025_01/622143005" TargetMode="External" /><Relationship Id="rId86" Type="http://schemas.openxmlformats.org/officeDocument/2006/relationships/hyperlink" Target="https://podminky.urs.cz/item/CS_URS_2025_01/612142001" TargetMode="External" /><Relationship Id="rId87" Type="http://schemas.openxmlformats.org/officeDocument/2006/relationships/hyperlink" Target="https://podminky.urs.cz/item/CS_URS_2025_01/632450121" TargetMode="External" /><Relationship Id="rId88" Type="http://schemas.openxmlformats.org/officeDocument/2006/relationships/hyperlink" Target="https://podminky.urs.cz/item/CS_URS_2025_01/612131101" TargetMode="External" /><Relationship Id="rId89" Type="http://schemas.openxmlformats.org/officeDocument/2006/relationships/hyperlink" Target="https://podminky.urs.cz/item/CS_URS_2025_01/612321311" TargetMode="External" /><Relationship Id="rId90" Type="http://schemas.openxmlformats.org/officeDocument/2006/relationships/hyperlink" Target="https://podminky.urs.cz/item/CS_URS_2025_01/612321391" TargetMode="External" /><Relationship Id="rId91" Type="http://schemas.openxmlformats.org/officeDocument/2006/relationships/hyperlink" Target="https://podminky.urs.cz/item/CS_URS_2025_01/612321131" TargetMode="External" /><Relationship Id="rId92" Type="http://schemas.openxmlformats.org/officeDocument/2006/relationships/hyperlink" Target="https://podminky.urs.cz/item/CS_URS_2025_01/611631001" TargetMode="External" /><Relationship Id="rId93" Type="http://schemas.openxmlformats.org/officeDocument/2006/relationships/hyperlink" Target="https://podminky.urs.cz/item/CS_URS_2025_01/622131101" TargetMode="External" /><Relationship Id="rId94" Type="http://schemas.openxmlformats.org/officeDocument/2006/relationships/hyperlink" Target="https://podminky.urs.cz/item/CS_URS_2025_01/622321111" TargetMode="External" /><Relationship Id="rId95" Type="http://schemas.openxmlformats.org/officeDocument/2006/relationships/hyperlink" Target="https://podminky.urs.cz/item/CS_URS_2025_01/622321191" TargetMode="External" /><Relationship Id="rId96" Type="http://schemas.openxmlformats.org/officeDocument/2006/relationships/hyperlink" Target="https://podminky.urs.cz/item/CS_URS_2025_01/622131121" TargetMode="External" /><Relationship Id="rId97" Type="http://schemas.openxmlformats.org/officeDocument/2006/relationships/hyperlink" Target="https://podminky.urs.cz/item/CS_URS_2025_01/622135011" TargetMode="External" /><Relationship Id="rId98" Type="http://schemas.openxmlformats.org/officeDocument/2006/relationships/hyperlink" Target="https://podminky.urs.cz/item/CS_URS_2025_01/629995101" TargetMode="External" /><Relationship Id="rId99" Type="http://schemas.openxmlformats.org/officeDocument/2006/relationships/hyperlink" Target="https://podminky.urs.cz/item/CS_URS_2025_01/629991012" TargetMode="External" /><Relationship Id="rId100" Type="http://schemas.openxmlformats.org/officeDocument/2006/relationships/hyperlink" Target="https://podminky.urs.cz/item/CS_URS_2025_01/629991011" TargetMode="External" /><Relationship Id="rId101" Type="http://schemas.openxmlformats.org/officeDocument/2006/relationships/hyperlink" Target="https://podminky.urs.cz/item/CS_URS_2025_01/622143004" TargetMode="External" /><Relationship Id="rId102" Type="http://schemas.openxmlformats.org/officeDocument/2006/relationships/hyperlink" Target="https://podminky.urs.cz/item/CS_URS_2025_01/622252002" TargetMode="External" /><Relationship Id="rId103" Type="http://schemas.openxmlformats.org/officeDocument/2006/relationships/hyperlink" Target="https://podminky.urs.cz/item/CS_URS_2025_01/622252001" TargetMode="External" /><Relationship Id="rId104" Type="http://schemas.openxmlformats.org/officeDocument/2006/relationships/hyperlink" Target="https://podminky.urs.cz/item/CS_URS_2025_01/622211031" TargetMode="External" /><Relationship Id="rId105" Type="http://schemas.openxmlformats.org/officeDocument/2006/relationships/hyperlink" Target="https://podminky.urs.cz/item/CS_URS_2025_01/622251101" TargetMode="External" /><Relationship Id="rId106" Type="http://schemas.openxmlformats.org/officeDocument/2006/relationships/hyperlink" Target="https://podminky.urs.cz/item/CS_URS_2025_01/622212051" TargetMode="External" /><Relationship Id="rId107" Type="http://schemas.openxmlformats.org/officeDocument/2006/relationships/hyperlink" Target="https://podminky.urs.cz/item/CS_URS_2025_01/622212051" TargetMode="External" /><Relationship Id="rId108" Type="http://schemas.openxmlformats.org/officeDocument/2006/relationships/hyperlink" Target="https://podminky.urs.cz/item/CS_URS_2025_01/622251211" TargetMode="External" /><Relationship Id="rId109" Type="http://schemas.openxmlformats.org/officeDocument/2006/relationships/hyperlink" Target="https://podminky.urs.cz/item/CS_URS_2025_01/622142001" TargetMode="External" /><Relationship Id="rId110" Type="http://schemas.openxmlformats.org/officeDocument/2006/relationships/hyperlink" Target="https://podminky.urs.cz/item/CS_URS_2025_01/713131145" TargetMode="External" /><Relationship Id="rId111" Type="http://schemas.openxmlformats.org/officeDocument/2006/relationships/hyperlink" Target="https://podminky.urs.cz/item/CS_URS_2025_01/622151031" TargetMode="External" /><Relationship Id="rId112" Type="http://schemas.openxmlformats.org/officeDocument/2006/relationships/hyperlink" Target="https://podminky.urs.cz/item/CS_URS_2025_01/783826675" TargetMode="External" /><Relationship Id="rId113" Type="http://schemas.openxmlformats.org/officeDocument/2006/relationships/hyperlink" Target="https://podminky.urs.cz/item/CS_URS_2025_01/632481213" TargetMode="External" /><Relationship Id="rId114" Type="http://schemas.openxmlformats.org/officeDocument/2006/relationships/hyperlink" Target="https://podminky.urs.cz/item/CS_URS_2025_01/634112113" TargetMode="External" /><Relationship Id="rId115" Type="http://schemas.openxmlformats.org/officeDocument/2006/relationships/hyperlink" Target="https://podminky.urs.cz/item/CS_URS_2025_01/635111311" TargetMode="External" /><Relationship Id="rId116" Type="http://schemas.openxmlformats.org/officeDocument/2006/relationships/hyperlink" Target="https://podminky.urs.cz/item/CS_URS_2025_01/635211121" TargetMode="External" /><Relationship Id="rId117" Type="http://schemas.openxmlformats.org/officeDocument/2006/relationships/hyperlink" Target="https://podminky.urs.cz/item/CS_URS_2025_01/632451254" TargetMode="External" /><Relationship Id="rId118" Type="http://schemas.openxmlformats.org/officeDocument/2006/relationships/hyperlink" Target="https://podminky.urs.cz/item/CS_URS_2025_01/632451293" TargetMode="External" /><Relationship Id="rId119" Type="http://schemas.openxmlformats.org/officeDocument/2006/relationships/hyperlink" Target="https://podminky.urs.cz/item/CS_URS_2025_01/631362021" TargetMode="External" /><Relationship Id="rId120" Type="http://schemas.openxmlformats.org/officeDocument/2006/relationships/hyperlink" Target="https://podminky.urs.cz/item/CS_URS_2025_01/632451101" TargetMode="External" /><Relationship Id="rId121" Type="http://schemas.openxmlformats.org/officeDocument/2006/relationships/hyperlink" Target="https://podminky.urs.cz/item/CS_URS_2025_01/771121011" TargetMode="External" /><Relationship Id="rId122" Type="http://schemas.openxmlformats.org/officeDocument/2006/relationships/hyperlink" Target="https://podminky.urs.cz/item/CS_URS_2025_01/742210121" TargetMode="External" /><Relationship Id="rId123" Type="http://schemas.openxmlformats.org/officeDocument/2006/relationships/hyperlink" Target="https://podminky.urs.cz/item/CS_URS_2025_01/952901111" TargetMode="External" /><Relationship Id="rId124" Type="http://schemas.openxmlformats.org/officeDocument/2006/relationships/hyperlink" Target="https://podminky.urs.cz/item/CS_URS_2025_01/953321113" TargetMode="External" /><Relationship Id="rId125" Type="http://schemas.openxmlformats.org/officeDocument/2006/relationships/hyperlink" Target="https://podminky.urs.cz/item/CS_URS_2025_01/953943211" TargetMode="External" /><Relationship Id="rId126" Type="http://schemas.openxmlformats.org/officeDocument/2006/relationships/hyperlink" Target="https://podminky.urs.cz/item/CS_URS_2025_01/722254126" TargetMode="External" /><Relationship Id="rId127" Type="http://schemas.openxmlformats.org/officeDocument/2006/relationships/hyperlink" Target="https://podminky.urs.cz/item/CS_URS_2025_01/953993311" TargetMode="External" /><Relationship Id="rId128" Type="http://schemas.openxmlformats.org/officeDocument/2006/relationships/hyperlink" Target="https://podminky.urs.cz/item/CS_URS_2025_01/941111111" TargetMode="External" /><Relationship Id="rId129" Type="http://schemas.openxmlformats.org/officeDocument/2006/relationships/hyperlink" Target="https://podminky.urs.cz/item/CS_URS_2025_01/941111211" TargetMode="External" /><Relationship Id="rId130" Type="http://schemas.openxmlformats.org/officeDocument/2006/relationships/hyperlink" Target="https://podminky.urs.cz/item/CS_URS_2025_01/941111811" TargetMode="External" /><Relationship Id="rId131" Type="http://schemas.openxmlformats.org/officeDocument/2006/relationships/hyperlink" Target="https://podminky.urs.cz/item/CS_URS_2025_01/944511111" TargetMode="External" /><Relationship Id="rId132" Type="http://schemas.openxmlformats.org/officeDocument/2006/relationships/hyperlink" Target="https://podminky.urs.cz/item/CS_URS_2025_01/944511211" TargetMode="External" /><Relationship Id="rId133" Type="http://schemas.openxmlformats.org/officeDocument/2006/relationships/hyperlink" Target="https://podminky.urs.cz/item/CS_URS_2025_01/944511811" TargetMode="External" /><Relationship Id="rId134" Type="http://schemas.openxmlformats.org/officeDocument/2006/relationships/hyperlink" Target="https://podminky.urs.cz/item/CS_URS_2025_01/949101111" TargetMode="External" /><Relationship Id="rId135" Type="http://schemas.openxmlformats.org/officeDocument/2006/relationships/hyperlink" Target="https://podminky.urs.cz/item/CS_URS_2025_01/993111111" TargetMode="External" /><Relationship Id="rId136" Type="http://schemas.openxmlformats.org/officeDocument/2006/relationships/hyperlink" Target="https://podminky.urs.cz/item/CS_URS_2025_01/993111119" TargetMode="External" /><Relationship Id="rId137" Type="http://schemas.openxmlformats.org/officeDocument/2006/relationships/hyperlink" Target="https://podminky.urs.cz/item/CS_URS_2025_01/998011009" TargetMode="External" /><Relationship Id="rId138" Type="http://schemas.openxmlformats.org/officeDocument/2006/relationships/hyperlink" Target="https://podminky.urs.cz/item/CS_URS_2025_01/998011002" TargetMode="External" /><Relationship Id="rId139" Type="http://schemas.openxmlformats.org/officeDocument/2006/relationships/hyperlink" Target="https://podminky.urs.cz/item/CS_URS_2025_01/711161212" TargetMode="External" /><Relationship Id="rId140" Type="http://schemas.openxmlformats.org/officeDocument/2006/relationships/hyperlink" Target="https://podminky.urs.cz/item/CS_URS_2025_01/711161383" TargetMode="External" /><Relationship Id="rId141" Type="http://schemas.openxmlformats.org/officeDocument/2006/relationships/hyperlink" Target="https://podminky.urs.cz/item/CS_URS_2025_01/711491272" TargetMode="External" /><Relationship Id="rId142" Type="http://schemas.openxmlformats.org/officeDocument/2006/relationships/hyperlink" Target="https://podminky.urs.cz/item/CS_URS_2025_01/998711102" TargetMode="External" /><Relationship Id="rId143" Type="http://schemas.openxmlformats.org/officeDocument/2006/relationships/hyperlink" Target="https://podminky.urs.cz/item/CS_URS_2025_01/711111001" TargetMode="External" /><Relationship Id="rId144" Type="http://schemas.openxmlformats.org/officeDocument/2006/relationships/hyperlink" Target="https://podminky.urs.cz/item/CS_URS_2025_01/711112001" TargetMode="External" /><Relationship Id="rId145" Type="http://schemas.openxmlformats.org/officeDocument/2006/relationships/hyperlink" Target="https://podminky.urs.cz/item/CS_URS_2025_01/711141559" TargetMode="External" /><Relationship Id="rId146" Type="http://schemas.openxmlformats.org/officeDocument/2006/relationships/hyperlink" Target="https://podminky.urs.cz/item/CS_URS_2025_01/711142559" TargetMode="External" /><Relationship Id="rId147" Type="http://schemas.openxmlformats.org/officeDocument/2006/relationships/hyperlink" Target="https://podminky.urs.cz/item/CS_URS_2025_01/711747067" TargetMode="External" /><Relationship Id="rId148" Type="http://schemas.openxmlformats.org/officeDocument/2006/relationships/hyperlink" Target="https://podminky.urs.cz/item/CS_URS_2025_01/998712102" TargetMode="External" /><Relationship Id="rId149" Type="http://schemas.openxmlformats.org/officeDocument/2006/relationships/hyperlink" Target="https://podminky.urs.cz/item/CS_URS_2025_01/712631111" TargetMode="External" /><Relationship Id="rId150" Type="http://schemas.openxmlformats.org/officeDocument/2006/relationships/hyperlink" Target="https://podminky.urs.cz/item/CS_URS_2025_01/712363412" TargetMode="External" /><Relationship Id="rId151" Type="http://schemas.openxmlformats.org/officeDocument/2006/relationships/hyperlink" Target="https://podminky.urs.cz/item/CS_URS_2025_01/712861702" TargetMode="External" /><Relationship Id="rId152" Type="http://schemas.openxmlformats.org/officeDocument/2006/relationships/hyperlink" Target="https://podminky.urs.cz/item/CS_URS_2025_01/712363122" TargetMode="External" /><Relationship Id="rId153" Type="http://schemas.openxmlformats.org/officeDocument/2006/relationships/hyperlink" Target="https://podminky.urs.cz/item/CS_URS_2025_01/712363352" TargetMode="External" /><Relationship Id="rId154" Type="http://schemas.openxmlformats.org/officeDocument/2006/relationships/hyperlink" Target="https://podminky.urs.cz/item/CS_URS_2025_01/712363353" TargetMode="External" /><Relationship Id="rId155" Type="http://schemas.openxmlformats.org/officeDocument/2006/relationships/hyperlink" Target="https://podminky.urs.cz/item/CS_URS_2025_01/712363354" TargetMode="External" /><Relationship Id="rId156" Type="http://schemas.openxmlformats.org/officeDocument/2006/relationships/hyperlink" Target="https://podminky.urs.cz/item/CS_URS_2025_01/721239114" TargetMode="External" /><Relationship Id="rId157" Type="http://schemas.openxmlformats.org/officeDocument/2006/relationships/hyperlink" Target="https://podminky.urs.cz/item/CS_URS_2025_01/998713102" TargetMode="External" /><Relationship Id="rId158" Type="http://schemas.openxmlformats.org/officeDocument/2006/relationships/hyperlink" Target="https://podminky.urs.cz/item/CS_URS_2025_01/713151131" TargetMode="External" /><Relationship Id="rId159" Type="http://schemas.openxmlformats.org/officeDocument/2006/relationships/hyperlink" Target="https://podminky.urs.cz/item/CS_URS_2025_01/713121111" TargetMode="External" /><Relationship Id="rId160" Type="http://schemas.openxmlformats.org/officeDocument/2006/relationships/hyperlink" Target="https://podminky.urs.cz/item/CS_URS_2025_01/713121111" TargetMode="External" /><Relationship Id="rId161" Type="http://schemas.openxmlformats.org/officeDocument/2006/relationships/hyperlink" Target="https://podminky.urs.cz/item/CS_URS_2025_01/998762102" TargetMode="External" /><Relationship Id="rId162" Type="http://schemas.openxmlformats.org/officeDocument/2006/relationships/hyperlink" Target="https://podminky.urs.cz/item/CS_URS_2025_01/762082120" TargetMode="External" /><Relationship Id="rId163" Type="http://schemas.openxmlformats.org/officeDocument/2006/relationships/hyperlink" Target="https://podminky.urs.cz/item/CS_URS_2025_01/762082220" TargetMode="External" /><Relationship Id="rId164" Type="http://schemas.openxmlformats.org/officeDocument/2006/relationships/hyperlink" Target="https://podminky.urs.cz/item/CS_URS_2025_01/762085112" TargetMode="External" /><Relationship Id="rId165" Type="http://schemas.openxmlformats.org/officeDocument/2006/relationships/hyperlink" Target="https://podminky.urs.cz/item/CS_URS_2025_01/762332631" TargetMode="External" /><Relationship Id="rId166" Type="http://schemas.openxmlformats.org/officeDocument/2006/relationships/hyperlink" Target="https://podminky.urs.cz/item/CS_URS_2025_01/762332632" TargetMode="External" /><Relationship Id="rId167" Type="http://schemas.openxmlformats.org/officeDocument/2006/relationships/hyperlink" Target="https://podminky.urs.cz/item/CS_URS_2025_01/762395000" TargetMode="External" /><Relationship Id="rId168" Type="http://schemas.openxmlformats.org/officeDocument/2006/relationships/hyperlink" Target="https://podminky.urs.cz/item/CS_URS_2025_01/953961114" TargetMode="External" /><Relationship Id="rId169" Type="http://schemas.openxmlformats.org/officeDocument/2006/relationships/hyperlink" Target="https://podminky.urs.cz/item/CS_URS_2025_01/762341270" TargetMode="External" /><Relationship Id="rId170" Type="http://schemas.openxmlformats.org/officeDocument/2006/relationships/hyperlink" Target="https://podminky.urs.cz/item/CS_URS_2025_01/762342511" TargetMode="External" /><Relationship Id="rId171" Type="http://schemas.openxmlformats.org/officeDocument/2006/relationships/hyperlink" Target="https://podminky.urs.cz/item/CS_URS_2025_01/762341260" TargetMode="External" /><Relationship Id="rId172" Type="http://schemas.openxmlformats.org/officeDocument/2006/relationships/hyperlink" Target="https://podminky.urs.cz/item/CS_URS_2025_01/762723311" TargetMode="External" /><Relationship Id="rId173" Type="http://schemas.openxmlformats.org/officeDocument/2006/relationships/hyperlink" Target="https://podminky.urs.cz/item/CS_URS_2025_01/762723321" TargetMode="External" /><Relationship Id="rId174" Type="http://schemas.openxmlformats.org/officeDocument/2006/relationships/hyperlink" Target="https://podminky.urs.cz/item/CS_URS_2025_01/762713110" TargetMode="External" /><Relationship Id="rId175" Type="http://schemas.openxmlformats.org/officeDocument/2006/relationships/hyperlink" Target="https://podminky.urs.cz/item/CS_URS_2025_01/762713120" TargetMode="External" /><Relationship Id="rId176" Type="http://schemas.openxmlformats.org/officeDocument/2006/relationships/hyperlink" Target="https://podminky.urs.cz/item/CS_URS_2025_01/762795000" TargetMode="External" /><Relationship Id="rId177" Type="http://schemas.openxmlformats.org/officeDocument/2006/relationships/hyperlink" Target="https://podminky.urs.cz/item/CS_URS_2025_01/762083111" TargetMode="External" /><Relationship Id="rId178" Type="http://schemas.openxmlformats.org/officeDocument/2006/relationships/hyperlink" Target="https://podminky.urs.cz/item/CS_URS_2025_01/953961113" TargetMode="External" /><Relationship Id="rId179" Type="http://schemas.openxmlformats.org/officeDocument/2006/relationships/hyperlink" Target="https://podminky.urs.cz/item/CS_URS_2025_01/953965122" TargetMode="External" /><Relationship Id="rId180" Type="http://schemas.openxmlformats.org/officeDocument/2006/relationships/hyperlink" Target="https://podminky.urs.cz/item/CS_URS_2025_01/762341260" TargetMode="External" /><Relationship Id="rId181" Type="http://schemas.openxmlformats.org/officeDocument/2006/relationships/hyperlink" Target="https://podminky.urs.cz/item/CS_URS_2025_01/762341210" TargetMode="External" /><Relationship Id="rId182" Type="http://schemas.openxmlformats.org/officeDocument/2006/relationships/hyperlink" Target="https://podminky.urs.cz/item/CS_URS_2025_01/762342523" TargetMode="External" /><Relationship Id="rId183" Type="http://schemas.openxmlformats.org/officeDocument/2006/relationships/hyperlink" Target="https://podminky.urs.cz/item/CS_URS_2025_01/762395000" TargetMode="External" /><Relationship Id="rId184" Type="http://schemas.openxmlformats.org/officeDocument/2006/relationships/hyperlink" Target="https://podminky.urs.cz/item/CS_URS_2025_01/762083111" TargetMode="External" /><Relationship Id="rId185" Type="http://schemas.openxmlformats.org/officeDocument/2006/relationships/hyperlink" Target="https://podminky.urs.cz/item/CS_URS_2025_01/762495000" TargetMode="External" /><Relationship Id="rId186" Type="http://schemas.openxmlformats.org/officeDocument/2006/relationships/hyperlink" Target="https://podminky.urs.cz/item/CS_URS_2025_01/763172351" TargetMode="External" /><Relationship Id="rId187" Type="http://schemas.openxmlformats.org/officeDocument/2006/relationships/hyperlink" Target="https://podminky.urs.cz/item/CS_URS_2025_01/763172352" TargetMode="External" /><Relationship Id="rId188" Type="http://schemas.openxmlformats.org/officeDocument/2006/relationships/hyperlink" Target="https://podminky.urs.cz/item/CS_URS_2025_01/998763302" TargetMode="External" /><Relationship Id="rId189" Type="http://schemas.openxmlformats.org/officeDocument/2006/relationships/hyperlink" Target="https://podminky.urs.cz/item/CS_URS_2025_01/763131411" TargetMode="External" /><Relationship Id="rId190" Type="http://schemas.openxmlformats.org/officeDocument/2006/relationships/hyperlink" Target="https://podminky.urs.cz/item/CS_URS_2025_01/763131451" TargetMode="External" /><Relationship Id="rId191" Type="http://schemas.openxmlformats.org/officeDocument/2006/relationships/hyperlink" Target="https://podminky.urs.cz/item/CS_URS_2025_01/763131431" TargetMode="External" /><Relationship Id="rId192" Type="http://schemas.openxmlformats.org/officeDocument/2006/relationships/hyperlink" Target="https://podminky.urs.cz/item/CS_URS_2025_01/763131714" TargetMode="External" /><Relationship Id="rId193" Type="http://schemas.openxmlformats.org/officeDocument/2006/relationships/hyperlink" Target="https://podminky.urs.cz/item/CS_URS_2025_01/763131761" TargetMode="External" /><Relationship Id="rId194" Type="http://schemas.openxmlformats.org/officeDocument/2006/relationships/hyperlink" Target="https://podminky.urs.cz/item/CS_URS_2025_01/763111717" TargetMode="External" /><Relationship Id="rId195" Type="http://schemas.openxmlformats.org/officeDocument/2006/relationships/hyperlink" Target="https://podminky.urs.cz/item/CS_URS_2025_01/763111314" TargetMode="External" /><Relationship Id="rId196" Type="http://schemas.openxmlformats.org/officeDocument/2006/relationships/hyperlink" Target="https://podminky.urs.cz/item/CS_URS_2025_01/763111417" TargetMode="External" /><Relationship Id="rId197" Type="http://schemas.openxmlformats.org/officeDocument/2006/relationships/hyperlink" Target="https://podminky.urs.cz/item/CS_URS_2025_01/763181411" TargetMode="External" /><Relationship Id="rId198" Type="http://schemas.openxmlformats.org/officeDocument/2006/relationships/hyperlink" Target="https://podminky.urs.cz/item/CS_URS_2025_01/763183111" TargetMode="External" /><Relationship Id="rId199" Type="http://schemas.openxmlformats.org/officeDocument/2006/relationships/hyperlink" Target="https://podminky.urs.cz/item/CS_URS_2025_01/763111720" TargetMode="External" /><Relationship Id="rId200" Type="http://schemas.openxmlformats.org/officeDocument/2006/relationships/hyperlink" Target="https://podminky.urs.cz/item/CS_URS_2025_01/763173111" TargetMode="External" /><Relationship Id="rId201" Type="http://schemas.openxmlformats.org/officeDocument/2006/relationships/hyperlink" Target="https://podminky.urs.cz/item/CS_URS_2025_01/763173112" TargetMode="External" /><Relationship Id="rId202" Type="http://schemas.openxmlformats.org/officeDocument/2006/relationships/hyperlink" Target="https://podminky.urs.cz/item/CS_URS_2025_01/763173114" TargetMode="External" /><Relationship Id="rId203" Type="http://schemas.openxmlformats.org/officeDocument/2006/relationships/hyperlink" Target="https://podminky.urs.cz/item/CS_URS_2025_01/763173132" TargetMode="External" /><Relationship Id="rId204" Type="http://schemas.openxmlformats.org/officeDocument/2006/relationships/hyperlink" Target="https://podminky.urs.cz/item/CS_URS_2025_01/763111761" TargetMode="External" /><Relationship Id="rId205" Type="http://schemas.openxmlformats.org/officeDocument/2006/relationships/hyperlink" Target="https://podminky.urs.cz/item/CS_URS_2025_01/763121424" TargetMode="External" /><Relationship Id="rId206" Type="http://schemas.openxmlformats.org/officeDocument/2006/relationships/hyperlink" Target="https://podminky.urs.cz/item/CS_URS_2025_01/763121714" TargetMode="External" /><Relationship Id="rId207" Type="http://schemas.openxmlformats.org/officeDocument/2006/relationships/hyperlink" Target="https://podminky.urs.cz/item/CS_URS_2025_01/764203156" TargetMode="External" /><Relationship Id="rId208" Type="http://schemas.openxmlformats.org/officeDocument/2006/relationships/hyperlink" Target="https://podminky.urs.cz/item/CS_URS_2025_01/998764102" TargetMode="External" /><Relationship Id="rId209" Type="http://schemas.openxmlformats.org/officeDocument/2006/relationships/hyperlink" Target="https://podminky.urs.cz/item/CS_URS_2025_01/764111641" TargetMode="External" /><Relationship Id="rId210" Type="http://schemas.openxmlformats.org/officeDocument/2006/relationships/hyperlink" Target="https://podminky.urs.cz/item/CS_URS_2025_01/764111643" TargetMode="External" /><Relationship Id="rId211" Type="http://schemas.openxmlformats.org/officeDocument/2006/relationships/hyperlink" Target="https://podminky.urs.cz/item/CS_URS_2025_01/764212606" TargetMode="External" /><Relationship Id="rId212" Type="http://schemas.openxmlformats.org/officeDocument/2006/relationships/hyperlink" Target="https://podminky.urs.cz/item/CS_URS_2025_01/764211616" TargetMode="External" /><Relationship Id="rId213" Type="http://schemas.openxmlformats.org/officeDocument/2006/relationships/hyperlink" Target="https://podminky.urs.cz/item/CS_URS_2025_01/764212634" TargetMode="External" /><Relationship Id="rId214" Type="http://schemas.openxmlformats.org/officeDocument/2006/relationships/hyperlink" Target="https://podminky.urs.cz/item/CS_URS_2025_01/764011616" TargetMode="External" /><Relationship Id="rId215" Type="http://schemas.openxmlformats.org/officeDocument/2006/relationships/hyperlink" Target="https://podminky.urs.cz/item/CS_URS_2025_01/764011614" TargetMode="External" /><Relationship Id="rId216" Type="http://schemas.openxmlformats.org/officeDocument/2006/relationships/hyperlink" Target="https://podminky.urs.cz/item/CS_URS_2025_01/764212664" TargetMode="External" /><Relationship Id="rId217" Type="http://schemas.openxmlformats.org/officeDocument/2006/relationships/hyperlink" Target="https://podminky.urs.cz/item/CS_URS_2025_01/764011615" TargetMode="External" /><Relationship Id="rId218" Type="http://schemas.openxmlformats.org/officeDocument/2006/relationships/hyperlink" Target="https://podminky.urs.cz/item/CS_URS_2025_01/764002414" TargetMode="External" /><Relationship Id="rId219" Type="http://schemas.openxmlformats.org/officeDocument/2006/relationships/hyperlink" Target="https://podminky.urs.cz/item/CS_URS_2025_01/765111201" TargetMode="External" /><Relationship Id="rId220" Type="http://schemas.openxmlformats.org/officeDocument/2006/relationships/hyperlink" Target="https://podminky.urs.cz/item/CS_URS_2025_01/764315621" TargetMode="External" /><Relationship Id="rId221" Type="http://schemas.openxmlformats.org/officeDocument/2006/relationships/hyperlink" Target="https://podminky.urs.cz/item/CS_URS_2025_01/764315623" TargetMode="External" /><Relationship Id="rId222" Type="http://schemas.openxmlformats.org/officeDocument/2006/relationships/hyperlink" Target="https://podminky.urs.cz/item/CS_URS_2025_01/764315625" TargetMode="External" /><Relationship Id="rId223" Type="http://schemas.openxmlformats.org/officeDocument/2006/relationships/hyperlink" Target="https://podminky.urs.cz/item/CS_URS_2025_01/764216645" TargetMode="External" /><Relationship Id="rId224" Type="http://schemas.openxmlformats.org/officeDocument/2006/relationships/hyperlink" Target="https://podminky.urs.cz/item/CS_URS_2025_01/764216665" TargetMode="External" /><Relationship Id="rId225" Type="http://schemas.openxmlformats.org/officeDocument/2006/relationships/hyperlink" Target="https://podminky.urs.cz/item/CS_URS_2025_01/764218605" TargetMode="External" /><Relationship Id="rId226" Type="http://schemas.openxmlformats.org/officeDocument/2006/relationships/hyperlink" Target="https://podminky.urs.cz/item/CS_URS_2025_01/764511602" TargetMode="External" /><Relationship Id="rId227" Type="http://schemas.openxmlformats.org/officeDocument/2006/relationships/hyperlink" Target="https://podminky.urs.cz/item/CS_URS_2025_01/764511642" TargetMode="External" /><Relationship Id="rId228" Type="http://schemas.openxmlformats.org/officeDocument/2006/relationships/hyperlink" Target="https://podminky.urs.cz/item/CS_URS_2025_01/764511622" TargetMode="External" /><Relationship Id="rId229" Type="http://schemas.openxmlformats.org/officeDocument/2006/relationships/hyperlink" Target="https://podminky.urs.cz/item/CS_URS_2025_01/764518632" TargetMode="External" /><Relationship Id="rId230" Type="http://schemas.openxmlformats.org/officeDocument/2006/relationships/hyperlink" Target="https://podminky.urs.cz/item/CS_URS_2025_01/764518622" TargetMode="External" /><Relationship Id="rId231" Type="http://schemas.openxmlformats.org/officeDocument/2006/relationships/hyperlink" Target="https://podminky.urs.cz/item/CS_URS_2025_01/998765102" TargetMode="External" /><Relationship Id="rId232" Type="http://schemas.openxmlformats.org/officeDocument/2006/relationships/hyperlink" Target="https://podminky.urs.cz/item/CS_URS_2025_01/764212662" TargetMode="External" /><Relationship Id="rId233" Type="http://schemas.openxmlformats.org/officeDocument/2006/relationships/hyperlink" Target="https://podminky.urs.cz/item/CS_URS_2025_01/765191023" TargetMode="External" /><Relationship Id="rId234" Type="http://schemas.openxmlformats.org/officeDocument/2006/relationships/hyperlink" Target="https://podminky.urs.cz/item/CS_URS_2025_01/765191051" TargetMode="External" /><Relationship Id="rId235" Type="http://schemas.openxmlformats.org/officeDocument/2006/relationships/hyperlink" Target="https://podminky.urs.cz/item/CS_URS_2025_01/765191061" TargetMode="External" /><Relationship Id="rId236" Type="http://schemas.openxmlformats.org/officeDocument/2006/relationships/hyperlink" Target="https://podminky.urs.cz/item/CS_URS_2025_01/765191071" TargetMode="External" /><Relationship Id="rId237" Type="http://schemas.openxmlformats.org/officeDocument/2006/relationships/hyperlink" Target="https://podminky.urs.cz/item/CS_URS_2025_01/766231113" TargetMode="External" /><Relationship Id="rId238" Type="http://schemas.openxmlformats.org/officeDocument/2006/relationships/hyperlink" Target="https://podminky.urs.cz/item/CS_URS_2025_01/766671002" TargetMode="External" /><Relationship Id="rId239" Type="http://schemas.openxmlformats.org/officeDocument/2006/relationships/hyperlink" Target="https://podminky.urs.cz/item/CS_URS_2025_01/998766101" TargetMode="External" /><Relationship Id="rId240" Type="http://schemas.openxmlformats.org/officeDocument/2006/relationships/hyperlink" Target="https://podminky.urs.cz/item/CS_URS_2025_01/998766102" TargetMode="External" /><Relationship Id="rId241" Type="http://schemas.openxmlformats.org/officeDocument/2006/relationships/hyperlink" Target="https://podminky.urs.cz/item/CS_URS_2025_01/767531121" TargetMode="External" /><Relationship Id="rId242" Type="http://schemas.openxmlformats.org/officeDocument/2006/relationships/hyperlink" Target="https://podminky.urs.cz/item/CS_URS_2025_01/767531213" TargetMode="External" /><Relationship Id="rId243" Type="http://schemas.openxmlformats.org/officeDocument/2006/relationships/hyperlink" Target="https://podminky.urs.cz/item/CS_URS_2025_01/767531215" TargetMode="External" /><Relationship Id="rId244" Type="http://schemas.openxmlformats.org/officeDocument/2006/relationships/hyperlink" Target="https://podminky.urs.cz/item/CS_URS_2025_01/767531214" TargetMode="External" /><Relationship Id="rId245" Type="http://schemas.openxmlformats.org/officeDocument/2006/relationships/hyperlink" Target="https://podminky.urs.cz/item/CS_URS_2025_01/998767102" TargetMode="External" /><Relationship Id="rId246" Type="http://schemas.openxmlformats.org/officeDocument/2006/relationships/hyperlink" Target="https://podminky.urs.cz/item/CS_URS_2025_01/953943114" TargetMode="External" /><Relationship Id="rId247" Type="http://schemas.openxmlformats.org/officeDocument/2006/relationships/hyperlink" Target="https://podminky.urs.cz/item/CS_URS_2025_01/783301313" TargetMode="External" /><Relationship Id="rId248" Type="http://schemas.openxmlformats.org/officeDocument/2006/relationships/hyperlink" Target="https://podminky.urs.cz/item/CS_URS_2025_01/783314101" TargetMode="External" /><Relationship Id="rId249" Type="http://schemas.openxmlformats.org/officeDocument/2006/relationships/hyperlink" Target="https://podminky.urs.cz/item/CS_URS_2025_01/767881128" TargetMode="External" /><Relationship Id="rId250" Type="http://schemas.openxmlformats.org/officeDocument/2006/relationships/hyperlink" Target="https://podminky.urs.cz/item/CS_URS_2025_01/767881132" TargetMode="External" /><Relationship Id="rId251" Type="http://schemas.openxmlformats.org/officeDocument/2006/relationships/hyperlink" Target="https://podminky.urs.cz/item/CS_URS_2025_01/767881161" TargetMode="External" /><Relationship Id="rId252" Type="http://schemas.openxmlformats.org/officeDocument/2006/relationships/hyperlink" Target="https://podminky.urs.cz/item/CS_URS_2025_01/998771102" TargetMode="External" /><Relationship Id="rId253" Type="http://schemas.openxmlformats.org/officeDocument/2006/relationships/hyperlink" Target="https://podminky.urs.cz/item/CS_URS_2025_01/632902221" TargetMode="External" /><Relationship Id="rId254" Type="http://schemas.openxmlformats.org/officeDocument/2006/relationships/hyperlink" Target="https://podminky.urs.cz/item/CS_URS_2025_01/771591207" TargetMode="External" /><Relationship Id="rId255" Type="http://schemas.openxmlformats.org/officeDocument/2006/relationships/hyperlink" Target="https://podminky.urs.cz/item/CS_URS_2025_01/781131207" TargetMode="External" /><Relationship Id="rId256" Type="http://schemas.openxmlformats.org/officeDocument/2006/relationships/hyperlink" Target="https://podminky.urs.cz/item/CS_URS_2025_01/781131237" TargetMode="External" /><Relationship Id="rId257" Type="http://schemas.openxmlformats.org/officeDocument/2006/relationships/hyperlink" Target="https://podminky.urs.cz/item/CS_URS_2025_01/777111111" TargetMode="External" /><Relationship Id="rId258" Type="http://schemas.openxmlformats.org/officeDocument/2006/relationships/hyperlink" Target="https://podminky.urs.cz/item/CS_URS_2025_01/773521260" TargetMode="External" /><Relationship Id="rId259" Type="http://schemas.openxmlformats.org/officeDocument/2006/relationships/hyperlink" Target="https://podminky.urs.cz/item/CS_URS_2025_01/773591171" TargetMode="External" /><Relationship Id="rId260" Type="http://schemas.openxmlformats.org/officeDocument/2006/relationships/hyperlink" Target="https://podminky.urs.cz/item/CS_URS_2025_01/773992011" TargetMode="External" /><Relationship Id="rId261" Type="http://schemas.openxmlformats.org/officeDocument/2006/relationships/hyperlink" Target="https://podminky.urs.cz/item/CS_URS_2025_01/775429124" TargetMode="External" /><Relationship Id="rId262" Type="http://schemas.openxmlformats.org/officeDocument/2006/relationships/hyperlink" Target="https://podminky.urs.cz/item/CS_URS_2025_01/773413200" TargetMode="External" /><Relationship Id="rId263" Type="http://schemas.openxmlformats.org/officeDocument/2006/relationships/hyperlink" Target="https://podminky.urs.cz/item/CS_URS_2025_01/998773102" TargetMode="External" /><Relationship Id="rId264" Type="http://schemas.openxmlformats.org/officeDocument/2006/relationships/hyperlink" Target="https://podminky.urs.cz/item/CS_URS_2025_01/777111111" TargetMode="External" /><Relationship Id="rId265" Type="http://schemas.openxmlformats.org/officeDocument/2006/relationships/hyperlink" Target="https://podminky.urs.cz/item/CS_URS_2025_01/777131113" TargetMode="External" /><Relationship Id="rId266" Type="http://schemas.openxmlformats.org/officeDocument/2006/relationships/hyperlink" Target="https://podminky.urs.cz/item/CS_URS_2025_01/777622103" TargetMode="External" /><Relationship Id="rId267" Type="http://schemas.openxmlformats.org/officeDocument/2006/relationships/hyperlink" Target="https://podminky.urs.cz/item/CS_URS_2025_01/998777102" TargetMode="External" /><Relationship Id="rId268" Type="http://schemas.openxmlformats.org/officeDocument/2006/relationships/hyperlink" Target="https://podminky.urs.cz/item/CS_URS_2025_01/781121011" TargetMode="External" /><Relationship Id="rId269" Type="http://schemas.openxmlformats.org/officeDocument/2006/relationships/hyperlink" Target="https://podminky.urs.cz/item/CS_URS_2025_01/781472224" TargetMode="External" /><Relationship Id="rId270" Type="http://schemas.openxmlformats.org/officeDocument/2006/relationships/hyperlink" Target="https://podminky.urs.cz/item/CS_URS_2025_01/781492211" TargetMode="External" /><Relationship Id="rId271" Type="http://schemas.openxmlformats.org/officeDocument/2006/relationships/hyperlink" Target="https://podminky.urs.cz/item/CS_URS_2025_01/781495115" TargetMode="External" /><Relationship Id="rId272" Type="http://schemas.openxmlformats.org/officeDocument/2006/relationships/hyperlink" Target="https://podminky.urs.cz/item/CS_URS_2025_01/781495142" TargetMode="External" /><Relationship Id="rId273" Type="http://schemas.openxmlformats.org/officeDocument/2006/relationships/hyperlink" Target="https://podminky.urs.cz/item/CS_URS_2025_01/781495143" TargetMode="External" /><Relationship Id="rId274" Type="http://schemas.openxmlformats.org/officeDocument/2006/relationships/hyperlink" Target="https://podminky.urs.cz/item/CS_URS_2025_01/781495153" TargetMode="External" /><Relationship Id="rId275" Type="http://schemas.openxmlformats.org/officeDocument/2006/relationships/hyperlink" Target="https://podminky.urs.cz/item/CS_URS_2025_01/998781102" TargetMode="External" /><Relationship Id="rId276" Type="http://schemas.openxmlformats.org/officeDocument/2006/relationships/hyperlink" Target="https://podminky.urs.cz/item/CS_URS_2025_01/783301303" TargetMode="External" /><Relationship Id="rId277" Type="http://schemas.openxmlformats.org/officeDocument/2006/relationships/hyperlink" Target="https://podminky.urs.cz/item/CS_URS_2025_01/783306801" TargetMode="External" /><Relationship Id="rId278" Type="http://schemas.openxmlformats.org/officeDocument/2006/relationships/hyperlink" Target="https://podminky.urs.cz/item/CS_URS_2025_01/783823141" TargetMode="External" /><Relationship Id="rId279" Type="http://schemas.openxmlformats.org/officeDocument/2006/relationships/hyperlink" Target="https://podminky.urs.cz/item/CS_URS_2025_01/783827201" TargetMode="External" /><Relationship Id="rId280" Type="http://schemas.openxmlformats.org/officeDocument/2006/relationships/hyperlink" Target="https://podminky.urs.cz/item/CS_URS_2025_01/783901451" TargetMode="External" /><Relationship Id="rId281" Type="http://schemas.openxmlformats.org/officeDocument/2006/relationships/hyperlink" Target="https://podminky.urs.cz/item/CS_URS_2025_01/783923161" TargetMode="External" /><Relationship Id="rId282" Type="http://schemas.openxmlformats.org/officeDocument/2006/relationships/hyperlink" Target="https://podminky.urs.cz/item/CS_URS_2025_01/783927161" TargetMode="External" /><Relationship Id="rId283" Type="http://schemas.openxmlformats.org/officeDocument/2006/relationships/hyperlink" Target="https://podminky.urs.cz/item/CS_URS_2025_01/784111001" TargetMode="External" /><Relationship Id="rId284" Type="http://schemas.openxmlformats.org/officeDocument/2006/relationships/hyperlink" Target="https://podminky.urs.cz/item/CS_URS_2025_01/784181101" TargetMode="External" /><Relationship Id="rId285" Type="http://schemas.openxmlformats.org/officeDocument/2006/relationships/hyperlink" Target="https://podminky.urs.cz/item/CS_URS_2025_01/784211101" TargetMode="External" /><Relationship Id="rId286" Type="http://schemas.openxmlformats.org/officeDocument/2006/relationships/hyperlink" Target="https://podminky.urs.cz/item/CS_URS_2025_01/784161001" TargetMode="External" /><Relationship Id="rId287" Type="http://schemas.openxmlformats.org/officeDocument/2006/relationships/hyperlink" Target="https://podminky.urs.cz/item/CS_URS_2025_01/784171001" TargetMode="External" /><Relationship Id="rId288" Type="http://schemas.openxmlformats.org/officeDocument/2006/relationships/hyperlink" Target="https://podminky.urs.cz/item/CS_URS_2025_01/784171101" TargetMode="External" /><Relationship Id="rId289" Type="http://schemas.openxmlformats.org/officeDocument/2006/relationships/hyperlink" Target="https://podminky.urs.cz/item/CS_URS_2025_01/784171121" TargetMode="External" /><Relationship Id="rId290" Type="http://schemas.openxmlformats.org/officeDocument/2006/relationships/hyperlink" Target="https://podminky.urs.cz/item/CS_URS_2025_01/786623011" TargetMode="External" /><Relationship Id="rId291" Type="http://schemas.openxmlformats.org/officeDocument/2006/relationships/hyperlink" Target="https://podminky.urs.cz/item/CS_URS_2025_01/786623039" TargetMode="External" /><Relationship Id="rId292" Type="http://schemas.openxmlformats.org/officeDocument/2006/relationships/hyperlink" Target="https://podminky.urs.cz/item/CS_URS_2025_01/HZS2231" TargetMode="External" /><Relationship Id="rId293" Type="http://schemas.openxmlformats.org/officeDocument/2006/relationships/hyperlink" Target="https://podminky.urs.cz/item/CS_URS_2025_01/725291667" TargetMode="External" /><Relationship Id="rId294" Type="http://schemas.openxmlformats.org/officeDocument/2006/relationships/hyperlink" Target="https://podminky.urs.cz/item/CS_URS_2025_01/725291668" TargetMode="External" /><Relationship Id="rId295" Type="http://schemas.openxmlformats.org/officeDocument/2006/relationships/hyperlink" Target="https://podminky.urs.cz/item/CS_URS_2025_01/725291673" TargetMode="External" /><Relationship Id="rId296" Type="http://schemas.openxmlformats.org/officeDocument/2006/relationships/hyperlink" Target="https://podminky.urs.cz/item/CS_URS_2025_01/725291670" TargetMode="External" /><Relationship Id="rId297" Type="http://schemas.openxmlformats.org/officeDocument/2006/relationships/hyperlink" Target="https://podminky.urs.cz/item/CS_URS_2025_01/725291664" TargetMode="External" /><Relationship Id="rId298" Type="http://schemas.openxmlformats.org/officeDocument/2006/relationships/hyperlink" Target="https://podminky.urs.cz/item/CS_URS_2025_01/725291655" TargetMode="External" /><Relationship Id="rId299" Type="http://schemas.openxmlformats.org/officeDocument/2006/relationships/hyperlink" Target="https://podminky.urs.cz/item/CS_URS_2025_01/725291653" TargetMode="External" /><Relationship Id="rId300"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971042551" TargetMode="External" /><Relationship Id="rId2" Type="http://schemas.openxmlformats.org/officeDocument/2006/relationships/hyperlink" Target="https://podminky.urs.cz/item/CS_URS_2025_01/997013111" TargetMode="External" /><Relationship Id="rId3" Type="http://schemas.openxmlformats.org/officeDocument/2006/relationships/hyperlink" Target="https://podminky.urs.cz/item/CS_URS_2025_01/997013501" TargetMode="External" /><Relationship Id="rId4" Type="http://schemas.openxmlformats.org/officeDocument/2006/relationships/hyperlink" Target="https://podminky.urs.cz/item/CS_URS_2025_01/997013509" TargetMode="External" /><Relationship Id="rId5" Type="http://schemas.openxmlformats.org/officeDocument/2006/relationships/hyperlink" Target="https://podminky.urs.cz/item/CS_URS_2025_01/997013871" TargetMode="External" /><Relationship Id="rId6" Type="http://schemas.openxmlformats.org/officeDocument/2006/relationships/hyperlink" Target="https://podminky.urs.cz/item/CS_URS_2025_01/132212131" TargetMode="External" /><Relationship Id="rId7" Type="http://schemas.openxmlformats.org/officeDocument/2006/relationships/hyperlink" Target="https://podminky.urs.cz/item/CS_URS_2025_01/132212131" TargetMode="External" /><Relationship Id="rId8" Type="http://schemas.openxmlformats.org/officeDocument/2006/relationships/hyperlink" Target="https://podminky.urs.cz/item/CS_URS_2025_01/132212221" TargetMode="External" /><Relationship Id="rId9" Type="http://schemas.openxmlformats.org/officeDocument/2006/relationships/hyperlink" Target="https://podminky.urs.cz/item/CS_URS_2025_01/174111101" TargetMode="External" /><Relationship Id="rId10" Type="http://schemas.openxmlformats.org/officeDocument/2006/relationships/hyperlink" Target="https://podminky.urs.cz/item/CS_URS_2025_01/162251101" TargetMode="External" /><Relationship Id="rId11" Type="http://schemas.openxmlformats.org/officeDocument/2006/relationships/hyperlink" Target="https://podminky.urs.cz/item/CS_URS_2025_01/167151111" TargetMode="External" /><Relationship Id="rId12" Type="http://schemas.openxmlformats.org/officeDocument/2006/relationships/hyperlink" Target="https://podminky.urs.cz/item/CS_URS_2025_01/162751117" TargetMode="External" /><Relationship Id="rId13" Type="http://schemas.openxmlformats.org/officeDocument/2006/relationships/hyperlink" Target="https://podminky.urs.cz/item/CS_URS_2025_01/162751119" TargetMode="External" /><Relationship Id="rId14" Type="http://schemas.openxmlformats.org/officeDocument/2006/relationships/hyperlink" Target="https://podminky.urs.cz/item/CS_URS_2025_01/997013873" TargetMode="External" /><Relationship Id="rId15" Type="http://schemas.openxmlformats.org/officeDocument/2006/relationships/hyperlink" Target="https://podminky.urs.cz/item/CS_URS_2025_01/274313811" TargetMode="External" /><Relationship Id="rId16" Type="http://schemas.openxmlformats.org/officeDocument/2006/relationships/hyperlink" Target="https://podminky.urs.cz/item/CS_URS_2025_01/279113153" TargetMode="External" /><Relationship Id="rId17" Type="http://schemas.openxmlformats.org/officeDocument/2006/relationships/hyperlink" Target="https://podminky.urs.cz/item/CS_URS_2025_01/279361821" TargetMode="External" /><Relationship Id="rId18" Type="http://schemas.openxmlformats.org/officeDocument/2006/relationships/hyperlink" Target="https://podminky.urs.cz/item/CS_URS_2025_01/998011001" TargetMode="External" /><Relationship Id="rId19" Type="http://schemas.openxmlformats.org/officeDocument/2006/relationships/hyperlink" Target="https://podminky.urs.cz/item/CS_URS_2025_01/711161212" TargetMode="External" /><Relationship Id="rId20" Type="http://schemas.openxmlformats.org/officeDocument/2006/relationships/hyperlink" Target="https://podminky.urs.cz/item/CS_URS_2025_01/711491272" TargetMode="External" /><Relationship Id="rId21" Type="http://schemas.openxmlformats.org/officeDocument/2006/relationships/hyperlink" Target="https://podminky.urs.cz/item/CS_URS_2025_01/998711102" TargetMode="External" /><Relationship Id="rId22"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030001000" TargetMode="External" /><Relationship Id="rId2" Type="http://schemas.openxmlformats.org/officeDocument/2006/relationships/hyperlink" Target="https://podminky.urs.cz/item/CS_URS_2025_01/033002000" TargetMode="External" /><Relationship Id="rId3" Type="http://schemas.openxmlformats.org/officeDocument/2006/relationships/hyperlink" Target="https://podminky.urs.cz/item/CS_URS_2025_01/034103000" TargetMode="External" /><Relationship Id="rId4" Type="http://schemas.openxmlformats.org/officeDocument/2006/relationships/hyperlink" Target="https://podminky.urs.cz/item/CS_URS_2025_01/039002000" TargetMode="External" /><Relationship Id="rId5" Type="http://schemas.openxmlformats.org/officeDocument/2006/relationships/hyperlink" Target="https://podminky.urs.cz/item/CS_URS_2025_01/041403000" TargetMode="External" /><Relationship Id="rId6" Type="http://schemas.openxmlformats.org/officeDocument/2006/relationships/hyperlink" Target="https://podminky.urs.cz/item/CS_URS_2025_01/091002000" TargetMode="External" /><Relationship Id="rId7" Type="http://schemas.openxmlformats.org/officeDocument/2006/relationships/hyperlink" Target="https://podminky.urs.cz/item/CS_URS_2025_01/044002000" TargetMode="External" /><Relationship Id="rId8" Type="http://schemas.openxmlformats.org/officeDocument/2006/relationships/hyperlink" Target="https://podminky.urs.cz/item/CS_URS_2025_01/045002000" TargetMode="External" /><Relationship Id="rId9"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732331213" TargetMode="External" /><Relationship Id="rId2" Type="http://schemas.openxmlformats.org/officeDocument/2006/relationships/hyperlink" Target="https://podminky.urs.cz/item/CS_URS_2025_01/731341130" TargetMode="External" /><Relationship Id="rId3" Type="http://schemas.openxmlformats.org/officeDocument/2006/relationships/hyperlink" Target="https://podminky.urs.cz/item/CS_URS_2025_01/998732202" TargetMode="External" /><Relationship Id="rId4" Type="http://schemas.openxmlformats.org/officeDocument/2006/relationships/hyperlink" Target="https://podminky.urs.cz/item/CS_URS_2025_01/733223106" TargetMode="External" /><Relationship Id="rId5" Type="http://schemas.openxmlformats.org/officeDocument/2006/relationships/hyperlink" Target="https://podminky.urs.cz/item/CS_URS_2025_01/733223105" TargetMode="External" /><Relationship Id="rId6" Type="http://schemas.openxmlformats.org/officeDocument/2006/relationships/hyperlink" Target="https://podminky.urs.cz/item/CS_URS_2025_01/733222104" TargetMode="External" /><Relationship Id="rId7" Type="http://schemas.openxmlformats.org/officeDocument/2006/relationships/hyperlink" Target="https://podminky.urs.cz/item/CS_URS_2025_01/733224205" TargetMode="External" /><Relationship Id="rId8" Type="http://schemas.openxmlformats.org/officeDocument/2006/relationships/hyperlink" Target="https://podminky.urs.cz/item/CS_URS_2025_01/733224206" TargetMode="External" /><Relationship Id="rId9" Type="http://schemas.openxmlformats.org/officeDocument/2006/relationships/hyperlink" Target="https://podminky.urs.cz/item/CS_URS_2025_01/733224207" TargetMode="External" /><Relationship Id="rId10" Type="http://schemas.openxmlformats.org/officeDocument/2006/relationships/hyperlink" Target="https://podminky.urs.cz/item/CS_URS_2025_01/733224224" TargetMode="External" /><Relationship Id="rId11" Type="http://schemas.openxmlformats.org/officeDocument/2006/relationships/hyperlink" Target="https://podminky.urs.cz/item/CS_URS_2025_01/998733202" TargetMode="External" /><Relationship Id="rId12" Type="http://schemas.openxmlformats.org/officeDocument/2006/relationships/hyperlink" Target="https://podminky.urs.cz/item/CS_URS_2025_01/734292714" TargetMode="External" /><Relationship Id="rId13" Type="http://schemas.openxmlformats.org/officeDocument/2006/relationships/hyperlink" Target="https://podminky.urs.cz/item/CS_URS_2025_01/734292715" TargetMode="External" /><Relationship Id="rId14" Type="http://schemas.openxmlformats.org/officeDocument/2006/relationships/hyperlink" Target="https://podminky.urs.cz/item/CS_URS_2025_01/734292716" TargetMode="External" /><Relationship Id="rId15" Type="http://schemas.openxmlformats.org/officeDocument/2006/relationships/hyperlink" Target="https://podminky.urs.cz/item/CS_URS_2025_01/734291123" TargetMode="External" /><Relationship Id="rId16" Type="http://schemas.openxmlformats.org/officeDocument/2006/relationships/hyperlink" Target="https://podminky.urs.cz/item/CS_URS_2025_01/734211119" TargetMode="External" /><Relationship Id="rId17" Type="http://schemas.openxmlformats.org/officeDocument/2006/relationships/hyperlink" Target="https://podminky.urs.cz/item/CS_URS_2025_01/722231073" TargetMode="External" /><Relationship Id="rId18" Type="http://schemas.openxmlformats.org/officeDocument/2006/relationships/hyperlink" Target="https://podminky.urs.cz/item/CS_URS_2025_01/722231074" TargetMode="External" /><Relationship Id="rId19" Type="http://schemas.openxmlformats.org/officeDocument/2006/relationships/hyperlink" Target="https://podminky.urs.cz/item/CS_URS_2025_01/722231075" TargetMode="External" /><Relationship Id="rId20" Type="http://schemas.openxmlformats.org/officeDocument/2006/relationships/hyperlink" Target="https://podminky.urs.cz/item/CS_URS_2025_01/734291263" TargetMode="External" /><Relationship Id="rId21" Type="http://schemas.openxmlformats.org/officeDocument/2006/relationships/hyperlink" Target="https://podminky.urs.cz/item/CS_URS_2025_01/734411101" TargetMode="External" /><Relationship Id="rId22" Type="http://schemas.openxmlformats.org/officeDocument/2006/relationships/hyperlink" Target="https://podminky.urs.cz/item/CS_URS_2025_01/734421101" TargetMode="External" /><Relationship Id="rId23" Type="http://schemas.openxmlformats.org/officeDocument/2006/relationships/hyperlink" Target="https://podminky.urs.cz/item/CS_URS_2025_01/998734202" TargetMode="External" /><Relationship Id="rId24" Type="http://schemas.openxmlformats.org/officeDocument/2006/relationships/hyperlink" Target="https://podminky.urs.cz/item/CS_URS_2025_01/998733202" TargetMode="External" /><Relationship Id="rId25" Type="http://schemas.openxmlformats.org/officeDocument/2006/relationships/hyperlink" Target="https://podminky.urs.cz/item/CS_URS_2025_01/733390510" TargetMode="External" /><Relationship Id="rId26" Type="http://schemas.openxmlformats.org/officeDocument/2006/relationships/hyperlink" Target="https://podminky.urs.cz/item/CS_URS_2025_01/733291101" TargetMode="External" /><Relationship Id="rId27" Type="http://schemas.openxmlformats.org/officeDocument/2006/relationships/hyperlink" Target="https://podminky.urs.cz/item/CS_URS_2025_01/230120071" TargetMode="External" /><Relationship Id="rId28"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735164511" TargetMode="External" /><Relationship Id="rId2" Type="http://schemas.openxmlformats.org/officeDocument/2006/relationships/hyperlink" Target="https://podminky.urs.cz/item/CS_URS_2025_01/998735202" TargetMode="External" /><Relationship Id="rId3" Type="http://schemas.openxmlformats.org/officeDocument/2006/relationships/hyperlink" Target="https://podminky.urs.cz/item/CS_URS_2025_01/733223105" TargetMode="External" /><Relationship Id="rId4" Type="http://schemas.openxmlformats.org/officeDocument/2006/relationships/hyperlink" Target="https://podminky.urs.cz/item/CS_URS_2025_01/733224205" TargetMode="External" /><Relationship Id="rId5" Type="http://schemas.openxmlformats.org/officeDocument/2006/relationships/hyperlink" Target="https://podminky.urs.cz/item/CS_URS_2025_01/733224225" TargetMode="External" /><Relationship Id="rId6" Type="http://schemas.openxmlformats.org/officeDocument/2006/relationships/hyperlink" Target="https://podminky.urs.cz/item/CS_URS_2025_01/998733202" TargetMode="External" /><Relationship Id="rId7" Type="http://schemas.openxmlformats.org/officeDocument/2006/relationships/hyperlink" Target="https://podminky.urs.cz/item/CS_URS_2025_01/733811252" TargetMode="External" /><Relationship Id="rId8" Type="http://schemas.openxmlformats.org/officeDocument/2006/relationships/hyperlink" Target="https://podminky.urs.cz/item/CS_URS_2025_01/736110652" TargetMode="External" /><Relationship Id="rId9" Type="http://schemas.openxmlformats.org/officeDocument/2006/relationships/hyperlink" Target="https://podminky.urs.cz/item/CS_URS_2025_01/736111034" TargetMode="External" /><Relationship Id="rId10" Type="http://schemas.openxmlformats.org/officeDocument/2006/relationships/hyperlink" Target="https://podminky.urs.cz/item/CS_URS_2025_01/998736202" TargetMode="External" /><Relationship Id="rId1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5_01/741110012" TargetMode="External" /><Relationship Id="rId2" Type="http://schemas.openxmlformats.org/officeDocument/2006/relationships/hyperlink" Target="https://podminky.urs.cz/item/CS_URS_2025_01/741110053" TargetMode="External" /><Relationship Id="rId3" Type="http://schemas.openxmlformats.org/officeDocument/2006/relationships/hyperlink" Target="https://podminky.urs.cz/item/CS_URS_2025_01/741110053" TargetMode="External" /><Relationship Id="rId4" Type="http://schemas.openxmlformats.org/officeDocument/2006/relationships/hyperlink" Target="https://podminky.urs.cz/item/CS_URS_2025_01/741112001" TargetMode="External" /><Relationship Id="rId5" Type="http://schemas.openxmlformats.org/officeDocument/2006/relationships/hyperlink" Target="https://podminky.urs.cz/item/CS_URS_2025_01/741120001" TargetMode="External" /><Relationship Id="rId6" Type="http://schemas.openxmlformats.org/officeDocument/2006/relationships/hyperlink" Target="https://podminky.urs.cz/item/CS_URS_2025_01/741120003" TargetMode="External" /><Relationship Id="rId7" Type="http://schemas.openxmlformats.org/officeDocument/2006/relationships/hyperlink" Target="https://podminky.urs.cz/item/CS_URS_2025_01/741120103" TargetMode="External" /><Relationship Id="rId8" Type="http://schemas.openxmlformats.org/officeDocument/2006/relationships/hyperlink" Target="https://podminky.urs.cz/item/CS_URS_2025_01/741122011" TargetMode="External" /><Relationship Id="rId9" Type="http://schemas.openxmlformats.org/officeDocument/2006/relationships/hyperlink" Target="https://podminky.urs.cz/item/CS_URS_2025_01/741122012" TargetMode="External" /><Relationship Id="rId10" Type="http://schemas.openxmlformats.org/officeDocument/2006/relationships/hyperlink" Target="https://podminky.urs.cz/item/CS_URS_2025_01/741122015" TargetMode="External" /><Relationship Id="rId11" Type="http://schemas.openxmlformats.org/officeDocument/2006/relationships/hyperlink" Target="https://podminky.urs.cz/item/CS_URS_2025_01/741122016" TargetMode="External" /><Relationship Id="rId12" Type="http://schemas.openxmlformats.org/officeDocument/2006/relationships/hyperlink" Target="https://podminky.urs.cz/item/CS_URS_2025_01/741122025" TargetMode="External" /><Relationship Id="rId13" Type="http://schemas.openxmlformats.org/officeDocument/2006/relationships/hyperlink" Target="https://podminky.urs.cz/item/CS_URS_2025_01/741122031" TargetMode="External" /><Relationship Id="rId14" Type="http://schemas.openxmlformats.org/officeDocument/2006/relationships/hyperlink" Target="https://podminky.urs.cz/item/CS_URS_2025_01/741122032" TargetMode="External" /><Relationship Id="rId15" Type="http://schemas.openxmlformats.org/officeDocument/2006/relationships/hyperlink" Target="https://podminky.urs.cz/item/CS_URS_2025_01/741122033" TargetMode="External" /><Relationship Id="rId16" Type="http://schemas.openxmlformats.org/officeDocument/2006/relationships/hyperlink" Target="https://podminky.urs.cz/item/CS_URS_2025_01/741122122" TargetMode="External" /><Relationship Id="rId17" Type="http://schemas.openxmlformats.org/officeDocument/2006/relationships/hyperlink" Target="https://podminky.urs.cz/item/CS_URS_2025_01/741122123" TargetMode="External" /><Relationship Id="rId18" Type="http://schemas.openxmlformats.org/officeDocument/2006/relationships/hyperlink" Target="https://podminky.urs.cz/item/CS_URS_2025_01/741122126" TargetMode="External" /><Relationship Id="rId19" Type="http://schemas.openxmlformats.org/officeDocument/2006/relationships/hyperlink" Target="https://podminky.urs.cz/item/CS_URS_2025_01/741122135" TargetMode="External" /><Relationship Id="rId20" Type="http://schemas.openxmlformats.org/officeDocument/2006/relationships/hyperlink" Target="https://podminky.urs.cz/item/CS_URS_2025_01/741122142" TargetMode="External" /><Relationship Id="rId21" Type="http://schemas.openxmlformats.org/officeDocument/2006/relationships/hyperlink" Target="https://podminky.urs.cz/item/CS_URS_2025_01/741130001" TargetMode="External" /><Relationship Id="rId22" Type="http://schemas.openxmlformats.org/officeDocument/2006/relationships/hyperlink" Target="https://podminky.urs.cz/item/CS_URS_2025_01/741130003" TargetMode="External" /><Relationship Id="rId23" Type="http://schemas.openxmlformats.org/officeDocument/2006/relationships/hyperlink" Target="https://podminky.urs.cz/item/CS_URS_2025_01/741130004" TargetMode="External" /><Relationship Id="rId24" Type="http://schemas.openxmlformats.org/officeDocument/2006/relationships/hyperlink" Target="https://podminky.urs.cz/item/CS_URS_2025_01/741130006" TargetMode="External" /><Relationship Id="rId25" Type="http://schemas.openxmlformats.org/officeDocument/2006/relationships/hyperlink" Target="https://podminky.urs.cz/item/CS_URS_2025_01/741130008" TargetMode="External" /><Relationship Id="rId26" Type="http://schemas.openxmlformats.org/officeDocument/2006/relationships/hyperlink" Target="https://podminky.urs.cz/item/CS_URS_2025_01/741130012" TargetMode="External" /><Relationship Id="rId27" Type="http://schemas.openxmlformats.org/officeDocument/2006/relationships/hyperlink" Target="https://podminky.urs.cz/item/CS_URS_2025_01/741210002" TargetMode="External" /><Relationship Id="rId28" Type="http://schemas.openxmlformats.org/officeDocument/2006/relationships/hyperlink" Target="https://podminky.urs.cz/item/CS_URS_2025_01/741210003" TargetMode="External" /><Relationship Id="rId29" Type="http://schemas.openxmlformats.org/officeDocument/2006/relationships/hyperlink" Target="https://podminky.urs.cz/item/CS_URS_2025_01/741310031" TargetMode="External" /><Relationship Id="rId30" Type="http://schemas.openxmlformats.org/officeDocument/2006/relationships/hyperlink" Target="https://podminky.urs.cz/item/CS_URS_2025_01/741310121" TargetMode="External" /><Relationship Id="rId31" Type="http://schemas.openxmlformats.org/officeDocument/2006/relationships/hyperlink" Target="https://podminky.urs.cz/item/CS_URS_2025_01/741310122" TargetMode="External" /><Relationship Id="rId32" Type="http://schemas.openxmlformats.org/officeDocument/2006/relationships/hyperlink" Target="https://podminky.urs.cz/item/CS_URS_2025_01/741310211" TargetMode="External" /><Relationship Id="rId33" Type="http://schemas.openxmlformats.org/officeDocument/2006/relationships/hyperlink" Target="https://podminky.urs.cz/item/CS_URS_2025_01/741311003" TargetMode="External" /><Relationship Id="rId34" Type="http://schemas.openxmlformats.org/officeDocument/2006/relationships/hyperlink" Target="https://podminky.urs.cz/item/CS_URS_2025_01/741311071" TargetMode="External" /><Relationship Id="rId35" Type="http://schemas.openxmlformats.org/officeDocument/2006/relationships/hyperlink" Target="https://podminky.urs.cz/item/CS_URS_2025_01/741313001" TargetMode="External" /><Relationship Id="rId36" Type="http://schemas.openxmlformats.org/officeDocument/2006/relationships/hyperlink" Target="https://podminky.urs.cz/item/CS_URS_2025_01/741313005" TargetMode="External" /><Relationship Id="rId37" Type="http://schemas.openxmlformats.org/officeDocument/2006/relationships/hyperlink" Target="https://podminky.urs.cz/item/CS_URS_2025_01/741331076" TargetMode="External" /><Relationship Id="rId38" Type="http://schemas.openxmlformats.org/officeDocument/2006/relationships/hyperlink" Target="https://podminky.urs.cz/item/CS_URS_2025_01/741372002" TargetMode="External" /><Relationship Id="rId39" Type="http://schemas.openxmlformats.org/officeDocument/2006/relationships/hyperlink" Target="https://podminky.urs.cz/item/CS_URS_2025_01/741372021" TargetMode="External" /><Relationship Id="rId40" Type="http://schemas.openxmlformats.org/officeDocument/2006/relationships/hyperlink" Target="https://podminky.urs.cz/item/CS_URS_2025_01/741372022" TargetMode="External" /><Relationship Id="rId41" Type="http://schemas.openxmlformats.org/officeDocument/2006/relationships/hyperlink" Target="https://podminky.urs.cz/item/CS_URS_2025_01/741372031" TargetMode="External" /><Relationship Id="rId42" Type="http://schemas.openxmlformats.org/officeDocument/2006/relationships/hyperlink" Target="https://podminky.urs.cz/item/CS_URS_2025_01/741372032" TargetMode="External" /><Relationship Id="rId43" Type="http://schemas.openxmlformats.org/officeDocument/2006/relationships/hyperlink" Target="https://podminky.urs.cz/item/CS_URS_2025_01/741372061" TargetMode="External" /><Relationship Id="rId44" Type="http://schemas.openxmlformats.org/officeDocument/2006/relationships/hyperlink" Target="https://podminky.urs.cz/item/CS_URS_2025_01/741372062" TargetMode="External" /><Relationship Id="rId45" Type="http://schemas.openxmlformats.org/officeDocument/2006/relationships/hyperlink" Target="https://podminky.urs.cz/item/CS_URS_2025_01/741410041" TargetMode="External" /><Relationship Id="rId46" Type="http://schemas.openxmlformats.org/officeDocument/2006/relationships/hyperlink" Target="https://podminky.urs.cz/item/CS_URS_2025_01/741420001" TargetMode="External" /><Relationship Id="rId47" Type="http://schemas.openxmlformats.org/officeDocument/2006/relationships/hyperlink" Target="https://podminky.urs.cz/item/CS_URS_2025_01/741420001" TargetMode="External" /><Relationship Id="rId48" Type="http://schemas.openxmlformats.org/officeDocument/2006/relationships/hyperlink" Target="https://podminky.urs.cz/item/CS_URS_2025_01/741420002" TargetMode="External" /><Relationship Id="rId49" Type="http://schemas.openxmlformats.org/officeDocument/2006/relationships/hyperlink" Target="https://podminky.urs.cz/item/CS_URS_2025_01/741420020" TargetMode="External" /><Relationship Id="rId50" Type="http://schemas.openxmlformats.org/officeDocument/2006/relationships/hyperlink" Target="https://podminky.urs.cz/item/CS_URS_2025_01/741420021" TargetMode="External" /><Relationship Id="rId51" Type="http://schemas.openxmlformats.org/officeDocument/2006/relationships/hyperlink" Target="https://podminky.urs.cz/item/CS_URS_2025_01/741420022" TargetMode="External" /><Relationship Id="rId52" Type="http://schemas.openxmlformats.org/officeDocument/2006/relationships/hyperlink" Target="https://podminky.urs.cz/item/CS_URS_2025_01/741420051" TargetMode="External" /><Relationship Id="rId53" Type="http://schemas.openxmlformats.org/officeDocument/2006/relationships/hyperlink" Target="https://podminky.urs.cz/item/CS_URS_2025_01/741420054" TargetMode="External" /><Relationship Id="rId54" Type="http://schemas.openxmlformats.org/officeDocument/2006/relationships/hyperlink" Target="https://podminky.urs.cz/item/CS_URS_2025_01/741420083" TargetMode="External" /><Relationship Id="rId55" Type="http://schemas.openxmlformats.org/officeDocument/2006/relationships/hyperlink" Target="https://podminky.urs.cz/item/CS_URS_2025_01/741430003" TargetMode="External" /><Relationship Id="rId56" Type="http://schemas.openxmlformats.org/officeDocument/2006/relationships/hyperlink" Target="https://podminky.urs.cz/item/CS_URS_2025_01/741430004" TargetMode="External" /><Relationship Id="rId57" Type="http://schemas.openxmlformats.org/officeDocument/2006/relationships/hyperlink" Target="https://podminky.urs.cz/item/CS_URS_2025_01/741910303" TargetMode="External" /><Relationship Id="rId58" Type="http://schemas.openxmlformats.org/officeDocument/2006/relationships/hyperlink" Target="https://podminky.urs.cz/item/CS_URS_2025_01/742350004" TargetMode="External" /><Relationship Id="rId59" Type="http://schemas.openxmlformats.org/officeDocument/2006/relationships/hyperlink" Target="https://podminky.urs.cz/item/CS_URS_2025_01/580105012" TargetMode="External" /><Relationship Id="rId60"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hyperlink" Target="https://podminky.urs.cz/item/CS_URS_2025_01/997013501" TargetMode="External" /><Relationship Id="rId2" Type="http://schemas.openxmlformats.org/officeDocument/2006/relationships/hyperlink" Target="https://podminky.urs.cz/item/CS_URS_2025_01/997013509" TargetMode="External" /><Relationship Id="rId3" Type="http://schemas.openxmlformats.org/officeDocument/2006/relationships/hyperlink" Target="https://podminky.urs.cz/item/CS_URS_2025_01/997013631" TargetMode="External" /><Relationship Id="rId4" Type="http://schemas.openxmlformats.org/officeDocument/2006/relationships/hyperlink" Target="https://podminky.urs.cz/item/CS_URS_2025_01/997013635" TargetMode="External" /><Relationship Id="rId5" Type="http://schemas.openxmlformats.org/officeDocument/2006/relationships/hyperlink" Target="https://podminky.urs.cz/item/CS_URS_2025_01/997013811" TargetMode="External" /><Relationship Id="rId6" Type="http://schemas.openxmlformats.org/officeDocument/2006/relationships/hyperlink" Target="https://podminky.urs.cz/item/CS_URS_2025_01/997013814" TargetMode="External" /><Relationship Id="rId7" Type="http://schemas.openxmlformats.org/officeDocument/2006/relationships/hyperlink" Target="https://podminky.urs.cz/item/CS_URS_2025_01/997013847" TargetMode="External" /><Relationship Id="rId8"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5_01/131251104" TargetMode="External" /><Relationship Id="rId2" Type="http://schemas.openxmlformats.org/officeDocument/2006/relationships/hyperlink" Target="https://podminky.urs.cz/item/CS_URS_2025_01/132212131" TargetMode="External" /><Relationship Id="rId3" Type="http://schemas.openxmlformats.org/officeDocument/2006/relationships/hyperlink" Target="https://podminky.urs.cz/item/CS_URS_2025_01/174111101" TargetMode="External" /><Relationship Id="rId4" Type="http://schemas.openxmlformats.org/officeDocument/2006/relationships/hyperlink" Target="https://podminky.urs.cz/item/CS_URS_2025_01/162251101" TargetMode="External" /><Relationship Id="rId5" Type="http://schemas.openxmlformats.org/officeDocument/2006/relationships/hyperlink" Target="https://podminky.urs.cz/item/CS_URS_2025_01/167151101" TargetMode="External" /><Relationship Id="rId6" Type="http://schemas.openxmlformats.org/officeDocument/2006/relationships/hyperlink" Target="https://podminky.urs.cz/item/CS_URS_2025_01/162751117" TargetMode="External" /><Relationship Id="rId7" Type="http://schemas.openxmlformats.org/officeDocument/2006/relationships/hyperlink" Target="https://podminky.urs.cz/item/CS_URS_2025_01/162751119" TargetMode="External" /><Relationship Id="rId8" Type="http://schemas.openxmlformats.org/officeDocument/2006/relationships/hyperlink" Target="https://podminky.urs.cz/item/CS_URS_2025_01/997013873" TargetMode="External" /><Relationship Id="rId9" Type="http://schemas.openxmlformats.org/officeDocument/2006/relationships/hyperlink" Target="https://podminky.urs.cz/item/CS_URS_2025_01/631311113" TargetMode="External" /><Relationship Id="rId10" Type="http://schemas.openxmlformats.org/officeDocument/2006/relationships/hyperlink" Target="https://podminky.urs.cz/item/CS_URS_2025_01/631319011" TargetMode="External" /><Relationship Id="rId11" Type="http://schemas.openxmlformats.org/officeDocument/2006/relationships/hyperlink" Target="https://podminky.urs.cz/item/CS_URS_2025_01/275351121" TargetMode="External" /><Relationship Id="rId12" Type="http://schemas.openxmlformats.org/officeDocument/2006/relationships/hyperlink" Target="https://podminky.urs.cz/item/CS_URS_2025_01/275351122" TargetMode="External" /><Relationship Id="rId13" Type="http://schemas.openxmlformats.org/officeDocument/2006/relationships/hyperlink" Target="https://podminky.urs.cz/item/CS_URS_2025_01/272322611" TargetMode="External" /><Relationship Id="rId14" Type="http://schemas.openxmlformats.org/officeDocument/2006/relationships/hyperlink" Target="https://podminky.urs.cz/item/CS_URS_2025_01/279361821" TargetMode="External" /><Relationship Id="rId15" Type="http://schemas.openxmlformats.org/officeDocument/2006/relationships/hyperlink" Target="https://podminky.urs.cz/item/CS_URS_2025_01/953961115" TargetMode="External" /><Relationship Id="rId16" Type="http://schemas.openxmlformats.org/officeDocument/2006/relationships/hyperlink" Target="https://podminky.urs.cz/item/CS_URS_2025_01/941111111" TargetMode="External" /><Relationship Id="rId17" Type="http://schemas.openxmlformats.org/officeDocument/2006/relationships/hyperlink" Target="https://podminky.urs.cz/item/CS_URS_2025_01/941111211" TargetMode="External" /><Relationship Id="rId18" Type="http://schemas.openxmlformats.org/officeDocument/2006/relationships/hyperlink" Target="https://podminky.urs.cz/item/CS_URS_2025_01/941111811" TargetMode="External" /><Relationship Id="rId19" Type="http://schemas.openxmlformats.org/officeDocument/2006/relationships/hyperlink" Target="https://podminky.urs.cz/item/CS_URS_2025_01/993111111" TargetMode="External" /><Relationship Id="rId20" Type="http://schemas.openxmlformats.org/officeDocument/2006/relationships/hyperlink" Target="https://podminky.urs.cz/item/CS_URS_2025_01/993111119" TargetMode="External" /><Relationship Id="rId21" Type="http://schemas.openxmlformats.org/officeDocument/2006/relationships/hyperlink" Target="https://podminky.urs.cz/item/CS_URS_2025_01/998011002" TargetMode="External" /><Relationship Id="rId22" Type="http://schemas.openxmlformats.org/officeDocument/2006/relationships/hyperlink" Target="https://podminky.urs.cz/item/CS_URS_2025_01/998712102" TargetMode="External" /><Relationship Id="rId23" Type="http://schemas.openxmlformats.org/officeDocument/2006/relationships/hyperlink" Target="https://podminky.urs.cz/item/CS_URS_2025_01/712331111" TargetMode="External" /><Relationship Id="rId24" Type="http://schemas.openxmlformats.org/officeDocument/2006/relationships/hyperlink" Target="https://podminky.urs.cz/item/CS_URS_2025_01/712363101" TargetMode="External" /><Relationship Id="rId25" Type="http://schemas.openxmlformats.org/officeDocument/2006/relationships/hyperlink" Target="https://podminky.urs.cz/item/CS_URS_2025_01/712363413" TargetMode="External" /><Relationship Id="rId26" Type="http://schemas.openxmlformats.org/officeDocument/2006/relationships/hyperlink" Target="https://podminky.urs.cz/item/CS_URS_2025_01/712391172" TargetMode="External" /><Relationship Id="rId27" Type="http://schemas.openxmlformats.org/officeDocument/2006/relationships/hyperlink" Target="https://podminky.urs.cz/item/CS_URS_2025_01/712861702" TargetMode="External" /><Relationship Id="rId28" Type="http://schemas.openxmlformats.org/officeDocument/2006/relationships/hyperlink" Target="https://podminky.urs.cz/item/CS_URS_2025_01/712771201" TargetMode="External" /><Relationship Id="rId29" Type="http://schemas.openxmlformats.org/officeDocument/2006/relationships/hyperlink" Target="https://podminky.urs.cz/item/CS_URS_2025_01/712771611" TargetMode="External" /><Relationship Id="rId30" Type="http://schemas.openxmlformats.org/officeDocument/2006/relationships/hyperlink" Target="https://podminky.urs.cz/item/CS_URS_2025_01/712363005" TargetMode="External" /><Relationship Id="rId31" Type="http://schemas.openxmlformats.org/officeDocument/2006/relationships/hyperlink" Target="https://podminky.urs.cz/item/CS_URS_2025_01/712363115" TargetMode="External" /><Relationship Id="rId32" Type="http://schemas.openxmlformats.org/officeDocument/2006/relationships/hyperlink" Target="https://podminky.urs.cz/item/CS_URS_2025_01/712363122" TargetMode="External" /><Relationship Id="rId33" Type="http://schemas.openxmlformats.org/officeDocument/2006/relationships/hyperlink" Target="https://podminky.urs.cz/item/CS_URS_2025_01/712363352" TargetMode="External" /><Relationship Id="rId34" Type="http://schemas.openxmlformats.org/officeDocument/2006/relationships/hyperlink" Target="https://podminky.urs.cz/item/CS_URS_2025_01/712363353" TargetMode="External" /><Relationship Id="rId35" Type="http://schemas.openxmlformats.org/officeDocument/2006/relationships/hyperlink" Target="https://podminky.urs.cz/item/CS_URS_2025_01/712363354" TargetMode="External" /><Relationship Id="rId36" Type="http://schemas.openxmlformats.org/officeDocument/2006/relationships/hyperlink" Target="https://podminky.urs.cz/item/CS_URS_2025_01/712363358" TargetMode="External" /><Relationship Id="rId37" Type="http://schemas.openxmlformats.org/officeDocument/2006/relationships/hyperlink" Target="https://podminky.urs.cz/item/CS_URS_2025_01/721239114" TargetMode="External" /><Relationship Id="rId38" Type="http://schemas.openxmlformats.org/officeDocument/2006/relationships/hyperlink" Target="https://podminky.urs.cz/item/CS_URS_2025_01/721175204" TargetMode="External" /><Relationship Id="rId39" Type="http://schemas.openxmlformats.org/officeDocument/2006/relationships/hyperlink" Target="https://podminky.urs.cz/item/CS_URS_2025_01/712771221" TargetMode="External" /><Relationship Id="rId40" Type="http://schemas.openxmlformats.org/officeDocument/2006/relationships/hyperlink" Target="https://podminky.urs.cz/item/CS_URS_2025_01/712771401" TargetMode="External" /><Relationship Id="rId41" Type="http://schemas.openxmlformats.org/officeDocument/2006/relationships/hyperlink" Target="https://podminky.urs.cz/item/CS_URS_2025_01/712771521" TargetMode="External" /><Relationship Id="rId42" Type="http://schemas.openxmlformats.org/officeDocument/2006/relationships/hyperlink" Target="https://podminky.urs.cz/item/CS_URS_2025_01/998713102" TargetMode="External" /><Relationship Id="rId43" Type="http://schemas.openxmlformats.org/officeDocument/2006/relationships/hyperlink" Target="https://podminky.urs.cz/item/CS_URS_2025_01/713141212" TargetMode="External" /><Relationship Id="rId44" Type="http://schemas.openxmlformats.org/officeDocument/2006/relationships/hyperlink" Target="https://podminky.urs.cz/item/CS_URS_2025_01/713141336" TargetMode="External" /><Relationship Id="rId45" Type="http://schemas.openxmlformats.org/officeDocument/2006/relationships/hyperlink" Target="https://podminky.urs.cz/item/CS_URS_2025_01/998762102" TargetMode="External" /><Relationship Id="rId46" Type="http://schemas.openxmlformats.org/officeDocument/2006/relationships/hyperlink" Target="https://podminky.urs.cz/item/CS_URS_2025_01/762361332" TargetMode="External" /><Relationship Id="rId47" Type="http://schemas.openxmlformats.org/officeDocument/2006/relationships/hyperlink" Target="https://podminky.urs.cz/item/CS_URS_2025_01/762341260" TargetMode="External" /><Relationship Id="rId48" Type="http://schemas.openxmlformats.org/officeDocument/2006/relationships/hyperlink" Target="https://podminky.urs.cz/item/CS_URS_2025_01/762342314" TargetMode="External" /><Relationship Id="rId49" Type="http://schemas.openxmlformats.org/officeDocument/2006/relationships/hyperlink" Target="https://podminky.urs.cz/item/CS_URS_2025_01/762813120" TargetMode="External" /><Relationship Id="rId50" Type="http://schemas.openxmlformats.org/officeDocument/2006/relationships/hyperlink" Target="https://podminky.urs.cz/item/CS_URS_2025_01/762395000" TargetMode="External" /><Relationship Id="rId51" Type="http://schemas.openxmlformats.org/officeDocument/2006/relationships/hyperlink" Target="https://podminky.urs.cz/item/CS_URS_2025_01/783228111" TargetMode="External" /><Relationship Id="rId52" Type="http://schemas.openxmlformats.org/officeDocument/2006/relationships/hyperlink" Target="https://podminky.urs.cz/item/CS_URS_2025_01/762723321" TargetMode="External" /><Relationship Id="rId53" Type="http://schemas.openxmlformats.org/officeDocument/2006/relationships/hyperlink" Target="https://podminky.urs.cz/item/CS_URS_2025_01/762723331" TargetMode="External" /><Relationship Id="rId54" Type="http://schemas.openxmlformats.org/officeDocument/2006/relationships/hyperlink" Target="https://podminky.urs.cz/item/CS_URS_2025_01/762795000" TargetMode="External" /><Relationship Id="rId55" Type="http://schemas.openxmlformats.org/officeDocument/2006/relationships/hyperlink" Target="https://podminky.urs.cz/item/CS_URS_2025_01/783218111" TargetMode="External" /><Relationship Id="rId56" Type="http://schemas.openxmlformats.org/officeDocument/2006/relationships/hyperlink" Target="https://podminky.urs.cz/item/CS_URS_2025_01/998764102" TargetMode="External" /><Relationship Id="rId57" Type="http://schemas.openxmlformats.org/officeDocument/2006/relationships/hyperlink" Target="https://podminky.urs.cz/item/CS_URS_2025_01/764121403" TargetMode="External" /><Relationship Id="rId58" Type="http://schemas.openxmlformats.org/officeDocument/2006/relationships/hyperlink" Target="https://podminky.urs.cz/item/CS_URS_2025_01/764221414" TargetMode="External" /><Relationship Id="rId59" Type="http://schemas.openxmlformats.org/officeDocument/2006/relationships/hyperlink" Target="https://podminky.urs.cz/item/CS_URS_2025_01/764221472" TargetMode="External" /><Relationship Id="rId60" Type="http://schemas.openxmlformats.org/officeDocument/2006/relationships/hyperlink" Target="https://podminky.urs.cz/item/CS_URS_2025_01/764221476" TargetMode="External" /><Relationship Id="rId61" Type="http://schemas.openxmlformats.org/officeDocument/2006/relationships/hyperlink" Target="https://podminky.urs.cz/item/CS_URS_2025_01/764222404" TargetMode="External" /><Relationship Id="rId62" Type="http://schemas.openxmlformats.org/officeDocument/2006/relationships/hyperlink" Target="https://podminky.urs.cz/item/CS_URS_2025_01/764222436" TargetMode="External" /><Relationship Id="rId63" Type="http://schemas.openxmlformats.org/officeDocument/2006/relationships/hyperlink" Target="https://podminky.urs.cz/item/CS_URS_2025_01/764325421" TargetMode="External" /><Relationship Id="rId64" Type="http://schemas.openxmlformats.org/officeDocument/2006/relationships/hyperlink" Target="https://podminky.urs.cz/item/CS_URS_2025_01/764002414" TargetMode="External" /><Relationship Id="rId65" Type="http://schemas.openxmlformats.org/officeDocument/2006/relationships/hyperlink" Target="https://podminky.urs.cz/item/CS_URS_2025_01/765111201" TargetMode="External" /><Relationship Id="rId66" Type="http://schemas.openxmlformats.org/officeDocument/2006/relationships/hyperlink" Target="https://podminky.urs.cz/item/CS_URS_2025_01/764558422" TargetMode="External" /><Relationship Id="rId67" Type="http://schemas.openxmlformats.org/officeDocument/2006/relationships/hyperlink" Target="https://podminky.urs.cz/item/CS_URS_2025_01/721242115" TargetMode="External" /><Relationship Id="rId68" Type="http://schemas.openxmlformats.org/officeDocument/2006/relationships/hyperlink" Target="https://podminky.urs.cz/item/CS_URS_2025_01/998767102" TargetMode="External" /><Relationship Id="rId69" Type="http://schemas.openxmlformats.org/officeDocument/2006/relationships/hyperlink" Target="https://podminky.urs.cz/item/CS_URS_2025_01/783301313" TargetMode="External" /><Relationship Id="rId70" Type="http://schemas.openxmlformats.org/officeDocument/2006/relationships/hyperlink" Target="https://podminky.urs.cz/item/CS_URS_2025_01/783314101" TargetMode="External" /><Relationship Id="rId71" Type="http://schemas.openxmlformats.org/officeDocument/2006/relationships/hyperlink" Target="https://podminky.urs.cz/item/CS_URS_2025_01/783317101" TargetMode="External" /><Relationship Id="rId72" Type="http://schemas.openxmlformats.org/officeDocument/2006/relationships/hyperlink" Target="https://podminky.urs.cz/item/CS_URS_2025_01/767881128" TargetMode="External" /><Relationship Id="rId73" Type="http://schemas.openxmlformats.org/officeDocument/2006/relationships/hyperlink" Target="https://podminky.urs.cz/item/CS_URS_2025_01/767881144" TargetMode="External" /><Relationship Id="rId74" Type="http://schemas.openxmlformats.org/officeDocument/2006/relationships/hyperlink" Target="https://podminky.urs.cz/item/CS_URS_2025_01/767881161" TargetMode="External" /><Relationship Id="rId75"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012103000" TargetMode="External" /><Relationship Id="rId2" Type="http://schemas.openxmlformats.org/officeDocument/2006/relationships/hyperlink" Target="https://podminky.urs.cz/item/CS_URS_2025_01/012303000" TargetMode="External" /><Relationship Id="rId3" Type="http://schemas.openxmlformats.org/officeDocument/2006/relationships/hyperlink" Target="https://podminky.urs.cz/item/CS_URS_2025_01/013254000" TargetMode="External" /><Relationship Id="rId4" Type="http://schemas.openxmlformats.org/officeDocument/2006/relationships/hyperlink" Target="https://podminky.urs.cz/item/CS_URS_2025_01/013294000" TargetMode="External" /><Relationship Id="rId5" Type="http://schemas.openxmlformats.org/officeDocument/2006/relationships/hyperlink" Target="https://podminky.urs.cz/item/CS_URS_2025_01/091003000" TargetMode="External" /><Relationship Id="rId6" Type="http://schemas.openxmlformats.org/officeDocument/2006/relationships/hyperlink" Target="https://podminky.urs.cz/item/CS_URS_2025_01/072002000" TargetMode="External" /><Relationship Id="rId7" Type="http://schemas.openxmlformats.org/officeDocument/2006/relationships/hyperlink" Target="https://podminky.urs.cz/item/CS_URS_2025_01/081002000" TargetMode="External" /><Relationship Id="rId8" Type="http://schemas.openxmlformats.org/officeDocument/2006/relationships/hyperlink" Target="https://podminky.urs.cz/item/CS_URS_2025_01/091503000" TargetMode="External" /><Relationship Id="rId9"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hyperlink" Target="https://podminky.urs.cz/item/CS_URS_2025_01/121151103" TargetMode="External" /><Relationship Id="rId2" Type="http://schemas.openxmlformats.org/officeDocument/2006/relationships/hyperlink" Target="https://podminky.urs.cz/item/CS_URS_2025_01/162251102" TargetMode="External" /><Relationship Id="rId3" Type="http://schemas.openxmlformats.org/officeDocument/2006/relationships/hyperlink" Target="https://podminky.urs.cz/item/CS_URS_2025_01/167151111" TargetMode="External" /><Relationship Id="rId4" Type="http://schemas.openxmlformats.org/officeDocument/2006/relationships/hyperlink" Target="https://podminky.urs.cz/item/CS_URS_2025_01/181351003" TargetMode="External" /><Relationship Id="rId5" Type="http://schemas.openxmlformats.org/officeDocument/2006/relationships/hyperlink" Target="https://podminky.urs.cz/item/CS_URS_2025_01/131251104" TargetMode="External" /><Relationship Id="rId6" Type="http://schemas.openxmlformats.org/officeDocument/2006/relationships/hyperlink" Target="https://podminky.urs.cz/item/CS_URS_2025_01/132212131" TargetMode="External" /><Relationship Id="rId7" Type="http://schemas.openxmlformats.org/officeDocument/2006/relationships/hyperlink" Target="https://podminky.urs.cz/item/CS_URS_2025_01/132251104" TargetMode="External" /><Relationship Id="rId8" Type="http://schemas.openxmlformats.org/officeDocument/2006/relationships/hyperlink" Target="https://podminky.urs.cz/item/CS_URS_2025_01/174111101" TargetMode="External" /><Relationship Id="rId9" Type="http://schemas.openxmlformats.org/officeDocument/2006/relationships/hyperlink" Target="https://podminky.urs.cz/item/CS_URS_2025_01/162251101" TargetMode="External" /><Relationship Id="rId10" Type="http://schemas.openxmlformats.org/officeDocument/2006/relationships/hyperlink" Target="https://podminky.urs.cz/item/CS_URS_2025_01/167151101"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5_01/997013873" TargetMode="External" /><Relationship Id="rId14" Type="http://schemas.openxmlformats.org/officeDocument/2006/relationships/hyperlink" Target="https://podminky.urs.cz/item/CS_URS_2025_01/631311113" TargetMode="External" /><Relationship Id="rId15" Type="http://schemas.openxmlformats.org/officeDocument/2006/relationships/hyperlink" Target="https://podminky.urs.cz/item/CS_URS_2025_01/631319011" TargetMode="External" /><Relationship Id="rId16" Type="http://schemas.openxmlformats.org/officeDocument/2006/relationships/hyperlink" Target="https://podminky.urs.cz/item/CS_URS_2025_01/274313811" TargetMode="External" /><Relationship Id="rId17" Type="http://schemas.openxmlformats.org/officeDocument/2006/relationships/hyperlink" Target="https://podminky.urs.cz/item/CS_URS_2025_01/274351121" TargetMode="External" /><Relationship Id="rId18" Type="http://schemas.openxmlformats.org/officeDocument/2006/relationships/hyperlink" Target="https://podminky.urs.cz/item/CS_URS_2025_01/274351122" TargetMode="External" /><Relationship Id="rId19" Type="http://schemas.openxmlformats.org/officeDocument/2006/relationships/hyperlink" Target="https://podminky.urs.cz/item/CS_URS_2025_01/219991112" TargetMode="External" /><Relationship Id="rId20" Type="http://schemas.openxmlformats.org/officeDocument/2006/relationships/hyperlink" Target="https://podminky.urs.cz/item/CS_URS_2025_01/175111101" TargetMode="External" /><Relationship Id="rId21" Type="http://schemas.openxmlformats.org/officeDocument/2006/relationships/hyperlink" Target="https://podminky.urs.cz/item/CS_URS_2025_01/211971121" TargetMode="External" /><Relationship Id="rId22" Type="http://schemas.openxmlformats.org/officeDocument/2006/relationships/hyperlink" Target="https://podminky.urs.cz/item/CS_URS_2025_01/212755214" TargetMode="External" /><Relationship Id="rId23" Type="http://schemas.openxmlformats.org/officeDocument/2006/relationships/hyperlink" Target="https://podminky.urs.cz/item/CS_URS_2025_01/311322611R" TargetMode="External" /><Relationship Id="rId24" Type="http://schemas.openxmlformats.org/officeDocument/2006/relationships/hyperlink" Target="https://podminky.urs.cz/item/CS_URS_2025_01/311351121" TargetMode="External" /><Relationship Id="rId25" Type="http://schemas.openxmlformats.org/officeDocument/2006/relationships/hyperlink" Target="https://podminky.urs.cz/item/CS_URS_2025_01/311351122" TargetMode="External" /><Relationship Id="rId26" Type="http://schemas.openxmlformats.org/officeDocument/2006/relationships/hyperlink" Target="https://podminky.urs.cz/item/CS_URS_2025_01/311361821" TargetMode="External" /><Relationship Id="rId27" Type="http://schemas.openxmlformats.org/officeDocument/2006/relationships/hyperlink" Target="https://podminky.urs.cz/item/CS_URS_2025_01/313351911" TargetMode="External" /><Relationship Id="rId28" Type="http://schemas.openxmlformats.org/officeDocument/2006/relationships/hyperlink" Target="https://podminky.urs.cz/item/CS_URS_2025_01/783826605" TargetMode="External" /><Relationship Id="rId29" Type="http://schemas.openxmlformats.org/officeDocument/2006/relationships/hyperlink" Target="https://podminky.urs.cz/item/CS_URS_2025_01/612111001" TargetMode="External" /><Relationship Id="rId30" Type="http://schemas.openxmlformats.org/officeDocument/2006/relationships/hyperlink" Target="https://podminky.urs.cz/item/CS_URS_2025_01/953241210" TargetMode="External" /><Relationship Id="rId31" Type="http://schemas.openxmlformats.org/officeDocument/2006/relationships/hyperlink" Target="https://podminky.urs.cz/item/CS_URS_2025_01/634662112" TargetMode="External" /><Relationship Id="rId32" Type="http://schemas.openxmlformats.org/officeDocument/2006/relationships/hyperlink" Target="https://podminky.urs.cz/item/CS_URS_2025_01/953312112" TargetMode="External" /><Relationship Id="rId33" Type="http://schemas.openxmlformats.org/officeDocument/2006/relationships/hyperlink" Target="https://podminky.urs.cz/item/CS_URS_2025_01/953312122" TargetMode="External" /><Relationship Id="rId34" Type="http://schemas.openxmlformats.org/officeDocument/2006/relationships/hyperlink" Target="https://podminky.urs.cz/item/CS_URS_2025_01/998011001" TargetMode="External" /><Relationship Id="rId35" Type="http://schemas.openxmlformats.org/officeDocument/2006/relationships/hyperlink" Target="https://podminky.urs.cz/item/CS_URS_2025_01/711161222" TargetMode="External" /><Relationship Id="rId36" Type="http://schemas.openxmlformats.org/officeDocument/2006/relationships/hyperlink" Target="https://podminky.urs.cz/item/CS_URS_2025_01/711161383" TargetMode="External" /><Relationship Id="rId37" Type="http://schemas.openxmlformats.org/officeDocument/2006/relationships/hyperlink" Target="https://podminky.urs.cz/item/CS_URS_2025_01/998711101" TargetMode="External" /><Relationship Id="rId38" Type="http://schemas.openxmlformats.org/officeDocument/2006/relationships/hyperlink" Target="https://podminky.urs.cz/item/CS_URS_2025_01/711112001" TargetMode="External" /><Relationship Id="rId39" Type="http://schemas.openxmlformats.org/officeDocument/2006/relationships/hyperlink" Target="https://podminky.urs.cz/item/CS_URS_2025_01/711142559" TargetMode="External" /><Relationship Id="rId40"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hyperlink" Target="https://podminky.urs.cz/item/CS_URS_2025_01/121151103" TargetMode="External" /><Relationship Id="rId2" Type="http://schemas.openxmlformats.org/officeDocument/2006/relationships/hyperlink" Target="https://podminky.urs.cz/item/CS_URS_2025_01/162251102" TargetMode="External" /><Relationship Id="rId3" Type="http://schemas.openxmlformats.org/officeDocument/2006/relationships/hyperlink" Target="https://podminky.urs.cz/item/CS_URS_2025_01/167151111" TargetMode="External" /><Relationship Id="rId4" Type="http://schemas.openxmlformats.org/officeDocument/2006/relationships/hyperlink" Target="https://podminky.urs.cz/item/CS_URS_2025_01/181351003" TargetMode="External" /><Relationship Id="rId5" Type="http://schemas.openxmlformats.org/officeDocument/2006/relationships/hyperlink" Target="https://podminky.urs.cz/item/CS_URS_2025_01/131251104" TargetMode="External" /><Relationship Id="rId6" Type="http://schemas.openxmlformats.org/officeDocument/2006/relationships/hyperlink" Target="https://podminky.urs.cz/item/CS_URS_2025_01/132212131" TargetMode="External" /><Relationship Id="rId7" Type="http://schemas.openxmlformats.org/officeDocument/2006/relationships/hyperlink" Target="https://podminky.urs.cz/item/CS_URS_2025_01/132212221" TargetMode="External" /><Relationship Id="rId8" Type="http://schemas.openxmlformats.org/officeDocument/2006/relationships/hyperlink" Target="https://podminky.urs.cz/item/CS_URS_2025_01/174111101" TargetMode="External" /><Relationship Id="rId9" Type="http://schemas.openxmlformats.org/officeDocument/2006/relationships/hyperlink" Target="https://podminky.urs.cz/item/CS_URS_2025_01/162251101" TargetMode="External" /><Relationship Id="rId10" Type="http://schemas.openxmlformats.org/officeDocument/2006/relationships/hyperlink" Target="https://podminky.urs.cz/item/CS_URS_2025_01/167151111" TargetMode="External" /><Relationship Id="rId11" Type="http://schemas.openxmlformats.org/officeDocument/2006/relationships/hyperlink" Target="https://podminky.urs.cz/item/CS_URS_2025_01/161151103" TargetMode="External" /><Relationship Id="rId12" Type="http://schemas.openxmlformats.org/officeDocument/2006/relationships/hyperlink" Target="https://podminky.urs.cz/item/CS_URS_2025_01/162751117" TargetMode="External" /><Relationship Id="rId13" Type="http://schemas.openxmlformats.org/officeDocument/2006/relationships/hyperlink" Target="https://podminky.urs.cz/item/CS_URS_2025_01/162751119" TargetMode="External" /><Relationship Id="rId14" Type="http://schemas.openxmlformats.org/officeDocument/2006/relationships/hyperlink" Target="https://podminky.urs.cz/item/CS_URS_2025_01/997013873" TargetMode="External" /><Relationship Id="rId15" Type="http://schemas.openxmlformats.org/officeDocument/2006/relationships/hyperlink" Target="https://podminky.urs.cz/item/CS_URS_2025_01/631311113" TargetMode="External" /><Relationship Id="rId16" Type="http://schemas.openxmlformats.org/officeDocument/2006/relationships/hyperlink" Target="https://podminky.urs.cz/item/CS_URS_2025_01/631319011" TargetMode="External" /><Relationship Id="rId17" Type="http://schemas.openxmlformats.org/officeDocument/2006/relationships/hyperlink" Target="https://podminky.urs.cz/item/CS_URS_2025_01/274313811" TargetMode="External" /><Relationship Id="rId18" Type="http://schemas.openxmlformats.org/officeDocument/2006/relationships/hyperlink" Target="https://podminky.urs.cz/item/CS_URS_2025_01/274351121" TargetMode="External" /><Relationship Id="rId19" Type="http://schemas.openxmlformats.org/officeDocument/2006/relationships/hyperlink" Target="https://podminky.urs.cz/item/CS_URS_2025_01/274351122" TargetMode="External" /><Relationship Id="rId20" Type="http://schemas.openxmlformats.org/officeDocument/2006/relationships/hyperlink" Target="https://podminky.urs.cz/item/CS_URS_2025_01/219991112" TargetMode="External" /><Relationship Id="rId21" Type="http://schemas.openxmlformats.org/officeDocument/2006/relationships/hyperlink" Target="https://podminky.urs.cz/item/CS_URS_2025_01/175111101" TargetMode="External" /><Relationship Id="rId22" Type="http://schemas.openxmlformats.org/officeDocument/2006/relationships/hyperlink" Target="https://podminky.urs.cz/item/CS_URS_2025_01/211971121" TargetMode="External" /><Relationship Id="rId23" Type="http://schemas.openxmlformats.org/officeDocument/2006/relationships/hyperlink" Target="https://podminky.urs.cz/item/CS_URS_2025_01/212755214" TargetMode="External" /><Relationship Id="rId24" Type="http://schemas.openxmlformats.org/officeDocument/2006/relationships/hyperlink" Target="https://podminky.urs.cz/item/CS_URS_2025_01/311351121" TargetMode="External" /><Relationship Id="rId25" Type="http://schemas.openxmlformats.org/officeDocument/2006/relationships/hyperlink" Target="https://podminky.urs.cz/item/CS_URS_2025_01/311351122" TargetMode="External" /><Relationship Id="rId26" Type="http://schemas.openxmlformats.org/officeDocument/2006/relationships/hyperlink" Target="https://podminky.urs.cz/item/CS_URS_2025_01/311351611" TargetMode="External" /><Relationship Id="rId27" Type="http://schemas.openxmlformats.org/officeDocument/2006/relationships/hyperlink" Target="https://podminky.urs.cz/item/CS_URS_2025_01/311351612" TargetMode="External" /><Relationship Id="rId28" Type="http://schemas.openxmlformats.org/officeDocument/2006/relationships/hyperlink" Target="https://podminky.urs.cz/item/CS_URS_2025_01/311361821" TargetMode="External" /><Relationship Id="rId29" Type="http://schemas.openxmlformats.org/officeDocument/2006/relationships/hyperlink" Target="https://podminky.urs.cz/item/CS_URS_2025_01/313351911" TargetMode="External" /><Relationship Id="rId30" Type="http://schemas.openxmlformats.org/officeDocument/2006/relationships/hyperlink" Target="https://podminky.urs.cz/item/CS_URS_2025_01/783826605" TargetMode="External" /><Relationship Id="rId31" Type="http://schemas.openxmlformats.org/officeDocument/2006/relationships/hyperlink" Target="https://podminky.urs.cz/item/CS_URS_2025_01/612111001" TargetMode="External" /><Relationship Id="rId32" Type="http://schemas.openxmlformats.org/officeDocument/2006/relationships/hyperlink" Target="https://podminky.urs.cz/item/CS_URS_2025_01/953241210" TargetMode="External" /><Relationship Id="rId33" Type="http://schemas.openxmlformats.org/officeDocument/2006/relationships/hyperlink" Target="https://podminky.urs.cz/item/CS_URS_2025_01/634662113" TargetMode="External" /><Relationship Id="rId34" Type="http://schemas.openxmlformats.org/officeDocument/2006/relationships/hyperlink" Target="https://podminky.urs.cz/item/CS_URS_2025_01/953312112" TargetMode="External" /><Relationship Id="rId35" Type="http://schemas.openxmlformats.org/officeDocument/2006/relationships/hyperlink" Target="https://podminky.urs.cz/item/CS_URS_2025_01/953312122" TargetMode="External" /><Relationship Id="rId36" Type="http://schemas.openxmlformats.org/officeDocument/2006/relationships/hyperlink" Target="https://podminky.urs.cz/item/CS_URS_2025_01/946111113" TargetMode="External" /><Relationship Id="rId37" Type="http://schemas.openxmlformats.org/officeDocument/2006/relationships/hyperlink" Target="https://podminky.urs.cz/item/CS_URS_2025_01/946111213" TargetMode="External" /><Relationship Id="rId38" Type="http://schemas.openxmlformats.org/officeDocument/2006/relationships/hyperlink" Target="https://podminky.urs.cz/item/CS_URS_2025_01/946111813" TargetMode="External" /><Relationship Id="rId39" Type="http://schemas.openxmlformats.org/officeDocument/2006/relationships/hyperlink" Target="https://podminky.urs.cz/item/CS_URS_2025_01/998011001" TargetMode="External" /><Relationship Id="rId40" Type="http://schemas.openxmlformats.org/officeDocument/2006/relationships/hyperlink" Target="https://podminky.urs.cz/item/CS_URS_2025_01/711161222" TargetMode="External" /><Relationship Id="rId41" Type="http://schemas.openxmlformats.org/officeDocument/2006/relationships/hyperlink" Target="https://podminky.urs.cz/item/CS_URS_2025_01/711161383" TargetMode="External" /><Relationship Id="rId42" Type="http://schemas.openxmlformats.org/officeDocument/2006/relationships/hyperlink" Target="https://podminky.urs.cz/item/CS_URS_2025_01/998711101" TargetMode="External" /><Relationship Id="rId43" Type="http://schemas.openxmlformats.org/officeDocument/2006/relationships/hyperlink" Target="https://podminky.urs.cz/item/CS_URS_2025_01/711112001" TargetMode="External" /><Relationship Id="rId44" Type="http://schemas.openxmlformats.org/officeDocument/2006/relationships/hyperlink" Target="https://podminky.urs.cz/item/CS_URS_2025_01/711142559" TargetMode="External" /><Relationship Id="rId45"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hyperlink" Target="https://podminky.urs.cz/item/CS_URS_2025_01/971042551" TargetMode="External" /><Relationship Id="rId2" Type="http://schemas.openxmlformats.org/officeDocument/2006/relationships/hyperlink" Target="https://podminky.urs.cz/item/CS_URS_2025_01/997013111" TargetMode="External" /><Relationship Id="rId3" Type="http://schemas.openxmlformats.org/officeDocument/2006/relationships/hyperlink" Target="https://podminky.urs.cz/item/CS_URS_2025_01/997013501" TargetMode="External" /><Relationship Id="rId4" Type="http://schemas.openxmlformats.org/officeDocument/2006/relationships/hyperlink" Target="https://podminky.urs.cz/item/CS_URS_2025_01/997013509" TargetMode="External" /><Relationship Id="rId5" Type="http://schemas.openxmlformats.org/officeDocument/2006/relationships/hyperlink" Target="https://podminky.urs.cz/item/CS_URS_2025_01/997013871" TargetMode="External" /><Relationship Id="rId6" Type="http://schemas.openxmlformats.org/officeDocument/2006/relationships/hyperlink" Target="https://podminky.urs.cz/item/CS_URS_2025_01/132212131" TargetMode="External" /><Relationship Id="rId7" Type="http://schemas.openxmlformats.org/officeDocument/2006/relationships/hyperlink" Target="https://podminky.urs.cz/item/CS_URS_2025_01/132212121" TargetMode="External" /><Relationship Id="rId8" Type="http://schemas.openxmlformats.org/officeDocument/2006/relationships/hyperlink" Target="https://podminky.urs.cz/item/CS_URS_2025_01/174111101" TargetMode="External" /><Relationship Id="rId9" Type="http://schemas.openxmlformats.org/officeDocument/2006/relationships/hyperlink" Target="https://podminky.urs.cz/item/CS_URS_2025_01/162251101" TargetMode="External" /><Relationship Id="rId10" Type="http://schemas.openxmlformats.org/officeDocument/2006/relationships/hyperlink" Target="https://podminky.urs.cz/item/CS_URS_2025_01/167151111"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5_01/997013873" TargetMode="External" /><Relationship Id="rId14" Type="http://schemas.openxmlformats.org/officeDocument/2006/relationships/hyperlink" Target="https://podminky.urs.cz/item/CS_URS_2025_01/631311113" TargetMode="External" /><Relationship Id="rId15" Type="http://schemas.openxmlformats.org/officeDocument/2006/relationships/hyperlink" Target="https://podminky.urs.cz/item/CS_URS_2025_01/631319011" TargetMode="External" /><Relationship Id="rId16" Type="http://schemas.openxmlformats.org/officeDocument/2006/relationships/hyperlink" Target="https://podminky.urs.cz/item/CS_URS_2025_01/274313811" TargetMode="External" /><Relationship Id="rId17" Type="http://schemas.openxmlformats.org/officeDocument/2006/relationships/hyperlink" Target="https://podminky.urs.cz/item/CS_URS_2025_01/274351121" TargetMode="External" /><Relationship Id="rId18" Type="http://schemas.openxmlformats.org/officeDocument/2006/relationships/hyperlink" Target="https://podminky.urs.cz/item/CS_URS_2025_01/274351122" TargetMode="External" /><Relationship Id="rId19" Type="http://schemas.openxmlformats.org/officeDocument/2006/relationships/hyperlink" Target="https://podminky.urs.cz/item/CS_URS_2025_01/311351121" TargetMode="External" /><Relationship Id="rId20" Type="http://schemas.openxmlformats.org/officeDocument/2006/relationships/hyperlink" Target="https://podminky.urs.cz/item/CS_URS_2025_01/311351122" TargetMode="External" /><Relationship Id="rId21" Type="http://schemas.openxmlformats.org/officeDocument/2006/relationships/hyperlink" Target="https://podminky.urs.cz/item/CS_URS_2025_01/311361821" TargetMode="External" /><Relationship Id="rId22" Type="http://schemas.openxmlformats.org/officeDocument/2006/relationships/hyperlink" Target="https://podminky.urs.cz/item/CS_URS_2025_01/313351911" TargetMode="External" /><Relationship Id="rId23" Type="http://schemas.openxmlformats.org/officeDocument/2006/relationships/hyperlink" Target="https://podminky.urs.cz/item/CS_URS_2025_01/783826605" TargetMode="External" /><Relationship Id="rId24" Type="http://schemas.openxmlformats.org/officeDocument/2006/relationships/hyperlink" Target="https://podminky.urs.cz/item/CS_URS_2025_01/612111001" TargetMode="External" /><Relationship Id="rId25" Type="http://schemas.openxmlformats.org/officeDocument/2006/relationships/hyperlink" Target="https://podminky.urs.cz/item/CS_URS_2025_01/634662113" TargetMode="External" /><Relationship Id="rId26" Type="http://schemas.openxmlformats.org/officeDocument/2006/relationships/hyperlink" Target="https://podminky.urs.cz/item/CS_URS_2025_01/953312112" TargetMode="External" /><Relationship Id="rId27" Type="http://schemas.openxmlformats.org/officeDocument/2006/relationships/hyperlink" Target="https://podminky.urs.cz/item/CS_URS_2025_01/953312122" TargetMode="External" /><Relationship Id="rId28" Type="http://schemas.openxmlformats.org/officeDocument/2006/relationships/hyperlink" Target="https://podminky.urs.cz/item/CS_URS_2025_01/435124321" TargetMode="External" /><Relationship Id="rId29" Type="http://schemas.openxmlformats.org/officeDocument/2006/relationships/hyperlink" Target="https://podminky.urs.cz/item/CS_URS_2025_01/998011001" TargetMode="External" /><Relationship Id="rId30" Type="http://schemas.openxmlformats.org/officeDocument/2006/relationships/hyperlink" Target="https://podminky.urs.cz/item/CS_URS_2025_01/767223222" TargetMode="External" /><Relationship Id="rId31" Type="http://schemas.openxmlformats.org/officeDocument/2006/relationships/hyperlink" Target="https://podminky.urs.cz/item/CS_URS_2025_01/998767101" TargetMode="External" /><Relationship Id="rId32"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hyperlink" Target="https://podminky.urs.cz/item/CS_URS_2025_01/132212131" TargetMode="External" /><Relationship Id="rId2" Type="http://schemas.openxmlformats.org/officeDocument/2006/relationships/hyperlink" Target="https://podminky.urs.cz/item/CS_URS_2025_01/132251101" TargetMode="External" /><Relationship Id="rId3" Type="http://schemas.openxmlformats.org/officeDocument/2006/relationships/hyperlink" Target="https://podminky.urs.cz/item/CS_URS_2025_01/133251101"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2751119" TargetMode="External" /><Relationship Id="rId6" Type="http://schemas.openxmlformats.org/officeDocument/2006/relationships/hyperlink" Target="https://podminky.urs.cz/item/CS_URS_2025_01/997013873" TargetMode="External" /><Relationship Id="rId7" Type="http://schemas.openxmlformats.org/officeDocument/2006/relationships/hyperlink" Target="https://podminky.urs.cz/item/CS_URS_2025_01/274313811" TargetMode="External" /><Relationship Id="rId8" Type="http://schemas.openxmlformats.org/officeDocument/2006/relationships/hyperlink" Target="https://podminky.urs.cz/item/CS_URS_2025_01/275313811" TargetMode="External" /><Relationship Id="rId9" Type="http://schemas.openxmlformats.org/officeDocument/2006/relationships/hyperlink" Target="https://podminky.urs.cz/item/CS_URS_2025_01/275313511" TargetMode="External" /><Relationship Id="rId10" Type="http://schemas.openxmlformats.org/officeDocument/2006/relationships/hyperlink" Target="https://podminky.urs.cz/item/CS_URS_2025_01/632451454" TargetMode="External" /><Relationship Id="rId11" Type="http://schemas.openxmlformats.org/officeDocument/2006/relationships/hyperlink" Target="https://podminky.urs.cz/item/CS_URS_2025_01/936104211" TargetMode="External" /><Relationship Id="rId12" Type="http://schemas.openxmlformats.org/officeDocument/2006/relationships/hyperlink" Target="https://podminky.urs.cz/item/CS_URS_2025_01/936124113" TargetMode="External" /><Relationship Id="rId13" Type="http://schemas.openxmlformats.org/officeDocument/2006/relationships/hyperlink" Target="https://podminky.urs.cz/item/CS_URS_2025_01/936174311" TargetMode="External" /><Relationship Id="rId14" Type="http://schemas.openxmlformats.org/officeDocument/2006/relationships/hyperlink" Target="https://podminky.urs.cz/item/CS_URS_2025_01/998011001" TargetMode="External" /><Relationship Id="rId15"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hyperlink" Target="https://podminky.urs.cz/item/CS_URS_2025_01/184813211" TargetMode="External" /><Relationship Id="rId2" Type="http://schemas.openxmlformats.org/officeDocument/2006/relationships/hyperlink" Target="https://podminky.urs.cz/item/CS_URS_2025_01/184813251" TargetMode="External" /><Relationship Id="rId3" Type="http://schemas.openxmlformats.org/officeDocument/2006/relationships/hyperlink" Target="https://podminky.urs.cz/item/CS_URS_2025_01/184818231" TargetMode="External" /><Relationship Id="rId4" Type="http://schemas.openxmlformats.org/officeDocument/2006/relationships/hyperlink" Target="https://podminky.urs.cz/item/CS_URS_2025_01/184818232" TargetMode="External" /><Relationship Id="rId5" Type="http://schemas.openxmlformats.org/officeDocument/2006/relationships/hyperlink" Target="https://podminky.urs.cz/item/CS_URS_2025_01/184818233" TargetMode="External" /><Relationship Id="rId6" Type="http://schemas.openxmlformats.org/officeDocument/2006/relationships/hyperlink" Target="https://podminky.urs.cz/item/CS_URS_2025_01/184818235" TargetMode="External" /><Relationship Id="rId7" Type="http://schemas.openxmlformats.org/officeDocument/2006/relationships/hyperlink" Target="https://podminky.urs.cz/item/CS_URS_2025_01/184852134" TargetMode="External" /><Relationship Id="rId8" Type="http://schemas.openxmlformats.org/officeDocument/2006/relationships/hyperlink" Target="https://podminky.urs.cz/item/CS_URS_2025_01/184852135" TargetMode="External" /><Relationship Id="rId9" Type="http://schemas.openxmlformats.org/officeDocument/2006/relationships/hyperlink" Target="https://podminky.urs.cz/item/CS_URS_2025_01/184852234" TargetMode="External" /><Relationship Id="rId10" Type="http://schemas.openxmlformats.org/officeDocument/2006/relationships/hyperlink" Target="https://podminky.urs.cz/item/CS_URS_2025_01/184852235" TargetMode="External" /><Relationship Id="rId11" Type="http://schemas.openxmlformats.org/officeDocument/2006/relationships/hyperlink" Target="https://podminky.urs.cz/item/CS_URS_2025_01/184852236" TargetMode="External" /><Relationship Id="rId12" Type="http://schemas.openxmlformats.org/officeDocument/2006/relationships/hyperlink" Target="https://podminky.urs.cz/item/CS_URS_2025_01/184852237" TargetMode="External" /><Relationship Id="rId13" Type="http://schemas.openxmlformats.org/officeDocument/2006/relationships/hyperlink" Target="https://podminky.urs.cz/item/CS_URS_2025_01/184852434" TargetMode="External" /><Relationship Id="rId14" Type="http://schemas.openxmlformats.org/officeDocument/2006/relationships/hyperlink" Target="https://podminky.urs.cz/item/CS_URS_2025_01/184852435" TargetMode="External" /><Relationship Id="rId15" Type="http://schemas.openxmlformats.org/officeDocument/2006/relationships/hyperlink" Target="https://podminky.urs.cz/item/CS_URS_2025_01/184852436" TargetMode="External" /><Relationship Id="rId16" Type="http://schemas.openxmlformats.org/officeDocument/2006/relationships/hyperlink" Target="https://podminky.urs.cz/item/CS_URS_2025_01/184852437" TargetMode="External" /><Relationship Id="rId17" Type="http://schemas.openxmlformats.org/officeDocument/2006/relationships/hyperlink" Target="https://podminky.urs.cz/item/CS_URS_2025_01/184852438" TargetMode="External" /><Relationship Id="rId18" Type="http://schemas.openxmlformats.org/officeDocument/2006/relationships/hyperlink" Target="https://podminky.urs.cz/item/CS_URS_2025_01/184852439" TargetMode="External" /><Relationship Id="rId19" Type="http://schemas.openxmlformats.org/officeDocument/2006/relationships/hyperlink" Target="https://podminky.urs.cz/item/CS_URS_2025_01/184813153" TargetMode="External" /><Relationship Id="rId20" Type="http://schemas.openxmlformats.org/officeDocument/2006/relationships/hyperlink" Target="https://podminky.urs.cz/item/CS_URS_2025_01/184813241" TargetMode="External" /><Relationship Id="rId21" Type="http://schemas.openxmlformats.org/officeDocument/2006/relationships/hyperlink" Target="https://podminky.urs.cz/item/CS_URS_2025_01/184215173" TargetMode="External" /><Relationship Id="rId22" Type="http://schemas.openxmlformats.org/officeDocument/2006/relationships/hyperlink" Target="https://podminky.urs.cz/item/CS_URS_2025_01/184818311" TargetMode="External" /><Relationship Id="rId23" Type="http://schemas.openxmlformats.org/officeDocument/2006/relationships/hyperlink" Target="https://podminky.urs.cz/item/CS_URS_2025_01/185804312" TargetMode="External" /><Relationship Id="rId24" Type="http://schemas.openxmlformats.org/officeDocument/2006/relationships/hyperlink" Target="https://podminky.urs.cz/item/CS_URS_2025_01/185851121" TargetMode="External" /><Relationship Id="rId25" Type="http://schemas.openxmlformats.org/officeDocument/2006/relationships/hyperlink" Target="https://podminky.urs.cz/item/CS_URS_2025_01/184806152" TargetMode="External" /><Relationship Id="rId26" Type="http://schemas.openxmlformats.org/officeDocument/2006/relationships/hyperlink" Target="https://podminky.urs.cz/item/CS_URS_2025_01/112151011" TargetMode="External" /><Relationship Id="rId27" Type="http://schemas.openxmlformats.org/officeDocument/2006/relationships/hyperlink" Target="https://podminky.urs.cz/item/CS_URS_2025_01/112151013" TargetMode="External" /><Relationship Id="rId28" Type="http://schemas.openxmlformats.org/officeDocument/2006/relationships/hyperlink" Target="https://podminky.urs.cz/item/CS_URS_2025_01/112151112" TargetMode="External" /><Relationship Id="rId29" Type="http://schemas.openxmlformats.org/officeDocument/2006/relationships/hyperlink" Target="https://podminky.urs.cz/item/CS_URS_2025_01/112151113" TargetMode="External" /><Relationship Id="rId30" Type="http://schemas.openxmlformats.org/officeDocument/2006/relationships/hyperlink" Target="https://podminky.urs.cz/item/CS_URS_2025_01/112151353" TargetMode="External" /><Relationship Id="rId31" Type="http://schemas.openxmlformats.org/officeDocument/2006/relationships/hyperlink" Target="https://podminky.urs.cz/item/CS_URS_2025_01/112151354" TargetMode="External" /><Relationship Id="rId32" Type="http://schemas.openxmlformats.org/officeDocument/2006/relationships/hyperlink" Target="https://podminky.urs.cz/item/CS_URS_2025_01/112251101" TargetMode="External" /><Relationship Id="rId33" Type="http://schemas.openxmlformats.org/officeDocument/2006/relationships/hyperlink" Target="https://podminky.urs.cz/item/CS_URS_2025_01/112251102" TargetMode="External" /><Relationship Id="rId34" Type="http://schemas.openxmlformats.org/officeDocument/2006/relationships/hyperlink" Target="https://podminky.urs.cz/item/CS_URS_2025_01/112251103" TargetMode="External" /><Relationship Id="rId35" Type="http://schemas.openxmlformats.org/officeDocument/2006/relationships/hyperlink" Target="https://podminky.urs.cz/item/CS_URS_2025_01/162201521" TargetMode="External" /><Relationship Id="rId36" Type="http://schemas.openxmlformats.org/officeDocument/2006/relationships/hyperlink" Target="https://podminky.urs.cz/item/CS_URS_2025_01/998233211R" TargetMode="External" /><Relationship Id="rId37" Type="http://schemas.openxmlformats.org/officeDocument/2006/relationships/hyperlink" Target="https://podminky.urs.cz/item/CS_URS_2025_01/112155215" TargetMode="External" /><Relationship Id="rId38" Type="http://schemas.openxmlformats.org/officeDocument/2006/relationships/hyperlink" Target="https://podminky.urs.cz/item/CS_URS_2025_01/112155221" TargetMode="External" /><Relationship Id="rId39" Type="http://schemas.openxmlformats.org/officeDocument/2006/relationships/hyperlink" Target="https://podminky.urs.cz/item/CS_URS_2025_01/111211101" TargetMode="External" /><Relationship Id="rId40" Type="http://schemas.openxmlformats.org/officeDocument/2006/relationships/hyperlink" Target="https://podminky.urs.cz/item/CS_URS_2025_01/112155311" TargetMode="External" /><Relationship Id="rId41" Type="http://schemas.openxmlformats.org/officeDocument/2006/relationships/hyperlink" Target="https://podminky.urs.cz/item/CS_URS_2025_01/119005155" TargetMode="External" /><Relationship Id="rId42" Type="http://schemas.openxmlformats.org/officeDocument/2006/relationships/hyperlink" Target="https://podminky.urs.cz/item/CS_URS_2025_01/183101221" TargetMode="External" /><Relationship Id="rId43" Type="http://schemas.openxmlformats.org/officeDocument/2006/relationships/hyperlink" Target="https://podminky.urs.cz/item/CS_URS_2025_01/184102115" TargetMode="External" /><Relationship Id="rId44" Type="http://schemas.openxmlformats.org/officeDocument/2006/relationships/hyperlink" Target="https://podminky.urs.cz/item/CS_URS_2025_01/184852321R" TargetMode="External" /><Relationship Id="rId45" Type="http://schemas.openxmlformats.org/officeDocument/2006/relationships/hyperlink" Target="https://podminky.urs.cz/item/CS_URS_2025_01/184215133" TargetMode="External" /><Relationship Id="rId46" Type="http://schemas.openxmlformats.org/officeDocument/2006/relationships/hyperlink" Target="https://podminky.urs.cz/item/CS_URS_2025_01/184215112" TargetMode="External" /><Relationship Id="rId47" Type="http://schemas.openxmlformats.org/officeDocument/2006/relationships/hyperlink" Target="https://podminky.urs.cz/item/CS_URS_2025_01/213141111" TargetMode="External" /><Relationship Id="rId48" Type="http://schemas.openxmlformats.org/officeDocument/2006/relationships/hyperlink" Target="https://podminky.urs.cz/item/CS_URS_2025_01/184215412" TargetMode="External" /><Relationship Id="rId49" Type="http://schemas.openxmlformats.org/officeDocument/2006/relationships/hyperlink" Target="https://podminky.urs.cz/item/CS_URS_2025_01/184813161" TargetMode="External" /><Relationship Id="rId50" Type="http://schemas.openxmlformats.org/officeDocument/2006/relationships/hyperlink" Target="https://podminky.urs.cz/item/CS_URS_2025_01/184813162" TargetMode="External" /><Relationship Id="rId51" Type="http://schemas.openxmlformats.org/officeDocument/2006/relationships/hyperlink" Target="https://podminky.urs.cz/item/CS_URS_2025_01/185802114" TargetMode="External" /><Relationship Id="rId52" Type="http://schemas.openxmlformats.org/officeDocument/2006/relationships/hyperlink" Target="https://podminky.urs.cz/item/CS_URS_2025_01/185804312" TargetMode="External" /><Relationship Id="rId53" Type="http://schemas.openxmlformats.org/officeDocument/2006/relationships/hyperlink" Target="https://podminky.urs.cz/item/CS_URS_2025_01/185851121" TargetMode="External" /><Relationship Id="rId54" Type="http://schemas.openxmlformats.org/officeDocument/2006/relationships/hyperlink" Target="https://podminky.urs.cz/item/CS_URS_2025_01/184813241" TargetMode="External" /><Relationship Id="rId55" Type="http://schemas.openxmlformats.org/officeDocument/2006/relationships/hyperlink" Target="https://podminky.urs.cz/item/CS_URS_2025_01/899922811R" TargetMode="External" /><Relationship Id="rId56" Type="http://schemas.openxmlformats.org/officeDocument/2006/relationships/hyperlink" Target="https://podminky.urs.cz/item/CS_URS_2025_01/893812212R" TargetMode="External" /><Relationship Id="rId57" Type="http://schemas.openxmlformats.org/officeDocument/2006/relationships/hyperlink" Target="https://podminky.urs.cz/item/CS_URS_2025_01/183106612R" TargetMode="External" /><Relationship Id="rId58" Type="http://schemas.openxmlformats.org/officeDocument/2006/relationships/hyperlink" Target="https://podminky.urs.cz/item/CS_URS_2025_01/998231411" TargetMode="External" /><Relationship Id="rId59" Type="http://schemas.openxmlformats.org/officeDocument/2006/relationships/hyperlink" Target="https://podminky.urs.cz/item/CS_URS_2025_01/184813511" TargetMode="External" /><Relationship Id="rId60" Type="http://schemas.openxmlformats.org/officeDocument/2006/relationships/hyperlink" Target="https://podminky.urs.cz/item/CS_URS_2025_01/183403114" TargetMode="External" /><Relationship Id="rId61" Type="http://schemas.openxmlformats.org/officeDocument/2006/relationships/hyperlink" Target="https://podminky.urs.cz/item/CS_URS_2025_01/183403152" TargetMode="External" /><Relationship Id="rId62" Type="http://schemas.openxmlformats.org/officeDocument/2006/relationships/hyperlink" Target="https://podminky.urs.cz/item/CS_URS_2025_01/181151321" TargetMode="External" /><Relationship Id="rId63" Type="http://schemas.openxmlformats.org/officeDocument/2006/relationships/hyperlink" Target="https://podminky.urs.cz/item/CS_URS_2025_01/182303111" TargetMode="External" /><Relationship Id="rId64" Type="http://schemas.openxmlformats.org/officeDocument/2006/relationships/hyperlink" Target="https://podminky.urs.cz/item/CS_URS_2025_01/181411141" TargetMode="External" /><Relationship Id="rId65" Type="http://schemas.openxmlformats.org/officeDocument/2006/relationships/hyperlink" Target="https://podminky.urs.cz/item/CS_URS_2025_01/183403153" TargetMode="External" /><Relationship Id="rId66" Type="http://schemas.openxmlformats.org/officeDocument/2006/relationships/hyperlink" Target="https://podminky.urs.cz/item/CS_URS_2025_01/185803211" TargetMode="External" /><Relationship Id="rId67" Type="http://schemas.openxmlformats.org/officeDocument/2006/relationships/hyperlink" Target="https://podminky.urs.cz/item/CS_URS_2025_01/111151111" TargetMode="External" /><Relationship Id="rId68" Type="http://schemas.openxmlformats.org/officeDocument/2006/relationships/hyperlink" Target="https://podminky.urs.cz/item/CS_URS_2025_01/183451361" TargetMode="External" /><Relationship Id="rId69" Type="http://schemas.openxmlformats.org/officeDocument/2006/relationships/hyperlink" Target="https://podminky.urs.cz/item/CS_URS_2025_01/185803211" TargetMode="External" /><Relationship Id="rId70" Type="http://schemas.openxmlformats.org/officeDocument/2006/relationships/hyperlink" Target="https://podminky.urs.cz/item/CS_URS_2025_01/181451132R" TargetMode="External" /><Relationship Id="rId71" Type="http://schemas.openxmlformats.org/officeDocument/2006/relationships/hyperlink" Target="https://podminky.urs.cz/item/CS_URS_2025_01/111151221" TargetMode="External" /><Relationship Id="rId72" Type="http://schemas.openxmlformats.org/officeDocument/2006/relationships/hyperlink" Target="https://podminky.urs.cz/item/CS_URS_2025_01/119005121" TargetMode="External" /><Relationship Id="rId73" Type="http://schemas.openxmlformats.org/officeDocument/2006/relationships/hyperlink" Target="https://podminky.urs.cz/item/CS_URS_2025_01/183111211" TargetMode="External" /><Relationship Id="rId74" Type="http://schemas.openxmlformats.org/officeDocument/2006/relationships/hyperlink" Target="https://podminky.urs.cz/item/CS_URS_2025_01/111311113" TargetMode="External" /><Relationship Id="rId75" Type="http://schemas.openxmlformats.org/officeDocument/2006/relationships/hyperlink" Target="https://podminky.urs.cz/item/CS_URS_2025_01/183205112" TargetMode="External" /><Relationship Id="rId76" Type="http://schemas.openxmlformats.org/officeDocument/2006/relationships/hyperlink" Target="https://podminky.urs.cz/item/CS_URS_2025_01/184813511.1" TargetMode="External" /><Relationship Id="rId77" Type="http://schemas.openxmlformats.org/officeDocument/2006/relationships/hyperlink" Target="https://podminky.urs.cz/item/CS_URS_2025_01/119005131" TargetMode="External" /><Relationship Id="rId78" Type="http://schemas.openxmlformats.org/officeDocument/2006/relationships/hyperlink" Target="https://podminky.urs.cz/item/CS_URS_2025_01/183111212" TargetMode="External" /><Relationship Id="rId79" Type="http://schemas.openxmlformats.org/officeDocument/2006/relationships/hyperlink" Target="https://podminky.urs.cz/item/CS_URS_2025_01/183211322" TargetMode="External" /><Relationship Id="rId80" Type="http://schemas.openxmlformats.org/officeDocument/2006/relationships/hyperlink" Target="https://podminky.urs.cz/item/CS_URS_2025_01/183101214" TargetMode="External" /><Relationship Id="rId81" Type="http://schemas.openxmlformats.org/officeDocument/2006/relationships/hyperlink" Target="https://podminky.urs.cz/item/CS_URS_2025_01/184102112" TargetMode="External" /><Relationship Id="rId82" Type="http://schemas.openxmlformats.org/officeDocument/2006/relationships/hyperlink" Target="https://podminky.urs.cz/item/CS_URS_2025_01/119005133R" TargetMode="External" /><Relationship Id="rId83" Type="http://schemas.openxmlformats.org/officeDocument/2006/relationships/hyperlink" Target="https://podminky.urs.cz/item/CS_URS_2025_01/183111211" TargetMode="External" /><Relationship Id="rId84" Type="http://schemas.openxmlformats.org/officeDocument/2006/relationships/hyperlink" Target="https://podminky.urs.cz/item/CS_URS_2025_01/183211313" TargetMode="External" /><Relationship Id="rId85" Type="http://schemas.openxmlformats.org/officeDocument/2006/relationships/hyperlink" Target="https://podminky.urs.cz/item/CS_URS_2025_01/185802114" TargetMode="External" /><Relationship Id="rId86" Type="http://schemas.openxmlformats.org/officeDocument/2006/relationships/hyperlink" Target="https://podminky.urs.cz/item/CS_URS_2025_01/184911421" TargetMode="External" /><Relationship Id="rId87" Type="http://schemas.openxmlformats.org/officeDocument/2006/relationships/hyperlink" Target="https://podminky.urs.cz/item/CS_URS_2025_01/184911151" TargetMode="External" /><Relationship Id="rId88" Type="http://schemas.openxmlformats.org/officeDocument/2006/relationships/hyperlink" Target="https://podminky.urs.cz/item/CS_URS_2025_01/185804312" TargetMode="External" /><Relationship Id="rId89" Type="http://schemas.openxmlformats.org/officeDocument/2006/relationships/hyperlink" Target="https://podminky.urs.cz/item/CS_URS_2025_01/998231311" TargetMode="External" /><Relationship Id="rId90" Type="http://schemas.openxmlformats.org/officeDocument/2006/relationships/hyperlink" Target="https://podminky.urs.cz/item/CS_URS_2025_01/213141111" TargetMode="External" /><Relationship Id="rId91" Type="http://schemas.openxmlformats.org/officeDocument/2006/relationships/hyperlink" Target="https://podminky.urs.cz/item/CS_URS_2025_01/184813511.2" TargetMode="External" /><Relationship Id="rId92" Type="http://schemas.openxmlformats.org/officeDocument/2006/relationships/hyperlink" Target="https://podminky.urs.cz/item/CS_URS_2025_01/119005131" TargetMode="External" /><Relationship Id="rId93" Type="http://schemas.openxmlformats.org/officeDocument/2006/relationships/hyperlink" Target="https://podminky.urs.cz/item/CS_URS_2025_01/183111311" TargetMode="External" /><Relationship Id="rId94" Type="http://schemas.openxmlformats.org/officeDocument/2006/relationships/hyperlink" Target="https://podminky.urs.cz/item/CS_URS_2025_01/183211322.1" TargetMode="External" /><Relationship Id="rId95" Type="http://schemas.openxmlformats.org/officeDocument/2006/relationships/hyperlink" Target="https://podminky.urs.cz/item/CS_URS_2025_01/119005133" TargetMode="External" /><Relationship Id="rId96" Type="http://schemas.openxmlformats.org/officeDocument/2006/relationships/hyperlink" Target="https://podminky.urs.cz/item/CS_URS_2025_01/183111311" TargetMode="External" /><Relationship Id="rId97" Type="http://schemas.openxmlformats.org/officeDocument/2006/relationships/hyperlink" Target="https://podminky.urs.cz/item/CS_URS_2025_01/183211313.1" TargetMode="External" /><Relationship Id="rId98" Type="http://schemas.openxmlformats.org/officeDocument/2006/relationships/hyperlink" Target="https://podminky.urs.cz/item/CS_URS_2025_01/183101314" TargetMode="External" /><Relationship Id="rId99" Type="http://schemas.openxmlformats.org/officeDocument/2006/relationships/hyperlink" Target="https://podminky.urs.cz/item/CS_URS_2025_01/184102112" TargetMode="External" /><Relationship Id="rId100" Type="http://schemas.openxmlformats.org/officeDocument/2006/relationships/hyperlink" Target="https://podminky.urs.cz/item/CS_URS_2025_01/185802114" TargetMode="External" /><Relationship Id="rId101" Type="http://schemas.openxmlformats.org/officeDocument/2006/relationships/hyperlink" Target="https://podminky.urs.cz/item/CS_URS_2025_01/184911151" TargetMode="External" /><Relationship Id="rId102" Type="http://schemas.openxmlformats.org/officeDocument/2006/relationships/hyperlink" Target="https://podminky.urs.cz/item/CS_URS_2025_01/185804312" TargetMode="External" /><Relationship Id="rId103" Type="http://schemas.openxmlformats.org/officeDocument/2006/relationships/hyperlink" Target="https://podminky.urs.cz/item/CS_URS_2025_01/998231311" TargetMode="External" /><Relationship Id="rId104" Type="http://schemas.openxmlformats.org/officeDocument/2006/relationships/hyperlink" Target="https://podminky.urs.cz/item/CS_URS_2025_01/712391172" TargetMode="External" /><Relationship Id="rId105" Type="http://schemas.openxmlformats.org/officeDocument/2006/relationships/hyperlink" Target="https://podminky.urs.cz/item/CS_URS_2025_01/712391172" TargetMode="External" /><Relationship Id="rId106" Type="http://schemas.openxmlformats.org/officeDocument/2006/relationships/hyperlink" Target="https://podminky.urs.cz/item/CS_URS_2025_01/712771333" TargetMode="External" /><Relationship Id="rId107" Type="http://schemas.openxmlformats.org/officeDocument/2006/relationships/hyperlink" Target="https://podminky.urs.cz/item/CS_URS_2025_01/712771411" TargetMode="External" /><Relationship Id="rId108" Type="http://schemas.openxmlformats.org/officeDocument/2006/relationships/hyperlink" Target="https://podminky.urs.cz/item/CS_URS_2025_01/712771521" TargetMode="External" /><Relationship Id="rId109" Type="http://schemas.openxmlformats.org/officeDocument/2006/relationships/hyperlink" Target="https://podminky.urs.cz/item/CS_URS_2025_01/185804312" TargetMode="External" /><Relationship Id="rId110" Type="http://schemas.openxmlformats.org/officeDocument/2006/relationships/hyperlink" Target="https://podminky.urs.cz/item/CS_URS_2025_01/721233113" TargetMode="External" /><Relationship Id="rId111" Type="http://schemas.openxmlformats.org/officeDocument/2006/relationships/hyperlink" Target="https://podminky.urs.cz/item/CS_URS_2025_01/183205112" TargetMode="External" /><Relationship Id="rId112" Type="http://schemas.openxmlformats.org/officeDocument/2006/relationships/hyperlink" Target="https://podminky.urs.cz/item/CS_URS_2025_01/183403153" TargetMode="External" /><Relationship Id="rId113" Type="http://schemas.openxmlformats.org/officeDocument/2006/relationships/hyperlink" Target="https://podminky.urs.cz/item/CS_URS_2025_01/184813511.3" TargetMode="External" /><Relationship Id="rId114" Type="http://schemas.openxmlformats.org/officeDocument/2006/relationships/hyperlink" Target="https://podminky.urs.cz/item/CS_URS_2025_01/181151321" TargetMode="External" /><Relationship Id="rId115" Type="http://schemas.openxmlformats.org/officeDocument/2006/relationships/hyperlink" Target="https://podminky.urs.cz/item/CS_URS_2025_01/182303111" TargetMode="External" /><Relationship Id="rId116" Type="http://schemas.openxmlformats.org/officeDocument/2006/relationships/hyperlink" Target="https://podminky.urs.cz/item/CS_URS_2025_01/181411131" TargetMode="External" /><Relationship Id="rId117" Type="http://schemas.openxmlformats.org/officeDocument/2006/relationships/hyperlink" Target="https://podminky.urs.cz/item/CS_URS_2025_01/183403153" TargetMode="External" /><Relationship Id="rId118" Type="http://schemas.openxmlformats.org/officeDocument/2006/relationships/hyperlink" Target="https://podminky.urs.cz/item/CS_URS_2025_01/185803211" TargetMode="External" /><Relationship Id="rId119" Type="http://schemas.openxmlformats.org/officeDocument/2006/relationships/hyperlink" Target="https://podminky.urs.cz/item/CS_URS_2025_01/111151111" TargetMode="External" /><Relationship Id="rId120"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hyperlink" Target="https://podminky.urs.cz/item/CS_URS_2025_01/185804312" TargetMode="External" /><Relationship Id="rId2" Type="http://schemas.openxmlformats.org/officeDocument/2006/relationships/hyperlink" Target="https://podminky.urs.cz/item/CS_URS_2025_01/185851121" TargetMode="External" /><Relationship Id="rId3" Type="http://schemas.openxmlformats.org/officeDocument/2006/relationships/hyperlink" Target="https://podminky.urs.cz/item/CS_URS_2025_01/111151121" TargetMode="External" /><Relationship Id="rId4" Type="http://schemas.openxmlformats.org/officeDocument/2006/relationships/hyperlink" Target="https://podminky.urs.cz/item/CS_URS_2025_01/184817111" TargetMode="External" /><Relationship Id="rId5" Type="http://schemas.openxmlformats.org/officeDocument/2006/relationships/hyperlink" Target="https://podminky.urs.cz/item/CS_URS_2025_01/111111116" TargetMode="External" /><Relationship Id="rId6" Type="http://schemas.openxmlformats.org/officeDocument/2006/relationships/hyperlink" Target="https://podminky.urs.cz/item/CS_URS_2025_01/185802113" TargetMode="External" /><Relationship Id="rId7" Type="http://schemas.openxmlformats.org/officeDocument/2006/relationships/hyperlink" Target="https://podminky.urs.cz/item/CS_URS_2025_01/998231411" TargetMode="External" /><Relationship Id="rId8" Type="http://schemas.openxmlformats.org/officeDocument/2006/relationships/hyperlink" Target="https://podminky.urs.cz/item/CS_URS_2025_01/185804312" TargetMode="External" /><Relationship Id="rId9" Type="http://schemas.openxmlformats.org/officeDocument/2006/relationships/hyperlink" Target="https://podminky.urs.cz/item/CS_URS_2025_01/185851121" TargetMode="External" /><Relationship Id="rId10" Type="http://schemas.openxmlformats.org/officeDocument/2006/relationships/hyperlink" Target="https://podminky.urs.cz/item/CS_URS_2025_01/184817111" TargetMode="External" /><Relationship Id="rId11" Type="http://schemas.openxmlformats.org/officeDocument/2006/relationships/hyperlink" Target="https://podminky.urs.cz/item/CS_URS_2025_01/184817114" TargetMode="External" /><Relationship Id="rId12" Type="http://schemas.openxmlformats.org/officeDocument/2006/relationships/hyperlink" Target="https://podminky.urs.cz/item/CS_URS_2025_01/111111116" TargetMode="External" /><Relationship Id="rId13" Type="http://schemas.openxmlformats.org/officeDocument/2006/relationships/hyperlink" Target="https://podminky.urs.cz/item/CS_URS_2025_01/185802113" TargetMode="External" /><Relationship Id="rId14" Type="http://schemas.openxmlformats.org/officeDocument/2006/relationships/hyperlink" Target="https://podminky.urs.cz/item/CS_URS_2025_01/184852322" TargetMode="External" /><Relationship Id="rId15" Type="http://schemas.openxmlformats.org/officeDocument/2006/relationships/hyperlink" Target="https://podminky.urs.cz/item/CS_URS_2025_01/184215133R" TargetMode="External" /><Relationship Id="rId16" Type="http://schemas.openxmlformats.org/officeDocument/2006/relationships/hyperlink" Target="https://podminky.urs.cz/item/CS_URS_2025_01/184911421" TargetMode="External" /><Relationship Id="rId17" Type="http://schemas.openxmlformats.org/officeDocument/2006/relationships/hyperlink" Target="https://podminky.urs.cz/item/CS_URS_2025_01/184911151" TargetMode="External" /><Relationship Id="rId18" Type="http://schemas.openxmlformats.org/officeDocument/2006/relationships/hyperlink" Target="https://podminky.urs.cz/item/CS_URS_2025_01/998231411" TargetMode="External" /><Relationship Id="rId19" Type="http://schemas.openxmlformats.org/officeDocument/2006/relationships/hyperlink" Target="https://podminky.urs.cz/item/CS_URS_2025_01/185804312" TargetMode="External" /><Relationship Id="rId20" Type="http://schemas.openxmlformats.org/officeDocument/2006/relationships/hyperlink" Target="https://podminky.urs.cz/item/CS_URS_2025_01/185851121" TargetMode="External" /><Relationship Id="rId21" Type="http://schemas.openxmlformats.org/officeDocument/2006/relationships/hyperlink" Target="https://podminky.urs.cz/item/CS_URS_2025_01/184817111" TargetMode="External" /><Relationship Id="rId22" Type="http://schemas.openxmlformats.org/officeDocument/2006/relationships/hyperlink" Target="https://podminky.urs.cz/item/CS_URS_2025_01/111111116" TargetMode="External" /><Relationship Id="rId23" Type="http://schemas.openxmlformats.org/officeDocument/2006/relationships/hyperlink" Target="https://podminky.urs.cz/item/CS_URS_2025_01/185802113" TargetMode="External" /><Relationship Id="rId24" Type="http://schemas.openxmlformats.org/officeDocument/2006/relationships/hyperlink" Target="https://podminky.urs.cz/item/CS_URS_2025_01/998231411" TargetMode="External" /><Relationship Id="rId25" Type="http://schemas.openxmlformats.org/officeDocument/2006/relationships/hyperlink" Target="https://podminky.urs.cz/item/CS_URS_2025_01/185804312" TargetMode="External" /><Relationship Id="rId26" Type="http://schemas.openxmlformats.org/officeDocument/2006/relationships/hyperlink" Target="https://podminky.urs.cz/item/CS_URS_2025_01/185851121" TargetMode="External" /><Relationship Id="rId27" Type="http://schemas.openxmlformats.org/officeDocument/2006/relationships/hyperlink" Target="https://podminky.urs.cz/item/CS_URS_2025_01/184817111" TargetMode="External" /><Relationship Id="rId28" Type="http://schemas.openxmlformats.org/officeDocument/2006/relationships/hyperlink" Target="https://podminky.urs.cz/item/CS_URS_2025_01/184817114" TargetMode="External" /><Relationship Id="rId29" Type="http://schemas.openxmlformats.org/officeDocument/2006/relationships/hyperlink" Target="https://podminky.urs.cz/item/CS_URS_2025_01/111111116" TargetMode="External" /><Relationship Id="rId30" Type="http://schemas.openxmlformats.org/officeDocument/2006/relationships/hyperlink" Target="https://podminky.urs.cz/item/CS_URS_2025_01/185802113" TargetMode="External" /><Relationship Id="rId31" Type="http://schemas.openxmlformats.org/officeDocument/2006/relationships/hyperlink" Target="https://podminky.urs.cz/item/CS_URS_2025_01/184911421" TargetMode="External" /><Relationship Id="rId32" Type="http://schemas.openxmlformats.org/officeDocument/2006/relationships/hyperlink" Target="https://podminky.urs.cz/item/CS_URS_2025_01/184911151" TargetMode="External" /><Relationship Id="rId33" Type="http://schemas.openxmlformats.org/officeDocument/2006/relationships/hyperlink" Target="https://podminky.urs.cz/item/CS_URS_2025_01/998231411" TargetMode="External" /><Relationship Id="rId34" Type="http://schemas.openxmlformats.org/officeDocument/2006/relationships/hyperlink" Target="https://podminky.urs.cz/item/CS_URS_2025_01/185804312" TargetMode="External" /><Relationship Id="rId35" Type="http://schemas.openxmlformats.org/officeDocument/2006/relationships/hyperlink" Target="https://podminky.urs.cz/item/CS_URS_2025_01/185851121" TargetMode="External" /><Relationship Id="rId36" Type="http://schemas.openxmlformats.org/officeDocument/2006/relationships/hyperlink" Target="https://podminky.urs.cz/item/CS_URS_2025_01/184817111" TargetMode="External" /><Relationship Id="rId37" Type="http://schemas.openxmlformats.org/officeDocument/2006/relationships/hyperlink" Target="https://podminky.urs.cz/item/CS_URS_2025_01/111111116" TargetMode="External" /><Relationship Id="rId38" Type="http://schemas.openxmlformats.org/officeDocument/2006/relationships/hyperlink" Target="https://podminky.urs.cz/item/CS_URS_2025_01/185802113" TargetMode="External" /><Relationship Id="rId39" Type="http://schemas.openxmlformats.org/officeDocument/2006/relationships/hyperlink" Target="https://podminky.urs.cz/item/CS_URS_2025_01/184813161" TargetMode="External" /><Relationship Id="rId40" Type="http://schemas.openxmlformats.org/officeDocument/2006/relationships/hyperlink" Target="https://podminky.urs.cz/item/CS_URS_2025_01/184813162" TargetMode="External" /><Relationship Id="rId41" Type="http://schemas.openxmlformats.org/officeDocument/2006/relationships/hyperlink" Target="https://podminky.urs.cz/item/CS_URS_2025_01/184215173" TargetMode="External" /><Relationship Id="rId42" Type="http://schemas.openxmlformats.org/officeDocument/2006/relationships/hyperlink" Target="https://podminky.urs.cz/item/CS_URS_2025_01/184215152" TargetMode="External" /><Relationship Id="rId43" Type="http://schemas.openxmlformats.org/officeDocument/2006/relationships/hyperlink" Target="https://podminky.urs.cz/item/CS_URS_2025_01/184852322" TargetMode="External" /><Relationship Id="rId44" Type="http://schemas.openxmlformats.org/officeDocument/2006/relationships/hyperlink" Target="https://podminky.urs.cz/item/CS_URS_2025_01/997221858" TargetMode="External" /><Relationship Id="rId45" Type="http://schemas.openxmlformats.org/officeDocument/2006/relationships/hyperlink" Target="https://podminky.urs.cz/item/CS_URS_2025_01/998231411" TargetMode="External" /><Relationship Id="rId46"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5_01/012103000" TargetMode="External" /><Relationship Id="rId2" Type="http://schemas.openxmlformats.org/officeDocument/2006/relationships/hyperlink" Target="https://podminky.urs.cz/item/CS_URS_2025_01/012303000" TargetMode="External" /><Relationship Id="rId3" Type="http://schemas.openxmlformats.org/officeDocument/2006/relationships/hyperlink" Target="https://podminky.urs.cz/item/CS_URS_2025_01/013254000" TargetMode="External" /><Relationship Id="rId4" Type="http://schemas.openxmlformats.org/officeDocument/2006/relationships/hyperlink" Target="https://podminky.urs.cz/item/CS_URS_2025_01/013294000" TargetMode="External" /><Relationship Id="rId5" Type="http://schemas.openxmlformats.org/officeDocument/2006/relationships/hyperlink" Target="https://podminky.urs.cz/item/CS_URS_2025_01/091003000" TargetMode="External" /><Relationship Id="rId6" Type="http://schemas.openxmlformats.org/officeDocument/2006/relationships/hyperlink" Target="https://podminky.urs.cz/item/CS_URS_2025_01/030001000" TargetMode="External" /><Relationship Id="rId7" Type="http://schemas.openxmlformats.org/officeDocument/2006/relationships/hyperlink" Target="https://podminky.urs.cz/item/CS_URS_2025_01/033002000" TargetMode="External" /><Relationship Id="rId8" Type="http://schemas.openxmlformats.org/officeDocument/2006/relationships/hyperlink" Target="https://podminky.urs.cz/item/CS_URS_2025_01/034103000" TargetMode="External" /><Relationship Id="rId9" Type="http://schemas.openxmlformats.org/officeDocument/2006/relationships/hyperlink" Target="https://podminky.urs.cz/item/CS_URS_2025_01/039002000" TargetMode="External" /><Relationship Id="rId10" Type="http://schemas.openxmlformats.org/officeDocument/2006/relationships/hyperlink" Target="https://podminky.urs.cz/item/CS_URS_2025_01/041403000" TargetMode="External" /><Relationship Id="rId11" Type="http://schemas.openxmlformats.org/officeDocument/2006/relationships/hyperlink" Target="https://podminky.urs.cz/item/CS_URS_2025_01/091002000" TargetMode="External" /><Relationship Id="rId12" Type="http://schemas.openxmlformats.org/officeDocument/2006/relationships/hyperlink" Target="https://podminky.urs.cz/item/CS_URS_2025_01/044002000" TargetMode="External" /><Relationship Id="rId13" Type="http://schemas.openxmlformats.org/officeDocument/2006/relationships/hyperlink" Target="https://podminky.urs.cz/item/CS_URS_2025_01/045002000" TargetMode="External" /><Relationship Id="rId14" Type="http://schemas.openxmlformats.org/officeDocument/2006/relationships/hyperlink" Target="https://podminky.urs.cz/item/CS_URS_2025_01/072002000" TargetMode="External" /><Relationship Id="rId15" Type="http://schemas.openxmlformats.org/officeDocument/2006/relationships/hyperlink" Target="https://podminky.urs.cz/item/CS_URS_2025_01/081002000" TargetMode="External" /><Relationship Id="rId16" Type="http://schemas.openxmlformats.org/officeDocument/2006/relationships/hyperlink" Target="https://podminky.urs.cz/item/CS_URS_2025_01/091503000" TargetMode="External" /><Relationship Id="rId17"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5_01/113106134" TargetMode="External" /><Relationship Id="rId2" Type="http://schemas.openxmlformats.org/officeDocument/2006/relationships/hyperlink" Target="https://podminky.urs.cz/item/CS_URS_2025_01/113107164" TargetMode="External" /><Relationship Id="rId3" Type="http://schemas.openxmlformats.org/officeDocument/2006/relationships/hyperlink" Target="https://podminky.urs.cz/item/CS_URS_2025_01/113107165" TargetMode="External" /><Relationship Id="rId4" Type="http://schemas.openxmlformats.org/officeDocument/2006/relationships/hyperlink" Target="https://podminky.urs.cz/item/CS_URS_2023_01/113154124" TargetMode="External" /><Relationship Id="rId5" Type="http://schemas.openxmlformats.org/officeDocument/2006/relationships/hyperlink" Target="https://podminky.urs.cz/item/CS_URS_2023_01/113154255" TargetMode="External" /><Relationship Id="rId6" Type="http://schemas.openxmlformats.org/officeDocument/2006/relationships/hyperlink" Target="https://podminky.urs.cz/item/CS_URS_2025_01/113202111" TargetMode="External" /><Relationship Id="rId7" Type="http://schemas.openxmlformats.org/officeDocument/2006/relationships/hyperlink" Target="https://podminky.urs.cz/item/CS_URS_2025_01/113204111" TargetMode="External" /><Relationship Id="rId8" Type="http://schemas.openxmlformats.org/officeDocument/2006/relationships/hyperlink" Target="https://podminky.urs.cz/item/CS_URS_2025_01/121151103" TargetMode="External" /><Relationship Id="rId9" Type="http://schemas.openxmlformats.org/officeDocument/2006/relationships/hyperlink" Target="https://podminky.urs.cz/item/CS_URS_2025_01/122251104" TargetMode="External" /><Relationship Id="rId10" Type="http://schemas.openxmlformats.org/officeDocument/2006/relationships/hyperlink" Target="https://podminky.urs.cz/item/CS_URS_2025_01/162751137" TargetMode="External" /><Relationship Id="rId11" Type="http://schemas.openxmlformats.org/officeDocument/2006/relationships/hyperlink" Target="https://podminky.urs.cz/item/CS_URS_2025_01/162751139" TargetMode="External" /><Relationship Id="rId12" Type="http://schemas.openxmlformats.org/officeDocument/2006/relationships/hyperlink" Target="https://podminky.urs.cz/item/CS_URS_2025_01/171251101" TargetMode="External" /><Relationship Id="rId13" Type="http://schemas.openxmlformats.org/officeDocument/2006/relationships/hyperlink" Target="https://podminky.urs.cz/item/CS_URS_2025_01/181951112" TargetMode="External" /><Relationship Id="rId14" Type="http://schemas.openxmlformats.org/officeDocument/2006/relationships/hyperlink" Target="https://podminky.urs.cz/item/CS_URS_2025_01/561081111" TargetMode="External" /><Relationship Id="rId15" Type="http://schemas.openxmlformats.org/officeDocument/2006/relationships/hyperlink" Target="https://podminky.urs.cz/item/CS_URS_2025_01/564871113" TargetMode="External" /><Relationship Id="rId16" Type="http://schemas.openxmlformats.org/officeDocument/2006/relationships/hyperlink" Target="https://podminky.urs.cz/item/CS_URS_2025_01/564962111" TargetMode="External" /><Relationship Id="rId17" Type="http://schemas.openxmlformats.org/officeDocument/2006/relationships/hyperlink" Target="https://podminky.urs.cz/item/CS_URS_2025_01/565166102" TargetMode="External" /><Relationship Id="rId18" Type="http://schemas.openxmlformats.org/officeDocument/2006/relationships/hyperlink" Target="https://podminky.urs.cz/item/CS_URS_2025_01/576133211" TargetMode="External" /><Relationship Id="rId19" Type="http://schemas.openxmlformats.org/officeDocument/2006/relationships/hyperlink" Target="https://podminky.urs.cz/item/CS_URS_2025_01/577165032" TargetMode="External" /><Relationship Id="rId20" Type="http://schemas.openxmlformats.org/officeDocument/2006/relationships/hyperlink" Target="https://podminky.urs.cz/item/CS_URS_2025_01/596211111" TargetMode="External" /><Relationship Id="rId21" Type="http://schemas.openxmlformats.org/officeDocument/2006/relationships/hyperlink" Target="https://podminky.urs.cz/item/CS_URS_2025_01/596211211" TargetMode="External" /><Relationship Id="rId22" Type="http://schemas.openxmlformats.org/officeDocument/2006/relationships/hyperlink" Target="https://podminky.urs.cz/item/CS_URS_2025_01/914111111" TargetMode="External" /><Relationship Id="rId23" Type="http://schemas.openxmlformats.org/officeDocument/2006/relationships/hyperlink" Target="https://podminky.urs.cz/item/CS_URS_2025_01/914511112" TargetMode="External" /><Relationship Id="rId24" Type="http://schemas.openxmlformats.org/officeDocument/2006/relationships/hyperlink" Target="https://podminky.urs.cz/item/CS_URS_2025_01/915211121" TargetMode="External" /><Relationship Id="rId25" Type="http://schemas.openxmlformats.org/officeDocument/2006/relationships/hyperlink" Target="https://podminky.urs.cz/item/CS_URS_2025_01/915231111" TargetMode="External" /><Relationship Id="rId26" Type="http://schemas.openxmlformats.org/officeDocument/2006/relationships/hyperlink" Target="https://podminky.urs.cz/item/CS_URS_2025_01/916131213" TargetMode="External" /><Relationship Id="rId27" Type="http://schemas.openxmlformats.org/officeDocument/2006/relationships/hyperlink" Target="https://podminky.urs.cz/item/CS_URS_2025_01/916132111" TargetMode="External" /><Relationship Id="rId28" Type="http://schemas.openxmlformats.org/officeDocument/2006/relationships/hyperlink" Target="https://podminky.urs.cz/item/CS_URS_2025_01/916231213" TargetMode="External" /><Relationship Id="rId29" Type="http://schemas.openxmlformats.org/officeDocument/2006/relationships/hyperlink" Target="https://podminky.urs.cz/item/CS_URS_2025_01/919112212" TargetMode="External" /><Relationship Id="rId30" Type="http://schemas.openxmlformats.org/officeDocument/2006/relationships/hyperlink" Target="https://podminky.urs.cz/item/CS_URS_2025_01/919122111" TargetMode="External" /><Relationship Id="rId31" Type="http://schemas.openxmlformats.org/officeDocument/2006/relationships/hyperlink" Target="https://podminky.urs.cz/item/CS_URS_2025_01/919735114" TargetMode="External" /><Relationship Id="rId32" Type="http://schemas.openxmlformats.org/officeDocument/2006/relationships/hyperlink" Target="https://podminky.urs.cz/item/CS_URS_2025_01/966006132" TargetMode="External" /><Relationship Id="rId33" Type="http://schemas.openxmlformats.org/officeDocument/2006/relationships/hyperlink" Target="https://podminky.urs.cz/item/CS_URS_2025_01/997221551" TargetMode="External" /><Relationship Id="rId34" Type="http://schemas.openxmlformats.org/officeDocument/2006/relationships/hyperlink" Target="https://podminky.urs.cz/item/CS_URS_2025_01/997221569" TargetMode="External" /><Relationship Id="rId35" Type="http://schemas.openxmlformats.org/officeDocument/2006/relationships/hyperlink" Target="https://podminky.urs.cz/item/CS_URS_2025_01/997221611" TargetMode="External" /><Relationship Id="rId36" Type="http://schemas.openxmlformats.org/officeDocument/2006/relationships/hyperlink" Target="https://podminky.urs.cz/item/CS_URS_2025_01/997221615" TargetMode="External" /><Relationship Id="rId37" Type="http://schemas.openxmlformats.org/officeDocument/2006/relationships/hyperlink" Target="https://podminky.urs.cz/item/CS_URS_2025_01/997221645" TargetMode="External" /><Relationship Id="rId38" Type="http://schemas.openxmlformats.org/officeDocument/2006/relationships/hyperlink" Target="https://podminky.urs.cz/item/CS_URS_2025_01/997221873" TargetMode="External" /><Relationship Id="rId39" Type="http://schemas.openxmlformats.org/officeDocument/2006/relationships/hyperlink" Target="https://podminky.urs.cz/item/CS_URS_2025_01/998225111" TargetMode="External" /><Relationship Id="rId40" Type="http://schemas.openxmlformats.org/officeDocument/2006/relationships/hyperlink" Target="https://podminky.urs.cz/item/CS_URS_2025_01/043002000" TargetMode="External" /><Relationship Id="rId4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hyperlink" Target="https://podminky.urs.cz/item/CS_URS_2025_01/131251104" TargetMode="External" /><Relationship Id="rId2" Type="http://schemas.openxmlformats.org/officeDocument/2006/relationships/hyperlink" Target="https://podminky.urs.cz/item/CS_URS_2025_01/162751117" TargetMode="External" /><Relationship Id="rId3" Type="http://schemas.openxmlformats.org/officeDocument/2006/relationships/hyperlink" Target="https://podminky.urs.cz/item/CS_URS_2025_01/166151101" TargetMode="External" /><Relationship Id="rId4" Type="http://schemas.openxmlformats.org/officeDocument/2006/relationships/hyperlink" Target="https://podminky.urs.cz/item/CS_URS_2025_01/167151111" TargetMode="External" /><Relationship Id="rId5" Type="http://schemas.openxmlformats.org/officeDocument/2006/relationships/hyperlink" Target="https://podminky.urs.cz/item/CS_URS_2025_01/182111112" TargetMode="External" /><Relationship Id="rId6" Type="http://schemas.openxmlformats.org/officeDocument/2006/relationships/hyperlink" Target="https://podminky.urs.cz/item/CS_URS_2025_01/211531111" TargetMode="External" /><Relationship Id="rId7" Type="http://schemas.openxmlformats.org/officeDocument/2006/relationships/hyperlink" Target="https://podminky.urs.cz/item/CS_URS_2025_01/212755216" TargetMode="External" /><Relationship Id="rId8" Type="http://schemas.openxmlformats.org/officeDocument/2006/relationships/hyperlink" Target="https://podminky.urs.cz/item/CS_URS_2025_01/457532111" TargetMode="External" /><Relationship Id="rId9" Type="http://schemas.openxmlformats.org/officeDocument/2006/relationships/hyperlink" Target="https://podminky.urs.cz/item/CS_URS_2025_01/998276101" TargetMode="External" /><Relationship Id="rId10" Type="http://schemas.openxmlformats.org/officeDocument/2006/relationships/hyperlink" Target="https://podminky.urs.cz/item/CS_URS_2025_01/998276124" TargetMode="External" /><Relationship Id="rId11" Type="http://schemas.openxmlformats.org/officeDocument/2006/relationships/hyperlink" Target="https://podminky.urs.cz/item/CS_URS_2025_01/711151102" TargetMode="External" /><Relationship Id="rId12" Type="http://schemas.openxmlformats.org/officeDocument/2006/relationships/hyperlink" Target="https://podminky.urs.cz/item/CS_URS_2025_01/998711101" TargetMode="External" /><Relationship Id="rId13"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113106134" TargetMode="External" /><Relationship Id="rId2" Type="http://schemas.openxmlformats.org/officeDocument/2006/relationships/hyperlink" Target="https://podminky.urs.cz/item/CS_URS_2025_01/113107163" TargetMode="External" /><Relationship Id="rId3" Type="http://schemas.openxmlformats.org/officeDocument/2006/relationships/hyperlink" Target="https://podminky.urs.cz/item/CS_URS_2025_01/113154528" TargetMode="External" /><Relationship Id="rId4" Type="http://schemas.openxmlformats.org/officeDocument/2006/relationships/hyperlink" Target="https://podminky.urs.cz/item/CS_URS_2025_01/113154548" TargetMode="External" /><Relationship Id="rId5" Type="http://schemas.openxmlformats.org/officeDocument/2006/relationships/hyperlink" Target="https://podminky.urs.cz/item/CS_URS_2025_01/113154558" TargetMode="External" /><Relationship Id="rId6" Type="http://schemas.openxmlformats.org/officeDocument/2006/relationships/hyperlink" Target="https://podminky.urs.cz/item/CS_URS_2025_01/113154518" TargetMode="External" /><Relationship Id="rId7" Type="http://schemas.openxmlformats.org/officeDocument/2006/relationships/hyperlink" Target="https://podminky.urs.cz/item/CS_URS_2025_01/113202111" TargetMode="External" /><Relationship Id="rId8" Type="http://schemas.openxmlformats.org/officeDocument/2006/relationships/hyperlink" Target="https://podminky.urs.cz/item/CS_URS_2025_01/113204111" TargetMode="External" /><Relationship Id="rId9" Type="http://schemas.openxmlformats.org/officeDocument/2006/relationships/hyperlink" Target="https://podminky.urs.cz/item/CS_URS_2025_01/121151103" TargetMode="External" /><Relationship Id="rId10" Type="http://schemas.openxmlformats.org/officeDocument/2006/relationships/hyperlink" Target="https://podminky.urs.cz/item/CS_URS_2025_01/122251104" TargetMode="External" /><Relationship Id="rId11" Type="http://schemas.openxmlformats.org/officeDocument/2006/relationships/hyperlink" Target="https://podminky.urs.cz/item/CS_URS_2025_01/132351102" TargetMode="External" /><Relationship Id="rId12" Type="http://schemas.openxmlformats.org/officeDocument/2006/relationships/hyperlink" Target="https://podminky.urs.cz/item/CS_URS_2025_01/171151103" TargetMode="External" /><Relationship Id="rId13" Type="http://schemas.openxmlformats.org/officeDocument/2006/relationships/hyperlink" Target="https://podminky.urs.cz/item/CS_URS_2025_01/171251101" TargetMode="External" /><Relationship Id="rId14" Type="http://schemas.openxmlformats.org/officeDocument/2006/relationships/hyperlink" Target="https://podminky.urs.cz/item/CS_URS_2025_01/181951112" TargetMode="External" /><Relationship Id="rId15" Type="http://schemas.openxmlformats.org/officeDocument/2006/relationships/hyperlink" Target="https://podminky.urs.cz/item/CS_URS_2025_01/211561111" TargetMode="External" /><Relationship Id="rId16" Type="http://schemas.openxmlformats.org/officeDocument/2006/relationships/hyperlink" Target="https://podminky.urs.cz/item/CS_URS_2025_01/211971121" TargetMode="External" /><Relationship Id="rId17" Type="http://schemas.openxmlformats.org/officeDocument/2006/relationships/hyperlink" Target="https://podminky.urs.cz/item/CS_URS_2025_01/212572111" TargetMode="External" /><Relationship Id="rId18" Type="http://schemas.openxmlformats.org/officeDocument/2006/relationships/hyperlink" Target="https://podminky.urs.cz/item/CS_URS_2025_01/212752112" TargetMode="External" /><Relationship Id="rId19" Type="http://schemas.openxmlformats.org/officeDocument/2006/relationships/hyperlink" Target="https://podminky.urs.cz/item/CS_URS_2025_01/213221111" TargetMode="External" /><Relationship Id="rId20" Type="http://schemas.openxmlformats.org/officeDocument/2006/relationships/hyperlink" Target="https://podminky.urs.cz/item/CS_URS_2025_01/291211111" TargetMode="External" /><Relationship Id="rId21" Type="http://schemas.openxmlformats.org/officeDocument/2006/relationships/hyperlink" Target="https://podminky.urs.cz/item/CS_URS_2025_01/561081111" TargetMode="External" /><Relationship Id="rId22" Type="http://schemas.openxmlformats.org/officeDocument/2006/relationships/hyperlink" Target="https://podminky.urs.cz/item/CS_URS_2025_01/577134111" TargetMode="External" /><Relationship Id="rId23" Type="http://schemas.openxmlformats.org/officeDocument/2006/relationships/hyperlink" Target="https://podminky.urs.cz/item/CS_URS_2025_01/565135101" TargetMode="External" /><Relationship Id="rId24" Type="http://schemas.openxmlformats.org/officeDocument/2006/relationships/hyperlink" Target="https://podminky.urs.cz/item/CS_URS_2025_01/576133211" TargetMode="External" /><Relationship Id="rId25" Type="http://schemas.openxmlformats.org/officeDocument/2006/relationships/hyperlink" Target="https://podminky.urs.cz/item/CS_URS_2025_01/577155112" TargetMode="External" /><Relationship Id="rId26" Type="http://schemas.openxmlformats.org/officeDocument/2006/relationships/hyperlink" Target="https://podminky.urs.cz/item/CS_URS_2025_01/577165032" TargetMode="External" /><Relationship Id="rId27" Type="http://schemas.openxmlformats.org/officeDocument/2006/relationships/hyperlink" Target="https://podminky.urs.cz/item/CS_URS_2025_01/565166102" TargetMode="External" /><Relationship Id="rId28" Type="http://schemas.openxmlformats.org/officeDocument/2006/relationships/hyperlink" Target="https://podminky.urs.cz/item/CS_URS_2025_01/564962111" TargetMode="External" /><Relationship Id="rId29" Type="http://schemas.openxmlformats.org/officeDocument/2006/relationships/hyperlink" Target="https://podminky.urs.cz/item/CS_URS_2025_01/573111112" TargetMode="External" /><Relationship Id="rId30" Type="http://schemas.openxmlformats.org/officeDocument/2006/relationships/hyperlink" Target="https://podminky.urs.cz/item/CS_URS_2025_01/573211109" TargetMode="External" /><Relationship Id="rId31" Type="http://schemas.openxmlformats.org/officeDocument/2006/relationships/hyperlink" Target="https://podminky.urs.cz/item/CS_URS_2025_01/579231352" TargetMode="External" /><Relationship Id="rId32" Type="http://schemas.openxmlformats.org/officeDocument/2006/relationships/hyperlink" Target="https://podminky.urs.cz/item/CS_URS_2025_01/457572111" TargetMode="External" /><Relationship Id="rId33" Type="http://schemas.openxmlformats.org/officeDocument/2006/relationships/hyperlink" Target="https://podminky.urs.cz/item/CS_URS_2025_01/564760101" TargetMode="External" /><Relationship Id="rId34" Type="http://schemas.openxmlformats.org/officeDocument/2006/relationships/hyperlink" Target="https://podminky.urs.cz/item/CS_URS_2025_01/564952111" TargetMode="External" /><Relationship Id="rId35" Type="http://schemas.openxmlformats.org/officeDocument/2006/relationships/hyperlink" Target="https://podminky.urs.cz/item/CS_URS_2025_01/581141113" TargetMode="External" /><Relationship Id="rId36" Type="http://schemas.openxmlformats.org/officeDocument/2006/relationships/hyperlink" Target="https://podminky.urs.cz/item/CS_URS_2025_01/567122114" TargetMode="External" /><Relationship Id="rId37" Type="http://schemas.openxmlformats.org/officeDocument/2006/relationships/hyperlink" Target="https://podminky.urs.cz/item/CS_URS_2025_01/564871112" TargetMode="External" /><Relationship Id="rId38" Type="http://schemas.openxmlformats.org/officeDocument/2006/relationships/hyperlink" Target="https://podminky.urs.cz/item/CS_URS_2025_01/582126114" TargetMode="External" /><Relationship Id="rId39" Type="http://schemas.openxmlformats.org/officeDocument/2006/relationships/hyperlink" Target="https://podminky.urs.cz/item/CS_URS_2025_01/591141111" TargetMode="External" /><Relationship Id="rId40" Type="http://schemas.openxmlformats.org/officeDocument/2006/relationships/hyperlink" Target="https://podminky.urs.cz/item/CS_URS_2025_01/591211111" TargetMode="External" /><Relationship Id="rId41" Type="http://schemas.openxmlformats.org/officeDocument/2006/relationships/hyperlink" Target="https://podminky.urs.cz/item/CS_URS_2025_01/564871111" TargetMode="External" /><Relationship Id="rId42" Type="http://schemas.openxmlformats.org/officeDocument/2006/relationships/hyperlink" Target="https://podminky.urs.cz/item/CS_URS_2025_01/591211111" TargetMode="External" /><Relationship Id="rId43" Type="http://schemas.openxmlformats.org/officeDocument/2006/relationships/hyperlink" Target="https://podminky.urs.cz/item/CS_URS_2025_01/564861111" TargetMode="External" /><Relationship Id="rId44" Type="http://schemas.openxmlformats.org/officeDocument/2006/relationships/hyperlink" Target="https://podminky.urs.cz/item/CS_URS_2025_01/596211112" TargetMode="External" /><Relationship Id="rId45" Type="http://schemas.openxmlformats.org/officeDocument/2006/relationships/hyperlink" Target="https://podminky.urs.cz/item/CS_URS_2025_01/RMAT0001" TargetMode="External" /><Relationship Id="rId46" Type="http://schemas.openxmlformats.org/officeDocument/2006/relationships/hyperlink" Target="https://podminky.urs.cz/item/CS_URS_2025_01/895941341" TargetMode="External" /><Relationship Id="rId47" Type="http://schemas.openxmlformats.org/officeDocument/2006/relationships/hyperlink" Target="https://podminky.urs.cz/item/CS_URS_2025_01/914111111" TargetMode="External" /><Relationship Id="rId48" Type="http://schemas.openxmlformats.org/officeDocument/2006/relationships/hyperlink" Target="https://podminky.urs.cz/item/CS_URS_2025_01/914511112" TargetMode="External" /><Relationship Id="rId49" Type="http://schemas.openxmlformats.org/officeDocument/2006/relationships/hyperlink" Target="https://podminky.urs.cz/item/CS_URS_2025_01/915211111" TargetMode="External" /><Relationship Id="rId50" Type="http://schemas.openxmlformats.org/officeDocument/2006/relationships/hyperlink" Target="https://podminky.urs.cz/item/CS_URS_2025_01/915211115" TargetMode="External" /><Relationship Id="rId51" Type="http://schemas.openxmlformats.org/officeDocument/2006/relationships/hyperlink" Target="https://podminky.urs.cz/item/CS_URS_2025_01/915223121" TargetMode="External" /><Relationship Id="rId52" Type="http://schemas.openxmlformats.org/officeDocument/2006/relationships/hyperlink" Target="https://podminky.urs.cz/item/CS_URS_2025_01/915231111" TargetMode="External" /><Relationship Id="rId53" Type="http://schemas.openxmlformats.org/officeDocument/2006/relationships/hyperlink" Target="https://podminky.urs.cz/item/CS_URS_2025_01/916131213" TargetMode="External" /><Relationship Id="rId54" Type="http://schemas.openxmlformats.org/officeDocument/2006/relationships/hyperlink" Target="https://podminky.urs.cz/item/CS_URS_2025_01/916231213" TargetMode="External" /><Relationship Id="rId55" Type="http://schemas.openxmlformats.org/officeDocument/2006/relationships/hyperlink" Target="https://podminky.urs.cz/item/CS_URS_2025_01/919735114" TargetMode="External" /><Relationship Id="rId56" Type="http://schemas.openxmlformats.org/officeDocument/2006/relationships/hyperlink" Target="https://podminky.urs.cz/item/CS_URS_2025_01/935923111" TargetMode="External" /><Relationship Id="rId57" Type="http://schemas.openxmlformats.org/officeDocument/2006/relationships/hyperlink" Target="https://podminky.urs.cz/item/CS_URS_2025_01/962041211" TargetMode="External" /><Relationship Id="rId58" Type="http://schemas.openxmlformats.org/officeDocument/2006/relationships/hyperlink" Target="https://podminky.urs.cz/item/CS_URS_2025_01/919716111" TargetMode="External" /><Relationship Id="rId59" Type="http://schemas.openxmlformats.org/officeDocument/2006/relationships/hyperlink" Target="https://podminky.urs.cz/item/CS_URS_2025_01/966006132" TargetMode="External" /><Relationship Id="rId60" Type="http://schemas.openxmlformats.org/officeDocument/2006/relationships/hyperlink" Target="https://podminky.urs.cz/item/CS_URS_2025_01/997221571" TargetMode="External" /><Relationship Id="rId61" Type="http://schemas.openxmlformats.org/officeDocument/2006/relationships/hyperlink" Target="https://podminky.urs.cz/item/CS_URS_2025_01/997221579" TargetMode="External" /><Relationship Id="rId62" Type="http://schemas.openxmlformats.org/officeDocument/2006/relationships/hyperlink" Target="https://podminky.urs.cz/item/CS_URS_2025_01/997221861" TargetMode="External" /><Relationship Id="rId63" Type="http://schemas.openxmlformats.org/officeDocument/2006/relationships/hyperlink" Target="https://podminky.urs.cz/item/CS_URS_2025_02/997221873" TargetMode="External" /><Relationship Id="rId64" Type="http://schemas.openxmlformats.org/officeDocument/2006/relationships/hyperlink" Target="https://podminky.urs.cz/item/CS_URS_2025_01/998225111" TargetMode="External" /><Relationship Id="rId65" Type="http://schemas.openxmlformats.org/officeDocument/2006/relationships/hyperlink" Target="https://podminky.urs.cz/item/CS_URS_2025_01/072203000" TargetMode="External" /><Relationship Id="rId66"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hyperlink" Target="https://podminky.urs.cz/item/CS_URS_2025_01/Pol126" TargetMode="External" /><Relationship Id="rId2"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hyperlink" Target="https://podminky.urs.cz/item/CS_URS_2025_01/133251101" TargetMode="External" /><Relationship Id="rId2" Type="http://schemas.openxmlformats.org/officeDocument/2006/relationships/hyperlink" Target="https://podminky.urs.cz/item/CS_URS_2025_01/162751117" TargetMode="External" /><Relationship Id="rId3" Type="http://schemas.openxmlformats.org/officeDocument/2006/relationships/hyperlink" Target="https://podminky.urs.cz/item/CS_URS_2025_01/162751119" TargetMode="External" /><Relationship Id="rId4" Type="http://schemas.openxmlformats.org/officeDocument/2006/relationships/hyperlink" Target="https://podminky.urs.cz/item/CS_URS_2025_01/997013873" TargetMode="External" /><Relationship Id="rId5" Type="http://schemas.openxmlformats.org/officeDocument/2006/relationships/hyperlink" Target="https://podminky.urs.cz/item/CS_URS_2025_01/275313511" TargetMode="External" /><Relationship Id="rId6" Type="http://schemas.openxmlformats.org/officeDocument/2006/relationships/hyperlink" Target="https://podminky.urs.cz/item/CS_URS_2025_01/632451454" TargetMode="External" /><Relationship Id="rId7" Type="http://schemas.openxmlformats.org/officeDocument/2006/relationships/hyperlink" Target="https://podminky.urs.cz/item/CS_URS_2025_01/936104211" TargetMode="External" /><Relationship Id="rId8" Type="http://schemas.openxmlformats.org/officeDocument/2006/relationships/hyperlink" Target="https://podminky.urs.cz/item/CS_URS_2025_01/936124113" TargetMode="External" /><Relationship Id="rId9" Type="http://schemas.openxmlformats.org/officeDocument/2006/relationships/hyperlink" Target="https://podminky.urs.cz/item/CS_URS_2025_01/936174311" TargetMode="External" /><Relationship Id="rId10" Type="http://schemas.openxmlformats.org/officeDocument/2006/relationships/hyperlink" Target="https://podminky.urs.cz/item/CS_URS_2025_01/998011001" TargetMode="External" /><Relationship Id="rId1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5_01/184813211" TargetMode="External" /><Relationship Id="rId2" Type="http://schemas.openxmlformats.org/officeDocument/2006/relationships/hyperlink" Target="https://podminky.urs.cz/item/CS_URS_2025_01/184813251" TargetMode="External" /><Relationship Id="rId3" Type="http://schemas.openxmlformats.org/officeDocument/2006/relationships/hyperlink" Target="https://podminky.urs.cz/item/CS_URS_2025_01/184818231" TargetMode="External" /><Relationship Id="rId4" Type="http://schemas.openxmlformats.org/officeDocument/2006/relationships/hyperlink" Target="https://podminky.urs.cz/item/CS_URS_2025_01/184818232" TargetMode="External" /><Relationship Id="rId5" Type="http://schemas.openxmlformats.org/officeDocument/2006/relationships/hyperlink" Target="https://podminky.urs.cz/item/CS_URS_2025_01/184818233" TargetMode="External" /><Relationship Id="rId6" Type="http://schemas.openxmlformats.org/officeDocument/2006/relationships/hyperlink" Target="https://podminky.urs.cz/item/CS_URS_2025_01/184852233" TargetMode="External" /><Relationship Id="rId7" Type="http://schemas.openxmlformats.org/officeDocument/2006/relationships/hyperlink" Target="https://podminky.urs.cz/item/CS_URS_2025_01/184852236" TargetMode="External" /><Relationship Id="rId8" Type="http://schemas.openxmlformats.org/officeDocument/2006/relationships/hyperlink" Target="https://podminky.urs.cz/item/CS_URS_2025_01/184852436" TargetMode="External" /><Relationship Id="rId9" Type="http://schemas.openxmlformats.org/officeDocument/2006/relationships/hyperlink" Target="https://podminky.urs.cz/item/CS_URS_2025_01/184806152" TargetMode="External" /><Relationship Id="rId10" Type="http://schemas.openxmlformats.org/officeDocument/2006/relationships/hyperlink" Target="https://podminky.urs.cz/item/CS_URS_2025_01/112151115" TargetMode="External" /><Relationship Id="rId11" Type="http://schemas.openxmlformats.org/officeDocument/2006/relationships/hyperlink" Target="https://podminky.urs.cz/item/CS_URS_2025_01/111211101" TargetMode="External" /><Relationship Id="rId12" Type="http://schemas.openxmlformats.org/officeDocument/2006/relationships/hyperlink" Target="https://podminky.urs.cz/item/CS_URS_2025_01/112155311" TargetMode="External" /><Relationship Id="rId13" Type="http://schemas.openxmlformats.org/officeDocument/2006/relationships/hyperlink" Target="https://podminky.urs.cz/item/CS_URS_2025_01/112155225" TargetMode="External" /><Relationship Id="rId14" Type="http://schemas.openxmlformats.org/officeDocument/2006/relationships/hyperlink" Target="https://podminky.urs.cz/item/CS_URS_2025_01/119005155" TargetMode="External" /><Relationship Id="rId15" Type="http://schemas.openxmlformats.org/officeDocument/2006/relationships/hyperlink" Target="https://podminky.urs.cz/item/CS_URS_2025_01/183101221" TargetMode="External" /><Relationship Id="rId16" Type="http://schemas.openxmlformats.org/officeDocument/2006/relationships/hyperlink" Target="https://podminky.urs.cz/item/CS_URS_2025_01/184102115" TargetMode="External" /><Relationship Id="rId17" Type="http://schemas.openxmlformats.org/officeDocument/2006/relationships/hyperlink" Target="https://podminky.urs.cz/item/CS_URS_2025_01/184852321R" TargetMode="External" /><Relationship Id="rId18" Type="http://schemas.openxmlformats.org/officeDocument/2006/relationships/hyperlink" Target="https://podminky.urs.cz/item/CS_URS_2025_01/184215133" TargetMode="External" /><Relationship Id="rId19" Type="http://schemas.openxmlformats.org/officeDocument/2006/relationships/hyperlink" Target="https://podminky.urs.cz/item/CS_URS_2025_01/213141111" TargetMode="External" /><Relationship Id="rId20" Type="http://schemas.openxmlformats.org/officeDocument/2006/relationships/hyperlink" Target="https://podminky.urs.cz/item/CS_URS_2025_01/184215412" TargetMode="External" /><Relationship Id="rId21" Type="http://schemas.openxmlformats.org/officeDocument/2006/relationships/hyperlink" Target="https://podminky.urs.cz/item/CS_URS_2025_01/184813161" TargetMode="External" /><Relationship Id="rId22" Type="http://schemas.openxmlformats.org/officeDocument/2006/relationships/hyperlink" Target="https://podminky.urs.cz/item/CS_URS_2025_01/185802114" TargetMode="External" /><Relationship Id="rId23" Type="http://schemas.openxmlformats.org/officeDocument/2006/relationships/hyperlink" Target="https://podminky.urs.cz/item/CS_URS_2025_01/185804312" TargetMode="External" /><Relationship Id="rId24" Type="http://schemas.openxmlformats.org/officeDocument/2006/relationships/hyperlink" Target="https://podminky.urs.cz/item/CS_URS_2025_01/185851121" TargetMode="External" /><Relationship Id="rId25" Type="http://schemas.openxmlformats.org/officeDocument/2006/relationships/hyperlink" Target="https://podminky.urs.cz/item/CS_URS_2025_01/184813241" TargetMode="External" /><Relationship Id="rId26" Type="http://schemas.openxmlformats.org/officeDocument/2006/relationships/hyperlink" Target="https://podminky.urs.cz/item/CS_URS_2025_01/899922811R" TargetMode="External" /><Relationship Id="rId27" Type="http://schemas.openxmlformats.org/officeDocument/2006/relationships/hyperlink" Target="https://podminky.urs.cz/item/CS_URS_2025_01/893812212R" TargetMode="External" /><Relationship Id="rId28" Type="http://schemas.openxmlformats.org/officeDocument/2006/relationships/hyperlink" Target="https://podminky.urs.cz/item/CS_URS_2025_01/183106612R" TargetMode="External" /><Relationship Id="rId29" Type="http://schemas.openxmlformats.org/officeDocument/2006/relationships/hyperlink" Target="https://podminky.urs.cz/item/CS_URS_2025_01/183451361" TargetMode="External" /><Relationship Id="rId30" Type="http://schemas.openxmlformats.org/officeDocument/2006/relationships/hyperlink" Target="https://podminky.urs.cz/item/CS_URS_2025_01/185803211" TargetMode="External" /><Relationship Id="rId31" Type="http://schemas.openxmlformats.org/officeDocument/2006/relationships/hyperlink" Target="https://podminky.urs.cz/item/CS_URS_2025_01/181451132R" TargetMode="External" /><Relationship Id="rId32" Type="http://schemas.openxmlformats.org/officeDocument/2006/relationships/hyperlink" Target="https://podminky.urs.cz/item/CS_URS_2025_01/111151221" TargetMode="External" /><Relationship Id="rId33" Type="http://schemas.openxmlformats.org/officeDocument/2006/relationships/hyperlink" Target="https://podminky.urs.cz/item/CS_URS_2025_01/111311113" TargetMode="External" /><Relationship Id="rId34" Type="http://schemas.openxmlformats.org/officeDocument/2006/relationships/hyperlink" Target="https://podminky.urs.cz/item/CS_URS_2025_01/183205112" TargetMode="External" /><Relationship Id="rId35" Type="http://schemas.openxmlformats.org/officeDocument/2006/relationships/hyperlink" Target="https://podminky.urs.cz/item/CS_URS_2025_01/184813511.1.1" TargetMode="External" /><Relationship Id="rId36" Type="http://schemas.openxmlformats.org/officeDocument/2006/relationships/hyperlink" Target="https://podminky.urs.cz/item/CS_URS_2025_01/119005131.1" TargetMode="External" /><Relationship Id="rId37" Type="http://schemas.openxmlformats.org/officeDocument/2006/relationships/hyperlink" Target="https://podminky.urs.cz/item/CS_URS_2025_01/183211322" TargetMode="External" /><Relationship Id="rId38" Type="http://schemas.openxmlformats.org/officeDocument/2006/relationships/hyperlink" Target="https://podminky.urs.cz/item/CS_URS_2025_01/119005133R" TargetMode="External" /><Relationship Id="rId39" Type="http://schemas.openxmlformats.org/officeDocument/2006/relationships/hyperlink" Target="https://podminky.urs.cz/item/CS_URS_2025_01/183211313" TargetMode="External" /><Relationship Id="rId40" Type="http://schemas.openxmlformats.org/officeDocument/2006/relationships/hyperlink" Target="https://podminky.urs.cz/item/CS_URS_2025_01/184911421" TargetMode="External" /><Relationship Id="rId41" Type="http://schemas.openxmlformats.org/officeDocument/2006/relationships/hyperlink" Target="https://podminky.urs.cz/item/CS_URS_2025_01/185804312.1" TargetMode="External" /><Relationship Id="rId42" Type="http://schemas.openxmlformats.org/officeDocument/2006/relationships/hyperlink" Target="https://podminky.urs.cz/item/CS_URS_2025_01/998231411" TargetMode="External" /><Relationship Id="rId43" Type="http://schemas.openxmlformats.org/officeDocument/2006/relationships/hyperlink" Target="https://podminky.urs.cz/item/CS_URS_2025_01/213141111" TargetMode="External" /><Relationship Id="rId44" Type="http://schemas.openxmlformats.org/officeDocument/2006/relationships/hyperlink" Target="https://podminky.urs.cz/item/CS_URS_2025_01/184813511.2" TargetMode="External" /><Relationship Id="rId45" Type="http://schemas.openxmlformats.org/officeDocument/2006/relationships/hyperlink" Target="https://podminky.urs.cz/item/CS_URS_2025_01/119005131" TargetMode="External" /><Relationship Id="rId46" Type="http://schemas.openxmlformats.org/officeDocument/2006/relationships/hyperlink" Target="https://podminky.urs.cz/item/CS_URS_2025_01/183111311" TargetMode="External" /><Relationship Id="rId47" Type="http://schemas.openxmlformats.org/officeDocument/2006/relationships/hyperlink" Target="https://podminky.urs.cz/item/CS_URS_2025_01/183211322.1" TargetMode="External" /><Relationship Id="rId48" Type="http://schemas.openxmlformats.org/officeDocument/2006/relationships/hyperlink" Target="https://podminky.urs.cz/item/CS_URS_2025_01/119005133" TargetMode="External" /><Relationship Id="rId49" Type="http://schemas.openxmlformats.org/officeDocument/2006/relationships/hyperlink" Target="https://podminky.urs.cz/item/CS_URS_2025_01/183111311" TargetMode="External" /><Relationship Id="rId50" Type="http://schemas.openxmlformats.org/officeDocument/2006/relationships/hyperlink" Target="https://podminky.urs.cz/item/CS_URS_2025_01/183211313.1" TargetMode="External" /><Relationship Id="rId51" Type="http://schemas.openxmlformats.org/officeDocument/2006/relationships/hyperlink" Target="https://podminky.urs.cz/item/CS_URS_2025_01/184911151" TargetMode="External" /><Relationship Id="rId52" Type="http://schemas.openxmlformats.org/officeDocument/2006/relationships/hyperlink" Target="https://podminky.urs.cz/item/CS_URS_2025_01/185804312.2" TargetMode="External" /><Relationship Id="rId53"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hyperlink" Target="https://podminky.urs.cz/item/CS_URS_2025_01/185804312" TargetMode="External" /><Relationship Id="rId2" Type="http://schemas.openxmlformats.org/officeDocument/2006/relationships/hyperlink" Target="https://podminky.urs.cz/item/CS_URS_2025_01/185851121" TargetMode="External" /><Relationship Id="rId3" Type="http://schemas.openxmlformats.org/officeDocument/2006/relationships/hyperlink" Target="https://podminky.urs.cz/item/CS_URS_2025_01/111151121" TargetMode="External" /><Relationship Id="rId4" Type="http://schemas.openxmlformats.org/officeDocument/2006/relationships/hyperlink" Target="https://podminky.urs.cz/item/CS_URS_2025_01/184817111" TargetMode="External" /><Relationship Id="rId5" Type="http://schemas.openxmlformats.org/officeDocument/2006/relationships/hyperlink" Target="https://podminky.urs.cz/item/CS_URS_2025_01/111111116" TargetMode="External" /><Relationship Id="rId6" Type="http://schemas.openxmlformats.org/officeDocument/2006/relationships/hyperlink" Target="https://podminky.urs.cz/item/CS_URS_2025_01/185802113" TargetMode="External" /><Relationship Id="rId7" Type="http://schemas.openxmlformats.org/officeDocument/2006/relationships/hyperlink" Target="https://podminky.urs.cz/item/CS_URS_2025_01/998231411" TargetMode="External" /><Relationship Id="rId8" Type="http://schemas.openxmlformats.org/officeDocument/2006/relationships/hyperlink" Target="https://podminky.urs.cz/item/CS_URS_2025_01/185804312" TargetMode="External" /><Relationship Id="rId9" Type="http://schemas.openxmlformats.org/officeDocument/2006/relationships/hyperlink" Target="https://podminky.urs.cz/item/CS_URS_2025_01/185851121" TargetMode="External" /><Relationship Id="rId10" Type="http://schemas.openxmlformats.org/officeDocument/2006/relationships/hyperlink" Target="https://podminky.urs.cz/item/CS_URS_2025_01/184817111" TargetMode="External" /><Relationship Id="rId11" Type="http://schemas.openxmlformats.org/officeDocument/2006/relationships/hyperlink" Target="https://podminky.urs.cz/item/CS_URS_2025_01/184817114" TargetMode="External" /><Relationship Id="rId12" Type="http://schemas.openxmlformats.org/officeDocument/2006/relationships/hyperlink" Target="https://podminky.urs.cz/item/CS_URS_2025_01/111111116" TargetMode="External" /><Relationship Id="rId13" Type="http://schemas.openxmlformats.org/officeDocument/2006/relationships/hyperlink" Target="https://podminky.urs.cz/item/CS_URS_2025_01/185802113" TargetMode="External" /><Relationship Id="rId14" Type="http://schemas.openxmlformats.org/officeDocument/2006/relationships/hyperlink" Target="https://podminky.urs.cz/item/CS_URS_2025_01/184215133R.1" TargetMode="External" /><Relationship Id="rId15" Type="http://schemas.openxmlformats.org/officeDocument/2006/relationships/hyperlink" Target="https://podminky.urs.cz/item/CS_URS_2025_01/184852322" TargetMode="External" /><Relationship Id="rId16" Type="http://schemas.openxmlformats.org/officeDocument/2006/relationships/hyperlink" Target="https://podminky.urs.cz/item/CS_URS_2025_01/184911421.4" TargetMode="External" /><Relationship Id="rId17" Type="http://schemas.openxmlformats.org/officeDocument/2006/relationships/hyperlink" Target="https://podminky.urs.cz/item/CS_URS_2025_01/184911151" TargetMode="External" /><Relationship Id="rId18" Type="http://schemas.openxmlformats.org/officeDocument/2006/relationships/hyperlink" Target="https://podminky.urs.cz/item/CS_URS_2025_01/998231411" TargetMode="External" /><Relationship Id="rId19" Type="http://schemas.openxmlformats.org/officeDocument/2006/relationships/hyperlink" Target="https://podminky.urs.cz/item/CS_URS_2025_01/185804312" TargetMode="External" /><Relationship Id="rId20" Type="http://schemas.openxmlformats.org/officeDocument/2006/relationships/hyperlink" Target="https://podminky.urs.cz/item/CS_URS_2025_01/185851121" TargetMode="External" /><Relationship Id="rId21" Type="http://schemas.openxmlformats.org/officeDocument/2006/relationships/hyperlink" Target="https://podminky.urs.cz/item/CS_URS_2025_01/184817111" TargetMode="External" /><Relationship Id="rId22" Type="http://schemas.openxmlformats.org/officeDocument/2006/relationships/hyperlink" Target="https://podminky.urs.cz/item/CS_URS_2025_01/111111116" TargetMode="External" /><Relationship Id="rId23" Type="http://schemas.openxmlformats.org/officeDocument/2006/relationships/hyperlink" Target="https://podminky.urs.cz/item/CS_URS_2025_01/185802113" TargetMode="External" /><Relationship Id="rId24" Type="http://schemas.openxmlformats.org/officeDocument/2006/relationships/hyperlink" Target="https://podminky.urs.cz/item/CS_URS_2025_01/998231411" TargetMode="External" /><Relationship Id="rId25" Type="http://schemas.openxmlformats.org/officeDocument/2006/relationships/hyperlink" Target="https://podminky.urs.cz/item/CS_URS_2025_01/185804312" TargetMode="External" /><Relationship Id="rId26" Type="http://schemas.openxmlformats.org/officeDocument/2006/relationships/hyperlink" Target="https://podminky.urs.cz/item/CS_URS_2025_01/185851121" TargetMode="External" /><Relationship Id="rId27" Type="http://schemas.openxmlformats.org/officeDocument/2006/relationships/hyperlink" Target="https://podminky.urs.cz/item/CS_URS_2025_01/184817111" TargetMode="External" /><Relationship Id="rId28" Type="http://schemas.openxmlformats.org/officeDocument/2006/relationships/hyperlink" Target="https://podminky.urs.cz/item/CS_URS_2025_01/184817114" TargetMode="External" /><Relationship Id="rId29" Type="http://schemas.openxmlformats.org/officeDocument/2006/relationships/hyperlink" Target="https://podminky.urs.cz/item/CS_URS_2025_01/111111116" TargetMode="External" /><Relationship Id="rId30" Type="http://schemas.openxmlformats.org/officeDocument/2006/relationships/hyperlink" Target="https://podminky.urs.cz/item/CS_URS_2025_01/185802113" TargetMode="External" /><Relationship Id="rId31" Type="http://schemas.openxmlformats.org/officeDocument/2006/relationships/hyperlink" Target="https://podminky.urs.cz/item/CS_URS_2025_01/184911421.4" TargetMode="External" /><Relationship Id="rId32" Type="http://schemas.openxmlformats.org/officeDocument/2006/relationships/hyperlink" Target="https://podminky.urs.cz/item/CS_URS_2025_01/184911151" TargetMode="External" /><Relationship Id="rId33" Type="http://schemas.openxmlformats.org/officeDocument/2006/relationships/hyperlink" Target="https://podminky.urs.cz/item/CS_URS_2025_01/998231411" TargetMode="External" /><Relationship Id="rId34" Type="http://schemas.openxmlformats.org/officeDocument/2006/relationships/hyperlink" Target="https://podminky.urs.cz/item/CS_URS_2025_01/185804312" TargetMode="External" /><Relationship Id="rId35" Type="http://schemas.openxmlformats.org/officeDocument/2006/relationships/hyperlink" Target="https://podminky.urs.cz/item/CS_URS_2025_01/185851121" TargetMode="External" /><Relationship Id="rId36" Type="http://schemas.openxmlformats.org/officeDocument/2006/relationships/hyperlink" Target="https://podminky.urs.cz/item/CS_URS_2025_01/184817111" TargetMode="External" /><Relationship Id="rId37" Type="http://schemas.openxmlformats.org/officeDocument/2006/relationships/hyperlink" Target="https://podminky.urs.cz/item/CS_URS_2025_01/111111116" TargetMode="External" /><Relationship Id="rId38" Type="http://schemas.openxmlformats.org/officeDocument/2006/relationships/hyperlink" Target="https://podminky.urs.cz/item/CS_URS_2025_01/185802113" TargetMode="External" /><Relationship Id="rId39" Type="http://schemas.openxmlformats.org/officeDocument/2006/relationships/hyperlink" Target="https://podminky.urs.cz/item/CS_URS_2025_01/184813161" TargetMode="External" /><Relationship Id="rId40" Type="http://schemas.openxmlformats.org/officeDocument/2006/relationships/hyperlink" Target="https://podminky.urs.cz/item/CS_URS_2025_01/184215173" TargetMode="External" /><Relationship Id="rId41" Type="http://schemas.openxmlformats.org/officeDocument/2006/relationships/hyperlink" Target="https://podminky.urs.cz/item/CS_URS_2025_01/184852322" TargetMode="External" /><Relationship Id="rId42" Type="http://schemas.openxmlformats.org/officeDocument/2006/relationships/hyperlink" Target="https://podminky.urs.cz/item/CS_URS_2025_01/997221858" TargetMode="External" /><Relationship Id="rId43" Type="http://schemas.openxmlformats.org/officeDocument/2006/relationships/hyperlink" Target="https://podminky.urs.cz/item/CS_URS_2025_01/998231411" TargetMode="External" /><Relationship Id="rId44"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hyperlink" Target="https://podminky.urs.cz/item/CS_URS_2025_01/012103000" TargetMode="External" /><Relationship Id="rId2" Type="http://schemas.openxmlformats.org/officeDocument/2006/relationships/hyperlink" Target="https://podminky.urs.cz/item/CS_URS_2025_01/012303000" TargetMode="External" /><Relationship Id="rId3" Type="http://schemas.openxmlformats.org/officeDocument/2006/relationships/hyperlink" Target="https://podminky.urs.cz/item/CS_URS_2025_01/013254000" TargetMode="External" /><Relationship Id="rId4" Type="http://schemas.openxmlformats.org/officeDocument/2006/relationships/hyperlink" Target="https://podminky.urs.cz/item/CS_URS_2025_01/013294000" TargetMode="External" /><Relationship Id="rId5" Type="http://schemas.openxmlformats.org/officeDocument/2006/relationships/hyperlink" Target="https://podminky.urs.cz/item/CS_URS_2025_01/091003000" TargetMode="External" /><Relationship Id="rId6" Type="http://schemas.openxmlformats.org/officeDocument/2006/relationships/hyperlink" Target="https://podminky.urs.cz/item/CS_URS_2025_01/030001000" TargetMode="External" /><Relationship Id="rId7" Type="http://schemas.openxmlformats.org/officeDocument/2006/relationships/hyperlink" Target="https://podminky.urs.cz/item/CS_URS_2025_01/033002000" TargetMode="External" /><Relationship Id="rId8" Type="http://schemas.openxmlformats.org/officeDocument/2006/relationships/hyperlink" Target="https://podminky.urs.cz/item/CS_URS_2025_01/034103000" TargetMode="External" /><Relationship Id="rId9" Type="http://schemas.openxmlformats.org/officeDocument/2006/relationships/hyperlink" Target="https://podminky.urs.cz/item/CS_URS_2025_01/039002000" TargetMode="External" /><Relationship Id="rId10" Type="http://schemas.openxmlformats.org/officeDocument/2006/relationships/hyperlink" Target="https://podminky.urs.cz/item/CS_URS_2025_01/041403000" TargetMode="External" /><Relationship Id="rId11" Type="http://schemas.openxmlformats.org/officeDocument/2006/relationships/hyperlink" Target="https://podminky.urs.cz/item/CS_URS_2025_01/091002000" TargetMode="External" /><Relationship Id="rId12" Type="http://schemas.openxmlformats.org/officeDocument/2006/relationships/hyperlink" Target="https://podminky.urs.cz/item/CS_URS_2025_01/044002000" TargetMode="External" /><Relationship Id="rId13" Type="http://schemas.openxmlformats.org/officeDocument/2006/relationships/hyperlink" Target="https://podminky.urs.cz/item/CS_URS_2025_01/045002000" TargetMode="External" /><Relationship Id="rId14" Type="http://schemas.openxmlformats.org/officeDocument/2006/relationships/hyperlink" Target="https://podminky.urs.cz/item/CS_URS_2025_01/072002000" TargetMode="External" /><Relationship Id="rId15" Type="http://schemas.openxmlformats.org/officeDocument/2006/relationships/hyperlink" Target="https://podminky.urs.cz/item/CS_URS_2025_01/081002000" TargetMode="External" /><Relationship Id="rId16" Type="http://schemas.openxmlformats.org/officeDocument/2006/relationships/hyperlink" Target="https://podminky.urs.cz/item/CS_URS_2025_01/091503000" TargetMode="External" /><Relationship Id="rId17"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hyperlink" Target="https://podminky.urs.cz/item/CS_URS_2025_01/113106134" TargetMode="External" /><Relationship Id="rId2" Type="http://schemas.openxmlformats.org/officeDocument/2006/relationships/hyperlink" Target="https://podminky.urs.cz/item/CS_URS_2025_01/113107164" TargetMode="External" /><Relationship Id="rId3" Type="http://schemas.openxmlformats.org/officeDocument/2006/relationships/hyperlink" Target="https://podminky.urs.cz/item/CS_URS_2023_01/113154124" TargetMode="External" /><Relationship Id="rId4" Type="http://schemas.openxmlformats.org/officeDocument/2006/relationships/hyperlink" Target="https://podminky.urs.cz/item/CS_URS_2025_01/113202111" TargetMode="External" /><Relationship Id="rId5" Type="http://schemas.openxmlformats.org/officeDocument/2006/relationships/hyperlink" Target="https://podminky.urs.cz/item/CS_URS_2025_01/113204111" TargetMode="External" /><Relationship Id="rId6" Type="http://schemas.openxmlformats.org/officeDocument/2006/relationships/hyperlink" Target="https://podminky.urs.cz/item/CS_URS_2025_01/121151103" TargetMode="External" /><Relationship Id="rId7" Type="http://schemas.openxmlformats.org/officeDocument/2006/relationships/hyperlink" Target="https://podminky.urs.cz/item/CS_URS_2025_01/122251104" TargetMode="External" /><Relationship Id="rId8" Type="http://schemas.openxmlformats.org/officeDocument/2006/relationships/hyperlink" Target="https://podminky.urs.cz/item/CS_URS_2025_01/132351102" TargetMode="External" /><Relationship Id="rId9" Type="http://schemas.openxmlformats.org/officeDocument/2006/relationships/hyperlink" Target="https://podminky.urs.cz/item/CS_URS_2025_01/162751137" TargetMode="External" /><Relationship Id="rId10" Type="http://schemas.openxmlformats.org/officeDocument/2006/relationships/hyperlink" Target="https://podminky.urs.cz/item/CS_URS_2025_01/162751139" TargetMode="External" /><Relationship Id="rId11" Type="http://schemas.openxmlformats.org/officeDocument/2006/relationships/hyperlink" Target="https://podminky.urs.cz/item/CS_URS_2025_01/171251101" TargetMode="External" /><Relationship Id="rId12" Type="http://schemas.openxmlformats.org/officeDocument/2006/relationships/hyperlink" Target="https://podminky.urs.cz/item/CS_URS_2025_01/181951112" TargetMode="External" /><Relationship Id="rId13" Type="http://schemas.openxmlformats.org/officeDocument/2006/relationships/hyperlink" Target="https://podminky.urs.cz/item/CS_URS_2025_01/211561111" TargetMode="External" /><Relationship Id="rId14" Type="http://schemas.openxmlformats.org/officeDocument/2006/relationships/hyperlink" Target="https://podminky.urs.cz/item/CS_URS_2025_01/211971121" TargetMode="External" /><Relationship Id="rId15" Type="http://schemas.openxmlformats.org/officeDocument/2006/relationships/hyperlink" Target="https://podminky.urs.cz/item/CS_URS_2025_01/212572111" TargetMode="External" /><Relationship Id="rId16" Type="http://schemas.openxmlformats.org/officeDocument/2006/relationships/hyperlink" Target="https://podminky.urs.cz/item/CS_URS_2025_01/212752112" TargetMode="External" /><Relationship Id="rId17" Type="http://schemas.openxmlformats.org/officeDocument/2006/relationships/hyperlink" Target="https://podminky.urs.cz/item/CS_URS_2025_01/561081111" TargetMode="External" /><Relationship Id="rId18" Type="http://schemas.openxmlformats.org/officeDocument/2006/relationships/hyperlink" Target="https://podminky.urs.cz/item/CS_URS_2025_01/576133211" TargetMode="External" /><Relationship Id="rId19" Type="http://schemas.openxmlformats.org/officeDocument/2006/relationships/hyperlink" Target="https://podminky.urs.cz/item/CS_URS_2025_01/577165032" TargetMode="External" /><Relationship Id="rId20" Type="http://schemas.openxmlformats.org/officeDocument/2006/relationships/hyperlink" Target="https://podminky.urs.cz/item/CS_URS_2025_01/565166102" TargetMode="External" /><Relationship Id="rId21" Type="http://schemas.openxmlformats.org/officeDocument/2006/relationships/hyperlink" Target="https://podminky.urs.cz/item/CS_URS_2025_01/564962111" TargetMode="External" /><Relationship Id="rId22" Type="http://schemas.openxmlformats.org/officeDocument/2006/relationships/hyperlink" Target="https://podminky.urs.cz/item/CS_URS_2023_01/564871111" TargetMode="External" /><Relationship Id="rId23" Type="http://schemas.openxmlformats.org/officeDocument/2006/relationships/hyperlink" Target="https://podminky.urs.cz/item/CS_URS_2025_01/577134111" TargetMode="External" /><Relationship Id="rId24" Type="http://schemas.openxmlformats.org/officeDocument/2006/relationships/hyperlink" Target="https://podminky.urs.cz/item/CS_URS_2025_01/577155112" TargetMode="External" /><Relationship Id="rId25" Type="http://schemas.openxmlformats.org/officeDocument/2006/relationships/hyperlink" Target="https://podminky.urs.cz/item/CS_URS_2025_01/565135101" TargetMode="External" /><Relationship Id="rId26" Type="http://schemas.openxmlformats.org/officeDocument/2006/relationships/hyperlink" Target="https://podminky.urs.cz/item/CS_URS_2025_01/564851111" TargetMode="External" /><Relationship Id="rId27" Type="http://schemas.openxmlformats.org/officeDocument/2006/relationships/hyperlink" Target="https://podminky.urs.cz/item/CS_URS_2025_01/573111112" TargetMode="External" /><Relationship Id="rId28" Type="http://schemas.openxmlformats.org/officeDocument/2006/relationships/hyperlink" Target="https://podminky.urs.cz/item/CS_URS_2025_01/573211109" TargetMode="External" /><Relationship Id="rId29" Type="http://schemas.openxmlformats.org/officeDocument/2006/relationships/hyperlink" Target="https://podminky.urs.cz/item/CS_URS_2025_01/596211112" TargetMode="External" /><Relationship Id="rId30" Type="http://schemas.openxmlformats.org/officeDocument/2006/relationships/hyperlink" Target="https://podminky.urs.cz/item/CS_URS_2025_01/564861111" TargetMode="External" /><Relationship Id="rId31" Type="http://schemas.openxmlformats.org/officeDocument/2006/relationships/hyperlink" Target="https://podminky.urs.cz/item/CS_URS_2025_01/596211211" TargetMode="External" /><Relationship Id="rId32" Type="http://schemas.openxmlformats.org/officeDocument/2006/relationships/hyperlink" Target="https://podminky.urs.cz/item/CS_URS_2023_01/564871111" TargetMode="External" /><Relationship Id="rId33" Type="http://schemas.openxmlformats.org/officeDocument/2006/relationships/hyperlink" Target="https://podminky.urs.cz/item/CS_URS_2023_01/915211111" TargetMode="External" /><Relationship Id="rId34" Type="http://schemas.openxmlformats.org/officeDocument/2006/relationships/hyperlink" Target="https://podminky.urs.cz/item/CS_URS_2025_01/916131213" TargetMode="External" /><Relationship Id="rId35" Type="http://schemas.openxmlformats.org/officeDocument/2006/relationships/hyperlink" Target="https://podminky.urs.cz/item/CS_URS_2025_01/916132111" TargetMode="External" /><Relationship Id="rId36" Type="http://schemas.openxmlformats.org/officeDocument/2006/relationships/hyperlink" Target="https://podminky.urs.cz/item/CS_URS_2025_01/916132112" TargetMode="External" /><Relationship Id="rId37" Type="http://schemas.openxmlformats.org/officeDocument/2006/relationships/hyperlink" Target="https://podminky.urs.cz/item/CS_URS_2025_01/916231213" TargetMode="External" /><Relationship Id="rId38" Type="http://schemas.openxmlformats.org/officeDocument/2006/relationships/hyperlink" Target="https://podminky.urs.cz/item/CS_URS_2025_01/919112212" TargetMode="External" /><Relationship Id="rId39" Type="http://schemas.openxmlformats.org/officeDocument/2006/relationships/hyperlink" Target="https://podminky.urs.cz/item/CS_URS_2025_01/919122111" TargetMode="External" /><Relationship Id="rId40" Type="http://schemas.openxmlformats.org/officeDocument/2006/relationships/hyperlink" Target="https://podminky.urs.cz/item/CS_URS_2025_01/919735114" TargetMode="External" /><Relationship Id="rId41" Type="http://schemas.openxmlformats.org/officeDocument/2006/relationships/hyperlink" Target="https://podminky.urs.cz/item/CS_URS_2025_01/997221551" TargetMode="External" /><Relationship Id="rId42" Type="http://schemas.openxmlformats.org/officeDocument/2006/relationships/hyperlink" Target="https://podminky.urs.cz/item/CS_URS_2025_01/997221559" TargetMode="External" /><Relationship Id="rId43" Type="http://schemas.openxmlformats.org/officeDocument/2006/relationships/hyperlink" Target="https://podminky.urs.cz/item/CS_URS_2025_01/997221611" TargetMode="External" /><Relationship Id="rId44" Type="http://schemas.openxmlformats.org/officeDocument/2006/relationships/hyperlink" Target="https://podminky.urs.cz/item/CS_URS_2025_01/997221615" TargetMode="External" /><Relationship Id="rId45" Type="http://schemas.openxmlformats.org/officeDocument/2006/relationships/hyperlink" Target="https://podminky.urs.cz/item/CS_URS_2025_01/997221645" TargetMode="External" /><Relationship Id="rId46" Type="http://schemas.openxmlformats.org/officeDocument/2006/relationships/hyperlink" Target="https://podminky.urs.cz/item/CS_URS_2025_01/997221873" TargetMode="External" /><Relationship Id="rId47" Type="http://schemas.openxmlformats.org/officeDocument/2006/relationships/hyperlink" Target="https://podminky.urs.cz/item/CS_URS_2025_01/998225111" TargetMode="External" /><Relationship Id="rId48" Type="http://schemas.openxmlformats.org/officeDocument/2006/relationships/hyperlink" Target="https://podminky.urs.cz/item/CS_URS_2025_01/043002000" TargetMode="External" /><Relationship Id="rId49"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hyperlink" Target="https://podminky.urs.cz/item/CS_URS_2025_01/131251104" TargetMode="External" /><Relationship Id="rId2" Type="http://schemas.openxmlformats.org/officeDocument/2006/relationships/hyperlink" Target="https://podminky.urs.cz/item/CS_URS_2025_01/162751117" TargetMode="External" /><Relationship Id="rId3" Type="http://schemas.openxmlformats.org/officeDocument/2006/relationships/hyperlink" Target="https://podminky.urs.cz/item/CS_URS_2025_01/166151101" TargetMode="External" /><Relationship Id="rId4" Type="http://schemas.openxmlformats.org/officeDocument/2006/relationships/hyperlink" Target="https://podminky.urs.cz/item/CS_URS_2025_01/167151111" TargetMode="External" /><Relationship Id="rId5" Type="http://schemas.openxmlformats.org/officeDocument/2006/relationships/hyperlink" Target="https://podminky.urs.cz/item/CS_URS_2025_01/182111112" TargetMode="External" /><Relationship Id="rId6" Type="http://schemas.openxmlformats.org/officeDocument/2006/relationships/hyperlink" Target="https://podminky.urs.cz/item/CS_URS_2025_01/211531111" TargetMode="External" /><Relationship Id="rId7" Type="http://schemas.openxmlformats.org/officeDocument/2006/relationships/hyperlink" Target="https://podminky.urs.cz/item/CS_URS_2025_01/212755216" TargetMode="External" /><Relationship Id="rId8" Type="http://schemas.openxmlformats.org/officeDocument/2006/relationships/hyperlink" Target="https://podminky.urs.cz/item/CS_URS_2025_01/457532111" TargetMode="External" /><Relationship Id="rId9" Type="http://schemas.openxmlformats.org/officeDocument/2006/relationships/hyperlink" Target="https://podminky.urs.cz/item/CS_URS_2025_01/998276101" TargetMode="External" /><Relationship Id="rId10" Type="http://schemas.openxmlformats.org/officeDocument/2006/relationships/hyperlink" Target="https://podminky.urs.cz/item/CS_URS_2025_01/998276124" TargetMode="External" /><Relationship Id="rId1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hyperlink" Target="https://podminky.urs.cz/item/CS_URS_2025_01/133251101" TargetMode="External" /><Relationship Id="rId2" Type="http://schemas.openxmlformats.org/officeDocument/2006/relationships/hyperlink" Target="https://podminky.urs.cz/item/CS_URS_2025_01/162751117" TargetMode="External" /><Relationship Id="rId3" Type="http://schemas.openxmlformats.org/officeDocument/2006/relationships/hyperlink" Target="https://podminky.urs.cz/item/CS_URS_2025_01/162751119" TargetMode="External" /><Relationship Id="rId4" Type="http://schemas.openxmlformats.org/officeDocument/2006/relationships/hyperlink" Target="https://podminky.urs.cz/item/CS_URS_2025_01/997013873" TargetMode="External" /><Relationship Id="rId5" Type="http://schemas.openxmlformats.org/officeDocument/2006/relationships/hyperlink" Target="https://podminky.urs.cz/item/CS_URS_2025_01/275313511" TargetMode="External" /><Relationship Id="rId6" Type="http://schemas.openxmlformats.org/officeDocument/2006/relationships/hyperlink" Target="https://podminky.urs.cz/item/CS_URS_2025_01/632451454" TargetMode="External" /><Relationship Id="rId7" Type="http://schemas.openxmlformats.org/officeDocument/2006/relationships/hyperlink" Target="https://podminky.urs.cz/item/CS_URS_2025_01/936104211" TargetMode="External" /><Relationship Id="rId8" Type="http://schemas.openxmlformats.org/officeDocument/2006/relationships/hyperlink" Target="https://podminky.urs.cz/item/CS_URS_2025_01/936124113" TargetMode="External" /><Relationship Id="rId9" Type="http://schemas.openxmlformats.org/officeDocument/2006/relationships/hyperlink" Target="https://podminky.urs.cz/item/CS_URS_2025_01/998011001" TargetMode="External" /><Relationship Id="rId10"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hyperlink" Target="https://podminky.urs.cz/item/CS_URS_2025_01/184813211" TargetMode="External" /><Relationship Id="rId2" Type="http://schemas.openxmlformats.org/officeDocument/2006/relationships/hyperlink" Target="https://podminky.urs.cz/item/CS_URS_2025_01/184813251" TargetMode="External" /><Relationship Id="rId3" Type="http://schemas.openxmlformats.org/officeDocument/2006/relationships/hyperlink" Target="https://podminky.urs.cz/item/CS_URS_2025_01/184818231" TargetMode="External" /><Relationship Id="rId4" Type="http://schemas.openxmlformats.org/officeDocument/2006/relationships/hyperlink" Target="https://podminky.urs.cz/item/CS_URS_2025_01/184818232" TargetMode="External" /><Relationship Id="rId5" Type="http://schemas.openxmlformats.org/officeDocument/2006/relationships/hyperlink" Target="https://podminky.urs.cz/item/CS_URS_2025_01/184818233" TargetMode="External" /><Relationship Id="rId6" Type="http://schemas.openxmlformats.org/officeDocument/2006/relationships/hyperlink" Target="https://podminky.urs.cz/item/CS_URS_2025_01/184852136" TargetMode="External" /><Relationship Id="rId7" Type="http://schemas.openxmlformats.org/officeDocument/2006/relationships/hyperlink" Target="https://podminky.urs.cz/item/CS_URS_2025_01/184852141" TargetMode="External" /><Relationship Id="rId8" Type="http://schemas.openxmlformats.org/officeDocument/2006/relationships/hyperlink" Target="https://podminky.urs.cz/item/CS_URS_2025_01/184852236" TargetMode="External" /><Relationship Id="rId9" Type="http://schemas.openxmlformats.org/officeDocument/2006/relationships/hyperlink" Target="https://podminky.urs.cz/item/CS_URS_2025_01/184852237" TargetMode="External" /><Relationship Id="rId10" Type="http://schemas.openxmlformats.org/officeDocument/2006/relationships/hyperlink" Target="https://podminky.urs.cz/item/CS_URS_2025_01/184852238" TargetMode="External" /><Relationship Id="rId11" Type="http://schemas.openxmlformats.org/officeDocument/2006/relationships/hyperlink" Target="https://podminky.urs.cz/item/CS_URS_2025_01/184852239" TargetMode="External" /><Relationship Id="rId12" Type="http://schemas.openxmlformats.org/officeDocument/2006/relationships/hyperlink" Target="https://podminky.urs.cz/item/CS_URS_2025_01/184852242" TargetMode="External" /><Relationship Id="rId13" Type="http://schemas.openxmlformats.org/officeDocument/2006/relationships/hyperlink" Target="https://podminky.urs.cz/item/CS_URS_2025_01/184852243" TargetMode="External" /><Relationship Id="rId14" Type="http://schemas.openxmlformats.org/officeDocument/2006/relationships/hyperlink" Target="https://podminky.urs.cz/item/CS_URS_2025_01/184852247" TargetMode="External" /><Relationship Id="rId15" Type="http://schemas.openxmlformats.org/officeDocument/2006/relationships/hyperlink" Target="https://podminky.urs.cz/item/CS_URS_2025_01/184852436" TargetMode="External" /><Relationship Id="rId16" Type="http://schemas.openxmlformats.org/officeDocument/2006/relationships/hyperlink" Target="https://podminky.urs.cz/item/CS_URS_2025_01/184852437" TargetMode="External" /><Relationship Id="rId17" Type="http://schemas.openxmlformats.org/officeDocument/2006/relationships/hyperlink" Target="https://podminky.urs.cz/item/CS_URS_2025_01/184852438" TargetMode="External" /><Relationship Id="rId18" Type="http://schemas.openxmlformats.org/officeDocument/2006/relationships/hyperlink" Target="https://podminky.urs.cz/item/CS_URS_2025_01/184852439" TargetMode="External" /><Relationship Id="rId19" Type="http://schemas.openxmlformats.org/officeDocument/2006/relationships/hyperlink" Target="https://podminky.urs.cz/item/CS_URS_2025_01/184852447" TargetMode="External" /><Relationship Id="rId20" Type="http://schemas.openxmlformats.org/officeDocument/2006/relationships/hyperlink" Target="https://podminky.urs.cz/item/CS_URS_2025_01/184818311" TargetMode="External" /><Relationship Id="rId21" Type="http://schemas.openxmlformats.org/officeDocument/2006/relationships/hyperlink" Target="https://podminky.urs.cz/item/CS_URS_2025_01/184806153" TargetMode="External" /><Relationship Id="rId22" Type="http://schemas.openxmlformats.org/officeDocument/2006/relationships/hyperlink" Target="https://podminky.urs.cz/item/CS_URS_2025_01/184503121R" TargetMode="External" /><Relationship Id="rId23" Type="http://schemas.openxmlformats.org/officeDocument/2006/relationships/hyperlink" Target="https://podminky.urs.cz/item/CS_URS_2025_01/112151011" TargetMode="External" /><Relationship Id="rId24" Type="http://schemas.openxmlformats.org/officeDocument/2006/relationships/hyperlink" Target="https://podminky.urs.cz/item/CS_URS_2025_01/112151351" TargetMode="External" /><Relationship Id="rId25" Type="http://schemas.openxmlformats.org/officeDocument/2006/relationships/hyperlink" Target="https://podminky.urs.cz/item/CS_URS_2025_01/112251101" TargetMode="External" /><Relationship Id="rId26" Type="http://schemas.openxmlformats.org/officeDocument/2006/relationships/hyperlink" Target="https://podminky.urs.cz/item/CS_URS_2025_01/162201521" TargetMode="External" /><Relationship Id="rId27" Type="http://schemas.openxmlformats.org/officeDocument/2006/relationships/hyperlink" Target="https://podminky.urs.cz/item/CS_URS_2025_01/174251201" TargetMode="External" /><Relationship Id="rId28" Type="http://schemas.openxmlformats.org/officeDocument/2006/relationships/hyperlink" Target="https://podminky.urs.cz/item/CS_URS_2025_01/112155215" TargetMode="External" /><Relationship Id="rId29" Type="http://schemas.openxmlformats.org/officeDocument/2006/relationships/hyperlink" Target="https://podminky.urs.cz/item/CS_URS_2025_01/111211101" TargetMode="External" /><Relationship Id="rId30" Type="http://schemas.openxmlformats.org/officeDocument/2006/relationships/hyperlink" Target="https://podminky.urs.cz/item/CS_URS_2025_01/112155311" TargetMode="External" /><Relationship Id="rId31" Type="http://schemas.openxmlformats.org/officeDocument/2006/relationships/hyperlink" Target="https://podminky.urs.cz/item/CS_URS_2025_01/119005155" TargetMode="External" /><Relationship Id="rId32" Type="http://schemas.openxmlformats.org/officeDocument/2006/relationships/hyperlink" Target="https://podminky.urs.cz/item/CS_URS_2025_01/183101221" TargetMode="External" /><Relationship Id="rId33" Type="http://schemas.openxmlformats.org/officeDocument/2006/relationships/hyperlink" Target="https://podminky.urs.cz/item/CS_URS_2025_01/184102115" TargetMode="External" /><Relationship Id="rId34" Type="http://schemas.openxmlformats.org/officeDocument/2006/relationships/hyperlink" Target="https://podminky.urs.cz/item/CS_URS_2025_01/184852321R" TargetMode="External" /><Relationship Id="rId35" Type="http://schemas.openxmlformats.org/officeDocument/2006/relationships/hyperlink" Target="https://podminky.urs.cz/item/CS_URS_2025_01/184215133" TargetMode="External" /><Relationship Id="rId36" Type="http://schemas.openxmlformats.org/officeDocument/2006/relationships/hyperlink" Target="https://podminky.urs.cz/item/CS_URS_2025_01/184215112" TargetMode="External" /><Relationship Id="rId37" Type="http://schemas.openxmlformats.org/officeDocument/2006/relationships/hyperlink" Target="https://podminky.urs.cz/item/CS_URS_2025_01/213141111" TargetMode="External" /><Relationship Id="rId38" Type="http://schemas.openxmlformats.org/officeDocument/2006/relationships/hyperlink" Target="https://podminky.urs.cz/item/CS_URS_2025_01/184215412" TargetMode="External" /><Relationship Id="rId39" Type="http://schemas.openxmlformats.org/officeDocument/2006/relationships/hyperlink" Target="https://podminky.urs.cz/item/CS_URS_2025_01/184813161" TargetMode="External" /><Relationship Id="rId40" Type="http://schemas.openxmlformats.org/officeDocument/2006/relationships/hyperlink" Target="https://podminky.urs.cz/item/CS_URS_2025_01/185802114" TargetMode="External" /><Relationship Id="rId41" Type="http://schemas.openxmlformats.org/officeDocument/2006/relationships/hyperlink" Target="https://podminky.urs.cz/item/CS_URS_2025_01/184813241" TargetMode="External" /><Relationship Id="rId42" Type="http://schemas.openxmlformats.org/officeDocument/2006/relationships/hyperlink" Target="https://podminky.urs.cz/item/CS_URS_2025_01/899922811R" TargetMode="External" /><Relationship Id="rId43" Type="http://schemas.openxmlformats.org/officeDocument/2006/relationships/hyperlink" Target="https://podminky.urs.cz/item/CS_URS_2025_01/893812212R" TargetMode="External" /><Relationship Id="rId44" Type="http://schemas.openxmlformats.org/officeDocument/2006/relationships/hyperlink" Target="https://podminky.urs.cz/item/CS_URS_2025_01/998231411" TargetMode="External" /><Relationship Id="rId45" Type="http://schemas.openxmlformats.org/officeDocument/2006/relationships/hyperlink" Target="https://podminky.urs.cz/item/CS_URS_2025_01/183451361" TargetMode="External" /><Relationship Id="rId46" Type="http://schemas.openxmlformats.org/officeDocument/2006/relationships/hyperlink" Target="https://podminky.urs.cz/item/CS_URS_2025_01/185803211" TargetMode="External" /><Relationship Id="rId47" Type="http://schemas.openxmlformats.org/officeDocument/2006/relationships/hyperlink" Target="https://podminky.urs.cz/item/CS_URS_2025_01/181451132R" TargetMode="External" /><Relationship Id="rId48" Type="http://schemas.openxmlformats.org/officeDocument/2006/relationships/hyperlink" Target="https://podminky.urs.cz/item/CS_URS_2025_01/111151221" TargetMode="External" /><Relationship Id="rId49" Type="http://schemas.openxmlformats.org/officeDocument/2006/relationships/hyperlink" Target="https://podminky.urs.cz/item/CS_URS_2025_01/119005121" TargetMode="External" /><Relationship Id="rId50" Type="http://schemas.openxmlformats.org/officeDocument/2006/relationships/hyperlink" Target="https://podminky.urs.cz/item/CS_URS_2025_01/183111311" TargetMode="External" /><Relationship Id="rId51" Type="http://schemas.openxmlformats.org/officeDocument/2006/relationships/hyperlink" Target="https://podminky.urs.cz/item/CS_URS_2025_01/183211322.1" TargetMode="External" /><Relationship Id="rId52" Type="http://schemas.openxmlformats.org/officeDocument/2006/relationships/hyperlink" Target="https://podminky.urs.cz/item/CS_URS_2025_01/119005123" TargetMode="External" /><Relationship Id="rId53" Type="http://schemas.openxmlformats.org/officeDocument/2006/relationships/hyperlink" Target="https://podminky.urs.cz/item/CS_URS_2025_01/183111211" TargetMode="External" /><Relationship Id="rId54" Type="http://schemas.openxmlformats.org/officeDocument/2006/relationships/hyperlink" Target="https://podminky.urs.cz/item/CS_URS_2025_01/183211313.1" TargetMode="External" /><Relationship Id="rId55" Type="http://schemas.openxmlformats.org/officeDocument/2006/relationships/hyperlink" Target="https://podminky.urs.cz/item/CS_URS_2025_01/183101314" TargetMode="External" /><Relationship Id="rId56" Type="http://schemas.openxmlformats.org/officeDocument/2006/relationships/hyperlink" Target="https://podminky.urs.cz/item/CS_URS_2025_01/184102112" TargetMode="External" /><Relationship Id="rId57" Type="http://schemas.openxmlformats.org/officeDocument/2006/relationships/hyperlink" Target="https://podminky.urs.cz/item/CS_URS_2025_01/184911151" TargetMode="External" /><Relationship Id="rId58" Type="http://schemas.openxmlformats.org/officeDocument/2006/relationships/hyperlink" Target="https://podminky.urs.cz/item/CS_URS_2025_01/185804312" TargetMode="External" /><Relationship Id="rId59" Type="http://schemas.openxmlformats.org/officeDocument/2006/relationships/hyperlink" Target="https://podminky.urs.cz/item/CS_URS_2025_01/998231311" TargetMode="External" /><Relationship Id="rId60"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hyperlink" Target="https://podminky.urs.cz/item/CS_URS_2025_01/185804312" TargetMode="External" /><Relationship Id="rId2" Type="http://schemas.openxmlformats.org/officeDocument/2006/relationships/hyperlink" Target="https://podminky.urs.cz/item/CS_URS_2025_01/185851121" TargetMode="External" /><Relationship Id="rId3" Type="http://schemas.openxmlformats.org/officeDocument/2006/relationships/hyperlink" Target="https://podminky.urs.cz/item/CS_URS_2025_01/184817111" TargetMode="External" /><Relationship Id="rId4" Type="http://schemas.openxmlformats.org/officeDocument/2006/relationships/hyperlink" Target="https://podminky.urs.cz/item/CS_URS_2025_01/111151121" TargetMode="External" /><Relationship Id="rId5" Type="http://schemas.openxmlformats.org/officeDocument/2006/relationships/hyperlink" Target="https://podminky.urs.cz/item/CS_URS_2025_01/111111116" TargetMode="External" /><Relationship Id="rId6" Type="http://schemas.openxmlformats.org/officeDocument/2006/relationships/hyperlink" Target="https://podminky.urs.cz/item/CS_URS_2025_01/185802113" TargetMode="External" /><Relationship Id="rId7" Type="http://schemas.openxmlformats.org/officeDocument/2006/relationships/hyperlink" Target="https://podminky.urs.cz/item/CS_URS_2025_01/998231411" TargetMode="External" /><Relationship Id="rId8" Type="http://schemas.openxmlformats.org/officeDocument/2006/relationships/hyperlink" Target="https://podminky.urs.cz/item/CS_URS_2025_01/185804312" TargetMode="External" /><Relationship Id="rId9" Type="http://schemas.openxmlformats.org/officeDocument/2006/relationships/hyperlink" Target="https://podminky.urs.cz/item/CS_URS_2025_01/185851121" TargetMode="External" /><Relationship Id="rId10" Type="http://schemas.openxmlformats.org/officeDocument/2006/relationships/hyperlink" Target="https://podminky.urs.cz/item/CS_URS_2025_01/184817111" TargetMode="External" /><Relationship Id="rId11" Type="http://schemas.openxmlformats.org/officeDocument/2006/relationships/hyperlink" Target="https://podminky.urs.cz/item/CS_URS_2025_01/184817114" TargetMode="External" /><Relationship Id="rId12" Type="http://schemas.openxmlformats.org/officeDocument/2006/relationships/hyperlink" Target="https://podminky.urs.cz/item/CS_URS_2025_01/111111116" TargetMode="External" /><Relationship Id="rId13" Type="http://schemas.openxmlformats.org/officeDocument/2006/relationships/hyperlink" Target="https://podminky.urs.cz/item/CS_URS_2025_01/185802113" TargetMode="External" /><Relationship Id="rId14" Type="http://schemas.openxmlformats.org/officeDocument/2006/relationships/hyperlink" Target="https://podminky.urs.cz/item/CS_URS_2025_01/184215133R.1" TargetMode="External" /><Relationship Id="rId15" Type="http://schemas.openxmlformats.org/officeDocument/2006/relationships/hyperlink" Target="https://podminky.urs.cz/item/CS_URS_2025_01/184852322" TargetMode="External" /><Relationship Id="rId16" Type="http://schemas.openxmlformats.org/officeDocument/2006/relationships/hyperlink" Target="https://podminky.urs.cz/item/CS_URS_2025_01/184911151" TargetMode="External" /><Relationship Id="rId17" Type="http://schemas.openxmlformats.org/officeDocument/2006/relationships/hyperlink" Target="https://podminky.urs.cz/item/CS_URS_2025_01/184911421.4" TargetMode="External" /><Relationship Id="rId18" Type="http://schemas.openxmlformats.org/officeDocument/2006/relationships/hyperlink" Target="https://podminky.urs.cz/item/CS_URS_2025_01/998231411" TargetMode="External" /><Relationship Id="rId19" Type="http://schemas.openxmlformats.org/officeDocument/2006/relationships/hyperlink" Target="https://podminky.urs.cz/item/CS_URS_2025_01/185804312" TargetMode="External" /><Relationship Id="rId20" Type="http://schemas.openxmlformats.org/officeDocument/2006/relationships/hyperlink" Target="https://podminky.urs.cz/item/CS_URS_2025_01/185851121" TargetMode="External" /><Relationship Id="rId21" Type="http://schemas.openxmlformats.org/officeDocument/2006/relationships/hyperlink" Target="https://podminky.urs.cz/item/CS_URS_2025_01/184817111" TargetMode="External" /><Relationship Id="rId22" Type="http://schemas.openxmlformats.org/officeDocument/2006/relationships/hyperlink" Target="https://podminky.urs.cz/item/CS_URS_2025_01/111111116" TargetMode="External" /><Relationship Id="rId23" Type="http://schemas.openxmlformats.org/officeDocument/2006/relationships/hyperlink" Target="https://podminky.urs.cz/item/CS_URS_2025_01/185802113" TargetMode="External" /><Relationship Id="rId24" Type="http://schemas.openxmlformats.org/officeDocument/2006/relationships/hyperlink" Target="https://podminky.urs.cz/item/CS_URS_2025_01/998231411" TargetMode="External" /><Relationship Id="rId25" Type="http://schemas.openxmlformats.org/officeDocument/2006/relationships/hyperlink" Target="https://podminky.urs.cz/item/CS_URS_2025_01/185804312" TargetMode="External" /><Relationship Id="rId26" Type="http://schemas.openxmlformats.org/officeDocument/2006/relationships/hyperlink" Target="https://podminky.urs.cz/item/CS_URS_2025_01/185851121" TargetMode="External" /><Relationship Id="rId27" Type="http://schemas.openxmlformats.org/officeDocument/2006/relationships/hyperlink" Target="https://podminky.urs.cz/item/CS_URS_2025_01/184817111" TargetMode="External" /><Relationship Id="rId28" Type="http://schemas.openxmlformats.org/officeDocument/2006/relationships/hyperlink" Target="https://podminky.urs.cz/item/CS_URS_2025_01/184817114" TargetMode="External" /><Relationship Id="rId29" Type="http://schemas.openxmlformats.org/officeDocument/2006/relationships/hyperlink" Target="https://podminky.urs.cz/item/CS_URS_2025_01/111111116" TargetMode="External" /><Relationship Id="rId30" Type="http://schemas.openxmlformats.org/officeDocument/2006/relationships/hyperlink" Target="https://podminky.urs.cz/item/CS_URS_2025_01/185802113" TargetMode="External" /><Relationship Id="rId31" Type="http://schemas.openxmlformats.org/officeDocument/2006/relationships/hyperlink" Target="https://podminky.urs.cz/item/CS_URS_2025_01/184911151" TargetMode="External" /><Relationship Id="rId32" Type="http://schemas.openxmlformats.org/officeDocument/2006/relationships/hyperlink" Target="https://podminky.urs.cz/item/CS_URS_2025_01/184911421.4" TargetMode="External" /><Relationship Id="rId33" Type="http://schemas.openxmlformats.org/officeDocument/2006/relationships/hyperlink" Target="https://podminky.urs.cz/item/CS_URS_2025_01/998231411" TargetMode="External" /><Relationship Id="rId34" Type="http://schemas.openxmlformats.org/officeDocument/2006/relationships/hyperlink" Target="https://podminky.urs.cz/item/CS_URS_2025_01/185804312" TargetMode="External" /><Relationship Id="rId35" Type="http://schemas.openxmlformats.org/officeDocument/2006/relationships/hyperlink" Target="https://podminky.urs.cz/item/CS_URS_2025_01/185851121" TargetMode="External" /><Relationship Id="rId36" Type="http://schemas.openxmlformats.org/officeDocument/2006/relationships/hyperlink" Target="https://podminky.urs.cz/item/CS_URS_2025_01/184817111" TargetMode="External" /><Relationship Id="rId37" Type="http://schemas.openxmlformats.org/officeDocument/2006/relationships/hyperlink" Target="https://podminky.urs.cz/item/CS_URS_2025_01/111111116" TargetMode="External" /><Relationship Id="rId38" Type="http://schemas.openxmlformats.org/officeDocument/2006/relationships/hyperlink" Target="https://podminky.urs.cz/item/CS_URS_2025_01/185802113" TargetMode="External" /><Relationship Id="rId39" Type="http://schemas.openxmlformats.org/officeDocument/2006/relationships/hyperlink" Target="https://podminky.urs.cz/item/CS_URS_2025_01/184215173" TargetMode="External" /><Relationship Id="rId40" Type="http://schemas.openxmlformats.org/officeDocument/2006/relationships/hyperlink" Target="https://podminky.urs.cz/item/CS_URS_2025_01/184215152" TargetMode="External" /><Relationship Id="rId41" Type="http://schemas.openxmlformats.org/officeDocument/2006/relationships/hyperlink" Target="https://podminky.urs.cz/item/CS_URS_2025_01/184813161" TargetMode="External" /><Relationship Id="rId42" Type="http://schemas.openxmlformats.org/officeDocument/2006/relationships/hyperlink" Target="https://podminky.urs.cz/item/CS_URS_2025_01/184852322" TargetMode="External" /><Relationship Id="rId43" Type="http://schemas.openxmlformats.org/officeDocument/2006/relationships/hyperlink" Target="https://podminky.urs.cz/item/CS_URS_2025_01/997221858" TargetMode="External" /><Relationship Id="rId44" Type="http://schemas.openxmlformats.org/officeDocument/2006/relationships/hyperlink" Target="https://podminky.urs.cz/item/CS_URS_2025_01/998231411" TargetMode="External" /><Relationship Id="rId45"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hyperlink" Target="https://podminky.urs.cz/item/CS_URS_2025_01/012103000" TargetMode="External" /><Relationship Id="rId2" Type="http://schemas.openxmlformats.org/officeDocument/2006/relationships/hyperlink" Target="https://podminky.urs.cz/item/CS_URS_2025_01/012303000" TargetMode="External" /><Relationship Id="rId3" Type="http://schemas.openxmlformats.org/officeDocument/2006/relationships/hyperlink" Target="https://podminky.urs.cz/item/CS_URS_2025_01/013254000" TargetMode="External" /><Relationship Id="rId4" Type="http://schemas.openxmlformats.org/officeDocument/2006/relationships/hyperlink" Target="https://podminky.urs.cz/item/CS_URS_2025_01/013294000" TargetMode="External" /><Relationship Id="rId5" Type="http://schemas.openxmlformats.org/officeDocument/2006/relationships/hyperlink" Target="https://podminky.urs.cz/item/CS_URS_2025_01/091003000" TargetMode="External" /><Relationship Id="rId6" Type="http://schemas.openxmlformats.org/officeDocument/2006/relationships/hyperlink" Target="https://podminky.urs.cz/item/CS_URS_2025_01/030001000" TargetMode="External" /><Relationship Id="rId7" Type="http://schemas.openxmlformats.org/officeDocument/2006/relationships/hyperlink" Target="https://podminky.urs.cz/item/CS_URS_2025_01/033002000" TargetMode="External" /><Relationship Id="rId8" Type="http://schemas.openxmlformats.org/officeDocument/2006/relationships/hyperlink" Target="https://podminky.urs.cz/item/CS_URS_2025_01/034103000" TargetMode="External" /><Relationship Id="rId9" Type="http://schemas.openxmlformats.org/officeDocument/2006/relationships/hyperlink" Target="https://podminky.urs.cz/item/CS_URS_2025_01/039002000" TargetMode="External" /><Relationship Id="rId10" Type="http://schemas.openxmlformats.org/officeDocument/2006/relationships/hyperlink" Target="https://podminky.urs.cz/item/CS_URS_2025_01/041403000" TargetMode="External" /><Relationship Id="rId11" Type="http://schemas.openxmlformats.org/officeDocument/2006/relationships/hyperlink" Target="https://podminky.urs.cz/item/CS_URS_2025_01/091002000" TargetMode="External" /><Relationship Id="rId12" Type="http://schemas.openxmlformats.org/officeDocument/2006/relationships/hyperlink" Target="https://podminky.urs.cz/item/CS_URS_2025_01/044002000" TargetMode="External" /><Relationship Id="rId13" Type="http://schemas.openxmlformats.org/officeDocument/2006/relationships/hyperlink" Target="https://podminky.urs.cz/item/CS_URS_2025_01/045002000" TargetMode="External" /><Relationship Id="rId14" Type="http://schemas.openxmlformats.org/officeDocument/2006/relationships/hyperlink" Target="https://podminky.urs.cz/item/CS_URS_2025_01/072002000" TargetMode="External" /><Relationship Id="rId15" Type="http://schemas.openxmlformats.org/officeDocument/2006/relationships/hyperlink" Target="https://podminky.urs.cz/item/CS_URS_2025_01/081002000" TargetMode="External" /><Relationship Id="rId16" Type="http://schemas.openxmlformats.org/officeDocument/2006/relationships/hyperlink" Target="https://podminky.urs.cz/item/CS_URS_2025_01/091503000" TargetMode="External" /><Relationship Id="rId17"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hyperlink" Target="https://podminky.urs.cz/item/CS_URS_2025_01/113106134" TargetMode="External" /><Relationship Id="rId2" Type="http://schemas.openxmlformats.org/officeDocument/2006/relationships/hyperlink" Target="https://podminky.urs.cz/item/CS_URS_2025_01/113107164" TargetMode="External" /><Relationship Id="rId3" Type="http://schemas.openxmlformats.org/officeDocument/2006/relationships/hyperlink" Target="https://podminky.urs.cz/item/CS_URS_2025_01/113154124" TargetMode="External" /><Relationship Id="rId4" Type="http://schemas.openxmlformats.org/officeDocument/2006/relationships/hyperlink" Target="https://podminky.urs.cz/item/CS_URS_2025_01/113202111" TargetMode="External" /><Relationship Id="rId5" Type="http://schemas.openxmlformats.org/officeDocument/2006/relationships/hyperlink" Target="https://podminky.urs.cz/item/CS_URS_2025_01/113204111" TargetMode="External" /><Relationship Id="rId6" Type="http://schemas.openxmlformats.org/officeDocument/2006/relationships/hyperlink" Target="https://podminky.urs.cz/item/CS_URS_2025_01/121151103" TargetMode="External" /><Relationship Id="rId7" Type="http://schemas.openxmlformats.org/officeDocument/2006/relationships/hyperlink" Target="https://podminky.urs.cz/item/CS_URS_2025_01/122251104" TargetMode="External" /><Relationship Id="rId8" Type="http://schemas.openxmlformats.org/officeDocument/2006/relationships/hyperlink" Target="https://podminky.urs.cz/item/CS_URS_2025_01/132351102" TargetMode="External" /><Relationship Id="rId9" Type="http://schemas.openxmlformats.org/officeDocument/2006/relationships/hyperlink" Target="https://podminky.urs.cz/item/CS_URS_2025_01/162751137" TargetMode="External" /><Relationship Id="rId10" Type="http://schemas.openxmlformats.org/officeDocument/2006/relationships/hyperlink" Target="https://podminky.urs.cz/item/CS_URS_2025_01/162751139" TargetMode="External" /><Relationship Id="rId11" Type="http://schemas.openxmlformats.org/officeDocument/2006/relationships/hyperlink" Target="https://podminky.urs.cz/item/CS_URS_2025_01/171251101" TargetMode="External" /><Relationship Id="rId12" Type="http://schemas.openxmlformats.org/officeDocument/2006/relationships/hyperlink" Target="https://podminky.urs.cz/item/CS_URS_2025_01/181951112" TargetMode="External" /><Relationship Id="rId13" Type="http://schemas.openxmlformats.org/officeDocument/2006/relationships/hyperlink" Target="https://podminky.urs.cz/item/CS_URS_2025_01/211561111" TargetMode="External" /><Relationship Id="rId14" Type="http://schemas.openxmlformats.org/officeDocument/2006/relationships/hyperlink" Target="https://podminky.urs.cz/item/CS_URS_2025_01/211971121" TargetMode="External" /><Relationship Id="rId15" Type="http://schemas.openxmlformats.org/officeDocument/2006/relationships/hyperlink" Target="https://podminky.urs.cz/item/CS_URS_2025_01/212572111" TargetMode="External" /><Relationship Id="rId16" Type="http://schemas.openxmlformats.org/officeDocument/2006/relationships/hyperlink" Target="https://podminky.urs.cz/item/CS_URS_2025_01/212752112" TargetMode="External" /><Relationship Id="rId17" Type="http://schemas.openxmlformats.org/officeDocument/2006/relationships/hyperlink" Target="https://podminky.urs.cz/item/CS_URS_2025_01/561081111" TargetMode="External" /><Relationship Id="rId18" Type="http://schemas.openxmlformats.org/officeDocument/2006/relationships/hyperlink" Target="https://podminky.urs.cz/item/CS_URS_2025_01/564851111" TargetMode="External" /><Relationship Id="rId19" Type="http://schemas.openxmlformats.org/officeDocument/2006/relationships/hyperlink" Target="https://podminky.urs.cz/item/CS_URS_2025_01/573111112" TargetMode="External" /><Relationship Id="rId20" Type="http://schemas.openxmlformats.org/officeDocument/2006/relationships/hyperlink" Target="https://podminky.urs.cz/item/CS_URS_2025_01/573211109" TargetMode="External" /><Relationship Id="rId21" Type="http://schemas.openxmlformats.org/officeDocument/2006/relationships/hyperlink" Target="https://podminky.urs.cz/item/CS_URS_2025_01/577134111" TargetMode="External" /><Relationship Id="rId22" Type="http://schemas.openxmlformats.org/officeDocument/2006/relationships/hyperlink" Target="https://podminky.urs.cz/item/CS_URS_2025_01/577155112" TargetMode="External" /><Relationship Id="rId23" Type="http://schemas.openxmlformats.org/officeDocument/2006/relationships/hyperlink" Target="https://podminky.urs.cz/item/CS_URS_2025_01/565135101" TargetMode="External" /><Relationship Id="rId24" Type="http://schemas.openxmlformats.org/officeDocument/2006/relationships/hyperlink" Target="https://podminky.urs.cz/item/CS_URS_2025_01/576133211" TargetMode="External" /><Relationship Id="rId25" Type="http://schemas.openxmlformats.org/officeDocument/2006/relationships/hyperlink" Target="https://podminky.urs.cz/item/CS_URS_2025_01/577165032" TargetMode="External" /><Relationship Id="rId26" Type="http://schemas.openxmlformats.org/officeDocument/2006/relationships/hyperlink" Target="https://podminky.urs.cz/item/CS_URS_2025_01/565166102" TargetMode="External" /><Relationship Id="rId27" Type="http://schemas.openxmlformats.org/officeDocument/2006/relationships/hyperlink" Target="https://podminky.urs.cz/item/CS_URS_2025_01/564962111" TargetMode="External" /><Relationship Id="rId28" Type="http://schemas.openxmlformats.org/officeDocument/2006/relationships/hyperlink" Target="https://podminky.urs.cz/item/CS_URS_2023_01/564871111" TargetMode="External" /><Relationship Id="rId29" Type="http://schemas.openxmlformats.org/officeDocument/2006/relationships/hyperlink" Target="https://podminky.urs.cz/item/CS_URS_2025_01/573111112" TargetMode="External" /><Relationship Id="rId30" Type="http://schemas.openxmlformats.org/officeDocument/2006/relationships/hyperlink" Target="https://podminky.urs.cz/item/CS_URS_2025_01/573211109" TargetMode="External" /><Relationship Id="rId31" Type="http://schemas.openxmlformats.org/officeDocument/2006/relationships/hyperlink" Target="https://podminky.urs.cz/item/CS_URS_2025_01/596211112" TargetMode="External" /><Relationship Id="rId32" Type="http://schemas.openxmlformats.org/officeDocument/2006/relationships/hyperlink" Target="https://podminky.urs.cz/item/CS_URS_2025_01/564861111" TargetMode="External" /><Relationship Id="rId33" Type="http://schemas.openxmlformats.org/officeDocument/2006/relationships/hyperlink" Target="https://podminky.urs.cz/item/CS_URS_2025_01/596211211" TargetMode="External" /><Relationship Id="rId34" Type="http://schemas.openxmlformats.org/officeDocument/2006/relationships/hyperlink" Target="https://podminky.urs.cz/item/CS_URS_2023_01/564871111" TargetMode="External" /><Relationship Id="rId35" Type="http://schemas.openxmlformats.org/officeDocument/2006/relationships/hyperlink" Target="https://podminky.urs.cz/item/CS_URS_2025_01/914111111" TargetMode="External" /><Relationship Id="rId36" Type="http://schemas.openxmlformats.org/officeDocument/2006/relationships/hyperlink" Target="https://podminky.urs.cz/item/CS_URS_2025_01/914511112" TargetMode="External" /><Relationship Id="rId37" Type="http://schemas.openxmlformats.org/officeDocument/2006/relationships/hyperlink" Target="https://podminky.urs.cz/item/CS_URS_2025_01/914511112" TargetMode="External" /><Relationship Id="rId38" Type="http://schemas.openxmlformats.org/officeDocument/2006/relationships/hyperlink" Target="https://podminky.urs.cz/item/CS_URS_2025_01/915211111" TargetMode="External" /><Relationship Id="rId39" Type="http://schemas.openxmlformats.org/officeDocument/2006/relationships/hyperlink" Target="https://podminky.urs.cz/item/CS_URS_2025_01/915211121" TargetMode="External" /><Relationship Id="rId40" Type="http://schemas.openxmlformats.org/officeDocument/2006/relationships/hyperlink" Target="https://podminky.urs.cz/item/CS_URS_2025_01/915221111" TargetMode="External" /><Relationship Id="rId41" Type="http://schemas.openxmlformats.org/officeDocument/2006/relationships/hyperlink" Target="https://podminky.urs.cz/item/CS_URS_2025_01/915223121" TargetMode="External" /><Relationship Id="rId42" Type="http://schemas.openxmlformats.org/officeDocument/2006/relationships/hyperlink" Target="https://podminky.urs.cz/item/CS_URS_2025_01/915231111" TargetMode="External" /><Relationship Id="rId43" Type="http://schemas.openxmlformats.org/officeDocument/2006/relationships/hyperlink" Target="https://podminky.urs.cz/item/CS_URS_2025_01/916131213" TargetMode="External" /><Relationship Id="rId44" Type="http://schemas.openxmlformats.org/officeDocument/2006/relationships/hyperlink" Target="https://podminky.urs.cz/item/CS_URS_2025_01/916132111" TargetMode="External" /><Relationship Id="rId45" Type="http://schemas.openxmlformats.org/officeDocument/2006/relationships/hyperlink" Target="https://podminky.urs.cz/item/CS_URS_2025_01/916132112" TargetMode="External" /><Relationship Id="rId46" Type="http://schemas.openxmlformats.org/officeDocument/2006/relationships/hyperlink" Target="https://podminky.urs.cz/item/CS_URS_2025_01/919112212" TargetMode="External" /><Relationship Id="rId47" Type="http://schemas.openxmlformats.org/officeDocument/2006/relationships/hyperlink" Target="https://podminky.urs.cz/item/CS_URS_2025_01/919122111" TargetMode="External" /><Relationship Id="rId48" Type="http://schemas.openxmlformats.org/officeDocument/2006/relationships/hyperlink" Target="https://podminky.urs.cz/item/CS_URS_2025_01/919735114" TargetMode="External" /><Relationship Id="rId49" Type="http://schemas.openxmlformats.org/officeDocument/2006/relationships/hyperlink" Target="https://podminky.urs.cz/item/CS_URS_2025_01/966006131" TargetMode="External" /><Relationship Id="rId50" Type="http://schemas.openxmlformats.org/officeDocument/2006/relationships/hyperlink" Target="https://podminky.urs.cz/item/CS_URS_2025_01/997221551" TargetMode="External" /><Relationship Id="rId51" Type="http://schemas.openxmlformats.org/officeDocument/2006/relationships/hyperlink" Target="https://podminky.urs.cz/item/CS_URS_2025_01/997221559" TargetMode="External" /><Relationship Id="rId52" Type="http://schemas.openxmlformats.org/officeDocument/2006/relationships/hyperlink" Target="https://podminky.urs.cz/item/CS_URS_2025_01/997221611" TargetMode="External" /><Relationship Id="rId53" Type="http://schemas.openxmlformats.org/officeDocument/2006/relationships/hyperlink" Target="https://podminky.urs.cz/item/CS_URS_2025_01/997221615" TargetMode="External" /><Relationship Id="rId54" Type="http://schemas.openxmlformats.org/officeDocument/2006/relationships/hyperlink" Target="https://podminky.urs.cz/item/CS_URS_2025_01/997221645" TargetMode="External" /><Relationship Id="rId55" Type="http://schemas.openxmlformats.org/officeDocument/2006/relationships/hyperlink" Target="https://podminky.urs.cz/item/CS_URS_2025_01/997221873" TargetMode="External" /><Relationship Id="rId56" Type="http://schemas.openxmlformats.org/officeDocument/2006/relationships/hyperlink" Target="https://podminky.urs.cz/item/CS_URS_2025_01/998225111" TargetMode="External" /><Relationship Id="rId57" Type="http://schemas.openxmlformats.org/officeDocument/2006/relationships/hyperlink" Target="https://podminky.urs.cz/item/CS_URS_2025_01/043002000" TargetMode="External" /><Relationship Id="rId58"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hyperlink" Target="https://podminky.urs.cz/item/CS_URS_2025_01/131251104" TargetMode="External" /><Relationship Id="rId2" Type="http://schemas.openxmlformats.org/officeDocument/2006/relationships/hyperlink" Target="https://podminky.urs.cz/item/CS_URS_2025_01/162751117" TargetMode="External" /><Relationship Id="rId3" Type="http://schemas.openxmlformats.org/officeDocument/2006/relationships/hyperlink" Target="https://podminky.urs.cz/item/CS_URS_2025_01/166151101" TargetMode="External" /><Relationship Id="rId4" Type="http://schemas.openxmlformats.org/officeDocument/2006/relationships/hyperlink" Target="https://podminky.urs.cz/item/CS_URS_2025_01/167151111" TargetMode="External" /><Relationship Id="rId5" Type="http://schemas.openxmlformats.org/officeDocument/2006/relationships/hyperlink" Target="https://podminky.urs.cz/item/CS_URS_2025_01/182111112" TargetMode="External" /><Relationship Id="rId6" Type="http://schemas.openxmlformats.org/officeDocument/2006/relationships/hyperlink" Target="https://podminky.urs.cz/item/CS_URS_2025_01/211531111" TargetMode="External" /><Relationship Id="rId7" Type="http://schemas.openxmlformats.org/officeDocument/2006/relationships/hyperlink" Target="https://podminky.urs.cz/item/CS_URS_2025_01/212755216" TargetMode="External" /><Relationship Id="rId8" Type="http://schemas.openxmlformats.org/officeDocument/2006/relationships/hyperlink" Target="https://podminky.urs.cz/item/CS_URS_2025_01/457532111" TargetMode="External" /><Relationship Id="rId9" Type="http://schemas.openxmlformats.org/officeDocument/2006/relationships/hyperlink" Target="https://podminky.urs.cz/item/CS_URS_2025_01/998311011" TargetMode="External" /><Relationship Id="rId10"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hyperlink" Target="https://podminky.urs.cz/item/CS_URS_2025_01/184818232" TargetMode="External" /><Relationship Id="rId2" Type="http://schemas.openxmlformats.org/officeDocument/2006/relationships/hyperlink" Target="https://podminky.urs.cz/item/CS_URS_2025_01/184818233" TargetMode="External" /><Relationship Id="rId3" Type="http://schemas.openxmlformats.org/officeDocument/2006/relationships/hyperlink" Target="https://podminky.urs.cz/item/CS_URS_2025_01/183117432" TargetMode="External" /><Relationship Id="rId4" Type="http://schemas.openxmlformats.org/officeDocument/2006/relationships/hyperlink" Target="https://podminky.urs.cz/item/CS_URS_2025_01/185804312.1" TargetMode="External" /><Relationship Id="rId5" Type="http://schemas.openxmlformats.org/officeDocument/2006/relationships/hyperlink" Target="https://podminky.urs.cz/item/CS_URS_2025_01/181151321" TargetMode="External" /><Relationship Id="rId6" Type="http://schemas.openxmlformats.org/officeDocument/2006/relationships/hyperlink" Target="https://podminky.urs.cz/item/CS_URS_2025_01/182303111" TargetMode="External" /><Relationship Id="rId7" Type="http://schemas.openxmlformats.org/officeDocument/2006/relationships/hyperlink" Target="https://podminky.urs.cz/item/CS_URS_2025_01/181411131" TargetMode="External" /><Relationship Id="rId8" Type="http://schemas.openxmlformats.org/officeDocument/2006/relationships/hyperlink" Target="https://podminky.urs.cz/item/CS_URS_2025_01/183403153" TargetMode="External" /><Relationship Id="rId9" Type="http://schemas.openxmlformats.org/officeDocument/2006/relationships/hyperlink" Target="https://podminky.urs.cz/item/CS_URS_2025_01/185803211.1" TargetMode="External" /><Relationship Id="rId10" Type="http://schemas.openxmlformats.org/officeDocument/2006/relationships/hyperlink" Target="https://podminky.urs.cz/item/CS_URS_2025_01/184852233" TargetMode="External" /><Relationship Id="rId11" Type="http://schemas.openxmlformats.org/officeDocument/2006/relationships/hyperlink" Target="https://podminky.urs.cz/item/CS_URS_2025_01/184852236" TargetMode="External" /><Relationship Id="rId12" Type="http://schemas.openxmlformats.org/officeDocument/2006/relationships/hyperlink" Target="https://podminky.urs.cz/item/CS_URS_2025_01/184401111" TargetMode="External" /><Relationship Id="rId13" Type="http://schemas.openxmlformats.org/officeDocument/2006/relationships/hyperlink" Target="https://podminky.urs.cz/item/CS_URS_2025_01/184502114" TargetMode="External" /><Relationship Id="rId14" Type="http://schemas.openxmlformats.org/officeDocument/2006/relationships/hyperlink" Target="https://podminky.urs.cz/item/CS_URS_2025_01/185804312.2" TargetMode="External" /><Relationship Id="rId15" Type="http://schemas.openxmlformats.org/officeDocument/2006/relationships/hyperlink" Target="https://podminky.urs.cz/item/CS_URS_2025_01/184503121R" TargetMode="External" /><Relationship Id="rId16" Type="http://schemas.openxmlformats.org/officeDocument/2006/relationships/hyperlink" Target="https://podminky.urs.cz/item/CS_URS_2025_01/112151112" TargetMode="External" /><Relationship Id="rId17" Type="http://schemas.openxmlformats.org/officeDocument/2006/relationships/hyperlink" Target="https://podminky.urs.cz/item/CS_URS_2025_01/112151113" TargetMode="External" /><Relationship Id="rId18" Type="http://schemas.openxmlformats.org/officeDocument/2006/relationships/hyperlink" Target="https://podminky.urs.cz/item/CS_URS_2025_01/112251102" TargetMode="External" /><Relationship Id="rId19" Type="http://schemas.openxmlformats.org/officeDocument/2006/relationships/hyperlink" Target="https://podminky.urs.cz/item/CS_URS_2025_01/162201521" TargetMode="External" /><Relationship Id="rId20" Type="http://schemas.openxmlformats.org/officeDocument/2006/relationships/hyperlink" Target="https://podminky.urs.cz/item/CS_URS_2025_01/174251202" TargetMode="External" /><Relationship Id="rId21" Type="http://schemas.openxmlformats.org/officeDocument/2006/relationships/hyperlink" Target="https://podminky.urs.cz/item/CS_URS_2025_01/112155221" TargetMode="External" /><Relationship Id="rId22" Type="http://schemas.openxmlformats.org/officeDocument/2006/relationships/hyperlink" Target="https://podminky.urs.cz/item/CS_URS_2025_01/111211101" TargetMode="External" /><Relationship Id="rId23" Type="http://schemas.openxmlformats.org/officeDocument/2006/relationships/hyperlink" Target="https://podminky.urs.cz/item/CS_URS_2025_01/112155311" TargetMode="External" /><Relationship Id="rId24" Type="http://schemas.openxmlformats.org/officeDocument/2006/relationships/hyperlink" Target="https://podminky.urs.cz/item/CS_URS_2025_01/119005155" TargetMode="External" /><Relationship Id="rId25" Type="http://schemas.openxmlformats.org/officeDocument/2006/relationships/hyperlink" Target="https://podminky.urs.cz/item/CS_URS_2025_01/183101221" TargetMode="External" /><Relationship Id="rId26" Type="http://schemas.openxmlformats.org/officeDocument/2006/relationships/hyperlink" Target="https://podminky.urs.cz/item/CS_URS_2025_01/184102115" TargetMode="External" /><Relationship Id="rId27" Type="http://schemas.openxmlformats.org/officeDocument/2006/relationships/hyperlink" Target="https://podminky.urs.cz/item/CS_URS_2025_01/184852321R" TargetMode="External" /><Relationship Id="rId28" Type="http://schemas.openxmlformats.org/officeDocument/2006/relationships/hyperlink" Target="https://podminky.urs.cz/item/CS_URS_2025_01/213141111" TargetMode="External" /><Relationship Id="rId29" Type="http://schemas.openxmlformats.org/officeDocument/2006/relationships/hyperlink" Target="https://podminky.urs.cz/item/CS_URS_2025_01/185802114" TargetMode="External" /><Relationship Id="rId30" Type="http://schemas.openxmlformats.org/officeDocument/2006/relationships/hyperlink" Target="https://podminky.urs.cz/item/CS_URS_2025_01/899922811R" TargetMode="External" /><Relationship Id="rId31" Type="http://schemas.openxmlformats.org/officeDocument/2006/relationships/hyperlink" Target="https://podminky.urs.cz/item/CS_URS_2025_01/893812212R" TargetMode="External" /><Relationship Id="rId32" Type="http://schemas.openxmlformats.org/officeDocument/2006/relationships/hyperlink" Target="https://podminky.urs.cz/item/CS_URS_2025_01/998231411" TargetMode="External" /><Relationship Id="rId33" Type="http://schemas.openxmlformats.org/officeDocument/2006/relationships/hyperlink" Target="https://podminky.urs.cz/item/CS_URS_2025_01/183451361" TargetMode="External" /><Relationship Id="rId34" Type="http://schemas.openxmlformats.org/officeDocument/2006/relationships/hyperlink" Target="https://podminky.urs.cz/item/CS_URS_2025_01/185803211" TargetMode="External" /><Relationship Id="rId35" Type="http://schemas.openxmlformats.org/officeDocument/2006/relationships/hyperlink" Target="https://podminky.urs.cz/item/CS_URS_2025_01/181451132R" TargetMode="External" /><Relationship Id="rId36" Type="http://schemas.openxmlformats.org/officeDocument/2006/relationships/hyperlink" Target="https://podminky.urs.cz/item/CS_URS_2025_01/111151221" TargetMode="External" /><Relationship Id="rId37" Type="http://schemas.openxmlformats.org/officeDocument/2006/relationships/hyperlink" Target="https://podminky.urs.cz/item/CS_URS_2025_01/119005121" TargetMode="External" /><Relationship Id="rId38" Type="http://schemas.openxmlformats.org/officeDocument/2006/relationships/hyperlink" Target="https://podminky.urs.cz/item/CS_URS_2025_01/183111311" TargetMode="External" /><Relationship Id="rId39" Type="http://schemas.openxmlformats.org/officeDocument/2006/relationships/hyperlink" Target="https://podminky.urs.cz/item/CS_URS_2025_01/183211322.1" TargetMode="External" /><Relationship Id="rId40" Type="http://schemas.openxmlformats.org/officeDocument/2006/relationships/hyperlink" Target="https://podminky.urs.cz/item/CS_URS_2025_01/119005123" TargetMode="External" /><Relationship Id="rId41" Type="http://schemas.openxmlformats.org/officeDocument/2006/relationships/hyperlink" Target="https://podminky.urs.cz/item/CS_URS_2025_01/183111211" TargetMode="External" /><Relationship Id="rId42" Type="http://schemas.openxmlformats.org/officeDocument/2006/relationships/hyperlink" Target="https://podminky.urs.cz/item/CS_URS_2025_01/183211313.1" TargetMode="External" /><Relationship Id="rId43" Type="http://schemas.openxmlformats.org/officeDocument/2006/relationships/hyperlink" Target="https://podminky.urs.cz/item/CS_URS_2025_01/183101314" TargetMode="External" /><Relationship Id="rId44" Type="http://schemas.openxmlformats.org/officeDocument/2006/relationships/hyperlink" Target="https://podminky.urs.cz/item/CS_URS_2025_01/184102112" TargetMode="External" /><Relationship Id="rId45" Type="http://schemas.openxmlformats.org/officeDocument/2006/relationships/hyperlink" Target="https://podminky.urs.cz/item/CS_URS_2025_01/184911151" TargetMode="External" /><Relationship Id="rId46" Type="http://schemas.openxmlformats.org/officeDocument/2006/relationships/hyperlink" Target="https://podminky.urs.cz/item/CS_URS_2025_01/185804312.3" TargetMode="External" /><Relationship Id="rId47" Type="http://schemas.openxmlformats.org/officeDocument/2006/relationships/drawing" Target="../drawings/drawing53.xml" /></Relationships>
</file>

<file path=xl/worksheets/_rels/sheet54.xml.rels>&#65279;<?xml version="1.0" encoding="utf-8"?><Relationships xmlns="http://schemas.openxmlformats.org/package/2006/relationships"><Relationship Id="rId1" Type="http://schemas.openxmlformats.org/officeDocument/2006/relationships/hyperlink" Target="https://podminky.urs.cz/item/CS_URS_2025_01/111151121" TargetMode="External" /><Relationship Id="rId2" Type="http://schemas.openxmlformats.org/officeDocument/2006/relationships/hyperlink" Target="https://podminky.urs.cz/item/CS_URS_2025_01/185804312" TargetMode="External" /><Relationship Id="rId3" Type="http://schemas.openxmlformats.org/officeDocument/2006/relationships/hyperlink" Target="https://podminky.urs.cz/item/CS_URS_2025_01/185851121" TargetMode="External" /><Relationship Id="rId4" Type="http://schemas.openxmlformats.org/officeDocument/2006/relationships/hyperlink" Target="https://podminky.urs.cz/item/CS_URS_2025_01/184817111" TargetMode="External" /><Relationship Id="rId5" Type="http://schemas.openxmlformats.org/officeDocument/2006/relationships/hyperlink" Target="https://podminky.urs.cz/item/CS_URS_2025_01/111111116" TargetMode="External" /><Relationship Id="rId6" Type="http://schemas.openxmlformats.org/officeDocument/2006/relationships/hyperlink" Target="https://podminky.urs.cz/item/CS_URS_2025_01/185802113" TargetMode="External" /><Relationship Id="rId7" Type="http://schemas.openxmlformats.org/officeDocument/2006/relationships/hyperlink" Target="https://podminky.urs.cz/item/CS_URS_2025_01/998231411" TargetMode="External" /><Relationship Id="rId8" Type="http://schemas.openxmlformats.org/officeDocument/2006/relationships/hyperlink" Target="https://podminky.urs.cz/item/CS_URS_2025_01/185804312" TargetMode="External" /><Relationship Id="rId9" Type="http://schemas.openxmlformats.org/officeDocument/2006/relationships/hyperlink" Target="https://podminky.urs.cz/item/CS_URS_2025_01/185851121" TargetMode="External" /><Relationship Id="rId10" Type="http://schemas.openxmlformats.org/officeDocument/2006/relationships/hyperlink" Target="https://podminky.urs.cz/item/CS_URS_2025_01/184817111" TargetMode="External" /><Relationship Id="rId11" Type="http://schemas.openxmlformats.org/officeDocument/2006/relationships/hyperlink" Target="https://podminky.urs.cz/item/CS_URS_2025_01/184817114" TargetMode="External" /><Relationship Id="rId12" Type="http://schemas.openxmlformats.org/officeDocument/2006/relationships/hyperlink" Target="https://podminky.urs.cz/item/CS_URS_2025_01/111111116" TargetMode="External" /><Relationship Id="rId13" Type="http://schemas.openxmlformats.org/officeDocument/2006/relationships/hyperlink" Target="https://podminky.urs.cz/item/CS_URS_2025_01/185802113" TargetMode="External" /><Relationship Id="rId14" Type="http://schemas.openxmlformats.org/officeDocument/2006/relationships/hyperlink" Target="https://podminky.urs.cz/item/CS_URS_2025_01/184215133R.1" TargetMode="External" /><Relationship Id="rId15" Type="http://schemas.openxmlformats.org/officeDocument/2006/relationships/hyperlink" Target="https://podminky.urs.cz/item/CS_URS_2025_01/184852322" TargetMode="External" /><Relationship Id="rId16" Type="http://schemas.openxmlformats.org/officeDocument/2006/relationships/hyperlink" Target="https://podminky.urs.cz/item/CS_URS_2025_01/184911151" TargetMode="External" /><Relationship Id="rId17" Type="http://schemas.openxmlformats.org/officeDocument/2006/relationships/hyperlink" Target="https://podminky.urs.cz/item/CS_URS_2025_01/184911421.4" TargetMode="External" /><Relationship Id="rId18" Type="http://schemas.openxmlformats.org/officeDocument/2006/relationships/hyperlink" Target="https://podminky.urs.cz/item/CS_URS_2025_01/998231411" TargetMode="External" /><Relationship Id="rId19" Type="http://schemas.openxmlformats.org/officeDocument/2006/relationships/hyperlink" Target="https://podminky.urs.cz/item/CS_URS_2025_01/185804312" TargetMode="External" /><Relationship Id="rId20" Type="http://schemas.openxmlformats.org/officeDocument/2006/relationships/hyperlink" Target="https://podminky.urs.cz/item/CS_URS_2025_01/185851121" TargetMode="External" /><Relationship Id="rId21" Type="http://schemas.openxmlformats.org/officeDocument/2006/relationships/hyperlink" Target="https://podminky.urs.cz/item/CS_URS_2025_01/184817111" TargetMode="External" /><Relationship Id="rId22" Type="http://schemas.openxmlformats.org/officeDocument/2006/relationships/hyperlink" Target="https://podminky.urs.cz/item/CS_URS_2025_01/111111116" TargetMode="External" /><Relationship Id="rId23" Type="http://schemas.openxmlformats.org/officeDocument/2006/relationships/hyperlink" Target="https://podminky.urs.cz/item/CS_URS_2025_01/185802113" TargetMode="External" /><Relationship Id="rId24" Type="http://schemas.openxmlformats.org/officeDocument/2006/relationships/hyperlink" Target="https://podminky.urs.cz/item/CS_URS_2025_01/998231411" TargetMode="External" /><Relationship Id="rId25" Type="http://schemas.openxmlformats.org/officeDocument/2006/relationships/hyperlink" Target="https://podminky.urs.cz/item/CS_URS_2025_01/185804312" TargetMode="External" /><Relationship Id="rId26" Type="http://schemas.openxmlformats.org/officeDocument/2006/relationships/hyperlink" Target="https://podminky.urs.cz/item/CS_URS_2025_01/185851121" TargetMode="External" /><Relationship Id="rId27" Type="http://schemas.openxmlformats.org/officeDocument/2006/relationships/hyperlink" Target="https://podminky.urs.cz/item/CS_URS_2025_01/184817111" TargetMode="External" /><Relationship Id="rId28" Type="http://schemas.openxmlformats.org/officeDocument/2006/relationships/hyperlink" Target="https://podminky.urs.cz/item/CS_URS_2025_01/184817114" TargetMode="External" /><Relationship Id="rId29" Type="http://schemas.openxmlformats.org/officeDocument/2006/relationships/hyperlink" Target="https://podminky.urs.cz/item/CS_URS_2025_01/111111116" TargetMode="External" /><Relationship Id="rId30" Type="http://schemas.openxmlformats.org/officeDocument/2006/relationships/hyperlink" Target="https://podminky.urs.cz/item/CS_URS_2025_01/185802113" TargetMode="External" /><Relationship Id="rId31" Type="http://schemas.openxmlformats.org/officeDocument/2006/relationships/hyperlink" Target="https://podminky.urs.cz/item/CS_URS_2025_01/184911151" TargetMode="External" /><Relationship Id="rId32" Type="http://schemas.openxmlformats.org/officeDocument/2006/relationships/hyperlink" Target="https://podminky.urs.cz/item/CS_URS_2025_01/184911421.4" TargetMode="External" /><Relationship Id="rId33" Type="http://schemas.openxmlformats.org/officeDocument/2006/relationships/hyperlink" Target="https://podminky.urs.cz/item/CS_URS_2025_01/998231411" TargetMode="External" /><Relationship Id="rId34" Type="http://schemas.openxmlformats.org/officeDocument/2006/relationships/hyperlink" Target="https://podminky.urs.cz/item/CS_URS_2025_01/185804312" TargetMode="External" /><Relationship Id="rId35" Type="http://schemas.openxmlformats.org/officeDocument/2006/relationships/hyperlink" Target="https://podminky.urs.cz/item/CS_URS_2025_01/185851121" TargetMode="External" /><Relationship Id="rId36" Type="http://schemas.openxmlformats.org/officeDocument/2006/relationships/hyperlink" Target="https://podminky.urs.cz/item/CS_URS_2025_01/184817111" TargetMode="External" /><Relationship Id="rId37" Type="http://schemas.openxmlformats.org/officeDocument/2006/relationships/hyperlink" Target="https://podminky.urs.cz/item/CS_URS_2025_01/111111116" TargetMode="External" /><Relationship Id="rId38" Type="http://schemas.openxmlformats.org/officeDocument/2006/relationships/hyperlink" Target="https://podminky.urs.cz/item/CS_URS_2025_01/185802113" TargetMode="External" /><Relationship Id="rId39" Type="http://schemas.openxmlformats.org/officeDocument/2006/relationships/hyperlink" Target="https://podminky.urs.cz/item/CS_URS_2025_01/184215152" TargetMode="External" /><Relationship Id="rId40" Type="http://schemas.openxmlformats.org/officeDocument/2006/relationships/hyperlink" Target="https://podminky.urs.cz/item/CS_URS_2025_01/184852322" TargetMode="External" /><Relationship Id="rId41" Type="http://schemas.openxmlformats.org/officeDocument/2006/relationships/hyperlink" Target="https://podminky.urs.cz/item/CS_URS_2025_01/997221858" TargetMode="External" /><Relationship Id="rId42" Type="http://schemas.openxmlformats.org/officeDocument/2006/relationships/hyperlink" Target="https://podminky.urs.cz/item/CS_URS_2025_01/998231411" TargetMode="External" /><Relationship Id="rId43" Type="http://schemas.openxmlformats.org/officeDocument/2006/relationships/drawing" Target="../drawings/drawing54.xml" /></Relationships>
</file>

<file path=xl/worksheets/_rels/sheet55.xml.rels>&#65279;<?xml version="1.0" encoding="utf-8"?><Relationships xmlns="http://schemas.openxmlformats.org/package/2006/relationships"><Relationship Id="rId1" Type="http://schemas.openxmlformats.org/officeDocument/2006/relationships/hyperlink" Target="https://podminky.urs.cz/item/CS_URS_2025_01/012103000" TargetMode="External" /><Relationship Id="rId2" Type="http://schemas.openxmlformats.org/officeDocument/2006/relationships/hyperlink" Target="https://podminky.urs.cz/item/CS_URS_2025_01/012303000" TargetMode="External" /><Relationship Id="rId3" Type="http://schemas.openxmlformats.org/officeDocument/2006/relationships/hyperlink" Target="https://podminky.urs.cz/item/CS_URS_2025_01/013254000" TargetMode="External" /><Relationship Id="rId4" Type="http://schemas.openxmlformats.org/officeDocument/2006/relationships/hyperlink" Target="https://podminky.urs.cz/item/CS_URS_2025_01/013294000" TargetMode="External" /><Relationship Id="rId5" Type="http://schemas.openxmlformats.org/officeDocument/2006/relationships/hyperlink" Target="https://podminky.urs.cz/item/CS_URS_2025_01/091003000" TargetMode="External" /><Relationship Id="rId6" Type="http://schemas.openxmlformats.org/officeDocument/2006/relationships/hyperlink" Target="https://podminky.urs.cz/item/CS_URS_2025_01/030001000" TargetMode="External" /><Relationship Id="rId7" Type="http://schemas.openxmlformats.org/officeDocument/2006/relationships/hyperlink" Target="https://podminky.urs.cz/item/CS_URS_2025_01/033002000" TargetMode="External" /><Relationship Id="rId8" Type="http://schemas.openxmlformats.org/officeDocument/2006/relationships/hyperlink" Target="https://podminky.urs.cz/item/CS_URS_2025_01/034103000" TargetMode="External" /><Relationship Id="rId9" Type="http://schemas.openxmlformats.org/officeDocument/2006/relationships/hyperlink" Target="https://podminky.urs.cz/item/CS_URS_2025_01/039002000" TargetMode="External" /><Relationship Id="rId10" Type="http://schemas.openxmlformats.org/officeDocument/2006/relationships/hyperlink" Target="https://podminky.urs.cz/item/CS_URS_2025_01/041403000" TargetMode="External" /><Relationship Id="rId11" Type="http://schemas.openxmlformats.org/officeDocument/2006/relationships/hyperlink" Target="https://podminky.urs.cz/item/CS_URS_2025_01/091002000" TargetMode="External" /><Relationship Id="rId12" Type="http://schemas.openxmlformats.org/officeDocument/2006/relationships/hyperlink" Target="https://podminky.urs.cz/item/CS_URS_2025_01/044002000" TargetMode="External" /><Relationship Id="rId13" Type="http://schemas.openxmlformats.org/officeDocument/2006/relationships/hyperlink" Target="https://podminky.urs.cz/item/CS_URS_2025_01/045002000" TargetMode="External" /><Relationship Id="rId14" Type="http://schemas.openxmlformats.org/officeDocument/2006/relationships/hyperlink" Target="https://podminky.urs.cz/item/CS_URS_2025_01/072002000" TargetMode="External" /><Relationship Id="rId15" Type="http://schemas.openxmlformats.org/officeDocument/2006/relationships/hyperlink" Target="https://podminky.urs.cz/item/CS_URS_2025_01/081002000" TargetMode="External" /><Relationship Id="rId16" Type="http://schemas.openxmlformats.org/officeDocument/2006/relationships/hyperlink" Target="https://podminky.urs.cz/item/CS_URS_2025_01/091503000" TargetMode="External" /><Relationship Id="rId17" Type="http://schemas.openxmlformats.org/officeDocument/2006/relationships/drawing" Target="../drawings/drawing55.xml" /></Relationships>
</file>

<file path=xl/worksheets/_rels/sheet56.xml.rels>&#65279;<?xml version="1.0" encoding="utf-8"?><Relationships xmlns="http://schemas.openxmlformats.org/package/2006/relationships"><Relationship Id="rId1" Type="http://schemas.openxmlformats.org/officeDocument/2006/relationships/hyperlink" Target="https://podminky.urs.cz/item/CS_URS_2025_01/113106134" TargetMode="External" /><Relationship Id="rId2" Type="http://schemas.openxmlformats.org/officeDocument/2006/relationships/hyperlink" Target="https://podminky.urs.cz/item/CS_URS_2025_01/113107163" TargetMode="External" /><Relationship Id="rId3" Type="http://schemas.openxmlformats.org/officeDocument/2006/relationships/hyperlink" Target="https://podminky.urs.cz/item/CS_URS_2025_01/113107165" TargetMode="External" /><Relationship Id="rId4" Type="http://schemas.openxmlformats.org/officeDocument/2006/relationships/hyperlink" Target="https://podminky.urs.cz/item/CS_URS_2023_01/113154124" TargetMode="External" /><Relationship Id="rId5" Type="http://schemas.openxmlformats.org/officeDocument/2006/relationships/hyperlink" Target="https://podminky.urs.cz/item/CS_URS_2023_01/113154336" TargetMode="External" /><Relationship Id="rId6" Type="http://schemas.openxmlformats.org/officeDocument/2006/relationships/hyperlink" Target="https://podminky.urs.cz/item/CS_URS_2025_01/113202111" TargetMode="External" /><Relationship Id="rId7" Type="http://schemas.openxmlformats.org/officeDocument/2006/relationships/hyperlink" Target="https://podminky.urs.cz/item/CS_URS_2025_01/113204111" TargetMode="External" /><Relationship Id="rId8" Type="http://schemas.openxmlformats.org/officeDocument/2006/relationships/hyperlink" Target="https://podminky.urs.cz/item/CS_URS_2025_01/121151103" TargetMode="External" /><Relationship Id="rId9" Type="http://schemas.openxmlformats.org/officeDocument/2006/relationships/hyperlink" Target="https://podminky.urs.cz/item/CS_URS_2025_01/122251104" TargetMode="External" /><Relationship Id="rId10" Type="http://schemas.openxmlformats.org/officeDocument/2006/relationships/hyperlink" Target="https://podminky.urs.cz/item/CS_URS_2025_01/171151103" TargetMode="External" /><Relationship Id="rId11" Type="http://schemas.openxmlformats.org/officeDocument/2006/relationships/hyperlink" Target="https://podminky.urs.cz/item/CS_URS_2025_01/171251101" TargetMode="External" /><Relationship Id="rId12" Type="http://schemas.openxmlformats.org/officeDocument/2006/relationships/hyperlink" Target="https://podminky.urs.cz/item/CS_URS_2025_01/181951112" TargetMode="External" /><Relationship Id="rId13" Type="http://schemas.openxmlformats.org/officeDocument/2006/relationships/hyperlink" Target="https://podminky.urs.cz/item/CS_URS_2025_01/561081111" TargetMode="External" /><Relationship Id="rId14" Type="http://schemas.openxmlformats.org/officeDocument/2006/relationships/hyperlink" Target="https://podminky.urs.cz/item/CS_URS_2025_01/576133211" TargetMode="External" /><Relationship Id="rId15" Type="http://schemas.openxmlformats.org/officeDocument/2006/relationships/hyperlink" Target="https://podminky.urs.cz/item/CS_URS_2025_01/577165032" TargetMode="External" /><Relationship Id="rId16" Type="http://schemas.openxmlformats.org/officeDocument/2006/relationships/hyperlink" Target="https://podminky.urs.cz/item/CS_URS_2025_01/565166102" TargetMode="External" /><Relationship Id="rId17" Type="http://schemas.openxmlformats.org/officeDocument/2006/relationships/hyperlink" Target="https://podminky.urs.cz/item/CS_URS_2025_01/564962111" TargetMode="External" /><Relationship Id="rId18" Type="http://schemas.openxmlformats.org/officeDocument/2006/relationships/hyperlink" Target="https://podminky.urs.cz/item/CS_URS_2025_01/573111112" TargetMode="External" /><Relationship Id="rId19" Type="http://schemas.openxmlformats.org/officeDocument/2006/relationships/hyperlink" Target="https://podminky.urs.cz/item/CS_URS_2025_01/573211109" TargetMode="External" /><Relationship Id="rId20" Type="http://schemas.openxmlformats.org/officeDocument/2006/relationships/hyperlink" Target="https://podminky.urs.cz/item/CS_URS_2025_01/596211112" TargetMode="External" /><Relationship Id="rId21" Type="http://schemas.openxmlformats.org/officeDocument/2006/relationships/hyperlink" Target="https://podminky.urs.cz/item/CS_URS_2025_01/564861111" TargetMode="External" /><Relationship Id="rId22" Type="http://schemas.openxmlformats.org/officeDocument/2006/relationships/hyperlink" Target="https://podminky.urs.cz/item/CS_URS_2025_01/916131213" TargetMode="External" /><Relationship Id="rId23" Type="http://schemas.openxmlformats.org/officeDocument/2006/relationships/hyperlink" Target="https://podminky.urs.cz/item/CS_URS_2025_01/916231213" TargetMode="External" /><Relationship Id="rId24" Type="http://schemas.openxmlformats.org/officeDocument/2006/relationships/hyperlink" Target="https://podminky.urs.cz/item/CS_URS_2025_01/919112212" TargetMode="External" /><Relationship Id="rId25" Type="http://schemas.openxmlformats.org/officeDocument/2006/relationships/hyperlink" Target="https://podminky.urs.cz/item/CS_URS_2025_01/919122111" TargetMode="External" /><Relationship Id="rId26" Type="http://schemas.openxmlformats.org/officeDocument/2006/relationships/hyperlink" Target="https://podminky.urs.cz/item/CS_URS_2025_01/919735114" TargetMode="External" /><Relationship Id="rId27" Type="http://schemas.openxmlformats.org/officeDocument/2006/relationships/hyperlink" Target="https://podminky.urs.cz/item/CS_URS_2023_01/997221551" TargetMode="External" /><Relationship Id="rId28" Type="http://schemas.openxmlformats.org/officeDocument/2006/relationships/hyperlink" Target="https://podminky.urs.cz/item/CS_URS_2023_01/997221559" TargetMode="External" /><Relationship Id="rId29" Type="http://schemas.openxmlformats.org/officeDocument/2006/relationships/hyperlink" Target="https://podminky.urs.cz/item/CS_URS_2025_01/997221611" TargetMode="External" /><Relationship Id="rId30" Type="http://schemas.openxmlformats.org/officeDocument/2006/relationships/hyperlink" Target="https://podminky.urs.cz/item/CS_URS_2025_01/997221615" TargetMode="External" /><Relationship Id="rId31" Type="http://schemas.openxmlformats.org/officeDocument/2006/relationships/hyperlink" Target="https://podminky.urs.cz/item/CS_URS_2025_01/997221655" TargetMode="External" /><Relationship Id="rId32" Type="http://schemas.openxmlformats.org/officeDocument/2006/relationships/hyperlink" Target="https://podminky.urs.cz/item/CS_URS_2025_01/997221665" TargetMode="External" /><Relationship Id="rId33" Type="http://schemas.openxmlformats.org/officeDocument/2006/relationships/hyperlink" Target="https://podminky.urs.cz/item/CS_URS_2025_01/043002000" TargetMode="External" /><Relationship Id="rId34" Type="http://schemas.openxmlformats.org/officeDocument/2006/relationships/drawing" Target="../drawings/drawing56.xml" /></Relationships>
</file>

<file path=xl/worksheets/_rels/sheet57.xml.rels>&#65279;<?xml version="1.0" encoding="utf-8"?><Relationships xmlns="http://schemas.openxmlformats.org/package/2006/relationships"><Relationship Id="rId1" Type="http://schemas.openxmlformats.org/officeDocument/2006/relationships/hyperlink" Target="https://podminky.urs.cz/item/CS_URS_2025_01/012103000" TargetMode="External" /><Relationship Id="rId2" Type="http://schemas.openxmlformats.org/officeDocument/2006/relationships/hyperlink" Target="https://podminky.urs.cz/item/CS_URS_2025_01/012303000" TargetMode="External" /><Relationship Id="rId3" Type="http://schemas.openxmlformats.org/officeDocument/2006/relationships/hyperlink" Target="https://podminky.urs.cz/item/CS_URS_2025_01/013254000" TargetMode="External" /><Relationship Id="rId4" Type="http://schemas.openxmlformats.org/officeDocument/2006/relationships/hyperlink" Target="https://podminky.urs.cz/item/CS_URS_2025_01/013294000" TargetMode="External" /><Relationship Id="rId5" Type="http://schemas.openxmlformats.org/officeDocument/2006/relationships/hyperlink" Target="https://podminky.urs.cz/item/CS_URS_2025_01/091003000" TargetMode="External" /><Relationship Id="rId6" Type="http://schemas.openxmlformats.org/officeDocument/2006/relationships/hyperlink" Target="https://podminky.urs.cz/item/CS_URS_2025_01/030001000" TargetMode="External" /><Relationship Id="rId7" Type="http://schemas.openxmlformats.org/officeDocument/2006/relationships/hyperlink" Target="https://podminky.urs.cz/item/CS_URS_2025_01/033002000" TargetMode="External" /><Relationship Id="rId8" Type="http://schemas.openxmlformats.org/officeDocument/2006/relationships/hyperlink" Target="https://podminky.urs.cz/item/CS_URS_2025_01/034103000" TargetMode="External" /><Relationship Id="rId9" Type="http://schemas.openxmlformats.org/officeDocument/2006/relationships/hyperlink" Target="https://podminky.urs.cz/item/CS_URS_2025_01/039002000" TargetMode="External" /><Relationship Id="rId10" Type="http://schemas.openxmlformats.org/officeDocument/2006/relationships/hyperlink" Target="https://podminky.urs.cz/item/CS_URS_2025_01/041403000" TargetMode="External" /><Relationship Id="rId11" Type="http://schemas.openxmlformats.org/officeDocument/2006/relationships/hyperlink" Target="https://podminky.urs.cz/item/CS_URS_2025_01/091002000" TargetMode="External" /><Relationship Id="rId12" Type="http://schemas.openxmlformats.org/officeDocument/2006/relationships/hyperlink" Target="https://podminky.urs.cz/item/CS_URS_2025_01/044002000" TargetMode="External" /><Relationship Id="rId13" Type="http://schemas.openxmlformats.org/officeDocument/2006/relationships/hyperlink" Target="https://podminky.urs.cz/item/CS_URS_2025_01/045002000" TargetMode="External" /><Relationship Id="rId14" Type="http://schemas.openxmlformats.org/officeDocument/2006/relationships/hyperlink" Target="https://podminky.urs.cz/item/CS_URS_2025_01/072002000" TargetMode="External" /><Relationship Id="rId15" Type="http://schemas.openxmlformats.org/officeDocument/2006/relationships/hyperlink" Target="https://podminky.urs.cz/item/CS_URS_2025_01/081002000" TargetMode="External" /><Relationship Id="rId16" Type="http://schemas.openxmlformats.org/officeDocument/2006/relationships/hyperlink" Target="https://podminky.urs.cz/item/CS_URS_2025_01/091503000" TargetMode="External" /><Relationship Id="rId17" Type="http://schemas.openxmlformats.org/officeDocument/2006/relationships/drawing" Target="../drawings/drawing57.xml" /></Relationships>
</file>

<file path=xl/worksheets/_rels/sheet58.xml.rels>&#65279;<?xml version="1.0" encoding="utf-8"?><Relationships xmlns="http://schemas.openxmlformats.org/package/2006/relationships"><Relationship Id="rId1" Type="http://schemas.openxmlformats.org/officeDocument/2006/relationships/hyperlink" Target="https://podminky.urs.cz/item/CS_URS_2025_01/113106134" TargetMode="External" /><Relationship Id="rId2" Type="http://schemas.openxmlformats.org/officeDocument/2006/relationships/hyperlink" Target="https://podminky.urs.cz/item/CS_URS_2025_01/113107163" TargetMode="External" /><Relationship Id="rId3" Type="http://schemas.openxmlformats.org/officeDocument/2006/relationships/hyperlink" Target="https://podminky.urs.cz/item/CS_URS_2023_01/113154124" TargetMode="External" /><Relationship Id="rId4" Type="http://schemas.openxmlformats.org/officeDocument/2006/relationships/hyperlink" Target="https://podminky.urs.cz/item/CS_URS_2025_01/113202111" TargetMode="External" /><Relationship Id="rId5" Type="http://schemas.openxmlformats.org/officeDocument/2006/relationships/hyperlink" Target="https://podminky.urs.cz/item/CS_URS_2025_01/113204111" TargetMode="External" /><Relationship Id="rId6" Type="http://schemas.openxmlformats.org/officeDocument/2006/relationships/hyperlink" Target="https://podminky.urs.cz/item/CS_URS_2025_01/121151103" TargetMode="External" /><Relationship Id="rId7" Type="http://schemas.openxmlformats.org/officeDocument/2006/relationships/hyperlink" Target="https://podminky.urs.cz/item/CS_URS_2025_01/122251104" TargetMode="External" /><Relationship Id="rId8" Type="http://schemas.openxmlformats.org/officeDocument/2006/relationships/hyperlink" Target="https://podminky.urs.cz/item/CS_URS_2025_01/171251101" TargetMode="External" /><Relationship Id="rId9" Type="http://schemas.openxmlformats.org/officeDocument/2006/relationships/hyperlink" Target="https://podminky.urs.cz/item/CS_URS_2025_01/181951112" TargetMode="External" /><Relationship Id="rId10" Type="http://schemas.openxmlformats.org/officeDocument/2006/relationships/hyperlink" Target="https://podminky.urs.cz/item/CS_URS_2025_01/211561111" TargetMode="External" /><Relationship Id="rId11" Type="http://schemas.openxmlformats.org/officeDocument/2006/relationships/hyperlink" Target="https://podminky.urs.cz/item/CS_URS_2025_01/211971121" TargetMode="External" /><Relationship Id="rId12" Type="http://schemas.openxmlformats.org/officeDocument/2006/relationships/hyperlink" Target="https://podminky.urs.cz/item/CS_URS_2025_01/212572111" TargetMode="External" /><Relationship Id="rId13" Type="http://schemas.openxmlformats.org/officeDocument/2006/relationships/hyperlink" Target="https://podminky.urs.cz/item/CS_URS_2025_01/212752112" TargetMode="External" /><Relationship Id="rId14" Type="http://schemas.openxmlformats.org/officeDocument/2006/relationships/hyperlink" Target="https://podminky.urs.cz/item/CS_URS_2025_01/561081111" TargetMode="External" /><Relationship Id="rId15" Type="http://schemas.openxmlformats.org/officeDocument/2006/relationships/hyperlink" Target="https://podminky.urs.cz/item/CS_URS_2025_01/577134111" TargetMode="External" /><Relationship Id="rId16" Type="http://schemas.openxmlformats.org/officeDocument/2006/relationships/hyperlink" Target="https://podminky.urs.cz/item/CS_URS_2025_01/577155112" TargetMode="External" /><Relationship Id="rId17" Type="http://schemas.openxmlformats.org/officeDocument/2006/relationships/hyperlink" Target="https://podminky.urs.cz/item/CS_URS_2025_01/565135101" TargetMode="External" /><Relationship Id="rId18" Type="http://schemas.openxmlformats.org/officeDocument/2006/relationships/hyperlink" Target="https://podminky.urs.cz/item/CS_URS_2025_01/573111112" TargetMode="External" /><Relationship Id="rId19" Type="http://schemas.openxmlformats.org/officeDocument/2006/relationships/hyperlink" Target="https://podminky.urs.cz/item/CS_URS_2025_01/573211109" TargetMode="External" /><Relationship Id="rId20" Type="http://schemas.openxmlformats.org/officeDocument/2006/relationships/hyperlink" Target="https://podminky.urs.cz/item/CS_URS_2025_01/564851011" TargetMode="External" /><Relationship Id="rId21" Type="http://schemas.openxmlformats.org/officeDocument/2006/relationships/hyperlink" Target="https://podminky.urs.cz/item/CS_URS_2025_01/596211112" TargetMode="External" /><Relationship Id="rId22" Type="http://schemas.openxmlformats.org/officeDocument/2006/relationships/hyperlink" Target="https://podminky.urs.cz/item/CS_URS_2025_01/564861111" TargetMode="External" /><Relationship Id="rId23" Type="http://schemas.openxmlformats.org/officeDocument/2006/relationships/hyperlink" Target="https://podminky.urs.cz/item/CS_URS_2025_01/916131213" TargetMode="External" /><Relationship Id="rId24" Type="http://schemas.openxmlformats.org/officeDocument/2006/relationships/hyperlink" Target="https://podminky.urs.cz/item/CS_URS_2025_01/916231213" TargetMode="External" /><Relationship Id="rId25" Type="http://schemas.openxmlformats.org/officeDocument/2006/relationships/hyperlink" Target="https://podminky.urs.cz/item/CS_URS_2025_01/919112212" TargetMode="External" /><Relationship Id="rId26" Type="http://schemas.openxmlformats.org/officeDocument/2006/relationships/hyperlink" Target="https://podminky.urs.cz/item/CS_URS_2025_01/919122111" TargetMode="External" /><Relationship Id="rId27" Type="http://schemas.openxmlformats.org/officeDocument/2006/relationships/hyperlink" Target="https://podminky.urs.cz/item/CS_URS_2025_01/919735114" TargetMode="External" /><Relationship Id="rId28" Type="http://schemas.openxmlformats.org/officeDocument/2006/relationships/hyperlink" Target="https://podminky.urs.cz/item/CS_URS_2023_01/997221551" TargetMode="External" /><Relationship Id="rId29" Type="http://schemas.openxmlformats.org/officeDocument/2006/relationships/hyperlink" Target="https://podminky.urs.cz/item/CS_URS_2023_01/997221559" TargetMode="External" /><Relationship Id="rId30" Type="http://schemas.openxmlformats.org/officeDocument/2006/relationships/hyperlink" Target="https://podminky.urs.cz/item/CS_URS_2025_01/997221611" TargetMode="External" /><Relationship Id="rId31" Type="http://schemas.openxmlformats.org/officeDocument/2006/relationships/hyperlink" Target="https://podminky.urs.cz/item/CS_URS_2025_01/997221615" TargetMode="External" /><Relationship Id="rId32" Type="http://schemas.openxmlformats.org/officeDocument/2006/relationships/hyperlink" Target="https://podminky.urs.cz/item/CS_URS_2025_01/997221645" TargetMode="External" /><Relationship Id="rId33" Type="http://schemas.openxmlformats.org/officeDocument/2006/relationships/hyperlink" Target="https://podminky.urs.cz/item/CS_URS_2025_01/997221873" TargetMode="External" /><Relationship Id="rId34" Type="http://schemas.openxmlformats.org/officeDocument/2006/relationships/hyperlink" Target="https://podminky.urs.cz/item/CS_URS_2025_01/043002000" TargetMode="External" /><Relationship Id="rId35" Type="http://schemas.openxmlformats.org/officeDocument/2006/relationships/drawing" Target="../drawings/drawing58.xml" /></Relationships>
</file>

<file path=xl/worksheets/_rels/sheet59.xml.rels>&#65279;<?xml version="1.0" encoding="utf-8"?><Relationships xmlns="http://schemas.openxmlformats.org/package/2006/relationships"><Relationship Id="rId1" Type="http://schemas.openxmlformats.org/officeDocument/2006/relationships/drawing" Target="../drawings/drawing59.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131251104" TargetMode="External" /><Relationship Id="rId2" Type="http://schemas.openxmlformats.org/officeDocument/2006/relationships/hyperlink" Target="https://podminky.urs.cz/item/CS_URS_2025_01/132251254" TargetMode="External" /><Relationship Id="rId3" Type="http://schemas.openxmlformats.org/officeDocument/2006/relationships/hyperlink" Target="https://podminky.urs.cz/item/CS_URS_2025_01/162751117" TargetMode="External" /><Relationship Id="rId4" Type="http://schemas.openxmlformats.org/officeDocument/2006/relationships/hyperlink" Target="https://podminky.urs.cz/item/CS_URS_2025_01/166151101" TargetMode="External" /><Relationship Id="rId5" Type="http://schemas.openxmlformats.org/officeDocument/2006/relationships/hyperlink" Target="https://podminky.urs.cz/item/CS_URS_2025_01/167151111" TargetMode="External" /><Relationship Id="rId6" Type="http://schemas.openxmlformats.org/officeDocument/2006/relationships/hyperlink" Target="https://podminky.urs.cz/item/CS_URS_2025_01/171151103" TargetMode="External" /><Relationship Id="rId7" Type="http://schemas.openxmlformats.org/officeDocument/2006/relationships/hyperlink" Target="https://podminky.urs.cz/item/CS_URS_2025_01/175151101" TargetMode="External" /><Relationship Id="rId8" Type="http://schemas.openxmlformats.org/officeDocument/2006/relationships/hyperlink" Target="https://podminky.urs.cz/item/CS_URS_2025_01/182111112" TargetMode="External" /><Relationship Id="rId9" Type="http://schemas.openxmlformats.org/officeDocument/2006/relationships/hyperlink" Target="https://podminky.urs.cz/item/CS_URS_2025_01/211531111" TargetMode="External" /><Relationship Id="rId10" Type="http://schemas.openxmlformats.org/officeDocument/2006/relationships/hyperlink" Target="https://podminky.urs.cz/item/CS_URS_2025_01/212755216" TargetMode="External" /><Relationship Id="rId11" Type="http://schemas.openxmlformats.org/officeDocument/2006/relationships/hyperlink" Target="https://podminky.urs.cz/item/CS_URS_2025_01/273322511" TargetMode="External" /><Relationship Id="rId12" Type="http://schemas.openxmlformats.org/officeDocument/2006/relationships/hyperlink" Target="https://podminky.urs.cz/item/CS_URS_2025_01/273362021" TargetMode="External" /><Relationship Id="rId13" Type="http://schemas.openxmlformats.org/officeDocument/2006/relationships/hyperlink" Target="https://podminky.urs.cz/item/CS_URS_2025_01/457532111" TargetMode="External" /><Relationship Id="rId14" Type="http://schemas.openxmlformats.org/officeDocument/2006/relationships/hyperlink" Target="https://podminky.urs.cz/item/CS_URS_2025_01/271542211" TargetMode="External" /><Relationship Id="rId15" Type="http://schemas.openxmlformats.org/officeDocument/2006/relationships/hyperlink" Target="https://podminky.urs.cz/item/CS_URS_2025_01/327211123" TargetMode="External" /><Relationship Id="rId16" Type="http://schemas.openxmlformats.org/officeDocument/2006/relationships/hyperlink" Target="https://podminky.urs.cz/item/CS_URS_2025_01/382122134" TargetMode="External" /><Relationship Id="rId17" Type="http://schemas.openxmlformats.org/officeDocument/2006/relationships/hyperlink" Target="https://podminky.urs.cz/item/CS_URS_2025_01/382122314" TargetMode="External" /><Relationship Id="rId18" Type="http://schemas.openxmlformats.org/officeDocument/2006/relationships/hyperlink" Target="https://podminky.urs.cz/item/CS_URS_2025_01/386110105" TargetMode="External" /><Relationship Id="rId19" Type="http://schemas.openxmlformats.org/officeDocument/2006/relationships/hyperlink" Target="https://podminky.urs.cz/item/CS_URS_2025_01/451573111" TargetMode="External" /><Relationship Id="rId20" Type="http://schemas.openxmlformats.org/officeDocument/2006/relationships/hyperlink" Target="https://podminky.urs.cz/item/CS_URS_2025_01/451577777" TargetMode="External" /><Relationship Id="rId21" Type="http://schemas.openxmlformats.org/officeDocument/2006/relationships/hyperlink" Target="https://podminky.urs.cz/item/CS_URS_2025_01/463212111" TargetMode="External" /><Relationship Id="rId22" Type="http://schemas.openxmlformats.org/officeDocument/2006/relationships/hyperlink" Target="https://podminky.urs.cz/item/CS_URS_2025_01/871353121" TargetMode="External" /><Relationship Id="rId23" Type="http://schemas.openxmlformats.org/officeDocument/2006/relationships/hyperlink" Target="https://podminky.urs.cz/item/CS_URS_2025_01/891355111" TargetMode="External" /><Relationship Id="rId24" Type="http://schemas.openxmlformats.org/officeDocument/2006/relationships/hyperlink" Target="https://podminky.urs.cz/item/CS_URS_2025_01/893812225" TargetMode="External" /><Relationship Id="rId25" Type="http://schemas.openxmlformats.org/officeDocument/2006/relationships/hyperlink" Target="https://podminky.urs.cz/item/CS_URS_2025_01/894812203" TargetMode="External" /><Relationship Id="rId26" Type="http://schemas.openxmlformats.org/officeDocument/2006/relationships/hyperlink" Target="https://podminky.urs.cz/item/CS_URS_2025_01/894812205" TargetMode="External" /><Relationship Id="rId27" Type="http://schemas.openxmlformats.org/officeDocument/2006/relationships/hyperlink" Target="https://podminky.urs.cz/item/CS_URS_2025_01/894812206" TargetMode="External" /><Relationship Id="rId28" Type="http://schemas.openxmlformats.org/officeDocument/2006/relationships/hyperlink" Target="https://podminky.urs.cz/item/CS_URS_2025_01/894812231" TargetMode="External" /><Relationship Id="rId29" Type="http://schemas.openxmlformats.org/officeDocument/2006/relationships/hyperlink" Target="https://podminky.urs.cz/item/CS_URS_2025_01/894812241" TargetMode="External" /><Relationship Id="rId30" Type="http://schemas.openxmlformats.org/officeDocument/2006/relationships/hyperlink" Target="https://podminky.urs.cz/item/CS_URS_2025_01/894812249" TargetMode="External" /><Relationship Id="rId31" Type="http://schemas.openxmlformats.org/officeDocument/2006/relationships/hyperlink" Target="https://podminky.urs.cz/item/CS_URS_2025_01/894812262" TargetMode="External" /><Relationship Id="rId32" Type="http://schemas.openxmlformats.org/officeDocument/2006/relationships/hyperlink" Target="https://podminky.urs.cz/item/CS_URS_2025_01/899103112" TargetMode="External" /><Relationship Id="rId33" Type="http://schemas.openxmlformats.org/officeDocument/2006/relationships/hyperlink" Target="https://podminky.urs.cz/item/CS_URS_2025_01/899204112" TargetMode="External" /><Relationship Id="rId34" Type="http://schemas.openxmlformats.org/officeDocument/2006/relationships/hyperlink" Target="https://podminky.urs.cz/item/CS_URS_2025_01/899623171" TargetMode="External" /><Relationship Id="rId35" Type="http://schemas.openxmlformats.org/officeDocument/2006/relationships/hyperlink" Target="https://podminky.urs.cz/item/CS_URS_2025_01/998276101" TargetMode="External" /><Relationship Id="rId36" Type="http://schemas.openxmlformats.org/officeDocument/2006/relationships/hyperlink" Target="https://podminky.urs.cz/item/CS_URS_2025_01/998276124" TargetMode="External" /><Relationship Id="rId37" Type="http://schemas.openxmlformats.org/officeDocument/2006/relationships/hyperlink" Target="https://podminky.urs.cz/item/CS_URS_2025_01/981511113" TargetMode="External" /><Relationship Id="rId38" Type="http://schemas.openxmlformats.org/officeDocument/2006/relationships/hyperlink" Target="https://podminky.urs.cz/item/CS_URS_2025_01/711151101" TargetMode="External" /><Relationship Id="rId39" Type="http://schemas.openxmlformats.org/officeDocument/2006/relationships/hyperlink" Target="https://podminky.urs.cz/item/CS_URS_2025_01/998711101" TargetMode="External" /><Relationship Id="rId40" Type="http://schemas.openxmlformats.org/officeDocument/2006/relationships/drawing" Target="../drawings/drawing6.xml" /></Relationships>
</file>

<file path=xl/worksheets/_rels/sheet60.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5_01/012303000" TargetMode="External" /><Relationship Id="rId2" Type="http://schemas.openxmlformats.org/officeDocument/2006/relationships/hyperlink" Target="https://podminky.urs.cz/item/CS_URS_2025_01/013203000" TargetMode="External" /><Relationship Id="rId3" Type="http://schemas.openxmlformats.org/officeDocument/2006/relationships/hyperlink" Target="https://podminky.urs.cz/item/CS_URS_2025_01/013254000" TargetMode="External" /><Relationship Id="rId4"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20" t="s">
        <v>0</v>
      </c>
      <c r="AZ1" s="20" t="s">
        <v>1</v>
      </c>
      <c r="BA1" s="20" t="s">
        <v>2</v>
      </c>
      <c r="BB1" s="20" t="s">
        <v>3</v>
      </c>
      <c r="BT1" s="20" t="s">
        <v>4</v>
      </c>
      <c r="BU1" s="20" t="s">
        <v>4</v>
      </c>
      <c r="BV1" s="20" t="s">
        <v>5</v>
      </c>
    </row>
    <row r="2" s="1" customFormat="1" ht="36.96" customHeight="1">
      <c r="AR2" s="21" t="s">
        <v>6</v>
      </c>
      <c r="AS2" s="1"/>
      <c r="AT2" s="1"/>
      <c r="AU2" s="1"/>
      <c r="AV2" s="1"/>
      <c r="AW2" s="1"/>
      <c r="AX2" s="1"/>
      <c r="AY2" s="1"/>
      <c r="AZ2" s="1"/>
      <c r="BA2" s="1"/>
      <c r="BB2" s="1"/>
      <c r="BC2" s="1"/>
      <c r="BD2" s="1"/>
      <c r="BE2" s="1"/>
      <c r="BS2" s="22" t="s">
        <v>7</v>
      </c>
      <c r="BT2" s="22" t="s">
        <v>8</v>
      </c>
    </row>
    <row r="3" s="1" customFormat="1" ht="6.96" customHeight="1">
      <c r="B3" s="23"/>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c r="BS3" s="22" t="s">
        <v>7</v>
      </c>
      <c r="BT3" s="22" t="s">
        <v>9</v>
      </c>
    </row>
    <row r="4" s="1" customFormat="1" ht="24.96" customHeight="1">
      <c r="B4" s="25"/>
      <c r="D4" s="26" t="s">
        <v>10</v>
      </c>
      <c r="AR4" s="25"/>
      <c r="AS4" s="27" t="s">
        <v>11</v>
      </c>
      <c r="BE4" s="28" t="s">
        <v>12</v>
      </c>
      <c r="BS4" s="22" t="s">
        <v>13</v>
      </c>
    </row>
    <row r="5" s="1" customFormat="1" ht="12" customHeight="1">
      <c r="B5" s="25"/>
      <c r="D5" s="29" t="s">
        <v>14</v>
      </c>
      <c r="K5" s="30" t="s">
        <v>15</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R5" s="25"/>
      <c r="BE5" s="31" t="s">
        <v>16</v>
      </c>
      <c r="BS5" s="22" t="s">
        <v>7</v>
      </c>
    </row>
    <row r="6" s="1" customFormat="1" ht="36.96" customHeight="1">
      <c r="B6" s="25"/>
      <c r="D6" s="32" t="s">
        <v>17</v>
      </c>
      <c r="K6" s="33" t="s">
        <v>18</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R6" s="25"/>
      <c r="BE6" s="34"/>
      <c r="BS6" s="22" t="s">
        <v>7</v>
      </c>
    </row>
    <row r="7" s="1" customFormat="1" ht="12" customHeight="1">
      <c r="B7" s="25"/>
      <c r="D7" s="35" t="s">
        <v>19</v>
      </c>
      <c r="K7" s="30" t="s">
        <v>3</v>
      </c>
      <c r="AK7" s="35" t="s">
        <v>20</v>
      </c>
      <c r="AN7" s="30" t="s">
        <v>3</v>
      </c>
      <c r="AR7" s="25"/>
      <c r="BE7" s="34"/>
      <c r="BS7" s="22" t="s">
        <v>7</v>
      </c>
    </row>
    <row r="8" s="1" customFormat="1" ht="12" customHeight="1">
      <c r="B8" s="25"/>
      <c r="D8" s="35" t="s">
        <v>21</v>
      </c>
      <c r="K8" s="30" t="s">
        <v>22</v>
      </c>
      <c r="AK8" s="35" t="s">
        <v>23</v>
      </c>
      <c r="AN8" s="36" t="s">
        <v>24</v>
      </c>
      <c r="AR8" s="25"/>
      <c r="BE8" s="34"/>
      <c r="BS8" s="22" t="s">
        <v>7</v>
      </c>
    </row>
    <row r="9" s="1" customFormat="1" ht="14.4" customHeight="1">
      <c r="B9" s="25"/>
      <c r="AR9" s="25"/>
      <c r="BE9" s="34"/>
      <c r="BS9" s="22" t="s">
        <v>7</v>
      </c>
    </row>
    <row r="10" s="1" customFormat="1" ht="12" customHeight="1">
      <c r="B10" s="25"/>
      <c r="D10" s="35" t="s">
        <v>25</v>
      </c>
      <c r="AK10" s="35" t="s">
        <v>26</v>
      </c>
      <c r="AN10" s="30" t="s">
        <v>3</v>
      </c>
      <c r="AR10" s="25"/>
      <c r="BE10" s="34"/>
      <c r="BS10" s="22" t="s">
        <v>7</v>
      </c>
    </row>
    <row r="11" s="1" customFormat="1" ht="18.48" customHeight="1">
      <c r="B11" s="25"/>
      <c r="E11" s="30" t="s">
        <v>22</v>
      </c>
      <c r="AK11" s="35" t="s">
        <v>27</v>
      </c>
      <c r="AN11" s="30" t="s">
        <v>3</v>
      </c>
      <c r="AR11" s="25"/>
      <c r="BE11" s="34"/>
      <c r="BS11" s="22" t="s">
        <v>7</v>
      </c>
    </row>
    <row r="12" s="1" customFormat="1" ht="6.96" customHeight="1">
      <c r="B12" s="25"/>
      <c r="AR12" s="25"/>
      <c r="BE12" s="34"/>
      <c r="BS12" s="22" t="s">
        <v>7</v>
      </c>
    </row>
    <row r="13" s="1" customFormat="1" ht="12" customHeight="1">
      <c r="B13" s="25"/>
      <c r="D13" s="35" t="s">
        <v>28</v>
      </c>
      <c r="AK13" s="35" t="s">
        <v>26</v>
      </c>
      <c r="AN13" s="37" t="s">
        <v>29</v>
      </c>
      <c r="AR13" s="25"/>
      <c r="BE13" s="34"/>
      <c r="BS13" s="22" t="s">
        <v>7</v>
      </c>
    </row>
    <row r="14">
      <c r="B14" s="25"/>
      <c r="E14" s="37" t="s">
        <v>29</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27</v>
      </c>
      <c r="AN14" s="37" t="s">
        <v>29</v>
      </c>
      <c r="AR14" s="25"/>
      <c r="BE14" s="34"/>
      <c r="BS14" s="22" t="s">
        <v>7</v>
      </c>
    </row>
    <row r="15" s="1" customFormat="1" ht="6.96" customHeight="1">
      <c r="B15" s="25"/>
      <c r="AR15" s="25"/>
      <c r="BE15" s="34"/>
      <c r="BS15" s="22" t="s">
        <v>4</v>
      </c>
    </row>
    <row r="16" s="1" customFormat="1" ht="12" customHeight="1">
      <c r="B16" s="25"/>
      <c r="D16" s="35" t="s">
        <v>30</v>
      </c>
      <c r="AK16" s="35" t="s">
        <v>26</v>
      </c>
      <c r="AN16" s="30" t="s">
        <v>3</v>
      </c>
      <c r="AR16" s="25"/>
      <c r="BE16" s="34"/>
      <c r="BS16" s="22" t="s">
        <v>4</v>
      </c>
    </row>
    <row r="17" s="1" customFormat="1" ht="18.48" customHeight="1">
      <c r="B17" s="25"/>
      <c r="E17" s="30" t="s">
        <v>22</v>
      </c>
      <c r="AK17" s="35" t="s">
        <v>27</v>
      </c>
      <c r="AN17" s="30" t="s">
        <v>3</v>
      </c>
      <c r="AR17" s="25"/>
      <c r="BE17" s="34"/>
      <c r="BS17" s="22" t="s">
        <v>31</v>
      </c>
    </row>
    <row r="18" s="1" customFormat="1" ht="6.96" customHeight="1">
      <c r="B18" s="25"/>
      <c r="AR18" s="25"/>
      <c r="BE18" s="34"/>
      <c r="BS18" s="22" t="s">
        <v>7</v>
      </c>
    </row>
    <row r="19" s="1" customFormat="1" ht="12" customHeight="1">
      <c r="B19" s="25"/>
      <c r="D19" s="35" t="s">
        <v>32</v>
      </c>
      <c r="AK19" s="35" t="s">
        <v>26</v>
      </c>
      <c r="AN19" s="30" t="s">
        <v>3</v>
      </c>
      <c r="AR19" s="25"/>
      <c r="BE19" s="34"/>
      <c r="BS19" s="22" t="s">
        <v>7</v>
      </c>
    </row>
    <row r="20" s="1" customFormat="1" ht="18.48" customHeight="1">
      <c r="B20" s="25"/>
      <c r="E20" s="30" t="s">
        <v>22</v>
      </c>
      <c r="AK20" s="35" t="s">
        <v>27</v>
      </c>
      <c r="AN20" s="30" t="s">
        <v>3</v>
      </c>
      <c r="AR20" s="25"/>
      <c r="BE20" s="34"/>
      <c r="BS20" s="22" t="s">
        <v>4</v>
      </c>
    </row>
    <row r="21" s="1" customFormat="1" ht="6.96" customHeight="1">
      <c r="B21" s="25"/>
      <c r="AR21" s="25"/>
      <c r="BE21" s="34"/>
    </row>
    <row r="22" s="1" customFormat="1" ht="12" customHeight="1">
      <c r="B22" s="25"/>
      <c r="D22" s="35" t="s">
        <v>33</v>
      </c>
      <c r="AR22" s="25"/>
      <c r="BE22" s="34"/>
    </row>
    <row r="23" s="1" customFormat="1" ht="47.25" customHeight="1">
      <c r="B23" s="25"/>
      <c r="E23" s="39" t="s">
        <v>34</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R23" s="25"/>
      <c r="BE23" s="34"/>
    </row>
    <row r="24" s="1" customFormat="1" ht="6.96" customHeight="1">
      <c r="B24" s="25"/>
      <c r="AR24" s="25"/>
      <c r="BE24" s="34"/>
    </row>
    <row r="25" s="1" customFormat="1" ht="6.96" customHeight="1">
      <c r="B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R25" s="25"/>
      <c r="BE25" s="34"/>
    </row>
    <row r="26" s="2" customFormat="1" ht="25.92" customHeight="1">
      <c r="A26" s="41"/>
      <c r="B26" s="42"/>
      <c r="C26" s="41"/>
      <c r="D26" s="43" t="s">
        <v>35</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1"/>
      <c r="AQ26" s="41"/>
      <c r="AR26" s="42"/>
      <c r="BE26" s="34"/>
    </row>
    <row r="27" s="2" customFormat="1" ht="6.96" customHeight="1">
      <c r="A27" s="41"/>
      <c r="B27" s="42"/>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2"/>
      <c r="BE27" s="34"/>
    </row>
    <row r="28" s="2" customFormat="1">
      <c r="A28" s="41"/>
      <c r="B28" s="42"/>
      <c r="C28" s="41"/>
      <c r="D28" s="41"/>
      <c r="E28" s="41"/>
      <c r="F28" s="41"/>
      <c r="G28" s="41"/>
      <c r="H28" s="41"/>
      <c r="I28" s="41"/>
      <c r="J28" s="41"/>
      <c r="K28" s="41"/>
      <c r="L28" s="46" t="s">
        <v>36</v>
      </c>
      <c r="M28" s="46"/>
      <c r="N28" s="46"/>
      <c r="O28" s="46"/>
      <c r="P28" s="46"/>
      <c r="Q28" s="41"/>
      <c r="R28" s="41"/>
      <c r="S28" s="41"/>
      <c r="T28" s="41"/>
      <c r="U28" s="41"/>
      <c r="V28" s="41"/>
      <c r="W28" s="46" t="s">
        <v>37</v>
      </c>
      <c r="X28" s="46"/>
      <c r="Y28" s="46"/>
      <c r="Z28" s="46"/>
      <c r="AA28" s="46"/>
      <c r="AB28" s="46"/>
      <c r="AC28" s="46"/>
      <c r="AD28" s="46"/>
      <c r="AE28" s="46"/>
      <c r="AF28" s="41"/>
      <c r="AG28" s="41"/>
      <c r="AH28" s="41"/>
      <c r="AI28" s="41"/>
      <c r="AJ28" s="41"/>
      <c r="AK28" s="46" t="s">
        <v>38</v>
      </c>
      <c r="AL28" s="46"/>
      <c r="AM28" s="46"/>
      <c r="AN28" s="46"/>
      <c r="AO28" s="46"/>
      <c r="AP28" s="41"/>
      <c r="AQ28" s="41"/>
      <c r="AR28" s="42"/>
      <c r="BE28" s="34"/>
    </row>
    <row r="29" s="3" customFormat="1" ht="14.4" customHeight="1">
      <c r="A29" s="3"/>
      <c r="B29" s="47"/>
      <c r="C29" s="3"/>
      <c r="D29" s="35" t="s">
        <v>39</v>
      </c>
      <c r="E29" s="3"/>
      <c r="F29" s="35" t="s">
        <v>40</v>
      </c>
      <c r="G29" s="3"/>
      <c r="H29" s="3"/>
      <c r="I29" s="3"/>
      <c r="J29" s="3"/>
      <c r="K29" s="3"/>
      <c r="L29" s="48">
        <v>0.20999999999999999</v>
      </c>
      <c r="M29" s="3"/>
      <c r="N29" s="3"/>
      <c r="O29" s="3"/>
      <c r="P29" s="3"/>
      <c r="Q29" s="3"/>
      <c r="R29" s="3"/>
      <c r="S29" s="3"/>
      <c r="T29" s="3"/>
      <c r="U29" s="3"/>
      <c r="V29" s="3"/>
      <c r="W29" s="49">
        <f>ROUND(AZ54, 2)</f>
        <v>0</v>
      </c>
      <c r="X29" s="3"/>
      <c r="Y29" s="3"/>
      <c r="Z29" s="3"/>
      <c r="AA29" s="3"/>
      <c r="AB29" s="3"/>
      <c r="AC29" s="3"/>
      <c r="AD29" s="3"/>
      <c r="AE29" s="3"/>
      <c r="AF29" s="3"/>
      <c r="AG29" s="3"/>
      <c r="AH29" s="3"/>
      <c r="AI29" s="3"/>
      <c r="AJ29" s="3"/>
      <c r="AK29" s="49">
        <f>ROUND(AV54, 2)</f>
        <v>0</v>
      </c>
      <c r="AL29" s="3"/>
      <c r="AM29" s="3"/>
      <c r="AN29" s="3"/>
      <c r="AO29" s="3"/>
      <c r="AP29" s="3"/>
      <c r="AQ29" s="3"/>
      <c r="AR29" s="47"/>
      <c r="BE29" s="50"/>
    </row>
    <row r="30" s="3" customFormat="1" ht="14.4" customHeight="1">
      <c r="A30" s="3"/>
      <c r="B30" s="47"/>
      <c r="C30" s="3"/>
      <c r="D30" s="3"/>
      <c r="E30" s="3"/>
      <c r="F30" s="35" t="s">
        <v>41</v>
      </c>
      <c r="G30" s="3"/>
      <c r="H30" s="3"/>
      <c r="I30" s="3"/>
      <c r="J30" s="3"/>
      <c r="K30" s="3"/>
      <c r="L30" s="48">
        <v>0.12</v>
      </c>
      <c r="M30" s="3"/>
      <c r="N30" s="3"/>
      <c r="O30" s="3"/>
      <c r="P30" s="3"/>
      <c r="Q30" s="3"/>
      <c r="R30" s="3"/>
      <c r="S30" s="3"/>
      <c r="T30" s="3"/>
      <c r="U30" s="3"/>
      <c r="V30" s="3"/>
      <c r="W30" s="49">
        <f>ROUND(BA54, 2)</f>
        <v>0</v>
      </c>
      <c r="X30" s="3"/>
      <c r="Y30" s="3"/>
      <c r="Z30" s="3"/>
      <c r="AA30" s="3"/>
      <c r="AB30" s="3"/>
      <c r="AC30" s="3"/>
      <c r="AD30" s="3"/>
      <c r="AE30" s="3"/>
      <c r="AF30" s="3"/>
      <c r="AG30" s="3"/>
      <c r="AH30" s="3"/>
      <c r="AI30" s="3"/>
      <c r="AJ30" s="3"/>
      <c r="AK30" s="49">
        <f>ROUND(AW54, 2)</f>
        <v>0</v>
      </c>
      <c r="AL30" s="3"/>
      <c r="AM30" s="3"/>
      <c r="AN30" s="3"/>
      <c r="AO30" s="3"/>
      <c r="AP30" s="3"/>
      <c r="AQ30" s="3"/>
      <c r="AR30" s="47"/>
      <c r="BE30" s="50"/>
    </row>
    <row r="31" hidden="1" s="3" customFormat="1" ht="14.4" customHeight="1">
      <c r="A31" s="3"/>
      <c r="B31" s="47"/>
      <c r="C31" s="3"/>
      <c r="D31" s="3"/>
      <c r="E31" s="3"/>
      <c r="F31" s="35" t="s">
        <v>42</v>
      </c>
      <c r="G31" s="3"/>
      <c r="H31" s="3"/>
      <c r="I31" s="3"/>
      <c r="J31" s="3"/>
      <c r="K31" s="3"/>
      <c r="L31" s="48">
        <v>0.20999999999999999</v>
      </c>
      <c r="M31" s="3"/>
      <c r="N31" s="3"/>
      <c r="O31" s="3"/>
      <c r="P31" s="3"/>
      <c r="Q31" s="3"/>
      <c r="R31" s="3"/>
      <c r="S31" s="3"/>
      <c r="T31" s="3"/>
      <c r="U31" s="3"/>
      <c r="V31" s="3"/>
      <c r="W31" s="49">
        <f>ROUND(BB54, 2)</f>
        <v>0</v>
      </c>
      <c r="X31" s="3"/>
      <c r="Y31" s="3"/>
      <c r="Z31" s="3"/>
      <c r="AA31" s="3"/>
      <c r="AB31" s="3"/>
      <c r="AC31" s="3"/>
      <c r="AD31" s="3"/>
      <c r="AE31" s="3"/>
      <c r="AF31" s="3"/>
      <c r="AG31" s="3"/>
      <c r="AH31" s="3"/>
      <c r="AI31" s="3"/>
      <c r="AJ31" s="3"/>
      <c r="AK31" s="49">
        <v>0</v>
      </c>
      <c r="AL31" s="3"/>
      <c r="AM31" s="3"/>
      <c r="AN31" s="3"/>
      <c r="AO31" s="3"/>
      <c r="AP31" s="3"/>
      <c r="AQ31" s="3"/>
      <c r="AR31" s="47"/>
      <c r="BE31" s="50"/>
    </row>
    <row r="32" hidden="1" s="3" customFormat="1" ht="14.4" customHeight="1">
      <c r="A32" s="3"/>
      <c r="B32" s="47"/>
      <c r="C32" s="3"/>
      <c r="D32" s="3"/>
      <c r="E32" s="3"/>
      <c r="F32" s="35" t="s">
        <v>43</v>
      </c>
      <c r="G32" s="3"/>
      <c r="H32" s="3"/>
      <c r="I32" s="3"/>
      <c r="J32" s="3"/>
      <c r="K32" s="3"/>
      <c r="L32" s="48">
        <v>0.12</v>
      </c>
      <c r="M32" s="3"/>
      <c r="N32" s="3"/>
      <c r="O32" s="3"/>
      <c r="P32" s="3"/>
      <c r="Q32" s="3"/>
      <c r="R32" s="3"/>
      <c r="S32" s="3"/>
      <c r="T32" s="3"/>
      <c r="U32" s="3"/>
      <c r="V32" s="3"/>
      <c r="W32" s="49">
        <f>ROUND(BC54, 2)</f>
        <v>0</v>
      </c>
      <c r="X32" s="3"/>
      <c r="Y32" s="3"/>
      <c r="Z32" s="3"/>
      <c r="AA32" s="3"/>
      <c r="AB32" s="3"/>
      <c r="AC32" s="3"/>
      <c r="AD32" s="3"/>
      <c r="AE32" s="3"/>
      <c r="AF32" s="3"/>
      <c r="AG32" s="3"/>
      <c r="AH32" s="3"/>
      <c r="AI32" s="3"/>
      <c r="AJ32" s="3"/>
      <c r="AK32" s="49">
        <v>0</v>
      </c>
      <c r="AL32" s="3"/>
      <c r="AM32" s="3"/>
      <c r="AN32" s="3"/>
      <c r="AO32" s="3"/>
      <c r="AP32" s="3"/>
      <c r="AQ32" s="3"/>
      <c r="AR32" s="47"/>
      <c r="BE32" s="50"/>
    </row>
    <row r="33" hidden="1" s="3" customFormat="1" ht="14.4" customHeight="1">
      <c r="A33" s="3"/>
      <c r="B33" s="47"/>
      <c r="C33" s="3"/>
      <c r="D33" s="3"/>
      <c r="E33" s="3"/>
      <c r="F33" s="35" t="s">
        <v>44</v>
      </c>
      <c r="G33" s="3"/>
      <c r="H33" s="3"/>
      <c r="I33" s="3"/>
      <c r="J33" s="3"/>
      <c r="K33" s="3"/>
      <c r="L33" s="48">
        <v>0</v>
      </c>
      <c r="M33" s="3"/>
      <c r="N33" s="3"/>
      <c r="O33" s="3"/>
      <c r="P33" s="3"/>
      <c r="Q33" s="3"/>
      <c r="R33" s="3"/>
      <c r="S33" s="3"/>
      <c r="T33" s="3"/>
      <c r="U33" s="3"/>
      <c r="V33" s="3"/>
      <c r="W33" s="49">
        <f>ROUND(BD54, 2)</f>
        <v>0</v>
      </c>
      <c r="X33" s="3"/>
      <c r="Y33" s="3"/>
      <c r="Z33" s="3"/>
      <c r="AA33" s="3"/>
      <c r="AB33" s="3"/>
      <c r="AC33" s="3"/>
      <c r="AD33" s="3"/>
      <c r="AE33" s="3"/>
      <c r="AF33" s="3"/>
      <c r="AG33" s="3"/>
      <c r="AH33" s="3"/>
      <c r="AI33" s="3"/>
      <c r="AJ33" s="3"/>
      <c r="AK33" s="49">
        <v>0</v>
      </c>
      <c r="AL33" s="3"/>
      <c r="AM33" s="3"/>
      <c r="AN33" s="3"/>
      <c r="AO33" s="3"/>
      <c r="AP33" s="3"/>
      <c r="AQ33" s="3"/>
      <c r="AR33" s="47"/>
      <c r="BE33" s="3"/>
    </row>
    <row r="34" s="2" customFormat="1" ht="6.96" customHeight="1">
      <c r="A34" s="41"/>
      <c r="B34" s="42"/>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2"/>
      <c r="BE34" s="41"/>
    </row>
    <row r="35" s="2" customFormat="1" ht="25.92" customHeight="1">
      <c r="A35" s="41"/>
      <c r="B35" s="42"/>
      <c r="C35" s="51"/>
      <c r="D35" s="52" t="s">
        <v>45</v>
      </c>
      <c r="E35" s="53"/>
      <c r="F35" s="53"/>
      <c r="G35" s="53"/>
      <c r="H35" s="53"/>
      <c r="I35" s="53"/>
      <c r="J35" s="53"/>
      <c r="K35" s="53"/>
      <c r="L35" s="53"/>
      <c r="M35" s="53"/>
      <c r="N35" s="53"/>
      <c r="O35" s="53"/>
      <c r="P35" s="53"/>
      <c r="Q35" s="53"/>
      <c r="R35" s="53"/>
      <c r="S35" s="53"/>
      <c r="T35" s="54" t="s">
        <v>46</v>
      </c>
      <c r="U35" s="53"/>
      <c r="V35" s="53"/>
      <c r="W35" s="53"/>
      <c r="X35" s="55" t="s">
        <v>47</v>
      </c>
      <c r="Y35" s="53"/>
      <c r="Z35" s="53"/>
      <c r="AA35" s="53"/>
      <c r="AB35" s="53"/>
      <c r="AC35" s="53"/>
      <c r="AD35" s="53"/>
      <c r="AE35" s="53"/>
      <c r="AF35" s="53"/>
      <c r="AG35" s="53"/>
      <c r="AH35" s="53"/>
      <c r="AI35" s="53"/>
      <c r="AJ35" s="53"/>
      <c r="AK35" s="56">
        <f>SUM(AK26:AK33)</f>
        <v>0</v>
      </c>
      <c r="AL35" s="53"/>
      <c r="AM35" s="53"/>
      <c r="AN35" s="53"/>
      <c r="AO35" s="57"/>
      <c r="AP35" s="51"/>
      <c r="AQ35" s="51"/>
      <c r="AR35" s="42"/>
      <c r="BE35" s="41"/>
    </row>
    <row r="36" s="2" customFormat="1" ht="6.96" customHeight="1">
      <c r="A36" s="41"/>
      <c r="B36" s="42"/>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2"/>
      <c r="BE36" s="41"/>
    </row>
    <row r="37" s="2" customFormat="1" ht="6.96" customHeight="1">
      <c r="A37" s="41"/>
      <c r="B37" s="58"/>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42"/>
      <c r="BE37" s="41"/>
    </row>
    <row r="41" s="2" customFormat="1" ht="6.96" customHeight="1">
      <c r="A41" s="41"/>
      <c r="B41" s="60"/>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42"/>
      <c r="BE41" s="41"/>
    </row>
    <row r="42" s="2" customFormat="1" ht="24.96" customHeight="1">
      <c r="A42" s="41"/>
      <c r="B42" s="42"/>
      <c r="C42" s="26" t="s">
        <v>48</v>
      </c>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2"/>
      <c r="BE42" s="41"/>
    </row>
    <row r="43" s="2" customFormat="1" ht="6.96" customHeight="1">
      <c r="A43" s="41"/>
      <c r="B43" s="42"/>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2"/>
      <c r="BE43" s="41"/>
    </row>
    <row r="44" s="4" customFormat="1" ht="12" customHeight="1">
      <c r="A44" s="4"/>
      <c r="B44" s="62"/>
      <c r="C44" s="35" t="s">
        <v>14</v>
      </c>
      <c r="D44" s="4"/>
      <c r="E44" s="4"/>
      <c r="F44" s="4"/>
      <c r="G44" s="4"/>
      <c r="H44" s="4"/>
      <c r="I44" s="4"/>
      <c r="J44" s="4"/>
      <c r="K44" s="4"/>
      <c r="L44" s="4" t="str">
        <f>K5</f>
        <v>roz08xx</v>
      </c>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62"/>
      <c r="BE44" s="4"/>
    </row>
    <row r="45" s="5" customFormat="1" ht="36.96" customHeight="1">
      <c r="A45" s="5"/>
      <c r="B45" s="63"/>
      <c r="C45" s="64" t="s">
        <v>17</v>
      </c>
      <c r="D45" s="5"/>
      <c r="E45" s="5"/>
      <c r="F45" s="5"/>
      <c r="G45" s="5"/>
      <c r="H45" s="5"/>
      <c r="I45" s="5"/>
      <c r="J45" s="5"/>
      <c r="K45" s="5"/>
      <c r="L45" s="65" t="str">
        <f>K6</f>
        <v>Revitalizace multimodálního uzlu ve Dvoře Králové nad Labem - etapa I-VI.</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63"/>
      <c r="BE45" s="5"/>
    </row>
    <row r="46" s="2" customFormat="1" ht="6.96" customHeight="1">
      <c r="A46" s="41"/>
      <c r="B46" s="42"/>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2"/>
      <c r="BE46" s="41"/>
    </row>
    <row r="47" s="2" customFormat="1" ht="12" customHeight="1">
      <c r="A47" s="41"/>
      <c r="B47" s="42"/>
      <c r="C47" s="35" t="s">
        <v>21</v>
      </c>
      <c r="D47" s="41"/>
      <c r="E47" s="41"/>
      <c r="F47" s="41"/>
      <c r="G47" s="41"/>
      <c r="H47" s="41"/>
      <c r="I47" s="41"/>
      <c r="J47" s="41"/>
      <c r="K47" s="41"/>
      <c r="L47" s="66" t="str">
        <f>IF(K8="","",K8)</f>
        <v xml:space="preserve"> </v>
      </c>
      <c r="M47" s="41"/>
      <c r="N47" s="41"/>
      <c r="O47" s="41"/>
      <c r="P47" s="41"/>
      <c r="Q47" s="41"/>
      <c r="R47" s="41"/>
      <c r="S47" s="41"/>
      <c r="T47" s="41"/>
      <c r="U47" s="41"/>
      <c r="V47" s="41"/>
      <c r="W47" s="41"/>
      <c r="X47" s="41"/>
      <c r="Y47" s="41"/>
      <c r="Z47" s="41"/>
      <c r="AA47" s="41"/>
      <c r="AB47" s="41"/>
      <c r="AC47" s="41"/>
      <c r="AD47" s="41"/>
      <c r="AE47" s="41"/>
      <c r="AF47" s="41"/>
      <c r="AG47" s="41"/>
      <c r="AH47" s="41"/>
      <c r="AI47" s="35" t="s">
        <v>23</v>
      </c>
      <c r="AJ47" s="41"/>
      <c r="AK47" s="41"/>
      <c r="AL47" s="41"/>
      <c r="AM47" s="67" t="str">
        <f>IF(AN8= "","",AN8)</f>
        <v>26. 8. 2025</v>
      </c>
      <c r="AN47" s="67"/>
      <c r="AO47" s="41"/>
      <c r="AP47" s="41"/>
      <c r="AQ47" s="41"/>
      <c r="AR47" s="42"/>
      <c r="BE47" s="41"/>
    </row>
    <row r="48" s="2" customFormat="1" ht="6.96" customHeight="1">
      <c r="A48" s="41"/>
      <c r="B48" s="42"/>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2"/>
      <c r="BE48" s="41"/>
    </row>
    <row r="49" s="2" customFormat="1" ht="15.15" customHeight="1">
      <c r="A49" s="41"/>
      <c r="B49" s="42"/>
      <c r="C49" s="35" t="s">
        <v>25</v>
      </c>
      <c r="D49" s="41"/>
      <c r="E49" s="41"/>
      <c r="F49" s="41"/>
      <c r="G49" s="41"/>
      <c r="H49" s="41"/>
      <c r="I49" s="41"/>
      <c r="J49" s="41"/>
      <c r="K49" s="41"/>
      <c r="L49" s="4" t="str">
        <f>IF(E11= "","",E11)</f>
        <v xml:space="preserve"> </v>
      </c>
      <c r="M49" s="41"/>
      <c r="N49" s="41"/>
      <c r="O49" s="41"/>
      <c r="P49" s="41"/>
      <c r="Q49" s="41"/>
      <c r="R49" s="41"/>
      <c r="S49" s="41"/>
      <c r="T49" s="41"/>
      <c r="U49" s="41"/>
      <c r="V49" s="41"/>
      <c r="W49" s="41"/>
      <c r="X49" s="41"/>
      <c r="Y49" s="41"/>
      <c r="Z49" s="41"/>
      <c r="AA49" s="41"/>
      <c r="AB49" s="41"/>
      <c r="AC49" s="41"/>
      <c r="AD49" s="41"/>
      <c r="AE49" s="41"/>
      <c r="AF49" s="41"/>
      <c r="AG49" s="41"/>
      <c r="AH49" s="41"/>
      <c r="AI49" s="35" t="s">
        <v>30</v>
      </c>
      <c r="AJ49" s="41"/>
      <c r="AK49" s="41"/>
      <c r="AL49" s="41"/>
      <c r="AM49" s="68" t="str">
        <f>IF(E17="","",E17)</f>
        <v xml:space="preserve"> </v>
      </c>
      <c r="AN49" s="4"/>
      <c r="AO49" s="4"/>
      <c r="AP49" s="4"/>
      <c r="AQ49" s="41"/>
      <c r="AR49" s="42"/>
      <c r="AS49" s="69" t="s">
        <v>49</v>
      </c>
      <c r="AT49" s="70"/>
      <c r="AU49" s="71"/>
      <c r="AV49" s="71"/>
      <c r="AW49" s="71"/>
      <c r="AX49" s="71"/>
      <c r="AY49" s="71"/>
      <c r="AZ49" s="71"/>
      <c r="BA49" s="71"/>
      <c r="BB49" s="71"/>
      <c r="BC49" s="71"/>
      <c r="BD49" s="72"/>
      <c r="BE49" s="41"/>
    </row>
    <row r="50" s="2" customFormat="1" ht="15.15" customHeight="1">
      <c r="A50" s="41"/>
      <c r="B50" s="42"/>
      <c r="C50" s="35" t="s">
        <v>28</v>
      </c>
      <c r="D50" s="41"/>
      <c r="E50" s="41"/>
      <c r="F50" s="41"/>
      <c r="G50" s="41"/>
      <c r="H50" s="41"/>
      <c r="I50" s="41"/>
      <c r="J50" s="41"/>
      <c r="K50" s="41"/>
      <c r="L50" s="4" t="str">
        <f>IF(E14= "Vyplň údaj","",E14)</f>
        <v/>
      </c>
      <c r="M50" s="41"/>
      <c r="N50" s="41"/>
      <c r="O50" s="41"/>
      <c r="P50" s="41"/>
      <c r="Q50" s="41"/>
      <c r="R50" s="41"/>
      <c r="S50" s="41"/>
      <c r="T50" s="41"/>
      <c r="U50" s="41"/>
      <c r="V50" s="41"/>
      <c r="W50" s="41"/>
      <c r="X50" s="41"/>
      <c r="Y50" s="41"/>
      <c r="Z50" s="41"/>
      <c r="AA50" s="41"/>
      <c r="AB50" s="41"/>
      <c r="AC50" s="41"/>
      <c r="AD50" s="41"/>
      <c r="AE50" s="41"/>
      <c r="AF50" s="41"/>
      <c r="AG50" s="41"/>
      <c r="AH50" s="41"/>
      <c r="AI50" s="35" t="s">
        <v>32</v>
      </c>
      <c r="AJ50" s="41"/>
      <c r="AK50" s="41"/>
      <c r="AL50" s="41"/>
      <c r="AM50" s="68" t="str">
        <f>IF(E20="","",E20)</f>
        <v xml:space="preserve"> </v>
      </c>
      <c r="AN50" s="4"/>
      <c r="AO50" s="4"/>
      <c r="AP50" s="4"/>
      <c r="AQ50" s="41"/>
      <c r="AR50" s="42"/>
      <c r="AS50" s="73"/>
      <c r="AT50" s="74"/>
      <c r="AU50" s="75"/>
      <c r="AV50" s="75"/>
      <c r="AW50" s="75"/>
      <c r="AX50" s="75"/>
      <c r="AY50" s="75"/>
      <c r="AZ50" s="75"/>
      <c r="BA50" s="75"/>
      <c r="BB50" s="75"/>
      <c r="BC50" s="75"/>
      <c r="BD50" s="76"/>
      <c r="BE50" s="41"/>
    </row>
    <row r="51" s="2" customFormat="1" ht="10.8" customHeight="1">
      <c r="A51" s="41"/>
      <c r="B51" s="42"/>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2"/>
      <c r="AS51" s="73"/>
      <c r="AT51" s="74"/>
      <c r="AU51" s="75"/>
      <c r="AV51" s="75"/>
      <c r="AW51" s="75"/>
      <c r="AX51" s="75"/>
      <c r="AY51" s="75"/>
      <c r="AZ51" s="75"/>
      <c r="BA51" s="75"/>
      <c r="BB51" s="75"/>
      <c r="BC51" s="75"/>
      <c r="BD51" s="76"/>
      <c r="BE51" s="41"/>
    </row>
    <row r="52" s="2" customFormat="1" ht="29.28" customHeight="1">
      <c r="A52" s="41"/>
      <c r="B52" s="42"/>
      <c r="C52" s="77" t="s">
        <v>50</v>
      </c>
      <c r="D52" s="78"/>
      <c r="E52" s="78"/>
      <c r="F52" s="78"/>
      <c r="G52" s="78"/>
      <c r="H52" s="79"/>
      <c r="I52" s="80" t="s">
        <v>51</v>
      </c>
      <c r="J52" s="78"/>
      <c r="K52" s="78"/>
      <c r="L52" s="78"/>
      <c r="M52" s="78"/>
      <c r="N52" s="78"/>
      <c r="O52" s="78"/>
      <c r="P52" s="78"/>
      <c r="Q52" s="78"/>
      <c r="R52" s="78"/>
      <c r="S52" s="78"/>
      <c r="T52" s="78"/>
      <c r="U52" s="78"/>
      <c r="V52" s="78"/>
      <c r="W52" s="78"/>
      <c r="X52" s="78"/>
      <c r="Y52" s="78"/>
      <c r="Z52" s="78"/>
      <c r="AA52" s="78"/>
      <c r="AB52" s="78"/>
      <c r="AC52" s="78"/>
      <c r="AD52" s="78"/>
      <c r="AE52" s="78"/>
      <c r="AF52" s="78"/>
      <c r="AG52" s="81" t="s">
        <v>52</v>
      </c>
      <c r="AH52" s="78"/>
      <c r="AI52" s="78"/>
      <c r="AJ52" s="78"/>
      <c r="AK52" s="78"/>
      <c r="AL52" s="78"/>
      <c r="AM52" s="78"/>
      <c r="AN52" s="80" t="s">
        <v>53</v>
      </c>
      <c r="AO52" s="78"/>
      <c r="AP52" s="78"/>
      <c r="AQ52" s="82" t="s">
        <v>54</v>
      </c>
      <c r="AR52" s="42"/>
      <c r="AS52" s="83" t="s">
        <v>55</v>
      </c>
      <c r="AT52" s="84" t="s">
        <v>56</v>
      </c>
      <c r="AU52" s="84" t="s">
        <v>57</v>
      </c>
      <c r="AV52" s="84" t="s">
        <v>58</v>
      </c>
      <c r="AW52" s="84" t="s">
        <v>59</v>
      </c>
      <c r="AX52" s="84" t="s">
        <v>60</v>
      </c>
      <c r="AY52" s="84" t="s">
        <v>61</v>
      </c>
      <c r="AZ52" s="84" t="s">
        <v>62</v>
      </c>
      <c r="BA52" s="84" t="s">
        <v>63</v>
      </c>
      <c r="BB52" s="84" t="s">
        <v>64</v>
      </c>
      <c r="BC52" s="84" t="s">
        <v>65</v>
      </c>
      <c r="BD52" s="85" t="s">
        <v>66</v>
      </c>
      <c r="BE52" s="41"/>
    </row>
    <row r="53" s="2" customFormat="1" ht="10.8" customHeight="1">
      <c r="A53" s="41"/>
      <c r="B53" s="42"/>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2"/>
      <c r="AS53" s="86"/>
      <c r="AT53" s="87"/>
      <c r="AU53" s="87"/>
      <c r="AV53" s="87"/>
      <c r="AW53" s="87"/>
      <c r="AX53" s="87"/>
      <c r="AY53" s="87"/>
      <c r="AZ53" s="87"/>
      <c r="BA53" s="87"/>
      <c r="BB53" s="87"/>
      <c r="BC53" s="87"/>
      <c r="BD53" s="88"/>
      <c r="BE53" s="41"/>
    </row>
    <row r="54" s="6" customFormat="1" ht="32.4" customHeight="1">
      <c r="A54" s="6"/>
      <c r="B54" s="89"/>
      <c r="C54" s="90" t="s">
        <v>67</v>
      </c>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2">
        <f>ROUND(AG55+AG103+AG120+AG134+AG145+AG149,2)</f>
        <v>0</v>
      </c>
      <c r="AH54" s="92"/>
      <c r="AI54" s="92"/>
      <c r="AJ54" s="92"/>
      <c r="AK54" s="92"/>
      <c r="AL54" s="92"/>
      <c r="AM54" s="92"/>
      <c r="AN54" s="93">
        <f>SUM(AG54,AT54)</f>
        <v>0</v>
      </c>
      <c r="AO54" s="93"/>
      <c r="AP54" s="93"/>
      <c r="AQ54" s="94" t="s">
        <v>3</v>
      </c>
      <c r="AR54" s="89"/>
      <c r="AS54" s="95">
        <f>ROUND(AS55+AS103+AS120+AS134+AS145+AS149,2)</f>
        <v>0</v>
      </c>
      <c r="AT54" s="96">
        <f>ROUND(SUM(AV54:AW54),2)</f>
        <v>0</v>
      </c>
      <c r="AU54" s="97">
        <f>ROUND(AU55+AU103+AU120+AU134+AU145+AU149,5)</f>
        <v>0</v>
      </c>
      <c r="AV54" s="96">
        <f>ROUND(AZ54*L29,2)</f>
        <v>0</v>
      </c>
      <c r="AW54" s="96">
        <f>ROUND(BA54*L30,2)</f>
        <v>0</v>
      </c>
      <c r="AX54" s="96">
        <f>ROUND(BB54*L29,2)</f>
        <v>0</v>
      </c>
      <c r="AY54" s="96">
        <f>ROUND(BC54*L30,2)</f>
        <v>0</v>
      </c>
      <c r="AZ54" s="96">
        <f>ROUND(AZ55+AZ103+AZ120+AZ134+AZ145+AZ149,2)</f>
        <v>0</v>
      </c>
      <c r="BA54" s="96">
        <f>ROUND(BA55+BA103+BA120+BA134+BA145+BA149,2)</f>
        <v>0</v>
      </c>
      <c r="BB54" s="96">
        <f>ROUND(BB55+BB103+BB120+BB134+BB145+BB149,2)</f>
        <v>0</v>
      </c>
      <c r="BC54" s="96">
        <f>ROUND(BC55+BC103+BC120+BC134+BC145+BC149,2)</f>
        <v>0</v>
      </c>
      <c r="BD54" s="98">
        <f>ROUND(BD55+BD103+BD120+BD134+BD145+BD149,2)</f>
        <v>0</v>
      </c>
      <c r="BE54" s="6"/>
      <c r="BS54" s="99" t="s">
        <v>68</v>
      </c>
      <c r="BT54" s="99" t="s">
        <v>69</v>
      </c>
      <c r="BU54" s="100" t="s">
        <v>70</v>
      </c>
      <c r="BV54" s="99" t="s">
        <v>71</v>
      </c>
      <c r="BW54" s="99" t="s">
        <v>5</v>
      </c>
      <c r="BX54" s="99" t="s">
        <v>72</v>
      </c>
      <c r="CL54" s="99" t="s">
        <v>3</v>
      </c>
    </row>
    <row r="55" s="7" customFormat="1" ht="24.75" customHeight="1">
      <c r="A55" s="7"/>
      <c r="B55" s="101"/>
      <c r="C55" s="102"/>
      <c r="D55" s="103" t="s">
        <v>73</v>
      </c>
      <c r="E55" s="103"/>
      <c r="F55" s="103"/>
      <c r="G55" s="103"/>
      <c r="H55" s="103"/>
      <c r="I55" s="104"/>
      <c r="J55" s="103" t="s">
        <v>74</v>
      </c>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5">
        <f>ROUND(AG56+AG59+AG62+AG64+AG71+AG99,2)</f>
        <v>0</v>
      </c>
      <c r="AH55" s="104"/>
      <c r="AI55" s="104"/>
      <c r="AJ55" s="104"/>
      <c r="AK55" s="104"/>
      <c r="AL55" s="104"/>
      <c r="AM55" s="104"/>
      <c r="AN55" s="106">
        <f>SUM(AG55,AT55)</f>
        <v>0</v>
      </c>
      <c r="AO55" s="104"/>
      <c r="AP55" s="104"/>
      <c r="AQ55" s="107" t="s">
        <v>75</v>
      </c>
      <c r="AR55" s="101"/>
      <c r="AS55" s="108">
        <f>ROUND(AS56+AS59+AS62+AS64+AS71+AS99,2)</f>
        <v>0</v>
      </c>
      <c r="AT55" s="109">
        <f>ROUND(SUM(AV55:AW55),2)</f>
        <v>0</v>
      </c>
      <c r="AU55" s="110">
        <f>ROUND(AU56+AU59+AU62+AU64+AU71+AU99,5)</f>
        <v>0</v>
      </c>
      <c r="AV55" s="109">
        <f>ROUND(AZ55*L29,2)</f>
        <v>0</v>
      </c>
      <c r="AW55" s="109">
        <f>ROUND(BA55*L30,2)</f>
        <v>0</v>
      </c>
      <c r="AX55" s="109">
        <f>ROUND(BB55*L29,2)</f>
        <v>0</v>
      </c>
      <c r="AY55" s="109">
        <f>ROUND(BC55*L30,2)</f>
        <v>0</v>
      </c>
      <c r="AZ55" s="109">
        <f>ROUND(AZ56+AZ59+AZ62+AZ64+AZ71+AZ99,2)</f>
        <v>0</v>
      </c>
      <c r="BA55" s="109">
        <f>ROUND(BA56+BA59+BA62+BA64+BA71+BA99,2)</f>
        <v>0</v>
      </c>
      <c r="BB55" s="109">
        <f>ROUND(BB56+BB59+BB62+BB64+BB71+BB99,2)</f>
        <v>0</v>
      </c>
      <c r="BC55" s="109">
        <f>ROUND(BC56+BC59+BC62+BC64+BC71+BC99,2)</f>
        <v>0</v>
      </c>
      <c r="BD55" s="111">
        <f>ROUND(BD56+BD59+BD62+BD64+BD71+BD99,2)</f>
        <v>0</v>
      </c>
      <c r="BE55" s="7"/>
      <c r="BS55" s="112" t="s">
        <v>68</v>
      </c>
      <c r="BT55" s="112" t="s">
        <v>76</v>
      </c>
      <c r="BU55" s="112" t="s">
        <v>70</v>
      </c>
      <c r="BV55" s="112" t="s">
        <v>71</v>
      </c>
      <c r="BW55" s="112" t="s">
        <v>77</v>
      </c>
      <c r="BX55" s="112" t="s">
        <v>5</v>
      </c>
      <c r="CL55" s="112" t="s">
        <v>78</v>
      </c>
      <c r="CM55" s="112" t="s">
        <v>79</v>
      </c>
    </row>
    <row r="56" s="4" customFormat="1" ht="16.5" customHeight="1">
      <c r="A56" s="4"/>
      <c r="B56" s="62"/>
      <c r="C56" s="10"/>
      <c r="D56" s="10"/>
      <c r="E56" s="113" t="s">
        <v>80</v>
      </c>
      <c r="F56" s="113"/>
      <c r="G56" s="113"/>
      <c r="H56" s="113"/>
      <c r="I56" s="113"/>
      <c r="J56" s="10"/>
      <c r="K56" s="113" t="s">
        <v>81</v>
      </c>
      <c r="L56" s="113"/>
      <c r="M56" s="113"/>
      <c r="N56" s="113"/>
      <c r="O56" s="113"/>
      <c r="P56" s="113"/>
      <c r="Q56" s="113"/>
      <c r="R56" s="113"/>
      <c r="S56" s="113"/>
      <c r="T56" s="113"/>
      <c r="U56" s="113"/>
      <c r="V56" s="113"/>
      <c r="W56" s="113"/>
      <c r="X56" s="113"/>
      <c r="Y56" s="113"/>
      <c r="Z56" s="113"/>
      <c r="AA56" s="113"/>
      <c r="AB56" s="113"/>
      <c r="AC56" s="113"/>
      <c r="AD56" s="113"/>
      <c r="AE56" s="113"/>
      <c r="AF56" s="113"/>
      <c r="AG56" s="114">
        <f>ROUND(SUM(AG57:AG58),2)</f>
        <v>0</v>
      </c>
      <c r="AH56" s="10"/>
      <c r="AI56" s="10"/>
      <c r="AJ56" s="10"/>
      <c r="AK56" s="10"/>
      <c r="AL56" s="10"/>
      <c r="AM56" s="10"/>
      <c r="AN56" s="115">
        <f>SUM(AG56,AT56)</f>
        <v>0</v>
      </c>
      <c r="AO56" s="10"/>
      <c r="AP56" s="10"/>
      <c r="AQ56" s="116" t="s">
        <v>82</v>
      </c>
      <c r="AR56" s="62"/>
      <c r="AS56" s="117">
        <f>ROUND(SUM(AS57:AS58),2)</f>
        <v>0</v>
      </c>
      <c r="AT56" s="118">
        <f>ROUND(SUM(AV56:AW56),2)</f>
        <v>0</v>
      </c>
      <c r="AU56" s="119">
        <f>ROUND(SUM(AU57:AU58),5)</f>
        <v>0</v>
      </c>
      <c r="AV56" s="118">
        <f>ROUND(AZ56*L29,2)</f>
        <v>0</v>
      </c>
      <c r="AW56" s="118">
        <f>ROUND(BA56*L30,2)</f>
        <v>0</v>
      </c>
      <c r="AX56" s="118">
        <f>ROUND(BB56*L29,2)</f>
        <v>0</v>
      </c>
      <c r="AY56" s="118">
        <f>ROUND(BC56*L30,2)</f>
        <v>0</v>
      </c>
      <c r="AZ56" s="118">
        <f>ROUND(SUM(AZ57:AZ58),2)</f>
        <v>0</v>
      </c>
      <c r="BA56" s="118">
        <f>ROUND(SUM(BA57:BA58),2)</f>
        <v>0</v>
      </c>
      <c r="BB56" s="118">
        <f>ROUND(SUM(BB57:BB58),2)</f>
        <v>0</v>
      </c>
      <c r="BC56" s="118">
        <f>ROUND(SUM(BC57:BC58),2)</f>
        <v>0</v>
      </c>
      <c r="BD56" s="120">
        <f>ROUND(SUM(BD57:BD58),2)</f>
        <v>0</v>
      </c>
      <c r="BE56" s="4"/>
      <c r="BS56" s="30" t="s">
        <v>68</v>
      </c>
      <c r="BT56" s="30" t="s">
        <v>79</v>
      </c>
      <c r="BU56" s="30" t="s">
        <v>70</v>
      </c>
      <c r="BV56" s="30" t="s">
        <v>71</v>
      </c>
      <c r="BW56" s="30" t="s">
        <v>83</v>
      </c>
      <c r="BX56" s="30" t="s">
        <v>77</v>
      </c>
      <c r="CL56" s="30" t="s">
        <v>78</v>
      </c>
    </row>
    <row r="57" s="4" customFormat="1" ht="23.25" customHeight="1">
      <c r="A57" s="121" t="s">
        <v>84</v>
      </c>
      <c r="B57" s="62"/>
      <c r="C57" s="10"/>
      <c r="D57" s="10"/>
      <c r="E57" s="10"/>
      <c r="F57" s="113" t="s">
        <v>85</v>
      </c>
      <c r="G57" s="113"/>
      <c r="H57" s="113"/>
      <c r="I57" s="113"/>
      <c r="J57" s="113"/>
      <c r="K57" s="10"/>
      <c r="L57" s="113" t="s">
        <v>86</v>
      </c>
      <c r="M57" s="113"/>
      <c r="N57" s="113"/>
      <c r="O57" s="113"/>
      <c r="P57" s="113"/>
      <c r="Q57" s="113"/>
      <c r="R57" s="113"/>
      <c r="S57" s="113"/>
      <c r="T57" s="113"/>
      <c r="U57" s="113"/>
      <c r="V57" s="113"/>
      <c r="W57" s="113"/>
      <c r="X57" s="113"/>
      <c r="Y57" s="113"/>
      <c r="Z57" s="113"/>
      <c r="AA57" s="113"/>
      <c r="AB57" s="113"/>
      <c r="AC57" s="113"/>
      <c r="AD57" s="113"/>
      <c r="AE57" s="113"/>
      <c r="AF57" s="113"/>
      <c r="AG57" s="115">
        <f>'SO00cc - Obejkty přípravy...'!J34</f>
        <v>0</v>
      </c>
      <c r="AH57" s="10"/>
      <c r="AI57" s="10"/>
      <c r="AJ57" s="10"/>
      <c r="AK57" s="10"/>
      <c r="AL57" s="10"/>
      <c r="AM57" s="10"/>
      <c r="AN57" s="115">
        <f>SUM(AG57,AT57)</f>
        <v>0</v>
      </c>
      <c r="AO57" s="10"/>
      <c r="AP57" s="10"/>
      <c r="AQ57" s="116" t="s">
        <v>82</v>
      </c>
      <c r="AR57" s="62"/>
      <c r="AS57" s="117">
        <v>0</v>
      </c>
      <c r="AT57" s="118">
        <f>ROUND(SUM(AV57:AW57),2)</f>
        <v>0</v>
      </c>
      <c r="AU57" s="119">
        <f>'SO00cc - Obejkty přípravy...'!P94</f>
        <v>0</v>
      </c>
      <c r="AV57" s="118">
        <f>'SO00cc - Obejkty přípravy...'!J37</f>
        <v>0</v>
      </c>
      <c r="AW57" s="118">
        <f>'SO00cc - Obejkty přípravy...'!J38</f>
        <v>0</v>
      </c>
      <c r="AX57" s="118">
        <f>'SO00cc - Obejkty přípravy...'!J39</f>
        <v>0</v>
      </c>
      <c r="AY57" s="118">
        <f>'SO00cc - Obejkty přípravy...'!J40</f>
        <v>0</v>
      </c>
      <c r="AZ57" s="118">
        <f>'SO00cc - Obejkty přípravy...'!F37</f>
        <v>0</v>
      </c>
      <c r="BA57" s="118">
        <f>'SO00cc - Obejkty přípravy...'!F38</f>
        <v>0</v>
      </c>
      <c r="BB57" s="118">
        <f>'SO00cc - Obejkty přípravy...'!F39</f>
        <v>0</v>
      </c>
      <c r="BC57" s="118">
        <f>'SO00cc - Obejkty přípravy...'!F40</f>
        <v>0</v>
      </c>
      <c r="BD57" s="120">
        <f>'SO00cc - Obejkty přípravy...'!F41</f>
        <v>0</v>
      </c>
      <c r="BE57" s="4"/>
      <c r="BT57" s="30" t="s">
        <v>87</v>
      </c>
      <c r="BV57" s="30" t="s">
        <v>71</v>
      </c>
      <c r="BW57" s="30" t="s">
        <v>88</v>
      </c>
      <c r="BX57" s="30" t="s">
        <v>83</v>
      </c>
      <c r="CL57" s="30" t="s">
        <v>78</v>
      </c>
    </row>
    <row r="58" s="4" customFormat="1" ht="16.5" customHeight="1">
      <c r="A58" s="121" t="s">
        <v>84</v>
      </c>
      <c r="B58" s="62"/>
      <c r="C58" s="10"/>
      <c r="D58" s="10"/>
      <c r="E58" s="10"/>
      <c r="F58" s="113" t="s">
        <v>89</v>
      </c>
      <c r="G58" s="113"/>
      <c r="H58" s="113"/>
      <c r="I58" s="113"/>
      <c r="J58" s="113"/>
      <c r="K58" s="10"/>
      <c r="L58" s="113" t="s">
        <v>90</v>
      </c>
      <c r="M58" s="113"/>
      <c r="N58" s="113"/>
      <c r="O58" s="113"/>
      <c r="P58" s="113"/>
      <c r="Q58" s="113"/>
      <c r="R58" s="113"/>
      <c r="S58" s="113"/>
      <c r="T58" s="113"/>
      <c r="U58" s="113"/>
      <c r="V58" s="113"/>
      <c r="W58" s="113"/>
      <c r="X58" s="113"/>
      <c r="Y58" s="113"/>
      <c r="Z58" s="113"/>
      <c r="AA58" s="113"/>
      <c r="AB58" s="113"/>
      <c r="AC58" s="113"/>
      <c r="AD58" s="113"/>
      <c r="AE58" s="113"/>
      <c r="AF58" s="113"/>
      <c r="AG58" s="115">
        <f>'SO00x - Objekty přípravy ...'!J34</f>
        <v>0</v>
      </c>
      <c r="AH58" s="10"/>
      <c r="AI58" s="10"/>
      <c r="AJ58" s="10"/>
      <c r="AK58" s="10"/>
      <c r="AL58" s="10"/>
      <c r="AM58" s="10"/>
      <c r="AN58" s="115">
        <f>SUM(AG58,AT58)</f>
        <v>0</v>
      </c>
      <c r="AO58" s="10"/>
      <c r="AP58" s="10"/>
      <c r="AQ58" s="116" t="s">
        <v>82</v>
      </c>
      <c r="AR58" s="62"/>
      <c r="AS58" s="117">
        <v>0</v>
      </c>
      <c r="AT58" s="118">
        <f>ROUND(SUM(AV58:AW58),2)</f>
        <v>0</v>
      </c>
      <c r="AU58" s="119">
        <f>'SO00x - Objekty přípravy ...'!P96</f>
        <v>0</v>
      </c>
      <c r="AV58" s="118">
        <f>'SO00x - Objekty přípravy ...'!J37</f>
        <v>0</v>
      </c>
      <c r="AW58" s="118">
        <f>'SO00x - Objekty přípravy ...'!J38</f>
        <v>0</v>
      </c>
      <c r="AX58" s="118">
        <f>'SO00x - Objekty přípravy ...'!J39</f>
        <v>0</v>
      </c>
      <c r="AY58" s="118">
        <f>'SO00x - Objekty přípravy ...'!J40</f>
        <v>0</v>
      </c>
      <c r="AZ58" s="118">
        <f>'SO00x - Objekty přípravy ...'!F37</f>
        <v>0</v>
      </c>
      <c r="BA58" s="118">
        <f>'SO00x - Objekty přípravy ...'!F38</f>
        <v>0</v>
      </c>
      <c r="BB58" s="118">
        <f>'SO00x - Objekty přípravy ...'!F39</f>
        <v>0</v>
      </c>
      <c r="BC58" s="118">
        <f>'SO00x - Objekty přípravy ...'!F40</f>
        <v>0</v>
      </c>
      <c r="BD58" s="120">
        <f>'SO00x - Objekty přípravy ...'!F41</f>
        <v>0</v>
      </c>
      <c r="BE58" s="4"/>
      <c r="BT58" s="30" t="s">
        <v>87</v>
      </c>
      <c r="BV58" s="30" t="s">
        <v>71</v>
      </c>
      <c r="BW58" s="30" t="s">
        <v>91</v>
      </c>
      <c r="BX58" s="30" t="s">
        <v>83</v>
      </c>
      <c r="CL58" s="30" t="s">
        <v>78</v>
      </c>
    </row>
    <row r="59" s="4" customFormat="1" ht="16.5" customHeight="1">
      <c r="A59" s="4"/>
      <c r="B59" s="62"/>
      <c r="C59" s="10"/>
      <c r="D59" s="10"/>
      <c r="E59" s="113" t="s">
        <v>92</v>
      </c>
      <c r="F59" s="113"/>
      <c r="G59" s="113"/>
      <c r="H59" s="113"/>
      <c r="I59" s="113"/>
      <c r="J59" s="10"/>
      <c r="K59" s="113" t="s">
        <v>93</v>
      </c>
      <c r="L59" s="113"/>
      <c r="M59" s="113"/>
      <c r="N59" s="113"/>
      <c r="O59" s="113"/>
      <c r="P59" s="113"/>
      <c r="Q59" s="113"/>
      <c r="R59" s="113"/>
      <c r="S59" s="113"/>
      <c r="T59" s="113"/>
      <c r="U59" s="113"/>
      <c r="V59" s="113"/>
      <c r="W59" s="113"/>
      <c r="X59" s="113"/>
      <c r="Y59" s="113"/>
      <c r="Z59" s="113"/>
      <c r="AA59" s="113"/>
      <c r="AB59" s="113"/>
      <c r="AC59" s="113"/>
      <c r="AD59" s="113"/>
      <c r="AE59" s="113"/>
      <c r="AF59" s="113"/>
      <c r="AG59" s="114">
        <f>ROUND(SUM(AG60:AG61),2)</f>
        <v>0</v>
      </c>
      <c r="AH59" s="10"/>
      <c r="AI59" s="10"/>
      <c r="AJ59" s="10"/>
      <c r="AK59" s="10"/>
      <c r="AL59" s="10"/>
      <c r="AM59" s="10"/>
      <c r="AN59" s="115">
        <f>SUM(AG59,AT59)</f>
        <v>0</v>
      </c>
      <c r="AO59" s="10"/>
      <c r="AP59" s="10"/>
      <c r="AQ59" s="116" t="s">
        <v>82</v>
      </c>
      <c r="AR59" s="62"/>
      <c r="AS59" s="117">
        <f>ROUND(SUM(AS60:AS61),2)</f>
        <v>0</v>
      </c>
      <c r="AT59" s="118">
        <f>ROUND(SUM(AV59:AW59),2)</f>
        <v>0</v>
      </c>
      <c r="AU59" s="119">
        <f>ROUND(SUM(AU60:AU61),5)</f>
        <v>0</v>
      </c>
      <c r="AV59" s="118">
        <f>ROUND(AZ59*L29,2)</f>
        <v>0</v>
      </c>
      <c r="AW59" s="118">
        <f>ROUND(BA59*L30,2)</f>
        <v>0</v>
      </c>
      <c r="AX59" s="118">
        <f>ROUND(BB59*L29,2)</f>
        <v>0</v>
      </c>
      <c r="AY59" s="118">
        <f>ROUND(BC59*L30,2)</f>
        <v>0</v>
      </c>
      <c r="AZ59" s="118">
        <f>ROUND(SUM(AZ60:AZ61),2)</f>
        <v>0</v>
      </c>
      <c r="BA59" s="118">
        <f>ROUND(SUM(BA60:BA61),2)</f>
        <v>0</v>
      </c>
      <c r="BB59" s="118">
        <f>ROUND(SUM(BB60:BB61),2)</f>
        <v>0</v>
      </c>
      <c r="BC59" s="118">
        <f>ROUND(SUM(BC60:BC61),2)</f>
        <v>0</v>
      </c>
      <c r="BD59" s="120">
        <f>ROUND(SUM(BD60:BD61),2)</f>
        <v>0</v>
      </c>
      <c r="BE59" s="4"/>
      <c r="BS59" s="30" t="s">
        <v>68</v>
      </c>
      <c r="BT59" s="30" t="s">
        <v>79</v>
      </c>
      <c r="BU59" s="30" t="s">
        <v>70</v>
      </c>
      <c r="BV59" s="30" t="s">
        <v>71</v>
      </c>
      <c r="BW59" s="30" t="s">
        <v>94</v>
      </c>
      <c r="BX59" s="30" t="s">
        <v>77</v>
      </c>
      <c r="CL59" s="30" t="s">
        <v>78</v>
      </c>
    </row>
    <row r="60" s="4" customFormat="1" ht="23.25" customHeight="1">
      <c r="A60" s="121" t="s">
        <v>84</v>
      </c>
      <c r="B60" s="62"/>
      <c r="C60" s="10"/>
      <c r="D60" s="10"/>
      <c r="E60" s="10"/>
      <c r="F60" s="113" t="s">
        <v>95</v>
      </c>
      <c r="G60" s="113"/>
      <c r="H60" s="113"/>
      <c r="I60" s="113"/>
      <c r="J60" s="113"/>
      <c r="K60" s="10"/>
      <c r="L60" s="113" t="s">
        <v>96</v>
      </c>
      <c r="M60" s="113"/>
      <c r="N60" s="113"/>
      <c r="O60" s="113"/>
      <c r="P60" s="113"/>
      <c r="Q60" s="113"/>
      <c r="R60" s="113"/>
      <c r="S60" s="113"/>
      <c r="T60" s="113"/>
      <c r="U60" s="113"/>
      <c r="V60" s="113"/>
      <c r="W60" s="113"/>
      <c r="X60" s="113"/>
      <c r="Y60" s="113"/>
      <c r="Z60" s="113"/>
      <c r="AA60" s="113"/>
      <c r="AB60" s="113"/>
      <c r="AC60" s="113"/>
      <c r="AD60" s="113"/>
      <c r="AE60" s="113"/>
      <c r="AF60" s="113"/>
      <c r="AG60" s="115">
        <f>'SO 101.1 - Etapa I. způso...'!J34</f>
        <v>0</v>
      </c>
      <c r="AH60" s="10"/>
      <c r="AI60" s="10"/>
      <c r="AJ60" s="10"/>
      <c r="AK60" s="10"/>
      <c r="AL60" s="10"/>
      <c r="AM60" s="10"/>
      <c r="AN60" s="115">
        <f>SUM(AG60,AT60)</f>
        <v>0</v>
      </c>
      <c r="AO60" s="10"/>
      <c r="AP60" s="10"/>
      <c r="AQ60" s="116" t="s">
        <v>82</v>
      </c>
      <c r="AR60" s="62"/>
      <c r="AS60" s="117">
        <v>0</v>
      </c>
      <c r="AT60" s="118">
        <f>ROUND(SUM(AV60:AW60),2)</f>
        <v>0</v>
      </c>
      <c r="AU60" s="119">
        <f>'SO 101.1 - Etapa I. způso...'!P102</f>
        <v>0</v>
      </c>
      <c r="AV60" s="118">
        <f>'SO 101.1 - Etapa I. způso...'!J37</f>
        <v>0</v>
      </c>
      <c r="AW60" s="118">
        <f>'SO 101.1 - Etapa I. způso...'!J38</f>
        <v>0</v>
      </c>
      <c r="AX60" s="118">
        <f>'SO 101.1 - Etapa I. způso...'!J39</f>
        <v>0</v>
      </c>
      <c r="AY60" s="118">
        <f>'SO 101.1 - Etapa I. způso...'!J40</f>
        <v>0</v>
      </c>
      <c r="AZ60" s="118">
        <f>'SO 101.1 - Etapa I. způso...'!F37</f>
        <v>0</v>
      </c>
      <c r="BA60" s="118">
        <f>'SO 101.1 - Etapa I. způso...'!F38</f>
        <v>0</v>
      </c>
      <c r="BB60" s="118">
        <f>'SO 101.1 - Etapa I. způso...'!F39</f>
        <v>0</v>
      </c>
      <c r="BC60" s="118">
        <f>'SO 101.1 - Etapa I. způso...'!F40</f>
        <v>0</v>
      </c>
      <c r="BD60" s="120">
        <f>'SO 101.1 - Etapa I. způso...'!F41</f>
        <v>0</v>
      </c>
      <c r="BE60" s="4"/>
      <c r="BT60" s="30" t="s">
        <v>87</v>
      </c>
      <c r="BV60" s="30" t="s">
        <v>71</v>
      </c>
      <c r="BW60" s="30" t="s">
        <v>97</v>
      </c>
      <c r="BX60" s="30" t="s">
        <v>94</v>
      </c>
      <c r="CL60" s="30" t="s">
        <v>3</v>
      </c>
    </row>
    <row r="61" s="4" customFormat="1" ht="23.25" customHeight="1">
      <c r="A61" s="121" t="s">
        <v>84</v>
      </c>
      <c r="B61" s="62"/>
      <c r="C61" s="10"/>
      <c r="D61" s="10"/>
      <c r="E61" s="10"/>
      <c r="F61" s="113" t="s">
        <v>98</v>
      </c>
      <c r="G61" s="113"/>
      <c r="H61" s="113"/>
      <c r="I61" s="113"/>
      <c r="J61" s="113"/>
      <c r="K61" s="10"/>
      <c r="L61" s="113" t="s">
        <v>99</v>
      </c>
      <c r="M61" s="113"/>
      <c r="N61" s="113"/>
      <c r="O61" s="113"/>
      <c r="P61" s="113"/>
      <c r="Q61" s="113"/>
      <c r="R61" s="113"/>
      <c r="S61" s="113"/>
      <c r="T61" s="113"/>
      <c r="U61" s="113"/>
      <c r="V61" s="113"/>
      <c r="W61" s="113"/>
      <c r="X61" s="113"/>
      <c r="Y61" s="113"/>
      <c r="Z61" s="113"/>
      <c r="AA61" s="113"/>
      <c r="AB61" s="113"/>
      <c r="AC61" s="113"/>
      <c r="AD61" s="113"/>
      <c r="AE61" s="113"/>
      <c r="AF61" s="113"/>
      <c r="AG61" s="115">
        <f>'SO 101.1.1 - Etapa I - Ne...'!J34</f>
        <v>0</v>
      </c>
      <c r="AH61" s="10"/>
      <c r="AI61" s="10"/>
      <c r="AJ61" s="10"/>
      <c r="AK61" s="10"/>
      <c r="AL61" s="10"/>
      <c r="AM61" s="10"/>
      <c r="AN61" s="115">
        <f>SUM(AG61,AT61)</f>
        <v>0</v>
      </c>
      <c r="AO61" s="10"/>
      <c r="AP61" s="10"/>
      <c r="AQ61" s="116" t="s">
        <v>82</v>
      </c>
      <c r="AR61" s="62"/>
      <c r="AS61" s="117">
        <v>0</v>
      </c>
      <c r="AT61" s="118">
        <f>ROUND(SUM(AV61:AW61),2)</f>
        <v>0</v>
      </c>
      <c r="AU61" s="119">
        <f>'SO 101.1.1 - Etapa I - Ne...'!P95</f>
        <v>0</v>
      </c>
      <c r="AV61" s="118">
        <f>'SO 101.1.1 - Etapa I - Ne...'!J37</f>
        <v>0</v>
      </c>
      <c r="AW61" s="118">
        <f>'SO 101.1.1 - Etapa I - Ne...'!J38</f>
        <v>0</v>
      </c>
      <c r="AX61" s="118">
        <f>'SO 101.1.1 - Etapa I - Ne...'!J39</f>
        <v>0</v>
      </c>
      <c r="AY61" s="118">
        <f>'SO 101.1.1 - Etapa I - Ne...'!J40</f>
        <v>0</v>
      </c>
      <c r="AZ61" s="118">
        <f>'SO 101.1.1 - Etapa I - Ne...'!F37</f>
        <v>0</v>
      </c>
      <c r="BA61" s="118">
        <f>'SO 101.1.1 - Etapa I - Ne...'!F38</f>
        <v>0</v>
      </c>
      <c r="BB61" s="118">
        <f>'SO 101.1.1 - Etapa I - Ne...'!F39</f>
        <v>0</v>
      </c>
      <c r="BC61" s="118">
        <f>'SO 101.1.1 - Etapa I - Ne...'!F40</f>
        <v>0</v>
      </c>
      <c r="BD61" s="120">
        <f>'SO 101.1.1 - Etapa I - Ne...'!F41</f>
        <v>0</v>
      </c>
      <c r="BE61" s="4"/>
      <c r="BT61" s="30" t="s">
        <v>87</v>
      </c>
      <c r="BV61" s="30" t="s">
        <v>71</v>
      </c>
      <c r="BW61" s="30" t="s">
        <v>100</v>
      </c>
      <c r="BX61" s="30" t="s">
        <v>94</v>
      </c>
      <c r="CL61" s="30" t="s">
        <v>3</v>
      </c>
    </row>
    <row r="62" s="4" customFormat="1" ht="16.5" customHeight="1">
      <c r="A62" s="4"/>
      <c r="B62" s="62"/>
      <c r="C62" s="10"/>
      <c r="D62" s="10"/>
      <c r="E62" s="113" t="s">
        <v>101</v>
      </c>
      <c r="F62" s="113"/>
      <c r="G62" s="113"/>
      <c r="H62" s="113"/>
      <c r="I62" s="113"/>
      <c r="J62" s="10"/>
      <c r="K62" s="113" t="s">
        <v>102</v>
      </c>
      <c r="L62" s="113"/>
      <c r="M62" s="113"/>
      <c r="N62" s="113"/>
      <c r="O62" s="113"/>
      <c r="P62" s="113"/>
      <c r="Q62" s="113"/>
      <c r="R62" s="113"/>
      <c r="S62" s="113"/>
      <c r="T62" s="113"/>
      <c r="U62" s="113"/>
      <c r="V62" s="113"/>
      <c r="W62" s="113"/>
      <c r="X62" s="113"/>
      <c r="Y62" s="113"/>
      <c r="Z62" s="113"/>
      <c r="AA62" s="113"/>
      <c r="AB62" s="113"/>
      <c r="AC62" s="113"/>
      <c r="AD62" s="113"/>
      <c r="AE62" s="113"/>
      <c r="AF62" s="113"/>
      <c r="AG62" s="114">
        <f>ROUND(AG63,2)</f>
        <v>0</v>
      </c>
      <c r="AH62" s="10"/>
      <c r="AI62" s="10"/>
      <c r="AJ62" s="10"/>
      <c r="AK62" s="10"/>
      <c r="AL62" s="10"/>
      <c r="AM62" s="10"/>
      <c r="AN62" s="115">
        <f>SUM(AG62,AT62)</f>
        <v>0</v>
      </c>
      <c r="AO62" s="10"/>
      <c r="AP62" s="10"/>
      <c r="AQ62" s="116" t="s">
        <v>82</v>
      </c>
      <c r="AR62" s="62"/>
      <c r="AS62" s="117">
        <f>ROUND(AS63,2)</f>
        <v>0</v>
      </c>
      <c r="AT62" s="118">
        <f>ROUND(SUM(AV62:AW62),2)</f>
        <v>0</v>
      </c>
      <c r="AU62" s="119">
        <f>ROUND(AU63,5)</f>
        <v>0</v>
      </c>
      <c r="AV62" s="118">
        <f>ROUND(AZ62*L29,2)</f>
        <v>0</v>
      </c>
      <c r="AW62" s="118">
        <f>ROUND(BA62*L30,2)</f>
        <v>0</v>
      </c>
      <c r="AX62" s="118">
        <f>ROUND(BB62*L29,2)</f>
        <v>0</v>
      </c>
      <c r="AY62" s="118">
        <f>ROUND(BC62*L30,2)</f>
        <v>0</v>
      </c>
      <c r="AZ62" s="118">
        <f>ROUND(AZ63,2)</f>
        <v>0</v>
      </c>
      <c r="BA62" s="118">
        <f>ROUND(BA63,2)</f>
        <v>0</v>
      </c>
      <c r="BB62" s="118">
        <f>ROUND(BB63,2)</f>
        <v>0</v>
      </c>
      <c r="BC62" s="118">
        <f>ROUND(BC63,2)</f>
        <v>0</v>
      </c>
      <c r="BD62" s="120">
        <f>ROUND(BD63,2)</f>
        <v>0</v>
      </c>
      <c r="BE62" s="4"/>
      <c r="BS62" s="30" t="s">
        <v>68</v>
      </c>
      <c r="BT62" s="30" t="s">
        <v>79</v>
      </c>
      <c r="BU62" s="30" t="s">
        <v>70</v>
      </c>
      <c r="BV62" s="30" t="s">
        <v>71</v>
      </c>
      <c r="BW62" s="30" t="s">
        <v>103</v>
      </c>
      <c r="BX62" s="30" t="s">
        <v>77</v>
      </c>
      <c r="CL62" s="30" t="s">
        <v>78</v>
      </c>
    </row>
    <row r="63" s="4" customFormat="1" ht="23.25" customHeight="1">
      <c r="A63" s="121" t="s">
        <v>84</v>
      </c>
      <c r="B63" s="62"/>
      <c r="C63" s="10"/>
      <c r="D63" s="10"/>
      <c r="E63" s="10"/>
      <c r="F63" s="113" t="s">
        <v>104</v>
      </c>
      <c r="G63" s="113"/>
      <c r="H63" s="113"/>
      <c r="I63" s="113"/>
      <c r="J63" s="113"/>
      <c r="K63" s="10"/>
      <c r="L63" s="113" t="s">
        <v>105</v>
      </c>
      <c r="M63" s="113"/>
      <c r="N63" s="113"/>
      <c r="O63" s="113"/>
      <c r="P63" s="113"/>
      <c r="Q63" s="113"/>
      <c r="R63" s="113"/>
      <c r="S63" s="113"/>
      <c r="T63" s="113"/>
      <c r="U63" s="113"/>
      <c r="V63" s="113"/>
      <c r="W63" s="113"/>
      <c r="X63" s="113"/>
      <c r="Y63" s="113"/>
      <c r="Z63" s="113"/>
      <c r="AA63" s="113"/>
      <c r="AB63" s="113"/>
      <c r="AC63" s="113"/>
      <c r="AD63" s="113"/>
      <c r="AE63" s="113"/>
      <c r="AF63" s="113"/>
      <c r="AG63" s="115">
        <f>'22109P-I - 300 Vodohospod...'!J34</f>
        <v>0</v>
      </c>
      <c r="AH63" s="10"/>
      <c r="AI63" s="10"/>
      <c r="AJ63" s="10"/>
      <c r="AK63" s="10"/>
      <c r="AL63" s="10"/>
      <c r="AM63" s="10"/>
      <c r="AN63" s="115">
        <f>SUM(AG63,AT63)</f>
        <v>0</v>
      </c>
      <c r="AO63" s="10"/>
      <c r="AP63" s="10"/>
      <c r="AQ63" s="116" t="s">
        <v>82</v>
      </c>
      <c r="AR63" s="62"/>
      <c r="AS63" s="117">
        <v>0</v>
      </c>
      <c r="AT63" s="118">
        <f>ROUND(SUM(AV63:AW63),2)</f>
        <v>0</v>
      </c>
      <c r="AU63" s="119">
        <f>'22109P-I - 300 Vodohospod...'!P100</f>
        <v>0</v>
      </c>
      <c r="AV63" s="118">
        <f>'22109P-I - 300 Vodohospod...'!J37</f>
        <v>0</v>
      </c>
      <c r="AW63" s="118">
        <f>'22109P-I - 300 Vodohospod...'!J38</f>
        <v>0</v>
      </c>
      <c r="AX63" s="118">
        <f>'22109P-I - 300 Vodohospod...'!J39</f>
        <v>0</v>
      </c>
      <c r="AY63" s="118">
        <f>'22109P-I - 300 Vodohospod...'!J40</f>
        <v>0</v>
      </c>
      <c r="AZ63" s="118">
        <f>'22109P-I - 300 Vodohospod...'!F37</f>
        <v>0</v>
      </c>
      <c r="BA63" s="118">
        <f>'22109P-I - 300 Vodohospod...'!F38</f>
        <v>0</v>
      </c>
      <c r="BB63" s="118">
        <f>'22109P-I - 300 Vodohospod...'!F39</f>
        <v>0</v>
      </c>
      <c r="BC63" s="118">
        <f>'22109P-I - 300 Vodohospod...'!F40</f>
        <v>0</v>
      </c>
      <c r="BD63" s="120">
        <f>'22109P-I - 300 Vodohospod...'!F41</f>
        <v>0</v>
      </c>
      <c r="BE63" s="4"/>
      <c r="BT63" s="30" t="s">
        <v>87</v>
      </c>
      <c r="BV63" s="30" t="s">
        <v>71</v>
      </c>
      <c r="BW63" s="30" t="s">
        <v>106</v>
      </c>
      <c r="BX63" s="30" t="s">
        <v>103</v>
      </c>
      <c r="CL63" s="30" t="s">
        <v>3</v>
      </c>
    </row>
    <row r="64" s="4" customFormat="1" ht="16.5" customHeight="1">
      <c r="A64" s="4"/>
      <c r="B64" s="62"/>
      <c r="C64" s="10"/>
      <c r="D64" s="10"/>
      <c r="E64" s="113" t="s">
        <v>107</v>
      </c>
      <c r="F64" s="113"/>
      <c r="G64" s="113"/>
      <c r="H64" s="113"/>
      <c r="I64" s="113"/>
      <c r="J64" s="10"/>
      <c r="K64" s="113" t="s">
        <v>108</v>
      </c>
      <c r="L64" s="113"/>
      <c r="M64" s="113"/>
      <c r="N64" s="113"/>
      <c r="O64" s="113"/>
      <c r="P64" s="113"/>
      <c r="Q64" s="113"/>
      <c r="R64" s="113"/>
      <c r="S64" s="113"/>
      <c r="T64" s="113"/>
      <c r="U64" s="113"/>
      <c r="V64" s="113"/>
      <c r="W64" s="113"/>
      <c r="X64" s="113"/>
      <c r="Y64" s="113"/>
      <c r="Z64" s="113"/>
      <c r="AA64" s="113"/>
      <c r="AB64" s="113"/>
      <c r="AC64" s="113"/>
      <c r="AD64" s="113"/>
      <c r="AE64" s="113"/>
      <c r="AF64" s="113"/>
      <c r="AG64" s="114">
        <f>ROUND(AG65+AG70,2)</f>
        <v>0</v>
      </c>
      <c r="AH64" s="10"/>
      <c r="AI64" s="10"/>
      <c r="AJ64" s="10"/>
      <c r="AK64" s="10"/>
      <c r="AL64" s="10"/>
      <c r="AM64" s="10"/>
      <c r="AN64" s="115">
        <f>SUM(AG64,AT64)</f>
        <v>0</v>
      </c>
      <c r="AO64" s="10"/>
      <c r="AP64" s="10"/>
      <c r="AQ64" s="116" t="s">
        <v>82</v>
      </c>
      <c r="AR64" s="62"/>
      <c r="AS64" s="117">
        <f>ROUND(AS65+AS70,2)</f>
        <v>0</v>
      </c>
      <c r="AT64" s="118">
        <f>ROUND(SUM(AV64:AW64),2)</f>
        <v>0</v>
      </c>
      <c r="AU64" s="119">
        <f>ROUND(AU65+AU70,5)</f>
        <v>0</v>
      </c>
      <c r="AV64" s="118">
        <f>ROUND(AZ64*L29,2)</f>
        <v>0</v>
      </c>
      <c r="AW64" s="118">
        <f>ROUND(BA64*L30,2)</f>
        <v>0</v>
      </c>
      <c r="AX64" s="118">
        <f>ROUND(BB64*L29,2)</f>
        <v>0</v>
      </c>
      <c r="AY64" s="118">
        <f>ROUND(BC64*L30,2)</f>
        <v>0</v>
      </c>
      <c r="AZ64" s="118">
        <f>ROUND(AZ65+AZ70,2)</f>
        <v>0</v>
      </c>
      <c r="BA64" s="118">
        <f>ROUND(BA65+BA70,2)</f>
        <v>0</v>
      </c>
      <c r="BB64" s="118">
        <f>ROUND(BB65+BB70,2)</f>
        <v>0</v>
      </c>
      <c r="BC64" s="118">
        <f>ROUND(BC65+BC70,2)</f>
        <v>0</v>
      </c>
      <c r="BD64" s="120">
        <f>ROUND(BD65+BD70,2)</f>
        <v>0</v>
      </c>
      <c r="BE64" s="4"/>
      <c r="BS64" s="30" t="s">
        <v>68</v>
      </c>
      <c r="BT64" s="30" t="s">
        <v>79</v>
      </c>
      <c r="BU64" s="30" t="s">
        <v>70</v>
      </c>
      <c r="BV64" s="30" t="s">
        <v>71</v>
      </c>
      <c r="BW64" s="30" t="s">
        <v>109</v>
      </c>
      <c r="BX64" s="30" t="s">
        <v>77</v>
      </c>
      <c r="CL64" s="30" t="s">
        <v>78</v>
      </c>
    </row>
    <row r="65" s="4" customFormat="1" ht="16.5" customHeight="1">
      <c r="A65" s="4"/>
      <c r="B65" s="62"/>
      <c r="C65" s="10"/>
      <c r="D65" s="10"/>
      <c r="E65" s="10"/>
      <c r="F65" s="113" t="s">
        <v>110</v>
      </c>
      <c r="G65" s="113"/>
      <c r="H65" s="113"/>
      <c r="I65" s="113"/>
      <c r="J65" s="113"/>
      <c r="K65" s="10"/>
      <c r="L65" s="113" t="s">
        <v>111</v>
      </c>
      <c r="M65" s="113"/>
      <c r="N65" s="113"/>
      <c r="O65" s="113"/>
      <c r="P65" s="113"/>
      <c r="Q65" s="113"/>
      <c r="R65" s="113"/>
      <c r="S65" s="113"/>
      <c r="T65" s="113"/>
      <c r="U65" s="113"/>
      <c r="V65" s="113"/>
      <c r="W65" s="113"/>
      <c r="X65" s="113"/>
      <c r="Y65" s="113"/>
      <c r="Z65" s="113"/>
      <c r="AA65" s="113"/>
      <c r="AB65" s="113"/>
      <c r="AC65" s="113"/>
      <c r="AD65" s="113"/>
      <c r="AE65" s="113"/>
      <c r="AF65" s="113"/>
      <c r="AG65" s="114">
        <f>ROUND(SUM(AG66:AG69),2)</f>
        <v>0</v>
      </c>
      <c r="AH65" s="10"/>
      <c r="AI65" s="10"/>
      <c r="AJ65" s="10"/>
      <c r="AK65" s="10"/>
      <c r="AL65" s="10"/>
      <c r="AM65" s="10"/>
      <c r="AN65" s="115">
        <f>SUM(AG65,AT65)</f>
        <v>0</v>
      </c>
      <c r="AO65" s="10"/>
      <c r="AP65" s="10"/>
      <c r="AQ65" s="116" t="s">
        <v>82</v>
      </c>
      <c r="AR65" s="62"/>
      <c r="AS65" s="117">
        <f>ROUND(SUM(AS66:AS69),2)</f>
        <v>0</v>
      </c>
      <c r="AT65" s="118">
        <f>ROUND(SUM(AV65:AW65),2)</f>
        <v>0</v>
      </c>
      <c r="AU65" s="119">
        <f>ROUND(SUM(AU66:AU69),5)</f>
        <v>0</v>
      </c>
      <c r="AV65" s="118">
        <f>ROUND(AZ65*L29,2)</f>
        <v>0</v>
      </c>
      <c r="AW65" s="118">
        <f>ROUND(BA65*L30,2)</f>
        <v>0</v>
      </c>
      <c r="AX65" s="118">
        <f>ROUND(BB65*L29,2)</f>
        <v>0</v>
      </c>
      <c r="AY65" s="118">
        <f>ROUND(BC65*L30,2)</f>
        <v>0</v>
      </c>
      <c r="AZ65" s="118">
        <f>ROUND(SUM(AZ66:AZ69),2)</f>
        <v>0</v>
      </c>
      <c r="BA65" s="118">
        <f>ROUND(SUM(BA66:BA69),2)</f>
        <v>0</v>
      </c>
      <c r="BB65" s="118">
        <f>ROUND(SUM(BB66:BB69),2)</f>
        <v>0</v>
      </c>
      <c r="BC65" s="118">
        <f>ROUND(SUM(BC66:BC69),2)</f>
        <v>0</v>
      </c>
      <c r="BD65" s="120">
        <f>ROUND(SUM(BD66:BD69),2)</f>
        <v>0</v>
      </c>
      <c r="BE65" s="4"/>
      <c r="BS65" s="30" t="s">
        <v>68</v>
      </c>
      <c r="BT65" s="30" t="s">
        <v>87</v>
      </c>
      <c r="BU65" s="30" t="s">
        <v>70</v>
      </c>
      <c r="BV65" s="30" t="s">
        <v>71</v>
      </c>
      <c r="BW65" s="30" t="s">
        <v>112</v>
      </c>
      <c r="BX65" s="30" t="s">
        <v>109</v>
      </c>
      <c r="CL65" s="30" t="s">
        <v>3</v>
      </c>
    </row>
    <row r="66" s="4" customFormat="1" ht="16.5" customHeight="1">
      <c r="A66" s="121" t="s">
        <v>84</v>
      </c>
      <c r="B66" s="62"/>
      <c r="C66" s="10"/>
      <c r="D66" s="10"/>
      <c r="E66" s="10"/>
      <c r="F66" s="10"/>
      <c r="G66" s="113" t="s">
        <v>113</v>
      </c>
      <c r="H66" s="113"/>
      <c r="I66" s="113"/>
      <c r="J66" s="113"/>
      <c r="K66" s="113"/>
      <c r="L66" s="10"/>
      <c r="M66" s="113" t="s">
        <v>114</v>
      </c>
      <c r="N66" s="113"/>
      <c r="O66" s="113"/>
      <c r="P66" s="113"/>
      <c r="Q66" s="113"/>
      <c r="R66" s="113"/>
      <c r="S66" s="113"/>
      <c r="T66" s="113"/>
      <c r="U66" s="113"/>
      <c r="V66" s="113"/>
      <c r="W66" s="113"/>
      <c r="X66" s="113"/>
      <c r="Y66" s="113"/>
      <c r="Z66" s="113"/>
      <c r="AA66" s="113"/>
      <c r="AB66" s="113"/>
      <c r="AC66" s="113"/>
      <c r="AD66" s="113"/>
      <c r="AE66" s="113"/>
      <c r="AF66" s="113"/>
      <c r="AG66" s="115">
        <f>'4 - Přeložka vedení'!J34</f>
        <v>0</v>
      </c>
      <c r="AH66" s="10"/>
      <c r="AI66" s="10"/>
      <c r="AJ66" s="10"/>
      <c r="AK66" s="10"/>
      <c r="AL66" s="10"/>
      <c r="AM66" s="10"/>
      <c r="AN66" s="115">
        <f>SUM(AG66,AT66)</f>
        <v>0</v>
      </c>
      <c r="AO66" s="10"/>
      <c r="AP66" s="10"/>
      <c r="AQ66" s="116" t="s">
        <v>82</v>
      </c>
      <c r="AR66" s="62"/>
      <c r="AS66" s="117">
        <v>0</v>
      </c>
      <c r="AT66" s="118">
        <f>ROUND(SUM(AV66:AW66),2)</f>
        <v>0</v>
      </c>
      <c r="AU66" s="119">
        <f>'4 - Přeložka vedení'!P93</f>
        <v>0</v>
      </c>
      <c r="AV66" s="118">
        <f>'4 - Přeložka vedení'!J37</f>
        <v>0</v>
      </c>
      <c r="AW66" s="118">
        <f>'4 - Přeložka vedení'!J38</f>
        <v>0</v>
      </c>
      <c r="AX66" s="118">
        <f>'4 - Přeložka vedení'!J39</f>
        <v>0</v>
      </c>
      <c r="AY66" s="118">
        <f>'4 - Přeložka vedení'!J40</f>
        <v>0</v>
      </c>
      <c r="AZ66" s="118">
        <f>'4 - Přeložka vedení'!F37</f>
        <v>0</v>
      </c>
      <c r="BA66" s="118">
        <f>'4 - Přeložka vedení'!F38</f>
        <v>0</v>
      </c>
      <c r="BB66" s="118">
        <f>'4 - Přeložka vedení'!F39</f>
        <v>0</v>
      </c>
      <c r="BC66" s="118">
        <f>'4 - Přeložka vedení'!F40</f>
        <v>0</v>
      </c>
      <c r="BD66" s="120">
        <f>'4 - Přeložka vedení'!F41</f>
        <v>0</v>
      </c>
      <c r="BE66" s="4"/>
      <c r="BT66" s="30" t="s">
        <v>113</v>
      </c>
      <c r="BV66" s="30" t="s">
        <v>71</v>
      </c>
      <c r="BW66" s="30" t="s">
        <v>115</v>
      </c>
      <c r="BX66" s="30" t="s">
        <v>112</v>
      </c>
      <c r="CL66" s="30" t="s">
        <v>3</v>
      </c>
    </row>
    <row r="67" s="4" customFormat="1" ht="16.5" customHeight="1">
      <c r="A67" s="121" t="s">
        <v>84</v>
      </c>
      <c r="B67" s="62"/>
      <c r="C67" s="10"/>
      <c r="D67" s="10"/>
      <c r="E67" s="10"/>
      <c r="F67" s="10"/>
      <c r="G67" s="113" t="s">
        <v>116</v>
      </c>
      <c r="H67" s="113"/>
      <c r="I67" s="113"/>
      <c r="J67" s="113"/>
      <c r="K67" s="113"/>
      <c r="L67" s="10"/>
      <c r="M67" s="113" t="s">
        <v>117</v>
      </c>
      <c r="N67" s="113"/>
      <c r="O67" s="113"/>
      <c r="P67" s="113"/>
      <c r="Q67" s="113"/>
      <c r="R67" s="113"/>
      <c r="S67" s="113"/>
      <c r="T67" s="113"/>
      <c r="U67" s="113"/>
      <c r="V67" s="113"/>
      <c r="W67" s="113"/>
      <c r="X67" s="113"/>
      <c r="Y67" s="113"/>
      <c r="Z67" s="113"/>
      <c r="AA67" s="113"/>
      <c r="AB67" s="113"/>
      <c r="AC67" s="113"/>
      <c r="AD67" s="113"/>
      <c r="AE67" s="113"/>
      <c r="AF67" s="113"/>
      <c r="AG67" s="115">
        <f>'401 - VO MMU'!J34</f>
        <v>0</v>
      </c>
      <c r="AH67" s="10"/>
      <c r="AI67" s="10"/>
      <c r="AJ67" s="10"/>
      <c r="AK67" s="10"/>
      <c r="AL67" s="10"/>
      <c r="AM67" s="10"/>
      <c r="AN67" s="115">
        <f>SUM(AG67,AT67)</f>
        <v>0</v>
      </c>
      <c r="AO67" s="10"/>
      <c r="AP67" s="10"/>
      <c r="AQ67" s="116" t="s">
        <v>82</v>
      </c>
      <c r="AR67" s="62"/>
      <c r="AS67" s="117">
        <v>0</v>
      </c>
      <c r="AT67" s="118">
        <f>ROUND(SUM(AV67:AW67),2)</f>
        <v>0</v>
      </c>
      <c r="AU67" s="119">
        <f>'401 - VO MMU'!P94</f>
        <v>0</v>
      </c>
      <c r="AV67" s="118">
        <f>'401 - VO MMU'!J37</f>
        <v>0</v>
      </c>
      <c r="AW67" s="118">
        <f>'401 - VO MMU'!J38</f>
        <v>0</v>
      </c>
      <c r="AX67" s="118">
        <f>'401 - VO MMU'!J39</f>
        <v>0</v>
      </c>
      <c r="AY67" s="118">
        <f>'401 - VO MMU'!J40</f>
        <v>0</v>
      </c>
      <c r="AZ67" s="118">
        <f>'401 - VO MMU'!F37</f>
        <v>0</v>
      </c>
      <c r="BA67" s="118">
        <f>'401 - VO MMU'!F38</f>
        <v>0</v>
      </c>
      <c r="BB67" s="118">
        <f>'401 - VO MMU'!F39</f>
        <v>0</v>
      </c>
      <c r="BC67" s="118">
        <f>'401 - VO MMU'!F40</f>
        <v>0</v>
      </c>
      <c r="BD67" s="120">
        <f>'401 - VO MMU'!F41</f>
        <v>0</v>
      </c>
      <c r="BE67" s="4"/>
      <c r="BT67" s="30" t="s">
        <v>113</v>
      </c>
      <c r="BV67" s="30" t="s">
        <v>71</v>
      </c>
      <c r="BW67" s="30" t="s">
        <v>118</v>
      </c>
      <c r="BX67" s="30" t="s">
        <v>112</v>
      </c>
      <c r="CL67" s="30" t="s">
        <v>3</v>
      </c>
    </row>
    <row r="68" s="4" customFormat="1" ht="16.5" customHeight="1">
      <c r="A68" s="121" t="s">
        <v>84</v>
      </c>
      <c r="B68" s="62"/>
      <c r="C68" s="10"/>
      <c r="D68" s="10"/>
      <c r="E68" s="10"/>
      <c r="F68" s="10"/>
      <c r="G68" s="113" t="s">
        <v>119</v>
      </c>
      <c r="H68" s="113"/>
      <c r="I68" s="113"/>
      <c r="J68" s="113"/>
      <c r="K68" s="113"/>
      <c r="L68" s="10"/>
      <c r="M68" s="113" t="s">
        <v>120</v>
      </c>
      <c r="N68" s="113"/>
      <c r="O68" s="113"/>
      <c r="P68" s="113"/>
      <c r="Q68" s="113"/>
      <c r="R68" s="113"/>
      <c r="S68" s="113"/>
      <c r="T68" s="113"/>
      <c r="U68" s="113"/>
      <c r="V68" s="113"/>
      <c r="W68" s="113"/>
      <c r="X68" s="113"/>
      <c r="Y68" s="113"/>
      <c r="Z68" s="113"/>
      <c r="AA68" s="113"/>
      <c r="AB68" s="113"/>
      <c r="AC68" s="113"/>
      <c r="AD68" s="113"/>
      <c r="AE68" s="113"/>
      <c r="AF68" s="113"/>
      <c r="AG68" s="115">
        <f>'402-1 - VRN'!J34</f>
        <v>0</v>
      </c>
      <c r="AH68" s="10"/>
      <c r="AI68" s="10"/>
      <c r="AJ68" s="10"/>
      <c r="AK68" s="10"/>
      <c r="AL68" s="10"/>
      <c r="AM68" s="10"/>
      <c r="AN68" s="115">
        <f>SUM(AG68,AT68)</f>
        <v>0</v>
      </c>
      <c r="AO68" s="10"/>
      <c r="AP68" s="10"/>
      <c r="AQ68" s="116" t="s">
        <v>82</v>
      </c>
      <c r="AR68" s="62"/>
      <c r="AS68" s="117">
        <v>0</v>
      </c>
      <c r="AT68" s="118">
        <f>ROUND(SUM(AV68:AW68),2)</f>
        <v>0</v>
      </c>
      <c r="AU68" s="119">
        <f>'402-1 - VRN'!P93</f>
        <v>0</v>
      </c>
      <c r="AV68" s="118">
        <f>'402-1 - VRN'!J37</f>
        <v>0</v>
      </c>
      <c r="AW68" s="118">
        <f>'402-1 - VRN'!J38</f>
        <v>0</v>
      </c>
      <c r="AX68" s="118">
        <f>'402-1 - VRN'!J39</f>
        <v>0</v>
      </c>
      <c r="AY68" s="118">
        <f>'402-1 - VRN'!J40</f>
        <v>0</v>
      </c>
      <c r="AZ68" s="118">
        <f>'402-1 - VRN'!F37</f>
        <v>0</v>
      </c>
      <c r="BA68" s="118">
        <f>'402-1 - VRN'!F38</f>
        <v>0</v>
      </c>
      <c r="BB68" s="118">
        <f>'402-1 - VRN'!F39</f>
        <v>0</v>
      </c>
      <c r="BC68" s="118">
        <f>'402-1 - VRN'!F40</f>
        <v>0</v>
      </c>
      <c r="BD68" s="120">
        <f>'402-1 - VRN'!F41</f>
        <v>0</v>
      </c>
      <c r="BE68" s="4"/>
      <c r="BT68" s="30" t="s">
        <v>113</v>
      </c>
      <c r="BV68" s="30" t="s">
        <v>71</v>
      </c>
      <c r="BW68" s="30" t="s">
        <v>121</v>
      </c>
      <c r="BX68" s="30" t="s">
        <v>112</v>
      </c>
      <c r="CL68" s="30" t="s">
        <v>3</v>
      </c>
    </row>
    <row r="69" s="4" customFormat="1" ht="16.5" customHeight="1">
      <c r="A69" s="121" t="s">
        <v>84</v>
      </c>
      <c r="B69" s="62"/>
      <c r="C69" s="10"/>
      <c r="D69" s="10"/>
      <c r="E69" s="10"/>
      <c r="F69" s="10"/>
      <c r="G69" s="113" t="s">
        <v>122</v>
      </c>
      <c r="H69" s="113"/>
      <c r="I69" s="113"/>
      <c r="J69" s="113"/>
      <c r="K69" s="113"/>
      <c r="L69" s="10"/>
      <c r="M69" s="113" t="s">
        <v>123</v>
      </c>
      <c r="N69" s="113"/>
      <c r="O69" s="113"/>
      <c r="P69" s="113"/>
      <c r="Q69" s="113"/>
      <c r="R69" s="113"/>
      <c r="S69" s="113"/>
      <c r="T69" s="113"/>
      <c r="U69" s="113"/>
      <c r="V69" s="113"/>
      <c r="W69" s="113"/>
      <c r="X69" s="113"/>
      <c r="Y69" s="113"/>
      <c r="Z69" s="113"/>
      <c r="AA69" s="113"/>
      <c r="AB69" s="113"/>
      <c r="AC69" s="113"/>
      <c r="AD69" s="113"/>
      <c r="AE69" s="113"/>
      <c r="AF69" s="113"/>
      <c r="AG69" s="115">
        <f>'402-2 - SSZ TEST'!J34</f>
        <v>0</v>
      </c>
      <c r="AH69" s="10"/>
      <c r="AI69" s="10"/>
      <c r="AJ69" s="10"/>
      <c r="AK69" s="10"/>
      <c r="AL69" s="10"/>
      <c r="AM69" s="10"/>
      <c r="AN69" s="115">
        <f>SUM(AG69,AT69)</f>
        <v>0</v>
      </c>
      <c r="AO69" s="10"/>
      <c r="AP69" s="10"/>
      <c r="AQ69" s="116" t="s">
        <v>82</v>
      </c>
      <c r="AR69" s="62"/>
      <c r="AS69" s="117">
        <v>0</v>
      </c>
      <c r="AT69" s="118">
        <f>ROUND(SUM(AV69:AW69),2)</f>
        <v>0</v>
      </c>
      <c r="AU69" s="119">
        <f>'402-2 - SSZ TEST'!P98</f>
        <v>0</v>
      </c>
      <c r="AV69" s="118">
        <f>'402-2 - SSZ TEST'!J37</f>
        <v>0</v>
      </c>
      <c r="AW69" s="118">
        <f>'402-2 - SSZ TEST'!J38</f>
        <v>0</v>
      </c>
      <c r="AX69" s="118">
        <f>'402-2 - SSZ TEST'!J39</f>
        <v>0</v>
      </c>
      <c r="AY69" s="118">
        <f>'402-2 - SSZ TEST'!J40</f>
        <v>0</v>
      </c>
      <c r="AZ69" s="118">
        <f>'402-2 - SSZ TEST'!F37</f>
        <v>0</v>
      </c>
      <c r="BA69" s="118">
        <f>'402-2 - SSZ TEST'!F38</f>
        <v>0</v>
      </c>
      <c r="BB69" s="118">
        <f>'402-2 - SSZ TEST'!F39</f>
        <v>0</v>
      </c>
      <c r="BC69" s="118">
        <f>'402-2 - SSZ TEST'!F40</f>
        <v>0</v>
      </c>
      <c r="BD69" s="120">
        <f>'402-2 - SSZ TEST'!F41</f>
        <v>0</v>
      </c>
      <c r="BE69" s="4"/>
      <c r="BT69" s="30" t="s">
        <v>113</v>
      </c>
      <c r="BV69" s="30" t="s">
        <v>71</v>
      </c>
      <c r="BW69" s="30" t="s">
        <v>124</v>
      </c>
      <c r="BX69" s="30" t="s">
        <v>112</v>
      </c>
      <c r="CL69" s="30" t="s">
        <v>3</v>
      </c>
    </row>
    <row r="70" s="4" customFormat="1" ht="16.5" customHeight="1">
      <c r="A70" s="121" t="s">
        <v>84</v>
      </c>
      <c r="B70" s="62"/>
      <c r="C70" s="10"/>
      <c r="D70" s="10"/>
      <c r="E70" s="10"/>
      <c r="F70" s="113" t="s">
        <v>125</v>
      </c>
      <c r="G70" s="113"/>
      <c r="H70" s="113"/>
      <c r="I70" s="113"/>
      <c r="J70" s="113"/>
      <c r="K70" s="10"/>
      <c r="L70" s="113" t="s">
        <v>126</v>
      </c>
      <c r="M70" s="113"/>
      <c r="N70" s="113"/>
      <c r="O70" s="113"/>
      <c r="P70" s="113"/>
      <c r="Q70" s="113"/>
      <c r="R70" s="113"/>
      <c r="S70" s="113"/>
      <c r="T70" s="113"/>
      <c r="U70" s="113"/>
      <c r="V70" s="113"/>
      <c r="W70" s="113"/>
      <c r="X70" s="113"/>
      <c r="Y70" s="113"/>
      <c r="Z70" s="113"/>
      <c r="AA70" s="113"/>
      <c r="AB70" s="113"/>
      <c r="AC70" s="113"/>
      <c r="AD70" s="113"/>
      <c r="AE70" s="113"/>
      <c r="AF70" s="113"/>
      <c r="AG70" s="115">
        <f>'45 - NEZpůsobilé'!J34</f>
        <v>0</v>
      </c>
      <c r="AH70" s="10"/>
      <c r="AI70" s="10"/>
      <c r="AJ70" s="10"/>
      <c r="AK70" s="10"/>
      <c r="AL70" s="10"/>
      <c r="AM70" s="10"/>
      <c r="AN70" s="115">
        <f>SUM(AG70,AT70)</f>
        <v>0</v>
      </c>
      <c r="AO70" s="10"/>
      <c r="AP70" s="10"/>
      <c r="AQ70" s="116" t="s">
        <v>82</v>
      </c>
      <c r="AR70" s="62"/>
      <c r="AS70" s="117">
        <v>0</v>
      </c>
      <c r="AT70" s="118">
        <f>ROUND(SUM(AV70:AW70),2)</f>
        <v>0</v>
      </c>
      <c r="AU70" s="119">
        <f>'45 - NEZpůsobilé'!P95</f>
        <v>0</v>
      </c>
      <c r="AV70" s="118">
        <f>'45 - NEZpůsobilé'!J37</f>
        <v>0</v>
      </c>
      <c r="AW70" s="118">
        <f>'45 - NEZpůsobilé'!J38</f>
        <v>0</v>
      </c>
      <c r="AX70" s="118">
        <f>'45 - NEZpůsobilé'!J39</f>
        <v>0</v>
      </c>
      <c r="AY70" s="118">
        <f>'45 - NEZpůsobilé'!J40</f>
        <v>0</v>
      </c>
      <c r="AZ70" s="118">
        <f>'45 - NEZpůsobilé'!F37</f>
        <v>0</v>
      </c>
      <c r="BA70" s="118">
        <f>'45 - NEZpůsobilé'!F38</f>
        <v>0</v>
      </c>
      <c r="BB70" s="118">
        <f>'45 - NEZpůsobilé'!F39</f>
        <v>0</v>
      </c>
      <c r="BC70" s="118">
        <f>'45 - NEZpůsobilé'!F40</f>
        <v>0</v>
      </c>
      <c r="BD70" s="120">
        <f>'45 - NEZpůsobilé'!F41</f>
        <v>0</v>
      </c>
      <c r="BE70" s="4"/>
      <c r="BT70" s="30" t="s">
        <v>87</v>
      </c>
      <c r="BV70" s="30" t="s">
        <v>71</v>
      </c>
      <c r="BW70" s="30" t="s">
        <v>127</v>
      </c>
      <c r="BX70" s="30" t="s">
        <v>109</v>
      </c>
      <c r="CL70" s="30" t="s">
        <v>3</v>
      </c>
    </row>
    <row r="71" s="4" customFormat="1" ht="16.5" customHeight="1">
      <c r="A71" s="4"/>
      <c r="B71" s="62"/>
      <c r="C71" s="10"/>
      <c r="D71" s="10"/>
      <c r="E71" s="113" t="s">
        <v>128</v>
      </c>
      <c r="F71" s="113"/>
      <c r="G71" s="113"/>
      <c r="H71" s="113"/>
      <c r="I71" s="113"/>
      <c r="J71" s="10"/>
      <c r="K71" s="113" t="s">
        <v>129</v>
      </c>
      <c r="L71" s="113"/>
      <c r="M71" s="113"/>
      <c r="N71" s="113"/>
      <c r="O71" s="113"/>
      <c r="P71" s="113"/>
      <c r="Q71" s="113"/>
      <c r="R71" s="113"/>
      <c r="S71" s="113"/>
      <c r="T71" s="113"/>
      <c r="U71" s="113"/>
      <c r="V71" s="113"/>
      <c r="W71" s="113"/>
      <c r="X71" s="113"/>
      <c r="Y71" s="113"/>
      <c r="Z71" s="113"/>
      <c r="AA71" s="113"/>
      <c r="AB71" s="113"/>
      <c r="AC71" s="113"/>
      <c r="AD71" s="113"/>
      <c r="AE71" s="113"/>
      <c r="AF71" s="113"/>
      <c r="AG71" s="114">
        <f>ROUND(AG72+AG94+AG98,2)</f>
        <v>0</v>
      </c>
      <c r="AH71" s="10"/>
      <c r="AI71" s="10"/>
      <c r="AJ71" s="10"/>
      <c r="AK71" s="10"/>
      <c r="AL71" s="10"/>
      <c r="AM71" s="10"/>
      <c r="AN71" s="115">
        <f>SUM(AG71,AT71)</f>
        <v>0</v>
      </c>
      <c r="AO71" s="10"/>
      <c r="AP71" s="10"/>
      <c r="AQ71" s="116" t="s">
        <v>82</v>
      </c>
      <c r="AR71" s="62"/>
      <c r="AS71" s="117">
        <f>ROUND(AS72+AS94+AS98,2)</f>
        <v>0</v>
      </c>
      <c r="AT71" s="118">
        <f>ROUND(SUM(AV71:AW71),2)</f>
        <v>0</v>
      </c>
      <c r="AU71" s="119">
        <f>ROUND(AU72+AU94+AU98,5)</f>
        <v>0</v>
      </c>
      <c r="AV71" s="118">
        <f>ROUND(AZ71*L29,2)</f>
        <v>0</v>
      </c>
      <c r="AW71" s="118">
        <f>ROUND(BA71*L30,2)</f>
        <v>0</v>
      </c>
      <c r="AX71" s="118">
        <f>ROUND(BB71*L29,2)</f>
        <v>0</v>
      </c>
      <c r="AY71" s="118">
        <f>ROUND(BC71*L30,2)</f>
        <v>0</v>
      </c>
      <c r="AZ71" s="118">
        <f>ROUND(AZ72+AZ94+AZ98,2)</f>
        <v>0</v>
      </c>
      <c r="BA71" s="118">
        <f>ROUND(BA72+BA94+BA98,2)</f>
        <v>0</v>
      </c>
      <c r="BB71" s="118">
        <f>ROUND(BB72+BB94+BB98,2)</f>
        <v>0</v>
      </c>
      <c r="BC71" s="118">
        <f>ROUND(BC72+BC94+BC98,2)</f>
        <v>0</v>
      </c>
      <c r="BD71" s="120">
        <f>ROUND(BD72+BD94+BD98,2)</f>
        <v>0</v>
      </c>
      <c r="BE71" s="4"/>
      <c r="BS71" s="30" t="s">
        <v>68</v>
      </c>
      <c r="BT71" s="30" t="s">
        <v>79</v>
      </c>
      <c r="BU71" s="30" t="s">
        <v>70</v>
      </c>
      <c r="BV71" s="30" t="s">
        <v>71</v>
      </c>
      <c r="BW71" s="30" t="s">
        <v>130</v>
      </c>
      <c r="BX71" s="30" t="s">
        <v>77</v>
      </c>
      <c r="CL71" s="30" t="s">
        <v>78</v>
      </c>
    </row>
    <row r="72" s="4" customFormat="1" ht="23.25" customHeight="1">
      <c r="A72" s="4"/>
      <c r="B72" s="62"/>
      <c r="C72" s="10"/>
      <c r="D72" s="10"/>
      <c r="E72" s="10"/>
      <c r="F72" s="113" t="s">
        <v>131</v>
      </c>
      <c r="G72" s="113"/>
      <c r="H72" s="113"/>
      <c r="I72" s="113"/>
      <c r="J72" s="113"/>
      <c r="K72" s="10"/>
      <c r="L72" s="113" t="s">
        <v>132</v>
      </c>
      <c r="M72" s="113"/>
      <c r="N72" s="113"/>
      <c r="O72" s="113"/>
      <c r="P72" s="113"/>
      <c r="Q72" s="113"/>
      <c r="R72" s="113"/>
      <c r="S72" s="113"/>
      <c r="T72" s="113"/>
      <c r="U72" s="113"/>
      <c r="V72" s="113"/>
      <c r="W72" s="113"/>
      <c r="X72" s="113"/>
      <c r="Y72" s="113"/>
      <c r="Z72" s="113"/>
      <c r="AA72" s="113"/>
      <c r="AB72" s="113"/>
      <c r="AC72" s="113"/>
      <c r="AD72" s="113"/>
      <c r="AE72" s="113"/>
      <c r="AF72" s="113"/>
      <c r="AG72" s="114">
        <f>ROUND(AG73+AG92+AG93,2)</f>
        <v>0</v>
      </c>
      <c r="AH72" s="10"/>
      <c r="AI72" s="10"/>
      <c r="AJ72" s="10"/>
      <c r="AK72" s="10"/>
      <c r="AL72" s="10"/>
      <c r="AM72" s="10"/>
      <c r="AN72" s="115">
        <f>SUM(AG72,AT72)</f>
        <v>0</v>
      </c>
      <c r="AO72" s="10"/>
      <c r="AP72" s="10"/>
      <c r="AQ72" s="116" t="s">
        <v>82</v>
      </c>
      <c r="AR72" s="62"/>
      <c r="AS72" s="117">
        <f>ROUND(AS73+AS92+AS93,2)</f>
        <v>0</v>
      </c>
      <c r="AT72" s="118">
        <f>ROUND(SUM(AV72:AW72),2)</f>
        <v>0</v>
      </c>
      <c r="AU72" s="119">
        <f>ROUND(AU73+AU92+AU93,5)</f>
        <v>0</v>
      </c>
      <c r="AV72" s="118">
        <f>ROUND(AZ72*L29,2)</f>
        <v>0</v>
      </c>
      <c r="AW72" s="118">
        <f>ROUND(BA72*L30,2)</f>
        <v>0</v>
      </c>
      <c r="AX72" s="118">
        <f>ROUND(BB72*L29,2)</f>
        <v>0</v>
      </c>
      <c r="AY72" s="118">
        <f>ROUND(BC72*L30,2)</f>
        <v>0</v>
      </c>
      <c r="AZ72" s="118">
        <f>ROUND(AZ73+AZ92+AZ93,2)</f>
        <v>0</v>
      </c>
      <c r="BA72" s="118">
        <f>ROUND(BA73+BA92+BA93,2)</f>
        <v>0</v>
      </c>
      <c r="BB72" s="118">
        <f>ROUND(BB73+BB92+BB93,2)</f>
        <v>0</v>
      </c>
      <c r="BC72" s="118">
        <f>ROUND(BC73+BC92+BC93,2)</f>
        <v>0</v>
      </c>
      <c r="BD72" s="120">
        <f>ROUND(BD73+BD92+BD93,2)</f>
        <v>0</v>
      </c>
      <c r="BE72" s="4"/>
      <c r="BS72" s="30" t="s">
        <v>68</v>
      </c>
      <c r="BT72" s="30" t="s">
        <v>87</v>
      </c>
      <c r="BU72" s="30" t="s">
        <v>70</v>
      </c>
      <c r="BV72" s="30" t="s">
        <v>71</v>
      </c>
      <c r="BW72" s="30" t="s">
        <v>133</v>
      </c>
      <c r="BX72" s="30" t="s">
        <v>130</v>
      </c>
      <c r="CL72" s="30" t="s">
        <v>78</v>
      </c>
    </row>
    <row r="73" s="4" customFormat="1" ht="16.5" customHeight="1">
      <c r="A73" s="4"/>
      <c r="B73" s="62"/>
      <c r="C73" s="10"/>
      <c r="D73" s="10"/>
      <c r="E73" s="10"/>
      <c r="F73" s="10"/>
      <c r="G73" s="113" t="s">
        <v>134</v>
      </c>
      <c r="H73" s="113"/>
      <c r="I73" s="113"/>
      <c r="J73" s="113"/>
      <c r="K73" s="113"/>
      <c r="L73" s="10"/>
      <c r="M73" s="113" t="s">
        <v>135</v>
      </c>
      <c r="N73" s="113"/>
      <c r="O73" s="113"/>
      <c r="P73" s="113"/>
      <c r="Q73" s="113"/>
      <c r="R73" s="113"/>
      <c r="S73" s="113"/>
      <c r="T73" s="113"/>
      <c r="U73" s="113"/>
      <c r="V73" s="113"/>
      <c r="W73" s="113"/>
      <c r="X73" s="113"/>
      <c r="Y73" s="113"/>
      <c r="Z73" s="113"/>
      <c r="AA73" s="113"/>
      <c r="AB73" s="113"/>
      <c r="AC73" s="113"/>
      <c r="AD73" s="113"/>
      <c r="AE73" s="113"/>
      <c r="AF73" s="113"/>
      <c r="AG73" s="114">
        <f>ROUND(AG74+SUM(AG75:AG78)+SUM(AG84:AG87)+AG91,2)</f>
        <v>0</v>
      </c>
      <c r="AH73" s="10"/>
      <c r="AI73" s="10"/>
      <c r="AJ73" s="10"/>
      <c r="AK73" s="10"/>
      <c r="AL73" s="10"/>
      <c r="AM73" s="10"/>
      <c r="AN73" s="115">
        <f>SUM(AG73,AT73)</f>
        <v>0</v>
      </c>
      <c r="AO73" s="10"/>
      <c r="AP73" s="10"/>
      <c r="AQ73" s="116" t="s">
        <v>82</v>
      </c>
      <c r="AR73" s="62"/>
      <c r="AS73" s="117">
        <f>ROUND(AS74+SUM(AS75:AS78)+SUM(AS84:AS87)+AS91,2)</f>
        <v>0</v>
      </c>
      <c r="AT73" s="118">
        <f>ROUND(SUM(AV73:AW73),2)</f>
        <v>0</v>
      </c>
      <c r="AU73" s="119">
        <f>ROUND(AU74+SUM(AU75:AU78)+SUM(AU84:AU87)+AU91,5)</f>
        <v>0</v>
      </c>
      <c r="AV73" s="118">
        <f>ROUND(AZ73*L29,2)</f>
        <v>0</v>
      </c>
      <c r="AW73" s="118">
        <f>ROUND(BA73*L30,2)</f>
        <v>0</v>
      </c>
      <c r="AX73" s="118">
        <f>ROUND(BB73*L29,2)</f>
        <v>0</v>
      </c>
      <c r="AY73" s="118">
        <f>ROUND(BC73*L30,2)</f>
        <v>0</v>
      </c>
      <c r="AZ73" s="118">
        <f>ROUND(AZ74+SUM(AZ75:AZ78)+SUM(AZ84:AZ87)+AZ91,2)</f>
        <v>0</v>
      </c>
      <c r="BA73" s="118">
        <f>ROUND(BA74+SUM(BA75:BA78)+SUM(BA84:BA87)+BA91,2)</f>
        <v>0</v>
      </c>
      <c r="BB73" s="118">
        <f>ROUND(BB74+SUM(BB75:BB78)+SUM(BB84:BB87)+BB91,2)</f>
        <v>0</v>
      </c>
      <c r="BC73" s="118">
        <f>ROUND(BC74+SUM(BC75:BC78)+SUM(BC84:BC87)+BC91,2)</f>
        <v>0</v>
      </c>
      <c r="BD73" s="120">
        <f>ROUND(BD74+SUM(BD75:BD78)+SUM(BD84:BD87)+BD91,2)</f>
        <v>0</v>
      </c>
      <c r="BE73" s="4"/>
      <c r="BS73" s="30" t="s">
        <v>68</v>
      </c>
      <c r="BT73" s="30" t="s">
        <v>113</v>
      </c>
      <c r="BU73" s="30" t="s">
        <v>70</v>
      </c>
      <c r="BV73" s="30" t="s">
        <v>71</v>
      </c>
      <c r="BW73" s="30" t="s">
        <v>136</v>
      </c>
      <c r="BX73" s="30" t="s">
        <v>133</v>
      </c>
      <c r="CL73" s="30" t="s">
        <v>78</v>
      </c>
    </row>
    <row r="74" s="4" customFormat="1" ht="16.5" customHeight="1">
      <c r="A74" s="121" t="s">
        <v>84</v>
      </c>
      <c r="B74" s="62"/>
      <c r="C74" s="10"/>
      <c r="D74" s="10"/>
      <c r="E74" s="10"/>
      <c r="F74" s="10"/>
      <c r="G74" s="10"/>
      <c r="H74" s="113" t="s">
        <v>76</v>
      </c>
      <c r="I74" s="113"/>
      <c r="J74" s="113"/>
      <c r="K74" s="113"/>
      <c r="L74" s="113"/>
      <c r="M74" s="10"/>
      <c r="N74" s="113" t="s">
        <v>137</v>
      </c>
      <c r="O74" s="113"/>
      <c r="P74" s="113"/>
      <c r="Q74" s="113"/>
      <c r="R74" s="113"/>
      <c r="S74" s="113"/>
      <c r="T74" s="113"/>
      <c r="U74" s="113"/>
      <c r="V74" s="113"/>
      <c r="W74" s="113"/>
      <c r="X74" s="113"/>
      <c r="Y74" s="113"/>
      <c r="Z74" s="113"/>
      <c r="AA74" s="113"/>
      <c r="AB74" s="113"/>
      <c r="AC74" s="113"/>
      <c r="AD74" s="113"/>
      <c r="AE74" s="113"/>
      <c r="AF74" s="113"/>
      <c r="AG74" s="115">
        <f>'1 - Bourací práce'!J34</f>
        <v>0</v>
      </c>
      <c r="AH74" s="10"/>
      <c r="AI74" s="10"/>
      <c r="AJ74" s="10"/>
      <c r="AK74" s="10"/>
      <c r="AL74" s="10"/>
      <c r="AM74" s="10"/>
      <c r="AN74" s="115">
        <f>SUM(AG74,AT74)</f>
        <v>0</v>
      </c>
      <c r="AO74" s="10"/>
      <c r="AP74" s="10"/>
      <c r="AQ74" s="116" t="s">
        <v>82</v>
      </c>
      <c r="AR74" s="62"/>
      <c r="AS74" s="117">
        <v>0</v>
      </c>
      <c r="AT74" s="118">
        <f>ROUND(SUM(AV74:AW74),2)</f>
        <v>0</v>
      </c>
      <c r="AU74" s="119">
        <f>'1 - Bourací práce'!P104</f>
        <v>0</v>
      </c>
      <c r="AV74" s="118">
        <f>'1 - Bourací práce'!J37</f>
        <v>0</v>
      </c>
      <c r="AW74" s="118">
        <f>'1 - Bourací práce'!J38</f>
        <v>0</v>
      </c>
      <c r="AX74" s="118">
        <f>'1 - Bourací práce'!J39</f>
        <v>0</v>
      </c>
      <c r="AY74" s="118">
        <f>'1 - Bourací práce'!J40</f>
        <v>0</v>
      </c>
      <c r="AZ74" s="118">
        <f>'1 - Bourací práce'!F37</f>
        <v>0</v>
      </c>
      <c r="BA74" s="118">
        <f>'1 - Bourací práce'!F38</f>
        <v>0</v>
      </c>
      <c r="BB74" s="118">
        <f>'1 - Bourací práce'!F39</f>
        <v>0</v>
      </c>
      <c r="BC74" s="118">
        <f>'1 - Bourací práce'!F40</f>
        <v>0</v>
      </c>
      <c r="BD74" s="120">
        <f>'1 - Bourací práce'!F41</f>
        <v>0</v>
      </c>
      <c r="BE74" s="4"/>
      <c r="BT74" s="30" t="s">
        <v>138</v>
      </c>
      <c r="BV74" s="30" t="s">
        <v>71</v>
      </c>
      <c r="BW74" s="30" t="s">
        <v>139</v>
      </c>
      <c r="BX74" s="30" t="s">
        <v>136</v>
      </c>
      <c r="CL74" s="30" t="s">
        <v>3</v>
      </c>
    </row>
    <row r="75" s="4" customFormat="1" ht="16.5" customHeight="1">
      <c r="A75" s="121" t="s">
        <v>84</v>
      </c>
      <c r="B75" s="62"/>
      <c r="C75" s="10"/>
      <c r="D75" s="10"/>
      <c r="E75" s="10"/>
      <c r="F75" s="10"/>
      <c r="G75" s="10"/>
      <c r="H75" s="113" t="s">
        <v>79</v>
      </c>
      <c r="I75" s="113"/>
      <c r="J75" s="113"/>
      <c r="K75" s="113"/>
      <c r="L75" s="113"/>
      <c r="M75" s="10"/>
      <c r="N75" s="113" t="s">
        <v>140</v>
      </c>
      <c r="O75" s="113"/>
      <c r="P75" s="113"/>
      <c r="Q75" s="113"/>
      <c r="R75" s="113"/>
      <c r="S75" s="113"/>
      <c r="T75" s="113"/>
      <c r="U75" s="113"/>
      <c r="V75" s="113"/>
      <c r="W75" s="113"/>
      <c r="X75" s="113"/>
      <c r="Y75" s="113"/>
      <c r="Z75" s="113"/>
      <c r="AA75" s="113"/>
      <c r="AB75" s="113"/>
      <c r="AC75" s="113"/>
      <c r="AD75" s="113"/>
      <c r="AE75" s="113"/>
      <c r="AF75" s="113"/>
      <c r="AG75" s="115">
        <f>'2 - Stavební práce'!J34</f>
        <v>0</v>
      </c>
      <c r="AH75" s="10"/>
      <c r="AI75" s="10"/>
      <c r="AJ75" s="10"/>
      <c r="AK75" s="10"/>
      <c r="AL75" s="10"/>
      <c r="AM75" s="10"/>
      <c r="AN75" s="115">
        <f>SUM(AG75,AT75)</f>
        <v>0</v>
      </c>
      <c r="AO75" s="10"/>
      <c r="AP75" s="10"/>
      <c r="AQ75" s="116" t="s">
        <v>82</v>
      </c>
      <c r="AR75" s="62"/>
      <c r="AS75" s="117">
        <v>0</v>
      </c>
      <c r="AT75" s="118">
        <f>ROUND(SUM(AV75:AW75),2)</f>
        <v>0</v>
      </c>
      <c r="AU75" s="119">
        <f>'2 - Stavební práce'!P173</f>
        <v>0</v>
      </c>
      <c r="AV75" s="118">
        <f>'2 - Stavební práce'!J37</f>
        <v>0</v>
      </c>
      <c r="AW75" s="118">
        <f>'2 - Stavební práce'!J38</f>
        <v>0</v>
      </c>
      <c r="AX75" s="118">
        <f>'2 - Stavební práce'!J39</f>
        <v>0</v>
      </c>
      <c r="AY75" s="118">
        <f>'2 - Stavební práce'!J40</f>
        <v>0</v>
      </c>
      <c r="AZ75" s="118">
        <f>'2 - Stavební práce'!F37</f>
        <v>0</v>
      </c>
      <c r="BA75" s="118">
        <f>'2 - Stavební práce'!F38</f>
        <v>0</v>
      </c>
      <c r="BB75" s="118">
        <f>'2 - Stavební práce'!F39</f>
        <v>0</v>
      </c>
      <c r="BC75" s="118">
        <f>'2 - Stavební práce'!F40</f>
        <v>0</v>
      </c>
      <c r="BD75" s="120">
        <f>'2 - Stavební práce'!F41</f>
        <v>0</v>
      </c>
      <c r="BE75" s="4"/>
      <c r="BT75" s="30" t="s">
        <v>138</v>
      </c>
      <c r="BV75" s="30" t="s">
        <v>71</v>
      </c>
      <c r="BW75" s="30" t="s">
        <v>141</v>
      </c>
      <c r="BX75" s="30" t="s">
        <v>136</v>
      </c>
      <c r="CL75" s="30" t="s">
        <v>3</v>
      </c>
    </row>
    <row r="76" s="4" customFormat="1" ht="16.5" customHeight="1">
      <c r="A76" s="121" t="s">
        <v>84</v>
      </c>
      <c r="B76" s="62"/>
      <c r="C76" s="10"/>
      <c r="D76" s="10"/>
      <c r="E76" s="10"/>
      <c r="F76" s="10"/>
      <c r="G76" s="10"/>
      <c r="H76" s="113" t="s">
        <v>87</v>
      </c>
      <c r="I76" s="113"/>
      <c r="J76" s="113"/>
      <c r="K76" s="113"/>
      <c r="L76" s="113"/>
      <c r="M76" s="10"/>
      <c r="N76" s="113" t="s">
        <v>142</v>
      </c>
      <c r="O76" s="113"/>
      <c r="P76" s="113"/>
      <c r="Q76" s="113"/>
      <c r="R76" s="113"/>
      <c r="S76" s="113"/>
      <c r="T76" s="113"/>
      <c r="U76" s="113"/>
      <c r="V76" s="113"/>
      <c r="W76" s="113"/>
      <c r="X76" s="113"/>
      <c r="Y76" s="113"/>
      <c r="Z76" s="113"/>
      <c r="AA76" s="113"/>
      <c r="AB76" s="113"/>
      <c r="AC76" s="113"/>
      <c r="AD76" s="113"/>
      <c r="AE76" s="113"/>
      <c r="AF76" s="113"/>
      <c r="AG76" s="115">
        <f>'3 - Opěrná stěna OZ11'!J34</f>
        <v>0</v>
      </c>
      <c r="AH76" s="10"/>
      <c r="AI76" s="10"/>
      <c r="AJ76" s="10"/>
      <c r="AK76" s="10"/>
      <c r="AL76" s="10"/>
      <c r="AM76" s="10"/>
      <c r="AN76" s="115">
        <f>SUM(AG76,AT76)</f>
        <v>0</v>
      </c>
      <c r="AO76" s="10"/>
      <c r="AP76" s="10"/>
      <c r="AQ76" s="116" t="s">
        <v>82</v>
      </c>
      <c r="AR76" s="62"/>
      <c r="AS76" s="117">
        <v>0</v>
      </c>
      <c r="AT76" s="118">
        <f>ROUND(SUM(AV76:AW76),2)</f>
        <v>0</v>
      </c>
      <c r="AU76" s="119">
        <f>'3 - Opěrná stěna OZ11'!P103</f>
        <v>0</v>
      </c>
      <c r="AV76" s="118">
        <f>'3 - Opěrná stěna OZ11'!J37</f>
        <v>0</v>
      </c>
      <c r="AW76" s="118">
        <f>'3 - Opěrná stěna OZ11'!J38</f>
        <v>0</v>
      </c>
      <c r="AX76" s="118">
        <f>'3 - Opěrná stěna OZ11'!J39</f>
        <v>0</v>
      </c>
      <c r="AY76" s="118">
        <f>'3 - Opěrná stěna OZ11'!J40</f>
        <v>0</v>
      </c>
      <c r="AZ76" s="118">
        <f>'3 - Opěrná stěna OZ11'!F37</f>
        <v>0</v>
      </c>
      <c r="BA76" s="118">
        <f>'3 - Opěrná stěna OZ11'!F38</f>
        <v>0</v>
      </c>
      <c r="BB76" s="118">
        <f>'3 - Opěrná stěna OZ11'!F39</f>
        <v>0</v>
      </c>
      <c r="BC76" s="118">
        <f>'3 - Opěrná stěna OZ11'!F40</f>
        <v>0</v>
      </c>
      <c r="BD76" s="120">
        <f>'3 - Opěrná stěna OZ11'!F41</f>
        <v>0</v>
      </c>
      <c r="BE76" s="4"/>
      <c r="BT76" s="30" t="s">
        <v>138</v>
      </c>
      <c r="BV76" s="30" t="s">
        <v>71</v>
      </c>
      <c r="BW76" s="30" t="s">
        <v>143</v>
      </c>
      <c r="BX76" s="30" t="s">
        <v>136</v>
      </c>
      <c r="CL76" s="30" t="s">
        <v>3</v>
      </c>
    </row>
    <row r="77" s="4" customFormat="1" ht="16.5" customHeight="1">
      <c r="A77" s="121" t="s">
        <v>84</v>
      </c>
      <c r="B77" s="62"/>
      <c r="C77" s="10"/>
      <c r="D77" s="10"/>
      <c r="E77" s="10"/>
      <c r="F77" s="10"/>
      <c r="G77" s="10"/>
      <c r="H77" s="113" t="s">
        <v>113</v>
      </c>
      <c r="I77" s="113"/>
      <c r="J77" s="113"/>
      <c r="K77" s="113"/>
      <c r="L77" s="113"/>
      <c r="M77" s="10"/>
      <c r="N77" s="113" t="s">
        <v>144</v>
      </c>
      <c r="O77" s="113"/>
      <c r="P77" s="113"/>
      <c r="Q77" s="113"/>
      <c r="R77" s="113"/>
      <c r="S77" s="113"/>
      <c r="T77" s="113"/>
      <c r="U77" s="113"/>
      <c r="V77" s="113"/>
      <c r="W77" s="113"/>
      <c r="X77" s="113"/>
      <c r="Y77" s="113"/>
      <c r="Z77" s="113"/>
      <c r="AA77" s="113"/>
      <c r="AB77" s="113"/>
      <c r="AC77" s="113"/>
      <c r="AD77" s="113"/>
      <c r="AE77" s="113"/>
      <c r="AF77" s="113"/>
      <c r="AG77" s="115">
        <f>'4 - VZT'!J34</f>
        <v>0</v>
      </c>
      <c r="AH77" s="10"/>
      <c r="AI77" s="10"/>
      <c r="AJ77" s="10"/>
      <c r="AK77" s="10"/>
      <c r="AL77" s="10"/>
      <c r="AM77" s="10"/>
      <c r="AN77" s="115">
        <f>SUM(AG77,AT77)</f>
        <v>0</v>
      </c>
      <c r="AO77" s="10"/>
      <c r="AP77" s="10"/>
      <c r="AQ77" s="116" t="s">
        <v>82</v>
      </c>
      <c r="AR77" s="62"/>
      <c r="AS77" s="117">
        <v>0</v>
      </c>
      <c r="AT77" s="118">
        <f>ROUND(SUM(AV77:AW77),2)</f>
        <v>0</v>
      </c>
      <c r="AU77" s="119">
        <f>'4 - VZT'!P101</f>
        <v>0</v>
      </c>
      <c r="AV77" s="118">
        <f>'4 - VZT'!J37</f>
        <v>0</v>
      </c>
      <c r="AW77" s="118">
        <f>'4 - VZT'!J38</f>
        <v>0</v>
      </c>
      <c r="AX77" s="118">
        <f>'4 - VZT'!J39</f>
        <v>0</v>
      </c>
      <c r="AY77" s="118">
        <f>'4 - VZT'!J40</f>
        <v>0</v>
      </c>
      <c r="AZ77" s="118">
        <f>'4 - VZT'!F37</f>
        <v>0</v>
      </c>
      <c r="BA77" s="118">
        <f>'4 - VZT'!F38</f>
        <v>0</v>
      </c>
      <c r="BB77" s="118">
        <f>'4 - VZT'!F39</f>
        <v>0</v>
      </c>
      <c r="BC77" s="118">
        <f>'4 - VZT'!F40</f>
        <v>0</v>
      </c>
      <c r="BD77" s="120">
        <f>'4 - VZT'!F41</f>
        <v>0</v>
      </c>
      <c r="BE77" s="4"/>
      <c r="BT77" s="30" t="s">
        <v>138</v>
      </c>
      <c r="BV77" s="30" t="s">
        <v>71</v>
      </c>
      <c r="BW77" s="30" t="s">
        <v>145</v>
      </c>
      <c r="BX77" s="30" t="s">
        <v>136</v>
      </c>
      <c r="CL77" s="30" t="s">
        <v>3</v>
      </c>
    </row>
    <row r="78" s="4" customFormat="1" ht="16.5" customHeight="1">
      <c r="A78" s="4"/>
      <c r="B78" s="62"/>
      <c r="C78" s="10"/>
      <c r="D78" s="10"/>
      <c r="E78" s="10"/>
      <c r="F78" s="10"/>
      <c r="G78" s="10"/>
      <c r="H78" s="113" t="s">
        <v>138</v>
      </c>
      <c r="I78" s="113"/>
      <c r="J78" s="113"/>
      <c r="K78" s="113"/>
      <c r="L78" s="113"/>
      <c r="M78" s="10"/>
      <c r="N78" s="113" t="s">
        <v>146</v>
      </c>
      <c r="O78" s="113"/>
      <c r="P78" s="113"/>
      <c r="Q78" s="113"/>
      <c r="R78" s="113"/>
      <c r="S78" s="113"/>
      <c r="T78" s="113"/>
      <c r="U78" s="113"/>
      <c r="V78" s="113"/>
      <c r="W78" s="113"/>
      <c r="X78" s="113"/>
      <c r="Y78" s="113"/>
      <c r="Z78" s="113"/>
      <c r="AA78" s="113"/>
      <c r="AB78" s="113"/>
      <c r="AC78" s="113"/>
      <c r="AD78" s="113"/>
      <c r="AE78" s="113"/>
      <c r="AF78" s="113"/>
      <c r="AG78" s="114">
        <f>ROUND(SUM(AG79:AG83),2)</f>
        <v>0</v>
      </c>
      <c r="AH78" s="10"/>
      <c r="AI78" s="10"/>
      <c r="AJ78" s="10"/>
      <c r="AK78" s="10"/>
      <c r="AL78" s="10"/>
      <c r="AM78" s="10"/>
      <c r="AN78" s="115">
        <f>SUM(AG78,AT78)</f>
        <v>0</v>
      </c>
      <c r="AO78" s="10"/>
      <c r="AP78" s="10"/>
      <c r="AQ78" s="116" t="s">
        <v>82</v>
      </c>
      <c r="AR78" s="62"/>
      <c r="AS78" s="117">
        <f>ROUND(SUM(AS79:AS83),2)</f>
        <v>0</v>
      </c>
      <c r="AT78" s="118">
        <f>ROUND(SUM(AV78:AW78),2)</f>
        <v>0</v>
      </c>
      <c r="AU78" s="119">
        <f>ROUND(SUM(AU79:AU83),5)</f>
        <v>0</v>
      </c>
      <c r="AV78" s="118">
        <f>ROUND(AZ78*L29,2)</f>
        <v>0</v>
      </c>
      <c r="AW78" s="118">
        <f>ROUND(BA78*L30,2)</f>
        <v>0</v>
      </c>
      <c r="AX78" s="118">
        <f>ROUND(BB78*L29,2)</f>
        <v>0</v>
      </c>
      <c r="AY78" s="118">
        <f>ROUND(BC78*L30,2)</f>
        <v>0</v>
      </c>
      <c r="AZ78" s="118">
        <f>ROUND(SUM(AZ79:AZ83),2)</f>
        <v>0</v>
      </c>
      <c r="BA78" s="118">
        <f>ROUND(SUM(BA79:BA83),2)</f>
        <v>0</v>
      </c>
      <c r="BB78" s="118">
        <f>ROUND(SUM(BB79:BB83),2)</f>
        <v>0</v>
      </c>
      <c r="BC78" s="118">
        <f>ROUND(SUM(BC79:BC83),2)</f>
        <v>0</v>
      </c>
      <c r="BD78" s="120">
        <f>ROUND(SUM(BD79:BD83),2)</f>
        <v>0</v>
      </c>
      <c r="BE78" s="4"/>
      <c r="BS78" s="30" t="s">
        <v>68</v>
      </c>
      <c r="BT78" s="30" t="s">
        <v>138</v>
      </c>
      <c r="BU78" s="30" t="s">
        <v>70</v>
      </c>
      <c r="BV78" s="30" t="s">
        <v>71</v>
      </c>
      <c r="BW78" s="30" t="s">
        <v>147</v>
      </c>
      <c r="BX78" s="30" t="s">
        <v>136</v>
      </c>
      <c r="CL78" s="30" t="s">
        <v>3</v>
      </c>
    </row>
    <row r="79" s="4" customFormat="1" ht="16.5" customHeight="1">
      <c r="A79" s="121" t="s">
        <v>84</v>
      </c>
      <c r="B79" s="62"/>
      <c r="C79" s="10"/>
      <c r="D79" s="10"/>
      <c r="E79" s="10"/>
      <c r="F79" s="10"/>
      <c r="G79" s="10"/>
      <c r="H79" s="10"/>
      <c r="I79" s="113" t="s">
        <v>148</v>
      </c>
      <c r="J79" s="113"/>
      <c r="K79" s="113"/>
      <c r="L79" s="113"/>
      <c r="M79" s="113"/>
      <c r="N79" s="10"/>
      <c r="O79" s="113" t="s">
        <v>149</v>
      </c>
      <c r="P79" s="113"/>
      <c r="Q79" s="113"/>
      <c r="R79" s="113"/>
      <c r="S79" s="113"/>
      <c r="T79" s="113"/>
      <c r="U79" s="113"/>
      <c r="V79" s="113"/>
      <c r="W79" s="113"/>
      <c r="X79" s="113"/>
      <c r="Y79" s="113"/>
      <c r="Z79" s="113"/>
      <c r="AA79" s="113"/>
      <c r="AB79" s="113"/>
      <c r="AC79" s="113"/>
      <c r="AD79" s="113"/>
      <c r="AE79" s="113"/>
      <c r="AF79" s="113"/>
      <c r="AG79" s="115">
        <f>'51 - PZTS'!J34</f>
        <v>0</v>
      </c>
      <c r="AH79" s="10"/>
      <c r="AI79" s="10"/>
      <c r="AJ79" s="10"/>
      <c r="AK79" s="10"/>
      <c r="AL79" s="10"/>
      <c r="AM79" s="10"/>
      <c r="AN79" s="115">
        <f>SUM(AG79,AT79)</f>
        <v>0</v>
      </c>
      <c r="AO79" s="10"/>
      <c r="AP79" s="10"/>
      <c r="AQ79" s="116" t="s">
        <v>82</v>
      </c>
      <c r="AR79" s="62"/>
      <c r="AS79" s="117">
        <v>0</v>
      </c>
      <c r="AT79" s="118">
        <f>ROUND(SUM(AV79:AW79),2)</f>
        <v>0</v>
      </c>
      <c r="AU79" s="119">
        <f>'51 - PZTS'!P97</f>
        <v>0</v>
      </c>
      <c r="AV79" s="118">
        <f>'51 - PZTS'!J37</f>
        <v>0</v>
      </c>
      <c r="AW79" s="118">
        <f>'51 - PZTS'!J38</f>
        <v>0</v>
      </c>
      <c r="AX79" s="118">
        <f>'51 - PZTS'!J39</f>
        <v>0</v>
      </c>
      <c r="AY79" s="118">
        <f>'51 - PZTS'!J40</f>
        <v>0</v>
      </c>
      <c r="AZ79" s="118">
        <f>'51 - PZTS'!F37</f>
        <v>0</v>
      </c>
      <c r="BA79" s="118">
        <f>'51 - PZTS'!F38</f>
        <v>0</v>
      </c>
      <c r="BB79" s="118">
        <f>'51 - PZTS'!F39</f>
        <v>0</v>
      </c>
      <c r="BC79" s="118">
        <f>'51 - PZTS'!F40</f>
        <v>0</v>
      </c>
      <c r="BD79" s="120">
        <f>'51 - PZTS'!F41</f>
        <v>0</v>
      </c>
      <c r="BE79" s="4"/>
      <c r="BT79" s="30" t="s">
        <v>150</v>
      </c>
      <c r="BV79" s="30" t="s">
        <v>71</v>
      </c>
      <c r="BW79" s="30" t="s">
        <v>151</v>
      </c>
      <c r="BX79" s="30" t="s">
        <v>147</v>
      </c>
      <c r="CL79" s="30" t="s">
        <v>3</v>
      </c>
    </row>
    <row r="80" s="4" customFormat="1" ht="16.5" customHeight="1">
      <c r="A80" s="121" t="s">
        <v>84</v>
      </c>
      <c r="B80" s="62"/>
      <c r="C80" s="10"/>
      <c r="D80" s="10"/>
      <c r="E80" s="10"/>
      <c r="F80" s="10"/>
      <c r="G80" s="10"/>
      <c r="H80" s="10"/>
      <c r="I80" s="113" t="s">
        <v>152</v>
      </c>
      <c r="J80" s="113"/>
      <c r="K80" s="113"/>
      <c r="L80" s="113"/>
      <c r="M80" s="113"/>
      <c r="N80" s="10"/>
      <c r="O80" s="113" t="s">
        <v>153</v>
      </c>
      <c r="P80" s="113"/>
      <c r="Q80" s="113"/>
      <c r="R80" s="113"/>
      <c r="S80" s="113"/>
      <c r="T80" s="113"/>
      <c r="U80" s="113"/>
      <c r="V80" s="113"/>
      <c r="W80" s="113"/>
      <c r="X80" s="113"/>
      <c r="Y80" s="113"/>
      <c r="Z80" s="113"/>
      <c r="AA80" s="113"/>
      <c r="AB80" s="113"/>
      <c r="AC80" s="113"/>
      <c r="AD80" s="113"/>
      <c r="AE80" s="113"/>
      <c r="AF80" s="113"/>
      <c r="AG80" s="115">
        <f>'52 - UKS'!J34</f>
        <v>0</v>
      </c>
      <c r="AH80" s="10"/>
      <c r="AI80" s="10"/>
      <c r="AJ80" s="10"/>
      <c r="AK80" s="10"/>
      <c r="AL80" s="10"/>
      <c r="AM80" s="10"/>
      <c r="AN80" s="115">
        <f>SUM(AG80,AT80)</f>
        <v>0</v>
      </c>
      <c r="AO80" s="10"/>
      <c r="AP80" s="10"/>
      <c r="AQ80" s="116" t="s">
        <v>82</v>
      </c>
      <c r="AR80" s="62"/>
      <c r="AS80" s="117">
        <v>0</v>
      </c>
      <c r="AT80" s="118">
        <f>ROUND(SUM(AV80:AW80),2)</f>
        <v>0</v>
      </c>
      <c r="AU80" s="119">
        <f>'52 - UKS'!P94</f>
        <v>0</v>
      </c>
      <c r="AV80" s="118">
        <f>'52 - UKS'!J37</f>
        <v>0</v>
      </c>
      <c r="AW80" s="118">
        <f>'52 - UKS'!J38</f>
        <v>0</v>
      </c>
      <c r="AX80" s="118">
        <f>'52 - UKS'!J39</f>
        <v>0</v>
      </c>
      <c r="AY80" s="118">
        <f>'52 - UKS'!J40</f>
        <v>0</v>
      </c>
      <c r="AZ80" s="118">
        <f>'52 - UKS'!F37</f>
        <v>0</v>
      </c>
      <c r="BA80" s="118">
        <f>'52 - UKS'!F38</f>
        <v>0</v>
      </c>
      <c r="BB80" s="118">
        <f>'52 - UKS'!F39</f>
        <v>0</v>
      </c>
      <c r="BC80" s="118">
        <f>'52 - UKS'!F40</f>
        <v>0</v>
      </c>
      <c r="BD80" s="120">
        <f>'52 - UKS'!F41</f>
        <v>0</v>
      </c>
      <c r="BE80" s="4"/>
      <c r="BT80" s="30" t="s">
        <v>150</v>
      </c>
      <c r="BV80" s="30" t="s">
        <v>71</v>
      </c>
      <c r="BW80" s="30" t="s">
        <v>154</v>
      </c>
      <c r="BX80" s="30" t="s">
        <v>147</v>
      </c>
      <c r="CL80" s="30" t="s">
        <v>3</v>
      </c>
    </row>
    <row r="81" s="4" customFormat="1" ht="16.5" customHeight="1">
      <c r="A81" s="121" t="s">
        <v>84</v>
      </c>
      <c r="B81" s="62"/>
      <c r="C81" s="10"/>
      <c r="D81" s="10"/>
      <c r="E81" s="10"/>
      <c r="F81" s="10"/>
      <c r="G81" s="10"/>
      <c r="H81" s="10"/>
      <c r="I81" s="113" t="s">
        <v>155</v>
      </c>
      <c r="J81" s="113"/>
      <c r="K81" s="113"/>
      <c r="L81" s="113"/>
      <c r="M81" s="113"/>
      <c r="N81" s="10"/>
      <c r="O81" s="113" t="s">
        <v>156</v>
      </c>
      <c r="P81" s="113"/>
      <c r="Q81" s="113"/>
      <c r="R81" s="113"/>
      <c r="S81" s="113"/>
      <c r="T81" s="113"/>
      <c r="U81" s="113"/>
      <c r="V81" s="113"/>
      <c r="W81" s="113"/>
      <c r="X81" s="113"/>
      <c r="Y81" s="113"/>
      <c r="Z81" s="113"/>
      <c r="AA81" s="113"/>
      <c r="AB81" s="113"/>
      <c r="AC81" s="113"/>
      <c r="AD81" s="113"/>
      <c r="AE81" s="113"/>
      <c r="AF81" s="113"/>
      <c r="AG81" s="115">
        <f>'53 - CCTV'!J34</f>
        <v>0</v>
      </c>
      <c r="AH81" s="10"/>
      <c r="AI81" s="10"/>
      <c r="AJ81" s="10"/>
      <c r="AK81" s="10"/>
      <c r="AL81" s="10"/>
      <c r="AM81" s="10"/>
      <c r="AN81" s="115">
        <f>SUM(AG81,AT81)</f>
        <v>0</v>
      </c>
      <c r="AO81" s="10"/>
      <c r="AP81" s="10"/>
      <c r="AQ81" s="116" t="s">
        <v>82</v>
      </c>
      <c r="AR81" s="62"/>
      <c r="AS81" s="117">
        <v>0</v>
      </c>
      <c r="AT81" s="118">
        <f>ROUND(SUM(AV81:AW81),2)</f>
        <v>0</v>
      </c>
      <c r="AU81" s="119">
        <f>'53 - CCTV'!P96</f>
        <v>0</v>
      </c>
      <c r="AV81" s="118">
        <f>'53 - CCTV'!J37</f>
        <v>0</v>
      </c>
      <c r="AW81" s="118">
        <f>'53 - CCTV'!J38</f>
        <v>0</v>
      </c>
      <c r="AX81" s="118">
        <f>'53 - CCTV'!J39</f>
        <v>0</v>
      </c>
      <c r="AY81" s="118">
        <f>'53 - CCTV'!J40</f>
        <v>0</v>
      </c>
      <c r="AZ81" s="118">
        <f>'53 - CCTV'!F37</f>
        <v>0</v>
      </c>
      <c r="BA81" s="118">
        <f>'53 - CCTV'!F38</f>
        <v>0</v>
      </c>
      <c r="BB81" s="118">
        <f>'53 - CCTV'!F39</f>
        <v>0</v>
      </c>
      <c r="BC81" s="118">
        <f>'53 - CCTV'!F40</f>
        <v>0</v>
      </c>
      <c r="BD81" s="120">
        <f>'53 - CCTV'!F41</f>
        <v>0</v>
      </c>
      <c r="BE81" s="4"/>
      <c r="BT81" s="30" t="s">
        <v>150</v>
      </c>
      <c r="BV81" s="30" t="s">
        <v>71</v>
      </c>
      <c r="BW81" s="30" t="s">
        <v>157</v>
      </c>
      <c r="BX81" s="30" t="s">
        <v>147</v>
      </c>
      <c r="CL81" s="30" t="s">
        <v>3</v>
      </c>
    </row>
    <row r="82" s="4" customFormat="1" ht="16.5" customHeight="1">
      <c r="A82" s="121" t="s">
        <v>84</v>
      </c>
      <c r="B82" s="62"/>
      <c r="C82" s="10"/>
      <c r="D82" s="10"/>
      <c r="E82" s="10"/>
      <c r="F82" s="10"/>
      <c r="G82" s="10"/>
      <c r="H82" s="10"/>
      <c r="I82" s="113" t="s">
        <v>158</v>
      </c>
      <c r="J82" s="113"/>
      <c r="K82" s="113"/>
      <c r="L82" s="113"/>
      <c r="M82" s="113"/>
      <c r="N82" s="10"/>
      <c r="O82" s="113" t="s">
        <v>159</v>
      </c>
      <c r="P82" s="113"/>
      <c r="Q82" s="113"/>
      <c r="R82" s="113"/>
      <c r="S82" s="113"/>
      <c r="T82" s="113"/>
      <c r="U82" s="113"/>
      <c r="V82" s="113"/>
      <c r="W82" s="113"/>
      <c r="X82" s="113"/>
      <c r="Y82" s="113"/>
      <c r="Z82" s="113"/>
      <c r="AA82" s="113"/>
      <c r="AB82" s="113"/>
      <c r="AC82" s="113"/>
      <c r="AD82" s="113"/>
      <c r="AE82" s="113"/>
      <c r="AF82" s="113"/>
      <c r="AG82" s="115">
        <f>'54 - KT'!J34</f>
        <v>0</v>
      </c>
      <c r="AH82" s="10"/>
      <c r="AI82" s="10"/>
      <c r="AJ82" s="10"/>
      <c r="AK82" s="10"/>
      <c r="AL82" s="10"/>
      <c r="AM82" s="10"/>
      <c r="AN82" s="115">
        <f>SUM(AG82,AT82)</f>
        <v>0</v>
      </c>
      <c r="AO82" s="10"/>
      <c r="AP82" s="10"/>
      <c r="AQ82" s="116" t="s">
        <v>82</v>
      </c>
      <c r="AR82" s="62"/>
      <c r="AS82" s="117">
        <v>0</v>
      </c>
      <c r="AT82" s="118">
        <f>ROUND(SUM(AV82:AW82),2)</f>
        <v>0</v>
      </c>
      <c r="AU82" s="119">
        <f>'54 - KT'!P93</f>
        <v>0</v>
      </c>
      <c r="AV82" s="118">
        <f>'54 - KT'!J37</f>
        <v>0</v>
      </c>
      <c r="AW82" s="118">
        <f>'54 - KT'!J38</f>
        <v>0</v>
      </c>
      <c r="AX82" s="118">
        <f>'54 - KT'!J39</f>
        <v>0</v>
      </c>
      <c r="AY82" s="118">
        <f>'54 - KT'!J40</f>
        <v>0</v>
      </c>
      <c r="AZ82" s="118">
        <f>'54 - KT'!F37</f>
        <v>0</v>
      </c>
      <c r="BA82" s="118">
        <f>'54 - KT'!F38</f>
        <v>0</v>
      </c>
      <c r="BB82" s="118">
        <f>'54 - KT'!F39</f>
        <v>0</v>
      </c>
      <c r="BC82" s="118">
        <f>'54 - KT'!F40</f>
        <v>0</v>
      </c>
      <c r="BD82" s="120">
        <f>'54 - KT'!F41</f>
        <v>0</v>
      </c>
      <c r="BE82" s="4"/>
      <c r="BT82" s="30" t="s">
        <v>150</v>
      </c>
      <c r="BV82" s="30" t="s">
        <v>71</v>
      </c>
      <c r="BW82" s="30" t="s">
        <v>160</v>
      </c>
      <c r="BX82" s="30" t="s">
        <v>147</v>
      </c>
      <c r="CL82" s="30" t="s">
        <v>3</v>
      </c>
    </row>
    <row r="83" s="4" customFormat="1" ht="16.5" customHeight="1">
      <c r="A83" s="121" t="s">
        <v>84</v>
      </c>
      <c r="B83" s="62"/>
      <c r="C83" s="10"/>
      <c r="D83" s="10"/>
      <c r="E83" s="10"/>
      <c r="F83" s="10"/>
      <c r="G83" s="10"/>
      <c r="H83" s="10"/>
      <c r="I83" s="113" t="s">
        <v>161</v>
      </c>
      <c r="J83" s="113"/>
      <c r="K83" s="113"/>
      <c r="L83" s="113"/>
      <c r="M83" s="113"/>
      <c r="N83" s="10"/>
      <c r="O83" s="113" t="s">
        <v>120</v>
      </c>
      <c r="P83" s="113"/>
      <c r="Q83" s="113"/>
      <c r="R83" s="113"/>
      <c r="S83" s="113"/>
      <c r="T83" s="113"/>
      <c r="U83" s="113"/>
      <c r="V83" s="113"/>
      <c r="W83" s="113"/>
      <c r="X83" s="113"/>
      <c r="Y83" s="113"/>
      <c r="Z83" s="113"/>
      <c r="AA83" s="113"/>
      <c r="AB83" s="113"/>
      <c r="AC83" s="113"/>
      <c r="AD83" s="113"/>
      <c r="AE83" s="113"/>
      <c r="AF83" s="113"/>
      <c r="AG83" s="115">
        <f>'55 - VRN'!J34</f>
        <v>0</v>
      </c>
      <c r="AH83" s="10"/>
      <c r="AI83" s="10"/>
      <c r="AJ83" s="10"/>
      <c r="AK83" s="10"/>
      <c r="AL83" s="10"/>
      <c r="AM83" s="10"/>
      <c r="AN83" s="115">
        <f>SUM(AG83,AT83)</f>
        <v>0</v>
      </c>
      <c r="AO83" s="10"/>
      <c r="AP83" s="10"/>
      <c r="AQ83" s="116" t="s">
        <v>82</v>
      </c>
      <c r="AR83" s="62"/>
      <c r="AS83" s="117">
        <v>0</v>
      </c>
      <c r="AT83" s="118">
        <f>ROUND(SUM(AV83:AW83),2)</f>
        <v>0</v>
      </c>
      <c r="AU83" s="119">
        <f>'55 - VRN'!P91</f>
        <v>0</v>
      </c>
      <c r="AV83" s="118">
        <f>'55 - VRN'!J37</f>
        <v>0</v>
      </c>
      <c r="AW83" s="118">
        <f>'55 - VRN'!J38</f>
        <v>0</v>
      </c>
      <c r="AX83" s="118">
        <f>'55 - VRN'!J39</f>
        <v>0</v>
      </c>
      <c r="AY83" s="118">
        <f>'55 - VRN'!J40</f>
        <v>0</v>
      </c>
      <c r="AZ83" s="118">
        <f>'55 - VRN'!F37</f>
        <v>0</v>
      </c>
      <c r="BA83" s="118">
        <f>'55 - VRN'!F38</f>
        <v>0</v>
      </c>
      <c r="BB83" s="118">
        <f>'55 - VRN'!F39</f>
        <v>0</v>
      </c>
      <c r="BC83" s="118">
        <f>'55 - VRN'!F40</f>
        <v>0</v>
      </c>
      <c r="BD83" s="120">
        <f>'55 - VRN'!F41</f>
        <v>0</v>
      </c>
      <c r="BE83" s="4"/>
      <c r="BT83" s="30" t="s">
        <v>150</v>
      </c>
      <c r="BV83" s="30" t="s">
        <v>71</v>
      </c>
      <c r="BW83" s="30" t="s">
        <v>162</v>
      </c>
      <c r="BX83" s="30" t="s">
        <v>147</v>
      </c>
      <c r="CL83" s="30" t="s">
        <v>3</v>
      </c>
    </row>
    <row r="84" s="4" customFormat="1" ht="16.5" customHeight="1">
      <c r="A84" s="121" t="s">
        <v>84</v>
      </c>
      <c r="B84" s="62"/>
      <c r="C84" s="10"/>
      <c r="D84" s="10"/>
      <c r="E84" s="10"/>
      <c r="F84" s="10"/>
      <c r="G84" s="10"/>
      <c r="H84" s="113" t="s">
        <v>150</v>
      </c>
      <c r="I84" s="113"/>
      <c r="J84" s="113"/>
      <c r="K84" s="113"/>
      <c r="L84" s="113"/>
      <c r="M84" s="10"/>
      <c r="N84" s="113" t="s">
        <v>163</v>
      </c>
      <c r="O84" s="113"/>
      <c r="P84" s="113"/>
      <c r="Q84" s="113"/>
      <c r="R84" s="113"/>
      <c r="S84" s="113"/>
      <c r="T84" s="113"/>
      <c r="U84" s="113"/>
      <c r="V84" s="113"/>
      <c r="W84" s="113"/>
      <c r="X84" s="113"/>
      <c r="Y84" s="113"/>
      <c r="Z84" s="113"/>
      <c r="AA84" s="113"/>
      <c r="AB84" s="113"/>
      <c r="AC84" s="113"/>
      <c r="AD84" s="113"/>
      <c r="AE84" s="113"/>
      <c r="AF84" s="113"/>
      <c r="AG84" s="115">
        <f>'6 - ÚT - zdroj'!J34</f>
        <v>0</v>
      </c>
      <c r="AH84" s="10"/>
      <c r="AI84" s="10"/>
      <c r="AJ84" s="10"/>
      <c r="AK84" s="10"/>
      <c r="AL84" s="10"/>
      <c r="AM84" s="10"/>
      <c r="AN84" s="115">
        <f>SUM(AG84,AT84)</f>
        <v>0</v>
      </c>
      <c r="AO84" s="10"/>
      <c r="AP84" s="10"/>
      <c r="AQ84" s="116" t="s">
        <v>82</v>
      </c>
      <c r="AR84" s="62"/>
      <c r="AS84" s="117">
        <v>0</v>
      </c>
      <c r="AT84" s="118">
        <f>ROUND(SUM(AV84:AW84),2)</f>
        <v>0</v>
      </c>
      <c r="AU84" s="119">
        <f>'6 - ÚT - zdroj'!P97</f>
        <v>0</v>
      </c>
      <c r="AV84" s="118">
        <f>'6 - ÚT - zdroj'!J37</f>
        <v>0</v>
      </c>
      <c r="AW84" s="118">
        <f>'6 - ÚT - zdroj'!J38</f>
        <v>0</v>
      </c>
      <c r="AX84" s="118">
        <f>'6 - ÚT - zdroj'!J39</f>
        <v>0</v>
      </c>
      <c r="AY84" s="118">
        <f>'6 - ÚT - zdroj'!J40</f>
        <v>0</v>
      </c>
      <c r="AZ84" s="118">
        <f>'6 - ÚT - zdroj'!F37</f>
        <v>0</v>
      </c>
      <c r="BA84" s="118">
        <f>'6 - ÚT - zdroj'!F38</f>
        <v>0</v>
      </c>
      <c r="BB84" s="118">
        <f>'6 - ÚT - zdroj'!F39</f>
        <v>0</v>
      </c>
      <c r="BC84" s="118">
        <f>'6 - ÚT - zdroj'!F40</f>
        <v>0</v>
      </c>
      <c r="BD84" s="120">
        <f>'6 - ÚT - zdroj'!F41</f>
        <v>0</v>
      </c>
      <c r="BE84" s="4"/>
      <c r="BT84" s="30" t="s">
        <v>138</v>
      </c>
      <c r="BV84" s="30" t="s">
        <v>71</v>
      </c>
      <c r="BW84" s="30" t="s">
        <v>164</v>
      </c>
      <c r="BX84" s="30" t="s">
        <v>136</v>
      </c>
      <c r="CL84" s="30" t="s">
        <v>3</v>
      </c>
    </row>
    <row r="85" s="4" customFormat="1" ht="16.5" customHeight="1">
      <c r="A85" s="121" t="s">
        <v>84</v>
      </c>
      <c r="B85" s="62"/>
      <c r="C85" s="10"/>
      <c r="D85" s="10"/>
      <c r="E85" s="10"/>
      <c r="F85" s="10"/>
      <c r="G85" s="10"/>
      <c r="H85" s="113" t="s">
        <v>165</v>
      </c>
      <c r="I85" s="113"/>
      <c r="J85" s="113"/>
      <c r="K85" s="113"/>
      <c r="L85" s="113"/>
      <c r="M85" s="10"/>
      <c r="N85" s="113" t="s">
        <v>166</v>
      </c>
      <c r="O85" s="113"/>
      <c r="P85" s="113"/>
      <c r="Q85" s="113"/>
      <c r="R85" s="113"/>
      <c r="S85" s="113"/>
      <c r="T85" s="113"/>
      <c r="U85" s="113"/>
      <c r="V85" s="113"/>
      <c r="W85" s="113"/>
      <c r="X85" s="113"/>
      <c r="Y85" s="113"/>
      <c r="Z85" s="113"/>
      <c r="AA85" s="113"/>
      <c r="AB85" s="113"/>
      <c r="AC85" s="113"/>
      <c r="AD85" s="113"/>
      <c r="AE85" s="113"/>
      <c r="AF85" s="113"/>
      <c r="AG85" s="115">
        <f>'61 - ÚT - otopná soustava'!J34</f>
        <v>0</v>
      </c>
      <c r="AH85" s="10"/>
      <c r="AI85" s="10"/>
      <c r="AJ85" s="10"/>
      <c r="AK85" s="10"/>
      <c r="AL85" s="10"/>
      <c r="AM85" s="10"/>
      <c r="AN85" s="115">
        <f>SUM(AG85,AT85)</f>
        <v>0</v>
      </c>
      <c r="AO85" s="10"/>
      <c r="AP85" s="10"/>
      <c r="AQ85" s="116" t="s">
        <v>82</v>
      </c>
      <c r="AR85" s="62"/>
      <c r="AS85" s="117">
        <v>0</v>
      </c>
      <c r="AT85" s="118">
        <f>ROUND(SUM(AV85:AW85),2)</f>
        <v>0</v>
      </c>
      <c r="AU85" s="119">
        <f>'61 - ÚT - otopná soustava'!P95</f>
        <v>0</v>
      </c>
      <c r="AV85" s="118">
        <f>'61 - ÚT - otopná soustava'!J37</f>
        <v>0</v>
      </c>
      <c r="AW85" s="118">
        <f>'61 - ÚT - otopná soustava'!J38</f>
        <v>0</v>
      </c>
      <c r="AX85" s="118">
        <f>'61 - ÚT - otopná soustava'!J39</f>
        <v>0</v>
      </c>
      <c r="AY85" s="118">
        <f>'61 - ÚT - otopná soustava'!J40</f>
        <v>0</v>
      </c>
      <c r="AZ85" s="118">
        <f>'61 - ÚT - otopná soustava'!F37</f>
        <v>0</v>
      </c>
      <c r="BA85" s="118">
        <f>'61 - ÚT - otopná soustava'!F38</f>
        <v>0</v>
      </c>
      <c r="BB85" s="118">
        <f>'61 - ÚT - otopná soustava'!F39</f>
        <v>0</v>
      </c>
      <c r="BC85" s="118">
        <f>'61 - ÚT - otopná soustava'!F40</f>
        <v>0</v>
      </c>
      <c r="BD85" s="120">
        <f>'61 - ÚT - otopná soustava'!F41</f>
        <v>0</v>
      </c>
      <c r="BE85" s="4"/>
      <c r="BT85" s="30" t="s">
        <v>138</v>
      </c>
      <c r="BV85" s="30" t="s">
        <v>71</v>
      </c>
      <c r="BW85" s="30" t="s">
        <v>167</v>
      </c>
      <c r="BX85" s="30" t="s">
        <v>136</v>
      </c>
      <c r="CL85" s="30" t="s">
        <v>3</v>
      </c>
    </row>
    <row r="86" s="4" customFormat="1" ht="16.5" customHeight="1">
      <c r="A86" s="121" t="s">
        <v>84</v>
      </c>
      <c r="B86" s="62"/>
      <c r="C86" s="10"/>
      <c r="D86" s="10"/>
      <c r="E86" s="10"/>
      <c r="F86" s="10"/>
      <c r="G86" s="10"/>
      <c r="H86" s="113" t="s">
        <v>168</v>
      </c>
      <c r="I86" s="113"/>
      <c r="J86" s="113"/>
      <c r="K86" s="113"/>
      <c r="L86" s="113"/>
      <c r="M86" s="10"/>
      <c r="N86" s="113" t="s">
        <v>169</v>
      </c>
      <c r="O86" s="113"/>
      <c r="P86" s="113"/>
      <c r="Q86" s="113"/>
      <c r="R86" s="113"/>
      <c r="S86" s="113"/>
      <c r="T86" s="113"/>
      <c r="U86" s="113"/>
      <c r="V86" s="113"/>
      <c r="W86" s="113"/>
      <c r="X86" s="113"/>
      <c r="Y86" s="113"/>
      <c r="Z86" s="113"/>
      <c r="AA86" s="113"/>
      <c r="AB86" s="113"/>
      <c r="AC86" s="113"/>
      <c r="AD86" s="113"/>
      <c r="AE86" s="113"/>
      <c r="AF86" s="113"/>
      <c r="AG86" s="115">
        <f>'7 - FVE '!J34</f>
        <v>0</v>
      </c>
      <c r="AH86" s="10"/>
      <c r="AI86" s="10"/>
      <c r="AJ86" s="10"/>
      <c r="AK86" s="10"/>
      <c r="AL86" s="10"/>
      <c r="AM86" s="10"/>
      <c r="AN86" s="115">
        <f>SUM(AG86,AT86)</f>
        <v>0</v>
      </c>
      <c r="AO86" s="10"/>
      <c r="AP86" s="10"/>
      <c r="AQ86" s="116" t="s">
        <v>82</v>
      </c>
      <c r="AR86" s="62"/>
      <c r="AS86" s="117">
        <v>0</v>
      </c>
      <c r="AT86" s="118">
        <f>ROUND(SUM(AV86:AW86),2)</f>
        <v>0</v>
      </c>
      <c r="AU86" s="119">
        <f>'7 - FVE '!P94</f>
        <v>0</v>
      </c>
      <c r="AV86" s="118">
        <f>'7 - FVE '!J37</f>
        <v>0</v>
      </c>
      <c r="AW86" s="118">
        <f>'7 - FVE '!J38</f>
        <v>0</v>
      </c>
      <c r="AX86" s="118">
        <f>'7 - FVE '!J39</f>
        <v>0</v>
      </c>
      <c r="AY86" s="118">
        <f>'7 - FVE '!J40</f>
        <v>0</v>
      </c>
      <c r="AZ86" s="118">
        <f>'7 - FVE '!F37</f>
        <v>0</v>
      </c>
      <c r="BA86" s="118">
        <f>'7 - FVE '!F38</f>
        <v>0</v>
      </c>
      <c r="BB86" s="118">
        <f>'7 - FVE '!F39</f>
        <v>0</v>
      </c>
      <c r="BC86" s="118">
        <f>'7 - FVE '!F40</f>
        <v>0</v>
      </c>
      <c r="BD86" s="120">
        <f>'7 - FVE '!F41</f>
        <v>0</v>
      </c>
      <c r="BE86" s="4"/>
      <c r="BT86" s="30" t="s">
        <v>138</v>
      </c>
      <c r="BV86" s="30" t="s">
        <v>71</v>
      </c>
      <c r="BW86" s="30" t="s">
        <v>170</v>
      </c>
      <c r="BX86" s="30" t="s">
        <v>136</v>
      </c>
      <c r="CL86" s="30" t="s">
        <v>3</v>
      </c>
    </row>
    <row r="87" s="4" customFormat="1" ht="16.5" customHeight="1">
      <c r="A87" s="4"/>
      <c r="B87" s="62"/>
      <c r="C87" s="10"/>
      <c r="D87" s="10"/>
      <c r="E87" s="10"/>
      <c r="F87" s="10"/>
      <c r="G87" s="10"/>
      <c r="H87" s="113" t="s">
        <v>171</v>
      </c>
      <c r="I87" s="113"/>
      <c r="J87" s="113"/>
      <c r="K87" s="113"/>
      <c r="L87" s="113"/>
      <c r="M87" s="10"/>
      <c r="N87" s="113" t="s">
        <v>172</v>
      </c>
      <c r="O87" s="113"/>
      <c r="P87" s="113"/>
      <c r="Q87" s="113"/>
      <c r="R87" s="113"/>
      <c r="S87" s="113"/>
      <c r="T87" s="113"/>
      <c r="U87" s="113"/>
      <c r="V87" s="113"/>
      <c r="W87" s="113"/>
      <c r="X87" s="113"/>
      <c r="Y87" s="113"/>
      <c r="Z87" s="113"/>
      <c r="AA87" s="113"/>
      <c r="AB87" s="113"/>
      <c r="AC87" s="113"/>
      <c r="AD87" s="113"/>
      <c r="AE87" s="113"/>
      <c r="AF87" s="113"/>
      <c r="AG87" s="114">
        <f>ROUND(SUM(AG88:AG90),2)</f>
        <v>0</v>
      </c>
      <c r="AH87" s="10"/>
      <c r="AI87" s="10"/>
      <c r="AJ87" s="10"/>
      <c r="AK87" s="10"/>
      <c r="AL87" s="10"/>
      <c r="AM87" s="10"/>
      <c r="AN87" s="115">
        <f>SUM(AG87,AT87)</f>
        <v>0</v>
      </c>
      <c r="AO87" s="10"/>
      <c r="AP87" s="10"/>
      <c r="AQ87" s="116" t="s">
        <v>82</v>
      </c>
      <c r="AR87" s="62"/>
      <c r="AS87" s="117">
        <f>ROUND(SUM(AS88:AS90),2)</f>
        <v>0</v>
      </c>
      <c r="AT87" s="118">
        <f>ROUND(SUM(AV87:AW87),2)</f>
        <v>0</v>
      </c>
      <c r="AU87" s="119">
        <f>ROUND(SUM(AU88:AU90),5)</f>
        <v>0</v>
      </c>
      <c r="AV87" s="118">
        <f>ROUND(AZ87*L29,2)</f>
        <v>0</v>
      </c>
      <c r="AW87" s="118">
        <f>ROUND(BA87*L30,2)</f>
        <v>0</v>
      </c>
      <c r="AX87" s="118">
        <f>ROUND(BB87*L29,2)</f>
        <v>0</v>
      </c>
      <c r="AY87" s="118">
        <f>ROUND(BC87*L30,2)</f>
        <v>0</v>
      </c>
      <c r="AZ87" s="118">
        <f>ROUND(SUM(AZ88:AZ90),2)</f>
        <v>0</v>
      </c>
      <c r="BA87" s="118">
        <f>ROUND(SUM(BA88:BA90),2)</f>
        <v>0</v>
      </c>
      <c r="BB87" s="118">
        <f>ROUND(SUM(BB88:BB90),2)</f>
        <v>0</v>
      </c>
      <c r="BC87" s="118">
        <f>ROUND(SUM(BC88:BC90),2)</f>
        <v>0</v>
      </c>
      <c r="BD87" s="120">
        <f>ROUND(SUM(BD88:BD90),2)</f>
        <v>0</v>
      </c>
      <c r="BE87" s="4"/>
      <c r="BS87" s="30" t="s">
        <v>68</v>
      </c>
      <c r="BT87" s="30" t="s">
        <v>138</v>
      </c>
      <c r="BU87" s="30" t="s">
        <v>70</v>
      </c>
      <c r="BV87" s="30" t="s">
        <v>71</v>
      </c>
      <c r="BW87" s="30" t="s">
        <v>173</v>
      </c>
      <c r="BX87" s="30" t="s">
        <v>136</v>
      </c>
      <c r="CL87" s="30" t="s">
        <v>3</v>
      </c>
    </row>
    <row r="88" s="4" customFormat="1" ht="16.5" customHeight="1">
      <c r="A88" s="121" t="s">
        <v>84</v>
      </c>
      <c r="B88" s="62"/>
      <c r="C88" s="10"/>
      <c r="D88" s="10"/>
      <c r="E88" s="10"/>
      <c r="F88" s="10"/>
      <c r="G88" s="10"/>
      <c r="H88" s="10"/>
      <c r="I88" s="113" t="s">
        <v>174</v>
      </c>
      <c r="J88" s="113"/>
      <c r="K88" s="113"/>
      <c r="L88" s="113"/>
      <c r="M88" s="113"/>
      <c r="N88" s="10"/>
      <c r="O88" s="113" t="s">
        <v>175</v>
      </c>
      <c r="P88" s="113"/>
      <c r="Q88" s="113"/>
      <c r="R88" s="113"/>
      <c r="S88" s="113"/>
      <c r="T88" s="113"/>
      <c r="U88" s="113"/>
      <c r="V88" s="113"/>
      <c r="W88" s="113"/>
      <c r="X88" s="113"/>
      <c r="Y88" s="113"/>
      <c r="Z88" s="113"/>
      <c r="AA88" s="113"/>
      <c r="AB88" s="113"/>
      <c r="AC88" s="113"/>
      <c r="AD88" s="113"/>
      <c r="AE88" s="113"/>
      <c r="AF88" s="113"/>
      <c r="AG88" s="115">
        <f>'81 - Kanalizace'!J34</f>
        <v>0</v>
      </c>
      <c r="AH88" s="10"/>
      <c r="AI88" s="10"/>
      <c r="AJ88" s="10"/>
      <c r="AK88" s="10"/>
      <c r="AL88" s="10"/>
      <c r="AM88" s="10"/>
      <c r="AN88" s="115">
        <f>SUM(AG88,AT88)</f>
        <v>0</v>
      </c>
      <c r="AO88" s="10"/>
      <c r="AP88" s="10"/>
      <c r="AQ88" s="116" t="s">
        <v>82</v>
      </c>
      <c r="AR88" s="62"/>
      <c r="AS88" s="117">
        <v>0</v>
      </c>
      <c r="AT88" s="118">
        <f>ROUND(SUM(AV88:AW88),2)</f>
        <v>0</v>
      </c>
      <c r="AU88" s="119">
        <f>'81 - Kanalizace'!P98</f>
        <v>0</v>
      </c>
      <c r="AV88" s="118">
        <f>'81 - Kanalizace'!J37</f>
        <v>0</v>
      </c>
      <c r="AW88" s="118">
        <f>'81 - Kanalizace'!J38</f>
        <v>0</v>
      </c>
      <c r="AX88" s="118">
        <f>'81 - Kanalizace'!J39</f>
        <v>0</v>
      </c>
      <c r="AY88" s="118">
        <f>'81 - Kanalizace'!J40</f>
        <v>0</v>
      </c>
      <c r="AZ88" s="118">
        <f>'81 - Kanalizace'!F37</f>
        <v>0</v>
      </c>
      <c r="BA88" s="118">
        <f>'81 - Kanalizace'!F38</f>
        <v>0</v>
      </c>
      <c r="BB88" s="118">
        <f>'81 - Kanalizace'!F39</f>
        <v>0</v>
      </c>
      <c r="BC88" s="118">
        <f>'81 - Kanalizace'!F40</f>
        <v>0</v>
      </c>
      <c r="BD88" s="120">
        <f>'81 - Kanalizace'!F41</f>
        <v>0</v>
      </c>
      <c r="BE88" s="4"/>
      <c r="BT88" s="30" t="s">
        <v>150</v>
      </c>
      <c r="BV88" s="30" t="s">
        <v>71</v>
      </c>
      <c r="BW88" s="30" t="s">
        <v>176</v>
      </c>
      <c r="BX88" s="30" t="s">
        <v>173</v>
      </c>
      <c r="CL88" s="30" t="s">
        <v>3</v>
      </c>
    </row>
    <row r="89" s="4" customFormat="1" ht="16.5" customHeight="1">
      <c r="A89" s="121" t="s">
        <v>84</v>
      </c>
      <c r="B89" s="62"/>
      <c r="C89" s="10"/>
      <c r="D89" s="10"/>
      <c r="E89" s="10"/>
      <c r="F89" s="10"/>
      <c r="G89" s="10"/>
      <c r="H89" s="10"/>
      <c r="I89" s="113" t="s">
        <v>177</v>
      </c>
      <c r="J89" s="113"/>
      <c r="K89" s="113"/>
      <c r="L89" s="113"/>
      <c r="M89" s="113"/>
      <c r="N89" s="10"/>
      <c r="O89" s="113" t="s">
        <v>178</v>
      </c>
      <c r="P89" s="113"/>
      <c r="Q89" s="113"/>
      <c r="R89" s="113"/>
      <c r="S89" s="113"/>
      <c r="T89" s="113"/>
      <c r="U89" s="113"/>
      <c r="V89" s="113"/>
      <c r="W89" s="113"/>
      <c r="X89" s="113"/>
      <c r="Y89" s="113"/>
      <c r="Z89" s="113"/>
      <c r="AA89" s="113"/>
      <c r="AB89" s="113"/>
      <c r="AC89" s="113"/>
      <c r="AD89" s="113"/>
      <c r="AE89" s="113"/>
      <c r="AF89" s="113"/>
      <c r="AG89" s="115">
        <f>'82 - Vodovod'!J34</f>
        <v>0</v>
      </c>
      <c r="AH89" s="10"/>
      <c r="AI89" s="10"/>
      <c r="AJ89" s="10"/>
      <c r="AK89" s="10"/>
      <c r="AL89" s="10"/>
      <c r="AM89" s="10"/>
      <c r="AN89" s="115">
        <f>SUM(AG89,AT89)</f>
        <v>0</v>
      </c>
      <c r="AO89" s="10"/>
      <c r="AP89" s="10"/>
      <c r="AQ89" s="116" t="s">
        <v>82</v>
      </c>
      <c r="AR89" s="62"/>
      <c r="AS89" s="117">
        <v>0</v>
      </c>
      <c r="AT89" s="118">
        <f>ROUND(SUM(AV89:AW89),2)</f>
        <v>0</v>
      </c>
      <c r="AU89" s="119">
        <f>'82 - Vodovod'!P96</f>
        <v>0</v>
      </c>
      <c r="AV89" s="118">
        <f>'82 - Vodovod'!J37</f>
        <v>0</v>
      </c>
      <c r="AW89" s="118">
        <f>'82 - Vodovod'!J38</f>
        <v>0</v>
      </c>
      <c r="AX89" s="118">
        <f>'82 - Vodovod'!J39</f>
        <v>0</v>
      </c>
      <c r="AY89" s="118">
        <f>'82 - Vodovod'!J40</f>
        <v>0</v>
      </c>
      <c r="AZ89" s="118">
        <f>'82 - Vodovod'!F37</f>
        <v>0</v>
      </c>
      <c r="BA89" s="118">
        <f>'82 - Vodovod'!F38</f>
        <v>0</v>
      </c>
      <c r="BB89" s="118">
        <f>'82 - Vodovod'!F39</f>
        <v>0</v>
      </c>
      <c r="BC89" s="118">
        <f>'82 - Vodovod'!F40</f>
        <v>0</v>
      </c>
      <c r="BD89" s="120">
        <f>'82 - Vodovod'!F41</f>
        <v>0</v>
      </c>
      <c r="BE89" s="4"/>
      <c r="BT89" s="30" t="s">
        <v>150</v>
      </c>
      <c r="BV89" s="30" t="s">
        <v>71</v>
      </c>
      <c r="BW89" s="30" t="s">
        <v>179</v>
      </c>
      <c r="BX89" s="30" t="s">
        <v>173</v>
      </c>
      <c r="CL89" s="30" t="s">
        <v>3</v>
      </c>
    </row>
    <row r="90" s="4" customFormat="1" ht="16.5" customHeight="1">
      <c r="A90" s="121" t="s">
        <v>84</v>
      </c>
      <c r="B90" s="62"/>
      <c r="C90" s="10"/>
      <c r="D90" s="10"/>
      <c r="E90" s="10"/>
      <c r="F90" s="10"/>
      <c r="G90" s="10"/>
      <c r="H90" s="10"/>
      <c r="I90" s="113" t="s">
        <v>180</v>
      </c>
      <c r="J90" s="113"/>
      <c r="K90" s="113"/>
      <c r="L90" s="113"/>
      <c r="M90" s="113"/>
      <c r="N90" s="10"/>
      <c r="O90" s="113" t="s">
        <v>181</v>
      </c>
      <c r="P90" s="113"/>
      <c r="Q90" s="113"/>
      <c r="R90" s="113"/>
      <c r="S90" s="113"/>
      <c r="T90" s="113"/>
      <c r="U90" s="113"/>
      <c r="V90" s="113"/>
      <c r="W90" s="113"/>
      <c r="X90" s="113"/>
      <c r="Y90" s="113"/>
      <c r="Z90" s="113"/>
      <c r="AA90" s="113"/>
      <c r="AB90" s="113"/>
      <c r="AC90" s="113"/>
      <c r="AD90" s="113"/>
      <c r="AE90" s="113"/>
      <c r="AF90" s="113"/>
      <c r="AG90" s="115">
        <f>'83 - Zařizovací předměty'!J34</f>
        <v>0</v>
      </c>
      <c r="AH90" s="10"/>
      <c r="AI90" s="10"/>
      <c r="AJ90" s="10"/>
      <c r="AK90" s="10"/>
      <c r="AL90" s="10"/>
      <c r="AM90" s="10"/>
      <c r="AN90" s="115">
        <f>SUM(AG90,AT90)</f>
        <v>0</v>
      </c>
      <c r="AO90" s="10"/>
      <c r="AP90" s="10"/>
      <c r="AQ90" s="116" t="s">
        <v>82</v>
      </c>
      <c r="AR90" s="62"/>
      <c r="AS90" s="117">
        <v>0</v>
      </c>
      <c r="AT90" s="118">
        <f>ROUND(SUM(AV90:AW90),2)</f>
        <v>0</v>
      </c>
      <c r="AU90" s="119">
        <f>'83 - Zařizovací předměty'!P100</f>
        <v>0</v>
      </c>
      <c r="AV90" s="118">
        <f>'83 - Zařizovací předměty'!J37</f>
        <v>0</v>
      </c>
      <c r="AW90" s="118">
        <f>'83 - Zařizovací předměty'!J38</f>
        <v>0</v>
      </c>
      <c r="AX90" s="118">
        <f>'83 - Zařizovací předměty'!J39</f>
        <v>0</v>
      </c>
      <c r="AY90" s="118">
        <f>'83 - Zařizovací předměty'!J40</f>
        <v>0</v>
      </c>
      <c r="AZ90" s="118">
        <f>'83 - Zařizovací předměty'!F37</f>
        <v>0</v>
      </c>
      <c r="BA90" s="118">
        <f>'83 - Zařizovací předměty'!F38</f>
        <v>0</v>
      </c>
      <c r="BB90" s="118">
        <f>'83 - Zařizovací předměty'!F39</f>
        <v>0</v>
      </c>
      <c r="BC90" s="118">
        <f>'83 - Zařizovací předměty'!F40</f>
        <v>0</v>
      </c>
      <c r="BD90" s="120">
        <f>'83 - Zařizovací předměty'!F41</f>
        <v>0</v>
      </c>
      <c r="BE90" s="4"/>
      <c r="BT90" s="30" t="s">
        <v>150</v>
      </c>
      <c r="BV90" s="30" t="s">
        <v>71</v>
      </c>
      <c r="BW90" s="30" t="s">
        <v>182</v>
      </c>
      <c r="BX90" s="30" t="s">
        <v>173</v>
      </c>
      <c r="CL90" s="30" t="s">
        <v>3</v>
      </c>
    </row>
    <row r="91" s="4" customFormat="1" ht="16.5" customHeight="1">
      <c r="A91" s="121" t="s">
        <v>84</v>
      </c>
      <c r="B91" s="62"/>
      <c r="C91" s="10"/>
      <c r="D91" s="10"/>
      <c r="E91" s="10"/>
      <c r="F91" s="10"/>
      <c r="G91" s="10"/>
      <c r="H91" s="113" t="s">
        <v>183</v>
      </c>
      <c r="I91" s="113"/>
      <c r="J91" s="113"/>
      <c r="K91" s="113"/>
      <c r="L91" s="113"/>
      <c r="M91" s="10"/>
      <c r="N91" s="113" t="s">
        <v>184</v>
      </c>
      <c r="O91" s="113"/>
      <c r="P91" s="113"/>
      <c r="Q91" s="113"/>
      <c r="R91" s="113"/>
      <c r="S91" s="113"/>
      <c r="T91" s="113"/>
      <c r="U91" s="113"/>
      <c r="V91" s="113"/>
      <c r="W91" s="113"/>
      <c r="X91" s="113"/>
      <c r="Y91" s="113"/>
      <c r="Z91" s="113"/>
      <c r="AA91" s="113"/>
      <c r="AB91" s="113"/>
      <c r="AC91" s="113"/>
      <c r="AD91" s="113"/>
      <c r="AE91" s="113"/>
      <c r="AF91" s="113"/>
      <c r="AG91" s="115">
        <f>'9 - elektro'!J34</f>
        <v>0</v>
      </c>
      <c r="AH91" s="10"/>
      <c r="AI91" s="10"/>
      <c r="AJ91" s="10"/>
      <c r="AK91" s="10"/>
      <c r="AL91" s="10"/>
      <c r="AM91" s="10"/>
      <c r="AN91" s="115">
        <f>SUM(AG91,AT91)</f>
        <v>0</v>
      </c>
      <c r="AO91" s="10"/>
      <c r="AP91" s="10"/>
      <c r="AQ91" s="116" t="s">
        <v>82</v>
      </c>
      <c r="AR91" s="62"/>
      <c r="AS91" s="117">
        <v>0</v>
      </c>
      <c r="AT91" s="118">
        <f>ROUND(SUM(AV91:AW91),2)</f>
        <v>0</v>
      </c>
      <c r="AU91" s="119">
        <f>'9 - elektro'!P98</f>
        <v>0</v>
      </c>
      <c r="AV91" s="118">
        <f>'9 - elektro'!J37</f>
        <v>0</v>
      </c>
      <c r="AW91" s="118">
        <f>'9 - elektro'!J38</f>
        <v>0</v>
      </c>
      <c r="AX91" s="118">
        <f>'9 - elektro'!J39</f>
        <v>0</v>
      </c>
      <c r="AY91" s="118">
        <f>'9 - elektro'!J40</f>
        <v>0</v>
      </c>
      <c r="AZ91" s="118">
        <f>'9 - elektro'!F37</f>
        <v>0</v>
      </c>
      <c r="BA91" s="118">
        <f>'9 - elektro'!F38</f>
        <v>0</v>
      </c>
      <c r="BB91" s="118">
        <f>'9 - elektro'!F39</f>
        <v>0</v>
      </c>
      <c r="BC91" s="118">
        <f>'9 - elektro'!F40</f>
        <v>0</v>
      </c>
      <c r="BD91" s="120">
        <f>'9 - elektro'!F41</f>
        <v>0</v>
      </c>
      <c r="BE91" s="4"/>
      <c r="BT91" s="30" t="s">
        <v>138</v>
      </c>
      <c r="BV91" s="30" t="s">
        <v>71</v>
      </c>
      <c r="BW91" s="30" t="s">
        <v>185</v>
      </c>
      <c r="BX91" s="30" t="s">
        <v>136</v>
      </c>
      <c r="CL91" s="30" t="s">
        <v>3</v>
      </c>
    </row>
    <row r="92" s="4" customFormat="1" ht="16.5" customHeight="1">
      <c r="A92" s="121" t="s">
        <v>84</v>
      </c>
      <c r="B92" s="62"/>
      <c r="C92" s="10"/>
      <c r="D92" s="10"/>
      <c r="E92" s="10"/>
      <c r="F92" s="10"/>
      <c r="G92" s="113" t="s">
        <v>186</v>
      </c>
      <c r="H92" s="113"/>
      <c r="I92" s="113"/>
      <c r="J92" s="113"/>
      <c r="K92" s="113"/>
      <c r="L92" s="10"/>
      <c r="M92" s="113" t="s">
        <v>187</v>
      </c>
      <c r="N92" s="113"/>
      <c r="O92" s="113"/>
      <c r="P92" s="113"/>
      <c r="Q92" s="113"/>
      <c r="R92" s="113"/>
      <c r="S92" s="113"/>
      <c r="T92" s="113"/>
      <c r="U92" s="113"/>
      <c r="V92" s="113"/>
      <c r="W92" s="113"/>
      <c r="X92" s="113"/>
      <c r="Y92" s="113"/>
      <c r="Z92" s="113"/>
      <c r="AA92" s="113"/>
      <c r="AB92" s="113"/>
      <c r="AC92" s="113"/>
      <c r="AD92" s="113"/>
      <c r="AE92" s="113"/>
      <c r="AF92" s="113"/>
      <c r="AG92" s="115">
        <f>'ab - Budova č.p. 1076 - n...'!J34</f>
        <v>0</v>
      </c>
      <c r="AH92" s="10"/>
      <c r="AI92" s="10"/>
      <c r="AJ92" s="10"/>
      <c r="AK92" s="10"/>
      <c r="AL92" s="10"/>
      <c r="AM92" s="10"/>
      <c r="AN92" s="115">
        <f>SUM(AG92,AT92)</f>
        <v>0</v>
      </c>
      <c r="AO92" s="10"/>
      <c r="AP92" s="10"/>
      <c r="AQ92" s="116" t="s">
        <v>82</v>
      </c>
      <c r="AR92" s="62"/>
      <c r="AS92" s="117">
        <v>0</v>
      </c>
      <c r="AT92" s="118">
        <f>ROUND(SUM(AV92:AW92),2)</f>
        <v>0</v>
      </c>
      <c r="AU92" s="119">
        <f>'ab - Budova č.p. 1076 - n...'!P94</f>
        <v>0</v>
      </c>
      <c r="AV92" s="118">
        <f>'ab - Budova č.p. 1076 - n...'!J37</f>
        <v>0</v>
      </c>
      <c r="AW92" s="118">
        <f>'ab - Budova č.p. 1076 - n...'!J38</f>
        <v>0</v>
      </c>
      <c r="AX92" s="118">
        <f>'ab - Budova č.p. 1076 - n...'!J39</f>
        <v>0</v>
      </c>
      <c r="AY92" s="118">
        <f>'ab - Budova č.p. 1076 - n...'!J40</f>
        <v>0</v>
      </c>
      <c r="AZ92" s="118">
        <f>'ab - Budova č.p. 1076 - n...'!F37</f>
        <v>0</v>
      </c>
      <c r="BA92" s="118">
        <f>'ab - Budova č.p. 1076 - n...'!F38</f>
        <v>0</v>
      </c>
      <c r="BB92" s="118">
        <f>'ab - Budova č.p. 1076 - n...'!F39</f>
        <v>0</v>
      </c>
      <c r="BC92" s="118">
        <f>'ab - Budova č.p. 1076 - n...'!F40</f>
        <v>0</v>
      </c>
      <c r="BD92" s="120">
        <f>'ab - Budova č.p. 1076 - n...'!F41</f>
        <v>0</v>
      </c>
      <c r="BE92" s="4"/>
      <c r="BT92" s="30" t="s">
        <v>113</v>
      </c>
      <c r="BV92" s="30" t="s">
        <v>71</v>
      </c>
      <c r="BW92" s="30" t="s">
        <v>188</v>
      </c>
      <c r="BX92" s="30" t="s">
        <v>133</v>
      </c>
      <c r="CL92" s="30" t="s">
        <v>78</v>
      </c>
    </row>
    <row r="93" s="4" customFormat="1" ht="16.5" customHeight="1">
      <c r="A93" s="121" t="s">
        <v>84</v>
      </c>
      <c r="B93" s="62"/>
      <c r="C93" s="10"/>
      <c r="D93" s="10"/>
      <c r="E93" s="10"/>
      <c r="F93" s="10"/>
      <c r="G93" s="113" t="s">
        <v>189</v>
      </c>
      <c r="H93" s="113"/>
      <c r="I93" s="113"/>
      <c r="J93" s="113"/>
      <c r="K93" s="113"/>
      <c r="L93" s="10"/>
      <c r="M93" s="113" t="s">
        <v>190</v>
      </c>
      <c r="N93" s="113"/>
      <c r="O93" s="113"/>
      <c r="P93" s="113"/>
      <c r="Q93" s="113"/>
      <c r="R93" s="113"/>
      <c r="S93" s="113"/>
      <c r="T93" s="113"/>
      <c r="U93" s="113"/>
      <c r="V93" s="113"/>
      <c r="W93" s="113"/>
      <c r="X93" s="113"/>
      <c r="Y93" s="113"/>
      <c r="Z93" s="113"/>
      <c r="AA93" s="113"/>
      <c r="AB93" s="113"/>
      <c r="AC93" s="113"/>
      <c r="AD93" s="113"/>
      <c r="AE93" s="113"/>
      <c r="AF93" s="113"/>
      <c r="AG93" s="115">
        <f>'b - Přestřešení nástupišť'!J34</f>
        <v>0</v>
      </c>
      <c r="AH93" s="10"/>
      <c r="AI93" s="10"/>
      <c r="AJ93" s="10"/>
      <c r="AK93" s="10"/>
      <c r="AL93" s="10"/>
      <c r="AM93" s="10"/>
      <c r="AN93" s="115">
        <f>SUM(AG93,AT93)</f>
        <v>0</v>
      </c>
      <c r="AO93" s="10"/>
      <c r="AP93" s="10"/>
      <c r="AQ93" s="116" t="s">
        <v>82</v>
      </c>
      <c r="AR93" s="62"/>
      <c r="AS93" s="117">
        <v>0</v>
      </c>
      <c r="AT93" s="118">
        <f>ROUND(SUM(AV93:AW93),2)</f>
        <v>0</v>
      </c>
      <c r="AU93" s="119">
        <f>'b - Přestřešení nástupišť'!P120</f>
        <v>0</v>
      </c>
      <c r="AV93" s="118">
        <f>'b - Přestřešení nástupišť'!J37</f>
        <v>0</v>
      </c>
      <c r="AW93" s="118">
        <f>'b - Přestřešení nástupišť'!J38</f>
        <v>0</v>
      </c>
      <c r="AX93" s="118">
        <f>'b - Přestřešení nástupišť'!J39</f>
        <v>0</v>
      </c>
      <c r="AY93" s="118">
        <f>'b - Přestřešení nástupišť'!J40</f>
        <v>0</v>
      </c>
      <c r="AZ93" s="118">
        <f>'b - Přestřešení nástupišť'!F37</f>
        <v>0</v>
      </c>
      <c r="BA93" s="118">
        <f>'b - Přestřešení nástupišť'!F38</f>
        <v>0</v>
      </c>
      <c r="BB93" s="118">
        <f>'b - Přestřešení nástupišť'!F39</f>
        <v>0</v>
      </c>
      <c r="BC93" s="118">
        <f>'b - Přestřešení nástupišť'!F40</f>
        <v>0</v>
      </c>
      <c r="BD93" s="120">
        <f>'b - Přestřešení nástupišť'!F41</f>
        <v>0</v>
      </c>
      <c r="BE93" s="4"/>
      <c r="BT93" s="30" t="s">
        <v>113</v>
      </c>
      <c r="BV93" s="30" t="s">
        <v>71</v>
      </c>
      <c r="BW93" s="30" t="s">
        <v>191</v>
      </c>
      <c r="BX93" s="30" t="s">
        <v>133</v>
      </c>
      <c r="CL93" s="30" t="s">
        <v>3</v>
      </c>
    </row>
    <row r="94" s="4" customFormat="1" ht="16.5" customHeight="1">
      <c r="A94" s="4"/>
      <c r="B94" s="62"/>
      <c r="C94" s="10"/>
      <c r="D94" s="10"/>
      <c r="E94" s="10"/>
      <c r="F94" s="113" t="s">
        <v>192</v>
      </c>
      <c r="G94" s="113"/>
      <c r="H94" s="113"/>
      <c r="I94" s="113"/>
      <c r="J94" s="113"/>
      <c r="K94" s="10"/>
      <c r="L94" s="113" t="s">
        <v>193</v>
      </c>
      <c r="M94" s="113"/>
      <c r="N94" s="113"/>
      <c r="O94" s="113"/>
      <c r="P94" s="113"/>
      <c r="Q94" s="113"/>
      <c r="R94" s="113"/>
      <c r="S94" s="113"/>
      <c r="T94" s="113"/>
      <c r="U94" s="113"/>
      <c r="V94" s="113"/>
      <c r="W94" s="113"/>
      <c r="X94" s="113"/>
      <c r="Y94" s="113"/>
      <c r="Z94" s="113"/>
      <c r="AA94" s="113"/>
      <c r="AB94" s="113"/>
      <c r="AC94" s="113"/>
      <c r="AD94" s="113"/>
      <c r="AE94" s="113"/>
      <c r="AF94" s="113"/>
      <c r="AG94" s="114">
        <f>ROUND(SUM(AG95:AG97),2)</f>
        <v>0</v>
      </c>
      <c r="AH94" s="10"/>
      <c r="AI94" s="10"/>
      <c r="AJ94" s="10"/>
      <c r="AK94" s="10"/>
      <c r="AL94" s="10"/>
      <c r="AM94" s="10"/>
      <c r="AN94" s="115">
        <f>SUM(AG94,AT94)</f>
        <v>0</v>
      </c>
      <c r="AO94" s="10"/>
      <c r="AP94" s="10"/>
      <c r="AQ94" s="116" t="s">
        <v>82</v>
      </c>
      <c r="AR94" s="62"/>
      <c r="AS94" s="117">
        <f>ROUND(SUM(AS95:AS97),2)</f>
        <v>0</v>
      </c>
      <c r="AT94" s="118">
        <f>ROUND(SUM(AV94:AW94),2)</f>
        <v>0</v>
      </c>
      <c r="AU94" s="119">
        <f>ROUND(SUM(AU95:AU97),5)</f>
        <v>0</v>
      </c>
      <c r="AV94" s="118">
        <f>ROUND(AZ94*L29,2)</f>
        <v>0</v>
      </c>
      <c r="AW94" s="118">
        <f>ROUND(BA94*L30,2)</f>
        <v>0</v>
      </c>
      <c r="AX94" s="118">
        <f>ROUND(BB94*L29,2)</f>
        <v>0</v>
      </c>
      <c r="AY94" s="118">
        <f>ROUND(BC94*L30,2)</f>
        <v>0</v>
      </c>
      <c r="AZ94" s="118">
        <f>ROUND(SUM(AZ95:AZ97),2)</f>
        <v>0</v>
      </c>
      <c r="BA94" s="118">
        <f>ROUND(SUM(BA95:BA97),2)</f>
        <v>0</v>
      </c>
      <c r="BB94" s="118">
        <f>ROUND(SUM(BB95:BB97),2)</f>
        <v>0</v>
      </c>
      <c r="BC94" s="118">
        <f>ROUND(SUM(BC95:BC97),2)</f>
        <v>0</v>
      </c>
      <c r="BD94" s="120">
        <f>ROUND(SUM(BD95:BD97),2)</f>
        <v>0</v>
      </c>
      <c r="BE94" s="4"/>
      <c r="BS94" s="30" t="s">
        <v>68</v>
      </c>
      <c r="BT94" s="30" t="s">
        <v>87</v>
      </c>
      <c r="BU94" s="30" t="s">
        <v>70</v>
      </c>
      <c r="BV94" s="30" t="s">
        <v>71</v>
      </c>
      <c r="BW94" s="30" t="s">
        <v>194</v>
      </c>
      <c r="BX94" s="30" t="s">
        <v>130</v>
      </c>
      <c r="CL94" s="30" t="s">
        <v>78</v>
      </c>
    </row>
    <row r="95" s="4" customFormat="1" ht="16.5" customHeight="1">
      <c r="A95" s="121" t="s">
        <v>84</v>
      </c>
      <c r="B95" s="62"/>
      <c r="C95" s="10"/>
      <c r="D95" s="10"/>
      <c r="E95" s="10"/>
      <c r="F95" s="10"/>
      <c r="G95" s="113" t="s">
        <v>76</v>
      </c>
      <c r="H95" s="113"/>
      <c r="I95" s="113"/>
      <c r="J95" s="113"/>
      <c r="K95" s="113"/>
      <c r="L95" s="10"/>
      <c r="M95" s="113" t="s">
        <v>195</v>
      </c>
      <c r="N95" s="113"/>
      <c r="O95" s="113"/>
      <c r="P95" s="113"/>
      <c r="Q95" s="113"/>
      <c r="R95" s="113"/>
      <c r="S95" s="113"/>
      <c r="T95" s="113"/>
      <c r="U95" s="113"/>
      <c r="V95" s="113"/>
      <c r="W95" s="113"/>
      <c r="X95" s="113"/>
      <c r="Y95" s="113"/>
      <c r="Z95" s="113"/>
      <c r="AA95" s="113"/>
      <c r="AB95" s="113"/>
      <c r="AC95" s="113"/>
      <c r="AD95" s="113"/>
      <c r="AE95" s="113"/>
      <c r="AF95" s="113"/>
      <c r="AG95" s="115">
        <f>'1 - Opěrná stěna OZ1'!J34</f>
        <v>0</v>
      </c>
      <c r="AH95" s="10"/>
      <c r="AI95" s="10"/>
      <c r="AJ95" s="10"/>
      <c r="AK95" s="10"/>
      <c r="AL95" s="10"/>
      <c r="AM95" s="10"/>
      <c r="AN95" s="115">
        <f>SUM(AG95,AT95)</f>
        <v>0</v>
      </c>
      <c r="AO95" s="10"/>
      <c r="AP95" s="10"/>
      <c r="AQ95" s="116" t="s">
        <v>82</v>
      </c>
      <c r="AR95" s="62"/>
      <c r="AS95" s="117">
        <v>0</v>
      </c>
      <c r="AT95" s="118">
        <f>ROUND(SUM(AV95:AW95),2)</f>
        <v>0</v>
      </c>
      <c r="AU95" s="119">
        <f>'1 - Opěrná stěna OZ1'!P108</f>
        <v>0</v>
      </c>
      <c r="AV95" s="118">
        <f>'1 - Opěrná stěna OZ1'!J37</f>
        <v>0</v>
      </c>
      <c r="AW95" s="118">
        <f>'1 - Opěrná stěna OZ1'!J38</f>
        <v>0</v>
      </c>
      <c r="AX95" s="118">
        <f>'1 - Opěrná stěna OZ1'!J39</f>
        <v>0</v>
      </c>
      <c r="AY95" s="118">
        <f>'1 - Opěrná stěna OZ1'!J40</f>
        <v>0</v>
      </c>
      <c r="AZ95" s="118">
        <f>'1 - Opěrná stěna OZ1'!F37</f>
        <v>0</v>
      </c>
      <c r="BA95" s="118">
        <f>'1 - Opěrná stěna OZ1'!F38</f>
        <v>0</v>
      </c>
      <c r="BB95" s="118">
        <f>'1 - Opěrná stěna OZ1'!F39</f>
        <v>0</v>
      </c>
      <c r="BC95" s="118">
        <f>'1 - Opěrná stěna OZ1'!F40</f>
        <v>0</v>
      </c>
      <c r="BD95" s="120">
        <f>'1 - Opěrná stěna OZ1'!F41</f>
        <v>0</v>
      </c>
      <c r="BE95" s="4"/>
      <c r="BT95" s="30" t="s">
        <v>113</v>
      </c>
      <c r="BV95" s="30" t="s">
        <v>71</v>
      </c>
      <c r="BW95" s="30" t="s">
        <v>196</v>
      </c>
      <c r="BX95" s="30" t="s">
        <v>194</v>
      </c>
      <c r="CL95" s="30" t="s">
        <v>3</v>
      </c>
    </row>
    <row r="96" s="4" customFormat="1" ht="16.5" customHeight="1">
      <c r="A96" s="121" t="s">
        <v>84</v>
      </c>
      <c r="B96" s="62"/>
      <c r="C96" s="10"/>
      <c r="D96" s="10"/>
      <c r="E96" s="10"/>
      <c r="F96" s="10"/>
      <c r="G96" s="113" t="s">
        <v>79</v>
      </c>
      <c r="H96" s="113"/>
      <c r="I96" s="113"/>
      <c r="J96" s="113"/>
      <c r="K96" s="113"/>
      <c r="L96" s="10"/>
      <c r="M96" s="113" t="s">
        <v>197</v>
      </c>
      <c r="N96" s="113"/>
      <c r="O96" s="113"/>
      <c r="P96" s="113"/>
      <c r="Q96" s="113"/>
      <c r="R96" s="113"/>
      <c r="S96" s="113"/>
      <c r="T96" s="113"/>
      <c r="U96" s="113"/>
      <c r="V96" s="113"/>
      <c r="W96" s="113"/>
      <c r="X96" s="113"/>
      <c r="Y96" s="113"/>
      <c r="Z96" s="113"/>
      <c r="AA96" s="113"/>
      <c r="AB96" s="113"/>
      <c r="AC96" s="113"/>
      <c r="AD96" s="113"/>
      <c r="AE96" s="113"/>
      <c r="AF96" s="113"/>
      <c r="AG96" s="115">
        <f>'2 - Opěrná stěna OZ2'!J34</f>
        <v>0</v>
      </c>
      <c r="AH96" s="10"/>
      <c r="AI96" s="10"/>
      <c r="AJ96" s="10"/>
      <c r="AK96" s="10"/>
      <c r="AL96" s="10"/>
      <c r="AM96" s="10"/>
      <c r="AN96" s="115">
        <f>SUM(AG96,AT96)</f>
        <v>0</v>
      </c>
      <c r="AO96" s="10"/>
      <c r="AP96" s="10"/>
      <c r="AQ96" s="116" t="s">
        <v>82</v>
      </c>
      <c r="AR96" s="62"/>
      <c r="AS96" s="117">
        <v>0</v>
      </c>
      <c r="AT96" s="118">
        <f>ROUND(SUM(AV96:AW96),2)</f>
        <v>0</v>
      </c>
      <c r="AU96" s="119">
        <f>'2 - Opěrná stěna OZ2'!P108</f>
        <v>0</v>
      </c>
      <c r="AV96" s="118">
        <f>'2 - Opěrná stěna OZ2'!J37</f>
        <v>0</v>
      </c>
      <c r="AW96" s="118">
        <f>'2 - Opěrná stěna OZ2'!J38</f>
        <v>0</v>
      </c>
      <c r="AX96" s="118">
        <f>'2 - Opěrná stěna OZ2'!J39</f>
        <v>0</v>
      </c>
      <c r="AY96" s="118">
        <f>'2 - Opěrná stěna OZ2'!J40</f>
        <v>0</v>
      </c>
      <c r="AZ96" s="118">
        <f>'2 - Opěrná stěna OZ2'!F37</f>
        <v>0</v>
      </c>
      <c r="BA96" s="118">
        <f>'2 - Opěrná stěna OZ2'!F38</f>
        <v>0</v>
      </c>
      <c r="BB96" s="118">
        <f>'2 - Opěrná stěna OZ2'!F39</f>
        <v>0</v>
      </c>
      <c r="BC96" s="118">
        <f>'2 - Opěrná stěna OZ2'!F40</f>
        <v>0</v>
      </c>
      <c r="BD96" s="120">
        <f>'2 - Opěrná stěna OZ2'!F41</f>
        <v>0</v>
      </c>
      <c r="BE96" s="4"/>
      <c r="BT96" s="30" t="s">
        <v>113</v>
      </c>
      <c r="BV96" s="30" t="s">
        <v>71</v>
      </c>
      <c r="BW96" s="30" t="s">
        <v>198</v>
      </c>
      <c r="BX96" s="30" t="s">
        <v>194</v>
      </c>
      <c r="CL96" s="30" t="s">
        <v>3</v>
      </c>
    </row>
    <row r="97" s="4" customFormat="1" ht="16.5" customHeight="1">
      <c r="A97" s="121" t="s">
        <v>84</v>
      </c>
      <c r="B97" s="62"/>
      <c r="C97" s="10"/>
      <c r="D97" s="10"/>
      <c r="E97" s="10"/>
      <c r="F97" s="10"/>
      <c r="G97" s="113" t="s">
        <v>87</v>
      </c>
      <c r="H97" s="113"/>
      <c r="I97" s="113"/>
      <c r="J97" s="113"/>
      <c r="K97" s="113"/>
      <c r="L97" s="10"/>
      <c r="M97" s="113" t="s">
        <v>199</v>
      </c>
      <c r="N97" s="113"/>
      <c r="O97" s="113"/>
      <c r="P97" s="113"/>
      <c r="Q97" s="113"/>
      <c r="R97" s="113"/>
      <c r="S97" s="113"/>
      <c r="T97" s="113"/>
      <c r="U97" s="113"/>
      <c r="V97" s="113"/>
      <c r="W97" s="113"/>
      <c r="X97" s="113"/>
      <c r="Y97" s="113"/>
      <c r="Z97" s="113"/>
      <c r="AA97" s="113"/>
      <c r="AB97" s="113"/>
      <c r="AC97" s="113"/>
      <c r="AD97" s="113"/>
      <c r="AE97" s="113"/>
      <c r="AF97" s="113"/>
      <c r="AG97" s="115">
        <f>'3 - Schodiště'!J34</f>
        <v>0</v>
      </c>
      <c r="AH97" s="10"/>
      <c r="AI97" s="10"/>
      <c r="AJ97" s="10"/>
      <c r="AK97" s="10"/>
      <c r="AL97" s="10"/>
      <c r="AM97" s="10"/>
      <c r="AN97" s="115">
        <f>SUM(AG97,AT97)</f>
        <v>0</v>
      </c>
      <c r="AO97" s="10"/>
      <c r="AP97" s="10"/>
      <c r="AQ97" s="116" t="s">
        <v>82</v>
      </c>
      <c r="AR97" s="62"/>
      <c r="AS97" s="117">
        <v>0</v>
      </c>
      <c r="AT97" s="118">
        <f>ROUND(SUM(AV97:AW97),2)</f>
        <v>0</v>
      </c>
      <c r="AU97" s="119">
        <f>'3 - Schodiště'!P109</f>
        <v>0</v>
      </c>
      <c r="AV97" s="118">
        <f>'3 - Schodiště'!J37</f>
        <v>0</v>
      </c>
      <c r="AW97" s="118">
        <f>'3 - Schodiště'!J38</f>
        <v>0</v>
      </c>
      <c r="AX97" s="118">
        <f>'3 - Schodiště'!J39</f>
        <v>0</v>
      </c>
      <c r="AY97" s="118">
        <f>'3 - Schodiště'!J40</f>
        <v>0</v>
      </c>
      <c r="AZ97" s="118">
        <f>'3 - Schodiště'!F37</f>
        <v>0</v>
      </c>
      <c r="BA97" s="118">
        <f>'3 - Schodiště'!F38</f>
        <v>0</v>
      </c>
      <c r="BB97" s="118">
        <f>'3 - Schodiště'!F39</f>
        <v>0</v>
      </c>
      <c r="BC97" s="118">
        <f>'3 - Schodiště'!F40</f>
        <v>0</v>
      </c>
      <c r="BD97" s="120">
        <f>'3 - Schodiště'!F41</f>
        <v>0</v>
      </c>
      <c r="BE97" s="4"/>
      <c r="BT97" s="30" t="s">
        <v>113</v>
      </c>
      <c r="BV97" s="30" t="s">
        <v>71</v>
      </c>
      <c r="BW97" s="30" t="s">
        <v>200</v>
      </c>
      <c r="BX97" s="30" t="s">
        <v>194</v>
      </c>
      <c r="CL97" s="30" t="s">
        <v>3</v>
      </c>
    </row>
    <row r="98" s="4" customFormat="1" ht="16.5" customHeight="1">
      <c r="A98" s="121" t="s">
        <v>84</v>
      </c>
      <c r="B98" s="62"/>
      <c r="C98" s="10"/>
      <c r="D98" s="10"/>
      <c r="E98" s="10"/>
      <c r="F98" s="113" t="s">
        <v>201</v>
      </c>
      <c r="G98" s="113"/>
      <c r="H98" s="113"/>
      <c r="I98" s="113"/>
      <c r="J98" s="113"/>
      <c r="K98" s="10"/>
      <c r="L98" s="113" t="s">
        <v>202</v>
      </c>
      <c r="M98" s="113"/>
      <c r="N98" s="113"/>
      <c r="O98" s="113"/>
      <c r="P98" s="113"/>
      <c r="Q98" s="113"/>
      <c r="R98" s="113"/>
      <c r="S98" s="113"/>
      <c r="T98" s="113"/>
      <c r="U98" s="113"/>
      <c r="V98" s="113"/>
      <c r="W98" s="113"/>
      <c r="X98" s="113"/>
      <c r="Y98" s="113"/>
      <c r="Z98" s="113"/>
      <c r="AA98" s="113"/>
      <c r="AB98" s="113"/>
      <c r="AC98" s="113"/>
      <c r="AD98" s="113"/>
      <c r="AE98" s="113"/>
      <c r="AF98" s="113"/>
      <c r="AG98" s="115">
        <f>'D703 - Mobiliář'!J34</f>
        <v>0</v>
      </c>
      <c r="AH98" s="10"/>
      <c r="AI98" s="10"/>
      <c r="AJ98" s="10"/>
      <c r="AK98" s="10"/>
      <c r="AL98" s="10"/>
      <c r="AM98" s="10"/>
      <c r="AN98" s="115">
        <f>SUM(AG98,AT98)</f>
        <v>0</v>
      </c>
      <c r="AO98" s="10"/>
      <c r="AP98" s="10"/>
      <c r="AQ98" s="116" t="s">
        <v>82</v>
      </c>
      <c r="AR98" s="62"/>
      <c r="AS98" s="117">
        <v>0</v>
      </c>
      <c r="AT98" s="118">
        <f>ROUND(SUM(AV98:AW98),2)</f>
        <v>0</v>
      </c>
      <c r="AU98" s="119">
        <f>'D703 - Mobiliář'!P98</f>
        <v>0</v>
      </c>
      <c r="AV98" s="118">
        <f>'D703 - Mobiliář'!J37</f>
        <v>0</v>
      </c>
      <c r="AW98" s="118">
        <f>'D703 - Mobiliář'!J38</f>
        <v>0</v>
      </c>
      <c r="AX98" s="118">
        <f>'D703 - Mobiliář'!J39</f>
        <v>0</v>
      </c>
      <c r="AY98" s="118">
        <f>'D703 - Mobiliář'!J40</f>
        <v>0</v>
      </c>
      <c r="AZ98" s="118">
        <f>'D703 - Mobiliář'!F37</f>
        <v>0</v>
      </c>
      <c r="BA98" s="118">
        <f>'D703 - Mobiliář'!F38</f>
        <v>0</v>
      </c>
      <c r="BB98" s="118">
        <f>'D703 - Mobiliář'!F39</f>
        <v>0</v>
      </c>
      <c r="BC98" s="118">
        <f>'D703 - Mobiliář'!F40</f>
        <v>0</v>
      </c>
      <c r="BD98" s="120">
        <f>'D703 - Mobiliář'!F41</f>
        <v>0</v>
      </c>
      <c r="BE98" s="4"/>
      <c r="BT98" s="30" t="s">
        <v>87</v>
      </c>
      <c r="BV98" s="30" t="s">
        <v>71</v>
      </c>
      <c r="BW98" s="30" t="s">
        <v>203</v>
      </c>
      <c r="BX98" s="30" t="s">
        <v>130</v>
      </c>
      <c r="CL98" s="30" t="s">
        <v>78</v>
      </c>
    </row>
    <row r="99" s="4" customFormat="1" ht="16.5" customHeight="1">
      <c r="A99" s="4"/>
      <c r="B99" s="62"/>
      <c r="C99" s="10"/>
      <c r="D99" s="10"/>
      <c r="E99" s="113" t="s">
        <v>204</v>
      </c>
      <c r="F99" s="113"/>
      <c r="G99" s="113"/>
      <c r="H99" s="113"/>
      <c r="I99" s="113"/>
      <c r="J99" s="10"/>
      <c r="K99" s="113" t="s">
        <v>205</v>
      </c>
      <c r="L99" s="113"/>
      <c r="M99" s="113"/>
      <c r="N99" s="113"/>
      <c r="O99" s="113"/>
      <c r="P99" s="113"/>
      <c r="Q99" s="113"/>
      <c r="R99" s="113"/>
      <c r="S99" s="113"/>
      <c r="T99" s="113"/>
      <c r="U99" s="113"/>
      <c r="V99" s="113"/>
      <c r="W99" s="113"/>
      <c r="X99" s="113"/>
      <c r="Y99" s="113"/>
      <c r="Z99" s="113"/>
      <c r="AA99" s="113"/>
      <c r="AB99" s="113"/>
      <c r="AC99" s="113"/>
      <c r="AD99" s="113"/>
      <c r="AE99" s="113"/>
      <c r="AF99" s="113"/>
      <c r="AG99" s="114">
        <f>ROUND(SUM(AG100:AG102),2)</f>
        <v>0</v>
      </c>
      <c r="AH99" s="10"/>
      <c r="AI99" s="10"/>
      <c r="AJ99" s="10"/>
      <c r="AK99" s="10"/>
      <c r="AL99" s="10"/>
      <c r="AM99" s="10"/>
      <c r="AN99" s="115">
        <f>SUM(AG99,AT99)</f>
        <v>0</v>
      </c>
      <c r="AO99" s="10"/>
      <c r="AP99" s="10"/>
      <c r="AQ99" s="116" t="s">
        <v>82</v>
      </c>
      <c r="AR99" s="62"/>
      <c r="AS99" s="117">
        <f>ROUND(SUM(AS100:AS102),2)</f>
        <v>0</v>
      </c>
      <c r="AT99" s="118">
        <f>ROUND(SUM(AV99:AW99),2)</f>
        <v>0</v>
      </c>
      <c r="AU99" s="119">
        <f>ROUND(SUM(AU100:AU102),5)</f>
        <v>0</v>
      </c>
      <c r="AV99" s="118">
        <f>ROUND(AZ99*L29,2)</f>
        <v>0</v>
      </c>
      <c r="AW99" s="118">
        <f>ROUND(BA99*L30,2)</f>
        <v>0</v>
      </c>
      <c r="AX99" s="118">
        <f>ROUND(BB99*L29,2)</f>
        <v>0</v>
      </c>
      <c r="AY99" s="118">
        <f>ROUND(BC99*L30,2)</f>
        <v>0</v>
      </c>
      <c r="AZ99" s="118">
        <f>ROUND(SUM(AZ100:AZ102),2)</f>
        <v>0</v>
      </c>
      <c r="BA99" s="118">
        <f>ROUND(SUM(BA100:BA102),2)</f>
        <v>0</v>
      </c>
      <c r="BB99" s="118">
        <f>ROUND(SUM(BB100:BB102),2)</f>
        <v>0</v>
      </c>
      <c r="BC99" s="118">
        <f>ROUND(SUM(BC100:BC102),2)</f>
        <v>0</v>
      </c>
      <c r="BD99" s="120">
        <f>ROUND(SUM(BD100:BD102),2)</f>
        <v>0</v>
      </c>
      <c r="BE99" s="4"/>
      <c r="BS99" s="30" t="s">
        <v>68</v>
      </c>
      <c r="BT99" s="30" t="s">
        <v>79</v>
      </c>
      <c r="BU99" s="30" t="s">
        <v>70</v>
      </c>
      <c r="BV99" s="30" t="s">
        <v>71</v>
      </c>
      <c r="BW99" s="30" t="s">
        <v>206</v>
      </c>
      <c r="BX99" s="30" t="s">
        <v>77</v>
      </c>
      <c r="CL99" s="30" t="s">
        <v>78</v>
      </c>
    </row>
    <row r="100" s="4" customFormat="1" ht="16.5" customHeight="1">
      <c r="A100" s="121" t="s">
        <v>84</v>
      </c>
      <c r="B100" s="62"/>
      <c r="C100" s="10"/>
      <c r="D100" s="10"/>
      <c r="E100" s="10"/>
      <c r="F100" s="113" t="s">
        <v>207</v>
      </c>
      <c r="G100" s="113"/>
      <c r="H100" s="113"/>
      <c r="I100" s="113"/>
      <c r="J100" s="113"/>
      <c r="K100" s="10"/>
      <c r="L100" s="113" t="s">
        <v>208</v>
      </c>
      <c r="M100" s="113"/>
      <c r="N100" s="113"/>
      <c r="O100" s="113"/>
      <c r="P100" s="113"/>
      <c r="Q100" s="113"/>
      <c r="R100" s="113"/>
      <c r="S100" s="113"/>
      <c r="T100" s="113"/>
      <c r="U100" s="113"/>
      <c r="V100" s="113"/>
      <c r="W100" s="113"/>
      <c r="X100" s="113"/>
      <c r="Y100" s="113"/>
      <c r="Z100" s="113"/>
      <c r="AA100" s="113"/>
      <c r="AB100" s="113"/>
      <c r="AC100" s="113"/>
      <c r="AD100" s="113"/>
      <c r="AE100" s="113"/>
      <c r="AF100" s="113"/>
      <c r="AG100" s="115">
        <f>'Objekt0 - Vegetační úprav...'!J34</f>
        <v>0</v>
      </c>
      <c r="AH100" s="10"/>
      <c r="AI100" s="10"/>
      <c r="AJ100" s="10"/>
      <c r="AK100" s="10"/>
      <c r="AL100" s="10"/>
      <c r="AM100" s="10"/>
      <c r="AN100" s="115">
        <f>SUM(AG100,AT100)</f>
        <v>0</v>
      </c>
      <c r="AO100" s="10"/>
      <c r="AP100" s="10"/>
      <c r="AQ100" s="116" t="s">
        <v>82</v>
      </c>
      <c r="AR100" s="62"/>
      <c r="AS100" s="117">
        <v>0</v>
      </c>
      <c r="AT100" s="118">
        <f>ROUND(SUM(AV100:AW100),2)</f>
        <v>0</v>
      </c>
      <c r="AU100" s="119">
        <f>'Objekt0 - Vegetační úprav...'!P103</f>
        <v>0</v>
      </c>
      <c r="AV100" s="118">
        <f>'Objekt0 - Vegetační úprav...'!J37</f>
        <v>0</v>
      </c>
      <c r="AW100" s="118">
        <f>'Objekt0 - Vegetační úprav...'!J38</f>
        <v>0</v>
      </c>
      <c r="AX100" s="118">
        <f>'Objekt0 - Vegetační úprav...'!J39</f>
        <v>0</v>
      </c>
      <c r="AY100" s="118">
        <f>'Objekt0 - Vegetační úprav...'!J40</f>
        <v>0</v>
      </c>
      <c r="AZ100" s="118">
        <f>'Objekt0 - Vegetační úprav...'!F37</f>
        <v>0</v>
      </c>
      <c r="BA100" s="118">
        <f>'Objekt0 - Vegetační úprav...'!F38</f>
        <v>0</v>
      </c>
      <c r="BB100" s="118">
        <f>'Objekt0 - Vegetační úprav...'!F39</f>
        <v>0</v>
      </c>
      <c r="BC100" s="118">
        <f>'Objekt0 - Vegetační úprav...'!F40</f>
        <v>0</v>
      </c>
      <c r="BD100" s="120">
        <f>'Objekt0 - Vegetační úprav...'!F41</f>
        <v>0</v>
      </c>
      <c r="BE100" s="4"/>
      <c r="BT100" s="30" t="s">
        <v>87</v>
      </c>
      <c r="BV100" s="30" t="s">
        <v>71</v>
      </c>
      <c r="BW100" s="30" t="s">
        <v>209</v>
      </c>
      <c r="BX100" s="30" t="s">
        <v>206</v>
      </c>
      <c r="CL100" s="30" t="s">
        <v>3</v>
      </c>
    </row>
    <row r="101" s="4" customFormat="1" ht="16.5" customHeight="1">
      <c r="A101" s="121" t="s">
        <v>84</v>
      </c>
      <c r="B101" s="62"/>
      <c r="C101" s="10"/>
      <c r="D101" s="10"/>
      <c r="E101" s="10"/>
      <c r="F101" s="113" t="s">
        <v>210</v>
      </c>
      <c r="G101" s="113"/>
      <c r="H101" s="113"/>
      <c r="I101" s="113"/>
      <c r="J101" s="113"/>
      <c r="K101" s="10"/>
      <c r="L101" s="113" t="s">
        <v>211</v>
      </c>
      <c r="M101" s="113"/>
      <c r="N101" s="113"/>
      <c r="O101" s="113"/>
      <c r="P101" s="113"/>
      <c r="Q101" s="113"/>
      <c r="R101" s="113"/>
      <c r="S101" s="113"/>
      <c r="T101" s="113"/>
      <c r="U101" s="113"/>
      <c r="V101" s="113"/>
      <c r="W101" s="113"/>
      <c r="X101" s="113"/>
      <c r="Y101" s="113"/>
      <c r="Z101" s="113"/>
      <c r="AA101" s="113"/>
      <c r="AB101" s="113"/>
      <c r="AC101" s="113"/>
      <c r="AD101" s="113"/>
      <c r="AE101" s="113"/>
      <c r="AF101" s="113"/>
      <c r="AG101" s="115">
        <f>'objekt1 - Vegetační úprav...'!J34</f>
        <v>0</v>
      </c>
      <c r="AH101" s="10"/>
      <c r="AI101" s="10"/>
      <c r="AJ101" s="10"/>
      <c r="AK101" s="10"/>
      <c r="AL101" s="10"/>
      <c r="AM101" s="10"/>
      <c r="AN101" s="115">
        <f>SUM(AG101,AT101)</f>
        <v>0</v>
      </c>
      <c r="AO101" s="10"/>
      <c r="AP101" s="10"/>
      <c r="AQ101" s="116" t="s">
        <v>82</v>
      </c>
      <c r="AR101" s="62"/>
      <c r="AS101" s="117">
        <v>0</v>
      </c>
      <c r="AT101" s="118">
        <f>ROUND(SUM(AV101:AW101),2)</f>
        <v>0</v>
      </c>
      <c r="AU101" s="119">
        <f>'objekt1 - Vegetační úprav...'!P94</f>
        <v>0</v>
      </c>
      <c r="AV101" s="118">
        <f>'objekt1 - Vegetační úprav...'!J37</f>
        <v>0</v>
      </c>
      <c r="AW101" s="118">
        <f>'objekt1 - Vegetační úprav...'!J38</f>
        <v>0</v>
      </c>
      <c r="AX101" s="118">
        <f>'objekt1 - Vegetační úprav...'!J39</f>
        <v>0</v>
      </c>
      <c r="AY101" s="118">
        <f>'objekt1 - Vegetační úprav...'!J40</f>
        <v>0</v>
      </c>
      <c r="AZ101" s="118">
        <f>'objekt1 - Vegetační úprav...'!F37</f>
        <v>0</v>
      </c>
      <c r="BA101" s="118">
        <f>'objekt1 - Vegetační úprav...'!F38</f>
        <v>0</v>
      </c>
      <c r="BB101" s="118">
        <f>'objekt1 - Vegetační úprav...'!F39</f>
        <v>0</v>
      </c>
      <c r="BC101" s="118">
        <f>'objekt1 - Vegetační úprav...'!F40</f>
        <v>0</v>
      </c>
      <c r="BD101" s="120">
        <f>'objekt1 - Vegetační úprav...'!F41</f>
        <v>0</v>
      </c>
      <c r="BE101" s="4"/>
      <c r="BT101" s="30" t="s">
        <v>87</v>
      </c>
      <c r="BV101" s="30" t="s">
        <v>71</v>
      </c>
      <c r="BW101" s="30" t="s">
        <v>212</v>
      </c>
      <c r="BX101" s="30" t="s">
        <v>206</v>
      </c>
      <c r="CL101" s="30" t="s">
        <v>3</v>
      </c>
    </row>
    <row r="102" s="4" customFormat="1" ht="23.25" customHeight="1">
      <c r="A102" s="121" t="s">
        <v>84</v>
      </c>
      <c r="B102" s="62"/>
      <c r="C102" s="10"/>
      <c r="D102" s="10"/>
      <c r="E102" s="10"/>
      <c r="F102" s="113" t="s">
        <v>213</v>
      </c>
      <c r="G102" s="113"/>
      <c r="H102" s="113"/>
      <c r="I102" s="113"/>
      <c r="J102" s="113"/>
      <c r="K102" s="10"/>
      <c r="L102" s="113" t="s">
        <v>214</v>
      </c>
      <c r="M102" s="113"/>
      <c r="N102" s="113"/>
      <c r="O102" s="113"/>
      <c r="P102" s="113"/>
      <c r="Q102" s="113"/>
      <c r="R102" s="113"/>
      <c r="S102" s="113"/>
      <c r="T102" s="113"/>
      <c r="U102" s="113"/>
      <c r="V102" s="113"/>
      <c r="W102" s="113"/>
      <c r="X102" s="113"/>
      <c r="Y102" s="113"/>
      <c r="Z102" s="113"/>
      <c r="AA102" s="113"/>
      <c r="AB102" s="113"/>
      <c r="AC102" s="113"/>
      <c r="AD102" s="113"/>
      <c r="AE102" s="113"/>
      <c r="AF102" s="113"/>
      <c r="AG102" s="115">
        <f>'Objekt5 -  Vegetační úpra...'!J34</f>
        <v>0</v>
      </c>
      <c r="AH102" s="10"/>
      <c r="AI102" s="10"/>
      <c r="AJ102" s="10"/>
      <c r="AK102" s="10"/>
      <c r="AL102" s="10"/>
      <c r="AM102" s="10"/>
      <c r="AN102" s="115">
        <f>SUM(AG102,AT102)</f>
        <v>0</v>
      </c>
      <c r="AO102" s="10"/>
      <c r="AP102" s="10"/>
      <c r="AQ102" s="116" t="s">
        <v>82</v>
      </c>
      <c r="AR102" s="62"/>
      <c r="AS102" s="117">
        <v>0</v>
      </c>
      <c r="AT102" s="118">
        <f>ROUND(SUM(AV102:AW102),2)</f>
        <v>0</v>
      </c>
      <c r="AU102" s="119">
        <f>'Objekt5 -  Vegetační úpra...'!P97</f>
        <v>0</v>
      </c>
      <c r="AV102" s="118">
        <f>'Objekt5 -  Vegetační úpra...'!J37</f>
        <v>0</v>
      </c>
      <c r="AW102" s="118">
        <f>'Objekt5 -  Vegetační úpra...'!J38</f>
        <v>0</v>
      </c>
      <c r="AX102" s="118">
        <f>'Objekt5 -  Vegetační úpra...'!J39</f>
        <v>0</v>
      </c>
      <c r="AY102" s="118">
        <f>'Objekt5 -  Vegetační úpra...'!J40</f>
        <v>0</v>
      </c>
      <c r="AZ102" s="118">
        <f>'Objekt5 -  Vegetační úpra...'!F37</f>
        <v>0</v>
      </c>
      <c r="BA102" s="118">
        <f>'Objekt5 -  Vegetační úpra...'!F38</f>
        <v>0</v>
      </c>
      <c r="BB102" s="118">
        <f>'Objekt5 -  Vegetační úpra...'!F39</f>
        <v>0</v>
      </c>
      <c r="BC102" s="118">
        <f>'Objekt5 -  Vegetační úpra...'!F40</f>
        <v>0</v>
      </c>
      <c r="BD102" s="120">
        <f>'Objekt5 -  Vegetační úpra...'!F41</f>
        <v>0</v>
      </c>
      <c r="BE102" s="4"/>
      <c r="BT102" s="30" t="s">
        <v>87</v>
      </c>
      <c r="BV102" s="30" t="s">
        <v>71</v>
      </c>
      <c r="BW102" s="30" t="s">
        <v>215</v>
      </c>
      <c r="BX102" s="30" t="s">
        <v>206</v>
      </c>
      <c r="CL102" s="30" t="s">
        <v>3</v>
      </c>
    </row>
    <row r="103" s="7" customFormat="1" ht="24.75" customHeight="1">
      <c r="A103" s="7"/>
      <c r="B103" s="101"/>
      <c r="C103" s="102"/>
      <c r="D103" s="103" t="s">
        <v>216</v>
      </c>
      <c r="E103" s="103"/>
      <c r="F103" s="103"/>
      <c r="G103" s="103"/>
      <c r="H103" s="103"/>
      <c r="I103" s="104"/>
      <c r="J103" s="103" t="s">
        <v>217</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5">
        <f>ROUND(AG104+AG105,2)</f>
        <v>0</v>
      </c>
      <c r="AH103" s="104"/>
      <c r="AI103" s="104"/>
      <c r="AJ103" s="104"/>
      <c r="AK103" s="104"/>
      <c r="AL103" s="104"/>
      <c r="AM103" s="104"/>
      <c r="AN103" s="106">
        <f>SUM(AG103,AT103)</f>
        <v>0</v>
      </c>
      <c r="AO103" s="104"/>
      <c r="AP103" s="104"/>
      <c r="AQ103" s="107" t="s">
        <v>75</v>
      </c>
      <c r="AR103" s="101"/>
      <c r="AS103" s="108">
        <f>ROUND(AS104+AS105,2)</f>
        <v>0</v>
      </c>
      <c r="AT103" s="109">
        <f>ROUND(SUM(AV103:AW103),2)</f>
        <v>0</v>
      </c>
      <c r="AU103" s="110">
        <f>ROUND(AU104+AU105,5)</f>
        <v>0</v>
      </c>
      <c r="AV103" s="109">
        <f>ROUND(AZ103*L29,2)</f>
        <v>0</v>
      </c>
      <c r="AW103" s="109">
        <f>ROUND(BA103*L30,2)</f>
        <v>0</v>
      </c>
      <c r="AX103" s="109">
        <f>ROUND(BB103*L29,2)</f>
        <v>0</v>
      </c>
      <c r="AY103" s="109">
        <f>ROUND(BC103*L30,2)</f>
        <v>0</v>
      </c>
      <c r="AZ103" s="109">
        <f>ROUND(AZ104+AZ105,2)</f>
        <v>0</v>
      </c>
      <c r="BA103" s="109">
        <f>ROUND(BA104+BA105,2)</f>
        <v>0</v>
      </c>
      <c r="BB103" s="109">
        <f>ROUND(BB104+BB105,2)</f>
        <v>0</v>
      </c>
      <c r="BC103" s="109">
        <f>ROUND(BC104+BC105,2)</f>
        <v>0</v>
      </c>
      <c r="BD103" s="111">
        <f>ROUND(BD104+BD105,2)</f>
        <v>0</v>
      </c>
      <c r="BE103" s="7"/>
      <c r="BS103" s="112" t="s">
        <v>68</v>
      </c>
      <c r="BT103" s="112" t="s">
        <v>76</v>
      </c>
      <c r="BU103" s="112" t="s">
        <v>70</v>
      </c>
      <c r="BV103" s="112" t="s">
        <v>71</v>
      </c>
      <c r="BW103" s="112" t="s">
        <v>218</v>
      </c>
      <c r="BX103" s="112" t="s">
        <v>5</v>
      </c>
      <c r="CL103" s="112" t="s">
        <v>78</v>
      </c>
      <c r="CM103" s="112" t="s">
        <v>79</v>
      </c>
    </row>
    <row r="104" s="4" customFormat="1" ht="16.5" customHeight="1">
      <c r="A104" s="121" t="s">
        <v>84</v>
      </c>
      <c r="B104" s="62"/>
      <c r="C104" s="10"/>
      <c r="D104" s="10"/>
      <c r="E104" s="113" t="s">
        <v>80</v>
      </c>
      <c r="F104" s="113"/>
      <c r="G104" s="113"/>
      <c r="H104" s="113"/>
      <c r="I104" s="113"/>
      <c r="J104" s="10"/>
      <c r="K104" s="113" t="s">
        <v>81</v>
      </c>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5">
        <f>'SO00 - Objekty přípravy s...'!J32</f>
        <v>0</v>
      </c>
      <c r="AH104" s="10"/>
      <c r="AI104" s="10"/>
      <c r="AJ104" s="10"/>
      <c r="AK104" s="10"/>
      <c r="AL104" s="10"/>
      <c r="AM104" s="10"/>
      <c r="AN104" s="115">
        <f>SUM(AG104,AT104)</f>
        <v>0</v>
      </c>
      <c r="AO104" s="10"/>
      <c r="AP104" s="10"/>
      <c r="AQ104" s="116" t="s">
        <v>82</v>
      </c>
      <c r="AR104" s="62"/>
      <c r="AS104" s="117">
        <v>0</v>
      </c>
      <c r="AT104" s="118">
        <f>ROUND(SUM(AV104:AW104),2)</f>
        <v>0</v>
      </c>
      <c r="AU104" s="119">
        <f>'SO00 - Objekty přípravy s...'!P92</f>
        <v>0</v>
      </c>
      <c r="AV104" s="118">
        <f>'SO00 - Objekty přípravy s...'!J35</f>
        <v>0</v>
      </c>
      <c r="AW104" s="118">
        <f>'SO00 - Objekty přípravy s...'!J36</f>
        <v>0</v>
      </c>
      <c r="AX104" s="118">
        <f>'SO00 - Objekty přípravy s...'!J37</f>
        <v>0</v>
      </c>
      <c r="AY104" s="118">
        <f>'SO00 - Objekty přípravy s...'!J38</f>
        <v>0</v>
      </c>
      <c r="AZ104" s="118">
        <f>'SO00 - Objekty přípravy s...'!F35</f>
        <v>0</v>
      </c>
      <c r="BA104" s="118">
        <f>'SO00 - Objekty přípravy s...'!F36</f>
        <v>0</v>
      </c>
      <c r="BB104" s="118">
        <f>'SO00 - Objekty přípravy s...'!F37</f>
        <v>0</v>
      </c>
      <c r="BC104" s="118">
        <f>'SO00 - Objekty přípravy s...'!F38</f>
        <v>0</v>
      </c>
      <c r="BD104" s="120">
        <f>'SO00 - Objekty přípravy s...'!F39</f>
        <v>0</v>
      </c>
      <c r="BE104" s="4"/>
      <c r="BT104" s="30" t="s">
        <v>79</v>
      </c>
      <c r="BV104" s="30" t="s">
        <v>71</v>
      </c>
      <c r="BW104" s="30" t="s">
        <v>219</v>
      </c>
      <c r="BX104" s="30" t="s">
        <v>218</v>
      </c>
      <c r="CL104" s="30" t="s">
        <v>78</v>
      </c>
    </row>
    <row r="105" s="4" customFormat="1" ht="16.5" customHeight="1">
      <c r="A105" s="4"/>
      <c r="B105" s="62"/>
      <c r="C105" s="10"/>
      <c r="D105" s="10"/>
      <c r="E105" s="113" t="s">
        <v>92</v>
      </c>
      <c r="F105" s="113"/>
      <c r="G105" s="113"/>
      <c r="H105" s="113"/>
      <c r="I105" s="113"/>
      <c r="J105" s="10"/>
      <c r="K105" s="113" t="s">
        <v>93</v>
      </c>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4">
        <f>ROUND(AG106,2)</f>
        <v>0</v>
      </c>
      <c r="AH105" s="10"/>
      <c r="AI105" s="10"/>
      <c r="AJ105" s="10"/>
      <c r="AK105" s="10"/>
      <c r="AL105" s="10"/>
      <c r="AM105" s="10"/>
      <c r="AN105" s="115">
        <f>SUM(AG105,AT105)</f>
        <v>0</v>
      </c>
      <c r="AO105" s="10"/>
      <c r="AP105" s="10"/>
      <c r="AQ105" s="116" t="s">
        <v>82</v>
      </c>
      <c r="AR105" s="62"/>
      <c r="AS105" s="117">
        <f>ROUND(AS106,2)</f>
        <v>0</v>
      </c>
      <c r="AT105" s="118">
        <f>ROUND(SUM(AV105:AW105),2)</f>
        <v>0</v>
      </c>
      <c r="AU105" s="119">
        <f>ROUND(AU106,5)</f>
        <v>0</v>
      </c>
      <c r="AV105" s="118">
        <f>ROUND(AZ105*L29,2)</f>
        <v>0</v>
      </c>
      <c r="AW105" s="118">
        <f>ROUND(BA105*L30,2)</f>
        <v>0</v>
      </c>
      <c r="AX105" s="118">
        <f>ROUND(BB105*L29,2)</f>
        <v>0</v>
      </c>
      <c r="AY105" s="118">
        <f>ROUND(BC105*L30,2)</f>
        <v>0</v>
      </c>
      <c r="AZ105" s="118">
        <f>ROUND(AZ106,2)</f>
        <v>0</v>
      </c>
      <c r="BA105" s="118">
        <f>ROUND(BA106,2)</f>
        <v>0</v>
      </c>
      <c r="BB105" s="118">
        <f>ROUND(BB106,2)</f>
        <v>0</v>
      </c>
      <c r="BC105" s="118">
        <f>ROUND(BC106,2)</f>
        <v>0</v>
      </c>
      <c r="BD105" s="120">
        <f>ROUND(BD106,2)</f>
        <v>0</v>
      </c>
      <c r="BE105" s="4"/>
      <c r="BS105" s="30" t="s">
        <v>68</v>
      </c>
      <c r="BT105" s="30" t="s">
        <v>79</v>
      </c>
      <c r="BU105" s="30" t="s">
        <v>70</v>
      </c>
      <c r="BV105" s="30" t="s">
        <v>71</v>
      </c>
      <c r="BW105" s="30" t="s">
        <v>220</v>
      </c>
      <c r="BX105" s="30" t="s">
        <v>218</v>
      </c>
      <c r="CL105" s="30" t="s">
        <v>78</v>
      </c>
    </row>
    <row r="106" s="4" customFormat="1" ht="23.25" customHeight="1">
      <c r="A106" s="4"/>
      <c r="B106" s="62"/>
      <c r="C106" s="10"/>
      <c r="D106" s="10"/>
      <c r="E106" s="10"/>
      <c r="F106" s="113" t="s">
        <v>221</v>
      </c>
      <c r="G106" s="113"/>
      <c r="H106" s="113"/>
      <c r="I106" s="113"/>
      <c r="J106" s="113"/>
      <c r="K106" s="10"/>
      <c r="L106" s="113" t="s">
        <v>222</v>
      </c>
      <c r="M106" s="113"/>
      <c r="N106" s="113"/>
      <c r="O106" s="113"/>
      <c r="P106" s="113"/>
      <c r="Q106" s="113"/>
      <c r="R106" s="113"/>
      <c r="S106" s="113"/>
      <c r="T106" s="113"/>
      <c r="U106" s="113"/>
      <c r="V106" s="113"/>
      <c r="W106" s="113"/>
      <c r="X106" s="113"/>
      <c r="Y106" s="113"/>
      <c r="Z106" s="113"/>
      <c r="AA106" s="113"/>
      <c r="AB106" s="113"/>
      <c r="AC106" s="113"/>
      <c r="AD106" s="113"/>
      <c r="AE106" s="113"/>
      <c r="AF106" s="113"/>
      <c r="AG106" s="114">
        <f>ROUND(AG107+AG108,2)</f>
        <v>0</v>
      </c>
      <c r="AH106" s="10"/>
      <c r="AI106" s="10"/>
      <c r="AJ106" s="10"/>
      <c r="AK106" s="10"/>
      <c r="AL106" s="10"/>
      <c r="AM106" s="10"/>
      <c r="AN106" s="115">
        <f>SUM(AG106,AT106)</f>
        <v>0</v>
      </c>
      <c r="AO106" s="10"/>
      <c r="AP106" s="10"/>
      <c r="AQ106" s="116" t="s">
        <v>82</v>
      </c>
      <c r="AR106" s="62"/>
      <c r="AS106" s="117">
        <f>ROUND(AS107+AS108,2)</f>
        <v>0</v>
      </c>
      <c r="AT106" s="118">
        <f>ROUND(SUM(AV106:AW106),2)</f>
        <v>0</v>
      </c>
      <c r="AU106" s="119">
        <f>ROUND(AU107+AU108,5)</f>
        <v>0</v>
      </c>
      <c r="AV106" s="118">
        <f>ROUND(AZ106*L29,2)</f>
        <v>0</v>
      </c>
      <c r="AW106" s="118">
        <f>ROUND(BA106*L30,2)</f>
        <v>0</v>
      </c>
      <c r="AX106" s="118">
        <f>ROUND(BB106*L29,2)</f>
        <v>0</v>
      </c>
      <c r="AY106" s="118">
        <f>ROUND(BC106*L30,2)</f>
        <v>0</v>
      </c>
      <c r="AZ106" s="118">
        <f>ROUND(AZ107+AZ108,2)</f>
        <v>0</v>
      </c>
      <c r="BA106" s="118">
        <f>ROUND(BA107+BA108,2)</f>
        <v>0</v>
      </c>
      <c r="BB106" s="118">
        <f>ROUND(BB107+BB108,2)</f>
        <v>0</v>
      </c>
      <c r="BC106" s="118">
        <f>ROUND(BC107+BC108,2)</f>
        <v>0</v>
      </c>
      <c r="BD106" s="120">
        <f>ROUND(BD107+BD108,2)</f>
        <v>0</v>
      </c>
      <c r="BE106" s="4"/>
      <c r="BS106" s="30" t="s">
        <v>68</v>
      </c>
      <c r="BT106" s="30" t="s">
        <v>87</v>
      </c>
      <c r="BV106" s="30" t="s">
        <v>71</v>
      </c>
      <c r="BW106" s="30" t="s">
        <v>223</v>
      </c>
      <c r="BX106" s="30" t="s">
        <v>220</v>
      </c>
      <c r="CL106" s="30" t="s">
        <v>3</v>
      </c>
    </row>
    <row r="107" s="4" customFormat="1" ht="23.25" customHeight="1">
      <c r="A107" s="121" t="s">
        <v>84</v>
      </c>
      <c r="B107" s="62"/>
      <c r="C107" s="10"/>
      <c r="D107" s="10"/>
      <c r="E107" s="10"/>
      <c r="F107" s="10"/>
      <c r="G107" s="113" t="s">
        <v>221</v>
      </c>
      <c r="H107" s="113"/>
      <c r="I107" s="113"/>
      <c r="J107" s="113"/>
      <c r="K107" s="113"/>
      <c r="L107" s="10"/>
      <c r="M107" s="113" t="s">
        <v>222</v>
      </c>
      <c r="N107" s="113"/>
      <c r="O107" s="113"/>
      <c r="P107" s="113"/>
      <c r="Q107" s="113"/>
      <c r="R107" s="113"/>
      <c r="S107" s="113"/>
      <c r="T107" s="113"/>
      <c r="U107" s="113"/>
      <c r="V107" s="113"/>
      <c r="W107" s="113"/>
      <c r="X107" s="113"/>
      <c r="Y107" s="113"/>
      <c r="Z107" s="113"/>
      <c r="AA107" s="113"/>
      <c r="AB107" s="113"/>
      <c r="AC107" s="113"/>
      <c r="AD107" s="113"/>
      <c r="AE107" s="113"/>
      <c r="AF107" s="113"/>
      <c r="AG107" s="115">
        <f>'SO 101.2 - Etapa II.'!J34</f>
        <v>0</v>
      </c>
      <c r="AH107" s="10"/>
      <c r="AI107" s="10"/>
      <c r="AJ107" s="10"/>
      <c r="AK107" s="10"/>
      <c r="AL107" s="10"/>
      <c r="AM107" s="10"/>
      <c r="AN107" s="115">
        <f>SUM(AG107,AT107)</f>
        <v>0</v>
      </c>
      <c r="AO107" s="10"/>
      <c r="AP107" s="10"/>
      <c r="AQ107" s="116" t="s">
        <v>82</v>
      </c>
      <c r="AR107" s="62"/>
      <c r="AS107" s="117">
        <v>0</v>
      </c>
      <c r="AT107" s="118">
        <f>ROUND(SUM(AV107:AW107),2)</f>
        <v>0</v>
      </c>
      <c r="AU107" s="119">
        <f>'SO 101.2 - Etapa II.'!P99</f>
        <v>0</v>
      </c>
      <c r="AV107" s="118">
        <f>'SO 101.2 - Etapa II.'!J37</f>
        <v>0</v>
      </c>
      <c r="AW107" s="118">
        <f>'SO 101.2 - Etapa II.'!J38</f>
        <v>0</v>
      </c>
      <c r="AX107" s="118">
        <f>'SO 101.2 - Etapa II.'!J39</f>
        <v>0</v>
      </c>
      <c r="AY107" s="118">
        <f>'SO 101.2 - Etapa II.'!J40</f>
        <v>0</v>
      </c>
      <c r="AZ107" s="118">
        <f>'SO 101.2 - Etapa II.'!F37</f>
        <v>0</v>
      </c>
      <c r="BA107" s="118">
        <f>'SO 101.2 - Etapa II.'!F38</f>
        <v>0</v>
      </c>
      <c r="BB107" s="118">
        <f>'SO 101.2 - Etapa II.'!F39</f>
        <v>0</v>
      </c>
      <c r="BC107" s="118">
        <f>'SO 101.2 - Etapa II.'!F40</f>
        <v>0</v>
      </c>
      <c r="BD107" s="120">
        <f>'SO 101.2 - Etapa II.'!F41</f>
        <v>0</v>
      </c>
      <c r="BE107" s="4"/>
      <c r="BT107" s="30" t="s">
        <v>113</v>
      </c>
      <c r="BU107" s="30" t="s">
        <v>224</v>
      </c>
      <c r="BV107" s="30" t="s">
        <v>71</v>
      </c>
      <c r="BW107" s="30" t="s">
        <v>223</v>
      </c>
      <c r="BX107" s="30" t="s">
        <v>220</v>
      </c>
      <c r="CL107" s="30" t="s">
        <v>3</v>
      </c>
    </row>
    <row r="108" s="4" customFormat="1" ht="16.5" customHeight="1">
      <c r="A108" s="4"/>
      <c r="B108" s="62"/>
      <c r="C108" s="10"/>
      <c r="D108" s="10"/>
      <c r="E108" s="10"/>
      <c r="F108" s="10"/>
      <c r="G108" s="113" t="s">
        <v>101</v>
      </c>
      <c r="H108" s="113"/>
      <c r="I108" s="113"/>
      <c r="J108" s="113"/>
      <c r="K108" s="113"/>
      <c r="L108" s="10"/>
      <c r="M108" s="113" t="s">
        <v>102</v>
      </c>
      <c r="N108" s="113"/>
      <c r="O108" s="113"/>
      <c r="P108" s="113"/>
      <c r="Q108" s="113"/>
      <c r="R108" s="113"/>
      <c r="S108" s="113"/>
      <c r="T108" s="113"/>
      <c r="U108" s="113"/>
      <c r="V108" s="113"/>
      <c r="W108" s="113"/>
      <c r="X108" s="113"/>
      <c r="Y108" s="113"/>
      <c r="Z108" s="113"/>
      <c r="AA108" s="113"/>
      <c r="AB108" s="113"/>
      <c r="AC108" s="113"/>
      <c r="AD108" s="113"/>
      <c r="AE108" s="113"/>
      <c r="AF108" s="113"/>
      <c r="AG108" s="114">
        <f>ROUND(AG109,2)</f>
        <v>0</v>
      </c>
      <c r="AH108" s="10"/>
      <c r="AI108" s="10"/>
      <c r="AJ108" s="10"/>
      <c r="AK108" s="10"/>
      <c r="AL108" s="10"/>
      <c r="AM108" s="10"/>
      <c r="AN108" s="115">
        <f>SUM(AG108,AT108)</f>
        <v>0</v>
      </c>
      <c r="AO108" s="10"/>
      <c r="AP108" s="10"/>
      <c r="AQ108" s="116" t="s">
        <v>82</v>
      </c>
      <c r="AR108" s="62"/>
      <c r="AS108" s="117">
        <f>ROUND(AS109,2)</f>
        <v>0</v>
      </c>
      <c r="AT108" s="118">
        <f>ROUND(SUM(AV108:AW108),2)</f>
        <v>0</v>
      </c>
      <c r="AU108" s="119">
        <f>ROUND(AU109,5)</f>
        <v>0</v>
      </c>
      <c r="AV108" s="118">
        <f>ROUND(AZ108*L29,2)</f>
        <v>0</v>
      </c>
      <c r="AW108" s="118">
        <f>ROUND(BA108*L30,2)</f>
        <v>0</v>
      </c>
      <c r="AX108" s="118">
        <f>ROUND(BB108*L29,2)</f>
        <v>0</v>
      </c>
      <c r="AY108" s="118">
        <f>ROUND(BC108*L30,2)</f>
        <v>0</v>
      </c>
      <c r="AZ108" s="118">
        <f>ROUND(AZ109,2)</f>
        <v>0</v>
      </c>
      <c r="BA108" s="118">
        <f>ROUND(BA109,2)</f>
        <v>0</v>
      </c>
      <c r="BB108" s="118">
        <f>ROUND(BB109,2)</f>
        <v>0</v>
      </c>
      <c r="BC108" s="118">
        <f>ROUND(BC109,2)</f>
        <v>0</v>
      </c>
      <c r="BD108" s="120">
        <f>ROUND(BD109,2)</f>
        <v>0</v>
      </c>
      <c r="BE108" s="4"/>
      <c r="BS108" s="30" t="s">
        <v>68</v>
      </c>
      <c r="BT108" s="30" t="s">
        <v>113</v>
      </c>
      <c r="BU108" s="30" t="s">
        <v>70</v>
      </c>
      <c r="BV108" s="30" t="s">
        <v>71</v>
      </c>
      <c r="BW108" s="30" t="s">
        <v>225</v>
      </c>
      <c r="BX108" s="30" t="s">
        <v>223</v>
      </c>
      <c r="CL108" s="30" t="s">
        <v>78</v>
      </c>
    </row>
    <row r="109" s="4" customFormat="1" ht="23.25" customHeight="1">
      <c r="A109" s="4"/>
      <c r="B109" s="62"/>
      <c r="C109" s="10"/>
      <c r="D109" s="10"/>
      <c r="E109" s="10"/>
      <c r="F109" s="10"/>
      <c r="G109" s="10"/>
      <c r="H109" s="113" t="s">
        <v>226</v>
      </c>
      <c r="I109" s="113"/>
      <c r="J109" s="113"/>
      <c r="K109" s="113"/>
      <c r="L109" s="113"/>
      <c r="M109" s="10"/>
      <c r="N109" s="113" t="s">
        <v>227</v>
      </c>
      <c r="O109" s="113"/>
      <c r="P109" s="113"/>
      <c r="Q109" s="113"/>
      <c r="R109" s="113"/>
      <c r="S109" s="113"/>
      <c r="T109" s="113"/>
      <c r="U109" s="113"/>
      <c r="V109" s="113"/>
      <c r="W109" s="113"/>
      <c r="X109" s="113"/>
      <c r="Y109" s="113"/>
      <c r="Z109" s="113"/>
      <c r="AA109" s="113"/>
      <c r="AB109" s="113"/>
      <c r="AC109" s="113"/>
      <c r="AD109" s="113"/>
      <c r="AE109" s="113"/>
      <c r="AF109" s="113"/>
      <c r="AG109" s="114">
        <f>ROUND(AG110+AG111,2)</f>
        <v>0</v>
      </c>
      <c r="AH109" s="10"/>
      <c r="AI109" s="10"/>
      <c r="AJ109" s="10"/>
      <c r="AK109" s="10"/>
      <c r="AL109" s="10"/>
      <c r="AM109" s="10"/>
      <c r="AN109" s="115">
        <f>SUM(AG109,AT109)</f>
        <v>0</v>
      </c>
      <c r="AO109" s="10"/>
      <c r="AP109" s="10"/>
      <c r="AQ109" s="116" t="s">
        <v>82</v>
      </c>
      <c r="AR109" s="62"/>
      <c r="AS109" s="117">
        <f>ROUND(AS110+AS111,2)</f>
        <v>0</v>
      </c>
      <c r="AT109" s="118">
        <f>ROUND(SUM(AV109:AW109),2)</f>
        <v>0</v>
      </c>
      <c r="AU109" s="119">
        <f>ROUND(AU110+AU111,5)</f>
        <v>0</v>
      </c>
      <c r="AV109" s="118">
        <f>ROUND(AZ109*L29,2)</f>
        <v>0</v>
      </c>
      <c r="AW109" s="118">
        <f>ROUND(BA109*L30,2)</f>
        <v>0</v>
      </c>
      <c r="AX109" s="118">
        <f>ROUND(BB109*L29,2)</f>
        <v>0</v>
      </c>
      <c r="AY109" s="118">
        <f>ROUND(BC109*L30,2)</f>
        <v>0</v>
      </c>
      <c r="AZ109" s="118">
        <f>ROUND(AZ110+AZ111,2)</f>
        <v>0</v>
      </c>
      <c r="BA109" s="118">
        <f>ROUND(BA110+BA111,2)</f>
        <v>0</v>
      </c>
      <c r="BB109" s="118">
        <f>ROUND(BB110+BB111,2)</f>
        <v>0</v>
      </c>
      <c r="BC109" s="118">
        <f>ROUND(BC110+BC111,2)</f>
        <v>0</v>
      </c>
      <c r="BD109" s="120">
        <f>ROUND(BD110+BD111,2)</f>
        <v>0</v>
      </c>
      <c r="BE109" s="4"/>
      <c r="BS109" s="30" t="s">
        <v>68</v>
      </c>
      <c r="BT109" s="30" t="s">
        <v>138</v>
      </c>
      <c r="BV109" s="30" t="s">
        <v>71</v>
      </c>
      <c r="BW109" s="30" t="s">
        <v>228</v>
      </c>
      <c r="BX109" s="30" t="s">
        <v>225</v>
      </c>
      <c r="CL109" s="30" t="s">
        <v>3</v>
      </c>
    </row>
    <row r="110" s="4" customFormat="1" ht="23.25" customHeight="1">
      <c r="A110" s="121" t="s">
        <v>84</v>
      </c>
      <c r="B110" s="62"/>
      <c r="C110" s="10"/>
      <c r="D110" s="10"/>
      <c r="E110" s="10"/>
      <c r="F110" s="10"/>
      <c r="G110" s="10"/>
      <c r="H110" s="10"/>
      <c r="I110" s="113" t="s">
        <v>226</v>
      </c>
      <c r="J110" s="113"/>
      <c r="K110" s="113"/>
      <c r="L110" s="113"/>
      <c r="M110" s="113"/>
      <c r="N110" s="10"/>
      <c r="O110" s="113" t="s">
        <v>227</v>
      </c>
      <c r="P110" s="113"/>
      <c r="Q110" s="113"/>
      <c r="R110" s="113"/>
      <c r="S110" s="113"/>
      <c r="T110" s="113"/>
      <c r="U110" s="113"/>
      <c r="V110" s="113"/>
      <c r="W110" s="113"/>
      <c r="X110" s="113"/>
      <c r="Y110" s="113"/>
      <c r="Z110" s="113"/>
      <c r="AA110" s="113"/>
      <c r="AB110" s="113"/>
      <c r="AC110" s="113"/>
      <c r="AD110" s="113"/>
      <c r="AE110" s="113"/>
      <c r="AF110" s="113"/>
      <c r="AG110" s="115">
        <f>'22109P-II - 300 Vodohospo...'!J34</f>
        <v>0</v>
      </c>
      <c r="AH110" s="10"/>
      <c r="AI110" s="10"/>
      <c r="AJ110" s="10"/>
      <c r="AK110" s="10"/>
      <c r="AL110" s="10"/>
      <c r="AM110" s="10"/>
      <c r="AN110" s="115">
        <f>SUM(AG110,AT110)</f>
        <v>0</v>
      </c>
      <c r="AO110" s="10"/>
      <c r="AP110" s="10"/>
      <c r="AQ110" s="116" t="s">
        <v>82</v>
      </c>
      <c r="AR110" s="62"/>
      <c r="AS110" s="117">
        <v>0</v>
      </c>
      <c r="AT110" s="118">
        <f>ROUND(SUM(AV110:AW110),2)</f>
        <v>0</v>
      </c>
      <c r="AU110" s="119">
        <f>'22109P-II - 300 Vodohospo...'!P97</f>
        <v>0</v>
      </c>
      <c r="AV110" s="118">
        <f>'22109P-II - 300 Vodohospo...'!J37</f>
        <v>0</v>
      </c>
      <c r="AW110" s="118">
        <f>'22109P-II - 300 Vodohospo...'!J38</f>
        <v>0</v>
      </c>
      <c r="AX110" s="118">
        <f>'22109P-II - 300 Vodohospo...'!J39</f>
        <v>0</v>
      </c>
      <c r="AY110" s="118">
        <f>'22109P-II - 300 Vodohospo...'!J40</f>
        <v>0</v>
      </c>
      <c r="AZ110" s="118">
        <f>'22109P-II - 300 Vodohospo...'!F37</f>
        <v>0</v>
      </c>
      <c r="BA110" s="118">
        <f>'22109P-II - 300 Vodohospo...'!F38</f>
        <v>0</v>
      </c>
      <c r="BB110" s="118">
        <f>'22109P-II - 300 Vodohospo...'!F39</f>
        <v>0</v>
      </c>
      <c r="BC110" s="118">
        <f>'22109P-II - 300 Vodohospo...'!F40</f>
        <v>0</v>
      </c>
      <c r="BD110" s="120">
        <f>'22109P-II - 300 Vodohospo...'!F41</f>
        <v>0</v>
      </c>
      <c r="BE110" s="4"/>
      <c r="BT110" s="30" t="s">
        <v>150</v>
      </c>
      <c r="BU110" s="30" t="s">
        <v>224</v>
      </c>
      <c r="BV110" s="30" t="s">
        <v>71</v>
      </c>
      <c r="BW110" s="30" t="s">
        <v>228</v>
      </c>
      <c r="BX110" s="30" t="s">
        <v>225</v>
      </c>
      <c r="CL110" s="30" t="s">
        <v>3</v>
      </c>
    </row>
    <row r="111" s="4" customFormat="1" ht="16.5" customHeight="1">
      <c r="A111" s="4"/>
      <c r="B111" s="62"/>
      <c r="C111" s="10"/>
      <c r="D111" s="10"/>
      <c r="E111" s="10"/>
      <c r="F111" s="10"/>
      <c r="G111" s="10"/>
      <c r="H111" s="10"/>
      <c r="I111" s="113" t="s">
        <v>107</v>
      </c>
      <c r="J111" s="113"/>
      <c r="K111" s="113"/>
      <c r="L111" s="113"/>
      <c r="M111" s="113"/>
      <c r="N111" s="10"/>
      <c r="O111" s="113" t="s">
        <v>108</v>
      </c>
      <c r="P111" s="113"/>
      <c r="Q111" s="113"/>
      <c r="R111" s="113"/>
      <c r="S111" s="113"/>
      <c r="T111" s="113"/>
      <c r="U111" s="113"/>
      <c r="V111" s="113"/>
      <c r="W111" s="113"/>
      <c r="X111" s="113"/>
      <c r="Y111" s="113"/>
      <c r="Z111" s="113"/>
      <c r="AA111" s="113"/>
      <c r="AB111" s="113"/>
      <c r="AC111" s="113"/>
      <c r="AD111" s="113"/>
      <c r="AE111" s="113"/>
      <c r="AF111" s="113"/>
      <c r="AG111" s="114">
        <f>ROUND(AG112,2)</f>
        <v>0</v>
      </c>
      <c r="AH111" s="10"/>
      <c r="AI111" s="10"/>
      <c r="AJ111" s="10"/>
      <c r="AK111" s="10"/>
      <c r="AL111" s="10"/>
      <c r="AM111" s="10"/>
      <c r="AN111" s="115">
        <f>SUM(AG111,AT111)</f>
        <v>0</v>
      </c>
      <c r="AO111" s="10"/>
      <c r="AP111" s="10"/>
      <c r="AQ111" s="116" t="s">
        <v>82</v>
      </c>
      <c r="AR111" s="62"/>
      <c r="AS111" s="117">
        <f>ROUND(AS112,2)</f>
        <v>0</v>
      </c>
      <c r="AT111" s="118">
        <f>ROUND(SUM(AV111:AW111),2)</f>
        <v>0</v>
      </c>
      <c r="AU111" s="119">
        <f>ROUND(AU112,5)</f>
        <v>0</v>
      </c>
      <c r="AV111" s="118">
        <f>ROUND(AZ111*L29,2)</f>
        <v>0</v>
      </c>
      <c r="AW111" s="118">
        <f>ROUND(BA111*L30,2)</f>
        <v>0</v>
      </c>
      <c r="AX111" s="118">
        <f>ROUND(BB111*L29,2)</f>
        <v>0</v>
      </c>
      <c r="AY111" s="118">
        <f>ROUND(BC111*L30,2)</f>
        <v>0</v>
      </c>
      <c r="AZ111" s="118">
        <f>ROUND(AZ112,2)</f>
        <v>0</v>
      </c>
      <c r="BA111" s="118">
        <f>ROUND(BA112,2)</f>
        <v>0</v>
      </c>
      <c r="BB111" s="118">
        <f>ROUND(BB112,2)</f>
        <v>0</v>
      </c>
      <c r="BC111" s="118">
        <f>ROUND(BC112,2)</f>
        <v>0</v>
      </c>
      <c r="BD111" s="120">
        <f>ROUND(BD112,2)</f>
        <v>0</v>
      </c>
      <c r="BE111" s="4"/>
      <c r="BS111" s="30" t="s">
        <v>68</v>
      </c>
      <c r="BT111" s="30" t="s">
        <v>150</v>
      </c>
      <c r="BU111" s="30" t="s">
        <v>70</v>
      </c>
      <c r="BV111" s="30" t="s">
        <v>71</v>
      </c>
      <c r="BW111" s="30" t="s">
        <v>229</v>
      </c>
      <c r="BX111" s="30" t="s">
        <v>228</v>
      </c>
      <c r="CL111" s="30" t="s">
        <v>78</v>
      </c>
    </row>
    <row r="112" s="4" customFormat="1" ht="16.5" customHeight="1">
      <c r="A112" s="4"/>
      <c r="B112" s="62"/>
      <c r="C112" s="10"/>
      <c r="D112" s="10"/>
      <c r="E112" s="10"/>
      <c r="F112" s="10"/>
      <c r="G112" s="10"/>
      <c r="H112" s="10"/>
      <c r="I112" s="10"/>
      <c r="J112" s="113" t="s">
        <v>230</v>
      </c>
      <c r="K112" s="113"/>
      <c r="L112" s="113"/>
      <c r="M112" s="113"/>
      <c r="N112" s="113"/>
      <c r="O112" s="10"/>
      <c r="P112" s="113" t="s">
        <v>231</v>
      </c>
      <c r="Q112" s="113"/>
      <c r="R112" s="113"/>
      <c r="S112" s="113"/>
      <c r="T112" s="113"/>
      <c r="U112" s="113"/>
      <c r="V112" s="113"/>
      <c r="W112" s="113"/>
      <c r="X112" s="113"/>
      <c r="Y112" s="113"/>
      <c r="Z112" s="113"/>
      <c r="AA112" s="113"/>
      <c r="AB112" s="113"/>
      <c r="AC112" s="113"/>
      <c r="AD112" s="113"/>
      <c r="AE112" s="113"/>
      <c r="AF112" s="113"/>
      <c r="AG112" s="114">
        <f>ROUND(AG113+AG114,2)</f>
        <v>0</v>
      </c>
      <c r="AH112" s="10"/>
      <c r="AI112" s="10"/>
      <c r="AJ112" s="10"/>
      <c r="AK112" s="10"/>
      <c r="AL112" s="10"/>
      <c r="AM112" s="10"/>
      <c r="AN112" s="115">
        <f>SUM(AG112,AT112)</f>
        <v>0</v>
      </c>
      <c r="AO112" s="10"/>
      <c r="AP112" s="10"/>
      <c r="AQ112" s="116" t="s">
        <v>82</v>
      </c>
      <c r="AR112" s="62"/>
      <c r="AS112" s="117">
        <f>ROUND(AS113+AS114,2)</f>
        <v>0</v>
      </c>
      <c r="AT112" s="118">
        <f>ROUND(SUM(AV112:AW112),2)</f>
        <v>0</v>
      </c>
      <c r="AU112" s="119">
        <f>ROUND(AU113+AU114,5)</f>
        <v>0</v>
      </c>
      <c r="AV112" s="118">
        <f>ROUND(AZ112*L29,2)</f>
        <v>0</v>
      </c>
      <c r="AW112" s="118">
        <f>ROUND(BA112*L30,2)</f>
        <v>0</v>
      </c>
      <c r="AX112" s="118">
        <f>ROUND(BB112*L29,2)</f>
        <v>0</v>
      </c>
      <c r="AY112" s="118">
        <f>ROUND(BC112*L30,2)</f>
        <v>0</v>
      </c>
      <c r="AZ112" s="118">
        <f>ROUND(AZ113+AZ114,2)</f>
        <v>0</v>
      </c>
      <c r="BA112" s="118">
        <f>ROUND(BA113+BA114,2)</f>
        <v>0</v>
      </c>
      <c r="BB112" s="118">
        <f>ROUND(BB113+BB114,2)</f>
        <v>0</v>
      </c>
      <c r="BC112" s="118">
        <f>ROUND(BC113+BC114,2)</f>
        <v>0</v>
      </c>
      <c r="BD112" s="120">
        <f>ROUND(BD113+BD114,2)</f>
        <v>0</v>
      </c>
      <c r="BE112" s="4"/>
      <c r="BS112" s="30" t="s">
        <v>68</v>
      </c>
      <c r="BT112" s="30" t="s">
        <v>168</v>
      </c>
      <c r="BV112" s="30" t="s">
        <v>71</v>
      </c>
      <c r="BW112" s="30" t="s">
        <v>232</v>
      </c>
      <c r="BX112" s="30" t="s">
        <v>229</v>
      </c>
      <c r="CL112" s="30" t="s">
        <v>3</v>
      </c>
    </row>
    <row r="113" s="4" customFormat="1" ht="16.5" customHeight="1">
      <c r="A113" s="121" t="s">
        <v>84</v>
      </c>
      <c r="B113" s="62"/>
      <c r="C113" s="10"/>
      <c r="D113" s="10"/>
      <c r="E113" s="10"/>
      <c r="F113" s="10"/>
      <c r="G113" s="10"/>
      <c r="H113" s="10"/>
      <c r="I113" s="10"/>
      <c r="J113" s="10"/>
      <c r="K113" s="113" t="s">
        <v>230</v>
      </c>
      <c r="L113" s="113"/>
      <c r="M113" s="113"/>
      <c r="N113" s="113"/>
      <c r="O113" s="113"/>
      <c r="P113" s="10"/>
      <c r="Q113" s="113" t="s">
        <v>231</v>
      </c>
      <c r="R113" s="113"/>
      <c r="S113" s="113"/>
      <c r="T113" s="113"/>
      <c r="U113" s="113"/>
      <c r="V113" s="113"/>
      <c r="W113" s="113"/>
      <c r="X113" s="113"/>
      <c r="Y113" s="113"/>
      <c r="Z113" s="113"/>
      <c r="AA113" s="113"/>
      <c r="AB113" s="113"/>
      <c r="AC113" s="113"/>
      <c r="AD113" s="113"/>
      <c r="AE113" s="113"/>
      <c r="AF113" s="113"/>
      <c r="AG113" s="115">
        <f>'401. - VO_STEZKA'!J34</f>
        <v>0</v>
      </c>
      <c r="AH113" s="10"/>
      <c r="AI113" s="10"/>
      <c r="AJ113" s="10"/>
      <c r="AK113" s="10"/>
      <c r="AL113" s="10"/>
      <c r="AM113" s="10"/>
      <c r="AN113" s="115">
        <f>SUM(AG113,AT113)</f>
        <v>0</v>
      </c>
      <c r="AO113" s="10"/>
      <c r="AP113" s="10"/>
      <c r="AQ113" s="116" t="s">
        <v>82</v>
      </c>
      <c r="AR113" s="62"/>
      <c r="AS113" s="117">
        <v>0</v>
      </c>
      <c r="AT113" s="118">
        <f>ROUND(SUM(AV113:AW113),2)</f>
        <v>0</v>
      </c>
      <c r="AU113" s="119">
        <f>'401. - VO_STEZKA'!P94</f>
        <v>0</v>
      </c>
      <c r="AV113" s="118">
        <f>'401. - VO_STEZKA'!J37</f>
        <v>0</v>
      </c>
      <c r="AW113" s="118">
        <f>'401. - VO_STEZKA'!J38</f>
        <v>0</v>
      </c>
      <c r="AX113" s="118">
        <f>'401. - VO_STEZKA'!J39</f>
        <v>0</v>
      </c>
      <c r="AY113" s="118">
        <f>'401. - VO_STEZKA'!J40</f>
        <v>0</v>
      </c>
      <c r="AZ113" s="118">
        <f>'401. - VO_STEZKA'!F37</f>
        <v>0</v>
      </c>
      <c r="BA113" s="118">
        <f>'401. - VO_STEZKA'!F38</f>
        <v>0</v>
      </c>
      <c r="BB113" s="118">
        <f>'401. - VO_STEZKA'!F39</f>
        <v>0</v>
      </c>
      <c r="BC113" s="118">
        <f>'401. - VO_STEZKA'!F40</f>
        <v>0</v>
      </c>
      <c r="BD113" s="120">
        <f>'401. - VO_STEZKA'!F41</f>
        <v>0</v>
      </c>
      <c r="BE113" s="4"/>
      <c r="BT113" s="30" t="s">
        <v>171</v>
      </c>
      <c r="BU113" s="30" t="s">
        <v>224</v>
      </c>
      <c r="BV113" s="30" t="s">
        <v>71</v>
      </c>
      <c r="BW113" s="30" t="s">
        <v>232</v>
      </c>
      <c r="BX113" s="30" t="s">
        <v>229</v>
      </c>
      <c r="CL113" s="30" t="s">
        <v>3</v>
      </c>
    </row>
    <row r="114" s="4" customFormat="1" ht="16.5" customHeight="1">
      <c r="A114" s="4"/>
      <c r="B114" s="62"/>
      <c r="C114" s="10"/>
      <c r="D114" s="10"/>
      <c r="E114" s="10"/>
      <c r="F114" s="10"/>
      <c r="G114" s="10"/>
      <c r="H114" s="10"/>
      <c r="I114" s="10"/>
      <c r="J114" s="10"/>
      <c r="K114" s="113" t="s">
        <v>128</v>
      </c>
      <c r="L114" s="113"/>
      <c r="M114" s="113"/>
      <c r="N114" s="113"/>
      <c r="O114" s="113"/>
      <c r="P114" s="10"/>
      <c r="Q114" s="113" t="s">
        <v>129</v>
      </c>
      <c r="R114" s="113"/>
      <c r="S114" s="113"/>
      <c r="T114" s="113"/>
      <c r="U114" s="113"/>
      <c r="V114" s="113"/>
      <c r="W114" s="113"/>
      <c r="X114" s="113"/>
      <c r="Y114" s="113"/>
      <c r="Z114" s="113"/>
      <c r="AA114" s="113"/>
      <c r="AB114" s="113"/>
      <c r="AC114" s="113"/>
      <c r="AD114" s="113"/>
      <c r="AE114" s="113"/>
      <c r="AF114" s="113"/>
      <c r="AG114" s="114">
        <f>ROUND(AG115,2)</f>
        <v>0</v>
      </c>
      <c r="AH114" s="10"/>
      <c r="AI114" s="10"/>
      <c r="AJ114" s="10"/>
      <c r="AK114" s="10"/>
      <c r="AL114" s="10"/>
      <c r="AM114" s="10"/>
      <c r="AN114" s="115">
        <f>SUM(AG114,AT114)</f>
        <v>0</v>
      </c>
      <c r="AO114" s="10"/>
      <c r="AP114" s="10"/>
      <c r="AQ114" s="116" t="s">
        <v>82</v>
      </c>
      <c r="AR114" s="62"/>
      <c r="AS114" s="117">
        <f>ROUND(AS115,2)</f>
        <v>0</v>
      </c>
      <c r="AT114" s="118">
        <f>ROUND(SUM(AV114:AW114),2)</f>
        <v>0</v>
      </c>
      <c r="AU114" s="119">
        <f>ROUND(AU115,5)</f>
        <v>0</v>
      </c>
      <c r="AV114" s="118">
        <f>ROUND(AZ114*L29,2)</f>
        <v>0</v>
      </c>
      <c r="AW114" s="118">
        <f>ROUND(BA114*L30,2)</f>
        <v>0</v>
      </c>
      <c r="AX114" s="118">
        <f>ROUND(BB114*L29,2)</f>
        <v>0</v>
      </c>
      <c r="AY114" s="118">
        <f>ROUND(BC114*L30,2)</f>
        <v>0</v>
      </c>
      <c r="AZ114" s="118">
        <f>ROUND(AZ115,2)</f>
        <v>0</v>
      </c>
      <c r="BA114" s="118">
        <f>ROUND(BA115,2)</f>
        <v>0</v>
      </c>
      <c r="BB114" s="118">
        <f>ROUND(BB115,2)</f>
        <v>0</v>
      </c>
      <c r="BC114" s="118">
        <f>ROUND(BC115,2)</f>
        <v>0</v>
      </c>
      <c r="BD114" s="120">
        <f>ROUND(BD115,2)</f>
        <v>0</v>
      </c>
      <c r="BE114" s="4"/>
      <c r="BS114" s="30" t="s">
        <v>68</v>
      </c>
      <c r="BT114" s="30" t="s">
        <v>171</v>
      </c>
      <c r="BU114" s="30" t="s">
        <v>70</v>
      </c>
      <c r="BV114" s="30" t="s">
        <v>71</v>
      </c>
      <c r="BW114" s="30" t="s">
        <v>233</v>
      </c>
      <c r="BX114" s="30" t="s">
        <v>232</v>
      </c>
      <c r="CL114" s="30" t="s">
        <v>78</v>
      </c>
    </row>
    <row r="115" s="4" customFormat="1" ht="16.5" customHeight="1">
      <c r="A115" s="4"/>
      <c r="B115" s="62"/>
      <c r="C115" s="10"/>
      <c r="D115" s="10"/>
      <c r="E115" s="10"/>
      <c r="F115" s="10"/>
      <c r="G115" s="10"/>
      <c r="H115" s="10"/>
      <c r="I115" s="10"/>
      <c r="J115" s="10"/>
      <c r="K115" s="10"/>
      <c r="L115" s="113" t="s">
        <v>201</v>
      </c>
      <c r="M115" s="113"/>
      <c r="N115" s="113"/>
      <c r="O115" s="113"/>
      <c r="P115" s="113"/>
      <c r="Q115" s="10"/>
      <c r="R115" s="113" t="s">
        <v>202</v>
      </c>
      <c r="S115" s="113"/>
      <c r="T115" s="113"/>
      <c r="U115" s="113"/>
      <c r="V115" s="113"/>
      <c r="W115" s="113"/>
      <c r="X115" s="113"/>
      <c r="Y115" s="113"/>
      <c r="Z115" s="113"/>
      <c r="AA115" s="113"/>
      <c r="AB115" s="113"/>
      <c r="AC115" s="113"/>
      <c r="AD115" s="113"/>
      <c r="AE115" s="113"/>
      <c r="AF115" s="113"/>
      <c r="AG115" s="114">
        <f>ROUND(AG116+AG117,2)</f>
        <v>0</v>
      </c>
      <c r="AH115" s="10"/>
      <c r="AI115" s="10"/>
      <c r="AJ115" s="10"/>
      <c r="AK115" s="10"/>
      <c r="AL115" s="10"/>
      <c r="AM115" s="10"/>
      <c r="AN115" s="115">
        <f>SUM(AG115,AT115)</f>
        <v>0</v>
      </c>
      <c r="AO115" s="10"/>
      <c r="AP115" s="10"/>
      <c r="AQ115" s="116" t="s">
        <v>82</v>
      </c>
      <c r="AR115" s="62"/>
      <c r="AS115" s="117">
        <f>ROUND(AS116+AS117,2)</f>
        <v>0</v>
      </c>
      <c r="AT115" s="118">
        <f>ROUND(SUM(AV115:AW115),2)</f>
        <v>0</v>
      </c>
      <c r="AU115" s="119">
        <f>ROUND(AU116+AU117,5)</f>
        <v>0</v>
      </c>
      <c r="AV115" s="118">
        <f>ROUND(AZ115*L29,2)</f>
        <v>0</v>
      </c>
      <c r="AW115" s="118">
        <f>ROUND(BA115*L30,2)</f>
        <v>0</v>
      </c>
      <c r="AX115" s="118">
        <f>ROUND(BB115*L29,2)</f>
        <v>0</v>
      </c>
      <c r="AY115" s="118">
        <f>ROUND(BC115*L30,2)</f>
        <v>0</v>
      </c>
      <c r="AZ115" s="118">
        <f>ROUND(AZ116+AZ117,2)</f>
        <v>0</v>
      </c>
      <c r="BA115" s="118">
        <f>ROUND(BA116+BA117,2)</f>
        <v>0</v>
      </c>
      <c r="BB115" s="118">
        <f>ROUND(BB116+BB117,2)</f>
        <v>0</v>
      </c>
      <c r="BC115" s="118">
        <f>ROUND(BC116+BC117,2)</f>
        <v>0</v>
      </c>
      <c r="BD115" s="120">
        <f>ROUND(BD116+BD117,2)</f>
        <v>0</v>
      </c>
      <c r="BE115" s="4"/>
      <c r="BS115" s="30" t="s">
        <v>68</v>
      </c>
      <c r="BT115" s="30" t="s">
        <v>183</v>
      </c>
      <c r="BV115" s="30" t="s">
        <v>71</v>
      </c>
      <c r="BW115" s="30" t="s">
        <v>234</v>
      </c>
      <c r="BX115" s="30" t="s">
        <v>233</v>
      </c>
      <c r="CL115" s="30" t="s">
        <v>78</v>
      </c>
    </row>
    <row r="116" s="4" customFormat="1" ht="16.5" customHeight="1">
      <c r="A116" s="121" t="s">
        <v>84</v>
      </c>
      <c r="B116" s="62"/>
      <c r="C116" s="10"/>
      <c r="D116" s="10"/>
      <c r="E116" s="10"/>
      <c r="F116" s="10"/>
      <c r="G116" s="10"/>
      <c r="H116" s="10"/>
      <c r="I116" s="10"/>
      <c r="J116" s="10"/>
      <c r="K116" s="10"/>
      <c r="L116" s="10"/>
      <c r="M116" s="113" t="s">
        <v>201</v>
      </c>
      <c r="N116" s="113"/>
      <c r="O116" s="113"/>
      <c r="P116" s="113"/>
      <c r="Q116" s="113"/>
      <c r="R116" s="10"/>
      <c r="S116" s="113" t="s">
        <v>202</v>
      </c>
      <c r="T116" s="113"/>
      <c r="U116" s="113"/>
      <c r="V116" s="113"/>
      <c r="W116" s="113"/>
      <c r="X116" s="113"/>
      <c r="Y116" s="113"/>
      <c r="Z116" s="113"/>
      <c r="AA116" s="113"/>
      <c r="AB116" s="113"/>
      <c r="AC116" s="113"/>
      <c r="AD116" s="113"/>
      <c r="AE116" s="113"/>
      <c r="AF116" s="113"/>
      <c r="AG116" s="115">
        <f>'D703 - Mobiliář_01'!J34</f>
        <v>0</v>
      </c>
      <c r="AH116" s="10"/>
      <c r="AI116" s="10"/>
      <c r="AJ116" s="10"/>
      <c r="AK116" s="10"/>
      <c r="AL116" s="10"/>
      <c r="AM116" s="10"/>
      <c r="AN116" s="115">
        <f>SUM(AG116,AT116)</f>
        <v>0</v>
      </c>
      <c r="AO116" s="10"/>
      <c r="AP116" s="10"/>
      <c r="AQ116" s="116" t="s">
        <v>82</v>
      </c>
      <c r="AR116" s="62"/>
      <c r="AS116" s="117">
        <v>0</v>
      </c>
      <c r="AT116" s="118">
        <f>ROUND(SUM(AV116:AW116),2)</f>
        <v>0</v>
      </c>
      <c r="AU116" s="119">
        <f>'D703 - Mobiliář_01'!P98</f>
        <v>0</v>
      </c>
      <c r="AV116" s="118">
        <f>'D703 - Mobiliář_01'!J37</f>
        <v>0</v>
      </c>
      <c r="AW116" s="118">
        <f>'D703 - Mobiliář_01'!J38</f>
        <v>0</v>
      </c>
      <c r="AX116" s="118">
        <f>'D703 - Mobiliář_01'!J39</f>
        <v>0</v>
      </c>
      <c r="AY116" s="118">
        <f>'D703 - Mobiliář_01'!J40</f>
        <v>0</v>
      </c>
      <c r="AZ116" s="118">
        <f>'D703 - Mobiliář_01'!F37</f>
        <v>0</v>
      </c>
      <c r="BA116" s="118">
        <f>'D703 - Mobiliář_01'!F38</f>
        <v>0</v>
      </c>
      <c r="BB116" s="118">
        <f>'D703 - Mobiliář_01'!F39</f>
        <v>0</v>
      </c>
      <c r="BC116" s="118">
        <f>'D703 - Mobiliář_01'!F40</f>
        <v>0</v>
      </c>
      <c r="BD116" s="120">
        <f>'D703 - Mobiliář_01'!F41</f>
        <v>0</v>
      </c>
      <c r="BE116" s="4"/>
      <c r="BT116" s="30" t="s">
        <v>235</v>
      </c>
      <c r="BU116" s="30" t="s">
        <v>224</v>
      </c>
      <c r="BV116" s="30" t="s">
        <v>71</v>
      </c>
      <c r="BW116" s="30" t="s">
        <v>234</v>
      </c>
      <c r="BX116" s="30" t="s">
        <v>233</v>
      </c>
      <c r="CL116" s="30" t="s">
        <v>78</v>
      </c>
    </row>
    <row r="117" s="4" customFormat="1" ht="16.5" customHeight="1">
      <c r="A117" s="4"/>
      <c r="B117" s="62"/>
      <c r="C117" s="10"/>
      <c r="D117" s="10"/>
      <c r="E117" s="10"/>
      <c r="F117" s="10"/>
      <c r="G117" s="10"/>
      <c r="H117" s="10"/>
      <c r="I117" s="10"/>
      <c r="J117" s="10"/>
      <c r="K117" s="10"/>
      <c r="L117" s="10"/>
      <c r="M117" s="113" t="s">
        <v>204</v>
      </c>
      <c r="N117" s="113"/>
      <c r="O117" s="113"/>
      <c r="P117" s="113"/>
      <c r="Q117" s="113"/>
      <c r="R117" s="10"/>
      <c r="S117" s="113" t="s">
        <v>205</v>
      </c>
      <c r="T117" s="113"/>
      <c r="U117" s="113"/>
      <c r="V117" s="113"/>
      <c r="W117" s="113"/>
      <c r="X117" s="113"/>
      <c r="Y117" s="113"/>
      <c r="Z117" s="113"/>
      <c r="AA117" s="113"/>
      <c r="AB117" s="113"/>
      <c r="AC117" s="113"/>
      <c r="AD117" s="113"/>
      <c r="AE117" s="113"/>
      <c r="AF117" s="113"/>
      <c r="AG117" s="114">
        <f>ROUND(SUM(AG118:AG119),2)</f>
        <v>0</v>
      </c>
      <c r="AH117" s="10"/>
      <c r="AI117" s="10"/>
      <c r="AJ117" s="10"/>
      <c r="AK117" s="10"/>
      <c r="AL117" s="10"/>
      <c r="AM117" s="10"/>
      <c r="AN117" s="115">
        <f>SUM(AG117,AT117)</f>
        <v>0</v>
      </c>
      <c r="AO117" s="10"/>
      <c r="AP117" s="10"/>
      <c r="AQ117" s="116" t="s">
        <v>82</v>
      </c>
      <c r="AR117" s="62"/>
      <c r="AS117" s="117">
        <f>ROUND(SUM(AS118:AS119),2)</f>
        <v>0</v>
      </c>
      <c r="AT117" s="118">
        <f>ROUND(SUM(AV117:AW117),2)</f>
        <v>0</v>
      </c>
      <c r="AU117" s="119">
        <f>ROUND(SUM(AU118:AU119),5)</f>
        <v>0</v>
      </c>
      <c r="AV117" s="118">
        <f>ROUND(AZ117*L29,2)</f>
        <v>0</v>
      </c>
      <c r="AW117" s="118">
        <f>ROUND(BA117*L30,2)</f>
        <v>0</v>
      </c>
      <c r="AX117" s="118">
        <f>ROUND(BB117*L29,2)</f>
        <v>0</v>
      </c>
      <c r="AY117" s="118">
        <f>ROUND(BC117*L30,2)</f>
        <v>0</v>
      </c>
      <c r="AZ117" s="118">
        <f>ROUND(SUM(AZ118:AZ119),2)</f>
        <v>0</v>
      </c>
      <c r="BA117" s="118">
        <f>ROUND(SUM(BA118:BA119),2)</f>
        <v>0</v>
      </c>
      <c r="BB117" s="118">
        <f>ROUND(SUM(BB118:BB119),2)</f>
        <v>0</v>
      </c>
      <c r="BC117" s="118">
        <f>ROUND(SUM(BC118:BC119),2)</f>
        <v>0</v>
      </c>
      <c r="BD117" s="120">
        <f>ROUND(SUM(BD118:BD119),2)</f>
        <v>0</v>
      </c>
      <c r="BE117" s="4"/>
      <c r="BS117" s="30" t="s">
        <v>68</v>
      </c>
      <c r="BT117" s="30" t="s">
        <v>235</v>
      </c>
      <c r="BU117" s="30" t="s">
        <v>70</v>
      </c>
      <c r="BV117" s="30" t="s">
        <v>71</v>
      </c>
      <c r="BW117" s="30" t="s">
        <v>236</v>
      </c>
      <c r="BX117" s="30" t="s">
        <v>234</v>
      </c>
      <c r="CL117" s="30" t="s">
        <v>78</v>
      </c>
    </row>
    <row r="118" s="4" customFormat="1" ht="23.25" customHeight="1">
      <c r="A118" s="121" t="s">
        <v>84</v>
      </c>
      <c r="B118" s="62"/>
      <c r="C118" s="10"/>
      <c r="D118" s="10"/>
      <c r="E118" s="10"/>
      <c r="F118" s="10"/>
      <c r="G118" s="10"/>
      <c r="H118" s="10"/>
      <c r="I118" s="10"/>
      <c r="J118" s="10"/>
      <c r="K118" s="10"/>
      <c r="L118" s="10"/>
      <c r="M118" s="113" t="s">
        <v>237</v>
      </c>
      <c r="N118" s="113"/>
      <c r="O118" s="113"/>
      <c r="P118" s="113"/>
      <c r="Q118" s="113"/>
      <c r="R118" s="10"/>
      <c r="S118" s="113" t="s">
        <v>238</v>
      </c>
      <c r="T118" s="113"/>
      <c r="U118" s="113"/>
      <c r="V118" s="113"/>
      <c r="W118" s="113"/>
      <c r="X118" s="113"/>
      <c r="Y118" s="113"/>
      <c r="Z118" s="113"/>
      <c r="AA118" s="113"/>
      <c r="AB118" s="113"/>
      <c r="AC118" s="113"/>
      <c r="AD118" s="113"/>
      <c r="AE118" s="113"/>
      <c r="AF118" s="113"/>
      <c r="AG118" s="115">
        <f>'Objekt1 - Vegetační úprav..._01'!J34</f>
        <v>0</v>
      </c>
      <c r="AH118" s="10"/>
      <c r="AI118" s="10"/>
      <c r="AJ118" s="10"/>
      <c r="AK118" s="10"/>
      <c r="AL118" s="10"/>
      <c r="AM118" s="10"/>
      <c r="AN118" s="115">
        <f>SUM(AG118,AT118)</f>
        <v>0</v>
      </c>
      <c r="AO118" s="10"/>
      <c r="AP118" s="10"/>
      <c r="AQ118" s="116" t="s">
        <v>82</v>
      </c>
      <c r="AR118" s="62"/>
      <c r="AS118" s="117">
        <v>0</v>
      </c>
      <c r="AT118" s="118">
        <f>ROUND(SUM(AV118:AW118),2)</f>
        <v>0</v>
      </c>
      <c r="AU118" s="119">
        <f>'Objekt1 - Vegetační úprav..._01'!P98</f>
        <v>0</v>
      </c>
      <c r="AV118" s="118">
        <f>'Objekt1 - Vegetační úprav..._01'!J37</f>
        <v>0</v>
      </c>
      <c r="AW118" s="118">
        <f>'Objekt1 - Vegetační úprav..._01'!J38</f>
        <v>0</v>
      </c>
      <c r="AX118" s="118">
        <f>'Objekt1 - Vegetační úprav..._01'!J39</f>
        <v>0</v>
      </c>
      <c r="AY118" s="118">
        <f>'Objekt1 - Vegetační úprav..._01'!J40</f>
        <v>0</v>
      </c>
      <c r="AZ118" s="118">
        <f>'Objekt1 - Vegetační úprav..._01'!F37</f>
        <v>0</v>
      </c>
      <c r="BA118" s="118">
        <f>'Objekt1 - Vegetační úprav..._01'!F38</f>
        <v>0</v>
      </c>
      <c r="BB118" s="118">
        <f>'Objekt1 - Vegetační úprav..._01'!F39</f>
        <v>0</v>
      </c>
      <c r="BC118" s="118">
        <f>'Objekt1 - Vegetační úprav..._01'!F40</f>
        <v>0</v>
      </c>
      <c r="BD118" s="120">
        <f>'Objekt1 - Vegetační úprav..._01'!F41</f>
        <v>0</v>
      </c>
      <c r="BE118" s="4"/>
      <c r="BT118" s="30" t="s">
        <v>239</v>
      </c>
      <c r="BV118" s="30" t="s">
        <v>71</v>
      </c>
      <c r="BW118" s="30" t="s">
        <v>240</v>
      </c>
      <c r="BX118" s="30" t="s">
        <v>236</v>
      </c>
      <c r="CL118" s="30" t="s">
        <v>3</v>
      </c>
    </row>
    <row r="119" s="4" customFormat="1" ht="35.25" customHeight="1">
      <c r="A119" s="121" t="s">
        <v>84</v>
      </c>
      <c r="B119" s="62"/>
      <c r="C119" s="10"/>
      <c r="D119" s="10"/>
      <c r="E119" s="10"/>
      <c r="F119" s="10"/>
      <c r="G119" s="10"/>
      <c r="H119" s="10"/>
      <c r="I119" s="10"/>
      <c r="J119" s="10"/>
      <c r="K119" s="10"/>
      <c r="L119" s="10"/>
      <c r="M119" s="113" t="s">
        <v>241</v>
      </c>
      <c r="N119" s="113"/>
      <c r="O119" s="113"/>
      <c r="P119" s="113"/>
      <c r="Q119" s="113"/>
      <c r="R119" s="10"/>
      <c r="S119" s="113" t="s">
        <v>242</v>
      </c>
      <c r="T119" s="113"/>
      <c r="U119" s="113"/>
      <c r="V119" s="113"/>
      <c r="W119" s="113"/>
      <c r="X119" s="113"/>
      <c r="Y119" s="113"/>
      <c r="Z119" s="113"/>
      <c r="AA119" s="113"/>
      <c r="AB119" s="113"/>
      <c r="AC119" s="113"/>
      <c r="AD119" s="113"/>
      <c r="AE119" s="113"/>
      <c r="AF119" s="113"/>
      <c r="AG119" s="115">
        <f>'Objekt6 -  Vegetační úpra...'!J34</f>
        <v>0</v>
      </c>
      <c r="AH119" s="10"/>
      <c r="AI119" s="10"/>
      <c r="AJ119" s="10"/>
      <c r="AK119" s="10"/>
      <c r="AL119" s="10"/>
      <c r="AM119" s="10"/>
      <c r="AN119" s="115">
        <f>SUM(AG119,AT119)</f>
        <v>0</v>
      </c>
      <c r="AO119" s="10"/>
      <c r="AP119" s="10"/>
      <c r="AQ119" s="116" t="s">
        <v>82</v>
      </c>
      <c r="AR119" s="62"/>
      <c r="AS119" s="117">
        <v>0</v>
      </c>
      <c r="AT119" s="118">
        <f>ROUND(SUM(AV119:AW119),2)</f>
        <v>0</v>
      </c>
      <c r="AU119" s="119">
        <f>'Objekt6 -  Vegetační úpra...'!P97</f>
        <v>0</v>
      </c>
      <c r="AV119" s="118">
        <f>'Objekt6 -  Vegetační úpra...'!J37</f>
        <v>0</v>
      </c>
      <c r="AW119" s="118">
        <f>'Objekt6 -  Vegetační úpra...'!J38</f>
        <v>0</v>
      </c>
      <c r="AX119" s="118">
        <f>'Objekt6 -  Vegetační úpra...'!J39</f>
        <v>0</v>
      </c>
      <c r="AY119" s="118">
        <f>'Objekt6 -  Vegetační úpra...'!J40</f>
        <v>0</v>
      </c>
      <c r="AZ119" s="118">
        <f>'Objekt6 -  Vegetační úpra...'!F37</f>
        <v>0</v>
      </c>
      <c r="BA119" s="118">
        <f>'Objekt6 -  Vegetační úpra...'!F38</f>
        <v>0</v>
      </c>
      <c r="BB119" s="118">
        <f>'Objekt6 -  Vegetační úpra...'!F39</f>
        <v>0</v>
      </c>
      <c r="BC119" s="118">
        <f>'Objekt6 -  Vegetační úpra...'!F40</f>
        <v>0</v>
      </c>
      <c r="BD119" s="120">
        <f>'Objekt6 -  Vegetační úpra...'!F41</f>
        <v>0</v>
      </c>
      <c r="BE119" s="4"/>
      <c r="BT119" s="30" t="s">
        <v>239</v>
      </c>
      <c r="BV119" s="30" t="s">
        <v>71</v>
      </c>
      <c r="BW119" s="30" t="s">
        <v>243</v>
      </c>
      <c r="BX119" s="30" t="s">
        <v>236</v>
      </c>
      <c r="CL119" s="30" t="s">
        <v>3</v>
      </c>
    </row>
    <row r="120" s="7" customFormat="1" ht="24.75" customHeight="1">
      <c r="A120" s="7"/>
      <c r="B120" s="101"/>
      <c r="C120" s="102"/>
      <c r="D120" s="103" t="s">
        <v>244</v>
      </c>
      <c r="E120" s="103"/>
      <c r="F120" s="103"/>
      <c r="G120" s="103"/>
      <c r="H120" s="103"/>
      <c r="I120" s="104"/>
      <c r="J120" s="103" t="s">
        <v>245</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5">
        <f>ROUND(AG121+AG122,2)</f>
        <v>0</v>
      </c>
      <c r="AH120" s="104"/>
      <c r="AI120" s="104"/>
      <c r="AJ120" s="104"/>
      <c r="AK120" s="104"/>
      <c r="AL120" s="104"/>
      <c r="AM120" s="104"/>
      <c r="AN120" s="106">
        <f>SUM(AG120,AT120)</f>
        <v>0</v>
      </c>
      <c r="AO120" s="104"/>
      <c r="AP120" s="104"/>
      <c r="AQ120" s="107" t="s">
        <v>75</v>
      </c>
      <c r="AR120" s="101"/>
      <c r="AS120" s="108">
        <f>ROUND(AS121+AS122,2)</f>
        <v>0</v>
      </c>
      <c r="AT120" s="109">
        <f>ROUND(SUM(AV120:AW120),2)</f>
        <v>0</v>
      </c>
      <c r="AU120" s="110">
        <f>ROUND(AU121+AU122,5)</f>
        <v>0</v>
      </c>
      <c r="AV120" s="109">
        <f>ROUND(AZ120*L29,2)</f>
        <v>0</v>
      </c>
      <c r="AW120" s="109">
        <f>ROUND(BA120*L30,2)</f>
        <v>0</v>
      </c>
      <c r="AX120" s="109">
        <f>ROUND(BB120*L29,2)</f>
        <v>0</v>
      </c>
      <c r="AY120" s="109">
        <f>ROUND(BC120*L30,2)</f>
        <v>0</v>
      </c>
      <c r="AZ120" s="109">
        <f>ROUND(AZ121+AZ122,2)</f>
        <v>0</v>
      </c>
      <c r="BA120" s="109">
        <f>ROUND(BA121+BA122,2)</f>
        <v>0</v>
      </c>
      <c r="BB120" s="109">
        <f>ROUND(BB121+BB122,2)</f>
        <v>0</v>
      </c>
      <c r="BC120" s="109">
        <f>ROUND(BC121+BC122,2)</f>
        <v>0</v>
      </c>
      <c r="BD120" s="111">
        <f>ROUND(BD121+BD122,2)</f>
        <v>0</v>
      </c>
      <c r="BE120" s="7"/>
      <c r="BS120" s="112" t="s">
        <v>68</v>
      </c>
      <c r="BT120" s="112" t="s">
        <v>76</v>
      </c>
      <c r="BU120" s="112" t="s">
        <v>70</v>
      </c>
      <c r="BV120" s="112" t="s">
        <v>71</v>
      </c>
      <c r="BW120" s="112" t="s">
        <v>246</v>
      </c>
      <c r="BX120" s="112" t="s">
        <v>5</v>
      </c>
      <c r="CL120" s="112" t="s">
        <v>3</v>
      </c>
      <c r="CM120" s="112" t="s">
        <v>79</v>
      </c>
    </row>
    <row r="121" s="4" customFormat="1" ht="16.5" customHeight="1">
      <c r="A121" s="121" t="s">
        <v>84</v>
      </c>
      <c r="B121" s="62"/>
      <c r="C121" s="10"/>
      <c r="D121" s="10"/>
      <c r="E121" s="113" t="s">
        <v>80</v>
      </c>
      <c r="F121" s="113"/>
      <c r="G121" s="113"/>
      <c r="H121" s="113"/>
      <c r="I121" s="113"/>
      <c r="J121" s="10"/>
      <c r="K121" s="113" t="s">
        <v>81</v>
      </c>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5">
        <f>'SO00 - Objekty přípravy s..._01'!J32</f>
        <v>0</v>
      </c>
      <c r="AH121" s="10"/>
      <c r="AI121" s="10"/>
      <c r="AJ121" s="10"/>
      <c r="AK121" s="10"/>
      <c r="AL121" s="10"/>
      <c r="AM121" s="10"/>
      <c r="AN121" s="115">
        <f>SUM(AG121,AT121)</f>
        <v>0</v>
      </c>
      <c r="AO121" s="10"/>
      <c r="AP121" s="10"/>
      <c r="AQ121" s="116" t="s">
        <v>82</v>
      </c>
      <c r="AR121" s="62"/>
      <c r="AS121" s="117">
        <v>0</v>
      </c>
      <c r="AT121" s="118">
        <f>ROUND(SUM(AV121:AW121),2)</f>
        <v>0</v>
      </c>
      <c r="AU121" s="119">
        <f>'SO00 - Objekty přípravy s..._01'!P92</f>
        <v>0</v>
      </c>
      <c r="AV121" s="118">
        <f>'SO00 - Objekty přípravy s..._01'!J35</f>
        <v>0</v>
      </c>
      <c r="AW121" s="118">
        <f>'SO00 - Objekty přípravy s..._01'!J36</f>
        <v>0</v>
      </c>
      <c r="AX121" s="118">
        <f>'SO00 - Objekty přípravy s..._01'!J37</f>
        <v>0</v>
      </c>
      <c r="AY121" s="118">
        <f>'SO00 - Objekty přípravy s..._01'!J38</f>
        <v>0</v>
      </c>
      <c r="AZ121" s="118">
        <f>'SO00 - Objekty přípravy s..._01'!F35</f>
        <v>0</v>
      </c>
      <c r="BA121" s="118">
        <f>'SO00 - Objekty přípravy s..._01'!F36</f>
        <v>0</v>
      </c>
      <c r="BB121" s="118">
        <f>'SO00 - Objekty přípravy s..._01'!F37</f>
        <v>0</v>
      </c>
      <c r="BC121" s="118">
        <f>'SO00 - Objekty přípravy s..._01'!F38</f>
        <v>0</v>
      </c>
      <c r="BD121" s="120">
        <f>'SO00 - Objekty přípravy s..._01'!F39</f>
        <v>0</v>
      </c>
      <c r="BE121" s="4"/>
      <c r="BT121" s="30" t="s">
        <v>79</v>
      </c>
      <c r="BV121" s="30" t="s">
        <v>71</v>
      </c>
      <c r="BW121" s="30" t="s">
        <v>247</v>
      </c>
      <c r="BX121" s="30" t="s">
        <v>246</v>
      </c>
      <c r="CL121" s="30" t="s">
        <v>78</v>
      </c>
    </row>
    <row r="122" s="4" customFormat="1" ht="16.5" customHeight="1">
      <c r="A122" s="4"/>
      <c r="B122" s="62"/>
      <c r="C122" s="10"/>
      <c r="D122" s="10"/>
      <c r="E122" s="113" t="s">
        <v>92</v>
      </c>
      <c r="F122" s="113"/>
      <c r="G122" s="113"/>
      <c r="H122" s="113"/>
      <c r="I122" s="113"/>
      <c r="J122" s="10"/>
      <c r="K122" s="113" t="s">
        <v>93</v>
      </c>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4">
        <f>ROUND(AG123,2)</f>
        <v>0</v>
      </c>
      <c r="AH122" s="10"/>
      <c r="AI122" s="10"/>
      <c r="AJ122" s="10"/>
      <c r="AK122" s="10"/>
      <c r="AL122" s="10"/>
      <c r="AM122" s="10"/>
      <c r="AN122" s="115">
        <f>SUM(AG122,AT122)</f>
        <v>0</v>
      </c>
      <c r="AO122" s="10"/>
      <c r="AP122" s="10"/>
      <c r="AQ122" s="116" t="s">
        <v>82</v>
      </c>
      <c r="AR122" s="62"/>
      <c r="AS122" s="117">
        <f>ROUND(AS123,2)</f>
        <v>0</v>
      </c>
      <c r="AT122" s="118">
        <f>ROUND(SUM(AV122:AW122),2)</f>
        <v>0</v>
      </c>
      <c r="AU122" s="119">
        <f>ROUND(AU123,5)</f>
        <v>0</v>
      </c>
      <c r="AV122" s="118">
        <f>ROUND(AZ122*L29,2)</f>
        <v>0</v>
      </c>
      <c r="AW122" s="118">
        <f>ROUND(BA122*L30,2)</f>
        <v>0</v>
      </c>
      <c r="AX122" s="118">
        <f>ROUND(BB122*L29,2)</f>
        <v>0</v>
      </c>
      <c r="AY122" s="118">
        <f>ROUND(BC122*L30,2)</f>
        <v>0</v>
      </c>
      <c r="AZ122" s="118">
        <f>ROUND(AZ123,2)</f>
        <v>0</v>
      </c>
      <c r="BA122" s="118">
        <f>ROUND(BA123,2)</f>
        <v>0</v>
      </c>
      <c r="BB122" s="118">
        <f>ROUND(BB123,2)</f>
        <v>0</v>
      </c>
      <c r="BC122" s="118">
        <f>ROUND(BC123,2)</f>
        <v>0</v>
      </c>
      <c r="BD122" s="120">
        <f>ROUND(BD123,2)</f>
        <v>0</v>
      </c>
      <c r="BE122" s="4"/>
      <c r="BS122" s="30" t="s">
        <v>68</v>
      </c>
      <c r="BT122" s="30" t="s">
        <v>79</v>
      </c>
      <c r="BU122" s="30" t="s">
        <v>70</v>
      </c>
      <c r="BV122" s="30" t="s">
        <v>71</v>
      </c>
      <c r="BW122" s="30" t="s">
        <v>248</v>
      </c>
      <c r="BX122" s="30" t="s">
        <v>246</v>
      </c>
      <c r="CL122" s="30" t="s">
        <v>78</v>
      </c>
    </row>
    <row r="123" s="4" customFormat="1" ht="23.25" customHeight="1">
      <c r="A123" s="4"/>
      <c r="B123" s="62"/>
      <c r="C123" s="10"/>
      <c r="D123" s="10"/>
      <c r="E123" s="10"/>
      <c r="F123" s="113" t="s">
        <v>249</v>
      </c>
      <c r="G123" s="113"/>
      <c r="H123" s="113"/>
      <c r="I123" s="113"/>
      <c r="J123" s="113"/>
      <c r="K123" s="10"/>
      <c r="L123" s="113" t="s">
        <v>250</v>
      </c>
      <c r="M123" s="113"/>
      <c r="N123" s="113"/>
      <c r="O123" s="113"/>
      <c r="P123" s="113"/>
      <c r="Q123" s="113"/>
      <c r="R123" s="113"/>
      <c r="S123" s="113"/>
      <c r="T123" s="113"/>
      <c r="U123" s="113"/>
      <c r="V123" s="113"/>
      <c r="W123" s="113"/>
      <c r="X123" s="113"/>
      <c r="Y123" s="113"/>
      <c r="Z123" s="113"/>
      <c r="AA123" s="113"/>
      <c r="AB123" s="113"/>
      <c r="AC123" s="113"/>
      <c r="AD123" s="113"/>
      <c r="AE123" s="113"/>
      <c r="AF123" s="113"/>
      <c r="AG123" s="114">
        <f>ROUND(AG124+AG125,2)</f>
        <v>0</v>
      </c>
      <c r="AH123" s="10"/>
      <c r="AI123" s="10"/>
      <c r="AJ123" s="10"/>
      <c r="AK123" s="10"/>
      <c r="AL123" s="10"/>
      <c r="AM123" s="10"/>
      <c r="AN123" s="115">
        <f>SUM(AG123,AT123)</f>
        <v>0</v>
      </c>
      <c r="AO123" s="10"/>
      <c r="AP123" s="10"/>
      <c r="AQ123" s="116" t="s">
        <v>82</v>
      </c>
      <c r="AR123" s="62"/>
      <c r="AS123" s="117">
        <f>ROUND(AS124+AS125,2)</f>
        <v>0</v>
      </c>
      <c r="AT123" s="118">
        <f>ROUND(SUM(AV123:AW123),2)</f>
        <v>0</v>
      </c>
      <c r="AU123" s="119">
        <f>ROUND(AU124+AU125,5)</f>
        <v>0</v>
      </c>
      <c r="AV123" s="118">
        <f>ROUND(AZ123*L29,2)</f>
        <v>0</v>
      </c>
      <c r="AW123" s="118">
        <f>ROUND(BA123*L30,2)</f>
        <v>0</v>
      </c>
      <c r="AX123" s="118">
        <f>ROUND(BB123*L29,2)</f>
        <v>0</v>
      </c>
      <c r="AY123" s="118">
        <f>ROUND(BC123*L30,2)</f>
        <v>0</v>
      </c>
      <c r="AZ123" s="118">
        <f>ROUND(AZ124+AZ125,2)</f>
        <v>0</v>
      </c>
      <c r="BA123" s="118">
        <f>ROUND(BA124+BA125,2)</f>
        <v>0</v>
      </c>
      <c r="BB123" s="118">
        <f>ROUND(BB124+BB125,2)</f>
        <v>0</v>
      </c>
      <c r="BC123" s="118">
        <f>ROUND(BC124+BC125,2)</f>
        <v>0</v>
      </c>
      <c r="BD123" s="120">
        <f>ROUND(BD124+BD125,2)</f>
        <v>0</v>
      </c>
      <c r="BE123" s="4"/>
      <c r="BS123" s="30" t="s">
        <v>68</v>
      </c>
      <c r="BT123" s="30" t="s">
        <v>87</v>
      </c>
      <c r="BV123" s="30" t="s">
        <v>71</v>
      </c>
      <c r="BW123" s="30" t="s">
        <v>251</v>
      </c>
      <c r="BX123" s="30" t="s">
        <v>248</v>
      </c>
      <c r="CL123" s="30" t="s">
        <v>3</v>
      </c>
    </row>
    <row r="124" s="4" customFormat="1" ht="23.25" customHeight="1">
      <c r="A124" s="121" t="s">
        <v>84</v>
      </c>
      <c r="B124" s="62"/>
      <c r="C124" s="10"/>
      <c r="D124" s="10"/>
      <c r="E124" s="10"/>
      <c r="F124" s="10"/>
      <c r="G124" s="113" t="s">
        <v>249</v>
      </c>
      <c r="H124" s="113"/>
      <c r="I124" s="113"/>
      <c r="J124" s="113"/>
      <c r="K124" s="113"/>
      <c r="L124" s="10"/>
      <c r="M124" s="113" t="s">
        <v>250</v>
      </c>
      <c r="N124" s="113"/>
      <c r="O124" s="113"/>
      <c r="P124" s="113"/>
      <c r="Q124" s="113"/>
      <c r="R124" s="113"/>
      <c r="S124" s="113"/>
      <c r="T124" s="113"/>
      <c r="U124" s="113"/>
      <c r="V124" s="113"/>
      <c r="W124" s="113"/>
      <c r="X124" s="113"/>
      <c r="Y124" s="113"/>
      <c r="Z124" s="113"/>
      <c r="AA124" s="113"/>
      <c r="AB124" s="113"/>
      <c r="AC124" s="113"/>
      <c r="AD124" s="113"/>
      <c r="AE124" s="113"/>
      <c r="AF124" s="113"/>
      <c r="AG124" s="115">
        <f>'SO 101.3 - Etapa III.'!J34</f>
        <v>0</v>
      </c>
      <c r="AH124" s="10"/>
      <c r="AI124" s="10"/>
      <c r="AJ124" s="10"/>
      <c r="AK124" s="10"/>
      <c r="AL124" s="10"/>
      <c r="AM124" s="10"/>
      <c r="AN124" s="115">
        <f>SUM(AG124,AT124)</f>
        <v>0</v>
      </c>
      <c r="AO124" s="10"/>
      <c r="AP124" s="10"/>
      <c r="AQ124" s="116" t="s">
        <v>82</v>
      </c>
      <c r="AR124" s="62"/>
      <c r="AS124" s="117">
        <v>0</v>
      </c>
      <c r="AT124" s="118">
        <f>ROUND(SUM(AV124:AW124),2)</f>
        <v>0</v>
      </c>
      <c r="AU124" s="119">
        <f>'SO 101.3 - Etapa III.'!P100</f>
        <v>0</v>
      </c>
      <c r="AV124" s="118">
        <f>'SO 101.3 - Etapa III.'!J37</f>
        <v>0</v>
      </c>
      <c r="AW124" s="118">
        <f>'SO 101.3 - Etapa III.'!J38</f>
        <v>0</v>
      </c>
      <c r="AX124" s="118">
        <f>'SO 101.3 - Etapa III.'!J39</f>
        <v>0</v>
      </c>
      <c r="AY124" s="118">
        <f>'SO 101.3 - Etapa III.'!J40</f>
        <v>0</v>
      </c>
      <c r="AZ124" s="118">
        <f>'SO 101.3 - Etapa III.'!F37</f>
        <v>0</v>
      </c>
      <c r="BA124" s="118">
        <f>'SO 101.3 - Etapa III.'!F38</f>
        <v>0</v>
      </c>
      <c r="BB124" s="118">
        <f>'SO 101.3 - Etapa III.'!F39</f>
        <v>0</v>
      </c>
      <c r="BC124" s="118">
        <f>'SO 101.3 - Etapa III.'!F40</f>
        <v>0</v>
      </c>
      <c r="BD124" s="120">
        <f>'SO 101.3 - Etapa III.'!F41</f>
        <v>0</v>
      </c>
      <c r="BE124" s="4"/>
      <c r="BT124" s="30" t="s">
        <v>113</v>
      </c>
      <c r="BU124" s="30" t="s">
        <v>224</v>
      </c>
      <c r="BV124" s="30" t="s">
        <v>71</v>
      </c>
      <c r="BW124" s="30" t="s">
        <v>251</v>
      </c>
      <c r="BX124" s="30" t="s">
        <v>248</v>
      </c>
      <c r="CL124" s="30" t="s">
        <v>3</v>
      </c>
    </row>
    <row r="125" s="4" customFormat="1" ht="16.5" customHeight="1">
      <c r="A125" s="4"/>
      <c r="B125" s="62"/>
      <c r="C125" s="10"/>
      <c r="D125" s="10"/>
      <c r="E125" s="10"/>
      <c r="F125" s="10"/>
      <c r="G125" s="113" t="s">
        <v>101</v>
      </c>
      <c r="H125" s="113"/>
      <c r="I125" s="113"/>
      <c r="J125" s="113"/>
      <c r="K125" s="113"/>
      <c r="L125" s="10"/>
      <c r="M125" s="113" t="s">
        <v>102</v>
      </c>
      <c r="N125" s="113"/>
      <c r="O125" s="113"/>
      <c r="P125" s="113"/>
      <c r="Q125" s="113"/>
      <c r="R125" s="113"/>
      <c r="S125" s="113"/>
      <c r="T125" s="113"/>
      <c r="U125" s="113"/>
      <c r="V125" s="113"/>
      <c r="W125" s="113"/>
      <c r="X125" s="113"/>
      <c r="Y125" s="113"/>
      <c r="Z125" s="113"/>
      <c r="AA125" s="113"/>
      <c r="AB125" s="113"/>
      <c r="AC125" s="113"/>
      <c r="AD125" s="113"/>
      <c r="AE125" s="113"/>
      <c r="AF125" s="113"/>
      <c r="AG125" s="114">
        <f>ROUND(AG126,2)</f>
        <v>0</v>
      </c>
      <c r="AH125" s="10"/>
      <c r="AI125" s="10"/>
      <c r="AJ125" s="10"/>
      <c r="AK125" s="10"/>
      <c r="AL125" s="10"/>
      <c r="AM125" s="10"/>
      <c r="AN125" s="115">
        <f>SUM(AG125,AT125)</f>
        <v>0</v>
      </c>
      <c r="AO125" s="10"/>
      <c r="AP125" s="10"/>
      <c r="AQ125" s="116" t="s">
        <v>82</v>
      </c>
      <c r="AR125" s="62"/>
      <c r="AS125" s="117">
        <f>ROUND(AS126,2)</f>
        <v>0</v>
      </c>
      <c r="AT125" s="118">
        <f>ROUND(SUM(AV125:AW125),2)</f>
        <v>0</v>
      </c>
      <c r="AU125" s="119">
        <f>ROUND(AU126,5)</f>
        <v>0</v>
      </c>
      <c r="AV125" s="118">
        <f>ROUND(AZ125*L29,2)</f>
        <v>0</v>
      </c>
      <c r="AW125" s="118">
        <f>ROUND(BA125*L30,2)</f>
        <v>0</v>
      </c>
      <c r="AX125" s="118">
        <f>ROUND(BB125*L29,2)</f>
        <v>0</v>
      </c>
      <c r="AY125" s="118">
        <f>ROUND(BC125*L30,2)</f>
        <v>0</v>
      </c>
      <c r="AZ125" s="118">
        <f>ROUND(AZ126,2)</f>
        <v>0</v>
      </c>
      <c r="BA125" s="118">
        <f>ROUND(BA126,2)</f>
        <v>0</v>
      </c>
      <c r="BB125" s="118">
        <f>ROUND(BB126,2)</f>
        <v>0</v>
      </c>
      <c r="BC125" s="118">
        <f>ROUND(BC126,2)</f>
        <v>0</v>
      </c>
      <c r="BD125" s="120">
        <f>ROUND(BD126,2)</f>
        <v>0</v>
      </c>
      <c r="BE125" s="4"/>
      <c r="BS125" s="30" t="s">
        <v>68</v>
      </c>
      <c r="BT125" s="30" t="s">
        <v>113</v>
      </c>
      <c r="BU125" s="30" t="s">
        <v>70</v>
      </c>
      <c r="BV125" s="30" t="s">
        <v>71</v>
      </c>
      <c r="BW125" s="30" t="s">
        <v>252</v>
      </c>
      <c r="BX125" s="30" t="s">
        <v>251</v>
      </c>
      <c r="CL125" s="30" t="s">
        <v>78</v>
      </c>
    </row>
    <row r="126" s="4" customFormat="1" ht="23.25" customHeight="1">
      <c r="A126" s="4"/>
      <c r="B126" s="62"/>
      <c r="C126" s="10"/>
      <c r="D126" s="10"/>
      <c r="E126" s="10"/>
      <c r="F126" s="10"/>
      <c r="G126" s="10"/>
      <c r="H126" s="113" t="s">
        <v>253</v>
      </c>
      <c r="I126" s="113"/>
      <c r="J126" s="113"/>
      <c r="K126" s="113"/>
      <c r="L126" s="113"/>
      <c r="M126" s="10"/>
      <c r="N126" s="113" t="s">
        <v>254</v>
      </c>
      <c r="O126" s="113"/>
      <c r="P126" s="113"/>
      <c r="Q126" s="113"/>
      <c r="R126" s="113"/>
      <c r="S126" s="113"/>
      <c r="T126" s="113"/>
      <c r="U126" s="113"/>
      <c r="V126" s="113"/>
      <c r="W126" s="113"/>
      <c r="X126" s="113"/>
      <c r="Y126" s="113"/>
      <c r="Z126" s="113"/>
      <c r="AA126" s="113"/>
      <c r="AB126" s="113"/>
      <c r="AC126" s="113"/>
      <c r="AD126" s="113"/>
      <c r="AE126" s="113"/>
      <c r="AF126" s="113"/>
      <c r="AG126" s="114">
        <f>ROUND(AG127+AG128,2)</f>
        <v>0</v>
      </c>
      <c r="AH126" s="10"/>
      <c r="AI126" s="10"/>
      <c r="AJ126" s="10"/>
      <c r="AK126" s="10"/>
      <c r="AL126" s="10"/>
      <c r="AM126" s="10"/>
      <c r="AN126" s="115">
        <f>SUM(AG126,AT126)</f>
        <v>0</v>
      </c>
      <c r="AO126" s="10"/>
      <c r="AP126" s="10"/>
      <c r="AQ126" s="116" t="s">
        <v>82</v>
      </c>
      <c r="AR126" s="62"/>
      <c r="AS126" s="117">
        <f>ROUND(AS127+AS128,2)</f>
        <v>0</v>
      </c>
      <c r="AT126" s="118">
        <f>ROUND(SUM(AV126:AW126),2)</f>
        <v>0</v>
      </c>
      <c r="AU126" s="119">
        <f>ROUND(AU127+AU128,5)</f>
        <v>0</v>
      </c>
      <c r="AV126" s="118">
        <f>ROUND(AZ126*L29,2)</f>
        <v>0</v>
      </c>
      <c r="AW126" s="118">
        <f>ROUND(BA126*L30,2)</f>
        <v>0</v>
      </c>
      <c r="AX126" s="118">
        <f>ROUND(BB126*L29,2)</f>
        <v>0</v>
      </c>
      <c r="AY126" s="118">
        <f>ROUND(BC126*L30,2)</f>
        <v>0</v>
      </c>
      <c r="AZ126" s="118">
        <f>ROUND(AZ127+AZ128,2)</f>
        <v>0</v>
      </c>
      <c r="BA126" s="118">
        <f>ROUND(BA127+BA128,2)</f>
        <v>0</v>
      </c>
      <c r="BB126" s="118">
        <f>ROUND(BB127+BB128,2)</f>
        <v>0</v>
      </c>
      <c r="BC126" s="118">
        <f>ROUND(BC127+BC128,2)</f>
        <v>0</v>
      </c>
      <c r="BD126" s="120">
        <f>ROUND(BD127+BD128,2)</f>
        <v>0</v>
      </c>
      <c r="BE126" s="4"/>
      <c r="BS126" s="30" t="s">
        <v>68</v>
      </c>
      <c r="BT126" s="30" t="s">
        <v>138</v>
      </c>
      <c r="BV126" s="30" t="s">
        <v>71</v>
      </c>
      <c r="BW126" s="30" t="s">
        <v>255</v>
      </c>
      <c r="BX126" s="30" t="s">
        <v>252</v>
      </c>
      <c r="CL126" s="30" t="s">
        <v>3</v>
      </c>
    </row>
    <row r="127" s="4" customFormat="1" ht="23.25" customHeight="1">
      <c r="A127" s="121" t="s">
        <v>84</v>
      </c>
      <c r="B127" s="62"/>
      <c r="C127" s="10"/>
      <c r="D127" s="10"/>
      <c r="E127" s="10"/>
      <c r="F127" s="10"/>
      <c r="G127" s="10"/>
      <c r="H127" s="10"/>
      <c r="I127" s="113" t="s">
        <v>253</v>
      </c>
      <c r="J127" s="113"/>
      <c r="K127" s="113"/>
      <c r="L127" s="113"/>
      <c r="M127" s="113"/>
      <c r="N127" s="10"/>
      <c r="O127" s="113" t="s">
        <v>254</v>
      </c>
      <c r="P127" s="113"/>
      <c r="Q127" s="113"/>
      <c r="R127" s="113"/>
      <c r="S127" s="113"/>
      <c r="T127" s="113"/>
      <c r="U127" s="113"/>
      <c r="V127" s="113"/>
      <c r="W127" s="113"/>
      <c r="X127" s="113"/>
      <c r="Y127" s="113"/>
      <c r="Z127" s="113"/>
      <c r="AA127" s="113"/>
      <c r="AB127" s="113"/>
      <c r="AC127" s="113"/>
      <c r="AD127" s="113"/>
      <c r="AE127" s="113"/>
      <c r="AF127" s="113"/>
      <c r="AG127" s="115">
        <f>'22109P-III - 300 Vodohosp...'!J34</f>
        <v>0</v>
      </c>
      <c r="AH127" s="10"/>
      <c r="AI127" s="10"/>
      <c r="AJ127" s="10"/>
      <c r="AK127" s="10"/>
      <c r="AL127" s="10"/>
      <c r="AM127" s="10"/>
      <c r="AN127" s="115">
        <f>SUM(AG127,AT127)</f>
        <v>0</v>
      </c>
      <c r="AO127" s="10"/>
      <c r="AP127" s="10"/>
      <c r="AQ127" s="116" t="s">
        <v>82</v>
      </c>
      <c r="AR127" s="62"/>
      <c r="AS127" s="117">
        <v>0</v>
      </c>
      <c r="AT127" s="118">
        <f>ROUND(SUM(AV127:AW127),2)</f>
        <v>0</v>
      </c>
      <c r="AU127" s="119">
        <f>'22109P-III - 300 Vodohosp...'!P95</f>
        <v>0</v>
      </c>
      <c r="AV127" s="118">
        <f>'22109P-III - 300 Vodohosp...'!J37</f>
        <v>0</v>
      </c>
      <c r="AW127" s="118">
        <f>'22109P-III - 300 Vodohosp...'!J38</f>
        <v>0</v>
      </c>
      <c r="AX127" s="118">
        <f>'22109P-III - 300 Vodohosp...'!J39</f>
        <v>0</v>
      </c>
      <c r="AY127" s="118">
        <f>'22109P-III - 300 Vodohosp...'!J40</f>
        <v>0</v>
      </c>
      <c r="AZ127" s="118">
        <f>'22109P-III - 300 Vodohosp...'!F37</f>
        <v>0</v>
      </c>
      <c r="BA127" s="118">
        <f>'22109P-III - 300 Vodohosp...'!F38</f>
        <v>0</v>
      </c>
      <c r="BB127" s="118">
        <f>'22109P-III - 300 Vodohosp...'!F39</f>
        <v>0</v>
      </c>
      <c r="BC127" s="118">
        <f>'22109P-III - 300 Vodohosp...'!F40</f>
        <v>0</v>
      </c>
      <c r="BD127" s="120">
        <f>'22109P-III - 300 Vodohosp...'!F41</f>
        <v>0</v>
      </c>
      <c r="BE127" s="4"/>
      <c r="BT127" s="30" t="s">
        <v>150</v>
      </c>
      <c r="BU127" s="30" t="s">
        <v>224</v>
      </c>
      <c r="BV127" s="30" t="s">
        <v>71</v>
      </c>
      <c r="BW127" s="30" t="s">
        <v>255</v>
      </c>
      <c r="BX127" s="30" t="s">
        <v>252</v>
      </c>
      <c r="CL127" s="30" t="s">
        <v>3</v>
      </c>
    </row>
    <row r="128" s="4" customFormat="1" ht="16.5" customHeight="1">
      <c r="A128" s="4"/>
      <c r="B128" s="62"/>
      <c r="C128" s="10"/>
      <c r="D128" s="10"/>
      <c r="E128" s="10"/>
      <c r="F128" s="10"/>
      <c r="G128" s="10"/>
      <c r="H128" s="10"/>
      <c r="I128" s="113" t="s">
        <v>128</v>
      </c>
      <c r="J128" s="113"/>
      <c r="K128" s="113"/>
      <c r="L128" s="113"/>
      <c r="M128" s="113"/>
      <c r="N128" s="10"/>
      <c r="O128" s="113" t="s">
        <v>129</v>
      </c>
      <c r="P128" s="113"/>
      <c r="Q128" s="113"/>
      <c r="R128" s="113"/>
      <c r="S128" s="113"/>
      <c r="T128" s="113"/>
      <c r="U128" s="113"/>
      <c r="V128" s="113"/>
      <c r="W128" s="113"/>
      <c r="X128" s="113"/>
      <c r="Y128" s="113"/>
      <c r="Z128" s="113"/>
      <c r="AA128" s="113"/>
      <c r="AB128" s="113"/>
      <c r="AC128" s="113"/>
      <c r="AD128" s="113"/>
      <c r="AE128" s="113"/>
      <c r="AF128" s="113"/>
      <c r="AG128" s="114">
        <f>ROUND(AG129,2)</f>
        <v>0</v>
      </c>
      <c r="AH128" s="10"/>
      <c r="AI128" s="10"/>
      <c r="AJ128" s="10"/>
      <c r="AK128" s="10"/>
      <c r="AL128" s="10"/>
      <c r="AM128" s="10"/>
      <c r="AN128" s="115">
        <f>SUM(AG128,AT128)</f>
        <v>0</v>
      </c>
      <c r="AO128" s="10"/>
      <c r="AP128" s="10"/>
      <c r="AQ128" s="116" t="s">
        <v>82</v>
      </c>
      <c r="AR128" s="62"/>
      <c r="AS128" s="117">
        <f>ROUND(AS129,2)</f>
        <v>0</v>
      </c>
      <c r="AT128" s="118">
        <f>ROUND(SUM(AV128:AW128),2)</f>
        <v>0</v>
      </c>
      <c r="AU128" s="119">
        <f>ROUND(AU129,5)</f>
        <v>0</v>
      </c>
      <c r="AV128" s="118">
        <f>ROUND(AZ128*L29,2)</f>
        <v>0</v>
      </c>
      <c r="AW128" s="118">
        <f>ROUND(BA128*L30,2)</f>
        <v>0</v>
      </c>
      <c r="AX128" s="118">
        <f>ROUND(BB128*L29,2)</f>
        <v>0</v>
      </c>
      <c r="AY128" s="118">
        <f>ROUND(BC128*L30,2)</f>
        <v>0</v>
      </c>
      <c r="AZ128" s="118">
        <f>ROUND(AZ129,2)</f>
        <v>0</v>
      </c>
      <c r="BA128" s="118">
        <f>ROUND(BA129,2)</f>
        <v>0</v>
      </c>
      <c r="BB128" s="118">
        <f>ROUND(BB129,2)</f>
        <v>0</v>
      </c>
      <c r="BC128" s="118">
        <f>ROUND(BC129,2)</f>
        <v>0</v>
      </c>
      <c r="BD128" s="120">
        <f>ROUND(BD129,2)</f>
        <v>0</v>
      </c>
      <c r="BE128" s="4"/>
      <c r="BS128" s="30" t="s">
        <v>68</v>
      </c>
      <c r="BT128" s="30" t="s">
        <v>150</v>
      </c>
      <c r="BU128" s="30" t="s">
        <v>70</v>
      </c>
      <c r="BV128" s="30" t="s">
        <v>71</v>
      </c>
      <c r="BW128" s="30" t="s">
        <v>256</v>
      </c>
      <c r="BX128" s="30" t="s">
        <v>255</v>
      </c>
      <c r="CL128" s="30" t="s">
        <v>78</v>
      </c>
    </row>
    <row r="129" s="4" customFormat="1" ht="16.5" customHeight="1">
      <c r="A129" s="4"/>
      <c r="B129" s="62"/>
      <c r="C129" s="10"/>
      <c r="D129" s="10"/>
      <c r="E129" s="10"/>
      <c r="F129" s="10"/>
      <c r="G129" s="10"/>
      <c r="H129" s="10"/>
      <c r="I129" s="10"/>
      <c r="J129" s="113" t="s">
        <v>201</v>
      </c>
      <c r="K129" s="113"/>
      <c r="L129" s="113"/>
      <c r="M129" s="113"/>
      <c r="N129" s="113"/>
      <c r="O129" s="10"/>
      <c r="P129" s="113" t="s">
        <v>202</v>
      </c>
      <c r="Q129" s="113"/>
      <c r="R129" s="113"/>
      <c r="S129" s="113"/>
      <c r="T129" s="113"/>
      <c r="U129" s="113"/>
      <c r="V129" s="113"/>
      <c r="W129" s="113"/>
      <c r="X129" s="113"/>
      <c r="Y129" s="113"/>
      <c r="Z129" s="113"/>
      <c r="AA129" s="113"/>
      <c r="AB129" s="113"/>
      <c r="AC129" s="113"/>
      <c r="AD129" s="113"/>
      <c r="AE129" s="113"/>
      <c r="AF129" s="113"/>
      <c r="AG129" s="114">
        <f>ROUND(AG130+AG131,2)</f>
        <v>0</v>
      </c>
      <c r="AH129" s="10"/>
      <c r="AI129" s="10"/>
      <c r="AJ129" s="10"/>
      <c r="AK129" s="10"/>
      <c r="AL129" s="10"/>
      <c r="AM129" s="10"/>
      <c r="AN129" s="115">
        <f>SUM(AG129,AT129)</f>
        <v>0</v>
      </c>
      <c r="AO129" s="10"/>
      <c r="AP129" s="10"/>
      <c r="AQ129" s="116" t="s">
        <v>82</v>
      </c>
      <c r="AR129" s="62"/>
      <c r="AS129" s="117">
        <f>ROUND(AS130+AS131,2)</f>
        <v>0</v>
      </c>
      <c r="AT129" s="118">
        <f>ROUND(SUM(AV129:AW129),2)</f>
        <v>0</v>
      </c>
      <c r="AU129" s="119">
        <f>ROUND(AU130+AU131,5)</f>
        <v>0</v>
      </c>
      <c r="AV129" s="118">
        <f>ROUND(AZ129*L29,2)</f>
        <v>0</v>
      </c>
      <c r="AW129" s="118">
        <f>ROUND(BA129*L30,2)</f>
        <v>0</v>
      </c>
      <c r="AX129" s="118">
        <f>ROUND(BB129*L29,2)</f>
        <v>0</v>
      </c>
      <c r="AY129" s="118">
        <f>ROUND(BC129*L30,2)</f>
        <v>0</v>
      </c>
      <c r="AZ129" s="118">
        <f>ROUND(AZ130+AZ131,2)</f>
        <v>0</v>
      </c>
      <c r="BA129" s="118">
        <f>ROUND(BA130+BA131,2)</f>
        <v>0</v>
      </c>
      <c r="BB129" s="118">
        <f>ROUND(BB130+BB131,2)</f>
        <v>0</v>
      </c>
      <c r="BC129" s="118">
        <f>ROUND(BC130+BC131,2)</f>
        <v>0</v>
      </c>
      <c r="BD129" s="120">
        <f>ROUND(BD130+BD131,2)</f>
        <v>0</v>
      </c>
      <c r="BE129" s="4"/>
      <c r="BS129" s="30" t="s">
        <v>68</v>
      </c>
      <c r="BT129" s="30" t="s">
        <v>168</v>
      </c>
      <c r="BV129" s="30" t="s">
        <v>71</v>
      </c>
      <c r="BW129" s="30" t="s">
        <v>257</v>
      </c>
      <c r="BX129" s="30" t="s">
        <v>256</v>
      </c>
      <c r="CL129" s="30" t="s">
        <v>78</v>
      </c>
    </row>
    <row r="130" s="4" customFormat="1" ht="16.5" customHeight="1">
      <c r="A130" s="121" t="s">
        <v>84</v>
      </c>
      <c r="B130" s="62"/>
      <c r="C130" s="10"/>
      <c r="D130" s="10"/>
      <c r="E130" s="10"/>
      <c r="F130" s="10"/>
      <c r="G130" s="10"/>
      <c r="H130" s="10"/>
      <c r="I130" s="10"/>
      <c r="J130" s="10"/>
      <c r="K130" s="113" t="s">
        <v>201</v>
      </c>
      <c r="L130" s="113"/>
      <c r="M130" s="113"/>
      <c r="N130" s="113"/>
      <c r="O130" s="113"/>
      <c r="P130" s="10"/>
      <c r="Q130" s="113" t="s">
        <v>202</v>
      </c>
      <c r="R130" s="113"/>
      <c r="S130" s="113"/>
      <c r="T130" s="113"/>
      <c r="U130" s="113"/>
      <c r="V130" s="113"/>
      <c r="W130" s="113"/>
      <c r="X130" s="113"/>
      <c r="Y130" s="113"/>
      <c r="Z130" s="113"/>
      <c r="AA130" s="113"/>
      <c r="AB130" s="113"/>
      <c r="AC130" s="113"/>
      <c r="AD130" s="113"/>
      <c r="AE130" s="113"/>
      <c r="AF130" s="113"/>
      <c r="AG130" s="115">
        <f>'D703 - Mobiliář_02'!J34</f>
        <v>0</v>
      </c>
      <c r="AH130" s="10"/>
      <c r="AI130" s="10"/>
      <c r="AJ130" s="10"/>
      <c r="AK130" s="10"/>
      <c r="AL130" s="10"/>
      <c r="AM130" s="10"/>
      <c r="AN130" s="115">
        <f>SUM(AG130,AT130)</f>
        <v>0</v>
      </c>
      <c r="AO130" s="10"/>
      <c r="AP130" s="10"/>
      <c r="AQ130" s="116" t="s">
        <v>82</v>
      </c>
      <c r="AR130" s="62"/>
      <c r="AS130" s="117">
        <v>0</v>
      </c>
      <c r="AT130" s="118">
        <f>ROUND(SUM(AV130:AW130),2)</f>
        <v>0</v>
      </c>
      <c r="AU130" s="119">
        <f>'D703 - Mobiliář_02'!P98</f>
        <v>0</v>
      </c>
      <c r="AV130" s="118">
        <f>'D703 - Mobiliář_02'!J37</f>
        <v>0</v>
      </c>
      <c r="AW130" s="118">
        <f>'D703 - Mobiliář_02'!J38</f>
        <v>0</v>
      </c>
      <c r="AX130" s="118">
        <f>'D703 - Mobiliář_02'!J39</f>
        <v>0</v>
      </c>
      <c r="AY130" s="118">
        <f>'D703 - Mobiliář_02'!J40</f>
        <v>0</v>
      </c>
      <c r="AZ130" s="118">
        <f>'D703 - Mobiliář_02'!F37</f>
        <v>0</v>
      </c>
      <c r="BA130" s="118">
        <f>'D703 - Mobiliář_02'!F38</f>
        <v>0</v>
      </c>
      <c r="BB130" s="118">
        <f>'D703 - Mobiliář_02'!F39</f>
        <v>0</v>
      </c>
      <c r="BC130" s="118">
        <f>'D703 - Mobiliář_02'!F40</f>
        <v>0</v>
      </c>
      <c r="BD130" s="120">
        <f>'D703 - Mobiliář_02'!F41</f>
        <v>0</v>
      </c>
      <c r="BE130" s="4"/>
      <c r="BT130" s="30" t="s">
        <v>171</v>
      </c>
      <c r="BU130" s="30" t="s">
        <v>224</v>
      </c>
      <c r="BV130" s="30" t="s">
        <v>71</v>
      </c>
      <c r="BW130" s="30" t="s">
        <v>257</v>
      </c>
      <c r="BX130" s="30" t="s">
        <v>256</v>
      </c>
      <c r="CL130" s="30" t="s">
        <v>78</v>
      </c>
    </row>
    <row r="131" s="4" customFormat="1" ht="16.5" customHeight="1">
      <c r="A131" s="4"/>
      <c r="B131" s="62"/>
      <c r="C131" s="10"/>
      <c r="D131" s="10"/>
      <c r="E131" s="10"/>
      <c r="F131" s="10"/>
      <c r="G131" s="10"/>
      <c r="H131" s="10"/>
      <c r="I131" s="10"/>
      <c r="J131" s="10"/>
      <c r="K131" s="113" t="s">
        <v>204</v>
      </c>
      <c r="L131" s="113"/>
      <c r="M131" s="113"/>
      <c r="N131" s="113"/>
      <c r="O131" s="113"/>
      <c r="P131" s="10"/>
      <c r="Q131" s="113" t="s">
        <v>205</v>
      </c>
      <c r="R131" s="113"/>
      <c r="S131" s="113"/>
      <c r="T131" s="113"/>
      <c r="U131" s="113"/>
      <c r="V131" s="113"/>
      <c r="W131" s="113"/>
      <c r="X131" s="113"/>
      <c r="Y131" s="113"/>
      <c r="Z131" s="113"/>
      <c r="AA131" s="113"/>
      <c r="AB131" s="113"/>
      <c r="AC131" s="113"/>
      <c r="AD131" s="113"/>
      <c r="AE131" s="113"/>
      <c r="AF131" s="113"/>
      <c r="AG131" s="114">
        <f>ROUND(SUM(AG132:AG133),2)</f>
        <v>0</v>
      </c>
      <c r="AH131" s="10"/>
      <c r="AI131" s="10"/>
      <c r="AJ131" s="10"/>
      <c r="AK131" s="10"/>
      <c r="AL131" s="10"/>
      <c r="AM131" s="10"/>
      <c r="AN131" s="115">
        <f>SUM(AG131,AT131)</f>
        <v>0</v>
      </c>
      <c r="AO131" s="10"/>
      <c r="AP131" s="10"/>
      <c r="AQ131" s="116" t="s">
        <v>82</v>
      </c>
      <c r="AR131" s="62"/>
      <c r="AS131" s="117">
        <f>ROUND(SUM(AS132:AS133),2)</f>
        <v>0</v>
      </c>
      <c r="AT131" s="118">
        <f>ROUND(SUM(AV131:AW131),2)</f>
        <v>0</v>
      </c>
      <c r="AU131" s="119">
        <f>ROUND(SUM(AU132:AU133),5)</f>
        <v>0</v>
      </c>
      <c r="AV131" s="118">
        <f>ROUND(AZ131*L29,2)</f>
        <v>0</v>
      </c>
      <c r="AW131" s="118">
        <f>ROUND(BA131*L30,2)</f>
        <v>0</v>
      </c>
      <c r="AX131" s="118">
        <f>ROUND(BB131*L29,2)</f>
        <v>0</v>
      </c>
      <c r="AY131" s="118">
        <f>ROUND(BC131*L30,2)</f>
        <v>0</v>
      </c>
      <c r="AZ131" s="118">
        <f>ROUND(SUM(AZ132:AZ133),2)</f>
        <v>0</v>
      </c>
      <c r="BA131" s="118">
        <f>ROUND(SUM(BA132:BA133),2)</f>
        <v>0</v>
      </c>
      <c r="BB131" s="118">
        <f>ROUND(SUM(BB132:BB133),2)</f>
        <v>0</v>
      </c>
      <c r="BC131" s="118">
        <f>ROUND(SUM(BC132:BC133),2)</f>
        <v>0</v>
      </c>
      <c r="BD131" s="120">
        <f>ROUND(SUM(BD132:BD133),2)</f>
        <v>0</v>
      </c>
      <c r="BE131" s="4"/>
      <c r="BS131" s="30" t="s">
        <v>68</v>
      </c>
      <c r="BT131" s="30" t="s">
        <v>171</v>
      </c>
      <c r="BU131" s="30" t="s">
        <v>70</v>
      </c>
      <c r="BV131" s="30" t="s">
        <v>71</v>
      </c>
      <c r="BW131" s="30" t="s">
        <v>258</v>
      </c>
      <c r="BX131" s="30" t="s">
        <v>257</v>
      </c>
      <c r="CL131" s="30" t="s">
        <v>78</v>
      </c>
    </row>
    <row r="132" s="4" customFormat="1" ht="23.25" customHeight="1">
      <c r="A132" s="121" t="s">
        <v>84</v>
      </c>
      <c r="B132" s="62"/>
      <c r="C132" s="10"/>
      <c r="D132" s="10"/>
      <c r="E132" s="10"/>
      <c r="F132" s="10"/>
      <c r="G132" s="10"/>
      <c r="H132" s="10"/>
      <c r="I132" s="10"/>
      <c r="J132" s="10"/>
      <c r="K132" s="10"/>
      <c r="L132" s="113" t="s">
        <v>259</v>
      </c>
      <c r="M132" s="113"/>
      <c r="N132" s="113"/>
      <c r="O132" s="113"/>
      <c r="P132" s="113"/>
      <c r="Q132" s="10"/>
      <c r="R132" s="113" t="s">
        <v>260</v>
      </c>
      <c r="S132" s="113"/>
      <c r="T132" s="113"/>
      <c r="U132" s="113"/>
      <c r="V132" s="113"/>
      <c r="W132" s="113"/>
      <c r="X132" s="113"/>
      <c r="Y132" s="113"/>
      <c r="Z132" s="113"/>
      <c r="AA132" s="113"/>
      <c r="AB132" s="113"/>
      <c r="AC132" s="113"/>
      <c r="AD132" s="113"/>
      <c r="AE132" s="113"/>
      <c r="AF132" s="113"/>
      <c r="AG132" s="115">
        <f>'Objekt2 - Vegetační úprav...'!J34</f>
        <v>0</v>
      </c>
      <c r="AH132" s="10"/>
      <c r="AI132" s="10"/>
      <c r="AJ132" s="10"/>
      <c r="AK132" s="10"/>
      <c r="AL132" s="10"/>
      <c r="AM132" s="10"/>
      <c r="AN132" s="115">
        <f>SUM(AG132,AT132)</f>
        <v>0</v>
      </c>
      <c r="AO132" s="10"/>
      <c r="AP132" s="10"/>
      <c r="AQ132" s="116" t="s">
        <v>82</v>
      </c>
      <c r="AR132" s="62"/>
      <c r="AS132" s="117">
        <v>0</v>
      </c>
      <c r="AT132" s="118">
        <f>ROUND(SUM(AV132:AW132),2)</f>
        <v>0</v>
      </c>
      <c r="AU132" s="119">
        <f>'Objekt2 - Vegetační úprav...'!P98</f>
        <v>0</v>
      </c>
      <c r="AV132" s="118">
        <f>'Objekt2 - Vegetační úprav...'!J37</f>
        <v>0</v>
      </c>
      <c r="AW132" s="118">
        <f>'Objekt2 - Vegetační úprav...'!J38</f>
        <v>0</v>
      </c>
      <c r="AX132" s="118">
        <f>'Objekt2 - Vegetační úprav...'!J39</f>
        <v>0</v>
      </c>
      <c r="AY132" s="118">
        <f>'Objekt2 - Vegetační úprav...'!J40</f>
        <v>0</v>
      </c>
      <c r="AZ132" s="118">
        <f>'Objekt2 - Vegetační úprav...'!F37</f>
        <v>0</v>
      </c>
      <c r="BA132" s="118">
        <f>'Objekt2 - Vegetační úprav...'!F38</f>
        <v>0</v>
      </c>
      <c r="BB132" s="118">
        <f>'Objekt2 - Vegetační úprav...'!F39</f>
        <v>0</v>
      </c>
      <c r="BC132" s="118">
        <f>'Objekt2 - Vegetační úprav...'!F40</f>
        <v>0</v>
      </c>
      <c r="BD132" s="120">
        <f>'Objekt2 - Vegetační úprav...'!F41</f>
        <v>0</v>
      </c>
      <c r="BE132" s="4"/>
      <c r="BT132" s="30" t="s">
        <v>183</v>
      </c>
      <c r="BV132" s="30" t="s">
        <v>71</v>
      </c>
      <c r="BW132" s="30" t="s">
        <v>261</v>
      </c>
      <c r="BX132" s="30" t="s">
        <v>258</v>
      </c>
      <c r="CL132" s="30" t="s">
        <v>3</v>
      </c>
    </row>
    <row r="133" s="4" customFormat="1" ht="23.25" customHeight="1">
      <c r="A133" s="121" t="s">
        <v>84</v>
      </c>
      <c r="B133" s="62"/>
      <c r="C133" s="10"/>
      <c r="D133" s="10"/>
      <c r="E133" s="10"/>
      <c r="F133" s="10"/>
      <c r="G133" s="10"/>
      <c r="H133" s="10"/>
      <c r="I133" s="10"/>
      <c r="J133" s="10"/>
      <c r="K133" s="10"/>
      <c r="L133" s="113" t="s">
        <v>262</v>
      </c>
      <c r="M133" s="113"/>
      <c r="N133" s="113"/>
      <c r="O133" s="113"/>
      <c r="P133" s="113"/>
      <c r="Q133" s="10"/>
      <c r="R133" s="113" t="s">
        <v>263</v>
      </c>
      <c r="S133" s="113"/>
      <c r="T133" s="113"/>
      <c r="U133" s="113"/>
      <c r="V133" s="113"/>
      <c r="W133" s="113"/>
      <c r="X133" s="113"/>
      <c r="Y133" s="113"/>
      <c r="Z133" s="113"/>
      <c r="AA133" s="113"/>
      <c r="AB133" s="113"/>
      <c r="AC133" s="113"/>
      <c r="AD133" s="113"/>
      <c r="AE133" s="113"/>
      <c r="AF133" s="113"/>
      <c r="AG133" s="115">
        <f>'Objekt7 -  Vegetační úpra...'!J34</f>
        <v>0</v>
      </c>
      <c r="AH133" s="10"/>
      <c r="AI133" s="10"/>
      <c r="AJ133" s="10"/>
      <c r="AK133" s="10"/>
      <c r="AL133" s="10"/>
      <c r="AM133" s="10"/>
      <c r="AN133" s="115">
        <f>SUM(AG133,AT133)</f>
        <v>0</v>
      </c>
      <c r="AO133" s="10"/>
      <c r="AP133" s="10"/>
      <c r="AQ133" s="116" t="s">
        <v>82</v>
      </c>
      <c r="AR133" s="62"/>
      <c r="AS133" s="117">
        <v>0</v>
      </c>
      <c r="AT133" s="118">
        <f>ROUND(SUM(AV133:AW133),2)</f>
        <v>0</v>
      </c>
      <c r="AU133" s="119">
        <f>'Objekt7 -  Vegetační úpra...'!P97</f>
        <v>0</v>
      </c>
      <c r="AV133" s="118">
        <f>'Objekt7 -  Vegetační úpra...'!J37</f>
        <v>0</v>
      </c>
      <c r="AW133" s="118">
        <f>'Objekt7 -  Vegetační úpra...'!J38</f>
        <v>0</v>
      </c>
      <c r="AX133" s="118">
        <f>'Objekt7 -  Vegetační úpra...'!J39</f>
        <v>0</v>
      </c>
      <c r="AY133" s="118">
        <f>'Objekt7 -  Vegetační úpra...'!J40</f>
        <v>0</v>
      </c>
      <c r="AZ133" s="118">
        <f>'Objekt7 -  Vegetační úpra...'!F37</f>
        <v>0</v>
      </c>
      <c r="BA133" s="118">
        <f>'Objekt7 -  Vegetační úpra...'!F38</f>
        <v>0</v>
      </c>
      <c r="BB133" s="118">
        <f>'Objekt7 -  Vegetační úpra...'!F39</f>
        <v>0</v>
      </c>
      <c r="BC133" s="118">
        <f>'Objekt7 -  Vegetační úpra...'!F40</f>
        <v>0</v>
      </c>
      <c r="BD133" s="120">
        <f>'Objekt7 -  Vegetační úpra...'!F41</f>
        <v>0</v>
      </c>
      <c r="BE133" s="4"/>
      <c r="BT133" s="30" t="s">
        <v>183</v>
      </c>
      <c r="BV133" s="30" t="s">
        <v>71</v>
      </c>
      <c r="BW133" s="30" t="s">
        <v>264</v>
      </c>
      <c r="BX133" s="30" t="s">
        <v>258</v>
      </c>
      <c r="CL133" s="30" t="s">
        <v>3</v>
      </c>
    </row>
    <row r="134" s="7" customFormat="1" ht="24.75" customHeight="1">
      <c r="A134" s="7"/>
      <c r="B134" s="101"/>
      <c r="C134" s="102"/>
      <c r="D134" s="103" t="s">
        <v>265</v>
      </c>
      <c r="E134" s="103"/>
      <c r="F134" s="103"/>
      <c r="G134" s="103"/>
      <c r="H134" s="103"/>
      <c r="I134" s="104"/>
      <c r="J134" s="103" t="s">
        <v>266</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5">
        <f>ROUND(AG135+AG136,2)</f>
        <v>0</v>
      </c>
      <c r="AH134" s="104"/>
      <c r="AI134" s="104"/>
      <c r="AJ134" s="104"/>
      <c r="AK134" s="104"/>
      <c r="AL134" s="104"/>
      <c r="AM134" s="104"/>
      <c r="AN134" s="106">
        <f>SUM(AG134,AT134)</f>
        <v>0</v>
      </c>
      <c r="AO134" s="104"/>
      <c r="AP134" s="104"/>
      <c r="AQ134" s="107" t="s">
        <v>75</v>
      </c>
      <c r="AR134" s="101"/>
      <c r="AS134" s="108">
        <f>ROUND(AS135+AS136,2)</f>
        <v>0</v>
      </c>
      <c r="AT134" s="109">
        <f>ROUND(SUM(AV134:AW134),2)</f>
        <v>0</v>
      </c>
      <c r="AU134" s="110">
        <f>ROUND(AU135+AU136,5)</f>
        <v>0</v>
      </c>
      <c r="AV134" s="109">
        <f>ROUND(AZ134*L29,2)</f>
        <v>0</v>
      </c>
      <c r="AW134" s="109">
        <f>ROUND(BA134*L30,2)</f>
        <v>0</v>
      </c>
      <c r="AX134" s="109">
        <f>ROUND(BB134*L29,2)</f>
        <v>0</v>
      </c>
      <c r="AY134" s="109">
        <f>ROUND(BC134*L30,2)</f>
        <v>0</v>
      </c>
      <c r="AZ134" s="109">
        <f>ROUND(AZ135+AZ136,2)</f>
        <v>0</v>
      </c>
      <c r="BA134" s="109">
        <f>ROUND(BA135+BA136,2)</f>
        <v>0</v>
      </c>
      <c r="BB134" s="109">
        <f>ROUND(BB135+BB136,2)</f>
        <v>0</v>
      </c>
      <c r="BC134" s="109">
        <f>ROUND(BC135+BC136,2)</f>
        <v>0</v>
      </c>
      <c r="BD134" s="111">
        <f>ROUND(BD135+BD136,2)</f>
        <v>0</v>
      </c>
      <c r="BE134" s="7"/>
      <c r="BS134" s="112" t="s">
        <v>68</v>
      </c>
      <c r="BT134" s="112" t="s">
        <v>76</v>
      </c>
      <c r="BU134" s="112" t="s">
        <v>70</v>
      </c>
      <c r="BV134" s="112" t="s">
        <v>71</v>
      </c>
      <c r="BW134" s="112" t="s">
        <v>267</v>
      </c>
      <c r="BX134" s="112" t="s">
        <v>5</v>
      </c>
      <c r="CL134" s="112" t="s">
        <v>3</v>
      </c>
      <c r="CM134" s="112" t="s">
        <v>79</v>
      </c>
    </row>
    <row r="135" s="4" customFormat="1" ht="16.5" customHeight="1">
      <c r="A135" s="121" t="s">
        <v>84</v>
      </c>
      <c r="B135" s="62"/>
      <c r="C135" s="10"/>
      <c r="D135" s="10"/>
      <c r="E135" s="113" t="s">
        <v>80</v>
      </c>
      <c r="F135" s="113"/>
      <c r="G135" s="113"/>
      <c r="H135" s="113"/>
      <c r="I135" s="113"/>
      <c r="J135" s="10"/>
      <c r="K135" s="113" t="s">
        <v>81</v>
      </c>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5">
        <f>'SO00 - Objekty přípravy s..._02'!J32</f>
        <v>0</v>
      </c>
      <c r="AH135" s="10"/>
      <c r="AI135" s="10"/>
      <c r="AJ135" s="10"/>
      <c r="AK135" s="10"/>
      <c r="AL135" s="10"/>
      <c r="AM135" s="10"/>
      <c r="AN135" s="115">
        <f>SUM(AG135,AT135)</f>
        <v>0</v>
      </c>
      <c r="AO135" s="10"/>
      <c r="AP135" s="10"/>
      <c r="AQ135" s="116" t="s">
        <v>82</v>
      </c>
      <c r="AR135" s="62"/>
      <c r="AS135" s="117">
        <v>0</v>
      </c>
      <c r="AT135" s="118">
        <f>ROUND(SUM(AV135:AW135),2)</f>
        <v>0</v>
      </c>
      <c r="AU135" s="119">
        <f>'SO00 - Objekty přípravy s..._02'!P92</f>
        <v>0</v>
      </c>
      <c r="AV135" s="118">
        <f>'SO00 - Objekty přípravy s..._02'!J35</f>
        <v>0</v>
      </c>
      <c r="AW135" s="118">
        <f>'SO00 - Objekty přípravy s..._02'!J36</f>
        <v>0</v>
      </c>
      <c r="AX135" s="118">
        <f>'SO00 - Objekty přípravy s..._02'!J37</f>
        <v>0</v>
      </c>
      <c r="AY135" s="118">
        <f>'SO00 - Objekty přípravy s..._02'!J38</f>
        <v>0</v>
      </c>
      <c r="AZ135" s="118">
        <f>'SO00 - Objekty přípravy s..._02'!F35</f>
        <v>0</v>
      </c>
      <c r="BA135" s="118">
        <f>'SO00 - Objekty přípravy s..._02'!F36</f>
        <v>0</v>
      </c>
      <c r="BB135" s="118">
        <f>'SO00 - Objekty přípravy s..._02'!F37</f>
        <v>0</v>
      </c>
      <c r="BC135" s="118">
        <f>'SO00 - Objekty přípravy s..._02'!F38</f>
        <v>0</v>
      </c>
      <c r="BD135" s="120">
        <f>'SO00 - Objekty přípravy s..._02'!F39</f>
        <v>0</v>
      </c>
      <c r="BE135" s="4"/>
      <c r="BT135" s="30" t="s">
        <v>79</v>
      </c>
      <c r="BV135" s="30" t="s">
        <v>71</v>
      </c>
      <c r="BW135" s="30" t="s">
        <v>268</v>
      </c>
      <c r="BX135" s="30" t="s">
        <v>267</v>
      </c>
      <c r="CL135" s="30" t="s">
        <v>78</v>
      </c>
    </row>
    <row r="136" s="4" customFormat="1" ht="16.5" customHeight="1">
      <c r="A136" s="4"/>
      <c r="B136" s="62"/>
      <c r="C136" s="10"/>
      <c r="D136" s="10"/>
      <c r="E136" s="113" t="s">
        <v>92</v>
      </c>
      <c r="F136" s="113"/>
      <c r="G136" s="113"/>
      <c r="H136" s="113"/>
      <c r="I136" s="113"/>
      <c r="J136" s="10"/>
      <c r="K136" s="113" t="s">
        <v>93</v>
      </c>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4">
        <f>ROUND(AG137,2)</f>
        <v>0</v>
      </c>
      <c r="AH136" s="10"/>
      <c r="AI136" s="10"/>
      <c r="AJ136" s="10"/>
      <c r="AK136" s="10"/>
      <c r="AL136" s="10"/>
      <c r="AM136" s="10"/>
      <c r="AN136" s="115">
        <f>SUM(AG136,AT136)</f>
        <v>0</v>
      </c>
      <c r="AO136" s="10"/>
      <c r="AP136" s="10"/>
      <c r="AQ136" s="116" t="s">
        <v>82</v>
      </c>
      <c r="AR136" s="62"/>
      <c r="AS136" s="117">
        <f>ROUND(AS137,2)</f>
        <v>0</v>
      </c>
      <c r="AT136" s="118">
        <f>ROUND(SUM(AV136:AW136),2)</f>
        <v>0</v>
      </c>
      <c r="AU136" s="119">
        <f>ROUND(AU137,5)</f>
        <v>0</v>
      </c>
      <c r="AV136" s="118">
        <f>ROUND(AZ136*L29,2)</f>
        <v>0</v>
      </c>
      <c r="AW136" s="118">
        <f>ROUND(BA136*L30,2)</f>
        <v>0</v>
      </c>
      <c r="AX136" s="118">
        <f>ROUND(BB136*L29,2)</f>
        <v>0</v>
      </c>
      <c r="AY136" s="118">
        <f>ROUND(BC136*L30,2)</f>
        <v>0</v>
      </c>
      <c r="AZ136" s="118">
        <f>ROUND(AZ137,2)</f>
        <v>0</v>
      </c>
      <c r="BA136" s="118">
        <f>ROUND(BA137,2)</f>
        <v>0</v>
      </c>
      <c r="BB136" s="118">
        <f>ROUND(BB137,2)</f>
        <v>0</v>
      </c>
      <c r="BC136" s="118">
        <f>ROUND(BC137,2)</f>
        <v>0</v>
      </c>
      <c r="BD136" s="120">
        <f>ROUND(BD137,2)</f>
        <v>0</v>
      </c>
      <c r="BE136" s="4"/>
      <c r="BS136" s="30" t="s">
        <v>68</v>
      </c>
      <c r="BT136" s="30" t="s">
        <v>79</v>
      </c>
      <c r="BU136" s="30" t="s">
        <v>70</v>
      </c>
      <c r="BV136" s="30" t="s">
        <v>71</v>
      </c>
      <c r="BW136" s="30" t="s">
        <v>269</v>
      </c>
      <c r="BX136" s="30" t="s">
        <v>267</v>
      </c>
      <c r="CL136" s="30" t="s">
        <v>78</v>
      </c>
    </row>
    <row r="137" s="4" customFormat="1" ht="23.25" customHeight="1">
      <c r="A137" s="4"/>
      <c r="B137" s="62"/>
      <c r="C137" s="10"/>
      <c r="D137" s="10"/>
      <c r="E137" s="10"/>
      <c r="F137" s="113" t="s">
        <v>270</v>
      </c>
      <c r="G137" s="113"/>
      <c r="H137" s="113"/>
      <c r="I137" s="113"/>
      <c r="J137" s="113"/>
      <c r="K137" s="10"/>
      <c r="L137" s="113" t="s">
        <v>271</v>
      </c>
      <c r="M137" s="113"/>
      <c r="N137" s="113"/>
      <c r="O137" s="113"/>
      <c r="P137" s="113"/>
      <c r="Q137" s="113"/>
      <c r="R137" s="113"/>
      <c r="S137" s="113"/>
      <c r="T137" s="113"/>
      <c r="U137" s="113"/>
      <c r="V137" s="113"/>
      <c r="W137" s="113"/>
      <c r="X137" s="113"/>
      <c r="Y137" s="113"/>
      <c r="Z137" s="113"/>
      <c r="AA137" s="113"/>
      <c r="AB137" s="113"/>
      <c r="AC137" s="113"/>
      <c r="AD137" s="113"/>
      <c r="AE137" s="113"/>
      <c r="AF137" s="113"/>
      <c r="AG137" s="114">
        <f>ROUND(AG138+AG139,2)</f>
        <v>0</v>
      </c>
      <c r="AH137" s="10"/>
      <c r="AI137" s="10"/>
      <c r="AJ137" s="10"/>
      <c r="AK137" s="10"/>
      <c r="AL137" s="10"/>
      <c r="AM137" s="10"/>
      <c r="AN137" s="115">
        <f>SUM(AG137,AT137)</f>
        <v>0</v>
      </c>
      <c r="AO137" s="10"/>
      <c r="AP137" s="10"/>
      <c r="AQ137" s="116" t="s">
        <v>82</v>
      </c>
      <c r="AR137" s="62"/>
      <c r="AS137" s="117">
        <f>ROUND(AS138+AS139,2)</f>
        <v>0</v>
      </c>
      <c r="AT137" s="118">
        <f>ROUND(SUM(AV137:AW137),2)</f>
        <v>0</v>
      </c>
      <c r="AU137" s="119">
        <f>ROUND(AU138+AU139,5)</f>
        <v>0</v>
      </c>
      <c r="AV137" s="118">
        <f>ROUND(AZ137*L29,2)</f>
        <v>0</v>
      </c>
      <c r="AW137" s="118">
        <f>ROUND(BA137*L30,2)</f>
        <v>0</v>
      </c>
      <c r="AX137" s="118">
        <f>ROUND(BB137*L29,2)</f>
        <v>0</v>
      </c>
      <c r="AY137" s="118">
        <f>ROUND(BC137*L30,2)</f>
        <v>0</v>
      </c>
      <c r="AZ137" s="118">
        <f>ROUND(AZ138+AZ139,2)</f>
        <v>0</v>
      </c>
      <c r="BA137" s="118">
        <f>ROUND(BA138+BA139,2)</f>
        <v>0</v>
      </c>
      <c r="BB137" s="118">
        <f>ROUND(BB138+BB139,2)</f>
        <v>0</v>
      </c>
      <c r="BC137" s="118">
        <f>ROUND(BC138+BC139,2)</f>
        <v>0</v>
      </c>
      <c r="BD137" s="120">
        <f>ROUND(BD138+BD139,2)</f>
        <v>0</v>
      </c>
      <c r="BE137" s="4"/>
      <c r="BS137" s="30" t="s">
        <v>68</v>
      </c>
      <c r="BT137" s="30" t="s">
        <v>87</v>
      </c>
      <c r="BV137" s="30" t="s">
        <v>71</v>
      </c>
      <c r="BW137" s="30" t="s">
        <v>272</v>
      </c>
      <c r="BX137" s="30" t="s">
        <v>269</v>
      </c>
      <c r="CL137" s="30" t="s">
        <v>3</v>
      </c>
    </row>
    <row r="138" s="4" customFormat="1" ht="23.25" customHeight="1">
      <c r="A138" s="121" t="s">
        <v>84</v>
      </c>
      <c r="B138" s="62"/>
      <c r="C138" s="10"/>
      <c r="D138" s="10"/>
      <c r="E138" s="10"/>
      <c r="F138" s="10"/>
      <c r="G138" s="113" t="s">
        <v>270</v>
      </c>
      <c r="H138" s="113"/>
      <c r="I138" s="113"/>
      <c r="J138" s="113"/>
      <c r="K138" s="113"/>
      <c r="L138" s="10"/>
      <c r="M138" s="113" t="s">
        <v>271</v>
      </c>
      <c r="N138" s="113"/>
      <c r="O138" s="113"/>
      <c r="P138" s="113"/>
      <c r="Q138" s="113"/>
      <c r="R138" s="113"/>
      <c r="S138" s="113"/>
      <c r="T138" s="113"/>
      <c r="U138" s="113"/>
      <c r="V138" s="113"/>
      <c r="W138" s="113"/>
      <c r="X138" s="113"/>
      <c r="Y138" s="113"/>
      <c r="Z138" s="113"/>
      <c r="AA138" s="113"/>
      <c r="AB138" s="113"/>
      <c r="AC138" s="113"/>
      <c r="AD138" s="113"/>
      <c r="AE138" s="113"/>
      <c r="AF138" s="113"/>
      <c r="AG138" s="115">
        <f>'SO 101.4 - Etapa IV.'!J34</f>
        <v>0</v>
      </c>
      <c r="AH138" s="10"/>
      <c r="AI138" s="10"/>
      <c r="AJ138" s="10"/>
      <c r="AK138" s="10"/>
      <c r="AL138" s="10"/>
      <c r="AM138" s="10"/>
      <c r="AN138" s="115">
        <f>SUM(AG138,AT138)</f>
        <v>0</v>
      </c>
      <c r="AO138" s="10"/>
      <c r="AP138" s="10"/>
      <c r="AQ138" s="116" t="s">
        <v>82</v>
      </c>
      <c r="AR138" s="62"/>
      <c r="AS138" s="117">
        <v>0</v>
      </c>
      <c r="AT138" s="118">
        <f>ROUND(SUM(AV138:AW138),2)</f>
        <v>0</v>
      </c>
      <c r="AU138" s="119">
        <f>'SO 101.4 - Etapa IV.'!P100</f>
        <v>0</v>
      </c>
      <c r="AV138" s="118">
        <f>'SO 101.4 - Etapa IV.'!J37</f>
        <v>0</v>
      </c>
      <c r="AW138" s="118">
        <f>'SO 101.4 - Etapa IV.'!J38</f>
        <v>0</v>
      </c>
      <c r="AX138" s="118">
        <f>'SO 101.4 - Etapa IV.'!J39</f>
        <v>0</v>
      </c>
      <c r="AY138" s="118">
        <f>'SO 101.4 - Etapa IV.'!J40</f>
        <v>0</v>
      </c>
      <c r="AZ138" s="118">
        <f>'SO 101.4 - Etapa IV.'!F37</f>
        <v>0</v>
      </c>
      <c r="BA138" s="118">
        <f>'SO 101.4 - Etapa IV.'!F38</f>
        <v>0</v>
      </c>
      <c r="BB138" s="118">
        <f>'SO 101.4 - Etapa IV.'!F39</f>
        <v>0</v>
      </c>
      <c r="BC138" s="118">
        <f>'SO 101.4 - Etapa IV.'!F40</f>
        <v>0</v>
      </c>
      <c r="BD138" s="120">
        <f>'SO 101.4 - Etapa IV.'!F41</f>
        <v>0</v>
      </c>
      <c r="BE138" s="4"/>
      <c r="BT138" s="30" t="s">
        <v>113</v>
      </c>
      <c r="BU138" s="30" t="s">
        <v>224</v>
      </c>
      <c r="BV138" s="30" t="s">
        <v>71</v>
      </c>
      <c r="BW138" s="30" t="s">
        <v>272</v>
      </c>
      <c r="BX138" s="30" t="s">
        <v>269</v>
      </c>
      <c r="CL138" s="30" t="s">
        <v>3</v>
      </c>
    </row>
    <row r="139" s="4" customFormat="1" ht="16.5" customHeight="1">
      <c r="A139" s="4"/>
      <c r="B139" s="62"/>
      <c r="C139" s="10"/>
      <c r="D139" s="10"/>
      <c r="E139" s="10"/>
      <c r="F139" s="10"/>
      <c r="G139" s="113" t="s">
        <v>101</v>
      </c>
      <c r="H139" s="113"/>
      <c r="I139" s="113"/>
      <c r="J139" s="113"/>
      <c r="K139" s="113"/>
      <c r="L139" s="10"/>
      <c r="M139" s="113" t="s">
        <v>102</v>
      </c>
      <c r="N139" s="113"/>
      <c r="O139" s="113"/>
      <c r="P139" s="113"/>
      <c r="Q139" s="113"/>
      <c r="R139" s="113"/>
      <c r="S139" s="113"/>
      <c r="T139" s="113"/>
      <c r="U139" s="113"/>
      <c r="V139" s="113"/>
      <c r="W139" s="113"/>
      <c r="X139" s="113"/>
      <c r="Y139" s="113"/>
      <c r="Z139" s="113"/>
      <c r="AA139" s="113"/>
      <c r="AB139" s="113"/>
      <c r="AC139" s="113"/>
      <c r="AD139" s="113"/>
      <c r="AE139" s="113"/>
      <c r="AF139" s="113"/>
      <c r="AG139" s="114">
        <f>ROUND(AG140,2)</f>
        <v>0</v>
      </c>
      <c r="AH139" s="10"/>
      <c r="AI139" s="10"/>
      <c r="AJ139" s="10"/>
      <c r="AK139" s="10"/>
      <c r="AL139" s="10"/>
      <c r="AM139" s="10"/>
      <c r="AN139" s="115">
        <f>SUM(AG139,AT139)</f>
        <v>0</v>
      </c>
      <c r="AO139" s="10"/>
      <c r="AP139" s="10"/>
      <c r="AQ139" s="116" t="s">
        <v>82</v>
      </c>
      <c r="AR139" s="62"/>
      <c r="AS139" s="117">
        <f>ROUND(AS140,2)</f>
        <v>0</v>
      </c>
      <c r="AT139" s="118">
        <f>ROUND(SUM(AV139:AW139),2)</f>
        <v>0</v>
      </c>
      <c r="AU139" s="119">
        <f>ROUND(AU140,5)</f>
        <v>0</v>
      </c>
      <c r="AV139" s="118">
        <f>ROUND(AZ139*L29,2)</f>
        <v>0</v>
      </c>
      <c r="AW139" s="118">
        <f>ROUND(BA139*L30,2)</f>
        <v>0</v>
      </c>
      <c r="AX139" s="118">
        <f>ROUND(BB139*L29,2)</f>
        <v>0</v>
      </c>
      <c r="AY139" s="118">
        <f>ROUND(BC139*L30,2)</f>
        <v>0</v>
      </c>
      <c r="AZ139" s="118">
        <f>ROUND(AZ140,2)</f>
        <v>0</v>
      </c>
      <c r="BA139" s="118">
        <f>ROUND(BA140,2)</f>
        <v>0</v>
      </c>
      <c r="BB139" s="118">
        <f>ROUND(BB140,2)</f>
        <v>0</v>
      </c>
      <c r="BC139" s="118">
        <f>ROUND(BC140,2)</f>
        <v>0</v>
      </c>
      <c r="BD139" s="120">
        <f>ROUND(BD140,2)</f>
        <v>0</v>
      </c>
      <c r="BE139" s="4"/>
      <c r="BS139" s="30" t="s">
        <v>68</v>
      </c>
      <c r="BT139" s="30" t="s">
        <v>113</v>
      </c>
      <c r="BU139" s="30" t="s">
        <v>70</v>
      </c>
      <c r="BV139" s="30" t="s">
        <v>71</v>
      </c>
      <c r="BW139" s="30" t="s">
        <v>273</v>
      </c>
      <c r="BX139" s="30" t="s">
        <v>272</v>
      </c>
      <c r="CL139" s="30" t="s">
        <v>78</v>
      </c>
    </row>
    <row r="140" s="4" customFormat="1" ht="23.25" customHeight="1">
      <c r="A140" s="4"/>
      <c r="B140" s="62"/>
      <c r="C140" s="10"/>
      <c r="D140" s="10"/>
      <c r="E140" s="10"/>
      <c r="F140" s="10"/>
      <c r="G140" s="10"/>
      <c r="H140" s="113" t="s">
        <v>274</v>
      </c>
      <c r="I140" s="113"/>
      <c r="J140" s="113"/>
      <c r="K140" s="113"/>
      <c r="L140" s="113"/>
      <c r="M140" s="10"/>
      <c r="N140" s="113" t="s">
        <v>275</v>
      </c>
      <c r="O140" s="113"/>
      <c r="P140" s="113"/>
      <c r="Q140" s="113"/>
      <c r="R140" s="113"/>
      <c r="S140" s="113"/>
      <c r="T140" s="113"/>
      <c r="U140" s="113"/>
      <c r="V140" s="113"/>
      <c r="W140" s="113"/>
      <c r="X140" s="113"/>
      <c r="Y140" s="113"/>
      <c r="Z140" s="113"/>
      <c r="AA140" s="113"/>
      <c r="AB140" s="113"/>
      <c r="AC140" s="113"/>
      <c r="AD140" s="113"/>
      <c r="AE140" s="113"/>
      <c r="AF140" s="113"/>
      <c r="AG140" s="114">
        <f>ROUND(AG141+AG142,2)</f>
        <v>0</v>
      </c>
      <c r="AH140" s="10"/>
      <c r="AI140" s="10"/>
      <c r="AJ140" s="10"/>
      <c r="AK140" s="10"/>
      <c r="AL140" s="10"/>
      <c r="AM140" s="10"/>
      <c r="AN140" s="115">
        <f>SUM(AG140,AT140)</f>
        <v>0</v>
      </c>
      <c r="AO140" s="10"/>
      <c r="AP140" s="10"/>
      <c r="AQ140" s="116" t="s">
        <v>82</v>
      </c>
      <c r="AR140" s="62"/>
      <c r="AS140" s="117">
        <f>ROUND(AS141+AS142,2)</f>
        <v>0</v>
      </c>
      <c r="AT140" s="118">
        <f>ROUND(SUM(AV140:AW140),2)</f>
        <v>0</v>
      </c>
      <c r="AU140" s="119">
        <f>ROUND(AU141+AU142,5)</f>
        <v>0</v>
      </c>
      <c r="AV140" s="118">
        <f>ROUND(AZ140*L29,2)</f>
        <v>0</v>
      </c>
      <c r="AW140" s="118">
        <f>ROUND(BA140*L30,2)</f>
        <v>0</v>
      </c>
      <c r="AX140" s="118">
        <f>ROUND(BB140*L29,2)</f>
        <v>0</v>
      </c>
      <c r="AY140" s="118">
        <f>ROUND(BC140*L30,2)</f>
        <v>0</v>
      </c>
      <c r="AZ140" s="118">
        <f>ROUND(AZ141+AZ142,2)</f>
        <v>0</v>
      </c>
      <c r="BA140" s="118">
        <f>ROUND(BA141+BA142,2)</f>
        <v>0</v>
      </c>
      <c r="BB140" s="118">
        <f>ROUND(BB141+BB142,2)</f>
        <v>0</v>
      </c>
      <c r="BC140" s="118">
        <f>ROUND(BC141+BC142,2)</f>
        <v>0</v>
      </c>
      <c r="BD140" s="120">
        <f>ROUND(BD141+BD142,2)</f>
        <v>0</v>
      </c>
      <c r="BE140" s="4"/>
      <c r="BS140" s="30" t="s">
        <v>68</v>
      </c>
      <c r="BT140" s="30" t="s">
        <v>138</v>
      </c>
      <c r="BV140" s="30" t="s">
        <v>71</v>
      </c>
      <c r="BW140" s="30" t="s">
        <v>276</v>
      </c>
      <c r="BX140" s="30" t="s">
        <v>273</v>
      </c>
      <c r="CL140" s="30" t="s">
        <v>3</v>
      </c>
    </row>
    <row r="141" s="4" customFormat="1" ht="23.25" customHeight="1">
      <c r="A141" s="121" t="s">
        <v>84</v>
      </c>
      <c r="B141" s="62"/>
      <c r="C141" s="10"/>
      <c r="D141" s="10"/>
      <c r="E141" s="10"/>
      <c r="F141" s="10"/>
      <c r="G141" s="10"/>
      <c r="H141" s="10"/>
      <c r="I141" s="113" t="s">
        <v>274</v>
      </c>
      <c r="J141" s="113"/>
      <c r="K141" s="113"/>
      <c r="L141" s="113"/>
      <c r="M141" s="113"/>
      <c r="N141" s="10"/>
      <c r="O141" s="113" t="s">
        <v>275</v>
      </c>
      <c r="P141" s="113"/>
      <c r="Q141" s="113"/>
      <c r="R141" s="113"/>
      <c r="S141" s="113"/>
      <c r="T141" s="113"/>
      <c r="U141" s="113"/>
      <c r="V141" s="113"/>
      <c r="W141" s="113"/>
      <c r="X141" s="113"/>
      <c r="Y141" s="113"/>
      <c r="Z141" s="113"/>
      <c r="AA141" s="113"/>
      <c r="AB141" s="113"/>
      <c r="AC141" s="113"/>
      <c r="AD141" s="113"/>
      <c r="AE141" s="113"/>
      <c r="AF141" s="113"/>
      <c r="AG141" s="115">
        <f>'22109P-IV - 300 Vodohospo...'!J34</f>
        <v>0</v>
      </c>
      <c r="AH141" s="10"/>
      <c r="AI141" s="10"/>
      <c r="AJ141" s="10"/>
      <c r="AK141" s="10"/>
      <c r="AL141" s="10"/>
      <c r="AM141" s="10"/>
      <c r="AN141" s="115">
        <f>SUM(AG141,AT141)</f>
        <v>0</v>
      </c>
      <c r="AO141" s="10"/>
      <c r="AP141" s="10"/>
      <c r="AQ141" s="116" t="s">
        <v>82</v>
      </c>
      <c r="AR141" s="62"/>
      <c r="AS141" s="117">
        <v>0</v>
      </c>
      <c r="AT141" s="118">
        <f>ROUND(SUM(AV141:AW141),2)</f>
        <v>0</v>
      </c>
      <c r="AU141" s="119">
        <f>'22109P-IV - 300 Vodohospo...'!P96</f>
        <v>0</v>
      </c>
      <c r="AV141" s="118">
        <f>'22109P-IV - 300 Vodohospo...'!J37</f>
        <v>0</v>
      </c>
      <c r="AW141" s="118">
        <f>'22109P-IV - 300 Vodohospo...'!J38</f>
        <v>0</v>
      </c>
      <c r="AX141" s="118">
        <f>'22109P-IV - 300 Vodohospo...'!J39</f>
        <v>0</v>
      </c>
      <c r="AY141" s="118">
        <f>'22109P-IV - 300 Vodohospo...'!J40</f>
        <v>0</v>
      </c>
      <c r="AZ141" s="118">
        <f>'22109P-IV - 300 Vodohospo...'!F37</f>
        <v>0</v>
      </c>
      <c r="BA141" s="118">
        <f>'22109P-IV - 300 Vodohospo...'!F38</f>
        <v>0</v>
      </c>
      <c r="BB141" s="118">
        <f>'22109P-IV - 300 Vodohospo...'!F39</f>
        <v>0</v>
      </c>
      <c r="BC141" s="118">
        <f>'22109P-IV - 300 Vodohospo...'!F40</f>
        <v>0</v>
      </c>
      <c r="BD141" s="120">
        <f>'22109P-IV - 300 Vodohospo...'!F41</f>
        <v>0</v>
      </c>
      <c r="BE141" s="4"/>
      <c r="BT141" s="30" t="s">
        <v>150</v>
      </c>
      <c r="BU141" s="30" t="s">
        <v>224</v>
      </c>
      <c r="BV141" s="30" t="s">
        <v>71</v>
      </c>
      <c r="BW141" s="30" t="s">
        <v>276</v>
      </c>
      <c r="BX141" s="30" t="s">
        <v>273</v>
      </c>
      <c r="CL141" s="30" t="s">
        <v>3</v>
      </c>
    </row>
    <row r="142" s="4" customFormat="1" ht="16.5" customHeight="1">
      <c r="A142" s="4"/>
      <c r="B142" s="62"/>
      <c r="C142" s="10"/>
      <c r="D142" s="10"/>
      <c r="E142" s="10"/>
      <c r="F142" s="10"/>
      <c r="G142" s="10"/>
      <c r="H142" s="10"/>
      <c r="I142" s="113" t="s">
        <v>204</v>
      </c>
      <c r="J142" s="113"/>
      <c r="K142" s="113"/>
      <c r="L142" s="113"/>
      <c r="M142" s="113"/>
      <c r="N142" s="10"/>
      <c r="O142" s="113" t="s">
        <v>205</v>
      </c>
      <c r="P142" s="113"/>
      <c r="Q142" s="113"/>
      <c r="R142" s="113"/>
      <c r="S142" s="113"/>
      <c r="T142" s="113"/>
      <c r="U142" s="113"/>
      <c r="V142" s="113"/>
      <c r="W142" s="113"/>
      <c r="X142" s="113"/>
      <c r="Y142" s="113"/>
      <c r="Z142" s="113"/>
      <c r="AA142" s="113"/>
      <c r="AB142" s="113"/>
      <c r="AC142" s="113"/>
      <c r="AD142" s="113"/>
      <c r="AE142" s="113"/>
      <c r="AF142" s="113"/>
      <c r="AG142" s="114">
        <f>ROUND(SUM(AG143:AG144),2)</f>
        <v>0</v>
      </c>
      <c r="AH142" s="10"/>
      <c r="AI142" s="10"/>
      <c r="AJ142" s="10"/>
      <c r="AK142" s="10"/>
      <c r="AL142" s="10"/>
      <c r="AM142" s="10"/>
      <c r="AN142" s="115">
        <f>SUM(AG142,AT142)</f>
        <v>0</v>
      </c>
      <c r="AO142" s="10"/>
      <c r="AP142" s="10"/>
      <c r="AQ142" s="116" t="s">
        <v>82</v>
      </c>
      <c r="AR142" s="62"/>
      <c r="AS142" s="117">
        <f>ROUND(SUM(AS143:AS144),2)</f>
        <v>0</v>
      </c>
      <c r="AT142" s="118">
        <f>ROUND(SUM(AV142:AW142),2)</f>
        <v>0</v>
      </c>
      <c r="AU142" s="119">
        <f>ROUND(SUM(AU143:AU144),5)</f>
        <v>0</v>
      </c>
      <c r="AV142" s="118">
        <f>ROUND(AZ142*L29,2)</f>
        <v>0</v>
      </c>
      <c r="AW142" s="118">
        <f>ROUND(BA142*L30,2)</f>
        <v>0</v>
      </c>
      <c r="AX142" s="118">
        <f>ROUND(BB142*L29,2)</f>
        <v>0</v>
      </c>
      <c r="AY142" s="118">
        <f>ROUND(BC142*L30,2)</f>
        <v>0</v>
      </c>
      <c r="AZ142" s="118">
        <f>ROUND(SUM(AZ143:AZ144),2)</f>
        <v>0</v>
      </c>
      <c r="BA142" s="118">
        <f>ROUND(SUM(BA143:BA144),2)</f>
        <v>0</v>
      </c>
      <c r="BB142" s="118">
        <f>ROUND(SUM(BB143:BB144),2)</f>
        <v>0</v>
      </c>
      <c r="BC142" s="118">
        <f>ROUND(SUM(BC143:BC144),2)</f>
        <v>0</v>
      </c>
      <c r="BD142" s="120">
        <f>ROUND(SUM(BD143:BD144),2)</f>
        <v>0</v>
      </c>
      <c r="BE142" s="4"/>
      <c r="BS142" s="30" t="s">
        <v>68</v>
      </c>
      <c r="BT142" s="30" t="s">
        <v>150</v>
      </c>
      <c r="BU142" s="30" t="s">
        <v>70</v>
      </c>
      <c r="BV142" s="30" t="s">
        <v>71</v>
      </c>
      <c r="BW142" s="30" t="s">
        <v>277</v>
      </c>
      <c r="BX142" s="30" t="s">
        <v>276</v>
      </c>
      <c r="CL142" s="30" t="s">
        <v>78</v>
      </c>
    </row>
    <row r="143" s="4" customFormat="1" ht="16.5" customHeight="1">
      <c r="A143" s="121" t="s">
        <v>84</v>
      </c>
      <c r="B143" s="62"/>
      <c r="C143" s="10"/>
      <c r="D143" s="10"/>
      <c r="E143" s="10"/>
      <c r="F143" s="10"/>
      <c r="G143" s="10"/>
      <c r="H143" s="10"/>
      <c r="I143" s="10"/>
      <c r="J143" s="113" t="s">
        <v>278</v>
      </c>
      <c r="K143" s="113"/>
      <c r="L143" s="113"/>
      <c r="M143" s="113"/>
      <c r="N143" s="113"/>
      <c r="O143" s="10"/>
      <c r="P143" s="113" t="s">
        <v>279</v>
      </c>
      <c r="Q143" s="113"/>
      <c r="R143" s="113"/>
      <c r="S143" s="113"/>
      <c r="T143" s="113"/>
      <c r="U143" s="113"/>
      <c r="V143" s="113"/>
      <c r="W143" s="113"/>
      <c r="X143" s="113"/>
      <c r="Y143" s="113"/>
      <c r="Z143" s="113"/>
      <c r="AA143" s="113"/>
      <c r="AB143" s="113"/>
      <c r="AC143" s="113"/>
      <c r="AD143" s="113"/>
      <c r="AE143" s="113"/>
      <c r="AF143" s="113"/>
      <c r="AG143" s="115">
        <f>'Objekt3 - Vegetační úprav...'!J34</f>
        <v>0</v>
      </c>
      <c r="AH143" s="10"/>
      <c r="AI143" s="10"/>
      <c r="AJ143" s="10"/>
      <c r="AK143" s="10"/>
      <c r="AL143" s="10"/>
      <c r="AM143" s="10"/>
      <c r="AN143" s="115">
        <f>SUM(AG143,AT143)</f>
        <v>0</v>
      </c>
      <c r="AO143" s="10"/>
      <c r="AP143" s="10"/>
      <c r="AQ143" s="116" t="s">
        <v>82</v>
      </c>
      <c r="AR143" s="62"/>
      <c r="AS143" s="117">
        <v>0</v>
      </c>
      <c r="AT143" s="118">
        <f>ROUND(SUM(AV143:AW143),2)</f>
        <v>0</v>
      </c>
      <c r="AU143" s="119">
        <f>'Objekt3 - Vegetační úprav...'!P98</f>
        <v>0</v>
      </c>
      <c r="AV143" s="118">
        <f>'Objekt3 - Vegetační úprav...'!J37</f>
        <v>0</v>
      </c>
      <c r="AW143" s="118">
        <f>'Objekt3 - Vegetační úprav...'!J38</f>
        <v>0</v>
      </c>
      <c r="AX143" s="118">
        <f>'Objekt3 - Vegetační úprav...'!J39</f>
        <v>0</v>
      </c>
      <c r="AY143" s="118">
        <f>'Objekt3 - Vegetační úprav...'!J40</f>
        <v>0</v>
      </c>
      <c r="AZ143" s="118">
        <f>'Objekt3 - Vegetační úprav...'!F37</f>
        <v>0</v>
      </c>
      <c r="BA143" s="118">
        <f>'Objekt3 - Vegetační úprav...'!F38</f>
        <v>0</v>
      </c>
      <c r="BB143" s="118">
        <f>'Objekt3 - Vegetační úprav...'!F39</f>
        <v>0</v>
      </c>
      <c r="BC143" s="118">
        <f>'Objekt3 - Vegetační úprav...'!F40</f>
        <v>0</v>
      </c>
      <c r="BD143" s="120">
        <f>'Objekt3 - Vegetační úprav...'!F41</f>
        <v>0</v>
      </c>
      <c r="BE143" s="4"/>
      <c r="BT143" s="30" t="s">
        <v>168</v>
      </c>
      <c r="BV143" s="30" t="s">
        <v>71</v>
      </c>
      <c r="BW143" s="30" t="s">
        <v>280</v>
      </c>
      <c r="BX143" s="30" t="s">
        <v>277</v>
      </c>
      <c r="CL143" s="30" t="s">
        <v>3</v>
      </c>
    </row>
    <row r="144" s="4" customFormat="1" ht="23.25" customHeight="1">
      <c r="A144" s="121" t="s">
        <v>84</v>
      </c>
      <c r="B144" s="62"/>
      <c r="C144" s="10"/>
      <c r="D144" s="10"/>
      <c r="E144" s="10"/>
      <c r="F144" s="10"/>
      <c r="G144" s="10"/>
      <c r="H144" s="10"/>
      <c r="I144" s="10"/>
      <c r="J144" s="113" t="s">
        <v>281</v>
      </c>
      <c r="K144" s="113"/>
      <c r="L144" s="113"/>
      <c r="M144" s="113"/>
      <c r="N144" s="113"/>
      <c r="O144" s="10"/>
      <c r="P144" s="113" t="s">
        <v>282</v>
      </c>
      <c r="Q144" s="113"/>
      <c r="R144" s="113"/>
      <c r="S144" s="113"/>
      <c r="T144" s="113"/>
      <c r="U144" s="113"/>
      <c r="V144" s="113"/>
      <c r="W144" s="113"/>
      <c r="X144" s="113"/>
      <c r="Y144" s="113"/>
      <c r="Z144" s="113"/>
      <c r="AA144" s="113"/>
      <c r="AB144" s="113"/>
      <c r="AC144" s="113"/>
      <c r="AD144" s="113"/>
      <c r="AE144" s="113"/>
      <c r="AF144" s="113"/>
      <c r="AG144" s="115">
        <f>'Objekt8 -  Vegetační úpra...'!J34</f>
        <v>0</v>
      </c>
      <c r="AH144" s="10"/>
      <c r="AI144" s="10"/>
      <c r="AJ144" s="10"/>
      <c r="AK144" s="10"/>
      <c r="AL144" s="10"/>
      <c r="AM144" s="10"/>
      <c r="AN144" s="115">
        <f>SUM(AG144,AT144)</f>
        <v>0</v>
      </c>
      <c r="AO144" s="10"/>
      <c r="AP144" s="10"/>
      <c r="AQ144" s="116" t="s">
        <v>82</v>
      </c>
      <c r="AR144" s="62"/>
      <c r="AS144" s="117">
        <v>0</v>
      </c>
      <c r="AT144" s="118">
        <f>ROUND(SUM(AV144:AW144),2)</f>
        <v>0</v>
      </c>
      <c r="AU144" s="119">
        <f>'Objekt8 -  Vegetační úpra...'!P97</f>
        <v>0</v>
      </c>
      <c r="AV144" s="118">
        <f>'Objekt8 -  Vegetační úpra...'!J37</f>
        <v>0</v>
      </c>
      <c r="AW144" s="118">
        <f>'Objekt8 -  Vegetační úpra...'!J38</f>
        <v>0</v>
      </c>
      <c r="AX144" s="118">
        <f>'Objekt8 -  Vegetační úpra...'!J39</f>
        <v>0</v>
      </c>
      <c r="AY144" s="118">
        <f>'Objekt8 -  Vegetační úpra...'!J40</f>
        <v>0</v>
      </c>
      <c r="AZ144" s="118">
        <f>'Objekt8 -  Vegetační úpra...'!F37</f>
        <v>0</v>
      </c>
      <c r="BA144" s="118">
        <f>'Objekt8 -  Vegetační úpra...'!F38</f>
        <v>0</v>
      </c>
      <c r="BB144" s="118">
        <f>'Objekt8 -  Vegetační úpra...'!F39</f>
        <v>0</v>
      </c>
      <c r="BC144" s="118">
        <f>'Objekt8 -  Vegetační úpra...'!F40</f>
        <v>0</v>
      </c>
      <c r="BD144" s="120">
        <f>'Objekt8 -  Vegetační úpra...'!F41</f>
        <v>0</v>
      </c>
      <c r="BE144" s="4"/>
      <c r="BT144" s="30" t="s">
        <v>168</v>
      </c>
      <c r="BV144" s="30" t="s">
        <v>71</v>
      </c>
      <c r="BW144" s="30" t="s">
        <v>283</v>
      </c>
      <c r="BX144" s="30" t="s">
        <v>277</v>
      </c>
      <c r="CL144" s="30" t="s">
        <v>3</v>
      </c>
    </row>
    <row r="145" s="7" customFormat="1" ht="24.75" customHeight="1">
      <c r="A145" s="7"/>
      <c r="B145" s="101"/>
      <c r="C145" s="102"/>
      <c r="D145" s="103" t="s">
        <v>284</v>
      </c>
      <c r="E145" s="103"/>
      <c r="F145" s="103"/>
      <c r="G145" s="103"/>
      <c r="H145" s="103"/>
      <c r="I145" s="104"/>
      <c r="J145" s="103" t="s">
        <v>285</v>
      </c>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5">
        <f>ROUND(AG146+AG147,2)</f>
        <v>0</v>
      </c>
      <c r="AH145" s="104"/>
      <c r="AI145" s="104"/>
      <c r="AJ145" s="104"/>
      <c r="AK145" s="104"/>
      <c r="AL145" s="104"/>
      <c r="AM145" s="104"/>
      <c r="AN145" s="106">
        <f>SUM(AG145,AT145)</f>
        <v>0</v>
      </c>
      <c r="AO145" s="104"/>
      <c r="AP145" s="104"/>
      <c r="AQ145" s="107" t="s">
        <v>75</v>
      </c>
      <c r="AR145" s="101"/>
      <c r="AS145" s="108">
        <f>ROUND(AS146+AS147,2)</f>
        <v>0</v>
      </c>
      <c r="AT145" s="109">
        <f>ROUND(SUM(AV145:AW145),2)</f>
        <v>0</v>
      </c>
      <c r="AU145" s="110">
        <f>ROUND(AU146+AU147,5)</f>
        <v>0</v>
      </c>
      <c r="AV145" s="109">
        <f>ROUND(AZ145*L29,2)</f>
        <v>0</v>
      </c>
      <c r="AW145" s="109">
        <f>ROUND(BA145*L30,2)</f>
        <v>0</v>
      </c>
      <c r="AX145" s="109">
        <f>ROUND(BB145*L29,2)</f>
        <v>0</v>
      </c>
      <c r="AY145" s="109">
        <f>ROUND(BC145*L30,2)</f>
        <v>0</v>
      </c>
      <c r="AZ145" s="109">
        <f>ROUND(AZ146+AZ147,2)</f>
        <v>0</v>
      </c>
      <c r="BA145" s="109">
        <f>ROUND(BA146+BA147,2)</f>
        <v>0</v>
      </c>
      <c r="BB145" s="109">
        <f>ROUND(BB146+BB147,2)</f>
        <v>0</v>
      </c>
      <c r="BC145" s="109">
        <f>ROUND(BC146+BC147,2)</f>
        <v>0</v>
      </c>
      <c r="BD145" s="111">
        <f>ROUND(BD146+BD147,2)</f>
        <v>0</v>
      </c>
      <c r="BE145" s="7"/>
      <c r="BS145" s="112" t="s">
        <v>68</v>
      </c>
      <c r="BT145" s="112" t="s">
        <v>76</v>
      </c>
      <c r="BU145" s="112" t="s">
        <v>70</v>
      </c>
      <c r="BV145" s="112" t="s">
        <v>71</v>
      </c>
      <c r="BW145" s="112" t="s">
        <v>286</v>
      </c>
      <c r="BX145" s="112" t="s">
        <v>5</v>
      </c>
      <c r="CL145" s="112" t="s">
        <v>3</v>
      </c>
      <c r="CM145" s="112" t="s">
        <v>79</v>
      </c>
    </row>
    <row r="146" s="4" customFormat="1" ht="16.5" customHeight="1">
      <c r="A146" s="121" t="s">
        <v>84</v>
      </c>
      <c r="B146" s="62"/>
      <c r="C146" s="10"/>
      <c r="D146" s="10"/>
      <c r="E146" s="113" t="s">
        <v>80</v>
      </c>
      <c r="F146" s="113"/>
      <c r="G146" s="113"/>
      <c r="H146" s="113"/>
      <c r="I146" s="113"/>
      <c r="J146" s="10"/>
      <c r="K146" s="113" t="s">
        <v>81</v>
      </c>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5">
        <f>'SO00 - Objekty přípravy s..._03'!J32</f>
        <v>0</v>
      </c>
      <c r="AH146" s="10"/>
      <c r="AI146" s="10"/>
      <c r="AJ146" s="10"/>
      <c r="AK146" s="10"/>
      <c r="AL146" s="10"/>
      <c r="AM146" s="10"/>
      <c r="AN146" s="115">
        <f>SUM(AG146,AT146)</f>
        <v>0</v>
      </c>
      <c r="AO146" s="10"/>
      <c r="AP146" s="10"/>
      <c r="AQ146" s="116" t="s">
        <v>82</v>
      </c>
      <c r="AR146" s="62"/>
      <c r="AS146" s="117">
        <v>0</v>
      </c>
      <c r="AT146" s="118">
        <f>ROUND(SUM(AV146:AW146),2)</f>
        <v>0</v>
      </c>
      <c r="AU146" s="119">
        <f>'SO00 - Objekty přípravy s..._03'!P92</f>
        <v>0</v>
      </c>
      <c r="AV146" s="118">
        <f>'SO00 - Objekty přípravy s..._03'!J35</f>
        <v>0</v>
      </c>
      <c r="AW146" s="118">
        <f>'SO00 - Objekty přípravy s..._03'!J36</f>
        <v>0</v>
      </c>
      <c r="AX146" s="118">
        <f>'SO00 - Objekty přípravy s..._03'!J37</f>
        <v>0</v>
      </c>
      <c r="AY146" s="118">
        <f>'SO00 - Objekty přípravy s..._03'!J38</f>
        <v>0</v>
      </c>
      <c r="AZ146" s="118">
        <f>'SO00 - Objekty přípravy s..._03'!F35</f>
        <v>0</v>
      </c>
      <c r="BA146" s="118">
        <f>'SO00 - Objekty přípravy s..._03'!F36</f>
        <v>0</v>
      </c>
      <c r="BB146" s="118">
        <f>'SO00 - Objekty přípravy s..._03'!F37</f>
        <v>0</v>
      </c>
      <c r="BC146" s="118">
        <f>'SO00 - Objekty přípravy s..._03'!F38</f>
        <v>0</v>
      </c>
      <c r="BD146" s="120">
        <f>'SO00 - Objekty přípravy s..._03'!F39</f>
        <v>0</v>
      </c>
      <c r="BE146" s="4"/>
      <c r="BT146" s="30" t="s">
        <v>79</v>
      </c>
      <c r="BV146" s="30" t="s">
        <v>71</v>
      </c>
      <c r="BW146" s="30" t="s">
        <v>287</v>
      </c>
      <c r="BX146" s="30" t="s">
        <v>286</v>
      </c>
      <c r="CL146" s="30" t="s">
        <v>78</v>
      </c>
    </row>
    <row r="147" s="4" customFormat="1" ht="16.5" customHeight="1">
      <c r="A147" s="4"/>
      <c r="B147" s="62"/>
      <c r="C147" s="10"/>
      <c r="D147" s="10"/>
      <c r="E147" s="113" t="s">
        <v>92</v>
      </c>
      <c r="F147" s="113"/>
      <c r="G147" s="113"/>
      <c r="H147" s="113"/>
      <c r="I147" s="113"/>
      <c r="J147" s="10"/>
      <c r="K147" s="113" t="s">
        <v>93</v>
      </c>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4">
        <f>ROUND(AG148,2)</f>
        <v>0</v>
      </c>
      <c r="AH147" s="10"/>
      <c r="AI147" s="10"/>
      <c r="AJ147" s="10"/>
      <c r="AK147" s="10"/>
      <c r="AL147" s="10"/>
      <c r="AM147" s="10"/>
      <c r="AN147" s="115">
        <f>SUM(AG147,AT147)</f>
        <v>0</v>
      </c>
      <c r="AO147" s="10"/>
      <c r="AP147" s="10"/>
      <c r="AQ147" s="116" t="s">
        <v>82</v>
      </c>
      <c r="AR147" s="62"/>
      <c r="AS147" s="117">
        <f>ROUND(AS148,2)</f>
        <v>0</v>
      </c>
      <c r="AT147" s="118">
        <f>ROUND(SUM(AV147:AW147),2)</f>
        <v>0</v>
      </c>
      <c r="AU147" s="119">
        <f>ROUND(AU148,5)</f>
        <v>0</v>
      </c>
      <c r="AV147" s="118">
        <f>ROUND(AZ147*L29,2)</f>
        <v>0</v>
      </c>
      <c r="AW147" s="118">
        <f>ROUND(BA147*L30,2)</f>
        <v>0</v>
      </c>
      <c r="AX147" s="118">
        <f>ROUND(BB147*L29,2)</f>
        <v>0</v>
      </c>
      <c r="AY147" s="118">
        <f>ROUND(BC147*L30,2)</f>
        <v>0</v>
      </c>
      <c r="AZ147" s="118">
        <f>ROUND(AZ148,2)</f>
        <v>0</v>
      </c>
      <c r="BA147" s="118">
        <f>ROUND(BA148,2)</f>
        <v>0</v>
      </c>
      <c r="BB147" s="118">
        <f>ROUND(BB148,2)</f>
        <v>0</v>
      </c>
      <c r="BC147" s="118">
        <f>ROUND(BC148,2)</f>
        <v>0</v>
      </c>
      <c r="BD147" s="120">
        <f>ROUND(BD148,2)</f>
        <v>0</v>
      </c>
      <c r="BE147" s="4"/>
      <c r="BS147" s="30" t="s">
        <v>68</v>
      </c>
      <c r="BT147" s="30" t="s">
        <v>79</v>
      </c>
      <c r="BU147" s="30" t="s">
        <v>70</v>
      </c>
      <c r="BV147" s="30" t="s">
        <v>71</v>
      </c>
      <c r="BW147" s="30" t="s">
        <v>288</v>
      </c>
      <c r="BX147" s="30" t="s">
        <v>286</v>
      </c>
      <c r="CL147" s="30" t="s">
        <v>78</v>
      </c>
    </row>
    <row r="148" s="4" customFormat="1" ht="23.25" customHeight="1">
      <c r="A148" s="121" t="s">
        <v>84</v>
      </c>
      <c r="B148" s="62"/>
      <c r="C148" s="10"/>
      <c r="D148" s="10"/>
      <c r="E148" s="10"/>
      <c r="F148" s="113" t="s">
        <v>289</v>
      </c>
      <c r="G148" s="113"/>
      <c r="H148" s="113"/>
      <c r="I148" s="113"/>
      <c r="J148" s="113"/>
      <c r="K148" s="10"/>
      <c r="L148" s="113" t="s">
        <v>290</v>
      </c>
      <c r="M148" s="113"/>
      <c r="N148" s="113"/>
      <c r="O148" s="113"/>
      <c r="P148" s="113"/>
      <c r="Q148" s="113"/>
      <c r="R148" s="113"/>
      <c r="S148" s="113"/>
      <c r="T148" s="113"/>
      <c r="U148" s="113"/>
      <c r="V148" s="113"/>
      <c r="W148" s="113"/>
      <c r="X148" s="113"/>
      <c r="Y148" s="113"/>
      <c r="Z148" s="113"/>
      <c r="AA148" s="113"/>
      <c r="AB148" s="113"/>
      <c r="AC148" s="113"/>
      <c r="AD148" s="113"/>
      <c r="AE148" s="113"/>
      <c r="AF148" s="113"/>
      <c r="AG148" s="115">
        <f>'SO 101.5 - Etapa V.'!J34</f>
        <v>0</v>
      </c>
      <c r="AH148" s="10"/>
      <c r="AI148" s="10"/>
      <c r="AJ148" s="10"/>
      <c r="AK148" s="10"/>
      <c r="AL148" s="10"/>
      <c r="AM148" s="10"/>
      <c r="AN148" s="115">
        <f>SUM(AG148,AT148)</f>
        <v>0</v>
      </c>
      <c r="AO148" s="10"/>
      <c r="AP148" s="10"/>
      <c r="AQ148" s="116" t="s">
        <v>82</v>
      </c>
      <c r="AR148" s="62"/>
      <c r="AS148" s="117">
        <v>0</v>
      </c>
      <c r="AT148" s="118">
        <f>ROUND(SUM(AV148:AW148),2)</f>
        <v>0</v>
      </c>
      <c r="AU148" s="119">
        <f>'SO 101.5 - Etapa V.'!P98</f>
        <v>0</v>
      </c>
      <c r="AV148" s="118">
        <f>'SO 101.5 - Etapa V.'!J37</f>
        <v>0</v>
      </c>
      <c r="AW148" s="118">
        <f>'SO 101.5 - Etapa V.'!J38</f>
        <v>0</v>
      </c>
      <c r="AX148" s="118">
        <f>'SO 101.5 - Etapa V.'!J39</f>
        <v>0</v>
      </c>
      <c r="AY148" s="118">
        <f>'SO 101.5 - Etapa V.'!J40</f>
        <v>0</v>
      </c>
      <c r="AZ148" s="118">
        <f>'SO 101.5 - Etapa V.'!F37</f>
        <v>0</v>
      </c>
      <c r="BA148" s="118">
        <f>'SO 101.5 - Etapa V.'!F38</f>
        <v>0</v>
      </c>
      <c r="BB148" s="118">
        <f>'SO 101.5 - Etapa V.'!F39</f>
        <v>0</v>
      </c>
      <c r="BC148" s="118">
        <f>'SO 101.5 - Etapa V.'!F40</f>
        <v>0</v>
      </c>
      <c r="BD148" s="120">
        <f>'SO 101.5 - Etapa V.'!F41</f>
        <v>0</v>
      </c>
      <c r="BE148" s="4"/>
      <c r="BT148" s="30" t="s">
        <v>87</v>
      </c>
      <c r="BV148" s="30" t="s">
        <v>71</v>
      </c>
      <c r="BW148" s="30" t="s">
        <v>291</v>
      </c>
      <c r="BX148" s="30" t="s">
        <v>288</v>
      </c>
      <c r="CL148" s="30" t="s">
        <v>3</v>
      </c>
    </row>
    <row r="149" s="7" customFormat="1" ht="24.75" customHeight="1">
      <c r="A149" s="7"/>
      <c r="B149" s="101"/>
      <c r="C149" s="102"/>
      <c r="D149" s="103" t="s">
        <v>292</v>
      </c>
      <c r="E149" s="103"/>
      <c r="F149" s="103"/>
      <c r="G149" s="103"/>
      <c r="H149" s="103"/>
      <c r="I149" s="104"/>
      <c r="J149" s="103" t="s">
        <v>293</v>
      </c>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5">
        <f>ROUND(AG150+AG151,2)</f>
        <v>0</v>
      </c>
      <c r="AH149" s="104"/>
      <c r="AI149" s="104"/>
      <c r="AJ149" s="104"/>
      <c r="AK149" s="104"/>
      <c r="AL149" s="104"/>
      <c r="AM149" s="104"/>
      <c r="AN149" s="106">
        <f>SUM(AG149,AT149)</f>
        <v>0</v>
      </c>
      <c r="AO149" s="104"/>
      <c r="AP149" s="104"/>
      <c r="AQ149" s="107" t="s">
        <v>75</v>
      </c>
      <c r="AR149" s="101"/>
      <c r="AS149" s="108">
        <f>ROUND(AS150+AS151,2)</f>
        <v>0</v>
      </c>
      <c r="AT149" s="109">
        <f>ROUND(SUM(AV149:AW149),2)</f>
        <v>0</v>
      </c>
      <c r="AU149" s="110">
        <f>ROUND(AU150+AU151,5)</f>
        <v>0</v>
      </c>
      <c r="AV149" s="109">
        <f>ROUND(AZ149*L29,2)</f>
        <v>0</v>
      </c>
      <c r="AW149" s="109">
        <f>ROUND(BA149*L30,2)</f>
        <v>0</v>
      </c>
      <c r="AX149" s="109">
        <f>ROUND(BB149*L29,2)</f>
        <v>0</v>
      </c>
      <c r="AY149" s="109">
        <f>ROUND(BC149*L30,2)</f>
        <v>0</v>
      </c>
      <c r="AZ149" s="109">
        <f>ROUND(AZ150+AZ151,2)</f>
        <v>0</v>
      </c>
      <c r="BA149" s="109">
        <f>ROUND(BA150+BA151,2)</f>
        <v>0</v>
      </c>
      <c r="BB149" s="109">
        <f>ROUND(BB150+BB151,2)</f>
        <v>0</v>
      </c>
      <c r="BC149" s="109">
        <f>ROUND(BC150+BC151,2)</f>
        <v>0</v>
      </c>
      <c r="BD149" s="111">
        <f>ROUND(BD150+BD151,2)</f>
        <v>0</v>
      </c>
      <c r="BE149" s="7"/>
      <c r="BS149" s="112" t="s">
        <v>68</v>
      </c>
      <c r="BT149" s="112" t="s">
        <v>76</v>
      </c>
      <c r="BU149" s="112" t="s">
        <v>70</v>
      </c>
      <c r="BV149" s="112" t="s">
        <v>71</v>
      </c>
      <c r="BW149" s="112" t="s">
        <v>294</v>
      </c>
      <c r="BX149" s="112" t="s">
        <v>5</v>
      </c>
      <c r="CL149" s="112" t="s">
        <v>3</v>
      </c>
      <c r="CM149" s="112" t="s">
        <v>79</v>
      </c>
    </row>
    <row r="150" s="4" customFormat="1" ht="16.5" customHeight="1">
      <c r="A150" s="121" t="s">
        <v>84</v>
      </c>
      <c r="B150" s="62"/>
      <c r="C150" s="10"/>
      <c r="D150" s="10"/>
      <c r="E150" s="113" t="s">
        <v>80</v>
      </c>
      <c r="F150" s="113"/>
      <c r="G150" s="113"/>
      <c r="H150" s="113"/>
      <c r="I150" s="113"/>
      <c r="J150" s="10"/>
      <c r="K150" s="113" t="s">
        <v>81</v>
      </c>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5">
        <f>'SO00 - Objekty přípravy s..._04'!J32</f>
        <v>0</v>
      </c>
      <c r="AH150" s="10"/>
      <c r="AI150" s="10"/>
      <c r="AJ150" s="10"/>
      <c r="AK150" s="10"/>
      <c r="AL150" s="10"/>
      <c r="AM150" s="10"/>
      <c r="AN150" s="115">
        <f>SUM(AG150,AT150)</f>
        <v>0</v>
      </c>
      <c r="AO150" s="10"/>
      <c r="AP150" s="10"/>
      <c r="AQ150" s="116" t="s">
        <v>82</v>
      </c>
      <c r="AR150" s="62"/>
      <c r="AS150" s="117">
        <v>0</v>
      </c>
      <c r="AT150" s="118">
        <f>ROUND(SUM(AV150:AW150),2)</f>
        <v>0</v>
      </c>
      <c r="AU150" s="119">
        <f>'SO00 - Objekty přípravy s..._04'!P92</f>
        <v>0</v>
      </c>
      <c r="AV150" s="118">
        <f>'SO00 - Objekty přípravy s..._04'!J35</f>
        <v>0</v>
      </c>
      <c r="AW150" s="118">
        <f>'SO00 - Objekty přípravy s..._04'!J36</f>
        <v>0</v>
      </c>
      <c r="AX150" s="118">
        <f>'SO00 - Objekty přípravy s..._04'!J37</f>
        <v>0</v>
      </c>
      <c r="AY150" s="118">
        <f>'SO00 - Objekty přípravy s..._04'!J38</f>
        <v>0</v>
      </c>
      <c r="AZ150" s="118">
        <f>'SO00 - Objekty přípravy s..._04'!F35</f>
        <v>0</v>
      </c>
      <c r="BA150" s="118">
        <f>'SO00 - Objekty přípravy s..._04'!F36</f>
        <v>0</v>
      </c>
      <c r="BB150" s="118">
        <f>'SO00 - Objekty přípravy s..._04'!F37</f>
        <v>0</v>
      </c>
      <c r="BC150" s="118">
        <f>'SO00 - Objekty přípravy s..._04'!F38</f>
        <v>0</v>
      </c>
      <c r="BD150" s="120">
        <f>'SO00 - Objekty přípravy s..._04'!F39</f>
        <v>0</v>
      </c>
      <c r="BE150" s="4"/>
      <c r="BT150" s="30" t="s">
        <v>79</v>
      </c>
      <c r="BV150" s="30" t="s">
        <v>71</v>
      </c>
      <c r="BW150" s="30" t="s">
        <v>295</v>
      </c>
      <c r="BX150" s="30" t="s">
        <v>294</v>
      </c>
      <c r="CL150" s="30" t="s">
        <v>78</v>
      </c>
    </row>
    <row r="151" s="4" customFormat="1" ht="16.5" customHeight="1">
      <c r="A151" s="4"/>
      <c r="B151" s="62"/>
      <c r="C151" s="10"/>
      <c r="D151" s="10"/>
      <c r="E151" s="113" t="s">
        <v>92</v>
      </c>
      <c r="F151" s="113"/>
      <c r="G151" s="113"/>
      <c r="H151" s="113"/>
      <c r="I151" s="113"/>
      <c r="J151" s="10"/>
      <c r="K151" s="113" t="s">
        <v>93</v>
      </c>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4">
        <f>ROUND(AG152,2)</f>
        <v>0</v>
      </c>
      <c r="AH151" s="10"/>
      <c r="AI151" s="10"/>
      <c r="AJ151" s="10"/>
      <c r="AK151" s="10"/>
      <c r="AL151" s="10"/>
      <c r="AM151" s="10"/>
      <c r="AN151" s="115">
        <f>SUM(AG151,AT151)</f>
        <v>0</v>
      </c>
      <c r="AO151" s="10"/>
      <c r="AP151" s="10"/>
      <c r="AQ151" s="116" t="s">
        <v>82</v>
      </c>
      <c r="AR151" s="62"/>
      <c r="AS151" s="117">
        <f>ROUND(AS152,2)</f>
        <v>0</v>
      </c>
      <c r="AT151" s="118">
        <f>ROUND(SUM(AV151:AW151),2)</f>
        <v>0</v>
      </c>
      <c r="AU151" s="119">
        <f>ROUND(AU152,5)</f>
        <v>0</v>
      </c>
      <c r="AV151" s="118">
        <f>ROUND(AZ151*L29,2)</f>
        <v>0</v>
      </c>
      <c r="AW151" s="118">
        <f>ROUND(BA151*L30,2)</f>
        <v>0</v>
      </c>
      <c r="AX151" s="118">
        <f>ROUND(BB151*L29,2)</f>
        <v>0</v>
      </c>
      <c r="AY151" s="118">
        <f>ROUND(BC151*L30,2)</f>
        <v>0</v>
      </c>
      <c r="AZ151" s="118">
        <f>ROUND(AZ152,2)</f>
        <v>0</v>
      </c>
      <c r="BA151" s="118">
        <f>ROUND(BA152,2)</f>
        <v>0</v>
      </c>
      <c r="BB151" s="118">
        <f>ROUND(BB152,2)</f>
        <v>0</v>
      </c>
      <c r="BC151" s="118">
        <f>ROUND(BC152,2)</f>
        <v>0</v>
      </c>
      <c r="BD151" s="120">
        <f>ROUND(BD152,2)</f>
        <v>0</v>
      </c>
      <c r="BE151" s="4"/>
      <c r="BS151" s="30" t="s">
        <v>68</v>
      </c>
      <c r="BT151" s="30" t="s">
        <v>79</v>
      </c>
      <c r="BU151" s="30" t="s">
        <v>70</v>
      </c>
      <c r="BV151" s="30" t="s">
        <v>71</v>
      </c>
      <c r="BW151" s="30" t="s">
        <v>296</v>
      </c>
      <c r="BX151" s="30" t="s">
        <v>294</v>
      </c>
      <c r="CL151" s="30" t="s">
        <v>78</v>
      </c>
    </row>
    <row r="152" s="4" customFormat="1" ht="23.25" customHeight="1">
      <c r="A152" s="121" t="s">
        <v>84</v>
      </c>
      <c r="B152" s="62"/>
      <c r="C152" s="10"/>
      <c r="D152" s="10"/>
      <c r="E152" s="10"/>
      <c r="F152" s="113" t="s">
        <v>297</v>
      </c>
      <c r="G152" s="113"/>
      <c r="H152" s="113"/>
      <c r="I152" s="113"/>
      <c r="J152" s="113"/>
      <c r="K152" s="10"/>
      <c r="L152" s="113" t="s">
        <v>298</v>
      </c>
      <c r="M152" s="113"/>
      <c r="N152" s="113"/>
      <c r="O152" s="113"/>
      <c r="P152" s="113"/>
      <c r="Q152" s="113"/>
      <c r="R152" s="113"/>
      <c r="S152" s="113"/>
      <c r="T152" s="113"/>
      <c r="U152" s="113"/>
      <c r="V152" s="113"/>
      <c r="W152" s="113"/>
      <c r="X152" s="113"/>
      <c r="Y152" s="113"/>
      <c r="Z152" s="113"/>
      <c r="AA152" s="113"/>
      <c r="AB152" s="113"/>
      <c r="AC152" s="113"/>
      <c r="AD152" s="113"/>
      <c r="AE152" s="113"/>
      <c r="AF152" s="113"/>
      <c r="AG152" s="115">
        <f>'SO 101.6 - Etapa VI. - mi...'!J34</f>
        <v>0</v>
      </c>
      <c r="AH152" s="10"/>
      <c r="AI152" s="10"/>
      <c r="AJ152" s="10"/>
      <c r="AK152" s="10"/>
      <c r="AL152" s="10"/>
      <c r="AM152" s="10"/>
      <c r="AN152" s="115">
        <f>SUM(AG152,AT152)</f>
        <v>0</v>
      </c>
      <c r="AO152" s="10"/>
      <c r="AP152" s="10"/>
      <c r="AQ152" s="116" t="s">
        <v>82</v>
      </c>
      <c r="AR152" s="62"/>
      <c r="AS152" s="122">
        <v>0</v>
      </c>
      <c r="AT152" s="123">
        <f>ROUND(SUM(AV152:AW152),2)</f>
        <v>0</v>
      </c>
      <c r="AU152" s="124">
        <f>'SO 101.6 - Etapa VI. - mi...'!P99</f>
        <v>0</v>
      </c>
      <c r="AV152" s="123">
        <f>'SO 101.6 - Etapa VI. - mi...'!J37</f>
        <v>0</v>
      </c>
      <c r="AW152" s="123">
        <f>'SO 101.6 - Etapa VI. - mi...'!J38</f>
        <v>0</v>
      </c>
      <c r="AX152" s="123">
        <f>'SO 101.6 - Etapa VI. - mi...'!J39</f>
        <v>0</v>
      </c>
      <c r="AY152" s="123">
        <f>'SO 101.6 - Etapa VI. - mi...'!J40</f>
        <v>0</v>
      </c>
      <c r="AZ152" s="123">
        <f>'SO 101.6 - Etapa VI. - mi...'!F37</f>
        <v>0</v>
      </c>
      <c r="BA152" s="123">
        <f>'SO 101.6 - Etapa VI. - mi...'!F38</f>
        <v>0</v>
      </c>
      <c r="BB152" s="123">
        <f>'SO 101.6 - Etapa VI. - mi...'!F39</f>
        <v>0</v>
      </c>
      <c r="BC152" s="123">
        <f>'SO 101.6 - Etapa VI. - mi...'!F40</f>
        <v>0</v>
      </c>
      <c r="BD152" s="125">
        <f>'SO 101.6 - Etapa VI. - mi...'!F41</f>
        <v>0</v>
      </c>
      <c r="BE152" s="4"/>
      <c r="BT152" s="30" t="s">
        <v>87</v>
      </c>
      <c r="BV152" s="30" t="s">
        <v>71</v>
      </c>
      <c r="BW152" s="30" t="s">
        <v>299</v>
      </c>
      <c r="BX152" s="30" t="s">
        <v>296</v>
      </c>
      <c r="CL152" s="30" t="s">
        <v>3</v>
      </c>
    </row>
    <row r="153" s="2" customFormat="1" ht="30" customHeight="1">
      <c r="A153" s="41"/>
      <c r="B153" s="42"/>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2"/>
      <c r="AS153" s="41"/>
      <c r="AT153" s="41"/>
      <c r="AU153" s="41"/>
      <c r="AV153" s="41"/>
      <c r="AW153" s="41"/>
      <c r="AX153" s="41"/>
      <c r="AY153" s="41"/>
      <c r="AZ153" s="41"/>
      <c r="BA153" s="41"/>
      <c r="BB153" s="41"/>
      <c r="BC153" s="41"/>
      <c r="BD153" s="41"/>
      <c r="BE153" s="41"/>
    </row>
    <row r="154" s="2" customFormat="1" ht="6.96" customHeight="1">
      <c r="A154" s="41"/>
      <c r="B154" s="58"/>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42"/>
      <c r="AS154" s="41"/>
      <c r="AT154" s="41"/>
      <c r="AU154" s="41"/>
      <c r="AV154" s="41"/>
      <c r="AW154" s="41"/>
      <c r="AX154" s="41"/>
      <c r="AY154" s="41"/>
      <c r="AZ154" s="41"/>
      <c r="BA154" s="41"/>
      <c r="BB154" s="41"/>
      <c r="BC154" s="41"/>
      <c r="BD154" s="41"/>
      <c r="BE154" s="41"/>
    </row>
  </sheetData>
  <mergeCells count="430">
    <mergeCell ref="BE5:BE32"/>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G69:AM69"/>
    <mergeCell ref="AN69:AP69"/>
    <mergeCell ref="AN70:AP70"/>
    <mergeCell ref="AG70:AM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G77:AM77"/>
    <mergeCell ref="AN77:AP77"/>
    <mergeCell ref="AN78:AP78"/>
    <mergeCell ref="AG78:AM78"/>
    <mergeCell ref="AG79:AM79"/>
    <mergeCell ref="AN79:AP79"/>
    <mergeCell ref="AG80:AM80"/>
    <mergeCell ref="AN80:AP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AN89:AP89"/>
    <mergeCell ref="AG89:AM89"/>
    <mergeCell ref="AN90:AP90"/>
    <mergeCell ref="AG90:AM90"/>
    <mergeCell ref="AG91:AM91"/>
    <mergeCell ref="AN91:AP91"/>
    <mergeCell ref="AG92:AM92"/>
    <mergeCell ref="AN92:AP92"/>
    <mergeCell ref="AG93:AM93"/>
    <mergeCell ref="AN93:AP93"/>
    <mergeCell ref="AG94:AM94"/>
    <mergeCell ref="AN94:AP94"/>
    <mergeCell ref="AG95:AM95"/>
    <mergeCell ref="AN95:AP95"/>
    <mergeCell ref="AN96:AP96"/>
    <mergeCell ref="AG96:AM96"/>
    <mergeCell ref="AN97:AP97"/>
    <mergeCell ref="AG97:AM97"/>
    <mergeCell ref="AG98:AM98"/>
    <mergeCell ref="AN98:AP98"/>
    <mergeCell ref="AG99:AM99"/>
    <mergeCell ref="AN99:AP99"/>
    <mergeCell ref="AG100:AM100"/>
    <mergeCell ref="AN100:AP100"/>
    <mergeCell ref="L45:AO45"/>
    <mergeCell ref="C52:G52"/>
    <mergeCell ref="I52:AF52"/>
    <mergeCell ref="J55:AF55"/>
    <mergeCell ref="D55:H55"/>
    <mergeCell ref="E56:I56"/>
    <mergeCell ref="K56:AF56"/>
    <mergeCell ref="L57:AF57"/>
    <mergeCell ref="F57:J57"/>
    <mergeCell ref="L58:AF58"/>
    <mergeCell ref="F58:J58"/>
    <mergeCell ref="E59:I59"/>
    <mergeCell ref="K59:AF59"/>
    <mergeCell ref="F60:J60"/>
    <mergeCell ref="L60:AF60"/>
    <mergeCell ref="F61:J61"/>
    <mergeCell ref="L61:AF61"/>
    <mergeCell ref="K62:AF62"/>
    <mergeCell ref="E62:I62"/>
    <mergeCell ref="F63:J63"/>
    <mergeCell ref="L63:AF63"/>
    <mergeCell ref="AM47:AN47"/>
    <mergeCell ref="AM49:AP49"/>
    <mergeCell ref="AS49:AT51"/>
    <mergeCell ref="AM50:AP50"/>
    <mergeCell ref="AN52:AP52"/>
    <mergeCell ref="AG52:AM52"/>
    <mergeCell ref="AN55:AP55"/>
    <mergeCell ref="AG55:AM55"/>
    <mergeCell ref="AG56:AM56"/>
    <mergeCell ref="AN56:AP56"/>
    <mergeCell ref="AG57:AM57"/>
    <mergeCell ref="AN57:AP57"/>
    <mergeCell ref="AG58:AM58"/>
    <mergeCell ref="AN58:AP58"/>
    <mergeCell ref="AG59:AM59"/>
    <mergeCell ref="AN59:AP59"/>
    <mergeCell ref="AN60:AP60"/>
    <mergeCell ref="AG60:AM60"/>
    <mergeCell ref="AG54:AM54"/>
    <mergeCell ref="AN54:AP54"/>
    <mergeCell ref="AN101:AP101"/>
    <mergeCell ref="AG101:AM101"/>
    <mergeCell ref="AN102:AP102"/>
    <mergeCell ref="AG102:AM102"/>
    <mergeCell ref="AN103:AP103"/>
    <mergeCell ref="AG103:AM103"/>
    <mergeCell ref="AG104:AM104"/>
    <mergeCell ref="AN104:AP104"/>
    <mergeCell ref="AN105:AP105"/>
    <mergeCell ref="AG105:AM105"/>
    <mergeCell ref="AN106:AP106"/>
    <mergeCell ref="AG106:AM106"/>
    <mergeCell ref="AN107:AP107"/>
    <mergeCell ref="AG107:AM107"/>
    <mergeCell ref="AN108:AP108"/>
    <mergeCell ref="AG108:AM108"/>
    <mergeCell ref="AG109:AM109"/>
    <mergeCell ref="AN109:AP109"/>
    <mergeCell ref="AG110:AM110"/>
    <mergeCell ref="AN110:AP110"/>
    <mergeCell ref="AN111:AP111"/>
    <mergeCell ref="AG111:AM111"/>
    <mergeCell ref="AN112:AP112"/>
    <mergeCell ref="AG112:AM112"/>
    <mergeCell ref="AG113:AM113"/>
    <mergeCell ref="AN113:AP113"/>
    <mergeCell ref="AG114:AM114"/>
    <mergeCell ref="AN114:AP114"/>
    <mergeCell ref="AG115:AM115"/>
    <mergeCell ref="AN115:AP115"/>
    <mergeCell ref="AN116:AP116"/>
    <mergeCell ref="AG116:AM116"/>
    <mergeCell ref="AN117:AP117"/>
    <mergeCell ref="AG117:AM117"/>
    <mergeCell ref="AN118:AP118"/>
    <mergeCell ref="AG118:AM118"/>
    <mergeCell ref="AN119:AP119"/>
    <mergeCell ref="AG119:AM119"/>
    <mergeCell ref="AG120:AM120"/>
    <mergeCell ref="AN120:AP120"/>
    <mergeCell ref="AN121:AP121"/>
    <mergeCell ref="AG121:AM121"/>
    <mergeCell ref="AN122:AP122"/>
    <mergeCell ref="AG122:AM122"/>
    <mergeCell ref="AG123:AM123"/>
    <mergeCell ref="AN123:AP123"/>
    <mergeCell ref="AG124:AM124"/>
    <mergeCell ref="AN124:AP124"/>
    <mergeCell ref="AG125:AM125"/>
    <mergeCell ref="AN125:AP125"/>
    <mergeCell ref="AN126:AP126"/>
    <mergeCell ref="AG126:AM126"/>
    <mergeCell ref="AN127:AP127"/>
    <mergeCell ref="AG127:AM127"/>
    <mergeCell ref="AN128:AP128"/>
    <mergeCell ref="AG128:AM128"/>
    <mergeCell ref="AN129:AP129"/>
    <mergeCell ref="AG129:AM129"/>
    <mergeCell ref="AG130:AM130"/>
    <mergeCell ref="AN130:AP130"/>
    <mergeCell ref="E64:I64"/>
    <mergeCell ref="K64:AF64"/>
    <mergeCell ref="L65:AF65"/>
    <mergeCell ref="F65:J65"/>
    <mergeCell ref="G66:K66"/>
    <mergeCell ref="M66:AF66"/>
    <mergeCell ref="G67:K67"/>
    <mergeCell ref="M67:AF67"/>
    <mergeCell ref="G68:K68"/>
    <mergeCell ref="M68:AF68"/>
    <mergeCell ref="G69:K69"/>
    <mergeCell ref="M69:AF69"/>
    <mergeCell ref="L70:AF70"/>
    <mergeCell ref="F70:J70"/>
    <mergeCell ref="K71:AF71"/>
    <mergeCell ref="E71:I71"/>
    <mergeCell ref="F72:J72"/>
    <mergeCell ref="L72:AF72"/>
    <mergeCell ref="G73:K73"/>
    <mergeCell ref="M73:AF73"/>
    <mergeCell ref="AN131:AP131"/>
    <mergeCell ref="AG131:AM131"/>
    <mergeCell ref="AG132:AM132"/>
    <mergeCell ref="AN132:AP132"/>
    <mergeCell ref="AG133:AM133"/>
    <mergeCell ref="AN133:AP133"/>
    <mergeCell ref="AG134:AM134"/>
    <mergeCell ref="AN134:AP134"/>
    <mergeCell ref="AG135:AM135"/>
    <mergeCell ref="AN135:AP135"/>
    <mergeCell ref="AN136:AP136"/>
    <mergeCell ref="AG136:AM136"/>
    <mergeCell ref="AG137:AM137"/>
    <mergeCell ref="AN137:AP137"/>
    <mergeCell ref="AG138:AM138"/>
    <mergeCell ref="AN138:AP138"/>
    <mergeCell ref="AN139:AP139"/>
    <mergeCell ref="AG139:AM139"/>
    <mergeCell ref="AG140:AM140"/>
    <mergeCell ref="AN140:AP140"/>
    <mergeCell ref="AN141:AP141"/>
    <mergeCell ref="AG141:AM141"/>
    <mergeCell ref="AN142:AP142"/>
    <mergeCell ref="AG142:AM142"/>
    <mergeCell ref="AG143:AM143"/>
    <mergeCell ref="AN143:AP143"/>
    <mergeCell ref="AN144:AP144"/>
    <mergeCell ref="AG144:AM144"/>
    <mergeCell ref="AN145:AP145"/>
    <mergeCell ref="AG145:AM145"/>
    <mergeCell ref="AN146:AP146"/>
    <mergeCell ref="AG146:AM146"/>
    <mergeCell ref="AN147:AP147"/>
    <mergeCell ref="AG147:AM147"/>
    <mergeCell ref="AN148:AP148"/>
    <mergeCell ref="AG148:AM148"/>
    <mergeCell ref="AN149:AP149"/>
    <mergeCell ref="AG149:AM149"/>
    <mergeCell ref="AN150:AP150"/>
    <mergeCell ref="AG150:AM150"/>
    <mergeCell ref="AN151:AP151"/>
    <mergeCell ref="AG151:AM151"/>
    <mergeCell ref="AN152:AP152"/>
    <mergeCell ref="AG152:AM152"/>
    <mergeCell ref="N74:AF74"/>
    <mergeCell ref="H74:L74"/>
    <mergeCell ref="N75:AF75"/>
    <mergeCell ref="H75:L75"/>
    <mergeCell ref="N76:AF76"/>
    <mergeCell ref="H76:L76"/>
    <mergeCell ref="N77:AF77"/>
    <mergeCell ref="H77:L77"/>
    <mergeCell ref="N78:AF78"/>
    <mergeCell ref="H78:L78"/>
    <mergeCell ref="I79:M79"/>
    <mergeCell ref="O79:AF79"/>
    <mergeCell ref="I80:M80"/>
    <mergeCell ref="O80:AF80"/>
    <mergeCell ref="O81:AF81"/>
    <mergeCell ref="I81:M81"/>
    <mergeCell ref="O82:AF82"/>
    <mergeCell ref="I82:M82"/>
    <mergeCell ref="O83:AF83"/>
    <mergeCell ref="I83:M83"/>
    <mergeCell ref="N84:AF84"/>
    <mergeCell ref="H84:L84"/>
    <mergeCell ref="N85:AF85"/>
    <mergeCell ref="H85:L85"/>
    <mergeCell ref="N86:AF86"/>
    <mergeCell ref="H86:L86"/>
    <mergeCell ref="H87:L87"/>
    <mergeCell ref="N87:AF87"/>
    <mergeCell ref="I88:M88"/>
    <mergeCell ref="O88:AF88"/>
    <mergeCell ref="I89:M89"/>
    <mergeCell ref="O89:AF89"/>
    <mergeCell ref="I90:M90"/>
    <mergeCell ref="O90:AF90"/>
    <mergeCell ref="H91:L91"/>
    <mergeCell ref="N91:AF91"/>
    <mergeCell ref="M92:AF92"/>
    <mergeCell ref="G92:K92"/>
    <mergeCell ref="M93:AF93"/>
    <mergeCell ref="G93:K93"/>
    <mergeCell ref="L94:AF94"/>
    <mergeCell ref="F94:J94"/>
    <mergeCell ref="G95:K95"/>
    <mergeCell ref="M95:AF95"/>
    <mergeCell ref="G96:K96"/>
    <mergeCell ref="M96:AF96"/>
    <mergeCell ref="M97:AF97"/>
    <mergeCell ref="G97:K97"/>
    <mergeCell ref="L98:AF98"/>
    <mergeCell ref="F98:J98"/>
    <mergeCell ref="E99:I99"/>
    <mergeCell ref="K99:AF99"/>
    <mergeCell ref="L100:AF100"/>
    <mergeCell ref="F100:J100"/>
    <mergeCell ref="L101:AF101"/>
    <mergeCell ref="F101:J101"/>
    <mergeCell ref="L102:AF102"/>
    <mergeCell ref="F102:J102"/>
    <mergeCell ref="J103:AF103"/>
    <mergeCell ref="D103:H103"/>
    <mergeCell ref="K104:AF104"/>
    <mergeCell ref="E104:I104"/>
    <mergeCell ref="K105:AF105"/>
    <mergeCell ref="E105:I105"/>
    <mergeCell ref="F106:J106"/>
    <mergeCell ref="L106:AF106"/>
    <mergeCell ref="M107:AF107"/>
    <mergeCell ref="G107:K107"/>
    <mergeCell ref="M108:AF108"/>
    <mergeCell ref="G108:K108"/>
    <mergeCell ref="N109:AF109"/>
    <mergeCell ref="H109:L109"/>
    <mergeCell ref="O110:AF110"/>
    <mergeCell ref="I110:M110"/>
    <mergeCell ref="O111:AF111"/>
    <mergeCell ref="I111:M111"/>
    <mergeCell ref="P112:AF112"/>
    <mergeCell ref="J112:N112"/>
    <mergeCell ref="K113:O113"/>
    <mergeCell ref="Q113:AF113"/>
    <mergeCell ref="K114:O114"/>
    <mergeCell ref="Q114:AF114"/>
    <mergeCell ref="L115:P115"/>
    <mergeCell ref="R115:AF115"/>
    <mergeCell ref="S116:AF116"/>
    <mergeCell ref="M116:Q116"/>
    <mergeCell ref="S117:AF117"/>
    <mergeCell ref="M117:Q117"/>
    <mergeCell ref="S118:AF118"/>
    <mergeCell ref="M118:Q118"/>
    <mergeCell ref="S119:AF119"/>
    <mergeCell ref="M119:Q119"/>
    <mergeCell ref="J120:AF120"/>
    <mergeCell ref="D120:H120"/>
    <mergeCell ref="K121:AF121"/>
    <mergeCell ref="E121:I121"/>
    <mergeCell ref="E122:I122"/>
    <mergeCell ref="K122:AF122"/>
    <mergeCell ref="L123:AF123"/>
    <mergeCell ref="F123:J123"/>
    <mergeCell ref="G124:K124"/>
    <mergeCell ref="M124:AF124"/>
    <mergeCell ref="G125:K125"/>
    <mergeCell ref="M125:AF125"/>
    <mergeCell ref="H126:L126"/>
    <mergeCell ref="N126:AF126"/>
    <mergeCell ref="O127:AF127"/>
    <mergeCell ref="I127:M127"/>
    <mergeCell ref="I128:M128"/>
    <mergeCell ref="O128:AF128"/>
    <mergeCell ref="J129:N129"/>
    <mergeCell ref="P129:AF129"/>
    <mergeCell ref="Q130:AF130"/>
    <mergeCell ref="K130:O130"/>
    <mergeCell ref="K131:O131"/>
    <mergeCell ref="Q131:AF131"/>
    <mergeCell ref="L132:P132"/>
    <mergeCell ref="R132:AF132"/>
    <mergeCell ref="L133:P133"/>
    <mergeCell ref="R133:AF133"/>
    <mergeCell ref="J134:AF134"/>
    <mergeCell ref="D134:H134"/>
    <mergeCell ref="K135:AF135"/>
    <mergeCell ref="E135:I135"/>
    <mergeCell ref="K136:AF136"/>
    <mergeCell ref="E136:I136"/>
    <mergeCell ref="L137:AF137"/>
    <mergeCell ref="F137:J137"/>
    <mergeCell ref="G138:K138"/>
    <mergeCell ref="M138:AF138"/>
    <mergeCell ref="G139:K139"/>
    <mergeCell ref="M139:AF139"/>
    <mergeCell ref="N140:AF140"/>
    <mergeCell ref="H140:L140"/>
    <mergeCell ref="O141:AF141"/>
    <mergeCell ref="I141:M141"/>
    <mergeCell ref="O142:AF142"/>
    <mergeCell ref="I142:M142"/>
    <mergeCell ref="P143:AF143"/>
    <mergeCell ref="J143:N143"/>
    <mergeCell ref="P144:AF144"/>
    <mergeCell ref="J144:N144"/>
    <mergeCell ref="D145:H145"/>
    <mergeCell ref="J145:AF145"/>
    <mergeCell ref="E146:I146"/>
    <mergeCell ref="K146:AF146"/>
    <mergeCell ref="E147:I147"/>
    <mergeCell ref="K147:AF147"/>
    <mergeCell ref="F148:J148"/>
    <mergeCell ref="L148:AF148"/>
    <mergeCell ref="D149:H149"/>
    <mergeCell ref="J149:AF149"/>
    <mergeCell ref="E150:I150"/>
    <mergeCell ref="K150:AF150"/>
    <mergeCell ref="E151:I151"/>
    <mergeCell ref="K151:AF151"/>
    <mergeCell ref="F152:J152"/>
    <mergeCell ref="L152:AF152"/>
  </mergeCells>
  <hyperlinks>
    <hyperlink ref="A57" location="'SO00cc - Obejkty přípravy...'!C2" display="/"/>
    <hyperlink ref="A58" location="'SO00x - Objekty přípravy ...'!C2" display="/"/>
    <hyperlink ref="A60" location="'SO 101.1 - Etapa I. způso...'!C2" display="/"/>
    <hyperlink ref="A61" location="'SO 101.1.1 - Etapa I - Ne...'!C2" display="/"/>
    <hyperlink ref="A63" location="'22109P-I - 300 Vodohospod...'!C2" display="/"/>
    <hyperlink ref="A66" location="'4 - Přeložka vedení'!C2" display="/"/>
    <hyperlink ref="A67" location="'401 - VO MMU'!C2" display="/"/>
    <hyperlink ref="A68" location="'402-1 - VRN'!C2" display="/"/>
    <hyperlink ref="A69" location="'402-2 - SSZ TEST'!C2" display="/"/>
    <hyperlink ref="A70" location="'45 - NEZpůsobilé'!C2" display="/"/>
    <hyperlink ref="A74" location="'1 - Bourací práce'!C2" display="/"/>
    <hyperlink ref="A75" location="'2 - Stavební práce'!C2" display="/"/>
    <hyperlink ref="A76" location="'3 - Opěrná stěna OZ11'!C2" display="/"/>
    <hyperlink ref="A77" location="'4 - VZT'!C2" display="/"/>
    <hyperlink ref="A79" location="'51 - PZTS'!C2" display="/"/>
    <hyperlink ref="A80" location="'52 - UKS'!C2" display="/"/>
    <hyperlink ref="A81" location="'53 - CCTV'!C2" display="/"/>
    <hyperlink ref="A82" location="'54 - KT'!C2" display="/"/>
    <hyperlink ref="A83" location="'55 - VRN'!C2" display="/"/>
    <hyperlink ref="A84" location="'6 - ÚT - zdroj'!C2" display="/"/>
    <hyperlink ref="A85" location="'61 - ÚT - otopná soustava'!C2" display="/"/>
    <hyperlink ref="A86" location="'7 - FVE '!C2" display="/"/>
    <hyperlink ref="A88" location="'81 - Kanalizace'!C2" display="/"/>
    <hyperlink ref="A89" location="'82 - Vodovod'!C2" display="/"/>
    <hyperlink ref="A90" location="'83 - Zařizovací předměty'!C2" display="/"/>
    <hyperlink ref="A91" location="'9 - elektro'!C2" display="/"/>
    <hyperlink ref="A92" location="'ab - Budova č.p. 1076 - n...'!C2" display="/"/>
    <hyperlink ref="A93" location="'b - Přestřešení nástupišť'!C2" display="/"/>
    <hyperlink ref="A95" location="'1 - Opěrná stěna OZ1'!C2" display="/"/>
    <hyperlink ref="A96" location="'2 - Opěrná stěna OZ2'!C2" display="/"/>
    <hyperlink ref="A97" location="'3 - Schodiště'!C2" display="/"/>
    <hyperlink ref="A98" location="'D703 - Mobiliář'!C2" display="/"/>
    <hyperlink ref="A100" location="'Objekt0 - Vegetační úprav...'!C2" display="/"/>
    <hyperlink ref="A101" location="'objekt1 - Vegetační úprav...'!C2" display="/"/>
    <hyperlink ref="A102" location="'Objekt5 -  Vegetační úpra...'!C2" display="/"/>
    <hyperlink ref="A104" location="'SO00 - Objekty přípravy s...'!C2" display="/"/>
    <hyperlink ref="A107" location="'SO 101.2 - Etapa II.'!C2" display="/"/>
    <hyperlink ref="A110" location="'22109P-II - 300 Vodohospo...'!C2" display="/"/>
    <hyperlink ref="A113" location="'401. - VO_STEZKA'!C2" display="/"/>
    <hyperlink ref="A116" location="'D703 - Mobiliář_01'!C2" display="/"/>
    <hyperlink ref="A118" location="'Objekt1 - Vegetační úprav..._01'!C2" display="/"/>
    <hyperlink ref="A119" location="'Objekt6 -  Vegetační úpra...'!C2" display="/"/>
    <hyperlink ref="A121" location="'SO00 - Objekty přípravy s..._01'!C2" display="/"/>
    <hyperlink ref="A124" location="'SO 101.3 - Etapa III.'!C2" display="/"/>
    <hyperlink ref="A127" location="'22109P-III - 300 Vodohosp...'!C2" display="/"/>
    <hyperlink ref="A130" location="'D703 - Mobiliář_02'!C2" display="/"/>
    <hyperlink ref="A132" location="'Objekt2 - Vegetační úprav...'!C2" display="/"/>
    <hyperlink ref="A133" location="'Objekt7 -  Vegetační úpra...'!C2" display="/"/>
    <hyperlink ref="A135" location="'SO00 - Objekty přípravy s..._02'!C2" display="/"/>
    <hyperlink ref="A138" location="'SO 101.4 - Etapa IV.'!C2" display="/"/>
    <hyperlink ref="A141" location="'22109P-IV - 300 Vodohospo...'!C2" display="/"/>
    <hyperlink ref="A143" location="'Objekt3 - Vegetační úprav...'!C2" display="/"/>
    <hyperlink ref="A144" location="'Objekt8 -  Vegetační úpra...'!C2" display="/"/>
    <hyperlink ref="A146" location="'SO00 - Objekty přípravy s..._03'!C2" display="/"/>
    <hyperlink ref="A148" location="'SO 101.5 - Etapa V.'!C2" display="/"/>
    <hyperlink ref="A150" location="'SO00 - Objekty přípravy s..._04'!C2" display="/"/>
    <hyperlink ref="A152" location="'SO 101.6 - Etapa VI. - mi...'!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124</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1220</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1400</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ROUND((SUM(BE98:BE306)),  2)</f>
        <v>0</v>
      </c>
      <c r="G37" s="41"/>
      <c r="H37" s="41"/>
      <c r="I37" s="135">
        <v>0.20999999999999999</v>
      </c>
      <c r="J37" s="134">
        <f>ROUND(((SUM(BE98:BE306))*I37),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ROUND((SUM(BF98:BF306)),  2)</f>
        <v>0</v>
      </c>
      <c r="G38" s="41"/>
      <c r="H38" s="41"/>
      <c r="I38" s="135">
        <v>0.12</v>
      </c>
      <c r="J38" s="134">
        <f>ROUND(((SUM(BF98:BF306))*I38),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ROUND((SUM(BG98:BG306)),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ROUND((SUM(BH98:BH306)),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ROUND((SUM(BI98:BI306)),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1220</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402-2 - SSZ TEST</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961</v>
      </c>
      <c r="E68" s="147"/>
      <c r="F68" s="147"/>
      <c r="G68" s="147"/>
      <c r="H68" s="147"/>
      <c r="I68" s="147"/>
      <c r="J68" s="148">
        <f>J99</f>
        <v>0</v>
      </c>
      <c r="K68" s="9"/>
      <c r="L68" s="145"/>
      <c r="S68" s="9"/>
      <c r="T68" s="9"/>
      <c r="U68" s="9"/>
      <c r="V68" s="9"/>
      <c r="W68" s="9"/>
      <c r="X68" s="9"/>
      <c r="Y68" s="9"/>
      <c r="Z68" s="9"/>
      <c r="AA68" s="9"/>
      <c r="AB68" s="9"/>
      <c r="AC68" s="9"/>
      <c r="AD68" s="9"/>
      <c r="AE68" s="9"/>
    </row>
    <row r="69" s="9" customFormat="1" ht="24.96" customHeight="1">
      <c r="A69" s="9"/>
      <c r="B69" s="145"/>
      <c r="C69" s="9"/>
      <c r="D69" s="146" t="s">
        <v>1401</v>
      </c>
      <c r="E69" s="147"/>
      <c r="F69" s="147"/>
      <c r="G69" s="147"/>
      <c r="H69" s="147"/>
      <c r="I69" s="147"/>
      <c r="J69" s="148">
        <f>J100</f>
        <v>0</v>
      </c>
      <c r="K69" s="9"/>
      <c r="L69" s="145"/>
      <c r="S69" s="9"/>
      <c r="T69" s="9"/>
      <c r="U69" s="9"/>
      <c r="V69" s="9"/>
      <c r="W69" s="9"/>
      <c r="X69" s="9"/>
      <c r="Y69" s="9"/>
      <c r="Z69" s="9"/>
      <c r="AA69" s="9"/>
      <c r="AB69" s="9"/>
      <c r="AC69" s="9"/>
      <c r="AD69" s="9"/>
      <c r="AE69" s="9"/>
    </row>
    <row r="70" s="9" customFormat="1" ht="24.96" customHeight="1">
      <c r="A70" s="9"/>
      <c r="B70" s="145"/>
      <c r="C70" s="9"/>
      <c r="D70" s="146" t="s">
        <v>1402</v>
      </c>
      <c r="E70" s="147"/>
      <c r="F70" s="147"/>
      <c r="G70" s="147"/>
      <c r="H70" s="147"/>
      <c r="I70" s="147"/>
      <c r="J70" s="148">
        <f>J107</f>
        <v>0</v>
      </c>
      <c r="K70" s="9"/>
      <c r="L70" s="145"/>
      <c r="S70" s="9"/>
      <c r="T70" s="9"/>
      <c r="U70" s="9"/>
      <c r="V70" s="9"/>
      <c r="W70" s="9"/>
      <c r="X70" s="9"/>
      <c r="Y70" s="9"/>
      <c r="Z70" s="9"/>
      <c r="AA70" s="9"/>
      <c r="AB70" s="9"/>
      <c r="AC70" s="9"/>
      <c r="AD70" s="9"/>
      <c r="AE70" s="9"/>
    </row>
    <row r="71" s="9" customFormat="1" ht="24.96" customHeight="1">
      <c r="A71" s="9"/>
      <c r="B71" s="145"/>
      <c r="C71" s="9"/>
      <c r="D71" s="146" t="s">
        <v>1403</v>
      </c>
      <c r="E71" s="147"/>
      <c r="F71" s="147"/>
      <c r="G71" s="147"/>
      <c r="H71" s="147"/>
      <c r="I71" s="147"/>
      <c r="J71" s="148">
        <f>J114</f>
        <v>0</v>
      </c>
      <c r="K71" s="9"/>
      <c r="L71" s="145"/>
      <c r="S71" s="9"/>
      <c r="T71" s="9"/>
      <c r="U71" s="9"/>
      <c r="V71" s="9"/>
      <c r="W71" s="9"/>
      <c r="X71" s="9"/>
      <c r="Y71" s="9"/>
      <c r="Z71" s="9"/>
      <c r="AA71" s="9"/>
      <c r="AB71" s="9"/>
      <c r="AC71" s="9"/>
      <c r="AD71" s="9"/>
      <c r="AE71" s="9"/>
    </row>
    <row r="72" s="10" customFormat="1" ht="19.92" customHeight="1">
      <c r="A72" s="10"/>
      <c r="B72" s="149"/>
      <c r="C72" s="10"/>
      <c r="D72" s="150" t="s">
        <v>1404</v>
      </c>
      <c r="E72" s="151"/>
      <c r="F72" s="151"/>
      <c r="G72" s="151"/>
      <c r="H72" s="151"/>
      <c r="I72" s="151"/>
      <c r="J72" s="152">
        <f>J115</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1405</v>
      </c>
      <c r="E73" s="151"/>
      <c r="F73" s="151"/>
      <c r="G73" s="151"/>
      <c r="H73" s="151"/>
      <c r="I73" s="151"/>
      <c r="J73" s="152">
        <f>J174</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1406</v>
      </c>
      <c r="E74" s="151"/>
      <c r="F74" s="151"/>
      <c r="G74" s="151"/>
      <c r="H74" s="151"/>
      <c r="I74" s="151"/>
      <c r="J74" s="152">
        <f>J255</f>
        <v>0</v>
      </c>
      <c r="K74" s="10"/>
      <c r="L74" s="149"/>
      <c r="S74" s="10"/>
      <c r="T74" s="10"/>
      <c r="U74" s="10"/>
      <c r="V74" s="10"/>
      <c r="W74" s="10"/>
      <c r="X74" s="10"/>
      <c r="Y74" s="10"/>
      <c r="Z74" s="10"/>
      <c r="AA74" s="10"/>
      <c r="AB74" s="10"/>
      <c r="AC74" s="10"/>
      <c r="AD74" s="10"/>
      <c r="AE74" s="10"/>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302</v>
      </c>
      <c r="F86" s="1"/>
      <c r="G86" s="1"/>
      <c r="H86" s="1"/>
      <c r="L86" s="25"/>
    </row>
    <row r="87" s="1" customFormat="1" ht="12" customHeight="1">
      <c r="B87" s="25"/>
      <c r="C87" s="35" t="s">
        <v>303</v>
      </c>
      <c r="L87" s="25"/>
    </row>
    <row r="88" s="2" customFormat="1" ht="16.5" customHeight="1">
      <c r="A88" s="41"/>
      <c r="B88" s="42"/>
      <c r="C88" s="41"/>
      <c r="D88" s="41"/>
      <c r="E88" s="128" t="s">
        <v>1220</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1221</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402-2 - SSZ TEST</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P99+P100+P107+P114</f>
        <v>0</v>
      </c>
      <c r="Q98" s="87"/>
      <c r="R98" s="160">
        <f>R99+R100+R107+R114</f>
        <v>0</v>
      </c>
      <c r="S98" s="87"/>
      <c r="T98" s="161">
        <f>T99+T100+T107+T114</f>
        <v>0</v>
      </c>
      <c r="U98" s="41"/>
      <c r="V98" s="41"/>
      <c r="W98" s="41"/>
      <c r="X98" s="41"/>
      <c r="Y98" s="41"/>
      <c r="Z98" s="41"/>
      <c r="AA98" s="41"/>
      <c r="AB98" s="41"/>
      <c r="AC98" s="41"/>
      <c r="AD98" s="41"/>
      <c r="AE98" s="41"/>
      <c r="AT98" s="22" t="s">
        <v>68</v>
      </c>
      <c r="AU98" s="22" t="s">
        <v>310</v>
      </c>
      <c r="BK98" s="162">
        <f>BK99+BK100+BK107+BK114</f>
        <v>0</v>
      </c>
    </row>
    <row r="99" s="12" customFormat="1" ht="25.92" customHeight="1">
      <c r="A99" s="12"/>
      <c r="B99" s="163"/>
      <c r="C99" s="12"/>
      <c r="D99" s="164" t="s">
        <v>68</v>
      </c>
      <c r="E99" s="165" t="s">
        <v>1204</v>
      </c>
      <c r="F99" s="165" t="s">
        <v>1205</v>
      </c>
      <c r="G99" s="12"/>
      <c r="H99" s="12"/>
      <c r="I99" s="166"/>
      <c r="J99" s="167">
        <f>BK99</f>
        <v>0</v>
      </c>
      <c r="K99" s="12"/>
      <c r="L99" s="163"/>
      <c r="M99" s="168"/>
      <c r="N99" s="169"/>
      <c r="O99" s="169"/>
      <c r="P99" s="170">
        <v>0</v>
      </c>
      <c r="Q99" s="169"/>
      <c r="R99" s="170">
        <v>0</v>
      </c>
      <c r="S99" s="169"/>
      <c r="T99" s="171">
        <v>0</v>
      </c>
      <c r="U99" s="12"/>
      <c r="V99" s="12"/>
      <c r="W99" s="12"/>
      <c r="X99" s="12"/>
      <c r="Y99" s="12"/>
      <c r="Z99" s="12"/>
      <c r="AA99" s="12"/>
      <c r="AB99" s="12"/>
      <c r="AC99" s="12"/>
      <c r="AD99" s="12"/>
      <c r="AE99" s="12"/>
      <c r="AR99" s="164" t="s">
        <v>79</v>
      </c>
      <c r="AT99" s="172" t="s">
        <v>68</v>
      </c>
      <c r="AU99" s="172" t="s">
        <v>69</v>
      </c>
      <c r="AY99" s="164" t="s">
        <v>328</v>
      </c>
      <c r="BK99" s="173">
        <v>0</v>
      </c>
    </row>
    <row r="100" s="12" customFormat="1" ht="25.92" customHeight="1">
      <c r="A100" s="12"/>
      <c r="B100" s="163"/>
      <c r="C100" s="12"/>
      <c r="D100" s="164" t="s">
        <v>68</v>
      </c>
      <c r="E100" s="165" t="s">
        <v>235</v>
      </c>
      <c r="F100" s="165" t="s">
        <v>1407</v>
      </c>
      <c r="G100" s="12"/>
      <c r="H100" s="12"/>
      <c r="I100" s="166"/>
      <c r="J100" s="167">
        <f>BK100</f>
        <v>0</v>
      </c>
      <c r="K100" s="12"/>
      <c r="L100" s="163"/>
      <c r="M100" s="168"/>
      <c r="N100" s="169"/>
      <c r="O100" s="169"/>
      <c r="P100" s="170">
        <f>SUM(P101:P106)</f>
        <v>0</v>
      </c>
      <c r="Q100" s="169"/>
      <c r="R100" s="170">
        <f>SUM(R101:R106)</f>
        <v>0</v>
      </c>
      <c r="S100" s="169"/>
      <c r="T100" s="171">
        <f>SUM(T101:T106)</f>
        <v>0</v>
      </c>
      <c r="U100" s="12"/>
      <c r="V100" s="12"/>
      <c r="W100" s="12"/>
      <c r="X100" s="12"/>
      <c r="Y100" s="12"/>
      <c r="Z100" s="12"/>
      <c r="AA100" s="12"/>
      <c r="AB100" s="12"/>
      <c r="AC100" s="12"/>
      <c r="AD100" s="12"/>
      <c r="AE100" s="12"/>
      <c r="AR100" s="164" t="s">
        <v>76</v>
      </c>
      <c r="AT100" s="172" t="s">
        <v>68</v>
      </c>
      <c r="AU100" s="172" t="s">
        <v>69</v>
      </c>
      <c r="AY100" s="164" t="s">
        <v>328</v>
      </c>
      <c r="BK100" s="173">
        <f>SUM(BK101:BK106)</f>
        <v>0</v>
      </c>
    </row>
    <row r="101" s="2" customFormat="1" ht="24.15" customHeight="1">
      <c r="A101" s="41"/>
      <c r="B101" s="176"/>
      <c r="C101" s="177" t="s">
        <v>76</v>
      </c>
      <c r="D101" s="177" t="s">
        <v>331</v>
      </c>
      <c r="E101" s="178" t="s">
        <v>1408</v>
      </c>
      <c r="F101" s="179" t="s">
        <v>1409</v>
      </c>
      <c r="G101" s="180" t="s">
        <v>574</v>
      </c>
      <c r="H101" s="181">
        <v>4</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79</v>
      </c>
    </row>
    <row r="102" s="2" customFormat="1">
      <c r="A102" s="41"/>
      <c r="B102" s="42"/>
      <c r="C102" s="41"/>
      <c r="D102" s="190" t="s">
        <v>338</v>
      </c>
      <c r="E102" s="41"/>
      <c r="F102" s="191" t="s">
        <v>1410</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76</v>
      </c>
    </row>
    <row r="103" s="2" customFormat="1" ht="16.5" customHeight="1">
      <c r="A103" s="41"/>
      <c r="B103" s="176"/>
      <c r="C103" s="224" t="s">
        <v>79</v>
      </c>
      <c r="D103" s="224" t="s">
        <v>539</v>
      </c>
      <c r="E103" s="225" t="s">
        <v>1411</v>
      </c>
      <c r="F103" s="226" t="s">
        <v>1412</v>
      </c>
      <c r="G103" s="227" t="s">
        <v>574</v>
      </c>
      <c r="H103" s="228">
        <v>2</v>
      </c>
      <c r="I103" s="229"/>
      <c r="J103" s="230">
        <f>ROUND(I103*H103,2)</f>
        <v>0</v>
      </c>
      <c r="K103" s="226" t="s">
        <v>335</v>
      </c>
      <c r="L103" s="231"/>
      <c r="M103" s="232" t="s">
        <v>3</v>
      </c>
      <c r="N103" s="233"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171</v>
      </c>
      <c r="AT103" s="188" t="s">
        <v>539</v>
      </c>
      <c r="AU103" s="188" t="s">
        <v>76</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113</v>
      </c>
    </row>
    <row r="104" s="2" customFormat="1" ht="16.5" customHeight="1">
      <c r="A104" s="41"/>
      <c r="B104" s="176"/>
      <c r="C104" s="224" t="s">
        <v>87</v>
      </c>
      <c r="D104" s="224" t="s">
        <v>539</v>
      </c>
      <c r="E104" s="225" t="s">
        <v>1413</v>
      </c>
      <c r="F104" s="226" t="s">
        <v>1414</v>
      </c>
      <c r="G104" s="227" t="s">
        <v>574</v>
      </c>
      <c r="H104" s="228">
        <v>2</v>
      </c>
      <c r="I104" s="229"/>
      <c r="J104" s="230">
        <f>ROUND(I104*H104,2)</f>
        <v>0</v>
      </c>
      <c r="K104" s="226" t="s">
        <v>335</v>
      </c>
      <c r="L104" s="231"/>
      <c r="M104" s="232" t="s">
        <v>3</v>
      </c>
      <c r="N104" s="233"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171</v>
      </c>
      <c r="AT104" s="188" t="s">
        <v>539</v>
      </c>
      <c r="AU104" s="188" t="s">
        <v>76</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150</v>
      </c>
    </row>
    <row r="105" s="2" customFormat="1" ht="16.5" customHeight="1">
      <c r="A105" s="41"/>
      <c r="B105" s="176"/>
      <c r="C105" s="224" t="s">
        <v>113</v>
      </c>
      <c r="D105" s="224" t="s">
        <v>539</v>
      </c>
      <c r="E105" s="225" t="s">
        <v>1415</v>
      </c>
      <c r="F105" s="226" t="s">
        <v>1416</v>
      </c>
      <c r="G105" s="227" t="s">
        <v>476</v>
      </c>
      <c r="H105" s="228">
        <v>4</v>
      </c>
      <c r="I105" s="229"/>
      <c r="J105" s="230">
        <f>ROUND(I105*H105,2)</f>
        <v>0</v>
      </c>
      <c r="K105" s="226" t="s">
        <v>335</v>
      </c>
      <c r="L105" s="231"/>
      <c r="M105" s="232" t="s">
        <v>3</v>
      </c>
      <c r="N105" s="233"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171</v>
      </c>
      <c r="AT105" s="188" t="s">
        <v>539</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171</v>
      </c>
    </row>
    <row r="106" s="2" customFormat="1" ht="24.15" customHeight="1">
      <c r="A106" s="41"/>
      <c r="B106" s="176"/>
      <c r="C106" s="224" t="s">
        <v>138</v>
      </c>
      <c r="D106" s="224" t="s">
        <v>539</v>
      </c>
      <c r="E106" s="225" t="s">
        <v>1417</v>
      </c>
      <c r="F106" s="226" t="s">
        <v>1418</v>
      </c>
      <c r="G106" s="227" t="s">
        <v>1419</v>
      </c>
      <c r="H106" s="228">
        <v>0.0040000000000000001</v>
      </c>
      <c r="I106" s="229"/>
      <c r="J106" s="230">
        <f>ROUND(I106*H106,2)</f>
        <v>0</v>
      </c>
      <c r="K106" s="226" t="s">
        <v>335</v>
      </c>
      <c r="L106" s="231"/>
      <c r="M106" s="232" t="s">
        <v>3</v>
      </c>
      <c r="N106" s="233"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171</v>
      </c>
      <c r="AT106" s="188" t="s">
        <v>539</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235</v>
      </c>
    </row>
    <row r="107" s="12" customFormat="1" ht="25.92" customHeight="1">
      <c r="A107" s="12"/>
      <c r="B107" s="163"/>
      <c r="C107" s="12"/>
      <c r="D107" s="164" t="s">
        <v>68</v>
      </c>
      <c r="E107" s="165" t="s">
        <v>1420</v>
      </c>
      <c r="F107" s="165" t="s">
        <v>1421</v>
      </c>
      <c r="G107" s="12"/>
      <c r="H107" s="12"/>
      <c r="I107" s="166"/>
      <c r="J107" s="167">
        <f>BK107</f>
        <v>0</v>
      </c>
      <c r="K107" s="12"/>
      <c r="L107" s="163"/>
      <c r="M107" s="168"/>
      <c r="N107" s="169"/>
      <c r="O107" s="169"/>
      <c r="P107" s="170">
        <f>SUM(P108:P113)</f>
        <v>0</v>
      </c>
      <c r="Q107" s="169"/>
      <c r="R107" s="170">
        <f>SUM(R108:R113)</f>
        <v>0</v>
      </c>
      <c r="S107" s="169"/>
      <c r="T107" s="171">
        <f>SUM(T108:T113)</f>
        <v>0</v>
      </c>
      <c r="U107" s="12"/>
      <c r="V107" s="12"/>
      <c r="W107" s="12"/>
      <c r="X107" s="12"/>
      <c r="Y107" s="12"/>
      <c r="Z107" s="12"/>
      <c r="AA107" s="12"/>
      <c r="AB107" s="12"/>
      <c r="AC107" s="12"/>
      <c r="AD107" s="12"/>
      <c r="AE107" s="12"/>
      <c r="AR107" s="164" t="s">
        <v>87</v>
      </c>
      <c r="AT107" s="172" t="s">
        <v>68</v>
      </c>
      <c r="AU107" s="172" t="s">
        <v>69</v>
      </c>
      <c r="AY107" s="164" t="s">
        <v>328</v>
      </c>
      <c r="BK107" s="173">
        <f>SUM(BK108:BK113)</f>
        <v>0</v>
      </c>
    </row>
    <row r="108" s="2" customFormat="1" ht="24.15" customHeight="1">
      <c r="A108" s="41"/>
      <c r="B108" s="176"/>
      <c r="C108" s="177" t="s">
        <v>150</v>
      </c>
      <c r="D108" s="177" t="s">
        <v>331</v>
      </c>
      <c r="E108" s="178" t="s">
        <v>1422</v>
      </c>
      <c r="F108" s="179" t="s">
        <v>1423</v>
      </c>
      <c r="G108" s="180" t="s">
        <v>574</v>
      </c>
      <c r="H108" s="181">
        <v>1</v>
      </c>
      <c r="I108" s="182"/>
      <c r="J108" s="183">
        <f>ROUND(I108*H108,2)</f>
        <v>0</v>
      </c>
      <c r="K108" s="179" t="s">
        <v>335</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788</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788</v>
      </c>
      <c r="BM108" s="188" t="s">
        <v>9</v>
      </c>
    </row>
    <row r="109" s="2" customFormat="1">
      <c r="A109" s="41"/>
      <c r="B109" s="42"/>
      <c r="C109" s="41"/>
      <c r="D109" s="190" t="s">
        <v>338</v>
      </c>
      <c r="E109" s="41"/>
      <c r="F109" s="191" t="s">
        <v>1424</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76</v>
      </c>
    </row>
    <row r="110" s="2" customFormat="1" ht="62.7" customHeight="1">
      <c r="A110" s="41"/>
      <c r="B110" s="176"/>
      <c r="C110" s="224" t="s">
        <v>168</v>
      </c>
      <c r="D110" s="224" t="s">
        <v>539</v>
      </c>
      <c r="E110" s="225" t="s">
        <v>1425</v>
      </c>
      <c r="F110" s="226" t="s">
        <v>1426</v>
      </c>
      <c r="G110" s="227" t="s">
        <v>574</v>
      </c>
      <c r="H110" s="228">
        <v>1</v>
      </c>
      <c r="I110" s="229"/>
      <c r="J110" s="230">
        <f>ROUND(I110*H110,2)</f>
        <v>0</v>
      </c>
      <c r="K110" s="226" t="s">
        <v>335</v>
      </c>
      <c r="L110" s="231"/>
      <c r="M110" s="232" t="s">
        <v>3</v>
      </c>
      <c r="N110" s="233"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1427</v>
      </c>
      <c r="AT110" s="188" t="s">
        <v>539</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788</v>
      </c>
      <c r="BM110" s="188" t="s">
        <v>512</v>
      </c>
    </row>
    <row r="111" s="2" customFormat="1" ht="37.8" customHeight="1">
      <c r="A111" s="41"/>
      <c r="B111" s="176"/>
      <c r="C111" s="177" t="s">
        <v>171</v>
      </c>
      <c r="D111" s="177" t="s">
        <v>331</v>
      </c>
      <c r="E111" s="178" t="s">
        <v>1428</v>
      </c>
      <c r="F111" s="179" t="s">
        <v>1429</v>
      </c>
      <c r="G111" s="180" t="s">
        <v>574</v>
      </c>
      <c r="H111" s="181">
        <v>1</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788</v>
      </c>
      <c r="AT111" s="188" t="s">
        <v>331</v>
      </c>
      <c r="AU111" s="188" t="s">
        <v>76</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788</v>
      </c>
      <c r="BM111" s="188" t="s">
        <v>532</v>
      </c>
    </row>
    <row r="112" s="2" customFormat="1">
      <c r="A112" s="41"/>
      <c r="B112" s="42"/>
      <c r="C112" s="41"/>
      <c r="D112" s="190" t="s">
        <v>338</v>
      </c>
      <c r="E112" s="41"/>
      <c r="F112" s="191" t="s">
        <v>1430</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76</v>
      </c>
    </row>
    <row r="113" s="2" customFormat="1" ht="16.5" customHeight="1">
      <c r="A113" s="41"/>
      <c r="B113" s="176"/>
      <c r="C113" s="224" t="s">
        <v>183</v>
      </c>
      <c r="D113" s="224" t="s">
        <v>539</v>
      </c>
      <c r="E113" s="225" t="s">
        <v>1431</v>
      </c>
      <c r="F113" s="226" t="s">
        <v>1432</v>
      </c>
      <c r="G113" s="227" t="s">
        <v>574</v>
      </c>
      <c r="H113" s="228">
        <v>1</v>
      </c>
      <c r="I113" s="229"/>
      <c r="J113" s="230">
        <f>ROUND(I113*H113,2)</f>
        <v>0</v>
      </c>
      <c r="K113" s="226" t="s">
        <v>3</v>
      </c>
      <c r="L113" s="231"/>
      <c r="M113" s="232" t="s">
        <v>3</v>
      </c>
      <c r="N113" s="233"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1427</v>
      </c>
      <c r="AT113" s="188" t="s">
        <v>539</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788</v>
      </c>
      <c r="BM113" s="188" t="s">
        <v>544</v>
      </c>
    </row>
    <row r="114" s="12" customFormat="1" ht="25.92" customHeight="1">
      <c r="A114" s="12"/>
      <c r="B114" s="163"/>
      <c r="C114" s="12"/>
      <c r="D114" s="164" t="s">
        <v>68</v>
      </c>
      <c r="E114" s="165" t="s">
        <v>539</v>
      </c>
      <c r="F114" s="165" t="s">
        <v>1433</v>
      </c>
      <c r="G114" s="12"/>
      <c r="H114" s="12"/>
      <c r="I114" s="166"/>
      <c r="J114" s="167">
        <f>BK114</f>
        <v>0</v>
      </c>
      <c r="K114" s="12"/>
      <c r="L114" s="163"/>
      <c r="M114" s="168"/>
      <c r="N114" s="169"/>
      <c r="O114" s="169"/>
      <c r="P114" s="170">
        <f>P115+P174+P255</f>
        <v>0</v>
      </c>
      <c r="Q114" s="169"/>
      <c r="R114" s="170">
        <f>R115+R174+R255</f>
        <v>0</v>
      </c>
      <c r="S114" s="169"/>
      <c r="T114" s="171">
        <f>T115+T174+T255</f>
        <v>0</v>
      </c>
      <c r="U114" s="12"/>
      <c r="V114" s="12"/>
      <c r="W114" s="12"/>
      <c r="X114" s="12"/>
      <c r="Y114" s="12"/>
      <c r="Z114" s="12"/>
      <c r="AA114" s="12"/>
      <c r="AB114" s="12"/>
      <c r="AC114" s="12"/>
      <c r="AD114" s="12"/>
      <c r="AE114" s="12"/>
      <c r="AR114" s="164" t="s">
        <v>87</v>
      </c>
      <c r="AT114" s="172" t="s">
        <v>68</v>
      </c>
      <c r="AU114" s="172" t="s">
        <v>69</v>
      </c>
      <c r="AY114" s="164" t="s">
        <v>328</v>
      </c>
      <c r="BK114" s="173">
        <f>BK115+BK174+BK255</f>
        <v>0</v>
      </c>
    </row>
    <row r="115" s="12" customFormat="1" ht="22.8" customHeight="1">
      <c r="A115" s="12"/>
      <c r="B115" s="163"/>
      <c r="C115" s="12"/>
      <c r="D115" s="164" t="s">
        <v>68</v>
      </c>
      <c r="E115" s="174" t="s">
        <v>1434</v>
      </c>
      <c r="F115" s="174" t="s">
        <v>1435</v>
      </c>
      <c r="G115" s="12"/>
      <c r="H115" s="12"/>
      <c r="I115" s="166"/>
      <c r="J115" s="175">
        <f>BK115</f>
        <v>0</v>
      </c>
      <c r="K115" s="12"/>
      <c r="L115" s="163"/>
      <c r="M115" s="168"/>
      <c r="N115" s="169"/>
      <c r="O115" s="169"/>
      <c r="P115" s="170">
        <f>SUM(P116:P173)</f>
        <v>0</v>
      </c>
      <c r="Q115" s="169"/>
      <c r="R115" s="170">
        <f>SUM(R116:R173)</f>
        <v>0</v>
      </c>
      <c r="S115" s="169"/>
      <c r="T115" s="171">
        <f>SUM(T116:T173)</f>
        <v>0</v>
      </c>
      <c r="U115" s="12"/>
      <c r="V115" s="12"/>
      <c r="W115" s="12"/>
      <c r="X115" s="12"/>
      <c r="Y115" s="12"/>
      <c r="Z115" s="12"/>
      <c r="AA115" s="12"/>
      <c r="AB115" s="12"/>
      <c r="AC115" s="12"/>
      <c r="AD115" s="12"/>
      <c r="AE115" s="12"/>
      <c r="AR115" s="164" t="s">
        <v>87</v>
      </c>
      <c r="AT115" s="172" t="s">
        <v>68</v>
      </c>
      <c r="AU115" s="172" t="s">
        <v>76</v>
      </c>
      <c r="AY115" s="164" t="s">
        <v>328</v>
      </c>
      <c r="BK115" s="173">
        <f>SUM(BK116:BK173)</f>
        <v>0</v>
      </c>
    </row>
    <row r="116" s="2" customFormat="1" ht="33" customHeight="1">
      <c r="A116" s="41"/>
      <c r="B116" s="176"/>
      <c r="C116" s="224" t="s">
        <v>235</v>
      </c>
      <c r="D116" s="224" t="s">
        <v>539</v>
      </c>
      <c r="E116" s="225" t="s">
        <v>1436</v>
      </c>
      <c r="F116" s="226" t="s">
        <v>1437</v>
      </c>
      <c r="G116" s="227" t="s">
        <v>476</v>
      </c>
      <c r="H116" s="228">
        <v>70</v>
      </c>
      <c r="I116" s="229"/>
      <c r="J116" s="230">
        <f>ROUND(I116*H116,2)</f>
        <v>0</v>
      </c>
      <c r="K116" s="226" t="s">
        <v>335</v>
      </c>
      <c r="L116" s="231"/>
      <c r="M116" s="232" t="s">
        <v>3</v>
      </c>
      <c r="N116" s="233"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1427</v>
      </c>
      <c r="AT116" s="188" t="s">
        <v>539</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788</v>
      </c>
      <c r="BM116" s="188" t="s">
        <v>556</v>
      </c>
    </row>
    <row r="117" s="2" customFormat="1" ht="37.8" customHeight="1">
      <c r="A117" s="41"/>
      <c r="B117" s="176"/>
      <c r="C117" s="177" t="s">
        <v>239</v>
      </c>
      <c r="D117" s="177" t="s">
        <v>331</v>
      </c>
      <c r="E117" s="178" t="s">
        <v>1438</v>
      </c>
      <c r="F117" s="179" t="s">
        <v>1439</v>
      </c>
      <c r="G117" s="180" t="s">
        <v>476</v>
      </c>
      <c r="H117" s="181">
        <v>70</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788</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788</v>
      </c>
      <c r="BM117" s="188" t="s">
        <v>564</v>
      </c>
    </row>
    <row r="118" s="2" customFormat="1">
      <c r="A118" s="41"/>
      <c r="B118" s="42"/>
      <c r="C118" s="41"/>
      <c r="D118" s="190" t="s">
        <v>338</v>
      </c>
      <c r="E118" s="41"/>
      <c r="F118" s="191" t="s">
        <v>1440</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2" customFormat="1" ht="33" customHeight="1">
      <c r="A119" s="41"/>
      <c r="B119" s="176"/>
      <c r="C119" s="224" t="s">
        <v>9</v>
      </c>
      <c r="D119" s="224" t="s">
        <v>539</v>
      </c>
      <c r="E119" s="225" t="s">
        <v>1441</v>
      </c>
      <c r="F119" s="226" t="s">
        <v>1442</v>
      </c>
      <c r="G119" s="227" t="s">
        <v>476</v>
      </c>
      <c r="H119" s="228">
        <v>60</v>
      </c>
      <c r="I119" s="229"/>
      <c r="J119" s="230">
        <f>ROUND(I119*H119,2)</f>
        <v>0</v>
      </c>
      <c r="K119" s="226" t="s">
        <v>335</v>
      </c>
      <c r="L119" s="231"/>
      <c r="M119" s="232" t="s">
        <v>3</v>
      </c>
      <c r="N119" s="233"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1427</v>
      </c>
      <c r="AT119" s="188" t="s">
        <v>539</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788</v>
      </c>
      <c r="BM119" s="188" t="s">
        <v>576</v>
      </c>
    </row>
    <row r="120" s="2" customFormat="1" ht="37.8" customHeight="1">
      <c r="A120" s="41"/>
      <c r="B120" s="176"/>
      <c r="C120" s="177" t="s">
        <v>505</v>
      </c>
      <c r="D120" s="177" t="s">
        <v>331</v>
      </c>
      <c r="E120" s="178" t="s">
        <v>1443</v>
      </c>
      <c r="F120" s="179" t="s">
        <v>1444</v>
      </c>
      <c r="G120" s="180" t="s">
        <v>476</v>
      </c>
      <c r="H120" s="181">
        <v>60</v>
      </c>
      <c r="I120" s="182"/>
      <c r="J120" s="183">
        <f>ROUND(I120*H120,2)</f>
        <v>0</v>
      </c>
      <c r="K120" s="179" t="s">
        <v>335</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788</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788</v>
      </c>
      <c r="BM120" s="188" t="s">
        <v>588</v>
      </c>
    </row>
    <row r="121" s="2" customFormat="1">
      <c r="A121" s="41"/>
      <c r="B121" s="42"/>
      <c r="C121" s="41"/>
      <c r="D121" s="190" t="s">
        <v>338</v>
      </c>
      <c r="E121" s="41"/>
      <c r="F121" s="191" t="s">
        <v>1445</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2" customFormat="1" ht="24.15" customHeight="1">
      <c r="A122" s="41"/>
      <c r="B122" s="176"/>
      <c r="C122" s="177" t="s">
        <v>512</v>
      </c>
      <c r="D122" s="177" t="s">
        <v>331</v>
      </c>
      <c r="E122" s="178" t="s">
        <v>1446</v>
      </c>
      <c r="F122" s="179" t="s">
        <v>1447</v>
      </c>
      <c r="G122" s="180" t="s">
        <v>574</v>
      </c>
      <c r="H122" s="181">
        <v>22</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788</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788</v>
      </c>
      <c r="BM122" s="188" t="s">
        <v>598</v>
      </c>
    </row>
    <row r="123" s="2" customFormat="1">
      <c r="A123" s="41"/>
      <c r="B123" s="42"/>
      <c r="C123" s="41"/>
      <c r="D123" s="190" t="s">
        <v>338</v>
      </c>
      <c r="E123" s="41"/>
      <c r="F123" s="191" t="s">
        <v>1448</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2" customFormat="1" ht="37.8" customHeight="1">
      <c r="A124" s="41"/>
      <c r="B124" s="176"/>
      <c r="C124" s="177" t="s">
        <v>526</v>
      </c>
      <c r="D124" s="177" t="s">
        <v>331</v>
      </c>
      <c r="E124" s="178" t="s">
        <v>1449</v>
      </c>
      <c r="F124" s="179" t="s">
        <v>1450</v>
      </c>
      <c r="G124" s="180" t="s">
        <v>476</v>
      </c>
      <c r="H124" s="181">
        <v>123.5</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788</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788</v>
      </c>
      <c r="BM124" s="188" t="s">
        <v>610</v>
      </c>
    </row>
    <row r="125" s="2" customFormat="1">
      <c r="A125" s="41"/>
      <c r="B125" s="42"/>
      <c r="C125" s="41"/>
      <c r="D125" s="190" t="s">
        <v>338</v>
      </c>
      <c r="E125" s="41"/>
      <c r="F125" s="191" t="s">
        <v>1451</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79</v>
      </c>
    </row>
    <row r="126" s="2" customFormat="1" ht="16.5" customHeight="1">
      <c r="A126" s="41"/>
      <c r="B126" s="176"/>
      <c r="C126" s="224" t="s">
        <v>532</v>
      </c>
      <c r="D126" s="224" t="s">
        <v>539</v>
      </c>
      <c r="E126" s="225" t="s">
        <v>1452</v>
      </c>
      <c r="F126" s="226" t="s">
        <v>1453</v>
      </c>
      <c r="G126" s="227" t="s">
        <v>1388</v>
      </c>
      <c r="H126" s="228">
        <v>123.5</v>
      </c>
      <c r="I126" s="229"/>
      <c r="J126" s="230">
        <f>ROUND(I126*H126,2)</f>
        <v>0</v>
      </c>
      <c r="K126" s="226" t="s">
        <v>335</v>
      </c>
      <c r="L126" s="231"/>
      <c r="M126" s="232" t="s">
        <v>3</v>
      </c>
      <c r="N126" s="233"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1427</v>
      </c>
      <c r="AT126" s="188" t="s">
        <v>539</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788</v>
      </c>
      <c r="BM126" s="188" t="s">
        <v>621</v>
      </c>
    </row>
    <row r="127" s="2" customFormat="1" ht="16.5" customHeight="1">
      <c r="A127" s="41"/>
      <c r="B127" s="176"/>
      <c r="C127" s="177" t="s">
        <v>538</v>
      </c>
      <c r="D127" s="177" t="s">
        <v>331</v>
      </c>
      <c r="E127" s="178" t="s">
        <v>1454</v>
      </c>
      <c r="F127" s="179" t="s">
        <v>1455</v>
      </c>
      <c r="G127" s="180" t="s">
        <v>574</v>
      </c>
      <c r="H127" s="181">
        <v>21</v>
      </c>
      <c r="I127" s="182"/>
      <c r="J127" s="183">
        <f>ROUND(I127*H127,2)</f>
        <v>0</v>
      </c>
      <c r="K127" s="179" t="s">
        <v>335</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788</v>
      </c>
      <c r="AT127" s="188" t="s">
        <v>331</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788</v>
      </c>
      <c r="BM127" s="188" t="s">
        <v>631</v>
      </c>
    </row>
    <row r="128" s="2" customFormat="1">
      <c r="A128" s="41"/>
      <c r="B128" s="42"/>
      <c r="C128" s="41"/>
      <c r="D128" s="190" t="s">
        <v>338</v>
      </c>
      <c r="E128" s="41"/>
      <c r="F128" s="191" t="s">
        <v>1456</v>
      </c>
      <c r="G128" s="41"/>
      <c r="H128" s="41"/>
      <c r="I128" s="192"/>
      <c r="J128" s="41"/>
      <c r="K128" s="41"/>
      <c r="L128" s="42"/>
      <c r="M128" s="193"/>
      <c r="N128" s="194"/>
      <c r="O128" s="75"/>
      <c r="P128" s="75"/>
      <c r="Q128" s="75"/>
      <c r="R128" s="75"/>
      <c r="S128" s="75"/>
      <c r="T128" s="76"/>
      <c r="U128" s="41"/>
      <c r="V128" s="41"/>
      <c r="W128" s="41"/>
      <c r="X128" s="41"/>
      <c r="Y128" s="41"/>
      <c r="Z128" s="41"/>
      <c r="AA128" s="41"/>
      <c r="AB128" s="41"/>
      <c r="AC128" s="41"/>
      <c r="AD128" s="41"/>
      <c r="AE128" s="41"/>
      <c r="AT128" s="22" t="s">
        <v>338</v>
      </c>
      <c r="AU128" s="22" t="s">
        <v>79</v>
      </c>
    </row>
    <row r="129" s="2" customFormat="1" ht="24.15" customHeight="1">
      <c r="A129" s="41"/>
      <c r="B129" s="176"/>
      <c r="C129" s="224" t="s">
        <v>544</v>
      </c>
      <c r="D129" s="224" t="s">
        <v>539</v>
      </c>
      <c r="E129" s="225" t="s">
        <v>1457</v>
      </c>
      <c r="F129" s="226" t="s">
        <v>1458</v>
      </c>
      <c r="G129" s="227" t="s">
        <v>574</v>
      </c>
      <c r="H129" s="228">
        <v>21</v>
      </c>
      <c r="I129" s="229"/>
      <c r="J129" s="230">
        <f>ROUND(I129*H129,2)</f>
        <v>0</v>
      </c>
      <c r="K129" s="226" t="s">
        <v>335</v>
      </c>
      <c r="L129" s="231"/>
      <c r="M129" s="232" t="s">
        <v>3</v>
      </c>
      <c r="N129" s="233"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1427</v>
      </c>
      <c r="AT129" s="188" t="s">
        <v>539</v>
      </c>
      <c r="AU129" s="188" t="s">
        <v>79</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788</v>
      </c>
      <c r="BM129" s="188" t="s">
        <v>643</v>
      </c>
    </row>
    <row r="130" s="2" customFormat="1" ht="16.5" customHeight="1">
      <c r="A130" s="41"/>
      <c r="B130" s="176"/>
      <c r="C130" s="177" t="s">
        <v>550</v>
      </c>
      <c r="D130" s="177" t="s">
        <v>331</v>
      </c>
      <c r="E130" s="178" t="s">
        <v>1459</v>
      </c>
      <c r="F130" s="179" t="s">
        <v>1460</v>
      </c>
      <c r="G130" s="180" t="s">
        <v>476</v>
      </c>
      <c r="H130" s="181">
        <v>60</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788</v>
      </c>
      <c r="AT130" s="188" t="s">
        <v>331</v>
      </c>
      <c r="AU130" s="188" t="s">
        <v>79</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788</v>
      </c>
      <c r="BM130" s="188" t="s">
        <v>654</v>
      </c>
    </row>
    <row r="131" s="2" customFormat="1" ht="37.8" customHeight="1">
      <c r="A131" s="41"/>
      <c r="B131" s="176"/>
      <c r="C131" s="177" t="s">
        <v>556</v>
      </c>
      <c r="D131" s="177" t="s">
        <v>331</v>
      </c>
      <c r="E131" s="178" t="s">
        <v>1461</v>
      </c>
      <c r="F131" s="179" t="s">
        <v>1462</v>
      </c>
      <c r="G131" s="180" t="s">
        <v>476</v>
      </c>
      <c r="H131" s="181">
        <v>60</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788</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788</v>
      </c>
      <c r="BM131" s="188" t="s">
        <v>666</v>
      </c>
    </row>
    <row r="132" s="2" customFormat="1">
      <c r="A132" s="41"/>
      <c r="B132" s="42"/>
      <c r="C132" s="41"/>
      <c r="D132" s="190" t="s">
        <v>338</v>
      </c>
      <c r="E132" s="41"/>
      <c r="F132" s="191" t="s">
        <v>1463</v>
      </c>
      <c r="G132" s="41"/>
      <c r="H132" s="41"/>
      <c r="I132" s="192"/>
      <c r="J132" s="41"/>
      <c r="K132" s="41"/>
      <c r="L132" s="42"/>
      <c r="M132" s="193"/>
      <c r="N132" s="194"/>
      <c r="O132" s="75"/>
      <c r="P132" s="75"/>
      <c r="Q132" s="75"/>
      <c r="R132" s="75"/>
      <c r="S132" s="75"/>
      <c r="T132" s="76"/>
      <c r="U132" s="41"/>
      <c r="V132" s="41"/>
      <c r="W132" s="41"/>
      <c r="X132" s="41"/>
      <c r="Y132" s="41"/>
      <c r="Z132" s="41"/>
      <c r="AA132" s="41"/>
      <c r="AB132" s="41"/>
      <c r="AC132" s="41"/>
      <c r="AD132" s="41"/>
      <c r="AE132" s="41"/>
      <c r="AT132" s="22" t="s">
        <v>338</v>
      </c>
      <c r="AU132" s="22" t="s">
        <v>79</v>
      </c>
    </row>
    <row r="133" s="2" customFormat="1" ht="37.8" customHeight="1">
      <c r="A133" s="41"/>
      <c r="B133" s="176"/>
      <c r="C133" s="177" t="s">
        <v>8</v>
      </c>
      <c r="D133" s="177" t="s">
        <v>331</v>
      </c>
      <c r="E133" s="178" t="s">
        <v>1464</v>
      </c>
      <c r="F133" s="179" t="s">
        <v>1465</v>
      </c>
      <c r="G133" s="180" t="s">
        <v>476</v>
      </c>
      <c r="H133" s="181">
        <v>125</v>
      </c>
      <c r="I133" s="182"/>
      <c r="J133" s="183">
        <f>ROUND(I133*H133,2)</f>
        <v>0</v>
      </c>
      <c r="K133" s="179" t="s">
        <v>335</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788</v>
      </c>
      <c r="AT133" s="188" t="s">
        <v>331</v>
      </c>
      <c r="AU133" s="188" t="s">
        <v>79</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788</v>
      </c>
      <c r="BM133" s="188" t="s">
        <v>676</v>
      </c>
    </row>
    <row r="134" s="2" customFormat="1">
      <c r="A134" s="41"/>
      <c r="B134" s="42"/>
      <c r="C134" s="41"/>
      <c r="D134" s="190" t="s">
        <v>338</v>
      </c>
      <c r="E134" s="41"/>
      <c r="F134" s="191" t="s">
        <v>1466</v>
      </c>
      <c r="G134" s="41"/>
      <c r="H134" s="41"/>
      <c r="I134" s="192"/>
      <c r="J134" s="41"/>
      <c r="K134" s="41"/>
      <c r="L134" s="42"/>
      <c r="M134" s="193"/>
      <c r="N134" s="194"/>
      <c r="O134" s="75"/>
      <c r="P134" s="75"/>
      <c r="Q134" s="75"/>
      <c r="R134" s="75"/>
      <c r="S134" s="75"/>
      <c r="T134" s="76"/>
      <c r="U134" s="41"/>
      <c r="V134" s="41"/>
      <c r="W134" s="41"/>
      <c r="X134" s="41"/>
      <c r="Y134" s="41"/>
      <c r="Z134" s="41"/>
      <c r="AA134" s="41"/>
      <c r="AB134" s="41"/>
      <c r="AC134" s="41"/>
      <c r="AD134" s="41"/>
      <c r="AE134" s="41"/>
      <c r="AT134" s="22" t="s">
        <v>338</v>
      </c>
      <c r="AU134" s="22" t="s">
        <v>79</v>
      </c>
    </row>
    <row r="135" s="2" customFormat="1" ht="24.15" customHeight="1">
      <c r="A135" s="41"/>
      <c r="B135" s="176"/>
      <c r="C135" s="224" t="s">
        <v>564</v>
      </c>
      <c r="D135" s="224" t="s">
        <v>539</v>
      </c>
      <c r="E135" s="225" t="s">
        <v>1467</v>
      </c>
      <c r="F135" s="226" t="s">
        <v>1468</v>
      </c>
      <c r="G135" s="227" t="s">
        <v>476</v>
      </c>
      <c r="H135" s="228">
        <v>125</v>
      </c>
      <c r="I135" s="229"/>
      <c r="J135" s="230">
        <f>ROUND(I135*H135,2)</f>
        <v>0</v>
      </c>
      <c r="K135" s="226" t="s">
        <v>335</v>
      </c>
      <c r="L135" s="231"/>
      <c r="M135" s="232" t="s">
        <v>3</v>
      </c>
      <c r="N135" s="233"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1427</v>
      </c>
      <c r="AT135" s="188" t="s">
        <v>539</v>
      </c>
      <c r="AU135" s="188" t="s">
        <v>79</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788</v>
      </c>
      <c r="BM135" s="188" t="s">
        <v>110</v>
      </c>
    </row>
    <row r="136" s="2" customFormat="1">
      <c r="A136" s="41"/>
      <c r="B136" s="42"/>
      <c r="C136" s="41"/>
      <c r="D136" s="195" t="s">
        <v>340</v>
      </c>
      <c r="E136" s="41"/>
      <c r="F136" s="196" t="s">
        <v>1469</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340</v>
      </c>
      <c r="AU136" s="22" t="s">
        <v>79</v>
      </c>
    </row>
    <row r="137" s="2" customFormat="1" ht="24.15" customHeight="1">
      <c r="A137" s="41"/>
      <c r="B137" s="176"/>
      <c r="C137" s="177" t="s">
        <v>571</v>
      </c>
      <c r="D137" s="177" t="s">
        <v>331</v>
      </c>
      <c r="E137" s="178" t="s">
        <v>1470</v>
      </c>
      <c r="F137" s="179" t="s">
        <v>1471</v>
      </c>
      <c r="G137" s="180" t="s">
        <v>574</v>
      </c>
      <c r="H137" s="181">
        <v>6</v>
      </c>
      <c r="I137" s="182"/>
      <c r="J137" s="183">
        <f>ROUND(I137*H137,2)</f>
        <v>0</v>
      </c>
      <c r="K137" s="179" t="s">
        <v>335</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788</v>
      </c>
      <c r="AT137" s="188" t="s">
        <v>331</v>
      </c>
      <c r="AU137" s="188" t="s">
        <v>79</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788</v>
      </c>
      <c r="BM137" s="188" t="s">
        <v>696</v>
      </c>
    </row>
    <row r="138" s="2" customFormat="1">
      <c r="A138" s="41"/>
      <c r="B138" s="42"/>
      <c r="C138" s="41"/>
      <c r="D138" s="190" t="s">
        <v>338</v>
      </c>
      <c r="E138" s="41"/>
      <c r="F138" s="191" t="s">
        <v>1472</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79</v>
      </c>
    </row>
    <row r="139" s="2" customFormat="1" ht="24.15" customHeight="1">
      <c r="A139" s="41"/>
      <c r="B139" s="176"/>
      <c r="C139" s="177" t="s">
        <v>576</v>
      </c>
      <c r="D139" s="177" t="s">
        <v>331</v>
      </c>
      <c r="E139" s="178" t="s">
        <v>1473</v>
      </c>
      <c r="F139" s="179" t="s">
        <v>1474</v>
      </c>
      <c r="G139" s="180" t="s">
        <v>574</v>
      </c>
      <c r="H139" s="181">
        <v>3</v>
      </c>
      <c r="I139" s="182"/>
      <c r="J139" s="183">
        <f>ROUND(I139*H139,2)</f>
        <v>0</v>
      </c>
      <c r="K139" s="179" t="s">
        <v>335</v>
      </c>
      <c r="L139" s="42"/>
      <c r="M139" s="184" t="s">
        <v>3</v>
      </c>
      <c r="N139" s="185"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788</v>
      </c>
      <c r="AT139" s="188" t="s">
        <v>331</v>
      </c>
      <c r="AU139" s="188" t="s">
        <v>79</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788</v>
      </c>
      <c r="BM139" s="188" t="s">
        <v>710</v>
      </c>
    </row>
    <row r="140" s="2" customFormat="1">
      <c r="A140" s="41"/>
      <c r="B140" s="42"/>
      <c r="C140" s="41"/>
      <c r="D140" s="190" t="s">
        <v>338</v>
      </c>
      <c r="E140" s="41"/>
      <c r="F140" s="191" t="s">
        <v>1475</v>
      </c>
      <c r="G140" s="41"/>
      <c r="H140" s="41"/>
      <c r="I140" s="192"/>
      <c r="J140" s="41"/>
      <c r="K140" s="41"/>
      <c r="L140" s="42"/>
      <c r="M140" s="193"/>
      <c r="N140" s="194"/>
      <c r="O140" s="75"/>
      <c r="P140" s="75"/>
      <c r="Q140" s="75"/>
      <c r="R140" s="75"/>
      <c r="S140" s="75"/>
      <c r="T140" s="76"/>
      <c r="U140" s="41"/>
      <c r="V140" s="41"/>
      <c r="W140" s="41"/>
      <c r="X140" s="41"/>
      <c r="Y140" s="41"/>
      <c r="Z140" s="41"/>
      <c r="AA140" s="41"/>
      <c r="AB140" s="41"/>
      <c r="AC140" s="41"/>
      <c r="AD140" s="41"/>
      <c r="AE140" s="41"/>
      <c r="AT140" s="22" t="s">
        <v>338</v>
      </c>
      <c r="AU140" s="22" t="s">
        <v>79</v>
      </c>
    </row>
    <row r="141" s="2" customFormat="1" ht="37.8" customHeight="1">
      <c r="A141" s="41"/>
      <c r="B141" s="176"/>
      <c r="C141" s="177" t="s">
        <v>473</v>
      </c>
      <c r="D141" s="177" t="s">
        <v>331</v>
      </c>
      <c r="E141" s="178" t="s">
        <v>1476</v>
      </c>
      <c r="F141" s="179" t="s">
        <v>1477</v>
      </c>
      <c r="G141" s="180" t="s">
        <v>476</v>
      </c>
      <c r="H141" s="181">
        <v>117</v>
      </c>
      <c r="I141" s="182"/>
      <c r="J141" s="183">
        <f>ROUND(I141*H141,2)</f>
        <v>0</v>
      </c>
      <c r="K141" s="179" t="s">
        <v>335</v>
      </c>
      <c r="L141" s="42"/>
      <c r="M141" s="184" t="s">
        <v>3</v>
      </c>
      <c r="N141" s="185" t="s">
        <v>40</v>
      </c>
      <c r="O141" s="75"/>
      <c r="P141" s="186">
        <f>O141*H141</f>
        <v>0</v>
      </c>
      <c r="Q141" s="186">
        <v>0</v>
      </c>
      <c r="R141" s="186">
        <f>Q141*H141</f>
        <v>0</v>
      </c>
      <c r="S141" s="186">
        <v>0</v>
      </c>
      <c r="T141" s="187">
        <f>S141*H141</f>
        <v>0</v>
      </c>
      <c r="U141" s="41"/>
      <c r="V141" s="41"/>
      <c r="W141" s="41"/>
      <c r="X141" s="41"/>
      <c r="Y141" s="41"/>
      <c r="Z141" s="41"/>
      <c r="AA141" s="41"/>
      <c r="AB141" s="41"/>
      <c r="AC141" s="41"/>
      <c r="AD141" s="41"/>
      <c r="AE141" s="41"/>
      <c r="AR141" s="188" t="s">
        <v>788</v>
      </c>
      <c r="AT141" s="188" t="s">
        <v>331</v>
      </c>
      <c r="AU141" s="188" t="s">
        <v>79</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788</v>
      </c>
      <c r="BM141" s="188" t="s">
        <v>718</v>
      </c>
    </row>
    <row r="142" s="2" customFormat="1">
      <c r="A142" s="41"/>
      <c r="B142" s="42"/>
      <c r="C142" s="41"/>
      <c r="D142" s="190" t="s">
        <v>338</v>
      </c>
      <c r="E142" s="41"/>
      <c r="F142" s="191" t="s">
        <v>1478</v>
      </c>
      <c r="G142" s="41"/>
      <c r="H142" s="41"/>
      <c r="I142" s="192"/>
      <c r="J142" s="41"/>
      <c r="K142" s="41"/>
      <c r="L142" s="42"/>
      <c r="M142" s="193"/>
      <c r="N142" s="194"/>
      <c r="O142" s="75"/>
      <c r="P142" s="75"/>
      <c r="Q142" s="75"/>
      <c r="R142" s="75"/>
      <c r="S142" s="75"/>
      <c r="T142" s="76"/>
      <c r="U142" s="41"/>
      <c r="V142" s="41"/>
      <c r="W142" s="41"/>
      <c r="X142" s="41"/>
      <c r="Y142" s="41"/>
      <c r="Z142" s="41"/>
      <c r="AA142" s="41"/>
      <c r="AB142" s="41"/>
      <c r="AC142" s="41"/>
      <c r="AD142" s="41"/>
      <c r="AE142" s="41"/>
      <c r="AT142" s="22" t="s">
        <v>338</v>
      </c>
      <c r="AU142" s="22" t="s">
        <v>79</v>
      </c>
    </row>
    <row r="143" s="2" customFormat="1" ht="24.15" customHeight="1">
      <c r="A143" s="41"/>
      <c r="B143" s="176"/>
      <c r="C143" s="224" t="s">
        <v>588</v>
      </c>
      <c r="D143" s="224" t="s">
        <v>539</v>
      </c>
      <c r="E143" s="225" t="s">
        <v>1479</v>
      </c>
      <c r="F143" s="226" t="s">
        <v>1480</v>
      </c>
      <c r="G143" s="227" t="s">
        <v>476</v>
      </c>
      <c r="H143" s="228">
        <v>117</v>
      </c>
      <c r="I143" s="229"/>
      <c r="J143" s="230">
        <f>ROUND(I143*H143,2)</f>
        <v>0</v>
      </c>
      <c r="K143" s="226" t="s">
        <v>335</v>
      </c>
      <c r="L143" s="231"/>
      <c r="M143" s="232" t="s">
        <v>3</v>
      </c>
      <c r="N143" s="233" t="s">
        <v>40</v>
      </c>
      <c r="O143" s="75"/>
      <c r="P143" s="186">
        <f>O143*H143</f>
        <v>0</v>
      </c>
      <c r="Q143" s="186">
        <v>0</v>
      </c>
      <c r="R143" s="186">
        <f>Q143*H143</f>
        <v>0</v>
      </c>
      <c r="S143" s="186">
        <v>0</v>
      </c>
      <c r="T143" s="187">
        <f>S143*H143</f>
        <v>0</v>
      </c>
      <c r="U143" s="41"/>
      <c r="V143" s="41"/>
      <c r="W143" s="41"/>
      <c r="X143" s="41"/>
      <c r="Y143" s="41"/>
      <c r="Z143" s="41"/>
      <c r="AA143" s="41"/>
      <c r="AB143" s="41"/>
      <c r="AC143" s="41"/>
      <c r="AD143" s="41"/>
      <c r="AE143" s="41"/>
      <c r="AR143" s="188" t="s">
        <v>1427</v>
      </c>
      <c r="AT143" s="188" t="s">
        <v>539</v>
      </c>
      <c r="AU143" s="188" t="s">
        <v>79</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788</v>
      </c>
      <c r="BM143" s="188" t="s">
        <v>152</v>
      </c>
    </row>
    <row r="144" s="2" customFormat="1">
      <c r="A144" s="41"/>
      <c r="B144" s="42"/>
      <c r="C144" s="41"/>
      <c r="D144" s="195" t="s">
        <v>340</v>
      </c>
      <c r="E144" s="41"/>
      <c r="F144" s="196" t="s">
        <v>1481</v>
      </c>
      <c r="G144" s="41"/>
      <c r="H144" s="41"/>
      <c r="I144" s="192"/>
      <c r="J144" s="41"/>
      <c r="K144" s="41"/>
      <c r="L144" s="42"/>
      <c r="M144" s="193"/>
      <c r="N144" s="194"/>
      <c r="O144" s="75"/>
      <c r="P144" s="75"/>
      <c r="Q144" s="75"/>
      <c r="R144" s="75"/>
      <c r="S144" s="75"/>
      <c r="T144" s="76"/>
      <c r="U144" s="41"/>
      <c r="V144" s="41"/>
      <c r="W144" s="41"/>
      <c r="X144" s="41"/>
      <c r="Y144" s="41"/>
      <c r="Z144" s="41"/>
      <c r="AA144" s="41"/>
      <c r="AB144" s="41"/>
      <c r="AC144" s="41"/>
      <c r="AD144" s="41"/>
      <c r="AE144" s="41"/>
      <c r="AT144" s="22" t="s">
        <v>340</v>
      </c>
      <c r="AU144" s="22" t="s">
        <v>79</v>
      </c>
    </row>
    <row r="145" s="2" customFormat="1" ht="24.15" customHeight="1">
      <c r="A145" s="41"/>
      <c r="B145" s="176"/>
      <c r="C145" s="177" t="s">
        <v>593</v>
      </c>
      <c r="D145" s="177" t="s">
        <v>331</v>
      </c>
      <c r="E145" s="178" t="s">
        <v>1482</v>
      </c>
      <c r="F145" s="179" t="s">
        <v>1483</v>
      </c>
      <c r="G145" s="180" t="s">
        <v>574</v>
      </c>
      <c r="H145" s="181">
        <v>3</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788</v>
      </c>
      <c r="AT145" s="188" t="s">
        <v>331</v>
      </c>
      <c r="AU145" s="188" t="s">
        <v>79</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788</v>
      </c>
      <c r="BM145" s="188" t="s">
        <v>158</v>
      </c>
    </row>
    <row r="146" s="2" customFormat="1">
      <c r="A146" s="41"/>
      <c r="B146" s="42"/>
      <c r="C146" s="41"/>
      <c r="D146" s="190" t="s">
        <v>338</v>
      </c>
      <c r="E146" s="41"/>
      <c r="F146" s="191" t="s">
        <v>1484</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79</v>
      </c>
    </row>
    <row r="147" s="2" customFormat="1" ht="24.15" customHeight="1">
      <c r="A147" s="41"/>
      <c r="B147" s="176"/>
      <c r="C147" s="177" t="s">
        <v>598</v>
      </c>
      <c r="D147" s="177" t="s">
        <v>331</v>
      </c>
      <c r="E147" s="178" t="s">
        <v>1485</v>
      </c>
      <c r="F147" s="179" t="s">
        <v>1486</v>
      </c>
      <c r="G147" s="180" t="s">
        <v>574</v>
      </c>
      <c r="H147" s="181">
        <v>6</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788</v>
      </c>
      <c r="AT147" s="188" t="s">
        <v>331</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788</v>
      </c>
      <c r="BM147" s="188" t="s">
        <v>751</v>
      </c>
    </row>
    <row r="148" s="2" customFormat="1">
      <c r="A148" s="41"/>
      <c r="B148" s="42"/>
      <c r="C148" s="41"/>
      <c r="D148" s="190" t="s">
        <v>338</v>
      </c>
      <c r="E148" s="41"/>
      <c r="F148" s="191" t="s">
        <v>1487</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79</v>
      </c>
    </row>
    <row r="149" s="2" customFormat="1" ht="37.8" customHeight="1">
      <c r="A149" s="41"/>
      <c r="B149" s="176"/>
      <c r="C149" s="177" t="s">
        <v>605</v>
      </c>
      <c r="D149" s="177" t="s">
        <v>331</v>
      </c>
      <c r="E149" s="178" t="s">
        <v>1488</v>
      </c>
      <c r="F149" s="179" t="s">
        <v>1489</v>
      </c>
      <c r="G149" s="180" t="s">
        <v>476</v>
      </c>
      <c r="H149" s="181">
        <v>109</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788</v>
      </c>
      <c r="AT149" s="188" t="s">
        <v>331</v>
      </c>
      <c r="AU149" s="188" t="s">
        <v>79</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788</v>
      </c>
      <c r="BM149" s="188" t="s">
        <v>761</v>
      </c>
    </row>
    <row r="150" s="2" customFormat="1">
      <c r="A150" s="41"/>
      <c r="B150" s="42"/>
      <c r="C150" s="41"/>
      <c r="D150" s="190" t="s">
        <v>338</v>
      </c>
      <c r="E150" s="41"/>
      <c r="F150" s="191" t="s">
        <v>1490</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79</v>
      </c>
    </row>
    <row r="151" s="2" customFormat="1" ht="24.15" customHeight="1">
      <c r="A151" s="41"/>
      <c r="B151" s="176"/>
      <c r="C151" s="224" t="s">
        <v>610</v>
      </c>
      <c r="D151" s="224" t="s">
        <v>539</v>
      </c>
      <c r="E151" s="225" t="s">
        <v>1491</v>
      </c>
      <c r="F151" s="226" t="s">
        <v>1492</v>
      </c>
      <c r="G151" s="227" t="s">
        <v>476</v>
      </c>
      <c r="H151" s="228">
        <v>109</v>
      </c>
      <c r="I151" s="229"/>
      <c r="J151" s="230">
        <f>ROUND(I151*H151,2)</f>
        <v>0</v>
      </c>
      <c r="K151" s="226" t="s">
        <v>335</v>
      </c>
      <c r="L151" s="231"/>
      <c r="M151" s="232" t="s">
        <v>3</v>
      </c>
      <c r="N151" s="233"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1427</v>
      </c>
      <c r="AT151" s="188" t="s">
        <v>539</v>
      </c>
      <c r="AU151" s="188" t="s">
        <v>79</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788</v>
      </c>
      <c r="BM151" s="188" t="s">
        <v>769</v>
      </c>
    </row>
    <row r="152" s="2" customFormat="1">
      <c r="A152" s="41"/>
      <c r="B152" s="42"/>
      <c r="C152" s="41"/>
      <c r="D152" s="195" t="s">
        <v>340</v>
      </c>
      <c r="E152" s="41"/>
      <c r="F152" s="196" t="s">
        <v>1493</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340</v>
      </c>
      <c r="AU152" s="22" t="s">
        <v>79</v>
      </c>
    </row>
    <row r="153" s="2" customFormat="1" ht="24.15" customHeight="1">
      <c r="A153" s="41"/>
      <c r="B153" s="176"/>
      <c r="C153" s="177" t="s">
        <v>616</v>
      </c>
      <c r="D153" s="177" t="s">
        <v>331</v>
      </c>
      <c r="E153" s="178" t="s">
        <v>1494</v>
      </c>
      <c r="F153" s="179" t="s">
        <v>1495</v>
      </c>
      <c r="G153" s="180" t="s">
        <v>574</v>
      </c>
      <c r="H153" s="181">
        <v>6</v>
      </c>
      <c r="I153" s="182"/>
      <c r="J153" s="183">
        <f>ROUND(I153*H153,2)</f>
        <v>0</v>
      </c>
      <c r="K153" s="179" t="s">
        <v>335</v>
      </c>
      <c r="L153" s="42"/>
      <c r="M153" s="184" t="s">
        <v>3</v>
      </c>
      <c r="N153" s="185" t="s">
        <v>40</v>
      </c>
      <c r="O153" s="75"/>
      <c r="P153" s="186">
        <f>O153*H153</f>
        <v>0</v>
      </c>
      <c r="Q153" s="186">
        <v>0</v>
      </c>
      <c r="R153" s="186">
        <f>Q153*H153</f>
        <v>0</v>
      </c>
      <c r="S153" s="186">
        <v>0</v>
      </c>
      <c r="T153" s="187">
        <f>S153*H153</f>
        <v>0</v>
      </c>
      <c r="U153" s="41"/>
      <c r="V153" s="41"/>
      <c r="W153" s="41"/>
      <c r="X153" s="41"/>
      <c r="Y153" s="41"/>
      <c r="Z153" s="41"/>
      <c r="AA153" s="41"/>
      <c r="AB153" s="41"/>
      <c r="AC153" s="41"/>
      <c r="AD153" s="41"/>
      <c r="AE153" s="41"/>
      <c r="AR153" s="188" t="s">
        <v>788</v>
      </c>
      <c r="AT153" s="188" t="s">
        <v>331</v>
      </c>
      <c r="AU153" s="188" t="s">
        <v>79</v>
      </c>
      <c r="AY153" s="22" t="s">
        <v>328</v>
      </c>
      <c r="BE153" s="189">
        <f>IF(N153="základní",J153,0)</f>
        <v>0</v>
      </c>
      <c r="BF153" s="189">
        <f>IF(N153="snížená",J153,0)</f>
        <v>0</v>
      </c>
      <c r="BG153" s="189">
        <f>IF(N153="zákl. přenesená",J153,0)</f>
        <v>0</v>
      </c>
      <c r="BH153" s="189">
        <f>IF(N153="sníž. přenesená",J153,0)</f>
        <v>0</v>
      </c>
      <c r="BI153" s="189">
        <f>IF(N153="nulová",J153,0)</f>
        <v>0</v>
      </c>
      <c r="BJ153" s="22" t="s">
        <v>76</v>
      </c>
      <c r="BK153" s="189">
        <f>ROUND(I153*H153,2)</f>
        <v>0</v>
      </c>
      <c r="BL153" s="22" t="s">
        <v>788</v>
      </c>
      <c r="BM153" s="188" t="s">
        <v>778</v>
      </c>
    </row>
    <row r="154" s="2" customFormat="1">
      <c r="A154" s="41"/>
      <c r="B154" s="42"/>
      <c r="C154" s="41"/>
      <c r="D154" s="190" t="s">
        <v>338</v>
      </c>
      <c r="E154" s="41"/>
      <c r="F154" s="191" t="s">
        <v>1496</v>
      </c>
      <c r="G154" s="41"/>
      <c r="H154" s="41"/>
      <c r="I154" s="192"/>
      <c r="J154" s="41"/>
      <c r="K154" s="41"/>
      <c r="L154" s="42"/>
      <c r="M154" s="193"/>
      <c r="N154" s="194"/>
      <c r="O154" s="75"/>
      <c r="P154" s="75"/>
      <c r="Q154" s="75"/>
      <c r="R154" s="75"/>
      <c r="S154" s="75"/>
      <c r="T154" s="76"/>
      <c r="U154" s="41"/>
      <c r="V154" s="41"/>
      <c r="W154" s="41"/>
      <c r="X154" s="41"/>
      <c r="Y154" s="41"/>
      <c r="Z154" s="41"/>
      <c r="AA154" s="41"/>
      <c r="AB154" s="41"/>
      <c r="AC154" s="41"/>
      <c r="AD154" s="41"/>
      <c r="AE154" s="41"/>
      <c r="AT154" s="22" t="s">
        <v>338</v>
      </c>
      <c r="AU154" s="22" t="s">
        <v>79</v>
      </c>
    </row>
    <row r="155" s="2" customFormat="1" ht="24.15" customHeight="1">
      <c r="A155" s="41"/>
      <c r="B155" s="176"/>
      <c r="C155" s="177" t="s">
        <v>621</v>
      </c>
      <c r="D155" s="177" t="s">
        <v>331</v>
      </c>
      <c r="E155" s="178" t="s">
        <v>1497</v>
      </c>
      <c r="F155" s="179" t="s">
        <v>1498</v>
      </c>
      <c r="G155" s="180" t="s">
        <v>574</v>
      </c>
      <c r="H155" s="181">
        <v>3</v>
      </c>
      <c r="I155" s="182"/>
      <c r="J155" s="183">
        <f>ROUND(I155*H155,2)</f>
        <v>0</v>
      </c>
      <c r="K155" s="179" t="s">
        <v>335</v>
      </c>
      <c r="L155" s="42"/>
      <c r="M155" s="184" t="s">
        <v>3</v>
      </c>
      <c r="N155" s="185" t="s">
        <v>40</v>
      </c>
      <c r="O155" s="75"/>
      <c r="P155" s="186">
        <f>O155*H155</f>
        <v>0</v>
      </c>
      <c r="Q155" s="186">
        <v>0</v>
      </c>
      <c r="R155" s="186">
        <f>Q155*H155</f>
        <v>0</v>
      </c>
      <c r="S155" s="186">
        <v>0</v>
      </c>
      <c r="T155" s="187">
        <f>S155*H155</f>
        <v>0</v>
      </c>
      <c r="U155" s="41"/>
      <c r="V155" s="41"/>
      <c r="W155" s="41"/>
      <c r="X155" s="41"/>
      <c r="Y155" s="41"/>
      <c r="Z155" s="41"/>
      <c r="AA155" s="41"/>
      <c r="AB155" s="41"/>
      <c r="AC155" s="41"/>
      <c r="AD155" s="41"/>
      <c r="AE155" s="41"/>
      <c r="AR155" s="188" t="s">
        <v>788</v>
      </c>
      <c r="AT155" s="188" t="s">
        <v>331</v>
      </c>
      <c r="AU155" s="188" t="s">
        <v>79</v>
      </c>
      <c r="AY155" s="22" t="s">
        <v>328</v>
      </c>
      <c r="BE155" s="189">
        <f>IF(N155="základní",J155,0)</f>
        <v>0</v>
      </c>
      <c r="BF155" s="189">
        <f>IF(N155="snížená",J155,0)</f>
        <v>0</v>
      </c>
      <c r="BG155" s="189">
        <f>IF(N155="zákl. přenesená",J155,0)</f>
        <v>0</v>
      </c>
      <c r="BH155" s="189">
        <f>IF(N155="sníž. přenesená",J155,0)</f>
        <v>0</v>
      </c>
      <c r="BI155" s="189">
        <f>IF(N155="nulová",J155,0)</f>
        <v>0</v>
      </c>
      <c r="BJ155" s="22" t="s">
        <v>76</v>
      </c>
      <c r="BK155" s="189">
        <f>ROUND(I155*H155,2)</f>
        <v>0</v>
      </c>
      <c r="BL155" s="22" t="s">
        <v>788</v>
      </c>
      <c r="BM155" s="188" t="s">
        <v>788</v>
      </c>
    </row>
    <row r="156" s="2" customFormat="1">
      <c r="A156" s="41"/>
      <c r="B156" s="42"/>
      <c r="C156" s="41"/>
      <c r="D156" s="190" t="s">
        <v>338</v>
      </c>
      <c r="E156" s="41"/>
      <c r="F156" s="191" t="s">
        <v>1499</v>
      </c>
      <c r="G156" s="41"/>
      <c r="H156" s="41"/>
      <c r="I156" s="192"/>
      <c r="J156" s="41"/>
      <c r="K156" s="41"/>
      <c r="L156" s="42"/>
      <c r="M156" s="193"/>
      <c r="N156" s="194"/>
      <c r="O156" s="75"/>
      <c r="P156" s="75"/>
      <c r="Q156" s="75"/>
      <c r="R156" s="75"/>
      <c r="S156" s="75"/>
      <c r="T156" s="76"/>
      <c r="U156" s="41"/>
      <c r="V156" s="41"/>
      <c r="W156" s="41"/>
      <c r="X156" s="41"/>
      <c r="Y156" s="41"/>
      <c r="Z156" s="41"/>
      <c r="AA156" s="41"/>
      <c r="AB156" s="41"/>
      <c r="AC156" s="41"/>
      <c r="AD156" s="41"/>
      <c r="AE156" s="41"/>
      <c r="AT156" s="22" t="s">
        <v>338</v>
      </c>
      <c r="AU156" s="22" t="s">
        <v>79</v>
      </c>
    </row>
    <row r="157" s="2" customFormat="1" ht="37.8" customHeight="1">
      <c r="A157" s="41"/>
      <c r="B157" s="176"/>
      <c r="C157" s="177" t="s">
        <v>626</v>
      </c>
      <c r="D157" s="177" t="s">
        <v>331</v>
      </c>
      <c r="E157" s="178" t="s">
        <v>1500</v>
      </c>
      <c r="F157" s="179" t="s">
        <v>1501</v>
      </c>
      <c r="G157" s="180" t="s">
        <v>476</v>
      </c>
      <c r="H157" s="181">
        <v>5</v>
      </c>
      <c r="I157" s="182"/>
      <c r="J157" s="183">
        <f>ROUND(I157*H157,2)</f>
        <v>0</v>
      </c>
      <c r="K157" s="179" t="s">
        <v>335</v>
      </c>
      <c r="L157" s="42"/>
      <c r="M157" s="184" t="s">
        <v>3</v>
      </c>
      <c r="N157" s="185" t="s">
        <v>40</v>
      </c>
      <c r="O157" s="75"/>
      <c r="P157" s="186">
        <f>O157*H157</f>
        <v>0</v>
      </c>
      <c r="Q157" s="186">
        <v>0</v>
      </c>
      <c r="R157" s="186">
        <f>Q157*H157</f>
        <v>0</v>
      </c>
      <c r="S157" s="186">
        <v>0</v>
      </c>
      <c r="T157" s="187">
        <f>S157*H157</f>
        <v>0</v>
      </c>
      <c r="U157" s="41"/>
      <c r="V157" s="41"/>
      <c r="W157" s="41"/>
      <c r="X157" s="41"/>
      <c r="Y157" s="41"/>
      <c r="Z157" s="41"/>
      <c r="AA157" s="41"/>
      <c r="AB157" s="41"/>
      <c r="AC157" s="41"/>
      <c r="AD157" s="41"/>
      <c r="AE157" s="41"/>
      <c r="AR157" s="188" t="s">
        <v>788</v>
      </c>
      <c r="AT157" s="188" t="s">
        <v>331</v>
      </c>
      <c r="AU157" s="188" t="s">
        <v>79</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788</v>
      </c>
      <c r="BM157" s="188" t="s">
        <v>797</v>
      </c>
    </row>
    <row r="158" s="2" customFormat="1">
      <c r="A158" s="41"/>
      <c r="B158" s="42"/>
      <c r="C158" s="41"/>
      <c r="D158" s="190" t="s">
        <v>338</v>
      </c>
      <c r="E158" s="41"/>
      <c r="F158" s="191" t="s">
        <v>1502</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338</v>
      </c>
      <c r="AU158" s="22" t="s">
        <v>79</v>
      </c>
    </row>
    <row r="159" s="2" customFormat="1" ht="24.15" customHeight="1">
      <c r="A159" s="41"/>
      <c r="B159" s="176"/>
      <c r="C159" s="224" t="s">
        <v>631</v>
      </c>
      <c r="D159" s="224" t="s">
        <v>539</v>
      </c>
      <c r="E159" s="225" t="s">
        <v>1503</v>
      </c>
      <c r="F159" s="226" t="s">
        <v>1504</v>
      </c>
      <c r="G159" s="227" t="s">
        <v>476</v>
      </c>
      <c r="H159" s="228">
        <v>5</v>
      </c>
      <c r="I159" s="229"/>
      <c r="J159" s="230">
        <f>ROUND(I159*H159,2)</f>
        <v>0</v>
      </c>
      <c r="K159" s="226" t="s">
        <v>335</v>
      </c>
      <c r="L159" s="231"/>
      <c r="M159" s="232" t="s">
        <v>3</v>
      </c>
      <c r="N159" s="233" t="s">
        <v>40</v>
      </c>
      <c r="O159" s="75"/>
      <c r="P159" s="186">
        <f>O159*H159</f>
        <v>0</v>
      </c>
      <c r="Q159" s="186">
        <v>0</v>
      </c>
      <c r="R159" s="186">
        <f>Q159*H159</f>
        <v>0</v>
      </c>
      <c r="S159" s="186">
        <v>0</v>
      </c>
      <c r="T159" s="187">
        <f>S159*H159</f>
        <v>0</v>
      </c>
      <c r="U159" s="41"/>
      <c r="V159" s="41"/>
      <c r="W159" s="41"/>
      <c r="X159" s="41"/>
      <c r="Y159" s="41"/>
      <c r="Z159" s="41"/>
      <c r="AA159" s="41"/>
      <c r="AB159" s="41"/>
      <c r="AC159" s="41"/>
      <c r="AD159" s="41"/>
      <c r="AE159" s="41"/>
      <c r="AR159" s="188" t="s">
        <v>1427</v>
      </c>
      <c r="AT159" s="188" t="s">
        <v>539</v>
      </c>
      <c r="AU159" s="188" t="s">
        <v>79</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788</v>
      </c>
      <c r="BM159" s="188" t="s">
        <v>805</v>
      </c>
    </row>
    <row r="160" s="2" customFormat="1">
      <c r="A160" s="41"/>
      <c r="B160" s="42"/>
      <c r="C160" s="41"/>
      <c r="D160" s="195" t="s">
        <v>340</v>
      </c>
      <c r="E160" s="41"/>
      <c r="F160" s="196" t="s">
        <v>1505</v>
      </c>
      <c r="G160" s="41"/>
      <c r="H160" s="41"/>
      <c r="I160" s="192"/>
      <c r="J160" s="41"/>
      <c r="K160" s="41"/>
      <c r="L160" s="42"/>
      <c r="M160" s="193"/>
      <c r="N160" s="194"/>
      <c r="O160" s="75"/>
      <c r="P160" s="75"/>
      <c r="Q160" s="75"/>
      <c r="R160" s="75"/>
      <c r="S160" s="75"/>
      <c r="T160" s="76"/>
      <c r="U160" s="41"/>
      <c r="V160" s="41"/>
      <c r="W160" s="41"/>
      <c r="X160" s="41"/>
      <c r="Y160" s="41"/>
      <c r="Z160" s="41"/>
      <c r="AA160" s="41"/>
      <c r="AB160" s="41"/>
      <c r="AC160" s="41"/>
      <c r="AD160" s="41"/>
      <c r="AE160" s="41"/>
      <c r="AT160" s="22" t="s">
        <v>340</v>
      </c>
      <c r="AU160" s="22" t="s">
        <v>79</v>
      </c>
    </row>
    <row r="161" s="2" customFormat="1" ht="24.15" customHeight="1">
      <c r="A161" s="41"/>
      <c r="B161" s="176"/>
      <c r="C161" s="177" t="s">
        <v>638</v>
      </c>
      <c r="D161" s="177" t="s">
        <v>331</v>
      </c>
      <c r="E161" s="178" t="s">
        <v>1506</v>
      </c>
      <c r="F161" s="179" t="s">
        <v>1507</v>
      </c>
      <c r="G161" s="180" t="s">
        <v>574</v>
      </c>
      <c r="H161" s="181">
        <v>2</v>
      </c>
      <c r="I161" s="182"/>
      <c r="J161" s="183">
        <f>ROUND(I161*H161,2)</f>
        <v>0</v>
      </c>
      <c r="K161" s="179" t="s">
        <v>335</v>
      </c>
      <c r="L161" s="42"/>
      <c r="M161" s="184" t="s">
        <v>3</v>
      </c>
      <c r="N161" s="185"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788</v>
      </c>
      <c r="AT161" s="188" t="s">
        <v>331</v>
      </c>
      <c r="AU161" s="188" t="s">
        <v>79</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788</v>
      </c>
      <c r="BM161" s="188" t="s">
        <v>813</v>
      </c>
    </row>
    <row r="162" s="2" customFormat="1">
      <c r="A162" s="41"/>
      <c r="B162" s="42"/>
      <c r="C162" s="41"/>
      <c r="D162" s="190" t="s">
        <v>338</v>
      </c>
      <c r="E162" s="41"/>
      <c r="F162" s="191" t="s">
        <v>1508</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338</v>
      </c>
      <c r="AU162" s="22" t="s">
        <v>79</v>
      </c>
    </row>
    <row r="163" s="2" customFormat="1" ht="16.5" customHeight="1">
      <c r="A163" s="41"/>
      <c r="B163" s="176"/>
      <c r="C163" s="224" t="s">
        <v>643</v>
      </c>
      <c r="D163" s="224" t="s">
        <v>539</v>
      </c>
      <c r="E163" s="225" t="s">
        <v>1509</v>
      </c>
      <c r="F163" s="226" t="s">
        <v>1510</v>
      </c>
      <c r="G163" s="227" t="s">
        <v>476</v>
      </c>
      <c r="H163" s="228">
        <v>104</v>
      </c>
      <c r="I163" s="229"/>
      <c r="J163" s="230">
        <f>ROUND(I163*H163,2)</f>
        <v>0</v>
      </c>
      <c r="K163" s="226" t="s">
        <v>3</v>
      </c>
      <c r="L163" s="231"/>
      <c r="M163" s="232" t="s">
        <v>3</v>
      </c>
      <c r="N163" s="233"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1427</v>
      </c>
      <c r="AT163" s="188" t="s">
        <v>539</v>
      </c>
      <c r="AU163" s="188" t="s">
        <v>79</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788</v>
      </c>
      <c r="BM163" s="188" t="s">
        <v>821</v>
      </c>
    </row>
    <row r="164" s="2" customFormat="1" ht="16.5" customHeight="1">
      <c r="A164" s="41"/>
      <c r="B164" s="176"/>
      <c r="C164" s="224" t="s">
        <v>649</v>
      </c>
      <c r="D164" s="224" t="s">
        <v>539</v>
      </c>
      <c r="E164" s="225" t="s">
        <v>1511</v>
      </c>
      <c r="F164" s="226" t="s">
        <v>1512</v>
      </c>
      <c r="G164" s="227" t="s">
        <v>476</v>
      </c>
      <c r="H164" s="228">
        <v>321</v>
      </c>
      <c r="I164" s="229"/>
      <c r="J164" s="230">
        <f>ROUND(I164*H164,2)</f>
        <v>0</v>
      </c>
      <c r="K164" s="226" t="s">
        <v>3</v>
      </c>
      <c r="L164" s="231"/>
      <c r="M164" s="232" t="s">
        <v>3</v>
      </c>
      <c r="N164" s="233" t="s">
        <v>40</v>
      </c>
      <c r="O164" s="75"/>
      <c r="P164" s="186">
        <f>O164*H164</f>
        <v>0</v>
      </c>
      <c r="Q164" s="186">
        <v>0</v>
      </c>
      <c r="R164" s="186">
        <f>Q164*H164</f>
        <v>0</v>
      </c>
      <c r="S164" s="186">
        <v>0</v>
      </c>
      <c r="T164" s="187">
        <f>S164*H164</f>
        <v>0</v>
      </c>
      <c r="U164" s="41"/>
      <c r="V164" s="41"/>
      <c r="W164" s="41"/>
      <c r="X164" s="41"/>
      <c r="Y164" s="41"/>
      <c r="Z164" s="41"/>
      <c r="AA164" s="41"/>
      <c r="AB164" s="41"/>
      <c r="AC164" s="41"/>
      <c r="AD164" s="41"/>
      <c r="AE164" s="41"/>
      <c r="AR164" s="188" t="s">
        <v>1427</v>
      </c>
      <c r="AT164" s="188" t="s">
        <v>539</v>
      </c>
      <c r="AU164" s="188" t="s">
        <v>79</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788</v>
      </c>
      <c r="BM164" s="188" t="s">
        <v>830</v>
      </c>
    </row>
    <row r="165" s="2" customFormat="1" ht="37.8" customHeight="1">
      <c r="A165" s="41"/>
      <c r="B165" s="176"/>
      <c r="C165" s="177" t="s">
        <v>654</v>
      </c>
      <c r="D165" s="177" t="s">
        <v>331</v>
      </c>
      <c r="E165" s="178" t="s">
        <v>1513</v>
      </c>
      <c r="F165" s="179" t="s">
        <v>1514</v>
      </c>
      <c r="G165" s="180" t="s">
        <v>476</v>
      </c>
      <c r="H165" s="181">
        <v>425</v>
      </c>
      <c r="I165" s="182"/>
      <c r="J165" s="183">
        <f>ROUND(I165*H165,2)</f>
        <v>0</v>
      </c>
      <c r="K165" s="179" t="s">
        <v>3</v>
      </c>
      <c r="L165" s="42"/>
      <c r="M165" s="184" t="s">
        <v>3</v>
      </c>
      <c r="N165" s="185" t="s">
        <v>40</v>
      </c>
      <c r="O165" s="75"/>
      <c r="P165" s="186">
        <f>O165*H165</f>
        <v>0</v>
      </c>
      <c r="Q165" s="186">
        <v>0</v>
      </c>
      <c r="R165" s="186">
        <f>Q165*H165</f>
        <v>0</v>
      </c>
      <c r="S165" s="186">
        <v>0</v>
      </c>
      <c r="T165" s="187">
        <f>S165*H165</f>
        <v>0</v>
      </c>
      <c r="U165" s="41"/>
      <c r="V165" s="41"/>
      <c r="W165" s="41"/>
      <c r="X165" s="41"/>
      <c r="Y165" s="41"/>
      <c r="Z165" s="41"/>
      <c r="AA165" s="41"/>
      <c r="AB165" s="41"/>
      <c r="AC165" s="41"/>
      <c r="AD165" s="41"/>
      <c r="AE165" s="41"/>
      <c r="AR165" s="188" t="s">
        <v>788</v>
      </c>
      <c r="AT165" s="188" t="s">
        <v>331</v>
      </c>
      <c r="AU165" s="188" t="s">
        <v>79</v>
      </c>
      <c r="AY165" s="22" t="s">
        <v>328</v>
      </c>
      <c r="BE165" s="189">
        <f>IF(N165="základní",J165,0)</f>
        <v>0</v>
      </c>
      <c r="BF165" s="189">
        <f>IF(N165="snížená",J165,0)</f>
        <v>0</v>
      </c>
      <c r="BG165" s="189">
        <f>IF(N165="zákl. přenesená",J165,0)</f>
        <v>0</v>
      </c>
      <c r="BH165" s="189">
        <f>IF(N165="sníž. přenesená",J165,0)</f>
        <v>0</v>
      </c>
      <c r="BI165" s="189">
        <f>IF(N165="nulová",J165,0)</f>
        <v>0</v>
      </c>
      <c r="BJ165" s="22" t="s">
        <v>76</v>
      </c>
      <c r="BK165" s="189">
        <f>ROUND(I165*H165,2)</f>
        <v>0</v>
      </c>
      <c r="BL165" s="22" t="s">
        <v>788</v>
      </c>
      <c r="BM165" s="188" t="s">
        <v>840</v>
      </c>
    </row>
    <row r="166" s="2" customFormat="1" ht="49.05" customHeight="1">
      <c r="A166" s="41"/>
      <c r="B166" s="176"/>
      <c r="C166" s="177" t="s">
        <v>661</v>
      </c>
      <c r="D166" s="177" t="s">
        <v>331</v>
      </c>
      <c r="E166" s="178" t="s">
        <v>1515</v>
      </c>
      <c r="F166" s="179" t="s">
        <v>1516</v>
      </c>
      <c r="G166" s="180" t="s">
        <v>574</v>
      </c>
      <c r="H166" s="181">
        <v>8</v>
      </c>
      <c r="I166" s="182"/>
      <c r="J166" s="183">
        <f>ROUND(I166*H166,2)</f>
        <v>0</v>
      </c>
      <c r="K166" s="179" t="s">
        <v>335</v>
      </c>
      <c r="L166" s="42"/>
      <c r="M166" s="184" t="s">
        <v>3</v>
      </c>
      <c r="N166" s="185" t="s">
        <v>40</v>
      </c>
      <c r="O166" s="75"/>
      <c r="P166" s="186">
        <f>O166*H166</f>
        <v>0</v>
      </c>
      <c r="Q166" s="186">
        <v>0</v>
      </c>
      <c r="R166" s="186">
        <f>Q166*H166</f>
        <v>0</v>
      </c>
      <c r="S166" s="186">
        <v>0</v>
      </c>
      <c r="T166" s="187">
        <f>S166*H166</f>
        <v>0</v>
      </c>
      <c r="U166" s="41"/>
      <c r="V166" s="41"/>
      <c r="W166" s="41"/>
      <c r="X166" s="41"/>
      <c r="Y166" s="41"/>
      <c r="Z166" s="41"/>
      <c r="AA166" s="41"/>
      <c r="AB166" s="41"/>
      <c r="AC166" s="41"/>
      <c r="AD166" s="41"/>
      <c r="AE166" s="41"/>
      <c r="AR166" s="188" t="s">
        <v>788</v>
      </c>
      <c r="AT166" s="188" t="s">
        <v>331</v>
      </c>
      <c r="AU166" s="188" t="s">
        <v>79</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788</v>
      </c>
      <c r="BM166" s="188" t="s">
        <v>850</v>
      </c>
    </row>
    <row r="167" s="2" customFormat="1">
      <c r="A167" s="41"/>
      <c r="B167" s="42"/>
      <c r="C167" s="41"/>
      <c r="D167" s="190" t="s">
        <v>338</v>
      </c>
      <c r="E167" s="41"/>
      <c r="F167" s="191" t="s">
        <v>1517</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79</v>
      </c>
    </row>
    <row r="168" s="2" customFormat="1" ht="24.15" customHeight="1">
      <c r="A168" s="41"/>
      <c r="B168" s="176"/>
      <c r="C168" s="224" t="s">
        <v>666</v>
      </c>
      <c r="D168" s="224" t="s">
        <v>539</v>
      </c>
      <c r="E168" s="225" t="s">
        <v>1518</v>
      </c>
      <c r="F168" s="226" t="s">
        <v>1519</v>
      </c>
      <c r="G168" s="227" t="s">
        <v>476</v>
      </c>
      <c r="H168" s="228">
        <v>21.600000000000001</v>
      </c>
      <c r="I168" s="229"/>
      <c r="J168" s="230">
        <f>ROUND(I168*H168,2)</f>
        <v>0</v>
      </c>
      <c r="K168" s="226" t="s">
        <v>335</v>
      </c>
      <c r="L168" s="231"/>
      <c r="M168" s="232" t="s">
        <v>3</v>
      </c>
      <c r="N168" s="233" t="s">
        <v>40</v>
      </c>
      <c r="O168" s="75"/>
      <c r="P168" s="186">
        <f>O168*H168</f>
        <v>0</v>
      </c>
      <c r="Q168" s="186">
        <v>0</v>
      </c>
      <c r="R168" s="186">
        <f>Q168*H168</f>
        <v>0</v>
      </c>
      <c r="S168" s="186">
        <v>0</v>
      </c>
      <c r="T168" s="187">
        <f>S168*H168</f>
        <v>0</v>
      </c>
      <c r="U168" s="41"/>
      <c r="V168" s="41"/>
      <c r="W168" s="41"/>
      <c r="X168" s="41"/>
      <c r="Y168" s="41"/>
      <c r="Z168" s="41"/>
      <c r="AA168" s="41"/>
      <c r="AB168" s="41"/>
      <c r="AC168" s="41"/>
      <c r="AD168" s="41"/>
      <c r="AE168" s="41"/>
      <c r="AR168" s="188" t="s">
        <v>1427</v>
      </c>
      <c r="AT168" s="188" t="s">
        <v>539</v>
      </c>
      <c r="AU168" s="188" t="s">
        <v>79</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788</v>
      </c>
      <c r="BM168" s="188" t="s">
        <v>862</v>
      </c>
    </row>
    <row r="169" s="2" customFormat="1" ht="24.15" customHeight="1">
      <c r="A169" s="41"/>
      <c r="B169" s="176"/>
      <c r="C169" s="177" t="s">
        <v>671</v>
      </c>
      <c r="D169" s="177" t="s">
        <v>331</v>
      </c>
      <c r="E169" s="178" t="s">
        <v>1520</v>
      </c>
      <c r="F169" s="179" t="s">
        <v>1521</v>
      </c>
      <c r="G169" s="180" t="s">
        <v>476</v>
      </c>
      <c r="H169" s="181">
        <v>21.600000000000001</v>
      </c>
      <c r="I169" s="182"/>
      <c r="J169" s="183">
        <f>ROUND(I169*H169,2)</f>
        <v>0</v>
      </c>
      <c r="K169" s="179" t="s">
        <v>335</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788</v>
      </c>
      <c r="AT169" s="188" t="s">
        <v>331</v>
      </c>
      <c r="AU169" s="188" t="s">
        <v>79</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788</v>
      </c>
      <c r="BM169" s="188" t="s">
        <v>177</v>
      </c>
    </row>
    <row r="170" s="2" customFormat="1">
      <c r="A170" s="41"/>
      <c r="B170" s="42"/>
      <c r="C170" s="41"/>
      <c r="D170" s="190" t="s">
        <v>338</v>
      </c>
      <c r="E170" s="41"/>
      <c r="F170" s="191" t="s">
        <v>1522</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79</v>
      </c>
    </row>
    <row r="171" s="2" customFormat="1" ht="24.15" customHeight="1">
      <c r="A171" s="41"/>
      <c r="B171" s="176"/>
      <c r="C171" s="177" t="s">
        <v>676</v>
      </c>
      <c r="D171" s="177" t="s">
        <v>331</v>
      </c>
      <c r="E171" s="178" t="s">
        <v>1523</v>
      </c>
      <c r="F171" s="179" t="s">
        <v>1524</v>
      </c>
      <c r="G171" s="180" t="s">
        <v>476</v>
      </c>
      <c r="H171" s="181">
        <v>124</v>
      </c>
      <c r="I171" s="182"/>
      <c r="J171" s="183">
        <f>ROUND(I171*H171,2)</f>
        <v>0</v>
      </c>
      <c r="K171" s="179" t="s">
        <v>335</v>
      </c>
      <c r="L171" s="42"/>
      <c r="M171" s="184" t="s">
        <v>3</v>
      </c>
      <c r="N171" s="185" t="s">
        <v>40</v>
      </c>
      <c r="O171" s="75"/>
      <c r="P171" s="186">
        <f>O171*H171</f>
        <v>0</v>
      </c>
      <c r="Q171" s="186">
        <v>0</v>
      </c>
      <c r="R171" s="186">
        <f>Q171*H171</f>
        <v>0</v>
      </c>
      <c r="S171" s="186">
        <v>0</v>
      </c>
      <c r="T171" s="187">
        <f>S171*H171</f>
        <v>0</v>
      </c>
      <c r="U171" s="41"/>
      <c r="V171" s="41"/>
      <c r="W171" s="41"/>
      <c r="X171" s="41"/>
      <c r="Y171" s="41"/>
      <c r="Z171" s="41"/>
      <c r="AA171" s="41"/>
      <c r="AB171" s="41"/>
      <c r="AC171" s="41"/>
      <c r="AD171" s="41"/>
      <c r="AE171" s="41"/>
      <c r="AR171" s="188" t="s">
        <v>788</v>
      </c>
      <c r="AT171" s="188" t="s">
        <v>331</v>
      </c>
      <c r="AU171" s="188" t="s">
        <v>79</v>
      </c>
      <c r="AY171" s="22" t="s">
        <v>328</v>
      </c>
      <c r="BE171" s="189">
        <f>IF(N171="základní",J171,0)</f>
        <v>0</v>
      </c>
      <c r="BF171" s="189">
        <f>IF(N171="snížená",J171,0)</f>
        <v>0</v>
      </c>
      <c r="BG171" s="189">
        <f>IF(N171="zákl. přenesená",J171,0)</f>
        <v>0</v>
      </c>
      <c r="BH171" s="189">
        <f>IF(N171="sníž. přenesená",J171,0)</f>
        <v>0</v>
      </c>
      <c r="BI171" s="189">
        <f>IF(N171="nulová",J171,0)</f>
        <v>0</v>
      </c>
      <c r="BJ171" s="22" t="s">
        <v>76</v>
      </c>
      <c r="BK171" s="189">
        <f>ROUND(I171*H171,2)</f>
        <v>0</v>
      </c>
      <c r="BL171" s="22" t="s">
        <v>788</v>
      </c>
      <c r="BM171" s="188" t="s">
        <v>879</v>
      </c>
    </row>
    <row r="172" s="2" customFormat="1">
      <c r="A172" s="41"/>
      <c r="B172" s="42"/>
      <c r="C172" s="41"/>
      <c r="D172" s="190" t="s">
        <v>338</v>
      </c>
      <c r="E172" s="41"/>
      <c r="F172" s="191" t="s">
        <v>1525</v>
      </c>
      <c r="G172" s="41"/>
      <c r="H172" s="41"/>
      <c r="I172" s="192"/>
      <c r="J172" s="41"/>
      <c r="K172" s="41"/>
      <c r="L172" s="42"/>
      <c r="M172" s="193"/>
      <c r="N172" s="194"/>
      <c r="O172" s="75"/>
      <c r="P172" s="75"/>
      <c r="Q172" s="75"/>
      <c r="R172" s="75"/>
      <c r="S172" s="75"/>
      <c r="T172" s="76"/>
      <c r="U172" s="41"/>
      <c r="V172" s="41"/>
      <c r="W172" s="41"/>
      <c r="X172" s="41"/>
      <c r="Y172" s="41"/>
      <c r="Z172" s="41"/>
      <c r="AA172" s="41"/>
      <c r="AB172" s="41"/>
      <c r="AC172" s="41"/>
      <c r="AD172" s="41"/>
      <c r="AE172" s="41"/>
      <c r="AT172" s="22" t="s">
        <v>338</v>
      </c>
      <c r="AU172" s="22" t="s">
        <v>79</v>
      </c>
    </row>
    <row r="173" s="2" customFormat="1" ht="37.8" customHeight="1">
      <c r="A173" s="41"/>
      <c r="B173" s="176"/>
      <c r="C173" s="224" t="s">
        <v>682</v>
      </c>
      <c r="D173" s="224" t="s">
        <v>539</v>
      </c>
      <c r="E173" s="225" t="s">
        <v>1526</v>
      </c>
      <c r="F173" s="226" t="s">
        <v>1527</v>
      </c>
      <c r="G173" s="227" t="s">
        <v>476</v>
      </c>
      <c r="H173" s="228">
        <v>124</v>
      </c>
      <c r="I173" s="229"/>
      <c r="J173" s="230">
        <f>ROUND(I173*H173,2)</f>
        <v>0</v>
      </c>
      <c r="K173" s="226" t="s">
        <v>335</v>
      </c>
      <c r="L173" s="231"/>
      <c r="M173" s="232" t="s">
        <v>3</v>
      </c>
      <c r="N173" s="233" t="s">
        <v>40</v>
      </c>
      <c r="O173" s="75"/>
      <c r="P173" s="186">
        <f>O173*H173</f>
        <v>0</v>
      </c>
      <c r="Q173" s="186">
        <v>0</v>
      </c>
      <c r="R173" s="186">
        <f>Q173*H173</f>
        <v>0</v>
      </c>
      <c r="S173" s="186">
        <v>0</v>
      </c>
      <c r="T173" s="187">
        <f>S173*H173</f>
        <v>0</v>
      </c>
      <c r="U173" s="41"/>
      <c r="V173" s="41"/>
      <c r="W173" s="41"/>
      <c r="X173" s="41"/>
      <c r="Y173" s="41"/>
      <c r="Z173" s="41"/>
      <c r="AA173" s="41"/>
      <c r="AB173" s="41"/>
      <c r="AC173" s="41"/>
      <c r="AD173" s="41"/>
      <c r="AE173" s="41"/>
      <c r="AR173" s="188" t="s">
        <v>1427</v>
      </c>
      <c r="AT173" s="188" t="s">
        <v>539</v>
      </c>
      <c r="AU173" s="188" t="s">
        <v>79</v>
      </c>
      <c r="AY173" s="22" t="s">
        <v>328</v>
      </c>
      <c r="BE173" s="189">
        <f>IF(N173="základní",J173,0)</f>
        <v>0</v>
      </c>
      <c r="BF173" s="189">
        <f>IF(N173="snížená",J173,0)</f>
        <v>0</v>
      </c>
      <c r="BG173" s="189">
        <f>IF(N173="zákl. přenesená",J173,0)</f>
        <v>0</v>
      </c>
      <c r="BH173" s="189">
        <f>IF(N173="sníž. přenesená",J173,0)</f>
        <v>0</v>
      </c>
      <c r="BI173" s="189">
        <f>IF(N173="nulová",J173,0)</f>
        <v>0</v>
      </c>
      <c r="BJ173" s="22" t="s">
        <v>76</v>
      </c>
      <c r="BK173" s="189">
        <f>ROUND(I173*H173,2)</f>
        <v>0</v>
      </c>
      <c r="BL173" s="22" t="s">
        <v>788</v>
      </c>
      <c r="BM173" s="188" t="s">
        <v>896</v>
      </c>
    </row>
    <row r="174" s="12" customFormat="1" ht="22.8" customHeight="1">
      <c r="A174" s="12"/>
      <c r="B174" s="163"/>
      <c r="C174" s="12"/>
      <c r="D174" s="164" t="s">
        <v>68</v>
      </c>
      <c r="E174" s="174" t="s">
        <v>1528</v>
      </c>
      <c r="F174" s="174" t="s">
        <v>1529</v>
      </c>
      <c r="G174" s="12"/>
      <c r="H174" s="12"/>
      <c r="I174" s="166"/>
      <c r="J174" s="175">
        <f>BK174</f>
        <v>0</v>
      </c>
      <c r="K174" s="12"/>
      <c r="L174" s="163"/>
      <c r="M174" s="168"/>
      <c r="N174" s="169"/>
      <c r="O174" s="169"/>
      <c r="P174" s="170">
        <f>SUM(P175:P254)</f>
        <v>0</v>
      </c>
      <c r="Q174" s="169"/>
      <c r="R174" s="170">
        <f>SUM(R175:R254)</f>
        <v>0</v>
      </c>
      <c r="S174" s="169"/>
      <c r="T174" s="171">
        <f>SUM(T175:T254)</f>
        <v>0</v>
      </c>
      <c r="U174" s="12"/>
      <c r="V174" s="12"/>
      <c r="W174" s="12"/>
      <c r="X174" s="12"/>
      <c r="Y174" s="12"/>
      <c r="Z174" s="12"/>
      <c r="AA174" s="12"/>
      <c r="AB174" s="12"/>
      <c r="AC174" s="12"/>
      <c r="AD174" s="12"/>
      <c r="AE174" s="12"/>
      <c r="AR174" s="164" t="s">
        <v>76</v>
      </c>
      <c r="AT174" s="172" t="s">
        <v>68</v>
      </c>
      <c r="AU174" s="172" t="s">
        <v>76</v>
      </c>
      <c r="AY174" s="164" t="s">
        <v>328</v>
      </c>
      <c r="BK174" s="173">
        <f>SUM(BK175:BK254)</f>
        <v>0</v>
      </c>
    </row>
    <row r="175" s="2" customFormat="1" ht="16.5" customHeight="1">
      <c r="A175" s="41"/>
      <c r="B175" s="176"/>
      <c r="C175" s="224" t="s">
        <v>110</v>
      </c>
      <c r="D175" s="224" t="s">
        <v>539</v>
      </c>
      <c r="E175" s="225" t="s">
        <v>1530</v>
      </c>
      <c r="F175" s="226" t="s">
        <v>1531</v>
      </c>
      <c r="G175" s="227" t="s">
        <v>574</v>
      </c>
      <c r="H175" s="228">
        <v>8</v>
      </c>
      <c r="I175" s="229"/>
      <c r="J175" s="230">
        <f>ROUND(I175*H175,2)</f>
        <v>0</v>
      </c>
      <c r="K175" s="226" t="s">
        <v>3</v>
      </c>
      <c r="L175" s="231"/>
      <c r="M175" s="232" t="s">
        <v>3</v>
      </c>
      <c r="N175" s="233" t="s">
        <v>40</v>
      </c>
      <c r="O175" s="75"/>
      <c r="P175" s="186">
        <f>O175*H175</f>
        <v>0</v>
      </c>
      <c r="Q175" s="186">
        <v>0</v>
      </c>
      <c r="R175" s="186">
        <f>Q175*H175</f>
        <v>0</v>
      </c>
      <c r="S175" s="186">
        <v>0</v>
      </c>
      <c r="T175" s="187">
        <f>S175*H175</f>
        <v>0</v>
      </c>
      <c r="U175" s="41"/>
      <c r="V175" s="41"/>
      <c r="W175" s="41"/>
      <c r="X175" s="41"/>
      <c r="Y175" s="41"/>
      <c r="Z175" s="41"/>
      <c r="AA175" s="41"/>
      <c r="AB175" s="41"/>
      <c r="AC175" s="41"/>
      <c r="AD175" s="41"/>
      <c r="AE175" s="41"/>
      <c r="AR175" s="188" t="s">
        <v>171</v>
      </c>
      <c r="AT175" s="188" t="s">
        <v>539</v>
      </c>
      <c r="AU175" s="188" t="s">
        <v>79</v>
      </c>
      <c r="AY175" s="22" t="s">
        <v>328</v>
      </c>
      <c r="BE175" s="189">
        <f>IF(N175="základní",J175,0)</f>
        <v>0</v>
      </c>
      <c r="BF175" s="189">
        <f>IF(N175="snížená",J175,0)</f>
        <v>0</v>
      </c>
      <c r="BG175" s="189">
        <f>IF(N175="zákl. přenesená",J175,0)</f>
        <v>0</v>
      </c>
      <c r="BH175" s="189">
        <f>IF(N175="sníž. přenesená",J175,0)</f>
        <v>0</v>
      </c>
      <c r="BI175" s="189">
        <f>IF(N175="nulová",J175,0)</f>
        <v>0</v>
      </c>
      <c r="BJ175" s="22" t="s">
        <v>76</v>
      </c>
      <c r="BK175" s="189">
        <f>ROUND(I175*H175,2)</f>
        <v>0</v>
      </c>
      <c r="BL175" s="22" t="s">
        <v>113</v>
      </c>
      <c r="BM175" s="188" t="s">
        <v>908</v>
      </c>
    </row>
    <row r="176" s="2" customFormat="1" ht="24.15" customHeight="1">
      <c r="A176" s="41"/>
      <c r="B176" s="176"/>
      <c r="C176" s="224" t="s">
        <v>125</v>
      </c>
      <c r="D176" s="224" t="s">
        <v>539</v>
      </c>
      <c r="E176" s="225" t="s">
        <v>1532</v>
      </c>
      <c r="F176" s="226" t="s">
        <v>1533</v>
      </c>
      <c r="G176" s="227" t="s">
        <v>574</v>
      </c>
      <c r="H176" s="228">
        <v>2</v>
      </c>
      <c r="I176" s="229"/>
      <c r="J176" s="230">
        <f>ROUND(I176*H176,2)</f>
        <v>0</v>
      </c>
      <c r="K176" s="226" t="s">
        <v>3</v>
      </c>
      <c r="L176" s="231"/>
      <c r="M176" s="232" t="s">
        <v>3</v>
      </c>
      <c r="N176" s="233" t="s">
        <v>40</v>
      </c>
      <c r="O176" s="75"/>
      <c r="P176" s="186">
        <f>O176*H176</f>
        <v>0</v>
      </c>
      <c r="Q176" s="186">
        <v>0</v>
      </c>
      <c r="R176" s="186">
        <f>Q176*H176</f>
        <v>0</v>
      </c>
      <c r="S176" s="186">
        <v>0</v>
      </c>
      <c r="T176" s="187">
        <f>S176*H176</f>
        <v>0</v>
      </c>
      <c r="U176" s="41"/>
      <c r="V176" s="41"/>
      <c r="W176" s="41"/>
      <c r="X176" s="41"/>
      <c r="Y176" s="41"/>
      <c r="Z176" s="41"/>
      <c r="AA176" s="41"/>
      <c r="AB176" s="41"/>
      <c r="AC176" s="41"/>
      <c r="AD176" s="41"/>
      <c r="AE176" s="41"/>
      <c r="AR176" s="188" t="s">
        <v>171</v>
      </c>
      <c r="AT176" s="188" t="s">
        <v>539</v>
      </c>
      <c r="AU176" s="188" t="s">
        <v>79</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922</v>
      </c>
    </row>
    <row r="177" s="2" customFormat="1" ht="49.05" customHeight="1">
      <c r="A177" s="41"/>
      <c r="B177" s="176"/>
      <c r="C177" s="177" t="s">
        <v>696</v>
      </c>
      <c r="D177" s="177" t="s">
        <v>331</v>
      </c>
      <c r="E177" s="178" t="s">
        <v>1534</v>
      </c>
      <c r="F177" s="179" t="s">
        <v>1535</v>
      </c>
      <c r="G177" s="180" t="s">
        <v>574</v>
      </c>
      <c r="H177" s="181">
        <v>2</v>
      </c>
      <c r="I177" s="182"/>
      <c r="J177" s="183">
        <f>ROUND(I177*H177,2)</f>
        <v>0</v>
      </c>
      <c r="K177" s="179" t="s">
        <v>335</v>
      </c>
      <c r="L177" s="42"/>
      <c r="M177" s="184" t="s">
        <v>3</v>
      </c>
      <c r="N177" s="185" t="s">
        <v>40</v>
      </c>
      <c r="O177" s="75"/>
      <c r="P177" s="186">
        <f>O177*H177</f>
        <v>0</v>
      </c>
      <c r="Q177" s="186">
        <v>0</v>
      </c>
      <c r="R177" s="186">
        <f>Q177*H177</f>
        <v>0</v>
      </c>
      <c r="S177" s="186">
        <v>0</v>
      </c>
      <c r="T177" s="187">
        <f>S177*H177</f>
        <v>0</v>
      </c>
      <c r="U177" s="41"/>
      <c r="V177" s="41"/>
      <c r="W177" s="41"/>
      <c r="X177" s="41"/>
      <c r="Y177" s="41"/>
      <c r="Z177" s="41"/>
      <c r="AA177" s="41"/>
      <c r="AB177" s="41"/>
      <c r="AC177" s="41"/>
      <c r="AD177" s="41"/>
      <c r="AE177" s="41"/>
      <c r="AR177" s="188" t="s">
        <v>113</v>
      </c>
      <c r="AT177" s="188" t="s">
        <v>331</v>
      </c>
      <c r="AU177" s="188" t="s">
        <v>79</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939</v>
      </c>
    </row>
    <row r="178" s="2" customFormat="1">
      <c r="A178" s="41"/>
      <c r="B178" s="42"/>
      <c r="C178" s="41"/>
      <c r="D178" s="190" t="s">
        <v>338</v>
      </c>
      <c r="E178" s="41"/>
      <c r="F178" s="191" t="s">
        <v>1536</v>
      </c>
      <c r="G178" s="41"/>
      <c r="H178" s="41"/>
      <c r="I178" s="192"/>
      <c r="J178" s="41"/>
      <c r="K178" s="41"/>
      <c r="L178" s="42"/>
      <c r="M178" s="193"/>
      <c r="N178" s="194"/>
      <c r="O178" s="75"/>
      <c r="P178" s="75"/>
      <c r="Q178" s="75"/>
      <c r="R178" s="75"/>
      <c r="S178" s="75"/>
      <c r="T178" s="76"/>
      <c r="U178" s="41"/>
      <c r="V178" s="41"/>
      <c r="W178" s="41"/>
      <c r="X178" s="41"/>
      <c r="Y178" s="41"/>
      <c r="Z178" s="41"/>
      <c r="AA178" s="41"/>
      <c r="AB178" s="41"/>
      <c r="AC178" s="41"/>
      <c r="AD178" s="41"/>
      <c r="AE178" s="41"/>
      <c r="AT178" s="22" t="s">
        <v>338</v>
      </c>
      <c r="AU178" s="22" t="s">
        <v>79</v>
      </c>
    </row>
    <row r="179" s="2" customFormat="1" ht="55.5" customHeight="1">
      <c r="A179" s="41"/>
      <c r="B179" s="176"/>
      <c r="C179" s="177" t="s">
        <v>703</v>
      </c>
      <c r="D179" s="177" t="s">
        <v>331</v>
      </c>
      <c r="E179" s="178" t="s">
        <v>1537</v>
      </c>
      <c r="F179" s="179" t="s">
        <v>1538</v>
      </c>
      <c r="G179" s="180" t="s">
        <v>574</v>
      </c>
      <c r="H179" s="181">
        <v>8</v>
      </c>
      <c r="I179" s="182"/>
      <c r="J179" s="183">
        <f>ROUND(I179*H179,2)</f>
        <v>0</v>
      </c>
      <c r="K179" s="179" t="s">
        <v>335</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113</v>
      </c>
      <c r="AT179" s="188" t="s">
        <v>331</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1539</v>
      </c>
    </row>
    <row r="180" s="2" customFormat="1">
      <c r="A180" s="41"/>
      <c r="B180" s="42"/>
      <c r="C180" s="41"/>
      <c r="D180" s="190" t="s">
        <v>338</v>
      </c>
      <c r="E180" s="41"/>
      <c r="F180" s="191" t="s">
        <v>1540</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79</v>
      </c>
    </row>
    <row r="181" s="2" customFormat="1" ht="16.5" customHeight="1">
      <c r="A181" s="41"/>
      <c r="B181" s="176"/>
      <c r="C181" s="224" t="s">
        <v>710</v>
      </c>
      <c r="D181" s="224" t="s">
        <v>539</v>
      </c>
      <c r="E181" s="225" t="s">
        <v>1541</v>
      </c>
      <c r="F181" s="226" t="s">
        <v>1542</v>
      </c>
      <c r="G181" s="227" t="s">
        <v>574</v>
      </c>
      <c r="H181" s="228">
        <v>10</v>
      </c>
      <c r="I181" s="229"/>
      <c r="J181" s="230">
        <f>ROUND(I181*H181,2)</f>
        <v>0</v>
      </c>
      <c r="K181" s="226" t="s">
        <v>3</v>
      </c>
      <c r="L181" s="231"/>
      <c r="M181" s="232" t="s">
        <v>3</v>
      </c>
      <c r="N181" s="233" t="s">
        <v>40</v>
      </c>
      <c r="O181" s="75"/>
      <c r="P181" s="186">
        <f>O181*H181</f>
        <v>0</v>
      </c>
      <c r="Q181" s="186">
        <v>0</v>
      </c>
      <c r="R181" s="186">
        <f>Q181*H181</f>
        <v>0</v>
      </c>
      <c r="S181" s="186">
        <v>0</v>
      </c>
      <c r="T181" s="187">
        <f>S181*H181</f>
        <v>0</v>
      </c>
      <c r="U181" s="41"/>
      <c r="V181" s="41"/>
      <c r="W181" s="41"/>
      <c r="X181" s="41"/>
      <c r="Y181" s="41"/>
      <c r="Z181" s="41"/>
      <c r="AA181" s="41"/>
      <c r="AB181" s="41"/>
      <c r="AC181" s="41"/>
      <c r="AD181" s="41"/>
      <c r="AE181" s="41"/>
      <c r="AR181" s="188" t="s">
        <v>171</v>
      </c>
      <c r="AT181" s="188" t="s">
        <v>539</v>
      </c>
      <c r="AU181" s="188" t="s">
        <v>79</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113</v>
      </c>
      <c r="BM181" s="188" t="s">
        <v>1332</v>
      </c>
    </row>
    <row r="182" s="2" customFormat="1" ht="16.5" customHeight="1">
      <c r="A182" s="41"/>
      <c r="B182" s="176"/>
      <c r="C182" s="177" t="s">
        <v>713</v>
      </c>
      <c r="D182" s="177" t="s">
        <v>331</v>
      </c>
      <c r="E182" s="178" t="s">
        <v>1543</v>
      </c>
      <c r="F182" s="179" t="s">
        <v>1544</v>
      </c>
      <c r="G182" s="180" t="s">
        <v>574</v>
      </c>
      <c r="H182" s="181">
        <v>10</v>
      </c>
      <c r="I182" s="182"/>
      <c r="J182" s="183">
        <f>ROUND(I182*H182,2)</f>
        <v>0</v>
      </c>
      <c r="K182" s="179" t="s">
        <v>335</v>
      </c>
      <c r="L182" s="42"/>
      <c r="M182" s="184" t="s">
        <v>3</v>
      </c>
      <c r="N182" s="185" t="s">
        <v>40</v>
      </c>
      <c r="O182" s="75"/>
      <c r="P182" s="186">
        <f>O182*H182</f>
        <v>0</v>
      </c>
      <c r="Q182" s="186">
        <v>0</v>
      </c>
      <c r="R182" s="186">
        <f>Q182*H182</f>
        <v>0</v>
      </c>
      <c r="S182" s="186">
        <v>0</v>
      </c>
      <c r="T182" s="187">
        <f>S182*H182</f>
        <v>0</v>
      </c>
      <c r="U182" s="41"/>
      <c r="V182" s="41"/>
      <c r="W182" s="41"/>
      <c r="X182" s="41"/>
      <c r="Y182" s="41"/>
      <c r="Z182" s="41"/>
      <c r="AA182" s="41"/>
      <c r="AB182" s="41"/>
      <c r="AC182" s="41"/>
      <c r="AD182" s="41"/>
      <c r="AE182" s="41"/>
      <c r="AR182" s="188" t="s">
        <v>113</v>
      </c>
      <c r="AT182" s="188" t="s">
        <v>331</v>
      </c>
      <c r="AU182" s="188" t="s">
        <v>79</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113</v>
      </c>
      <c r="BM182" s="188" t="s">
        <v>1335</v>
      </c>
    </row>
    <row r="183" s="2" customFormat="1">
      <c r="A183" s="41"/>
      <c r="B183" s="42"/>
      <c r="C183" s="41"/>
      <c r="D183" s="190" t="s">
        <v>338</v>
      </c>
      <c r="E183" s="41"/>
      <c r="F183" s="191" t="s">
        <v>1545</v>
      </c>
      <c r="G183" s="41"/>
      <c r="H183" s="41"/>
      <c r="I183" s="192"/>
      <c r="J183" s="41"/>
      <c r="K183" s="41"/>
      <c r="L183" s="42"/>
      <c r="M183" s="193"/>
      <c r="N183" s="194"/>
      <c r="O183" s="75"/>
      <c r="P183" s="75"/>
      <c r="Q183" s="75"/>
      <c r="R183" s="75"/>
      <c r="S183" s="75"/>
      <c r="T183" s="76"/>
      <c r="U183" s="41"/>
      <c r="V183" s="41"/>
      <c r="W183" s="41"/>
      <c r="X183" s="41"/>
      <c r="Y183" s="41"/>
      <c r="Z183" s="41"/>
      <c r="AA183" s="41"/>
      <c r="AB183" s="41"/>
      <c r="AC183" s="41"/>
      <c r="AD183" s="41"/>
      <c r="AE183" s="41"/>
      <c r="AT183" s="22" t="s">
        <v>338</v>
      </c>
      <c r="AU183" s="22" t="s">
        <v>79</v>
      </c>
    </row>
    <row r="184" s="2" customFormat="1" ht="16.5" customHeight="1">
      <c r="A184" s="41"/>
      <c r="B184" s="176"/>
      <c r="C184" s="177" t="s">
        <v>718</v>
      </c>
      <c r="D184" s="177" t="s">
        <v>331</v>
      </c>
      <c r="E184" s="178" t="s">
        <v>1546</v>
      </c>
      <c r="F184" s="179" t="s">
        <v>1547</v>
      </c>
      <c r="G184" s="180" t="s">
        <v>574</v>
      </c>
      <c r="H184" s="181">
        <v>6</v>
      </c>
      <c r="I184" s="182"/>
      <c r="J184" s="183">
        <f>ROUND(I184*H184,2)</f>
        <v>0</v>
      </c>
      <c r="K184" s="179" t="s">
        <v>335</v>
      </c>
      <c r="L184" s="42"/>
      <c r="M184" s="184" t="s">
        <v>3</v>
      </c>
      <c r="N184" s="185" t="s">
        <v>40</v>
      </c>
      <c r="O184" s="75"/>
      <c r="P184" s="186">
        <f>O184*H184</f>
        <v>0</v>
      </c>
      <c r="Q184" s="186">
        <v>0</v>
      </c>
      <c r="R184" s="186">
        <f>Q184*H184</f>
        <v>0</v>
      </c>
      <c r="S184" s="186">
        <v>0</v>
      </c>
      <c r="T184" s="187">
        <f>S184*H184</f>
        <v>0</v>
      </c>
      <c r="U184" s="41"/>
      <c r="V184" s="41"/>
      <c r="W184" s="41"/>
      <c r="X184" s="41"/>
      <c r="Y184" s="41"/>
      <c r="Z184" s="41"/>
      <c r="AA184" s="41"/>
      <c r="AB184" s="41"/>
      <c r="AC184" s="41"/>
      <c r="AD184" s="41"/>
      <c r="AE184" s="41"/>
      <c r="AR184" s="188" t="s">
        <v>113</v>
      </c>
      <c r="AT184" s="188" t="s">
        <v>331</v>
      </c>
      <c r="AU184" s="188" t="s">
        <v>79</v>
      </c>
      <c r="AY184" s="22" t="s">
        <v>328</v>
      </c>
      <c r="BE184" s="189">
        <f>IF(N184="základní",J184,0)</f>
        <v>0</v>
      </c>
      <c r="BF184" s="189">
        <f>IF(N184="snížená",J184,0)</f>
        <v>0</v>
      </c>
      <c r="BG184" s="189">
        <f>IF(N184="zákl. přenesená",J184,0)</f>
        <v>0</v>
      </c>
      <c r="BH184" s="189">
        <f>IF(N184="sníž. přenesená",J184,0)</f>
        <v>0</v>
      </c>
      <c r="BI184" s="189">
        <f>IF(N184="nulová",J184,0)</f>
        <v>0</v>
      </c>
      <c r="BJ184" s="22" t="s">
        <v>76</v>
      </c>
      <c r="BK184" s="189">
        <f>ROUND(I184*H184,2)</f>
        <v>0</v>
      </c>
      <c r="BL184" s="22" t="s">
        <v>113</v>
      </c>
      <c r="BM184" s="188" t="s">
        <v>1338</v>
      </c>
    </row>
    <row r="185" s="2" customFormat="1">
      <c r="A185" s="41"/>
      <c r="B185" s="42"/>
      <c r="C185" s="41"/>
      <c r="D185" s="190" t="s">
        <v>338</v>
      </c>
      <c r="E185" s="41"/>
      <c r="F185" s="191" t="s">
        <v>1548</v>
      </c>
      <c r="G185" s="41"/>
      <c r="H185" s="41"/>
      <c r="I185" s="192"/>
      <c r="J185" s="41"/>
      <c r="K185" s="41"/>
      <c r="L185" s="42"/>
      <c r="M185" s="193"/>
      <c r="N185" s="194"/>
      <c r="O185" s="75"/>
      <c r="P185" s="75"/>
      <c r="Q185" s="75"/>
      <c r="R185" s="75"/>
      <c r="S185" s="75"/>
      <c r="T185" s="76"/>
      <c r="U185" s="41"/>
      <c r="V185" s="41"/>
      <c r="W185" s="41"/>
      <c r="X185" s="41"/>
      <c r="Y185" s="41"/>
      <c r="Z185" s="41"/>
      <c r="AA185" s="41"/>
      <c r="AB185" s="41"/>
      <c r="AC185" s="41"/>
      <c r="AD185" s="41"/>
      <c r="AE185" s="41"/>
      <c r="AT185" s="22" t="s">
        <v>338</v>
      </c>
      <c r="AU185" s="22" t="s">
        <v>79</v>
      </c>
    </row>
    <row r="186" s="2" customFormat="1" ht="16.5" customHeight="1">
      <c r="A186" s="41"/>
      <c r="B186" s="176"/>
      <c r="C186" s="177" t="s">
        <v>148</v>
      </c>
      <c r="D186" s="177" t="s">
        <v>331</v>
      </c>
      <c r="E186" s="178" t="s">
        <v>1549</v>
      </c>
      <c r="F186" s="179" t="s">
        <v>1550</v>
      </c>
      <c r="G186" s="180" t="s">
        <v>574</v>
      </c>
      <c r="H186" s="181">
        <v>4</v>
      </c>
      <c r="I186" s="182"/>
      <c r="J186" s="183">
        <f>ROUND(I186*H186,2)</f>
        <v>0</v>
      </c>
      <c r="K186" s="179" t="s">
        <v>335</v>
      </c>
      <c r="L186" s="42"/>
      <c r="M186" s="184" t="s">
        <v>3</v>
      </c>
      <c r="N186" s="185" t="s">
        <v>40</v>
      </c>
      <c r="O186" s="75"/>
      <c r="P186" s="186">
        <f>O186*H186</f>
        <v>0</v>
      </c>
      <c r="Q186" s="186">
        <v>0</v>
      </c>
      <c r="R186" s="186">
        <f>Q186*H186</f>
        <v>0</v>
      </c>
      <c r="S186" s="186">
        <v>0</v>
      </c>
      <c r="T186" s="187">
        <f>S186*H186</f>
        <v>0</v>
      </c>
      <c r="U186" s="41"/>
      <c r="V186" s="41"/>
      <c r="W186" s="41"/>
      <c r="X186" s="41"/>
      <c r="Y186" s="41"/>
      <c r="Z186" s="41"/>
      <c r="AA186" s="41"/>
      <c r="AB186" s="41"/>
      <c r="AC186" s="41"/>
      <c r="AD186" s="41"/>
      <c r="AE186" s="41"/>
      <c r="AR186" s="188" t="s">
        <v>113</v>
      </c>
      <c r="AT186" s="188" t="s">
        <v>331</v>
      </c>
      <c r="AU186" s="188" t="s">
        <v>79</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113</v>
      </c>
      <c r="BM186" s="188" t="s">
        <v>1341</v>
      </c>
    </row>
    <row r="187" s="2" customFormat="1">
      <c r="A187" s="41"/>
      <c r="B187" s="42"/>
      <c r="C187" s="41"/>
      <c r="D187" s="190" t="s">
        <v>338</v>
      </c>
      <c r="E187" s="41"/>
      <c r="F187" s="191" t="s">
        <v>1551</v>
      </c>
      <c r="G187" s="41"/>
      <c r="H187" s="41"/>
      <c r="I187" s="192"/>
      <c r="J187" s="41"/>
      <c r="K187" s="41"/>
      <c r="L187" s="42"/>
      <c r="M187" s="193"/>
      <c r="N187" s="194"/>
      <c r="O187" s="75"/>
      <c r="P187" s="75"/>
      <c r="Q187" s="75"/>
      <c r="R187" s="75"/>
      <c r="S187" s="75"/>
      <c r="T187" s="76"/>
      <c r="U187" s="41"/>
      <c r="V187" s="41"/>
      <c r="W187" s="41"/>
      <c r="X187" s="41"/>
      <c r="Y187" s="41"/>
      <c r="Z187" s="41"/>
      <c r="AA187" s="41"/>
      <c r="AB187" s="41"/>
      <c r="AC187" s="41"/>
      <c r="AD187" s="41"/>
      <c r="AE187" s="41"/>
      <c r="AT187" s="22" t="s">
        <v>338</v>
      </c>
      <c r="AU187" s="22" t="s">
        <v>79</v>
      </c>
    </row>
    <row r="188" s="2" customFormat="1" ht="16.5" customHeight="1">
      <c r="A188" s="41"/>
      <c r="B188" s="176"/>
      <c r="C188" s="177" t="s">
        <v>152</v>
      </c>
      <c r="D188" s="177" t="s">
        <v>331</v>
      </c>
      <c r="E188" s="178" t="s">
        <v>1552</v>
      </c>
      <c r="F188" s="179" t="s">
        <v>1553</v>
      </c>
      <c r="G188" s="180" t="s">
        <v>574</v>
      </c>
      <c r="H188" s="181">
        <v>2</v>
      </c>
      <c r="I188" s="182"/>
      <c r="J188" s="183">
        <f>ROUND(I188*H188,2)</f>
        <v>0</v>
      </c>
      <c r="K188" s="179" t="s">
        <v>3</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113</v>
      </c>
      <c r="AT188" s="188" t="s">
        <v>331</v>
      </c>
      <c r="AU188" s="188" t="s">
        <v>79</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1344</v>
      </c>
    </row>
    <row r="189" s="2" customFormat="1" ht="24.15" customHeight="1">
      <c r="A189" s="41"/>
      <c r="B189" s="176"/>
      <c r="C189" s="224" t="s">
        <v>155</v>
      </c>
      <c r="D189" s="224" t="s">
        <v>539</v>
      </c>
      <c r="E189" s="225" t="s">
        <v>1554</v>
      </c>
      <c r="F189" s="226" t="s">
        <v>1555</v>
      </c>
      <c r="G189" s="227" t="s">
        <v>574</v>
      </c>
      <c r="H189" s="228">
        <v>12</v>
      </c>
      <c r="I189" s="229"/>
      <c r="J189" s="230">
        <f>ROUND(I189*H189,2)</f>
        <v>0</v>
      </c>
      <c r="K189" s="226" t="s">
        <v>3</v>
      </c>
      <c r="L189" s="231"/>
      <c r="M189" s="232" t="s">
        <v>3</v>
      </c>
      <c r="N189" s="233" t="s">
        <v>40</v>
      </c>
      <c r="O189" s="75"/>
      <c r="P189" s="186">
        <f>O189*H189</f>
        <v>0</v>
      </c>
      <c r="Q189" s="186">
        <v>0</v>
      </c>
      <c r="R189" s="186">
        <f>Q189*H189</f>
        <v>0</v>
      </c>
      <c r="S189" s="186">
        <v>0</v>
      </c>
      <c r="T189" s="187">
        <f>S189*H189</f>
        <v>0</v>
      </c>
      <c r="U189" s="41"/>
      <c r="V189" s="41"/>
      <c r="W189" s="41"/>
      <c r="X189" s="41"/>
      <c r="Y189" s="41"/>
      <c r="Z189" s="41"/>
      <c r="AA189" s="41"/>
      <c r="AB189" s="41"/>
      <c r="AC189" s="41"/>
      <c r="AD189" s="41"/>
      <c r="AE189" s="41"/>
      <c r="AR189" s="188" t="s">
        <v>171</v>
      </c>
      <c r="AT189" s="188" t="s">
        <v>539</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1347</v>
      </c>
    </row>
    <row r="190" s="2" customFormat="1" ht="16.5" customHeight="1">
      <c r="A190" s="41"/>
      <c r="B190" s="176"/>
      <c r="C190" s="224" t="s">
        <v>158</v>
      </c>
      <c r="D190" s="224" t="s">
        <v>539</v>
      </c>
      <c r="E190" s="225" t="s">
        <v>1556</v>
      </c>
      <c r="F190" s="226" t="s">
        <v>1557</v>
      </c>
      <c r="G190" s="227" t="s">
        <v>574</v>
      </c>
      <c r="H190" s="228">
        <v>12</v>
      </c>
      <c r="I190" s="229"/>
      <c r="J190" s="230">
        <f>ROUND(I190*H190,2)</f>
        <v>0</v>
      </c>
      <c r="K190" s="226" t="s">
        <v>3</v>
      </c>
      <c r="L190" s="231"/>
      <c r="M190" s="232" t="s">
        <v>3</v>
      </c>
      <c r="N190" s="233" t="s">
        <v>40</v>
      </c>
      <c r="O190" s="75"/>
      <c r="P190" s="186">
        <f>O190*H190</f>
        <v>0</v>
      </c>
      <c r="Q190" s="186">
        <v>0</v>
      </c>
      <c r="R190" s="186">
        <f>Q190*H190</f>
        <v>0</v>
      </c>
      <c r="S190" s="186">
        <v>0</v>
      </c>
      <c r="T190" s="187">
        <f>S190*H190</f>
        <v>0</v>
      </c>
      <c r="U190" s="41"/>
      <c r="V190" s="41"/>
      <c r="W190" s="41"/>
      <c r="X190" s="41"/>
      <c r="Y190" s="41"/>
      <c r="Z190" s="41"/>
      <c r="AA190" s="41"/>
      <c r="AB190" s="41"/>
      <c r="AC190" s="41"/>
      <c r="AD190" s="41"/>
      <c r="AE190" s="41"/>
      <c r="AR190" s="188" t="s">
        <v>171</v>
      </c>
      <c r="AT190" s="188" t="s">
        <v>539</v>
      </c>
      <c r="AU190" s="188" t="s">
        <v>79</v>
      </c>
      <c r="AY190" s="22" t="s">
        <v>328</v>
      </c>
      <c r="BE190" s="189">
        <f>IF(N190="základní",J190,0)</f>
        <v>0</v>
      </c>
      <c r="BF190" s="189">
        <f>IF(N190="snížená",J190,0)</f>
        <v>0</v>
      </c>
      <c r="BG190" s="189">
        <f>IF(N190="zákl. přenesená",J190,0)</f>
        <v>0</v>
      </c>
      <c r="BH190" s="189">
        <f>IF(N190="sníž. přenesená",J190,0)</f>
        <v>0</v>
      </c>
      <c r="BI190" s="189">
        <f>IF(N190="nulová",J190,0)</f>
        <v>0</v>
      </c>
      <c r="BJ190" s="22" t="s">
        <v>76</v>
      </c>
      <c r="BK190" s="189">
        <f>ROUND(I190*H190,2)</f>
        <v>0</v>
      </c>
      <c r="BL190" s="22" t="s">
        <v>113</v>
      </c>
      <c r="BM190" s="188" t="s">
        <v>570</v>
      </c>
    </row>
    <row r="191" s="2" customFormat="1" ht="16.5" customHeight="1">
      <c r="A191" s="41"/>
      <c r="B191" s="176"/>
      <c r="C191" s="224" t="s">
        <v>161</v>
      </c>
      <c r="D191" s="224" t="s">
        <v>539</v>
      </c>
      <c r="E191" s="225" t="s">
        <v>1558</v>
      </c>
      <c r="F191" s="226" t="s">
        <v>1559</v>
      </c>
      <c r="G191" s="227" t="s">
        <v>574</v>
      </c>
      <c r="H191" s="228">
        <v>12</v>
      </c>
      <c r="I191" s="229"/>
      <c r="J191" s="230">
        <f>ROUND(I191*H191,2)</f>
        <v>0</v>
      </c>
      <c r="K191" s="226" t="s">
        <v>3</v>
      </c>
      <c r="L191" s="231"/>
      <c r="M191" s="232" t="s">
        <v>3</v>
      </c>
      <c r="N191" s="233" t="s">
        <v>40</v>
      </c>
      <c r="O191" s="75"/>
      <c r="P191" s="186">
        <f>O191*H191</f>
        <v>0</v>
      </c>
      <c r="Q191" s="186">
        <v>0</v>
      </c>
      <c r="R191" s="186">
        <f>Q191*H191</f>
        <v>0</v>
      </c>
      <c r="S191" s="186">
        <v>0</v>
      </c>
      <c r="T191" s="187">
        <f>S191*H191</f>
        <v>0</v>
      </c>
      <c r="U191" s="41"/>
      <c r="V191" s="41"/>
      <c r="W191" s="41"/>
      <c r="X191" s="41"/>
      <c r="Y191" s="41"/>
      <c r="Z191" s="41"/>
      <c r="AA191" s="41"/>
      <c r="AB191" s="41"/>
      <c r="AC191" s="41"/>
      <c r="AD191" s="41"/>
      <c r="AE191" s="41"/>
      <c r="AR191" s="188" t="s">
        <v>171</v>
      </c>
      <c r="AT191" s="188" t="s">
        <v>539</v>
      </c>
      <c r="AU191" s="188" t="s">
        <v>79</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1352</v>
      </c>
    </row>
    <row r="192" s="2" customFormat="1" ht="16.5" customHeight="1">
      <c r="A192" s="41"/>
      <c r="B192" s="176"/>
      <c r="C192" s="224" t="s">
        <v>751</v>
      </c>
      <c r="D192" s="224" t="s">
        <v>539</v>
      </c>
      <c r="E192" s="225" t="s">
        <v>1560</v>
      </c>
      <c r="F192" s="226" t="s">
        <v>1561</v>
      </c>
      <c r="G192" s="227" t="s">
        <v>574</v>
      </c>
      <c r="H192" s="228">
        <v>12</v>
      </c>
      <c r="I192" s="229"/>
      <c r="J192" s="230">
        <f>ROUND(I192*H192,2)</f>
        <v>0</v>
      </c>
      <c r="K192" s="226" t="s">
        <v>3</v>
      </c>
      <c r="L192" s="231"/>
      <c r="M192" s="232" t="s">
        <v>3</v>
      </c>
      <c r="N192" s="233"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171</v>
      </c>
      <c r="AT192" s="188" t="s">
        <v>539</v>
      </c>
      <c r="AU192" s="188" t="s">
        <v>79</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1355</v>
      </c>
    </row>
    <row r="193" s="2" customFormat="1" ht="62.7" customHeight="1">
      <c r="A193" s="41"/>
      <c r="B193" s="176"/>
      <c r="C193" s="177" t="s">
        <v>756</v>
      </c>
      <c r="D193" s="177" t="s">
        <v>331</v>
      </c>
      <c r="E193" s="178" t="s">
        <v>1562</v>
      </c>
      <c r="F193" s="179" t="s">
        <v>1563</v>
      </c>
      <c r="G193" s="180" t="s">
        <v>574</v>
      </c>
      <c r="H193" s="181">
        <v>12</v>
      </c>
      <c r="I193" s="182"/>
      <c r="J193" s="183">
        <f>ROUND(I193*H193,2)</f>
        <v>0</v>
      </c>
      <c r="K193" s="179" t="s">
        <v>335</v>
      </c>
      <c r="L193" s="42"/>
      <c r="M193" s="184" t="s">
        <v>3</v>
      </c>
      <c r="N193" s="185" t="s">
        <v>40</v>
      </c>
      <c r="O193" s="75"/>
      <c r="P193" s="186">
        <f>O193*H193</f>
        <v>0</v>
      </c>
      <c r="Q193" s="186">
        <v>0</v>
      </c>
      <c r="R193" s="186">
        <f>Q193*H193</f>
        <v>0</v>
      </c>
      <c r="S193" s="186">
        <v>0</v>
      </c>
      <c r="T193" s="187">
        <f>S193*H193</f>
        <v>0</v>
      </c>
      <c r="U193" s="41"/>
      <c r="V193" s="41"/>
      <c r="W193" s="41"/>
      <c r="X193" s="41"/>
      <c r="Y193" s="41"/>
      <c r="Z193" s="41"/>
      <c r="AA193" s="41"/>
      <c r="AB193" s="41"/>
      <c r="AC193" s="41"/>
      <c r="AD193" s="41"/>
      <c r="AE193" s="41"/>
      <c r="AR193" s="188" t="s">
        <v>113</v>
      </c>
      <c r="AT193" s="188" t="s">
        <v>331</v>
      </c>
      <c r="AU193" s="188" t="s">
        <v>79</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1358</v>
      </c>
    </row>
    <row r="194" s="2" customFormat="1">
      <c r="A194" s="41"/>
      <c r="B194" s="42"/>
      <c r="C194" s="41"/>
      <c r="D194" s="190" t="s">
        <v>338</v>
      </c>
      <c r="E194" s="41"/>
      <c r="F194" s="191" t="s">
        <v>1564</v>
      </c>
      <c r="G194" s="41"/>
      <c r="H194" s="41"/>
      <c r="I194" s="192"/>
      <c r="J194" s="41"/>
      <c r="K194" s="41"/>
      <c r="L194" s="42"/>
      <c r="M194" s="193"/>
      <c r="N194" s="194"/>
      <c r="O194" s="75"/>
      <c r="P194" s="75"/>
      <c r="Q194" s="75"/>
      <c r="R194" s="75"/>
      <c r="S194" s="75"/>
      <c r="T194" s="76"/>
      <c r="U194" s="41"/>
      <c r="V194" s="41"/>
      <c r="W194" s="41"/>
      <c r="X194" s="41"/>
      <c r="Y194" s="41"/>
      <c r="Z194" s="41"/>
      <c r="AA194" s="41"/>
      <c r="AB194" s="41"/>
      <c r="AC194" s="41"/>
      <c r="AD194" s="41"/>
      <c r="AE194" s="41"/>
      <c r="AT194" s="22" t="s">
        <v>338</v>
      </c>
      <c r="AU194" s="22" t="s">
        <v>79</v>
      </c>
    </row>
    <row r="195" s="2" customFormat="1" ht="66.75" customHeight="1">
      <c r="A195" s="41"/>
      <c r="B195" s="176"/>
      <c r="C195" s="177" t="s">
        <v>761</v>
      </c>
      <c r="D195" s="177" t="s">
        <v>331</v>
      </c>
      <c r="E195" s="178" t="s">
        <v>1565</v>
      </c>
      <c r="F195" s="179" t="s">
        <v>1566</v>
      </c>
      <c r="G195" s="180" t="s">
        <v>574</v>
      </c>
      <c r="H195" s="181">
        <v>12</v>
      </c>
      <c r="I195" s="182"/>
      <c r="J195" s="183">
        <f>ROUND(I195*H195,2)</f>
        <v>0</v>
      </c>
      <c r="K195" s="179" t="s">
        <v>335</v>
      </c>
      <c r="L195" s="42"/>
      <c r="M195" s="184" t="s">
        <v>3</v>
      </c>
      <c r="N195" s="185" t="s">
        <v>40</v>
      </c>
      <c r="O195" s="75"/>
      <c r="P195" s="186">
        <f>O195*H195</f>
        <v>0</v>
      </c>
      <c r="Q195" s="186">
        <v>0</v>
      </c>
      <c r="R195" s="186">
        <f>Q195*H195</f>
        <v>0</v>
      </c>
      <c r="S195" s="186">
        <v>0</v>
      </c>
      <c r="T195" s="187">
        <f>S195*H195</f>
        <v>0</v>
      </c>
      <c r="U195" s="41"/>
      <c r="V195" s="41"/>
      <c r="W195" s="41"/>
      <c r="X195" s="41"/>
      <c r="Y195" s="41"/>
      <c r="Z195" s="41"/>
      <c r="AA195" s="41"/>
      <c r="AB195" s="41"/>
      <c r="AC195" s="41"/>
      <c r="AD195" s="41"/>
      <c r="AE195" s="41"/>
      <c r="AR195" s="188" t="s">
        <v>113</v>
      </c>
      <c r="AT195" s="188" t="s">
        <v>331</v>
      </c>
      <c r="AU195" s="188" t="s">
        <v>79</v>
      </c>
      <c r="AY195" s="22" t="s">
        <v>328</v>
      </c>
      <c r="BE195" s="189">
        <f>IF(N195="základní",J195,0)</f>
        <v>0</v>
      </c>
      <c r="BF195" s="189">
        <f>IF(N195="snížená",J195,0)</f>
        <v>0</v>
      </c>
      <c r="BG195" s="189">
        <f>IF(N195="zákl. přenesená",J195,0)</f>
        <v>0</v>
      </c>
      <c r="BH195" s="189">
        <f>IF(N195="sníž. přenesená",J195,0)</f>
        <v>0</v>
      </c>
      <c r="BI195" s="189">
        <f>IF(N195="nulová",J195,0)</f>
        <v>0</v>
      </c>
      <c r="BJ195" s="22" t="s">
        <v>76</v>
      </c>
      <c r="BK195" s="189">
        <f>ROUND(I195*H195,2)</f>
        <v>0</v>
      </c>
      <c r="BL195" s="22" t="s">
        <v>113</v>
      </c>
      <c r="BM195" s="188" t="s">
        <v>1361</v>
      </c>
    </row>
    <row r="196" s="2" customFormat="1">
      <c r="A196" s="41"/>
      <c r="B196" s="42"/>
      <c r="C196" s="41"/>
      <c r="D196" s="190" t="s">
        <v>338</v>
      </c>
      <c r="E196" s="41"/>
      <c r="F196" s="191" t="s">
        <v>1567</v>
      </c>
      <c r="G196" s="41"/>
      <c r="H196" s="41"/>
      <c r="I196" s="192"/>
      <c r="J196" s="41"/>
      <c r="K196" s="41"/>
      <c r="L196" s="42"/>
      <c r="M196" s="193"/>
      <c r="N196" s="194"/>
      <c r="O196" s="75"/>
      <c r="P196" s="75"/>
      <c r="Q196" s="75"/>
      <c r="R196" s="75"/>
      <c r="S196" s="75"/>
      <c r="T196" s="76"/>
      <c r="U196" s="41"/>
      <c r="V196" s="41"/>
      <c r="W196" s="41"/>
      <c r="X196" s="41"/>
      <c r="Y196" s="41"/>
      <c r="Z196" s="41"/>
      <c r="AA196" s="41"/>
      <c r="AB196" s="41"/>
      <c r="AC196" s="41"/>
      <c r="AD196" s="41"/>
      <c r="AE196" s="41"/>
      <c r="AT196" s="22" t="s">
        <v>338</v>
      </c>
      <c r="AU196" s="22" t="s">
        <v>79</v>
      </c>
    </row>
    <row r="197" s="2" customFormat="1" ht="21.75" customHeight="1">
      <c r="A197" s="41"/>
      <c r="B197" s="176"/>
      <c r="C197" s="224" t="s">
        <v>765</v>
      </c>
      <c r="D197" s="224" t="s">
        <v>539</v>
      </c>
      <c r="E197" s="225" t="s">
        <v>1568</v>
      </c>
      <c r="F197" s="226" t="s">
        <v>1569</v>
      </c>
      <c r="G197" s="227" t="s">
        <v>574</v>
      </c>
      <c r="H197" s="228">
        <v>8</v>
      </c>
      <c r="I197" s="229"/>
      <c r="J197" s="230">
        <f>ROUND(I197*H197,2)</f>
        <v>0</v>
      </c>
      <c r="K197" s="226" t="s">
        <v>3</v>
      </c>
      <c r="L197" s="231"/>
      <c r="M197" s="232" t="s">
        <v>3</v>
      </c>
      <c r="N197" s="233" t="s">
        <v>40</v>
      </c>
      <c r="O197" s="75"/>
      <c r="P197" s="186">
        <f>O197*H197</f>
        <v>0</v>
      </c>
      <c r="Q197" s="186">
        <v>0</v>
      </c>
      <c r="R197" s="186">
        <f>Q197*H197</f>
        <v>0</v>
      </c>
      <c r="S197" s="186">
        <v>0</v>
      </c>
      <c r="T197" s="187">
        <f>S197*H197</f>
        <v>0</v>
      </c>
      <c r="U197" s="41"/>
      <c r="V197" s="41"/>
      <c r="W197" s="41"/>
      <c r="X197" s="41"/>
      <c r="Y197" s="41"/>
      <c r="Z197" s="41"/>
      <c r="AA197" s="41"/>
      <c r="AB197" s="41"/>
      <c r="AC197" s="41"/>
      <c r="AD197" s="41"/>
      <c r="AE197" s="41"/>
      <c r="AR197" s="188" t="s">
        <v>171</v>
      </c>
      <c r="AT197" s="188" t="s">
        <v>539</v>
      </c>
      <c r="AU197" s="188" t="s">
        <v>79</v>
      </c>
      <c r="AY197" s="22" t="s">
        <v>328</v>
      </c>
      <c r="BE197" s="189">
        <f>IF(N197="základní",J197,0)</f>
        <v>0</v>
      </c>
      <c r="BF197" s="189">
        <f>IF(N197="snížená",J197,0)</f>
        <v>0</v>
      </c>
      <c r="BG197" s="189">
        <f>IF(N197="zákl. přenesená",J197,0)</f>
        <v>0</v>
      </c>
      <c r="BH197" s="189">
        <f>IF(N197="sníž. přenesená",J197,0)</f>
        <v>0</v>
      </c>
      <c r="BI197" s="189">
        <f>IF(N197="nulová",J197,0)</f>
        <v>0</v>
      </c>
      <c r="BJ197" s="22" t="s">
        <v>76</v>
      </c>
      <c r="BK197" s="189">
        <f>ROUND(I197*H197,2)</f>
        <v>0</v>
      </c>
      <c r="BL197" s="22" t="s">
        <v>113</v>
      </c>
      <c r="BM197" s="188" t="s">
        <v>1364</v>
      </c>
    </row>
    <row r="198" s="2" customFormat="1" ht="21.75" customHeight="1">
      <c r="A198" s="41"/>
      <c r="B198" s="176"/>
      <c r="C198" s="224" t="s">
        <v>769</v>
      </c>
      <c r="D198" s="224" t="s">
        <v>539</v>
      </c>
      <c r="E198" s="225" t="s">
        <v>1570</v>
      </c>
      <c r="F198" s="226" t="s">
        <v>1571</v>
      </c>
      <c r="G198" s="227" t="s">
        <v>574</v>
      </c>
      <c r="H198" s="228">
        <v>2</v>
      </c>
      <c r="I198" s="229"/>
      <c r="J198" s="230">
        <f>ROUND(I198*H198,2)</f>
        <v>0</v>
      </c>
      <c r="K198" s="226" t="s">
        <v>3</v>
      </c>
      <c r="L198" s="231"/>
      <c r="M198" s="232" t="s">
        <v>3</v>
      </c>
      <c r="N198" s="233" t="s">
        <v>40</v>
      </c>
      <c r="O198" s="75"/>
      <c r="P198" s="186">
        <f>O198*H198</f>
        <v>0</v>
      </c>
      <c r="Q198" s="186">
        <v>0</v>
      </c>
      <c r="R198" s="186">
        <f>Q198*H198</f>
        <v>0</v>
      </c>
      <c r="S198" s="186">
        <v>0</v>
      </c>
      <c r="T198" s="187">
        <f>S198*H198</f>
        <v>0</v>
      </c>
      <c r="U198" s="41"/>
      <c r="V198" s="41"/>
      <c r="W198" s="41"/>
      <c r="X198" s="41"/>
      <c r="Y198" s="41"/>
      <c r="Z198" s="41"/>
      <c r="AA198" s="41"/>
      <c r="AB198" s="41"/>
      <c r="AC198" s="41"/>
      <c r="AD198" s="41"/>
      <c r="AE198" s="41"/>
      <c r="AR198" s="188" t="s">
        <v>171</v>
      </c>
      <c r="AT198" s="188" t="s">
        <v>539</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1367</v>
      </c>
    </row>
    <row r="199" s="2" customFormat="1" ht="16.5" customHeight="1">
      <c r="A199" s="41"/>
      <c r="B199" s="176"/>
      <c r="C199" s="224" t="s">
        <v>165</v>
      </c>
      <c r="D199" s="224" t="s">
        <v>539</v>
      </c>
      <c r="E199" s="225" t="s">
        <v>687</v>
      </c>
      <c r="F199" s="226" t="s">
        <v>1572</v>
      </c>
      <c r="G199" s="227" t="s">
        <v>574</v>
      </c>
      <c r="H199" s="228">
        <v>8</v>
      </c>
      <c r="I199" s="229"/>
      <c r="J199" s="230">
        <f>ROUND(I199*H199,2)</f>
        <v>0</v>
      </c>
      <c r="K199" s="226" t="s">
        <v>3</v>
      </c>
      <c r="L199" s="231"/>
      <c r="M199" s="232" t="s">
        <v>3</v>
      </c>
      <c r="N199" s="233" t="s">
        <v>40</v>
      </c>
      <c r="O199" s="75"/>
      <c r="P199" s="186">
        <f>O199*H199</f>
        <v>0</v>
      </c>
      <c r="Q199" s="186">
        <v>0</v>
      </c>
      <c r="R199" s="186">
        <f>Q199*H199</f>
        <v>0</v>
      </c>
      <c r="S199" s="186">
        <v>0</v>
      </c>
      <c r="T199" s="187">
        <f>S199*H199</f>
        <v>0</v>
      </c>
      <c r="U199" s="41"/>
      <c r="V199" s="41"/>
      <c r="W199" s="41"/>
      <c r="X199" s="41"/>
      <c r="Y199" s="41"/>
      <c r="Z199" s="41"/>
      <c r="AA199" s="41"/>
      <c r="AB199" s="41"/>
      <c r="AC199" s="41"/>
      <c r="AD199" s="41"/>
      <c r="AE199" s="41"/>
      <c r="AR199" s="188" t="s">
        <v>171</v>
      </c>
      <c r="AT199" s="188" t="s">
        <v>539</v>
      </c>
      <c r="AU199" s="188" t="s">
        <v>79</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1573</v>
      </c>
    </row>
    <row r="200" s="2" customFormat="1" ht="16.5" customHeight="1">
      <c r="A200" s="41"/>
      <c r="B200" s="176"/>
      <c r="C200" s="224" t="s">
        <v>778</v>
      </c>
      <c r="D200" s="224" t="s">
        <v>539</v>
      </c>
      <c r="E200" s="225" t="s">
        <v>1574</v>
      </c>
      <c r="F200" s="226" t="s">
        <v>1575</v>
      </c>
      <c r="G200" s="227" t="s">
        <v>574</v>
      </c>
      <c r="H200" s="228">
        <v>2</v>
      </c>
      <c r="I200" s="229"/>
      <c r="J200" s="230">
        <f>ROUND(I200*H200,2)</f>
        <v>0</v>
      </c>
      <c r="K200" s="226" t="s">
        <v>3</v>
      </c>
      <c r="L200" s="231"/>
      <c r="M200" s="232" t="s">
        <v>3</v>
      </c>
      <c r="N200" s="233" t="s">
        <v>40</v>
      </c>
      <c r="O200" s="75"/>
      <c r="P200" s="186">
        <f>O200*H200</f>
        <v>0</v>
      </c>
      <c r="Q200" s="186">
        <v>0</v>
      </c>
      <c r="R200" s="186">
        <f>Q200*H200</f>
        <v>0</v>
      </c>
      <c r="S200" s="186">
        <v>0</v>
      </c>
      <c r="T200" s="187">
        <f>S200*H200</f>
        <v>0</v>
      </c>
      <c r="U200" s="41"/>
      <c r="V200" s="41"/>
      <c r="W200" s="41"/>
      <c r="X200" s="41"/>
      <c r="Y200" s="41"/>
      <c r="Z200" s="41"/>
      <c r="AA200" s="41"/>
      <c r="AB200" s="41"/>
      <c r="AC200" s="41"/>
      <c r="AD200" s="41"/>
      <c r="AE200" s="41"/>
      <c r="AR200" s="188" t="s">
        <v>171</v>
      </c>
      <c r="AT200" s="188" t="s">
        <v>539</v>
      </c>
      <c r="AU200" s="188" t="s">
        <v>79</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1372</v>
      </c>
    </row>
    <row r="201" s="2" customFormat="1" ht="16.5" customHeight="1">
      <c r="A201" s="41"/>
      <c r="B201" s="176"/>
      <c r="C201" s="224" t="s">
        <v>783</v>
      </c>
      <c r="D201" s="224" t="s">
        <v>539</v>
      </c>
      <c r="E201" s="225" t="s">
        <v>1576</v>
      </c>
      <c r="F201" s="226" t="s">
        <v>1577</v>
      </c>
      <c r="G201" s="227" t="s">
        <v>574</v>
      </c>
      <c r="H201" s="228">
        <v>2</v>
      </c>
      <c r="I201" s="229"/>
      <c r="J201" s="230">
        <f>ROUND(I201*H201,2)</f>
        <v>0</v>
      </c>
      <c r="K201" s="226" t="s">
        <v>3</v>
      </c>
      <c r="L201" s="231"/>
      <c r="M201" s="232" t="s">
        <v>3</v>
      </c>
      <c r="N201" s="233" t="s">
        <v>40</v>
      </c>
      <c r="O201" s="75"/>
      <c r="P201" s="186">
        <f>O201*H201</f>
        <v>0</v>
      </c>
      <c r="Q201" s="186">
        <v>0</v>
      </c>
      <c r="R201" s="186">
        <f>Q201*H201</f>
        <v>0</v>
      </c>
      <c r="S201" s="186">
        <v>0</v>
      </c>
      <c r="T201" s="187">
        <f>S201*H201</f>
        <v>0</v>
      </c>
      <c r="U201" s="41"/>
      <c r="V201" s="41"/>
      <c r="W201" s="41"/>
      <c r="X201" s="41"/>
      <c r="Y201" s="41"/>
      <c r="Z201" s="41"/>
      <c r="AA201" s="41"/>
      <c r="AB201" s="41"/>
      <c r="AC201" s="41"/>
      <c r="AD201" s="41"/>
      <c r="AE201" s="41"/>
      <c r="AR201" s="188" t="s">
        <v>171</v>
      </c>
      <c r="AT201" s="188" t="s">
        <v>539</v>
      </c>
      <c r="AU201" s="188" t="s">
        <v>79</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1375</v>
      </c>
    </row>
    <row r="202" s="2" customFormat="1" ht="62.7" customHeight="1">
      <c r="A202" s="41"/>
      <c r="B202" s="176"/>
      <c r="C202" s="177" t="s">
        <v>788</v>
      </c>
      <c r="D202" s="177" t="s">
        <v>331</v>
      </c>
      <c r="E202" s="178" t="s">
        <v>1578</v>
      </c>
      <c r="F202" s="179" t="s">
        <v>1579</v>
      </c>
      <c r="G202" s="180" t="s">
        <v>574</v>
      </c>
      <c r="H202" s="181">
        <v>8</v>
      </c>
      <c r="I202" s="182"/>
      <c r="J202" s="183">
        <f>ROUND(I202*H202,2)</f>
        <v>0</v>
      </c>
      <c r="K202" s="179" t="s">
        <v>335</v>
      </c>
      <c r="L202" s="42"/>
      <c r="M202" s="184" t="s">
        <v>3</v>
      </c>
      <c r="N202" s="185" t="s">
        <v>40</v>
      </c>
      <c r="O202" s="75"/>
      <c r="P202" s="186">
        <f>O202*H202</f>
        <v>0</v>
      </c>
      <c r="Q202" s="186">
        <v>0</v>
      </c>
      <c r="R202" s="186">
        <f>Q202*H202</f>
        <v>0</v>
      </c>
      <c r="S202" s="186">
        <v>0</v>
      </c>
      <c r="T202" s="187">
        <f>S202*H202</f>
        <v>0</v>
      </c>
      <c r="U202" s="41"/>
      <c r="V202" s="41"/>
      <c r="W202" s="41"/>
      <c r="X202" s="41"/>
      <c r="Y202" s="41"/>
      <c r="Z202" s="41"/>
      <c r="AA202" s="41"/>
      <c r="AB202" s="41"/>
      <c r="AC202" s="41"/>
      <c r="AD202" s="41"/>
      <c r="AE202" s="41"/>
      <c r="AR202" s="188" t="s">
        <v>113</v>
      </c>
      <c r="AT202" s="188" t="s">
        <v>331</v>
      </c>
      <c r="AU202" s="188" t="s">
        <v>79</v>
      </c>
      <c r="AY202" s="22" t="s">
        <v>328</v>
      </c>
      <c r="BE202" s="189">
        <f>IF(N202="základní",J202,0)</f>
        <v>0</v>
      </c>
      <c r="BF202" s="189">
        <f>IF(N202="snížená",J202,0)</f>
        <v>0</v>
      </c>
      <c r="BG202" s="189">
        <f>IF(N202="zákl. přenesená",J202,0)</f>
        <v>0</v>
      </c>
      <c r="BH202" s="189">
        <f>IF(N202="sníž. přenesená",J202,0)</f>
        <v>0</v>
      </c>
      <c r="BI202" s="189">
        <f>IF(N202="nulová",J202,0)</f>
        <v>0</v>
      </c>
      <c r="BJ202" s="22" t="s">
        <v>76</v>
      </c>
      <c r="BK202" s="189">
        <f>ROUND(I202*H202,2)</f>
        <v>0</v>
      </c>
      <c r="BL202" s="22" t="s">
        <v>113</v>
      </c>
      <c r="BM202" s="188" t="s">
        <v>1580</v>
      </c>
    </row>
    <row r="203" s="2" customFormat="1">
      <c r="A203" s="41"/>
      <c r="B203" s="42"/>
      <c r="C203" s="41"/>
      <c r="D203" s="190" t="s">
        <v>338</v>
      </c>
      <c r="E203" s="41"/>
      <c r="F203" s="191" t="s">
        <v>1581</v>
      </c>
      <c r="G203" s="41"/>
      <c r="H203" s="41"/>
      <c r="I203" s="192"/>
      <c r="J203" s="41"/>
      <c r="K203" s="41"/>
      <c r="L203" s="42"/>
      <c r="M203" s="193"/>
      <c r="N203" s="194"/>
      <c r="O203" s="75"/>
      <c r="P203" s="75"/>
      <c r="Q203" s="75"/>
      <c r="R203" s="75"/>
      <c r="S203" s="75"/>
      <c r="T203" s="76"/>
      <c r="U203" s="41"/>
      <c r="V203" s="41"/>
      <c r="W203" s="41"/>
      <c r="X203" s="41"/>
      <c r="Y203" s="41"/>
      <c r="Z203" s="41"/>
      <c r="AA203" s="41"/>
      <c r="AB203" s="41"/>
      <c r="AC203" s="41"/>
      <c r="AD203" s="41"/>
      <c r="AE203" s="41"/>
      <c r="AT203" s="22" t="s">
        <v>338</v>
      </c>
      <c r="AU203" s="22" t="s">
        <v>79</v>
      </c>
    </row>
    <row r="204" s="2" customFormat="1" ht="62.7" customHeight="1">
      <c r="A204" s="41"/>
      <c r="B204" s="176"/>
      <c r="C204" s="177" t="s">
        <v>793</v>
      </c>
      <c r="D204" s="177" t="s">
        <v>331</v>
      </c>
      <c r="E204" s="178" t="s">
        <v>1582</v>
      </c>
      <c r="F204" s="179" t="s">
        <v>1583</v>
      </c>
      <c r="G204" s="180" t="s">
        <v>574</v>
      </c>
      <c r="H204" s="181">
        <v>2</v>
      </c>
      <c r="I204" s="182"/>
      <c r="J204" s="183">
        <f>ROUND(I204*H204,2)</f>
        <v>0</v>
      </c>
      <c r="K204" s="179" t="s">
        <v>335</v>
      </c>
      <c r="L204" s="42"/>
      <c r="M204" s="184" t="s">
        <v>3</v>
      </c>
      <c r="N204" s="185" t="s">
        <v>40</v>
      </c>
      <c r="O204" s="75"/>
      <c r="P204" s="186">
        <f>O204*H204</f>
        <v>0</v>
      </c>
      <c r="Q204" s="186">
        <v>0</v>
      </c>
      <c r="R204" s="186">
        <f>Q204*H204</f>
        <v>0</v>
      </c>
      <c r="S204" s="186">
        <v>0</v>
      </c>
      <c r="T204" s="187">
        <f>S204*H204</f>
        <v>0</v>
      </c>
      <c r="U204" s="41"/>
      <c r="V204" s="41"/>
      <c r="W204" s="41"/>
      <c r="X204" s="41"/>
      <c r="Y204" s="41"/>
      <c r="Z204" s="41"/>
      <c r="AA204" s="41"/>
      <c r="AB204" s="41"/>
      <c r="AC204" s="41"/>
      <c r="AD204" s="41"/>
      <c r="AE204" s="41"/>
      <c r="AR204" s="188" t="s">
        <v>113</v>
      </c>
      <c r="AT204" s="188" t="s">
        <v>331</v>
      </c>
      <c r="AU204" s="188" t="s">
        <v>79</v>
      </c>
      <c r="AY204" s="22" t="s">
        <v>328</v>
      </c>
      <c r="BE204" s="189">
        <f>IF(N204="základní",J204,0)</f>
        <v>0</v>
      </c>
      <c r="BF204" s="189">
        <f>IF(N204="snížená",J204,0)</f>
        <v>0</v>
      </c>
      <c r="BG204" s="189">
        <f>IF(N204="zákl. přenesená",J204,0)</f>
        <v>0</v>
      </c>
      <c r="BH204" s="189">
        <f>IF(N204="sníž. přenesená",J204,0)</f>
        <v>0</v>
      </c>
      <c r="BI204" s="189">
        <f>IF(N204="nulová",J204,0)</f>
        <v>0</v>
      </c>
      <c r="BJ204" s="22" t="s">
        <v>76</v>
      </c>
      <c r="BK204" s="189">
        <f>ROUND(I204*H204,2)</f>
        <v>0</v>
      </c>
      <c r="BL204" s="22" t="s">
        <v>113</v>
      </c>
      <c r="BM204" s="188" t="s">
        <v>1379</v>
      </c>
    </row>
    <row r="205" s="2" customFormat="1">
      <c r="A205" s="41"/>
      <c r="B205" s="42"/>
      <c r="C205" s="41"/>
      <c r="D205" s="190" t="s">
        <v>338</v>
      </c>
      <c r="E205" s="41"/>
      <c r="F205" s="191" t="s">
        <v>1584</v>
      </c>
      <c r="G205" s="41"/>
      <c r="H205" s="41"/>
      <c r="I205" s="192"/>
      <c r="J205" s="41"/>
      <c r="K205" s="41"/>
      <c r="L205" s="42"/>
      <c r="M205" s="193"/>
      <c r="N205" s="194"/>
      <c r="O205" s="75"/>
      <c r="P205" s="75"/>
      <c r="Q205" s="75"/>
      <c r="R205" s="75"/>
      <c r="S205" s="75"/>
      <c r="T205" s="76"/>
      <c r="U205" s="41"/>
      <c r="V205" s="41"/>
      <c r="W205" s="41"/>
      <c r="X205" s="41"/>
      <c r="Y205" s="41"/>
      <c r="Z205" s="41"/>
      <c r="AA205" s="41"/>
      <c r="AB205" s="41"/>
      <c r="AC205" s="41"/>
      <c r="AD205" s="41"/>
      <c r="AE205" s="41"/>
      <c r="AT205" s="22" t="s">
        <v>338</v>
      </c>
      <c r="AU205" s="22" t="s">
        <v>79</v>
      </c>
    </row>
    <row r="206" s="2" customFormat="1" ht="66.75" customHeight="1">
      <c r="A206" s="41"/>
      <c r="B206" s="176"/>
      <c r="C206" s="177" t="s">
        <v>797</v>
      </c>
      <c r="D206" s="177" t="s">
        <v>331</v>
      </c>
      <c r="E206" s="178" t="s">
        <v>1585</v>
      </c>
      <c r="F206" s="179" t="s">
        <v>1586</v>
      </c>
      <c r="G206" s="180" t="s">
        <v>574</v>
      </c>
      <c r="H206" s="181">
        <v>8</v>
      </c>
      <c r="I206" s="182"/>
      <c r="J206" s="183">
        <f>ROUND(I206*H206,2)</f>
        <v>0</v>
      </c>
      <c r="K206" s="179" t="s">
        <v>335</v>
      </c>
      <c r="L206" s="42"/>
      <c r="M206" s="184" t="s">
        <v>3</v>
      </c>
      <c r="N206" s="185" t="s">
        <v>40</v>
      </c>
      <c r="O206" s="75"/>
      <c r="P206" s="186">
        <f>O206*H206</f>
        <v>0</v>
      </c>
      <c r="Q206" s="186">
        <v>0</v>
      </c>
      <c r="R206" s="186">
        <f>Q206*H206</f>
        <v>0</v>
      </c>
      <c r="S206" s="186">
        <v>0</v>
      </c>
      <c r="T206" s="187">
        <f>S206*H206</f>
        <v>0</v>
      </c>
      <c r="U206" s="41"/>
      <c r="V206" s="41"/>
      <c r="W206" s="41"/>
      <c r="X206" s="41"/>
      <c r="Y206" s="41"/>
      <c r="Z206" s="41"/>
      <c r="AA206" s="41"/>
      <c r="AB206" s="41"/>
      <c r="AC206" s="41"/>
      <c r="AD206" s="41"/>
      <c r="AE206" s="41"/>
      <c r="AR206" s="188" t="s">
        <v>113</v>
      </c>
      <c r="AT206" s="188" t="s">
        <v>331</v>
      </c>
      <c r="AU206" s="188" t="s">
        <v>79</v>
      </c>
      <c r="AY206" s="22" t="s">
        <v>328</v>
      </c>
      <c r="BE206" s="189">
        <f>IF(N206="základní",J206,0)</f>
        <v>0</v>
      </c>
      <c r="BF206" s="189">
        <f>IF(N206="snížená",J206,0)</f>
        <v>0</v>
      </c>
      <c r="BG206" s="189">
        <f>IF(N206="zákl. přenesená",J206,0)</f>
        <v>0</v>
      </c>
      <c r="BH206" s="189">
        <f>IF(N206="sníž. přenesená",J206,0)</f>
        <v>0</v>
      </c>
      <c r="BI206" s="189">
        <f>IF(N206="nulová",J206,0)</f>
        <v>0</v>
      </c>
      <c r="BJ206" s="22" t="s">
        <v>76</v>
      </c>
      <c r="BK206" s="189">
        <f>ROUND(I206*H206,2)</f>
        <v>0</v>
      </c>
      <c r="BL206" s="22" t="s">
        <v>113</v>
      </c>
      <c r="BM206" s="188" t="s">
        <v>1382</v>
      </c>
    </row>
    <row r="207" s="2" customFormat="1">
      <c r="A207" s="41"/>
      <c r="B207" s="42"/>
      <c r="C207" s="41"/>
      <c r="D207" s="190" t="s">
        <v>338</v>
      </c>
      <c r="E207" s="41"/>
      <c r="F207" s="191" t="s">
        <v>1587</v>
      </c>
      <c r="G207" s="41"/>
      <c r="H207" s="41"/>
      <c r="I207" s="192"/>
      <c r="J207" s="41"/>
      <c r="K207" s="41"/>
      <c r="L207" s="42"/>
      <c r="M207" s="193"/>
      <c r="N207" s="194"/>
      <c r="O207" s="75"/>
      <c r="P207" s="75"/>
      <c r="Q207" s="75"/>
      <c r="R207" s="75"/>
      <c r="S207" s="75"/>
      <c r="T207" s="76"/>
      <c r="U207" s="41"/>
      <c r="V207" s="41"/>
      <c r="W207" s="41"/>
      <c r="X207" s="41"/>
      <c r="Y207" s="41"/>
      <c r="Z207" s="41"/>
      <c r="AA207" s="41"/>
      <c r="AB207" s="41"/>
      <c r="AC207" s="41"/>
      <c r="AD207" s="41"/>
      <c r="AE207" s="41"/>
      <c r="AT207" s="22" t="s">
        <v>338</v>
      </c>
      <c r="AU207" s="22" t="s">
        <v>79</v>
      </c>
    </row>
    <row r="208" s="2" customFormat="1" ht="66.75" customHeight="1">
      <c r="A208" s="41"/>
      <c r="B208" s="176"/>
      <c r="C208" s="177" t="s">
        <v>801</v>
      </c>
      <c r="D208" s="177" t="s">
        <v>331</v>
      </c>
      <c r="E208" s="178" t="s">
        <v>1588</v>
      </c>
      <c r="F208" s="179" t="s">
        <v>1586</v>
      </c>
      <c r="G208" s="180" t="s">
        <v>574</v>
      </c>
      <c r="H208" s="181">
        <v>2</v>
      </c>
      <c r="I208" s="182"/>
      <c r="J208" s="183">
        <f>ROUND(I208*H208,2)</f>
        <v>0</v>
      </c>
      <c r="K208" s="179" t="s">
        <v>335</v>
      </c>
      <c r="L208" s="42"/>
      <c r="M208" s="184" t="s">
        <v>3</v>
      </c>
      <c r="N208" s="185" t="s">
        <v>40</v>
      </c>
      <c r="O208" s="75"/>
      <c r="P208" s="186">
        <f>O208*H208</f>
        <v>0</v>
      </c>
      <c r="Q208" s="186">
        <v>0</v>
      </c>
      <c r="R208" s="186">
        <f>Q208*H208</f>
        <v>0</v>
      </c>
      <c r="S208" s="186">
        <v>0</v>
      </c>
      <c r="T208" s="187">
        <f>S208*H208</f>
        <v>0</v>
      </c>
      <c r="U208" s="41"/>
      <c r="V208" s="41"/>
      <c r="W208" s="41"/>
      <c r="X208" s="41"/>
      <c r="Y208" s="41"/>
      <c r="Z208" s="41"/>
      <c r="AA208" s="41"/>
      <c r="AB208" s="41"/>
      <c r="AC208" s="41"/>
      <c r="AD208" s="41"/>
      <c r="AE208" s="41"/>
      <c r="AR208" s="188" t="s">
        <v>113</v>
      </c>
      <c r="AT208" s="188" t="s">
        <v>331</v>
      </c>
      <c r="AU208" s="188" t="s">
        <v>79</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113</v>
      </c>
      <c r="BM208" s="188" t="s">
        <v>1589</v>
      </c>
    </row>
    <row r="209" s="2" customFormat="1">
      <c r="A209" s="41"/>
      <c r="B209" s="42"/>
      <c r="C209" s="41"/>
      <c r="D209" s="190" t="s">
        <v>338</v>
      </c>
      <c r="E209" s="41"/>
      <c r="F209" s="191" t="s">
        <v>1590</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338</v>
      </c>
      <c r="AU209" s="22" t="s">
        <v>79</v>
      </c>
    </row>
    <row r="210" s="2" customFormat="1" ht="16.5" customHeight="1">
      <c r="A210" s="41"/>
      <c r="B210" s="176"/>
      <c r="C210" s="224" t="s">
        <v>805</v>
      </c>
      <c r="D210" s="224" t="s">
        <v>539</v>
      </c>
      <c r="E210" s="225" t="s">
        <v>1591</v>
      </c>
      <c r="F210" s="226" t="s">
        <v>1592</v>
      </c>
      <c r="G210" s="227" t="s">
        <v>574</v>
      </c>
      <c r="H210" s="228">
        <v>22</v>
      </c>
      <c r="I210" s="229"/>
      <c r="J210" s="230">
        <f>ROUND(I210*H210,2)</f>
        <v>0</v>
      </c>
      <c r="K210" s="226" t="s">
        <v>3</v>
      </c>
      <c r="L210" s="231"/>
      <c r="M210" s="232" t="s">
        <v>3</v>
      </c>
      <c r="N210" s="233"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171</v>
      </c>
      <c r="AT210" s="188" t="s">
        <v>539</v>
      </c>
      <c r="AU210" s="188" t="s">
        <v>79</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1385</v>
      </c>
    </row>
    <row r="211" s="2" customFormat="1" ht="16.5" customHeight="1">
      <c r="A211" s="41"/>
      <c r="B211" s="176"/>
      <c r="C211" s="224" t="s">
        <v>809</v>
      </c>
      <c r="D211" s="224" t="s">
        <v>539</v>
      </c>
      <c r="E211" s="225" t="s">
        <v>1593</v>
      </c>
      <c r="F211" s="226" t="s">
        <v>1594</v>
      </c>
      <c r="G211" s="227" t="s">
        <v>574</v>
      </c>
      <c r="H211" s="228">
        <v>12</v>
      </c>
      <c r="I211" s="229"/>
      <c r="J211" s="230">
        <f>ROUND(I211*H211,2)</f>
        <v>0</v>
      </c>
      <c r="K211" s="226" t="s">
        <v>3</v>
      </c>
      <c r="L211" s="231"/>
      <c r="M211" s="232" t="s">
        <v>3</v>
      </c>
      <c r="N211" s="233" t="s">
        <v>40</v>
      </c>
      <c r="O211" s="75"/>
      <c r="P211" s="186">
        <f>O211*H211</f>
        <v>0</v>
      </c>
      <c r="Q211" s="186">
        <v>0</v>
      </c>
      <c r="R211" s="186">
        <f>Q211*H211</f>
        <v>0</v>
      </c>
      <c r="S211" s="186">
        <v>0</v>
      </c>
      <c r="T211" s="187">
        <f>S211*H211</f>
        <v>0</v>
      </c>
      <c r="U211" s="41"/>
      <c r="V211" s="41"/>
      <c r="W211" s="41"/>
      <c r="X211" s="41"/>
      <c r="Y211" s="41"/>
      <c r="Z211" s="41"/>
      <c r="AA211" s="41"/>
      <c r="AB211" s="41"/>
      <c r="AC211" s="41"/>
      <c r="AD211" s="41"/>
      <c r="AE211" s="41"/>
      <c r="AR211" s="188" t="s">
        <v>171</v>
      </c>
      <c r="AT211" s="188" t="s">
        <v>539</v>
      </c>
      <c r="AU211" s="188" t="s">
        <v>79</v>
      </c>
      <c r="AY211" s="22" t="s">
        <v>328</v>
      </c>
      <c r="BE211" s="189">
        <f>IF(N211="základní",J211,0)</f>
        <v>0</v>
      </c>
      <c r="BF211" s="189">
        <f>IF(N211="snížená",J211,0)</f>
        <v>0</v>
      </c>
      <c r="BG211" s="189">
        <f>IF(N211="zákl. přenesená",J211,0)</f>
        <v>0</v>
      </c>
      <c r="BH211" s="189">
        <f>IF(N211="sníž. přenesená",J211,0)</f>
        <v>0</v>
      </c>
      <c r="BI211" s="189">
        <f>IF(N211="nulová",J211,0)</f>
        <v>0</v>
      </c>
      <c r="BJ211" s="22" t="s">
        <v>76</v>
      </c>
      <c r="BK211" s="189">
        <f>ROUND(I211*H211,2)</f>
        <v>0</v>
      </c>
      <c r="BL211" s="22" t="s">
        <v>113</v>
      </c>
      <c r="BM211" s="188" t="s">
        <v>1389</v>
      </c>
    </row>
    <row r="212" s="2" customFormat="1" ht="24.15" customHeight="1">
      <c r="A212" s="41"/>
      <c r="B212" s="176"/>
      <c r="C212" s="177" t="s">
        <v>813</v>
      </c>
      <c r="D212" s="177" t="s">
        <v>331</v>
      </c>
      <c r="E212" s="178" t="s">
        <v>1595</v>
      </c>
      <c r="F212" s="179" t="s">
        <v>1596</v>
      </c>
      <c r="G212" s="180" t="s">
        <v>574</v>
      </c>
      <c r="H212" s="181">
        <v>12</v>
      </c>
      <c r="I212" s="182"/>
      <c r="J212" s="183">
        <f>ROUND(I212*H212,2)</f>
        <v>0</v>
      </c>
      <c r="K212" s="179" t="s">
        <v>335</v>
      </c>
      <c r="L212" s="42"/>
      <c r="M212" s="184" t="s">
        <v>3</v>
      </c>
      <c r="N212" s="185" t="s">
        <v>40</v>
      </c>
      <c r="O212" s="75"/>
      <c r="P212" s="186">
        <f>O212*H212</f>
        <v>0</v>
      </c>
      <c r="Q212" s="186">
        <v>0</v>
      </c>
      <c r="R212" s="186">
        <f>Q212*H212</f>
        <v>0</v>
      </c>
      <c r="S212" s="186">
        <v>0</v>
      </c>
      <c r="T212" s="187">
        <f>S212*H212</f>
        <v>0</v>
      </c>
      <c r="U212" s="41"/>
      <c r="V212" s="41"/>
      <c r="W212" s="41"/>
      <c r="X212" s="41"/>
      <c r="Y212" s="41"/>
      <c r="Z212" s="41"/>
      <c r="AA212" s="41"/>
      <c r="AB212" s="41"/>
      <c r="AC212" s="41"/>
      <c r="AD212" s="41"/>
      <c r="AE212" s="41"/>
      <c r="AR212" s="188" t="s">
        <v>113</v>
      </c>
      <c r="AT212" s="188" t="s">
        <v>331</v>
      </c>
      <c r="AU212" s="188" t="s">
        <v>79</v>
      </c>
      <c r="AY212" s="22" t="s">
        <v>328</v>
      </c>
      <c r="BE212" s="189">
        <f>IF(N212="základní",J212,0)</f>
        <v>0</v>
      </c>
      <c r="BF212" s="189">
        <f>IF(N212="snížená",J212,0)</f>
        <v>0</v>
      </c>
      <c r="BG212" s="189">
        <f>IF(N212="zákl. přenesená",J212,0)</f>
        <v>0</v>
      </c>
      <c r="BH212" s="189">
        <f>IF(N212="sníž. přenesená",J212,0)</f>
        <v>0</v>
      </c>
      <c r="BI212" s="189">
        <f>IF(N212="nulová",J212,0)</f>
        <v>0</v>
      </c>
      <c r="BJ212" s="22" t="s">
        <v>76</v>
      </c>
      <c r="BK212" s="189">
        <f>ROUND(I212*H212,2)</f>
        <v>0</v>
      </c>
      <c r="BL212" s="22" t="s">
        <v>113</v>
      </c>
      <c r="BM212" s="188" t="s">
        <v>1392</v>
      </c>
    </row>
    <row r="213" s="2" customFormat="1">
      <c r="A213" s="41"/>
      <c r="B213" s="42"/>
      <c r="C213" s="41"/>
      <c r="D213" s="190" t="s">
        <v>338</v>
      </c>
      <c r="E213" s="41"/>
      <c r="F213" s="191" t="s">
        <v>1597</v>
      </c>
      <c r="G213" s="41"/>
      <c r="H213" s="41"/>
      <c r="I213" s="192"/>
      <c r="J213" s="41"/>
      <c r="K213" s="41"/>
      <c r="L213" s="42"/>
      <c r="M213" s="193"/>
      <c r="N213" s="194"/>
      <c r="O213" s="75"/>
      <c r="P213" s="75"/>
      <c r="Q213" s="75"/>
      <c r="R213" s="75"/>
      <c r="S213" s="75"/>
      <c r="T213" s="76"/>
      <c r="U213" s="41"/>
      <c r="V213" s="41"/>
      <c r="W213" s="41"/>
      <c r="X213" s="41"/>
      <c r="Y213" s="41"/>
      <c r="Z213" s="41"/>
      <c r="AA213" s="41"/>
      <c r="AB213" s="41"/>
      <c r="AC213" s="41"/>
      <c r="AD213" s="41"/>
      <c r="AE213" s="41"/>
      <c r="AT213" s="22" t="s">
        <v>338</v>
      </c>
      <c r="AU213" s="22" t="s">
        <v>79</v>
      </c>
    </row>
    <row r="214" s="2" customFormat="1" ht="21.75" customHeight="1">
      <c r="A214" s="41"/>
      <c r="B214" s="176"/>
      <c r="C214" s="224" t="s">
        <v>817</v>
      </c>
      <c r="D214" s="224" t="s">
        <v>539</v>
      </c>
      <c r="E214" s="225" t="s">
        <v>1598</v>
      </c>
      <c r="F214" s="226" t="s">
        <v>1599</v>
      </c>
      <c r="G214" s="227" t="s">
        <v>574</v>
      </c>
      <c r="H214" s="228">
        <v>1</v>
      </c>
      <c r="I214" s="229"/>
      <c r="J214" s="230">
        <f>ROUND(I214*H214,2)</f>
        <v>0</v>
      </c>
      <c r="K214" s="226" t="s">
        <v>3</v>
      </c>
      <c r="L214" s="231"/>
      <c r="M214" s="232" t="s">
        <v>3</v>
      </c>
      <c r="N214" s="233" t="s">
        <v>40</v>
      </c>
      <c r="O214" s="75"/>
      <c r="P214" s="186">
        <f>O214*H214</f>
        <v>0</v>
      </c>
      <c r="Q214" s="186">
        <v>0</v>
      </c>
      <c r="R214" s="186">
        <f>Q214*H214</f>
        <v>0</v>
      </c>
      <c r="S214" s="186">
        <v>0</v>
      </c>
      <c r="T214" s="187">
        <f>S214*H214</f>
        <v>0</v>
      </c>
      <c r="U214" s="41"/>
      <c r="V214" s="41"/>
      <c r="W214" s="41"/>
      <c r="X214" s="41"/>
      <c r="Y214" s="41"/>
      <c r="Z214" s="41"/>
      <c r="AA214" s="41"/>
      <c r="AB214" s="41"/>
      <c r="AC214" s="41"/>
      <c r="AD214" s="41"/>
      <c r="AE214" s="41"/>
      <c r="AR214" s="188" t="s">
        <v>171</v>
      </c>
      <c r="AT214" s="188" t="s">
        <v>539</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1395</v>
      </c>
    </row>
    <row r="215" s="2" customFormat="1" ht="24.15" customHeight="1">
      <c r="A215" s="41"/>
      <c r="B215" s="176"/>
      <c r="C215" s="224" t="s">
        <v>821</v>
      </c>
      <c r="D215" s="224" t="s">
        <v>539</v>
      </c>
      <c r="E215" s="225" t="s">
        <v>1600</v>
      </c>
      <c r="F215" s="226" t="s">
        <v>1601</v>
      </c>
      <c r="G215" s="227" t="s">
        <v>574</v>
      </c>
      <c r="H215" s="228">
        <v>1</v>
      </c>
      <c r="I215" s="229"/>
      <c r="J215" s="230">
        <f>ROUND(I215*H215,2)</f>
        <v>0</v>
      </c>
      <c r="K215" s="226" t="s">
        <v>3</v>
      </c>
      <c r="L215" s="231"/>
      <c r="M215" s="232" t="s">
        <v>3</v>
      </c>
      <c r="N215" s="233" t="s">
        <v>40</v>
      </c>
      <c r="O215" s="75"/>
      <c r="P215" s="186">
        <f>O215*H215</f>
        <v>0</v>
      </c>
      <c r="Q215" s="186">
        <v>0</v>
      </c>
      <c r="R215" s="186">
        <f>Q215*H215</f>
        <v>0</v>
      </c>
      <c r="S215" s="186">
        <v>0</v>
      </c>
      <c r="T215" s="187">
        <f>S215*H215</f>
        <v>0</v>
      </c>
      <c r="U215" s="41"/>
      <c r="V215" s="41"/>
      <c r="W215" s="41"/>
      <c r="X215" s="41"/>
      <c r="Y215" s="41"/>
      <c r="Z215" s="41"/>
      <c r="AA215" s="41"/>
      <c r="AB215" s="41"/>
      <c r="AC215" s="41"/>
      <c r="AD215" s="41"/>
      <c r="AE215" s="41"/>
      <c r="AR215" s="188" t="s">
        <v>171</v>
      </c>
      <c r="AT215" s="188" t="s">
        <v>539</v>
      </c>
      <c r="AU215" s="188" t="s">
        <v>79</v>
      </c>
      <c r="AY215" s="22" t="s">
        <v>328</v>
      </c>
      <c r="BE215" s="189">
        <f>IF(N215="základní",J215,0)</f>
        <v>0</v>
      </c>
      <c r="BF215" s="189">
        <f>IF(N215="snížená",J215,0)</f>
        <v>0</v>
      </c>
      <c r="BG215" s="189">
        <f>IF(N215="zákl. přenesená",J215,0)</f>
        <v>0</v>
      </c>
      <c r="BH215" s="189">
        <f>IF(N215="sníž. přenesená",J215,0)</f>
        <v>0</v>
      </c>
      <c r="BI215" s="189">
        <f>IF(N215="nulová",J215,0)</f>
        <v>0</v>
      </c>
      <c r="BJ215" s="22" t="s">
        <v>76</v>
      </c>
      <c r="BK215" s="189">
        <f>ROUND(I215*H215,2)</f>
        <v>0</v>
      </c>
      <c r="BL215" s="22" t="s">
        <v>113</v>
      </c>
      <c r="BM215" s="188" t="s">
        <v>1602</v>
      </c>
    </row>
    <row r="216" s="2" customFormat="1" ht="16.5" customHeight="1">
      <c r="A216" s="41"/>
      <c r="B216" s="176"/>
      <c r="C216" s="224" t="s">
        <v>825</v>
      </c>
      <c r="D216" s="224" t="s">
        <v>539</v>
      </c>
      <c r="E216" s="225" t="s">
        <v>1603</v>
      </c>
      <c r="F216" s="226" t="s">
        <v>1604</v>
      </c>
      <c r="G216" s="227" t="s">
        <v>574</v>
      </c>
      <c r="H216" s="228">
        <v>2</v>
      </c>
      <c r="I216" s="229"/>
      <c r="J216" s="230">
        <f>ROUND(I216*H216,2)</f>
        <v>0</v>
      </c>
      <c r="K216" s="226" t="s">
        <v>3</v>
      </c>
      <c r="L216" s="231"/>
      <c r="M216" s="232" t="s">
        <v>3</v>
      </c>
      <c r="N216" s="233" t="s">
        <v>40</v>
      </c>
      <c r="O216" s="75"/>
      <c r="P216" s="186">
        <f>O216*H216</f>
        <v>0</v>
      </c>
      <c r="Q216" s="186">
        <v>0</v>
      </c>
      <c r="R216" s="186">
        <f>Q216*H216</f>
        <v>0</v>
      </c>
      <c r="S216" s="186">
        <v>0</v>
      </c>
      <c r="T216" s="187">
        <f>S216*H216</f>
        <v>0</v>
      </c>
      <c r="U216" s="41"/>
      <c r="V216" s="41"/>
      <c r="W216" s="41"/>
      <c r="X216" s="41"/>
      <c r="Y216" s="41"/>
      <c r="Z216" s="41"/>
      <c r="AA216" s="41"/>
      <c r="AB216" s="41"/>
      <c r="AC216" s="41"/>
      <c r="AD216" s="41"/>
      <c r="AE216" s="41"/>
      <c r="AR216" s="188" t="s">
        <v>171</v>
      </c>
      <c r="AT216" s="188" t="s">
        <v>539</v>
      </c>
      <c r="AU216" s="188" t="s">
        <v>79</v>
      </c>
      <c r="AY216" s="22" t="s">
        <v>328</v>
      </c>
      <c r="BE216" s="189">
        <f>IF(N216="základní",J216,0)</f>
        <v>0</v>
      </c>
      <c r="BF216" s="189">
        <f>IF(N216="snížená",J216,0)</f>
        <v>0</v>
      </c>
      <c r="BG216" s="189">
        <f>IF(N216="zákl. přenesená",J216,0)</f>
        <v>0</v>
      </c>
      <c r="BH216" s="189">
        <f>IF(N216="sníž. přenesená",J216,0)</f>
        <v>0</v>
      </c>
      <c r="BI216" s="189">
        <f>IF(N216="nulová",J216,0)</f>
        <v>0</v>
      </c>
      <c r="BJ216" s="22" t="s">
        <v>76</v>
      </c>
      <c r="BK216" s="189">
        <f>ROUND(I216*H216,2)</f>
        <v>0</v>
      </c>
      <c r="BL216" s="22" t="s">
        <v>113</v>
      </c>
      <c r="BM216" s="188" t="s">
        <v>1605</v>
      </c>
    </row>
    <row r="217" s="2" customFormat="1" ht="55.5" customHeight="1">
      <c r="A217" s="41"/>
      <c r="B217" s="176"/>
      <c r="C217" s="177" t="s">
        <v>830</v>
      </c>
      <c r="D217" s="177" t="s">
        <v>331</v>
      </c>
      <c r="E217" s="178" t="s">
        <v>1606</v>
      </c>
      <c r="F217" s="179" t="s">
        <v>1607</v>
      </c>
      <c r="G217" s="180" t="s">
        <v>574</v>
      </c>
      <c r="H217" s="181">
        <v>2</v>
      </c>
      <c r="I217" s="182"/>
      <c r="J217" s="183">
        <f>ROUND(I217*H217,2)</f>
        <v>0</v>
      </c>
      <c r="K217" s="179" t="s">
        <v>3</v>
      </c>
      <c r="L217" s="42"/>
      <c r="M217" s="184" t="s">
        <v>3</v>
      </c>
      <c r="N217" s="185" t="s">
        <v>40</v>
      </c>
      <c r="O217" s="75"/>
      <c r="P217" s="186">
        <f>O217*H217</f>
        <v>0</v>
      </c>
      <c r="Q217" s="186">
        <v>0</v>
      </c>
      <c r="R217" s="186">
        <f>Q217*H217</f>
        <v>0</v>
      </c>
      <c r="S217" s="186">
        <v>0</v>
      </c>
      <c r="T217" s="187">
        <f>S217*H217</f>
        <v>0</v>
      </c>
      <c r="U217" s="41"/>
      <c r="V217" s="41"/>
      <c r="W217" s="41"/>
      <c r="X217" s="41"/>
      <c r="Y217" s="41"/>
      <c r="Z217" s="41"/>
      <c r="AA217" s="41"/>
      <c r="AB217" s="41"/>
      <c r="AC217" s="41"/>
      <c r="AD217" s="41"/>
      <c r="AE217" s="41"/>
      <c r="AR217" s="188" t="s">
        <v>113</v>
      </c>
      <c r="AT217" s="188" t="s">
        <v>331</v>
      </c>
      <c r="AU217" s="188" t="s">
        <v>79</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113</v>
      </c>
      <c r="BM217" s="188" t="s">
        <v>1608</v>
      </c>
    </row>
    <row r="218" s="2" customFormat="1" ht="16.5" customHeight="1">
      <c r="A218" s="41"/>
      <c r="B218" s="176"/>
      <c r="C218" s="224" t="s">
        <v>835</v>
      </c>
      <c r="D218" s="224" t="s">
        <v>539</v>
      </c>
      <c r="E218" s="225" t="s">
        <v>1609</v>
      </c>
      <c r="F218" s="226" t="s">
        <v>1610</v>
      </c>
      <c r="G218" s="227" t="s">
        <v>574</v>
      </c>
      <c r="H218" s="228">
        <v>6</v>
      </c>
      <c r="I218" s="229"/>
      <c r="J218" s="230">
        <f>ROUND(I218*H218,2)</f>
        <v>0</v>
      </c>
      <c r="K218" s="226" t="s">
        <v>3</v>
      </c>
      <c r="L218" s="231"/>
      <c r="M218" s="232" t="s">
        <v>3</v>
      </c>
      <c r="N218" s="233" t="s">
        <v>40</v>
      </c>
      <c r="O218" s="75"/>
      <c r="P218" s="186">
        <f>O218*H218</f>
        <v>0</v>
      </c>
      <c r="Q218" s="186">
        <v>0</v>
      </c>
      <c r="R218" s="186">
        <f>Q218*H218</f>
        <v>0</v>
      </c>
      <c r="S218" s="186">
        <v>0</v>
      </c>
      <c r="T218" s="187">
        <f>S218*H218</f>
        <v>0</v>
      </c>
      <c r="U218" s="41"/>
      <c r="V218" s="41"/>
      <c r="W218" s="41"/>
      <c r="X218" s="41"/>
      <c r="Y218" s="41"/>
      <c r="Z218" s="41"/>
      <c r="AA218" s="41"/>
      <c r="AB218" s="41"/>
      <c r="AC218" s="41"/>
      <c r="AD218" s="41"/>
      <c r="AE218" s="41"/>
      <c r="AR218" s="188" t="s">
        <v>171</v>
      </c>
      <c r="AT218" s="188" t="s">
        <v>539</v>
      </c>
      <c r="AU218" s="188" t="s">
        <v>79</v>
      </c>
      <c r="AY218" s="22" t="s">
        <v>328</v>
      </c>
      <c r="BE218" s="189">
        <f>IF(N218="základní",J218,0)</f>
        <v>0</v>
      </c>
      <c r="BF218" s="189">
        <f>IF(N218="snížená",J218,0)</f>
        <v>0</v>
      </c>
      <c r="BG218" s="189">
        <f>IF(N218="zákl. přenesená",J218,0)</f>
        <v>0</v>
      </c>
      <c r="BH218" s="189">
        <f>IF(N218="sníž. přenesená",J218,0)</f>
        <v>0</v>
      </c>
      <c r="BI218" s="189">
        <f>IF(N218="nulová",J218,0)</f>
        <v>0</v>
      </c>
      <c r="BJ218" s="22" t="s">
        <v>76</v>
      </c>
      <c r="BK218" s="189">
        <f>ROUND(I218*H218,2)</f>
        <v>0</v>
      </c>
      <c r="BL218" s="22" t="s">
        <v>113</v>
      </c>
      <c r="BM218" s="188" t="s">
        <v>1611</v>
      </c>
    </row>
    <row r="219" s="2" customFormat="1" ht="62.7" customHeight="1">
      <c r="A219" s="41"/>
      <c r="B219" s="176"/>
      <c r="C219" s="177" t="s">
        <v>840</v>
      </c>
      <c r="D219" s="177" t="s">
        <v>331</v>
      </c>
      <c r="E219" s="178" t="s">
        <v>1612</v>
      </c>
      <c r="F219" s="179" t="s">
        <v>1613</v>
      </c>
      <c r="G219" s="180" t="s">
        <v>574</v>
      </c>
      <c r="H219" s="181">
        <v>6</v>
      </c>
      <c r="I219" s="182"/>
      <c r="J219" s="183">
        <f>ROUND(I219*H219,2)</f>
        <v>0</v>
      </c>
      <c r="K219" s="179" t="s">
        <v>335</v>
      </c>
      <c r="L219" s="42"/>
      <c r="M219" s="184" t="s">
        <v>3</v>
      </c>
      <c r="N219" s="185" t="s">
        <v>40</v>
      </c>
      <c r="O219" s="75"/>
      <c r="P219" s="186">
        <f>O219*H219</f>
        <v>0</v>
      </c>
      <c r="Q219" s="186">
        <v>0</v>
      </c>
      <c r="R219" s="186">
        <f>Q219*H219</f>
        <v>0</v>
      </c>
      <c r="S219" s="186">
        <v>0</v>
      </c>
      <c r="T219" s="187">
        <f>S219*H219</f>
        <v>0</v>
      </c>
      <c r="U219" s="41"/>
      <c r="V219" s="41"/>
      <c r="W219" s="41"/>
      <c r="X219" s="41"/>
      <c r="Y219" s="41"/>
      <c r="Z219" s="41"/>
      <c r="AA219" s="41"/>
      <c r="AB219" s="41"/>
      <c r="AC219" s="41"/>
      <c r="AD219" s="41"/>
      <c r="AE219" s="41"/>
      <c r="AR219" s="188" t="s">
        <v>113</v>
      </c>
      <c r="AT219" s="188" t="s">
        <v>331</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1614</v>
      </c>
    </row>
    <row r="220" s="2" customFormat="1">
      <c r="A220" s="41"/>
      <c r="B220" s="42"/>
      <c r="C220" s="41"/>
      <c r="D220" s="190" t="s">
        <v>338</v>
      </c>
      <c r="E220" s="41"/>
      <c r="F220" s="191" t="s">
        <v>1615</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79</v>
      </c>
    </row>
    <row r="221" s="2" customFormat="1" ht="16.5" customHeight="1">
      <c r="A221" s="41"/>
      <c r="B221" s="176"/>
      <c r="C221" s="177" t="s">
        <v>845</v>
      </c>
      <c r="D221" s="177" t="s">
        <v>331</v>
      </c>
      <c r="E221" s="178" t="s">
        <v>1616</v>
      </c>
      <c r="F221" s="179" t="s">
        <v>1617</v>
      </c>
      <c r="G221" s="180" t="s">
        <v>574</v>
      </c>
      <c r="H221" s="181">
        <v>14</v>
      </c>
      <c r="I221" s="182"/>
      <c r="J221" s="183">
        <f>ROUND(I221*H221,2)</f>
        <v>0</v>
      </c>
      <c r="K221" s="179" t="s">
        <v>3</v>
      </c>
      <c r="L221" s="42"/>
      <c r="M221" s="184" t="s">
        <v>3</v>
      </c>
      <c r="N221" s="185" t="s">
        <v>40</v>
      </c>
      <c r="O221" s="75"/>
      <c r="P221" s="186">
        <f>O221*H221</f>
        <v>0</v>
      </c>
      <c r="Q221" s="186">
        <v>0</v>
      </c>
      <c r="R221" s="186">
        <f>Q221*H221</f>
        <v>0</v>
      </c>
      <c r="S221" s="186">
        <v>0</v>
      </c>
      <c r="T221" s="187">
        <f>S221*H221</f>
        <v>0</v>
      </c>
      <c r="U221" s="41"/>
      <c r="V221" s="41"/>
      <c r="W221" s="41"/>
      <c r="X221" s="41"/>
      <c r="Y221" s="41"/>
      <c r="Z221" s="41"/>
      <c r="AA221" s="41"/>
      <c r="AB221" s="41"/>
      <c r="AC221" s="41"/>
      <c r="AD221" s="41"/>
      <c r="AE221" s="41"/>
      <c r="AR221" s="188" t="s">
        <v>113</v>
      </c>
      <c r="AT221" s="188" t="s">
        <v>331</v>
      </c>
      <c r="AU221" s="188" t="s">
        <v>79</v>
      </c>
      <c r="AY221" s="22" t="s">
        <v>328</v>
      </c>
      <c r="BE221" s="189">
        <f>IF(N221="základní",J221,0)</f>
        <v>0</v>
      </c>
      <c r="BF221" s="189">
        <f>IF(N221="snížená",J221,0)</f>
        <v>0</v>
      </c>
      <c r="BG221" s="189">
        <f>IF(N221="zákl. přenesená",J221,0)</f>
        <v>0</v>
      </c>
      <c r="BH221" s="189">
        <f>IF(N221="sníž. přenesená",J221,0)</f>
        <v>0</v>
      </c>
      <c r="BI221" s="189">
        <f>IF(N221="nulová",J221,0)</f>
        <v>0</v>
      </c>
      <c r="BJ221" s="22" t="s">
        <v>76</v>
      </c>
      <c r="BK221" s="189">
        <f>ROUND(I221*H221,2)</f>
        <v>0</v>
      </c>
      <c r="BL221" s="22" t="s">
        <v>113</v>
      </c>
      <c r="BM221" s="188" t="s">
        <v>1618</v>
      </c>
    </row>
    <row r="222" s="2" customFormat="1" ht="16.5" customHeight="1">
      <c r="A222" s="41"/>
      <c r="B222" s="176"/>
      <c r="C222" s="224" t="s">
        <v>850</v>
      </c>
      <c r="D222" s="224" t="s">
        <v>539</v>
      </c>
      <c r="E222" s="225" t="s">
        <v>1619</v>
      </c>
      <c r="F222" s="226" t="s">
        <v>1620</v>
      </c>
      <c r="G222" s="227" t="s">
        <v>574</v>
      </c>
      <c r="H222" s="228">
        <v>8</v>
      </c>
      <c r="I222" s="229"/>
      <c r="J222" s="230">
        <f>ROUND(I222*H222,2)</f>
        <v>0</v>
      </c>
      <c r="K222" s="226" t="s">
        <v>3</v>
      </c>
      <c r="L222" s="231"/>
      <c r="M222" s="232" t="s">
        <v>3</v>
      </c>
      <c r="N222" s="233" t="s">
        <v>40</v>
      </c>
      <c r="O222" s="75"/>
      <c r="P222" s="186">
        <f>O222*H222</f>
        <v>0</v>
      </c>
      <c r="Q222" s="186">
        <v>0</v>
      </c>
      <c r="R222" s="186">
        <f>Q222*H222</f>
        <v>0</v>
      </c>
      <c r="S222" s="186">
        <v>0</v>
      </c>
      <c r="T222" s="187">
        <f>S222*H222</f>
        <v>0</v>
      </c>
      <c r="U222" s="41"/>
      <c r="V222" s="41"/>
      <c r="W222" s="41"/>
      <c r="X222" s="41"/>
      <c r="Y222" s="41"/>
      <c r="Z222" s="41"/>
      <c r="AA222" s="41"/>
      <c r="AB222" s="41"/>
      <c r="AC222" s="41"/>
      <c r="AD222" s="41"/>
      <c r="AE222" s="41"/>
      <c r="AR222" s="188" t="s">
        <v>171</v>
      </c>
      <c r="AT222" s="188" t="s">
        <v>539</v>
      </c>
      <c r="AU222" s="188" t="s">
        <v>79</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1621</v>
      </c>
    </row>
    <row r="223" s="2" customFormat="1" ht="16.5" customHeight="1">
      <c r="A223" s="41"/>
      <c r="B223" s="176"/>
      <c r="C223" s="177" t="s">
        <v>855</v>
      </c>
      <c r="D223" s="177" t="s">
        <v>331</v>
      </c>
      <c r="E223" s="178" t="s">
        <v>1622</v>
      </c>
      <c r="F223" s="179" t="s">
        <v>1623</v>
      </c>
      <c r="G223" s="180" t="s">
        <v>574</v>
      </c>
      <c r="H223" s="181">
        <v>8</v>
      </c>
      <c r="I223" s="182"/>
      <c r="J223" s="183">
        <f>ROUND(I223*H223,2)</f>
        <v>0</v>
      </c>
      <c r="K223" s="179" t="s">
        <v>3</v>
      </c>
      <c r="L223" s="42"/>
      <c r="M223" s="184" t="s">
        <v>3</v>
      </c>
      <c r="N223" s="185" t="s">
        <v>40</v>
      </c>
      <c r="O223" s="75"/>
      <c r="P223" s="186">
        <f>O223*H223</f>
        <v>0</v>
      </c>
      <c r="Q223" s="186">
        <v>0</v>
      </c>
      <c r="R223" s="186">
        <f>Q223*H223</f>
        <v>0</v>
      </c>
      <c r="S223" s="186">
        <v>0</v>
      </c>
      <c r="T223" s="187">
        <f>S223*H223</f>
        <v>0</v>
      </c>
      <c r="U223" s="41"/>
      <c r="V223" s="41"/>
      <c r="W223" s="41"/>
      <c r="X223" s="41"/>
      <c r="Y223" s="41"/>
      <c r="Z223" s="41"/>
      <c r="AA223" s="41"/>
      <c r="AB223" s="41"/>
      <c r="AC223" s="41"/>
      <c r="AD223" s="41"/>
      <c r="AE223" s="41"/>
      <c r="AR223" s="188" t="s">
        <v>113</v>
      </c>
      <c r="AT223" s="188" t="s">
        <v>331</v>
      </c>
      <c r="AU223" s="188" t="s">
        <v>79</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113</v>
      </c>
      <c r="BM223" s="188" t="s">
        <v>1624</v>
      </c>
    </row>
    <row r="224" s="2" customFormat="1" ht="16.5" customHeight="1">
      <c r="A224" s="41"/>
      <c r="B224" s="176"/>
      <c r="C224" s="224" t="s">
        <v>862</v>
      </c>
      <c r="D224" s="224" t="s">
        <v>539</v>
      </c>
      <c r="E224" s="225" t="s">
        <v>1625</v>
      </c>
      <c r="F224" s="226" t="s">
        <v>1626</v>
      </c>
      <c r="G224" s="227" t="s">
        <v>574</v>
      </c>
      <c r="H224" s="228">
        <v>1</v>
      </c>
      <c r="I224" s="229"/>
      <c r="J224" s="230">
        <f>ROUND(I224*H224,2)</f>
        <v>0</v>
      </c>
      <c r="K224" s="226" t="s">
        <v>3</v>
      </c>
      <c r="L224" s="231"/>
      <c r="M224" s="232" t="s">
        <v>3</v>
      </c>
      <c r="N224" s="233" t="s">
        <v>40</v>
      </c>
      <c r="O224" s="75"/>
      <c r="P224" s="186">
        <f>O224*H224</f>
        <v>0</v>
      </c>
      <c r="Q224" s="186">
        <v>0</v>
      </c>
      <c r="R224" s="186">
        <f>Q224*H224</f>
        <v>0</v>
      </c>
      <c r="S224" s="186">
        <v>0</v>
      </c>
      <c r="T224" s="187">
        <f>S224*H224</f>
        <v>0</v>
      </c>
      <c r="U224" s="41"/>
      <c r="V224" s="41"/>
      <c r="W224" s="41"/>
      <c r="X224" s="41"/>
      <c r="Y224" s="41"/>
      <c r="Z224" s="41"/>
      <c r="AA224" s="41"/>
      <c r="AB224" s="41"/>
      <c r="AC224" s="41"/>
      <c r="AD224" s="41"/>
      <c r="AE224" s="41"/>
      <c r="AR224" s="188" t="s">
        <v>171</v>
      </c>
      <c r="AT224" s="188" t="s">
        <v>539</v>
      </c>
      <c r="AU224" s="188" t="s">
        <v>79</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113</v>
      </c>
      <c r="BM224" s="188" t="s">
        <v>1627</v>
      </c>
    </row>
    <row r="225" s="2" customFormat="1" ht="33" customHeight="1">
      <c r="A225" s="41"/>
      <c r="B225" s="176"/>
      <c r="C225" s="177" t="s">
        <v>174</v>
      </c>
      <c r="D225" s="177" t="s">
        <v>331</v>
      </c>
      <c r="E225" s="178" t="s">
        <v>1628</v>
      </c>
      <c r="F225" s="179" t="s">
        <v>1629</v>
      </c>
      <c r="G225" s="180" t="s">
        <v>574</v>
      </c>
      <c r="H225" s="181">
        <v>1</v>
      </c>
      <c r="I225" s="182"/>
      <c r="J225" s="183">
        <f>ROUND(I225*H225,2)</f>
        <v>0</v>
      </c>
      <c r="K225" s="179" t="s">
        <v>335</v>
      </c>
      <c r="L225" s="42"/>
      <c r="M225" s="184" t="s">
        <v>3</v>
      </c>
      <c r="N225" s="185" t="s">
        <v>40</v>
      </c>
      <c r="O225" s="75"/>
      <c r="P225" s="186">
        <f>O225*H225</f>
        <v>0</v>
      </c>
      <c r="Q225" s="186">
        <v>0</v>
      </c>
      <c r="R225" s="186">
        <f>Q225*H225</f>
        <v>0</v>
      </c>
      <c r="S225" s="186">
        <v>0</v>
      </c>
      <c r="T225" s="187">
        <f>S225*H225</f>
        <v>0</v>
      </c>
      <c r="U225" s="41"/>
      <c r="V225" s="41"/>
      <c r="W225" s="41"/>
      <c r="X225" s="41"/>
      <c r="Y225" s="41"/>
      <c r="Z225" s="41"/>
      <c r="AA225" s="41"/>
      <c r="AB225" s="41"/>
      <c r="AC225" s="41"/>
      <c r="AD225" s="41"/>
      <c r="AE225" s="41"/>
      <c r="AR225" s="188" t="s">
        <v>113</v>
      </c>
      <c r="AT225" s="188" t="s">
        <v>331</v>
      </c>
      <c r="AU225" s="188" t="s">
        <v>79</v>
      </c>
      <c r="AY225" s="22" t="s">
        <v>328</v>
      </c>
      <c r="BE225" s="189">
        <f>IF(N225="základní",J225,0)</f>
        <v>0</v>
      </c>
      <c r="BF225" s="189">
        <f>IF(N225="snížená",J225,0)</f>
        <v>0</v>
      </c>
      <c r="BG225" s="189">
        <f>IF(N225="zákl. přenesená",J225,0)</f>
        <v>0</v>
      </c>
      <c r="BH225" s="189">
        <f>IF(N225="sníž. přenesená",J225,0)</f>
        <v>0</v>
      </c>
      <c r="BI225" s="189">
        <f>IF(N225="nulová",J225,0)</f>
        <v>0</v>
      </c>
      <c r="BJ225" s="22" t="s">
        <v>76</v>
      </c>
      <c r="BK225" s="189">
        <f>ROUND(I225*H225,2)</f>
        <v>0</v>
      </c>
      <c r="BL225" s="22" t="s">
        <v>113</v>
      </c>
      <c r="BM225" s="188" t="s">
        <v>1630</v>
      </c>
    </row>
    <row r="226" s="2" customFormat="1">
      <c r="A226" s="41"/>
      <c r="B226" s="42"/>
      <c r="C226" s="41"/>
      <c r="D226" s="190" t="s">
        <v>338</v>
      </c>
      <c r="E226" s="41"/>
      <c r="F226" s="191" t="s">
        <v>1631</v>
      </c>
      <c r="G226" s="41"/>
      <c r="H226" s="41"/>
      <c r="I226" s="192"/>
      <c r="J226" s="41"/>
      <c r="K226" s="41"/>
      <c r="L226" s="42"/>
      <c r="M226" s="193"/>
      <c r="N226" s="194"/>
      <c r="O226" s="75"/>
      <c r="P226" s="75"/>
      <c r="Q226" s="75"/>
      <c r="R226" s="75"/>
      <c r="S226" s="75"/>
      <c r="T226" s="76"/>
      <c r="U226" s="41"/>
      <c r="V226" s="41"/>
      <c r="W226" s="41"/>
      <c r="X226" s="41"/>
      <c r="Y226" s="41"/>
      <c r="Z226" s="41"/>
      <c r="AA226" s="41"/>
      <c r="AB226" s="41"/>
      <c r="AC226" s="41"/>
      <c r="AD226" s="41"/>
      <c r="AE226" s="41"/>
      <c r="AT226" s="22" t="s">
        <v>338</v>
      </c>
      <c r="AU226" s="22" t="s">
        <v>79</v>
      </c>
    </row>
    <row r="227" s="2" customFormat="1" ht="16.5" customHeight="1">
      <c r="A227" s="41"/>
      <c r="B227" s="176"/>
      <c r="C227" s="224" t="s">
        <v>177</v>
      </c>
      <c r="D227" s="224" t="s">
        <v>539</v>
      </c>
      <c r="E227" s="225" t="s">
        <v>1632</v>
      </c>
      <c r="F227" s="226" t="s">
        <v>1633</v>
      </c>
      <c r="G227" s="227" t="s">
        <v>574</v>
      </c>
      <c r="H227" s="228">
        <v>1</v>
      </c>
      <c r="I227" s="229"/>
      <c r="J227" s="230">
        <f>ROUND(I227*H227,2)</f>
        <v>0</v>
      </c>
      <c r="K227" s="226" t="s">
        <v>3</v>
      </c>
      <c r="L227" s="231"/>
      <c r="M227" s="232" t="s">
        <v>3</v>
      </c>
      <c r="N227" s="233" t="s">
        <v>40</v>
      </c>
      <c r="O227" s="75"/>
      <c r="P227" s="186">
        <f>O227*H227</f>
        <v>0</v>
      </c>
      <c r="Q227" s="186">
        <v>0</v>
      </c>
      <c r="R227" s="186">
        <f>Q227*H227</f>
        <v>0</v>
      </c>
      <c r="S227" s="186">
        <v>0</v>
      </c>
      <c r="T227" s="187">
        <f>S227*H227</f>
        <v>0</v>
      </c>
      <c r="U227" s="41"/>
      <c r="V227" s="41"/>
      <c r="W227" s="41"/>
      <c r="X227" s="41"/>
      <c r="Y227" s="41"/>
      <c r="Z227" s="41"/>
      <c r="AA227" s="41"/>
      <c r="AB227" s="41"/>
      <c r="AC227" s="41"/>
      <c r="AD227" s="41"/>
      <c r="AE227" s="41"/>
      <c r="AR227" s="188" t="s">
        <v>171</v>
      </c>
      <c r="AT227" s="188" t="s">
        <v>539</v>
      </c>
      <c r="AU227" s="188" t="s">
        <v>79</v>
      </c>
      <c r="AY227" s="22" t="s">
        <v>328</v>
      </c>
      <c r="BE227" s="189">
        <f>IF(N227="základní",J227,0)</f>
        <v>0</v>
      </c>
      <c r="BF227" s="189">
        <f>IF(N227="snížená",J227,0)</f>
        <v>0</v>
      </c>
      <c r="BG227" s="189">
        <f>IF(N227="zákl. přenesená",J227,0)</f>
        <v>0</v>
      </c>
      <c r="BH227" s="189">
        <f>IF(N227="sníž. přenesená",J227,0)</f>
        <v>0</v>
      </c>
      <c r="BI227" s="189">
        <f>IF(N227="nulová",J227,0)</f>
        <v>0</v>
      </c>
      <c r="BJ227" s="22" t="s">
        <v>76</v>
      </c>
      <c r="BK227" s="189">
        <f>ROUND(I227*H227,2)</f>
        <v>0</v>
      </c>
      <c r="BL227" s="22" t="s">
        <v>113</v>
      </c>
      <c r="BM227" s="188" t="s">
        <v>1634</v>
      </c>
    </row>
    <row r="228" s="2" customFormat="1" ht="16.5" customHeight="1">
      <c r="A228" s="41"/>
      <c r="B228" s="176"/>
      <c r="C228" s="224" t="s">
        <v>180</v>
      </c>
      <c r="D228" s="224" t="s">
        <v>539</v>
      </c>
      <c r="E228" s="225" t="s">
        <v>1635</v>
      </c>
      <c r="F228" s="226" t="s">
        <v>1636</v>
      </c>
      <c r="G228" s="227" t="s">
        <v>574</v>
      </c>
      <c r="H228" s="228">
        <v>1</v>
      </c>
      <c r="I228" s="229"/>
      <c r="J228" s="230">
        <f>ROUND(I228*H228,2)</f>
        <v>0</v>
      </c>
      <c r="K228" s="226" t="s">
        <v>3</v>
      </c>
      <c r="L228" s="231"/>
      <c r="M228" s="232" t="s">
        <v>3</v>
      </c>
      <c r="N228" s="233" t="s">
        <v>40</v>
      </c>
      <c r="O228" s="75"/>
      <c r="P228" s="186">
        <f>O228*H228</f>
        <v>0</v>
      </c>
      <c r="Q228" s="186">
        <v>0</v>
      </c>
      <c r="R228" s="186">
        <f>Q228*H228</f>
        <v>0</v>
      </c>
      <c r="S228" s="186">
        <v>0</v>
      </c>
      <c r="T228" s="187">
        <f>S228*H228</f>
        <v>0</v>
      </c>
      <c r="U228" s="41"/>
      <c r="V228" s="41"/>
      <c r="W228" s="41"/>
      <c r="X228" s="41"/>
      <c r="Y228" s="41"/>
      <c r="Z228" s="41"/>
      <c r="AA228" s="41"/>
      <c r="AB228" s="41"/>
      <c r="AC228" s="41"/>
      <c r="AD228" s="41"/>
      <c r="AE228" s="41"/>
      <c r="AR228" s="188" t="s">
        <v>171</v>
      </c>
      <c r="AT228" s="188" t="s">
        <v>539</v>
      </c>
      <c r="AU228" s="188" t="s">
        <v>79</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113</v>
      </c>
      <c r="BM228" s="188" t="s">
        <v>1637</v>
      </c>
    </row>
    <row r="229" s="2" customFormat="1" ht="24.15" customHeight="1">
      <c r="A229" s="41"/>
      <c r="B229" s="176"/>
      <c r="C229" s="224" t="s">
        <v>879</v>
      </c>
      <c r="D229" s="224" t="s">
        <v>539</v>
      </c>
      <c r="E229" s="225" t="s">
        <v>1638</v>
      </c>
      <c r="F229" s="226" t="s">
        <v>1639</v>
      </c>
      <c r="G229" s="227" t="s">
        <v>574</v>
      </c>
      <c r="H229" s="228">
        <v>1</v>
      </c>
      <c r="I229" s="229"/>
      <c r="J229" s="230">
        <f>ROUND(I229*H229,2)</f>
        <v>0</v>
      </c>
      <c r="K229" s="226" t="s">
        <v>335</v>
      </c>
      <c r="L229" s="231"/>
      <c r="M229" s="232" t="s">
        <v>3</v>
      </c>
      <c r="N229" s="233" t="s">
        <v>40</v>
      </c>
      <c r="O229" s="75"/>
      <c r="P229" s="186">
        <f>O229*H229</f>
        <v>0</v>
      </c>
      <c r="Q229" s="186">
        <v>0</v>
      </c>
      <c r="R229" s="186">
        <f>Q229*H229</f>
        <v>0</v>
      </c>
      <c r="S229" s="186">
        <v>0</v>
      </c>
      <c r="T229" s="187">
        <f>S229*H229</f>
        <v>0</v>
      </c>
      <c r="U229" s="41"/>
      <c r="V229" s="41"/>
      <c r="W229" s="41"/>
      <c r="X229" s="41"/>
      <c r="Y229" s="41"/>
      <c r="Z229" s="41"/>
      <c r="AA229" s="41"/>
      <c r="AB229" s="41"/>
      <c r="AC229" s="41"/>
      <c r="AD229" s="41"/>
      <c r="AE229" s="41"/>
      <c r="AR229" s="188" t="s">
        <v>171</v>
      </c>
      <c r="AT229" s="188" t="s">
        <v>539</v>
      </c>
      <c r="AU229" s="188" t="s">
        <v>79</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1640</v>
      </c>
    </row>
    <row r="230" s="2" customFormat="1" ht="24.15" customHeight="1">
      <c r="A230" s="41"/>
      <c r="B230" s="176"/>
      <c r="C230" s="177" t="s">
        <v>887</v>
      </c>
      <c r="D230" s="177" t="s">
        <v>331</v>
      </c>
      <c r="E230" s="178" t="s">
        <v>1641</v>
      </c>
      <c r="F230" s="179" t="s">
        <v>1642</v>
      </c>
      <c r="G230" s="180" t="s">
        <v>574</v>
      </c>
      <c r="H230" s="181">
        <v>1</v>
      </c>
      <c r="I230" s="182"/>
      <c r="J230" s="183">
        <f>ROUND(I230*H230,2)</f>
        <v>0</v>
      </c>
      <c r="K230" s="179" t="s">
        <v>335</v>
      </c>
      <c r="L230" s="42"/>
      <c r="M230" s="184" t="s">
        <v>3</v>
      </c>
      <c r="N230" s="185" t="s">
        <v>40</v>
      </c>
      <c r="O230" s="75"/>
      <c r="P230" s="186">
        <f>O230*H230</f>
        <v>0</v>
      </c>
      <c r="Q230" s="186">
        <v>0</v>
      </c>
      <c r="R230" s="186">
        <f>Q230*H230</f>
        <v>0</v>
      </c>
      <c r="S230" s="186">
        <v>0</v>
      </c>
      <c r="T230" s="187">
        <f>S230*H230</f>
        <v>0</v>
      </c>
      <c r="U230" s="41"/>
      <c r="V230" s="41"/>
      <c r="W230" s="41"/>
      <c r="X230" s="41"/>
      <c r="Y230" s="41"/>
      <c r="Z230" s="41"/>
      <c r="AA230" s="41"/>
      <c r="AB230" s="41"/>
      <c r="AC230" s="41"/>
      <c r="AD230" s="41"/>
      <c r="AE230" s="41"/>
      <c r="AR230" s="188" t="s">
        <v>113</v>
      </c>
      <c r="AT230" s="188" t="s">
        <v>331</v>
      </c>
      <c r="AU230" s="188" t="s">
        <v>79</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1643</v>
      </c>
    </row>
    <row r="231" s="2" customFormat="1">
      <c r="A231" s="41"/>
      <c r="B231" s="42"/>
      <c r="C231" s="41"/>
      <c r="D231" s="190" t="s">
        <v>338</v>
      </c>
      <c r="E231" s="41"/>
      <c r="F231" s="191" t="s">
        <v>1644</v>
      </c>
      <c r="G231" s="41"/>
      <c r="H231" s="41"/>
      <c r="I231" s="192"/>
      <c r="J231" s="41"/>
      <c r="K231" s="41"/>
      <c r="L231" s="42"/>
      <c r="M231" s="193"/>
      <c r="N231" s="194"/>
      <c r="O231" s="75"/>
      <c r="P231" s="75"/>
      <c r="Q231" s="75"/>
      <c r="R231" s="75"/>
      <c r="S231" s="75"/>
      <c r="T231" s="76"/>
      <c r="U231" s="41"/>
      <c r="V231" s="41"/>
      <c r="W231" s="41"/>
      <c r="X231" s="41"/>
      <c r="Y231" s="41"/>
      <c r="Z231" s="41"/>
      <c r="AA231" s="41"/>
      <c r="AB231" s="41"/>
      <c r="AC231" s="41"/>
      <c r="AD231" s="41"/>
      <c r="AE231" s="41"/>
      <c r="AT231" s="22" t="s">
        <v>338</v>
      </c>
      <c r="AU231" s="22" t="s">
        <v>79</v>
      </c>
    </row>
    <row r="232" s="2" customFormat="1" ht="24.15" customHeight="1">
      <c r="A232" s="41"/>
      <c r="B232" s="176"/>
      <c r="C232" s="177" t="s">
        <v>896</v>
      </c>
      <c r="D232" s="177" t="s">
        <v>331</v>
      </c>
      <c r="E232" s="178" t="s">
        <v>1645</v>
      </c>
      <c r="F232" s="179" t="s">
        <v>1646</v>
      </c>
      <c r="G232" s="180" t="s">
        <v>574</v>
      </c>
      <c r="H232" s="181">
        <v>1</v>
      </c>
      <c r="I232" s="182"/>
      <c r="J232" s="183">
        <f>ROUND(I232*H232,2)</f>
        <v>0</v>
      </c>
      <c r="K232" s="179" t="s">
        <v>335</v>
      </c>
      <c r="L232" s="42"/>
      <c r="M232" s="184" t="s">
        <v>3</v>
      </c>
      <c r="N232" s="185" t="s">
        <v>40</v>
      </c>
      <c r="O232" s="75"/>
      <c r="P232" s="186">
        <f>O232*H232</f>
        <v>0</v>
      </c>
      <c r="Q232" s="186">
        <v>0</v>
      </c>
      <c r="R232" s="186">
        <f>Q232*H232</f>
        <v>0</v>
      </c>
      <c r="S232" s="186">
        <v>0</v>
      </c>
      <c r="T232" s="187">
        <f>S232*H232</f>
        <v>0</v>
      </c>
      <c r="U232" s="41"/>
      <c r="V232" s="41"/>
      <c r="W232" s="41"/>
      <c r="X232" s="41"/>
      <c r="Y232" s="41"/>
      <c r="Z232" s="41"/>
      <c r="AA232" s="41"/>
      <c r="AB232" s="41"/>
      <c r="AC232" s="41"/>
      <c r="AD232" s="41"/>
      <c r="AE232" s="41"/>
      <c r="AR232" s="188" t="s">
        <v>113</v>
      </c>
      <c r="AT232" s="188" t="s">
        <v>331</v>
      </c>
      <c r="AU232" s="188" t="s">
        <v>79</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113</v>
      </c>
      <c r="BM232" s="188" t="s">
        <v>1647</v>
      </c>
    </row>
    <row r="233" s="2" customFormat="1">
      <c r="A233" s="41"/>
      <c r="B233" s="42"/>
      <c r="C233" s="41"/>
      <c r="D233" s="190" t="s">
        <v>338</v>
      </c>
      <c r="E233" s="41"/>
      <c r="F233" s="191" t="s">
        <v>1648</v>
      </c>
      <c r="G233" s="41"/>
      <c r="H233" s="41"/>
      <c r="I233" s="192"/>
      <c r="J233" s="41"/>
      <c r="K233" s="41"/>
      <c r="L233" s="42"/>
      <c r="M233" s="193"/>
      <c r="N233" s="194"/>
      <c r="O233" s="75"/>
      <c r="P233" s="75"/>
      <c r="Q233" s="75"/>
      <c r="R233" s="75"/>
      <c r="S233" s="75"/>
      <c r="T233" s="76"/>
      <c r="U233" s="41"/>
      <c r="V233" s="41"/>
      <c r="W233" s="41"/>
      <c r="X233" s="41"/>
      <c r="Y233" s="41"/>
      <c r="Z233" s="41"/>
      <c r="AA233" s="41"/>
      <c r="AB233" s="41"/>
      <c r="AC233" s="41"/>
      <c r="AD233" s="41"/>
      <c r="AE233" s="41"/>
      <c r="AT233" s="22" t="s">
        <v>338</v>
      </c>
      <c r="AU233" s="22" t="s">
        <v>79</v>
      </c>
    </row>
    <row r="234" s="2" customFormat="1" ht="24.15" customHeight="1">
      <c r="A234" s="41"/>
      <c r="B234" s="176"/>
      <c r="C234" s="177" t="s">
        <v>903</v>
      </c>
      <c r="D234" s="177" t="s">
        <v>331</v>
      </c>
      <c r="E234" s="178" t="s">
        <v>1649</v>
      </c>
      <c r="F234" s="179" t="s">
        <v>1650</v>
      </c>
      <c r="G234" s="180" t="s">
        <v>574</v>
      </c>
      <c r="H234" s="181">
        <v>1</v>
      </c>
      <c r="I234" s="182"/>
      <c r="J234" s="183">
        <f>ROUND(I234*H234,2)</f>
        <v>0</v>
      </c>
      <c r="K234" s="179" t="s">
        <v>335</v>
      </c>
      <c r="L234" s="42"/>
      <c r="M234" s="184" t="s">
        <v>3</v>
      </c>
      <c r="N234" s="185"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113</v>
      </c>
      <c r="AT234" s="188" t="s">
        <v>331</v>
      </c>
      <c r="AU234" s="188" t="s">
        <v>79</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1651</v>
      </c>
    </row>
    <row r="235" s="2" customFormat="1">
      <c r="A235" s="41"/>
      <c r="B235" s="42"/>
      <c r="C235" s="41"/>
      <c r="D235" s="190" t="s">
        <v>338</v>
      </c>
      <c r="E235" s="41"/>
      <c r="F235" s="191" t="s">
        <v>1652</v>
      </c>
      <c r="G235" s="41"/>
      <c r="H235" s="41"/>
      <c r="I235" s="192"/>
      <c r="J235" s="41"/>
      <c r="K235" s="41"/>
      <c r="L235" s="42"/>
      <c r="M235" s="193"/>
      <c r="N235" s="194"/>
      <c r="O235" s="75"/>
      <c r="P235" s="75"/>
      <c r="Q235" s="75"/>
      <c r="R235" s="75"/>
      <c r="S235" s="75"/>
      <c r="T235" s="76"/>
      <c r="U235" s="41"/>
      <c r="V235" s="41"/>
      <c r="W235" s="41"/>
      <c r="X235" s="41"/>
      <c r="Y235" s="41"/>
      <c r="Z235" s="41"/>
      <c r="AA235" s="41"/>
      <c r="AB235" s="41"/>
      <c r="AC235" s="41"/>
      <c r="AD235" s="41"/>
      <c r="AE235" s="41"/>
      <c r="AT235" s="22" t="s">
        <v>338</v>
      </c>
      <c r="AU235" s="22" t="s">
        <v>79</v>
      </c>
    </row>
    <row r="236" s="2" customFormat="1" ht="24.15" customHeight="1">
      <c r="A236" s="41"/>
      <c r="B236" s="176"/>
      <c r="C236" s="177" t="s">
        <v>908</v>
      </c>
      <c r="D236" s="177" t="s">
        <v>331</v>
      </c>
      <c r="E236" s="178" t="s">
        <v>1653</v>
      </c>
      <c r="F236" s="179" t="s">
        <v>1654</v>
      </c>
      <c r="G236" s="180" t="s">
        <v>574</v>
      </c>
      <c r="H236" s="181">
        <v>12</v>
      </c>
      <c r="I236" s="182"/>
      <c r="J236" s="183">
        <f>ROUND(I236*H236,2)</f>
        <v>0</v>
      </c>
      <c r="K236" s="179" t="s">
        <v>335</v>
      </c>
      <c r="L236" s="42"/>
      <c r="M236" s="184" t="s">
        <v>3</v>
      </c>
      <c r="N236" s="185" t="s">
        <v>40</v>
      </c>
      <c r="O236" s="75"/>
      <c r="P236" s="186">
        <f>O236*H236</f>
        <v>0</v>
      </c>
      <c r="Q236" s="186">
        <v>0</v>
      </c>
      <c r="R236" s="186">
        <f>Q236*H236</f>
        <v>0</v>
      </c>
      <c r="S236" s="186">
        <v>0</v>
      </c>
      <c r="T236" s="187">
        <f>S236*H236</f>
        <v>0</v>
      </c>
      <c r="U236" s="41"/>
      <c r="V236" s="41"/>
      <c r="W236" s="41"/>
      <c r="X236" s="41"/>
      <c r="Y236" s="41"/>
      <c r="Z236" s="41"/>
      <c r="AA236" s="41"/>
      <c r="AB236" s="41"/>
      <c r="AC236" s="41"/>
      <c r="AD236" s="41"/>
      <c r="AE236" s="41"/>
      <c r="AR236" s="188" t="s">
        <v>113</v>
      </c>
      <c r="AT236" s="188" t="s">
        <v>331</v>
      </c>
      <c r="AU236" s="188" t="s">
        <v>79</v>
      </c>
      <c r="AY236" s="22" t="s">
        <v>328</v>
      </c>
      <c r="BE236" s="189">
        <f>IF(N236="základní",J236,0)</f>
        <v>0</v>
      </c>
      <c r="BF236" s="189">
        <f>IF(N236="snížená",J236,0)</f>
        <v>0</v>
      </c>
      <c r="BG236" s="189">
        <f>IF(N236="zákl. přenesená",J236,0)</f>
        <v>0</v>
      </c>
      <c r="BH236" s="189">
        <f>IF(N236="sníž. přenesená",J236,0)</f>
        <v>0</v>
      </c>
      <c r="BI236" s="189">
        <f>IF(N236="nulová",J236,0)</f>
        <v>0</v>
      </c>
      <c r="BJ236" s="22" t="s">
        <v>76</v>
      </c>
      <c r="BK236" s="189">
        <f>ROUND(I236*H236,2)</f>
        <v>0</v>
      </c>
      <c r="BL236" s="22" t="s">
        <v>113</v>
      </c>
      <c r="BM236" s="188" t="s">
        <v>1655</v>
      </c>
    </row>
    <row r="237" s="2" customFormat="1">
      <c r="A237" s="41"/>
      <c r="B237" s="42"/>
      <c r="C237" s="41"/>
      <c r="D237" s="190" t="s">
        <v>338</v>
      </c>
      <c r="E237" s="41"/>
      <c r="F237" s="191" t="s">
        <v>1656</v>
      </c>
      <c r="G237" s="41"/>
      <c r="H237" s="41"/>
      <c r="I237" s="192"/>
      <c r="J237" s="41"/>
      <c r="K237" s="41"/>
      <c r="L237" s="42"/>
      <c r="M237" s="193"/>
      <c r="N237" s="194"/>
      <c r="O237" s="75"/>
      <c r="P237" s="75"/>
      <c r="Q237" s="75"/>
      <c r="R237" s="75"/>
      <c r="S237" s="75"/>
      <c r="T237" s="76"/>
      <c r="U237" s="41"/>
      <c r="V237" s="41"/>
      <c r="W237" s="41"/>
      <c r="X237" s="41"/>
      <c r="Y237" s="41"/>
      <c r="Z237" s="41"/>
      <c r="AA237" s="41"/>
      <c r="AB237" s="41"/>
      <c r="AC237" s="41"/>
      <c r="AD237" s="41"/>
      <c r="AE237" s="41"/>
      <c r="AT237" s="22" t="s">
        <v>338</v>
      </c>
      <c r="AU237" s="22" t="s">
        <v>79</v>
      </c>
    </row>
    <row r="238" s="2" customFormat="1" ht="21.75" customHeight="1">
      <c r="A238" s="41"/>
      <c r="B238" s="176"/>
      <c r="C238" s="177" t="s">
        <v>914</v>
      </c>
      <c r="D238" s="177" t="s">
        <v>331</v>
      </c>
      <c r="E238" s="178" t="s">
        <v>1657</v>
      </c>
      <c r="F238" s="179" t="s">
        <v>1658</v>
      </c>
      <c r="G238" s="180" t="s">
        <v>574</v>
      </c>
      <c r="H238" s="181">
        <v>1</v>
      </c>
      <c r="I238" s="182"/>
      <c r="J238" s="183">
        <f>ROUND(I238*H238,2)</f>
        <v>0</v>
      </c>
      <c r="K238" s="179" t="s">
        <v>335</v>
      </c>
      <c r="L238" s="42"/>
      <c r="M238" s="184" t="s">
        <v>3</v>
      </c>
      <c r="N238" s="185" t="s">
        <v>40</v>
      </c>
      <c r="O238" s="75"/>
      <c r="P238" s="186">
        <f>O238*H238</f>
        <v>0</v>
      </c>
      <c r="Q238" s="186">
        <v>0</v>
      </c>
      <c r="R238" s="186">
        <f>Q238*H238</f>
        <v>0</v>
      </c>
      <c r="S238" s="186">
        <v>0</v>
      </c>
      <c r="T238" s="187">
        <f>S238*H238</f>
        <v>0</v>
      </c>
      <c r="U238" s="41"/>
      <c r="V238" s="41"/>
      <c r="W238" s="41"/>
      <c r="X238" s="41"/>
      <c r="Y238" s="41"/>
      <c r="Z238" s="41"/>
      <c r="AA238" s="41"/>
      <c r="AB238" s="41"/>
      <c r="AC238" s="41"/>
      <c r="AD238" s="41"/>
      <c r="AE238" s="41"/>
      <c r="AR238" s="188" t="s">
        <v>113</v>
      </c>
      <c r="AT238" s="188" t="s">
        <v>331</v>
      </c>
      <c r="AU238" s="188" t="s">
        <v>79</v>
      </c>
      <c r="AY238" s="22" t="s">
        <v>328</v>
      </c>
      <c r="BE238" s="189">
        <f>IF(N238="základní",J238,0)</f>
        <v>0</v>
      </c>
      <c r="BF238" s="189">
        <f>IF(N238="snížená",J238,0)</f>
        <v>0</v>
      </c>
      <c r="BG238" s="189">
        <f>IF(N238="zákl. přenesená",J238,0)</f>
        <v>0</v>
      </c>
      <c r="BH238" s="189">
        <f>IF(N238="sníž. přenesená",J238,0)</f>
        <v>0</v>
      </c>
      <c r="BI238" s="189">
        <f>IF(N238="nulová",J238,0)</f>
        <v>0</v>
      </c>
      <c r="BJ238" s="22" t="s">
        <v>76</v>
      </c>
      <c r="BK238" s="189">
        <f>ROUND(I238*H238,2)</f>
        <v>0</v>
      </c>
      <c r="BL238" s="22" t="s">
        <v>113</v>
      </c>
      <c r="BM238" s="188" t="s">
        <v>1659</v>
      </c>
    </row>
    <row r="239" s="2" customFormat="1">
      <c r="A239" s="41"/>
      <c r="B239" s="42"/>
      <c r="C239" s="41"/>
      <c r="D239" s="190" t="s">
        <v>338</v>
      </c>
      <c r="E239" s="41"/>
      <c r="F239" s="191" t="s">
        <v>1660</v>
      </c>
      <c r="G239" s="41"/>
      <c r="H239" s="41"/>
      <c r="I239" s="192"/>
      <c r="J239" s="41"/>
      <c r="K239" s="41"/>
      <c r="L239" s="42"/>
      <c r="M239" s="193"/>
      <c r="N239" s="194"/>
      <c r="O239" s="75"/>
      <c r="P239" s="75"/>
      <c r="Q239" s="75"/>
      <c r="R239" s="75"/>
      <c r="S239" s="75"/>
      <c r="T239" s="76"/>
      <c r="U239" s="41"/>
      <c r="V239" s="41"/>
      <c r="W239" s="41"/>
      <c r="X239" s="41"/>
      <c r="Y239" s="41"/>
      <c r="Z239" s="41"/>
      <c r="AA239" s="41"/>
      <c r="AB239" s="41"/>
      <c r="AC239" s="41"/>
      <c r="AD239" s="41"/>
      <c r="AE239" s="41"/>
      <c r="AT239" s="22" t="s">
        <v>338</v>
      </c>
      <c r="AU239" s="22" t="s">
        <v>79</v>
      </c>
    </row>
    <row r="240" s="2" customFormat="1" ht="37.8" customHeight="1">
      <c r="A240" s="41"/>
      <c r="B240" s="176"/>
      <c r="C240" s="177" t="s">
        <v>922</v>
      </c>
      <c r="D240" s="177" t="s">
        <v>331</v>
      </c>
      <c r="E240" s="178" t="s">
        <v>1661</v>
      </c>
      <c r="F240" s="179" t="s">
        <v>1662</v>
      </c>
      <c r="G240" s="180" t="s">
        <v>574</v>
      </c>
      <c r="H240" s="181">
        <v>1</v>
      </c>
      <c r="I240" s="182"/>
      <c r="J240" s="183">
        <f>ROUND(I240*H240,2)</f>
        <v>0</v>
      </c>
      <c r="K240" s="179" t="s">
        <v>335</v>
      </c>
      <c r="L240" s="42"/>
      <c r="M240" s="184" t="s">
        <v>3</v>
      </c>
      <c r="N240" s="185" t="s">
        <v>40</v>
      </c>
      <c r="O240" s="75"/>
      <c r="P240" s="186">
        <f>O240*H240</f>
        <v>0</v>
      </c>
      <c r="Q240" s="186">
        <v>0</v>
      </c>
      <c r="R240" s="186">
        <f>Q240*H240</f>
        <v>0</v>
      </c>
      <c r="S240" s="186">
        <v>0</v>
      </c>
      <c r="T240" s="187">
        <f>S240*H240</f>
        <v>0</v>
      </c>
      <c r="U240" s="41"/>
      <c r="V240" s="41"/>
      <c r="W240" s="41"/>
      <c r="X240" s="41"/>
      <c r="Y240" s="41"/>
      <c r="Z240" s="41"/>
      <c r="AA240" s="41"/>
      <c r="AB240" s="41"/>
      <c r="AC240" s="41"/>
      <c r="AD240" s="41"/>
      <c r="AE240" s="41"/>
      <c r="AR240" s="188" t="s">
        <v>113</v>
      </c>
      <c r="AT240" s="188" t="s">
        <v>331</v>
      </c>
      <c r="AU240" s="188" t="s">
        <v>79</v>
      </c>
      <c r="AY240" s="22" t="s">
        <v>328</v>
      </c>
      <c r="BE240" s="189">
        <f>IF(N240="základní",J240,0)</f>
        <v>0</v>
      </c>
      <c r="BF240" s="189">
        <f>IF(N240="snížená",J240,0)</f>
        <v>0</v>
      </c>
      <c r="BG240" s="189">
        <f>IF(N240="zákl. přenesená",J240,0)</f>
        <v>0</v>
      </c>
      <c r="BH240" s="189">
        <f>IF(N240="sníž. přenesená",J240,0)</f>
        <v>0</v>
      </c>
      <c r="BI240" s="189">
        <f>IF(N240="nulová",J240,0)</f>
        <v>0</v>
      </c>
      <c r="BJ240" s="22" t="s">
        <v>76</v>
      </c>
      <c r="BK240" s="189">
        <f>ROUND(I240*H240,2)</f>
        <v>0</v>
      </c>
      <c r="BL240" s="22" t="s">
        <v>113</v>
      </c>
      <c r="BM240" s="188" t="s">
        <v>1663</v>
      </c>
    </row>
    <row r="241" s="2" customFormat="1">
      <c r="A241" s="41"/>
      <c r="B241" s="42"/>
      <c r="C241" s="41"/>
      <c r="D241" s="190" t="s">
        <v>338</v>
      </c>
      <c r="E241" s="41"/>
      <c r="F241" s="191" t="s">
        <v>1664</v>
      </c>
      <c r="G241" s="41"/>
      <c r="H241" s="41"/>
      <c r="I241" s="192"/>
      <c r="J241" s="41"/>
      <c r="K241" s="41"/>
      <c r="L241" s="42"/>
      <c r="M241" s="193"/>
      <c r="N241" s="194"/>
      <c r="O241" s="75"/>
      <c r="P241" s="75"/>
      <c r="Q241" s="75"/>
      <c r="R241" s="75"/>
      <c r="S241" s="75"/>
      <c r="T241" s="76"/>
      <c r="U241" s="41"/>
      <c r="V241" s="41"/>
      <c r="W241" s="41"/>
      <c r="X241" s="41"/>
      <c r="Y241" s="41"/>
      <c r="Z241" s="41"/>
      <c r="AA241" s="41"/>
      <c r="AB241" s="41"/>
      <c r="AC241" s="41"/>
      <c r="AD241" s="41"/>
      <c r="AE241" s="41"/>
      <c r="AT241" s="22" t="s">
        <v>338</v>
      </c>
      <c r="AU241" s="22" t="s">
        <v>79</v>
      </c>
    </row>
    <row r="242" s="2" customFormat="1" ht="37.8" customHeight="1">
      <c r="A242" s="41"/>
      <c r="B242" s="176"/>
      <c r="C242" s="177" t="s">
        <v>934</v>
      </c>
      <c r="D242" s="177" t="s">
        <v>331</v>
      </c>
      <c r="E242" s="178" t="s">
        <v>1665</v>
      </c>
      <c r="F242" s="179" t="s">
        <v>1666</v>
      </c>
      <c r="G242" s="180" t="s">
        <v>574</v>
      </c>
      <c r="H242" s="181">
        <v>13</v>
      </c>
      <c r="I242" s="182"/>
      <c r="J242" s="183">
        <f>ROUND(I242*H242,2)</f>
        <v>0</v>
      </c>
      <c r="K242" s="179" t="s">
        <v>335</v>
      </c>
      <c r="L242" s="42"/>
      <c r="M242" s="184" t="s">
        <v>3</v>
      </c>
      <c r="N242" s="185" t="s">
        <v>40</v>
      </c>
      <c r="O242" s="75"/>
      <c r="P242" s="186">
        <f>O242*H242</f>
        <v>0</v>
      </c>
      <c r="Q242" s="186">
        <v>0</v>
      </c>
      <c r="R242" s="186">
        <f>Q242*H242</f>
        <v>0</v>
      </c>
      <c r="S242" s="186">
        <v>0</v>
      </c>
      <c r="T242" s="187">
        <f>S242*H242</f>
        <v>0</v>
      </c>
      <c r="U242" s="41"/>
      <c r="V242" s="41"/>
      <c r="W242" s="41"/>
      <c r="X242" s="41"/>
      <c r="Y242" s="41"/>
      <c r="Z242" s="41"/>
      <c r="AA242" s="41"/>
      <c r="AB242" s="41"/>
      <c r="AC242" s="41"/>
      <c r="AD242" s="41"/>
      <c r="AE242" s="41"/>
      <c r="AR242" s="188" t="s">
        <v>113</v>
      </c>
      <c r="AT242" s="188" t="s">
        <v>331</v>
      </c>
      <c r="AU242" s="188" t="s">
        <v>79</v>
      </c>
      <c r="AY242" s="22" t="s">
        <v>328</v>
      </c>
      <c r="BE242" s="189">
        <f>IF(N242="základní",J242,0)</f>
        <v>0</v>
      </c>
      <c r="BF242" s="189">
        <f>IF(N242="snížená",J242,0)</f>
        <v>0</v>
      </c>
      <c r="BG242" s="189">
        <f>IF(N242="zákl. přenesená",J242,0)</f>
        <v>0</v>
      </c>
      <c r="BH242" s="189">
        <f>IF(N242="sníž. přenesená",J242,0)</f>
        <v>0</v>
      </c>
      <c r="BI242" s="189">
        <f>IF(N242="nulová",J242,0)</f>
        <v>0</v>
      </c>
      <c r="BJ242" s="22" t="s">
        <v>76</v>
      </c>
      <c r="BK242" s="189">
        <f>ROUND(I242*H242,2)</f>
        <v>0</v>
      </c>
      <c r="BL242" s="22" t="s">
        <v>113</v>
      </c>
      <c r="BM242" s="188" t="s">
        <v>1667</v>
      </c>
    </row>
    <row r="243" s="2" customFormat="1">
      <c r="A243" s="41"/>
      <c r="B243" s="42"/>
      <c r="C243" s="41"/>
      <c r="D243" s="190" t="s">
        <v>338</v>
      </c>
      <c r="E243" s="41"/>
      <c r="F243" s="191" t="s">
        <v>1668</v>
      </c>
      <c r="G243" s="41"/>
      <c r="H243" s="41"/>
      <c r="I243" s="192"/>
      <c r="J243" s="41"/>
      <c r="K243" s="41"/>
      <c r="L243" s="42"/>
      <c r="M243" s="193"/>
      <c r="N243" s="194"/>
      <c r="O243" s="75"/>
      <c r="P243" s="75"/>
      <c r="Q243" s="75"/>
      <c r="R243" s="75"/>
      <c r="S243" s="75"/>
      <c r="T243" s="76"/>
      <c r="U243" s="41"/>
      <c r="V243" s="41"/>
      <c r="W243" s="41"/>
      <c r="X243" s="41"/>
      <c r="Y243" s="41"/>
      <c r="Z243" s="41"/>
      <c r="AA243" s="41"/>
      <c r="AB243" s="41"/>
      <c r="AC243" s="41"/>
      <c r="AD243" s="41"/>
      <c r="AE243" s="41"/>
      <c r="AT243" s="22" t="s">
        <v>338</v>
      </c>
      <c r="AU243" s="22" t="s">
        <v>79</v>
      </c>
    </row>
    <row r="244" s="2" customFormat="1" ht="37.8" customHeight="1">
      <c r="A244" s="41"/>
      <c r="B244" s="176"/>
      <c r="C244" s="177" t="s">
        <v>939</v>
      </c>
      <c r="D244" s="177" t="s">
        <v>331</v>
      </c>
      <c r="E244" s="178" t="s">
        <v>1669</v>
      </c>
      <c r="F244" s="179" t="s">
        <v>1670</v>
      </c>
      <c r="G244" s="180" t="s">
        <v>574</v>
      </c>
      <c r="H244" s="181">
        <v>1</v>
      </c>
      <c r="I244" s="182"/>
      <c r="J244" s="183">
        <f>ROUND(I244*H244,2)</f>
        <v>0</v>
      </c>
      <c r="K244" s="179" t="s">
        <v>335</v>
      </c>
      <c r="L244" s="42"/>
      <c r="M244" s="184" t="s">
        <v>3</v>
      </c>
      <c r="N244" s="185" t="s">
        <v>40</v>
      </c>
      <c r="O244" s="75"/>
      <c r="P244" s="186">
        <f>O244*H244</f>
        <v>0</v>
      </c>
      <c r="Q244" s="186">
        <v>0</v>
      </c>
      <c r="R244" s="186">
        <f>Q244*H244</f>
        <v>0</v>
      </c>
      <c r="S244" s="186">
        <v>0</v>
      </c>
      <c r="T244" s="187">
        <f>S244*H244</f>
        <v>0</v>
      </c>
      <c r="U244" s="41"/>
      <c r="V244" s="41"/>
      <c r="W244" s="41"/>
      <c r="X244" s="41"/>
      <c r="Y244" s="41"/>
      <c r="Z244" s="41"/>
      <c r="AA244" s="41"/>
      <c r="AB244" s="41"/>
      <c r="AC244" s="41"/>
      <c r="AD244" s="41"/>
      <c r="AE244" s="41"/>
      <c r="AR244" s="188" t="s">
        <v>113</v>
      </c>
      <c r="AT244" s="188" t="s">
        <v>331</v>
      </c>
      <c r="AU244" s="188" t="s">
        <v>79</v>
      </c>
      <c r="AY244" s="22" t="s">
        <v>328</v>
      </c>
      <c r="BE244" s="189">
        <f>IF(N244="základní",J244,0)</f>
        <v>0</v>
      </c>
      <c r="BF244" s="189">
        <f>IF(N244="snížená",J244,0)</f>
        <v>0</v>
      </c>
      <c r="BG244" s="189">
        <f>IF(N244="zákl. přenesená",J244,0)</f>
        <v>0</v>
      </c>
      <c r="BH244" s="189">
        <f>IF(N244="sníž. přenesená",J244,0)</f>
        <v>0</v>
      </c>
      <c r="BI244" s="189">
        <f>IF(N244="nulová",J244,0)</f>
        <v>0</v>
      </c>
      <c r="BJ244" s="22" t="s">
        <v>76</v>
      </c>
      <c r="BK244" s="189">
        <f>ROUND(I244*H244,2)</f>
        <v>0</v>
      </c>
      <c r="BL244" s="22" t="s">
        <v>113</v>
      </c>
      <c r="BM244" s="188" t="s">
        <v>1671</v>
      </c>
    </row>
    <row r="245" s="2" customFormat="1">
      <c r="A245" s="41"/>
      <c r="B245" s="42"/>
      <c r="C245" s="41"/>
      <c r="D245" s="190" t="s">
        <v>338</v>
      </c>
      <c r="E245" s="41"/>
      <c r="F245" s="191" t="s">
        <v>1672</v>
      </c>
      <c r="G245" s="41"/>
      <c r="H245" s="41"/>
      <c r="I245" s="192"/>
      <c r="J245" s="41"/>
      <c r="K245" s="41"/>
      <c r="L245" s="42"/>
      <c r="M245" s="193"/>
      <c r="N245" s="194"/>
      <c r="O245" s="75"/>
      <c r="P245" s="75"/>
      <c r="Q245" s="75"/>
      <c r="R245" s="75"/>
      <c r="S245" s="75"/>
      <c r="T245" s="76"/>
      <c r="U245" s="41"/>
      <c r="V245" s="41"/>
      <c r="W245" s="41"/>
      <c r="X245" s="41"/>
      <c r="Y245" s="41"/>
      <c r="Z245" s="41"/>
      <c r="AA245" s="41"/>
      <c r="AB245" s="41"/>
      <c r="AC245" s="41"/>
      <c r="AD245" s="41"/>
      <c r="AE245" s="41"/>
      <c r="AT245" s="22" t="s">
        <v>338</v>
      </c>
      <c r="AU245" s="22" t="s">
        <v>79</v>
      </c>
    </row>
    <row r="246" s="2" customFormat="1" ht="24.15" customHeight="1">
      <c r="A246" s="41"/>
      <c r="B246" s="176"/>
      <c r="C246" s="177" t="s">
        <v>1673</v>
      </c>
      <c r="D246" s="177" t="s">
        <v>331</v>
      </c>
      <c r="E246" s="178" t="s">
        <v>1674</v>
      </c>
      <c r="F246" s="179" t="s">
        <v>1675</v>
      </c>
      <c r="G246" s="180" t="s">
        <v>574</v>
      </c>
      <c r="H246" s="181">
        <v>1</v>
      </c>
      <c r="I246" s="182"/>
      <c r="J246" s="183">
        <f>ROUND(I246*H246,2)</f>
        <v>0</v>
      </c>
      <c r="K246" s="179" t="s">
        <v>335</v>
      </c>
      <c r="L246" s="42"/>
      <c r="M246" s="184" t="s">
        <v>3</v>
      </c>
      <c r="N246" s="185" t="s">
        <v>40</v>
      </c>
      <c r="O246" s="75"/>
      <c r="P246" s="186">
        <f>O246*H246</f>
        <v>0</v>
      </c>
      <c r="Q246" s="186">
        <v>0</v>
      </c>
      <c r="R246" s="186">
        <f>Q246*H246</f>
        <v>0</v>
      </c>
      <c r="S246" s="186">
        <v>0</v>
      </c>
      <c r="T246" s="187">
        <f>S246*H246</f>
        <v>0</v>
      </c>
      <c r="U246" s="41"/>
      <c r="V246" s="41"/>
      <c r="W246" s="41"/>
      <c r="X246" s="41"/>
      <c r="Y246" s="41"/>
      <c r="Z246" s="41"/>
      <c r="AA246" s="41"/>
      <c r="AB246" s="41"/>
      <c r="AC246" s="41"/>
      <c r="AD246" s="41"/>
      <c r="AE246" s="41"/>
      <c r="AR246" s="188" t="s">
        <v>113</v>
      </c>
      <c r="AT246" s="188" t="s">
        <v>331</v>
      </c>
      <c r="AU246" s="188" t="s">
        <v>79</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113</v>
      </c>
      <c r="BM246" s="188" t="s">
        <v>555</v>
      </c>
    </row>
    <row r="247" s="2" customFormat="1">
      <c r="A247" s="41"/>
      <c r="B247" s="42"/>
      <c r="C247" s="41"/>
      <c r="D247" s="190" t="s">
        <v>338</v>
      </c>
      <c r="E247" s="41"/>
      <c r="F247" s="191" t="s">
        <v>1676</v>
      </c>
      <c r="G247" s="41"/>
      <c r="H247" s="41"/>
      <c r="I247" s="192"/>
      <c r="J247" s="41"/>
      <c r="K247" s="41"/>
      <c r="L247" s="42"/>
      <c r="M247" s="193"/>
      <c r="N247" s="194"/>
      <c r="O247" s="75"/>
      <c r="P247" s="75"/>
      <c r="Q247" s="75"/>
      <c r="R247" s="75"/>
      <c r="S247" s="75"/>
      <c r="T247" s="76"/>
      <c r="U247" s="41"/>
      <c r="V247" s="41"/>
      <c r="W247" s="41"/>
      <c r="X247" s="41"/>
      <c r="Y247" s="41"/>
      <c r="Z247" s="41"/>
      <c r="AA247" s="41"/>
      <c r="AB247" s="41"/>
      <c r="AC247" s="41"/>
      <c r="AD247" s="41"/>
      <c r="AE247" s="41"/>
      <c r="AT247" s="22" t="s">
        <v>338</v>
      </c>
      <c r="AU247" s="22" t="s">
        <v>79</v>
      </c>
    </row>
    <row r="248" s="2" customFormat="1" ht="33" customHeight="1">
      <c r="A248" s="41"/>
      <c r="B248" s="176"/>
      <c r="C248" s="177" t="s">
        <v>1539</v>
      </c>
      <c r="D248" s="177" t="s">
        <v>331</v>
      </c>
      <c r="E248" s="178" t="s">
        <v>1677</v>
      </c>
      <c r="F248" s="179" t="s">
        <v>1678</v>
      </c>
      <c r="G248" s="180" t="s">
        <v>574</v>
      </c>
      <c r="H248" s="181">
        <v>1</v>
      </c>
      <c r="I248" s="182"/>
      <c r="J248" s="183">
        <f>ROUND(I248*H248,2)</f>
        <v>0</v>
      </c>
      <c r="K248" s="179" t="s">
        <v>335</v>
      </c>
      <c r="L248" s="42"/>
      <c r="M248" s="184" t="s">
        <v>3</v>
      </c>
      <c r="N248" s="185" t="s">
        <v>40</v>
      </c>
      <c r="O248" s="75"/>
      <c r="P248" s="186">
        <f>O248*H248</f>
        <v>0</v>
      </c>
      <c r="Q248" s="186">
        <v>0</v>
      </c>
      <c r="R248" s="186">
        <f>Q248*H248</f>
        <v>0</v>
      </c>
      <c r="S248" s="186">
        <v>0</v>
      </c>
      <c r="T248" s="187">
        <f>S248*H248</f>
        <v>0</v>
      </c>
      <c r="U248" s="41"/>
      <c r="V248" s="41"/>
      <c r="W248" s="41"/>
      <c r="X248" s="41"/>
      <c r="Y248" s="41"/>
      <c r="Z248" s="41"/>
      <c r="AA248" s="41"/>
      <c r="AB248" s="41"/>
      <c r="AC248" s="41"/>
      <c r="AD248" s="41"/>
      <c r="AE248" s="41"/>
      <c r="AR248" s="188" t="s">
        <v>113</v>
      </c>
      <c r="AT248" s="188" t="s">
        <v>331</v>
      </c>
      <c r="AU248" s="188" t="s">
        <v>79</v>
      </c>
      <c r="AY248" s="22" t="s">
        <v>328</v>
      </c>
      <c r="BE248" s="189">
        <f>IF(N248="základní",J248,0)</f>
        <v>0</v>
      </c>
      <c r="BF248" s="189">
        <f>IF(N248="snížená",J248,0)</f>
        <v>0</v>
      </c>
      <c r="BG248" s="189">
        <f>IF(N248="zákl. přenesená",J248,0)</f>
        <v>0</v>
      </c>
      <c r="BH248" s="189">
        <f>IF(N248="sníž. přenesená",J248,0)</f>
        <v>0</v>
      </c>
      <c r="BI248" s="189">
        <f>IF(N248="nulová",J248,0)</f>
        <v>0</v>
      </c>
      <c r="BJ248" s="22" t="s">
        <v>76</v>
      </c>
      <c r="BK248" s="189">
        <f>ROUND(I248*H248,2)</f>
        <v>0</v>
      </c>
      <c r="BL248" s="22" t="s">
        <v>113</v>
      </c>
      <c r="BM248" s="188" t="s">
        <v>1679</v>
      </c>
    </row>
    <row r="249" s="2" customFormat="1">
      <c r="A249" s="41"/>
      <c r="B249" s="42"/>
      <c r="C249" s="41"/>
      <c r="D249" s="190" t="s">
        <v>338</v>
      </c>
      <c r="E249" s="41"/>
      <c r="F249" s="191" t="s">
        <v>1680</v>
      </c>
      <c r="G249" s="41"/>
      <c r="H249" s="41"/>
      <c r="I249" s="192"/>
      <c r="J249" s="41"/>
      <c r="K249" s="41"/>
      <c r="L249" s="42"/>
      <c r="M249" s="193"/>
      <c r="N249" s="194"/>
      <c r="O249" s="75"/>
      <c r="P249" s="75"/>
      <c r="Q249" s="75"/>
      <c r="R249" s="75"/>
      <c r="S249" s="75"/>
      <c r="T249" s="76"/>
      <c r="U249" s="41"/>
      <c r="V249" s="41"/>
      <c r="W249" s="41"/>
      <c r="X249" s="41"/>
      <c r="Y249" s="41"/>
      <c r="Z249" s="41"/>
      <c r="AA249" s="41"/>
      <c r="AB249" s="41"/>
      <c r="AC249" s="41"/>
      <c r="AD249" s="41"/>
      <c r="AE249" s="41"/>
      <c r="AT249" s="22" t="s">
        <v>338</v>
      </c>
      <c r="AU249" s="22" t="s">
        <v>79</v>
      </c>
    </row>
    <row r="250" s="2" customFormat="1" ht="66.75" customHeight="1">
      <c r="A250" s="41"/>
      <c r="B250" s="176"/>
      <c r="C250" s="177" t="s">
        <v>1681</v>
      </c>
      <c r="D250" s="177" t="s">
        <v>331</v>
      </c>
      <c r="E250" s="178" t="s">
        <v>1682</v>
      </c>
      <c r="F250" s="179" t="s">
        <v>1683</v>
      </c>
      <c r="G250" s="180" t="s">
        <v>574</v>
      </c>
      <c r="H250" s="181">
        <v>1</v>
      </c>
      <c r="I250" s="182"/>
      <c r="J250" s="183">
        <f>ROUND(I250*H250,2)</f>
        <v>0</v>
      </c>
      <c r="K250" s="179" t="s">
        <v>335</v>
      </c>
      <c r="L250" s="42"/>
      <c r="M250" s="184" t="s">
        <v>3</v>
      </c>
      <c r="N250" s="185" t="s">
        <v>40</v>
      </c>
      <c r="O250" s="75"/>
      <c r="P250" s="186">
        <f>O250*H250</f>
        <v>0</v>
      </c>
      <c r="Q250" s="186">
        <v>0</v>
      </c>
      <c r="R250" s="186">
        <f>Q250*H250</f>
        <v>0</v>
      </c>
      <c r="S250" s="186">
        <v>0</v>
      </c>
      <c r="T250" s="187">
        <f>S250*H250</f>
        <v>0</v>
      </c>
      <c r="U250" s="41"/>
      <c r="V250" s="41"/>
      <c r="W250" s="41"/>
      <c r="X250" s="41"/>
      <c r="Y250" s="41"/>
      <c r="Z250" s="41"/>
      <c r="AA250" s="41"/>
      <c r="AB250" s="41"/>
      <c r="AC250" s="41"/>
      <c r="AD250" s="41"/>
      <c r="AE250" s="41"/>
      <c r="AR250" s="188" t="s">
        <v>113</v>
      </c>
      <c r="AT250" s="188" t="s">
        <v>331</v>
      </c>
      <c r="AU250" s="188" t="s">
        <v>79</v>
      </c>
      <c r="AY250" s="22" t="s">
        <v>328</v>
      </c>
      <c r="BE250" s="189">
        <f>IF(N250="základní",J250,0)</f>
        <v>0</v>
      </c>
      <c r="BF250" s="189">
        <f>IF(N250="snížená",J250,0)</f>
        <v>0</v>
      </c>
      <c r="BG250" s="189">
        <f>IF(N250="zákl. přenesená",J250,0)</f>
        <v>0</v>
      </c>
      <c r="BH250" s="189">
        <f>IF(N250="sníž. přenesená",J250,0)</f>
        <v>0</v>
      </c>
      <c r="BI250" s="189">
        <f>IF(N250="nulová",J250,0)</f>
        <v>0</v>
      </c>
      <c r="BJ250" s="22" t="s">
        <v>76</v>
      </c>
      <c r="BK250" s="189">
        <f>ROUND(I250*H250,2)</f>
        <v>0</v>
      </c>
      <c r="BL250" s="22" t="s">
        <v>113</v>
      </c>
      <c r="BM250" s="188" t="s">
        <v>1684</v>
      </c>
    </row>
    <row r="251" s="2" customFormat="1">
      <c r="A251" s="41"/>
      <c r="B251" s="42"/>
      <c r="C251" s="41"/>
      <c r="D251" s="190" t="s">
        <v>338</v>
      </c>
      <c r="E251" s="41"/>
      <c r="F251" s="191" t="s">
        <v>1685</v>
      </c>
      <c r="G251" s="41"/>
      <c r="H251" s="41"/>
      <c r="I251" s="192"/>
      <c r="J251" s="41"/>
      <c r="K251" s="41"/>
      <c r="L251" s="42"/>
      <c r="M251" s="193"/>
      <c r="N251" s="194"/>
      <c r="O251" s="75"/>
      <c r="P251" s="75"/>
      <c r="Q251" s="75"/>
      <c r="R251" s="75"/>
      <c r="S251" s="75"/>
      <c r="T251" s="76"/>
      <c r="U251" s="41"/>
      <c r="V251" s="41"/>
      <c r="W251" s="41"/>
      <c r="X251" s="41"/>
      <c r="Y251" s="41"/>
      <c r="Z251" s="41"/>
      <c r="AA251" s="41"/>
      <c r="AB251" s="41"/>
      <c r="AC251" s="41"/>
      <c r="AD251" s="41"/>
      <c r="AE251" s="41"/>
      <c r="AT251" s="22" t="s">
        <v>338</v>
      </c>
      <c r="AU251" s="22" t="s">
        <v>79</v>
      </c>
    </row>
    <row r="252" s="2" customFormat="1" ht="24.15" customHeight="1">
      <c r="A252" s="41"/>
      <c r="B252" s="176"/>
      <c r="C252" s="177" t="s">
        <v>1332</v>
      </c>
      <c r="D252" s="177" t="s">
        <v>331</v>
      </c>
      <c r="E252" s="178" t="s">
        <v>1686</v>
      </c>
      <c r="F252" s="179" t="s">
        <v>1687</v>
      </c>
      <c r="G252" s="180" t="s">
        <v>1378</v>
      </c>
      <c r="H252" s="181">
        <v>20</v>
      </c>
      <c r="I252" s="182"/>
      <c r="J252" s="183">
        <f>ROUND(I252*H252,2)</f>
        <v>0</v>
      </c>
      <c r="K252" s="179" t="s">
        <v>335</v>
      </c>
      <c r="L252" s="42"/>
      <c r="M252" s="184" t="s">
        <v>3</v>
      </c>
      <c r="N252" s="185" t="s">
        <v>40</v>
      </c>
      <c r="O252" s="75"/>
      <c r="P252" s="186">
        <f>O252*H252</f>
        <v>0</v>
      </c>
      <c r="Q252" s="186">
        <v>0</v>
      </c>
      <c r="R252" s="186">
        <f>Q252*H252</f>
        <v>0</v>
      </c>
      <c r="S252" s="186">
        <v>0</v>
      </c>
      <c r="T252" s="187">
        <f>S252*H252</f>
        <v>0</v>
      </c>
      <c r="U252" s="41"/>
      <c r="V252" s="41"/>
      <c r="W252" s="41"/>
      <c r="X252" s="41"/>
      <c r="Y252" s="41"/>
      <c r="Z252" s="41"/>
      <c r="AA252" s="41"/>
      <c r="AB252" s="41"/>
      <c r="AC252" s="41"/>
      <c r="AD252" s="41"/>
      <c r="AE252" s="41"/>
      <c r="AR252" s="188" t="s">
        <v>113</v>
      </c>
      <c r="AT252" s="188" t="s">
        <v>331</v>
      </c>
      <c r="AU252" s="188" t="s">
        <v>79</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113</v>
      </c>
      <c r="BM252" s="188" t="s">
        <v>1688</v>
      </c>
    </row>
    <row r="253" s="2" customFormat="1">
      <c r="A253" s="41"/>
      <c r="B253" s="42"/>
      <c r="C253" s="41"/>
      <c r="D253" s="190" t="s">
        <v>338</v>
      </c>
      <c r="E253" s="41"/>
      <c r="F253" s="191" t="s">
        <v>1689</v>
      </c>
      <c r="G253" s="41"/>
      <c r="H253" s="41"/>
      <c r="I253" s="192"/>
      <c r="J253" s="41"/>
      <c r="K253" s="41"/>
      <c r="L253" s="42"/>
      <c r="M253" s="193"/>
      <c r="N253" s="194"/>
      <c r="O253" s="75"/>
      <c r="P253" s="75"/>
      <c r="Q253" s="75"/>
      <c r="R253" s="75"/>
      <c r="S253" s="75"/>
      <c r="T253" s="76"/>
      <c r="U253" s="41"/>
      <c r="V253" s="41"/>
      <c r="W253" s="41"/>
      <c r="X253" s="41"/>
      <c r="Y253" s="41"/>
      <c r="Z253" s="41"/>
      <c r="AA253" s="41"/>
      <c r="AB253" s="41"/>
      <c r="AC253" s="41"/>
      <c r="AD253" s="41"/>
      <c r="AE253" s="41"/>
      <c r="AT253" s="22" t="s">
        <v>338</v>
      </c>
      <c r="AU253" s="22" t="s">
        <v>79</v>
      </c>
    </row>
    <row r="254" s="2" customFormat="1" ht="16.5" customHeight="1">
      <c r="A254" s="41"/>
      <c r="B254" s="176"/>
      <c r="C254" s="224" t="s">
        <v>1690</v>
      </c>
      <c r="D254" s="224" t="s">
        <v>539</v>
      </c>
      <c r="E254" s="225" t="s">
        <v>1431</v>
      </c>
      <c r="F254" s="226" t="s">
        <v>1432</v>
      </c>
      <c r="G254" s="227" t="s">
        <v>574</v>
      </c>
      <c r="H254" s="228">
        <v>1</v>
      </c>
      <c r="I254" s="229"/>
      <c r="J254" s="230">
        <f>ROUND(I254*H254,2)</f>
        <v>0</v>
      </c>
      <c r="K254" s="226" t="s">
        <v>3</v>
      </c>
      <c r="L254" s="231"/>
      <c r="M254" s="232" t="s">
        <v>3</v>
      </c>
      <c r="N254" s="233" t="s">
        <v>40</v>
      </c>
      <c r="O254" s="75"/>
      <c r="P254" s="186">
        <f>O254*H254</f>
        <v>0</v>
      </c>
      <c r="Q254" s="186">
        <v>0</v>
      </c>
      <c r="R254" s="186">
        <f>Q254*H254</f>
        <v>0</v>
      </c>
      <c r="S254" s="186">
        <v>0</v>
      </c>
      <c r="T254" s="187">
        <f>S254*H254</f>
        <v>0</v>
      </c>
      <c r="U254" s="41"/>
      <c r="V254" s="41"/>
      <c r="W254" s="41"/>
      <c r="X254" s="41"/>
      <c r="Y254" s="41"/>
      <c r="Z254" s="41"/>
      <c r="AA254" s="41"/>
      <c r="AB254" s="41"/>
      <c r="AC254" s="41"/>
      <c r="AD254" s="41"/>
      <c r="AE254" s="41"/>
      <c r="AR254" s="188" t="s">
        <v>171</v>
      </c>
      <c r="AT254" s="188" t="s">
        <v>539</v>
      </c>
      <c r="AU254" s="188" t="s">
        <v>79</v>
      </c>
      <c r="AY254" s="22" t="s">
        <v>328</v>
      </c>
      <c r="BE254" s="189">
        <f>IF(N254="základní",J254,0)</f>
        <v>0</v>
      </c>
      <c r="BF254" s="189">
        <f>IF(N254="snížená",J254,0)</f>
        <v>0</v>
      </c>
      <c r="BG254" s="189">
        <f>IF(N254="zákl. přenesená",J254,0)</f>
        <v>0</v>
      </c>
      <c r="BH254" s="189">
        <f>IF(N254="sníž. přenesená",J254,0)</f>
        <v>0</v>
      </c>
      <c r="BI254" s="189">
        <f>IF(N254="nulová",J254,0)</f>
        <v>0</v>
      </c>
      <c r="BJ254" s="22" t="s">
        <v>76</v>
      </c>
      <c r="BK254" s="189">
        <f>ROUND(I254*H254,2)</f>
        <v>0</v>
      </c>
      <c r="BL254" s="22" t="s">
        <v>113</v>
      </c>
      <c r="BM254" s="188" t="s">
        <v>1691</v>
      </c>
    </row>
    <row r="255" s="12" customFormat="1" ht="22.8" customHeight="1">
      <c r="A255" s="12"/>
      <c r="B255" s="163"/>
      <c r="C255" s="12"/>
      <c r="D255" s="164" t="s">
        <v>68</v>
      </c>
      <c r="E255" s="174" t="s">
        <v>1692</v>
      </c>
      <c r="F255" s="174" t="s">
        <v>1693</v>
      </c>
      <c r="G255" s="12"/>
      <c r="H255" s="12"/>
      <c r="I255" s="166"/>
      <c r="J255" s="175">
        <f>BK255</f>
        <v>0</v>
      </c>
      <c r="K255" s="12"/>
      <c r="L255" s="163"/>
      <c r="M255" s="168"/>
      <c r="N255" s="169"/>
      <c r="O255" s="169"/>
      <c r="P255" s="170">
        <f>SUM(P256:P306)</f>
        <v>0</v>
      </c>
      <c r="Q255" s="169"/>
      <c r="R255" s="170">
        <f>SUM(R256:R306)</f>
        <v>0</v>
      </c>
      <c r="S255" s="169"/>
      <c r="T255" s="171">
        <f>SUM(T256:T306)</f>
        <v>0</v>
      </c>
      <c r="U255" s="12"/>
      <c r="V255" s="12"/>
      <c r="W255" s="12"/>
      <c r="X255" s="12"/>
      <c r="Y255" s="12"/>
      <c r="Z255" s="12"/>
      <c r="AA255" s="12"/>
      <c r="AB255" s="12"/>
      <c r="AC255" s="12"/>
      <c r="AD255" s="12"/>
      <c r="AE255" s="12"/>
      <c r="AR255" s="164" t="s">
        <v>87</v>
      </c>
      <c r="AT255" s="172" t="s">
        <v>68</v>
      </c>
      <c r="AU255" s="172" t="s">
        <v>76</v>
      </c>
      <c r="AY255" s="164" t="s">
        <v>328</v>
      </c>
      <c r="BK255" s="173">
        <f>SUM(BK256:BK306)</f>
        <v>0</v>
      </c>
    </row>
    <row r="256" s="2" customFormat="1" ht="21.75" customHeight="1">
      <c r="A256" s="41"/>
      <c r="B256" s="176"/>
      <c r="C256" s="177" t="s">
        <v>1335</v>
      </c>
      <c r="D256" s="177" t="s">
        <v>331</v>
      </c>
      <c r="E256" s="178" t="s">
        <v>1694</v>
      </c>
      <c r="F256" s="179" t="s">
        <v>1695</v>
      </c>
      <c r="G256" s="180" t="s">
        <v>1331</v>
      </c>
      <c r="H256" s="181">
        <v>0.124</v>
      </c>
      <c r="I256" s="182"/>
      <c r="J256" s="183">
        <f>ROUND(I256*H256,2)</f>
        <v>0</v>
      </c>
      <c r="K256" s="179" t="s">
        <v>335</v>
      </c>
      <c r="L256" s="42"/>
      <c r="M256" s="184" t="s">
        <v>3</v>
      </c>
      <c r="N256" s="185" t="s">
        <v>40</v>
      </c>
      <c r="O256" s="75"/>
      <c r="P256" s="186">
        <f>O256*H256</f>
        <v>0</v>
      </c>
      <c r="Q256" s="186">
        <v>0</v>
      </c>
      <c r="R256" s="186">
        <f>Q256*H256</f>
        <v>0</v>
      </c>
      <c r="S256" s="186">
        <v>0</v>
      </c>
      <c r="T256" s="187">
        <f>S256*H256</f>
        <v>0</v>
      </c>
      <c r="U256" s="41"/>
      <c r="V256" s="41"/>
      <c r="W256" s="41"/>
      <c r="X256" s="41"/>
      <c r="Y256" s="41"/>
      <c r="Z256" s="41"/>
      <c r="AA256" s="41"/>
      <c r="AB256" s="41"/>
      <c r="AC256" s="41"/>
      <c r="AD256" s="41"/>
      <c r="AE256" s="41"/>
      <c r="AR256" s="188" t="s">
        <v>788</v>
      </c>
      <c r="AT256" s="188" t="s">
        <v>331</v>
      </c>
      <c r="AU256" s="188" t="s">
        <v>79</v>
      </c>
      <c r="AY256" s="22" t="s">
        <v>328</v>
      </c>
      <c r="BE256" s="189">
        <f>IF(N256="základní",J256,0)</f>
        <v>0</v>
      </c>
      <c r="BF256" s="189">
        <f>IF(N256="snížená",J256,0)</f>
        <v>0</v>
      </c>
      <c r="BG256" s="189">
        <f>IF(N256="zákl. přenesená",J256,0)</f>
        <v>0</v>
      </c>
      <c r="BH256" s="189">
        <f>IF(N256="sníž. přenesená",J256,0)</f>
        <v>0</v>
      </c>
      <c r="BI256" s="189">
        <f>IF(N256="nulová",J256,0)</f>
        <v>0</v>
      </c>
      <c r="BJ256" s="22" t="s">
        <v>76</v>
      </c>
      <c r="BK256" s="189">
        <f>ROUND(I256*H256,2)</f>
        <v>0</v>
      </c>
      <c r="BL256" s="22" t="s">
        <v>788</v>
      </c>
      <c r="BM256" s="188" t="s">
        <v>1696</v>
      </c>
    </row>
    <row r="257" s="2" customFormat="1">
      <c r="A257" s="41"/>
      <c r="B257" s="42"/>
      <c r="C257" s="41"/>
      <c r="D257" s="190" t="s">
        <v>338</v>
      </c>
      <c r="E257" s="41"/>
      <c r="F257" s="191" t="s">
        <v>1697</v>
      </c>
      <c r="G257" s="41"/>
      <c r="H257" s="41"/>
      <c r="I257" s="192"/>
      <c r="J257" s="41"/>
      <c r="K257" s="41"/>
      <c r="L257" s="42"/>
      <c r="M257" s="193"/>
      <c r="N257" s="194"/>
      <c r="O257" s="75"/>
      <c r="P257" s="75"/>
      <c r="Q257" s="75"/>
      <c r="R257" s="75"/>
      <c r="S257" s="75"/>
      <c r="T257" s="76"/>
      <c r="U257" s="41"/>
      <c r="V257" s="41"/>
      <c r="W257" s="41"/>
      <c r="X257" s="41"/>
      <c r="Y257" s="41"/>
      <c r="Z257" s="41"/>
      <c r="AA257" s="41"/>
      <c r="AB257" s="41"/>
      <c r="AC257" s="41"/>
      <c r="AD257" s="41"/>
      <c r="AE257" s="41"/>
      <c r="AT257" s="22" t="s">
        <v>338</v>
      </c>
      <c r="AU257" s="22" t="s">
        <v>79</v>
      </c>
    </row>
    <row r="258" s="2" customFormat="1" ht="24.15" customHeight="1">
      <c r="A258" s="41"/>
      <c r="B258" s="176"/>
      <c r="C258" s="177" t="s">
        <v>1698</v>
      </c>
      <c r="D258" s="177" t="s">
        <v>331</v>
      </c>
      <c r="E258" s="178" t="s">
        <v>1699</v>
      </c>
      <c r="F258" s="179" t="s">
        <v>1700</v>
      </c>
      <c r="G258" s="180" t="s">
        <v>574</v>
      </c>
      <c r="H258" s="181">
        <v>6</v>
      </c>
      <c r="I258" s="182"/>
      <c r="J258" s="183">
        <f>ROUND(I258*H258,2)</f>
        <v>0</v>
      </c>
      <c r="K258" s="179" t="s">
        <v>335</v>
      </c>
      <c r="L258" s="42"/>
      <c r="M258" s="184" t="s">
        <v>3</v>
      </c>
      <c r="N258" s="185" t="s">
        <v>40</v>
      </c>
      <c r="O258" s="75"/>
      <c r="P258" s="186">
        <f>O258*H258</f>
        <v>0</v>
      </c>
      <c r="Q258" s="186">
        <v>0</v>
      </c>
      <c r="R258" s="186">
        <f>Q258*H258</f>
        <v>0</v>
      </c>
      <c r="S258" s="186">
        <v>0</v>
      </c>
      <c r="T258" s="187">
        <f>S258*H258</f>
        <v>0</v>
      </c>
      <c r="U258" s="41"/>
      <c r="V258" s="41"/>
      <c r="W258" s="41"/>
      <c r="X258" s="41"/>
      <c r="Y258" s="41"/>
      <c r="Z258" s="41"/>
      <c r="AA258" s="41"/>
      <c r="AB258" s="41"/>
      <c r="AC258" s="41"/>
      <c r="AD258" s="41"/>
      <c r="AE258" s="41"/>
      <c r="AR258" s="188" t="s">
        <v>788</v>
      </c>
      <c r="AT258" s="188" t="s">
        <v>331</v>
      </c>
      <c r="AU258" s="188" t="s">
        <v>79</v>
      </c>
      <c r="AY258" s="22" t="s">
        <v>328</v>
      </c>
      <c r="BE258" s="189">
        <f>IF(N258="základní",J258,0)</f>
        <v>0</v>
      </c>
      <c r="BF258" s="189">
        <f>IF(N258="snížená",J258,0)</f>
        <v>0</v>
      </c>
      <c r="BG258" s="189">
        <f>IF(N258="zákl. přenesená",J258,0)</f>
        <v>0</v>
      </c>
      <c r="BH258" s="189">
        <f>IF(N258="sníž. přenesená",J258,0)</f>
        <v>0</v>
      </c>
      <c r="BI258" s="189">
        <f>IF(N258="nulová",J258,0)</f>
        <v>0</v>
      </c>
      <c r="BJ258" s="22" t="s">
        <v>76</v>
      </c>
      <c r="BK258" s="189">
        <f>ROUND(I258*H258,2)</f>
        <v>0</v>
      </c>
      <c r="BL258" s="22" t="s">
        <v>788</v>
      </c>
      <c r="BM258" s="188" t="s">
        <v>1701</v>
      </c>
    </row>
    <row r="259" s="2" customFormat="1">
      <c r="A259" s="41"/>
      <c r="B259" s="42"/>
      <c r="C259" s="41"/>
      <c r="D259" s="190" t="s">
        <v>338</v>
      </c>
      <c r="E259" s="41"/>
      <c r="F259" s="191" t="s">
        <v>1702</v>
      </c>
      <c r="G259" s="41"/>
      <c r="H259" s="41"/>
      <c r="I259" s="192"/>
      <c r="J259" s="41"/>
      <c r="K259" s="41"/>
      <c r="L259" s="42"/>
      <c r="M259" s="193"/>
      <c r="N259" s="194"/>
      <c r="O259" s="75"/>
      <c r="P259" s="75"/>
      <c r="Q259" s="75"/>
      <c r="R259" s="75"/>
      <c r="S259" s="75"/>
      <c r="T259" s="76"/>
      <c r="U259" s="41"/>
      <c r="V259" s="41"/>
      <c r="W259" s="41"/>
      <c r="X259" s="41"/>
      <c r="Y259" s="41"/>
      <c r="Z259" s="41"/>
      <c r="AA259" s="41"/>
      <c r="AB259" s="41"/>
      <c r="AC259" s="41"/>
      <c r="AD259" s="41"/>
      <c r="AE259" s="41"/>
      <c r="AT259" s="22" t="s">
        <v>338</v>
      </c>
      <c r="AU259" s="22" t="s">
        <v>79</v>
      </c>
    </row>
    <row r="260" s="2" customFormat="1" ht="24.15" customHeight="1">
      <c r="A260" s="41"/>
      <c r="B260" s="176"/>
      <c r="C260" s="177" t="s">
        <v>1338</v>
      </c>
      <c r="D260" s="177" t="s">
        <v>331</v>
      </c>
      <c r="E260" s="178" t="s">
        <v>1703</v>
      </c>
      <c r="F260" s="179" t="s">
        <v>1704</v>
      </c>
      <c r="G260" s="180" t="s">
        <v>574</v>
      </c>
      <c r="H260" s="181">
        <v>4</v>
      </c>
      <c r="I260" s="182"/>
      <c r="J260" s="183">
        <f>ROUND(I260*H260,2)</f>
        <v>0</v>
      </c>
      <c r="K260" s="179" t="s">
        <v>335</v>
      </c>
      <c r="L260" s="42"/>
      <c r="M260" s="184" t="s">
        <v>3</v>
      </c>
      <c r="N260" s="185" t="s">
        <v>40</v>
      </c>
      <c r="O260" s="75"/>
      <c r="P260" s="186">
        <f>O260*H260</f>
        <v>0</v>
      </c>
      <c r="Q260" s="186">
        <v>0</v>
      </c>
      <c r="R260" s="186">
        <f>Q260*H260</f>
        <v>0</v>
      </c>
      <c r="S260" s="186">
        <v>0</v>
      </c>
      <c r="T260" s="187">
        <f>S260*H260</f>
        <v>0</v>
      </c>
      <c r="U260" s="41"/>
      <c r="V260" s="41"/>
      <c r="W260" s="41"/>
      <c r="X260" s="41"/>
      <c r="Y260" s="41"/>
      <c r="Z260" s="41"/>
      <c r="AA260" s="41"/>
      <c r="AB260" s="41"/>
      <c r="AC260" s="41"/>
      <c r="AD260" s="41"/>
      <c r="AE260" s="41"/>
      <c r="AR260" s="188" t="s">
        <v>788</v>
      </c>
      <c r="AT260" s="188" t="s">
        <v>331</v>
      </c>
      <c r="AU260" s="188" t="s">
        <v>79</v>
      </c>
      <c r="AY260" s="22" t="s">
        <v>328</v>
      </c>
      <c r="BE260" s="189">
        <f>IF(N260="základní",J260,0)</f>
        <v>0</v>
      </c>
      <c r="BF260" s="189">
        <f>IF(N260="snížená",J260,0)</f>
        <v>0</v>
      </c>
      <c r="BG260" s="189">
        <f>IF(N260="zákl. přenesená",J260,0)</f>
        <v>0</v>
      </c>
      <c r="BH260" s="189">
        <f>IF(N260="sníž. přenesená",J260,0)</f>
        <v>0</v>
      </c>
      <c r="BI260" s="189">
        <f>IF(N260="nulová",J260,0)</f>
        <v>0</v>
      </c>
      <c r="BJ260" s="22" t="s">
        <v>76</v>
      </c>
      <c r="BK260" s="189">
        <f>ROUND(I260*H260,2)</f>
        <v>0</v>
      </c>
      <c r="BL260" s="22" t="s">
        <v>788</v>
      </c>
      <c r="BM260" s="188" t="s">
        <v>1705</v>
      </c>
    </row>
    <row r="261" s="2" customFormat="1">
      <c r="A261" s="41"/>
      <c r="B261" s="42"/>
      <c r="C261" s="41"/>
      <c r="D261" s="190" t="s">
        <v>338</v>
      </c>
      <c r="E261" s="41"/>
      <c r="F261" s="191" t="s">
        <v>1706</v>
      </c>
      <c r="G261" s="41"/>
      <c r="H261" s="41"/>
      <c r="I261" s="192"/>
      <c r="J261" s="41"/>
      <c r="K261" s="41"/>
      <c r="L261" s="42"/>
      <c r="M261" s="193"/>
      <c r="N261" s="194"/>
      <c r="O261" s="75"/>
      <c r="P261" s="75"/>
      <c r="Q261" s="75"/>
      <c r="R261" s="75"/>
      <c r="S261" s="75"/>
      <c r="T261" s="76"/>
      <c r="U261" s="41"/>
      <c r="V261" s="41"/>
      <c r="W261" s="41"/>
      <c r="X261" s="41"/>
      <c r="Y261" s="41"/>
      <c r="Z261" s="41"/>
      <c r="AA261" s="41"/>
      <c r="AB261" s="41"/>
      <c r="AC261" s="41"/>
      <c r="AD261" s="41"/>
      <c r="AE261" s="41"/>
      <c r="AT261" s="22" t="s">
        <v>338</v>
      </c>
      <c r="AU261" s="22" t="s">
        <v>79</v>
      </c>
    </row>
    <row r="262" s="2" customFormat="1" ht="37.8" customHeight="1">
      <c r="A262" s="41"/>
      <c r="B262" s="176"/>
      <c r="C262" s="177" t="s">
        <v>1707</v>
      </c>
      <c r="D262" s="177" t="s">
        <v>331</v>
      </c>
      <c r="E262" s="178" t="s">
        <v>1708</v>
      </c>
      <c r="F262" s="179" t="s">
        <v>1709</v>
      </c>
      <c r="G262" s="180" t="s">
        <v>476</v>
      </c>
      <c r="H262" s="181">
        <v>146</v>
      </c>
      <c r="I262" s="182"/>
      <c r="J262" s="183">
        <f>ROUND(I262*H262,2)</f>
        <v>0</v>
      </c>
      <c r="K262" s="179" t="s">
        <v>335</v>
      </c>
      <c r="L262" s="42"/>
      <c r="M262" s="184" t="s">
        <v>3</v>
      </c>
      <c r="N262" s="185" t="s">
        <v>40</v>
      </c>
      <c r="O262" s="75"/>
      <c r="P262" s="186">
        <f>O262*H262</f>
        <v>0</v>
      </c>
      <c r="Q262" s="186">
        <v>0</v>
      </c>
      <c r="R262" s="186">
        <f>Q262*H262</f>
        <v>0</v>
      </c>
      <c r="S262" s="186">
        <v>0</v>
      </c>
      <c r="T262" s="187">
        <f>S262*H262</f>
        <v>0</v>
      </c>
      <c r="U262" s="41"/>
      <c r="V262" s="41"/>
      <c r="W262" s="41"/>
      <c r="X262" s="41"/>
      <c r="Y262" s="41"/>
      <c r="Z262" s="41"/>
      <c r="AA262" s="41"/>
      <c r="AB262" s="41"/>
      <c r="AC262" s="41"/>
      <c r="AD262" s="41"/>
      <c r="AE262" s="41"/>
      <c r="AR262" s="188" t="s">
        <v>788</v>
      </c>
      <c r="AT262" s="188" t="s">
        <v>331</v>
      </c>
      <c r="AU262" s="188" t="s">
        <v>79</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788</v>
      </c>
      <c r="BM262" s="188" t="s">
        <v>1710</v>
      </c>
    </row>
    <row r="263" s="2" customFormat="1">
      <c r="A263" s="41"/>
      <c r="B263" s="42"/>
      <c r="C263" s="41"/>
      <c r="D263" s="190" t="s">
        <v>338</v>
      </c>
      <c r="E263" s="41"/>
      <c r="F263" s="191" t="s">
        <v>1711</v>
      </c>
      <c r="G263" s="41"/>
      <c r="H263" s="41"/>
      <c r="I263" s="192"/>
      <c r="J263" s="41"/>
      <c r="K263" s="41"/>
      <c r="L263" s="42"/>
      <c r="M263" s="193"/>
      <c r="N263" s="194"/>
      <c r="O263" s="75"/>
      <c r="P263" s="75"/>
      <c r="Q263" s="75"/>
      <c r="R263" s="75"/>
      <c r="S263" s="75"/>
      <c r="T263" s="76"/>
      <c r="U263" s="41"/>
      <c r="V263" s="41"/>
      <c r="W263" s="41"/>
      <c r="X263" s="41"/>
      <c r="Y263" s="41"/>
      <c r="Z263" s="41"/>
      <c r="AA263" s="41"/>
      <c r="AB263" s="41"/>
      <c r="AC263" s="41"/>
      <c r="AD263" s="41"/>
      <c r="AE263" s="41"/>
      <c r="AT263" s="22" t="s">
        <v>338</v>
      </c>
      <c r="AU263" s="22" t="s">
        <v>79</v>
      </c>
    </row>
    <row r="264" s="2" customFormat="1" ht="37.8" customHeight="1">
      <c r="A264" s="41"/>
      <c r="B264" s="176"/>
      <c r="C264" s="224" t="s">
        <v>1341</v>
      </c>
      <c r="D264" s="224" t="s">
        <v>539</v>
      </c>
      <c r="E264" s="225" t="s">
        <v>1526</v>
      </c>
      <c r="F264" s="226" t="s">
        <v>1527</v>
      </c>
      <c r="G264" s="227" t="s">
        <v>476</v>
      </c>
      <c r="H264" s="228">
        <v>146</v>
      </c>
      <c r="I264" s="229"/>
      <c r="J264" s="230">
        <f>ROUND(I264*H264,2)</f>
        <v>0</v>
      </c>
      <c r="K264" s="226" t="s">
        <v>335</v>
      </c>
      <c r="L264" s="231"/>
      <c r="M264" s="232" t="s">
        <v>3</v>
      </c>
      <c r="N264" s="233" t="s">
        <v>40</v>
      </c>
      <c r="O264" s="75"/>
      <c r="P264" s="186">
        <f>O264*H264</f>
        <v>0</v>
      </c>
      <c r="Q264" s="186">
        <v>0</v>
      </c>
      <c r="R264" s="186">
        <f>Q264*H264</f>
        <v>0</v>
      </c>
      <c r="S264" s="186">
        <v>0</v>
      </c>
      <c r="T264" s="187">
        <f>S264*H264</f>
        <v>0</v>
      </c>
      <c r="U264" s="41"/>
      <c r="V264" s="41"/>
      <c r="W264" s="41"/>
      <c r="X264" s="41"/>
      <c r="Y264" s="41"/>
      <c r="Z264" s="41"/>
      <c r="AA264" s="41"/>
      <c r="AB264" s="41"/>
      <c r="AC264" s="41"/>
      <c r="AD264" s="41"/>
      <c r="AE264" s="41"/>
      <c r="AR264" s="188" t="s">
        <v>1427</v>
      </c>
      <c r="AT264" s="188" t="s">
        <v>539</v>
      </c>
      <c r="AU264" s="188" t="s">
        <v>79</v>
      </c>
      <c r="AY264" s="22" t="s">
        <v>328</v>
      </c>
      <c r="BE264" s="189">
        <f>IF(N264="základní",J264,0)</f>
        <v>0</v>
      </c>
      <c r="BF264" s="189">
        <f>IF(N264="snížená",J264,0)</f>
        <v>0</v>
      </c>
      <c r="BG264" s="189">
        <f>IF(N264="zákl. přenesená",J264,0)</f>
        <v>0</v>
      </c>
      <c r="BH264" s="189">
        <f>IF(N264="sníž. přenesená",J264,0)</f>
        <v>0</v>
      </c>
      <c r="BI264" s="189">
        <f>IF(N264="nulová",J264,0)</f>
        <v>0</v>
      </c>
      <c r="BJ264" s="22" t="s">
        <v>76</v>
      </c>
      <c r="BK264" s="189">
        <f>ROUND(I264*H264,2)</f>
        <v>0</v>
      </c>
      <c r="BL264" s="22" t="s">
        <v>788</v>
      </c>
      <c r="BM264" s="188" t="s">
        <v>1712</v>
      </c>
    </row>
    <row r="265" s="2" customFormat="1" ht="55.5" customHeight="1">
      <c r="A265" s="41"/>
      <c r="B265" s="176"/>
      <c r="C265" s="177" t="s">
        <v>1713</v>
      </c>
      <c r="D265" s="177" t="s">
        <v>331</v>
      </c>
      <c r="E265" s="178" t="s">
        <v>1714</v>
      </c>
      <c r="F265" s="179" t="s">
        <v>1715</v>
      </c>
      <c r="G265" s="180" t="s">
        <v>491</v>
      </c>
      <c r="H265" s="181">
        <v>3.7440000000000002</v>
      </c>
      <c r="I265" s="182"/>
      <c r="J265" s="183">
        <f>ROUND(I265*H265,2)</f>
        <v>0</v>
      </c>
      <c r="K265" s="179" t="s">
        <v>335</v>
      </c>
      <c r="L265" s="42"/>
      <c r="M265" s="184" t="s">
        <v>3</v>
      </c>
      <c r="N265" s="185" t="s">
        <v>40</v>
      </c>
      <c r="O265" s="75"/>
      <c r="P265" s="186">
        <f>O265*H265</f>
        <v>0</v>
      </c>
      <c r="Q265" s="186">
        <v>0</v>
      </c>
      <c r="R265" s="186">
        <f>Q265*H265</f>
        <v>0</v>
      </c>
      <c r="S265" s="186">
        <v>0</v>
      </c>
      <c r="T265" s="187">
        <f>S265*H265</f>
        <v>0</v>
      </c>
      <c r="U265" s="41"/>
      <c r="V265" s="41"/>
      <c r="W265" s="41"/>
      <c r="X265" s="41"/>
      <c r="Y265" s="41"/>
      <c r="Z265" s="41"/>
      <c r="AA265" s="41"/>
      <c r="AB265" s="41"/>
      <c r="AC265" s="41"/>
      <c r="AD265" s="41"/>
      <c r="AE265" s="41"/>
      <c r="AR265" s="188" t="s">
        <v>788</v>
      </c>
      <c r="AT265" s="188" t="s">
        <v>331</v>
      </c>
      <c r="AU265" s="188" t="s">
        <v>79</v>
      </c>
      <c r="AY265" s="22" t="s">
        <v>328</v>
      </c>
      <c r="BE265" s="189">
        <f>IF(N265="základní",J265,0)</f>
        <v>0</v>
      </c>
      <c r="BF265" s="189">
        <f>IF(N265="snížená",J265,0)</f>
        <v>0</v>
      </c>
      <c r="BG265" s="189">
        <f>IF(N265="zákl. přenesená",J265,0)</f>
        <v>0</v>
      </c>
      <c r="BH265" s="189">
        <f>IF(N265="sníž. přenesená",J265,0)</f>
        <v>0</v>
      </c>
      <c r="BI265" s="189">
        <f>IF(N265="nulová",J265,0)</f>
        <v>0</v>
      </c>
      <c r="BJ265" s="22" t="s">
        <v>76</v>
      </c>
      <c r="BK265" s="189">
        <f>ROUND(I265*H265,2)</f>
        <v>0</v>
      </c>
      <c r="BL265" s="22" t="s">
        <v>788</v>
      </c>
      <c r="BM265" s="188" t="s">
        <v>1716</v>
      </c>
    </row>
    <row r="266" s="2" customFormat="1">
      <c r="A266" s="41"/>
      <c r="B266" s="42"/>
      <c r="C266" s="41"/>
      <c r="D266" s="190" t="s">
        <v>338</v>
      </c>
      <c r="E266" s="41"/>
      <c r="F266" s="191" t="s">
        <v>1717</v>
      </c>
      <c r="G266" s="41"/>
      <c r="H266" s="41"/>
      <c r="I266" s="192"/>
      <c r="J266" s="41"/>
      <c r="K266" s="41"/>
      <c r="L266" s="42"/>
      <c r="M266" s="193"/>
      <c r="N266" s="194"/>
      <c r="O266" s="75"/>
      <c r="P266" s="75"/>
      <c r="Q266" s="75"/>
      <c r="R266" s="75"/>
      <c r="S266" s="75"/>
      <c r="T266" s="76"/>
      <c r="U266" s="41"/>
      <c r="V266" s="41"/>
      <c r="W266" s="41"/>
      <c r="X266" s="41"/>
      <c r="Y266" s="41"/>
      <c r="Z266" s="41"/>
      <c r="AA266" s="41"/>
      <c r="AB266" s="41"/>
      <c r="AC266" s="41"/>
      <c r="AD266" s="41"/>
      <c r="AE266" s="41"/>
      <c r="AT266" s="22" t="s">
        <v>338</v>
      </c>
      <c r="AU266" s="22" t="s">
        <v>79</v>
      </c>
    </row>
    <row r="267" s="13" customFormat="1">
      <c r="A267" s="13"/>
      <c r="B267" s="201"/>
      <c r="C267" s="13"/>
      <c r="D267" s="195" t="s">
        <v>442</v>
      </c>
      <c r="E267" s="202" t="s">
        <v>3</v>
      </c>
      <c r="F267" s="203" t="s">
        <v>1718</v>
      </c>
      <c r="G267" s="13"/>
      <c r="H267" s="204">
        <v>1.498</v>
      </c>
      <c r="I267" s="205"/>
      <c r="J267" s="13"/>
      <c r="K267" s="13"/>
      <c r="L267" s="201"/>
      <c r="M267" s="206"/>
      <c r="N267" s="207"/>
      <c r="O267" s="207"/>
      <c r="P267" s="207"/>
      <c r="Q267" s="207"/>
      <c r="R267" s="207"/>
      <c r="S267" s="207"/>
      <c r="T267" s="208"/>
      <c r="U267" s="13"/>
      <c r="V267" s="13"/>
      <c r="W267" s="13"/>
      <c r="X267" s="13"/>
      <c r="Y267" s="13"/>
      <c r="Z267" s="13"/>
      <c r="AA267" s="13"/>
      <c r="AB267" s="13"/>
      <c r="AC267" s="13"/>
      <c r="AD267" s="13"/>
      <c r="AE267" s="13"/>
      <c r="AT267" s="202" t="s">
        <v>442</v>
      </c>
      <c r="AU267" s="202" t="s">
        <v>79</v>
      </c>
      <c r="AV267" s="13" t="s">
        <v>79</v>
      </c>
      <c r="AW267" s="13" t="s">
        <v>31</v>
      </c>
      <c r="AX267" s="13" t="s">
        <v>69</v>
      </c>
      <c r="AY267" s="202" t="s">
        <v>328</v>
      </c>
    </row>
    <row r="268" s="13" customFormat="1">
      <c r="A268" s="13"/>
      <c r="B268" s="201"/>
      <c r="C268" s="13"/>
      <c r="D268" s="195" t="s">
        <v>442</v>
      </c>
      <c r="E268" s="202" t="s">
        <v>3</v>
      </c>
      <c r="F268" s="203" t="s">
        <v>1719</v>
      </c>
      <c r="G268" s="13"/>
      <c r="H268" s="204">
        <v>2.246</v>
      </c>
      <c r="I268" s="205"/>
      <c r="J268" s="13"/>
      <c r="K268" s="13"/>
      <c r="L268" s="201"/>
      <c r="M268" s="206"/>
      <c r="N268" s="207"/>
      <c r="O268" s="207"/>
      <c r="P268" s="207"/>
      <c r="Q268" s="207"/>
      <c r="R268" s="207"/>
      <c r="S268" s="207"/>
      <c r="T268" s="208"/>
      <c r="U268" s="13"/>
      <c r="V268" s="13"/>
      <c r="W268" s="13"/>
      <c r="X268" s="13"/>
      <c r="Y268" s="13"/>
      <c r="Z268" s="13"/>
      <c r="AA268" s="13"/>
      <c r="AB268" s="13"/>
      <c r="AC268" s="13"/>
      <c r="AD268" s="13"/>
      <c r="AE268" s="13"/>
      <c r="AT268" s="202" t="s">
        <v>442</v>
      </c>
      <c r="AU268" s="202" t="s">
        <v>79</v>
      </c>
      <c r="AV268" s="13" t="s">
        <v>79</v>
      </c>
      <c r="AW268" s="13" t="s">
        <v>31</v>
      </c>
      <c r="AX268" s="13" t="s">
        <v>69</v>
      </c>
      <c r="AY268" s="202" t="s">
        <v>328</v>
      </c>
    </row>
    <row r="269" s="14" customFormat="1">
      <c r="A269" s="14"/>
      <c r="B269" s="209"/>
      <c r="C269" s="14"/>
      <c r="D269" s="195" t="s">
        <v>442</v>
      </c>
      <c r="E269" s="210" t="s">
        <v>3</v>
      </c>
      <c r="F269" s="211" t="s">
        <v>452</v>
      </c>
      <c r="G269" s="14"/>
      <c r="H269" s="212">
        <v>3.7439999999999998</v>
      </c>
      <c r="I269" s="213"/>
      <c r="J269" s="14"/>
      <c r="K269" s="14"/>
      <c r="L269" s="209"/>
      <c r="M269" s="214"/>
      <c r="N269" s="215"/>
      <c r="O269" s="215"/>
      <c r="P269" s="215"/>
      <c r="Q269" s="215"/>
      <c r="R269" s="215"/>
      <c r="S269" s="215"/>
      <c r="T269" s="216"/>
      <c r="U269" s="14"/>
      <c r="V269" s="14"/>
      <c r="W269" s="14"/>
      <c r="X269" s="14"/>
      <c r="Y269" s="14"/>
      <c r="Z269" s="14"/>
      <c r="AA269" s="14"/>
      <c r="AB269" s="14"/>
      <c r="AC269" s="14"/>
      <c r="AD269" s="14"/>
      <c r="AE269" s="14"/>
      <c r="AT269" s="210" t="s">
        <v>442</v>
      </c>
      <c r="AU269" s="210" t="s">
        <v>79</v>
      </c>
      <c r="AV269" s="14" t="s">
        <v>113</v>
      </c>
      <c r="AW269" s="14" t="s">
        <v>31</v>
      </c>
      <c r="AX269" s="14" t="s">
        <v>76</v>
      </c>
      <c r="AY269" s="210" t="s">
        <v>328</v>
      </c>
    </row>
    <row r="270" s="2" customFormat="1" ht="24.15" customHeight="1">
      <c r="A270" s="41"/>
      <c r="B270" s="176"/>
      <c r="C270" s="177" t="s">
        <v>1344</v>
      </c>
      <c r="D270" s="177" t="s">
        <v>331</v>
      </c>
      <c r="E270" s="178" t="s">
        <v>1720</v>
      </c>
      <c r="F270" s="179" t="s">
        <v>1721</v>
      </c>
      <c r="G270" s="180" t="s">
        <v>491</v>
      </c>
      <c r="H270" s="181">
        <v>1.123</v>
      </c>
      <c r="I270" s="182"/>
      <c r="J270" s="183">
        <f>ROUND(I270*H270,2)</f>
        <v>0</v>
      </c>
      <c r="K270" s="179" t="s">
        <v>335</v>
      </c>
      <c r="L270" s="42"/>
      <c r="M270" s="184" t="s">
        <v>3</v>
      </c>
      <c r="N270" s="185" t="s">
        <v>40</v>
      </c>
      <c r="O270" s="75"/>
      <c r="P270" s="186">
        <f>O270*H270</f>
        <v>0</v>
      </c>
      <c r="Q270" s="186">
        <v>0</v>
      </c>
      <c r="R270" s="186">
        <f>Q270*H270</f>
        <v>0</v>
      </c>
      <c r="S270" s="186">
        <v>0</v>
      </c>
      <c r="T270" s="187">
        <f>S270*H270</f>
        <v>0</v>
      </c>
      <c r="U270" s="41"/>
      <c r="V270" s="41"/>
      <c r="W270" s="41"/>
      <c r="X270" s="41"/>
      <c r="Y270" s="41"/>
      <c r="Z270" s="41"/>
      <c r="AA270" s="41"/>
      <c r="AB270" s="41"/>
      <c r="AC270" s="41"/>
      <c r="AD270" s="41"/>
      <c r="AE270" s="41"/>
      <c r="AR270" s="188" t="s">
        <v>788</v>
      </c>
      <c r="AT270" s="188" t="s">
        <v>331</v>
      </c>
      <c r="AU270" s="188" t="s">
        <v>79</v>
      </c>
      <c r="AY270" s="22" t="s">
        <v>328</v>
      </c>
      <c r="BE270" s="189">
        <f>IF(N270="základní",J270,0)</f>
        <v>0</v>
      </c>
      <c r="BF270" s="189">
        <f>IF(N270="snížená",J270,0)</f>
        <v>0</v>
      </c>
      <c r="BG270" s="189">
        <f>IF(N270="zákl. přenesená",J270,0)</f>
        <v>0</v>
      </c>
      <c r="BH270" s="189">
        <f>IF(N270="sníž. přenesená",J270,0)</f>
        <v>0</v>
      </c>
      <c r="BI270" s="189">
        <f>IF(N270="nulová",J270,0)</f>
        <v>0</v>
      </c>
      <c r="BJ270" s="22" t="s">
        <v>76</v>
      </c>
      <c r="BK270" s="189">
        <f>ROUND(I270*H270,2)</f>
        <v>0</v>
      </c>
      <c r="BL270" s="22" t="s">
        <v>788</v>
      </c>
      <c r="BM270" s="188" t="s">
        <v>1722</v>
      </c>
    </row>
    <row r="271" s="2" customFormat="1">
      <c r="A271" s="41"/>
      <c r="B271" s="42"/>
      <c r="C271" s="41"/>
      <c r="D271" s="190" t="s">
        <v>338</v>
      </c>
      <c r="E271" s="41"/>
      <c r="F271" s="191" t="s">
        <v>1723</v>
      </c>
      <c r="G271" s="41"/>
      <c r="H271" s="41"/>
      <c r="I271" s="192"/>
      <c r="J271" s="41"/>
      <c r="K271" s="41"/>
      <c r="L271" s="42"/>
      <c r="M271" s="193"/>
      <c r="N271" s="194"/>
      <c r="O271" s="75"/>
      <c r="P271" s="75"/>
      <c r="Q271" s="75"/>
      <c r="R271" s="75"/>
      <c r="S271" s="75"/>
      <c r="T271" s="76"/>
      <c r="U271" s="41"/>
      <c r="V271" s="41"/>
      <c r="W271" s="41"/>
      <c r="X271" s="41"/>
      <c r="Y271" s="41"/>
      <c r="Z271" s="41"/>
      <c r="AA271" s="41"/>
      <c r="AB271" s="41"/>
      <c r="AC271" s="41"/>
      <c r="AD271" s="41"/>
      <c r="AE271" s="41"/>
      <c r="AT271" s="22" t="s">
        <v>338</v>
      </c>
      <c r="AU271" s="22" t="s">
        <v>79</v>
      </c>
    </row>
    <row r="272" s="13" customFormat="1">
      <c r="A272" s="13"/>
      <c r="B272" s="201"/>
      <c r="C272" s="13"/>
      <c r="D272" s="195" t="s">
        <v>442</v>
      </c>
      <c r="E272" s="202" t="s">
        <v>3</v>
      </c>
      <c r="F272" s="203" t="s">
        <v>1724</v>
      </c>
      <c r="G272" s="13"/>
      <c r="H272" s="204">
        <v>1.123</v>
      </c>
      <c r="I272" s="205"/>
      <c r="J272" s="13"/>
      <c r="K272" s="13"/>
      <c r="L272" s="201"/>
      <c r="M272" s="206"/>
      <c r="N272" s="207"/>
      <c r="O272" s="207"/>
      <c r="P272" s="207"/>
      <c r="Q272" s="207"/>
      <c r="R272" s="207"/>
      <c r="S272" s="207"/>
      <c r="T272" s="208"/>
      <c r="U272" s="13"/>
      <c r="V272" s="13"/>
      <c r="W272" s="13"/>
      <c r="X272" s="13"/>
      <c r="Y272" s="13"/>
      <c r="Z272" s="13"/>
      <c r="AA272" s="13"/>
      <c r="AB272" s="13"/>
      <c r="AC272" s="13"/>
      <c r="AD272" s="13"/>
      <c r="AE272" s="13"/>
      <c r="AT272" s="202" t="s">
        <v>442</v>
      </c>
      <c r="AU272" s="202" t="s">
        <v>79</v>
      </c>
      <c r="AV272" s="13" t="s">
        <v>79</v>
      </c>
      <c r="AW272" s="13" t="s">
        <v>31</v>
      </c>
      <c r="AX272" s="13" t="s">
        <v>69</v>
      </c>
      <c r="AY272" s="202" t="s">
        <v>328</v>
      </c>
    </row>
    <row r="273" s="14" customFormat="1">
      <c r="A273" s="14"/>
      <c r="B273" s="209"/>
      <c r="C273" s="14"/>
      <c r="D273" s="195" t="s">
        <v>442</v>
      </c>
      <c r="E273" s="210" t="s">
        <v>3</v>
      </c>
      <c r="F273" s="211" t="s">
        <v>452</v>
      </c>
      <c r="G273" s="14"/>
      <c r="H273" s="212">
        <v>1.123</v>
      </c>
      <c r="I273" s="213"/>
      <c r="J273" s="14"/>
      <c r="K273" s="14"/>
      <c r="L273" s="209"/>
      <c r="M273" s="214"/>
      <c r="N273" s="215"/>
      <c r="O273" s="215"/>
      <c r="P273" s="215"/>
      <c r="Q273" s="215"/>
      <c r="R273" s="215"/>
      <c r="S273" s="215"/>
      <c r="T273" s="216"/>
      <c r="U273" s="14"/>
      <c r="V273" s="14"/>
      <c r="W273" s="14"/>
      <c r="X273" s="14"/>
      <c r="Y273" s="14"/>
      <c r="Z273" s="14"/>
      <c r="AA273" s="14"/>
      <c r="AB273" s="14"/>
      <c r="AC273" s="14"/>
      <c r="AD273" s="14"/>
      <c r="AE273" s="14"/>
      <c r="AT273" s="210" t="s">
        <v>442</v>
      </c>
      <c r="AU273" s="210" t="s">
        <v>79</v>
      </c>
      <c r="AV273" s="14" t="s">
        <v>113</v>
      </c>
      <c r="AW273" s="14" t="s">
        <v>31</v>
      </c>
      <c r="AX273" s="14" t="s">
        <v>76</v>
      </c>
      <c r="AY273" s="210" t="s">
        <v>328</v>
      </c>
    </row>
    <row r="274" s="2" customFormat="1" ht="21.75" customHeight="1">
      <c r="A274" s="41"/>
      <c r="B274" s="176"/>
      <c r="C274" s="224" t="s">
        <v>1725</v>
      </c>
      <c r="D274" s="224" t="s">
        <v>539</v>
      </c>
      <c r="E274" s="225" t="s">
        <v>1726</v>
      </c>
      <c r="F274" s="226" t="s">
        <v>1727</v>
      </c>
      <c r="G274" s="227" t="s">
        <v>476</v>
      </c>
      <c r="H274" s="228">
        <v>55.5</v>
      </c>
      <c r="I274" s="229"/>
      <c r="J274" s="230">
        <f>ROUND(I274*H274,2)</f>
        <v>0</v>
      </c>
      <c r="K274" s="226" t="s">
        <v>335</v>
      </c>
      <c r="L274" s="231"/>
      <c r="M274" s="232" t="s">
        <v>3</v>
      </c>
      <c r="N274" s="233" t="s">
        <v>40</v>
      </c>
      <c r="O274" s="75"/>
      <c r="P274" s="186">
        <f>O274*H274</f>
        <v>0</v>
      </c>
      <c r="Q274" s="186">
        <v>0</v>
      </c>
      <c r="R274" s="186">
        <f>Q274*H274</f>
        <v>0</v>
      </c>
      <c r="S274" s="186">
        <v>0</v>
      </c>
      <c r="T274" s="187">
        <f>S274*H274</f>
        <v>0</v>
      </c>
      <c r="U274" s="41"/>
      <c r="V274" s="41"/>
      <c r="W274" s="41"/>
      <c r="X274" s="41"/>
      <c r="Y274" s="41"/>
      <c r="Z274" s="41"/>
      <c r="AA274" s="41"/>
      <c r="AB274" s="41"/>
      <c r="AC274" s="41"/>
      <c r="AD274" s="41"/>
      <c r="AE274" s="41"/>
      <c r="AR274" s="188" t="s">
        <v>1427</v>
      </c>
      <c r="AT274" s="188" t="s">
        <v>539</v>
      </c>
      <c r="AU274" s="188" t="s">
        <v>79</v>
      </c>
      <c r="AY274" s="22" t="s">
        <v>328</v>
      </c>
      <c r="BE274" s="189">
        <f>IF(N274="základní",J274,0)</f>
        <v>0</v>
      </c>
      <c r="BF274" s="189">
        <f>IF(N274="snížená",J274,0)</f>
        <v>0</v>
      </c>
      <c r="BG274" s="189">
        <f>IF(N274="zákl. přenesená",J274,0)</f>
        <v>0</v>
      </c>
      <c r="BH274" s="189">
        <f>IF(N274="sníž. přenesená",J274,0)</f>
        <v>0</v>
      </c>
      <c r="BI274" s="189">
        <f>IF(N274="nulová",J274,0)</f>
        <v>0</v>
      </c>
      <c r="BJ274" s="22" t="s">
        <v>76</v>
      </c>
      <c r="BK274" s="189">
        <f>ROUND(I274*H274,2)</f>
        <v>0</v>
      </c>
      <c r="BL274" s="22" t="s">
        <v>788</v>
      </c>
      <c r="BM274" s="188" t="s">
        <v>1728</v>
      </c>
    </row>
    <row r="275" s="2" customFormat="1" ht="66.75" customHeight="1">
      <c r="A275" s="41"/>
      <c r="B275" s="176"/>
      <c r="C275" s="177" t="s">
        <v>1347</v>
      </c>
      <c r="D275" s="177" t="s">
        <v>331</v>
      </c>
      <c r="E275" s="178" t="s">
        <v>1729</v>
      </c>
      <c r="F275" s="179" t="s">
        <v>1730</v>
      </c>
      <c r="G275" s="180" t="s">
        <v>476</v>
      </c>
      <c r="H275" s="181">
        <v>30.600000000000001</v>
      </c>
      <c r="I275" s="182"/>
      <c r="J275" s="183">
        <f>ROUND(I275*H275,2)</f>
        <v>0</v>
      </c>
      <c r="K275" s="179" t="s">
        <v>335</v>
      </c>
      <c r="L275" s="42"/>
      <c r="M275" s="184" t="s">
        <v>3</v>
      </c>
      <c r="N275" s="185" t="s">
        <v>40</v>
      </c>
      <c r="O275" s="75"/>
      <c r="P275" s="186">
        <f>O275*H275</f>
        <v>0</v>
      </c>
      <c r="Q275" s="186">
        <v>0</v>
      </c>
      <c r="R275" s="186">
        <f>Q275*H275</f>
        <v>0</v>
      </c>
      <c r="S275" s="186">
        <v>0</v>
      </c>
      <c r="T275" s="187">
        <f>S275*H275</f>
        <v>0</v>
      </c>
      <c r="U275" s="41"/>
      <c r="V275" s="41"/>
      <c r="W275" s="41"/>
      <c r="X275" s="41"/>
      <c r="Y275" s="41"/>
      <c r="Z275" s="41"/>
      <c r="AA275" s="41"/>
      <c r="AB275" s="41"/>
      <c r="AC275" s="41"/>
      <c r="AD275" s="41"/>
      <c r="AE275" s="41"/>
      <c r="AR275" s="188" t="s">
        <v>788</v>
      </c>
      <c r="AT275" s="188" t="s">
        <v>331</v>
      </c>
      <c r="AU275" s="188" t="s">
        <v>79</v>
      </c>
      <c r="AY275" s="22" t="s">
        <v>328</v>
      </c>
      <c r="BE275" s="189">
        <f>IF(N275="základní",J275,0)</f>
        <v>0</v>
      </c>
      <c r="BF275" s="189">
        <f>IF(N275="snížená",J275,0)</f>
        <v>0</v>
      </c>
      <c r="BG275" s="189">
        <f>IF(N275="zákl. přenesená",J275,0)</f>
        <v>0</v>
      </c>
      <c r="BH275" s="189">
        <f>IF(N275="sníž. přenesená",J275,0)</f>
        <v>0</v>
      </c>
      <c r="BI275" s="189">
        <f>IF(N275="nulová",J275,0)</f>
        <v>0</v>
      </c>
      <c r="BJ275" s="22" t="s">
        <v>76</v>
      </c>
      <c r="BK275" s="189">
        <f>ROUND(I275*H275,2)</f>
        <v>0</v>
      </c>
      <c r="BL275" s="22" t="s">
        <v>788</v>
      </c>
      <c r="BM275" s="188" t="s">
        <v>1731</v>
      </c>
    </row>
    <row r="276" s="2" customFormat="1">
      <c r="A276" s="41"/>
      <c r="B276" s="42"/>
      <c r="C276" s="41"/>
      <c r="D276" s="190" t="s">
        <v>338</v>
      </c>
      <c r="E276" s="41"/>
      <c r="F276" s="191" t="s">
        <v>1732</v>
      </c>
      <c r="G276" s="41"/>
      <c r="H276" s="41"/>
      <c r="I276" s="192"/>
      <c r="J276" s="41"/>
      <c r="K276" s="41"/>
      <c r="L276" s="42"/>
      <c r="M276" s="193"/>
      <c r="N276" s="194"/>
      <c r="O276" s="75"/>
      <c r="P276" s="75"/>
      <c r="Q276" s="75"/>
      <c r="R276" s="75"/>
      <c r="S276" s="75"/>
      <c r="T276" s="76"/>
      <c r="U276" s="41"/>
      <c r="V276" s="41"/>
      <c r="W276" s="41"/>
      <c r="X276" s="41"/>
      <c r="Y276" s="41"/>
      <c r="Z276" s="41"/>
      <c r="AA276" s="41"/>
      <c r="AB276" s="41"/>
      <c r="AC276" s="41"/>
      <c r="AD276" s="41"/>
      <c r="AE276" s="41"/>
      <c r="AT276" s="22" t="s">
        <v>338</v>
      </c>
      <c r="AU276" s="22" t="s">
        <v>79</v>
      </c>
    </row>
    <row r="277" s="2" customFormat="1" ht="55.5" customHeight="1">
      <c r="A277" s="41"/>
      <c r="B277" s="176"/>
      <c r="C277" s="177" t="s">
        <v>1733</v>
      </c>
      <c r="D277" s="177" t="s">
        <v>331</v>
      </c>
      <c r="E277" s="178" t="s">
        <v>1734</v>
      </c>
      <c r="F277" s="179" t="s">
        <v>1735</v>
      </c>
      <c r="G277" s="180" t="s">
        <v>476</v>
      </c>
      <c r="H277" s="181">
        <v>30.600000000000001</v>
      </c>
      <c r="I277" s="182"/>
      <c r="J277" s="183">
        <f>ROUND(I277*H277,2)</f>
        <v>0</v>
      </c>
      <c r="K277" s="179" t="s">
        <v>335</v>
      </c>
      <c r="L277" s="42"/>
      <c r="M277" s="184" t="s">
        <v>3</v>
      </c>
      <c r="N277" s="185" t="s">
        <v>40</v>
      </c>
      <c r="O277" s="75"/>
      <c r="P277" s="186">
        <f>O277*H277</f>
        <v>0</v>
      </c>
      <c r="Q277" s="186">
        <v>0</v>
      </c>
      <c r="R277" s="186">
        <f>Q277*H277</f>
        <v>0</v>
      </c>
      <c r="S277" s="186">
        <v>0</v>
      </c>
      <c r="T277" s="187">
        <f>S277*H277</f>
        <v>0</v>
      </c>
      <c r="U277" s="41"/>
      <c r="V277" s="41"/>
      <c r="W277" s="41"/>
      <c r="X277" s="41"/>
      <c r="Y277" s="41"/>
      <c r="Z277" s="41"/>
      <c r="AA277" s="41"/>
      <c r="AB277" s="41"/>
      <c r="AC277" s="41"/>
      <c r="AD277" s="41"/>
      <c r="AE277" s="41"/>
      <c r="AR277" s="188" t="s">
        <v>788</v>
      </c>
      <c r="AT277" s="188" t="s">
        <v>331</v>
      </c>
      <c r="AU277" s="188" t="s">
        <v>79</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788</v>
      </c>
      <c r="BM277" s="188" t="s">
        <v>1736</v>
      </c>
    </row>
    <row r="278" s="2" customFormat="1">
      <c r="A278" s="41"/>
      <c r="B278" s="42"/>
      <c r="C278" s="41"/>
      <c r="D278" s="190" t="s">
        <v>338</v>
      </c>
      <c r="E278" s="41"/>
      <c r="F278" s="191" t="s">
        <v>1737</v>
      </c>
      <c r="G278" s="41"/>
      <c r="H278" s="41"/>
      <c r="I278" s="192"/>
      <c r="J278" s="41"/>
      <c r="K278" s="41"/>
      <c r="L278" s="42"/>
      <c r="M278" s="193"/>
      <c r="N278" s="194"/>
      <c r="O278" s="75"/>
      <c r="P278" s="75"/>
      <c r="Q278" s="75"/>
      <c r="R278" s="75"/>
      <c r="S278" s="75"/>
      <c r="T278" s="76"/>
      <c r="U278" s="41"/>
      <c r="V278" s="41"/>
      <c r="W278" s="41"/>
      <c r="X278" s="41"/>
      <c r="Y278" s="41"/>
      <c r="Z278" s="41"/>
      <c r="AA278" s="41"/>
      <c r="AB278" s="41"/>
      <c r="AC278" s="41"/>
      <c r="AD278" s="41"/>
      <c r="AE278" s="41"/>
      <c r="AT278" s="22" t="s">
        <v>338</v>
      </c>
      <c r="AU278" s="22" t="s">
        <v>79</v>
      </c>
    </row>
    <row r="279" s="2" customFormat="1" ht="37.8" customHeight="1">
      <c r="A279" s="41"/>
      <c r="B279" s="176"/>
      <c r="C279" s="177" t="s">
        <v>570</v>
      </c>
      <c r="D279" s="177" t="s">
        <v>331</v>
      </c>
      <c r="E279" s="178" t="s">
        <v>1738</v>
      </c>
      <c r="F279" s="179" t="s">
        <v>1739</v>
      </c>
      <c r="G279" s="180" t="s">
        <v>476</v>
      </c>
      <c r="H279" s="181">
        <v>30.600000000000001</v>
      </c>
      <c r="I279" s="182"/>
      <c r="J279" s="183">
        <f>ROUND(I279*H279,2)</f>
        <v>0</v>
      </c>
      <c r="K279" s="179" t="s">
        <v>335</v>
      </c>
      <c r="L279" s="42"/>
      <c r="M279" s="184" t="s">
        <v>3</v>
      </c>
      <c r="N279" s="185" t="s">
        <v>40</v>
      </c>
      <c r="O279" s="75"/>
      <c r="P279" s="186">
        <f>O279*H279</f>
        <v>0</v>
      </c>
      <c r="Q279" s="186">
        <v>0</v>
      </c>
      <c r="R279" s="186">
        <f>Q279*H279</f>
        <v>0</v>
      </c>
      <c r="S279" s="186">
        <v>0</v>
      </c>
      <c r="T279" s="187">
        <f>S279*H279</f>
        <v>0</v>
      </c>
      <c r="U279" s="41"/>
      <c r="V279" s="41"/>
      <c r="W279" s="41"/>
      <c r="X279" s="41"/>
      <c r="Y279" s="41"/>
      <c r="Z279" s="41"/>
      <c r="AA279" s="41"/>
      <c r="AB279" s="41"/>
      <c r="AC279" s="41"/>
      <c r="AD279" s="41"/>
      <c r="AE279" s="41"/>
      <c r="AR279" s="188" t="s">
        <v>788</v>
      </c>
      <c r="AT279" s="188" t="s">
        <v>331</v>
      </c>
      <c r="AU279" s="188" t="s">
        <v>79</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788</v>
      </c>
      <c r="BM279" s="188" t="s">
        <v>1740</v>
      </c>
    </row>
    <row r="280" s="2" customFormat="1">
      <c r="A280" s="41"/>
      <c r="B280" s="42"/>
      <c r="C280" s="41"/>
      <c r="D280" s="190" t="s">
        <v>338</v>
      </c>
      <c r="E280" s="41"/>
      <c r="F280" s="191" t="s">
        <v>1741</v>
      </c>
      <c r="G280" s="41"/>
      <c r="H280" s="41"/>
      <c r="I280" s="192"/>
      <c r="J280" s="41"/>
      <c r="K280" s="41"/>
      <c r="L280" s="42"/>
      <c r="M280" s="193"/>
      <c r="N280" s="194"/>
      <c r="O280" s="75"/>
      <c r="P280" s="75"/>
      <c r="Q280" s="75"/>
      <c r="R280" s="75"/>
      <c r="S280" s="75"/>
      <c r="T280" s="76"/>
      <c r="U280" s="41"/>
      <c r="V280" s="41"/>
      <c r="W280" s="41"/>
      <c r="X280" s="41"/>
      <c r="Y280" s="41"/>
      <c r="Z280" s="41"/>
      <c r="AA280" s="41"/>
      <c r="AB280" s="41"/>
      <c r="AC280" s="41"/>
      <c r="AD280" s="41"/>
      <c r="AE280" s="41"/>
      <c r="AT280" s="22" t="s">
        <v>338</v>
      </c>
      <c r="AU280" s="22" t="s">
        <v>79</v>
      </c>
    </row>
    <row r="281" s="2" customFormat="1" ht="24.15" customHeight="1">
      <c r="A281" s="41"/>
      <c r="B281" s="176"/>
      <c r="C281" s="177" t="s">
        <v>1742</v>
      </c>
      <c r="D281" s="177" t="s">
        <v>331</v>
      </c>
      <c r="E281" s="178" t="s">
        <v>1743</v>
      </c>
      <c r="F281" s="179" t="s">
        <v>1744</v>
      </c>
      <c r="G281" s="180" t="s">
        <v>476</v>
      </c>
      <c r="H281" s="181">
        <v>11.5</v>
      </c>
      <c r="I281" s="182"/>
      <c r="J281" s="183">
        <f>ROUND(I281*H281,2)</f>
        <v>0</v>
      </c>
      <c r="K281" s="179" t="s">
        <v>335</v>
      </c>
      <c r="L281" s="42"/>
      <c r="M281" s="184" t="s">
        <v>3</v>
      </c>
      <c r="N281" s="185" t="s">
        <v>40</v>
      </c>
      <c r="O281" s="75"/>
      <c r="P281" s="186">
        <f>O281*H281</f>
        <v>0</v>
      </c>
      <c r="Q281" s="186">
        <v>0</v>
      </c>
      <c r="R281" s="186">
        <f>Q281*H281</f>
        <v>0</v>
      </c>
      <c r="S281" s="186">
        <v>0</v>
      </c>
      <c r="T281" s="187">
        <f>S281*H281</f>
        <v>0</v>
      </c>
      <c r="U281" s="41"/>
      <c r="V281" s="41"/>
      <c r="W281" s="41"/>
      <c r="X281" s="41"/>
      <c r="Y281" s="41"/>
      <c r="Z281" s="41"/>
      <c r="AA281" s="41"/>
      <c r="AB281" s="41"/>
      <c r="AC281" s="41"/>
      <c r="AD281" s="41"/>
      <c r="AE281" s="41"/>
      <c r="AR281" s="188" t="s">
        <v>788</v>
      </c>
      <c r="AT281" s="188" t="s">
        <v>331</v>
      </c>
      <c r="AU281" s="188" t="s">
        <v>79</v>
      </c>
      <c r="AY281" s="22" t="s">
        <v>328</v>
      </c>
      <c r="BE281" s="189">
        <f>IF(N281="základní",J281,0)</f>
        <v>0</v>
      </c>
      <c r="BF281" s="189">
        <f>IF(N281="snížená",J281,0)</f>
        <v>0</v>
      </c>
      <c r="BG281" s="189">
        <f>IF(N281="zákl. přenesená",J281,0)</f>
        <v>0</v>
      </c>
      <c r="BH281" s="189">
        <f>IF(N281="sníž. přenesená",J281,0)</f>
        <v>0</v>
      </c>
      <c r="BI281" s="189">
        <f>IF(N281="nulová",J281,0)</f>
        <v>0</v>
      </c>
      <c r="BJ281" s="22" t="s">
        <v>76</v>
      </c>
      <c r="BK281" s="189">
        <f>ROUND(I281*H281,2)</f>
        <v>0</v>
      </c>
      <c r="BL281" s="22" t="s">
        <v>788</v>
      </c>
      <c r="BM281" s="188" t="s">
        <v>1745</v>
      </c>
    </row>
    <row r="282" s="2" customFormat="1">
      <c r="A282" s="41"/>
      <c r="B282" s="42"/>
      <c r="C282" s="41"/>
      <c r="D282" s="190" t="s">
        <v>338</v>
      </c>
      <c r="E282" s="41"/>
      <c r="F282" s="191" t="s">
        <v>1746</v>
      </c>
      <c r="G282" s="41"/>
      <c r="H282" s="41"/>
      <c r="I282" s="192"/>
      <c r="J282" s="41"/>
      <c r="K282" s="41"/>
      <c r="L282" s="42"/>
      <c r="M282" s="193"/>
      <c r="N282" s="194"/>
      <c r="O282" s="75"/>
      <c r="P282" s="75"/>
      <c r="Q282" s="75"/>
      <c r="R282" s="75"/>
      <c r="S282" s="75"/>
      <c r="T282" s="76"/>
      <c r="U282" s="41"/>
      <c r="V282" s="41"/>
      <c r="W282" s="41"/>
      <c r="X282" s="41"/>
      <c r="Y282" s="41"/>
      <c r="Z282" s="41"/>
      <c r="AA282" s="41"/>
      <c r="AB282" s="41"/>
      <c r="AC282" s="41"/>
      <c r="AD282" s="41"/>
      <c r="AE282" s="41"/>
      <c r="AT282" s="22" t="s">
        <v>338</v>
      </c>
      <c r="AU282" s="22" t="s">
        <v>79</v>
      </c>
    </row>
    <row r="283" s="2" customFormat="1" ht="24.15" customHeight="1">
      <c r="A283" s="41"/>
      <c r="B283" s="176"/>
      <c r="C283" s="177" t="s">
        <v>1352</v>
      </c>
      <c r="D283" s="177" t="s">
        <v>331</v>
      </c>
      <c r="E283" s="178" t="s">
        <v>1747</v>
      </c>
      <c r="F283" s="179" t="s">
        <v>1748</v>
      </c>
      <c r="G283" s="180" t="s">
        <v>476</v>
      </c>
      <c r="H283" s="181">
        <v>13.699999999999999</v>
      </c>
      <c r="I283" s="182"/>
      <c r="J283" s="183">
        <f>ROUND(I283*H283,2)</f>
        <v>0</v>
      </c>
      <c r="K283" s="179" t="s">
        <v>335</v>
      </c>
      <c r="L283" s="42"/>
      <c r="M283" s="184" t="s">
        <v>3</v>
      </c>
      <c r="N283" s="185" t="s">
        <v>40</v>
      </c>
      <c r="O283" s="75"/>
      <c r="P283" s="186">
        <f>O283*H283</f>
        <v>0</v>
      </c>
      <c r="Q283" s="186">
        <v>0</v>
      </c>
      <c r="R283" s="186">
        <f>Q283*H283</f>
        <v>0</v>
      </c>
      <c r="S283" s="186">
        <v>0</v>
      </c>
      <c r="T283" s="187">
        <f>S283*H283</f>
        <v>0</v>
      </c>
      <c r="U283" s="41"/>
      <c r="V283" s="41"/>
      <c r="W283" s="41"/>
      <c r="X283" s="41"/>
      <c r="Y283" s="41"/>
      <c r="Z283" s="41"/>
      <c r="AA283" s="41"/>
      <c r="AB283" s="41"/>
      <c r="AC283" s="41"/>
      <c r="AD283" s="41"/>
      <c r="AE283" s="41"/>
      <c r="AR283" s="188" t="s">
        <v>788</v>
      </c>
      <c r="AT283" s="188" t="s">
        <v>331</v>
      </c>
      <c r="AU283" s="188" t="s">
        <v>79</v>
      </c>
      <c r="AY283" s="22" t="s">
        <v>328</v>
      </c>
      <c r="BE283" s="189">
        <f>IF(N283="základní",J283,0)</f>
        <v>0</v>
      </c>
      <c r="BF283" s="189">
        <f>IF(N283="snížená",J283,0)</f>
        <v>0</v>
      </c>
      <c r="BG283" s="189">
        <f>IF(N283="zákl. přenesená",J283,0)</f>
        <v>0</v>
      </c>
      <c r="BH283" s="189">
        <f>IF(N283="sníž. přenesená",J283,0)</f>
        <v>0</v>
      </c>
      <c r="BI283" s="189">
        <f>IF(N283="nulová",J283,0)</f>
        <v>0</v>
      </c>
      <c r="BJ283" s="22" t="s">
        <v>76</v>
      </c>
      <c r="BK283" s="189">
        <f>ROUND(I283*H283,2)</f>
        <v>0</v>
      </c>
      <c r="BL283" s="22" t="s">
        <v>788</v>
      </c>
      <c r="BM283" s="188" t="s">
        <v>1749</v>
      </c>
    </row>
    <row r="284" s="2" customFormat="1">
      <c r="A284" s="41"/>
      <c r="B284" s="42"/>
      <c r="C284" s="41"/>
      <c r="D284" s="190" t="s">
        <v>338</v>
      </c>
      <c r="E284" s="41"/>
      <c r="F284" s="191" t="s">
        <v>1750</v>
      </c>
      <c r="G284" s="41"/>
      <c r="H284" s="41"/>
      <c r="I284" s="192"/>
      <c r="J284" s="41"/>
      <c r="K284" s="41"/>
      <c r="L284" s="42"/>
      <c r="M284" s="193"/>
      <c r="N284" s="194"/>
      <c r="O284" s="75"/>
      <c r="P284" s="75"/>
      <c r="Q284" s="75"/>
      <c r="R284" s="75"/>
      <c r="S284" s="75"/>
      <c r="T284" s="76"/>
      <c r="U284" s="41"/>
      <c r="V284" s="41"/>
      <c r="W284" s="41"/>
      <c r="X284" s="41"/>
      <c r="Y284" s="41"/>
      <c r="Z284" s="41"/>
      <c r="AA284" s="41"/>
      <c r="AB284" s="41"/>
      <c r="AC284" s="41"/>
      <c r="AD284" s="41"/>
      <c r="AE284" s="41"/>
      <c r="AT284" s="22" t="s">
        <v>338</v>
      </c>
      <c r="AU284" s="22" t="s">
        <v>79</v>
      </c>
    </row>
    <row r="285" s="2" customFormat="1" ht="24.15" customHeight="1">
      <c r="A285" s="41"/>
      <c r="B285" s="176"/>
      <c r="C285" s="177" t="s">
        <v>1751</v>
      </c>
      <c r="D285" s="177" t="s">
        <v>331</v>
      </c>
      <c r="E285" s="178" t="s">
        <v>1752</v>
      </c>
      <c r="F285" s="179" t="s">
        <v>1753</v>
      </c>
      <c r="G285" s="180" t="s">
        <v>476</v>
      </c>
      <c r="H285" s="181">
        <v>11.5</v>
      </c>
      <c r="I285" s="182"/>
      <c r="J285" s="183">
        <f>ROUND(I285*H285,2)</f>
        <v>0</v>
      </c>
      <c r="K285" s="179" t="s">
        <v>335</v>
      </c>
      <c r="L285" s="42"/>
      <c r="M285" s="184" t="s">
        <v>3</v>
      </c>
      <c r="N285" s="185" t="s">
        <v>40</v>
      </c>
      <c r="O285" s="75"/>
      <c r="P285" s="186">
        <f>O285*H285</f>
        <v>0</v>
      </c>
      <c r="Q285" s="186">
        <v>0</v>
      </c>
      <c r="R285" s="186">
        <f>Q285*H285</f>
        <v>0</v>
      </c>
      <c r="S285" s="186">
        <v>0</v>
      </c>
      <c r="T285" s="187">
        <f>S285*H285</f>
        <v>0</v>
      </c>
      <c r="U285" s="41"/>
      <c r="V285" s="41"/>
      <c r="W285" s="41"/>
      <c r="X285" s="41"/>
      <c r="Y285" s="41"/>
      <c r="Z285" s="41"/>
      <c r="AA285" s="41"/>
      <c r="AB285" s="41"/>
      <c r="AC285" s="41"/>
      <c r="AD285" s="41"/>
      <c r="AE285" s="41"/>
      <c r="AR285" s="188" t="s">
        <v>788</v>
      </c>
      <c r="AT285" s="188" t="s">
        <v>331</v>
      </c>
      <c r="AU285" s="188" t="s">
        <v>79</v>
      </c>
      <c r="AY285" s="22" t="s">
        <v>328</v>
      </c>
      <c r="BE285" s="189">
        <f>IF(N285="základní",J285,0)</f>
        <v>0</v>
      </c>
      <c r="BF285" s="189">
        <f>IF(N285="snížená",J285,0)</f>
        <v>0</v>
      </c>
      <c r="BG285" s="189">
        <f>IF(N285="zákl. přenesená",J285,0)</f>
        <v>0</v>
      </c>
      <c r="BH285" s="189">
        <f>IF(N285="sníž. přenesená",J285,0)</f>
        <v>0</v>
      </c>
      <c r="BI285" s="189">
        <f>IF(N285="nulová",J285,0)</f>
        <v>0</v>
      </c>
      <c r="BJ285" s="22" t="s">
        <v>76</v>
      </c>
      <c r="BK285" s="189">
        <f>ROUND(I285*H285,2)</f>
        <v>0</v>
      </c>
      <c r="BL285" s="22" t="s">
        <v>788</v>
      </c>
      <c r="BM285" s="188" t="s">
        <v>1754</v>
      </c>
    </row>
    <row r="286" s="2" customFormat="1">
      <c r="A286" s="41"/>
      <c r="B286" s="42"/>
      <c r="C286" s="41"/>
      <c r="D286" s="190" t="s">
        <v>338</v>
      </c>
      <c r="E286" s="41"/>
      <c r="F286" s="191" t="s">
        <v>1755</v>
      </c>
      <c r="G286" s="41"/>
      <c r="H286" s="41"/>
      <c r="I286" s="192"/>
      <c r="J286" s="41"/>
      <c r="K286" s="41"/>
      <c r="L286" s="42"/>
      <c r="M286" s="193"/>
      <c r="N286" s="194"/>
      <c r="O286" s="75"/>
      <c r="P286" s="75"/>
      <c r="Q286" s="75"/>
      <c r="R286" s="75"/>
      <c r="S286" s="75"/>
      <c r="T286" s="76"/>
      <c r="U286" s="41"/>
      <c r="V286" s="41"/>
      <c r="W286" s="41"/>
      <c r="X286" s="41"/>
      <c r="Y286" s="41"/>
      <c r="Z286" s="41"/>
      <c r="AA286" s="41"/>
      <c r="AB286" s="41"/>
      <c r="AC286" s="41"/>
      <c r="AD286" s="41"/>
      <c r="AE286" s="41"/>
      <c r="AT286" s="22" t="s">
        <v>338</v>
      </c>
      <c r="AU286" s="22" t="s">
        <v>79</v>
      </c>
    </row>
    <row r="287" s="2" customFormat="1" ht="24.15" customHeight="1">
      <c r="A287" s="41"/>
      <c r="B287" s="176"/>
      <c r="C287" s="177" t="s">
        <v>1355</v>
      </c>
      <c r="D287" s="177" t="s">
        <v>331</v>
      </c>
      <c r="E287" s="178" t="s">
        <v>1756</v>
      </c>
      <c r="F287" s="179" t="s">
        <v>1757</v>
      </c>
      <c r="G287" s="180" t="s">
        <v>476</v>
      </c>
      <c r="H287" s="181">
        <v>13.699999999999999</v>
      </c>
      <c r="I287" s="182"/>
      <c r="J287" s="183">
        <f>ROUND(I287*H287,2)</f>
        <v>0</v>
      </c>
      <c r="K287" s="179" t="s">
        <v>335</v>
      </c>
      <c r="L287" s="42"/>
      <c r="M287" s="184" t="s">
        <v>3</v>
      </c>
      <c r="N287" s="185" t="s">
        <v>40</v>
      </c>
      <c r="O287" s="75"/>
      <c r="P287" s="186">
        <f>O287*H287</f>
        <v>0</v>
      </c>
      <c r="Q287" s="186">
        <v>0</v>
      </c>
      <c r="R287" s="186">
        <f>Q287*H287</f>
        <v>0</v>
      </c>
      <c r="S287" s="186">
        <v>0</v>
      </c>
      <c r="T287" s="187">
        <f>S287*H287</f>
        <v>0</v>
      </c>
      <c r="U287" s="41"/>
      <c r="V287" s="41"/>
      <c r="W287" s="41"/>
      <c r="X287" s="41"/>
      <c r="Y287" s="41"/>
      <c r="Z287" s="41"/>
      <c r="AA287" s="41"/>
      <c r="AB287" s="41"/>
      <c r="AC287" s="41"/>
      <c r="AD287" s="41"/>
      <c r="AE287" s="41"/>
      <c r="AR287" s="188" t="s">
        <v>788</v>
      </c>
      <c r="AT287" s="188" t="s">
        <v>331</v>
      </c>
      <c r="AU287" s="188" t="s">
        <v>79</v>
      </c>
      <c r="AY287" s="22" t="s">
        <v>328</v>
      </c>
      <c r="BE287" s="189">
        <f>IF(N287="základní",J287,0)</f>
        <v>0</v>
      </c>
      <c r="BF287" s="189">
        <f>IF(N287="snížená",J287,0)</f>
        <v>0</v>
      </c>
      <c r="BG287" s="189">
        <f>IF(N287="zákl. přenesená",J287,0)</f>
        <v>0</v>
      </c>
      <c r="BH287" s="189">
        <f>IF(N287="sníž. přenesená",J287,0)</f>
        <v>0</v>
      </c>
      <c r="BI287" s="189">
        <f>IF(N287="nulová",J287,0)</f>
        <v>0</v>
      </c>
      <c r="BJ287" s="22" t="s">
        <v>76</v>
      </c>
      <c r="BK287" s="189">
        <f>ROUND(I287*H287,2)</f>
        <v>0</v>
      </c>
      <c r="BL287" s="22" t="s">
        <v>788</v>
      </c>
      <c r="BM287" s="188" t="s">
        <v>1758</v>
      </c>
    </row>
    <row r="288" s="2" customFormat="1">
      <c r="A288" s="41"/>
      <c r="B288" s="42"/>
      <c r="C288" s="41"/>
      <c r="D288" s="190" t="s">
        <v>338</v>
      </c>
      <c r="E288" s="41"/>
      <c r="F288" s="191" t="s">
        <v>1759</v>
      </c>
      <c r="G288" s="41"/>
      <c r="H288" s="41"/>
      <c r="I288" s="192"/>
      <c r="J288" s="41"/>
      <c r="K288" s="41"/>
      <c r="L288" s="42"/>
      <c r="M288" s="193"/>
      <c r="N288" s="194"/>
      <c r="O288" s="75"/>
      <c r="P288" s="75"/>
      <c r="Q288" s="75"/>
      <c r="R288" s="75"/>
      <c r="S288" s="75"/>
      <c r="T288" s="76"/>
      <c r="U288" s="41"/>
      <c r="V288" s="41"/>
      <c r="W288" s="41"/>
      <c r="X288" s="41"/>
      <c r="Y288" s="41"/>
      <c r="Z288" s="41"/>
      <c r="AA288" s="41"/>
      <c r="AB288" s="41"/>
      <c r="AC288" s="41"/>
      <c r="AD288" s="41"/>
      <c r="AE288" s="41"/>
      <c r="AT288" s="22" t="s">
        <v>338</v>
      </c>
      <c r="AU288" s="22" t="s">
        <v>79</v>
      </c>
    </row>
    <row r="289" s="2" customFormat="1" ht="24.15" customHeight="1">
      <c r="A289" s="41"/>
      <c r="B289" s="176"/>
      <c r="C289" s="177" t="s">
        <v>1760</v>
      </c>
      <c r="D289" s="177" t="s">
        <v>331</v>
      </c>
      <c r="E289" s="178" t="s">
        <v>1761</v>
      </c>
      <c r="F289" s="179" t="s">
        <v>1762</v>
      </c>
      <c r="G289" s="180" t="s">
        <v>476</v>
      </c>
      <c r="H289" s="181">
        <v>11.5</v>
      </c>
      <c r="I289" s="182"/>
      <c r="J289" s="183">
        <f>ROUND(I289*H289,2)</f>
        <v>0</v>
      </c>
      <c r="K289" s="179" t="s">
        <v>335</v>
      </c>
      <c r="L289" s="42"/>
      <c r="M289" s="184" t="s">
        <v>3</v>
      </c>
      <c r="N289" s="185" t="s">
        <v>40</v>
      </c>
      <c r="O289" s="75"/>
      <c r="P289" s="186">
        <f>O289*H289</f>
        <v>0</v>
      </c>
      <c r="Q289" s="186">
        <v>0</v>
      </c>
      <c r="R289" s="186">
        <f>Q289*H289</f>
        <v>0</v>
      </c>
      <c r="S289" s="186">
        <v>0</v>
      </c>
      <c r="T289" s="187">
        <f>S289*H289</f>
        <v>0</v>
      </c>
      <c r="U289" s="41"/>
      <c r="V289" s="41"/>
      <c r="W289" s="41"/>
      <c r="X289" s="41"/>
      <c r="Y289" s="41"/>
      <c r="Z289" s="41"/>
      <c r="AA289" s="41"/>
      <c r="AB289" s="41"/>
      <c r="AC289" s="41"/>
      <c r="AD289" s="41"/>
      <c r="AE289" s="41"/>
      <c r="AR289" s="188" t="s">
        <v>788</v>
      </c>
      <c r="AT289" s="188" t="s">
        <v>331</v>
      </c>
      <c r="AU289" s="188" t="s">
        <v>79</v>
      </c>
      <c r="AY289" s="22" t="s">
        <v>328</v>
      </c>
      <c r="BE289" s="189">
        <f>IF(N289="základní",J289,0)</f>
        <v>0</v>
      </c>
      <c r="BF289" s="189">
        <f>IF(N289="snížená",J289,0)</f>
        <v>0</v>
      </c>
      <c r="BG289" s="189">
        <f>IF(N289="zákl. přenesená",J289,0)</f>
        <v>0</v>
      </c>
      <c r="BH289" s="189">
        <f>IF(N289="sníž. přenesená",J289,0)</f>
        <v>0</v>
      </c>
      <c r="BI289" s="189">
        <f>IF(N289="nulová",J289,0)</f>
        <v>0</v>
      </c>
      <c r="BJ289" s="22" t="s">
        <v>76</v>
      </c>
      <c r="BK289" s="189">
        <f>ROUND(I289*H289,2)</f>
        <v>0</v>
      </c>
      <c r="BL289" s="22" t="s">
        <v>788</v>
      </c>
      <c r="BM289" s="188" t="s">
        <v>1763</v>
      </c>
    </row>
    <row r="290" s="2" customFormat="1">
      <c r="A290" s="41"/>
      <c r="B290" s="42"/>
      <c r="C290" s="41"/>
      <c r="D290" s="190" t="s">
        <v>338</v>
      </c>
      <c r="E290" s="41"/>
      <c r="F290" s="191" t="s">
        <v>1764</v>
      </c>
      <c r="G290" s="41"/>
      <c r="H290" s="41"/>
      <c r="I290" s="192"/>
      <c r="J290" s="41"/>
      <c r="K290" s="41"/>
      <c r="L290" s="42"/>
      <c r="M290" s="193"/>
      <c r="N290" s="194"/>
      <c r="O290" s="75"/>
      <c r="P290" s="75"/>
      <c r="Q290" s="75"/>
      <c r="R290" s="75"/>
      <c r="S290" s="75"/>
      <c r="T290" s="76"/>
      <c r="U290" s="41"/>
      <c r="V290" s="41"/>
      <c r="W290" s="41"/>
      <c r="X290" s="41"/>
      <c r="Y290" s="41"/>
      <c r="Z290" s="41"/>
      <c r="AA290" s="41"/>
      <c r="AB290" s="41"/>
      <c r="AC290" s="41"/>
      <c r="AD290" s="41"/>
      <c r="AE290" s="41"/>
      <c r="AT290" s="22" t="s">
        <v>338</v>
      </c>
      <c r="AU290" s="22" t="s">
        <v>79</v>
      </c>
    </row>
    <row r="291" s="2" customFormat="1" ht="24.15" customHeight="1">
      <c r="A291" s="41"/>
      <c r="B291" s="176"/>
      <c r="C291" s="177" t="s">
        <v>1358</v>
      </c>
      <c r="D291" s="177" t="s">
        <v>331</v>
      </c>
      <c r="E291" s="178" t="s">
        <v>1765</v>
      </c>
      <c r="F291" s="179" t="s">
        <v>1766</v>
      </c>
      <c r="G291" s="180" t="s">
        <v>476</v>
      </c>
      <c r="H291" s="181">
        <v>13.699999999999999</v>
      </c>
      <c r="I291" s="182"/>
      <c r="J291" s="183">
        <f>ROUND(I291*H291,2)</f>
        <v>0</v>
      </c>
      <c r="K291" s="179" t="s">
        <v>335</v>
      </c>
      <c r="L291" s="42"/>
      <c r="M291" s="184" t="s">
        <v>3</v>
      </c>
      <c r="N291" s="185" t="s">
        <v>40</v>
      </c>
      <c r="O291" s="75"/>
      <c r="P291" s="186">
        <f>O291*H291</f>
        <v>0</v>
      </c>
      <c r="Q291" s="186">
        <v>0</v>
      </c>
      <c r="R291" s="186">
        <f>Q291*H291</f>
        <v>0</v>
      </c>
      <c r="S291" s="186">
        <v>0</v>
      </c>
      <c r="T291" s="187">
        <f>S291*H291</f>
        <v>0</v>
      </c>
      <c r="U291" s="41"/>
      <c r="V291" s="41"/>
      <c r="W291" s="41"/>
      <c r="X291" s="41"/>
      <c r="Y291" s="41"/>
      <c r="Z291" s="41"/>
      <c r="AA291" s="41"/>
      <c r="AB291" s="41"/>
      <c r="AC291" s="41"/>
      <c r="AD291" s="41"/>
      <c r="AE291" s="41"/>
      <c r="AR291" s="188" t="s">
        <v>788</v>
      </c>
      <c r="AT291" s="188" t="s">
        <v>331</v>
      </c>
      <c r="AU291" s="188" t="s">
        <v>79</v>
      </c>
      <c r="AY291" s="22" t="s">
        <v>328</v>
      </c>
      <c r="BE291" s="189">
        <f>IF(N291="základní",J291,0)</f>
        <v>0</v>
      </c>
      <c r="BF291" s="189">
        <f>IF(N291="snížená",J291,0)</f>
        <v>0</v>
      </c>
      <c r="BG291" s="189">
        <f>IF(N291="zákl. přenesená",J291,0)</f>
        <v>0</v>
      </c>
      <c r="BH291" s="189">
        <f>IF(N291="sníž. přenesená",J291,0)</f>
        <v>0</v>
      </c>
      <c r="BI291" s="189">
        <f>IF(N291="nulová",J291,0)</f>
        <v>0</v>
      </c>
      <c r="BJ291" s="22" t="s">
        <v>76</v>
      </c>
      <c r="BK291" s="189">
        <f>ROUND(I291*H291,2)</f>
        <v>0</v>
      </c>
      <c r="BL291" s="22" t="s">
        <v>788</v>
      </c>
      <c r="BM291" s="188" t="s">
        <v>1767</v>
      </c>
    </row>
    <row r="292" s="2" customFormat="1">
      <c r="A292" s="41"/>
      <c r="B292" s="42"/>
      <c r="C292" s="41"/>
      <c r="D292" s="190" t="s">
        <v>338</v>
      </c>
      <c r="E292" s="41"/>
      <c r="F292" s="191" t="s">
        <v>1768</v>
      </c>
      <c r="G292" s="41"/>
      <c r="H292" s="41"/>
      <c r="I292" s="192"/>
      <c r="J292" s="41"/>
      <c r="K292" s="41"/>
      <c r="L292" s="42"/>
      <c r="M292" s="193"/>
      <c r="N292" s="194"/>
      <c r="O292" s="75"/>
      <c r="P292" s="75"/>
      <c r="Q292" s="75"/>
      <c r="R292" s="75"/>
      <c r="S292" s="75"/>
      <c r="T292" s="76"/>
      <c r="U292" s="41"/>
      <c r="V292" s="41"/>
      <c r="W292" s="41"/>
      <c r="X292" s="41"/>
      <c r="Y292" s="41"/>
      <c r="Z292" s="41"/>
      <c r="AA292" s="41"/>
      <c r="AB292" s="41"/>
      <c r="AC292" s="41"/>
      <c r="AD292" s="41"/>
      <c r="AE292" s="41"/>
      <c r="AT292" s="22" t="s">
        <v>338</v>
      </c>
      <c r="AU292" s="22" t="s">
        <v>79</v>
      </c>
    </row>
    <row r="293" s="2" customFormat="1" ht="37.8" customHeight="1">
      <c r="A293" s="41"/>
      <c r="B293" s="176"/>
      <c r="C293" s="177" t="s">
        <v>1769</v>
      </c>
      <c r="D293" s="177" t="s">
        <v>331</v>
      </c>
      <c r="E293" s="178" t="s">
        <v>1770</v>
      </c>
      <c r="F293" s="179" t="s">
        <v>1771</v>
      </c>
      <c r="G293" s="180" t="s">
        <v>491</v>
      </c>
      <c r="H293" s="181">
        <v>7.9530000000000003</v>
      </c>
      <c r="I293" s="182"/>
      <c r="J293" s="183">
        <f>ROUND(I293*H293,2)</f>
        <v>0</v>
      </c>
      <c r="K293" s="179" t="s">
        <v>335</v>
      </c>
      <c r="L293" s="42"/>
      <c r="M293" s="184" t="s">
        <v>3</v>
      </c>
      <c r="N293" s="185" t="s">
        <v>40</v>
      </c>
      <c r="O293" s="75"/>
      <c r="P293" s="186">
        <f>O293*H293</f>
        <v>0</v>
      </c>
      <c r="Q293" s="186">
        <v>0</v>
      </c>
      <c r="R293" s="186">
        <f>Q293*H293</f>
        <v>0</v>
      </c>
      <c r="S293" s="186">
        <v>0</v>
      </c>
      <c r="T293" s="187">
        <f>S293*H293</f>
        <v>0</v>
      </c>
      <c r="U293" s="41"/>
      <c r="V293" s="41"/>
      <c r="W293" s="41"/>
      <c r="X293" s="41"/>
      <c r="Y293" s="41"/>
      <c r="Z293" s="41"/>
      <c r="AA293" s="41"/>
      <c r="AB293" s="41"/>
      <c r="AC293" s="41"/>
      <c r="AD293" s="41"/>
      <c r="AE293" s="41"/>
      <c r="AR293" s="188" t="s">
        <v>788</v>
      </c>
      <c r="AT293" s="188" t="s">
        <v>331</v>
      </c>
      <c r="AU293" s="188" t="s">
        <v>79</v>
      </c>
      <c r="AY293" s="22" t="s">
        <v>328</v>
      </c>
      <c r="BE293" s="189">
        <f>IF(N293="základní",J293,0)</f>
        <v>0</v>
      </c>
      <c r="BF293" s="189">
        <f>IF(N293="snížená",J293,0)</f>
        <v>0</v>
      </c>
      <c r="BG293" s="189">
        <f>IF(N293="zákl. přenesená",J293,0)</f>
        <v>0</v>
      </c>
      <c r="BH293" s="189">
        <f>IF(N293="sníž. přenesená",J293,0)</f>
        <v>0</v>
      </c>
      <c r="BI293" s="189">
        <f>IF(N293="nulová",J293,0)</f>
        <v>0</v>
      </c>
      <c r="BJ293" s="22" t="s">
        <v>76</v>
      </c>
      <c r="BK293" s="189">
        <f>ROUND(I293*H293,2)</f>
        <v>0</v>
      </c>
      <c r="BL293" s="22" t="s">
        <v>788</v>
      </c>
      <c r="BM293" s="188" t="s">
        <v>1772</v>
      </c>
    </row>
    <row r="294" s="2" customFormat="1">
      <c r="A294" s="41"/>
      <c r="B294" s="42"/>
      <c r="C294" s="41"/>
      <c r="D294" s="190" t="s">
        <v>338</v>
      </c>
      <c r="E294" s="41"/>
      <c r="F294" s="191" t="s">
        <v>1773</v>
      </c>
      <c r="G294" s="41"/>
      <c r="H294" s="41"/>
      <c r="I294" s="192"/>
      <c r="J294" s="41"/>
      <c r="K294" s="41"/>
      <c r="L294" s="42"/>
      <c r="M294" s="193"/>
      <c r="N294" s="194"/>
      <c r="O294" s="75"/>
      <c r="P294" s="75"/>
      <c r="Q294" s="75"/>
      <c r="R294" s="75"/>
      <c r="S294" s="75"/>
      <c r="T294" s="76"/>
      <c r="U294" s="41"/>
      <c r="V294" s="41"/>
      <c r="W294" s="41"/>
      <c r="X294" s="41"/>
      <c r="Y294" s="41"/>
      <c r="Z294" s="41"/>
      <c r="AA294" s="41"/>
      <c r="AB294" s="41"/>
      <c r="AC294" s="41"/>
      <c r="AD294" s="41"/>
      <c r="AE294" s="41"/>
      <c r="AT294" s="22" t="s">
        <v>338</v>
      </c>
      <c r="AU294" s="22" t="s">
        <v>79</v>
      </c>
    </row>
    <row r="295" s="13" customFormat="1">
      <c r="A295" s="13"/>
      <c r="B295" s="201"/>
      <c r="C295" s="13"/>
      <c r="D295" s="195" t="s">
        <v>442</v>
      </c>
      <c r="E295" s="202" t="s">
        <v>3</v>
      </c>
      <c r="F295" s="203" t="s">
        <v>1774</v>
      </c>
      <c r="G295" s="13"/>
      <c r="H295" s="204">
        <v>1.1519999999999999</v>
      </c>
      <c r="I295" s="205"/>
      <c r="J295" s="13"/>
      <c r="K295" s="13"/>
      <c r="L295" s="201"/>
      <c r="M295" s="206"/>
      <c r="N295" s="207"/>
      <c r="O295" s="207"/>
      <c r="P295" s="207"/>
      <c r="Q295" s="207"/>
      <c r="R295" s="207"/>
      <c r="S295" s="207"/>
      <c r="T295" s="208"/>
      <c r="U295" s="13"/>
      <c r="V295" s="13"/>
      <c r="W295" s="13"/>
      <c r="X295" s="13"/>
      <c r="Y295" s="13"/>
      <c r="Z295" s="13"/>
      <c r="AA295" s="13"/>
      <c r="AB295" s="13"/>
      <c r="AC295" s="13"/>
      <c r="AD295" s="13"/>
      <c r="AE295" s="13"/>
      <c r="AT295" s="202" t="s">
        <v>442</v>
      </c>
      <c r="AU295" s="202" t="s">
        <v>79</v>
      </c>
      <c r="AV295" s="13" t="s">
        <v>79</v>
      </c>
      <c r="AW295" s="13" t="s">
        <v>31</v>
      </c>
      <c r="AX295" s="13" t="s">
        <v>69</v>
      </c>
      <c r="AY295" s="202" t="s">
        <v>328</v>
      </c>
    </row>
    <row r="296" s="13" customFormat="1">
      <c r="A296" s="13"/>
      <c r="B296" s="201"/>
      <c r="C296" s="13"/>
      <c r="D296" s="195" t="s">
        <v>442</v>
      </c>
      <c r="E296" s="202" t="s">
        <v>3</v>
      </c>
      <c r="F296" s="203" t="s">
        <v>1775</v>
      </c>
      <c r="G296" s="13"/>
      <c r="H296" s="204">
        <v>1.728</v>
      </c>
      <c r="I296" s="205"/>
      <c r="J296" s="13"/>
      <c r="K296" s="13"/>
      <c r="L296" s="201"/>
      <c r="M296" s="206"/>
      <c r="N296" s="207"/>
      <c r="O296" s="207"/>
      <c r="P296" s="207"/>
      <c r="Q296" s="207"/>
      <c r="R296" s="207"/>
      <c r="S296" s="207"/>
      <c r="T296" s="208"/>
      <c r="U296" s="13"/>
      <c r="V296" s="13"/>
      <c r="W296" s="13"/>
      <c r="X296" s="13"/>
      <c r="Y296" s="13"/>
      <c r="Z296" s="13"/>
      <c r="AA296" s="13"/>
      <c r="AB296" s="13"/>
      <c r="AC296" s="13"/>
      <c r="AD296" s="13"/>
      <c r="AE296" s="13"/>
      <c r="AT296" s="202" t="s">
        <v>442</v>
      </c>
      <c r="AU296" s="202" t="s">
        <v>79</v>
      </c>
      <c r="AV296" s="13" t="s">
        <v>79</v>
      </c>
      <c r="AW296" s="13" t="s">
        <v>31</v>
      </c>
      <c r="AX296" s="13" t="s">
        <v>69</v>
      </c>
      <c r="AY296" s="202" t="s">
        <v>328</v>
      </c>
    </row>
    <row r="297" s="13" customFormat="1">
      <c r="A297" s="13"/>
      <c r="B297" s="201"/>
      <c r="C297" s="13"/>
      <c r="D297" s="195" t="s">
        <v>442</v>
      </c>
      <c r="E297" s="202" t="s">
        <v>3</v>
      </c>
      <c r="F297" s="203" t="s">
        <v>1776</v>
      </c>
      <c r="G297" s="13"/>
      <c r="H297" s="204">
        <v>2.1419999999999999</v>
      </c>
      <c r="I297" s="205"/>
      <c r="J297" s="13"/>
      <c r="K297" s="13"/>
      <c r="L297" s="201"/>
      <c r="M297" s="206"/>
      <c r="N297" s="207"/>
      <c r="O297" s="207"/>
      <c r="P297" s="207"/>
      <c r="Q297" s="207"/>
      <c r="R297" s="207"/>
      <c r="S297" s="207"/>
      <c r="T297" s="208"/>
      <c r="U297" s="13"/>
      <c r="V297" s="13"/>
      <c r="W297" s="13"/>
      <c r="X297" s="13"/>
      <c r="Y297" s="13"/>
      <c r="Z297" s="13"/>
      <c r="AA297" s="13"/>
      <c r="AB297" s="13"/>
      <c r="AC297" s="13"/>
      <c r="AD297" s="13"/>
      <c r="AE297" s="13"/>
      <c r="AT297" s="202" t="s">
        <v>442</v>
      </c>
      <c r="AU297" s="202" t="s">
        <v>79</v>
      </c>
      <c r="AV297" s="13" t="s">
        <v>79</v>
      </c>
      <c r="AW297" s="13" t="s">
        <v>31</v>
      </c>
      <c r="AX297" s="13" t="s">
        <v>69</v>
      </c>
      <c r="AY297" s="202" t="s">
        <v>328</v>
      </c>
    </row>
    <row r="298" s="13" customFormat="1">
      <c r="A298" s="13"/>
      <c r="B298" s="201"/>
      <c r="C298" s="13"/>
      <c r="D298" s="195" t="s">
        <v>442</v>
      </c>
      <c r="E298" s="202" t="s">
        <v>3</v>
      </c>
      <c r="F298" s="203" t="s">
        <v>1777</v>
      </c>
      <c r="G298" s="13"/>
      <c r="H298" s="204">
        <v>1.1499999999999999</v>
      </c>
      <c r="I298" s="205"/>
      <c r="J298" s="13"/>
      <c r="K298" s="13"/>
      <c r="L298" s="201"/>
      <c r="M298" s="206"/>
      <c r="N298" s="207"/>
      <c r="O298" s="207"/>
      <c r="P298" s="207"/>
      <c r="Q298" s="207"/>
      <c r="R298" s="207"/>
      <c r="S298" s="207"/>
      <c r="T298" s="208"/>
      <c r="U298" s="13"/>
      <c r="V298" s="13"/>
      <c r="W298" s="13"/>
      <c r="X298" s="13"/>
      <c r="Y298" s="13"/>
      <c r="Z298" s="13"/>
      <c r="AA298" s="13"/>
      <c r="AB298" s="13"/>
      <c r="AC298" s="13"/>
      <c r="AD298" s="13"/>
      <c r="AE298" s="13"/>
      <c r="AT298" s="202" t="s">
        <v>442</v>
      </c>
      <c r="AU298" s="202" t="s">
        <v>79</v>
      </c>
      <c r="AV298" s="13" t="s">
        <v>79</v>
      </c>
      <c r="AW298" s="13" t="s">
        <v>31</v>
      </c>
      <c r="AX298" s="13" t="s">
        <v>69</v>
      </c>
      <c r="AY298" s="202" t="s">
        <v>328</v>
      </c>
    </row>
    <row r="299" s="13" customFormat="1">
      <c r="A299" s="13"/>
      <c r="B299" s="201"/>
      <c r="C299" s="13"/>
      <c r="D299" s="195" t="s">
        <v>442</v>
      </c>
      <c r="E299" s="202" t="s">
        <v>3</v>
      </c>
      <c r="F299" s="203" t="s">
        <v>1778</v>
      </c>
      <c r="G299" s="13"/>
      <c r="H299" s="204">
        <v>1.7809999999999999</v>
      </c>
      <c r="I299" s="205"/>
      <c r="J299" s="13"/>
      <c r="K299" s="13"/>
      <c r="L299" s="201"/>
      <c r="M299" s="206"/>
      <c r="N299" s="207"/>
      <c r="O299" s="207"/>
      <c r="P299" s="207"/>
      <c r="Q299" s="207"/>
      <c r="R299" s="207"/>
      <c r="S299" s="207"/>
      <c r="T299" s="208"/>
      <c r="U299" s="13"/>
      <c r="V299" s="13"/>
      <c r="W299" s="13"/>
      <c r="X299" s="13"/>
      <c r="Y299" s="13"/>
      <c r="Z299" s="13"/>
      <c r="AA299" s="13"/>
      <c r="AB299" s="13"/>
      <c r="AC299" s="13"/>
      <c r="AD299" s="13"/>
      <c r="AE299" s="13"/>
      <c r="AT299" s="202" t="s">
        <v>442</v>
      </c>
      <c r="AU299" s="202" t="s">
        <v>79</v>
      </c>
      <c r="AV299" s="13" t="s">
        <v>79</v>
      </c>
      <c r="AW299" s="13" t="s">
        <v>31</v>
      </c>
      <c r="AX299" s="13" t="s">
        <v>69</v>
      </c>
      <c r="AY299" s="202" t="s">
        <v>328</v>
      </c>
    </row>
    <row r="300" s="14" customFormat="1">
      <c r="A300" s="14"/>
      <c r="B300" s="209"/>
      <c r="C300" s="14"/>
      <c r="D300" s="195" t="s">
        <v>442</v>
      </c>
      <c r="E300" s="210" t="s">
        <v>3</v>
      </c>
      <c r="F300" s="211" t="s">
        <v>452</v>
      </c>
      <c r="G300" s="14"/>
      <c r="H300" s="212">
        <v>7.9530000000000003</v>
      </c>
      <c r="I300" s="213"/>
      <c r="J300" s="14"/>
      <c r="K300" s="14"/>
      <c r="L300" s="209"/>
      <c r="M300" s="214"/>
      <c r="N300" s="215"/>
      <c r="O300" s="215"/>
      <c r="P300" s="215"/>
      <c r="Q300" s="215"/>
      <c r="R300" s="215"/>
      <c r="S300" s="215"/>
      <c r="T300" s="216"/>
      <c r="U300" s="14"/>
      <c r="V300" s="14"/>
      <c r="W300" s="14"/>
      <c r="X300" s="14"/>
      <c r="Y300" s="14"/>
      <c r="Z300" s="14"/>
      <c r="AA300" s="14"/>
      <c r="AB300" s="14"/>
      <c r="AC300" s="14"/>
      <c r="AD300" s="14"/>
      <c r="AE300" s="14"/>
      <c r="AT300" s="210" t="s">
        <v>442</v>
      </c>
      <c r="AU300" s="210" t="s">
        <v>79</v>
      </c>
      <c r="AV300" s="14" t="s">
        <v>113</v>
      </c>
      <c r="AW300" s="14" t="s">
        <v>31</v>
      </c>
      <c r="AX300" s="14" t="s">
        <v>76</v>
      </c>
      <c r="AY300" s="210" t="s">
        <v>328</v>
      </c>
    </row>
    <row r="301" s="2" customFormat="1" ht="37.8" customHeight="1">
      <c r="A301" s="41"/>
      <c r="B301" s="176"/>
      <c r="C301" s="177" t="s">
        <v>1361</v>
      </c>
      <c r="D301" s="177" t="s">
        <v>331</v>
      </c>
      <c r="E301" s="178" t="s">
        <v>1779</v>
      </c>
      <c r="F301" s="179" t="s">
        <v>1780</v>
      </c>
      <c r="G301" s="180" t="s">
        <v>491</v>
      </c>
      <c r="H301" s="181">
        <v>71.576999999999998</v>
      </c>
      <c r="I301" s="182"/>
      <c r="J301" s="183">
        <f>ROUND(I301*H301,2)</f>
        <v>0</v>
      </c>
      <c r="K301" s="179" t="s">
        <v>335</v>
      </c>
      <c r="L301" s="42"/>
      <c r="M301" s="184" t="s">
        <v>3</v>
      </c>
      <c r="N301" s="185" t="s">
        <v>40</v>
      </c>
      <c r="O301" s="75"/>
      <c r="P301" s="186">
        <f>O301*H301</f>
        <v>0</v>
      </c>
      <c r="Q301" s="186">
        <v>0</v>
      </c>
      <c r="R301" s="186">
        <f>Q301*H301</f>
        <v>0</v>
      </c>
      <c r="S301" s="186">
        <v>0</v>
      </c>
      <c r="T301" s="187">
        <f>S301*H301</f>
        <v>0</v>
      </c>
      <c r="U301" s="41"/>
      <c r="V301" s="41"/>
      <c r="W301" s="41"/>
      <c r="X301" s="41"/>
      <c r="Y301" s="41"/>
      <c r="Z301" s="41"/>
      <c r="AA301" s="41"/>
      <c r="AB301" s="41"/>
      <c r="AC301" s="41"/>
      <c r="AD301" s="41"/>
      <c r="AE301" s="41"/>
      <c r="AR301" s="188" t="s">
        <v>788</v>
      </c>
      <c r="AT301" s="188" t="s">
        <v>331</v>
      </c>
      <c r="AU301" s="188" t="s">
        <v>79</v>
      </c>
      <c r="AY301" s="22" t="s">
        <v>328</v>
      </c>
      <c r="BE301" s="189">
        <f>IF(N301="základní",J301,0)</f>
        <v>0</v>
      </c>
      <c r="BF301" s="189">
        <f>IF(N301="snížená",J301,0)</f>
        <v>0</v>
      </c>
      <c r="BG301" s="189">
        <f>IF(N301="zákl. přenesená",J301,0)</f>
        <v>0</v>
      </c>
      <c r="BH301" s="189">
        <f>IF(N301="sníž. přenesená",J301,0)</f>
        <v>0</v>
      </c>
      <c r="BI301" s="189">
        <f>IF(N301="nulová",J301,0)</f>
        <v>0</v>
      </c>
      <c r="BJ301" s="22" t="s">
        <v>76</v>
      </c>
      <c r="BK301" s="189">
        <f>ROUND(I301*H301,2)</f>
        <v>0</v>
      </c>
      <c r="BL301" s="22" t="s">
        <v>788</v>
      </c>
      <c r="BM301" s="188" t="s">
        <v>1781</v>
      </c>
    </row>
    <row r="302" s="2" customFormat="1">
      <c r="A302" s="41"/>
      <c r="B302" s="42"/>
      <c r="C302" s="41"/>
      <c r="D302" s="190" t="s">
        <v>338</v>
      </c>
      <c r="E302" s="41"/>
      <c r="F302" s="191" t="s">
        <v>1782</v>
      </c>
      <c r="G302" s="41"/>
      <c r="H302" s="41"/>
      <c r="I302" s="192"/>
      <c r="J302" s="41"/>
      <c r="K302" s="41"/>
      <c r="L302" s="42"/>
      <c r="M302" s="193"/>
      <c r="N302" s="194"/>
      <c r="O302" s="75"/>
      <c r="P302" s="75"/>
      <c r="Q302" s="75"/>
      <c r="R302" s="75"/>
      <c r="S302" s="75"/>
      <c r="T302" s="76"/>
      <c r="U302" s="41"/>
      <c r="V302" s="41"/>
      <c r="W302" s="41"/>
      <c r="X302" s="41"/>
      <c r="Y302" s="41"/>
      <c r="Z302" s="41"/>
      <c r="AA302" s="41"/>
      <c r="AB302" s="41"/>
      <c r="AC302" s="41"/>
      <c r="AD302" s="41"/>
      <c r="AE302" s="41"/>
      <c r="AT302" s="22" t="s">
        <v>338</v>
      </c>
      <c r="AU302" s="22" t="s">
        <v>79</v>
      </c>
    </row>
    <row r="303" s="2" customFormat="1" ht="16.5" customHeight="1">
      <c r="A303" s="41"/>
      <c r="B303" s="176"/>
      <c r="C303" s="177" t="s">
        <v>1783</v>
      </c>
      <c r="D303" s="177" t="s">
        <v>331</v>
      </c>
      <c r="E303" s="178" t="s">
        <v>1784</v>
      </c>
      <c r="F303" s="179" t="s">
        <v>1785</v>
      </c>
      <c r="G303" s="180" t="s">
        <v>491</v>
      </c>
      <c r="H303" s="181">
        <v>7.9530000000000003</v>
      </c>
      <c r="I303" s="182"/>
      <c r="J303" s="183">
        <f>ROUND(I303*H303,2)</f>
        <v>0</v>
      </c>
      <c r="K303" s="179" t="s">
        <v>335</v>
      </c>
      <c r="L303" s="42"/>
      <c r="M303" s="184" t="s">
        <v>3</v>
      </c>
      <c r="N303" s="185" t="s">
        <v>40</v>
      </c>
      <c r="O303" s="75"/>
      <c r="P303" s="186">
        <f>O303*H303</f>
        <v>0</v>
      </c>
      <c r="Q303" s="186">
        <v>0</v>
      </c>
      <c r="R303" s="186">
        <f>Q303*H303</f>
        <v>0</v>
      </c>
      <c r="S303" s="186">
        <v>0</v>
      </c>
      <c r="T303" s="187">
        <f>S303*H303</f>
        <v>0</v>
      </c>
      <c r="U303" s="41"/>
      <c r="V303" s="41"/>
      <c r="W303" s="41"/>
      <c r="X303" s="41"/>
      <c r="Y303" s="41"/>
      <c r="Z303" s="41"/>
      <c r="AA303" s="41"/>
      <c r="AB303" s="41"/>
      <c r="AC303" s="41"/>
      <c r="AD303" s="41"/>
      <c r="AE303" s="41"/>
      <c r="AR303" s="188" t="s">
        <v>788</v>
      </c>
      <c r="AT303" s="188" t="s">
        <v>331</v>
      </c>
      <c r="AU303" s="188" t="s">
        <v>79</v>
      </c>
      <c r="AY303" s="22" t="s">
        <v>328</v>
      </c>
      <c r="BE303" s="189">
        <f>IF(N303="základní",J303,0)</f>
        <v>0</v>
      </c>
      <c r="BF303" s="189">
        <f>IF(N303="snížená",J303,0)</f>
        <v>0</v>
      </c>
      <c r="BG303" s="189">
        <f>IF(N303="zákl. přenesená",J303,0)</f>
        <v>0</v>
      </c>
      <c r="BH303" s="189">
        <f>IF(N303="sníž. přenesená",J303,0)</f>
        <v>0</v>
      </c>
      <c r="BI303" s="189">
        <f>IF(N303="nulová",J303,0)</f>
        <v>0</v>
      </c>
      <c r="BJ303" s="22" t="s">
        <v>76</v>
      </c>
      <c r="BK303" s="189">
        <f>ROUND(I303*H303,2)</f>
        <v>0</v>
      </c>
      <c r="BL303" s="22" t="s">
        <v>788</v>
      </c>
      <c r="BM303" s="188" t="s">
        <v>1786</v>
      </c>
    </row>
    <row r="304" s="2" customFormat="1">
      <c r="A304" s="41"/>
      <c r="B304" s="42"/>
      <c r="C304" s="41"/>
      <c r="D304" s="190" t="s">
        <v>338</v>
      </c>
      <c r="E304" s="41"/>
      <c r="F304" s="191" t="s">
        <v>1787</v>
      </c>
      <c r="G304" s="41"/>
      <c r="H304" s="41"/>
      <c r="I304" s="192"/>
      <c r="J304" s="41"/>
      <c r="K304" s="41"/>
      <c r="L304" s="42"/>
      <c r="M304" s="193"/>
      <c r="N304" s="194"/>
      <c r="O304" s="75"/>
      <c r="P304" s="75"/>
      <c r="Q304" s="75"/>
      <c r="R304" s="75"/>
      <c r="S304" s="75"/>
      <c r="T304" s="76"/>
      <c r="U304" s="41"/>
      <c r="V304" s="41"/>
      <c r="W304" s="41"/>
      <c r="X304" s="41"/>
      <c r="Y304" s="41"/>
      <c r="Z304" s="41"/>
      <c r="AA304" s="41"/>
      <c r="AB304" s="41"/>
      <c r="AC304" s="41"/>
      <c r="AD304" s="41"/>
      <c r="AE304" s="41"/>
      <c r="AT304" s="22" t="s">
        <v>338</v>
      </c>
      <c r="AU304" s="22" t="s">
        <v>79</v>
      </c>
    </row>
    <row r="305" s="2" customFormat="1" ht="33" customHeight="1">
      <c r="A305" s="41"/>
      <c r="B305" s="176"/>
      <c r="C305" s="177" t="s">
        <v>1364</v>
      </c>
      <c r="D305" s="177" t="s">
        <v>331</v>
      </c>
      <c r="E305" s="178" t="s">
        <v>1788</v>
      </c>
      <c r="F305" s="179" t="s">
        <v>1789</v>
      </c>
      <c r="G305" s="180" t="s">
        <v>585</v>
      </c>
      <c r="H305" s="181">
        <v>14.315</v>
      </c>
      <c r="I305" s="182"/>
      <c r="J305" s="183">
        <f>ROUND(I305*H305,2)</f>
        <v>0</v>
      </c>
      <c r="K305" s="179" t="s">
        <v>335</v>
      </c>
      <c r="L305" s="42"/>
      <c r="M305" s="184" t="s">
        <v>3</v>
      </c>
      <c r="N305" s="185" t="s">
        <v>40</v>
      </c>
      <c r="O305" s="75"/>
      <c r="P305" s="186">
        <f>O305*H305</f>
        <v>0</v>
      </c>
      <c r="Q305" s="186">
        <v>0</v>
      </c>
      <c r="R305" s="186">
        <f>Q305*H305</f>
        <v>0</v>
      </c>
      <c r="S305" s="186">
        <v>0</v>
      </c>
      <c r="T305" s="187">
        <f>S305*H305</f>
        <v>0</v>
      </c>
      <c r="U305" s="41"/>
      <c r="V305" s="41"/>
      <c r="W305" s="41"/>
      <c r="X305" s="41"/>
      <c r="Y305" s="41"/>
      <c r="Z305" s="41"/>
      <c r="AA305" s="41"/>
      <c r="AB305" s="41"/>
      <c r="AC305" s="41"/>
      <c r="AD305" s="41"/>
      <c r="AE305" s="41"/>
      <c r="AR305" s="188" t="s">
        <v>788</v>
      </c>
      <c r="AT305" s="188" t="s">
        <v>331</v>
      </c>
      <c r="AU305" s="188" t="s">
        <v>79</v>
      </c>
      <c r="AY305" s="22" t="s">
        <v>328</v>
      </c>
      <c r="BE305" s="189">
        <f>IF(N305="základní",J305,0)</f>
        <v>0</v>
      </c>
      <c r="BF305" s="189">
        <f>IF(N305="snížená",J305,0)</f>
        <v>0</v>
      </c>
      <c r="BG305" s="189">
        <f>IF(N305="zákl. přenesená",J305,0)</f>
        <v>0</v>
      </c>
      <c r="BH305" s="189">
        <f>IF(N305="sníž. přenesená",J305,0)</f>
        <v>0</v>
      </c>
      <c r="BI305" s="189">
        <f>IF(N305="nulová",J305,0)</f>
        <v>0</v>
      </c>
      <c r="BJ305" s="22" t="s">
        <v>76</v>
      </c>
      <c r="BK305" s="189">
        <f>ROUND(I305*H305,2)</f>
        <v>0</v>
      </c>
      <c r="BL305" s="22" t="s">
        <v>788</v>
      </c>
      <c r="BM305" s="188" t="s">
        <v>1790</v>
      </c>
    </row>
    <row r="306" s="2" customFormat="1">
      <c r="A306" s="41"/>
      <c r="B306" s="42"/>
      <c r="C306" s="41"/>
      <c r="D306" s="190" t="s">
        <v>338</v>
      </c>
      <c r="E306" s="41"/>
      <c r="F306" s="191" t="s">
        <v>1791</v>
      </c>
      <c r="G306" s="41"/>
      <c r="H306" s="41"/>
      <c r="I306" s="192"/>
      <c r="J306" s="41"/>
      <c r="K306" s="41"/>
      <c r="L306" s="42"/>
      <c r="M306" s="197"/>
      <c r="N306" s="198"/>
      <c r="O306" s="199"/>
      <c r="P306" s="199"/>
      <c r="Q306" s="199"/>
      <c r="R306" s="199"/>
      <c r="S306" s="199"/>
      <c r="T306" s="200"/>
      <c r="U306" s="41"/>
      <c r="V306" s="41"/>
      <c r="W306" s="41"/>
      <c r="X306" s="41"/>
      <c r="Y306" s="41"/>
      <c r="Z306" s="41"/>
      <c r="AA306" s="41"/>
      <c r="AB306" s="41"/>
      <c r="AC306" s="41"/>
      <c r="AD306" s="41"/>
      <c r="AE306" s="41"/>
      <c r="AT306" s="22" t="s">
        <v>338</v>
      </c>
      <c r="AU306" s="22" t="s">
        <v>79</v>
      </c>
    </row>
    <row r="307" s="2" customFormat="1" ht="6.96" customHeight="1">
      <c r="A307" s="41"/>
      <c r="B307" s="58"/>
      <c r="C307" s="59"/>
      <c r="D307" s="59"/>
      <c r="E307" s="59"/>
      <c r="F307" s="59"/>
      <c r="G307" s="59"/>
      <c r="H307" s="59"/>
      <c r="I307" s="59"/>
      <c r="J307" s="59"/>
      <c r="K307" s="59"/>
      <c r="L307" s="42"/>
      <c r="M307" s="41"/>
      <c r="O307" s="41"/>
      <c r="P307" s="41"/>
      <c r="Q307" s="41"/>
      <c r="R307" s="41"/>
      <c r="S307" s="41"/>
      <c r="T307" s="41"/>
      <c r="U307" s="41"/>
      <c r="V307" s="41"/>
      <c r="W307" s="41"/>
      <c r="X307" s="41"/>
      <c r="Y307" s="41"/>
      <c r="Z307" s="41"/>
      <c r="AA307" s="41"/>
      <c r="AB307" s="41"/>
      <c r="AC307" s="41"/>
      <c r="AD307" s="41"/>
      <c r="AE307" s="41"/>
    </row>
  </sheetData>
  <autoFilter ref="C97:K306"/>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2" r:id="rId1" display="https://podminky.urs.cz/item/CS_URS_2025_01/914111112"/>
    <hyperlink ref="F109" r:id="rId2" display="https://podminky.urs.cz/item/CS_URS_2025_01/210100014"/>
    <hyperlink ref="F112" r:id="rId3" display="https://podminky.urs.cz/item/CS_URS_2025_01/210191516"/>
    <hyperlink ref="F118" r:id="rId4" display="https://podminky.urs.cz/item/CS_URS_2025_01/210812061"/>
    <hyperlink ref="F121" r:id="rId5" display="https://podminky.urs.cz/item/CS_URS_2025_01/210812071"/>
    <hyperlink ref="F123" r:id="rId6" display="https://podminky.urs.cz/item/CS_URS_2025_01/220300533"/>
    <hyperlink ref="F125" r:id="rId7" display="https://podminky.urs.cz/item/CS_URS_2025_01/210220002"/>
    <hyperlink ref="F128" r:id="rId8" display="https://podminky.urs.cz/item/CS_URS_2025_01/210220304"/>
    <hyperlink ref="F132" r:id="rId9" display="https://podminky.urs.cz/item/CS_URS_2025_01/210812121"/>
    <hyperlink ref="F134" r:id="rId10" display="https://podminky.urs.cz/item/CS_URS_2025_01/210812081"/>
    <hyperlink ref="F138" r:id="rId11" display="https://podminky.urs.cz/item/CS_URS_2025_01/220300623"/>
    <hyperlink ref="F140" r:id="rId12" display="https://podminky.urs.cz/item/CS_URS_2025_01/220960401"/>
    <hyperlink ref="F142" r:id="rId13" display="https://podminky.urs.cz/item/CS_URS_2025_01/210812101"/>
    <hyperlink ref="F146" r:id="rId14" display="https://podminky.urs.cz/item/CS_URS_2025_01/220960403"/>
    <hyperlink ref="F148" r:id="rId15" display="https://podminky.urs.cz/item/CS_URS_2025_01/220300624"/>
    <hyperlink ref="F150" r:id="rId16" display="https://podminky.urs.cz/item/CS_URS_2025_01/210812111"/>
    <hyperlink ref="F154" r:id="rId17" display="https://podminky.urs.cz/item/CS_URS_2025_01/220300625"/>
    <hyperlink ref="F156" r:id="rId18" display="https://podminky.urs.cz/item/CS_URS_2025_01/220960404"/>
    <hyperlink ref="F158" r:id="rId19" display="https://podminky.urs.cz/item/CS_URS_2025_01/210812033"/>
    <hyperlink ref="F162" r:id="rId20" display="https://podminky.urs.cz/item/CS_URS_2025_01/220300621"/>
    <hyperlink ref="F167" r:id="rId21" display="https://podminky.urs.cz/item/CS_URS_2025_01/220300451"/>
    <hyperlink ref="F170" r:id="rId22" display="https://podminky.urs.cz/item/CS_URS_2025_01/460791212"/>
    <hyperlink ref="F172" r:id="rId23" display="https://podminky.urs.cz/item/CS_URS_2025_01/460791214"/>
    <hyperlink ref="F178" r:id="rId24" display="https://podminky.urs.cz/item/CS_URS_2025_01/220960003"/>
    <hyperlink ref="F180" r:id="rId25" display="https://podminky.urs.cz/item/CS_URS_2025_01/220960002"/>
    <hyperlink ref="F183" r:id="rId26" display="https://podminky.urs.cz/item/CS_URS_2025_01/220960021"/>
    <hyperlink ref="F185" r:id="rId27" display="https://podminky.urs.cz/item/CS_URS_2025_01/220960133"/>
    <hyperlink ref="F187" r:id="rId28" display="https://podminky.urs.cz/item/CS_URS_2025_01/220960134"/>
    <hyperlink ref="F194" r:id="rId29" display="https://podminky.urs.cz/item/CS_URS_2025_01/220960096"/>
    <hyperlink ref="F196" r:id="rId30" display="https://podminky.urs.cz/item/CS_URS_2025_01/220960036"/>
    <hyperlink ref="F203" r:id="rId31" display="https://podminky.urs.cz/item/CS_URS_2025_01/220960101"/>
    <hyperlink ref="F205" r:id="rId32" display="https://podminky.urs.cz/item/CS_URS_2025_01/220960102"/>
    <hyperlink ref="F207" r:id="rId33" display="https://podminky.urs.cz/item/CS_URS_2025_01/220960041"/>
    <hyperlink ref="F209" r:id="rId34" display="https://podminky.urs.cz/item/CS_URS_2025_01/220960042"/>
    <hyperlink ref="F213" r:id="rId35" display="https://podminky.urs.cz/item/CS_URS_2025_01/220960113"/>
    <hyperlink ref="F220" r:id="rId36" display="https://podminky.urs.cz/item/CS_URS_2025_01/220960120"/>
    <hyperlink ref="F226" r:id="rId37" display="https://podminky.urs.cz/item/CS_URS_2025_01/220960182"/>
    <hyperlink ref="F231" r:id="rId38" display="https://podminky.urs.cz/item/CS_URS_2025_01/741320105"/>
    <hyperlink ref="F233" r:id="rId39" display="https://podminky.urs.cz/item/CS_URS_2025_01/220960192"/>
    <hyperlink ref="F235" r:id="rId40" display="https://podminky.urs.cz/item/CS_URS_2025_01/220960196"/>
    <hyperlink ref="F237" r:id="rId41" display="https://podminky.urs.cz/item/CS_URS_2025_01/220960197"/>
    <hyperlink ref="F239" r:id="rId42" display="https://podminky.urs.cz/item/CS_URS_2025_01/220960222"/>
    <hyperlink ref="F241" r:id="rId43" display="https://podminky.urs.cz/item/CS_URS_2025_01/220960301"/>
    <hyperlink ref="F243" r:id="rId44" display="https://podminky.urs.cz/item/CS_URS_2025_01/220960302"/>
    <hyperlink ref="F245" r:id="rId45" display="https://podminky.urs.cz/item/CS_URS_2025_01/220960311"/>
    <hyperlink ref="F247" r:id="rId46" display="https://podminky.urs.cz/item/CS_URS_2025_01/220960422"/>
    <hyperlink ref="F249" r:id="rId47" display="https://podminky.urs.cz/item/CS_URS_2025_01/220960441"/>
    <hyperlink ref="F251" r:id="rId48" display="https://podminky.urs.cz/item/CS_URS_2025_01/220960444"/>
    <hyperlink ref="F253" r:id="rId49" display="https://podminky.urs.cz/item/CS_URS_2025_01/945421110"/>
    <hyperlink ref="F257" r:id="rId50" display="https://podminky.urs.cz/item/CS_URS_2025_01/460010025"/>
    <hyperlink ref="F259" r:id="rId51" display="https://podminky.urs.cz/item/CS_URS_2025_01/460632113"/>
    <hyperlink ref="F261" r:id="rId52" display="https://podminky.urs.cz/item/CS_URS_2025_01/460632213"/>
    <hyperlink ref="F263" r:id="rId53" display="https://podminky.urs.cz/item/CS_URS_2025_01/460631212"/>
    <hyperlink ref="F266" r:id="rId54" display="https://podminky.urs.cz/item/CS_URS_2025_01/460131113"/>
    <hyperlink ref="F271" r:id="rId55" display="https://podminky.urs.cz/item/CS_URS_2025_01/460391123"/>
    <hyperlink ref="F276" r:id="rId56" display="https://podminky.urs.cz/item/CS_URS_2025_01/460161152"/>
    <hyperlink ref="F278" r:id="rId57" display="https://podminky.urs.cz/item/CS_URS_2025_01/460431162"/>
    <hyperlink ref="F280" r:id="rId58" display="https://podminky.urs.cz/item/CS_URS_2025_01/460661512"/>
    <hyperlink ref="F282" r:id="rId59" display="https://podminky.urs.cz/item/CS_URS_2025_01/460161252"/>
    <hyperlink ref="F284" r:id="rId60" display="https://podminky.urs.cz/item/CS_URS_2025_01/460161422"/>
    <hyperlink ref="F286" r:id="rId61" display="https://podminky.urs.cz/item/CS_URS_2025_01/460661112"/>
    <hyperlink ref="F288" r:id="rId62" display="https://podminky.urs.cz/item/CS_URS_2025_01/460661113"/>
    <hyperlink ref="F290" r:id="rId63" display="https://podminky.urs.cz/item/CS_URS_2025_01/460431262"/>
    <hyperlink ref="F292" r:id="rId64" display="https://podminky.urs.cz/item/CS_URS_2025_01/460431442"/>
    <hyperlink ref="F294" r:id="rId65" display="https://podminky.urs.cz/item/CS_URS_2025_01/460341113"/>
    <hyperlink ref="F302" r:id="rId66" display="https://podminky.urs.cz/item/CS_URS_2025_01/460341121"/>
    <hyperlink ref="F304" r:id="rId67" display="https://podminky.urs.cz/item/CS_URS_2025_01/171251201"/>
    <hyperlink ref="F306" r:id="rId68" display="https://podminky.urs.cz/item/CS_URS_2025_01/171201231"/>
  </hyperlinks>
  <pageMargins left="0.39375" right="0.39375" top="0.39375" bottom="0.39375" header="0" footer="0"/>
  <pageSetup paperSize="9" orientation="portrait" blackAndWhite="1" fitToHeight="100"/>
  <headerFooter>
    <oddFooter>&amp;CStrana &amp;P z &amp;N</oddFooter>
  </headerFooter>
  <drawing r:id="rId69"/>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127</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1220</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1792</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ROUND(J95,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ROUND((SUM(BE95:BE108)),  2)</f>
        <v>0</v>
      </c>
      <c r="G37" s="41"/>
      <c r="H37" s="41"/>
      <c r="I37" s="135">
        <v>0.20999999999999999</v>
      </c>
      <c r="J37" s="134">
        <f>ROUND(((SUM(BE95:BE108))*I37),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ROUND((SUM(BF95:BF108)),  2)</f>
        <v>0</v>
      </c>
      <c r="G38" s="41"/>
      <c r="H38" s="41"/>
      <c r="I38" s="135">
        <v>0.12</v>
      </c>
      <c r="J38" s="134">
        <f>ROUND(((SUM(BF95:BF108))*I38),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ROUND((SUM(BG95:BG108)),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ROUND((SUM(BH95:BH108)),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ROUND((SUM(BI95:BI108)),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1220</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45 - NEZpůsobilé</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J95</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1234</v>
      </c>
      <c r="E68" s="147"/>
      <c r="F68" s="147"/>
      <c r="G68" s="147"/>
      <c r="H68" s="147"/>
      <c r="I68" s="147"/>
      <c r="J68" s="148">
        <f>J96</f>
        <v>0</v>
      </c>
      <c r="K68" s="9"/>
      <c r="L68" s="145"/>
      <c r="S68" s="9"/>
      <c r="T68" s="9"/>
      <c r="U68" s="9"/>
      <c r="V68" s="9"/>
      <c r="W68" s="9"/>
      <c r="X68" s="9"/>
      <c r="Y68" s="9"/>
      <c r="Z68" s="9"/>
      <c r="AA68" s="9"/>
      <c r="AB68" s="9"/>
      <c r="AC68" s="9"/>
      <c r="AD68" s="9"/>
      <c r="AE68" s="9"/>
    </row>
    <row r="69" s="9" customFormat="1" ht="24.96" customHeight="1">
      <c r="A69" s="9"/>
      <c r="B69" s="145"/>
      <c r="C69" s="9"/>
      <c r="D69" s="146" t="s">
        <v>311</v>
      </c>
      <c r="E69" s="147"/>
      <c r="F69" s="147"/>
      <c r="G69" s="147"/>
      <c r="H69" s="147"/>
      <c r="I69" s="147"/>
      <c r="J69" s="148">
        <f>J98</f>
        <v>0</v>
      </c>
      <c r="K69" s="9"/>
      <c r="L69" s="145"/>
      <c r="S69" s="9"/>
      <c r="T69" s="9"/>
      <c r="U69" s="9"/>
      <c r="V69" s="9"/>
      <c r="W69" s="9"/>
      <c r="X69" s="9"/>
      <c r="Y69" s="9"/>
      <c r="Z69" s="9"/>
      <c r="AA69" s="9"/>
      <c r="AB69" s="9"/>
      <c r="AC69" s="9"/>
      <c r="AD69" s="9"/>
      <c r="AE69" s="9"/>
    </row>
    <row r="70" s="10" customFormat="1" ht="19.92" customHeight="1">
      <c r="A70" s="10"/>
      <c r="B70" s="149"/>
      <c r="C70" s="10"/>
      <c r="D70" s="150" t="s">
        <v>312</v>
      </c>
      <c r="E70" s="151"/>
      <c r="F70" s="151"/>
      <c r="G70" s="151"/>
      <c r="H70" s="151"/>
      <c r="I70" s="151"/>
      <c r="J70" s="152">
        <f>J99</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313</v>
      </c>
      <c r="E71" s="151"/>
      <c r="F71" s="151"/>
      <c r="G71" s="151"/>
      <c r="H71" s="151"/>
      <c r="I71" s="151"/>
      <c r="J71" s="152">
        <f>J104</f>
        <v>0</v>
      </c>
      <c r="K71" s="10"/>
      <c r="L71" s="149"/>
      <c r="S71" s="10"/>
      <c r="T71" s="10"/>
      <c r="U71" s="10"/>
      <c r="V71" s="10"/>
      <c r="W71" s="10"/>
      <c r="X71" s="10"/>
      <c r="Y71" s="10"/>
      <c r="Z71" s="10"/>
      <c r="AA71" s="10"/>
      <c r="AB71" s="10"/>
      <c r="AC71" s="10"/>
      <c r="AD71" s="10"/>
      <c r="AE71" s="10"/>
    </row>
    <row r="72" s="2" customFormat="1" ht="21.84" customHeight="1">
      <c r="A72" s="41"/>
      <c r="B72" s="42"/>
      <c r="C72" s="41"/>
      <c r="D72" s="41"/>
      <c r="E72" s="41"/>
      <c r="F72" s="41"/>
      <c r="G72" s="41"/>
      <c r="H72" s="41"/>
      <c r="I72" s="41"/>
      <c r="J72" s="41"/>
      <c r="K72" s="41"/>
      <c r="L72" s="129"/>
      <c r="S72" s="41"/>
      <c r="T72" s="41"/>
      <c r="U72" s="41"/>
      <c r="V72" s="41"/>
      <c r="W72" s="41"/>
      <c r="X72" s="41"/>
      <c r="Y72" s="41"/>
      <c r="Z72" s="41"/>
      <c r="AA72" s="41"/>
      <c r="AB72" s="41"/>
      <c r="AC72" s="41"/>
      <c r="AD72" s="41"/>
      <c r="AE72" s="41"/>
    </row>
    <row r="73" s="2" customFormat="1" ht="6.96" customHeight="1">
      <c r="A73" s="41"/>
      <c r="B73" s="58"/>
      <c r="C73" s="59"/>
      <c r="D73" s="59"/>
      <c r="E73" s="59"/>
      <c r="F73" s="59"/>
      <c r="G73" s="59"/>
      <c r="H73" s="59"/>
      <c r="I73" s="59"/>
      <c r="J73" s="59"/>
      <c r="K73" s="59"/>
      <c r="L73" s="129"/>
      <c r="S73" s="41"/>
      <c r="T73" s="41"/>
      <c r="U73" s="41"/>
      <c r="V73" s="41"/>
      <c r="W73" s="41"/>
      <c r="X73" s="41"/>
      <c r="Y73" s="41"/>
      <c r="Z73" s="41"/>
      <c r="AA73" s="41"/>
      <c r="AB73" s="41"/>
      <c r="AC73" s="41"/>
      <c r="AD73" s="41"/>
      <c r="AE73" s="41"/>
    </row>
    <row r="77" s="2" customFormat="1" ht="6.96" customHeight="1">
      <c r="A77" s="41"/>
      <c r="B77" s="60"/>
      <c r="C77" s="61"/>
      <c r="D77" s="61"/>
      <c r="E77" s="61"/>
      <c r="F77" s="61"/>
      <c r="G77" s="61"/>
      <c r="H77" s="61"/>
      <c r="I77" s="61"/>
      <c r="J77" s="61"/>
      <c r="K77" s="61"/>
      <c r="L77" s="129"/>
      <c r="S77" s="41"/>
      <c r="T77" s="41"/>
      <c r="U77" s="41"/>
      <c r="V77" s="41"/>
      <c r="W77" s="41"/>
      <c r="X77" s="41"/>
      <c r="Y77" s="41"/>
      <c r="Z77" s="41"/>
      <c r="AA77" s="41"/>
      <c r="AB77" s="41"/>
      <c r="AC77" s="41"/>
      <c r="AD77" s="41"/>
      <c r="AE77" s="41"/>
    </row>
    <row r="78" s="2" customFormat="1" ht="24.96" customHeight="1">
      <c r="A78" s="41"/>
      <c r="B78" s="42"/>
      <c r="C78" s="26" t="s">
        <v>314</v>
      </c>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6.96" customHeight="1">
      <c r="A79" s="41"/>
      <c r="B79" s="42"/>
      <c r="C79" s="41"/>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12" customHeight="1">
      <c r="A80" s="41"/>
      <c r="B80" s="42"/>
      <c r="C80" s="35" t="s">
        <v>17</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26.25" customHeight="1">
      <c r="A81" s="41"/>
      <c r="B81" s="42"/>
      <c r="C81" s="41"/>
      <c r="D81" s="41"/>
      <c r="E81" s="127" t="str">
        <f>E7</f>
        <v>Revitalizace multimodálního uzlu ve Dvoře Králové nad Labem - etapa I-VI.</v>
      </c>
      <c r="F81" s="35"/>
      <c r="G81" s="35"/>
      <c r="H81" s="35"/>
      <c r="I81" s="41"/>
      <c r="J81" s="41"/>
      <c r="K81" s="41"/>
      <c r="L81" s="129"/>
      <c r="S81" s="41"/>
      <c r="T81" s="41"/>
      <c r="U81" s="41"/>
      <c r="V81" s="41"/>
      <c r="W81" s="41"/>
      <c r="X81" s="41"/>
      <c r="Y81" s="41"/>
      <c r="Z81" s="41"/>
      <c r="AA81" s="41"/>
      <c r="AB81" s="41"/>
      <c r="AC81" s="41"/>
      <c r="AD81" s="41"/>
      <c r="AE81" s="41"/>
    </row>
    <row r="82" s="1" customFormat="1" ht="12" customHeight="1">
      <c r="B82" s="25"/>
      <c r="C82" s="35" t="s">
        <v>301</v>
      </c>
      <c r="L82" s="25"/>
    </row>
    <row r="83" s="1" customFormat="1" ht="23.25" customHeight="1">
      <c r="B83" s="25"/>
      <c r="E83" s="127" t="s">
        <v>302</v>
      </c>
      <c r="F83" s="1"/>
      <c r="G83" s="1"/>
      <c r="H83" s="1"/>
      <c r="L83" s="25"/>
    </row>
    <row r="84" s="1" customFormat="1" ht="12" customHeight="1">
      <c r="B84" s="25"/>
      <c r="C84" s="35" t="s">
        <v>303</v>
      </c>
      <c r="L84" s="25"/>
    </row>
    <row r="85" s="2" customFormat="1" ht="16.5" customHeight="1">
      <c r="A85" s="41"/>
      <c r="B85" s="42"/>
      <c r="C85" s="41"/>
      <c r="D85" s="41"/>
      <c r="E85" s="128" t="s">
        <v>1220</v>
      </c>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305</v>
      </c>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6.5" customHeight="1">
      <c r="A87" s="41"/>
      <c r="B87" s="42"/>
      <c r="C87" s="41"/>
      <c r="D87" s="41"/>
      <c r="E87" s="65" t="str">
        <f>E13</f>
        <v>45 - NEZpůsobilé</v>
      </c>
      <c r="F87" s="41"/>
      <c r="G87" s="41"/>
      <c r="H87" s="41"/>
      <c r="I87" s="41"/>
      <c r="J87" s="41"/>
      <c r="K87" s="41"/>
      <c r="L87" s="129"/>
      <c r="S87" s="41"/>
      <c r="T87" s="41"/>
      <c r="U87" s="41"/>
      <c r="V87" s="41"/>
      <c r="W87" s="41"/>
      <c r="X87" s="41"/>
      <c r="Y87" s="41"/>
      <c r="Z87" s="41"/>
      <c r="AA87" s="41"/>
      <c r="AB87" s="41"/>
      <c r="AC87" s="41"/>
      <c r="AD87" s="41"/>
      <c r="AE87" s="41"/>
    </row>
    <row r="88" s="2" customFormat="1" ht="6.96" customHeight="1">
      <c r="A88" s="41"/>
      <c r="B88" s="42"/>
      <c r="C88" s="41"/>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21</v>
      </c>
      <c r="D89" s="41"/>
      <c r="E89" s="41"/>
      <c r="F89" s="30" t="str">
        <f>F16</f>
        <v xml:space="preserve"> </v>
      </c>
      <c r="G89" s="41"/>
      <c r="H89" s="41"/>
      <c r="I89" s="35" t="s">
        <v>23</v>
      </c>
      <c r="J89" s="67" t="str">
        <f>IF(J16="","",J16)</f>
        <v>26. 8. 2025</v>
      </c>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5.15" customHeight="1">
      <c r="A91" s="41"/>
      <c r="B91" s="42"/>
      <c r="C91" s="35" t="s">
        <v>25</v>
      </c>
      <c r="D91" s="41"/>
      <c r="E91" s="41"/>
      <c r="F91" s="30" t="str">
        <f>E19</f>
        <v xml:space="preserve"> </v>
      </c>
      <c r="G91" s="41"/>
      <c r="H91" s="41"/>
      <c r="I91" s="35" t="s">
        <v>30</v>
      </c>
      <c r="J91" s="39" t="str">
        <f>E25</f>
        <v xml:space="preserve"> </v>
      </c>
      <c r="K91" s="41"/>
      <c r="L91" s="129"/>
      <c r="S91" s="41"/>
      <c r="T91" s="41"/>
      <c r="U91" s="41"/>
      <c r="V91" s="41"/>
      <c r="W91" s="41"/>
      <c r="X91" s="41"/>
      <c r="Y91" s="41"/>
      <c r="Z91" s="41"/>
      <c r="AA91" s="41"/>
      <c r="AB91" s="41"/>
      <c r="AC91" s="41"/>
      <c r="AD91" s="41"/>
      <c r="AE91" s="41"/>
    </row>
    <row r="92" s="2" customFormat="1" ht="15.15" customHeight="1">
      <c r="A92" s="41"/>
      <c r="B92" s="42"/>
      <c r="C92" s="35" t="s">
        <v>28</v>
      </c>
      <c r="D92" s="41"/>
      <c r="E92" s="41"/>
      <c r="F92" s="30" t="str">
        <f>IF(E22="","",E22)</f>
        <v>Vyplň údaj</v>
      </c>
      <c r="G92" s="41"/>
      <c r="H92" s="41"/>
      <c r="I92" s="35" t="s">
        <v>32</v>
      </c>
      <c r="J92" s="39" t="str">
        <f>E28</f>
        <v xml:space="preserve"> </v>
      </c>
      <c r="K92" s="41"/>
      <c r="L92" s="129"/>
      <c r="S92" s="41"/>
      <c r="T92" s="41"/>
      <c r="U92" s="41"/>
      <c r="V92" s="41"/>
      <c r="W92" s="41"/>
      <c r="X92" s="41"/>
      <c r="Y92" s="41"/>
      <c r="Z92" s="41"/>
      <c r="AA92" s="41"/>
      <c r="AB92" s="41"/>
      <c r="AC92" s="41"/>
      <c r="AD92" s="41"/>
      <c r="AE92" s="41"/>
    </row>
    <row r="93" s="2" customFormat="1" ht="10.32"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11" customFormat="1" ht="29.28" customHeight="1">
      <c r="A94" s="153"/>
      <c r="B94" s="154"/>
      <c r="C94" s="155" t="s">
        <v>315</v>
      </c>
      <c r="D94" s="156" t="s">
        <v>54</v>
      </c>
      <c r="E94" s="156" t="s">
        <v>50</v>
      </c>
      <c r="F94" s="156" t="s">
        <v>51</v>
      </c>
      <c r="G94" s="156" t="s">
        <v>316</v>
      </c>
      <c r="H94" s="156" t="s">
        <v>317</v>
      </c>
      <c r="I94" s="156" t="s">
        <v>318</v>
      </c>
      <c r="J94" s="156" t="s">
        <v>309</v>
      </c>
      <c r="K94" s="157" t="s">
        <v>319</v>
      </c>
      <c r="L94" s="158"/>
      <c r="M94" s="83" t="s">
        <v>3</v>
      </c>
      <c r="N94" s="84" t="s">
        <v>39</v>
      </c>
      <c r="O94" s="84" t="s">
        <v>320</v>
      </c>
      <c r="P94" s="84" t="s">
        <v>321</v>
      </c>
      <c r="Q94" s="84" t="s">
        <v>322</v>
      </c>
      <c r="R94" s="84" t="s">
        <v>323</v>
      </c>
      <c r="S94" s="84" t="s">
        <v>324</v>
      </c>
      <c r="T94" s="85" t="s">
        <v>325</v>
      </c>
      <c r="U94" s="153"/>
      <c r="V94" s="153"/>
      <c r="W94" s="153"/>
      <c r="X94" s="153"/>
      <c r="Y94" s="153"/>
      <c r="Z94" s="153"/>
      <c r="AA94" s="153"/>
      <c r="AB94" s="153"/>
      <c r="AC94" s="153"/>
      <c r="AD94" s="153"/>
      <c r="AE94" s="153"/>
    </row>
    <row r="95" s="2" customFormat="1" ht="22.8" customHeight="1">
      <c r="A95" s="41"/>
      <c r="B95" s="42"/>
      <c r="C95" s="90" t="s">
        <v>326</v>
      </c>
      <c r="D95" s="41"/>
      <c r="E95" s="41"/>
      <c r="F95" s="41"/>
      <c r="G95" s="41"/>
      <c r="H95" s="41"/>
      <c r="I95" s="41"/>
      <c r="J95" s="159">
        <f>BK95</f>
        <v>0</v>
      </c>
      <c r="K95" s="41"/>
      <c r="L95" s="42"/>
      <c r="M95" s="86"/>
      <c r="N95" s="71"/>
      <c r="O95" s="87"/>
      <c r="P95" s="160">
        <f>P96+P98</f>
        <v>0</v>
      </c>
      <c r="Q95" s="87"/>
      <c r="R95" s="160">
        <f>R96+R98</f>
        <v>0</v>
      </c>
      <c r="S95" s="87"/>
      <c r="T95" s="161">
        <f>T96+T98</f>
        <v>0</v>
      </c>
      <c r="U95" s="41"/>
      <c r="V95" s="41"/>
      <c r="W95" s="41"/>
      <c r="X95" s="41"/>
      <c r="Y95" s="41"/>
      <c r="Z95" s="41"/>
      <c r="AA95" s="41"/>
      <c r="AB95" s="41"/>
      <c r="AC95" s="41"/>
      <c r="AD95" s="41"/>
      <c r="AE95" s="41"/>
      <c r="AT95" s="22" t="s">
        <v>68</v>
      </c>
      <c r="AU95" s="22" t="s">
        <v>310</v>
      </c>
      <c r="BK95" s="162">
        <f>BK96+BK98</f>
        <v>0</v>
      </c>
    </row>
    <row r="96" s="12" customFormat="1" ht="25.92" customHeight="1">
      <c r="A96" s="12"/>
      <c r="B96" s="163"/>
      <c r="C96" s="12"/>
      <c r="D96" s="164" t="s">
        <v>68</v>
      </c>
      <c r="E96" s="165" t="s">
        <v>1368</v>
      </c>
      <c r="F96" s="165" t="s">
        <v>1369</v>
      </c>
      <c r="G96" s="12"/>
      <c r="H96" s="12"/>
      <c r="I96" s="166"/>
      <c r="J96" s="167">
        <f>BK96</f>
        <v>0</v>
      </c>
      <c r="K96" s="12"/>
      <c r="L96" s="163"/>
      <c r="M96" s="168"/>
      <c r="N96" s="169"/>
      <c r="O96" s="169"/>
      <c r="P96" s="170">
        <f>P97</f>
        <v>0</v>
      </c>
      <c r="Q96" s="169"/>
      <c r="R96" s="170">
        <f>R97</f>
        <v>0</v>
      </c>
      <c r="S96" s="169"/>
      <c r="T96" s="171">
        <f>T97</f>
        <v>0</v>
      </c>
      <c r="U96" s="12"/>
      <c r="V96" s="12"/>
      <c r="W96" s="12"/>
      <c r="X96" s="12"/>
      <c r="Y96" s="12"/>
      <c r="Z96" s="12"/>
      <c r="AA96" s="12"/>
      <c r="AB96" s="12"/>
      <c r="AC96" s="12"/>
      <c r="AD96" s="12"/>
      <c r="AE96" s="12"/>
      <c r="AR96" s="164" t="s">
        <v>76</v>
      </c>
      <c r="AT96" s="172" t="s">
        <v>68</v>
      </c>
      <c r="AU96" s="172" t="s">
        <v>69</v>
      </c>
      <c r="AY96" s="164" t="s">
        <v>328</v>
      </c>
      <c r="BK96" s="173">
        <f>BK97</f>
        <v>0</v>
      </c>
    </row>
    <row r="97" s="2" customFormat="1" ht="16.5" customHeight="1">
      <c r="A97" s="41"/>
      <c r="B97" s="176"/>
      <c r="C97" s="177" t="s">
        <v>76</v>
      </c>
      <c r="D97" s="177" t="s">
        <v>331</v>
      </c>
      <c r="E97" s="178" t="s">
        <v>1793</v>
      </c>
      <c r="F97" s="179" t="s">
        <v>330</v>
      </c>
      <c r="G97" s="180" t="s">
        <v>367</v>
      </c>
      <c r="H97" s="181">
        <v>1</v>
      </c>
      <c r="I97" s="182"/>
      <c r="J97" s="183">
        <f>ROUND(I97*H97,2)</f>
        <v>0</v>
      </c>
      <c r="K97" s="179" t="s">
        <v>3</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113</v>
      </c>
      <c r="AT97" s="188" t="s">
        <v>331</v>
      </c>
      <c r="AU97" s="188" t="s">
        <v>76</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113</v>
      </c>
      <c r="BM97" s="188" t="s">
        <v>1794</v>
      </c>
    </row>
    <row r="98" s="12" customFormat="1" ht="25.92" customHeight="1">
      <c r="A98" s="12"/>
      <c r="B98" s="163"/>
      <c r="C98" s="12"/>
      <c r="D98" s="164" t="s">
        <v>68</v>
      </c>
      <c r="E98" s="165" t="s">
        <v>120</v>
      </c>
      <c r="F98" s="165" t="s">
        <v>327</v>
      </c>
      <c r="G98" s="12"/>
      <c r="H98" s="12"/>
      <c r="I98" s="166"/>
      <c r="J98" s="167">
        <f>BK98</f>
        <v>0</v>
      </c>
      <c r="K98" s="12"/>
      <c r="L98" s="163"/>
      <c r="M98" s="168"/>
      <c r="N98" s="169"/>
      <c r="O98" s="169"/>
      <c r="P98" s="170">
        <f>P99+P104</f>
        <v>0</v>
      </c>
      <c r="Q98" s="169"/>
      <c r="R98" s="170">
        <f>R99+R104</f>
        <v>0</v>
      </c>
      <c r="S98" s="169"/>
      <c r="T98" s="171">
        <f>T99+T104</f>
        <v>0</v>
      </c>
      <c r="U98" s="12"/>
      <c r="V98" s="12"/>
      <c r="W98" s="12"/>
      <c r="X98" s="12"/>
      <c r="Y98" s="12"/>
      <c r="Z98" s="12"/>
      <c r="AA98" s="12"/>
      <c r="AB98" s="12"/>
      <c r="AC98" s="12"/>
      <c r="AD98" s="12"/>
      <c r="AE98" s="12"/>
      <c r="AR98" s="164" t="s">
        <v>138</v>
      </c>
      <c r="AT98" s="172" t="s">
        <v>68</v>
      </c>
      <c r="AU98" s="172" t="s">
        <v>69</v>
      </c>
      <c r="AY98" s="164" t="s">
        <v>328</v>
      </c>
      <c r="BK98" s="173">
        <f>BK99+BK104</f>
        <v>0</v>
      </c>
    </row>
    <row r="99" s="12" customFormat="1" ht="22.8" customHeight="1">
      <c r="A99" s="12"/>
      <c r="B99" s="163"/>
      <c r="C99" s="12"/>
      <c r="D99" s="164" t="s">
        <v>68</v>
      </c>
      <c r="E99" s="174" t="s">
        <v>329</v>
      </c>
      <c r="F99" s="174" t="s">
        <v>330</v>
      </c>
      <c r="G99" s="12"/>
      <c r="H99" s="12"/>
      <c r="I99" s="166"/>
      <c r="J99" s="175">
        <f>BK99</f>
        <v>0</v>
      </c>
      <c r="K99" s="12"/>
      <c r="L99" s="163"/>
      <c r="M99" s="168"/>
      <c r="N99" s="169"/>
      <c r="O99" s="169"/>
      <c r="P99" s="170">
        <f>SUM(P100:P103)</f>
        <v>0</v>
      </c>
      <c r="Q99" s="169"/>
      <c r="R99" s="170">
        <f>SUM(R100:R103)</f>
        <v>0</v>
      </c>
      <c r="S99" s="169"/>
      <c r="T99" s="171">
        <f>SUM(T100:T103)</f>
        <v>0</v>
      </c>
      <c r="U99" s="12"/>
      <c r="V99" s="12"/>
      <c r="W99" s="12"/>
      <c r="X99" s="12"/>
      <c r="Y99" s="12"/>
      <c r="Z99" s="12"/>
      <c r="AA99" s="12"/>
      <c r="AB99" s="12"/>
      <c r="AC99" s="12"/>
      <c r="AD99" s="12"/>
      <c r="AE99" s="12"/>
      <c r="AR99" s="164" t="s">
        <v>138</v>
      </c>
      <c r="AT99" s="172" t="s">
        <v>68</v>
      </c>
      <c r="AU99" s="172" t="s">
        <v>76</v>
      </c>
      <c r="AY99" s="164" t="s">
        <v>328</v>
      </c>
      <c r="BK99" s="173">
        <f>SUM(BK100:BK103)</f>
        <v>0</v>
      </c>
    </row>
    <row r="100" s="2" customFormat="1" ht="16.5" customHeight="1">
      <c r="A100" s="41"/>
      <c r="B100" s="176"/>
      <c r="C100" s="177" t="s">
        <v>79</v>
      </c>
      <c r="D100" s="177" t="s">
        <v>331</v>
      </c>
      <c r="E100" s="178" t="s">
        <v>1795</v>
      </c>
      <c r="F100" s="179" t="s">
        <v>1796</v>
      </c>
      <c r="G100" s="180" t="s">
        <v>574</v>
      </c>
      <c r="H100" s="181">
        <v>1</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1797</v>
      </c>
    </row>
    <row r="101" s="2" customFormat="1" ht="16.5" customHeight="1">
      <c r="A101" s="41"/>
      <c r="B101" s="176"/>
      <c r="C101" s="177" t="s">
        <v>87</v>
      </c>
      <c r="D101" s="177" t="s">
        <v>331</v>
      </c>
      <c r="E101" s="178" t="s">
        <v>1798</v>
      </c>
      <c r="F101" s="179" t="s">
        <v>1799</v>
      </c>
      <c r="G101" s="180" t="s">
        <v>574</v>
      </c>
      <c r="H101" s="181">
        <v>1</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1800</v>
      </c>
    </row>
    <row r="102" s="2" customFormat="1" ht="16.5" customHeight="1">
      <c r="A102" s="41"/>
      <c r="B102" s="176"/>
      <c r="C102" s="177" t="s">
        <v>113</v>
      </c>
      <c r="D102" s="177" t="s">
        <v>331</v>
      </c>
      <c r="E102" s="178" t="s">
        <v>1801</v>
      </c>
      <c r="F102" s="179" t="s">
        <v>1802</v>
      </c>
      <c r="G102" s="180" t="s">
        <v>574</v>
      </c>
      <c r="H102" s="181">
        <v>1</v>
      </c>
      <c r="I102" s="182"/>
      <c r="J102" s="183">
        <f>ROUND(I102*H102,2)</f>
        <v>0</v>
      </c>
      <c r="K102" s="179" t="s">
        <v>3</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1803</v>
      </c>
    </row>
    <row r="103" s="2" customFormat="1" ht="16.5" customHeight="1">
      <c r="A103" s="41"/>
      <c r="B103" s="176"/>
      <c r="C103" s="177" t="s">
        <v>138</v>
      </c>
      <c r="D103" s="177" t="s">
        <v>331</v>
      </c>
      <c r="E103" s="178" t="s">
        <v>1804</v>
      </c>
      <c r="F103" s="179" t="s">
        <v>1805</v>
      </c>
      <c r="G103" s="180" t="s">
        <v>574</v>
      </c>
      <c r="H103" s="181">
        <v>1</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1806</v>
      </c>
    </row>
    <row r="104" s="12" customFormat="1" ht="22.8" customHeight="1">
      <c r="A104" s="12"/>
      <c r="B104" s="163"/>
      <c r="C104" s="12"/>
      <c r="D104" s="164" t="s">
        <v>68</v>
      </c>
      <c r="E104" s="174" t="s">
        <v>363</v>
      </c>
      <c r="F104" s="174" t="s">
        <v>364</v>
      </c>
      <c r="G104" s="12"/>
      <c r="H104" s="12"/>
      <c r="I104" s="166"/>
      <c r="J104" s="175">
        <f>BK104</f>
        <v>0</v>
      </c>
      <c r="K104" s="12"/>
      <c r="L104" s="163"/>
      <c r="M104" s="168"/>
      <c r="N104" s="169"/>
      <c r="O104" s="169"/>
      <c r="P104" s="170">
        <f>SUM(P105:P108)</f>
        <v>0</v>
      </c>
      <c r="Q104" s="169"/>
      <c r="R104" s="170">
        <f>SUM(R105:R108)</f>
        <v>0</v>
      </c>
      <c r="S104" s="169"/>
      <c r="T104" s="171">
        <f>SUM(T105:T108)</f>
        <v>0</v>
      </c>
      <c r="U104" s="12"/>
      <c r="V104" s="12"/>
      <c r="W104" s="12"/>
      <c r="X104" s="12"/>
      <c r="Y104" s="12"/>
      <c r="Z104" s="12"/>
      <c r="AA104" s="12"/>
      <c r="AB104" s="12"/>
      <c r="AC104" s="12"/>
      <c r="AD104" s="12"/>
      <c r="AE104" s="12"/>
      <c r="AR104" s="164" t="s">
        <v>138</v>
      </c>
      <c r="AT104" s="172" t="s">
        <v>68</v>
      </c>
      <c r="AU104" s="172" t="s">
        <v>76</v>
      </c>
      <c r="AY104" s="164" t="s">
        <v>328</v>
      </c>
      <c r="BK104" s="173">
        <f>SUM(BK105:BK108)</f>
        <v>0</v>
      </c>
    </row>
    <row r="105" s="2" customFormat="1" ht="16.5" customHeight="1">
      <c r="A105" s="41"/>
      <c r="B105" s="176"/>
      <c r="C105" s="177" t="s">
        <v>150</v>
      </c>
      <c r="D105" s="177" t="s">
        <v>331</v>
      </c>
      <c r="E105" s="178" t="s">
        <v>1807</v>
      </c>
      <c r="F105" s="179" t="s">
        <v>1808</v>
      </c>
      <c r="G105" s="180" t="s">
        <v>574</v>
      </c>
      <c r="H105" s="181">
        <v>1</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1809</v>
      </c>
    </row>
    <row r="106" s="2" customFormat="1" ht="16.5" customHeight="1">
      <c r="A106" s="41"/>
      <c r="B106" s="176"/>
      <c r="C106" s="177" t="s">
        <v>168</v>
      </c>
      <c r="D106" s="177" t="s">
        <v>331</v>
      </c>
      <c r="E106" s="178" t="s">
        <v>365</v>
      </c>
      <c r="F106" s="179" t="s">
        <v>366</v>
      </c>
      <c r="G106" s="180" t="s">
        <v>574</v>
      </c>
      <c r="H106" s="181">
        <v>1</v>
      </c>
      <c r="I106" s="182"/>
      <c r="J106" s="183">
        <f>ROUND(I106*H106,2)</f>
        <v>0</v>
      </c>
      <c r="K106" s="179" t="s">
        <v>3</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1810</v>
      </c>
    </row>
    <row r="107" s="2" customFormat="1" ht="24.15" customHeight="1">
      <c r="A107" s="41"/>
      <c r="B107" s="176"/>
      <c r="C107" s="177" t="s">
        <v>171</v>
      </c>
      <c r="D107" s="177" t="s">
        <v>331</v>
      </c>
      <c r="E107" s="178" t="s">
        <v>1811</v>
      </c>
      <c r="F107" s="179" t="s">
        <v>1812</v>
      </c>
      <c r="G107" s="180" t="s">
        <v>574</v>
      </c>
      <c r="H107" s="181">
        <v>1</v>
      </c>
      <c r="I107" s="182"/>
      <c r="J107" s="183">
        <f>ROUND(I107*H107,2)</f>
        <v>0</v>
      </c>
      <c r="K107" s="179" t="s">
        <v>3</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1813</v>
      </c>
    </row>
    <row r="108" s="2" customFormat="1" ht="16.5" customHeight="1">
      <c r="A108" s="41"/>
      <c r="B108" s="176"/>
      <c r="C108" s="177" t="s">
        <v>183</v>
      </c>
      <c r="D108" s="177" t="s">
        <v>331</v>
      </c>
      <c r="E108" s="178" t="s">
        <v>403</v>
      </c>
      <c r="F108" s="179" t="s">
        <v>1814</v>
      </c>
      <c r="G108" s="180" t="s">
        <v>574</v>
      </c>
      <c r="H108" s="181">
        <v>1</v>
      </c>
      <c r="I108" s="182"/>
      <c r="J108" s="183">
        <f>ROUND(I108*H108,2)</f>
        <v>0</v>
      </c>
      <c r="K108" s="179" t="s">
        <v>3</v>
      </c>
      <c r="L108" s="42"/>
      <c r="M108" s="237" t="s">
        <v>3</v>
      </c>
      <c r="N108" s="238" t="s">
        <v>40</v>
      </c>
      <c r="O108" s="199"/>
      <c r="P108" s="239">
        <f>O108*H108</f>
        <v>0</v>
      </c>
      <c r="Q108" s="239">
        <v>0</v>
      </c>
      <c r="R108" s="239">
        <f>Q108*H108</f>
        <v>0</v>
      </c>
      <c r="S108" s="239">
        <v>0</v>
      </c>
      <c r="T108" s="240">
        <f>S108*H108</f>
        <v>0</v>
      </c>
      <c r="U108" s="41"/>
      <c r="V108" s="41"/>
      <c r="W108" s="41"/>
      <c r="X108" s="41"/>
      <c r="Y108" s="41"/>
      <c r="Z108" s="41"/>
      <c r="AA108" s="41"/>
      <c r="AB108" s="41"/>
      <c r="AC108" s="41"/>
      <c r="AD108" s="41"/>
      <c r="AE108" s="41"/>
      <c r="AR108" s="188" t="s">
        <v>113</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1815</v>
      </c>
    </row>
    <row r="109" s="2" customFormat="1" ht="6.96" customHeight="1">
      <c r="A109" s="41"/>
      <c r="B109" s="58"/>
      <c r="C109" s="59"/>
      <c r="D109" s="59"/>
      <c r="E109" s="59"/>
      <c r="F109" s="59"/>
      <c r="G109" s="59"/>
      <c r="H109" s="59"/>
      <c r="I109" s="59"/>
      <c r="J109" s="59"/>
      <c r="K109" s="59"/>
      <c r="L109" s="42"/>
      <c r="M109" s="41"/>
      <c r="O109" s="41"/>
      <c r="P109" s="41"/>
      <c r="Q109" s="41"/>
      <c r="R109" s="41"/>
      <c r="S109" s="41"/>
      <c r="T109" s="41"/>
      <c r="U109" s="41"/>
      <c r="V109" s="41"/>
      <c r="W109" s="41"/>
      <c r="X109" s="41"/>
      <c r="Y109" s="41"/>
      <c r="Z109" s="41"/>
      <c r="AA109" s="41"/>
      <c r="AB109" s="41"/>
      <c r="AC109" s="41"/>
      <c r="AD109" s="41"/>
      <c r="AE109" s="41"/>
    </row>
  </sheetData>
  <autoFilter ref="C94:K108"/>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139</v>
      </c>
      <c r="AZ2" s="241" t="s">
        <v>1816</v>
      </c>
      <c r="BA2" s="241" t="s">
        <v>1817</v>
      </c>
      <c r="BB2" s="241" t="s">
        <v>439</v>
      </c>
      <c r="BC2" s="241" t="s">
        <v>1818</v>
      </c>
      <c r="BD2" s="241" t="s">
        <v>87</v>
      </c>
    </row>
    <row r="3" s="1" customFormat="1" ht="6.96" customHeight="1">
      <c r="B3" s="23"/>
      <c r="C3" s="24"/>
      <c r="D3" s="24"/>
      <c r="E3" s="24"/>
      <c r="F3" s="24"/>
      <c r="G3" s="24"/>
      <c r="H3" s="24"/>
      <c r="I3" s="24"/>
      <c r="J3" s="24"/>
      <c r="K3" s="24"/>
      <c r="L3" s="25"/>
      <c r="AT3" s="22" t="s">
        <v>79</v>
      </c>
      <c r="AZ3" s="241" t="s">
        <v>1819</v>
      </c>
      <c r="BA3" s="241" t="s">
        <v>1820</v>
      </c>
      <c r="BB3" s="241" t="s">
        <v>439</v>
      </c>
      <c r="BC3" s="241" t="s">
        <v>1375</v>
      </c>
      <c r="BD3" s="241" t="s">
        <v>87</v>
      </c>
    </row>
    <row r="4" s="1" customFormat="1" ht="24.96" customHeight="1">
      <c r="B4" s="25"/>
      <c r="D4" s="26" t="s">
        <v>300</v>
      </c>
      <c r="L4" s="25"/>
      <c r="M4" s="126" t="s">
        <v>11</v>
      </c>
      <c r="AT4" s="22" t="s">
        <v>4</v>
      </c>
      <c r="AZ4" s="241" t="s">
        <v>1821</v>
      </c>
      <c r="BA4" s="241" t="s">
        <v>1822</v>
      </c>
      <c r="BB4" s="241" t="s">
        <v>439</v>
      </c>
      <c r="BC4" s="241" t="s">
        <v>1823</v>
      </c>
      <c r="BD4" s="241" t="s">
        <v>87</v>
      </c>
    </row>
    <row r="5" s="1" customFormat="1" ht="6.96" customHeight="1">
      <c r="B5" s="25"/>
      <c r="L5" s="25"/>
      <c r="AZ5" s="241" t="s">
        <v>1824</v>
      </c>
      <c r="BA5" s="241" t="s">
        <v>1825</v>
      </c>
      <c r="BB5" s="241" t="s">
        <v>439</v>
      </c>
      <c r="BC5" s="241" t="s">
        <v>1826</v>
      </c>
      <c r="BD5" s="241" t="s">
        <v>87</v>
      </c>
    </row>
    <row r="6" s="1" customFormat="1" ht="12" customHeight="1">
      <c r="B6" s="25"/>
      <c r="D6" s="35" t="s">
        <v>17</v>
      </c>
      <c r="L6" s="25"/>
      <c r="AZ6" s="241" t="s">
        <v>1827</v>
      </c>
      <c r="BA6" s="241" t="s">
        <v>1828</v>
      </c>
      <c r="BB6" s="241" t="s">
        <v>439</v>
      </c>
      <c r="BC6" s="241" t="s">
        <v>1829</v>
      </c>
      <c r="BD6" s="241" t="s">
        <v>87</v>
      </c>
    </row>
    <row r="7" s="1" customFormat="1" ht="26.25" customHeight="1">
      <c r="B7" s="25"/>
      <c r="E7" s="127" t="str">
        <f>'Rekapitulace stavby'!K6</f>
        <v>Revitalizace multimodálního uzlu ve Dvoře Králové nad Labem - etapa I-VI.</v>
      </c>
      <c r="F7" s="35"/>
      <c r="G7" s="35"/>
      <c r="H7" s="35"/>
      <c r="L7" s="25"/>
      <c r="AZ7" s="241" t="s">
        <v>1830</v>
      </c>
      <c r="BA7" s="241" t="s">
        <v>1831</v>
      </c>
      <c r="BB7" s="241" t="s">
        <v>439</v>
      </c>
      <c r="BC7" s="241" t="s">
        <v>1832</v>
      </c>
      <c r="BD7" s="241" t="s">
        <v>87</v>
      </c>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1835</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ROUND(J104,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ROUND((SUM(BE104:BE509)),  2)</f>
        <v>0</v>
      </c>
      <c r="G37" s="41"/>
      <c r="H37" s="41"/>
      <c r="I37" s="135">
        <v>0.20999999999999999</v>
      </c>
      <c r="J37" s="134">
        <f>ROUND(((SUM(BE104:BE509))*I37),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ROUND((SUM(BF104:BF509)),  2)</f>
        <v>0</v>
      </c>
      <c r="G38" s="41"/>
      <c r="H38" s="41"/>
      <c r="I38" s="135">
        <v>0.12</v>
      </c>
      <c r="J38" s="134">
        <f>ROUND(((SUM(BF104:BF509))*I38),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ROUND((SUM(BG104:BG509)),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ROUND((SUM(BH104:BH509)),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ROUND((SUM(BI104:BI509)),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1 - Bourací práce</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J104</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J105</f>
        <v>0</v>
      </c>
      <c r="K68" s="9"/>
      <c r="L68" s="145"/>
      <c r="S68" s="9"/>
      <c r="T68" s="9"/>
      <c r="U68" s="9"/>
      <c r="V68" s="9"/>
      <c r="W68" s="9"/>
      <c r="X68" s="9"/>
      <c r="Y68" s="9"/>
      <c r="Z68" s="9"/>
      <c r="AA68" s="9"/>
      <c r="AB68" s="9"/>
      <c r="AC68" s="9"/>
      <c r="AD68" s="9"/>
      <c r="AE68" s="9"/>
    </row>
    <row r="69" s="10" customFormat="1" ht="19.92" customHeight="1">
      <c r="A69" s="10"/>
      <c r="B69" s="149"/>
      <c r="C69" s="10"/>
      <c r="D69" s="150" t="s">
        <v>1836</v>
      </c>
      <c r="E69" s="151"/>
      <c r="F69" s="151"/>
      <c r="G69" s="151"/>
      <c r="H69" s="151"/>
      <c r="I69" s="151"/>
      <c r="J69" s="152">
        <f>J106</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1837</v>
      </c>
      <c r="E70" s="151"/>
      <c r="F70" s="151"/>
      <c r="G70" s="151"/>
      <c r="H70" s="151"/>
      <c r="I70" s="151"/>
      <c r="J70" s="152">
        <f>J141</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1838</v>
      </c>
      <c r="E71" s="151"/>
      <c r="F71" s="151"/>
      <c r="G71" s="151"/>
      <c r="H71" s="151"/>
      <c r="I71" s="151"/>
      <c r="J71" s="152">
        <f>J172</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1839</v>
      </c>
      <c r="E72" s="151"/>
      <c r="F72" s="151"/>
      <c r="G72" s="151"/>
      <c r="H72" s="151"/>
      <c r="I72" s="151"/>
      <c r="J72" s="152">
        <f>J210</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1840</v>
      </c>
      <c r="E73" s="151"/>
      <c r="F73" s="151"/>
      <c r="G73" s="151"/>
      <c r="H73" s="151"/>
      <c r="I73" s="151"/>
      <c r="J73" s="152">
        <f>J244</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1841</v>
      </c>
      <c r="E74" s="151"/>
      <c r="F74" s="151"/>
      <c r="G74" s="151"/>
      <c r="H74" s="151"/>
      <c r="I74" s="151"/>
      <c r="J74" s="152">
        <f>J290</f>
        <v>0</v>
      </c>
      <c r="K74" s="10"/>
      <c r="L74" s="149"/>
      <c r="S74" s="10"/>
      <c r="T74" s="10"/>
      <c r="U74" s="10"/>
      <c r="V74" s="10"/>
      <c r="W74" s="10"/>
      <c r="X74" s="10"/>
      <c r="Y74" s="10"/>
      <c r="Z74" s="10"/>
      <c r="AA74" s="10"/>
      <c r="AB74" s="10"/>
      <c r="AC74" s="10"/>
      <c r="AD74" s="10"/>
      <c r="AE74" s="10"/>
    </row>
    <row r="75" s="10" customFormat="1" ht="19.92" customHeight="1">
      <c r="A75" s="10"/>
      <c r="B75" s="149"/>
      <c r="C75" s="10"/>
      <c r="D75" s="150" t="s">
        <v>1842</v>
      </c>
      <c r="E75" s="151"/>
      <c r="F75" s="151"/>
      <c r="G75" s="151"/>
      <c r="H75" s="151"/>
      <c r="I75" s="151"/>
      <c r="J75" s="152">
        <f>J325</f>
        <v>0</v>
      </c>
      <c r="K75" s="10"/>
      <c r="L75" s="149"/>
      <c r="S75" s="10"/>
      <c r="T75" s="10"/>
      <c r="U75" s="10"/>
      <c r="V75" s="10"/>
      <c r="W75" s="10"/>
      <c r="X75" s="10"/>
      <c r="Y75" s="10"/>
      <c r="Z75" s="10"/>
      <c r="AA75" s="10"/>
      <c r="AB75" s="10"/>
      <c r="AC75" s="10"/>
      <c r="AD75" s="10"/>
      <c r="AE75" s="10"/>
    </row>
    <row r="76" s="10" customFormat="1" ht="14.88" customHeight="1">
      <c r="A76" s="10"/>
      <c r="B76" s="149"/>
      <c r="C76" s="10"/>
      <c r="D76" s="150" t="s">
        <v>1843</v>
      </c>
      <c r="E76" s="151"/>
      <c r="F76" s="151"/>
      <c r="G76" s="151"/>
      <c r="H76" s="151"/>
      <c r="I76" s="151"/>
      <c r="J76" s="152">
        <f>J383</f>
        <v>0</v>
      </c>
      <c r="K76" s="10"/>
      <c r="L76" s="149"/>
      <c r="S76" s="10"/>
      <c r="T76" s="10"/>
      <c r="U76" s="10"/>
      <c r="V76" s="10"/>
      <c r="W76" s="10"/>
      <c r="X76" s="10"/>
      <c r="Y76" s="10"/>
      <c r="Z76" s="10"/>
      <c r="AA76" s="10"/>
      <c r="AB76" s="10"/>
      <c r="AC76" s="10"/>
      <c r="AD76" s="10"/>
      <c r="AE76" s="10"/>
    </row>
    <row r="77" s="10" customFormat="1" ht="19.92" customHeight="1">
      <c r="A77" s="10"/>
      <c r="B77" s="149"/>
      <c r="C77" s="10"/>
      <c r="D77" s="150" t="s">
        <v>1844</v>
      </c>
      <c r="E77" s="151"/>
      <c r="F77" s="151"/>
      <c r="G77" s="151"/>
      <c r="H77" s="151"/>
      <c r="I77" s="151"/>
      <c r="J77" s="152">
        <f>J482</f>
        <v>0</v>
      </c>
      <c r="K77" s="10"/>
      <c r="L77" s="149"/>
      <c r="S77" s="10"/>
      <c r="T77" s="10"/>
      <c r="U77" s="10"/>
      <c r="V77" s="10"/>
      <c r="W77" s="10"/>
      <c r="X77" s="10"/>
      <c r="Y77" s="10"/>
      <c r="Z77" s="10"/>
      <c r="AA77" s="10"/>
      <c r="AB77" s="10"/>
      <c r="AC77" s="10"/>
      <c r="AD77" s="10"/>
      <c r="AE77" s="10"/>
    </row>
    <row r="78" s="10" customFormat="1" ht="19.92" customHeight="1">
      <c r="A78" s="10"/>
      <c r="B78" s="149"/>
      <c r="C78" s="10"/>
      <c r="D78" s="150" t="s">
        <v>1845</v>
      </c>
      <c r="E78" s="151"/>
      <c r="F78" s="151"/>
      <c r="G78" s="151"/>
      <c r="H78" s="151"/>
      <c r="I78" s="151"/>
      <c r="J78" s="152">
        <f>J487</f>
        <v>0</v>
      </c>
      <c r="K78" s="10"/>
      <c r="L78" s="149"/>
      <c r="S78" s="10"/>
      <c r="T78" s="10"/>
      <c r="U78" s="10"/>
      <c r="V78" s="10"/>
      <c r="W78" s="10"/>
      <c r="X78" s="10"/>
      <c r="Y78" s="10"/>
      <c r="Z78" s="10"/>
      <c r="AA78" s="10"/>
      <c r="AB78" s="10"/>
      <c r="AC78" s="10"/>
      <c r="AD78" s="10"/>
      <c r="AE78" s="10"/>
    </row>
    <row r="79" s="10" customFormat="1" ht="19.92" customHeight="1">
      <c r="A79" s="10"/>
      <c r="B79" s="149"/>
      <c r="C79" s="10"/>
      <c r="D79" s="150" t="s">
        <v>432</v>
      </c>
      <c r="E79" s="151"/>
      <c r="F79" s="151"/>
      <c r="G79" s="151"/>
      <c r="H79" s="151"/>
      <c r="I79" s="151"/>
      <c r="J79" s="152">
        <f>J492</f>
        <v>0</v>
      </c>
      <c r="K79" s="10"/>
      <c r="L79" s="149"/>
      <c r="S79" s="10"/>
      <c r="T79" s="10"/>
      <c r="U79" s="10"/>
      <c r="V79" s="10"/>
      <c r="W79" s="10"/>
      <c r="X79" s="10"/>
      <c r="Y79" s="10"/>
      <c r="Z79" s="10"/>
      <c r="AA79" s="10"/>
      <c r="AB79" s="10"/>
      <c r="AC79" s="10"/>
      <c r="AD79" s="10"/>
      <c r="AE79" s="10"/>
    </row>
    <row r="80" s="9" customFormat="1" ht="24.96" customHeight="1">
      <c r="A80" s="9"/>
      <c r="B80" s="145"/>
      <c r="C80" s="9"/>
      <c r="D80" s="146" t="s">
        <v>1223</v>
      </c>
      <c r="E80" s="147"/>
      <c r="F80" s="147"/>
      <c r="G80" s="147"/>
      <c r="H80" s="147"/>
      <c r="I80" s="147"/>
      <c r="J80" s="148">
        <f>J507</f>
        <v>0</v>
      </c>
      <c r="K80" s="9"/>
      <c r="L80" s="145"/>
      <c r="S80" s="9"/>
      <c r="T80" s="9"/>
      <c r="U80" s="9"/>
      <c r="V80" s="9"/>
      <c r="W80" s="9"/>
      <c r="X80" s="9"/>
      <c r="Y80" s="9"/>
      <c r="Z80" s="9"/>
      <c r="AA80" s="9"/>
      <c r="AB80" s="9"/>
      <c r="AC80" s="9"/>
      <c r="AD80" s="9"/>
      <c r="AE80" s="9"/>
    </row>
    <row r="81" s="2" customFormat="1" ht="21.84" customHeight="1">
      <c r="A81" s="41"/>
      <c r="B81" s="42"/>
      <c r="C81" s="41"/>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58"/>
      <c r="C82" s="59"/>
      <c r="D82" s="59"/>
      <c r="E82" s="59"/>
      <c r="F82" s="59"/>
      <c r="G82" s="59"/>
      <c r="H82" s="59"/>
      <c r="I82" s="59"/>
      <c r="J82" s="59"/>
      <c r="K82" s="59"/>
      <c r="L82" s="129"/>
      <c r="S82" s="41"/>
      <c r="T82" s="41"/>
      <c r="U82" s="41"/>
      <c r="V82" s="41"/>
      <c r="W82" s="41"/>
      <c r="X82" s="41"/>
      <c r="Y82" s="41"/>
      <c r="Z82" s="41"/>
      <c r="AA82" s="41"/>
      <c r="AB82" s="41"/>
      <c r="AC82" s="41"/>
      <c r="AD82" s="41"/>
      <c r="AE82" s="41"/>
    </row>
    <row r="86" s="2" customFormat="1" ht="6.96" customHeight="1">
      <c r="A86" s="41"/>
      <c r="B86" s="60"/>
      <c r="C86" s="61"/>
      <c r="D86" s="61"/>
      <c r="E86" s="61"/>
      <c r="F86" s="61"/>
      <c r="G86" s="61"/>
      <c r="H86" s="61"/>
      <c r="I86" s="61"/>
      <c r="J86" s="61"/>
      <c r="K86" s="61"/>
      <c r="L86" s="129"/>
      <c r="S86" s="41"/>
      <c r="T86" s="41"/>
      <c r="U86" s="41"/>
      <c r="V86" s="41"/>
      <c r="W86" s="41"/>
      <c r="X86" s="41"/>
      <c r="Y86" s="41"/>
      <c r="Z86" s="41"/>
      <c r="AA86" s="41"/>
      <c r="AB86" s="41"/>
      <c r="AC86" s="41"/>
      <c r="AD86" s="41"/>
      <c r="AE86" s="41"/>
    </row>
    <row r="87" s="2" customFormat="1" ht="24.96" customHeight="1">
      <c r="A87" s="41"/>
      <c r="B87" s="42"/>
      <c r="C87" s="26" t="s">
        <v>314</v>
      </c>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6.96" customHeight="1">
      <c r="A88" s="41"/>
      <c r="B88" s="42"/>
      <c r="C88" s="41"/>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17</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26.25" customHeight="1">
      <c r="A90" s="41"/>
      <c r="B90" s="42"/>
      <c r="C90" s="41"/>
      <c r="D90" s="41"/>
      <c r="E90" s="127" t="str">
        <f>E7</f>
        <v>Revitalizace multimodálního uzlu ve Dvoře Králové nad Labem - etapa I-VI.</v>
      </c>
      <c r="F90" s="35"/>
      <c r="G90" s="35"/>
      <c r="H90" s="35"/>
      <c r="I90" s="41"/>
      <c r="J90" s="41"/>
      <c r="K90" s="41"/>
      <c r="L90" s="129"/>
      <c r="S90" s="41"/>
      <c r="T90" s="41"/>
      <c r="U90" s="41"/>
      <c r="V90" s="41"/>
      <c r="W90" s="41"/>
      <c r="X90" s="41"/>
      <c r="Y90" s="41"/>
      <c r="Z90" s="41"/>
      <c r="AA90" s="41"/>
      <c r="AB90" s="41"/>
      <c r="AC90" s="41"/>
      <c r="AD90" s="41"/>
      <c r="AE90" s="41"/>
    </row>
    <row r="91" s="1" customFormat="1" ht="12" customHeight="1">
      <c r="B91" s="25"/>
      <c r="C91" s="35" t="s">
        <v>301</v>
      </c>
      <c r="L91" s="25"/>
    </row>
    <row r="92" s="1" customFormat="1" ht="23.25" customHeight="1">
      <c r="B92" s="25"/>
      <c r="E92" s="127" t="s">
        <v>302</v>
      </c>
      <c r="F92" s="1"/>
      <c r="G92" s="1"/>
      <c r="H92" s="1"/>
      <c r="L92" s="25"/>
    </row>
    <row r="93" s="1" customFormat="1" ht="12" customHeight="1">
      <c r="B93" s="25"/>
      <c r="C93" s="35" t="s">
        <v>303</v>
      </c>
      <c r="L93" s="25"/>
    </row>
    <row r="94" s="2" customFormat="1" ht="16.5" customHeight="1">
      <c r="A94" s="41"/>
      <c r="B94" s="42"/>
      <c r="C94" s="41"/>
      <c r="D94" s="41"/>
      <c r="E94" s="128" t="s">
        <v>1833</v>
      </c>
      <c r="F94" s="41"/>
      <c r="G94" s="41"/>
      <c r="H94" s="41"/>
      <c r="I94" s="41"/>
      <c r="J94" s="41"/>
      <c r="K94" s="41"/>
      <c r="L94" s="129"/>
      <c r="S94" s="41"/>
      <c r="T94" s="41"/>
      <c r="U94" s="41"/>
      <c r="V94" s="41"/>
      <c r="W94" s="41"/>
      <c r="X94" s="41"/>
      <c r="Y94" s="41"/>
      <c r="Z94" s="41"/>
      <c r="AA94" s="41"/>
      <c r="AB94" s="41"/>
      <c r="AC94" s="41"/>
      <c r="AD94" s="41"/>
      <c r="AE94" s="41"/>
    </row>
    <row r="95" s="2" customFormat="1" ht="12" customHeight="1">
      <c r="A95" s="41"/>
      <c r="B95" s="42"/>
      <c r="C95" s="35" t="s">
        <v>1834</v>
      </c>
      <c r="D95" s="41"/>
      <c r="E95" s="41"/>
      <c r="F95" s="41"/>
      <c r="G95" s="41"/>
      <c r="H95" s="41"/>
      <c r="I95" s="41"/>
      <c r="J95" s="41"/>
      <c r="K95" s="41"/>
      <c r="L95" s="129"/>
      <c r="S95" s="41"/>
      <c r="T95" s="41"/>
      <c r="U95" s="41"/>
      <c r="V95" s="41"/>
      <c r="W95" s="41"/>
      <c r="X95" s="41"/>
      <c r="Y95" s="41"/>
      <c r="Z95" s="41"/>
      <c r="AA95" s="41"/>
      <c r="AB95" s="41"/>
      <c r="AC95" s="41"/>
      <c r="AD95" s="41"/>
      <c r="AE95" s="41"/>
    </row>
    <row r="96" s="2" customFormat="1" ht="16.5" customHeight="1">
      <c r="A96" s="41"/>
      <c r="B96" s="42"/>
      <c r="C96" s="41"/>
      <c r="D96" s="41"/>
      <c r="E96" s="65" t="str">
        <f>E13</f>
        <v>1 - Bourací práce</v>
      </c>
      <c r="F96" s="41"/>
      <c r="G96" s="41"/>
      <c r="H96" s="41"/>
      <c r="I96" s="41"/>
      <c r="J96" s="41"/>
      <c r="K96" s="41"/>
      <c r="L96" s="129"/>
      <c r="S96" s="41"/>
      <c r="T96" s="41"/>
      <c r="U96" s="41"/>
      <c r="V96" s="41"/>
      <c r="W96" s="41"/>
      <c r="X96" s="41"/>
      <c r="Y96" s="41"/>
      <c r="Z96" s="41"/>
      <c r="AA96" s="41"/>
      <c r="AB96" s="41"/>
      <c r="AC96" s="41"/>
      <c r="AD96" s="41"/>
      <c r="AE96" s="41"/>
    </row>
    <row r="97" s="2" customFormat="1" ht="6.96" customHeight="1">
      <c r="A97" s="41"/>
      <c r="B97" s="42"/>
      <c r="C97" s="41"/>
      <c r="D97" s="41"/>
      <c r="E97" s="41"/>
      <c r="F97" s="41"/>
      <c r="G97" s="41"/>
      <c r="H97" s="41"/>
      <c r="I97" s="41"/>
      <c r="J97" s="41"/>
      <c r="K97" s="41"/>
      <c r="L97" s="129"/>
      <c r="S97" s="41"/>
      <c r="T97" s="41"/>
      <c r="U97" s="41"/>
      <c r="V97" s="41"/>
      <c r="W97" s="41"/>
      <c r="X97" s="41"/>
      <c r="Y97" s="41"/>
      <c r="Z97" s="41"/>
      <c r="AA97" s="41"/>
      <c r="AB97" s="41"/>
      <c r="AC97" s="41"/>
      <c r="AD97" s="41"/>
      <c r="AE97" s="41"/>
    </row>
    <row r="98" s="2" customFormat="1" ht="12" customHeight="1">
      <c r="A98" s="41"/>
      <c r="B98" s="42"/>
      <c r="C98" s="35" t="s">
        <v>21</v>
      </c>
      <c r="D98" s="41"/>
      <c r="E98" s="41"/>
      <c r="F98" s="30" t="str">
        <f>F16</f>
        <v xml:space="preserve"> </v>
      </c>
      <c r="G98" s="41"/>
      <c r="H98" s="41"/>
      <c r="I98" s="35" t="s">
        <v>23</v>
      </c>
      <c r="J98" s="67" t="str">
        <f>IF(J16="","",J16)</f>
        <v>26. 8. 2025</v>
      </c>
      <c r="K98" s="41"/>
      <c r="L98" s="129"/>
      <c r="S98" s="41"/>
      <c r="T98" s="41"/>
      <c r="U98" s="41"/>
      <c r="V98" s="41"/>
      <c r="W98" s="41"/>
      <c r="X98" s="41"/>
      <c r="Y98" s="41"/>
      <c r="Z98" s="41"/>
      <c r="AA98" s="41"/>
      <c r="AB98" s="41"/>
      <c r="AC98" s="41"/>
      <c r="AD98" s="41"/>
      <c r="AE98" s="41"/>
    </row>
    <row r="99" s="2" customFormat="1" ht="6.96" customHeight="1">
      <c r="A99" s="41"/>
      <c r="B99" s="42"/>
      <c r="C99" s="41"/>
      <c r="D99" s="41"/>
      <c r="E99" s="41"/>
      <c r="F99" s="41"/>
      <c r="G99" s="41"/>
      <c r="H99" s="41"/>
      <c r="I99" s="41"/>
      <c r="J99" s="41"/>
      <c r="K99" s="41"/>
      <c r="L99" s="129"/>
      <c r="S99" s="41"/>
      <c r="T99" s="41"/>
      <c r="U99" s="41"/>
      <c r="V99" s="41"/>
      <c r="W99" s="41"/>
      <c r="X99" s="41"/>
      <c r="Y99" s="41"/>
      <c r="Z99" s="41"/>
      <c r="AA99" s="41"/>
      <c r="AB99" s="41"/>
      <c r="AC99" s="41"/>
      <c r="AD99" s="41"/>
      <c r="AE99" s="41"/>
    </row>
    <row r="100" s="2" customFormat="1" ht="15.15" customHeight="1">
      <c r="A100" s="41"/>
      <c r="B100" s="42"/>
      <c r="C100" s="35" t="s">
        <v>25</v>
      </c>
      <c r="D100" s="41"/>
      <c r="E100" s="41"/>
      <c r="F100" s="30" t="str">
        <f>E19</f>
        <v xml:space="preserve"> </v>
      </c>
      <c r="G100" s="41"/>
      <c r="H100" s="41"/>
      <c r="I100" s="35" t="s">
        <v>30</v>
      </c>
      <c r="J100" s="39" t="str">
        <f>E25</f>
        <v xml:space="preserve"> </v>
      </c>
      <c r="K100" s="41"/>
      <c r="L100" s="129"/>
      <c r="S100" s="41"/>
      <c r="T100" s="41"/>
      <c r="U100" s="41"/>
      <c r="V100" s="41"/>
      <c r="W100" s="41"/>
      <c r="X100" s="41"/>
      <c r="Y100" s="41"/>
      <c r="Z100" s="41"/>
      <c r="AA100" s="41"/>
      <c r="AB100" s="41"/>
      <c r="AC100" s="41"/>
      <c r="AD100" s="41"/>
      <c r="AE100" s="41"/>
    </row>
    <row r="101" s="2" customFormat="1" ht="15.15" customHeight="1">
      <c r="A101" s="41"/>
      <c r="B101" s="42"/>
      <c r="C101" s="35" t="s">
        <v>28</v>
      </c>
      <c r="D101" s="41"/>
      <c r="E101" s="41"/>
      <c r="F101" s="30" t="str">
        <f>IF(E22="","",E22)</f>
        <v>Vyplň údaj</v>
      </c>
      <c r="G101" s="41"/>
      <c r="H101" s="41"/>
      <c r="I101" s="35" t="s">
        <v>32</v>
      </c>
      <c r="J101" s="39" t="str">
        <f>E28</f>
        <v xml:space="preserve"> </v>
      </c>
      <c r="K101" s="41"/>
      <c r="L101" s="129"/>
      <c r="S101" s="41"/>
      <c r="T101" s="41"/>
      <c r="U101" s="41"/>
      <c r="V101" s="41"/>
      <c r="W101" s="41"/>
      <c r="X101" s="41"/>
      <c r="Y101" s="41"/>
      <c r="Z101" s="41"/>
      <c r="AA101" s="41"/>
      <c r="AB101" s="41"/>
      <c r="AC101" s="41"/>
      <c r="AD101" s="41"/>
      <c r="AE101" s="41"/>
    </row>
    <row r="102" s="2" customFormat="1" ht="10.32" customHeight="1">
      <c r="A102" s="41"/>
      <c r="B102" s="42"/>
      <c r="C102" s="41"/>
      <c r="D102" s="41"/>
      <c r="E102" s="41"/>
      <c r="F102" s="41"/>
      <c r="G102" s="41"/>
      <c r="H102" s="41"/>
      <c r="I102" s="41"/>
      <c r="J102" s="41"/>
      <c r="K102" s="41"/>
      <c r="L102" s="129"/>
      <c r="S102" s="41"/>
      <c r="T102" s="41"/>
      <c r="U102" s="41"/>
      <c r="V102" s="41"/>
      <c r="W102" s="41"/>
      <c r="X102" s="41"/>
      <c r="Y102" s="41"/>
      <c r="Z102" s="41"/>
      <c r="AA102" s="41"/>
      <c r="AB102" s="41"/>
      <c r="AC102" s="41"/>
      <c r="AD102" s="41"/>
      <c r="AE102" s="41"/>
    </row>
    <row r="103" s="11" customFormat="1" ht="29.28" customHeight="1">
      <c r="A103" s="153"/>
      <c r="B103" s="154"/>
      <c r="C103" s="155" t="s">
        <v>315</v>
      </c>
      <c r="D103" s="156" t="s">
        <v>54</v>
      </c>
      <c r="E103" s="156" t="s">
        <v>50</v>
      </c>
      <c r="F103" s="156" t="s">
        <v>51</v>
      </c>
      <c r="G103" s="156" t="s">
        <v>316</v>
      </c>
      <c r="H103" s="156" t="s">
        <v>317</v>
      </c>
      <c r="I103" s="156" t="s">
        <v>318</v>
      </c>
      <c r="J103" s="156" t="s">
        <v>309</v>
      </c>
      <c r="K103" s="157" t="s">
        <v>319</v>
      </c>
      <c r="L103" s="158"/>
      <c r="M103" s="83" t="s">
        <v>3</v>
      </c>
      <c r="N103" s="84" t="s">
        <v>39</v>
      </c>
      <c r="O103" s="84" t="s">
        <v>320</v>
      </c>
      <c r="P103" s="84" t="s">
        <v>321</v>
      </c>
      <c r="Q103" s="84" t="s">
        <v>322</v>
      </c>
      <c r="R103" s="84" t="s">
        <v>323</v>
      </c>
      <c r="S103" s="84" t="s">
        <v>324</v>
      </c>
      <c r="T103" s="85" t="s">
        <v>325</v>
      </c>
      <c r="U103" s="153"/>
      <c r="V103" s="153"/>
      <c r="W103" s="153"/>
      <c r="X103" s="153"/>
      <c r="Y103" s="153"/>
      <c r="Z103" s="153"/>
      <c r="AA103" s="153"/>
      <c r="AB103" s="153"/>
      <c r="AC103" s="153"/>
      <c r="AD103" s="153"/>
      <c r="AE103" s="153"/>
    </row>
    <row r="104" s="2" customFormat="1" ht="22.8" customHeight="1">
      <c r="A104" s="41"/>
      <c r="B104" s="42"/>
      <c r="C104" s="90" t="s">
        <v>326</v>
      </c>
      <c r="D104" s="41"/>
      <c r="E104" s="41"/>
      <c r="F104" s="41"/>
      <c r="G104" s="41"/>
      <c r="H104" s="41"/>
      <c r="I104" s="41"/>
      <c r="J104" s="159">
        <f>BK104</f>
        <v>0</v>
      </c>
      <c r="K104" s="41"/>
      <c r="L104" s="42"/>
      <c r="M104" s="86"/>
      <c r="N104" s="71"/>
      <c r="O104" s="87"/>
      <c r="P104" s="160">
        <f>P105+P507</f>
        <v>0</v>
      </c>
      <c r="Q104" s="87"/>
      <c r="R104" s="160">
        <f>R105+R507</f>
        <v>8.853587000000001</v>
      </c>
      <c r="S104" s="87"/>
      <c r="T104" s="161">
        <f>T105+T507</f>
        <v>512.37891896999997</v>
      </c>
      <c r="U104" s="41"/>
      <c r="V104" s="41"/>
      <c r="W104" s="41"/>
      <c r="X104" s="41"/>
      <c r="Y104" s="41"/>
      <c r="Z104" s="41"/>
      <c r="AA104" s="41"/>
      <c r="AB104" s="41"/>
      <c r="AC104" s="41"/>
      <c r="AD104" s="41"/>
      <c r="AE104" s="41"/>
      <c r="AT104" s="22" t="s">
        <v>68</v>
      </c>
      <c r="AU104" s="22" t="s">
        <v>310</v>
      </c>
      <c r="BK104" s="162">
        <f>BK105+BK507</f>
        <v>0</v>
      </c>
    </row>
    <row r="105" s="12" customFormat="1" ht="25.92" customHeight="1">
      <c r="A105" s="12"/>
      <c r="B105" s="163"/>
      <c r="C105" s="12"/>
      <c r="D105" s="164" t="s">
        <v>68</v>
      </c>
      <c r="E105" s="165" t="s">
        <v>434</v>
      </c>
      <c r="F105" s="165" t="s">
        <v>435</v>
      </c>
      <c r="G105" s="12"/>
      <c r="H105" s="12"/>
      <c r="I105" s="166"/>
      <c r="J105" s="167">
        <f>BK105</f>
        <v>0</v>
      </c>
      <c r="K105" s="12"/>
      <c r="L105" s="163"/>
      <c r="M105" s="168"/>
      <c r="N105" s="169"/>
      <c r="O105" s="169"/>
      <c r="P105" s="170">
        <f>P106+P141+P172+P210+P244+P290+P325+P482+P487+P492</f>
        <v>0</v>
      </c>
      <c r="Q105" s="169"/>
      <c r="R105" s="170">
        <f>R106+R141+R172+R210+R244+R290+R325+R482+R487+R492</f>
        <v>8.853587000000001</v>
      </c>
      <c r="S105" s="169"/>
      <c r="T105" s="171">
        <f>T106+T141+T172+T210+T244+T290+T325+T482+T487+T492</f>
        <v>512.37891896999997</v>
      </c>
      <c r="U105" s="12"/>
      <c r="V105" s="12"/>
      <c r="W105" s="12"/>
      <c r="X105" s="12"/>
      <c r="Y105" s="12"/>
      <c r="Z105" s="12"/>
      <c r="AA105" s="12"/>
      <c r="AB105" s="12"/>
      <c r="AC105" s="12"/>
      <c r="AD105" s="12"/>
      <c r="AE105" s="12"/>
      <c r="AR105" s="164" t="s">
        <v>76</v>
      </c>
      <c r="AT105" s="172" t="s">
        <v>68</v>
      </c>
      <c r="AU105" s="172" t="s">
        <v>69</v>
      </c>
      <c r="AY105" s="164" t="s">
        <v>328</v>
      </c>
      <c r="BK105" s="173">
        <f>BK106+BK141+BK172+BK210+BK244+BK290+BK325+BK482+BK487+BK492</f>
        <v>0</v>
      </c>
    </row>
    <row r="106" s="12" customFormat="1" ht="22.8" customHeight="1">
      <c r="A106" s="12"/>
      <c r="B106" s="163"/>
      <c r="C106" s="12"/>
      <c r="D106" s="164" t="s">
        <v>68</v>
      </c>
      <c r="E106" s="174" t="s">
        <v>1846</v>
      </c>
      <c r="F106" s="174" t="s">
        <v>1847</v>
      </c>
      <c r="G106" s="12"/>
      <c r="H106" s="12"/>
      <c r="I106" s="166"/>
      <c r="J106" s="175">
        <f>BK106</f>
        <v>0</v>
      </c>
      <c r="K106" s="12"/>
      <c r="L106" s="163"/>
      <c r="M106" s="168"/>
      <c r="N106" s="169"/>
      <c r="O106" s="169"/>
      <c r="P106" s="170">
        <f>SUM(P107:P140)</f>
        <v>0</v>
      </c>
      <c r="Q106" s="169"/>
      <c r="R106" s="170">
        <f>SUM(R107:R140)</f>
        <v>0.20827559999999998</v>
      </c>
      <c r="S106" s="169"/>
      <c r="T106" s="171">
        <f>SUM(T107:T140)</f>
        <v>25.514366800000005</v>
      </c>
      <c r="U106" s="12"/>
      <c r="V106" s="12"/>
      <c r="W106" s="12"/>
      <c r="X106" s="12"/>
      <c r="Y106" s="12"/>
      <c r="Z106" s="12"/>
      <c r="AA106" s="12"/>
      <c r="AB106" s="12"/>
      <c r="AC106" s="12"/>
      <c r="AD106" s="12"/>
      <c r="AE106" s="12"/>
      <c r="AR106" s="164" t="s">
        <v>76</v>
      </c>
      <c r="AT106" s="172" t="s">
        <v>68</v>
      </c>
      <c r="AU106" s="172" t="s">
        <v>76</v>
      </c>
      <c r="AY106" s="164" t="s">
        <v>328</v>
      </c>
      <c r="BK106" s="173">
        <f>SUM(BK107:BK140)</f>
        <v>0</v>
      </c>
    </row>
    <row r="107" s="2" customFormat="1" ht="37.8" customHeight="1">
      <c r="A107" s="41"/>
      <c r="B107" s="176"/>
      <c r="C107" s="177" t="s">
        <v>76</v>
      </c>
      <c r="D107" s="177" t="s">
        <v>331</v>
      </c>
      <c r="E107" s="178" t="s">
        <v>1848</v>
      </c>
      <c r="F107" s="179" t="s">
        <v>1849</v>
      </c>
      <c r="G107" s="180" t="s">
        <v>476</v>
      </c>
      <c r="H107" s="181">
        <v>350.56599999999997</v>
      </c>
      <c r="I107" s="182"/>
      <c r="J107" s="183">
        <f>ROUND(I107*H107,2)</f>
        <v>0</v>
      </c>
      <c r="K107" s="179" t="s">
        <v>335</v>
      </c>
      <c r="L107" s="42"/>
      <c r="M107" s="184" t="s">
        <v>3</v>
      </c>
      <c r="N107" s="185" t="s">
        <v>40</v>
      </c>
      <c r="O107" s="75"/>
      <c r="P107" s="186">
        <f>O107*H107</f>
        <v>0</v>
      </c>
      <c r="Q107" s="186">
        <v>0</v>
      </c>
      <c r="R107" s="186">
        <f>Q107*H107</f>
        <v>0</v>
      </c>
      <c r="S107" s="186">
        <v>0.014</v>
      </c>
      <c r="T107" s="187">
        <f>S107*H107</f>
        <v>4.9079239999999995</v>
      </c>
      <c r="U107" s="41"/>
      <c r="V107" s="41"/>
      <c r="W107" s="41"/>
      <c r="X107" s="41"/>
      <c r="Y107" s="41"/>
      <c r="Z107" s="41"/>
      <c r="AA107" s="41"/>
      <c r="AB107" s="41"/>
      <c r="AC107" s="41"/>
      <c r="AD107" s="41"/>
      <c r="AE107" s="41"/>
      <c r="AR107" s="188" t="s">
        <v>532</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532</v>
      </c>
      <c r="BM107" s="188" t="s">
        <v>1850</v>
      </c>
    </row>
    <row r="108" s="2" customFormat="1">
      <c r="A108" s="41"/>
      <c r="B108" s="42"/>
      <c r="C108" s="41"/>
      <c r="D108" s="190" t="s">
        <v>338</v>
      </c>
      <c r="E108" s="41"/>
      <c r="F108" s="191" t="s">
        <v>1851</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338</v>
      </c>
      <c r="AU108" s="22" t="s">
        <v>79</v>
      </c>
    </row>
    <row r="109" s="13" customFormat="1">
      <c r="A109" s="13"/>
      <c r="B109" s="201"/>
      <c r="C109" s="13"/>
      <c r="D109" s="195" t="s">
        <v>442</v>
      </c>
      <c r="E109" s="202" t="s">
        <v>3</v>
      </c>
      <c r="F109" s="203" t="s">
        <v>1852</v>
      </c>
      <c r="G109" s="13"/>
      <c r="H109" s="204">
        <v>233.655</v>
      </c>
      <c r="I109" s="205"/>
      <c r="J109" s="13"/>
      <c r="K109" s="13"/>
      <c r="L109" s="201"/>
      <c r="M109" s="206"/>
      <c r="N109" s="207"/>
      <c r="O109" s="207"/>
      <c r="P109" s="207"/>
      <c r="Q109" s="207"/>
      <c r="R109" s="207"/>
      <c r="S109" s="207"/>
      <c r="T109" s="208"/>
      <c r="U109" s="13"/>
      <c r="V109" s="13"/>
      <c r="W109" s="13"/>
      <c r="X109" s="13"/>
      <c r="Y109" s="13"/>
      <c r="Z109" s="13"/>
      <c r="AA109" s="13"/>
      <c r="AB109" s="13"/>
      <c r="AC109" s="13"/>
      <c r="AD109" s="13"/>
      <c r="AE109" s="13"/>
      <c r="AT109" s="202" t="s">
        <v>442</v>
      </c>
      <c r="AU109" s="202" t="s">
        <v>79</v>
      </c>
      <c r="AV109" s="13" t="s">
        <v>79</v>
      </c>
      <c r="AW109" s="13" t="s">
        <v>31</v>
      </c>
      <c r="AX109" s="13" t="s">
        <v>69</v>
      </c>
      <c r="AY109" s="202" t="s">
        <v>328</v>
      </c>
    </row>
    <row r="110" s="13" customFormat="1">
      <c r="A110" s="13"/>
      <c r="B110" s="201"/>
      <c r="C110" s="13"/>
      <c r="D110" s="195" t="s">
        <v>442</v>
      </c>
      <c r="E110" s="202" t="s">
        <v>3</v>
      </c>
      <c r="F110" s="203" t="s">
        <v>1853</v>
      </c>
      <c r="G110" s="13"/>
      <c r="H110" s="204">
        <v>42.225000000000001</v>
      </c>
      <c r="I110" s="205"/>
      <c r="J110" s="13"/>
      <c r="K110" s="13"/>
      <c r="L110" s="201"/>
      <c r="M110" s="206"/>
      <c r="N110" s="207"/>
      <c r="O110" s="207"/>
      <c r="P110" s="207"/>
      <c r="Q110" s="207"/>
      <c r="R110" s="207"/>
      <c r="S110" s="207"/>
      <c r="T110" s="208"/>
      <c r="U110" s="13"/>
      <c r="V110" s="13"/>
      <c r="W110" s="13"/>
      <c r="X110" s="13"/>
      <c r="Y110" s="13"/>
      <c r="Z110" s="13"/>
      <c r="AA110" s="13"/>
      <c r="AB110" s="13"/>
      <c r="AC110" s="13"/>
      <c r="AD110" s="13"/>
      <c r="AE110" s="13"/>
      <c r="AT110" s="202" t="s">
        <v>442</v>
      </c>
      <c r="AU110" s="202" t="s">
        <v>79</v>
      </c>
      <c r="AV110" s="13" t="s">
        <v>79</v>
      </c>
      <c r="AW110" s="13" t="s">
        <v>31</v>
      </c>
      <c r="AX110" s="13" t="s">
        <v>69</v>
      </c>
      <c r="AY110" s="202" t="s">
        <v>328</v>
      </c>
    </row>
    <row r="111" s="13" customFormat="1">
      <c r="A111" s="13"/>
      <c r="B111" s="201"/>
      <c r="C111" s="13"/>
      <c r="D111" s="195" t="s">
        <v>442</v>
      </c>
      <c r="E111" s="202" t="s">
        <v>3</v>
      </c>
      <c r="F111" s="203" t="s">
        <v>1854</v>
      </c>
      <c r="G111" s="13"/>
      <c r="H111" s="204">
        <v>15</v>
      </c>
      <c r="I111" s="205"/>
      <c r="J111" s="13"/>
      <c r="K111" s="13"/>
      <c r="L111" s="201"/>
      <c r="M111" s="206"/>
      <c r="N111" s="207"/>
      <c r="O111" s="207"/>
      <c r="P111" s="207"/>
      <c r="Q111" s="207"/>
      <c r="R111" s="207"/>
      <c r="S111" s="207"/>
      <c r="T111" s="208"/>
      <c r="U111" s="13"/>
      <c r="V111" s="13"/>
      <c r="W111" s="13"/>
      <c r="X111" s="13"/>
      <c r="Y111" s="13"/>
      <c r="Z111" s="13"/>
      <c r="AA111" s="13"/>
      <c r="AB111" s="13"/>
      <c r="AC111" s="13"/>
      <c r="AD111" s="13"/>
      <c r="AE111" s="13"/>
      <c r="AT111" s="202" t="s">
        <v>442</v>
      </c>
      <c r="AU111" s="202" t="s">
        <v>79</v>
      </c>
      <c r="AV111" s="13" t="s">
        <v>79</v>
      </c>
      <c r="AW111" s="13" t="s">
        <v>31</v>
      </c>
      <c r="AX111" s="13" t="s">
        <v>69</v>
      </c>
      <c r="AY111" s="202" t="s">
        <v>328</v>
      </c>
    </row>
    <row r="112" s="13" customFormat="1">
      <c r="A112" s="13"/>
      <c r="B112" s="201"/>
      <c r="C112" s="13"/>
      <c r="D112" s="195" t="s">
        <v>442</v>
      </c>
      <c r="E112" s="202" t="s">
        <v>3</v>
      </c>
      <c r="F112" s="203" t="s">
        <v>1855</v>
      </c>
      <c r="G112" s="13"/>
      <c r="H112" s="204">
        <v>20</v>
      </c>
      <c r="I112" s="205"/>
      <c r="J112" s="13"/>
      <c r="K112" s="13"/>
      <c r="L112" s="201"/>
      <c r="M112" s="206"/>
      <c r="N112" s="207"/>
      <c r="O112" s="207"/>
      <c r="P112" s="207"/>
      <c r="Q112" s="207"/>
      <c r="R112" s="207"/>
      <c r="S112" s="207"/>
      <c r="T112" s="208"/>
      <c r="U112" s="13"/>
      <c r="V112" s="13"/>
      <c r="W112" s="13"/>
      <c r="X112" s="13"/>
      <c r="Y112" s="13"/>
      <c r="Z112" s="13"/>
      <c r="AA112" s="13"/>
      <c r="AB112" s="13"/>
      <c r="AC112" s="13"/>
      <c r="AD112" s="13"/>
      <c r="AE112" s="13"/>
      <c r="AT112" s="202" t="s">
        <v>442</v>
      </c>
      <c r="AU112" s="202" t="s">
        <v>79</v>
      </c>
      <c r="AV112" s="13" t="s">
        <v>79</v>
      </c>
      <c r="AW112" s="13" t="s">
        <v>31</v>
      </c>
      <c r="AX112" s="13" t="s">
        <v>69</v>
      </c>
      <c r="AY112" s="202" t="s">
        <v>328</v>
      </c>
    </row>
    <row r="113" s="13" customFormat="1">
      <c r="A113" s="13"/>
      <c r="B113" s="201"/>
      <c r="C113" s="13"/>
      <c r="D113" s="195" t="s">
        <v>442</v>
      </c>
      <c r="E113" s="202" t="s">
        <v>3</v>
      </c>
      <c r="F113" s="203" t="s">
        <v>1856</v>
      </c>
      <c r="G113" s="13"/>
      <c r="H113" s="204">
        <v>39.686</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79</v>
      </c>
      <c r="AV113" s="13" t="s">
        <v>79</v>
      </c>
      <c r="AW113" s="13" t="s">
        <v>31</v>
      </c>
      <c r="AX113" s="13" t="s">
        <v>69</v>
      </c>
      <c r="AY113" s="202" t="s">
        <v>328</v>
      </c>
    </row>
    <row r="114" s="14" customFormat="1">
      <c r="A114" s="14"/>
      <c r="B114" s="209"/>
      <c r="C114" s="14"/>
      <c r="D114" s="195" t="s">
        <v>442</v>
      </c>
      <c r="E114" s="210" t="s">
        <v>3</v>
      </c>
      <c r="F114" s="211" t="s">
        <v>452</v>
      </c>
      <c r="G114" s="14"/>
      <c r="H114" s="212">
        <v>350.56599999999997</v>
      </c>
      <c r="I114" s="213"/>
      <c r="J114" s="14"/>
      <c r="K114" s="14"/>
      <c r="L114" s="209"/>
      <c r="M114" s="214"/>
      <c r="N114" s="215"/>
      <c r="O114" s="215"/>
      <c r="P114" s="215"/>
      <c r="Q114" s="215"/>
      <c r="R114" s="215"/>
      <c r="S114" s="215"/>
      <c r="T114" s="216"/>
      <c r="U114" s="14"/>
      <c r="V114" s="14"/>
      <c r="W114" s="14"/>
      <c r="X114" s="14"/>
      <c r="Y114" s="14"/>
      <c r="Z114" s="14"/>
      <c r="AA114" s="14"/>
      <c r="AB114" s="14"/>
      <c r="AC114" s="14"/>
      <c r="AD114" s="14"/>
      <c r="AE114" s="14"/>
      <c r="AT114" s="210" t="s">
        <v>442</v>
      </c>
      <c r="AU114" s="210" t="s">
        <v>79</v>
      </c>
      <c r="AV114" s="14" t="s">
        <v>113</v>
      </c>
      <c r="AW114" s="14" t="s">
        <v>31</v>
      </c>
      <c r="AX114" s="14" t="s">
        <v>76</v>
      </c>
      <c r="AY114" s="210" t="s">
        <v>328</v>
      </c>
    </row>
    <row r="115" s="2" customFormat="1" ht="37.8" customHeight="1">
      <c r="A115" s="41"/>
      <c r="B115" s="176"/>
      <c r="C115" s="177" t="s">
        <v>79</v>
      </c>
      <c r="D115" s="177" t="s">
        <v>331</v>
      </c>
      <c r="E115" s="178" t="s">
        <v>1857</v>
      </c>
      <c r="F115" s="179" t="s">
        <v>1858</v>
      </c>
      <c r="G115" s="180" t="s">
        <v>476</v>
      </c>
      <c r="H115" s="181">
        <v>38.186</v>
      </c>
      <c r="I115" s="182"/>
      <c r="J115" s="183">
        <f>ROUND(I115*H115,2)</f>
        <v>0</v>
      </c>
      <c r="K115" s="179" t="s">
        <v>335</v>
      </c>
      <c r="L115" s="42"/>
      <c r="M115" s="184" t="s">
        <v>3</v>
      </c>
      <c r="N115" s="185" t="s">
        <v>40</v>
      </c>
      <c r="O115" s="75"/>
      <c r="P115" s="186">
        <f>O115*H115</f>
        <v>0</v>
      </c>
      <c r="Q115" s="186">
        <v>0</v>
      </c>
      <c r="R115" s="186">
        <f>Q115*H115</f>
        <v>0</v>
      </c>
      <c r="S115" s="186">
        <v>0.032000000000000001</v>
      </c>
      <c r="T115" s="187">
        <f>S115*H115</f>
        <v>1.2219519999999999</v>
      </c>
      <c r="U115" s="41"/>
      <c r="V115" s="41"/>
      <c r="W115" s="41"/>
      <c r="X115" s="41"/>
      <c r="Y115" s="41"/>
      <c r="Z115" s="41"/>
      <c r="AA115" s="41"/>
      <c r="AB115" s="41"/>
      <c r="AC115" s="41"/>
      <c r="AD115" s="41"/>
      <c r="AE115" s="41"/>
      <c r="AR115" s="188" t="s">
        <v>532</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532</v>
      </c>
      <c r="BM115" s="188" t="s">
        <v>1859</v>
      </c>
    </row>
    <row r="116" s="2" customFormat="1">
      <c r="A116" s="41"/>
      <c r="B116" s="42"/>
      <c r="C116" s="41"/>
      <c r="D116" s="190" t="s">
        <v>338</v>
      </c>
      <c r="E116" s="41"/>
      <c r="F116" s="191" t="s">
        <v>1860</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15" customFormat="1">
      <c r="A117" s="15"/>
      <c r="B117" s="217"/>
      <c r="C117" s="15"/>
      <c r="D117" s="195" t="s">
        <v>442</v>
      </c>
      <c r="E117" s="218" t="s">
        <v>3</v>
      </c>
      <c r="F117" s="219" t="s">
        <v>1861</v>
      </c>
      <c r="G117" s="15"/>
      <c r="H117" s="218" t="s">
        <v>3</v>
      </c>
      <c r="I117" s="220"/>
      <c r="J117" s="15"/>
      <c r="K117" s="15"/>
      <c r="L117" s="217"/>
      <c r="M117" s="221"/>
      <c r="N117" s="222"/>
      <c r="O117" s="222"/>
      <c r="P117" s="222"/>
      <c r="Q117" s="222"/>
      <c r="R117" s="222"/>
      <c r="S117" s="222"/>
      <c r="T117" s="223"/>
      <c r="U117" s="15"/>
      <c r="V117" s="15"/>
      <c r="W117" s="15"/>
      <c r="X117" s="15"/>
      <c r="Y117" s="15"/>
      <c r="Z117" s="15"/>
      <c r="AA117" s="15"/>
      <c r="AB117" s="15"/>
      <c r="AC117" s="15"/>
      <c r="AD117" s="15"/>
      <c r="AE117" s="15"/>
      <c r="AT117" s="218" t="s">
        <v>442</v>
      </c>
      <c r="AU117" s="218" t="s">
        <v>79</v>
      </c>
      <c r="AV117" s="15" t="s">
        <v>76</v>
      </c>
      <c r="AW117" s="15" t="s">
        <v>31</v>
      </c>
      <c r="AX117" s="15" t="s">
        <v>69</v>
      </c>
      <c r="AY117" s="218" t="s">
        <v>328</v>
      </c>
    </row>
    <row r="118" s="13" customFormat="1">
      <c r="A118" s="13"/>
      <c r="B118" s="201"/>
      <c r="C118" s="13"/>
      <c r="D118" s="195" t="s">
        <v>442</v>
      </c>
      <c r="E118" s="202" t="s">
        <v>3</v>
      </c>
      <c r="F118" s="203" t="s">
        <v>1862</v>
      </c>
      <c r="G118" s="13"/>
      <c r="H118" s="204">
        <v>33.686</v>
      </c>
      <c r="I118" s="205"/>
      <c r="J118" s="13"/>
      <c r="K118" s="13"/>
      <c r="L118" s="201"/>
      <c r="M118" s="206"/>
      <c r="N118" s="207"/>
      <c r="O118" s="207"/>
      <c r="P118" s="207"/>
      <c r="Q118" s="207"/>
      <c r="R118" s="207"/>
      <c r="S118" s="207"/>
      <c r="T118" s="208"/>
      <c r="U118" s="13"/>
      <c r="V118" s="13"/>
      <c r="W118" s="13"/>
      <c r="X118" s="13"/>
      <c r="Y118" s="13"/>
      <c r="Z118" s="13"/>
      <c r="AA118" s="13"/>
      <c r="AB118" s="13"/>
      <c r="AC118" s="13"/>
      <c r="AD118" s="13"/>
      <c r="AE118" s="13"/>
      <c r="AT118" s="202" t="s">
        <v>442</v>
      </c>
      <c r="AU118" s="202" t="s">
        <v>79</v>
      </c>
      <c r="AV118" s="13" t="s">
        <v>79</v>
      </c>
      <c r="AW118" s="13" t="s">
        <v>31</v>
      </c>
      <c r="AX118" s="13" t="s">
        <v>69</v>
      </c>
      <c r="AY118" s="202" t="s">
        <v>328</v>
      </c>
    </row>
    <row r="119" s="13" customFormat="1">
      <c r="A119" s="13"/>
      <c r="B119" s="201"/>
      <c r="C119" s="13"/>
      <c r="D119" s="195" t="s">
        <v>442</v>
      </c>
      <c r="E119" s="202" t="s">
        <v>3</v>
      </c>
      <c r="F119" s="203" t="s">
        <v>1863</v>
      </c>
      <c r="G119" s="13"/>
      <c r="H119" s="204">
        <v>4.5</v>
      </c>
      <c r="I119" s="205"/>
      <c r="J119" s="13"/>
      <c r="K119" s="13"/>
      <c r="L119" s="201"/>
      <c r="M119" s="206"/>
      <c r="N119" s="207"/>
      <c r="O119" s="207"/>
      <c r="P119" s="207"/>
      <c r="Q119" s="207"/>
      <c r="R119" s="207"/>
      <c r="S119" s="207"/>
      <c r="T119" s="208"/>
      <c r="U119" s="13"/>
      <c r="V119" s="13"/>
      <c r="W119" s="13"/>
      <c r="X119" s="13"/>
      <c r="Y119" s="13"/>
      <c r="Z119" s="13"/>
      <c r="AA119" s="13"/>
      <c r="AB119" s="13"/>
      <c r="AC119" s="13"/>
      <c r="AD119" s="13"/>
      <c r="AE119" s="13"/>
      <c r="AT119" s="202" t="s">
        <v>442</v>
      </c>
      <c r="AU119" s="202" t="s">
        <v>79</v>
      </c>
      <c r="AV119" s="13" t="s">
        <v>79</v>
      </c>
      <c r="AW119" s="13" t="s">
        <v>31</v>
      </c>
      <c r="AX119" s="13" t="s">
        <v>69</v>
      </c>
      <c r="AY119" s="202" t="s">
        <v>328</v>
      </c>
    </row>
    <row r="120" s="14" customFormat="1">
      <c r="A120" s="14"/>
      <c r="B120" s="209"/>
      <c r="C120" s="14"/>
      <c r="D120" s="195" t="s">
        <v>442</v>
      </c>
      <c r="E120" s="210" t="s">
        <v>3</v>
      </c>
      <c r="F120" s="211" t="s">
        <v>452</v>
      </c>
      <c r="G120" s="14"/>
      <c r="H120" s="212">
        <v>38.186</v>
      </c>
      <c r="I120" s="213"/>
      <c r="J120" s="14"/>
      <c r="K120" s="14"/>
      <c r="L120" s="209"/>
      <c r="M120" s="214"/>
      <c r="N120" s="215"/>
      <c r="O120" s="215"/>
      <c r="P120" s="215"/>
      <c r="Q120" s="215"/>
      <c r="R120" s="215"/>
      <c r="S120" s="215"/>
      <c r="T120" s="216"/>
      <c r="U120" s="14"/>
      <c r="V120" s="14"/>
      <c r="W120" s="14"/>
      <c r="X120" s="14"/>
      <c r="Y120" s="14"/>
      <c r="Z120" s="14"/>
      <c r="AA120" s="14"/>
      <c r="AB120" s="14"/>
      <c r="AC120" s="14"/>
      <c r="AD120" s="14"/>
      <c r="AE120" s="14"/>
      <c r="AT120" s="210" t="s">
        <v>442</v>
      </c>
      <c r="AU120" s="210" t="s">
        <v>79</v>
      </c>
      <c r="AV120" s="14" t="s">
        <v>113</v>
      </c>
      <c r="AW120" s="14" t="s">
        <v>31</v>
      </c>
      <c r="AX120" s="14" t="s">
        <v>76</v>
      </c>
      <c r="AY120" s="210" t="s">
        <v>328</v>
      </c>
    </row>
    <row r="121" s="2" customFormat="1" ht="49.05" customHeight="1">
      <c r="A121" s="41"/>
      <c r="B121" s="176"/>
      <c r="C121" s="177" t="s">
        <v>87</v>
      </c>
      <c r="D121" s="177" t="s">
        <v>331</v>
      </c>
      <c r="E121" s="178" t="s">
        <v>1864</v>
      </c>
      <c r="F121" s="179" t="s">
        <v>1865</v>
      </c>
      <c r="G121" s="180" t="s">
        <v>439</v>
      </c>
      <c r="H121" s="181">
        <v>267.01999999999998</v>
      </c>
      <c r="I121" s="182"/>
      <c r="J121" s="183">
        <f>ROUND(I121*H121,2)</f>
        <v>0</v>
      </c>
      <c r="K121" s="179" t="s">
        <v>335</v>
      </c>
      <c r="L121" s="42"/>
      <c r="M121" s="184" t="s">
        <v>3</v>
      </c>
      <c r="N121" s="185" t="s">
        <v>40</v>
      </c>
      <c r="O121" s="75"/>
      <c r="P121" s="186">
        <f>O121*H121</f>
        <v>0</v>
      </c>
      <c r="Q121" s="186">
        <v>0</v>
      </c>
      <c r="R121" s="186">
        <f>Q121*H121</f>
        <v>0</v>
      </c>
      <c r="S121" s="186">
        <v>0.0070000000000000001</v>
      </c>
      <c r="T121" s="187">
        <f>S121*H121</f>
        <v>1.8691399999999998</v>
      </c>
      <c r="U121" s="41"/>
      <c r="V121" s="41"/>
      <c r="W121" s="41"/>
      <c r="X121" s="41"/>
      <c r="Y121" s="41"/>
      <c r="Z121" s="41"/>
      <c r="AA121" s="41"/>
      <c r="AB121" s="41"/>
      <c r="AC121" s="41"/>
      <c r="AD121" s="41"/>
      <c r="AE121" s="41"/>
      <c r="AR121" s="188" t="s">
        <v>532</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532</v>
      </c>
      <c r="BM121" s="188" t="s">
        <v>1866</v>
      </c>
    </row>
    <row r="122" s="2" customFormat="1">
      <c r="A122" s="41"/>
      <c r="B122" s="42"/>
      <c r="C122" s="41"/>
      <c r="D122" s="190" t="s">
        <v>338</v>
      </c>
      <c r="E122" s="41"/>
      <c r="F122" s="191" t="s">
        <v>1867</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79</v>
      </c>
    </row>
    <row r="123" s="13" customFormat="1">
      <c r="A123" s="13"/>
      <c r="B123" s="201"/>
      <c r="C123" s="13"/>
      <c r="D123" s="195" t="s">
        <v>442</v>
      </c>
      <c r="E123" s="202" t="s">
        <v>3</v>
      </c>
      <c r="F123" s="203" t="s">
        <v>1830</v>
      </c>
      <c r="G123" s="13"/>
      <c r="H123" s="204">
        <v>267.01999999999998</v>
      </c>
      <c r="I123" s="205"/>
      <c r="J123" s="13"/>
      <c r="K123" s="13"/>
      <c r="L123" s="201"/>
      <c r="M123" s="206"/>
      <c r="N123" s="207"/>
      <c r="O123" s="207"/>
      <c r="P123" s="207"/>
      <c r="Q123" s="207"/>
      <c r="R123" s="207"/>
      <c r="S123" s="207"/>
      <c r="T123" s="208"/>
      <c r="U123" s="13"/>
      <c r="V123" s="13"/>
      <c r="W123" s="13"/>
      <c r="X123" s="13"/>
      <c r="Y123" s="13"/>
      <c r="Z123" s="13"/>
      <c r="AA123" s="13"/>
      <c r="AB123" s="13"/>
      <c r="AC123" s="13"/>
      <c r="AD123" s="13"/>
      <c r="AE123" s="13"/>
      <c r="AT123" s="202" t="s">
        <v>442</v>
      </c>
      <c r="AU123" s="202" t="s">
        <v>79</v>
      </c>
      <c r="AV123" s="13" t="s">
        <v>79</v>
      </c>
      <c r="AW123" s="13" t="s">
        <v>31</v>
      </c>
      <c r="AX123" s="13" t="s">
        <v>76</v>
      </c>
      <c r="AY123" s="202" t="s">
        <v>328</v>
      </c>
    </row>
    <row r="124" s="2" customFormat="1" ht="24.15" customHeight="1">
      <c r="A124" s="41"/>
      <c r="B124" s="176"/>
      <c r="C124" s="177" t="s">
        <v>113</v>
      </c>
      <c r="D124" s="177" t="s">
        <v>331</v>
      </c>
      <c r="E124" s="178" t="s">
        <v>1868</v>
      </c>
      <c r="F124" s="179" t="s">
        <v>1869</v>
      </c>
      <c r="G124" s="180" t="s">
        <v>439</v>
      </c>
      <c r="H124" s="181">
        <v>267.01999999999998</v>
      </c>
      <c r="I124" s="182"/>
      <c r="J124" s="183">
        <f>ROUND(I124*H124,2)</f>
        <v>0</v>
      </c>
      <c r="K124" s="179" t="s">
        <v>335</v>
      </c>
      <c r="L124" s="42"/>
      <c r="M124" s="184" t="s">
        <v>3</v>
      </c>
      <c r="N124" s="185" t="s">
        <v>40</v>
      </c>
      <c r="O124" s="75"/>
      <c r="P124" s="186">
        <f>O124*H124</f>
        <v>0</v>
      </c>
      <c r="Q124" s="186">
        <v>0</v>
      </c>
      <c r="R124" s="186">
        <f>Q124*H124</f>
        <v>0</v>
      </c>
      <c r="S124" s="186">
        <v>0.063</v>
      </c>
      <c r="T124" s="187">
        <f>S124*H124</f>
        <v>16.82226</v>
      </c>
      <c r="U124" s="41"/>
      <c r="V124" s="41"/>
      <c r="W124" s="41"/>
      <c r="X124" s="41"/>
      <c r="Y124" s="41"/>
      <c r="Z124" s="41"/>
      <c r="AA124" s="41"/>
      <c r="AB124" s="41"/>
      <c r="AC124" s="41"/>
      <c r="AD124" s="41"/>
      <c r="AE124" s="41"/>
      <c r="AR124" s="188" t="s">
        <v>532</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532</v>
      </c>
      <c r="BM124" s="188" t="s">
        <v>1870</v>
      </c>
    </row>
    <row r="125" s="2" customFormat="1">
      <c r="A125" s="41"/>
      <c r="B125" s="42"/>
      <c r="C125" s="41"/>
      <c r="D125" s="190" t="s">
        <v>338</v>
      </c>
      <c r="E125" s="41"/>
      <c r="F125" s="191" t="s">
        <v>1871</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79</v>
      </c>
    </row>
    <row r="126" s="13" customFormat="1">
      <c r="A126" s="13"/>
      <c r="B126" s="201"/>
      <c r="C126" s="13"/>
      <c r="D126" s="195" t="s">
        <v>442</v>
      </c>
      <c r="E126" s="202" t="s">
        <v>3</v>
      </c>
      <c r="F126" s="203" t="s">
        <v>1830</v>
      </c>
      <c r="G126" s="13"/>
      <c r="H126" s="204">
        <v>267.01999999999998</v>
      </c>
      <c r="I126" s="205"/>
      <c r="J126" s="13"/>
      <c r="K126" s="13"/>
      <c r="L126" s="201"/>
      <c r="M126" s="206"/>
      <c r="N126" s="207"/>
      <c r="O126" s="207"/>
      <c r="P126" s="207"/>
      <c r="Q126" s="207"/>
      <c r="R126" s="207"/>
      <c r="S126" s="207"/>
      <c r="T126" s="208"/>
      <c r="U126" s="13"/>
      <c r="V126" s="13"/>
      <c r="W126" s="13"/>
      <c r="X126" s="13"/>
      <c r="Y126" s="13"/>
      <c r="Z126" s="13"/>
      <c r="AA126" s="13"/>
      <c r="AB126" s="13"/>
      <c r="AC126" s="13"/>
      <c r="AD126" s="13"/>
      <c r="AE126" s="13"/>
      <c r="AT126" s="202" t="s">
        <v>442</v>
      </c>
      <c r="AU126" s="202" t="s">
        <v>79</v>
      </c>
      <c r="AV126" s="13" t="s">
        <v>79</v>
      </c>
      <c r="AW126" s="13" t="s">
        <v>31</v>
      </c>
      <c r="AX126" s="13" t="s">
        <v>76</v>
      </c>
      <c r="AY126" s="202" t="s">
        <v>328</v>
      </c>
    </row>
    <row r="127" s="2" customFormat="1" ht="24.15" customHeight="1">
      <c r="A127" s="41"/>
      <c r="B127" s="176"/>
      <c r="C127" s="177" t="s">
        <v>138</v>
      </c>
      <c r="D127" s="177" t="s">
        <v>331</v>
      </c>
      <c r="E127" s="178" t="s">
        <v>1872</v>
      </c>
      <c r="F127" s="179" t="s">
        <v>1873</v>
      </c>
      <c r="G127" s="180" t="s">
        <v>439</v>
      </c>
      <c r="H127" s="181">
        <v>65.619</v>
      </c>
      <c r="I127" s="182"/>
      <c r="J127" s="183">
        <f>ROUND(I127*H127,2)</f>
        <v>0</v>
      </c>
      <c r="K127" s="179" t="s">
        <v>335</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532</v>
      </c>
      <c r="AT127" s="188" t="s">
        <v>331</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532</v>
      </c>
      <c r="BM127" s="188" t="s">
        <v>1874</v>
      </c>
    </row>
    <row r="128" s="2" customFormat="1">
      <c r="A128" s="41"/>
      <c r="B128" s="42"/>
      <c r="C128" s="41"/>
      <c r="D128" s="190" t="s">
        <v>338</v>
      </c>
      <c r="E128" s="41"/>
      <c r="F128" s="191" t="s">
        <v>1875</v>
      </c>
      <c r="G128" s="41"/>
      <c r="H128" s="41"/>
      <c r="I128" s="192"/>
      <c r="J128" s="41"/>
      <c r="K128" s="41"/>
      <c r="L128" s="42"/>
      <c r="M128" s="193"/>
      <c r="N128" s="194"/>
      <c r="O128" s="75"/>
      <c r="P128" s="75"/>
      <c r="Q128" s="75"/>
      <c r="R128" s="75"/>
      <c r="S128" s="75"/>
      <c r="T128" s="76"/>
      <c r="U128" s="41"/>
      <c r="V128" s="41"/>
      <c r="W128" s="41"/>
      <c r="X128" s="41"/>
      <c r="Y128" s="41"/>
      <c r="Z128" s="41"/>
      <c r="AA128" s="41"/>
      <c r="AB128" s="41"/>
      <c r="AC128" s="41"/>
      <c r="AD128" s="41"/>
      <c r="AE128" s="41"/>
      <c r="AT128" s="22" t="s">
        <v>338</v>
      </c>
      <c r="AU128" s="22" t="s">
        <v>79</v>
      </c>
    </row>
    <row r="129" s="13" customFormat="1">
      <c r="A129" s="13"/>
      <c r="B129" s="201"/>
      <c r="C129" s="13"/>
      <c r="D129" s="195" t="s">
        <v>442</v>
      </c>
      <c r="E129" s="202" t="s">
        <v>3</v>
      </c>
      <c r="F129" s="203" t="s">
        <v>1876</v>
      </c>
      <c r="G129" s="13"/>
      <c r="H129" s="204">
        <v>26.405999999999999</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79</v>
      </c>
      <c r="AV129" s="13" t="s">
        <v>79</v>
      </c>
      <c r="AW129" s="13" t="s">
        <v>31</v>
      </c>
      <c r="AX129" s="13" t="s">
        <v>69</v>
      </c>
      <c r="AY129" s="202" t="s">
        <v>328</v>
      </c>
    </row>
    <row r="130" s="13" customFormat="1">
      <c r="A130" s="13"/>
      <c r="B130" s="201"/>
      <c r="C130" s="13"/>
      <c r="D130" s="195" t="s">
        <v>442</v>
      </c>
      <c r="E130" s="202" t="s">
        <v>3</v>
      </c>
      <c r="F130" s="203" t="s">
        <v>1877</v>
      </c>
      <c r="G130" s="13"/>
      <c r="H130" s="204">
        <v>10.557</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79</v>
      </c>
      <c r="AV130" s="13" t="s">
        <v>79</v>
      </c>
      <c r="AW130" s="13" t="s">
        <v>31</v>
      </c>
      <c r="AX130" s="13" t="s">
        <v>69</v>
      </c>
      <c r="AY130" s="202" t="s">
        <v>328</v>
      </c>
    </row>
    <row r="131" s="13" customFormat="1">
      <c r="A131" s="13"/>
      <c r="B131" s="201"/>
      <c r="C131" s="13"/>
      <c r="D131" s="195" t="s">
        <v>442</v>
      </c>
      <c r="E131" s="202" t="s">
        <v>3</v>
      </c>
      <c r="F131" s="203" t="s">
        <v>1878</v>
      </c>
      <c r="G131" s="13"/>
      <c r="H131" s="204">
        <v>28.655999999999999</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79</v>
      </c>
      <c r="AV131" s="13" t="s">
        <v>79</v>
      </c>
      <c r="AW131" s="13" t="s">
        <v>31</v>
      </c>
      <c r="AX131" s="13" t="s">
        <v>69</v>
      </c>
      <c r="AY131" s="202" t="s">
        <v>328</v>
      </c>
    </row>
    <row r="132" s="14" customFormat="1">
      <c r="A132" s="14"/>
      <c r="B132" s="209"/>
      <c r="C132" s="14"/>
      <c r="D132" s="195" t="s">
        <v>442</v>
      </c>
      <c r="E132" s="210" t="s">
        <v>3</v>
      </c>
      <c r="F132" s="211" t="s">
        <v>452</v>
      </c>
      <c r="G132" s="14"/>
      <c r="H132" s="212">
        <v>65.619</v>
      </c>
      <c r="I132" s="213"/>
      <c r="J132" s="14"/>
      <c r="K132" s="14"/>
      <c r="L132" s="209"/>
      <c r="M132" s="214"/>
      <c r="N132" s="215"/>
      <c r="O132" s="215"/>
      <c r="P132" s="215"/>
      <c r="Q132" s="215"/>
      <c r="R132" s="215"/>
      <c r="S132" s="215"/>
      <c r="T132" s="216"/>
      <c r="U132" s="14"/>
      <c r="V132" s="14"/>
      <c r="W132" s="14"/>
      <c r="X132" s="14"/>
      <c r="Y132" s="14"/>
      <c r="Z132" s="14"/>
      <c r="AA132" s="14"/>
      <c r="AB132" s="14"/>
      <c r="AC132" s="14"/>
      <c r="AD132" s="14"/>
      <c r="AE132" s="14"/>
      <c r="AT132" s="210" t="s">
        <v>442</v>
      </c>
      <c r="AU132" s="210" t="s">
        <v>79</v>
      </c>
      <c r="AV132" s="14" t="s">
        <v>113</v>
      </c>
      <c r="AW132" s="14" t="s">
        <v>31</v>
      </c>
      <c r="AX132" s="14" t="s">
        <v>76</v>
      </c>
      <c r="AY132" s="210" t="s">
        <v>328</v>
      </c>
    </row>
    <row r="133" s="2" customFormat="1" ht="33" customHeight="1">
      <c r="A133" s="41"/>
      <c r="B133" s="176"/>
      <c r="C133" s="177" t="s">
        <v>150</v>
      </c>
      <c r="D133" s="177" t="s">
        <v>331</v>
      </c>
      <c r="E133" s="178" t="s">
        <v>1879</v>
      </c>
      <c r="F133" s="179" t="s">
        <v>1880</v>
      </c>
      <c r="G133" s="180" t="s">
        <v>476</v>
      </c>
      <c r="H133" s="181">
        <v>26.815000000000001</v>
      </c>
      <c r="I133" s="182"/>
      <c r="J133" s="183">
        <f>ROUND(I133*H133,2)</f>
        <v>0</v>
      </c>
      <c r="K133" s="179" t="s">
        <v>335</v>
      </c>
      <c r="L133" s="42"/>
      <c r="M133" s="184" t="s">
        <v>3</v>
      </c>
      <c r="N133" s="185" t="s">
        <v>40</v>
      </c>
      <c r="O133" s="75"/>
      <c r="P133" s="186">
        <f>O133*H133</f>
        <v>0</v>
      </c>
      <c r="Q133" s="186">
        <v>0</v>
      </c>
      <c r="R133" s="186">
        <f>Q133*H133</f>
        <v>0</v>
      </c>
      <c r="S133" s="186">
        <v>0.018079999999999999</v>
      </c>
      <c r="T133" s="187">
        <f>S133*H133</f>
        <v>0.4848152</v>
      </c>
      <c r="U133" s="41"/>
      <c r="V133" s="41"/>
      <c r="W133" s="41"/>
      <c r="X133" s="41"/>
      <c r="Y133" s="41"/>
      <c r="Z133" s="41"/>
      <c r="AA133" s="41"/>
      <c r="AB133" s="41"/>
      <c r="AC133" s="41"/>
      <c r="AD133" s="41"/>
      <c r="AE133" s="41"/>
      <c r="AR133" s="188" t="s">
        <v>532</v>
      </c>
      <c r="AT133" s="188" t="s">
        <v>331</v>
      </c>
      <c r="AU133" s="188" t="s">
        <v>79</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532</v>
      </c>
      <c r="BM133" s="188" t="s">
        <v>1881</v>
      </c>
    </row>
    <row r="134" s="2" customFormat="1">
      <c r="A134" s="41"/>
      <c r="B134" s="42"/>
      <c r="C134" s="41"/>
      <c r="D134" s="190" t="s">
        <v>338</v>
      </c>
      <c r="E134" s="41"/>
      <c r="F134" s="191" t="s">
        <v>1882</v>
      </c>
      <c r="G134" s="41"/>
      <c r="H134" s="41"/>
      <c r="I134" s="192"/>
      <c r="J134" s="41"/>
      <c r="K134" s="41"/>
      <c r="L134" s="42"/>
      <c r="M134" s="193"/>
      <c r="N134" s="194"/>
      <c r="O134" s="75"/>
      <c r="P134" s="75"/>
      <c r="Q134" s="75"/>
      <c r="R134" s="75"/>
      <c r="S134" s="75"/>
      <c r="T134" s="76"/>
      <c r="U134" s="41"/>
      <c r="V134" s="41"/>
      <c r="W134" s="41"/>
      <c r="X134" s="41"/>
      <c r="Y134" s="41"/>
      <c r="Z134" s="41"/>
      <c r="AA134" s="41"/>
      <c r="AB134" s="41"/>
      <c r="AC134" s="41"/>
      <c r="AD134" s="41"/>
      <c r="AE134" s="41"/>
      <c r="AT134" s="22" t="s">
        <v>338</v>
      </c>
      <c r="AU134" s="22" t="s">
        <v>79</v>
      </c>
    </row>
    <row r="135" s="13" customFormat="1">
      <c r="A135" s="13"/>
      <c r="B135" s="201"/>
      <c r="C135" s="13"/>
      <c r="D135" s="195" t="s">
        <v>442</v>
      </c>
      <c r="E135" s="202" t="s">
        <v>3</v>
      </c>
      <c r="F135" s="203" t="s">
        <v>1883</v>
      </c>
      <c r="G135" s="13"/>
      <c r="H135" s="204">
        <v>26.815000000000001</v>
      </c>
      <c r="I135" s="205"/>
      <c r="J135" s="13"/>
      <c r="K135" s="13"/>
      <c r="L135" s="201"/>
      <c r="M135" s="206"/>
      <c r="N135" s="207"/>
      <c r="O135" s="207"/>
      <c r="P135" s="207"/>
      <c r="Q135" s="207"/>
      <c r="R135" s="207"/>
      <c r="S135" s="207"/>
      <c r="T135" s="208"/>
      <c r="U135" s="13"/>
      <c r="V135" s="13"/>
      <c r="W135" s="13"/>
      <c r="X135" s="13"/>
      <c r="Y135" s="13"/>
      <c r="Z135" s="13"/>
      <c r="AA135" s="13"/>
      <c r="AB135" s="13"/>
      <c r="AC135" s="13"/>
      <c r="AD135" s="13"/>
      <c r="AE135" s="13"/>
      <c r="AT135" s="202" t="s">
        <v>442</v>
      </c>
      <c r="AU135" s="202" t="s">
        <v>79</v>
      </c>
      <c r="AV135" s="13" t="s">
        <v>79</v>
      </c>
      <c r="AW135" s="13" t="s">
        <v>31</v>
      </c>
      <c r="AX135" s="13" t="s">
        <v>76</v>
      </c>
      <c r="AY135" s="202" t="s">
        <v>328</v>
      </c>
    </row>
    <row r="136" s="2" customFormat="1" ht="24.15" customHeight="1">
      <c r="A136" s="41"/>
      <c r="B136" s="176"/>
      <c r="C136" s="177" t="s">
        <v>168</v>
      </c>
      <c r="D136" s="177" t="s">
        <v>331</v>
      </c>
      <c r="E136" s="178" t="s">
        <v>1884</v>
      </c>
      <c r="F136" s="179" t="s">
        <v>1873</v>
      </c>
      <c r="G136" s="180" t="s">
        <v>476</v>
      </c>
      <c r="H136" s="181">
        <v>26.815000000000001</v>
      </c>
      <c r="I136" s="182"/>
      <c r="J136" s="183">
        <f>ROUND(I136*H136,2)</f>
        <v>0</v>
      </c>
      <c r="K136" s="179" t="s">
        <v>335</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532</v>
      </c>
      <c r="AT136" s="188" t="s">
        <v>331</v>
      </c>
      <c r="AU136" s="188" t="s">
        <v>79</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532</v>
      </c>
      <c r="BM136" s="188" t="s">
        <v>1885</v>
      </c>
    </row>
    <row r="137" s="2" customFormat="1">
      <c r="A137" s="41"/>
      <c r="B137" s="42"/>
      <c r="C137" s="41"/>
      <c r="D137" s="190" t="s">
        <v>338</v>
      </c>
      <c r="E137" s="41"/>
      <c r="F137" s="191" t="s">
        <v>1886</v>
      </c>
      <c r="G137" s="41"/>
      <c r="H137" s="41"/>
      <c r="I137" s="192"/>
      <c r="J137" s="41"/>
      <c r="K137" s="41"/>
      <c r="L137" s="42"/>
      <c r="M137" s="193"/>
      <c r="N137" s="194"/>
      <c r="O137" s="75"/>
      <c r="P137" s="75"/>
      <c r="Q137" s="75"/>
      <c r="R137" s="75"/>
      <c r="S137" s="75"/>
      <c r="T137" s="76"/>
      <c r="U137" s="41"/>
      <c r="V137" s="41"/>
      <c r="W137" s="41"/>
      <c r="X137" s="41"/>
      <c r="Y137" s="41"/>
      <c r="Z137" s="41"/>
      <c r="AA137" s="41"/>
      <c r="AB137" s="41"/>
      <c r="AC137" s="41"/>
      <c r="AD137" s="41"/>
      <c r="AE137" s="41"/>
      <c r="AT137" s="22" t="s">
        <v>338</v>
      </c>
      <c r="AU137" s="22" t="s">
        <v>79</v>
      </c>
    </row>
    <row r="138" s="2" customFormat="1" ht="16.5" customHeight="1">
      <c r="A138" s="41"/>
      <c r="B138" s="176"/>
      <c r="C138" s="177" t="s">
        <v>171</v>
      </c>
      <c r="D138" s="177" t="s">
        <v>331</v>
      </c>
      <c r="E138" s="178" t="s">
        <v>1887</v>
      </c>
      <c r="F138" s="179" t="s">
        <v>1888</v>
      </c>
      <c r="G138" s="180" t="s">
        <v>439</v>
      </c>
      <c r="H138" s="181">
        <v>801.05999999999995</v>
      </c>
      <c r="I138" s="182"/>
      <c r="J138" s="183">
        <f>ROUND(I138*H138,2)</f>
        <v>0</v>
      </c>
      <c r="K138" s="179" t="s">
        <v>335</v>
      </c>
      <c r="L138" s="42"/>
      <c r="M138" s="184" t="s">
        <v>3</v>
      </c>
      <c r="N138" s="185" t="s">
        <v>40</v>
      </c>
      <c r="O138" s="75"/>
      <c r="P138" s="186">
        <f>O138*H138</f>
        <v>0</v>
      </c>
      <c r="Q138" s="186">
        <v>0.00025999999999999998</v>
      </c>
      <c r="R138" s="186">
        <f>Q138*H138</f>
        <v>0.20827559999999998</v>
      </c>
      <c r="S138" s="186">
        <v>0.00025999999999999998</v>
      </c>
      <c r="T138" s="187">
        <f>S138*H138</f>
        <v>0.20827559999999998</v>
      </c>
      <c r="U138" s="41"/>
      <c r="V138" s="41"/>
      <c r="W138" s="41"/>
      <c r="X138" s="41"/>
      <c r="Y138" s="41"/>
      <c r="Z138" s="41"/>
      <c r="AA138" s="41"/>
      <c r="AB138" s="41"/>
      <c r="AC138" s="41"/>
      <c r="AD138" s="41"/>
      <c r="AE138" s="41"/>
      <c r="AR138" s="188" t="s">
        <v>532</v>
      </c>
      <c r="AT138" s="188" t="s">
        <v>331</v>
      </c>
      <c r="AU138" s="188" t="s">
        <v>79</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532</v>
      </c>
      <c r="BM138" s="188" t="s">
        <v>1889</v>
      </c>
    </row>
    <row r="139" s="2" customFormat="1">
      <c r="A139" s="41"/>
      <c r="B139" s="42"/>
      <c r="C139" s="41"/>
      <c r="D139" s="190" t="s">
        <v>338</v>
      </c>
      <c r="E139" s="41"/>
      <c r="F139" s="191" t="s">
        <v>1890</v>
      </c>
      <c r="G139" s="41"/>
      <c r="H139" s="41"/>
      <c r="I139" s="192"/>
      <c r="J139" s="41"/>
      <c r="K139" s="41"/>
      <c r="L139" s="42"/>
      <c r="M139" s="193"/>
      <c r="N139" s="194"/>
      <c r="O139" s="75"/>
      <c r="P139" s="75"/>
      <c r="Q139" s="75"/>
      <c r="R139" s="75"/>
      <c r="S139" s="75"/>
      <c r="T139" s="76"/>
      <c r="U139" s="41"/>
      <c r="V139" s="41"/>
      <c r="W139" s="41"/>
      <c r="X139" s="41"/>
      <c r="Y139" s="41"/>
      <c r="Z139" s="41"/>
      <c r="AA139" s="41"/>
      <c r="AB139" s="41"/>
      <c r="AC139" s="41"/>
      <c r="AD139" s="41"/>
      <c r="AE139" s="41"/>
      <c r="AT139" s="22" t="s">
        <v>338</v>
      </c>
      <c r="AU139" s="22" t="s">
        <v>79</v>
      </c>
    </row>
    <row r="140" s="13" customFormat="1">
      <c r="A140" s="13"/>
      <c r="B140" s="201"/>
      <c r="C140" s="13"/>
      <c r="D140" s="195" t="s">
        <v>442</v>
      </c>
      <c r="E140" s="202" t="s">
        <v>3</v>
      </c>
      <c r="F140" s="203" t="s">
        <v>1891</v>
      </c>
      <c r="G140" s="13"/>
      <c r="H140" s="204">
        <v>801.05999999999995</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76</v>
      </c>
      <c r="AY140" s="202" t="s">
        <v>328</v>
      </c>
    </row>
    <row r="141" s="12" customFormat="1" ht="22.8" customHeight="1">
      <c r="A141" s="12"/>
      <c r="B141" s="163"/>
      <c r="C141" s="12"/>
      <c r="D141" s="164" t="s">
        <v>68</v>
      </c>
      <c r="E141" s="174" t="s">
        <v>1892</v>
      </c>
      <c r="F141" s="174" t="s">
        <v>1893</v>
      </c>
      <c r="G141" s="12"/>
      <c r="H141" s="12"/>
      <c r="I141" s="166"/>
      <c r="J141" s="175">
        <f>BK141</f>
        <v>0</v>
      </c>
      <c r="K141" s="12"/>
      <c r="L141" s="163"/>
      <c r="M141" s="168"/>
      <c r="N141" s="169"/>
      <c r="O141" s="169"/>
      <c r="P141" s="170">
        <f>SUM(P142:P171)</f>
        <v>0</v>
      </c>
      <c r="Q141" s="169"/>
      <c r="R141" s="170">
        <f>SUM(R142:R171)</f>
        <v>0.095287999999999998</v>
      </c>
      <c r="S141" s="169"/>
      <c r="T141" s="171">
        <f>SUM(T142:T171)</f>
        <v>37.320267000000001</v>
      </c>
      <c r="U141" s="12"/>
      <c r="V141" s="12"/>
      <c r="W141" s="12"/>
      <c r="X141" s="12"/>
      <c r="Y141" s="12"/>
      <c r="Z141" s="12"/>
      <c r="AA141" s="12"/>
      <c r="AB141" s="12"/>
      <c r="AC141" s="12"/>
      <c r="AD141" s="12"/>
      <c r="AE141" s="12"/>
      <c r="AR141" s="164" t="s">
        <v>79</v>
      </c>
      <c r="AT141" s="172" t="s">
        <v>68</v>
      </c>
      <c r="AU141" s="172" t="s">
        <v>76</v>
      </c>
      <c r="AY141" s="164" t="s">
        <v>328</v>
      </c>
      <c r="BK141" s="173">
        <f>SUM(BK142:BK171)</f>
        <v>0</v>
      </c>
    </row>
    <row r="142" s="2" customFormat="1" ht="24.15" customHeight="1">
      <c r="A142" s="41"/>
      <c r="B142" s="176"/>
      <c r="C142" s="177" t="s">
        <v>183</v>
      </c>
      <c r="D142" s="177" t="s">
        <v>331</v>
      </c>
      <c r="E142" s="178" t="s">
        <v>1894</v>
      </c>
      <c r="F142" s="179" t="s">
        <v>1895</v>
      </c>
      <c r="G142" s="180" t="s">
        <v>476</v>
      </c>
      <c r="H142" s="181">
        <v>136.20500000000001</v>
      </c>
      <c r="I142" s="182"/>
      <c r="J142" s="183">
        <f>ROUND(I142*H142,2)</f>
        <v>0</v>
      </c>
      <c r="K142" s="179" t="s">
        <v>335</v>
      </c>
      <c r="L142" s="42"/>
      <c r="M142" s="184" t="s">
        <v>3</v>
      </c>
      <c r="N142" s="185" t="s">
        <v>40</v>
      </c>
      <c r="O142" s="75"/>
      <c r="P142" s="186">
        <f>O142*H142</f>
        <v>0</v>
      </c>
      <c r="Q142" s="186">
        <v>0</v>
      </c>
      <c r="R142" s="186">
        <f>Q142*H142</f>
        <v>0</v>
      </c>
      <c r="S142" s="186">
        <v>0.017000000000000001</v>
      </c>
      <c r="T142" s="187">
        <f>S142*H142</f>
        <v>2.3154850000000002</v>
      </c>
      <c r="U142" s="41"/>
      <c r="V142" s="41"/>
      <c r="W142" s="41"/>
      <c r="X142" s="41"/>
      <c r="Y142" s="41"/>
      <c r="Z142" s="41"/>
      <c r="AA142" s="41"/>
      <c r="AB142" s="41"/>
      <c r="AC142" s="41"/>
      <c r="AD142" s="41"/>
      <c r="AE142" s="41"/>
      <c r="AR142" s="188" t="s">
        <v>532</v>
      </c>
      <c r="AT142" s="188" t="s">
        <v>331</v>
      </c>
      <c r="AU142" s="188" t="s">
        <v>79</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532</v>
      </c>
      <c r="BM142" s="188" t="s">
        <v>1896</v>
      </c>
    </row>
    <row r="143" s="2" customFormat="1">
      <c r="A143" s="41"/>
      <c r="B143" s="42"/>
      <c r="C143" s="41"/>
      <c r="D143" s="190" t="s">
        <v>338</v>
      </c>
      <c r="E143" s="41"/>
      <c r="F143" s="191" t="s">
        <v>1897</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79</v>
      </c>
    </row>
    <row r="144" s="13" customFormat="1">
      <c r="A144" s="13"/>
      <c r="B144" s="201"/>
      <c r="C144" s="13"/>
      <c r="D144" s="195" t="s">
        <v>442</v>
      </c>
      <c r="E144" s="202" t="s">
        <v>3</v>
      </c>
      <c r="F144" s="203" t="s">
        <v>1898</v>
      </c>
      <c r="G144" s="13"/>
      <c r="H144" s="204">
        <v>136.20500000000001</v>
      </c>
      <c r="I144" s="205"/>
      <c r="J144" s="13"/>
      <c r="K144" s="13"/>
      <c r="L144" s="201"/>
      <c r="M144" s="206"/>
      <c r="N144" s="207"/>
      <c r="O144" s="207"/>
      <c r="P144" s="207"/>
      <c r="Q144" s="207"/>
      <c r="R144" s="207"/>
      <c r="S144" s="207"/>
      <c r="T144" s="208"/>
      <c r="U144" s="13"/>
      <c r="V144" s="13"/>
      <c r="W144" s="13"/>
      <c r="X144" s="13"/>
      <c r="Y144" s="13"/>
      <c r="Z144" s="13"/>
      <c r="AA144" s="13"/>
      <c r="AB144" s="13"/>
      <c r="AC144" s="13"/>
      <c r="AD144" s="13"/>
      <c r="AE144" s="13"/>
      <c r="AT144" s="202" t="s">
        <v>442</v>
      </c>
      <c r="AU144" s="202" t="s">
        <v>79</v>
      </c>
      <c r="AV144" s="13" t="s">
        <v>79</v>
      </c>
      <c r="AW144" s="13" t="s">
        <v>31</v>
      </c>
      <c r="AX144" s="13" t="s">
        <v>76</v>
      </c>
      <c r="AY144" s="202" t="s">
        <v>328</v>
      </c>
    </row>
    <row r="145" s="2" customFormat="1" ht="33" customHeight="1">
      <c r="A145" s="41"/>
      <c r="B145" s="176"/>
      <c r="C145" s="177" t="s">
        <v>235</v>
      </c>
      <c r="D145" s="177" t="s">
        <v>331</v>
      </c>
      <c r="E145" s="178" t="s">
        <v>1899</v>
      </c>
      <c r="F145" s="179" t="s">
        <v>1900</v>
      </c>
      <c r="G145" s="180" t="s">
        <v>439</v>
      </c>
      <c r="H145" s="181">
        <v>231.184</v>
      </c>
      <c r="I145" s="182"/>
      <c r="J145" s="183">
        <f>ROUND(I145*H145,2)</f>
        <v>0</v>
      </c>
      <c r="K145" s="179" t="s">
        <v>335</v>
      </c>
      <c r="L145" s="42"/>
      <c r="M145" s="184" t="s">
        <v>3</v>
      </c>
      <c r="N145" s="185" t="s">
        <v>40</v>
      </c>
      <c r="O145" s="75"/>
      <c r="P145" s="186">
        <f>O145*H145</f>
        <v>0</v>
      </c>
      <c r="Q145" s="186">
        <v>0</v>
      </c>
      <c r="R145" s="186">
        <f>Q145*H145</f>
        <v>0</v>
      </c>
      <c r="S145" s="186">
        <v>0.014</v>
      </c>
      <c r="T145" s="187">
        <f>S145*H145</f>
        <v>3.2365759999999999</v>
      </c>
      <c r="U145" s="41"/>
      <c r="V145" s="41"/>
      <c r="W145" s="41"/>
      <c r="X145" s="41"/>
      <c r="Y145" s="41"/>
      <c r="Z145" s="41"/>
      <c r="AA145" s="41"/>
      <c r="AB145" s="41"/>
      <c r="AC145" s="41"/>
      <c r="AD145" s="41"/>
      <c r="AE145" s="41"/>
      <c r="AR145" s="188" t="s">
        <v>532</v>
      </c>
      <c r="AT145" s="188" t="s">
        <v>331</v>
      </c>
      <c r="AU145" s="188" t="s">
        <v>79</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532</v>
      </c>
      <c r="BM145" s="188" t="s">
        <v>1901</v>
      </c>
    </row>
    <row r="146" s="2" customFormat="1">
      <c r="A146" s="41"/>
      <c r="B146" s="42"/>
      <c r="C146" s="41"/>
      <c r="D146" s="190" t="s">
        <v>338</v>
      </c>
      <c r="E146" s="41"/>
      <c r="F146" s="191" t="s">
        <v>1902</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79</v>
      </c>
    </row>
    <row r="147" s="13" customFormat="1">
      <c r="A147" s="13"/>
      <c r="B147" s="201"/>
      <c r="C147" s="13"/>
      <c r="D147" s="195" t="s">
        <v>442</v>
      </c>
      <c r="E147" s="202" t="s">
        <v>3</v>
      </c>
      <c r="F147" s="203" t="s">
        <v>1824</v>
      </c>
      <c r="G147" s="13"/>
      <c r="H147" s="204">
        <v>104.773</v>
      </c>
      <c r="I147" s="205"/>
      <c r="J147" s="13"/>
      <c r="K147" s="13"/>
      <c r="L147" s="201"/>
      <c r="M147" s="206"/>
      <c r="N147" s="207"/>
      <c r="O147" s="207"/>
      <c r="P147" s="207"/>
      <c r="Q147" s="207"/>
      <c r="R147" s="207"/>
      <c r="S147" s="207"/>
      <c r="T147" s="208"/>
      <c r="U147" s="13"/>
      <c r="V147" s="13"/>
      <c r="W147" s="13"/>
      <c r="X147" s="13"/>
      <c r="Y147" s="13"/>
      <c r="Z147" s="13"/>
      <c r="AA147" s="13"/>
      <c r="AB147" s="13"/>
      <c r="AC147" s="13"/>
      <c r="AD147" s="13"/>
      <c r="AE147" s="13"/>
      <c r="AT147" s="202" t="s">
        <v>442</v>
      </c>
      <c r="AU147" s="202" t="s">
        <v>79</v>
      </c>
      <c r="AV147" s="13" t="s">
        <v>79</v>
      </c>
      <c r="AW147" s="13" t="s">
        <v>31</v>
      </c>
      <c r="AX147" s="13" t="s">
        <v>69</v>
      </c>
      <c r="AY147" s="202" t="s">
        <v>328</v>
      </c>
    </row>
    <row r="148" s="15" customFormat="1">
      <c r="A148" s="15"/>
      <c r="B148" s="217"/>
      <c r="C148" s="15"/>
      <c r="D148" s="195" t="s">
        <v>442</v>
      </c>
      <c r="E148" s="218" t="s">
        <v>3</v>
      </c>
      <c r="F148" s="219" t="s">
        <v>1903</v>
      </c>
      <c r="G148" s="15"/>
      <c r="H148" s="218" t="s">
        <v>3</v>
      </c>
      <c r="I148" s="220"/>
      <c r="J148" s="15"/>
      <c r="K148" s="15"/>
      <c r="L148" s="217"/>
      <c r="M148" s="221"/>
      <c r="N148" s="222"/>
      <c r="O148" s="222"/>
      <c r="P148" s="222"/>
      <c r="Q148" s="222"/>
      <c r="R148" s="222"/>
      <c r="S148" s="222"/>
      <c r="T148" s="223"/>
      <c r="U148" s="15"/>
      <c r="V148" s="15"/>
      <c r="W148" s="15"/>
      <c r="X148" s="15"/>
      <c r="Y148" s="15"/>
      <c r="Z148" s="15"/>
      <c r="AA148" s="15"/>
      <c r="AB148" s="15"/>
      <c r="AC148" s="15"/>
      <c r="AD148" s="15"/>
      <c r="AE148" s="15"/>
      <c r="AT148" s="218" t="s">
        <v>442</v>
      </c>
      <c r="AU148" s="218" t="s">
        <v>79</v>
      </c>
      <c r="AV148" s="15" t="s">
        <v>76</v>
      </c>
      <c r="AW148" s="15" t="s">
        <v>31</v>
      </c>
      <c r="AX148" s="15" t="s">
        <v>69</v>
      </c>
      <c r="AY148" s="218" t="s">
        <v>328</v>
      </c>
    </row>
    <row r="149" s="13" customFormat="1">
      <c r="A149" s="13"/>
      <c r="B149" s="201"/>
      <c r="C149" s="13"/>
      <c r="D149" s="195" t="s">
        <v>442</v>
      </c>
      <c r="E149" s="202" t="s">
        <v>3</v>
      </c>
      <c r="F149" s="203" t="s">
        <v>1904</v>
      </c>
      <c r="G149" s="13"/>
      <c r="H149" s="204">
        <v>126.411</v>
      </c>
      <c r="I149" s="205"/>
      <c r="J149" s="13"/>
      <c r="K149" s="13"/>
      <c r="L149" s="201"/>
      <c r="M149" s="206"/>
      <c r="N149" s="207"/>
      <c r="O149" s="207"/>
      <c r="P149" s="207"/>
      <c r="Q149" s="207"/>
      <c r="R149" s="207"/>
      <c r="S149" s="207"/>
      <c r="T149" s="208"/>
      <c r="U149" s="13"/>
      <c r="V149" s="13"/>
      <c r="W149" s="13"/>
      <c r="X149" s="13"/>
      <c r="Y149" s="13"/>
      <c r="Z149" s="13"/>
      <c r="AA149" s="13"/>
      <c r="AB149" s="13"/>
      <c r="AC149" s="13"/>
      <c r="AD149" s="13"/>
      <c r="AE149" s="13"/>
      <c r="AT149" s="202" t="s">
        <v>442</v>
      </c>
      <c r="AU149" s="202" t="s">
        <v>79</v>
      </c>
      <c r="AV149" s="13" t="s">
        <v>79</v>
      </c>
      <c r="AW149" s="13" t="s">
        <v>31</v>
      </c>
      <c r="AX149" s="13" t="s">
        <v>69</v>
      </c>
      <c r="AY149" s="202" t="s">
        <v>328</v>
      </c>
    </row>
    <row r="150" s="14" customFormat="1">
      <c r="A150" s="14"/>
      <c r="B150" s="209"/>
      <c r="C150" s="14"/>
      <c r="D150" s="195" t="s">
        <v>442</v>
      </c>
      <c r="E150" s="210" t="s">
        <v>3</v>
      </c>
      <c r="F150" s="211" t="s">
        <v>452</v>
      </c>
      <c r="G150" s="14"/>
      <c r="H150" s="212">
        <v>231.184</v>
      </c>
      <c r="I150" s="213"/>
      <c r="J150" s="14"/>
      <c r="K150" s="14"/>
      <c r="L150" s="209"/>
      <c r="M150" s="214"/>
      <c r="N150" s="215"/>
      <c r="O150" s="215"/>
      <c r="P150" s="215"/>
      <c r="Q150" s="215"/>
      <c r="R150" s="215"/>
      <c r="S150" s="215"/>
      <c r="T150" s="216"/>
      <c r="U150" s="14"/>
      <c r="V150" s="14"/>
      <c r="W150" s="14"/>
      <c r="X150" s="14"/>
      <c r="Y150" s="14"/>
      <c r="Z150" s="14"/>
      <c r="AA150" s="14"/>
      <c r="AB150" s="14"/>
      <c r="AC150" s="14"/>
      <c r="AD150" s="14"/>
      <c r="AE150" s="14"/>
      <c r="AT150" s="210" t="s">
        <v>442</v>
      </c>
      <c r="AU150" s="210" t="s">
        <v>79</v>
      </c>
      <c r="AV150" s="14" t="s">
        <v>113</v>
      </c>
      <c r="AW150" s="14" t="s">
        <v>31</v>
      </c>
      <c r="AX150" s="14" t="s">
        <v>76</v>
      </c>
      <c r="AY150" s="210" t="s">
        <v>328</v>
      </c>
    </row>
    <row r="151" s="2" customFormat="1" ht="21.75" customHeight="1">
      <c r="A151" s="41"/>
      <c r="B151" s="176"/>
      <c r="C151" s="177" t="s">
        <v>239</v>
      </c>
      <c r="D151" s="177" t="s">
        <v>331</v>
      </c>
      <c r="E151" s="178" t="s">
        <v>1905</v>
      </c>
      <c r="F151" s="179" t="s">
        <v>1906</v>
      </c>
      <c r="G151" s="180" t="s">
        <v>491</v>
      </c>
      <c r="H151" s="181">
        <v>17.065999999999999</v>
      </c>
      <c r="I151" s="182"/>
      <c r="J151" s="183">
        <f>ROUND(I151*H151,2)</f>
        <v>0</v>
      </c>
      <c r="K151" s="179" t="s">
        <v>335</v>
      </c>
      <c r="L151" s="42"/>
      <c r="M151" s="184" t="s">
        <v>3</v>
      </c>
      <c r="N151" s="185" t="s">
        <v>40</v>
      </c>
      <c r="O151" s="75"/>
      <c r="P151" s="186">
        <f>O151*H151</f>
        <v>0</v>
      </c>
      <c r="Q151" s="186">
        <v>0</v>
      </c>
      <c r="R151" s="186">
        <f>Q151*H151</f>
        <v>0</v>
      </c>
      <c r="S151" s="186">
        <v>1.8</v>
      </c>
      <c r="T151" s="187">
        <f>S151*H151</f>
        <v>30.718799999999998</v>
      </c>
      <c r="U151" s="41"/>
      <c r="V151" s="41"/>
      <c r="W151" s="41"/>
      <c r="X151" s="41"/>
      <c r="Y151" s="41"/>
      <c r="Z151" s="41"/>
      <c r="AA151" s="41"/>
      <c r="AB151" s="41"/>
      <c r="AC151" s="41"/>
      <c r="AD151" s="41"/>
      <c r="AE151" s="41"/>
      <c r="AR151" s="188" t="s">
        <v>532</v>
      </c>
      <c r="AT151" s="188" t="s">
        <v>331</v>
      </c>
      <c r="AU151" s="188" t="s">
        <v>79</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532</v>
      </c>
      <c r="BM151" s="188" t="s">
        <v>1907</v>
      </c>
    </row>
    <row r="152" s="2" customFormat="1">
      <c r="A152" s="41"/>
      <c r="B152" s="42"/>
      <c r="C152" s="41"/>
      <c r="D152" s="190" t="s">
        <v>338</v>
      </c>
      <c r="E152" s="41"/>
      <c r="F152" s="191" t="s">
        <v>1908</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79</v>
      </c>
    </row>
    <row r="153" s="13" customFormat="1">
      <c r="A153" s="13"/>
      <c r="B153" s="201"/>
      <c r="C153" s="13"/>
      <c r="D153" s="195" t="s">
        <v>442</v>
      </c>
      <c r="E153" s="202" t="s">
        <v>3</v>
      </c>
      <c r="F153" s="203" t="s">
        <v>1909</v>
      </c>
      <c r="G153" s="13"/>
      <c r="H153" s="204">
        <v>15.715999999999999</v>
      </c>
      <c r="I153" s="205"/>
      <c r="J153" s="13"/>
      <c r="K153" s="13"/>
      <c r="L153" s="201"/>
      <c r="M153" s="206"/>
      <c r="N153" s="207"/>
      <c r="O153" s="207"/>
      <c r="P153" s="207"/>
      <c r="Q153" s="207"/>
      <c r="R153" s="207"/>
      <c r="S153" s="207"/>
      <c r="T153" s="208"/>
      <c r="U153" s="13"/>
      <c r="V153" s="13"/>
      <c r="W153" s="13"/>
      <c r="X153" s="13"/>
      <c r="Y153" s="13"/>
      <c r="Z153" s="13"/>
      <c r="AA153" s="13"/>
      <c r="AB153" s="13"/>
      <c r="AC153" s="13"/>
      <c r="AD153" s="13"/>
      <c r="AE153" s="13"/>
      <c r="AT153" s="202" t="s">
        <v>442</v>
      </c>
      <c r="AU153" s="202" t="s">
        <v>79</v>
      </c>
      <c r="AV153" s="13" t="s">
        <v>79</v>
      </c>
      <c r="AW153" s="13" t="s">
        <v>31</v>
      </c>
      <c r="AX153" s="13" t="s">
        <v>69</v>
      </c>
      <c r="AY153" s="202" t="s">
        <v>328</v>
      </c>
    </row>
    <row r="154" s="13" customFormat="1">
      <c r="A154" s="13"/>
      <c r="B154" s="201"/>
      <c r="C154" s="13"/>
      <c r="D154" s="195" t="s">
        <v>442</v>
      </c>
      <c r="E154" s="202" t="s">
        <v>3</v>
      </c>
      <c r="F154" s="203" t="s">
        <v>1910</v>
      </c>
      <c r="G154" s="13"/>
      <c r="H154" s="204">
        <v>1.3500000000000001</v>
      </c>
      <c r="I154" s="205"/>
      <c r="J154" s="13"/>
      <c r="K154" s="13"/>
      <c r="L154" s="201"/>
      <c r="M154" s="206"/>
      <c r="N154" s="207"/>
      <c r="O154" s="207"/>
      <c r="P154" s="207"/>
      <c r="Q154" s="207"/>
      <c r="R154" s="207"/>
      <c r="S154" s="207"/>
      <c r="T154" s="208"/>
      <c r="U154" s="13"/>
      <c r="V154" s="13"/>
      <c r="W154" s="13"/>
      <c r="X154" s="13"/>
      <c r="Y154" s="13"/>
      <c r="Z154" s="13"/>
      <c r="AA154" s="13"/>
      <c r="AB154" s="13"/>
      <c r="AC154" s="13"/>
      <c r="AD154" s="13"/>
      <c r="AE154" s="13"/>
      <c r="AT154" s="202" t="s">
        <v>442</v>
      </c>
      <c r="AU154" s="202" t="s">
        <v>79</v>
      </c>
      <c r="AV154" s="13" t="s">
        <v>79</v>
      </c>
      <c r="AW154" s="13" t="s">
        <v>31</v>
      </c>
      <c r="AX154" s="13" t="s">
        <v>69</v>
      </c>
      <c r="AY154" s="202" t="s">
        <v>328</v>
      </c>
    </row>
    <row r="155" s="14" customFormat="1">
      <c r="A155" s="14"/>
      <c r="B155" s="209"/>
      <c r="C155" s="14"/>
      <c r="D155" s="195" t="s">
        <v>442</v>
      </c>
      <c r="E155" s="210" t="s">
        <v>3</v>
      </c>
      <c r="F155" s="211" t="s">
        <v>452</v>
      </c>
      <c r="G155" s="14"/>
      <c r="H155" s="212">
        <v>17.065999999999999</v>
      </c>
      <c r="I155" s="213"/>
      <c r="J155" s="14"/>
      <c r="K155" s="14"/>
      <c r="L155" s="209"/>
      <c r="M155" s="214"/>
      <c r="N155" s="215"/>
      <c r="O155" s="215"/>
      <c r="P155" s="215"/>
      <c r="Q155" s="215"/>
      <c r="R155" s="215"/>
      <c r="S155" s="215"/>
      <c r="T155" s="216"/>
      <c r="U155" s="14"/>
      <c r="V155" s="14"/>
      <c r="W155" s="14"/>
      <c r="X155" s="14"/>
      <c r="Y155" s="14"/>
      <c r="Z155" s="14"/>
      <c r="AA155" s="14"/>
      <c r="AB155" s="14"/>
      <c r="AC155" s="14"/>
      <c r="AD155" s="14"/>
      <c r="AE155" s="14"/>
      <c r="AT155" s="210" t="s">
        <v>442</v>
      </c>
      <c r="AU155" s="210" t="s">
        <v>79</v>
      </c>
      <c r="AV155" s="14" t="s">
        <v>113</v>
      </c>
      <c r="AW155" s="14" t="s">
        <v>31</v>
      </c>
      <c r="AX155" s="14" t="s">
        <v>76</v>
      </c>
      <c r="AY155" s="210" t="s">
        <v>328</v>
      </c>
    </row>
    <row r="156" s="2" customFormat="1" ht="37.8" customHeight="1">
      <c r="A156" s="41"/>
      <c r="B156" s="176"/>
      <c r="C156" s="177" t="s">
        <v>9</v>
      </c>
      <c r="D156" s="177" t="s">
        <v>331</v>
      </c>
      <c r="E156" s="178" t="s">
        <v>1911</v>
      </c>
      <c r="F156" s="179" t="s">
        <v>1912</v>
      </c>
      <c r="G156" s="180" t="s">
        <v>585</v>
      </c>
      <c r="H156" s="181">
        <v>0.64600000000000002</v>
      </c>
      <c r="I156" s="182"/>
      <c r="J156" s="183">
        <f>ROUND(I156*H156,2)</f>
        <v>0</v>
      </c>
      <c r="K156" s="179" t="s">
        <v>335</v>
      </c>
      <c r="L156" s="42"/>
      <c r="M156" s="184" t="s">
        <v>3</v>
      </c>
      <c r="N156" s="185" t="s">
        <v>40</v>
      </c>
      <c r="O156" s="75"/>
      <c r="P156" s="186">
        <f>O156*H156</f>
        <v>0</v>
      </c>
      <c r="Q156" s="186">
        <v>0</v>
      </c>
      <c r="R156" s="186">
        <f>Q156*H156</f>
        <v>0</v>
      </c>
      <c r="S156" s="186">
        <v>1.2609999999999999</v>
      </c>
      <c r="T156" s="187">
        <f>S156*H156</f>
        <v>0.81460599999999994</v>
      </c>
      <c r="U156" s="41"/>
      <c r="V156" s="41"/>
      <c r="W156" s="41"/>
      <c r="X156" s="41"/>
      <c r="Y156" s="41"/>
      <c r="Z156" s="41"/>
      <c r="AA156" s="41"/>
      <c r="AB156" s="41"/>
      <c r="AC156" s="41"/>
      <c r="AD156" s="41"/>
      <c r="AE156" s="41"/>
      <c r="AR156" s="188" t="s">
        <v>532</v>
      </c>
      <c r="AT156" s="188" t="s">
        <v>331</v>
      </c>
      <c r="AU156" s="188" t="s">
        <v>79</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532</v>
      </c>
      <c r="BM156" s="188" t="s">
        <v>1913</v>
      </c>
    </row>
    <row r="157" s="2" customFormat="1">
      <c r="A157" s="41"/>
      <c r="B157" s="42"/>
      <c r="C157" s="41"/>
      <c r="D157" s="190" t="s">
        <v>338</v>
      </c>
      <c r="E157" s="41"/>
      <c r="F157" s="191" t="s">
        <v>1914</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79</v>
      </c>
    </row>
    <row r="158" s="13" customFormat="1">
      <c r="A158" s="13"/>
      <c r="B158" s="201"/>
      <c r="C158" s="13"/>
      <c r="D158" s="195" t="s">
        <v>442</v>
      </c>
      <c r="E158" s="202" t="s">
        <v>3</v>
      </c>
      <c r="F158" s="203" t="s">
        <v>1915</v>
      </c>
      <c r="G158" s="13"/>
      <c r="H158" s="204">
        <v>0.25</v>
      </c>
      <c r="I158" s="205"/>
      <c r="J158" s="13"/>
      <c r="K158" s="13"/>
      <c r="L158" s="201"/>
      <c r="M158" s="206"/>
      <c r="N158" s="207"/>
      <c r="O158" s="207"/>
      <c r="P158" s="207"/>
      <c r="Q158" s="207"/>
      <c r="R158" s="207"/>
      <c r="S158" s="207"/>
      <c r="T158" s="208"/>
      <c r="U158" s="13"/>
      <c r="V158" s="13"/>
      <c r="W158" s="13"/>
      <c r="X158" s="13"/>
      <c r="Y158" s="13"/>
      <c r="Z158" s="13"/>
      <c r="AA158" s="13"/>
      <c r="AB158" s="13"/>
      <c r="AC158" s="13"/>
      <c r="AD158" s="13"/>
      <c r="AE158" s="13"/>
      <c r="AT158" s="202" t="s">
        <v>442</v>
      </c>
      <c r="AU158" s="202" t="s">
        <v>79</v>
      </c>
      <c r="AV158" s="13" t="s">
        <v>79</v>
      </c>
      <c r="AW158" s="13" t="s">
        <v>31</v>
      </c>
      <c r="AX158" s="13" t="s">
        <v>69</v>
      </c>
      <c r="AY158" s="202" t="s">
        <v>328</v>
      </c>
    </row>
    <row r="159" s="13" customFormat="1">
      <c r="A159" s="13"/>
      <c r="B159" s="201"/>
      <c r="C159" s="13"/>
      <c r="D159" s="195" t="s">
        <v>442</v>
      </c>
      <c r="E159" s="202" t="s">
        <v>3</v>
      </c>
      <c r="F159" s="203" t="s">
        <v>1916</v>
      </c>
      <c r="G159" s="13"/>
      <c r="H159" s="204">
        <v>0.39600000000000002</v>
      </c>
      <c r="I159" s="205"/>
      <c r="J159" s="13"/>
      <c r="K159" s="13"/>
      <c r="L159" s="201"/>
      <c r="M159" s="206"/>
      <c r="N159" s="207"/>
      <c r="O159" s="207"/>
      <c r="P159" s="207"/>
      <c r="Q159" s="207"/>
      <c r="R159" s="207"/>
      <c r="S159" s="207"/>
      <c r="T159" s="208"/>
      <c r="U159" s="13"/>
      <c r="V159" s="13"/>
      <c r="W159" s="13"/>
      <c r="X159" s="13"/>
      <c r="Y159" s="13"/>
      <c r="Z159" s="13"/>
      <c r="AA159" s="13"/>
      <c r="AB159" s="13"/>
      <c r="AC159" s="13"/>
      <c r="AD159" s="13"/>
      <c r="AE159" s="13"/>
      <c r="AT159" s="202" t="s">
        <v>442</v>
      </c>
      <c r="AU159" s="202" t="s">
        <v>79</v>
      </c>
      <c r="AV159" s="13" t="s">
        <v>79</v>
      </c>
      <c r="AW159" s="13" t="s">
        <v>31</v>
      </c>
      <c r="AX159" s="13" t="s">
        <v>69</v>
      </c>
      <c r="AY159" s="202" t="s">
        <v>328</v>
      </c>
    </row>
    <row r="160" s="14" customFormat="1">
      <c r="A160" s="14"/>
      <c r="B160" s="209"/>
      <c r="C160" s="14"/>
      <c r="D160" s="195" t="s">
        <v>442</v>
      </c>
      <c r="E160" s="210" t="s">
        <v>3</v>
      </c>
      <c r="F160" s="211" t="s">
        <v>452</v>
      </c>
      <c r="G160" s="14"/>
      <c r="H160" s="212">
        <v>0.64600000000000002</v>
      </c>
      <c r="I160" s="213"/>
      <c r="J160" s="14"/>
      <c r="K160" s="14"/>
      <c r="L160" s="209"/>
      <c r="M160" s="214"/>
      <c r="N160" s="215"/>
      <c r="O160" s="215"/>
      <c r="P160" s="215"/>
      <c r="Q160" s="215"/>
      <c r="R160" s="215"/>
      <c r="S160" s="215"/>
      <c r="T160" s="216"/>
      <c r="U160" s="14"/>
      <c r="V160" s="14"/>
      <c r="W160" s="14"/>
      <c r="X160" s="14"/>
      <c r="Y160" s="14"/>
      <c r="Z160" s="14"/>
      <c r="AA160" s="14"/>
      <c r="AB160" s="14"/>
      <c r="AC160" s="14"/>
      <c r="AD160" s="14"/>
      <c r="AE160" s="14"/>
      <c r="AT160" s="210" t="s">
        <v>442</v>
      </c>
      <c r="AU160" s="210" t="s">
        <v>79</v>
      </c>
      <c r="AV160" s="14" t="s">
        <v>113</v>
      </c>
      <c r="AW160" s="14" t="s">
        <v>31</v>
      </c>
      <c r="AX160" s="14" t="s">
        <v>76</v>
      </c>
      <c r="AY160" s="210" t="s">
        <v>328</v>
      </c>
    </row>
    <row r="161" s="2" customFormat="1" ht="33" customHeight="1">
      <c r="A161" s="41"/>
      <c r="B161" s="176"/>
      <c r="C161" s="177" t="s">
        <v>505</v>
      </c>
      <c r="D161" s="177" t="s">
        <v>331</v>
      </c>
      <c r="E161" s="178" t="s">
        <v>1917</v>
      </c>
      <c r="F161" s="179" t="s">
        <v>1918</v>
      </c>
      <c r="G161" s="180" t="s">
        <v>574</v>
      </c>
      <c r="H161" s="181">
        <v>2</v>
      </c>
      <c r="I161" s="182"/>
      <c r="J161" s="183">
        <f>ROUND(I161*H161,2)</f>
        <v>0</v>
      </c>
      <c r="K161" s="179" t="s">
        <v>335</v>
      </c>
      <c r="L161" s="42"/>
      <c r="M161" s="184" t="s">
        <v>3</v>
      </c>
      <c r="N161" s="185" t="s">
        <v>40</v>
      </c>
      <c r="O161" s="75"/>
      <c r="P161" s="186">
        <f>O161*H161</f>
        <v>0</v>
      </c>
      <c r="Q161" s="186">
        <v>0</v>
      </c>
      <c r="R161" s="186">
        <f>Q161*H161</f>
        <v>0</v>
      </c>
      <c r="S161" s="186">
        <v>0.067000000000000004</v>
      </c>
      <c r="T161" s="187">
        <f>S161*H161</f>
        <v>0.13400000000000001</v>
      </c>
      <c r="U161" s="41"/>
      <c r="V161" s="41"/>
      <c r="W161" s="41"/>
      <c r="X161" s="41"/>
      <c r="Y161" s="41"/>
      <c r="Z161" s="41"/>
      <c r="AA161" s="41"/>
      <c r="AB161" s="41"/>
      <c r="AC161" s="41"/>
      <c r="AD161" s="41"/>
      <c r="AE161" s="41"/>
      <c r="AR161" s="188" t="s">
        <v>532</v>
      </c>
      <c r="AT161" s="188" t="s">
        <v>331</v>
      </c>
      <c r="AU161" s="188" t="s">
        <v>79</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532</v>
      </c>
      <c r="BM161" s="188" t="s">
        <v>1919</v>
      </c>
    </row>
    <row r="162" s="2" customFormat="1">
      <c r="A162" s="41"/>
      <c r="B162" s="42"/>
      <c r="C162" s="41"/>
      <c r="D162" s="190" t="s">
        <v>338</v>
      </c>
      <c r="E162" s="41"/>
      <c r="F162" s="191" t="s">
        <v>1920</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338</v>
      </c>
      <c r="AU162" s="22" t="s">
        <v>79</v>
      </c>
    </row>
    <row r="163" s="2" customFormat="1" ht="37.8" customHeight="1">
      <c r="A163" s="41"/>
      <c r="B163" s="176"/>
      <c r="C163" s="177" t="s">
        <v>512</v>
      </c>
      <c r="D163" s="177" t="s">
        <v>331</v>
      </c>
      <c r="E163" s="178" t="s">
        <v>1921</v>
      </c>
      <c r="F163" s="179" t="s">
        <v>1922</v>
      </c>
      <c r="G163" s="180" t="s">
        <v>476</v>
      </c>
      <c r="H163" s="181">
        <v>5</v>
      </c>
      <c r="I163" s="182"/>
      <c r="J163" s="183">
        <f>ROUND(I163*H163,2)</f>
        <v>0</v>
      </c>
      <c r="K163" s="179" t="s">
        <v>335</v>
      </c>
      <c r="L163" s="42"/>
      <c r="M163" s="184" t="s">
        <v>3</v>
      </c>
      <c r="N163" s="185" t="s">
        <v>40</v>
      </c>
      <c r="O163" s="75"/>
      <c r="P163" s="186">
        <f>O163*H163</f>
        <v>0</v>
      </c>
      <c r="Q163" s="186">
        <v>0.01804</v>
      </c>
      <c r="R163" s="186">
        <f>Q163*H163</f>
        <v>0.090200000000000002</v>
      </c>
      <c r="S163" s="186">
        <v>0</v>
      </c>
      <c r="T163" s="187">
        <f>S163*H163</f>
        <v>0</v>
      </c>
      <c r="U163" s="41"/>
      <c r="V163" s="41"/>
      <c r="W163" s="41"/>
      <c r="X163" s="41"/>
      <c r="Y163" s="41"/>
      <c r="Z163" s="41"/>
      <c r="AA163" s="41"/>
      <c r="AB163" s="41"/>
      <c r="AC163" s="41"/>
      <c r="AD163" s="41"/>
      <c r="AE163" s="41"/>
      <c r="AR163" s="188" t="s">
        <v>532</v>
      </c>
      <c r="AT163" s="188" t="s">
        <v>331</v>
      </c>
      <c r="AU163" s="188" t="s">
        <v>79</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532</v>
      </c>
      <c r="BM163" s="188" t="s">
        <v>1923</v>
      </c>
    </row>
    <row r="164" s="2" customFormat="1">
      <c r="A164" s="41"/>
      <c r="B164" s="42"/>
      <c r="C164" s="41"/>
      <c r="D164" s="190" t="s">
        <v>338</v>
      </c>
      <c r="E164" s="41"/>
      <c r="F164" s="191" t="s">
        <v>1924</v>
      </c>
      <c r="G164" s="41"/>
      <c r="H164" s="41"/>
      <c r="I164" s="192"/>
      <c r="J164" s="41"/>
      <c r="K164" s="41"/>
      <c r="L164" s="42"/>
      <c r="M164" s="193"/>
      <c r="N164" s="194"/>
      <c r="O164" s="75"/>
      <c r="P164" s="75"/>
      <c r="Q164" s="75"/>
      <c r="R164" s="75"/>
      <c r="S164" s="75"/>
      <c r="T164" s="76"/>
      <c r="U164" s="41"/>
      <c r="V164" s="41"/>
      <c r="W164" s="41"/>
      <c r="X164" s="41"/>
      <c r="Y164" s="41"/>
      <c r="Z164" s="41"/>
      <c r="AA164" s="41"/>
      <c r="AB164" s="41"/>
      <c r="AC164" s="41"/>
      <c r="AD164" s="41"/>
      <c r="AE164" s="41"/>
      <c r="AT164" s="22" t="s">
        <v>338</v>
      </c>
      <c r="AU164" s="22" t="s">
        <v>79</v>
      </c>
    </row>
    <row r="165" s="13" customFormat="1">
      <c r="A165" s="13"/>
      <c r="B165" s="201"/>
      <c r="C165" s="13"/>
      <c r="D165" s="195" t="s">
        <v>442</v>
      </c>
      <c r="E165" s="202" t="s">
        <v>3</v>
      </c>
      <c r="F165" s="203" t="s">
        <v>1925</v>
      </c>
      <c r="G165" s="13"/>
      <c r="H165" s="204">
        <v>5</v>
      </c>
      <c r="I165" s="205"/>
      <c r="J165" s="13"/>
      <c r="K165" s="13"/>
      <c r="L165" s="201"/>
      <c r="M165" s="206"/>
      <c r="N165" s="207"/>
      <c r="O165" s="207"/>
      <c r="P165" s="207"/>
      <c r="Q165" s="207"/>
      <c r="R165" s="207"/>
      <c r="S165" s="207"/>
      <c r="T165" s="208"/>
      <c r="U165" s="13"/>
      <c r="V165" s="13"/>
      <c r="W165" s="13"/>
      <c r="X165" s="13"/>
      <c r="Y165" s="13"/>
      <c r="Z165" s="13"/>
      <c r="AA165" s="13"/>
      <c r="AB165" s="13"/>
      <c r="AC165" s="13"/>
      <c r="AD165" s="13"/>
      <c r="AE165" s="13"/>
      <c r="AT165" s="202" t="s">
        <v>442</v>
      </c>
      <c r="AU165" s="202" t="s">
        <v>79</v>
      </c>
      <c r="AV165" s="13" t="s">
        <v>79</v>
      </c>
      <c r="AW165" s="13" t="s">
        <v>31</v>
      </c>
      <c r="AX165" s="13" t="s">
        <v>76</v>
      </c>
      <c r="AY165" s="202" t="s">
        <v>328</v>
      </c>
    </row>
    <row r="166" s="2" customFormat="1" ht="49.05" customHeight="1">
      <c r="A166" s="41"/>
      <c r="B166" s="176"/>
      <c r="C166" s="177" t="s">
        <v>526</v>
      </c>
      <c r="D166" s="177" t="s">
        <v>331</v>
      </c>
      <c r="E166" s="178" t="s">
        <v>1926</v>
      </c>
      <c r="F166" s="179" t="s">
        <v>1927</v>
      </c>
      <c r="G166" s="180" t="s">
        <v>476</v>
      </c>
      <c r="H166" s="181">
        <v>1.8</v>
      </c>
      <c r="I166" s="182"/>
      <c r="J166" s="183">
        <f>ROUND(I166*H166,2)</f>
        <v>0</v>
      </c>
      <c r="K166" s="179" t="s">
        <v>335</v>
      </c>
      <c r="L166" s="42"/>
      <c r="M166" s="184" t="s">
        <v>3</v>
      </c>
      <c r="N166" s="185" t="s">
        <v>40</v>
      </c>
      <c r="O166" s="75"/>
      <c r="P166" s="186">
        <f>O166*H166</f>
        <v>0</v>
      </c>
      <c r="Q166" s="186">
        <v>0.0027599999999999999</v>
      </c>
      <c r="R166" s="186">
        <f>Q166*H166</f>
        <v>0.0049680000000000002</v>
      </c>
      <c r="S166" s="186">
        <v>0.056000000000000001</v>
      </c>
      <c r="T166" s="187">
        <f>S166*H166</f>
        <v>0.1008</v>
      </c>
      <c r="U166" s="41"/>
      <c r="V166" s="41"/>
      <c r="W166" s="41"/>
      <c r="X166" s="41"/>
      <c r="Y166" s="41"/>
      <c r="Z166" s="41"/>
      <c r="AA166" s="41"/>
      <c r="AB166" s="41"/>
      <c r="AC166" s="41"/>
      <c r="AD166" s="41"/>
      <c r="AE166" s="41"/>
      <c r="AR166" s="188" t="s">
        <v>532</v>
      </c>
      <c r="AT166" s="188" t="s">
        <v>331</v>
      </c>
      <c r="AU166" s="188" t="s">
        <v>79</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532</v>
      </c>
      <c r="BM166" s="188" t="s">
        <v>1928</v>
      </c>
    </row>
    <row r="167" s="2" customFormat="1">
      <c r="A167" s="41"/>
      <c r="B167" s="42"/>
      <c r="C167" s="41"/>
      <c r="D167" s="190" t="s">
        <v>338</v>
      </c>
      <c r="E167" s="41"/>
      <c r="F167" s="191" t="s">
        <v>1929</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79</v>
      </c>
    </row>
    <row r="168" s="13" customFormat="1">
      <c r="A168" s="13"/>
      <c r="B168" s="201"/>
      <c r="C168" s="13"/>
      <c r="D168" s="195" t="s">
        <v>442</v>
      </c>
      <c r="E168" s="202" t="s">
        <v>3</v>
      </c>
      <c r="F168" s="203" t="s">
        <v>1930</v>
      </c>
      <c r="G168" s="13"/>
      <c r="H168" s="204">
        <v>1.8</v>
      </c>
      <c r="I168" s="205"/>
      <c r="J168" s="13"/>
      <c r="K168" s="13"/>
      <c r="L168" s="201"/>
      <c r="M168" s="206"/>
      <c r="N168" s="207"/>
      <c r="O168" s="207"/>
      <c r="P168" s="207"/>
      <c r="Q168" s="207"/>
      <c r="R168" s="207"/>
      <c r="S168" s="207"/>
      <c r="T168" s="208"/>
      <c r="U168" s="13"/>
      <c r="V168" s="13"/>
      <c r="W168" s="13"/>
      <c r="X168" s="13"/>
      <c r="Y168" s="13"/>
      <c r="Z168" s="13"/>
      <c r="AA168" s="13"/>
      <c r="AB168" s="13"/>
      <c r="AC168" s="13"/>
      <c r="AD168" s="13"/>
      <c r="AE168" s="13"/>
      <c r="AT168" s="202" t="s">
        <v>442</v>
      </c>
      <c r="AU168" s="202" t="s">
        <v>79</v>
      </c>
      <c r="AV168" s="13" t="s">
        <v>79</v>
      </c>
      <c r="AW168" s="13" t="s">
        <v>31</v>
      </c>
      <c r="AX168" s="13" t="s">
        <v>76</v>
      </c>
      <c r="AY168" s="202" t="s">
        <v>328</v>
      </c>
    </row>
    <row r="169" s="2" customFormat="1" ht="24.15" customHeight="1">
      <c r="A169" s="41"/>
      <c r="B169" s="176"/>
      <c r="C169" s="177" t="s">
        <v>532</v>
      </c>
      <c r="D169" s="177" t="s">
        <v>331</v>
      </c>
      <c r="E169" s="178" t="s">
        <v>1931</v>
      </c>
      <c r="F169" s="179" t="s">
        <v>1932</v>
      </c>
      <c r="G169" s="180" t="s">
        <v>574</v>
      </c>
      <c r="H169" s="181">
        <v>2</v>
      </c>
      <c r="I169" s="182"/>
      <c r="J169" s="183">
        <f>ROUND(I169*H169,2)</f>
        <v>0</v>
      </c>
      <c r="K169" s="179" t="s">
        <v>335</v>
      </c>
      <c r="L169" s="42"/>
      <c r="M169" s="184" t="s">
        <v>3</v>
      </c>
      <c r="N169" s="185" t="s">
        <v>40</v>
      </c>
      <c r="O169" s="75"/>
      <c r="P169" s="186">
        <f>O169*H169</f>
        <v>0</v>
      </c>
      <c r="Q169" s="186">
        <v>6.0000000000000002E-05</v>
      </c>
      <c r="R169" s="186">
        <f>Q169*H169</f>
        <v>0.00012</v>
      </c>
      <c r="S169" s="186">
        <v>0</v>
      </c>
      <c r="T169" s="187">
        <f>S169*H169</f>
        <v>0</v>
      </c>
      <c r="U169" s="41"/>
      <c r="V169" s="41"/>
      <c r="W169" s="41"/>
      <c r="X169" s="41"/>
      <c r="Y169" s="41"/>
      <c r="Z169" s="41"/>
      <c r="AA169" s="41"/>
      <c r="AB169" s="41"/>
      <c r="AC169" s="41"/>
      <c r="AD169" s="41"/>
      <c r="AE169" s="41"/>
      <c r="AR169" s="188" t="s">
        <v>532</v>
      </c>
      <c r="AT169" s="188" t="s">
        <v>331</v>
      </c>
      <c r="AU169" s="188" t="s">
        <v>79</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532</v>
      </c>
      <c r="BM169" s="188" t="s">
        <v>1933</v>
      </c>
    </row>
    <row r="170" s="2" customFormat="1">
      <c r="A170" s="41"/>
      <c r="B170" s="42"/>
      <c r="C170" s="41"/>
      <c r="D170" s="190" t="s">
        <v>338</v>
      </c>
      <c r="E170" s="41"/>
      <c r="F170" s="191" t="s">
        <v>1934</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79</v>
      </c>
    </row>
    <row r="171" s="13" customFormat="1">
      <c r="A171" s="13"/>
      <c r="B171" s="201"/>
      <c r="C171" s="13"/>
      <c r="D171" s="195" t="s">
        <v>442</v>
      </c>
      <c r="E171" s="202" t="s">
        <v>3</v>
      </c>
      <c r="F171" s="203" t="s">
        <v>1935</v>
      </c>
      <c r="G171" s="13"/>
      <c r="H171" s="204">
        <v>2</v>
      </c>
      <c r="I171" s="205"/>
      <c r="J171" s="13"/>
      <c r="K171" s="13"/>
      <c r="L171" s="201"/>
      <c r="M171" s="206"/>
      <c r="N171" s="207"/>
      <c r="O171" s="207"/>
      <c r="P171" s="207"/>
      <c r="Q171" s="207"/>
      <c r="R171" s="207"/>
      <c r="S171" s="207"/>
      <c r="T171" s="208"/>
      <c r="U171" s="13"/>
      <c r="V171" s="13"/>
      <c r="W171" s="13"/>
      <c r="X171" s="13"/>
      <c r="Y171" s="13"/>
      <c r="Z171" s="13"/>
      <c r="AA171" s="13"/>
      <c r="AB171" s="13"/>
      <c r="AC171" s="13"/>
      <c r="AD171" s="13"/>
      <c r="AE171" s="13"/>
      <c r="AT171" s="202" t="s">
        <v>442</v>
      </c>
      <c r="AU171" s="202" t="s">
        <v>79</v>
      </c>
      <c r="AV171" s="13" t="s">
        <v>79</v>
      </c>
      <c r="AW171" s="13" t="s">
        <v>31</v>
      </c>
      <c r="AX171" s="13" t="s">
        <v>76</v>
      </c>
      <c r="AY171" s="202" t="s">
        <v>328</v>
      </c>
    </row>
    <row r="172" s="12" customFormat="1" ht="22.8" customHeight="1">
      <c r="A172" s="12"/>
      <c r="B172" s="163"/>
      <c r="C172" s="12"/>
      <c r="D172" s="164" t="s">
        <v>68</v>
      </c>
      <c r="E172" s="174" t="s">
        <v>1936</v>
      </c>
      <c r="F172" s="174" t="s">
        <v>1937</v>
      </c>
      <c r="G172" s="12"/>
      <c r="H172" s="12"/>
      <c r="I172" s="166"/>
      <c r="J172" s="175">
        <f>BK172</f>
        <v>0</v>
      </c>
      <c r="K172" s="12"/>
      <c r="L172" s="163"/>
      <c r="M172" s="168"/>
      <c r="N172" s="169"/>
      <c r="O172" s="169"/>
      <c r="P172" s="170">
        <f>SUM(P173:P209)</f>
        <v>0</v>
      </c>
      <c r="Q172" s="169"/>
      <c r="R172" s="170">
        <f>SUM(R173:R209)</f>
        <v>0</v>
      </c>
      <c r="S172" s="169"/>
      <c r="T172" s="171">
        <f>SUM(T173:T209)</f>
        <v>87.922338000000011</v>
      </c>
      <c r="U172" s="12"/>
      <c r="V172" s="12"/>
      <c r="W172" s="12"/>
      <c r="X172" s="12"/>
      <c r="Y172" s="12"/>
      <c r="Z172" s="12"/>
      <c r="AA172" s="12"/>
      <c r="AB172" s="12"/>
      <c r="AC172" s="12"/>
      <c r="AD172" s="12"/>
      <c r="AE172" s="12"/>
      <c r="AR172" s="164" t="s">
        <v>76</v>
      </c>
      <c r="AT172" s="172" t="s">
        <v>68</v>
      </c>
      <c r="AU172" s="172" t="s">
        <v>76</v>
      </c>
      <c r="AY172" s="164" t="s">
        <v>328</v>
      </c>
      <c r="BK172" s="173">
        <f>SUM(BK173:BK209)</f>
        <v>0</v>
      </c>
    </row>
    <row r="173" s="2" customFormat="1" ht="44.25" customHeight="1">
      <c r="A173" s="41"/>
      <c r="B173" s="176"/>
      <c r="C173" s="177" t="s">
        <v>538</v>
      </c>
      <c r="D173" s="177" t="s">
        <v>331</v>
      </c>
      <c r="E173" s="178" t="s">
        <v>1938</v>
      </c>
      <c r="F173" s="179" t="s">
        <v>1939</v>
      </c>
      <c r="G173" s="180" t="s">
        <v>439</v>
      </c>
      <c r="H173" s="181">
        <v>21.359999999999999</v>
      </c>
      <c r="I173" s="182"/>
      <c r="J173" s="183">
        <f>ROUND(I173*H173,2)</f>
        <v>0</v>
      </c>
      <c r="K173" s="179" t="s">
        <v>335</v>
      </c>
      <c r="L173" s="42"/>
      <c r="M173" s="184" t="s">
        <v>3</v>
      </c>
      <c r="N173" s="185" t="s">
        <v>40</v>
      </c>
      <c r="O173" s="75"/>
      <c r="P173" s="186">
        <f>O173*H173</f>
        <v>0</v>
      </c>
      <c r="Q173" s="186">
        <v>0</v>
      </c>
      <c r="R173" s="186">
        <f>Q173*H173</f>
        <v>0</v>
      </c>
      <c r="S173" s="186">
        <v>0.035000000000000003</v>
      </c>
      <c r="T173" s="187">
        <f>S173*H173</f>
        <v>0.74760000000000004</v>
      </c>
      <c r="U173" s="41"/>
      <c r="V173" s="41"/>
      <c r="W173" s="41"/>
      <c r="X173" s="41"/>
      <c r="Y173" s="41"/>
      <c r="Z173" s="41"/>
      <c r="AA173" s="41"/>
      <c r="AB173" s="41"/>
      <c r="AC173" s="41"/>
      <c r="AD173" s="41"/>
      <c r="AE173" s="41"/>
      <c r="AR173" s="188" t="s">
        <v>113</v>
      </c>
      <c r="AT173" s="188" t="s">
        <v>331</v>
      </c>
      <c r="AU173" s="188" t="s">
        <v>79</v>
      </c>
      <c r="AY173" s="22" t="s">
        <v>328</v>
      </c>
      <c r="BE173" s="189">
        <f>IF(N173="základní",J173,0)</f>
        <v>0</v>
      </c>
      <c r="BF173" s="189">
        <f>IF(N173="snížená",J173,0)</f>
        <v>0</v>
      </c>
      <c r="BG173" s="189">
        <f>IF(N173="zákl. přenesená",J173,0)</f>
        <v>0</v>
      </c>
      <c r="BH173" s="189">
        <f>IF(N173="sníž. přenesená",J173,0)</f>
        <v>0</v>
      </c>
      <c r="BI173" s="189">
        <f>IF(N173="nulová",J173,0)</f>
        <v>0</v>
      </c>
      <c r="BJ173" s="22" t="s">
        <v>76</v>
      </c>
      <c r="BK173" s="189">
        <f>ROUND(I173*H173,2)</f>
        <v>0</v>
      </c>
      <c r="BL173" s="22" t="s">
        <v>113</v>
      </c>
      <c r="BM173" s="188" t="s">
        <v>1940</v>
      </c>
    </row>
    <row r="174" s="2" customFormat="1">
      <c r="A174" s="41"/>
      <c r="B174" s="42"/>
      <c r="C174" s="41"/>
      <c r="D174" s="190" t="s">
        <v>338</v>
      </c>
      <c r="E174" s="41"/>
      <c r="F174" s="191" t="s">
        <v>1941</v>
      </c>
      <c r="G174" s="41"/>
      <c r="H174" s="41"/>
      <c r="I174" s="192"/>
      <c r="J174" s="41"/>
      <c r="K174" s="41"/>
      <c r="L174" s="42"/>
      <c r="M174" s="193"/>
      <c r="N174" s="194"/>
      <c r="O174" s="75"/>
      <c r="P174" s="75"/>
      <c r="Q174" s="75"/>
      <c r="R174" s="75"/>
      <c r="S174" s="75"/>
      <c r="T174" s="76"/>
      <c r="U174" s="41"/>
      <c r="V174" s="41"/>
      <c r="W174" s="41"/>
      <c r="X174" s="41"/>
      <c r="Y174" s="41"/>
      <c r="Z174" s="41"/>
      <c r="AA174" s="41"/>
      <c r="AB174" s="41"/>
      <c r="AC174" s="41"/>
      <c r="AD174" s="41"/>
      <c r="AE174" s="41"/>
      <c r="AT174" s="22" t="s">
        <v>338</v>
      </c>
      <c r="AU174" s="22" t="s">
        <v>79</v>
      </c>
    </row>
    <row r="175" s="15" customFormat="1">
      <c r="A175" s="15"/>
      <c r="B175" s="217"/>
      <c r="C175" s="15"/>
      <c r="D175" s="195" t="s">
        <v>442</v>
      </c>
      <c r="E175" s="218" t="s">
        <v>3</v>
      </c>
      <c r="F175" s="219" t="s">
        <v>1942</v>
      </c>
      <c r="G175" s="15"/>
      <c r="H175" s="218" t="s">
        <v>3</v>
      </c>
      <c r="I175" s="220"/>
      <c r="J175" s="15"/>
      <c r="K175" s="15"/>
      <c r="L175" s="217"/>
      <c r="M175" s="221"/>
      <c r="N175" s="222"/>
      <c r="O175" s="222"/>
      <c r="P175" s="222"/>
      <c r="Q175" s="222"/>
      <c r="R175" s="222"/>
      <c r="S175" s="222"/>
      <c r="T175" s="223"/>
      <c r="U175" s="15"/>
      <c r="V175" s="15"/>
      <c r="W175" s="15"/>
      <c r="X175" s="15"/>
      <c r="Y175" s="15"/>
      <c r="Z175" s="15"/>
      <c r="AA175" s="15"/>
      <c r="AB175" s="15"/>
      <c r="AC175" s="15"/>
      <c r="AD175" s="15"/>
      <c r="AE175" s="15"/>
      <c r="AT175" s="218" t="s">
        <v>442</v>
      </c>
      <c r="AU175" s="218" t="s">
        <v>79</v>
      </c>
      <c r="AV175" s="15" t="s">
        <v>76</v>
      </c>
      <c r="AW175" s="15" t="s">
        <v>31</v>
      </c>
      <c r="AX175" s="15" t="s">
        <v>69</v>
      </c>
      <c r="AY175" s="218" t="s">
        <v>328</v>
      </c>
    </row>
    <row r="176" s="13" customFormat="1">
      <c r="A176" s="13"/>
      <c r="B176" s="201"/>
      <c r="C176" s="13"/>
      <c r="D176" s="195" t="s">
        <v>442</v>
      </c>
      <c r="E176" s="202" t="s">
        <v>3</v>
      </c>
      <c r="F176" s="203" t="s">
        <v>1943</v>
      </c>
      <c r="G176" s="13"/>
      <c r="H176" s="204">
        <v>21.359999999999999</v>
      </c>
      <c r="I176" s="205"/>
      <c r="J176" s="13"/>
      <c r="K176" s="13"/>
      <c r="L176" s="201"/>
      <c r="M176" s="206"/>
      <c r="N176" s="207"/>
      <c r="O176" s="207"/>
      <c r="P176" s="207"/>
      <c r="Q176" s="207"/>
      <c r="R176" s="207"/>
      <c r="S176" s="207"/>
      <c r="T176" s="208"/>
      <c r="U176" s="13"/>
      <c r="V176" s="13"/>
      <c r="W176" s="13"/>
      <c r="X176" s="13"/>
      <c r="Y176" s="13"/>
      <c r="Z176" s="13"/>
      <c r="AA176" s="13"/>
      <c r="AB176" s="13"/>
      <c r="AC176" s="13"/>
      <c r="AD176" s="13"/>
      <c r="AE176" s="13"/>
      <c r="AT176" s="202" t="s">
        <v>442</v>
      </c>
      <c r="AU176" s="202" t="s">
        <v>79</v>
      </c>
      <c r="AV176" s="13" t="s">
        <v>79</v>
      </c>
      <c r="AW176" s="13" t="s">
        <v>31</v>
      </c>
      <c r="AX176" s="13" t="s">
        <v>76</v>
      </c>
      <c r="AY176" s="202" t="s">
        <v>328</v>
      </c>
    </row>
    <row r="177" s="2" customFormat="1" ht="24.15" customHeight="1">
      <c r="A177" s="41"/>
      <c r="B177" s="176"/>
      <c r="C177" s="177" t="s">
        <v>544</v>
      </c>
      <c r="D177" s="177" t="s">
        <v>331</v>
      </c>
      <c r="E177" s="178" t="s">
        <v>1944</v>
      </c>
      <c r="F177" s="179" t="s">
        <v>1945</v>
      </c>
      <c r="G177" s="180" t="s">
        <v>439</v>
      </c>
      <c r="H177" s="181">
        <v>332.70999999999998</v>
      </c>
      <c r="I177" s="182"/>
      <c r="J177" s="183">
        <f>ROUND(I177*H177,2)</f>
        <v>0</v>
      </c>
      <c r="K177" s="179" t="s">
        <v>335</v>
      </c>
      <c r="L177" s="42"/>
      <c r="M177" s="184" t="s">
        <v>3</v>
      </c>
      <c r="N177" s="185" t="s">
        <v>40</v>
      </c>
      <c r="O177" s="75"/>
      <c r="P177" s="186">
        <f>O177*H177</f>
        <v>0</v>
      </c>
      <c r="Q177" s="186">
        <v>0</v>
      </c>
      <c r="R177" s="186">
        <f>Q177*H177</f>
        <v>0</v>
      </c>
      <c r="S177" s="186">
        <v>0.0030000000000000001</v>
      </c>
      <c r="T177" s="187">
        <f>S177*H177</f>
        <v>0.99812999999999996</v>
      </c>
      <c r="U177" s="41"/>
      <c r="V177" s="41"/>
      <c r="W177" s="41"/>
      <c r="X177" s="41"/>
      <c r="Y177" s="41"/>
      <c r="Z177" s="41"/>
      <c r="AA177" s="41"/>
      <c r="AB177" s="41"/>
      <c r="AC177" s="41"/>
      <c r="AD177" s="41"/>
      <c r="AE177" s="41"/>
      <c r="AR177" s="188" t="s">
        <v>113</v>
      </c>
      <c r="AT177" s="188" t="s">
        <v>331</v>
      </c>
      <c r="AU177" s="188" t="s">
        <v>79</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1946</v>
      </c>
    </row>
    <row r="178" s="2" customFormat="1">
      <c r="A178" s="41"/>
      <c r="B178" s="42"/>
      <c r="C178" s="41"/>
      <c r="D178" s="190" t="s">
        <v>338</v>
      </c>
      <c r="E178" s="41"/>
      <c r="F178" s="191" t="s">
        <v>1947</v>
      </c>
      <c r="G178" s="41"/>
      <c r="H178" s="41"/>
      <c r="I178" s="192"/>
      <c r="J178" s="41"/>
      <c r="K178" s="41"/>
      <c r="L178" s="42"/>
      <c r="M178" s="193"/>
      <c r="N178" s="194"/>
      <c r="O178" s="75"/>
      <c r="P178" s="75"/>
      <c r="Q178" s="75"/>
      <c r="R178" s="75"/>
      <c r="S178" s="75"/>
      <c r="T178" s="76"/>
      <c r="U178" s="41"/>
      <c r="V178" s="41"/>
      <c r="W178" s="41"/>
      <c r="X178" s="41"/>
      <c r="Y178" s="41"/>
      <c r="Z178" s="41"/>
      <c r="AA178" s="41"/>
      <c r="AB178" s="41"/>
      <c r="AC178" s="41"/>
      <c r="AD178" s="41"/>
      <c r="AE178" s="41"/>
      <c r="AT178" s="22" t="s">
        <v>338</v>
      </c>
      <c r="AU178" s="22" t="s">
        <v>79</v>
      </c>
    </row>
    <row r="179" s="13" customFormat="1">
      <c r="A179" s="13"/>
      <c r="B179" s="201"/>
      <c r="C179" s="13"/>
      <c r="D179" s="195" t="s">
        <v>442</v>
      </c>
      <c r="E179" s="202" t="s">
        <v>3</v>
      </c>
      <c r="F179" s="203" t="s">
        <v>1948</v>
      </c>
      <c r="G179" s="13"/>
      <c r="H179" s="204">
        <v>354.06999999999999</v>
      </c>
      <c r="I179" s="205"/>
      <c r="J179" s="13"/>
      <c r="K179" s="13"/>
      <c r="L179" s="201"/>
      <c r="M179" s="206"/>
      <c r="N179" s="207"/>
      <c r="O179" s="207"/>
      <c r="P179" s="207"/>
      <c r="Q179" s="207"/>
      <c r="R179" s="207"/>
      <c r="S179" s="207"/>
      <c r="T179" s="208"/>
      <c r="U179" s="13"/>
      <c r="V179" s="13"/>
      <c r="W179" s="13"/>
      <c r="X179" s="13"/>
      <c r="Y179" s="13"/>
      <c r="Z179" s="13"/>
      <c r="AA179" s="13"/>
      <c r="AB179" s="13"/>
      <c r="AC179" s="13"/>
      <c r="AD179" s="13"/>
      <c r="AE179" s="13"/>
      <c r="AT179" s="202" t="s">
        <v>442</v>
      </c>
      <c r="AU179" s="202" t="s">
        <v>79</v>
      </c>
      <c r="AV179" s="13" t="s">
        <v>79</v>
      </c>
      <c r="AW179" s="13" t="s">
        <v>31</v>
      </c>
      <c r="AX179" s="13" t="s">
        <v>69</v>
      </c>
      <c r="AY179" s="202" t="s">
        <v>328</v>
      </c>
    </row>
    <row r="180" s="13" customFormat="1">
      <c r="A180" s="13"/>
      <c r="B180" s="201"/>
      <c r="C180" s="13"/>
      <c r="D180" s="195" t="s">
        <v>442</v>
      </c>
      <c r="E180" s="202" t="s">
        <v>3</v>
      </c>
      <c r="F180" s="203" t="s">
        <v>1949</v>
      </c>
      <c r="G180" s="13"/>
      <c r="H180" s="204">
        <v>-21.359999999999999</v>
      </c>
      <c r="I180" s="205"/>
      <c r="J180" s="13"/>
      <c r="K180" s="13"/>
      <c r="L180" s="201"/>
      <c r="M180" s="206"/>
      <c r="N180" s="207"/>
      <c r="O180" s="207"/>
      <c r="P180" s="207"/>
      <c r="Q180" s="207"/>
      <c r="R180" s="207"/>
      <c r="S180" s="207"/>
      <c r="T180" s="208"/>
      <c r="U180" s="13"/>
      <c r="V180" s="13"/>
      <c r="W180" s="13"/>
      <c r="X180" s="13"/>
      <c r="Y180" s="13"/>
      <c r="Z180" s="13"/>
      <c r="AA180" s="13"/>
      <c r="AB180" s="13"/>
      <c r="AC180" s="13"/>
      <c r="AD180" s="13"/>
      <c r="AE180" s="13"/>
      <c r="AT180" s="202" t="s">
        <v>442</v>
      </c>
      <c r="AU180" s="202" t="s">
        <v>79</v>
      </c>
      <c r="AV180" s="13" t="s">
        <v>79</v>
      </c>
      <c r="AW180" s="13" t="s">
        <v>31</v>
      </c>
      <c r="AX180" s="13" t="s">
        <v>69</v>
      </c>
      <c r="AY180" s="202" t="s">
        <v>328</v>
      </c>
    </row>
    <row r="181" s="14" customFormat="1">
      <c r="A181" s="14"/>
      <c r="B181" s="209"/>
      <c r="C181" s="14"/>
      <c r="D181" s="195" t="s">
        <v>442</v>
      </c>
      <c r="E181" s="210" t="s">
        <v>3</v>
      </c>
      <c r="F181" s="211" t="s">
        <v>452</v>
      </c>
      <c r="G181" s="14"/>
      <c r="H181" s="212">
        <v>332.70999999999998</v>
      </c>
      <c r="I181" s="213"/>
      <c r="J181" s="14"/>
      <c r="K181" s="14"/>
      <c r="L181" s="209"/>
      <c r="M181" s="214"/>
      <c r="N181" s="215"/>
      <c r="O181" s="215"/>
      <c r="P181" s="215"/>
      <c r="Q181" s="215"/>
      <c r="R181" s="215"/>
      <c r="S181" s="215"/>
      <c r="T181" s="216"/>
      <c r="U181" s="14"/>
      <c r="V181" s="14"/>
      <c r="W181" s="14"/>
      <c r="X181" s="14"/>
      <c r="Y181" s="14"/>
      <c r="Z181" s="14"/>
      <c r="AA181" s="14"/>
      <c r="AB181" s="14"/>
      <c r="AC181" s="14"/>
      <c r="AD181" s="14"/>
      <c r="AE181" s="14"/>
      <c r="AT181" s="210" t="s">
        <v>442</v>
      </c>
      <c r="AU181" s="210" t="s">
        <v>79</v>
      </c>
      <c r="AV181" s="14" t="s">
        <v>113</v>
      </c>
      <c r="AW181" s="14" t="s">
        <v>31</v>
      </c>
      <c r="AX181" s="14" t="s">
        <v>76</v>
      </c>
      <c r="AY181" s="210" t="s">
        <v>328</v>
      </c>
    </row>
    <row r="182" s="2" customFormat="1" ht="24.15" customHeight="1">
      <c r="A182" s="41"/>
      <c r="B182" s="176"/>
      <c r="C182" s="177" t="s">
        <v>550</v>
      </c>
      <c r="D182" s="177" t="s">
        <v>331</v>
      </c>
      <c r="E182" s="178" t="s">
        <v>1950</v>
      </c>
      <c r="F182" s="179" t="s">
        <v>1951</v>
      </c>
      <c r="G182" s="180" t="s">
        <v>439</v>
      </c>
      <c r="H182" s="181">
        <v>207.09999999999999</v>
      </c>
      <c r="I182" s="182"/>
      <c r="J182" s="183">
        <f>ROUND(I182*H182,2)</f>
        <v>0</v>
      </c>
      <c r="K182" s="179" t="s">
        <v>335</v>
      </c>
      <c r="L182" s="42"/>
      <c r="M182" s="184" t="s">
        <v>3</v>
      </c>
      <c r="N182" s="185" t="s">
        <v>40</v>
      </c>
      <c r="O182" s="75"/>
      <c r="P182" s="186">
        <f>O182*H182</f>
        <v>0</v>
      </c>
      <c r="Q182" s="186">
        <v>0</v>
      </c>
      <c r="R182" s="186">
        <f>Q182*H182</f>
        <v>0</v>
      </c>
      <c r="S182" s="186">
        <v>0.014</v>
      </c>
      <c r="T182" s="187">
        <f>S182*H182</f>
        <v>2.8994</v>
      </c>
      <c r="U182" s="41"/>
      <c r="V182" s="41"/>
      <c r="W182" s="41"/>
      <c r="X182" s="41"/>
      <c r="Y182" s="41"/>
      <c r="Z182" s="41"/>
      <c r="AA182" s="41"/>
      <c r="AB182" s="41"/>
      <c r="AC182" s="41"/>
      <c r="AD182" s="41"/>
      <c r="AE182" s="41"/>
      <c r="AR182" s="188" t="s">
        <v>532</v>
      </c>
      <c r="AT182" s="188" t="s">
        <v>331</v>
      </c>
      <c r="AU182" s="188" t="s">
        <v>79</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532</v>
      </c>
      <c r="BM182" s="188" t="s">
        <v>1952</v>
      </c>
    </row>
    <row r="183" s="2" customFormat="1">
      <c r="A183" s="41"/>
      <c r="B183" s="42"/>
      <c r="C183" s="41"/>
      <c r="D183" s="190" t="s">
        <v>338</v>
      </c>
      <c r="E183" s="41"/>
      <c r="F183" s="191" t="s">
        <v>1953</v>
      </c>
      <c r="G183" s="41"/>
      <c r="H183" s="41"/>
      <c r="I183" s="192"/>
      <c r="J183" s="41"/>
      <c r="K183" s="41"/>
      <c r="L183" s="42"/>
      <c r="M183" s="193"/>
      <c r="N183" s="194"/>
      <c r="O183" s="75"/>
      <c r="P183" s="75"/>
      <c r="Q183" s="75"/>
      <c r="R183" s="75"/>
      <c r="S183" s="75"/>
      <c r="T183" s="76"/>
      <c r="U183" s="41"/>
      <c r="V183" s="41"/>
      <c r="W183" s="41"/>
      <c r="X183" s="41"/>
      <c r="Y183" s="41"/>
      <c r="Z183" s="41"/>
      <c r="AA183" s="41"/>
      <c r="AB183" s="41"/>
      <c r="AC183" s="41"/>
      <c r="AD183" s="41"/>
      <c r="AE183" s="41"/>
      <c r="AT183" s="22" t="s">
        <v>338</v>
      </c>
      <c r="AU183" s="22" t="s">
        <v>79</v>
      </c>
    </row>
    <row r="184" s="13" customFormat="1">
      <c r="A184" s="13"/>
      <c r="B184" s="201"/>
      <c r="C184" s="13"/>
      <c r="D184" s="195" t="s">
        <v>442</v>
      </c>
      <c r="E184" s="202" t="s">
        <v>3</v>
      </c>
      <c r="F184" s="203" t="s">
        <v>1954</v>
      </c>
      <c r="G184" s="13"/>
      <c r="H184" s="204">
        <v>207.09999999999999</v>
      </c>
      <c r="I184" s="205"/>
      <c r="J184" s="13"/>
      <c r="K184" s="13"/>
      <c r="L184" s="201"/>
      <c r="M184" s="206"/>
      <c r="N184" s="207"/>
      <c r="O184" s="207"/>
      <c r="P184" s="207"/>
      <c r="Q184" s="207"/>
      <c r="R184" s="207"/>
      <c r="S184" s="207"/>
      <c r="T184" s="208"/>
      <c r="U184" s="13"/>
      <c r="V184" s="13"/>
      <c r="W184" s="13"/>
      <c r="X184" s="13"/>
      <c r="Y184" s="13"/>
      <c r="Z184" s="13"/>
      <c r="AA184" s="13"/>
      <c r="AB184" s="13"/>
      <c r="AC184" s="13"/>
      <c r="AD184" s="13"/>
      <c r="AE184" s="13"/>
      <c r="AT184" s="202" t="s">
        <v>442</v>
      </c>
      <c r="AU184" s="202" t="s">
        <v>79</v>
      </c>
      <c r="AV184" s="13" t="s">
        <v>79</v>
      </c>
      <c r="AW184" s="13" t="s">
        <v>31</v>
      </c>
      <c r="AX184" s="13" t="s">
        <v>76</v>
      </c>
      <c r="AY184" s="202" t="s">
        <v>328</v>
      </c>
    </row>
    <row r="185" s="2" customFormat="1" ht="24.15" customHeight="1">
      <c r="A185" s="41"/>
      <c r="B185" s="176"/>
      <c r="C185" s="177" t="s">
        <v>556</v>
      </c>
      <c r="D185" s="177" t="s">
        <v>331</v>
      </c>
      <c r="E185" s="178" t="s">
        <v>1955</v>
      </c>
      <c r="F185" s="179" t="s">
        <v>1956</v>
      </c>
      <c r="G185" s="180" t="s">
        <v>491</v>
      </c>
      <c r="H185" s="181">
        <v>12.452</v>
      </c>
      <c r="I185" s="182"/>
      <c r="J185" s="183">
        <f>ROUND(I185*H185,2)</f>
        <v>0</v>
      </c>
      <c r="K185" s="179" t="s">
        <v>335</v>
      </c>
      <c r="L185" s="42"/>
      <c r="M185" s="184" t="s">
        <v>3</v>
      </c>
      <c r="N185" s="185" t="s">
        <v>40</v>
      </c>
      <c r="O185" s="75"/>
      <c r="P185" s="186">
        <f>O185*H185</f>
        <v>0</v>
      </c>
      <c r="Q185" s="186">
        <v>0</v>
      </c>
      <c r="R185" s="186">
        <f>Q185*H185</f>
        <v>0</v>
      </c>
      <c r="S185" s="186">
        <v>2.2000000000000002</v>
      </c>
      <c r="T185" s="187">
        <f>S185*H185</f>
        <v>27.394400000000001</v>
      </c>
      <c r="U185" s="41"/>
      <c r="V185" s="41"/>
      <c r="W185" s="41"/>
      <c r="X185" s="41"/>
      <c r="Y185" s="41"/>
      <c r="Z185" s="41"/>
      <c r="AA185" s="41"/>
      <c r="AB185" s="41"/>
      <c r="AC185" s="41"/>
      <c r="AD185" s="41"/>
      <c r="AE185" s="41"/>
      <c r="AR185" s="188" t="s">
        <v>113</v>
      </c>
      <c r="AT185" s="188" t="s">
        <v>331</v>
      </c>
      <c r="AU185" s="188" t="s">
        <v>79</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1957</v>
      </c>
    </row>
    <row r="186" s="2" customFormat="1">
      <c r="A186" s="41"/>
      <c r="B186" s="42"/>
      <c r="C186" s="41"/>
      <c r="D186" s="190" t="s">
        <v>338</v>
      </c>
      <c r="E186" s="41"/>
      <c r="F186" s="191" t="s">
        <v>1958</v>
      </c>
      <c r="G186" s="41"/>
      <c r="H186" s="41"/>
      <c r="I186" s="192"/>
      <c r="J186" s="41"/>
      <c r="K186" s="41"/>
      <c r="L186" s="42"/>
      <c r="M186" s="193"/>
      <c r="N186" s="194"/>
      <c r="O186" s="75"/>
      <c r="P186" s="75"/>
      <c r="Q186" s="75"/>
      <c r="R186" s="75"/>
      <c r="S186" s="75"/>
      <c r="T186" s="76"/>
      <c r="U186" s="41"/>
      <c r="V186" s="41"/>
      <c r="W186" s="41"/>
      <c r="X186" s="41"/>
      <c r="Y186" s="41"/>
      <c r="Z186" s="41"/>
      <c r="AA186" s="41"/>
      <c r="AB186" s="41"/>
      <c r="AC186" s="41"/>
      <c r="AD186" s="41"/>
      <c r="AE186" s="41"/>
      <c r="AT186" s="22" t="s">
        <v>338</v>
      </c>
      <c r="AU186" s="22" t="s">
        <v>79</v>
      </c>
    </row>
    <row r="187" s="13" customFormat="1">
      <c r="A187" s="13"/>
      <c r="B187" s="201"/>
      <c r="C187" s="13"/>
      <c r="D187" s="195" t="s">
        <v>442</v>
      </c>
      <c r="E187" s="202" t="s">
        <v>3</v>
      </c>
      <c r="F187" s="203" t="s">
        <v>1959</v>
      </c>
      <c r="G187" s="13"/>
      <c r="H187" s="204">
        <v>12.452</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31</v>
      </c>
      <c r="AX187" s="13" t="s">
        <v>76</v>
      </c>
      <c r="AY187" s="202" t="s">
        <v>328</v>
      </c>
    </row>
    <row r="188" s="2" customFormat="1" ht="33" customHeight="1">
      <c r="A188" s="41"/>
      <c r="B188" s="176"/>
      <c r="C188" s="177" t="s">
        <v>8</v>
      </c>
      <c r="D188" s="177" t="s">
        <v>331</v>
      </c>
      <c r="E188" s="178" t="s">
        <v>1960</v>
      </c>
      <c r="F188" s="179" t="s">
        <v>1961</v>
      </c>
      <c r="G188" s="180" t="s">
        <v>491</v>
      </c>
      <c r="H188" s="181">
        <v>19.282</v>
      </c>
      <c r="I188" s="182"/>
      <c r="J188" s="183">
        <f>ROUND(I188*H188,2)</f>
        <v>0</v>
      </c>
      <c r="K188" s="179" t="s">
        <v>335</v>
      </c>
      <c r="L188" s="42"/>
      <c r="M188" s="184" t="s">
        <v>3</v>
      </c>
      <c r="N188" s="185" t="s">
        <v>40</v>
      </c>
      <c r="O188" s="75"/>
      <c r="P188" s="186">
        <f>O188*H188</f>
        <v>0</v>
      </c>
      <c r="Q188" s="186">
        <v>0</v>
      </c>
      <c r="R188" s="186">
        <f>Q188*H188</f>
        <v>0</v>
      </c>
      <c r="S188" s="186">
        <v>0.043999999999999997</v>
      </c>
      <c r="T188" s="187">
        <f>S188*H188</f>
        <v>0.84840799999999994</v>
      </c>
      <c r="U188" s="41"/>
      <c r="V188" s="41"/>
      <c r="W188" s="41"/>
      <c r="X188" s="41"/>
      <c r="Y188" s="41"/>
      <c r="Z188" s="41"/>
      <c r="AA188" s="41"/>
      <c r="AB188" s="41"/>
      <c r="AC188" s="41"/>
      <c r="AD188" s="41"/>
      <c r="AE188" s="41"/>
      <c r="AR188" s="188" t="s">
        <v>113</v>
      </c>
      <c r="AT188" s="188" t="s">
        <v>331</v>
      </c>
      <c r="AU188" s="188" t="s">
        <v>79</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1962</v>
      </c>
    </row>
    <row r="189" s="2" customFormat="1">
      <c r="A189" s="41"/>
      <c r="B189" s="42"/>
      <c r="C189" s="41"/>
      <c r="D189" s="190" t="s">
        <v>338</v>
      </c>
      <c r="E189" s="41"/>
      <c r="F189" s="191" t="s">
        <v>1963</v>
      </c>
      <c r="G189" s="41"/>
      <c r="H189" s="41"/>
      <c r="I189" s="192"/>
      <c r="J189" s="41"/>
      <c r="K189" s="41"/>
      <c r="L189" s="42"/>
      <c r="M189" s="193"/>
      <c r="N189" s="194"/>
      <c r="O189" s="75"/>
      <c r="P189" s="75"/>
      <c r="Q189" s="75"/>
      <c r="R189" s="75"/>
      <c r="S189" s="75"/>
      <c r="T189" s="76"/>
      <c r="U189" s="41"/>
      <c r="V189" s="41"/>
      <c r="W189" s="41"/>
      <c r="X189" s="41"/>
      <c r="Y189" s="41"/>
      <c r="Z189" s="41"/>
      <c r="AA189" s="41"/>
      <c r="AB189" s="41"/>
      <c r="AC189" s="41"/>
      <c r="AD189" s="41"/>
      <c r="AE189" s="41"/>
      <c r="AT189" s="22" t="s">
        <v>338</v>
      </c>
      <c r="AU189" s="22" t="s">
        <v>79</v>
      </c>
    </row>
    <row r="190" s="13" customFormat="1">
      <c r="A190" s="13"/>
      <c r="B190" s="201"/>
      <c r="C190" s="13"/>
      <c r="D190" s="195" t="s">
        <v>442</v>
      </c>
      <c r="E190" s="202" t="s">
        <v>3</v>
      </c>
      <c r="F190" s="203" t="s">
        <v>1964</v>
      </c>
      <c r="G190" s="13"/>
      <c r="H190" s="204">
        <v>9.9619999999999997</v>
      </c>
      <c r="I190" s="205"/>
      <c r="J190" s="13"/>
      <c r="K190" s="13"/>
      <c r="L190" s="201"/>
      <c r="M190" s="206"/>
      <c r="N190" s="207"/>
      <c r="O190" s="207"/>
      <c r="P190" s="207"/>
      <c r="Q190" s="207"/>
      <c r="R190" s="207"/>
      <c r="S190" s="207"/>
      <c r="T190" s="208"/>
      <c r="U190" s="13"/>
      <c r="V190" s="13"/>
      <c r="W190" s="13"/>
      <c r="X190" s="13"/>
      <c r="Y190" s="13"/>
      <c r="Z190" s="13"/>
      <c r="AA190" s="13"/>
      <c r="AB190" s="13"/>
      <c r="AC190" s="13"/>
      <c r="AD190" s="13"/>
      <c r="AE190" s="13"/>
      <c r="AT190" s="202" t="s">
        <v>442</v>
      </c>
      <c r="AU190" s="202" t="s">
        <v>79</v>
      </c>
      <c r="AV190" s="13" t="s">
        <v>79</v>
      </c>
      <c r="AW190" s="13" t="s">
        <v>31</v>
      </c>
      <c r="AX190" s="13" t="s">
        <v>69</v>
      </c>
      <c r="AY190" s="202" t="s">
        <v>328</v>
      </c>
    </row>
    <row r="191" s="13" customFormat="1">
      <c r="A191" s="13"/>
      <c r="B191" s="201"/>
      <c r="C191" s="13"/>
      <c r="D191" s="195" t="s">
        <v>442</v>
      </c>
      <c r="E191" s="202" t="s">
        <v>3</v>
      </c>
      <c r="F191" s="203" t="s">
        <v>1965</v>
      </c>
      <c r="G191" s="13"/>
      <c r="H191" s="204">
        <v>9.3200000000000003</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79</v>
      </c>
      <c r="AV191" s="13" t="s">
        <v>79</v>
      </c>
      <c r="AW191" s="13" t="s">
        <v>31</v>
      </c>
      <c r="AX191" s="13" t="s">
        <v>69</v>
      </c>
      <c r="AY191" s="202" t="s">
        <v>328</v>
      </c>
    </row>
    <row r="192" s="14" customFormat="1">
      <c r="A192" s="14"/>
      <c r="B192" s="209"/>
      <c r="C192" s="14"/>
      <c r="D192" s="195" t="s">
        <v>442</v>
      </c>
      <c r="E192" s="210" t="s">
        <v>3</v>
      </c>
      <c r="F192" s="211" t="s">
        <v>452</v>
      </c>
      <c r="G192" s="14"/>
      <c r="H192" s="212">
        <v>19.282</v>
      </c>
      <c r="I192" s="213"/>
      <c r="J192" s="14"/>
      <c r="K192" s="14"/>
      <c r="L192" s="209"/>
      <c r="M192" s="214"/>
      <c r="N192" s="215"/>
      <c r="O192" s="215"/>
      <c r="P192" s="215"/>
      <c r="Q192" s="215"/>
      <c r="R192" s="215"/>
      <c r="S192" s="215"/>
      <c r="T192" s="216"/>
      <c r="U192" s="14"/>
      <c r="V192" s="14"/>
      <c r="W192" s="14"/>
      <c r="X192" s="14"/>
      <c r="Y192" s="14"/>
      <c r="Z192" s="14"/>
      <c r="AA192" s="14"/>
      <c r="AB192" s="14"/>
      <c r="AC192" s="14"/>
      <c r="AD192" s="14"/>
      <c r="AE192" s="14"/>
      <c r="AT192" s="210" t="s">
        <v>442</v>
      </c>
      <c r="AU192" s="210" t="s">
        <v>79</v>
      </c>
      <c r="AV192" s="14" t="s">
        <v>113</v>
      </c>
      <c r="AW192" s="14" t="s">
        <v>31</v>
      </c>
      <c r="AX192" s="14" t="s">
        <v>76</v>
      </c>
      <c r="AY192" s="210" t="s">
        <v>328</v>
      </c>
    </row>
    <row r="193" s="2" customFormat="1" ht="24.15" customHeight="1">
      <c r="A193" s="41"/>
      <c r="B193" s="176"/>
      <c r="C193" s="177" t="s">
        <v>564</v>
      </c>
      <c r="D193" s="177" t="s">
        <v>331</v>
      </c>
      <c r="E193" s="178" t="s">
        <v>1966</v>
      </c>
      <c r="F193" s="179" t="s">
        <v>1967</v>
      </c>
      <c r="G193" s="180" t="s">
        <v>439</v>
      </c>
      <c r="H193" s="181">
        <v>124.52</v>
      </c>
      <c r="I193" s="182"/>
      <c r="J193" s="183">
        <f>ROUND(I193*H193,2)</f>
        <v>0</v>
      </c>
      <c r="K193" s="179" t="s">
        <v>335</v>
      </c>
      <c r="L193" s="42"/>
      <c r="M193" s="184" t="s">
        <v>3</v>
      </c>
      <c r="N193" s="185" t="s">
        <v>40</v>
      </c>
      <c r="O193" s="75"/>
      <c r="P193" s="186">
        <f>O193*H193</f>
        <v>0</v>
      </c>
      <c r="Q193" s="186">
        <v>0</v>
      </c>
      <c r="R193" s="186">
        <f>Q193*H193</f>
        <v>0</v>
      </c>
      <c r="S193" s="186">
        <v>0.089999999999999997</v>
      </c>
      <c r="T193" s="187">
        <f>S193*H193</f>
        <v>11.206799999999999</v>
      </c>
      <c r="U193" s="41"/>
      <c r="V193" s="41"/>
      <c r="W193" s="41"/>
      <c r="X193" s="41"/>
      <c r="Y193" s="41"/>
      <c r="Z193" s="41"/>
      <c r="AA193" s="41"/>
      <c r="AB193" s="41"/>
      <c r="AC193" s="41"/>
      <c r="AD193" s="41"/>
      <c r="AE193" s="41"/>
      <c r="AR193" s="188" t="s">
        <v>113</v>
      </c>
      <c r="AT193" s="188" t="s">
        <v>331</v>
      </c>
      <c r="AU193" s="188" t="s">
        <v>79</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1968</v>
      </c>
    </row>
    <row r="194" s="2" customFormat="1">
      <c r="A194" s="41"/>
      <c r="B194" s="42"/>
      <c r="C194" s="41"/>
      <c r="D194" s="190" t="s">
        <v>338</v>
      </c>
      <c r="E194" s="41"/>
      <c r="F194" s="191" t="s">
        <v>1969</v>
      </c>
      <c r="G194" s="41"/>
      <c r="H194" s="41"/>
      <c r="I194" s="192"/>
      <c r="J194" s="41"/>
      <c r="K194" s="41"/>
      <c r="L194" s="42"/>
      <c r="M194" s="193"/>
      <c r="N194" s="194"/>
      <c r="O194" s="75"/>
      <c r="P194" s="75"/>
      <c r="Q194" s="75"/>
      <c r="R194" s="75"/>
      <c r="S194" s="75"/>
      <c r="T194" s="76"/>
      <c r="U194" s="41"/>
      <c r="V194" s="41"/>
      <c r="W194" s="41"/>
      <c r="X194" s="41"/>
      <c r="Y194" s="41"/>
      <c r="Z194" s="41"/>
      <c r="AA194" s="41"/>
      <c r="AB194" s="41"/>
      <c r="AC194" s="41"/>
      <c r="AD194" s="41"/>
      <c r="AE194" s="41"/>
      <c r="AT194" s="22" t="s">
        <v>338</v>
      </c>
      <c r="AU194" s="22" t="s">
        <v>79</v>
      </c>
    </row>
    <row r="195" s="13" customFormat="1">
      <c r="A195" s="13"/>
      <c r="B195" s="201"/>
      <c r="C195" s="13"/>
      <c r="D195" s="195" t="s">
        <v>442</v>
      </c>
      <c r="E195" s="202" t="s">
        <v>3</v>
      </c>
      <c r="F195" s="203" t="s">
        <v>1816</v>
      </c>
      <c r="G195" s="13"/>
      <c r="H195" s="204">
        <v>124.52</v>
      </c>
      <c r="I195" s="205"/>
      <c r="J195" s="13"/>
      <c r="K195" s="13"/>
      <c r="L195" s="201"/>
      <c r="M195" s="206"/>
      <c r="N195" s="207"/>
      <c r="O195" s="207"/>
      <c r="P195" s="207"/>
      <c r="Q195" s="207"/>
      <c r="R195" s="207"/>
      <c r="S195" s="207"/>
      <c r="T195" s="208"/>
      <c r="U195" s="13"/>
      <c r="V195" s="13"/>
      <c r="W195" s="13"/>
      <c r="X195" s="13"/>
      <c r="Y195" s="13"/>
      <c r="Z195" s="13"/>
      <c r="AA195" s="13"/>
      <c r="AB195" s="13"/>
      <c r="AC195" s="13"/>
      <c r="AD195" s="13"/>
      <c r="AE195" s="13"/>
      <c r="AT195" s="202" t="s">
        <v>442</v>
      </c>
      <c r="AU195" s="202" t="s">
        <v>79</v>
      </c>
      <c r="AV195" s="13" t="s">
        <v>79</v>
      </c>
      <c r="AW195" s="13" t="s">
        <v>31</v>
      </c>
      <c r="AX195" s="13" t="s">
        <v>76</v>
      </c>
      <c r="AY195" s="202" t="s">
        <v>328</v>
      </c>
    </row>
    <row r="196" s="2" customFormat="1" ht="24.15" customHeight="1">
      <c r="A196" s="41"/>
      <c r="B196" s="176"/>
      <c r="C196" s="177" t="s">
        <v>571</v>
      </c>
      <c r="D196" s="177" t="s">
        <v>331</v>
      </c>
      <c r="E196" s="178" t="s">
        <v>1970</v>
      </c>
      <c r="F196" s="179" t="s">
        <v>1971</v>
      </c>
      <c r="G196" s="180" t="s">
        <v>439</v>
      </c>
      <c r="H196" s="181">
        <v>124.52</v>
      </c>
      <c r="I196" s="182"/>
      <c r="J196" s="183">
        <f>ROUND(I196*H196,2)</f>
        <v>0</v>
      </c>
      <c r="K196" s="179" t="s">
        <v>335</v>
      </c>
      <c r="L196" s="42"/>
      <c r="M196" s="184" t="s">
        <v>3</v>
      </c>
      <c r="N196" s="185" t="s">
        <v>40</v>
      </c>
      <c r="O196" s="75"/>
      <c r="P196" s="186">
        <f>O196*H196</f>
        <v>0</v>
      </c>
      <c r="Q196" s="186">
        <v>0</v>
      </c>
      <c r="R196" s="186">
        <f>Q196*H196</f>
        <v>0</v>
      </c>
      <c r="S196" s="186">
        <v>0.089999999999999997</v>
      </c>
      <c r="T196" s="187">
        <f>S196*H196</f>
        <v>11.206799999999999</v>
      </c>
      <c r="U196" s="41"/>
      <c r="V196" s="41"/>
      <c r="W196" s="41"/>
      <c r="X196" s="41"/>
      <c r="Y196" s="41"/>
      <c r="Z196" s="41"/>
      <c r="AA196" s="41"/>
      <c r="AB196" s="41"/>
      <c r="AC196" s="41"/>
      <c r="AD196" s="41"/>
      <c r="AE196" s="41"/>
      <c r="AR196" s="188" t="s">
        <v>113</v>
      </c>
      <c r="AT196" s="188" t="s">
        <v>331</v>
      </c>
      <c r="AU196" s="188" t="s">
        <v>79</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1972</v>
      </c>
    </row>
    <row r="197" s="2" customFormat="1">
      <c r="A197" s="41"/>
      <c r="B197" s="42"/>
      <c r="C197" s="41"/>
      <c r="D197" s="190" t="s">
        <v>338</v>
      </c>
      <c r="E197" s="41"/>
      <c r="F197" s="191" t="s">
        <v>1973</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79</v>
      </c>
    </row>
    <row r="198" s="13" customFormat="1">
      <c r="A198" s="13"/>
      <c r="B198" s="201"/>
      <c r="C198" s="13"/>
      <c r="D198" s="195" t="s">
        <v>442</v>
      </c>
      <c r="E198" s="202" t="s">
        <v>3</v>
      </c>
      <c r="F198" s="203" t="s">
        <v>1816</v>
      </c>
      <c r="G198" s="13"/>
      <c r="H198" s="204">
        <v>124.52</v>
      </c>
      <c r="I198" s="205"/>
      <c r="J198" s="13"/>
      <c r="K198" s="13"/>
      <c r="L198" s="201"/>
      <c r="M198" s="206"/>
      <c r="N198" s="207"/>
      <c r="O198" s="207"/>
      <c r="P198" s="207"/>
      <c r="Q198" s="207"/>
      <c r="R198" s="207"/>
      <c r="S198" s="207"/>
      <c r="T198" s="208"/>
      <c r="U198" s="13"/>
      <c r="V198" s="13"/>
      <c r="W198" s="13"/>
      <c r="X198" s="13"/>
      <c r="Y198" s="13"/>
      <c r="Z198" s="13"/>
      <c r="AA198" s="13"/>
      <c r="AB198" s="13"/>
      <c r="AC198" s="13"/>
      <c r="AD198" s="13"/>
      <c r="AE198" s="13"/>
      <c r="AT198" s="202" t="s">
        <v>442</v>
      </c>
      <c r="AU198" s="202" t="s">
        <v>79</v>
      </c>
      <c r="AV198" s="13" t="s">
        <v>79</v>
      </c>
      <c r="AW198" s="13" t="s">
        <v>31</v>
      </c>
      <c r="AX198" s="13" t="s">
        <v>76</v>
      </c>
      <c r="AY198" s="202" t="s">
        <v>328</v>
      </c>
    </row>
    <row r="199" s="2" customFormat="1" ht="24.15" customHeight="1">
      <c r="A199" s="41"/>
      <c r="B199" s="176"/>
      <c r="C199" s="177" t="s">
        <v>576</v>
      </c>
      <c r="D199" s="177" t="s">
        <v>331</v>
      </c>
      <c r="E199" s="178" t="s">
        <v>1974</v>
      </c>
      <c r="F199" s="179" t="s">
        <v>1975</v>
      </c>
      <c r="G199" s="180" t="s">
        <v>491</v>
      </c>
      <c r="H199" s="181">
        <v>19.282</v>
      </c>
      <c r="I199" s="182"/>
      <c r="J199" s="183">
        <f>ROUND(I199*H199,2)</f>
        <v>0</v>
      </c>
      <c r="K199" s="179" t="s">
        <v>335</v>
      </c>
      <c r="L199" s="42"/>
      <c r="M199" s="184" t="s">
        <v>3</v>
      </c>
      <c r="N199" s="185" t="s">
        <v>40</v>
      </c>
      <c r="O199" s="75"/>
      <c r="P199" s="186">
        <f>O199*H199</f>
        <v>0</v>
      </c>
      <c r="Q199" s="186">
        <v>0</v>
      </c>
      <c r="R199" s="186">
        <f>Q199*H199</f>
        <v>0</v>
      </c>
      <c r="S199" s="186">
        <v>1.3999999999999999</v>
      </c>
      <c r="T199" s="187">
        <f>S199*H199</f>
        <v>26.994799999999998</v>
      </c>
      <c r="U199" s="41"/>
      <c r="V199" s="41"/>
      <c r="W199" s="41"/>
      <c r="X199" s="41"/>
      <c r="Y199" s="41"/>
      <c r="Z199" s="41"/>
      <c r="AA199" s="41"/>
      <c r="AB199" s="41"/>
      <c r="AC199" s="41"/>
      <c r="AD199" s="41"/>
      <c r="AE199" s="41"/>
      <c r="AR199" s="188" t="s">
        <v>113</v>
      </c>
      <c r="AT199" s="188" t="s">
        <v>331</v>
      </c>
      <c r="AU199" s="188" t="s">
        <v>79</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1976</v>
      </c>
    </row>
    <row r="200" s="2" customFormat="1">
      <c r="A200" s="41"/>
      <c r="B200" s="42"/>
      <c r="C200" s="41"/>
      <c r="D200" s="190" t="s">
        <v>338</v>
      </c>
      <c r="E200" s="41"/>
      <c r="F200" s="191" t="s">
        <v>1977</v>
      </c>
      <c r="G200" s="41"/>
      <c r="H200" s="41"/>
      <c r="I200" s="192"/>
      <c r="J200" s="41"/>
      <c r="K200" s="41"/>
      <c r="L200" s="42"/>
      <c r="M200" s="193"/>
      <c r="N200" s="194"/>
      <c r="O200" s="75"/>
      <c r="P200" s="75"/>
      <c r="Q200" s="75"/>
      <c r="R200" s="75"/>
      <c r="S200" s="75"/>
      <c r="T200" s="76"/>
      <c r="U200" s="41"/>
      <c r="V200" s="41"/>
      <c r="W200" s="41"/>
      <c r="X200" s="41"/>
      <c r="Y200" s="41"/>
      <c r="Z200" s="41"/>
      <c r="AA200" s="41"/>
      <c r="AB200" s="41"/>
      <c r="AC200" s="41"/>
      <c r="AD200" s="41"/>
      <c r="AE200" s="41"/>
      <c r="AT200" s="22" t="s">
        <v>338</v>
      </c>
      <c r="AU200" s="22" t="s">
        <v>79</v>
      </c>
    </row>
    <row r="201" s="2" customFormat="1" ht="21.75" customHeight="1">
      <c r="A201" s="41"/>
      <c r="B201" s="176"/>
      <c r="C201" s="177" t="s">
        <v>473</v>
      </c>
      <c r="D201" s="177" t="s">
        <v>331</v>
      </c>
      <c r="E201" s="178" t="s">
        <v>1978</v>
      </c>
      <c r="F201" s="179" t="s">
        <v>1979</v>
      </c>
      <c r="G201" s="180" t="s">
        <v>439</v>
      </c>
      <c r="H201" s="181">
        <v>126</v>
      </c>
      <c r="I201" s="182"/>
      <c r="J201" s="183">
        <f>ROUND(I201*H201,2)</f>
        <v>0</v>
      </c>
      <c r="K201" s="179" t="s">
        <v>335</v>
      </c>
      <c r="L201" s="42"/>
      <c r="M201" s="184" t="s">
        <v>3</v>
      </c>
      <c r="N201" s="185" t="s">
        <v>40</v>
      </c>
      <c r="O201" s="75"/>
      <c r="P201" s="186">
        <f>O201*H201</f>
        <v>0</v>
      </c>
      <c r="Q201" s="186">
        <v>0</v>
      </c>
      <c r="R201" s="186">
        <f>Q201*H201</f>
        <v>0</v>
      </c>
      <c r="S201" s="186">
        <v>0.017999999999999999</v>
      </c>
      <c r="T201" s="187">
        <f>S201*H201</f>
        <v>2.2679999999999998</v>
      </c>
      <c r="U201" s="41"/>
      <c r="V201" s="41"/>
      <c r="W201" s="41"/>
      <c r="X201" s="41"/>
      <c r="Y201" s="41"/>
      <c r="Z201" s="41"/>
      <c r="AA201" s="41"/>
      <c r="AB201" s="41"/>
      <c r="AC201" s="41"/>
      <c r="AD201" s="41"/>
      <c r="AE201" s="41"/>
      <c r="AR201" s="188" t="s">
        <v>113</v>
      </c>
      <c r="AT201" s="188" t="s">
        <v>331</v>
      </c>
      <c r="AU201" s="188" t="s">
        <v>79</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1980</v>
      </c>
    </row>
    <row r="202" s="2" customFormat="1">
      <c r="A202" s="41"/>
      <c r="B202" s="42"/>
      <c r="C202" s="41"/>
      <c r="D202" s="190" t="s">
        <v>338</v>
      </c>
      <c r="E202" s="41"/>
      <c r="F202" s="191" t="s">
        <v>1981</v>
      </c>
      <c r="G202" s="41"/>
      <c r="H202" s="41"/>
      <c r="I202" s="192"/>
      <c r="J202" s="41"/>
      <c r="K202" s="41"/>
      <c r="L202" s="42"/>
      <c r="M202" s="193"/>
      <c r="N202" s="194"/>
      <c r="O202" s="75"/>
      <c r="P202" s="75"/>
      <c r="Q202" s="75"/>
      <c r="R202" s="75"/>
      <c r="S202" s="75"/>
      <c r="T202" s="76"/>
      <c r="U202" s="41"/>
      <c r="V202" s="41"/>
      <c r="W202" s="41"/>
      <c r="X202" s="41"/>
      <c r="Y202" s="41"/>
      <c r="Z202" s="41"/>
      <c r="AA202" s="41"/>
      <c r="AB202" s="41"/>
      <c r="AC202" s="41"/>
      <c r="AD202" s="41"/>
      <c r="AE202" s="41"/>
      <c r="AT202" s="22" t="s">
        <v>338</v>
      </c>
      <c r="AU202" s="22" t="s">
        <v>79</v>
      </c>
    </row>
    <row r="203" s="13" customFormat="1">
      <c r="A203" s="13"/>
      <c r="B203" s="201"/>
      <c r="C203" s="13"/>
      <c r="D203" s="195" t="s">
        <v>442</v>
      </c>
      <c r="E203" s="202" t="s">
        <v>3</v>
      </c>
      <c r="F203" s="203" t="s">
        <v>1819</v>
      </c>
      <c r="G203" s="13"/>
      <c r="H203" s="204">
        <v>126</v>
      </c>
      <c r="I203" s="205"/>
      <c r="J203" s="13"/>
      <c r="K203" s="13"/>
      <c r="L203" s="201"/>
      <c r="M203" s="206"/>
      <c r="N203" s="207"/>
      <c r="O203" s="207"/>
      <c r="P203" s="207"/>
      <c r="Q203" s="207"/>
      <c r="R203" s="207"/>
      <c r="S203" s="207"/>
      <c r="T203" s="208"/>
      <c r="U203" s="13"/>
      <c r="V203" s="13"/>
      <c r="W203" s="13"/>
      <c r="X203" s="13"/>
      <c r="Y203" s="13"/>
      <c r="Z203" s="13"/>
      <c r="AA203" s="13"/>
      <c r="AB203" s="13"/>
      <c r="AC203" s="13"/>
      <c r="AD203" s="13"/>
      <c r="AE203" s="13"/>
      <c r="AT203" s="202" t="s">
        <v>442</v>
      </c>
      <c r="AU203" s="202" t="s">
        <v>79</v>
      </c>
      <c r="AV203" s="13" t="s">
        <v>79</v>
      </c>
      <c r="AW203" s="13" t="s">
        <v>31</v>
      </c>
      <c r="AX203" s="13" t="s">
        <v>76</v>
      </c>
      <c r="AY203" s="202" t="s">
        <v>328</v>
      </c>
    </row>
    <row r="204" s="2" customFormat="1" ht="37.8" customHeight="1">
      <c r="A204" s="41"/>
      <c r="B204" s="176"/>
      <c r="C204" s="177" t="s">
        <v>588</v>
      </c>
      <c r="D204" s="177" t="s">
        <v>331</v>
      </c>
      <c r="E204" s="178" t="s">
        <v>1982</v>
      </c>
      <c r="F204" s="179" t="s">
        <v>1983</v>
      </c>
      <c r="G204" s="180" t="s">
        <v>439</v>
      </c>
      <c r="H204" s="181">
        <v>126</v>
      </c>
      <c r="I204" s="182"/>
      <c r="J204" s="183">
        <f>ROUND(I204*H204,2)</f>
        <v>0</v>
      </c>
      <c r="K204" s="179" t="s">
        <v>335</v>
      </c>
      <c r="L204" s="42"/>
      <c r="M204" s="184" t="s">
        <v>3</v>
      </c>
      <c r="N204" s="185" t="s">
        <v>40</v>
      </c>
      <c r="O204" s="75"/>
      <c r="P204" s="186">
        <f>O204*H204</f>
        <v>0</v>
      </c>
      <c r="Q204" s="186">
        <v>0</v>
      </c>
      <c r="R204" s="186">
        <f>Q204*H204</f>
        <v>0</v>
      </c>
      <c r="S204" s="186">
        <v>0.015779999999999999</v>
      </c>
      <c r="T204" s="187">
        <f>S204*H204</f>
        <v>1.9882799999999998</v>
      </c>
      <c r="U204" s="41"/>
      <c r="V204" s="41"/>
      <c r="W204" s="41"/>
      <c r="X204" s="41"/>
      <c r="Y204" s="41"/>
      <c r="Z204" s="41"/>
      <c r="AA204" s="41"/>
      <c r="AB204" s="41"/>
      <c r="AC204" s="41"/>
      <c r="AD204" s="41"/>
      <c r="AE204" s="41"/>
      <c r="AR204" s="188" t="s">
        <v>113</v>
      </c>
      <c r="AT204" s="188" t="s">
        <v>331</v>
      </c>
      <c r="AU204" s="188" t="s">
        <v>79</v>
      </c>
      <c r="AY204" s="22" t="s">
        <v>328</v>
      </c>
      <c r="BE204" s="189">
        <f>IF(N204="základní",J204,0)</f>
        <v>0</v>
      </c>
      <c r="BF204" s="189">
        <f>IF(N204="snížená",J204,0)</f>
        <v>0</v>
      </c>
      <c r="BG204" s="189">
        <f>IF(N204="zákl. přenesená",J204,0)</f>
        <v>0</v>
      </c>
      <c r="BH204" s="189">
        <f>IF(N204="sníž. přenesená",J204,0)</f>
        <v>0</v>
      </c>
      <c r="BI204" s="189">
        <f>IF(N204="nulová",J204,0)</f>
        <v>0</v>
      </c>
      <c r="BJ204" s="22" t="s">
        <v>76</v>
      </c>
      <c r="BK204" s="189">
        <f>ROUND(I204*H204,2)</f>
        <v>0</v>
      </c>
      <c r="BL204" s="22" t="s">
        <v>113</v>
      </c>
      <c r="BM204" s="188" t="s">
        <v>1984</v>
      </c>
    </row>
    <row r="205" s="2" customFormat="1">
      <c r="A205" s="41"/>
      <c r="B205" s="42"/>
      <c r="C205" s="41"/>
      <c r="D205" s="190" t="s">
        <v>338</v>
      </c>
      <c r="E205" s="41"/>
      <c r="F205" s="191" t="s">
        <v>1985</v>
      </c>
      <c r="G205" s="41"/>
      <c r="H205" s="41"/>
      <c r="I205" s="192"/>
      <c r="J205" s="41"/>
      <c r="K205" s="41"/>
      <c r="L205" s="42"/>
      <c r="M205" s="193"/>
      <c r="N205" s="194"/>
      <c r="O205" s="75"/>
      <c r="P205" s="75"/>
      <c r="Q205" s="75"/>
      <c r="R205" s="75"/>
      <c r="S205" s="75"/>
      <c r="T205" s="76"/>
      <c r="U205" s="41"/>
      <c r="V205" s="41"/>
      <c r="W205" s="41"/>
      <c r="X205" s="41"/>
      <c r="Y205" s="41"/>
      <c r="Z205" s="41"/>
      <c r="AA205" s="41"/>
      <c r="AB205" s="41"/>
      <c r="AC205" s="41"/>
      <c r="AD205" s="41"/>
      <c r="AE205" s="41"/>
      <c r="AT205" s="22" t="s">
        <v>338</v>
      </c>
      <c r="AU205" s="22" t="s">
        <v>79</v>
      </c>
    </row>
    <row r="206" s="13" customFormat="1">
      <c r="A206" s="13"/>
      <c r="B206" s="201"/>
      <c r="C206" s="13"/>
      <c r="D206" s="195" t="s">
        <v>442</v>
      </c>
      <c r="E206" s="202" t="s">
        <v>3</v>
      </c>
      <c r="F206" s="203" t="s">
        <v>1819</v>
      </c>
      <c r="G206" s="13"/>
      <c r="H206" s="204">
        <v>126</v>
      </c>
      <c r="I206" s="205"/>
      <c r="J206" s="13"/>
      <c r="K206" s="13"/>
      <c r="L206" s="201"/>
      <c r="M206" s="206"/>
      <c r="N206" s="207"/>
      <c r="O206" s="207"/>
      <c r="P206" s="207"/>
      <c r="Q206" s="207"/>
      <c r="R206" s="207"/>
      <c r="S206" s="207"/>
      <c r="T206" s="208"/>
      <c r="U206" s="13"/>
      <c r="V206" s="13"/>
      <c r="W206" s="13"/>
      <c r="X206" s="13"/>
      <c r="Y206" s="13"/>
      <c r="Z206" s="13"/>
      <c r="AA206" s="13"/>
      <c r="AB206" s="13"/>
      <c r="AC206" s="13"/>
      <c r="AD206" s="13"/>
      <c r="AE206" s="13"/>
      <c r="AT206" s="202" t="s">
        <v>442</v>
      </c>
      <c r="AU206" s="202" t="s">
        <v>79</v>
      </c>
      <c r="AV206" s="13" t="s">
        <v>79</v>
      </c>
      <c r="AW206" s="13" t="s">
        <v>31</v>
      </c>
      <c r="AX206" s="13" t="s">
        <v>76</v>
      </c>
      <c r="AY206" s="202" t="s">
        <v>328</v>
      </c>
    </row>
    <row r="207" s="2" customFormat="1" ht="33" customHeight="1">
      <c r="A207" s="41"/>
      <c r="B207" s="176"/>
      <c r="C207" s="177" t="s">
        <v>593</v>
      </c>
      <c r="D207" s="177" t="s">
        <v>331</v>
      </c>
      <c r="E207" s="178" t="s">
        <v>1986</v>
      </c>
      <c r="F207" s="179" t="s">
        <v>1987</v>
      </c>
      <c r="G207" s="180" t="s">
        <v>439</v>
      </c>
      <c r="H207" s="181">
        <v>124.52</v>
      </c>
      <c r="I207" s="182"/>
      <c r="J207" s="183">
        <f>ROUND(I207*H207,2)</f>
        <v>0</v>
      </c>
      <c r="K207" s="179" t="s">
        <v>335</v>
      </c>
      <c r="L207" s="42"/>
      <c r="M207" s="184" t="s">
        <v>3</v>
      </c>
      <c r="N207" s="185" t="s">
        <v>40</v>
      </c>
      <c r="O207" s="75"/>
      <c r="P207" s="186">
        <f>O207*H207</f>
        <v>0</v>
      </c>
      <c r="Q207" s="186">
        <v>0</v>
      </c>
      <c r="R207" s="186">
        <f>Q207*H207</f>
        <v>0</v>
      </c>
      <c r="S207" s="186">
        <v>0.010999999999999999</v>
      </c>
      <c r="T207" s="187">
        <f>S207*H207</f>
        <v>1.3697199999999998</v>
      </c>
      <c r="U207" s="41"/>
      <c r="V207" s="41"/>
      <c r="W207" s="41"/>
      <c r="X207" s="41"/>
      <c r="Y207" s="41"/>
      <c r="Z207" s="41"/>
      <c r="AA207" s="41"/>
      <c r="AB207" s="41"/>
      <c r="AC207" s="41"/>
      <c r="AD207" s="41"/>
      <c r="AE207" s="41"/>
      <c r="AR207" s="188" t="s">
        <v>113</v>
      </c>
      <c r="AT207" s="188" t="s">
        <v>331</v>
      </c>
      <c r="AU207" s="188" t="s">
        <v>79</v>
      </c>
      <c r="AY207" s="22" t="s">
        <v>328</v>
      </c>
      <c r="BE207" s="189">
        <f>IF(N207="základní",J207,0)</f>
        <v>0</v>
      </c>
      <c r="BF207" s="189">
        <f>IF(N207="snížená",J207,0)</f>
        <v>0</v>
      </c>
      <c r="BG207" s="189">
        <f>IF(N207="zákl. přenesená",J207,0)</f>
        <v>0</v>
      </c>
      <c r="BH207" s="189">
        <f>IF(N207="sníž. přenesená",J207,0)</f>
        <v>0</v>
      </c>
      <c r="BI207" s="189">
        <f>IF(N207="nulová",J207,0)</f>
        <v>0</v>
      </c>
      <c r="BJ207" s="22" t="s">
        <v>76</v>
      </c>
      <c r="BK207" s="189">
        <f>ROUND(I207*H207,2)</f>
        <v>0</v>
      </c>
      <c r="BL207" s="22" t="s">
        <v>113</v>
      </c>
      <c r="BM207" s="188" t="s">
        <v>1988</v>
      </c>
    </row>
    <row r="208" s="2" customFormat="1">
      <c r="A208" s="41"/>
      <c r="B208" s="42"/>
      <c r="C208" s="41"/>
      <c r="D208" s="190" t="s">
        <v>338</v>
      </c>
      <c r="E208" s="41"/>
      <c r="F208" s="191" t="s">
        <v>1989</v>
      </c>
      <c r="G208" s="41"/>
      <c r="H208" s="41"/>
      <c r="I208" s="192"/>
      <c r="J208" s="41"/>
      <c r="K208" s="41"/>
      <c r="L208" s="42"/>
      <c r="M208" s="193"/>
      <c r="N208" s="194"/>
      <c r="O208" s="75"/>
      <c r="P208" s="75"/>
      <c r="Q208" s="75"/>
      <c r="R208" s="75"/>
      <c r="S208" s="75"/>
      <c r="T208" s="76"/>
      <c r="U208" s="41"/>
      <c r="V208" s="41"/>
      <c r="W208" s="41"/>
      <c r="X208" s="41"/>
      <c r="Y208" s="41"/>
      <c r="Z208" s="41"/>
      <c r="AA208" s="41"/>
      <c r="AB208" s="41"/>
      <c r="AC208" s="41"/>
      <c r="AD208" s="41"/>
      <c r="AE208" s="41"/>
      <c r="AT208" s="22" t="s">
        <v>338</v>
      </c>
      <c r="AU208" s="22" t="s">
        <v>79</v>
      </c>
    </row>
    <row r="209" s="13" customFormat="1">
      <c r="A209" s="13"/>
      <c r="B209" s="201"/>
      <c r="C209" s="13"/>
      <c r="D209" s="195" t="s">
        <v>442</v>
      </c>
      <c r="E209" s="202" t="s">
        <v>3</v>
      </c>
      <c r="F209" s="203" t="s">
        <v>1816</v>
      </c>
      <c r="G209" s="13"/>
      <c r="H209" s="204">
        <v>124.52</v>
      </c>
      <c r="I209" s="205"/>
      <c r="J209" s="13"/>
      <c r="K209" s="13"/>
      <c r="L209" s="201"/>
      <c r="M209" s="206"/>
      <c r="N209" s="207"/>
      <c r="O209" s="207"/>
      <c r="P209" s="207"/>
      <c r="Q209" s="207"/>
      <c r="R209" s="207"/>
      <c r="S209" s="207"/>
      <c r="T209" s="208"/>
      <c r="U209" s="13"/>
      <c r="V209" s="13"/>
      <c r="W209" s="13"/>
      <c r="X209" s="13"/>
      <c r="Y209" s="13"/>
      <c r="Z209" s="13"/>
      <c r="AA209" s="13"/>
      <c r="AB209" s="13"/>
      <c r="AC209" s="13"/>
      <c r="AD209" s="13"/>
      <c r="AE209" s="13"/>
      <c r="AT209" s="202" t="s">
        <v>442</v>
      </c>
      <c r="AU209" s="202" t="s">
        <v>79</v>
      </c>
      <c r="AV209" s="13" t="s">
        <v>79</v>
      </c>
      <c r="AW209" s="13" t="s">
        <v>31</v>
      </c>
      <c r="AX209" s="13" t="s">
        <v>76</v>
      </c>
      <c r="AY209" s="202" t="s">
        <v>328</v>
      </c>
    </row>
    <row r="210" s="12" customFormat="1" ht="22.8" customHeight="1">
      <c r="A210" s="12"/>
      <c r="B210" s="163"/>
      <c r="C210" s="12"/>
      <c r="D210" s="164" t="s">
        <v>68</v>
      </c>
      <c r="E210" s="174" t="s">
        <v>1990</v>
      </c>
      <c r="F210" s="174" t="s">
        <v>1991</v>
      </c>
      <c r="G210" s="12"/>
      <c r="H210" s="12"/>
      <c r="I210" s="166"/>
      <c r="J210" s="175">
        <f>BK210</f>
        <v>0</v>
      </c>
      <c r="K210" s="12"/>
      <c r="L210" s="163"/>
      <c r="M210" s="168"/>
      <c r="N210" s="169"/>
      <c r="O210" s="169"/>
      <c r="P210" s="170">
        <f>SUM(P211:P243)</f>
        <v>0</v>
      </c>
      <c r="Q210" s="169"/>
      <c r="R210" s="170">
        <f>SUM(R211:R243)</f>
        <v>0</v>
      </c>
      <c r="S210" s="169"/>
      <c r="T210" s="171">
        <f>SUM(T211:T243)</f>
        <v>7.3248639999999998</v>
      </c>
      <c r="U210" s="12"/>
      <c r="V210" s="12"/>
      <c r="W210" s="12"/>
      <c r="X210" s="12"/>
      <c r="Y210" s="12"/>
      <c r="Z210" s="12"/>
      <c r="AA210" s="12"/>
      <c r="AB210" s="12"/>
      <c r="AC210" s="12"/>
      <c r="AD210" s="12"/>
      <c r="AE210" s="12"/>
      <c r="AR210" s="164" t="s">
        <v>76</v>
      </c>
      <c r="AT210" s="172" t="s">
        <v>68</v>
      </c>
      <c r="AU210" s="172" t="s">
        <v>76</v>
      </c>
      <c r="AY210" s="164" t="s">
        <v>328</v>
      </c>
      <c r="BK210" s="173">
        <f>SUM(BK211:BK243)</f>
        <v>0</v>
      </c>
    </row>
    <row r="211" s="2" customFormat="1" ht="37.8" customHeight="1">
      <c r="A211" s="41"/>
      <c r="B211" s="176"/>
      <c r="C211" s="177" t="s">
        <v>598</v>
      </c>
      <c r="D211" s="177" t="s">
        <v>331</v>
      </c>
      <c r="E211" s="178" t="s">
        <v>1992</v>
      </c>
      <c r="F211" s="179" t="s">
        <v>1993</v>
      </c>
      <c r="G211" s="180" t="s">
        <v>439</v>
      </c>
      <c r="H211" s="181">
        <v>6.819</v>
      </c>
      <c r="I211" s="182"/>
      <c r="J211" s="183">
        <f>ROUND(I211*H211,2)</f>
        <v>0</v>
      </c>
      <c r="K211" s="179" t="s">
        <v>335</v>
      </c>
      <c r="L211" s="42"/>
      <c r="M211" s="184" t="s">
        <v>3</v>
      </c>
      <c r="N211" s="185" t="s">
        <v>40</v>
      </c>
      <c r="O211" s="75"/>
      <c r="P211" s="186">
        <f>O211*H211</f>
        <v>0</v>
      </c>
      <c r="Q211" s="186">
        <v>0</v>
      </c>
      <c r="R211" s="186">
        <f>Q211*H211</f>
        <v>0</v>
      </c>
      <c r="S211" s="186">
        <v>0.048000000000000001</v>
      </c>
      <c r="T211" s="187">
        <f>S211*H211</f>
        <v>0.32731199999999999</v>
      </c>
      <c r="U211" s="41"/>
      <c r="V211" s="41"/>
      <c r="W211" s="41"/>
      <c r="X211" s="41"/>
      <c r="Y211" s="41"/>
      <c r="Z211" s="41"/>
      <c r="AA211" s="41"/>
      <c r="AB211" s="41"/>
      <c r="AC211" s="41"/>
      <c r="AD211" s="41"/>
      <c r="AE211" s="41"/>
      <c r="AR211" s="188" t="s">
        <v>532</v>
      </c>
      <c r="AT211" s="188" t="s">
        <v>331</v>
      </c>
      <c r="AU211" s="188" t="s">
        <v>79</v>
      </c>
      <c r="AY211" s="22" t="s">
        <v>328</v>
      </c>
      <c r="BE211" s="189">
        <f>IF(N211="základní",J211,0)</f>
        <v>0</v>
      </c>
      <c r="BF211" s="189">
        <f>IF(N211="snížená",J211,0)</f>
        <v>0</v>
      </c>
      <c r="BG211" s="189">
        <f>IF(N211="zákl. přenesená",J211,0)</f>
        <v>0</v>
      </c>
      <c r="BH211" s="189">
        <f>IF(N211="sníž. přenesená",J211,0)</f>
        <v>0</v>
      </c>
      <c r="BI211" s="189">
        <f>IF(N211="nulová",J211,0)</f>
        <v>0</v>
      </c>
      <c r="BJ211" s="22" t="s">
        <v>76</v>
      </c>
      <c r="BK211" s="189">
        <f>ROUND(I211*H211,2)</f>
        <v>0</v>
      </c>
      <c r="BL211" s="22" t="s">
        <v>532</v>
      </c>
      <c r="BM211" s="188" t="s">
        <v>1994</v>
      </c>
    </row>
    <row r="212" s="2" customFormat="1">
      <c r="A212" s="41"/>
      <c r="B212" s="42"/>
      <c r="C212" s="41"/>
      <c r="D212" s="190" t="s">
        <v>338</v>
      </c>
      <c r="E212" s="41"/>
      <c r="F212" s="191" t="s">
        <v>1995</v>
      </c>
      <c r="G212" s="41"/>
      <c r="H212" s="41"/>
      <c r="I212" s="192"/>
      <c r="J212" s="41"/>
      <c r="K212" s="41"/>
      <c r="L212" s="42"/>
      <c r="M212" s="193"/>
      <c r="N212" s="194"/>
      <c r="O212" s="75"/>
      <c r="P212" s="75"/>
      <c r="Q212" s="75"/>
      <c r="R212" s="75"/>
      <c r="S212" s="75"/>
      <c r="T212" s="76"/>
      <c r="U212" s="41"/>
      <c r="V212" s="41"/>
      <c r="W212" s="41"/>
      <c r="X212" s="41"/>
      <c r="Y212" s="41"/>
      <c r="Z212" s="41"/>
      <c r="AA212" s="41"/>
      <c r="AB212" s="41"/>
      <c r="AC212" s="41"/>
      <c r="AD212" s="41"/>
      <c r="AE212" s="41"/>
      <c r="AT212" s="22" t="s">
        <v>338</v>
      </c>
      <c r="AU212" s="22" t="s">
        <v>79</v>
      </c>
    </row>
    <row r="213" s="13" customFormat="1">
      <c r="A213" s="13"/>
      <c r="B213" s="201"/>
      <c r="C213" s="13"/>
      <c r="D213" s="195" t="s">
        <v>442</v>
      </c>
      <c r="E213" s="202" t="s">
        <v>3</v>
      </c>
      <c r="F213" s="203" t="s">
        <v>1996</v>
      </c>
      <c r="G213" s="13"/>
      <c r="H213" s="204">
        <v>4.157</v>
      </c>
      <c r="I213" s="205"/>
      <c r="J213" s="13"/>
      <c r="K213" s="13"/>
      <c r="L213" s="201"/>
      <c r="M213" s="206"/>
      <c r="N213" s="207"/>
      <c r="O213" s="207"/>
      <c r="P213" s="207"/>
      <c r="Q213" s="207"/>
      <c r="R213" s="207"/>
      <c r="S213" s="207"/>
      <c r="T213" s="208"/>
      <c r="U213" s="13"/>
      <c r="V213" s="13"/>
      <c r="W213" s="13"/>
      <c r="X213" s="13"/>
      <c r="Y213" s="13"/>
      <c r="Z213" s="13"/>
      <c r="AA213" s="13"/>
      <c r="AB213" s="13"/>
      <c r="AC213" s="13"/>
      <c r="AD213" s="13"/>
      <c r="AE213" s="13"/>
      <c r="AT213" s="202" t="s">
        <v>442</v>
      </c>
      <c r="AU213" s="202" t="s">
        <v>79</v>
      </c>
      <c r="AV213" s="13" t="s">
        <v>79</v>
      </c>
      <c r="AW213" s="13" t="s">
        <v>31</v>
      </c>
      <c r="AX213" s="13" t="s">
        <v>69</v>
      </c>
      <c r="AY213" s="202" t="s">
        <v>328</v>
      </c>
    </row>
    <row r="214" s="13" customFormat="1">
      <c r="A214" s="13"/>
      <c r="B214" s="201"/>
      <c r="C214" s="13"/>
      <c r="D214" s="195" t="s">
        <v>442</v>
      </c>
      <c r="E214" s="202" t="s">
        <v>3</v>
      </c>
      <c r="F214" s="203" t="s">
        <v>1997</v>
      </c>
      <c r="G214" s="13"/>
      <c r="H214" s="204">
        <v>2</v>
      </c>
      <c r="I214" s="205"/>
      <c r="J214" s="13"/>
      <c r="K214" s="13"/>
      <c r="L214" s="201"/>
      <c r="M214" s="206"/>
      <c r="N214" s="207"/>
      <c r="O214" s="207"/>
      <c r="P214" s="207"/>
      <c r="Q214" s="207"/>
      <c r="R214" s="207"/>
      <c r="S214" s="207"/>
      <c r="T214" s="208"/>
      <c r="U214" s="13"/>
      <c r="V214" s="13"/>
      <c r="W214" s="13"/>
      <c r="X214" s="13"/>
      <c r="Y214" s="13"/>
      <c r="Z214" s="13"/>
      <c r="AA214" s="13"/>
      <c r="AB214" s="13"/>
      <c r="AC214" s="13"/>
      <c r="AD214" s="13"/>
      <c r="AE214" s="13"/>
      <c r="AT214" s="202" t="s">
        <v>442</v>
      </c>
      <c r="AU214" s="202" t="s">
        <v>79</v>
      </c>
      <c r="AV214" s="13" t="s">
        <v>79</v>
      </c>
      <c r="AW214" s="13" t="s">
        <v>31</v>
      </c>
      <c r="AX214" s="13" t="s">
        <v>69</v>
      </c>
      <c r="AY214" s="202" t="s">
        <v>328</v>
      </c>
    </row>
    <row r="215" s="13" customFormat="1">
      <c r="A215" s="13"/>
      <c r="B215" s="201"/>
      <c r="C215" s="13"/>
      <c r="D215" s="195" t="s">
        <v>442</v>
      </c>
      <c r="E215" s="202" t="s">
        <v>3</v>
      </c>
      <c r="F215" s="203" t="s">
        <v>1998</v>
      </c>
      <c r="G215" s="13"/>
      <c r="H215" s="204">
        <v>0.66200000000000003</v>
      </c>
      <c r="I215" s="205"/>
      <c r="J215" s="13"/>
      <c r="K215" s="13"/>
      <c r="L215" s="201"/>
      <c r="M215" s="206"/>
      <c r="N215" s="207"/>
      <c r="O215" s="207"/>
      <c r="P215" s="207"/>
      <c r="Q215" s="207"/>
      <c r="R215" s="207"/>
      <c r="S215" s="207"/>
      <c r="T215" s="208"/>
      <c r="U215" s="13"/>
      <c r="V215" s="13"/>
      <c r="W215" s="13"/>
      <c r="X215" s="13"/>
      <c r="Y215" s="13"/>
      <c r="Z215" s="13"/>
      <c r="AA215" s="13"/>
      <c r="AB215" s="13"/>
      <c r="AC215" s="13"/>
      <c r="AD215" s="13"/>
      <c r="AE215" s="13"/>
      <c r="AT215" s="202" t="s">
        <v>442</v>
      </c>
      <c r="AU215" s="202" t="s">
        <v>79</v>
      </c>
      <c r="AV215" s="13" t="s">
        <v>79</v>
      </c>
      <c r="AW215" s="13" t="s">
        <v>31</v>
      </c>
      <c r="AX215" s="13" t="s">
        <v>69</v>
      </c>
      <c r="AY215" s="202" t="s">
        <v>328</v>
      </c>
    </row>
    <row r="216" s="14" customFormat="1">
      <c r="A216" s="14"/>
      <c r="B216" s="209"/>
      <c r="C216" s="14"/>
      <c r="D216" s="195" t="s">
        <v>442</v>
      </c>
      <c r="E216" s="210" t="s">
        <v>3</v>
      </c>
      <c r="F216" s="211" t="s">
        <v>452</v>
      </c>
      <c r="G216" s="14"/>
      <c r="H216" s="212">
        <v>6.819</v>
      </c>
      <c r="I216" s="213"/>
      <c r="J216" s="14"/>
      <c r="K216" s="14"/>
      <c r="L216" s="209"/>
      <c r="M216" s="214"/>
      <c r="N216" s="215"/>
      <c r="O216" s="215"/>
      <c r="P216" s="215"/>
      <c r="Q216" s="215"/>
      <c r="R216" s="215"/>
      <c r="S216" s="215"/>
      <c r="T216" s="216"/>
      <c r="U216" s="14"/>
      <c r="V216" s="14"/>
      <c r="W216" s="14"/>
      <c r="X216" s="14"/>
      <c r="Y216" s="14"/>
      <c r="Z216" s="14"/>
      <c r="AA216" s="14"/>
      <c r="AB216" s="14"/>
      <c r="AC216" s="14"/>
      <c r="AD216" s="14"/>
      <c r="AE216" s="14"/>
      <c r="AT216" s="210" t="s">
        <v>442</v>
      </c>
      <c r="AU216" s="210" t="s">
        <v>79</v>
      </c>
      <c r="AV216" s="14" t="s">
        <v>113</v>
      </c>
      <c r="AW216" s="14" t="s">
        <v>31</v>
      </c>
      <c r="AX216" s="14" t="s">
        <v>76</v>
      </c>
      <c r="AY216" s="210" t="s">
        <v>328</v>
      </c>
    </row>
    <row r="217" s="2" customFormat="1" ht="37.8" customHeight="1">
      <c r="A217" s="41"/>
      <c r="B217" s="176"/>
      <c r="C217" s="177" t="s">
        <v>605</v>
      </c>
      <c r="D217" s="177" t="s">
        <v>331</v>
      </c>
      <c r="E217" s="178" t="s">
        <v>1999</v>
      </c>
      <c r="F217" s="179" t="s">
        <v>2000</v>
      </c>
      <c r="G217" s="180" t="s">
        <v>439</v>
      </c>
      <c r="H217" s="181">
        <v>43.496000000000002</v>
      </c>
      <c r="I217" s="182"/>
      <c r="J217" s="183">
        <f>ROUND(I217*H217,2)</f>
        <v>0</v>
      </c>
      <c r="K217" s="179" t="s">
        <v>335</v>
      </c>
      <c r="L217" s="42"/>
      <c r="M217" s="184" t="s">
        <v>3</v>
      </c>
      <c r="N217" s="185" t="s">
        <v>40</v>
      </c>
      <c r="O217" s="75"/>
      <c r="P217" s="186">
        <f>O217*H217</f>
        <v>0</v>
      </c>
      <c r="Q217" s="186">
        <v>0</v>
      </c>
      <c r="R217" s="186">
        <f>Q217*H217</f>
        <v>0</v>
      </c>
      <c r="S217" s="186">
        <v>0.037999999999999999</v>
      </c>
      <c r="T217" s="187">
        <f>S217*H217</f>
        <v>1.6528480000000001</v>
      </c>
      <c r="U217" s="41"/>
      <c r="V217" s="41"/>
      <c r="W217" s="41"/>
      <c r="X217" s="41"/>
      <c r="Y217" s="41"/>
      <c r="Z217" s="41"/>
      <c r="AA217" s="41"/>
      <c r="AB217" s="41"/>
      <c r="AC217" s="41"/>
      <c r="AD217" s="41"/>
      <c r="AE217" s="41"/>
      <c r="AR217" s="188" t="s">
        <v>532</v>
      </c>
      <c r="AT217" s="188" t="s">
        <v>331</v>
      </c>
      <c r="AU217" s="188" t="s">
        <v>79</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532</v>
      </c>
      <c r="BM217" s="188" t="s">
        <v>2001</v>
      </c>
    </row>
    <row r="218" s="2" customFormat="1">
      <c r="A218" s="41"/>
      <c r="B218" s="42"/>
      <c r="C218" s="41"/>
      <c r="D218" s="190" t="s">
        <v>338</v>
      </c>
      <c r="E218" s="41"/>
      <c r="F218" s="191" t="s">
        <v>2002</v>
      </c>
      <c r="G218" s="41"/>
      <c r="H218" s="41"/>
      <c r="I218" s="192"/>
      <c r="J218" s="41"/>
      <c r="K218" s="41"/>
      <c r="L218" s="42"/>
      <c r="M218" s="193"/>
      <c r="N218" s="194"/>
      <c r="O218" s="75"/>
      <c r="P218" s="75"/>
      <c r="Q218" s="75"/>
      <c r="R218" s="75"/>
      <c r="S218" s="75"/>
      <c r="T218" s="76"/>
      <c r="U218" s="41"/>
      <c r="V218" s="41"/>
      <c r="W218" s="41"/>
      <c r="X218" s="41"/>
      <c r="Y218" s="41"/>
      <c r="Z218" s="41"/>
      <c r="AA218" s="41"/>
      <c r="AB218" s="41"/>
      <c r="AC218" s="41"/>
      <c r="AD218" s="41"/>
      <c r="AE218" s="41"/>
      <c r="AT218" s="22" t="s">
        <v>338</v>
      </c>
      <c r="AU218" s="22" t="s">
        <v>79</v>
      </c>
    </row>
    <row r="219" s="13" customFormat="1">
      <c r="A219" s="13"/>
      <c r="B219" s="201"/>
      <c r="C219" s="13"/>
      <c r="D219" s="195" t="s">
        <v>442</v>
      </c>
      <c r="E219" s="202" t="s">
        <v>3</v>
      </c>
      <c r="F219" s="203" t="s">
        <v>2003</v>
      </c>
      <c r="G219" s="13"/>
      <c r="H219" s="204">
        <v>14.904</v>
      </c>
      <c r="I219" s="205"/>
      <c r="J219" s="13"/>
      <c r="K219" s="13"/>
      <c r="L219" s="201"/>
      <c r="M219" s="206"/>
      <c r="N219" s="207"/>
      <c r="O219" s="207"/>
      <c r="P219" s="207"/>
      <c r="Q219" s="207"/>
      <c r="R219" s="207"/>
      <c r="S219" s="207"/>
      <c r="T219" s="208"/>
      <c r="U219" s="13"/>
      <c r="V219" s="13"/>
      <c r="W219" s="13"/>
      <c r="X219" s="13"/>
      <c r="Y219" s="13"/>
      <c r="Z219" s="13"/>
      <c r="AA219" s="13"/>
      <c r="AB219" s="13"/>
      <c r="AC219" s="13"/>
      <c r="AD219" s="13"/>
      <c r="AE219" s="13"/>
      <c r="AT219" s="202" t="s">
        <v>442</v>
      </c>
      <c r="AU219" s="202" t="s">
        <v>79</v>
      </c>
      <c r="AV219" s="13" t="s">
        <v>79</v>
      </c>
      <c r="AW219" s="13" t="s">
        <v>31</v>
      </c>
      <c r="AX219" s="13" t="s">
        <v>69</v>
      </c>
      <c r="AY219" s="202" t="s">
        <v>328</v>
      </c>
    </row>
    <row r="220" s="13" customFormat="1">
      <c r="A220" s="13"/>
      <c r="B220" s="201"/>
      <c r="C220" s="13"/>
      <c r="D220" s="195" t="s">
        <v>442</v>
      </c>
      <c r="E220" s="202" t="s">
        <v>3</v>
      </c>
      <c r="F220" s="203" t="s">
        <v>2004</v>
      </c>
      <c r="G220" s="13"/>
      <c r="H220" s="204">
        <v>19.872</v>
      </c>
      <c r="I220" s="205"/>
      <c r="J220" s="13"/>
      <c r="K220" s="13"/>
      <c r="L220" s="201"/>
      <c r="M220" s="206"/>
      <c r="N220" s="207"/>
      <c r="O220" s="207"/>
      <c r="P220" s="207"/>
      <c r="Q220" s="207"/>
      <c r="R220" s="207"/>
      <c r="S220" s="207"/>
      <c r="T220" s="208"/>
      <c r="U220" s="13"/>
      <c r="V220" s="13"/>
      <c r="W220" s="13"/>
      <c r="X220" s="13"/>
      <c r="Y220" s="13"/>
      <c r="Z220" s="13"/>
      <c r="AA220" s="13"/>
      <c r="AB220" s="13"/>
      <c r="AC220" s="13"/>
      <c r="AD220" s="13"/>
      <c r="AE220" s="13"/>
      <c r="AT220" s="202" t="s">
        <v>442</v>
      </c>
      <c r="AU220" s="202" t="s">
        <v>79</v>
      </c>
      <c r="AV220" s="13" t="s">
        <v>79</v>
      </c>
      <c r="AW220" s="13" t="s">
        <v>31</v>
      </c>
      <c r="AX220" s="13" t="s">
        <v>69</v>
      </c>
      <c r="AY220" s="202" t="s">
        <v>328</v>
      </c>
    </row>
    <row r="221" s="13" customFormat="1">
      <c r="A221" s="13"/>
      <c r="B221" s="201"/>
      <c r="C221" s="13"/>
      <c r="D221" s="195" t="s">
        <v>442</v>
      </c>
      <c r="E221" s="202" t="s">
        <v>3</v>
      </c>
      <c r="F221" s="203" t="s">
        <v>2005</v>
      </c>
      <c r="G221" s="13"/>
      <c r="H221" s="204">
        <v>8.7200000000000006</v>
      </c>
      <c r="I221" s="205"/>
      <c r="J221" s="13"/>
      <c r="K221" s="13"/>
      <c r="L221" s="201"/>
      <c r="M221" s="206"/>
      <c r="N221" s="207"/>
      <c r="O221" s="207"/>
      <c r="P221" s="207"/>
      <c r="Q221" s="207"/>
      <c r="R221" s="207"/>
      <c r="S221" s="207"/>
      <c r="T221" s="208"/>
      <c r="U221" s="13"/>
      <c r="V221" s="13"/>
      <c r="W221" s="13"/>
      <c r="X221" s="13"/>
      <c r="Y221" s="13"/>
      <c r="Z221" s="13"/>
      <c r="AA221" s="13"/>
      <c r="AB221" s="13"/>
      <c r="AC221" s="13"/>
      <c r="AD221" s="13"/>
      <c r="AE221" s="13"/>
      <c r="AT221" s="202" t="s">
        <v>442</v>
      </c>
      <c r="AU221" s="202" t="s">
        <v>79</v>
      </c>
      <c r="AV221" s="13" t="s">
        <v>79</v>
      </c>
      <c r="AW221" s="13" t="s">
        <v>31</v>
      </c>
      <c r="AX221" s="13" t="s">
        <v>69</v>
      </c>
      <c r="AY221" s="202" t="s">
        <v>328</v>
      </c>
    </row>
    <row r="222" s="14" customFormat="1">
      <c r="A222" s="14"/>
      <c r="B222" s="209"/>
      <c r="C222" s="14"/>
      <c r="D222" s="195" t="s">
        <v>442</v>
      </c>
      <c r="E222" s="210" t="s">
        <v>3</v>
      </c>
      <c r="F222" s="211" t="s">
        <v>452</v>
      </c>
      <c r="G222" s="14"/>
      <c r="H222" s="212">
        <v>43.496000000000002</v>
      </c>
      <c r="I222" s="213"/>
      <c r="J222" s="14"/>
      <c r="K222" s="14"/>
      <c r="L222" s="209"/>
      <c r="M222" s="214"/>
      <c r="N222" s="215"/>
      <c r="O222" s="215"/>
      <c r="P222" s="215"/>
      <c r="Q222" s="215"/>
      <c r="R222" s="215"/>
      <c r="S222" s="215"/>
      <c r="T222" s="216"/>
      <c r="U222" s="14"/>
      <c r="V222" s="14"/>
      <c r="W222" s="14"/>
      <c r="X222" s="14"/>
      <c r="Y222" s="14"/>
      <c r="Z222" s="14"/>
      <c r="AA222" s="14"/>
      <c r="AB222" s="14"/>
      <c r="AC222" s="14"/>
      <c r="AD222" s="14"/>
      <c r="AE222" s="14"/>
      <c r="AT222" s="210" t="s">
        <v>442</v>
      </c>
      <c r="AU222" s="210" t="s">
        <v>79</v>
      </c>
      <c r="AV222" s="14" t="s">
        <v>113</v>
      </c>
      <c r="AW222" s="14" t="s">
        <v>31</v>
      </c>
      <c r="AX222" s="14" t="s">
        <v>76</v>
      </c>
      <c r="AY222" s="210" t="s">
        <v>328</v>
      </c>
    </row>
    <row r="223" s="2" customFormat="1" ht="37.8" customHeight="1">
      <c r="A223" s="41"/>
      <c r="B223" s="176"/>
      <c r="C223" s="177" t="s">
        <v>610</v>
      </c>
      <c r="D223" s="177" t="s">
        <v>331</v>
      </c>
      <c r="E223" s="178" t="s">
        <v>2006</v>
      </c>
      <c r="F223" s="179" t="s">
        <v>2007</v>
      </c>
      <c r="G223" s="180" t="s">
        <v>439</v>
      </c>
      <c r="H223" s="181">
        <v>52.790999999999997</v>
      </c>
      <c r="I223" s="182"/>
      <c r="J223" s="183">
        <f>ROUND(I223*H223,2)</f>
        <v>0</v>
      </c>
      <c r="K223" s="179" t="s">
        <v>335</v>
      </c>
      <c r="L223" s="42"/>
      <c r="M223" s="184" t="s">
        <v>3</v>
      </c>
      <c r="N223" s="185" t="s">
        <v>40</v>
      </c>
      <c r="O223" s="75"/>
      <c r="P223" s="186">
        <f>O223*H223</f>
        <v>0</v>
      </c>
      <c r="Q223" s="186">
        <v>0</v>
      </c>
      <c r="R223" s="186">
        <f>Q223*H223</f>
        <v>0</v>
      </c>
      <c r="S223" s="186">
        <v>0.087999999999999995</v>
      </c>
      <c r="T223" s="187">
        <f>S223*H223</f>
        <v>4.6456079999999993</v>
      </c>
      <c r="U223" s="41"/>
      <c r="V223" s="41"/>
      <c r="W223" s="41"/>
      <c r="X223" s="41"/>
      <c r="Y223" s="41"/>
      <c r="Z223" s="41"/>
      <c r="AA223" s="41"/>
      <c r="AB223" s="41"/>
      <c r="AC223" s="41"/>
      <c r="AD223" s="41"/>
      <c r="AE223" s="41"/>
      <c r="AR223" s="188" t="s">
        <v>532</v>
      </c>
      <c r="AT223" s="188" t="s">
        <v>331</v>
      </c>
      <c r="AU223" s="188" t="s">
        <v>79</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532</v>
      </c>
      <c r="BM223" s="188" t="s">
        <v>2008</v>
      </c>
    </row>
    <row r="224" s="2" customFormat="1">
      <c r="A224" s="41"/>
      <c r="B224" s="42"/>
      <c r="C224" s="41"/>
      <c r="D224" s="190" t="s">
        <v>338</v>
      </c>
      <c r="E224" s="41"/>
      <c r="F224" s="191" t="s">
        <v>2009</v>
      </c>
      <c r="G224" s="41"/>
      <c r="H224" s="41"/>
      <c r="I224" s="192"/>
      <c r="J224" s="41"/>
      <c r="K224" s="41"/>
      <c r="L224" s="42"/>
      <c r="M224" s="193"/>
      <c r="N224" s="194"/>
      <c r="O224" s="75"/>
      <c r="P224" s="75"/>
      <c r="Q224" s="75"/>
      <c r="R224" s="75"/>
      <c r="S224" s="75"/>
      <c r="T224" s="76"/>
      <c r="U224" s="41"/>
      <c r="V224" s="41"/>
      <c r="W224" s="41"/>
      <c r="X224" s="41"/>
      <c r="Y224" s="41"/>
      <c r="Z224" s="41"/>
      <c r="AA224" s="41"/>
      <c r="AB224" s="41"/>
      <c r="AC224" s="41"/>
      <c r="AD224" s="41"/>
      <c r="AE224" s="41"/>
      <c r="AT224" s="22" t="s">
        <v>338</v>
      </c>
      <c r="AU224" s="22" t="s">
        <v>79</v>
      </c>
    </row>
    <row r="225" s="15" customFormat="1">
      <c r="A225" s="15"/>
      <c r="B225" s="217"/>
      <c r="C225" s="15"/>
      <c r="D225" s="195" t="s">
        <v>442</v>
      </c>
      <c r="E225" s="218" t="s">
        <v>3</v>
      </c>
      <c r="F225" s="219" t="s">
        <v>2010</v>
      </c>
      <c r="G225" s="15"/>
      <c r="H225" s="218" t="s">
        <v>3</v>
      </c>
      <c r="I225" s="220"/>
      <c r="J225" s="15"/>
      <c r="K225" s="15"/>
      <c r="L225" s="217"/>
      <c r="M225" s="221"/>
      <c r="N225" s="222"/>
      <c r="O225" s="222"/>
      <c r="P225" s="222"/>
      <c r="Q225" s="222"/>
      <c r="R225" s="222"/>
      <c r="S225" s="222"/>
      <c r="T225" s="223"/>
      <c r="U225" s="15"/>
      <c r="V225" s="15"/>
      <c r="W225" s="15"/>
      <c r="X225" s="15"/>
      <c r="Y225" s="15"/>
      <c r="Z225" s="15"/>
      <c r="AA225" s="15"/>
      <c r="AB225" s="15"/>
      <c r="AC225" s="15"/>
      <c r="AD225" s="15"/>
      <c r="AE225" s="15"/>
      <c r="AT225" s="218" t="s">
        <v>442</v>
      </c>
      <c r="AU225" s="218" t="s">
        <v>79</v>
      </c>
      <c r="AV225" s="15" t="s">
        <v>76</v>
      </c>
      <c r="AW225" s="15" t="s">
        <v>31</v>
      </c>
      <c r="AX225" s="15" t="s">
        <v>69</v>
      </c>
      <c r="AY225" s="218" t="s">
        <v>328</v>
      </c>
    </row>
    <row r="226" s="13" customFormat="1">
      <c r="A226" s="13"/>
      <c r="B226" s="201"/>
      <c r="C226" s="13"/>
      <c r="D226" s="195" t="s">
        <v>442</v>
      </c>
      <c r="E226" s="202" t="s">
        <v>3</v>
      </c>
      <c r="F226" s="203" t="s">
        <v>2011</v>
      </c>
      <c r="G226" s="13"/>
      <c r="H226" s="204">
        <v>2.1419999999999999</v>
      </c>
      <c r="I226" s="205"/>
      <c r="J226" s="13"/>
      <c r="K226" s="13"/>
      <c r="L226" s="201"/>
      <c r="M226" s="206"/>
      <c r="N226" s="207"/>
      <c r="O226" s="207"/>
      <c r="P226" s="207"/>
      <c r="Q226" s="207"/>
      <c r="R226" s="207"/>
      <c r="S226" s="207"/>
      <c r="T226" s="208"/>
      <c r="U226" s="13"/>
      <c r="V226" s="13"/>
      <c r="W226" s="13"/>
      <c r="X226" s="13"/>
      <c r="Y226" s="13"/>
      <c r="Z226" s="13"/>
      <c r="AA226" s="13"/>
      <c r="AB226" s="13"/>
      <c r="AC226" s="13"/>
      <c r="AD226" s="13"/>
      <c r="AE226" s="13"/>
      <c r="AT226" s="202" t="s">
        <v>442</v>
      </c>
      <c r="AU226" s="202" t="s">
        <v>79</v>
      </c>
      <c r="AV226" s="13" t="s">
        <v>79</v>
      </c>
      <c r="AW226" s="13" t="s">
        <v>31</v>
      </c>
      <c r="AX226" s="13" t="s">
        <v>69</v>
      </c>
      <c r="AY226" s="202" t="s">
        <v>328</v>
      </c>
    </row>
    <row r="227" s="15" customFormat="1">
      <c r="A227" s="15"/>
      <c r="B227" s="217"/>
      <c r="C227" s="15"/>
      <c r="D227" s="195" t="s">
        <v>442</v>
      </c>
      <c r="E227" s="218" t="s">
        <v>3</v>
      </c>
      <c r="F227" s="219" t="s">
        <v>2012</v>
      </c>
      <c r="G227" s="15"/>
      <c r="H227" s="218" t="s">
        <v>3</v>
      </c>
      <c r="I227" s="220"/>
      <c r="J227" s="15"/>
      <c r="K227" s="15"/>
      <c r="L227" s="217"/>
      <c r="M227" s="221"/>
      <c r="N227" s="222"/>
      <c r="O227" s="222"/>
      <c r="P227" s="222"/>
      <c r="Q227" s="222"/>
      <c r="R227" s="222"/>
      <c r="S227" s="222"/>
      <c r="T227" s="223"/>
      <c r="U227" s="15"/>
      <c r="V227" s="15"/>
      <c r="W227" s="15"/>
      <c r="X227" s="15"/>
      <c r="Y227" s="15"/>
      <c r="Z227" s="15"/>
      <c r="AA227" s="15"/>
      <c r="AB227" s="15"/>
      <c r="AC227" s="15"/>
      <c r="AD227" s="15"/>
      <c r="AE227" s="15"/>
      <c r="AT227" s="218" t="s">
        <v>442</v>
      </c>
      <c r="AU227" s="218" t="s">
        <v>79</v>
      </c>
      <c r="AV227" s="15" t="s">
        <v>76</v>
      </c>
      <c r="AW227" s="15" t="s">
        <v>31</v>
      </c>
      <c r="AX227" s="15" t="s">
        <v>69</v>
      </c>
      <c r="AY227" s="218" t="s">
        <v>328</v>
      </c>
    </row>
    <row r="228" s="13" customFormat="1">
      <c r="A228" s="13"/>
      <c r="B228" s="201"/>
      <c r="C228" s="13"/>
      <c r="D228" s="195" t="s">
        <v>442</v>
      </c>
      <c r="E228" s="202" t="s">
        <v>3</v>
      </c>
      <c r="F228" s="203" t="s">
        <v>2013</v>
      </c>
      <c r="G228" s="13"/>
      <c r="H228" s="204">
        <v>25.196999999999999</v>
      </c>
      <c r="I228" s="205"/>
      <c r="J228" s="13"/>
      <c r="K228" s="13"/>
      <c r="L228" s="201"/>
      <c r="M228" s="206"/>
      <c r="N228" s="207"/>
      <c r="O228" s="207"/>
      <c r="P228" s="207"/>
      <c r="Q228" s="207"/>
      <c r="R228" s="207"/>
      <c r="S228" s="207"/>
      <c r="T228" s="208"/>
      <c r="U228" s="13"/>
      <c r="V228" s="13"/>
      <c r="W228" s="13"/>
      <c r="X228" s="13"/>
      <c r="Y228" s="13"/>
      <c r="Z228" s="13"/>
      <c r="AA228" s="13"/>
      <c r="AB228" s="13"/>
      <c r="AC228" s="13"/>
      <c r="AD228" s="13"/>
      <c r="AE228" s="13"/>
      <c r="AT228" s="202" t="s">
        <v>442</v>
      </c>
      <c r="AU228" s="202" t="s">
        <v>79</v>
      </c>
      <c r="AV228" s="13" t="s">
        <v>79</v>
      </c>
      <c r="AW228" s="13" t="s">
        <v>31</v>
      </c>
      <c r="AX228" s="13" t="s">
        <v>69</v>
      </c>
      <c r="AY228" s="202" t="s">
        <v>328</v>
      </c>
    </row>
    <row r="229" s="13" customFormat="1">
      <c r="A229" s="13"/>
      <c r="B229" s="201"/>
      <c r="C229" s="13"/>
      <c r="D229" s="195" t="s">
        <v>442</v>
      </c>
      <c r="E229" s="202" t="s">
        <v>3</v>
      </c>
      <c r="F229" s="203" t="s">
        <v>2014</v>
      </c>
      <c r="G229" s="13"/>
      <c r="H229" s="204">
        <v>17.372</v>
      </c>
      <c r="I229" s="205"/>
      <c r="J229" s="13"/>
      <c r="K229" s="13"/>
      <c r="L229" s="201"/>
      <c r="M229" s="206"/>
      <c r="N229" s="207"/>
      <c r="O229" s="207"/>
      <c r="P229" s="207"/>
      <c r="Q229" s="207"/>
      <c r="R229" s="207"/>
      <c r="S229" s="207"/>
      <c r="T229" s="208"/>
      <c r="U229" s="13"/>
      <c r="V229" s="13"/>
      <c r="W229" s="13"/>
      <c r="X229" s="13"/>
      <c r="Y229" s="13"/>
      <c r="Z229" s="13"/>
      <c r="AA229" s="13"/>
      <c r="AB229" s="13"/>
      <c r="AC229" s="13"/>
      <c r="AD229" s="13"/>
      <c r="AE229" s="13"/>
      <c r="AT229" s="202" t="s">
        <v>442</v>
      </c>
      <c r="AU229" s="202" t="s">
        <v>79</v>
      </c>
      <c r="AV229" s="13" t="s">
        <v>79</v>
      </c>
      <c r="AW229" s="13" t="s">
        <v>31</v>
      </c>
      <c r="AX229" s="13" t="s">
        <v>69</v>
      </c>
      <c r="AY229" s="202" t="s">
        <v>328</v>
      </c>
    </row>
    <row r="230" s="13" customFormat="1">
      <c r="A230" s="13"/>
      <c r="B230" s="201"/>
      <c r="C230" s="13"/>
      <c r="D230" s="195" t="s">
        <v>442</v>
      </c>
      <c r="E230" s="202" t="s">
        <v>3</v>
      </c>
      <c r="F230" s="203" t="s">
        <v>2015</v>
      </c>
      <c r="G230" s="13"/>
      <c r="H230" s="204">
        <v>8.0800000000000001</v>
      </c>
      <c r="I230" s="205"/>
      <c r="J230" s="13"/>
      <c r="K230" s="13"/>
      <c r="L230" s="201"/>
      <c r="M230" s="206"/>
      <c r="N230" s="207"/>
      <c r="O230" s="207"/>
      <c r="P230" s="207"/>
      <c r="Q230" s="207"/>
      <c r="R230" s="207"/>
      <c r="S230" s="207"/>
      <c r="T230" s="208"/>
      <c r="U230" s="13"/>
      <c r="V230" s="13"/>
      <c r="W230" s="13"/>
      <c r="X230" s="13"/>
      <c r="Y230" s="13"/>
      <c r="Z230" s="13"/>
      <c r="AA230" s="13"/>
      <c r="AB230" s="13"/>
      <c r="AC230" s="13"/>
      <c r="AD230" s="13"/>
      <c r="AE230" s="13"/>
      <c r="AT230" s="202" t="s">
        <v>442</v>
      </c>
      <c r="AU230" s="202" t="s">
        <v>79</v>
      </c>
      <c r="AV230" s="13" t="s">
        <v>79</v>
      </c>
      <c r="AW230" s="13" t="s">
        <v>31</v>
      </c>
      <c r="AX230" s="13" t="s">
        <v>69</v>
      </c>
      <c r="AY230" s="202" t="s">
        <v>328</v>
      </c>
    </row>
    <row r="231" s="14" customFormat="1">
      <c r="A231" s="14"/>
      <c r="B231" s="209"/>
      <c r="C231" s="14"/>
      <c r="D231" s="195" t="s">
        <v>442</v>
      </c>
      <c r="E231" s="210" t="s">
        <v>3</v>
      </c>
      <c r="F231" s="211" t="s">
        <v>452</v>
      </c>
      <c r="G231" s="14"/>
      <c r="H231" s="212">
        <v>52.790999999999997</v>
      </c>
      <c r="I231" s="213"/>
      <c r="J231" s="14"/>
      <c r="K231" s="14"/>
      <c r="L231" s="209"/>
      <c r="M231" s="214"/>
      <c r="N231" s="215"/>
      <c r="O231" s="215"/>
      <c r="P231" s="215"/>
      <c r="Q231" s="215"/>
      <c r="R231" s="215"/>
      <c r="S231" s="215"/>
      <c r="T231" s="216"/>
      <c r="U231" s="14"/>
      <c r="V231" s="14"/>
      <c r="W231" s="14"/>
      <c r="X231" s="14"/>
      <c r="Y231" s="14"/>
      <c r="Z231" s="14"/>
      <c r="AA231" s="14"/>
      <c r="AB231" s="14"/>
      <c r="AC231" s="14"/>
      <c r="AD231" s="14"/>
      <c r="AE231" s="14"/>
      <c r="AT231" s="210" t="s">
        <v>442</v>
      </c>
      <c r="AU231" s="210" t="s">
        <v>79</v>
      </c>
      <c r="AV231" s="14" t="s">
        <v>113</v>
      </c>
      <c r="AW231" s="14" t="s">
        <v>31</v>
      </c>
      <c r="AX231" s="14" t="s">
        <v>76</v>
      </c>
      <c r="AY231" s="210" t="s">
        <v>328</v>
      </c>
    </row>
    <row r="232" s="2" customFormat="1" ht="37.8" customHeight="1">
      <c r="A232" s="41"/>
      <c r="B232" s="176"/>
      <c r="C232" s="177" t="s">
        <v>616</v>
      </c>
      <c r="D232" s="177" t="s">
        <v>331</v>
      </c>
      <c r="E232" s="178" t="s">
        <v>2016</v>
      </c>
      <c r="F232" s="179" t="s">
        <v>2017</v>
      </c>
      <c r="G232" s="180" t="s">
        <v>439</v>
      </c>
      <c r="H232" s="181">
        <v>6.2279999999999998</v>
      </c>
      <c r="I232" s="182"/>
      <c r="J232" s="183">
        <f>ROUND(I232*H232,2)</f>
        <v>0</v>
      </c>
      <c r="K232" s="179" t="s">
        <v>335</v>
      </c>
      <c r="L232" s="42"/>
      <c r="M232" s="184" t="s">
        <v>3</v>
      </c>
      <c r="N232" s="185" t="s">
        <v>40</v>
      </c>
      <c r="O232" s="75"/>
      <c r="P232" s="186">
        <f>O232*H232</f>
        <v>0</v>
      </c>
      <c r="Q232" s="186">
        <v>0</v>
      </c>
      <c r="R232" s="186">
        <f>Q232*H232</f>
        <v>0</v>
      </c>
      <c r="S232" s="186">
        <v>0.067000000000000004</v>
      </c>
      <c r="T232" s="187">
        <f>S232*H232</f>
        <v>0.41727600000000004</v>
      </c>
      <c r="U232" s="41"/>
      <c r="V232" s="41"/>
      <c r="W232" s="41"/>
      <c r="X232" s="41"/>
      <c r="Y232" s="41"/>
      <c r="Z232" s="41"/>
      <c r="AA232" s="41"/>
      <c r="AB232" s="41"/>
      <c r="AC232" s="41"/>
      <c r="AD232" s="41"/>
      <c r="AE232" s="41"/>
      <c r="AR232" s="188" t="s">
        <v>532</v>
      </c>
      <c r="AT232" s="188" t="s">
        <v>331</v>
      </c>
      <c r="AU232" s="188" t="s">
        <v>79</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532</v>
      </c>
      <c r="BM232" s="188" t="s">
        <v>2018</v>
      </c>
    </row>
    <row r="233" s="2" customFormat="1">
      <c r="A233" s="41"/>
      <c r="B233" s="42"/>
      <c r="C233" s="41"/>
      <c r="D233" s="190" t="s">
        <v>338</v>
      </c>
      <c r="E233" s="41"/>
      <c r="F233" s="191" t="s">
        <v>2019</v>
      </c>
      <c r="G233" s="41"/>
      <c r="H233" s="41"/>
      <c r="I233" s="192"/>
      <c r="J233" s="41"/>
      <c r="K233" s="41"/>
      <c r="L233" s="42"/>
      <c r="M233" s="193"/>
      <c r="N233" s="194"/>
      <c r="O233" s="75"/>
      <c r="P233" s="75"/>
      <c r="Q233" s="75"/>
      <c r="R233" s="75"/>
      <c r="S233" s="75"/>
      <c r="T233" s="76"/>
      <c r="U233" s="41"/>
      <c r="V233" s="41"/>
      <c r="W233" s="41"/>
      <c r="X233" s="41"/>
      <c r="Y233" s="41"/>
      <c r="Z233" s="41"/>
      <c r="AA233" s="41"/>
      <c r="AB233" s="41"/>
      <c r="AC233" s="41"/>
      <c r="AD233" s="41"/>
      <c r="AE233" s="41"/>
      <c r="AT233" s="22" t="s">
        <v>338</v>
      </c>
      <c r="AU233" s="22" t="s">
        <v>79</v>
      </c>
    </row>
    <row r="234" s="13" customFormat="1">
      <c r="A234" s="13"/>
      <c r="B234" s="201"/>
      <c r="C234" s="13"/>
      <c r="D234" s="195" t="s">
        <v>442</v>
      </c>
      <c r="E234" s="202" t="s">
        <v>3</v>
      </c>
      <c r="F234" s="203" t="s">
        <v>2020</v>
      </c>
      <c r="G234" s="13"/>
      <c r="H234" s="204">
        <v>6.2279999999999998</v>
      </c>
      <c r="I234" s="205"/>
      <c r="J234" s="13"/>
      <c r="K234" s="13"/>
      <c r="L234" s="201"/>
      <c r="M234" s="206"/>
      <c r="N234" s="207"/>
      <c r="O234" s="207"/>
      <c r="P234" s="207"/>
      <c r="Q234" s="207"/>
      <c r="R234" s="207"/>
      <c r="S234" s="207"/>
      <c r="T234" s="208"/>
      <c r="U234" s="13"/>
      <c r="V234" s="13"/>
      <c r="W234" s="13"/>
      <c r="X234" s="13"/>
      <c r="Y234" s="13"/>
      <c r="Z234" s="13"/>
      <c r="AA234" s="13"/>
      <c r="AB234" s="13"/>
      <c r="AC234" s="13"/>
      <c r="AD234" s="13"/>
      <c r="AE234" s="13"/>
      <c r="AT234" s="202" t="s">
        <v>442</v>
      </c>
      <c r="AU234" s="202" t="s">
        <v>79</v>
      </c>
      <c r="AV234" s="13" t="s">
        <v>79</v>
      </c>
      <c r="AW234" s="13" t="s">
        <v>31</v>
      </c>
      <c r="AX234" s="13" t="s">
        <v>76</v>
      </c>
      <c r="AY234" s="202" t="s">
        <v>328</v>
      </c>
    </row>
    <row r="235" s="2" customFormat="1" ht="24.15" customHeight="1">
      <c r="A235" s="41"/>
      <c r="B235" s="176"/>
      <c r="C235" s="177" t="s">
        <v>621</v>
      </c>
      <c r="D235" s="177" t="s">
        <v>331</v>
      </c>
      <c r="E235" s="178" t="s">
        <v>2021</v>
      </c>
      <c r="F235" s="179" t="s">
        <v>2022</v>
      </c>
      <c r="G235" s="180" t="s">
        <v>334</v>
      </c>
      <c r="H235" s="181">
        <v>6</v>
      </c>
      <c r="I235" s="182"/>
      <c r="J235" s="183">
        <f>ROUND(I235*H235,2)</f>
        <v>0</v>
      </c>
      <c r="K235" s="179" t="s">
        <v>335</v>
      </c>
      <c r="L235" s="42"/>
      <c r="M235" s="184" t="s">
        <v>3</v>
      </c>
      <c r="N235" s="185" t="s">
        <v>40</v>
      </c>
      <c r="O235" s="75"/>
      <c r="P235" s="186">
        <f>O235*H235</f>
        <v>0</v>
      </c>
      <c r="Q235" s="186">
        <v>0</v>
      </c>
      <c r="R235" s="186">
        <f>Q235*H235</f>
        <v>0</v>
      </c>
      <c r="S235" s="186">
        <v>0.01933</v>
      </c>
      <c r="T235" s="187">
        <f>S235*H235</f>
        <v>0.11598</v>
      </c>
      <c r="U235" s="41"/>
      <c r="V235" s="41"/>
      <c r="W235" s="41"/>
      <c r="X235" s="41"/>
      <c r="Y235" s="41"/>
      <c r="Z235" s="41"/>
      <c r="AA235" s="41"/>
      <c r="AB235" s="41"/>
      <c r="AC235" s="41"/>
      <c r="AD235" s="41"/>
      <c r="AE235" s="41"/>
      <c r="AR235" s="188" t="s">
        <v>532</v>
      </c>
      <c r="AT235" s="188" t="s">
        <v>331</v>
      </c>
      <c r="AU235" s="188" t="s">
        <v>79</v>
      </c>
      <c r="AY235" s="22" t="s">
        <v>328</v>
      </c>
      <c r="BE235" s="189">
        <f>IF(N235="základní",J235,0)</f>
        <v>0</v>
      </c>
      <c r="BF235" s="189">
        <f>IF(N235="snížená",J235,0)</f>
        <v>0</v>
      </c>
      <c r="BG235" s="189">
        <f>IF(N235="zákl. přenesená",J235,0)</f>
        <v>0</v>
      </c>
      <c r="BH235" s="189">
        <f>IF(N235="sníž. přenesená",J235,0)</f>
        <v>0</v>
      </c>
      <c r="BI235" s="189">
        <f>IF(N235="nulová",J235,0)</f>
        <v>0</v>
      </c>
      <c r="BJ235" s="22" t="s">
        <v>76</v>
      </c>
      <c r="BK235" s="189">
        <f>ROUND(I235*H235,2)</f>
        <v>0</v>
      </c>
      <c r="BL235" s="22" t="s">
        <v>532</v>
      </c>
      <c r="BM235" s="188" t="s">
        <v>2023</v>
      </c>
    </row>
    <row r="236" s="2" customFormat="1">
      <c r="A236" s="41"/>
      <c r="B236" s="42"/>
      <c r="C236" s="41"/>
      <c r="D236" s="190" t="s">
        <v>338</v>
      </c>
      <c r="E236" s="41"/>
      <c r="F236" s="191" t="s">
        <v>2024</v>
      </c>
      <c r="G236" s="41"/>
      <c r="H236" s="41"/>
      <c r="I236" s="192"/>
      <c r="J236" s="41"/>
      <c r="K236" s="41"/>
      <c r="L236" s="42"/>
      <c r="M236" s="193"/>
      <c r="N236" s="194"/>
      <c r="O236" s="75"/>
      <c r="P236" s="75"/>
      <c r="Q236" s="75"/>
      <c r="R236" s="75"/>
      <c r="S236" s="75"/>
      <c r="T236" s="76"/>
      <c r="U236" s="41"/>
      <c r="V236" s="41"/>
      <c r="W236" s="41"/>
      <c r="X236" s="41"/>
      <c r="Y236" s="41"/>
      <c r="Z236" s="41"/>
      <c r="AA236" s="41"/>
      <c r="AB236" s="41"/>
      <c r="AC236" s="41"/>
      <c r="AD236" s="41"/>
      <c r="AE236" s="41"/>
      <c r="AT236" s="22" t="s">
        <v>338</v>
      </c>
      <c r="AU236" s="22" t="s">
        <v>79</v>
      </c>
    </row>
    <row r="237" s="2" customFormat="1" ht="21.75" customHeight="1">
      <c r="A237" s="41"/>
      <c r="B237" s="176"/>
      <c r="C237" s="177" t="s">
        <v>626</v>
      </c>
      <c r="D237" s="177" t="s">
        <v>331</v>
      </c>
      <c r="E237" s="178" t="s">
        <v>2025</v>
      </c>
      <c r="F237" s="179" t="s">
        <v>2026</v>
      </c>
      <c r="G237" s="180" t="s">
        <v>334</v>
      </c>
      <c r="H237" s="181">
        <v>4</v>
      </c>
      <c r="I237" s="182"/>
      <c r="J237" s="183">
        <f>ROUND(I237*H237,2)</f>
        <v>0</v>
      </c>
      <c r="K237" s="179" t="s">
        <v>335</v>
      </c>
      <c r="L237" s="42"/>
      <c r="M237" s="184" t="s">
        <v>3</v>
      </c>
      <c r="N237" s="185" t="s">
        <v>40</v>
      </c>
      <c r="O237" s="75"/>
      <c r="P237" s="186">
        <f>O237*H237</f>
        <v>0</v>
      </c>
      <c r="Q237" s="186">
        <v>0</v>
      </c>
      <c r="R237" s="186">
        <f>Q237*H237</f>
        <v>0</v>
      </c>
      <c r="S237" s="186">
        <v>0.019460000000000002</v>
      </c>
      <c r="T237" s="187">
        <f>S237*H237</f>
        <v>0.077840000000000006</v>
      </c>
      <c r="U237" s="41"/>
      <c r="V237" s="41"/>
      <c r="W237" s="41"/>
      <c r="X237" s="41"/>
      <c r="Y237" s="41"/>
      <c r="Z237" s="41"/>
      <c r="AA237" s="41"/>
      <c r="AB237" s="41"/>
      <c r="AC237" s="41"/>
      <c r="AD237" s="41"/>
      <c r="AE237" s="41"/>
      <c r="AR237" s="188" t="s">
        <v>532</v>
      </c>
      <c r="AT237" s="188" t="s">
        <v>331</v>
      </c>
      <c r="AU237" s="188" t="s">
        <v>79</v>
      </c>
      <c r="AY237" s="22" t="s">
        <v>328</v>
      </c>
      <c r="BE237" s="189">
        <f>IF(N237="základní",J237,0)</f>
        <v>0</v>
      </c>
      <c r="BF237" s="189">
        <f>IF(N237="snížená",J237,0)</f>
        <v>0</v>
      </c>
      <c r="BG237" s="189">
        <f>IF(N237="zákl. přenesená",J237,0)</f>
        <v>0</v>
      </c>
      <c r="BH237" s="189">
        <f>IF(N237="sníž. přenesená",J237,0)</f>
        <v>0</v>
      </c>
      <c r="BI237" s="189">
        <f>IF(N237="nulová",J237,0)</f>
        <v>0</v>
      </c>
      <c r="BJ237" s="22" t="s">
        <v>76</v>
      </c>
      <c r="BK237" s="189">
        <f>ROUND(I237*H237,2)</f>
        <v>0</v>
      </c>
      <c r="BL237" s="22" t="s">
        <v>532</v>
      </c>
      <c r="BM237" s="188" t="s">
        <v>2027</v>
      </c>
    </row>
    <row r="238" s="2" customFormat="1">
      <c r="A238" s="41"/>
      <c r="B238" s="42"/>
      <c r="C238" s="41"/>
      <c r="D238" s="190" t="s">
        <v>338</v>
      </c>
      <c r="E238" s="41"/>
      <c r="F238" s="191" t="s">
        <v>2028</v>
      </c>
      <c r="G238" s="41"/>
      <c r="H238" s="41"/>
      <c r="I238" s="192"/>
      <c r="J238" s="41"/>
      <c r="K238" s="41"/>
      <c r="L238" s="42"/>
      <c r="M238" s="193"/>
      <c r="N238" s="194"/>
      <c r="O238" s="75"/>
      <c r="P238" s="75"/>
      <c r="Q238" s="75"/>
      <c r="R238" s="75"/>
      <c r="S238" s="75"/>
      <c r="T238" s="76"/>
      <c r="U238" s="41"/>
      <c r="V238" s="41"/>
      <c r="W238" s="41"/>
      <c r="X238" s="41"/>
      <c r="Y238" s="41"/>
      <c r="Z238" s="41"/>
      <c r="AA238" s="41"/>
      <c r="AB238" s="41"/>
      <c r="AC238" s="41"/>
      <c r="AD238" s="41"/>
      <c r="AE238" s="41"/>
      <c r="AT238" s="22" t="s">
        <v>338</v>
      </c>
      <c r="AU238" s="22" t="s">
        <v>79</v>
      </c>
    </row>
    <row r="239" s="2" customFormat="1" ht="24.15" customHeight="1">
      <c r="A239" s="41"/>
      <c r="B239" s="176"/>
      <c r="C239" s="177" t="s">
        <v>631</v>
      </c>
      <c r="D239" s="177" t="s">
        <v>331</v>
      </c>
      <c r="E239" s="178" t="s">
        <v>2029</v>
      </c>
      <c r="F239" s="179" t="s">
        <v>2030</v>
      </c>
      <c r="G239" s="180" t="s">
        <v>334</v>
      </c>
      <c r="H239" s="181">
        <v>1</v>
      </c>
      <c r="I239" s="182"/>
      <c r="J239" s="183">
        <f>ROUND(I239*H239,2)</f>
        <v>0</v>
      </c>
      <c r="K239" s="179" t="s">
        <v>335</v>
      </c>
      <c r="L239" s="42"/>
      <c r="M239" s="184" t="s">
        <v>3</v>
      </c>
      <c r="N239" s="185" t="s">
        <v>40</v>
      </c>
      <c r="O239" s="75"/>
      <c r="P239" s="186">
        <f>O239*H239</f>
        <v>0</v>
      </c>
      <c r="Q239" s="186">
        <v>0</v>
      </c>
      <c r="R239" s="186">
        <f>Q239*H239</f>
        <v>0</v>
      </c>
      <c r="S239" s="186">
        <v>0.087999999999999995</v>
      </c>
      <c r="T239" s="187">
        <f>S239*H239</f>
        <v>0.087999999999999995</v>
      </c>
      <c r="U239" s="41"/>
      <c r="V239" s="41"/>
      <c r="W239" s="41"/>
      <c r="X239" s="41"/>
      <c r="Y239" s="41"/>
      <c r="Z239" s="41"/>
      <c r="AA239" s="41"/>
      <c r="AB239" s="41"/>
      <c r="AC239" s="41"/>
      <c r="AD239" s="41"/>
      <c r="AE239" s="41"/>
      <c r="AR239" s="188" t="s">
        <v>532</v>
      </c>
      <c r="AT239" s="188" t="s">
        <v>331</v>
      </c>
      <c r="AU239" s="188" t="s">
        <v>79</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532</v>
      </c>
      <c r="BM239" s="188" t="s">
        <v>2031</v>
      </c>
    </row>
    <row r="240" s="2" customFormat="1">
      <c r="A240" s="41"/>
      <c r="B240" s="42"/>
      <c r="C240" s="41"/>
      <c r="D240" s="190" t="s">
        <v>338</v>
      </c>
      <c r="E240" s="41"/>
      <c r="F240" s="191" t="s">
        <v>2032</v>
      </c>
      <c r="G240" s="41"/>
      <c r="H240" s="41"/>
      <c r="I240" s="192"/>
      <c r="J240" s="41"/>
      <c r="K240" s="41"/>
      <c r="L240" s="42"/>
      <c r="M240" s="193"/>
      <c r="N240" s="194"/>
      <c r="O240" s="75"/>
      <c r="P240" s="75"/>
      <c r="Q240" s="75"/>
      <c r="R240" s="75"/>
      <c r="S240" s="75"/>
      <c r="T240" s="76"/>
      <c r="U240" s="41"/>
      <c r="V240" s="41"/>
      <c r="W240" s="41"/>
      <c r="X240" s="41"/>
      <c r="Y240" s="41"/>
      <c r="Z240" s="41"/>
      <c r="AA240" s="41"/>
      <c r="AB240" s="41"/>
      <c r="AC240" s="41"/>
      <c r="AD240" s="41"/>
      <c r="AE240" s="41"/>
      <c r="AT240" s="22" t="s">
        <v>338</v>
      </c>
      <c r="AU240" s="22" t="s">
        <v>79</v>
      </c>
    </row>
    <row r="241" s="2" customFormat="1" ht="24.15" customHeight="1">
      <c r="A241" s="41"/>
      <c r="B241" s="176"/>
      <c r="C241" s="177" t="s">
        <v>638</v>
      </c>
      <c r="D241" s="177" t="s">
        <v>331</v>
      </c>
      <c r="E241" s="178" t="s">
        <v>2033</v>
      </c>
      <c r="F241" s="179" t="s">
        <v>2034</v>
      </c>
      <c r="G241" s="180" t="s">
        <v>1378</v>
      </c>
      <c r="H241" s="181">
        <v>100</v>
      </c>
      <c r="I241" s="182"/>
      <c r="J241" s="183">
        <f>ROUND(I241*H241,2)</f>
        <v>0</v>
      </c>
      <c r="K241" s="179" t="s">
        <v>335</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532</v>
      </c>
      <c r="AT241" s="188" t="s">
        <v>331</v>
      </c>
      <c r="AU241" s="188" t="s">
        <v>79</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532</v>
      </c>
      <c r="BM241" s="188" t="s">
        <v>2035</v>
      </c>
    </row>
    <row r="242" s="2" customFormat="1">
      <c r="A242" s="41"/>
      <c r="B242" s="42"/>
      <c r="C242" s="41"/>
      <c r="D242" s="190" t="s">
        <v>338</v>
      </c>
      <c r="E242" s="41"/>
      <c r="F242" s="191" t="s">
        <v>2036</v>
      </c>
      <c r="G242" s="41"/>
      <c r="H242" s="41"/>
      <c r="I242" s="192"/>
      <c r="J242" s="41"/>
      <c r="K242" s="41"/>
      <c r="L242" s="42"/>
      <c r="M242" s="193"/>
      <c r="N242" s="194"/>
      <c r="O242" s="75"/>
      <c r="P242" s="75"/>
      <c r="Q242" s="75"/>
      <c r="R242" s="75"/>
      <c r="S242" s="75"/>
      <c r="T242" s="76"/>
      <c r="U242" s="41"/>
      <c r="V242" s="41"/>
      <c r="W242" s="41"/>
      <c r="X242" s="41"/>
      <c r="Y242" s="41"/>
      <c r="Z242" s="41"/>
      <c r="AA242" s="41"/>
      <c r="AB242" s="41"/>
      <c r="AC242" s="41"/>
      <c r="AD242" s="41"/>
      <c r="AE242" s="41"/>
      <c r="AT242" s="22" t="s">
        <v>338</v>
      </c>
      <c r="AU242" s="22" t="s">
        <v>79</v>
      </c>
    </row>
    <row r="243" s="13" customFormat="1">
      <c r="A243" s="13"/>
      <c r="B243" s="201"/>
      <c r="C243" s="13"/>
      <c r="D243" s="195" t="s">
        <v>442</v>
      </c>
      <c r="E243" s="202" t="s">
        <v>3</v>
      </c>
      <c r="F243" s="203" t="s">
        <v>2037</v>
      </c>
      <c r="G243" s="13"/>
      <c r="H243" s="204">
        <v>100</v>
      </c>
      <c r="I243" s="205"/>
      <c r="J243" s="13"/>
      <c r="K243" s="13"/>
      <c r="L243" s="201"/>
      <c r="M243" s="206"/>
      <c r="N243" s="207"/>
      <c r="O243" s="207"/>
      <c r="P243" s="207"/>
      <c r="Q243" s="207"/>
      <c r="R243" s="207"/>
      <c r="S243" s="207"/>
      <c r="T243" s="208"/>
      <c r="U243" s="13"/>
      <c r="V243" s="13"/>
      <c r="W243" s="13"/>
      <c r="X243" s="13"/>
      <c r="Y243" s="13"/>
      <c r="Z243" s="13"/>
      <c r="AA243" s="13"/>
      <c r="AB243" s="13"/>
      <c r="AC243" s="13"/>
      <c r="AD243" s="13"/>
      <c r="AE243" s="13"/>
      <c r="AT243" s="202" t="s">
        <v>442</v>
      </c>
      <c r="AU243" s="202" t="s">
        <v>79</v>
      </c>
      <c r="AV243" s="13" t="s">
        <v>79</v>
      </c>
      <c r="AW243" s="13" t="s">
        <v>31</v>
      </c>
      <c r="AX243" s="13" t="s">
        <v>76</v>
      </c>
      <c r="AY243" s="202" t="s">
        <v>328</v>
      </c>
    </row>
    <row r="244" s="12" customFormat="1" ht="22.8" customHeight="1">
      <c r="A244" s="12"/>
      <c r="B244" s="163"/>
      <c r="C244" s="12"/>
      <c r="D244" s="164" t="s">
        <v>68</v>
      </c>
      <c r="E244" s="174" t="s">
        <v>2038</v>
      </c>
      <c r="F244" s="174" t="s">
        <v>2039</v>
      </c>
      <c r="G244" s="12"/>
      <c r="H244" s="12"/>
      <c r="I244" s="166"/>
      <c r="J244" s="175">
        <f>BK244</f>
        <v>0</v>
      </c>
      <c r="K244" s="12"/>
      <c r="L244" s="163"/>
      <c r="M244" s="168"/>
      <c r="N244" s="169"/>
      <c r="O244" s="169"/>
      <c r="P244" s="170">
        <f>SUM(P245:P289)</f>
        <v>0</v>
      </c>
      <c r="Q244" s="169"/>
      <c r="R244" s="170">
        <f>SUM(R245:R289)</f>
        <v>7.1723520000000001</v>
      </c>
      <c r="S244" s="169"/>
      <c r="T244" s="171">
        <f>SUM(T245:T289)</f>
        <v>95.433524500000004</v>
      </c>
      <c r="U244" s="12"/>
      <c r="V244" s="12"/>
      <c r="W244" s="12"/>
      <c r="X244" s="12"/>
      <c r="Y244" s="12"/>
      <c r="Z244" s="12"/>
      <c r="AA244" s="12"/>
      <c r="AB244" s="12"/>
      <c r="AC244" s="12"/>
      <c r="AD244" s="12"/>
      <c r="AE244" s="12"/>
      <c r="AR244" s="164" t="s">
        <v>76</v>
      </c>
      <c r="AT244" s="172" t="s">
        <v>68</v>
      </c>
      <c r="AU244" s="172" t="s">
        <v>76</v>
      </c>
      <c r="AY244" s="164" t="s">
        <v>328</v>
      </c>
      <c r="BK244" s="173">
        <f>SUM(BK245:BK289)</f>
        <v>0</v>
      </c>
    </row>
    <row r="245" s="2" customFormat="1" ht="37.8" customHeight="1">
      <c r="A245" s="41"/>
      <c r="B245" s="176"/>
      <c r="C245" s="177" t="s">
        <v>643</v>
      </c>
      <c r="D245" s="177" t="s">
        <v>331</v>
      </c>
      <c r="E245" s="178" t="s">
        <v>2040</v>
      </c>
      <c r="F245" s="179" t="s">
        <v>2041</v>
      </c>
      <c r="G245" s="180" t="s">
        <v>439</v>
      </c>
      <c r="H245" s="181">
        <v>248.779</v>
      </c>
      <c r="I245" s="182"/>
      <c r="J245" s="183">
        <f>ROUND(I245*H245,2)</f>
        <v>0</v>
      </c>
      <c r="K245" s="179" t="s">
        <v>335</v>
      </c>
      <c r="L245" s="42"/>
      <c r="M245" s="184" t="s">
        <v>3</v>
      </c>
      <c r="N245" s="185" t="s">
        <v>40</v>
      </c>
      <c r="O245" s="75"/>
      <c r="P245" s="186">
        <f>O245*H245</f>
        <v>0</v>
      </c>
      <c r="Q245" s="186">
        <v>0</v>
      </c>
      <c r="R245" s="186">
        <f>Q245*H245</f>
        <v>0</v>
      </c>
      <c r="S245" s="186">
        <v>0.050000000000000003</v>
      </c>
      <c r="T245" s="187">
        <f>S245*H245</f>
        <v>12.43895</v>
      </c>
      <c r="U245" s="41"/>
      <c r="V245" s="41"/>
      <c r="W245" s="41"/>
      <c r="X245" s="41"/>
      <c r="Y245" s="41"/>
      <c r="Z245" s="41"/>
      <c r="AA245" s="41"/>
      <c r="AB245" s="41"/>
      <c r="AC245" s="41"/>
      <c r="AD245" s="41"/>
      <c r="AE245" s="41"/>
      <c r="AR245" s="188" t="s">
        <v>113</v>
      </c>
      <c r="AT245" s="188" t="s">
        <v>331</v>
      </c>
      <c r="AU245" s="188" t="s">
        <v>79</v>
      </c>
      <c r="AY245" s="22" t="s">
        <v>328</v>
      </c>
      <c r="BE245" s="189">
        <f>IF(N245="základní",J245,0)</f>
        <v>0</v>
      </c>
      <c r="BF245" s="189">
        <f>IF(N245="snížená",J245,0)</f>
        <v>0</v>
      </c>
      <c r="BG245" s="189">
        <f>IF(N245="zákl. přenesená",J245,0)</f>
        <v>0</v>
      </c>
      <c r="BH245" s="189">
        <f>IF(N245="sníž. přenesená",J245,0)</f>
        <v>0</v>
      </c>
      <c r="BI245" s="189">
        <f>IF(N245="nulová",J245,0)</f>
        <v>0</v>
      </c>
      <c r="BJ245" s="22" t="s">
        <v>76</v>
      </c>
      <c r="BK245" s="189">
        <f>ROUND(I245*H245,2)</f>
        <v>0</v>
      </c>
      <c r="BL245" s="22" t="s">
        <v>113</v>
      </c>
      <c r="BM245" s="188" t="s">
        <v>2042</v>
      </c>
    </row>
    <row r="246" s="2" customFormat="1">
      <c r="A246" s="41"/>
      <c r="B246" s="42"/>
      <c r="C246" s="41"/>
      <c r="D246" s="190" t="s">
        <v>338</v>
      </c>
      <c r="E246" s="41"/>
      <c r="F246" s="191" t="s">
        <v>2043</v>
      </c>
      <c r="G246" s="41"/>
      <c r="H246" s="41"/>
      <c r="I246" s="192"/>
      <c r="J246" s="41"/>
      <c r="K246" s="41"/>
      <c r="L246" s="42"/>
      <c r="M246" s="193"/>
      <c r="N246" s="194"/>
      <c r="O246" s="75"/>
      <c r="P246" s="75"/>
      <c r="Q246" s="75"/>
      <c r="R246" s="75"/>
      <c r="S246" s="75"/>
      <c r="T246" s="76"/>
      <c r="U246" s="41"/>
      <c r="V246" s="41"/>
      <c r="W246" s="41"/>
      <c r="X246" s="41"/>
      <c r="Y246" s="41"/>
      <c r="Z246" s="41"/>
      <c r="AA246" s="41"/>
      <c r="AB246" s="41"/>
      <c r="AC246" s="41"/>
      <c r="AD246" s="41"/>
      <c r="AE246" s="41"/>
      <c r="AT246" s="22" t="s">
        <v>338</v>
      </c>
      <c r="AU246" s="22" t="s">
        <v>79</v>
      </c>
    </row>
    <row r="247" s="13" customFormat="1">
      <c r="A247" s="13"/>
      <c r="B247" s="201"/>
      <c r="C247" s="13"/>
      <c r="D247" s="195" t="s">
        <v>442</v>
      </c>
      <c r="E247" s="202" t="s">
        <v>3</v>
      </c>
      <c r="F247" s="203" t="s">
        <v>1824</v>
      </c>
      <c r="G247" s="13"/>
      <c r="H247" s="204">
        <v>104.773</v>
      </c>
      <c r="I247" s="205"/>
      <c r="J247" s="13"/>
      <c r="K247" s="13"/>
      <c r="L247" s="201"/>
      <c r="M247" s="206"/>
      <c r="N247" s="207"/>
      <c r="O247" s="207"/>
      <c r="P247" s="207"/>
      <c r="Q247" s="207"/>
      <c r="R247" s="207"/>
      <c r="S247" s="207"/>
      <c r="T247" s="208"/>
      <c r="U247" s="13"/>
      <c r="V247" s="13"/>
      <c r="W247" s="13"/>
      <c r="X247" s="13"/>
      <c r="Y247" s="13"/>
      <c r="Z247" s="13"/>
      <c r="AA247" s="13"/>
      <c r="AB247" s="13"/>
      <c r="AC247" s="13"/>
      <c r="AD247" s="13"/>
      <c r="AE247" s="13"/>
      <c r="AT247" s="202" t="s">
        <v>442</v>
      </c>
      <c r="AU247" s="202" t="s">
        <v>79</v>
      </c>
      <c r="AV247" s="13" t="s">
        <v>79</v>
      </c>
      <c r="AW247" s="13" t="s">
        <v>31</v>
      </c>
      <c r="AX247" s="13" t="s">
        <v>69</v>
      </c>
      <c r="AY247" s="202" t="s">
        <v>328</v>
      </c>
    </row>
    <row r="248" s="13" customFormat="1">
      <c r="A248" s="13"/>
      <c r="B248" s="201"/>
      <c r="C248" s="13"/>
      <c r="D248" s="195" t="s">
        <v>442</v>
      </c>
      <c r="E248" s="202" t="s">
        <v>3</v>
      </c>
      <c r="F248" s="203" t="s">
        <v>1827</v>
      </c>
      <c r="G248" s="13"/>
      <c r="H248" s="204">
        <v>17.594999999999999</v>
      </c>
      <c r="I248" s="205"/>
      <c r="J248" s="13"/>
      <c r="K248" s="13"/>
      <c r="L248" s="201"/>
      <c r="M248" s="206"/>
      <c r="N248" s="207"/>
      <c r="O248" s="207"/>
      <c r="P248" s="207"/>
      <c r="Q248" s="207"/>
      <c r="R248" s="207"/>
      <c r="S248" s="207"/>
      <c r="T248" s="208"/>
      <c r="U248" s="13"/>
      <c r="V248" s="13"/>
      <c r="W248" s="13"/>
      <c r="X248" s="13"/>
      <c r="Y248" s="13"/>
      <c r="Z248" s="13"/>
      <c r="AA248" s="13"/>
      <c r="AB248" s="13"/>
      <c r="AC248" s="13"/>
      <c r="AD248" s="13"/>
      <c r="AE248" s="13"/>
      <c r="AT248" s="202" t="s">
        <v>442</v>
      </c>
      <c r="AU248" s="202" t="s">
        <v>79</v>
      </c>
      <c r="AV248" s="13" t="s">
        <v>79</v>
      </c>
      <c r="AW248" s="13" t="s">
        <v>31</v>
      </c>
      <c r="AX248" s="13" t="s">
        <v>69</v>
      </c>
      <c r="AY248" s="202" t="s">
        <v>328</v>
      </c>
    </row>
    <row r="249" s="15" customFormat="1">
      <c r="A249" s="15"/>
      <c r="B249" s="217"/>
      <c r="C249" s="15"/>
      <c r="D249" s="195" t="s">
        <v>442</v>
      </c>
      <c r="E249" s="218" t="s">
        <v>3</v>
      </c>
      <c r="F249" s="219" t="s">
        <v>1903</v>
      </c>
      <c r="G249" s="15"/>
      <c r="H249" s="218" t="s">
        <v>3</v>
      </c>
      <c r="I249" s="220"/>
      <c r="J249" s="15"/>
      <c r="K249" s="15"/>
      <c r="L249" s="217"/>
      <c r="M249" s="221"/>
      <c r="N249" s="222"/>
      <c r="O249" s="222"/>
      <c r="P249" s="222"/>
      <c r="Q249" s="222"/>
      <c r="R249" s="222"/>
      <c r="S249" s="222"/>
      <c r="T249" s="223"/>
      <c r="U249" s="15"/>
      <c r="V249" s="15"/>
      <c r="W249" s="15"/>
      <c r="X249" s="15"/>
      <c r="Y249" s="15"/>
      <c r="Z249" s="15"/>
      <c r="AA249" s="15"/>
      <c r="AB249" s="15"/>
      <c r="AC249" s="15"/>
      <c r="AD249" s="15"/>
      <c r="AE249" s="15"/>
      <c r="AT249" s="218" t="s">
        <v>442</v>
      </c>
      <c r="AU249" s="218" t="s">
        <v>79</v>
      </c>
      <c r="AV249" s="15" t="s">
        <v>76</v>
      </c>
      <c r="AW249" s="15" t="s">
        <v>31</v>
      </c>
      <c r="AX249" s="15" t="s">
        <v>69</v>
      </c>
      <c r="AY249" s="218" t="s">
        <v>328</v>
      </c>
    </row>
    <row r="250" s="13" customFormat="1">
      <c r="A250" s="13"/>
      <c r="B250" s="201"/>
      <c r="C250" s="13"/>
      <c r="D250" s="195" t="s">
        <v>442</v>
      </c>
      <c r="E250" s="202" t="s">
        <v>3</v>
      </c>
      <c r="F250" s="203" t="s">
        <v>1904</v>
      </c>
      <c r="G250" s="13"/>
      <c r="H250" s="204">
        <v>126.411</v>
      </c>
      <c r="I250" s="205"/>
      <c r="J250" s="13"/>
      <c r="K250" s="13"/>
      <c r="L250" s="201"/>
      <c r="M250" s="206"/>
      <c r="N250" s="207"/>
      <c r="O250" s="207"/>
      <c r="P250" s="207"/>
      <c r="Q250" s="207"/>
      <c r="R250" s="207"/>
      <c r="S250" s="207"/>
      <c r="T250" s="208"/>
      <c r="U250" s="13"/>
      <c r="V250" s="13"/>
      <c r="W250" s="13"/>
      <c r="X250" s="13"/>
      <c r="Y250" s="13"/>
      <c r="Z250" s="13"/>
      <c r="AA250" s="13"/>
      <c r="AB250" s="13"/>
      <c r="AC250" s="13"/>
      <c r="AD250" s="13"/>
      <c r="AE250" s="13"/>
      <c r="AT250" s="202" t="s">
        <v>442</v>
      </c>
      <c r="AU250" s="202" t="s">
        <v>79</v>
      </c>
      <c r="AV250" s="13" t="s">
        <v>79</v>
      </c>
      <c r="AW250" s="13" t="s">
        <v>31</v>
      </c>
      <c r="AX250" s="13" t="s">
        <v>69</v>
      </c>
      <c r="AY250" s="202" t="s">
        <v>328</v>
      </c>
    </row>
    <row r="251" s="14" customFormat="1">
      <c r="A251" s="14"/>
      <c r="B251" s="209"/>
      <c r="C251" s="14"/>
      <c r="D251" s="195" t="s">
        <v>442</v>
      </c>
      <c r="E251" s="210" t="s">
        <v>3</v>
      </c>
      <c r="F251" s="211" t="s">
        <v>452</v>
      </c>
      <c r="G251" s="14"/>
      <c r="H251" s="212">
        <v>248.779</v>
      </c>
      <c r="I251" s="213"/>
      <c r="J251" s="14"/>
      <c r="K251" s="14"/>
      <c r="L251" s="209"/>
      <c r="M251" s="214"/>
      <c r="N251" s="215"/>
      <c r="O251" s="215"/>
      <c r="P251" s="215"/>
      <c r="Q251" s="215"/>
      <c r="R251" s="215"/>
      <c r="S251" s="215"/>
      <c r="T251" s="216"/>
      <c r="U251" s="14"/>
      <c r="V251" s="14"/>
      <c r="W251" s="14"/>
      <c r="X251" s="14"/>
      <c r="Y251" s="14"/>
      <c r="Z251" s="14"/>
      <c r="AA251" s="14"/>
      <c r="AB251" s="14"/>
      <c r="AC251" s="14"/>
      <c r="AD251" s="14"/>
      <c r="AE251" s="14"/>
      <c r="AT251" s="210" t="s">
        <v>442</v>
      </c>
      <c r="AU251" s="210" t="s">
        <v>79</v>
      </c>
      <c r="AV251" s="14" t="s">
        <v>113</v>
      </c>
      <c r="AW251" s="14" t="s">
        <v>31</v>
      </c>
      <c r="AX251" s="14" t="s">
        <v>76</v>
      </c>
      <c r="AY251" s="210" t="s">
        <v>328</v>
      </c>
    </row>
    <row r="252" s="2" customFormat="1" ht="49.05" customHeight="1">
      <c r="A252" s="41"/>
      <c r="B252" s="176"/>
      <c r="C252" s="177" t="s">
        <v>649</v>
      </c>
      <c r="D252" s="177" t="s">
        <v>331</v>
      </c>
      <c r="E252" s="178" t="s">
        <v>2044</v>
      </c>
      <c r="F252" s="179" t="s">
        <v>2045</v>
      </c>
      <c r="G252" s="180" t="s">
        <v>439</v>
      </c>
      <c r="H252" s="181">
        <v>126.411</v>
      </c>
      <c r="I252" s="182"/>
      <c r="J252" s="183">
        <f>ROUND(I252*H252,2)</f>
        <v>0</v>
      </c>
      <c r="K252" s="179" t="s">
        <v>335</v>
      </c>
      <c r="L252" s="42"/>
      <c r="M252" s="184" t="s">
        <v>3</v>
      </c>
      <c r="N252" s="185" t="s">
        <v>40</v>
      </c>
      <c r="O252" s="75"/>
      <c r="P252" s="186">
        <f>O252*H252</f>
        <v>0</v>
      </c>
      <c r="Q252" s="186">
        <v>0</v>
      </c>
      <c r="R252" s="186">
        <f>Q252*H252</f>
        <v>0</v>
      </c>
      <c r="S252" s="186">
        <v>0.037499999999999999</v>
      </c>
      <c r="T252" s="187">
        <f>S252*H252</f>
        <v>4.7404124999999997</v>
      </c>
      <c r="U252" s="41"/>
      <c r="V252" s="41"/>
      <c r="W252" s="41"/>
      <c r="X252" s="41"/>
      <c r="Y252" s="41"/>
      <c r="Z252" s="41"/>
      <c r="AA252" s="41"/>
      <c r="AB252" s="41"/>
      <c r="AC252" s="41"/>
      <c r="AD252" s="41"/>
      <c r="AE252" s="41"/>
      <c r="AR252" s="188" t="s">
        <v>113</v>
      </c>
      <c r="AT252" s="188" t="s">
        <v>331</v>
      </c>
      <c r="AU252" s="188" t="s">
        <v>79</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113</v>
      </c>
      <c r="BM252" s="188" t="s">
        <v>2046</v>
      </c>
    </row>
    <row r="253" s="2" customFormat="1">
      <c r="A253" s="41"/>
      <c r="B253" s="42"/>
      <c r="C253" s="41"/>
      <c r="D253" s="190" t="s">
        <v>338</v>
      </c>
      <c r="E253" s="41"/>
      <c r="F253" s="191" t="s">
        <v>2047</v>
      </c>
      <c r="G253" s="41"/>
      <c r="H253" s="41"/>
      <c r="I253" s="192"/>
      <c r="J253" s="41"/>
      <c r="K253" s="41"/>
      <c r="L253" s="42"/>
      <c r="M253" s="193"/>
      <c r="N253" s="194"/>
      <c r="O253" s="75"/>
      <c r="P253" s="75"/>
      <c r="Q253" s="75"/>
      <c r="R253" s="75"/>
      <c r="S253" s="75"/>
      <c r="T253" s="76"/>
      <c r="U253" s="41"/>
      <c r="V253" s="41"/>
      <c r="W253" s="41"/>
      <c r="X253" s="41"/>
      <c r="Y253" s="41"/>
      <c r="Z253" s="41"/>
      <c r="AA253" s="41"/>
      <c r="AB253" s="41"/>
      <c r="AC253" s="41"/>
      <c r="AD253" s="41"/>
      <c r="AE253" s="41"/>
      <c r="AT253" s="22" t="s">
        <v>338</v>
      </c>
      <c r="AU253" s="22" t="s">
        <v>79</v>
      </c>
    </row>
    <row r="254" s="15" customFormat="1">
      <c r="A254" s="15"/>
      <c r="B254" s="217"/>
      <c r="C254" s="15"/>
      <c r="D254" s="195" t="s">
        <v>442</v>
      </c>
      <c r="E254" s="218" t="s">
        <v>3</v>
      </c>
      <c r="F254" s="219" t="s">
        <v>1903</v>
      </c>
      <c r="G254" s="15"/>
      <c r="H254" s="218" t="s">
        <v>3</v>
      </c>
      <c r="I254" s="220"/>
      <c r="J254" s="15"/>
      <c r="K254" s="15"/>
      <c r="L254" s="217"/>
      <c r="M254" s="221"/>
      <c r="N254" s="222"/>
      <c r="O254" s="222"/>
      <c r="P254" s="222"/>
      <c r="Q254" s="222"/>
      <c r="R254" s="222"/>
      <c r="S254" s="222"/>
      <c r="T254" s="223"/>
      <c r="U254" s="15"/>
      <c r="V254" s="15"/>
      <c r="W254" s="15"/>
      <c r="X254" s="15"/>
      <c r="Y254" s="15"/>
      <c r="Z254" s="15"/>
      <c r="AA254" s="15"/>
      <c r="AB254" s="15"/>
      <c r="AC254" s="15"/>
      <c r="AD254" s="15"/>
      <c r="AE254" s="15"/>
      <c r="AT254" s="218" t="s">
        <v>442</v>
      </c>
      <c r="AU254" s="218" t="s">
        <v>79</v>
      </c>
      <c r="AV254" s="15" t="s">
        <v>76</v>
      </c>
      <c r="AW254" s="15" t="s">
        <v>31</v>
      </c>
      <c r="AX254" s="15" t="s">
        <v>69</v>
      </c>
      <c r="AY254" s="218" t="s">
        <v>328</v>
      </c>
    </row>
    <row r="255" s="13" customFormat="1">
      <c r="A255" s="13"/>
      <c r="B255" s="201"/>
      <c r="C255" s="13"/>
      <c r="D255" s="195" t="s">
        <v>442</v>
      </c>
      <c r="E255" s="202" t="s">
        <v>3</v>
      </c>
      <c r="F255" s="203" t="s">
        <v>1904</v>
      </c>
      <c r="G255" s="13"/>
      <c r="H255" s="204">
        <v>126.411</v>
      </c>
      <c r="I255" s="205"/>
      <c r="J255" s="13"/>
      <c r="K255" s="13"/>
      <c r="L255" s="201"/>
      <c r="M255" s="206"/>
      <c r="N255" s="207"/>
      <c r="O255" s="207"/>
      <c r="P255" s="207"/>
      <c r="Q255" s="207"/>
      <c r="R255" s="207"/>
      <c r="S255" s="207"/>
      <c r="T255" s="208"/>
      <c r="U255" s="13"/>
      <c r="V255" s="13"/>
      <c r="W255" s="13"/>
      <c r="X255" s="13"/>
      <c r="Y255" s="13"/>
      <c r="Z255" s="13"/>
      <c r="AA255" s="13"/>
      <c r="AB255" s="13"/>
      <c r="AC255" s="13"/>
      <c r="AD255" s="13"/>
      <c r="AE255" s="13"/>
      <c r="AT255" s="202" t="s">
        <v>442</v>
      </c>
      <c r="AU255" s="202" t="s">
        <v>79</v>
      </c>
      <c r="AV255" s="13" t="s">
        <v>79</v>
      </c>
      <c r="AW255" s="13" t="s">
        <v>31</v>
      </c>
      <c r="AX255" s="13" t="s">
        <v>76</v>
      </c>
      <c r="AY255" s="202" t="s">
        <v>328</v>
      </c>
    </row>
    <row r="256" s="2" customFormat="1" ht="33" customHeight="1">
      <c r="A256" s="41"/>
      <c r="B256" s="176"/>
      <c r="C256" s="177" t="s">
        <v>654</v>
      </c>
      <c r="D256" s="177" t="s">
        <v>331</v>
      </c>
      <c r="E256" s="178" t="s">
        <v>2048</v>
      </c>
      <c r="F256" s="179" t="s">
        <v>2049</v>
      </c>
      <c r="G256" s="180" t="s">
        <v>439</v>
      </c>
      <c r="H256" s="181">
        <v>149.42400000000001</v>
      </c>
      <c r="I256" s="182"/>
      <c r="J256" s="183">
        <f>ROUND(I256*H256,2)</f>
        <v>0</v>
      </c>
      <c r="K256" s="179" t="s">
        <v>335</v>
      </c>
      <c r="L256" s="42"/>
      <c r="M256" s="184" t="s">
        <v>3</v>
      </c>
      <c r="N256" s="185" t="s">
        <v>40</v>
      </c>
      <c r="O256" s="75"/>
      <c r="P256" s="186">
        <f>O256*H256</f>
        <v>0</v>
      </c>
      <c r="Q256" s="186">
        <v>0</v>
      </c>
      <c r="R256" s="186">
        <f>Q256*H256</f>
        <v>0</v>
      </c>
      <c r="S256" s="186">
        <v>0.050000000000000003</v>
      </c>
      <c r="T256" s="187">
        <f>S256*H256</f>
        <v>7.4712000000000005</v>
      </c>
      <c r="U256" s="41"/>
      <c r="V256" s="41"/>
      <c r="W256" s="41"/>
      <c r="X256" s="41"/>
      <c r="Y256" s="41"/>
      <c r="Z256" s="41"/>
      <c r="AA256" s="41"/>
      <c r="AB256" s="41"/>
      <c r="AC256" s="41"/>
      <c r="AD256" s="41"/>
      <c r="AE256" s="41"/>
      <c r="AR256" s="188" t="s">
        <v>113</v>
      </c>
      <c r="AT256" s="188" t="s">
        <v>331</v>
      </c>
      <c r="AU256" s="188" t="s">
        <v>79</v>
      </c>
      <c r="AY256" s="22" t="s">
        <v>328</v>
      </c>
      <c r="BE256" s="189">
        <f>IF(N256="základní",J256,0)</f>
        <v>0</v>
      </c>
      <c r="BF256" s="189">
        <f>IF(N256="snížená",J256,0)</f>
        <v>0</v>
      </c>
      <c r="BG256" s="189">
        <f>IF(N256="zákl. přenesená",J256,0)</f>
        <v>0</v>
      </c>
      <c r="BH256" s="189">
        <f>IF(N256="sníž. přenesená",J256,0)</f>
        <v>0</v>
      </c>
      <c r="BI256" s="189">
        <f>IF(N256="nulová",J256,0)</f>
        <v>0</v>
      </c>
      <c r="BJ256" s="22" t="s">
        <v>76</v>
      </c>
      <c r="BK256" s="189">
        <f>ROUND(I256*H256,2)</f>
        <v>0</v>
      </c>
      <c r="BL256" s="22" t="s">
        <v>113</v>
      </c>
      <c r="BM256" s="188" t="s">
        <v>2050</v>
      </c>
    </row>
    <row r="257" s="2" customFormat="1">
      <c r="A257" s="41"/>
      <c r="B257" s="42"/>
      <c r="C257" s="41"/>
      <c r="D257" s="190" t="s">
        <v>338</v>
      </c>
      <c r="E257" s="41"/>
      <c r="F257" s="191" t="s">
        <v>2051</v>
      </c>
      <c r="G257" s="41"/>
      <c r="H257" s="41"/>
      <c r="I257" s="192"/>
      <c r="J257" s="41"/>
      <c r="K257" s="41"/>
      <c r="L257" s="42"/>
      <c r="M257" s="193"/>
      <c r="N257" s="194"/>
      <c r="O257" s="75"/>
      <c r="P257" s="75"/>
      <c r="Q257" s="75"/>
      <c r="R257" s="75"/>
      <c r="S257" s="75"/>
      <c r="T257" s="76"/>
      <c r="U257" s="41"/>
      <c r="V257" s="41"/>
      <c r="W257" s="41"/>
      <c r="X257" s="41"/>
      <c r="Y257" s="41"/>
      <c r="Z257" s="41"/>
      <c r="AA257" s="41"/>
      <c r="AB257" s="41"/>
      <c r="AC257" s="41"/>
      <c r="AD257" s="41"/>
      <c r="AE257" s="41"/>
      <c r="AT257" s="22" t="s">
        <v>338</v>
      </c>
      <c r="AU257" s="22" t="s">
        <v>79</v>
      </c>
    </row>
    <row r="258" s="15" customFormat="1">
      <c r="A258" s="15"/>
      <c r="B258" s="217"/>
      <c r="C258" s="15"/>
      <c r="D258" s="195" t="s">
        <v>442</v>
      </c>
      <c r="E258" s="218" t="s">
        <v>3</v>
      </c>
      <c r="F258" s="219" t="s">
        <v>2052</v>
      </c>
      <c r="G258" s="15"/>
      <c r="H258" s="218" t="s">
        <v>3</v>
      </c>
      <c r="I258" s="220"/>
      <c r="J258" s="15"/>
      <c r="K258" s="15"/>
      <c r="L258" s="217"/>
      <c r="M258" s="221"/>
      <c r="N258" s="222"/>
      <c r="O258" s="222"/>
      <c r="P258" s="222"/>
      <c r="Q258" s="222"/>
      <c r="R258" s="222"/>
      <c r="S258" s="222"/>
      <c r="T258" s="223"/>
      <c r="U258" s="15"/>
      <c r="V258" s="15"/>
      <c r="W258" s="15"/>
      <c r="X258" s="15"/>
      <c r="Y258" s="15"/>
      <c r="Z258" s="15"/>
      <c r="AA258" s="15"/>
      <c r="AB258" s="15"/>
      <c r="AC258" s="15"/>
      <c r="AD258" s="15"/>
      <c r="AE258" s="15"/>
      <c r="AT258" s="218" t="s">
        <v>442</v>
      </c>
      <c r="AU258" s="218" t="s">
        <v>79</v>
      </c>
      <c r="AV258" s="15" t="s">
        <v>76</v>
      </c>
      <c r="AW258" s="15" t="s">
        <v>31</v>
      </c>
      <c r="AX258" s="15" t="s">
        <v>69</v>
      </c>
      <c r="AY258" s="218" t="s">
        <v>328</v>
      </c>
    </row>
    <row r="259" s="13" customFormat="1">
      <c r="A259" s="13"/>
      <c r="B259" s="201"/>
      <c r="C259" s="13"/>
      <c r="D259" s="195" t="s">
        <v>442</v>
      </c>
      <c r="E259" s="202" t="s">
        <v>3</v>
      </c>
      <c r="F259" s="203" t="s">
        <v>2053</v>
      </c>
      <c r="G259" s="13"/>
      <c r="H259" s="204">
        <v>149.42400000000001</v>
      </c>
      <c r="I259" s="205"/>
      <c r="J259" s="13"/>
      <c r="K259" s="13"/>
      <c r="L259" s="201"/>
      <c r="M259" s="206"/>
      <c r="N259" s="207"/>
      <c r="O259" s="207"/>
      <c r="P259" s="207"/>
      <c r="Q259" s="207"/>
      <c r="R259" s="207"/>
      <c r="S259" s="207"/>
      <c r="T259" s="208"/>
      <c r="U259" s="13"/>
      <c r="V259" s="13"/>
      <c r="W259" s="13"/>
      <c r="X259" s="13"/>
      <c r="Y259" s="13"/>
      <c r="Z259" s="13"/>
      <c r="AA259" s="13"/>
      <c r="AB259" s="13"/>
      <c r="AC259" s="13"/>
      <c r="AD259" s="13"/>
      <c r="AE259" s="13"/>
      <c r="AT259" s="202" t="s">
        <v>442</v>
      </c>
      <c r="AU259" s="202" t="s">
        <v>79</v>
      </c>
      <c r="AV259" s="13" t="s">
        <v>79</v>
      </c>
      <c r="AW259" s="13" t="s">
        <v>31</v>
      </c>
      <c r="AX259" s="13" t="s">
        <v>76</v>
      </c>
      <c r="AY259" s="202" t="s">
        <v>328</v>
      </c>
    </row>
    <row r="260" s="2" customFormat="1" ht="24.15" customHeight="1">
      <c r="A260" s="41"/>
      <c r="B260" s="176"/>
      <c r="C260" s="177" t="s">
        <v>661</v>
      </c>
      <c r="D260" s="177" t="s">
        <v>331</v>
      </c>
      <c r="E260" s="178" t="s">
        <v>2054</v>
      </c>
      <c r="F260" s="179" t="s">
        <v>2055</v>
      </c>
      <c r="G260" s="180" t="s">
        <v>439</v>
      </c>
      <c r="H260" s="181">
        <v>149.42400000000001</v>
      </c>
      <c r="I260" s="182"/>
      <c r="J260" s="183">
        <f>ROUND(I260*H260,2)</f>
        <v>0</v>
      </c>
      <c r="K260" s="179" t="s">
        <v>335</v>
      </c>
      <c r="L260" s="42"/>
      <c r="M260" s="184" t="s">
        <v>3</v>
      </c>
      <c r="N260" s="185" t="s">
        <v>40</v>
      </c>
      <c r="O260" s="75"/>
      <c r="P260" s="186">
        <f>O260*H260</f>
        <v>0</v>
      </c>
      <c r="Q260" s="186">
        <v>0.048000000000000001</v>
      </c>
      <c r="R260" s="186">
        <f>Q260*H260</f>
        <v>7.1723520000000001</v>
      </c>
      <c r="S260" s="186">
        <v>0.048000000000000001</v>
      </c>
      <c r="T260" s="187">
        <f>S260*H260</f>
        <v>7.1723520000000001</v>
      </c>
      <c r="U260" s="41"/>
      <c r="V260" s="41"/>
      <c r="W260" s="41"/>
      <c r="X260" s="41"/>
      <c r="Y260" s="41"/>
      <c r="Z260" s="41"/>
      <c r="AA260" s="41"/>
      <c r="AB260" s="41"/>
      <c r="AC260" s="41"/>
      <c r="AD260" s="41"/>
      <c r="AE260" s="41"/>
      <c r="AR260" s="188" t="s">
        <v>113</v>
      </c>
      <c r="AT260" s="188" t="s">
        <v>331</v>
      </c>
      <c r="AU260" s="188" t="s">
        <v>79</v>
      </c>
      <c r="AY260" s="22" t="s">
        <v>328</v>
      </c>
      <c r="BE260" s="189">
        <f>IF(N260="základní",J260,0)</f>
        <v>0</v>
      </c>
      <c r="BF260" s="189">
        <f>IF(N260="snížená",J260,0)</f>
        <v>0</v>
      </c>
      <c r="BG260" s="189">
        <f>IF(N260="zákl. přenesená",J260,0)</f>
        <v>0</v>
      </c>
      <c r="BH260" s="189">
        <f>IF(N260="sníž. přenesená",J260,0)</f>
        <v>0</v>
      </c>
      <c r="BI260" s="189">
        <f>IF(N260="nulová",J260,0)</f>
        <v>0</v>
      </c>
      <c r="BJ260" s="22" t="s">
        <v>76</v>
      </c>
      <c r="BK260" s="189">
        <f>ROUND(I260*H260,2)</f>
        <v>0</v>
      </c>
      <c r="BL260" s="22" t="s">
        <v>113</v>
      </c>
      <c r="BM260" s="188" t="s">
        <v>2056</v>
      </c>
    </row>
    <row r="261" s="2" customFormat="1">
      <c r="A261" s="41"/>
      <c r="B261" s="42"/>
      <c r="C261" s="41"/>
      <c r="D261" s="190" t="s">
        <v>338</v>
      </c>
      <c r="E261" s="41"/>
      <c r="F261" s="191" t="s">
        <v>2057</v>
      </c>
      <c r="G261" s="41"/>
      <c r="H261" s="41"/>
      <c r="I261" s="192"/>
      <c r="J261" s="41"/>
      <c r="K261" s="41"/>
      <c r="L261" s="42"/>
      <c r="M261" s="193"/>
      <c r="N261" s="194"/>
      <c r="O261" s="75"/>
      <c r="P261" s="75"/>
      <c r="Q261" s="75"/>
      <c r="R261" s="75"/>
      <c r="S261" s="75"/>
      <c r="T261" s="76"/>
      <c r="U261" s="41"/>
      <c r="V261" s="41"/>
      <c r="W261" s="41"/>
      <c r="X261" s="41"/>
      <c r="Y261" s="41"/>
      <c r="Z261" s="41"/>
      <c r="AA261" s="41"/>
      <c r="AB261" s="41"/>
      <c r="AC261" s="41"/>
      <c r="AD261" s="41"/>
      <c r="AE261" s="41"/>
      <c r="AT261" s="22" t="s">
        <v>338</v>
      </c>
      <c r="AU261" s="22" t="s">
        <v>79</v>
      </c>
    </row>
    <row r="262" s="13" customFormat="1">
      <c r="A262" s="13"/>
      <c r="B262" s="201"/>
      <c r="C262" s="13"/>
      <c r="D262" s="195" t="s">
        <v>442</v>
      </c>
      <c r="E262" s="202" t="s">
        <v>3</v>
      </c>
      <c r="F262" s="203" t="s">
        <v>2053</v>
      </c>
      <c r="G262" s="13"/>
      <c r="H262" s="204">
        <v>149.42400000000001</v>
      </c>
      <c r="I262" s="205"/>
      <c r="J262" s="13"/>
      <c r="K262" s="13"/>
      <c r="L262" s="201"/>
      <c r="M262" s="206"/>
      <c r="N262" s="207"/>
      <c r="O262" s="207"/>
      <c r="P262" s="207"/>
      <c r="Q262" s="207"/>
      <c r="R262" s="207"/>
      <c r="S262" s="207"/>
      <c r="T262" s="208"/>
      <c r="U262" s="13"/>
      <c r="V262" s="13"/>
      <c r="W262" s="13"/>
      <c r="X262" s="13"/>
      <c r="Y262" s="13"/>
      <c r="Z262" s="13"/>
      <c r="AA262" s="13"/>
      <c r="AB262" s="13"/>
      <c r="AC262" s="13"/>
      <c r="AD262" s="13"/>
      <c r="AE262" s="13"/>
      <c r="AT262" s="202" t="s">
        <v>442</v>
      </c>
      <c r="AU262" s="202" t="s">
        <v>79</v>
      </c>
      <c r="AV262" s="13" t="s">
        <v>79</v>
      </c>
      <c r="AW262" s="13" t="s">
        <v>31</v>
      </c>
      <c r="AX262" s="13" t="s">
        <v>76</v>
      </c>
      <c r="AY262" s="202" t="s">
        <v>328</v>
      </c>
    </row>
    <row r="263" s="2" customFormat="1" ht="44.25" customHeight="1">
      <c r="A263" s="41"/>
      <c r="B263" s="176"/>
      <c r="C263" s="177" t="s">
        <v>666</v>
      </c>
      <c r="D263" s="177" t="s">
        <v>331</v>
      </c>
      <c r="E263" s="178" t="s">
        <v>2058</v>
      </c>
      <c r="F263" s="179" t="s">
        <v>2059</v>
      </c>
      <c r="G263" s="180" t="s">
        <v>439</v>
      </c>
      <c r="H263" s="181">
        <v>695.03300000000002</v>
      </c>
      <c r="I263" s="182"/>
      <c r="J263" s="183">
        <f>ROUND(I263*H263,2)</f>
        <v>0</v>
      </c>
      <c r="K263" s="179" t="s">
        <v>335</v>
      </c>
      <c r="L263" s="42"/>
      <c r="M263" s="184" t="s">
        <v>3</v>
      </c>
      <c r="N263" s="185" t="s">
        <v>40</v>
      </c>
      <c r="O263" s="75"/>
      <c r="P263" s="186">
        <f>O263*H263</f>
        <v>0</v>
      </c>
      <c r="Q263" s="186">
        <v>0</v>
      </c>
      <c r="R263" s="186">
        <f>Q263*H263</f>
        <v>0</v>
      </c>
      <c r="S263" s="186">
        <v>0.045999999999999999</v>
      </c>
      <c r="T263" s="187">
        <f>S263*H263</f>
        <v>31.971518</v>
      </c>
      <c r="U263" s="41"/>
      <c r="V263" s="41"/>
      <c r="W263" s="41"/>
      <c r="X263" s="41"/>
      <c r="Y263" s="41"/>
      <c r="Z263" s="41"/>
      <c r="AA263" s="41"/>
      <c r="AB263" s="41"/>
      <c r="AC263" s="41"/>
      <c r="AD263" s="41"/>
      <c r="AE263" s="41"/>
      <c r="AR263" s="188" t="s">
        <v>113</v>
      </c>
      <c r="AT263" s="188" t="s">
        <v>331</v>
      </c>
      <c r="AU263" s="188" t="s">
        <v>79</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113</v>
      </c>
      <c r="BM263" s="188" t="s">
        <v>2060</v>
      </c>
    </row>
    <row r="264" s="2" customFormat="1">
      <c r="A264" s="41"/>
      <c r="B264" s="42"/>
      <c r="C264" s="41"/>
      <c r="D264" s="190" t="s">
        <v>338</v>
      </c>
      <c r="E264" s="41"/>
      <c r="F264" s="191" t="s">
        <v>2061</v>
      </c>
      <c r="G264" s="41"/>
      <c r="H264" s="41"/>
      <c r="I264" s="192"/>
      <c r="J264" s="41"/>
      <c r="K264" s="41"/>
      <c r="L264" s="42"/>
      <c r="M264" s="193"/>
      <c r="N264" s="194"/>
      <c r="O264" s="75"/>
      <c r="P264" s="75"/>
      <c r="Q264" s="75"/>
      <c r="R264" s="75"/>
      <c r="S264" s="75"/>
      <c r="T264" s="76"/>
      <c r="U264" s="41"/>
      <c r="V264" s="41"/>
      <c r="W264" s="41"/>
      <c r="X264" s="41"/>
      <c r="Y264" s="41"/>
      <c r="Z264" s="41"/>
      <c r="AA264" s="41"/>
      <c r="AB264" s="41"/>
      <c r="AC264" s="41"/>
      <c r="AD264" s="41"/>
      <c r="AE264" s="41"/>
      <c r="AT264" s="22" t="s">
        <v>338</v>
      </c>
      <c r="AU264" s="22" t="s">
        <v>79</v>
      </c>
    </row>
    <row r="265" s="15" customFormat="1">
      <c r="A265" s="15"/>
      <c r="B265" s="217"/>
      <c r="C265" s="15"/>
      <c r="D265" s="195" t="s">
        <v>442</v>
      </c>
      <c r="E265" s="218" t="s">
        <v>3</v>
      </c>
      <c r="F265" s="219" t="s">
        <v>2062</v>
      </c>
      <c r="G265" s="15"/>
      <c r="H265" s="218" t="s">
        <v>3</v>
      </c>
      <c r="I265" s="220"/>
      <c r="J265" s="15"/>
      <c r="K265" s="15"/>
      <c r="L265" s="217"/>
      <c r="M265" s="221"/>
      <c r="N265" s="222"/>
      <c r="O265" s="222"/>
      <c r="P265" s="222"/>
      <c r="Q265" s="222"/>
      <c r="R265" s="222"/>
      <c r="S265" s="222"/>
      <c r="T265" s="223"/>
      <c r="U265" s="15"/>
      <c r="V265" s="15"/>
      <c r="W265" s="15"/>
      <c r="X265" s="15"/>
      <c r="Y265" s="15"/>
      <c r="Z265" s="15"/>
      <c r="AA265" s="15"/>
      <c r="AB265" s="15"/>
      <c r="AC265" s="15"/>
      <c r="AD265" s="15"/>
      <c r="AE265" s="15"/>
      <c r="AT265" s="218" t="s">
        <v>442</v>
      </c>
      <c r="AU265" s="218" t="s">
        <v>79</v>
      </c>
      <c r="AV265" s="15" t="s">
        <v>76</v>
      </c>
      <c r="AW265" s="15" t="s">
        <v>31</v>
      </c>
      <c r="AX265" s="15" t="s">
        <v>69</v>
      </c>
      <c r="AY265" s="218" t="s">
        <v>328</v>
      </c>
    </row>
    <row r="266" s="15" customFormat="1">
      <c r="A266" s="15"/>
      <c r="B266" s="217"/>
      <c r="C266" s="15"/>
      <c r="D266" s="195" t="s">
        <v>442</v>
      </c>
      <c r="E266" s="218" t="s">
        <v>3</v>
      </c>
      <c r="F266" s="219" t="s">
        <v>2063</v>
      </c>
      <c r="G266" s="15"/>
      <c r="H266" s="218" t="s">
        <v>3</v>
      </c>
      <c r="I266" s="220"/>
      <c r="J266" s="15"/>
      <c r="K266" s="15"/>
      <c r="L266" s="217"/>
      <c r="M266" s="221"/>
      <c r="N266" s="222"/>
      <c r="O266" s="222"/>
      <c r="P266" s="222"/>
      <c r="Q266" s="222"/>
      <c r="R266" s="222"/>
      <c r="S266" s="222"/>
      <c r="T266" s="223"/>
      <c r="U266" s="15"/>
      <c r="V266" s="15"/>
      <c r="W266" s="15"/>
      <c r="X266" s="15"/>
      <c r="Y266" s="15"/>
      <c r="Z266" s="15"/>
      <c r="AA266" s="15"/>
      <c r="AB266" s="15"/>
      <c r="AC266" s="15"/>
      <c r="AD266" s="15"/>
      <c r="AE266" s="15"/>
      <c r="AT266" s="218" t="s">
        <v>442</v>
      </c>
      <c r="AU266" s="218" t="s">
        <v>79</v>
      </c>
      <c r="AV266" s="15" t="s">
        <v>76</v>
      </c>
      <c r="AW266" s="15" t="s">
        <v>31</v>
      </c>
      <c r="AX266" s="15" t="s">
        <v>69</v>
      </c>
      <c r="AY266" s="218" t="s">
        <v>328</v>
      </c>
    </row>
    <row r="267" s="13" customFormat="1">
      <c r="A267" s="13"/>
      <c r="B267" s="201"/>
      <c r="C267" s="13"/>
      <c r="D267" s="195" t="s">
        <v>442</v>
      </c>
      <c r="E267" s="202" t="s">
        <v>3</v>
      </c>
      <c r="F267" s="203" t="s">
        <v>2064</v>
      </c>
      <c r="G267" s="13"/>
      <c r="H267" s="204">
        <v>280.89100000000002</v>
      </c>
      <c r="I267" s="205"/>
      <c r="J267" s="13"/>
      <c r="K267" s="13"/>
      <c r="L267" s="201"/>
      <c r="M267" s="206"/>
      <c r="N267" s="207"/>
      <c r="O267" s="207"/>
      <c r="P267" s="207"/>
      <c r="Q267" s="207"/>
      <c r="R267" s="207"/>
      <c r="S267" s="207"/>
      <c r="T267" s="208"/>
      <c r="U267" s="13"/>
      <c r="V267" s="13"/>
      <c r="W267" s="13"/>
      <c r="X267" s="13"/>
      <c r="Y267" s="13"/>
      <c r="Z267" s="13"/>
      <c r="AA267" s="13"/>
      <c r="AB267" s="13"/>
      <c r="AC267" s="13"/>
      <c r="AD267" s="13"/>
      <c r="AE267" s="13"/>
      <c r="AT267" s="202" t="s">
        <v>442</v>
      </c>
      <c r="AU267" s="202" t="s">
        <v>79</v>
      </c>
      <c r="AV267" s="13" t="s">
        <v>79</v>
      </c>
      <c r="AW267" s="13" t="s">
        <v>31</v>
      </c>
      <c r="AX267" s="13" t="s">
        <v>69</v>
      </c>
      <c r="AY267" s="202" t="s">
        <v>328</v>
      </c>
    </row>
    <row r="268" s="15" customFormat="1">
      <c r="A268" s="15"/>
      <c r="B268" s="217"/>
      <c r="C268" s="15"/>
      <c r="D268" s="195" t="s">
        <v>442</v>
      </c>
      <c r="E268" s="218" t="s">
        <v>3</v>
      </c>
      <c r="F268" s="219" t="s">
        <v>1942</v>
      </c>
      <c r="G268" s="15"/>
      <c r="H268" s="218" t="s">
        <v>3</v>
      </c>
      <c r="I268" s="220"/>
      <c r="J268" s="15"/>
      <c r="K268" s="15"/>
      <c r="L268" s="217"/>
      <c r="M268" s="221"/>
      <c r="N268" s="222"/>
      <c r="O268" s="222"/>
      <c r="P268" s="222"/>
      <c r="Q268" s="222"/>
      <c r="R268" s="222"/>
      <c r="S268" s="222"/>
      <c r="T268" s="223"/>
      <c r="U268" s="15"/>
      <c r="V268" s="15"/>
      <c r="W268" s="15"/>
      <c r="X268" s="15"/>
      <c r="Y268" s="15"/>
      <c r="Z268" s="15"/>
      <c r="AA268" s="15"/>
      <c r="AB268" s="15"/>
      <c r="AC268" s="15"/>
      <c r="AD268" s="15"/>
      <c r="AE268" s="15"/>
      <c r="AT268" s="218" t="s">
        <v>442</v>
      </c>
      <c r="AU268" s="218" t="s">
        <v>79</v>
      </c>
      <c r="AV268" s="15" t="s">
        <v>76</v>
      </c>
      <c r="AW268" s="15" t="s">
        <v>31</v>
      </c>
      <c r="AX268" s="15" t="s">
        <v>69</v>
      </c>
      <c r="AY268" s="218" t="s">
        <v>328</v>
      </c>
    </row>
    <row r="269" s="13" customFormat="1">
      <c r="A269" s="13"/>
      <c r="B269" s="201"/>
      <c r="C269" s="13"/>
      <c r="D269" s="195" t="s">
        <v>442</v>
      </c>
      <c r="E269" s="202" t="s">
        <v>3</v>
      </c>
      <c r="F269" s="203" t="s">
        <v>2065</v>
      </c>
      <c r="G269" s="13"/>
      <c r="H269" s="204">
        <v>333.89400000000001</v>
      </c>
      <c r="I269" s="205"/>
      <c r="J269" s="13"/>
      <c r="K269" s="13"/>
      <c r="L269" s="201"/>
      <c r="M269" s="206"/>
      <c r="N269" s="207"/>
      <c r="O269" s="207"/>
      <c r="P269" s="207"/>
      <c r="Q269" s="207"/>
      <c r="R269" s="207"/>
      <c r="S269" s="207"/>
      <c r="T269" s="208"/>
      <c r="U269" s="13"/>
      <c r="V269" s="13"/>
      <c r="W269" s="13"/>
      <c r="X269" s="13"/>
      <c r="Y269" s="13"/>
      <c r="Z269" s="13"/>
      <c r="AA269" s="13"/>
      <c r="AB269" s="13"/>
      <c r="AC269" s="13"/>
      <c r="AD269" s="13"/>
      <c r="AE269" s="13"/>
      <c r="AT269" s="202" t="s">
        <v>442</v>
      </c>
      <c r="AU269" s="202" t="s">
        <v>79</v>
      </c>
      <c r="AV269" s="13" t="s">
        <v>79</v>
      </c>
      <c r="AW269" s="13" t="s">
        <v>31</v>
      </c>
      <c r="AX269" s="13" t="s">
        <v>69</v>
      </c>
      <c r="AY269" s="202" t="s">
        <v>328</v>
      </c>
    </row>
    <row r="270" s="15" customFormat="1">
      <c r="A270" s="15"/>
      <c r="B270" s="217"/>
      <c r="C270" s="15"/>
      <c r="D270" s="195" t="s">
        <v>442</v>
      </c>
      <c r="E270" s="218" t="s">
        <v>3</v>
      </c>
      <c r="F270" s="219" t="s">
        <v>2066</v>
      </c>
      <c r="G270" s="15"/>
      <c r="H270" s="218" t="s">
        <v>3</v>
      </c>
      <c r="I270" s="220"/>
      <c r="J270" s="15"/>
      <c r="K270" s="15"/>
      <c r="L270" s="217"/>
      <c r="M270" s="221"/>
      <c r="N270" s="222"/>
      <c r="O270" s="222"/>
      <c r="P270" s="222"/>
      <c r="Q270" s="222"/>
      <c r="R270" s="222"/>
      <c r="S270" s="222"/>
      <c r="T270" s="223"/>
      <c r="U270" s="15"/>
      <c r="V270" s="15"/>
      <c r="W270" s="15"/>
      <c r="X270" s="15"/>
      <c r="Y270" s="15"/>
      <c r="Z270" s="15"/>
      <c r="AA270" s="15"/>
      <c r="AB270" s="15"/>
      <c r="AC270" s="15"/>
      <c r="AD270" s="15"/>
      <c r="AE270" s="15"/>
      <c r="AT270" s="218" t="s">
        <v>442</v>
      </c>
      <c r="AU270" s="218" t="s">
        <v>79</v>
      </c>
      <c r="AV270" s="15" t="s">
        <v>76</v>
      </c>
      <c r="AW270" s="15" t="s">
        <v>31</v>
      </c>
      <c r="AX270" s="15" t="s">
        <v>69</v>
      </c>
      <c r="AY270" s="218" t="s">
        <v>328</v>
      </c>
    </row>
    <row r="271" s="13" customFormat="1">
      <c r="A271" s="13"/>
      <c r="B271" s="201"/>
      <c r="C271" s="13"/>
      <c r="D271" s="195" t="s">
        <v>442</v>
      </c>
      <c r="E271" s="202" t="s">
        <v>3</v>
      </c>
      <c r="F271" s="203" t="s">
        <v>2067</v>
      </c>
      <c r="G271" s="13"/>
      <c r="H271" s="204">
        <v>80.248000000000005</v>
      </c>
      <c r="I271" s="205"/>
      <c r="J271" s="13"/>
      <c r="K271" s="13"/>
      <c r="L271" s="201"/>
      <c r="M271" s="206"/>
      <c r="N271" s="207"/>
      <c r="O271" s="207"/>
      <c r="P271" s="207"/>
      <c r="Q271" s="207"/>
      <c r="R271" s="207"/>
      <c r="S271" s="207"/>
      <c r="T271" s="208"/>
      <c r="U271" s="13"/>
      <c r="V271" s="13"/>
      <c r="W271" s="13"/>
      <c r="X271" s="13"/>
      <c r="Y271" s="13"/>
      <c r="Z271" s="13"/>
      <c r="AA271" s="13"/>
      <c r="AB271" s="13"/>
      <c r="AC271" s="13"/>
      <c r="AD271" s="13"/>
      <c r="AE271" s="13"/>
      <c r="AT271" s="202" t="s">
        <v>442</v>
      </c>
      <c r="AU271" s="202" t="s">
        <v>79</v>
      </c>
      <c r="AV271" s="13" t="s">
        <v>79</v>
      </c>
      <c r="AW271" s="13" t="s">
        <v>31</v>
      </c>
      <c r="AX271" s="13" t="s">
        <v>69</v>
      </c>
      <c r="AY271" s="202" t="s">
        <v>328</v>
      </c>
    </row>
    <row r="272" s="14" customFormat="1">
      <c r="A272" s="14"/>
      <c r="B272" s="209"/>
      <c r="C272" s="14"/>
      <c r="D272" s="195" t="s">
        <v>442</v>
      </c>
      <c r="E272" s="210" t="s">
        <v>3</v>
      </c>
      <c r="F272" s="211" t="s">
        <v>452</v>
      </c>
      <c r="G272" s="14"/>
      <c r="H272" s="212">
        <v>695.03300000000013</v>
      </c>
      <c r="I272" s="213"/>
      <c r="J272" s="14"/>
      <c r="K272" s="14"/>
      <c r="L272" s="209"/>
      <c r="M272" s="214"/>
      <c r="N272" s="215"/>
      <c r="O272" s="215"/>
      <c r="P272" s="215"/>
      <c r="Q272" s="215"/>
      <c r="R272" s="215"/>
      <c r="S272" s="215"/>
      <c r="T272" s="216"/>
      <c r="U272" s="14"/>
      <c r="V272" s="14"/>
      <c r="W272" s="14"/>
      <c r="X272" s="14"/>
      <c r="Y272" s="14"/>
      <c r="Z272" s="14"/>
      <c r="AA272" s="14"/>
      <c r="AB272" s="14"/>
      <c r="AC272" s="14"/>
      <c r="AD272" s="14"/>
      <c r="AE272" s="14"/>
      <c r="AT272" s="210" t="s">
        <v>442</v>
      </c>
      <c r="AU272" s="210" t="s">
        <v>79</v>
      </c>
      <c r="AV272" s="14" t="s">
        <v>113</v>
      </c>
      <c r="AW272" s="14" t="s">
        <v>31</v>
      </c>
      <c r="AX272" s="14" t="s">
        <v>76</v>
      </c>
      <c r="AY272" s="210" t="s">
        <v>328</v>
      </c>
    </row>
    <row r="273" s="2" customFormat="1" ht="44.25" customHeight="1">
      <c r="A273" s="41"/>
      <c r="B273" s="176"/>
      <c r="C273" s="177" t="s">
        <v>671</v>
      </c>
      <c r="D273" s="177" t="s">
        <v>331</v>
      </c>
      <c r="E273" s="178" t="s">
        <v>2068</v>
      </c>
      <c r="F273" s="179" t="s">
        <v>2069</v>
      </c>
      <c r="G273" s="180" t="s">
        <v>439</v>
      </c>
      <c r="H273" s="181">
        <v>373.98000000000002</v>
      </c>
      <c r="I273" s="182"/>
      <c r="J273" s="183">
        <f>ROUND(I273*H273,2)</f>
        <v>0</v>
      </c>
      <c r="K273" s="179" t="s">
        <v>335</v>
      </c>
      <c r="L273" s="42"/>
      <c r="M273" s="184" t="s">
        <v>3</v>
      </c>
      <c r="N273" s="185" t="s">
        <v>40</v>
      </c>
      <c r="O273" s="75"/>
      <c r="P273" s="186">
        <f>O273*H273</f>
        <v>0</v>
      </c>
      <c r="Q273" s="186">
        <v>0</v>
      </c>
      <c r="R273" s="186">
        <f>Q273*H273</f>
        <v>0</v>
      </c>
      <c r="S273" s="186">
        <v>0.058999999999999997</v>
      </c>
      <c r="T273" s="187">
        <f>S273*H273</f>
        <v>22.064820000000001</v>
      </c>
      <c r="U273" s="41"/>
      <c r="V273" s="41"/>
      <c r="W273" s="41"/>
      <c r="X273" s="41"/>
      <c r="Y273" s="41"/>
      <c r="Z273" s="41"/>
      <c r="AA273" s="41"/>
      <c r="AB273" s="41"/>
      <c r="AC273" s="41"/>
      <c r="AD273" s="41"/>
      <c r="AE273" s="41"/>
      <c r="AR273" s="188" t="s">
        <v>113</v>
      </c>
      <c r="AT273" s="188" t="s">
        <v>331</v>
      </c>
      <c r="AU273" s="188" t="s">
        <v>79</v>
      </c>
      <c r="AY273" s="22" t="s">
        <v>328</v>
      </c>
      <c r="BE273" s="189">
        <f>IF(N273="základní",J273,0)</f>
        <v>0</v>
      </c>
      <c r="BF273" s="189">
        <f>IF(N273="snížená",J273,0)</f>
        <v>0</v>
      </c>
      <c r="BG273" s="189">
        <f>IF(N273="zákl. přenesená",J273,0)</f>
        <v>0</v>
      </c>
      <c r="BH273" s="189">
        <f>IF(N273="sníž. přenesená",J273,0)</f>
        <v>0</v>
      </c>
      <c r="BI273" s="189">
        <f>IF(N273="nulová",J273,0)</f>
        <v>0</v>
      </c>
      <c r="BJ273" s="22" t="s">
        <v>76</v>
      </c>
      <c r="BK273" s="189">
        <f>ROUND(I273*H273,2)</f>
        <v>0</v>
      </c>
      <c r="BL273" s="22" t="s">
        <v>113</v>
      </c>
      <c r="BM273" s="188" t="s">
        <v>2070</v>
      </c>
    </row>
    <row r="274" s="2" customFormat="1">
      <c r="A274" s="41"/>
      <c r="B274" s="42"/>
      <c r="C274" s="41"/>
      <c r="D274" s="190" t="s">
        <v>338</v>
      </c>
      <c r="E274" s="41"/>
      <c r="F274" s="191" t="s">
        <v>2071</v>
      </c>
      <c r="G274" s="41"/>
      <c r="H274" s="41"/>
      <c r="I274" s="192"/>
      <c r="J274" s="41"/>
      <c r="K274" s="41"/>
      <c r="L274" s="42"/>
      <c r="M274" s="193"/>
      <c r="N274" s="194"/>
      <c r="O274" s="75"/>
      <c r="P274" s="75"/>
      <c r="Q274" s="75"/>
      <c r="R274" s="75"/>
      <c r="S274" s="75"/>
      <c r="T274" s="76"/>
      <c r="U274" s="41"/>
      <c r="V274" s="41"/>
      <c r="W274" s="41"/>
      <c r="X274" s="41"/>
      <c r="Y274" s="41"/>
      <c r="Z274" s="41"/>
      <c r="AA274" s="41"/>
      <c r="AB274" s="41"/>
      <c r="AC274" s="41"/>
      <c r="AD274" s="41"/>
      <c r="AE274" s="41"/>
      <c r="AT274" s="22" t="s">
        <v>338</v>
      </c>
      <c r="AU274" s="22" t="s">
        <v>79</v>
      </c>
    </row>
    <row r="275" s="15" customFormat="1">
      <c r="A275" s="15"/>
      <c r="B275" s="217"/>
      <c r="C275" s="15"/>
      <c r="D275" s="195" t="s">
        <v>442</v>
      </c>
      <c r="E275" s="218" t="s">
        <v>3</v>
      </c>
      <c r="F275" s="219" t="s">
        <v>2072</v>
      </c>
      <c r="G275" s="15"/>
      <c r="H275" s="218" t="s">
        <v>3</v>
      </c>
      <c r="I275" s="220"/>
      <c r="J275" s="15"/>
      <c r="K275" s="15"/>
      <c r="L275" s="217"/>
      <c r="M275" s="221"/>
      <c r="N275" s="222"/>
      <c r="O275" s="222"/>
      <c r="P275" s="222"/>
      <c r="Q275" s="222"/>
      <c r="R275" s="222"/>
      <c r="S275" s="222"/>
      <c r="T275" s="223"/>
      <c r="U275" s="15"/>
      <c r="V275" s="15"/>
      <c r="W275" s="15"/>
      <c r="X275" s="15"/>
      <c r="Y275" s="15"/>
      <c r="Z275" s="15"/>
      <c r="AA275" s="15"/>
      <c r="AB275" s="15"/>
      <c r="AC275" s="15"/>
      <c r="AD275" s="15"/>
      <c r="AE275" s="15"/>
      <c r="AT275" s="218" t="s">
        <v>442</v>
      </c>
      <c r="AU275" s="218" t="s">
        <v>79</v>
      </c>
      <c r="AV275" s="15" t="s">
        <v>76</v>
      </c>
      <c r="AW275" s="15" t="s">
        <v>31</v>
      </c>
      <c r="AX275" s="15" t="s">
        <v>69</v>
      </c>
      <c r="AY275" s="218" t="s">
        <v>328</v>
      </c>
    </row>
    <row r="276" s="13" customFormat="1">
      <c r="A276" s="13"/>
      <c r="B276" s="201"/>
      <c r="C276" s="13"/>
      <c r="D276" s="195" t="s">
        <v>442</v>
      </c>
      <c r="E276" s="202" t="s">
        <v>3</v>
      </c>
      <c r="F276" s="203" t="s">
        <v>2073</v>
      </c>
      <c r="G276" s="13"/>
      <c r="H276" s="204">
        <v>373.98000000000002</v>
      </c>
      <c r="I276" s="205"/>
      <c r="J276" s="13"/>
      <c r="K276" s="13"/>
      <c r="L276" s="201"/>
      <c r="M276" s="206"/>
      <c r="N276" s="207"/>
      <c r="O276" s="207"/>
      <c r="P276" s="207"/>
      <c r="Q276" s="207"/>
      <c r="R276" s="207"/>
      <c r="S276" s="207"/>
      <c r="T276" s="208"/>
      <c r="U276" s="13"/>
      <c r="V276" s="13"/>
      <c r="W276" s="13"/>
      <c r="X276" s="13"/>
      <c r="Y276" s="13"/>
      <c r="Z276" s="13"/>
      <c r="AA276" s="13"/>
      <c r="AB276" s="13"/>
      <c r="AC276" s="13"/>
      <c r="AD276" s="13"/>
      <c r="AE276" s="13"/>
      <c r="AT276" s="202" t="s">
        <v>442</v>
      </c>
      <c r="AU276" s="202" t="s">
        <v>79</v>
      </c>
      <c r="AV276" s="13" t="s">
        <v>79</v>
      </c>
      <c r="AW276" s="13" t="s">
        <v>31</v>
      </c>
      <c r="AX276" s="13" t="s">
        <v>76</v>
      </c>
      <c r="AY276" s="202" t="s">
        <v>328</v>
      </c>
    </row>
    <row r="277" s="15" customFormat="1">
      <c r="A277" s="15"/>
      <c r="B277" s="217"/>
      <c r="C277" s="15"/>
      <c r="D277" s="195" t="s">
        <v>442</v>
      </c>
      <c r="E277" s="218" t="s">
        <v>3</v>
      </c>
      <c r="F277" s="219" t="s">
        <v>2074</v>
      </c>
      <c r="G277" s="15"/>
      <c r="H277" s="218" t="s">
        <v>3</v>
      </c>
      <c r="I277" s="220"/>
      <c r="J277" s="15"/>
      <c r="K277" s="15"/>
      <c r="L277" s="217"/>
      <c r="M277" s="221"/>
      <c r="N277" s="222"/>
      <c r="O277" s="222"/>
      <c r="P277" s="222"/>
      <c r="Q277" s="222"/>
      <c r="R277" s="222"/>
      <c r="S277" s="222"/>
      <c r="T277" s="223"/>
      <c r="U277" s="15"/>
      <c r="V277" s="15"/>
      <c r="W277" s="15"/>
      <c r="X277" s="15"/>
      <c r="Y277" s="15"/>
      <c r="Z277" s="15"/>
      <c r="AA277" s="15"/>
      <c r="AB277" s="15"/>
      <c r="AC277" s="15"/>
      <c r="AD277" s="15"/>
      <c r="AE277" s="15"/>
      <c r="AT277" s="218" t="s">
        <v>442</v>
      </c>
      <c r="AU277" s="218" t="s">
        <v>79</v>
      </c>
      <c r="AV277" s="15" t="s">
        <v>76</v>
      </c>
      <c r="AW277" s="15" t="s">
        <v>31</v>
      </c>
      <c r="AX277" s="15" t="s">
        <v>69</v>
      </c>
      <c r="AY277" s="218" t="s">
        <v>328</v>
      </c>
    </row>
    <row r="278" s="2" customFormat="1" ht="37.8" customHeight="1">
      <c r="A278" s="41"/>
      <c r="B278" s="176"/>
      <c r="C278" s="177" t="s">
        <v>676</v>
      </c>
      <c r="D278" s="177" t="s">
        <v>331</v>
      </c>
      <c r="E278" s="178" t="s">
        <v>2075</v>
      </c>
      <c r="F278" s="179" t="s">
        <v>2076</v>
      </c>
      <c r="G278" s="180" t="s">
        <v>439</v>
      </c>
      <c r="H278" s="181">
        <v>50</v>
      </c>
      <c r="I278" s="182"/>
      <c r="J278" s="183">
        <f>ROUND(I278*H278,2)</f>
        <v>0</v>
      </c>
      <c r="K278" s="179" t="s">
        <v>335</v>
      </c>
      <c r="L278" s="42"/>
      <c r="M278" s="184" t="s">
        <v>3</v>
      </c>
      <c r="N278" s="185" t="s">
        <v>40</v>
      </c>
      <c r="O278" s="75"/>
      <c r="P278" s="186">
        <f>O278*H278</f>
        <v>0</v>
      </c>
      <c r="Q278" s="186">
        <v>0</v>
      </c>
      <c r="R278" s="186">
        <f>Q278*H278</f>
        <v>0</v>
      </c>
      <c r="S278" s="186">
        <v>0.068000000000000005</v>
      </c>
      <c r="T278" s="187">
        <f>S278*H278</f>
        <v>3.4000000000000004</v>
      </c>
      <c r="U278" s="41"/>
      <c r="V278" s="41"/>
      <c r="W278" s="41"/>
      <c r="X278" s="41"/>
      <c r="Y278" s="41"/>
      <c r="Z278" s="41"/>
      <c r="AA278" s="41"/>
      <c r="AB278" s="41"/>
      <c r="AC278" s="41"/>
      <c r="AD278" s="41"/>
      <c r="AE278" s="41"/>
      <c r="AR278" s="188" t="s">
        <v>113</v>
      </c>
      <c r="AT278" s="188" t="s">
        <v>331</v>
      </c>
      <c r="AU278" s="188" t="s">
        <v>79</v>
      </c>
      <c r="AY278" s="22" t="s">
        <v>328</v>
      </c>
      <c r="BE278" s="189">
        <f>IF(N278="základní",J278,0)</f>
        <v>0</v>
      </c>
      <c r="BF278" s="189">
        <f>IF(N278="snížená",J278,0)</f>
        <v>0</v>
      </c>
      <c r="BG278" s="189">
        <f>IF(N278="zákl. přenesená",J278,0)</f>
        <v>0</v>
      </c>
      <c r="BH278" s="189">
        <f>IF(N278="sníž. přenesená",J278,0)</f>
        <v>0</v>
      </c>
      <c r="BI278" s="189">
        <f>IF(N278="nulová",J278,0)</f>
        <v>0</v>
      </c>
      <c r="BJ278" s="22" t="s">
        <v>76</v>
      </c>
      <c r="BK278" s="189">
        <f>ROUND(I278*H278,2)</f>
        <v>0</v>
      </c>
      <c r="BL278" s="22" t="s">
        <v>113</v>
      </c>
      <c r="BM278" s="188" t="s">
        <v>2077</v>
      </c>
    </row>
    <row r="279" s="2" customFormat="1">
      <c r="A279" s="41"/>
      <c r="B279" s="42"/>
      <c r="C279" s="41"/>
      <c r="D279" s="190" t="s">
        <v>338</v>
      </c>
      <c r="E279" s="41"/>
      <c r="F279" s="191" t="s">
        <v>2078</v>
      </c>
      <c r="G279" s="41"/>
      <c r="H279" s="41"/>
      <c r="I279" s="192"/>
      <c r="J279" s="41"/>
      <c r="K279" s="41"/>
      <c r="L279" s="42"/>
      <c r="M279" s="193"/>
      <c r="N279" s="194"/>
      <c r="O279" s="75"/>
      <c r="P279" s="75"/>
      <c r="Q279" s="75"/>
      <c r="R279" s="75"/>
      <c r="S279" s="75"/>
      <c r="T279" s="76"/>
      <c r="U279" s="41"/>
      <c r="V279" s="41"/>
      <c r="W279" s="41"/>
      <c r="X279" s="41"/>
      <c r="Y279" s="41"/>
      <c r="Z279" s="41"/>
      <c r="AA279" s="41"/>
      <c r="AB279" s="41"/>
      <c r="AC279" s="41"/>
      <c r="AD279" s="41"/>
      <c r="AE279" s="41"/>
      <c r="AT279" s="22" t="s">
        <v>338</v>
      </c>
      <c r="AU279" s="22" t="s">
        <v>79</v>
      </c>
    </row>
    <row r="280" s="13" customFormat="1">
      <c r="A280" s="13"/>
      <c r="B280" s="201"/>
      <c r="C280" s="13"/>
      <c r="D280" s="195" t="s">
        <v>442</v>
      </c>
      <c r="E280" s="202" t="s">
        <v>3</v>
      </c>
      <c r="F280" s="203" t="s">
        <v>2079</v>
      </c>
      <c r="G280" s="13"/>
      <c r="H280" s="204">
        <v>50</v>
      </c>
      <c r="I280" s="205"/>
      <c r="J280" s="13"/>
      <c r="K280" s="13"/>
      <c r="L280" s="201"/>
      <c r="M280" s="206"/>
      <c r="N280" s="207"/>
      <c r="O280" s="207"/>
      <c r="P280" s="207"/>
      <c r="Q280" s="207"/>
      <c r="R280" s="207"/>
      <c r="S280" s="207"/>
      <c r="T280" s="208"/>
      <c r="U280" s="13"/>
      <c r="V280" s="13"/>
      <c r="W280" s="13"/>
      <c r="X280" s="13"/>
      <c r="Y280" s="13"/>
      <c r="Z280" s="13"/>
      <c r="AA280" s="13"/>
      <c r="AB280" s="13"/>
      <c r="AC280" s="13"/>
      <c r="AD280" s="13"/>
      <c r="AE280" s="13"/>
      <c r="AT280" s="202" t="s">
        <v>442</v>
      </c>
      <c r="AU280" s="202" t="s">
        <v>79</v>
      </c>
      <c r="AV280" s="13" t="s">
        <v>79</v>
      </c>
      <c r="AW280" s="13" t="s">
        <v>31</v>
      </c>
      <c r="AX280" s="13" t="s">
        <v>76</v>
      </c>
      <c r="AY280" s="202" t="s">
        <v>328</v>
      </c>
    </row>
    <row r="281" s="2" customFormat="1" ht="37.8" customHeight="1">
      <c r="A281" s="41"/>
      <c r="B281" s="176"/>
      <c r="C281" s="177" t="s">
        <v>682</v>
      </c>
      <c r="D281" s="177" t="s">
        <v>331</v>
      </c>
      <c r="E281" s="178" t="s">
        <v>2080</v>
      </c>
      <c r="F281" s="179" t="s">
        <v>2081</v>
      </c>
      <c r="G281" s="180" t="s">
        <v>439</v>
      </c>
      <c r="H281" s="181">
        <v>474.94400000000002</v>
      </c>
      <c r="I281" s="182"/>
      <c r="J281" s="183">
        <f>ROUND(I281*H281,2)</f>
        <v>0</v>
      </c>
      <c r="K281" s="179" t="s">
        <v>335</v>
      </c>
      <c r="L281" s="42"/>
      <c r="M281" s="184" t="s">
        <v>3</v>
      </c>
      <c r="N281" s="185" t="s">
        <v>40</v>
      </c>
      <c r="O281" s="75"/>
      <c r="P281" s="186">
        <f>O281*H281</f>
        <v>0</v>
      </c>
      <c r="Q281" s="186">
        <v>0</v>
      </c>
      <c r="R281" s="186">
        <f>Q281*H281</f>
        <v>0</v>
      </c>
      <c r="S281" s="186">
        <v>0.012999999999999999</v>
      </c>
      <c r="T281" s="187">
        <f>S281*H281</f>
        <v>6.1742720000000002</v>
      </c>
      <c r="U281" s="41"/>
      <c r="V281" s="41"/>
      <c r="W281" s="41"/>
      <c r="X281" s="41"/>
      <c r="Y281" s="41"/>
      <c r="Z281" s="41"/>
      <c r="AA281" s="41"/>
      <c r="AB281" s="41"/>
      <c r="AC281" s="41"/>
      <c r="AD281" s="41"/>
      <c r="AE281" s="41"/>
      <c r="AR281" s="188" t="s">
        <v>113</v>
      </c>
      <c r="AT281" s="188" t="s">
        <v>331</v>
      </c>
      <c r="AU281" s="188" t="s">
        <v>79</v>
      </c>
      <c r="AY281" s="22" t="s">
        <v>328</v>
      </c>
      <c r="BE281" s="189">
        <f>IF(N281="základní",J281,0)</f>
        <v>0</v>
      </c>
      <c r="BF281" s="189">
        <f>IF(N281="snížená",J281,0)</f>
        <v>0</v>
      </c>
      <c r="BG281" s="189">
        <f>IF(N281="zákl. přenesená",J281,0)</f>
        <v>0</v>
      </c>
      <c r="BH281" s="189">
        <f>IF(N281="sníž. přenesená",J281,0)</f>
        <v>0</v>
      </c>
      <c r="BI281" s="189">
        <f>IF(N281="nulová",J281,0)</f>
        <v>0</v>
      </c>
      <c r="BJ281" s="22" t="s">
        <v>76</v>
      </c>
      <c r="BK281" s="189">
        <f>ROUND(I281*H281,2)</f>
        <v>0</v>
      </c>
      <c r="BL281" s="22" t="s">
        <v>113</v>
      </c>
      <c r="BM281" s="188" t="s">
        <v>2082</v>
      </c>
    </row>
    <row r="282" s="2" customFormat="1">
      <c r="A282" s="41"/>
      <c r="B282" s="42"/>
      <c r="C282" s="41"/>
      <c r="D282" s="190" t="s">
        <v>338</v>
      </c>
      <c r="E282" s="41"/>
      <c r="F282" s="191" t="s">
        <v>2083</v>
      </c>
      <c r="G282" s="41"/>
      <c r="H282" s="41"/>
      <c r="I282" s="192"/>
      <c r="J282" s="41"/>
      <c r="K282" s="41"/>
      <c r="L282" s="42"/>
      <c r="M282" s="193"/>
      <c r="N282" s="194"/>
      <c r="O282" s="75"/>
      <c r="P282" s="75"/>
      <c r="Q282" s="75"/>
      <c r="R282" s="75"/>
      <c r="S282" s="75"/>
      <c r="T282" s="76"/>
      <c r="U282" s="41"/>
      <c r="V282" s="41"/>
      <c r="W282" s="41"/>
      <c r="X282" s="41"/>
      <c r="Y282" s="41"/>
      <c r="Z282" s="41"/>
      <c r="AA282" s="41"/>
      <c r="AB282" s="41"/>
      <c r="AC282" s="41"/>
      <c r="AD282" s="41"/>
      <c r="AE282" s="41"/>
      <c r="AT282" s="22" t="s">
        <v>338</v>
      </c>
      <c r="AU282" s="22" t="s">
        <v>79</v>
      </c>
    </row>
    <row r="283" s="15" customFormat="1">
      <c r="A283" s="15"/>
      <c r="B283" s="217"/>
      <c r="C283" s="15"/>
      <c r="D283" s="195" t="s">
        <v>442</v>
      </c>
      <c r="E283" s="218" t="s">
        <v>3</v>
      </c>
      <c r="F283" s="219" t="s">
        <v>2084</v>
      </c>
      <c r="G283" s="15"/>
      <c r="H283" s="218" t="s">
        <v>3</v>
      </c>
      <c r="I283" s="220"/>
      <c r="J283" s="15"/>
      <c r="K283" s="15"/>
      <c r="L283" s="217"/>
      <c r="M283" s="221"/>
      <c r="N283" s="222"/>
      <c r="O283" s="222"/>
      <c r="P283" s="222"/>
      <c r="Q283" s="222"/>
      <c r="R283" s="222"/>
      <c r="S283" s="222"/>
      <c r="T283" s="223"/>
      <c r="U283" s="15"/>
      <c r="V283" s="15"/>
      <c r="W283" s="15"/>
      <c r="X283" s="15"/>
      <c r="Y283" s="15"/>
      <c r="Z283" s="15"/>
      <c r="AA283" s="15"/>
      <c r="AB283" s="15"/>
      <c r="AC283" s="15"/>
      <c r="AD283" s="15"/>
      <c r="AE283" s="15"/>
      <c r="AT283" s="218" t="s">
        <v>442</v>
      </c>
      <c r="AU283" s="218" t="s">
        <v>79</v>
      </c>
      <c r="AV283" s="15" t="s">
        <v>76</v>
      </c>
      <c r="AW283" s="15" t="s">
        <v>31</v>
      </c>
      <c r="AX283" s="15" t="s">
        <v>69</v>
      </c>
      <c r="AY283" s="218" t="s">
        <v>328</v>
      </c>
    </row>
    <row r="284" s="13" customFormat="1">
      <c r="A284" s="13"/>
      <c r="B284" s="201"/>
      <c r="C284" s="13"/>
      <c r="D284" s="195" t="s">
        <v>442</v>
      </c>
      <c r="E284" s="202" t="s">
        <v>3</v>
      </c>
      <c r="F284" s="203" t="s">
        <v>2085</v>
      </c>
      <c r="G284" s="13"/>
      <c r="H284" s="204">
        <v>373.37599999999998</v>
      </c>
      <c r="I284" s="205"/>
      <c r="J284" s="13"/>
      <c r="K284" s="13"/>
      <c r="L284" s="201"/>
      <c r="M284" s="206"/>
      <c r="N284" s="207"/>
      <c r="O284" s="207"/>
      <c r="P284" s="207"/>
      <c r="Q284" s="207"/>
      <c r="R284" s="207"/>
      <c r="S284" s="207"/>
      <c r="T284" s="208"/>
      <c r="U284" s="13"/>
      <c r="V284" s="13"/>
      <c r="W284" s="13"/>
      <c r="X284" s="13"/>
      <c r="Y284" s="13"/>
      <c r="Z284" s="13"/>
      <c r="AA284" s="13"/>
      <c r="AB284" s="13"/>
      <c r="AC284" s="13"/>
      <c r="AD284" s="13"/>
      <c r="AE284" s="13"/>
      <c r="AT284" s="202" t="s">
        <v>442</v>
      </c>
      <c r="AU284" s="202" t="s">
        <v>79</v>
      </c>
      <c r="AV284" s="13" t="s">
        <v>79</v>
      </c>
      <c r="AW284" s="13" t="s">
        <v>31</v>
      </c>
      <c r="AX284" s="13" t="s">
        <v>69</v>
      </c>
      <c r="AY284" s="202" t="s">
        <v>328</v>
      </c>
    </row>
    <row r="285" s="13" customFormat="1">
      <c r="A285" s="13"/>
      <c r="B285" s="201"/>
      <c r="C285" s="13"/>
      <c r="D285" s="195" t="s">
        <v>442</v>
      </c>
      <c r="E285" s="202" t="s">
        <v>3</v>
      </c>
      <c r="F285" s="203" t="s">
        <v>2086</v>
      </c>
      <c r="G285" s="13"/>
      <c r="H285" s="204">
        <v>37.981000000000002</v>
      </c>
      <c r="I285" s="205"/>
      <c r="J285" s="13"/>
      <c r="K285" s="13"/>
      <c r="L285" s="201"/>
      <c r="M285" s="206"/>
      <c r="N285" s="207"/>
      <c r="O285" s="207"/>
      <c r="P285" s="207"/>
      <c r="Q285" s="207"/>
      <c r="R285" s="207"/>
      <c r="S285" s="207"/>
      <c r="T285" s="208"/>
      <c r="U285" s="13"/>
      <c r="V285" s="13"/>
      <c r="W285" s="13"/>
      <c r="X285" s="13"/>
      <c r="Y285" s="13"/>
      <c r="Z285" s="13"/>
      <c r="AA285" s="13"/>
      <c r="AB285" s="13"/>
      <c r="AC285" s="13"/>
      <c r="AD285" s="13"/>
      <c r="AE285" s="13"/>
      <c r="AT285" s="202" t="s">
        <v>442</v>
      </c>
      <c r="AU285" s="202" t="s">
        <v>79</v>
      </c>
      <c r="AV285" s="13" t="s">
        <v>79</v>
      </c>
      <c r="AW285" s="13" t="s">
        <v>31</v>
      </c>
      <c r="AX285" s="13" t="s">
        <v>69</v>
      </c>
      <c r="AY285" s="202" t="s">
        <v>328</v>
      </c>
    </row>
    <row r="286" s="15" customFormat="1">
      <c r="A286" s="15"/>
      <c r="B286" s="217"/>
      <c r="C286" s="15"/>
      <c r="D286" s="195" t="s">
        <v>442</v>
      </c>
      <c r="E286" s="218" t="s">
        <v>3</v>
      </c>
      <c r="F286" s="219" t="s">
        <v>2087</v>
      </c>
      <c r="G286" s="15"/>
      <c r="H286" s="218" t="s">
        <v>3</v>
      </c>
      <c r="I286" s="220"/>
      <c r="J286" s="15"/>
      <c r="K286" s="15"/>
      <c r="L286" s="217"/>
      <c r="M286" s="221"/>
      <c r="N286" s="222"/>
      <c r="O286" s="222"/>
      <c r="P286" s="222"/>
      <c r="Q286" s="222"/>
      <c r="R286" s="222"/>
      <c r="S286" s="222"/>
      <c r="T286" s="223"/>
      <c r="U286" s="15"/>
      <c r="V286" s="15"/>
      <c r="W286" s="15"/>
      <c r="X286" s="15"/>
      <c r="Y286" s="15"/>
      <c r="Z286" s="15"/>
      <c r="AA286" s="15"/>
      <c r="AB286" s="15"/>
      <c r="AC286" s="15"/>
      <c r="AD286" s="15"/>
      <c r="AE286" s="15"/>
      <c r="AT286" s="218" t="s">
        <v>442</v>
      </c>
      <c r="AU286" s="218" t="s">
        <v>79</v>
      </c>
      <c r="AV286" s="15" t="s">
        <v>76</v>
      </c>
      <c r="AW286" s="15" t="s">
        <v>31</v>
      </c>
      <c r="AX286" s="15" t="s">
        <v>69</v>
      </c>
      <c r="AY286" s="218" t="s">
        <v>328</v>
      </c>
    </row>
    <row r="287" s="13" customFormat="1">
      <c r="A287" s="13"/>
      <c r="B287" s="201"/>
      <c r="C287" s="13"/>
      <c r="D287" s="195" t="s">
        <v>442</v>
      </c>
      <c r="E287" s="202" t="s">
        <v>3</v>
      </c>
      <c r="F287" s="203" t="s">
        <v>2088</v>
      </c>
      <c r="G287" s="13"/>
      <c r="H287" s="204">
        <v>60.887</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79</v>
      </c>
      <c r="AV287" s="13" t="s">
        <v>79</v>
      </c>
      <c r="AW287" s="13" t="s">
        <v>31</v>
      </c>
      <c r="AX287" s="13" t="s">
        <v>69</v>
      </c>
      <c r="AY287" s="202" t="s">
        <v>328</v>
      </c>
    </row>
    <row r="288" s="13" customFormat="1">
      <c r="A288" s="13"/>
      <c r="B288" s="201"/>
      <c r="C288" s="13"/>
      <c r="D288" s="195" t="s">
        <v>442</v>
      </c>
      <c r="E288" s="202" t="s">
        <v>3</v>
      </c>
      <c r="F288" s="203" t="s">
        <v>2089</v>
      </c>
      <c r="G288" s="13"/>
      <c r="H288" s="204">
        <v>2.7000000000000002</v>
      </c>
      <c r="I288" s="205"/>
      <c r="J288" s="13"/>
      <c r="K288" s="13"/>
      <c r="L288" s="201"/>
      <c r="M288" s="206"/>
      <c r="N288" s="207"/>
      <c r="O288" s="207"/>
      <c r="P288" s="207"/>
      <c r="Q288" s="207"/>
      <c r="R288" s="207"/>
      <c r="S288" s="207"/>
      <c r="T288" s="208"/>
      <c r="U288" s="13"/>
      <c r="V288" s="13"/>
      <c r="W288" s="13"/>
      <c r="X288" s="13"/>
      <c r="Y288" s="13"/>
      <c r="Z288" s="13"/>
      <c r="AA288" s="13"/>
      <c r="AB288" s="13"/>
      <c r="AC288" s="13"/>
      <c r="AD288" s="13"/>
      <c r="AE288" s="13"/>
      <c r="AT288" s="202" t="s">
        <v>442</v>
      </c>
      <c r="AU288" s="202" t="s">
        <v>79</v>
      </c>
      <c r="AV288" s="13" t="s">
        <v>79</v>
      </c>
      <c r="AW288" s="13" t="s">
        <v>31</v>
      </c>
      <c r="AX288" s="13" t="s">
        <v>69</v>
      </c>
      <c r="AY288" s="202" t="s">
        <v>328</v>
      </c>
    </row>
    <row r="289" s="14" customFormat="1">
      <c r="A289" s="14"/>
      <c r="B289" s="209"/>
      <c r="C289" s="14"/>
      <c r="D289" s="195" t="s">
        <v>442</v>
      </c>
      <c r="E289" s="210" t="s">
        <v>3</v>
      </c>
      <c r="F289" s="211" t="s">
        <v>452</v>
      </c>
      <c r="G289" s="14"/>
      <c r="H289" s="212">
        <v>474.94399999999996</v>
      </c>
      <c r="I289" s="213"/>
      <c r="J289" s="14"/>
      <c r="K289" s="14"/>
      <c r="L289" s="209"/>
      <c r="M289" s="214"/>
      <c r="N289" s="215"/>
      <c r="O289" s="215"/>
      <c r="P289" s="215"/>
      <c r="Q289" s="215"/>
      <c r="R289" s="215"/>
      <c r="S289" s="215"/>
      <c r="T289" s="216"/>
      <c r="U289" s="14"/>
      <c r="V289" s="14"/>
      <c r="W289" s="14"/>
      <c r="X289" s="14"/>
      <c r="Y289" s="14"/>
      <c r="Z289" s="14"/>
      <c r="AA289" s="14"/>
      <c r="AB289" s="14"/>
      <c r="AC289" s="14"/>
      <c r="AD289" s="14"/>
      <c r="AE289" s="14"/>
      <c r="AT289" s="210" t="s">
        <v>442</v>
      </c>
      <c r="AU289" s="210" t="s">
        <v>79</v>
      </c>
      <c r="AV289" s="14" t="s">
        <v>113</v>
      </c>
      <c r="AW289" s="14" t="s">
        <v>31</v>
      </c>
      <c r="AX289" s="14" t="s">
        <v>76</v>
      </c>
      <c r="AY289" s="210" t="s">
        <v>328</v>
      </c>
    </row>
    <row r="290" s="12" customFormat="1" ht="22.8" customHeight="1">
      <c r="A290" s="12"/>
      <c r="B290" s="163"/>
      <c r="C290" s="12"/>
      <c r="D290" s="164" t="s">
        <v>68</v>
      </c>
      <c r="E290" s="174" t="s">
        <v>2090</v>
      </c>
      <c r="F290" s="174" t="s">
        <v>2091</v>
      </c>
      <c r="G290" s="12"/>
      <c r="H290" s="12"/>
      <c r="I290" s="166"/>
      <c r="J290" s="175">
        <f>BK290</f>
        <v>0</v>
      </c>
      <c r="K290" s="12"/>
      <c r="L290" s="163"/>
      <c r="M290" s="168"/>
      <c r="N290" s="169"/>
      <c r="O290" s="169"/>
      <c r="P290" s="170">
        <f>SUM(P291:P324)</f>
        <v>0</v>
      </c>
      <c r="Q290" s="169"/>
      <c r="R290" s="170">
        <f>SUM(R291:R324)</f>
        <v>0</v>
      </c>
      <c r="S290" s="169"/>
      <c r="T290" s="171">
        <f>SUM(T291:T324)</f>
        <v>0.68372667000000009</v>
      </c>
      <c r="U290" s="12"/>
      <c r="V290" s="12"/>
      <c r="W290" s="12"/>
      <c r="X290" s="12"/>
      <c r="Y290" s="12"/>
      <c r="Z290" s="12"/>
      <c r="AA290" s="12"/>
      <c r="AB290" s="12"/>
      <c r="AC290" s="12"/>
      <c r="AD290" s="12"/>
      <c r="AE290" s="12"/>
      <c r="AR290" s="164" t="s">
        <v>76</v>
      </c>
      <c r="AT290" s="172" t="s">
        <v>68</v>
      </c>
      <c r="AU290" s="172" t="s">
        <v>76</v>
      </c>
      <c r="AY290" s="164" t="s">
        <v>328</v>
      </c>
      <c r="BK290" s="173">
        <f>SUM(BK291:BK324)</f>
        <v>0</v>
      </c>
    </row>
    <row r="291" s="2" customFormat="1" ht="21.75" customHeight="1">
      <c r="A291" s="41"/>
      <c r="B291" s="176"/>
      <c r="C291" s="177" t="s">
        <v>110</v>
      </c>
      <c r="D291" s="177" t="s">
        <v>331</v>
      </c>
      <c r="E291" s="178" t="s">
        <v>2092</v>
      </c>
      <c r="F291" s="179" t="s">
        <v>2093</v>
      </c>
      <c r="G291" s="180" t="s">
        <v>476</v>
      </c>
      <c r="H291" s="181">
        <v>48.637</v>
      </c>
      <c r="I291" s="182"/>
      <c r="J291" s="183">
        <f>ROUND(I291*H291,2)</f>
        <v>0</v>
      </c>
      <c r="K291" s="179" t="s">
        <v>335</v>
      </c>
      <c r="L291" s="42"/>
      <c r="M291" s="184" t="s">
        <v>3</v>
      </c>
      <c r="N291" s="185" t="s">
        <v>40</v>
      </c>
      <c r="O291" s="75"/>
      <c r="P291" s="186">
        <f>O291*H291</f>
        <v>0</v>
      </c>
      <c r="Q291" s="186">
        <v>0</v>
      </c>
      <c r="R291" s="186">
        <f>Q291*H291</f>
        <v>0</v>
      </c>
      <c r="S291" s="186">
        <v>0.0016999999999999999</v>
      </c>
      <c r="T291" s="187">
        <f>S291*H291</f>
        <v>0.08268289999999999</v>
      </c>
      <c r="U291" s="41"/>
      <c r="V291" s="41"/>
      <c r="W291" s="41"/>
      <c r="X291" s="41"/>
      <c r="Y291" s="41"/>
      <c r="Z291" s="41"/>
      <c r="AA291" s="41"/>
      <c r="AB291" s="41"/>
      <c r="AC291" s="41"/>
      <c r="AD291" s="41"/>
      <c r="AE291" s="41"/>
      <c r="AR291" s="188" t="s">
        <v>532</v>
      </c>
      <c r="AT291" s="188" t="s">
        <v>331</v>
      </c>
      <c r="AU291" s="188" t="s">
        <v>79</v>
      </c>
      <c r="AY291" s="22" t="s">
        <v>328</v>
      </c>
      <c r="BE291" s="189">
        <f>IF(N291="základní",J291,0)</f>
        <v>0</v>
      </c>
      <c r="BF291" s="189">
        <f>IF(N291="snížená",J291,0)</f>
        <v>0</v>
      </c>
      <c r="BG291" s="189">
        <f>IF(N291="zákl. přenesená",J291,0)</f>
        <v>0</v>
      </c>
      <c r="BH291" s="189">
        <f>IF(N291="sníž. přenesená",J291,0)</f>
        <v>0</v>
      </c>
      <c r="BI291" s="189">
        <f>IF(N291="nulová",J291,0)</f>
        <v>0</v>
      </c>
      <c r="BJ291" s="22" t="s">
        <v>76</v>
      </c>
      <c r="BK291" s="189">
        <f>ROUND(I291*H291,2)</f>
        <v>0</v>
      </c>
      <c r="BL291" s="22" t="s">
        <v>532</v>
      </c>
      <c r="BM291" s="188" t="s">
        <v>2094</v>
      </c>
    </row>
    <row r="292" s="2" customFormat="1">
      <c r="A292" s="41"/>
      <c r="B292" s="42"/>
      <c r="C292" s="41"/>
      <c r="D292" s="190" t="s">
        <v>338</v>
      </c>
      <c r="E292" s="41"/>
      <c r="F292" s="191" t="s">
        <v>2095</v>
      </c>
      <c r="G292" s="41"/>
      <c r="H292" s="41"/>
      <c r="I292" s="192"/>
      <c r="J292" s="41"/>
      <c r="K292" s="41"/>
      <c r="L292" s="42"/>
      <c r="M292" s="193"/>
      <c r="N292" s="194"/>
      <c r="O292" s="75"/>
      <c r="P292" s="75"/>
      <c r="Q292" s="75"/>
      <c r="R292" s="75"/>
      <c r="S292" s="75"/>
      <c r="T292" s="76"/>
      <c r="U292" s="41"/>
      <c r="V292" s="41"/>
      <c r="W292" s="41"/>
      <c r="X292" s="41"/>
      <c r="Y292" s="41"/>
      <c r="Z292" s="41"/>
      <c r="AA292" s="41"/>
      <c r="AB292" s="41"/>
      <c r="AC292" s="41"/>
      <c r="AD292" s="41"/>
      <c r="AE292" s="41"/>
      <c r="AT292" s="22" t="s">
        <v>338</v>
      </c>
      <c r="AU292" s="22" t="s">
        <v>79</v>
      </c>
    </row>
    <row r="293" s="13" customFormat="1">
      <c r="A293" s="13"/>
      <c r="B293" s="201"/>
      <c r="C293" s="13"/>
      <c r="D293" s="195" t="s">
        <v>442</v>
      </c>
      <c r="E293" s="202" t="s">
        <v>3</v>
      </c>
      <c r="F293" s="203" t="s">
        <v>2096</v>
      </c>
      <c r="G293" s="13"/>
      <c r="H293" s="204">
        <v>27.489000000000001</v>
      </c>
      <c r="I293" s="205"/>
      <c r="J293" s="13"/>
      <c r="K293" s="13"/>
      <c r="L293" s="201"/>
      <c r="M293" s="206"/>
      <c r="N293" s="207"/>
      <c r="O293" s="207"/>
      <c r="P293" s="207"/>
      <c r="Q293" s="207"/>
      <c r="R293" s="207"/>
      <c r="S293" s="207"/>
      <c r="T293" s="208"/>
      <c r="U293" s="13"/>
      <c r="V293" s="13"/>
      <c r="W293" s="13"/>
      <c r="X293" s="13"/>
      <c r="Y293" s="13"/>
      <c r="Z293" s="13"/>
      <c r="AA293" s="13"/>
      <c r="AB293" s="13"/>
      <c r="AC293" s="13"/>
      <c r="AD293" s="13"/>
      <c r="AE293" s="13"/>
      <c r="AT293" s="202" t="s">
        <v>442</v>
      </c>
      <c r="AU293" s="202" t="s">
        <v>79</v>
      </c>
      <c r="AV293" s="13" t="s">
        <v>79</v>
      </c>
      <c r="AW293" s="13" t="s">
        <v>31</v>
      </c>
      <c r="AX293" s="13" t="s">
        <v>69</v>
      </c>
      <c r="AY293" s="202" t="s">
        <v>328</v>
      </c>
    </row>
    <row r="294" s="13" customFormat="1">
      <c r="A294" s="13"/>
      <c r="B294" s="201"/>
      <c r="C294" s="13"/>
      <c r="D294" s="195" t="s">
        <v>442</v>
      </c>
      <c r="E294" s="202" t="s">
        <v>3</v>
      </c>
      <c r="F294" s="203" t="s">
        <v>2097</v>
      </c>
      <c r="G294" s="13"/>
      <c r="H294" s="204">
        <v>21.148</v>
      </c>
      <c r="I294" s="205"/>
      <c r="J294" s="13"/>
      <c r="K294" s="13"/>
      <c r="L294" s="201"/>
      <c r="M294" s="206"/>
      <c r="N294" s="207"/>
      <c r="O294" s="207"/>
      <c r="P294" s="207"/>
      <c r="Q294" s="207"/>
      <c r="R294" s="207"/>
      <c r="S294" s="207"/>
      <c r="T294" s="208"/>
      <c r="U294" s="13"/>
      <c r="V294" s="13"/>
      <c r="W294" s="13"/>
      <c r="X294" s="13"/>
      <c r="Y294" s="13"/>
      <c r="Z294" s="13"/>
      <c r="AA294" s="13"/>
      <c r="AB294" s="13"/>
      <c r="AC294" s="13"/>
      <c r="AD294" s="13"/>
      <c r="AE294" s="13"/>
      <c r="AT294" s="202" t="s">
        <v>442</v>
      </c>
      <c r="AU294" s="202" t="s">
        <v>79</v>
      </c>
      <c r="AV294" s="13" t="s">
        <v>79</v>
      </c>
      <c r="AW294" s="13" t="s">
        <v>31</v>
      </c>
      <c r="AX294" s="13" t="s">
        <v>69</v>
      </c>
      <c r="AY294" s="202" t="s">
        <v>328</v>
      </c>
    </row>
    <row r="295" s="14" customFormat="1">
      <c r="A295" s="14"/>
      <c r="B295" s="209"/>
      <c r="C295" s="14"/>
      <c r="D295" s="195" t="s">
        <v>442</v>
      </c>
      <c r="E295" s="210" t="s">
        <v>3</v>
      </c>
      <c r="F295" s="211" t="s">
        <v>452</v>
      </c>
      <c r="G295" s="14"/>
      <c r="H295" s="212">
        <v>48.637</v>
      </c>
      <c r="I295" s="213"/>
      <c r="J295" s="14"/>
      <c r="K295" s="14"/>
      <c r="L295" s="209"/>
      <c r="M295" s="214"/>
      <c r="N295" s="215"/>
      <c r="O295" s="215"/>
      <c r="P295" s="215"/>
      <c r="Q295" s="215"/>
      <c r="R295" s="215"/>
      <c r="S295" s="215"/>
      <c r="T295" s="216"/>
      <c r="U295" s="14"/>
      <c r="V295" s="14"/>
      <c r="W295" s="14"/>
      <c r="X295" s="14"/>
      <c r="Y295" s="14"/>
      <c r="Z295" s="14"/>
      <c r="AA295" s="14"/>
      <c r="AB295" s="14"/>
      <c r="AC295" s="14"/>
      <c r="AD295" s="14"/>
      <c r="AE295" s="14"/>
      <c r="AT295" s="210" t="s">
        <v>442</v>
      </c>
      <c r="AU295" s="210" t="s">
        <v>79</v>
      </c>
      <c r="AV295" s="14" t="s">
        <v>113</v>
      </c>
      <c r="AW295" s="14" t="s">
        <v>31</v>
      </c>
      <c r="AX295" s="14" t="s">
        <v>76</v>
      </c>
      <c r="AY295" s="210" t="s">
        <v>328</v>
      </c>
    </row>
    <row r="296" s="2" customFormat="1" ht="24.15" customHeight="1">
      <c r="A296" s="41"/>
      <c r="B296" s="176"/>
      <c r="C296" s="177" t="s">
        <v>125</v>
      </c>
      <c r="D296" s="177" t="s">
        <v>331</v>
      </c>
      <c r="E296" s="178" t="s">
        <v>2098</v>
      </c>
      <c r="F296" s="179" t="s">
        <v>2099</v>
      </c>
      <c r="G296" s="180" t="s">
        <v>476</v>
      </c>
      <c r="H296" s="181">
        <v>19.053000000000001</v>
      </c>
      <c r="I296" s="182"/>
      <c r="J296" s="183">
        <f>ROUND(I296*H296,2)</f>
        <v>0</v>
      </c>
      <c r="K296" s="179" t="s">
        <v>335</v>
      </c>
      <c r="L296" s="42"/>
      <c r="M296" s="184" t="s">
        <v>3</v>
      </c>
      <c r="N296" s="185" t="s">
        <v>40</v>
      </c>
      <c r="O296" s="75"/>
      <c r="P296" s="186">
        <f>O296*H296</f>
        <v>0</v>
      </c>
      <c r="Q296" s="186">
        <v>0</v>
      </c>
      <c r="R296" s="186">
        <f>Q296*H296</f>
        <v>0</v>
      </c>
      <c r="S296" s="186">
        <v>0.00348</v>
      </c>
      <c r="T296" s="187">
        <f>S296*H296</f>
        <v>0.066304440000000006</v>
      </c>
      <c r="U296" s="41"/>
      <c r="V296" s="41"/>
      <c r="W296" s="41"/>
      <c r="X296" s="41"/>
      <c r="Y296" s="41"/>
      <c r="Z296" s="41"/>
      <c r="AA296" s="41"/>
      <c r="AB296" s="41"/>
      <c r="AC296" s="41"/>
      <c r="AD296" s="41"/>
      <c r="AE296" s="41"/>
      <c r="AR296" s="188" t="s">
        <v>532</v>
      </c>
      <c r="AT296" s="188" t="s">
        <v>331</v>
      </c>
      <c r="AU296" s="188" t="s">
        <v>79</v>
      </c>
      <c r="AY296" s="22" t="s">
        <v>328</v>
      </c>
      <c r="BE296" s="189">
        <f>IF(N296="základní",J296,0)</f>
        <v>0</v>
      </c>
      <c r="BF296" s="189">
        <f>IF(N296="snížená",J296,0)</f>
        <v>0</v>
      </c>
      <c r="BG296" s="189">
        <f>IF(N296="zákl. přenesená",J296,0)</f>
        <v>0</v>
      </c>
      <c r="BH296" s="189">
        <f>IF(N296="sníž. přenesená",J296,0)</f>
        <v>0</v>
      </c>
      <c r="BI296" s="189">
        <f>IF(N296="nulová",J296,0)</f>
        <v>0</v>
      </c>
      <c r="BJ296" s="22" t="s">
        <v>76</v>
      </c>
      <c r="BK296" s="189">
        <f>ROUND(I296*H296,2)</f>
        <v>0</v>
      </c>
      <c r="BL296" s="22" t="s">
        <v>532</v>
      </c>
      <c r="BM296" s="188" t="s">
        <v>2100</v>
      </c>
    </row>
    <row r="297" s="2" customFormat="1">
      <c r="A297" s="41"/>
      <c r="B297" s="42"/>
      <c r="C297" s="41"/>
      <c r="D297" s="190" t="s">
        <v>338</v>
      </c>
      <c r="E297" s="41"/>
      <c r="F297" s="191" t="s">
        <v>2101</v>
      </c>
      <c r="G297" s="41"/>
      <c r="H297" s="41"/>
      <c r="I297" s="192"/>
      <c r="J297" s="41"/>
      <c r="K297" s="41"/>
      <c r="L297" s="42"/>
      <c r="M297" s="193"/>
      <c r="N297" s="194"/>
      <c r="O297" s="75"/>
      <c r="P297" s="75"/>
      <c r="Q297" s="75"/>
      <c r="R297" s="75"/>
      <c r="S297" s="75"/>
      <c r="T297" s="76"/>
      <c r="U297" s="41"/>
      <c r="V297" s="41"/>
      <c r="W297" s="41"/>
      <c r="X297" s="41"/>
      <c r="Y297" s="41"/>
      <c r="Z297" s="41"/>
      <c r="AA297" s="41"/>
      <c r="AB297" s="41"/>
      <c r="AC297" s="41"/>
      <c r="AD297" s="41"/>
      <c r="AE297" s="41"/>
      <c r="AT297" s="22" t="s">
        <v>338</v>
      </c>
      <c r="AU297" s="22" t="s">
        <v>79</v>
      </c>
    </row>
    <row r="298" s="13" customFormat="1">
      <c r="A298" s="13"/>
      <c r="B298" s="201"/>
      <c r="C298" s="13"/>
      <c r="D298" s="195" t="s">
        <v>442</v>
      </c>
      <c r="E298" s="202" t="s">
        <v>3</v>
      </c>
      <c r="F298" s="203" t="s">
        <v>2102</v>
      </c>
      <c r="G298" s="13"/>
      <c r="H298" s="204">
        <v>19.053000000000001</v>
      </c>
      <c r="I298" s="205"/>
      <c r="J298" s="13"/>
      <c r="K298" s="13"/>
      <c r="L298" s="201"/>
      <c r="M298" s="206"/>
      <c r="N298" s="207"/>
      <c r="O298" s="207"/>
      <c r="P298" s="207"/>
      <c r="Q298" s="207"/>
      <c r="R298" s="207"/>
      <c r="S298" s="207"/>
      <c r="T298" s="208"/>
      <c r="U298" s="13"/>
      <c r="V298" s="13"/>
      <c r="W298" s="13"/>
      <c r="X298" s="13"/>
      <c r="Y298" s="13"/>
      <c r="Z298" s="13"/>
      <c r="AA298" s="13"/>
      <c r="AB298" s="13"/>
      <c r="AC298" s="13"/>
      <c r="AD298" s="13"/>
      <c r="AE298" s="13"/>
      <c r="AT298" s="202" t="s">
        <v>442</v>
      </c>
      <c r="AU298" s="202" t="s">
        <v>79</v>
      </c>
      <c r="AV298" s="13" t="s">
        <v>79</v>
      </c>
      <c r="AW298" s="13" t="s">
        <v>31</v>
      </c>
      <c r="AX298" s="13" t="s">
        <v>76</v>
      </c>
      <c r="AY298" s="202" t="s">
        <v>328</v>
      </c>
    </row>
    <row r="299" s="2" customFormat="1" ht="21.75" customHeight="1">
      <c r="A299" s="41"/>
      <c r="B299" s="176"/>
      <c r="C299" s="177" t="s">
        <v>696</v>
      </c>
      <c r="D299" s="177" t="s">
        <v>331</v>
      </c>
      <c r="E299" s="178" t="s">
        <v>2103</v>
      </c>
      <c r="F299" s="179" t="s">
        <v>2104</v>
      </c>
      <c r="G299" s="180" t="s">
        <v>476</v>
      </c>
      <c r="H299" s="181">
        <v>7.0369999999999999</v>
      </c>
      <c r="I299" s="182"/>
      <c r="J299" s="183">
        <f>ROUND(I299*H299,2)</f>
        <v>0</v>
      </c>
      <c r="K299" s="179" t="s">
        <v>335</v>
      </c>
      <c r="L299" s="42"/>
      <c r="M299" s="184" t="s">
        <v>3</v>
      </c>
      <c r="N299" s="185" t="s">
        <v>40</v>
      </c>
      <c r="O299" s="75"/>
      <c r="P299" s="186">
        <f>O299*H299</f>
        <v>0</v>
      </c>
      <c r="Q299" s="186">
        <v>0</v>
      </c>
      <c r="R299" s="186">
        <f>Q299*H299</f>
        <v>0</v>
      </c>
      <c r="S299" s="186">
        <v>0.00175</v>
      </c>
      <c r="T299" s="187">
        <f>S299*H299</f>
        <v>0.012314749999999999</v>
      </c>
      <c r="U299" s="41"/>
      <c r="V299" s="41"/>
      <c r="W299" s="41"/>
      <c r="X299" s="41"/>
      <c r="Y299" s="41"/>
      <c r="Z299" s="41"/>
      <c r="AA299" s="41"/>
      <c r="AB299" s="41"/>
      <c r="AC299" s="41"/>
      <c r="AD299" s="41"/>
      <c r="AE299" s="41"/>
      <c r="AR299" s="188" t="s">
        <v>532</v>
      </c>
      <c r="AT299" s="188" t="s">
        <v>331</v>
      </c>
      <c r="AU299" s="188" t="s">
        <v>79</v>
      </c>
      <c r="AY299" s="22" t="s">
        <v>328</v>
      </c>
      <c r="BE299" s="189">
        <f>IF(N299="základní",J299,0)</f>
        <v>0</v>
      </c>
      <c r="BF299" s="189">
        <f>IF(N299="snížená",J299,0)</f>
        <v>0</v>
      </c>
      <c r="BG299" s="189">
        <f>IF(N299="zákl. přenesená",J299,0)</f>
        <v>0</v>
      </c>
      <c r="BH299" s="189">
        <f>IF(N299="sníž. přenesená",J299,0)</f>
        <v>0</v>
      </c>
      <c r="BI299" s="189">
        <f>IF(N299="nulová",J299,0)</f>
        <v>0</v>
      </c>
      <c r="BJ299" s="22" t="s">
        <v>76</v>
      </c>
      <c r="BK299" s="189">
        <f>ROUND(I299*H299,2)</f>
        <v>0</v>
      </c>
      <c r="BL299" s="22" t="s">
        <v>532</v>
      </c>
      <c r="BM299" s="188" t="s">
        <v>2105</v>
      </c>
    </row>
    <row r="300" s="2" customFormat="1">
      <c r="A300" s="41"/>
      <c r="B300" s="42"/>
      <c r="C300" s="41"/>
      <c r="D300" s="190" t="s">
        <v>338</v>
      </c>
      <c r="E300" s="41"/>
      <c r="F300" s="191" t="s">
        <v>2106</v>
      </c>
      <c r="G300" s="41"/>
      <c r="H300" s="41"/>
      <c r="I300" s="192"/>
      <c r="J300" s="41"/>
      <c r="K300" s="41"/>
      <c r="L300" s="42"/>
      <c r="M300" s="193"/>
      <c r="N300" s="194"/>
      <c r="O300" s="75"/>
      <c r="P300" s="75"/>
      <c r="Q300" s="75"/>
      <c r="R300" s="75"/>
      <c r="S300" s="75"/>
      <c r="T300" s="76"/>
      <c r="U300" s="41"/>
      <c r="V300" s="41"/>
      <c r="W300" s="41"/>
      <c r="X300" s="41"/>
      <c r="Y300" s="41"/>
      <c r="Z300" s="41"/>
      <c r="AA300" s="41"/>
      <c r="AB300" s="41"/>
      <c r="AC300" s="41"/>
      <c r="AD300" s="41"/>
      <c r="AE300" s="41"/>
      <c r="AT300" s="22" t="s">
        <v>338</v>
      </c>
      <c r="AU300" s="22" t="s">
        <v>79</v>
      </c>
    </row>
    <row r="301" s="13" customFormat="1">
      <c r="A301" s="13"/>
      <c r="B301" s="201"/>
      <c r="C301" s="13"/>
      <c r="D301" s="195" t="s">
        <v>442</v>
      </c>
      <c r="E301" s="202" t="s">
        <v>3</v>
      </c>
      <c r="F301" s="203" t="s">
        <v>2107</v>
      </c>
      <c r="G301" s="13"/>
      <c r="H301" s="204">
        <v>7.0369999999999999</v>
      </c>
      <c r="I301" s="205"/>
      <c r="J301" s="13"/>
      <c r="K301" s="13"/>
      <c r="L301" s="201"/>
      <c r="M301" s="206"/>
      <c r="N301" s="207"/>
      <c r="O301" s="207"/>
      <c r="P301" s="207"/>
      <c r="Q301" s="207"/>
      <c r="R301" s="207"/>
      <c r="S301" s="207"/>
      <c r="T301" s="208"/>
      <c r="U301" s="13"/>
      <c r="V301" s="13"/>
      <c r="W301" s="13"/>
      <c r="X301" s="13"/>
      <c r="Y301" s="13"/>
      <c r="Z301" s="13"/>
      <c r="AA301" s="13"/>
      <c r="AB301" s="13"/>
      <c r="AC301" s="13"/>
      <c r="AD301" s="13"/>
      <c r="AE301" s="13"/>
      <c r="AT301" s="202" t="s">
        <v>442</v>
      </c>
      <c r="AU301" s="202" t="s">
        <v>79</v>
      </c>
      <c r="AV301" s="13" t="s">
        <v>79</v>
      </c>
      <c r="AW301" s="13" t="s">
        <v>31</v>
      </c>
      <c r="AX301" s="13" t="s">
        <v>76</v>
      </c>
      <c r="AY301" s="202" t="s">
        <v>328</v>
      </c>
    </row>
    <row r="302" s="2" customFormat="1" ht="24.15" customHeight="1">
      <c r="A302" s="41"/>
      <c r="B302" s="176"/>
      <c r="C302" s="177" t="s">
        <v>703</v>
      </c>
      <c r="D302" s="177" t="s">
        <v>331</v>
      </c>
      <c r="E302" s="178" t="s">
        <v>2108</v>
      </c>
      <c r="F302" s="179" t="s">
        <v>2109</v>
      </c>
      <c r="G302" s="180" t="s">
        <v>476</v>
      </c>
      <c r="H302" s="181">
        <v>34.905000000000001</v>
      </c>
      <c r="I302" s="182"/>
      <c r="J302" s="183">
        <f>ROUND(I302*H302,2)</f>
        <v>0</v>
      </c>
      <c r="K302" s="179" t="s">
        <v>335</v>
      </c>
      <c r="L302" s="42"/>
      <c r="M302" s="184" t="s">
        <v>3</v>
      </c>
      <c r="N302" s="185" t="s">
        <v>40</v>
      </c>
      <c r="O302" s="75"/>
      <c r="P302" s="186">
        <f>O302*H302</f>
        <v>0</v>
      </c>
      <c r="Q302" s="186">
        <v>0</v>
      </c>
      <c r="R302" s="186">
        <f>Q302*H302</f>
        <v>0</v>
      </c>
      <c r="S302" s="186">
        <v>0.0025999999999999999</v>
      </c>
      <c r="T302" s="187">
        <f>S302*H302</f>
        <v>0.090753</v>
      </c>
      <c r="U302" s="41"/>
      <c r="V302" s="41"/>
      <c r="W302" s="41"/>
      <c r="X302" s="41"/>
      <c r="Y302" s="41"/>
      <c r="Z302" s="41"/>
      <c r="AA302" s="41"/>
      <c r="AB302" s="41"/>
      <c r="AC302" s="41"/>
      <c r="AD302" s="41"/>
      <c r="AE302" s="41"/>
      <c r="AR302" s="188" t="s">
        <v>532</v>
      </c>
      <c r="AT302" s="188" t="s">
        <v>331</v>
      </c>
      <c r="AU302" s="188" t="s">
        <v>79</v>
      </c>
      <c r="AY302" s="22" t="s">
        <v>328</v>
      </c>
      <c r="BE302" s="189">
        <f>IF(N302="základní",J302,0)</f>
        <v>0</v>
      </c>
      <c r="BF302" s="189">
        <f>IF(N302="snížená",J302,0)</f>
        <v>0</v>
      </c>
      <c r="BG302" s="189">
        <f>IF(N302="zákl. přenesená",J302,0)</f>
        <v>0</v>
      </c>
      <c r="BH302" s="189">
        <f>IF(N302="sníž. přenesená",J302,0)</f>
        <v>0</v>
      </c>
      <c r="BI302" s="189">
        <f>IF(N302="nulová",J302,0)</f>
        <v>0</v>
      </c>
      <c r="BJ302" s="22" t="s">
        <v>76</v>
      </c>
      <c r="BK302" s="189">
        <f>ROUND(I302*H302,2)</f>
        <v>0</v>
      </c>
      <c r="BL302" s="22" t="s">
        <v>532</v>
      </c>
      <c r="BM302" s="188" t="s">
        <v>2110</v>
      </c>
    </row>
    <row r="303" s="2" customFormat="1">
      <c r="A303" s="41"/>
      <c r="B303" s="42"/>
      <c r="C303" s="41"/>
      <c r="D303" s="190" t="s">
        <v>338</v>
      </c>
      <c r="E303" s="41"/>
      <c r="F303" s="191" t="s">
        <v>2111</v>
      </c>
      <c r="G303" s="41"/>
      <c r="H303" s="41"/>
      <c r="I303" s="192"/>
      <c r="J303" s="41"/>
      <c r="K303" s="41"/>
      <c r="L303" s="42"/>
      <c r="M303" s="193"/>
      <c r="N303" s="194"/>
      <c r="O303" s="75"/>
      <c r="P303" s="75"/>
      <c r="Q303" s="75"/>
      <c r="R303" s="75"/>
      <c r="S303" s="75"/>
      <c r="T303" s="76"/>
      <c r="U303" s="41"/>
      <c r="V303" s="41"/>
      <c r="W303" s="41"/>
      <c r="X303" s="41"/>
      <c r="Y303" s="41"/>
      <c r="Z303" s="41"/>
      <c r="AA303" s="41"/>
      <c r="AB303" s="41"/>
      <c r="AC303" s="41"/>
      <c r="AD303" s="41"/>
      <c r="AE303" s="41"/>
      <c r="AT303" s="22" t="s">
        <v>338</v>
      </c>
      <c r="AU303" s="22" t="s">
        <v>79</v>
      </c>
    </row>
    <row r="304" s="13" customFormat="1">
      <c r="A304" s="13"/>
      <c r="B304" s="201"/>
      <c r="C304" s="13"/>
      <c r="D304" s="195" t="s">
        <v>442</v>
      </c>
      <c r="E304" s="202" t="s">
        <v>3</v>
      </c>
      <c r="F304" s="203" t="s">
        <v>2112</v>
      </c>
      <c r="G304" s="13"/>
      <c r="H304" s="204">
        <v>8.1440000000000001</v>
      </c>
      <c r="I304" s="205"/>
      <c r="J304" s="13"/>
      <c r="K304" s="13"/>
      <c r="L304" s="201"/>
      <c r="M304" s="206"/>
      <c r="N304" s="207"/>
      <c r="O304" s="207"/>
      <c r="P304" s="207"/>
      <c r="Q304" s="207"/>
      <c r="R304" s="207"/>
      <c r="S304" s="207"/>
      <c r="T304" s="208"/>
      <c r="U304" s="13"/>
      <c r="V304" s="13"/>
      <c r="W304" s="13"/>
      <c r="X304" s="13"/>
      <c r="Y304" s="13"/>
      <c r="Z304" s="13"/>
      <c r="AA304" s="13"/>
      <c r="AB304" s="13"/>
      <c r="AC304" s="13"/>
      <c r="AD304" s="13"/>
      <c r="AE304" s="13"/>
      <c r="AT304" s="202" t="s">
        <v>442</v>
      </c>
      <c r="AU304" s="202" t="s">
        <v>79</v>
      </c>
      <c r="AV304" s="13" t="s">
        <v>79</v>
      </c>
      <c r="AW304" s="13" t="s">
        <v>31</v>
      </c>
      <c r="AX304" s="13" t="s">
        <v>69</v>
      </c>
      <c r="AY304" s="202" t="s">
        <v>328</v>
      </c>
    </row>
    <row r="305" s="13" customFormat="1">
      <c r="A305" s="13"/>
      <c r="B305" s="201"/>
      <c r="C305" s="13"/>
      <c r="D305" s="195" t="s">
        <v>442</v>
      </c>
      <c r="E305" s="202" t="s">
        <v>3</v>
      </c>
      <c r="F305" s="203" t="s">
        <v>2113</v>
      </c>
      <c r="G305" s="13"/>
      <c r="H305" s="204">
        <v>4.7999999999999998</v>
      </c>
      <c r="I305" s="205"/>
      <c r="J305" s="13"/>
      <c r="K305" s="13"/>
      <c r="L305" s="201"/>
      <c r="M305" s="206"/>
      <c r="N305" s="207"/>
      <c r="O305" s="207"/>
      <c r="P305" s="207"/>
      <c r="Q305" s="207"/>
      <c r="R305" s="207"/>
      <c r="S305" s="207"/>
      <c r="T305" s="208"/>
      <c r="U305" s="13"/>
      <c r="V305" s="13"/>
      <c r="W305" s="13"/>
      <c r="X305" s="13"/>
      <c r="Y305" s="13"/>
      <c r="Z305" s="13"/>
      <c r="AA305" s="13"/>
      <c r="AB305" s="13"/>
      <c r="AC305" s="13"/>
      <c r="AD305" s="13"/>
      <c r="AE305" s="13"/>
      <c r="AT305" s="202" t="s">
        <v>442</v>
      </c>
      <c r="AU305" s="202" t="s">
        <v>79</v>
      </c>
      <c r="AV305" s="13" t="s">
        <v>79</v>
      </c>
      <c r="AW305" s="13" t="s">
        <v>31</v>
      </c>
      <c r="AX305" s="13" t="s">
        <v>69</v>
      </c>
      <c r="AY305" s="202" t="s">
        <v>328</v>
      </c>
    </row>
    <row r="306" s="13" customFormat="1">
      <c r="A306" s="13"/>
      <c r="B306" s="201"/>
      <c r="C306" s="13"/>
      <c r="D306" s="195" t="s">
        <v>442</v>
      </c>
      <c r="E306" s="202" t="s">
        <v>3</v>
      </c>
      <c r="F306" s="203" t="s">
        <v>2114</v>
      </c>
      <c r="G306" s="13"/>
      <c r="H306" s="204">
        <v>11.943</v>
      </c>
      <c r="I306" s="205"/>
      <c r="J306" s="13"/>
      <c r="K306" s="13"/>
      <c r="L306" s="201"/>
      <c r="M306" s="206"/>
      <c r="N306" s="207"/>
      <c r="O306" s="207"/>
      <c r="P306" s="207"/>
      <c r="Q306" s="207"/>
      <c r="R306" s="207"/>
      <c r="S306" s="207"/>
      <c r="T306" s="208"/>
      <c r="U306" s="13"/>
      <c r="V306" s="13"/>
      <c r="W306" s="13"/>
      <c r="X306" s="13"/>
      <c r="Y306" s="13"/>
      <c r="Z306" s="13"/>
      <c r="AA306" s="13"/>
      <c r="AB306" s="13"/>
      <c r="AC306" s="13"/>
      <c r="AD306" s="13"/>
      <c r="AE306" s="13"/>
      <c r="AT306" s="202" t="s">
        <v>442</v>
      </c>
      <c r="AU306" s="202" t="s">
        <v>79</v>
      </c>
      <c r="AV306" s="13" t="s">
        <v>79</v>
      </c>
      <c r="AW306" s="13" t="s">
        <v>31</v>
      </c>
      <c r="AX306" s="13" t="s">
        <v>69</v>
      </c>
      <c r="AY306" s="202" t="s">
        <v>328</v>
      </c>
    </row>
    <row r="307" s="13" customFormat="1">
      <c r="A307" s="13"/>
      <c r="B307" s="201"/>
      <c r="C307" s="13"/>
      <c r="D307" s="195" t="s">
        <v>442</v>
      </c>
      <c r="E307" s="202" t="s">
        <v>3</v>
      </c>
      <c r="F307" s="203" t="s">
        <v>2115</v>
      </c>
      <c r="G307" s="13"/>
      <c r="H307" s="204">
        <v>10.018000000000001</v>
      </c>
      <c r="I307" s="205"/>
      <c r="J307" s="13"/>
      <c r="K307" s="13"/>
      <c r="L307" s="201"/>
      <c r="M307" s="206"/>
      <c r="N307" s="207"/>
      <c r="O307" s="207"/>
      <c r="P307" s="207"/>
      <c r="Q307" s="207"/>
      <c r="R307" s="207"/>
      <c r="S307" s="207"/>
      <c r="T307" s="208"/>
      <c r="U307" s="13"/>
      <c r="V307" s="13"/>
      <c r="W307" s="13"/>
      <c r="X307" s="13"/>
      <c r="Y307" s="13"/>
      <c r="Z307" s="13"/>
      <c r="AA307" s="13"/>
      <c r="AB307" s="13"/>
      <c r="AC307" s="13"/>
      <c r="AD307" s="13"/>
      <c r="AE307" s="13"/>
      <c r="AT307" s="202" t="s">
        <v>442</v>
      </c>
      <c r="AU307" s="202" t="s">
        <v>79</v>
      </c>
      <c r="AV307" s="13" t="s">
        <v>79</v>
      </c>
      <c r="AW307" s="13" t="s">
        <v>31</v>
      </c>
      <c r="AX307" s="13" t="s">
        <v>69</v>
      </c>
      <c r="AY307" s="202" t="s">
        <v>328</v>
      </c>
    </row>
    <row r="308" s="14" customFormat="1">
      <c r="A308" s="14"/>
      <c r="B308" s="209"/>
      <c r="C308" s="14"/>
      <c r="D308" s="195" t="s">
        <v>442</v>
      </c>
      <c r="E308" s="210" t="s">
        <v>3</v>
      </c>
      <c r="F308" s="211" t="s">
        <v>452</v>
      </c>
      <c r="G308" s="14"/>
      <c r="H308" s="212">
        <v>34.905000000000001</v>
      </c>
      <c r="I308" s="213"/>
      <c r="J308" s="14"/>
      <c r="K308" s="14"/>
      <c r="L308" s="209"/>
      <c r="M308" s="214"/>
      <c r="N308" s="215"/>
      <c r="O308" s="215"/>
      <c r="P308" s="215"/>
      <c r="Q308" s="215"/>
      <c r="R308" s="215"/>
      <c r="S308" s="215"/>
      <c r="T308" s="216"/>
      <c r="U308" s="14"/>
      <c r="V308" s="14"/>
      <c r="W308" s="14"/>
      <c r="X308" s="14"/>
      <c r="Y308" s="14"/>
      <c r="Z308" s="14"/>
      <c r="AA308" s="14"/>
      <c r="AB308" s="14"/>
      <c r="AC308" s="14"/>
      <c r="AD308" s="14"/>
      <c r="AE308" s="14"/>
      <c r="AT308" s="210" t="s">
        <v>442</v>
      </c>
      <c r="AU308" s="210" t="s">
        <v>79</v>
      </c>
      <c r="AV308" s="14" t="s">
        <v>113</v>
      </c>
      <c r="AW308" s="14" t="s">
        <v>31</v>
      </c>
      <c r="AX308" s="14" t="s">
        <v>76</v>
      </c>
      <c r="AY308" s="210" t="s">
        <v>328</v>
      </c>
    </row>
    <row r="309" s="2" customFormat="1" ht="16.5" customHeight="1">
      <c r="A309" s="41"/>
      <c r="B309" s="176"/>
      <c r="C309" s="177" t="s">
        <v>710</v>
      </c>
      <c r="D309" s="177" t="s">
        <v>331</v>
      </c>
      <c r="E309" s="178" t="s">
        <v>2116</v>
      </c>
      <c r="F309" s="179" t="s">
        <v>2117</v>
      </c>
      <c r="G309" s="180" t="s">
        <v>476</v>
      </c>
      <c r="H309" s="181">
        <v>40.840000000000003</v>
      </c>
      <c r="I309" s="182"/>
      <c r="J309" s="183">
        <f>ROUND(I309*H309,2)</f>
        <v>0</v>
      </c>
      <c r="K309" s="179" t="s">
        <v>335</v>
      </c>
      <c r="L309" s="42"/>
      <c r="M309" s="184" t="s">
        <v>3</v>
      </c>
      <c r="N309" s="185" t="s">
        <v>40</v>
      </c>
      <c r="O309" s="75"/>
      <c r="P309" s="186">
        <f>O309*H309</f>
        <v>0</v>
      </c>
      <c r="Q309" s="186">
        <v>0</v>
      </c>
      <c r="R309" s="186">
        <f>Q309*H309</f>
        <v>0</v>
      </c>
      <c r="S309" s="186">
        <v>0.0039399999999999999</v>
      </c>
      <c r="T309" s="187">
        <f>S309*H309</f>
        <v>0.16090960000000001</v>
      </c>
      <c r="U309" s="41"/>
      <c r="V309" s="41"/>
      <c r="W309" s="41"/>
      <c r="X309" s="41"/>
      <c r="Y309" s="41"/>
      <c r="Z309" s="41"/>
      <c r="AA309" s="41"/>
      <c r="AB309" s="41"/>
      <c r="AC309" s="41"/>
      <c r="AD309" s="41"/>
      <c r="AE309" s="41"/>
      <c r="AR309" s="188" t="s">
        <v>532</v>
      </c>
      <c r="AT309" s="188" t="s">
        <v>331</v>
      </c>
      <c r="AU309" s="188" t="s">
        <v>79</v>
      </c>
      <c r="AY309" s="22" t="s">
        <v>328</v>
      </c>
      <c r="BE309" s="189">
        <f>IF(N309="základní",J309,0)</f>
        <v>0</v>
      </c>
      <c r="BF309" s="189">
        <f>IF(N309="snížená",J309,0)</f>
        <v>0</v>
      </c>
      <c r="BG309" s="189">
        <f>IF(N309="zákl. přenesená",J309,0)</f>
        <v>0</v>
      </c>
      <c r="BH309" s="189">
        <f>IF(N309="sníž. přenesená",J309,0)</f>
        <v>0</v>
      </c>
      <c r="BI309" s="189">
        <f>IF(N309="nulová",J309,0)</f>
        <v>0</v>
      </c>
      <c r="BJ309" s="22" t="s">
        <v>76</v>
      </c>
      <c r="BK309" s="189">
        <f>ROUND(I309*H309,2)</f>
        <v>0</v>
      </c>
      <c r="BL309" s="22" t="s">
        <v>532</v>
      </c>
      <c r="BM309" s="188" t="s">
        <v>2118</v>
      </c>
    </row>
    <row r="310" s="2" customFormat="1">
      <c r="A310" s="41"/>
      <c r="B310" s="42"/>
      <c r="C310" s="41"/>
      <c r="D310" s="190" t="s">
        <v>338</v>
      </c>
      <c r="E310" s="41"/>
      <c r="F310" s="191" t="s">
        <v>2119</v>
      </c>
      <c r="G310" s="41"/>
      <c r="H310" s="41"/>
      <c r="I310" s="192"/>
      <c r="J310" s="41"/>
      <c r="K310" s="41"/>
      <c r="L310" s="42"/>
      <c r="M310" s="193"/>
      <c r="N310" s="194"/>
      <c r="O310" s="75"/>
      <c r="P310" s="75"/>
      <c r="Q310" s="75"/>
      <c r="R310" s="75"/>
      <c r="S310" s="75"/>
      <c r="T310" s="76"/>
      <c r="U310" s="41"/>
      <c r="V310" s="41"/>
      <c r="W310" s="41"/>
      <c r="X310" s="41"/>
      <c r="Y310" s="41"/>
      <c r="Z310" s="41"/>
      <c r="AA310" s="41"/>
      <c r="AB310" s="41"/>
      <c r="AC310" s="41"/>
      <c r="AD310" s="41"/>
      <c r="AE310" s="41"/>
      <c r="AT310" s="22" t="s">
        <v>338</v>
      </c>
      <c r="AU310" s="22" t="s">
        <v>79</v>
      </c>
    </row>
    <row r="311" s="13" customFormat="1">
      <c r="A311" s="13"/>
      <c r="B311" s="201"/>
      <c r="C311" s="13"/>
      <c r="D311" s="195" t="s">
        <v>442</v>
      </c>
      <c r="E311" s="202" t="s">
        <v>3</v>
      </c>
      <c r="F311" s="203" t="s">
        <v>2120</v>
      </c>
      <c r="G311" s="13"/>
      <c r="H311" s="204">
        <v>31.84</v>
      </c>
      <c r="I311" s="205"/>
      <c r="J311" s="13"/>
      <c r="K311" s="13"/>
      <c r="L311" s="201"/>
      <c r="M311" s="206"/>
      <c r="N311" s="207"/>
      <c r="O311" s="207"/>
      <c r="P311" s="207"/>
      <c r="Q311" s="207"/>
      <c r="R311" s="207"/>
      <c r="S311" s="207"/>
      <c r="T311" s="208"/>
      <c r="U311" s="13"/>
      <c r="V311" s="13"/>
      <c r="W311" s="13"/>
      <c r="X311" s="13"/>
      <c r="Y311" s="13"/>
      <c r="Z311" s="13"/>
      <c r="AA311" s="13"/>
      <c r="AB311" s="13"/>
      <c r="AC311" s="13"/>
      <c r="AD311" s="13"/>
      <c r="AE311" s="13"/>
      <c r="AT311" s="202" t="s">
        <v>442</v>
      </c>
      <c r="AU311" s="202" t="s">
        <v>79</v>
      </c>
      <c r="AV311" s="13" t="s">
        <v>79</v>
      </c>
      <c r="AW311" s="13" t="s">
        <v>31</v>
      </c>
      <c r="AX311" s="13" t="s">
        <v>69</v>
      </c>
      <c r="AY311" s="202" t="s">
        <v>328</v>
      </c>
    </row>
    <row r="312" s="13" customFormat="1">
      <c r="A312" s="13"/>
      <c r="B312" s="201"/>
      <c r="C312" s="13"/>
      <c r="D312" s="195" t="s">
        <v>442</v>
      </c>
      <c r="E312" s="202" t="s">
        <v>3</v>
      </c>
      <c r="F312" s="203" t="s">
        <v>2121</v>
      </c>
      <c r="G312" s="13"/>
      <c r="H312" s="204">
        <v>9</v>
      </c>
      <c r="I312" s="205"/>
      <c r="J312" s="13"/>
      <c r="K312" s="13"/>
      <c r="L312" s="201"/>
      <c r="M312" s="206"/>
      <c r="N312" s="207"/>
      <c r="O312" s="207"/>
      <c r="P312" s="207"/>
      <c r="Q312" s="207"/>
      <c r="R312" s="207"/>
      <c r="S312" s="207"/>
      <c r="T312" s="208"/>
      <c r="U312" s="13"/>
      <c r="V312" s="13"/>
      <c r="W312" s="13"/>
      <c r="X312" s="13"/>
      <c r="Y312" s="13"/>
      <c r="Z312" s="13"/>
      <c r="AA312" s="13"/>
      <c r="AB312" s="13"/>
      <c r="AC312" s="13"/>
      <c r="AD312" s="13"/>
      <c r="AE312" s="13"/>
      <c r="AT312" s="202" t="s">
        <v>442</v>
      </c>
      <c r="AU312" s="202" t="s">
        <v>79</v>
      </c>
      <c r="AV312" s="13" t="s">
        <v>79</v>
      </c>
      <c r="AW312" s="13" t="s">
        <v>31</v>
      </c>
      <c r="AX312" s="13" t="s">
        <v>69</v>
      </c>
      <c r="AY312" s="202" t="s">
        <v>328</v>
      </c>
    </row>
    <row r="313" s="14" customFormat="1">
      <c r="A313" s="14"/>
      <c r="B313" s="209"/>
      <c r="C313" s="14"/>
      <c r="D313" s="195" t="s">
        <v>442</v>
      </c>
      <c r="E313" s="210" t="s">
        <v>3</v>
      </c>
      <c r="F313" s="211" t="s">
        <v>452</v>
      </c>
      <c r="G313" s="14"/>
      <c r="H313" s="212">
        <v>40.840000000000003</v>
      </c>
      <c r="I313" s="213"/>
      <c r="J313" s="14"/>
      <c r="K313" s="14"/>
      <c r="L313" s="209"/>
      <c r="M313" s="214"/>
      <c r="N313" s="215"/>
      <c r="O313" s="215"/>
      <c r="P313" s="215"/>
      <c r="Q313" s="215"/>
      <c r="R313" s="215"/>
      <c r="S313" s="215"/>
      <c r="T313" s="216"/>
      <c r="U313" s="14"/>
      <c r="V313" s="14"/>
      <c r="W313" s="14"/>
      <c r="X313" s="14"/>
      <c r="Y313" s="14"/>
      <c r="Z313" s="14"/>
      <c r="AA313" s="14"/>
      <c r="AB313" s="14"/>
      <c r="AC313" s="14"/>
      <c r="AD313" s="14"/>
      <c r="AE313" s="14"/>
      <c r="AT313" s="210" t="s">
        <v>442</v>
      </c>
      <c r="AU313" s="210" t="s">
        <v>79</v>
      </c>
      <c r="AV313" s="14" t="s">
        <v>113</v>
      </c>
      <c r="AW313" s="14" t="s">
        <v>31</v>
      </c>
      <c r="AX313" s="14" t="s">
        <v>76</v>
      </c>
      <c r="AY313" s="210" t="s">
        <v>328</v>
      </c>
    </row>
    <row r="314" s="2" customFormat="1" ht="24.15" customHeight="1">
      <c r="A314" s="41"/>
      <c r="B314" s="176"/>
      <c r="C314" s="177" t="s">
        <v>713</v>
      </c>
      <c r="D314" s="177" t="s">
        <v>331</v>
      </c>
      <c r="E314" s="178" t="s">
        <v>2122</v>
      </c>
      <c r="F314" s="179" t="s">
        <v>2123</v>
      </c>
      <c r="G314" s="180" t="s">
        <v>476</v>
      </c>
      <c r="H314" s="181">
        <v>40.594000000000001</v>
      </c>
      <c r="I314" s="182"/>
      <c r="J314" s="183">
        <f>ROUND(I314*H314,2)</f>
        <v>0</v>
      </c>
      <c r="K314" s="179" t="s">
        <v>335</v>
      </c>
      <c r="L314" s="42"/>
      <c r="M314" s="184" t="s">
        <v>3</v>
      </c>
      <c r="N314" s="185" t="s">
        <v>40</v>
      </c>
      <c r="O314" s="75"/>
      <c r="P314" s="186">
        <f>O314*H314</f>
        <v>0</v>
      </c>
      <c r="Q314" s="186">
        <v>0</v>
      </c>
      <c r="R314" s="186">
        <f>Q314*H314</f>
        <v>0</v>
      </c>
      <c r="S314" s="186">
        <v>0.00167</v>
      </c>
      <c r="T314" s="187">
        <f>S314*H314</f>
        <v>0.067791980000000002</v>
      </c>
      <c r="U314" s="41"/>
      <c r="V314" s="41"/>
      <c r="W314" s="41"/>
      <c r="X314" s="41"/>
      <c r="Y314" s="41"/>
      <c r="Z314" s="41"/>
      <c r="AA314" s="41"/>
      <c r="AB314" s="41"/>
      <c r="AC314" s="41"/>
      <c r="AD314" s="41"/>
      <c r="AE314" s="41"/>
      <c r="AR314" s="188" t="s">
        <v>532</v>
      </c>
      <c r="AT314" s="188" t="s">
        <v>331</v>
      </c>
      <c r="AU314" s="188" t="s">
        <v>79</v>
      </c>
      <c r="AY314" s="22" t="s">
        <v>328</v>
      </c>
      <c r="BE314" s="189">
        <f>IF(N314="základní",J314,0)</f>
        <v>0</v>
      </c>
      <c r="BF314" s="189">
        <f>IF(N314="snížená",J314,0)</f>
        <v>0</v>
      </c>
      <c r="BG314" s="189">
        <f>IF(N314="zákl. přenesená",J314,0)</f>
        <v>0</v>
      </c>
      <c r="BH314" s="189">
        <f>IF(N314="sníž. přenesená",J314,0)</f>
        <v>0</v>
      </c>
      <c r="BI314" s="189">
        <f>IF(N314="nulová",J314,0)</f>
        <v>0</v>
      </c>
      <c r="BJ314" s="22" t="s">
        <v>76</v>
      </c>
      <c r="BK314" s="189">
        <f>ROUND(I314*H314,2)</f>
        <v>0</v>
      </c>
      <c r="BL314" s="22" t="s">
        <v>532</v>
      </c>
      <c r="BM314" s="188" t="s">
        <v>2124</v>
      </c>
    </row>
    <row r="315" s="2" customFormat="1">
      <c r="A315" s="41"/>
      <c r="B315" s="42"/>
      <c r="C315" s="41"/>
      <c r="D315" s="190" t="s">
        <v>338</v>
      </c>
      <c r="E315" s="41"/>
      <c r="F315" s="191" t="s">
        <v>2125</v>
      </c>
      <c r="G315" s="41"/>
      <c r="H315" s="41"/>
      <c r="I315" s="192"/>
      <c r="J315" s="41"/>
      <c r="K315" s="41"/>
      <c r="L315" s="42"/>
      <c r="M315" s="193"/>
      <c r="N315" s="194"/>
      <c r="O315" s="75"/>
      <c r="P315" s="75"/>
      <c r="Q315" s="75"/>
      <c r="R315" s="75"/>
      <c r="S315" s="75"/>
      <c r="T315" s="76"/>
      <c r="U315" s="41"/>
      <c r="V315" s="41"/>
      <c r="W315" s="41"/>
      <c r="X315" s="41"/>
      <c r="Y315" s="41"/>
      <c r="Z315" s="41"/>
      <c r="AA315" s="41"/>
      <c r="AB315" s="41"/>
      <c r="AC315" s="41"/>
      <c r="AD315" s="41"/>
      <c r="AE315" s="41"/>
      <c r="AT315" s="22" t="s">
        <v>338</v>
      </c>
      <c r="AU315" s="22" t="s">
        <v>79</v>
      </c>
    </row>
    <row r="316" s="13" customFormat="1">
      <c r="A316" s="13"/>
      <c r="B316" s="201"/>
      <c r="C316" s="13"/>
      <c r="D316" s="195" t="s">
        <v>442</v>
      </c>
      <c r="E316" s="202" t="s">
        <v>3</v>
      </c>
      <c r="F316" s="203" t="s">
        <v>2126</v>
      </c>
      <c r="G316" s="13"/>
      <c r="H316" s="204">
        <v>17.404</v>
      </c>
      <c r="I316" s="205"/>
      <c r="J316" s="13"/>
      <c r="K316" s="13"/>
      <c r="L316" s="201"/>
      <c r="M316" s="206"/>
      <c r="N316" s="207"/>
      <c r="O316" s="207"/>
      <c r="P316" s="207"/>
      <c r="Q316" s="207"/>
      <c r="R316" s="207"/>
      <c r="S316" s="207"/>
      <c r="T316" s="208"/>
      <c r="U316" s="13"/>
      <c r="V316" s="13"/>
      <c r="W316" s="13"/>
      <c r="X316" s="13"/>
      <c r="Y316" s="13"/>
      <c r="Z316" s="13"/>
      <c r="AA316" s="13"/>
      <c r="AB316" s="13"/>
      <c r="AC316" s="13"/>
      <c r="AD316" s="13"/>
      <c r="AE316" s="13"/>
      <c r="AT316" s="202" t="s">
        <v>442</v>
      </c>
      <c r="AU316" s="202" t="s">
        <v>79</v>
      </c>
      <c r="AV316" s="13" t="s">
        <v>79</v>
      </c>
      <c r="AW316" s="13" t="s">
        <v>31</v>
      </c>
      <c r="AX316" s="13" t="s">
        <v>69</v>
      </c>
      <c r="AY316" s="202" t="s">
        <v>328</v>
      </c>
    </row>
    <row r="317" s="13" customFormat="1">
      <c r="A317" s="13"/>
      <c r="B317" s="201"/>
      <c r="C317" s="13"/>
      <c r="D317" s="195" t="s">
        <v>442</v>
      </c>
      <c r="E317" s="202" t="s">
        <v>3</v>
      </c>
      <c r="F317" s="203" t="s">
        <v>2127</v>
      </c>
      <c r="G317" s="13"/>
      <c r="H317" s="204">
        <v>15.859999999999999</v>
      </c>
      <c r="I317" s="205"/>
      <c r="J317" s="13"/>
      <c r="K317" s="13"/>
      <c r="L317" s="201"/>
      <c r="M317" s="206"/>
      <c r="N317" s="207"/>
      <c r="O317" s="207"/>
      <c r="P317" s="207"/>
      <c r="Q317" s="207"/>
      <c r="R317" s="207"/>
      <c r="S317" s="207"/>
      <c r="T317" s="208"/>
      <c r="U317" s="13"/>
      <c r="V317" s="13"/>
      <c r="W317" s="13"/>
      <c r="X317" s="13"/>
      <c r="Y317" s="13"/>
      <c r="Z317" s="13"/>
      <c r="AA317" s="13"/>
      <c r="AB317" s="13"/>
      <c r="AC317" s="13"/>
      <c r="AD317" s="13"/>
      <c r="AE317" s="13"/>
      <c r="AT317" s="202" t="s">
        <v>442</v>
      </c>
      <c r="AU317" s="202" t="s">
        <v>79</v>
      </c>
      <c r="AV317" s="13" t="s">
        <v>79</v>
      </c>
      <c r="AW317" s="13" t="s">
        <v>31</v>
      </c>
      <c r="AX317" s="13" t="s">
        <v>69</v>
      </c>
      <c r="AY317" s="202" t="s">
        <v>328</v>
      </c>
    </row>
    <row r="318" s="13" customFormat="1">
      <c r="A318" s="13"/>
      <c r="B318" s="201"/>
      <c r="C318" s="13"/>
      <c r="D318" s="195" t="s">
        <v>442</v>
      </c>
      <c r="E318" s="202" t="s">
        <v>3</v>
      </c>
      <c r="F318" s="203" t="s">
        <v>2128</v>
      </c>
      <c r="G318" s="13"/>
      <c r="H318" s="204">
        <v>7.3300000000000001</v>
      </c>
      <c r="I318" s="205"/>
      <c r="J318" s="13"/>
      <c r="K318" s="13"/>
      <c r="L318" s="201"/>
      <c r="M318" s="206"/>
      <c r="N318" s="207"/>
      <c r="O318" s="207"/>
      <c r="P318" s="207"/>
      <c r="Q318" s="207"/>
      <c r="R318" s="207"/>
      <c r="S318" s="207"/>
      <c r="T318" s="208"/>
      <c r="U318" s="13"/>
      <c r="V318" s="13"/>
      <c r="W318" s="13"/>
      <c r="X318" s="13"/>
      <c r="Y318" s="13"/>
      <c r="Z318" s="13"/>
      <c r="AA318" s="13"/>
      <c r="AB318" s="13"/>
      <c r="AC318" s="13"/>
      <c r="AD318" s="13"/>
      <c r="AE318" s="13"/>
      <c r="AT318" s="202" t="s">
        <v>442</v>
      </c>
      <c r="AU318" s="202" t="s">
        <v>79</v>
      </c>
      <c r="AV318" s="13" t="s">
        <v>79</v>
      </c>
      <c r="AW318" s="13" t="s">
        <v>31</v>
      </c>
      <c r="AX318" s="13" t="s">
        <v>69</v>
      </c>
      <c r="AY318" s="202" t="s">
        <v>328</v>
      </c>
    </row>
    <row r="319" s="14" customFormat="1">
      <c r="A319" s="14"/>
      <c r="B319" s="209"/>
      <c r="C319" s="14"/>
      <c r="D319" s="195" t="s">
        <v>442</v>
      </c>
      <c r="E319" s="210" t="s">
        <v>3</v>
      </c>
      <c r="F319" s="211" t="s">
        <v>452</v>
      </c>
      <c r="G319" s="14"/>
      <c r="H319" s="212">
        <v>40.594000000000001</v>
      </c>
      <c r="I319" s="213"/>
      <c r="J319" s="14"/>
      <c r="K319" s="14"/>
      <c r="L319" s="209"/>
      <c r="M319" s="214"/>
      <c r="N319" s="215"/>
      <c r="O319" s="215"/>
      <c r="P319" s="215"/>
      <c r="Q319" s="215"/>
      <c r="R319" s="215"/>
      <c r="S319" s="215"/>
      <c r="T319" s="216"/>
      <c r="U319" s="14"/>
      <c r="V319" s="14"/>
      <c r="W319" s="14"/>
      <c r="X319" s="14"/>
      <c r="Y319" s="14"/>
      <c r="Z319" s="14"/>
      <c r="AA319" s="14"/>
      <c r="AB319" s="14"/>
      <c r="AC319" s="14"/>
      <c r="AD319" s="14"/>
      <c r="AE319" s="14"/>
      <c r="AT319" s="210" t="s">
        <v>442</v>
      </c>
      <c r="AU319" s="210" t="s">
        <v>79</v>
      </c>
      <c r="AV319" s="14" t="s">
        <v>113</v>
      </c>
      <c r="AW319" s="14" t="s">
        <v>31</v>
      </c>
      <c r="AX319" s="14" t="s">
        <v>76</v>
      </c>
      <c r="AY319" s="210" t="s">
        <v>328</v>
      </c>
    </row>
    <row r="320" s="2" customFormat="1" ht="16.5" customHeight="1">
      <c r="A320" s="41"/>
      <c r="B320" s="176"/>
      <c r="C320" s="177" t="s">
        <v>718</v>
      </c>
      <c r="D320" s="177" t="s">
        <v>331</v>
      </c>
      <c r="E320" s="178" t="s">
        <v>2129</v>
      </c>
      <c r="F320" s="179" t="s">
        <v>2130</v>
      </c>
      <c r="G320" s="180" t="s">
        <v>476</v>
      </c>
      <c r="H320" s="181">
        <v>40.594000000000001</v>
      </c>
      <c r="I320" s="182"/>
      <c r="J320" s="183">
        <f>ROUND(I320*H320,2)</f>
        <v>0</v>
      </c>
      <c r="K320" s="179" t="s">
        <v>335</v>
      </c>
      <c r="L320" s="42"/>
      <c r="M320" s="184" t="s">
        <v>3</v>
      </c>
      <c r="N320" s="185" t="s">
        <v>40</v>
      </c>
      <c r="O320" s="75"/>
      <c r="P320" s="186">
        <f>O320*H320</f>
        <v>0</v>
      </c>
      <c r="Q320" s="186">
        <v>0</v>
      </c>
      <c r="R320" s="186">
        <f>Q320*H320</f>
        <v>0</v>
      </c>
      <c r="S320" s="186">
        <v>0.0050000000000000001</v>
      </c>
      <c r="T320" s="187">
        <f>S320*H320</f>
        <v>0.20297000000000001</v>
      </c>
      <c r="U320" s="41"/>
      <c r="V320" s="41"/>
      <c r="W320" s="41"/>
      <c r="X320" s="41"/>
      <c r="Y320" s="41"/>
      <c r="Z320" s="41"/>
      <c r="AA320" s="41"/>
      <c r="AB320" s="41"/>
      <c r="AC320" s="41"/>
      <c r="AD320" s="41"/>
      <c r="AE320" s="41"/>
      <c r="AR320" s="188" t="s">
        <v>532</v>
      </c>
      <c r="AT320" s="188" t="s">
        <v>331</v>
      </c>
      <c r="AU320" s="188" t="s">
        <v>79</v>
      </c>
      <c r="AY320" s="22" t="s">
        <v>328</v>
      </c>
      <c r="BE320" s="189">
        <f>IF(N320="základní",J320,0)</f>
        <v>0</v>
      </c>
      <c r="BF320" s="189">
        <f>IF(N320="snížená",J320,0)</f>
        <v>0</v>
      </c>
      <c r="BG320" s="189">
        <f>IF(N320="zákl. přenesená",J320,0)</f>
        <v>0</v>
      </c>
      <c r="BH320" s="189">
        <f>IF(N320="sníž. přenesená",J320,0)</f>
        <v>0</v>
      </c>
      <c r="BI320" s="189">
        <f>IF(N320="nulová",J320,0)</f>
        <v>0</v>
      </c>
      <c r="BJ320" s="22" t="s">
        <v>76</v>
      </c>
      <c r="BK320" s="189">
        <f>ROUND(I320*H320,2)</f>
        <v>0</v>
      </c>
      <c r="BL320" s="22" t="s">
        <v>532</v>
      </c>
      <c r="BM320" s="188" t="s">
        <v>2131</v>
      </c>
    </row>
    <row r="321" s="2" customFormat="1">
      <c r="A321" s="41"/>
      <c r="B321" s="42"/>
      <c r="C321" s="41"/>
      <c r="D321" s="190" t="s">
        <v>338</v>
      </c>
      <c r="E321" s="41"/>
      <c r="F321" s="191" t="s">
        <v>2132</v>
      </c>
      <c r="G321" s="41"/>
      <c r="H321" s="41"/>
      <c r="I321" s="192"/>
      <c r="J321" s="41"/>
      <c r="K321" s="41"/>
      <c r="L321" s="42"/>
      <c r="M321" s="193"/>
      <c r="N321" s="194"/>
      <c r="O321" s="75"/>
      <c r="P321" s="75"/>
      <c r="Q321" s="75"/>
      <c r="R321" s="75"/>
      <c r="S321" s="75"/>
      <c r="T321" s="76"/>
      <c r="U321" s="41"/>
      <c r="V321" s="41"/>
      <c r="W321" s="41"/>
      <c r="X321" s="41"/>
      <c r="Y321" s="41"/>
      <c r="Z321" s="41"/>
      <c r="AA321" s="41"/>
      <c r="AB321" s="41"/>
      <c r="AC321" s="41"/>
      <c r="AD321" s="41"/>
      <c r="AE321" s="41"/>
      <c r="AT321" s="22" t="s">
        <v>338</v>
      </c>
      <c r="AU321" s="22" t="s">
        <v>79</v>
      </c>
    </row>
    <row r="322" s="2" customFormat="1" ht="24.15" customHeight="1">
      <c r="A322" s="41"/>
      <c r="B322" s="176"/>
      <c r="C322" s="177" t="s">
        <v>148</v>
      </c>
      <c r="D322" s="177" t="s">
        <v>331</v>
      </c>
      <c r="E322" s="178" t="s">
        <v>2033</v>
      </c>
      <c r="F322" s="179" t="s">
        <v>2034</v>
      </c>
      <c r="G322" s="180" t="s">
        <v>1378</v>
      </c>
      <c r="H322" s="181">
        <v>10</v>
      </c>
      <c r="I322" s="182"/>
      <c r="J322" s="183">
        <f>ROUND(I322*H322,2)</f>
        <v>0</v>
      </c>
      <c r="K322" s="179" t="s">
        <v>335</v>
      </c>
      <c r="L322" s="42"/>
      <c r="M322" s="184" t="s">
        <v>3</v>
      </c>
      <c r="N322" s="185" t="s">
        <v>40</v>
      </c>
      <c r="O322" s="75"/>
      <c r="P322" s="186">
        <f>O322*H322</f>
        <v>0</v>
      </c>
      <c r="Q322" s="186">
        <v>0</v>
      </c>
      <c r="R322" s="186">
        <f>Q322*H322</f>
        <v>0</v>
      </c>
      <c r="S322" s="186">
        <v>0</v>
      </c>
      <c r="T322" s="187">
        <f>S322*H322</f>
        <v>0</v>
      </c>
      <c r="U322" s="41"/>
      <c r="V322" s="41"/>
      <c r="W322" s="41"/>
      <c r="X322" s="41"/>
      <c r="Y322" s="41"/>
      <c r="Z322" s="41"/>
      <c r="AA322" s="41"/>
      <c r="AB322" s="41"/>
      <c r="AC322" s="41"/>
      <c r="AD322" s="41"/>
      <c r="AE322" s="41"/>
      <c r="AR322" s="188" t="s">
        <v>532</v>
      </c>
      <c r="AT322" s="188" t="s">
        <v>331</v>
      </c>
      <c r="AU322" s="188" t="s">
        <v>79</v>
      </c>
      <c r="AY322" s="22" t="s">
        <v>328</v>
      </c>
      <c r="BE322" s="189">
        <f>IF(N322="základní",J322,0)</f>
        <v>0</v>
      </c>
      <c r="BF322" s="189">
        <f>IF(N322="snížená",J322,0)</f>
        <v>0</v>
      </c>
      <c r="BG322" s="189">
        <f>IF(N322="zákl. přenesená",J322,0)</f>
        <v>0</v>
      </c>
      <c r="BH322" s="189">
        <f>IF(N322="sníž. přenesená",J322,0)</f>
        <v>0</v>
      </c>
      <c r="BI322" s="189">
        <f>IF(N322="nulová",J322,0)</f>
        <v>0</v>
      </c>
      <c r="BJ322" s="22" t="s">
        <v>76</v>
      </c>
      <c r="BK322" s="189">
        <f>ROUND(I322*H322,2)</f>
        <v>0</v>
      </c>
      <c r="BL322" s="22" t="s">
        <v>532</v>
      </c>
      <c r="BM322" s="188" t="s">
        <v>2133</v>
      </c>
    </row>
    <row r="323" s="2" customFormat="1">
      <c r="A323" s="41"/>
      <c r="B323" s="42"/>
      <c r="C323" s="41"/>
      <c r="D323" s="190" t="s">
        <v>338</v>
      </c>
      <c r="E323" s="41"/>
      <c r="F323" s="191" t="s">
        <v>2036</v>
      </c>
      <c r="G323" s="41"/>
      <c r="H323" s="41"/>
      <c r="I323" s="192"/>
      <c r="J323" s="41"/>
      <c r="K323" s="41"/>
      <c r="L323" s="42"/>
      <c r="M323" s="193"/>
      <c r="N323" s="194"/>
      <c r="O323" s="75"/>
      <c r="P323" s="75"/>
      <c r="Q323" s="75"/>
      <c r="R323" s="75"/>
      <c r="S323" s="75"/>
      <c r="T323" s="76"/>
      <c r="U323" s="41"/>
      <c r="V323" s="41"/>
      <c r="W323" s="41"/>
      <c r="X323" s="41"/>
      <c r="Y323" s="41"/>
      <c r="Z323" s="41"/>
      <c r="AA323" s="41"/>
      <c r="AB323" s="41"/>
      <c r="AC323" s="41"/>
      <c r="AD323" s="41"/>
      <c r="AE323" s="41"/>
      <c r="AT323" s="22" t="s">
        <v>338</v>
      </c>
      <c r="AU323" s="22" t="s">
        <v>79</v>
      </c>
    </row>
    <row r="324" s="13" customFormat="1">
      <c r="A324" s="13"/>
      <c r="B324" s="201"/>
      <c r="C324" s="13"/>
      <c r="D324" s="195" t="s">
        <v>442</v>
      </c>
      <c r="E324" s="202" t="s">
        <v>3</v>
      </c>
      <c r="F324" s="203" t="s">
        <v>2134</v>
      </c>
      <c r="G324" s="13"/>
      <c r="H324" s="204">
        <v>10</v>
      </c>
      <c r="I324" s="205"/>
      <c r="J324" s="13"/>
      <c r="K324" s="13"/>
      <c r="L324" s="201"/>
      <c r="M324" s="206"/>
      <c r="N324" s="207"/>
      <c r="O324" s="207"/>
      <c r="P324" s="207"/>
      <c r="Q324" s="207"/>
      <c r="R324" s="207"/>
      <c r="S324" s="207"/>
      <c r="T324" s="208"/>
      <c r="U324" s="13"/>
      <c r="V324" s="13"/>
      <c r="W324" s="13"/>
      <c r="X324" s="13"/>
      <c r="Y324" s="13"/>
      <c r="Z324" s="13"/>
      <c r="AA324" s="13"/>
      <c r="AB324" s="13"/>
      <c r="AC324" s="13"/>
      <c r="AD324" s="13"/>
      <c r="AE324" s="13"/>
      <c r="AT324" s="202" t="s">
        <v>442</v>
      </c>
      <c r="AU324" s="202" t="s">
        <v>79</v>
      </c>
      <c r="AV324" s="13" t="s">
        <v>79</v>
      </c>
      <c r="AW324" s="13" t="s">
        <v>31</v>
      </c>
      <c r="AX324" s="13" t="s">
        <v>76</v>
      </c>
      <c r="AY324" s="202" t="s">
        <v>328</v>
      </c>
    </row>
    <row r="325" s="12" customFormat="1" ht="22.8" customHeight="1">
      <c r="A325" s="12"/>
      <c r="B325" s="163"/>
      <c r="C325" s="12"/>
      <c r="D325" s="164" t="s">
        <v>68</v>
      </c>
      <c r="E325" s="174" t="s">
        <v>2135</v>
      </c>
      <c r="F325" s="174" t="s">
        <v>2136</v>
      </c>
      <c r="G325" s="12"/>
      <c r="H325" s="12"/>
      <c r="I325" s="166"/>
      <c r="J325" s="175">
        <f>BK325</f>
        <v>0</v>
      </c>
      <c r="K325" s="12"/>
      <c r="L325" s="163"/>
      <c r="M325" s="168"/>
      <c r="N325" s="169"/>
      <c r="O325" s="169"/>
      <c r="P325" s="170">
        <f>P326+SUM(P327:P383)</f>
        <v>0</v>
      </c>
      <c r="Q325" s="169"/>
      <c r="R325" s="170">
        <f>R326+SUM(R327:R383)</f>
        <v>1.3776713999999999</v>
      </c>
      <c r="S325" s="169"/>
      <c r="T325" s="171">
        <f>T326+SUM(T327:T383)</f>
        <v>240.22043199999999</v>
      </c>
      <c r="U325" s="12"/>
      <c r="V325" s="12"/>
      <c r="W325" s="12"/>
      <c r="X325" s="12"/>
      <c r="Y325" s="12"/>
      <c r="Z325" s="12"/>
      <c r="AA325" s="12"/>
      <c r="AB325" s="12"/>
      <c r="AC325" s="12"/>
      <c r="AD325" s="12"/>
      <c r="AE325" s="12"/>
      <c r="AR325" s="164" t="s">
        <v>76</v>
      </c>
      <c r="AT325" s="172" t="s">
        <v>68</v>
      </c>
      <c r="AU325" s="172" t="s">
        <v>76</v>
      </c>
      <c r="AY325" s="164" t="s">
        <v>328</v>
      </c>
      <c r="BK325" s="173">
        <f>BK326+SUM(BK327:BK383)</f>
        <v>0</v>
      </c>
    </row>
    <row r="326" s="2" customFormat="1" ht="24.15" customHeight="1">
      <c r="A326" s="41"/>
      <c r="B326" s="176"/>
      <c r="C326" s="177" t="s">
        <v>152</v>
      </c>
      <c r="D326" s="177" t="s">
        <v>331</v>
      </c>
      <c r="E326" s="178" t="s">
        <v>2137</v>
      </c>
      <c r="F326" s="179" t="s">
        <v>2138</v>
      </c>
      <c r="G326" s="180" t="s">
        <v>439</v>
      </c>
      <c r="H326" s="181">
        <v>288.94499999999999</v>
      </c>
      <c r="I326" s="182"/>
      <c r="J326" s="183">
        <f>ROUND(I326*H326,2)</f>
        <v>0</v>
      </c>
      <c r="K326" s="179" t="s">
        <v>335</v>
      </c>
      <c r="L326" s="42"/>
      <c r="M326" s="184" t="s">
        <v>3</v>
      </c>
      <c r="N326" s="185" t="s">
        <v>40</v>
      </c>
      <c r="O326" s="75"/>
      <c r="P326" s="186">
        <f>O326*H326</f>
        <v>0</v>
      </c>
      <c r="Q326" s="186">
        <v>0</v>
      </c>
      <c r="R326" s="186">
        <f>Q326*H326</f>
        <v>0</v>
      </c>
      <c r="S326" s="186">
        <v>0.20799999999999999</v>
      </c>
      <c r="T326" s="187">
        <f>S326*H326</f>
        <v>60.100559999999994</v>
      </c>
      <c r="U326" s="41"/>
      <c r="V326" s="41"/>
      <c r="W326" s="41"/>
      <c r="X326" s="41"/>
      <c r="Y326" s="41"/>
      <c r="Z326" s="41"/>
      <c r="AA326" s="41"/>
      <c r="AB326" s="41"/>
      <c r="AC326" s="41"/>
      <c r="AD326" s="41"/>
      <c r="AE326" s="41"/>
      <c r="AR326" s="188" t="s">
        <v>113</v>
      </c>
      <c r="AT326" s="188" t="s">
        <v>331</v>
      </c>
      <c r="AU326" s="188" t="s">
        <v>79</v>
      </c>
      <c r="AY326" s="22" t="s">
        <v>328</v>
      </c>
      <c r="BE326" s="189">
        <f>IF(N326="základní",J326,0)</f>
        <v>0</v>
      </c>
      <c r="BF326" s="189">
        <f>IF(N326="snížená",J326,0)</f>
        <v>0</v>
      </c>
      <c r="BG326" s="189">
        <f>IF(N326="zákl. přenesená",J326,0)</f>
        <v>0</v>
      </c>
      <c r="BH326" s="189">
        <f>IF(N326="sníž. přenesená",J326,0)</f>
        <v>0</v>
      </c>
      <c r="BI326" s="189">
        <f>IF(N326="nulová",J326,0)</f>
        <v>0</v>
      </c>
      <c r="BJ326" s="22" t="s">
        <v>76</v>
      </c>
      <c r="BK326" s="189">
        <f>ROUND(I326*H326,2)</f>
        <v>0</v>
      </c>
      <c r="BL326" s="22" t="s">
        <v>113</v>
      </c>
      <c r="BM326" s="188" t="s">
        <v>2139</v>
      </c>
    </row>
    <row r="327" s="2" customFormat="1">
      <c r="A327" s="41"/>
      <c r="B327" s="42"/>
      <c r="C327" s="41"/>
      <c r="D327" s="190" t="s">
        <v>338</v>
      </c>
      <c r="E327" s="41"/>
      <c r="F327" s="191" t="s">
        <v>2140</v>
      </c>
      <c r="G327" s="41"/>
      <c r="H327" s="41"/>
      <c r="I327" s="192"/>
      <c r="J327" s="41"/>
      <c r="K327" s="41"/>
      <c r="L327" s="42"/>
      <c r="M327" s="193"/>
      <c r="N327" s="194"/>
      <c r="O327" s="75"/>
      <c r="P327" s="75"/>
      <c r="Q327" s="75"/>
      <c r="R327" s="75"/>
      <c r="S327" s="75"/>
      <c r="T327" s="76"/>
      <c r="U327" s="41"/>
      <c r="V327" s="41"/>
      <c r="W327" s="41"/>
      <c r="X327" s="41"/>
      <c r="Y327" s="41"/>
      <c r="Z327" s="41"/>
      <c r="AA327" s="41"/>
      <c r="AB327" s="41"/>
      <c r="AC327" s="41"/>
      <c r="AD327" s="41"/>
      <c r="AE327" s="41"/>
      <c r="AT327" s="22" t="s">
        <v>338</v>
      </c>
      <c r="AU327" s="22" t="s">
        <v>79</v>
      </c>
    </row>
    <row r="328" s="15" customFormat="1">
      <c r="A328" s="15"/>
      <c r="B328" s="217"/>
      <c r="C328" s="15"/>
      <c r="D328" s="195" t="s">
        <v>442</v>
      </c>
      <c r="E328" s="218" t="s">
        <v>3</v>
      </c>
      <c r="F328" s="219" t="s">
        <v>2141</v>
      </c>
      <c r="G328" s="15"/>
      <c r="H328" s="218" t="s">
        <v>3</v>
      </c>
      <c r="I328" s="220"/>
      <c r="J328" s="15"/>
      <c r="K328" s="15"/>
      <c r="L328" s="217"/>
      <c r="M328" s="221"/>
      <c r="N328" s="222"/>
      <c r="O328" s="222"/>
      <c r="P328" s="222"/>
      <c r="Q328" s="222"/>
      <c r="R328" s="222"/>
      <c r="S328" s="222"/>
      <c r="T328" s="223"/>
      <c r="U328" s="15"/>
      <c r="V328" s="15"/>
      <c r="W328" s="15"/>
      <c r="X328" s="15"/>
      <c r="Y328" s="15"/>
      <c r="Z328" s="15"/>
      <c r="AA328" s="15"/>
      <c r="AB328" s="15"/>
      <c r="AC328" s="15"/>
      <c r="AD328" s="15"/>
      <c r="AE328" s="15"/>
      <c r="AT328" s="218" t="s">
        <v>442</v>
      </c>
      <c r="AU328" s="218" t="s">
        <v>79</v>
      </c>
      <c r="AV328" s="15" t="s">
        <v>76</v>
      </c>
      <c r="AW328" s="15" t="s">
        <v>31</v>
      </c>
      <c r="AX328" s="15" t="s">
        <v>69</v>
      </c>
      <c r="AY328" s="218" t="s">
        <v>328</v>
      </c>
    </row>
    <row r="329" s="13" customFormat="1">
      <c r="A329" s="13"/>
      <c r="B329" s="201"/>
      <c r="C329" s="13"/>
      <c r="D329" s="195" t="s">
        <v>442</v>
      </c>
      <c r="E329" s="202" t="s">
        <v>3</v>
      </c>
      <c r="F329" s="203" t="s">
        <v>2142</v>
      </c>
      <c r="G329" s="13"/>
      <c r="H329" s="204">
        <v>70.587000000000003</v>
      </c>
      <c r="I329" s="205"/>
      <c r="J329" s="13"/>
      <c r="K329" s="13"/>
      <c r="L329" s="201"/>
      <c r="M329" s="206"/>
      <c r="N329" s="207"/>
      <c r="O329" s="207"/>
      <c r="P329" s="207"/>
      <c r="Q329" s="207"/>
      <c r="R329" s="207"/>
      <c r="S329" s="207"/>
      <c r="T329" s="208"/>
      <c r="U329" s="13"/>
      <c r="V329" s="13"/>
      <c r="W329" s="13"/>
      <c r="X329" s="13"/>
      <c r="Y329" s="13"/>
      <c r="Z329" s="13"/>
      <c r="AA329" s="13"/>
      <c r="AB329" s="13"/>
      <c r="AC329" s="13"/>
      <c r="AD329" s="13"/>
      <c r="AE329" s="13"/>
      <c r="AT329" s="202" t="s">
        <v>442</v>
      </c>
      <c r="AU329" s="202" t="s">
        <v>79</v>
      </c>
      <c r="AV329" s="13" t="s">
        <v>79</v>
      </c>
      <c r="AW329" s="13" t="s">
        <v>31</v>
      </c>
      <c r="AX329" s="13" t="s">
        <v>69</v>
      </c>
      <c r="AY329" s="202" t="s">
        <v>328</v>
      </c>
    </row>
    <row r="330" s="15" customFormat="1">
      <c r="A330" s="15"/>
      <c r="B330" s="217"/>
      <c r="C330" s="15"/>
      <c r="D330" s="195" t="s">
        <v>442</v>
      </c>
      <c r="E330" s="218" t="s">
        <v>3</v>
      </c>
      <c r="F330" s="219" t="s">
        <v>2143</v>
      </c>
      <c r="G330" s="15"/>
      <c r="H330" s="218" t="s">
        <v>3</v>
      </c>
      <c r="I330" s="220"/>
      <c r="J330" s="15"/>
      <c r="K330" s="15"/>
      <c r="L330" s="217"/>
      <c r="M330" s="221"/>
      <c r="N330" s="222"/>
      <c r="O330" s="222"/>
      <c r="P330" s="222"/>
      <c r="Q330" s="222"/>
      <c r="R330" s="222"/>
      <c r="S330" s="222"/>
      <c r="T330" s="223"/>
      <c r="U330" s="15"/>
      <c r="V330" s="15"/>
      <c r="W330" s="15"/>
      <c r="X330" s="15"/>
      <c r="Y330" s="15"/>
      <c r="Z330" s="15"/>
      <c r="AA330" s="15"/>
      <c r="AB330" s="15"/>
      <c r="AC330" s="15"/>
      <c r="AD330" s="15"/>
      <c r="AE330" s="15"/>
      <c r="AT330" s="218" t="s">
        <v>442</v>
      </c>
      <c r="AU330" s="218" t="s">
        <v>79</v>
      </c>
      <c r="AV330" s="15" t="s">
        <v>76</v>
      </c>
      <c r="AW330" s="15" t="s">
        <v>31</v>
      </c>
      <c r="AX330" s="15" t="s">
        <v>69</v>
      </c>
      <c r="AY330" s="218" t="s">
        <v>328</v>
      </c>
    </row>
    <row r="331" s="13" customFormat="1">
      <c r="A331" s="13"/>
      <c r="B331" s="201"/>
      <c r="C331" s="13"/>
      <c r="D331" s="195" t="s">
        <v>442</v>
      </c>
      <c r="E331" s="202" t="s">
        <v>3</v>
      </c>
      <c r="F331" s="203" t="s">
        <v>2144</v>
      </c>
      <c r="G331" s="13"/>
      <c r="H331" s="204">
        <v>-9.6959999999999997</v>
      </c>
      <c r="I331" s="205"/>
      <c r="J331" s="13"/>
      <c r="K331" s="13"/>
      <c r="L331" s="201"/>
      <c r="M331" s="206"/>
      <c r="N331" s="207"/>
      <c r="O331" s="207"/>
      <c r="P331" s="207"/>
      <c r="Q331" s="207"/>
      <c r="R331" s="207"/>
      <c r="S331" s="207"/>
      <c r="T331" s="208"/>
      <c r="U331" s="13"/>
      <c r="V331" s="13"/>
      <c r="W331" s="13"/>
      <c r="X331" s="13"/>
      <c r="Y331" s="13"/>
      <c r="Z331" s="13"/>
      <c r="AA331" s="13"/>
      <c r="AB331" s="13"/>
      <c r="AC331" s="13"/>
      <c r="AD331" s="13"/>
      <c r="AE331" s="13"/>
      <c r="AT331" s="202" t="s">
        <v>442</v>
      </c>
      <c r="AU331" s="202" t="s">
        <v>79</v>
      </c>
      <c r="AV331" s="13" t="s">
        <v>79</v>
      </c>
      <c r="AW331" s="13" t="s">
        <v>31</v>
      </c>
      <c r="AX331" s="13" t="s">
        <v>69</v>
      </c>
      <c r="AY331" s="202" t="s">
        <v>328</v>
      </c>
    </row>
    <row r="332" s="13" customFormat="1">
      <c r="A332" s="13"/>
      <c r="B332" s="201"/>
      <c r="C332" s="13"/>
      <c r="D332" s="195" t="s">
        <v>442</v>
      </c>
      <c r="E332" s="202" t="s">
        <v>3</v>
      </c>
      <c r="F332" s="203" t="s">
        <v>2145</v>
      </c>
      <c r="G332" s="13"/>
      <c r="H332" s="204">
        <v>-1.6160000000000001</v>
      </c>
      <c r="I332" s="205"/>
      <c r="J332" s="13"/>
      <c r="K332" s="13"/>
      <c r="L332" s="201"/>
      <c r="M332" s="206"/>
      <c r="N332" s="207"/>
      <c r="O332" s="207"/>
      <c r="P332" s="207"/>
      <c r="Q332" s="207"/>
      <c r="R332" s="207"/>
      <c r="S332" s="207"/>
      <c r="T332" s="208"/>
      <c r="U332" s="13"/>
      <c r="V332" s="13"/>
      <c r="W332" s="13"/>
      <c r="X332" s="13"/>
      <c r="Y332" s="13"/>
      <c r="Z332" s="13"/>
      <c r="AA332" s="13"/>
      <c r="AB332" s="13"/>
      <c r="AC332" s="13"/>
      <c r="AD332" s="13"/>
      <c r="AE332" s="13"/>
      <c r="AT332" s="202" t="s">
        <v>442</v>
      </c>
      <c r="AU332" s="202" t="s">
        <v>79</v>
      </c>
      <c r="AV332" s="13" t="s">
        <v>79</v>
      </c>
      <c r="AW332" s="13" t="s">
        <v>31</v>
      </c>
      <c r="AX332" s="13" t="s">
        <v>69</v>
      </c>
      <c r="AY332" s="202" t="s">
        <v>328</v>
      </c>
    </row>
    <row r="333" s="15" customFormat="1">
      <c r="A333" s="15"/>
      <c r="B333" s="217"/>
      <c r="C333" s="15"/>
      <c r="D333" s="195" t="s">
        <v>442</v>
      </c>
      <c r="E333" s="218" t="s">
        <v>3</v>
      </c>
      <c r="F333" s="219" t="s">
        <v>1942</v>
      </c>
      <c r="G333" s="15"/>
      <c r="H333" s="218" t="s">
        <v>3</v>
      </c>
      <c r="I333" s="220"/>
      <c r="J333" s="15"/>
      <c r="K333" s="15"/>
      <c r="L333" s="217"/>
      <c r="M333" s="221"/>
      <c r="N333" s="222"/>
      <c r="O333" s="222"/>
      <c r="P333" s="222"/>
      <c r="Q333" s="222"/>
      <c r="R333" s="222"/>
      <c r="S333" s="222"/>
      <c r="T333" s="223"/>
      <c r="U333" s="15"/>
      <c r="V333" s="15"/>
      <c r="W333" s="15"/>
      <c r="X333" s="15"/>
      <c r="Y333" s="15"/>
      <c r="Z333" s="15"/>
      <c r="AA333" s="15"/>
      <c r="AB333" s="15"/>
      <c r="AC333" s="15"/>
      <c r="AD333" s="15"/>
      <c r="AE333" s="15"/>
      <c r="AT333" s="218" t="s">
        <v>442</v>
      </c>
      <c r="AU333" s="218" t="s">
        <v>79</v>
      </c>
      <c r="AV333" s="15" t="s">
        <v>76</v>
      </c>
      <c r="AW333" s="15" t="s">
        <v>31</v>
      </c>
      <c r="AX333" s="15" t="s">
        <v>69</v>
      </c>
      <c r="AY333" s="218" t="s">
        <v>328</v>
      </c>
    </row>
    <row r="334" s="13" customFormat="1">
      <c r="A334" s="13"/>
      <c r="B334" s="201"/>
      <c r="C334" s="13"/>
      <c r="D334" s="195" t="s">
        <v>442</v>
      </c>
      <c r="E334" s="202" t="s">
        <v>3</v>
      </c>
      <c r="F334" s="203" t="s">
        <v>2146</v>
      </c>
      <c r="G334" s="13"/>
      <c r="H334" s="204">
        <v>238.96199999999999</v>
      </c>
      <c r="I334" s="205"/>
      <c r="J334" s="13"/>
      <c r="K334" s="13"/>
      <c r="L334" s="201"/>
      <c r="M334" s="206"/>
      <c r="N334" s="207"/>
      <c r="O334" s="207"/>
      <c r="P334" s="207"/>
      <c r="Q334" s="207"/>
      <c r="R334" s="207"/>
      <c r="S334" s="207"/>
      <c r="T334" s="208"/>
      <c r="U334" s="13"/>
      <c r="V334" s="13"/>
      <c r="W334" s="13"/>
      <c r="X334" s="13"/>
      <c r="Y334" s="13"/>
      <c r="Z334" s="13"/>
      <c r="AA334" s="13"/>
      <c r="AB334" s="13"/>
      <c r="AC334" s="13"/>
      <c r="AD334" s="13"/>
      <c r="AE334" s="13"/>
      <c r="AT334" s="202" t="s">
        <v>442</v>
      </c>
      <c r="AU334" s="202" t="s">
        <v>79</v>
      </c>
      <c r="AV334" s="13" t="s">
        <v>79</v>
      </c>
      <c r="AW334" s="13" t="s">
        <v>31</v>
      </c>
      <c r="AX334" s="13" t="s">
        <v>69</v>
      </c>
      <c r="AY334" s="202" t="s">
        <v>328</v>
      </c>
    </row>
    <row r="335" s="15" customFormat="1">
      <c r="A335" s="15"/>
      <c r="B335" s="217"/>
      <c r="C335" s="15"/>
      <c r="D335" s="195" t="s">
        <v>442</v>
      </c>
      <c r="E335" s="218" t="s">
        <v>3</v>
      </c>
      <c r="F335" s="219" t="s">
        <v>2143</v>
      </c>
      <c r="G335" s="15"/>
      <c r="H335" s="218" t="s">
        <v>3</v>
      </c>
      <c r="I335" s="220"/>
      <c r="J335" s="15"/>
      <c r="K335" s="15"/>
      <c r="L335" s="217"/>
      <c r="M335" s="221"/>
      <c r="N335" s="222"/>
      <c r="O335" s="222"/>
      <c r="P335" s="222"/>
      <c r="Q335" s="222"/>
      <c r="R335" s="222"/>
      <c r="S335" s="222"/>
      <c r="T335" s="223"/>
      <c r="U335" s="15"/>
      <c r="V335" s="15"/>
      <c r="W335" s="15"/>
      <c r="X335" s="15"/>
      <c r="Y335" s="15"/>
      <c r="Z335" s="15"/>
      <c r="AA335" s="15"/>
      <c r="AB335" s="15"/>
      <c r="AC335" s="15"/>
      <c r="AD335" s="15"/>
      <c r="AE335" s="15"/>
      <c r="AT335" s="218" t="s">
        <v>442</v>
      </c>
      <c r="AU335" s="218" t="s">
        <v>79</v>
      </c>
      <c r="AV335" s="15" t="s">
        <v>76</v>
      </c>
      <c r="AW335" s="15" t="s">
        <v>31</v>
      </c>
      <c r="AX335" s="15" t="s">
        <v>69</v>
      </c>
      <c r="AY335" s="218" t="s">
        <v>328</v>
      </c>
    </row>
    <row r="336" s="13" customFormat="1">
      <c r="A336" s="13"/>
      <c r="B336" s="201"/>
      <c r="C336" s="13"/>
      <c r="D336" s="195" t="s">
        <v>442</v>
      </c>
      <c r="E336" s="202" t="s">
        <v>3</v>
      </c>
      <c r="F336" s="203" t="s">
        <v>2147</v>
      </c>
      <c r="G336" s="13"/>
      <c r="H336" s="204">
        <v>-6.0599999999999996</v>
      </c>
      <c r="I336" s="205"/>
      <c r="J336" s="13"/>
      <c r="K336" s="13"/>
      <c r="L336" s="201"/>
      <c r="M336" s="206"/>
      <c r="N336" s="207"/>
      <c r="O336" s="207"/>
      <c r="P336" s="207"/>
      <c r="Q336" s="207"/>
      <c r="R336" s="207"/>
      <c r="S336" s="207"/>
      <c r="T336" s="208"/>
      <c r="U336" s="13"/>
      <c r="V336" s="13"/>
      <c r="W336" s="13"/>
      <c r="X336" s="13"/>
      <c r="Y336" s="13"/>
      <c r="Z336" s="13"/>
      <c r="AA336" s="13"/>
      <c r="AB336" s="13"/>
      <c r="AC336" s="13"/>
      <c r="AD336" s="13"/>
      <c r="AE336" s="13"/>
      <c r="AT336" s="202" t="s">
        <v>442</v>
      </c>
      <c r="AU336" s="202" t="s">
        <v>79</v>
      </c>
      <c r="AV336" s="13" t="s">
        <v>79</v>
      </c>
      <c r="AW336" s="13" t="s">
        <v>31</v>
      </c>
      <c r="AX336" s="13" t="s">
        <v>69</v>
      </c>
      <c r="AY336" s="202" t="s">
        <v>328</v>
      </c>
    </row>
    <row r="337" s="13" customFormat="1">
      <c r="A337" s="13"/>
      <c r="B337" s="201"/>
      <c r="C337" s="13"/>
      <c r="D337" s="195" t="s">
        <v>442</v>
      </c>
      <c r="E337" s="202" t="s">
        <v>3</v>
      </c>
      <c r="F337" s="203" t="s">
        <v>2148</v>
      </c>
      <c r="G337" s="13"/>
      <c r="H337" s="204">
        <v>-3.2320000000000002</v>
      </c>
      <c r="I337" s="205"/>
      <c r="J337" s="13"/>
      <c r="K337" s="13"/>
      <c r="L337" s="201"/>
      <c r="M337" s="206"/>
      <c r="N337" s="207"/>
      <c r="O337" s="207"/>
      <c r="P337" s="207"/>
      <c r="Q337" s="207"/>
      <c r="R337" s="207"/>
      <c r="S337" s="207"/>
      <c r="T337" s="208"/>
      <c r="U337" s="13"/>
      <c r="V337" s="13"/>
      <c r="W337" s="13"/>
      <c r="X337" s="13"/>
      <c r="Y337" s="13"/>
      <c r="Z337" s="13"/>
      <c r="AA337" s="13"/>
      <c r="AB337" s="13"/>
      <c r="AC337" s="13"/>
      <c r="AD337" s="13"/>
      <c r="AE337" s="13"/>
      <c r="AT337" s="202" t="s">
        <v>442</v>
      </c>
      <c r="AU337" s="202" t="s">
        <v>79</v>
      </c>
      <c r="AV337" s="13" t="s">
        <v>79</v>
      </c>
      <c r="AW337" s="13" t="s">
        <v>31</v>
      </c>
      <c r="AX337" s="13" t="s">
        <v>69</v>
      </c>
      <c r="AY337" s="202" t="s">
        <v>328</v>
      </c>
    </row>
    <row r="338" s="14" customFormat="1">
      <c r="A338" s="14"/>
      <c r="B338" s="209"/>
      <c r="C338" s="14"/>
      <c r="D338" s="195" t="s">
        <v>442</v>
      </c>
      <c r="E338" s="210" t="s">
        <v>3</v>
      </c>
      <c r="F338" s="211" t="s">
        <v>452</v>
      </c>
      <c r="G338" s="14"/>
      <c r="H338" s="212">
        <v>288.94499999999994</v>
      </c>
      <c r="I338" s="213"/>
      <c r="J338" s="14"/>
      <c r="K338" s="14"/>
      <c r="L338" s="209"/>
      <c r="M338" s="214"/>
      <c r="N338" s="215"/>
      <c r="O338" s="215"/>
      <c r="P338" s="215"/>
      <c r="Q338" s="215"/>
      <c r="R338" s="215"/>
      <c r="S338" s="215"/>
      <c r="T338" s="216"/>
      <c r="U338" s="14"/>
      <c r="V338" s="14"/>
      <c r="W338" s="14"/>
      <c r="X338" s="14"/>
      <c r="Y338" s="14"/>
      <c r="Z338" s="14"/>
      <c r="AA338" s="14"/>
      <c r="AB338" s="14"/>
      <c r="AC338" s="14"/>
      <c r="AD338" s="14"/>
      <c r="AE338" s="14"/>
      <c r="AT338" s="210" t="s">
        <v>442</v>
      </c>
      <c r="AU338" s="210" t="s">
        <v>79</v>
      </c>
      <c r="AV338" s="14" t="s">
        <v>113</v>
      </c>
      <c r="AW338" s="14" t="s">
        <v>31</v>
      </c>
      <c r="AX338" s="14" t="s">
        <v>76</v>
      </c>
      <c r="AY338" s="210" t="s">
        <v>328</v>
      </c>
    </row>
    <row r="339" s="2" customFormat="1" ht="24.15" customHeight="1">
      <c r="A339" s="41"/>
      <c r="B339" s="176"/>
      <c r="C339" s="177" t="s">
        <v>155</v>
      </c>
      <c r="D339" s="177" t="s">
        <v>331</v>
      </c>
      <c r="E339" s="178" t="s">
        <v>2149</v>
      </c>
      <c r="F339" s="179" t="s">
        <v>2150</v>
      </c>
      <c r="G339" s="180" t="s">
        <v>439</v>
      </c>
      <c r="H339" s="181">
        <v>36.058999999999998</v>
      </c>
      <c r="I339" s="182"/>
      <c r="J339" s="183">
        <f>ROUND(I339*H339,2)</f>
        <v>0</v>
      </c>
      <c r="K339" s="179" t="s">
        <v>335</v>
      </c>
      <c r="L339" s="42"/>
      <c r="M339" s="184" t="s">
        <v>3</v>
      </c>
      <c r="N339" s="185" t="s">
        <v>40</v>
      </c>
      <c r="O339" s="75"/>
      <c r="P339" s="186">
        <f>O339*H339</f>
        <v>0</v>
      </c>
      <c r="Q339" s="186">
        <v>0</v>
      </c>
      <c r="R339" s="186">
        <f>Q339*H339</f>
        <v>0</v>
      </c>
      <c r="S339" s="186">
        <v>0.308</v>
      </c>
      <c r="T339" s="187">
        <f>S339*H339</f>
        <v>11.106171999999999</v>
      </c>
      <c r="U339" s="41"/>
      <c r="V339" s="41"/>
      <c r="W339" s="41"/>
      <c r="X339" s="41"/>
      <c r="Y339" s="41"/>
      <c r="Z339" s="41"/>
      <c r="AA339" s="41"/>
      <c r="AB339" s="41"/>
      <c r="AC339" s="41"/>
      <c r="AD339" s="41"/>
      <c r="AE339" s="41"/>
      <c r="AR339" s="188" t="s">
        <v>113</v>
      </c>
      <c r="AT339" s="188" t="s">
        <v>331</v>
      </c>
      <c r="AU339" s="188" t="s">
        <v>79</v>
      </c>
      <c r="AY339" s="22" t="s">
        <v>328</v>
      </c>
      <c r="BE339" s="189">
        <f>IF(N339="základní",J339,0)</f>
        <v>0</v>
      </c>
      <c r="BF339" s="189">
        <f>IF(N339="snížená",J339,0)</f>
        <v>0</v>
      </c>
      <c r="BG339" s="189">
        <f>IF(N339="zákl. přenesená",J339,0)</f>
        <v>0</v>
      </c>
      <c r="BH339" s="189">
        <f>IF(N339="sníž. přenesená",J339,0)</f>
        <v>0</v>
      </c>
      <c r="BI339" s="189">
        <f>IF(N339="nulová",J339,0)</f>
        <v>0</v>
      </c>
      <c r="BJ339" s="22" t="s">
        <v>76</v>
      </c>
      <c r="BK339" s="189">
        <f>ROUND(I339*H339,2)</f>
        <v>0</v>
      </c>
      <c r="BL339" s="22" t="s">
        <v>113</v>
      </c>
      <c r="BM339" s="188" t="s">
        <v>2151</v>
      </c>
    </row>
    <row r="340" s="2" customFormat="1">
      <c r="A340" s="41"/>
      <c r="B340" s="42"/>
      <c r="C340" s="41"/>
      <c r="D340" s="190" t="s">
        <v>338</v>
      </c>
      <c r="E340" s="41"/>
      <c r="F340" s="191" t="s">
        <v>2152</v>
      </c>
      <c r="G340" s="41"/>
      <c r="H340" s="41"/>
      <c r="I340" s="192"/>
      <c r="J340" s="41"/>
      <c r="K340" s="41"/>
      <c r="L340" s="42"/>
      <c r="M340" s="193"/>
      <c r="N340" s="194"/>
      <c r="O340" s="75"/>
      <c r="P340" s="75"/>
      <c r="Q340" s="75"/>
      <c r="R340" s="75"/>
      <c r="S340" s="75"/>
      <c r="T340" s="76"/>
      <c r="U340" s="41"/>
      <c r="V340" s="41"/>
      <c r="W340" s="41"/>
      <c r="X340" s="41"/>
      <c r="Y340" s="41"/>
      <c r="Z340" s="41"/>
      <c r="AA340" s="41"/>
      <c r="AB340" s="41"/>
      <c r="AC340" s="41"/>
      <c r="AD340" s="41"/>
      <c r="AE340" s="41"/>
      <c r="AT340" s="22" t="s">
        <v>338</v>
      </c>
      <c r="AU340" s="22" t="s">
        <v>79</v>
      </c>
    </row>
    <row r="341" s="15" customFormat="1">
      <c r="A341" s="15"/>
      <c r="B341" s="217"/>
      <c r="C341" s="15"/>
      <c r="D341" s="195" t="s">
        <v>442</v>
      </c>
      <c r="E341" s="218" t="s">
        <v>3</v>
      </c>
      <c r="F341" s="219" t="s">
        <v>2153</v>
      </c>
      <c r="G341" s="15"/>
      <c r="H341" s="218" t="s">
        <v>3</v>
      </c>
      <c r="I341" s="220"/>
      <c r="J341" s="15"/>
      <c r="K341" s="15"/>
      <c r="L341" s="217"/>
      <c r="M341" s="221"/>
      <c r="N341" s="222"/>
      <c r="O341" s="222"/>
      <c r="P341" s="222"/>
      <c r="Q341" s="222"/>
      <c r="R341" s="222"/>
      <c r="S341" s="222"/>
      <c r="T341" s="223"/>
      <c r="U341" s="15"/>
      <c r="V341" s="15"/>
      <c r="W341" s="15"/>
      <c r="X341" s="15"/>
      <c r="Y341" s="15"/>
      <c r="Z341" s="15"/>
      <c r="AA341" s="15"/>
      <c r="AB341" s="15"/>
      <c r="AC341" s="15"/>
      <c r="AD341" s="15"/>
      <c r="AE341" s="15"/>
      <c r="AT341" s="218" t="s">
        <v>442</v>
      </c>
      <c r="AU341" s="218" t="s">
        <v>79</v>
      </c>
      <c r="AV341" s="15" t="s">
        <v>76</v>
      </c>
      <c r="AW341" s="15" t="s">
        <v>31</v>
      </c>
      <c r="AX341" s="15" t="s">
        <v>69</v>
      </c>
      <c r="AY341" s="218" t="s">
        <v>328</v>
      </c>
    </row>
    <row r="342" s="13" customFormat="1">
      <c r="A342" s="13"/>
      <c r="B342" s="201"/>
      <c r="C342" s="13"/>
      <c r="D342" s="195" t="s">
        <v>442</v>
      </c>
      <c r="E342" s="202" t="s">
        <v>3</v>
      </c>
      <c r="F342" s="203" t="s">
        <v>2154</v>
      </c>
      <c r="G342" s="13"/>
      <c r="H342" s="204">
        <v>39.613999999999997</v>
      </c>
      <c r="I342" s="205"/>
      <c r="J342" s="13"/>
      <c r="K342" s="13"/>
      <c r="L342" s="201"/>
      <c r="M342" s="206"/>
      <c r="N342" s="207"/>
      <c r="O342" s="207"/>
      <c r="P342" s="207"/>
      <c r="Q342" s="207"/>
      <c r="R342" s="207"/>
      <c r="S342" s="207"/>
      <c r="T342" s="208"/>
      <c r="U342" s="13"/>
      <c r="V342" s="13"/>
      <c r="W342" s="13"/>
      <c r="X342" s="13"/>
      <c r="Y342" s="13"/>
      <c r="Z342" s="13"/>
      <c r="AA342" s="13"/>
      <c r="AB342" s="13"/>
      <c r="AC342" s="13"/>
      <c r="AD342" s="13"/>
      <c r="AE342" s="13"/>
      <c r="AT342" s="202" t="s">
        <v>442</v>
      </c>
      <c r="AU342" s="202" t="s">
        <v>79</v>
      </c>
      <c r="AV342" s="13" t="s">
        <v>79</v>
      </c>
      <c r="AW342" s="13" t="s">
        <v>31</v>
      </c>
      <c r="AX342" s="13" t="s">
        <v>69</v>
      </c>
      <c r="AY342" s="202" t="s">
        <v>328</v>
      </c>
    </row>
    <row r="343" s="15" customFormat="1">
      <c r="A343" s="15"/>
      <c r="B343" s="217"/>
      <c r="C343" s="15"/>
      <c r="D343" s="195" t="s">
        <v>442</v>
      </c>
      <c r="E343" s="218" t="s">
        <v>3</v>
      </c>
      <c r="F343" s="219" t="s">
        <v>2155</v>
      </c>
      <c r="G343" s="15"/>
      <c r="H343" s="218" t="s">
        <v>3</v>
      </c>
      <c r="I343" s="220"/>
      <c r="J343" s="15"/>
      <c r="K343" s="15"/>
      <c r="L343" s="217"/>
      <c r="M343" s="221"/>
      <c r="N343" s="222"/>
      <c r="O343" s="222"/>
      <c r="P343" s="222"/>
      <c r="Q343" s="222"/>
      <c r="R343" s="222"/>
      <c r="S343" s="222"/>
      <c r="T343" s="223"/>
      <c r="U343" s="15"/>
      <c r="V343" s="15"/>
      <c r="W343" s="15"/>
      <c r="X343" s="15"/>
      <c r="Y343" s="15"/>
      <c r="Z343" s="15"/>
      <c r="AA343" s="15"/>
      <c r="AB343" s="15"/>
      <c r="AC343" s="15"/>
      <c r="AD343" s="15"/>
      <c r="AE343" s="15"/>
      <c r="AT343" s="218" t="s">
        <v>442</v>
      </c>
      <c r="AU343" s="218" t="s">
        <v>79</v>
      </c>
      <c r="AV343" s="15" t="s">
        <v>76</v>
      </c>
      <c r="AW343" s="15" t="s">
        <v>31</v>
      </c>
      <c r="AX343" s="15" t="s">
        <v>69</v>
      </c>
      <c r="AY343" s="218" t="s">
        <v>328</v>
      </c>
    </row>
    <row r="344" s="13" customFormat="1">
      <c r="A344" s="13"/>
      <c r="B344" s="201"/>
      <c r="C344" s="13"/>
      <c r="D344" s="195" t="s">
        <v>442</v>
      </c>
      <c r="E344" s="202" t="s">
        <v>3</v>
      </c>
      <c r="F344" s="203" t="s">
        <v>2156</v>
      </c>
      <c r="G344" s="13"/>
      <c r="H344" s="204">
        <v>-3.5550000000000002</v>
      </c>
      <c r="I344" s="205"/>
      <c r="J344" s="13"/>
      <c r="K344" s="13"/>
      <c r="L344" s="201"/>
      <c r="M344" s="206"/>
      <c r="N344" s="207"/>
      <c r="O344" s="207"/>
      <c r="P344" s="207"/>
      <c r="Q344" s="207"/>
      <c r="R344" s="207"/>
      <c r="S344" s="207"/>
      <c r="T344" s="208"/>
      <c r="U344" s="13"/>
      <c r="V344" s="13"/>
      <c r="W344" s="13"/>
      <c r="X344" s="13"/>
      <c r="Y344" s="13"/>
      <c r="Z344" s="13"/>
      <c r="AA344" s="13"/>
      <c r="AB344" s="13"/>
      <c r="AC344" s="13"/>
      <c r="AD344" s="13"/>
      <c r="AE344" s="13"/>
      <c r="AT344" s="202" t="s">
        <v>442</v>
      </c>
      <c r="AU344" s="202" t="s">
        <v>79</v>
      </c>
      <c r="AV344" s="13" t="s">
        <v>79</v>
      </c>
      <c r="AW344" s="13" t="s">
        <v>31</v>
      </c>
      <c r="AX344" s="13" t="s">
        <v>69</v>
      </c>
      <c r="AY344" s="202" t="s">
        <v>328</v>
      </c>
    </row>
    <row r="345" s="14" customFormat="1">
      <c r="A345" s="14"/>
      <c r="B345" s="209"/>
      <c r="C345" s="14"/>
      <c r="D345" s="195" t="s">
        <v>442</v>
      </c>
      <c r="E345" s="210" t="s">
        <v>3</v>
      </c>
      <c r="F345" s="211" t="s">
        <v>452</v>
      </c>
      <c r="G345" s="14"/>
      <c r="H345" s="212">
        <v>36.058999999999998</v>
      </c>
      <c r="I345" s="213"/>
      <c r="J345" s="14"/>
      <c r="K345" s="14"/>
      <c r="L345" s="209"/>
      <c r="M345" s="214"/>
      <c r="N345" s="215"/>
      <c r="O345" s="215"/>
      <c r="P345" s="215"/>
      <c r="Q345" s="215"/>
      <c r="R345" s="215"/>
      <c r="S345" s="215"/>
      <c r="T345" s="216"/>
      <c r="U345" s="14"/>
      <c r="V345" s="14"/>
      <c r="W345" s="14"/>
      <c r="X345" s="14"/>
      <c r="Y345" s="14"/>
      <c r="Z345" s="14"/>
      <c r="AA345" s="14"/>
      <c r="AB345" s="14"/>
      <c r="AC345" s="14"/>
      <c r="AD345" s="14"/>
      <c r="AE345" s="14"/>
      <c r="AT345" s="210" t="s">
        <v>442</v>
      </c>
      <c r="AU345" s="210" t="s">
        <v>79</v>
      </c>
      <c r="AV345" s="14" t="s">
        <v>113</v>
      </c>
      <c r="AW345" s="14" t="s">
        <v>31</v>
      </c>
      <c r="AX345" s="14" t="s">
        <v>76</v>
      </c>
      <c r="AY345" s="210" t="s">
        <v>328</v>
      </c>
    </row>
    <row r="346" s="2" customFormat="1" ht="44.25" customHeight="1">
      <c r="A346" s="41"/>
      <c r="B346" s="176"/>
      <c r="C346" s="177" t="s">
        <v>158</v>
      </c>
      <c r="D346" s="177" t="s">
        <v>331</v>
      </c>
      <c r="E346" s="178" t="s">
        <v>2157</v>
      </c>
      <c r="F346" s="179" t="s">
        <v>2158</v>
      </c>
      <c r="G346" s="180" t="s">
        <v>491</v>
      </c>
      <c r="H346" s="181">
        <v>67.156999999999996</v>
      </c>
      <c r="I346" s="182"/>
      <c r="J346" s="183">
        <f>ROUND(I346*H346,2)</f>
        <v>0</v>
      </c>
      <c r="K346" s="179" t="s">
        <v>335</v>
      </c>
      <c r="L346" s="42"/>
      <c r="M346" s="184" t="s">
        <v>3</v>
      </c>
      <c r="N346" s="185" t="s">
        <v>40</v>
      </c>
      <c r="O346" s="75"/>
      <c r="P346" s="186">
        <f>O346*H346</f>
        <v>0</v>
      </c>
      <c r="Q346" s="186">
        <v>0</v>
      </c>
      <c r="R346" s="186">
        <f>Q346*H346</f>
        <v>0</v>
      </c>
      <c r="S346" s="186">
        <v>1.8</v>
      </c>
      <c r="T346" s="187">
        <f>S346*H346</f>
        <v>120.8826</v>
      </c>
      <c r="U346" s="41"/>
      <c r="V346" s="41"/>
      <c r="W346" s="41"/>
      <c r="X346" s="41"/>
      <c r="Y346" s="41"/>
      <c r="Z346" s="41"/>
      <c r="AA346" s="41"/>
      <c r="AB346" s="41"/>
      <c r="AC346" s="41"/>
      <c r="AD346" s="41"/>
      <c r="AE346" s="41"/>
      <c r="AR346" s="188" t="s">
        <v>113</v>
      </c>
      <c r="AT346" s="188" t="s">
        <v>331</v>
      </c>
      <c r="AU346" s="188" t="s">
        <v>79</v>
      </c>
      <c r="AY346" s="22" t="s">
        <v>328</v>
      </c>
      <c r="BE346" s="189">
        <f>IF(N346="základní",J346,0)</f>
        <v>0</v>
      </c>
      <c r="BF346" s="189">
        <f>IF(N346="snížená",J346,0)</f>
        <v>0</v>
      </c>
      <c r="BG346" s="189">
        <f>IF(N346="zákl. přenesená",J346,0)</f>
        <v>0</v>
      </c>
      <c r="BH346" s="189">
        <f>IF(N346="sníž. přenesená",J346,0)</f>
        <v>0</v>
      </c>
      <c r="BI346" s="189">
        <f>IF(N346="nulová",J346,0)</f>
        <v>0</v>
      </c>
      <c r="BJ346" s="22" t="s">
        <v>76</v>
      </c>
      <c r="BK346" s="189">
        <f>ROUND(I346*H346,2)</f>
        <v>0</v>
      </c>
      <c r="BL346" s="22" t="s">
        <v>113</v>
      </c>
      <c r="BM346" s="188" t="s">
        <v>2159</v>
      </c>
    </row>
    <row r="347" s="2" customFormat="1">
      <c r="A347" s="41"/>
      <c r="B347" s="42"/>
      <c r="C347" s="41"/>
      <c r="D347" s="190" t="s">
        <v>338</v>
      </c>
      <c r="E347" s="41"/>
      <c r="F347" s="191" t="s">
        <v>2160</v>
      </c>
      <c r="G347" s="41"/>
      <c r="H347" s="41"/>
      <c r="I347" s="192"/>
      <c r="J347" s="41"/>
      <c r="K347" s="41"/>
      <c r="L347" s="42"/>
      <c r="M347" s="193"/>
      <c r="N347" s="194"/>
      <c r="O347" s="75"/>
      <c r="P347" s="75"/>
      <c r="Q347" s="75"/>
      <c r="R347" s="75"/>
      <c r="S347" s="75"/>
      <c r="T347" s="76"/>
      <c r="U347" s="41"/>
      <c r="V347" s="41"/>
      <c r="W347" s="41"/>
      <c r="X347" s="41"/>
      <c r="Y347" s="41"/>
      <c r="Z347" s="41"/>
      <c r="AA347" s="41"/>
      <c r="AB347" s="41"/>
      <c r="AC347" s="41"/>
      <c r="AD347" s="41"/>
      <c r="AE347" s="41"/>
      <c r="AT347" s="22" t="s">
        <v>338</v>
      </c>
      <c r="AU347" s="22" t="s">
        <v>79</v>
      </c>
    </row>
    <row r="348" s="15" customFormat="1">
      <c r="A348" s="15"/>
      <c r="B348" s="217"/>
      <c r="C348" s="15"/>
      <c r="D348" s="195" t="s">
        <v>442</v>
      </c>
      <c r="E348" s="218" t="s">
        <v>3</v>
      </c>
      <c r="F348" s="219" t="s">
        <v>2161</v>
      </c>
      <c r="G348" s="15"/>
      <c r="H348" s="218" t="s">
        <v>3</v>
      </c>
      <c r="I348" s="220"/>
      <c r="J348" s="15"/>
      <c r="K348" s="15"/>
      <c r="L348" s="217"/>
      <c r="M348" s="221"/>
      <c r="N348" s="222"/>
      <c r="O348" s="222"/>
      <c r="P348" s="222"/>
      <c r="Q348" s="222"/>
      <c r="R348" s="222"/>
      <c r="S348" s="222"/>
      <c r="T348" s="223"/>
      <c r="U348" s="15"/>
      <c r="V348" s="15"/>
      <c r="W348" s="15"/>
      <c r="X348" s="15"/>
      <c r="Y348" s="15"/>
      <c r="Z348" s="15"/>
      <c r="AA348" s="15"/>
      <c r="AB348" s="15"/>
      <c r="AC348" s="15"/>
      <c r="AD348" s="15"/>
      <c r="AE348" s="15"/>
      <c r="AT348" s="218" t="s">
        <v>442</v>
      </c>
      <c r="AU348" s="218" t="s">
        <v>79</v>
      </c>
      <c r="AV348" s="15" t="s">
        <v>76</v>
      </c>
      <c r="AW348" s="15" t="s">
        <v>31</v>
      </c>
      <c r="AX348" s="15" t="s">
        <v>69</v>
      </c>
      <c r="AY348" s="218" t="s">
        <v>328</v>
      </c>
    </row>
    <row r="349" s="13" customFormat="1">
      <c r="A349" s="13"/>
      <c r="B349" s="201"/>
      <c r="C349" s="13"/>
      <c r="D349" s="195" t="s">
        <v>442</v>
      </c>
      <c r="E349" s="202" t="s">
        <v>3</v>
      </c>
      <c r="F349" s="203" t="s">
        <v>2162</v>
      </c>
      <c r="G349" s="13"/>
      <c r="H349" s="204">
        <v>21.302</v>
      </c>
      <c r="I349" s="205"/>
      <c r="J349" s="13"/>
      <c r="K349" s="13"/>
      <c r="L349" s="201"/>
      <c r="M349" s="206"/>
      <c r="N349" s="207"/>
      <c r="O349" s="207"/>
      <c r="P349" s="207"/>
      <c r="Q349" s="207"/>
      <c r="R349" s="207"/>
      <c r="S349" s="207"/>
      <c r="T349" s="208"/>
      <c r="U349" s="13"/>
      <c r="V349" s="13"/>
      <c r="W349" s="13"/>
      <c r="X349" s="13"/>
      <c r="Y349" s="13"/>
      <c r="Z349" s="13"/>
      <c r="AA349" s="13"/>
      <c r="AB349" s="13"/>
      <c r="AC349" s="13"/>
      <c r="AD349" s="13"/>
      <c r="AE349" s="13"/>
      <c r="AT349" s="202" t="s">
        <v>442</v>
      </c>
      <c r="AU349" s="202" t="s">
        <v>79</v>
      </c>
      <c r="AV349" s="13" t="s">
        <v>79</v>
      </c>
      <c r="AW349" s="13" t="s">
        <v>31</v>
      </c>
      <c r="AX349" s="13" t="s">
        <v>69</v>
      </c>
      <c r="AY349" s="202" t="s">
        <v>328</v>
      </c>
    </row>
    <row r="350" s="13" customFormat="1">
      <c r="A350" s="13"/>
      <c r="B350" s="201"/>
      <c r="C350" s="13"/>
      <c r="D350" s="195" t="s">
        <v>442</v>
      </c>
      <c r="E350" s="202" t="s">
        <v>3</v>
      </c>
      <c r="F350" s="203" t="s">
        <v>2163</v>
      </c>
      <c r="G350" s="13"/>
      <c r="H350" s="204">
        <v>5.7939999999999996</v>
      </c>
      <c r="I350" s="205"/>
      <c r="J350" s="13"/>
      <c r="K350" s="13"/>
      <c r="L350" s="201"/>
      <c r="M350" s="206"/>
      <c r="N350" s="207"/>
      <c r="O350" s="207"/>
      <c r="P350" s="207"/>
      <c r="Q350" s="207"/>
      <c r="R350" s="207"/>
      <c r="S350" s="207"/>
      <c r="T350" s="208"/>
      <c r="U350" s="13"/>
      <c r="V350" s="13"/>
      <c r="W350" s="13"/>
      <c r="X350" s="13"/>
      <c r="Y350" s="13"/>
      <c r="Z350" s="13"/>
      <c r="AA350" s="13"/>
      <c r="AB350" s="13"/>
      <c r="AC350" s="13"/>
      <c r="AD350" s="13"/>
      <c r="AE350" s="13"/>
      <c r="AT350" s="202" t="s">
        <v>442</v>
      </c>
      <c r="AU350" s="202" t="s">
        <v>79</v>
      </c>
      <c r="AV350" s="13" t="s">
        <v>79</v>
      </c>
      <c r="AW350" s="13" t="s">
        <v>31</v>
      </c>
      <c r="AX350" s="13" t="s">
        <v>69</v>
      </c>
      <c r="AY350" s="202" t="s">
        <v>328</v>
      </c>
    </row>
    <row r="351" s="13" customFormat="1">
      <c r="A351" s="13"/>
      <c r="B351" s="201"/>
      <c r="C351" s="13"/>
      <c r="D351" s="195" t="s">
        <v>442</v>
      </c>
      <c r="E351" s="202" t="s">
        <v>3</v>
      </c>
      <c r="F351" s="203" t="s">
        <v>2164</v>
      </c>
      <c r="G351" s="13"/>
      <c r="H351" s="204">
        <v>19.504999999999999</v>
      </c>
      <c r="I351" s="205"/>
      <c r="J351" s="13"/>
      <c r="K351" s="13"/>
      <c r="L351" s="201"/>
      <c r="M351" s="206"/>
      <c r="N351" s="207"/>
      <c r="O351" s="207"/>
      <c r="P351" s="207"/>
      <c r="Q351" s="207"/>
      <c r="R351" s="207"/>
      <c r="S351" s="207"/>
      <c r="T351" s="208"/>
      <c r="U351" s="13"/>
      <c r="V351" s="13"/>
      <c r="W351" s="13"/>
      <c r="X351" s="13"/>
      <c r="Y351" s="13"/>
      <c r="Z351" s="13"/>
      <c r="AA351" s="13"/>
      <c r="AB351" s="13"/>
      <c r="AC351" s="13"/>
      <c r="AD351" s="13"/>
      <c r="AE351" s="13"/>
      <c r="AT351" s="202" t="s">
        <v>442</v>
      </c>
      <c r="AU351" s="202" t="s">
        <v>79</v>
      </c>
      <c r="AV351" s="13" t="s">
        <v>79</v>
      </c>
      <c r="AW351" s="13" t="s">
        <v>31</v>
      </c>
      <c r="AX351" s="13" t="s">
        <v>69</v>
      </c>
      <c r="AY351" s="202" t="s">
        <v>328</v>
      </c>
    </row>
    <row r="352" s="13" customFormat="1">
      <c r="A352" s="13"/>
      <c r="B352" s="201"/>
      <c r="C352" s="13"/>
      <c r="D352" s="195" t="s">
        <v>442</v>
      </c>
      <c r="E352" s="202" t="s">
        <v>3</v>
      </c>
      <c r="F352" s="203" t="s">
        <v>2165</v>
      </c>
      <c r="G352" s="13"/>
      <c r="H352" s="204">
        <v>0.80000000000000004</v>
      </c>
      <c r="I352" s="205"/>
      <c r="J352" s="13"/>
      <c r="K352" s="13"/>
      <c r="L352" s="201"/>
      <c r="M352" s="206"/>
      <c r="N352" s="207"/>
      <c r="O352" s="207"/>
      <c r="P352" s="207"/>
      <c r="Q352" s="207"/>
      <c r="R352" s="207"/>
      <c r="S352" s="207"/>
      <c r="T352" s="208"/>
      <c r="U352" s="13"/>
      <c r="V352" s="13"/>
      <c r="W352" s="13"/>
      <c r="X352" s="13"/>
      <c r="Y352" s="13"/>
      <c r="Z352" s="13"/>
      <c r="AA352" s="13"/>
      <c r="AB352" s="13"/>
      <c r="AC352" s="13"/>
      <c r="AD352" s="13"/>
      <c r="AE352" s="13"/>
      <c r="AT352" s="202" t="s">
        <v>442</v>
      </c>
      <c r="AU352" s="202" t="s">
        <v>79</v>
      </c>
      <c r="AV352" s="13" t="s">
        <v>79</v>
      </c>
      <c r="AW352" s="13" t="s">
        <v>31</v>
      </c>
      <c r="AX352" s="13" t="s">
        <v>69</v>
      </c>
      <c r="AY352" s="202" t="s">
        <v>328</v>
      </c>
    </row>
    <row r="353" s="15" customFormat="1">
      <c r="A353" s="15"/>
      <c r="B353" s="217"/>
      <c r="C353" s="15"/>
      <c r="D353" s="195" t="s">
        <v>442</v>
      </c>
      <c r="E353" s="218" t="s">
        <v>3</v>
      </c>
      <c r="F353" s="219" t="s">
        <v>2166</v>
      </c>
      <c r="G353" s="15"/>
      <c r="H353" s="218" t="s">
        <v>3</v>
      </c>
      <c r="I353" s="220"/>
      <c r="J353" s="15"/>
      <c r="K353" s="15"/>
      <c r="L353" s="217"/>
      <c r="M353" s="221"/>
      <c r="N353" s="222"/>
      <c r="O353" s="222"/>
      <c r="P353" s="222"/>
      <c r="Q353" s="222"/>
      <c r="R353" s="222"/>
      <c r="S353" s="222"/>
      <c r="T353" s="223"/>
      <c r="U353" s="15"/>
      <c r="V353" s="15"/>
      <c r="W353" s="15"/>
      <c r="X353" s="15"/>
      <c r="Y353" s="15"/>
      <c r="Z353" s="15"/>
      <c r="AA353" s="15"/>
      <c r="AB353" s="15"/>
      <c r="AC353" s="15"/>
      <c r="AD353" s="15"/>
      <c r="AE353" s="15"/>
      <c r="AT353" s="218" t="s">
        <v>442</v>
      </c>
      <c r="AU353" s="218" t="s">
        <v>79</v>
      </c>
      <c r="AV353" s="15" t="s">
        <v>76</v>
      </c>
      <c r="AW353" s="15" t="s">
        <v>31</v>
      </c>
      <c r="AX353" s="15" t="s">
        <v>69</v>
      </c>
      <c r="AY353" s="218" t="s">
        <v>328</v>
      </c>
    </row>
    <row r="354" s="13" customFormat="1">
      <c r="A354" s="13"/>
      <c r="B354" s="201"/>
      <c r="C354" s="13"/>
      <c r="D354" s="195" t="s">
        <v>442</v>
      </c>
      <c r="E354" s="202" t="s">
        <v>3</v>
      </c>
      <c r="F354" s="203" t="s">
        <v>2167</v>
      </c>
      <c r="G354" s="13"/>
      <c r="H354" s="204">
        <v>11.69</v>
      </c>
      <c r="I354" s="205"/>
      <c r="J354" s="13"/>
      <c r="K354" s="13"/>
      <c r="L354" s="201"/>
      <c r="M354" s="206"/>
      <c r="N354" s="207"/>
      <c r="O354" s="207"/>
      <c r="P354" s="207"/>
      <c r="Q354" s="207"/>
      <c r="R354" s="207"/>
      <c r="S354" s="207"/>
      <c r="T354" s="208"/>
      <c r="U354" s="13"/>
      <c r="V354" s="13"/>
      <c r="W354" s="13"/>
      <c r="X354" s="13"/>
      <c r="Y354" s="13"/>
      <c r="Z354" s="13"/>
      <c r="AA354" s="13"/>
      <c r="AB354" s="13"/>
      <c r="AC354" s="13"/>
      <c r="AD354" s="13"/>
      <c r="AE354" s="13"/>
      <c r="AT354" s="202" t="s">
        <v>442</v>
      </c>
      <c r="AU354" s="202" t="s">
        <v>79</v>
      </c>
      <c r="AV354" s="13" t="s">
        <v>79</v>
      </c>
      <c r="AW354" s="13" t="s">
        <v>31</v>
      </c>
      <c r="AX354" s="13" t="s">
        <v>69</v>
      </c>
      <c r="AY354" s="202" t="s">
        <v>328</v>
      </c>
    </row>
    <row r="355" s="13" customFormat="1">
      <c r="A355" s="13"/>
      <c r="B355" s="201"/>
      <c r="C355" s="13"/>
      <c r="D355" s="195" t="s">
        <v>442</v>
      </c>
      <c r="E355" s="202" t="s">
        <v>3</v>
      </c>
      <c r="F355" s="203" t="s">
        <v>2168</v>
      </c>
      <c r="G355" s="13"/>
      <c r="H355" s="204">
        <v>9.3279999999999994</v>
      </c>
      <c r="I355" s="205"/>
      <c r="J355" s="13"/>
      <c r="K355" s="13"/>
      <c r="L355" s="201"/>
      <c r="M355" s="206"/>
      <c r="N355" s="207"/>
      <c r="O355" s="207"/>
      <c r="P355" s="207"/>
      <c r="Q355" s="207"/>
      <c r="R355" s="207"/>
      <c r="S355" s="207"/>
      <c r="T355" s="208"/>
      <c r="U355" s="13"/>
      <c r="V355" s="13"/>
      <c r="W355" s="13"/>
      <c r="X355" s="13"/>
      <c r="Y355" s="13"/>
      <c r="Z355" s="13"/>
      <c r="AA355" s="13"/>
      <c r="AB355" s="13"/>
      <c r="AC355" s="13"/>
      <c r="AD355" s="13"/>
      <c r="AE355" s="13"/>
      <c r="AT355" s="202" t="s">
        <v>442</v>
      </c>
      <c r="AU355" s="202" t="s">
        <v>79</v>
      </c>
      <c r="AV355" s="13" t="s">
        <v>79</v>
      </c>
      <c r="AW355" s="13" t="s">
        <v>31</v>
      </c>
      <c r="AX355" s="13" t="s">
        <v>69</v>
      </c>
      <c r="AY355" s="202" t="s">
        <v>328</v>
      </c>
    </row>
    <row r="356" s="13" customFormat="1">
      <c r="A356" s="13"/>
      <c r="B356" s="201"/>
      <c r="C356" s="13"/>
      <c r="D356" s="195" t="s">
        <v>442</v>
      </c>
      <c r="E356" s="202" t="s">
        <v>3</v>
      </c>
      <c r="F356" s="203" t="s">
        <v>2169</v>
      </c>
      <c r="G356" s="13"/>
      <c r="H356" s="204">
        <v>1.365</v>
      </c>
      <c r="I356" s="205"/>
      <c r="J356" s="13"/>
      <c r="K356" s="13"/>
      <c r="L356" s="201"/>
      <c r="M356" s="206"/>
      <c r="N356" s="207"/>
      <c r="O356" s="207"/>
      <c r="P356" s="207"/>
      <c r="Q356" s="207"/>
      <c r="R356" s="207"/>
      <c r="S356" s="207"/>
      <c r="T356" s="208"/>
      <c r="U356" s="13"/>
      <c r="V356" s="13"/>
      <c r="W356" s="13"/>
      <c r="X356" s="13"/>
      <c r="Y356" s="13"/>
      <c r="Z356" s="13"/>
      <c r="AA356" s="13"/>
      <c r="AB356" s="13"/>
      <c r="AC356" s="13"/>
      <c r="AD356" s="13"/>
      <c r="AE356" s="13"/>
      <c r="AT356" s="202" t="s">
        <v>442</v>
      </c>
      <c r="AU356" s="202" t="s">
        <v>79</v>
      </c>
      <c r="AV356" s="13" t="s">
        <v>79</v>
      </c>
      <c r="AW356" s="13" t="s">
        <v>31</v>
      </c>
      <c r="AX356" s="13" t="s">
        <v>69</v>
      </c>
      <c r="AY356" s="202" t="s">
        <v>328</v>
      </c>
    </row>
    <row r="357" s="15" customFormat="1">
      <c r="A357" s="15"/>
      <c r="B357" s="217"/>
      <c r="C357" s="15"/>
      <c r="D357" s="195" t="s">
        <v>442</v>
      </c>
      <c r="E357" s="218" t="s">
        <v>3</v>
      </c>
      <c r="F357" s="219" t="s">
        <v>2170</v>
      </c>
      <c r="G357" s="15"/>
      <c r="H357" s="218" t="s">
        <v>3</v>
      </c>
      <c r="I357" s="220"/>
      <c r="J357" s="15"/>
      <c r="K357" s="15"/>
      <c r="L357" s="217"/>
      <c r="M357" s="221"/>
      <c r="N357" s="222"/>
      <c r="O357" s="222"/>
      <c r="P357" s="222"/>
      <c r="Q357" s="222"/>
      <c r="R357" s="222"/>
      <c r="S357" s="222"/>
      <c r="T357" s="223"/>
      <c r="U357" s="15"/>
      <c r="V357" s="15"/>
      <c r="W357" s="15"/>
      <c r="X357" s="15"/>
      <c r="Y357" s="15"/>
      <c r="Z357" s="15"/>
      <c r="AA357" s="15"/>
      <c r="AB357" s="15"/>
      <c r="AC357" s="15"/>
      <c r="AD357" s="15"/>
      <c r="AE357" s="15"/>
      <c r="AT357" s="218" t="s">
        <v>442</v>
      </c>
      <c r="AU357" s="218" t="s">
        <v>79</v>
      </c>
      <c r="AV357" s="15" t="s">
        <v>76</v>
      </c>
      <c r="AW357" s="15" t="s">
        <v>31</v>
      </c>
      <c r="AX357" s="15" t="s">
        <v>69</v>
      </c>
      <c r="AY357" s="218" t="s">
        <v>328</v>
      </c>
    </row>
    <row r="358" s="13" customFormat="1">
      <c r="A358" s="13"/>
      <c r="B358" s="201"/>
      <c r="C358" s="13"/>
      <c r="D358" s="195" t="s">
        <v>442</v>
      </c>
      <c r="E358" s="202" t="s">
        <v>3</v>
      </c>
      <c r="F358" s="203" t="s">
        <v>2171</v>
      </c>
      <c r="G358" s="13"/>
      <c r="H358" s="204">
        <v>-2.6269999999999998</v>
      </c>
      <c r="I358" s="205"/>
      <c r="J358" s="13"/>
      <c r="K358" s="13"/>
      <c r="L358" s="201"/>
      <c r="M358" s="206"/>
      <c r="N358" s="207"/>
      <c r="O358" s="207"/>
      <c r="P358" s="207"/>
      <c r="Q358" s="207"/>
      <c r="R358" s="207"/>
      <c r="S358" s="207"/>
      <c r="T358" s="208"/>
      <c r="U358" s="13"/>
      <c r="V358" s="13"/>
      <c r="W358" s="13"/>
      <c r="X358" s="13"/>
      <c r="Y358" s="13"/>
      <c r="Z358" s="13"/>
      <c r="AA358" s="13"/>
      <c r="AB358" s="13"/>
      <c r="AC358" s="13"/>
      <c r="AD358" s="13"/>
      <c r="AE358" s="13"/>
      <c r="AT358" s="202" t="s">
        <v>442</v>
      </c>
      <c r="AU358" s="202" t="s">
        <v>79</v>
      </c>
      <c r="AV358" s="13" t="s">
        <v>79</v>
      </c>
      <c r="AW358" s="13" t="s">
        <v>31</v>
      </c>
      <c r="AX358" s="13" t="s">
        <v>69</v>
      </c>
      <c r="AY358" s="202" t="s">
        <v>328</v>
      </c>
    </row>
    <row r="359" s="14" customFormat="1">
      <c r="A359" s="14"/>
      <c r="B359" s="209"/>
      <c r="C359" s="14"/>
      <c r="D359" s="195" t="s">
        <v>442</v>
      </c>
      <c r="E359" s="210" t="s">
        <v>3</v>
      </c>
      <c r="F359" s="211" t="s">
        <v>452</v>
      </c>
      <c r="G359" s="14"/>
      <c r="H359" s="212">
        <v>67.156999999999996</v>
      </c>
      <c r="I359" s="213"/>
      <c r="J359" s="14"/>
      <c r="K359" s="14"/>
      <c r="L359" s="209"/>
      <c r="M359" s="214"/>
      <c r="N359" s="215"/>
      <c r="O359" s="215"/>
      <c r="P359" s="215"/>
      <c r="Q359" s="215"/>
      <c r="R359" s="215"/>
      <c r="S359" s="215"/>
      <c r="T359" s="216"/>
      <c r="U359" s="14"/>
      <c r="V359" s="14"/>
      <c r="W359" s="14"/>
      <c r="X359" s="14"/>
      <c r="Y359" s="14"/>
      <c r="Z359" s="14"/>
      <c r="AA359" s="14"/>
      <c r="AB359" s="14"/>
      <c r="AC359" s="14"/>
      <c r="AD359" s="14"/>
      <c r="AE359" s="14"/>
      <c r="AT359" s="210" t="s">
        <v>442</v>
      </c>
      <c r="AU359" s="210" t="s">
        <v>79</v>
      </c>
      <c r="AV359" s="14" t="s">
        <v>113</v>
      </c>
      <c r="AW359" s="14" t="s">
        <v>31</v>
      </c>
      <c r="AX359" s="14" t="s">
        <v>76</v>
      </c>
      <c r="AY359" s="210" t="s">
        <v>328</v>
      </c>
    </row>
    <row r="360" s="2" customFormat="1" ht="44.25" customHeight="1">
      <c r="A360" s="41"/>
      <c r="B360" s="176"/>
      <c r="C360" s="177" t="s">
        <v>161</v>
      </c>
      <c r="D360" s="177" t="s">
        <v>331</v>
      </c>
      <c r="E360" s="178" t="s">
        <v>2172</v>
      </c>
      <c r="F360" s="179" t="s">
        <v>2173</v>
      </c>
      <c r="G360" s="180" t="s">
        <v>476</v>
      </c>
      <c r="H360" s="181">
        <v>4.9000000000000004</v>
      </c>
      <c r="I360" s="182"/>
      <c r="J360" s="183">
        <f>ROUND(I360*H360,2)</f>
        <v>0</v>
      </c>
      <c r="K360" s="179" t="s">
        <v>335</v>
      </c>
      <c r="L360" s="42"/>
      <c r="M360" s="184" t="s">
        <v>3</v>
      </c>
      <c r="N360" s="185" t="s">
        <v>40</v>
      </c>
      <c r="O360" s="75"/>
      <c r="P360" s="186">
        <f>O360*H360</f>
        <v>0</v>
      </c>
      <c r="Q360" s="186">
        <v>0.00132</v>
      </c>
      <c r="R360" s="186">
        <f>Q360*H360</f>
        <v>0.0064680000000000007</v>
      </c>
      <c r="S360" s="186">
        <v>0.025000000000000001</v>
      </c>
      <c r="T360" s="187">
        <f>S360*H360</f>
        <v>0.12250000000000001</v>
      </c>
      <c r="U360" s="41"/>
      <c r="V360" s="41"/>
      <c r="W360" s="41"/>
      <c r="X360" s="41"/>
      <c r="Y360" s="41"/>
      <c r="Z360" s="41"/>
      <c r="AA360" s="41"/>
      <c r="AB360" s="41"/>
      <c r="AC360" s="41"/>
      <c r="AD360" s="41"/>
      <c r="AE360" s="41"/>
      <c r="AR360" s="188" t="s">
        <v>113</v>
      </c>
      <c r="AT360" s="188" t="s">
        <v>331</v>
      </c>
      <c r="AU360" s="188" t="s">
        <v>79</v>
      </c>
      <c r="AY360" s="22" t="s">
        <v>328</v>
      </c>
      <c r="BE360" s="189">
        <f>IF(N360="základní",J360,0)</f>
        <v>0</v>
      </c>
      <c r="BF360" s="189">
        <f>IF(N360="snížená",J360,0)</f>
        <v>0</v>
      </c>
      <c r="BG360" s="189">
        <f>IF(N360="zákl. přenesená",J360,0)</f>
        <v>0</v>
      </c>
      <c r="BH360" s="189">
        <f>IF(N360="sníž. přenesená",J360,0)</f>
        <v>0</v>
      </c>
      <c r="BI360" s="189">
        <f>IF(N360="nulová",J360,0)</f>
        <v>0</v>
      </c>
      <c r="BJ360" s="22" t="s">
        <v>76</v>
      </c>
      <c r="BK360" s="189">
        <f>ROUND(I360*H360,2)</f>
        <v>0</v>
      </c>
      <c r="BL360" s="22" t="s">
        <v>113</v>
      </c>
      <c r="BM360" s="188" t="s">
        <v>2174</v>
      </c>
    </row>
    <row r="361" s="2" customFormat="1">
      <c r="A361" s="41"/>
      <c r="B361" s="42"/>
      <c r="C361" s="41"/>
      <c r="D361" s="190" t="s">
        <v>338</v>
      </c>
      <c r="E361" s="41"/>
      <c r="F361" s="191" t="s">
        <v>2175</v>
      </c>
      <c r="G361" s="41"/>
      <c r="H361" s="41"/>
      <c r="I361" s="192"/>
      <c r="J361" s="41"/>
      <c r="K361" s="41"/>
      <c r="L361" s="42"/>
      <c r="M361" s="193"/>
      <c r="N361" s="194"/>
      <c r="O361" s="75"/>
      <c r="P361" s="75"/>
      <c r="Q361" s="75"/>
      <c r="R361" s="75"/>
      <c r="S361" s="75"/>
      <c r="T361" s="76"/>
      <c r="U361" s="41"/>
      <c r="V361" s="41"/>
      <c r="W361" s="41"/>
      <c r="X361" s="41"/>
      <c r="Y361" s="41"/>
      <c r="Z361" s="41"/>
      <c r="AA361" s="41"/>
      <c r="AB361" s="41"/>
      <c r="AC361" s="41"/>
      <c r="AD361" s="41"/>
      <c r="AE361" s="41"/>
      <c r="AT361" s="22" t="s">
        <v>338</v>
      </c>
      <c r="AU361" s="22" t="s">
        <v>79</v>
      </c>
    </row>
    <row r="362" s="13" customFormat="1">
      <c r="A362" s="13"/>
      <c r="B362" s="201"/>
      <c r="C362" s="13"/>
      <c r="D362" s="195" t="s">
        <v>442</v>
      </c>
      <c r="E362" s="202" t="s">
        <v>3</v>
      </c>
      <c r="F362" s="203" t="s">
        <v>2176</v>
      </c>
      <c r="G362" s="13"/>
      <c r="H362" s="204">
        <v>4.9000000000000004</v>
      </c>
      <c r="I362" s="205"/>
      <c r="J362" s="13"/>
      <c r="K362" s="13"/>
      <c r="L362" s="201"/>
      <c r="M362" s="206"/>
      <c r="N362" s="207"/>
      <c r="O362" s="207"/>
      <c r="P362" s="207"/>
      <c r="Q362" s="207"/>
      <c r="R362" s="207"/>
      <c r="S362" s="207"/>
      <c r="T362" s="208"/>
      <c r="U362" s="13"/>
      <c r="V362" s="13"/>
      <c r="W362" s="13"/>
      <c r="X362" s="13"/>
      <c r="Y362" s="13"/>
      <c r="Z362" s="13"/>
      <c r="AA362" s="13"/>
      <c r="AB362" s="13"/>
      <c r="AC362" s="13"/>
      <c r="AD362" s="13"/>
      <c r="AE362" s="13"/>
      <c r="AT362" s="202" t="s">
        <v>442</v>
      </c>
      <c r="AU362" s="202" t="s">
        <v>79</v>
      </c>
      <c r="AV362" s="13" t="s">
        <v>79</v>
      </c>
      <c r="AW362" s="13" t="s">
        <v>31</v>
      </c>
      <c r="AX362" s="13" t="s">
        <v>76</v>
      </c>
      <c r="AY362" s="202" t="s">
        <v>328</v>
      </c>
    </row>
    <row r="363" s="2" customFormat="1" ht="44.25" customHeight="1">
      <c r="A363" s="41"/>
      <c r="B363" s="176"/>
      <c r="C363" s="177" t="s">
        <v>751</v>
      </c>
      <c r="D363" s="177" t="s">
        <v>331</v>
      </c>
      <c r="E363" s="178" t="s">
        <v>2177</v>
      </c>
      <c r="F363" s="179" t="s">
        <v>2178</v>
      </c>
      <c r="G363" s="180" t="s">
        <v>476</v>
      </c>
      <c r="H363" s="181">
        <v>1.44</v>
      </c>
      <c r="I363" s="182"/>
      <c r="J363" s="183">
        <f>ROUND(I363*H363,2)</f>
        <v>0</v>
      </c>
      <c r="K363" s="179" t="s">
        <v>335</v>
      </c>
      <c r="L363" s="42"/>
      <c r="M363" s="184" t="s">
        <v>3</v>
      </c>
      <c r="N363" s="185" t="s">
        <v>40</v>
      </c>
      <c r="O363" s="75"/>
      <c r="P363" s="186">
        <f>O363*H363</f>
        <v>0</v>
      </c>
      <c r="Q363" s="186">
        <v>0.00281</v>
      </c>
      <c r="R363" s="186">
        <f>Q363*H363</f>
        <v>0.0040463999999999995</v>
      </c>
      <c r="S363" s="186">
        <v>0.069000000000000006</v>
      </c>
      <c r="T363" s="187">
        <f>S363*H363</f>
        <v>0.099360000000000004</v>
      </c>
      <c r="U363" s="41"/>
      <c r="V363" s="41"/>
      <c r="W363" s="41"/>
      <c r="X363" s="41"/>
      <c r="Y363" s="41"/>
      <c r="Z363" s="41"/>
      <c r="AA363" s="41"/>
      <c r="AB363" s="41"/>
      <c r="AC363" s="41"/>
      <c r="AD363" s="41"/>
      <c r="AE363" s="41"/>
      <c r="AR363" s="188" t="s">
        <v>113</v>
      </c>
      <c r="AT363" s="188" t="s">
        <v>331</v>
      </c>
      <c r="AU363" s="188" t="s">
        <v>79</v>
      </c>
      <c r="AY363" s="22" t="s">
        <v>328</v>
      </c>
      <c r="BE363" s="189">
        <f>IF(N363="základní",J363,0)</f>
        <v>0</v>
      </c>
      <c r="BF363" s="189">
        <f>IF(N363="snížená",J363,0)</f>
        <v>0</v>
      </c>
      <c r="BG363" s="189">
        <f>IF(N363="zákl. přenesená",J363,0)</f>
        <v>0</v>
      </c>
      <c r="BH363" s="189">
        <f>IF(N363="sníž. přenesená",J363,0)</f>
        <v>0</v>
      </c>
      <c r="BI363" s="189">
        <f>IF(N363="nulová",J363,0)</f>
        <v>0</v>
      </c>
      <c r="BJ363" s="22" t="s">
        <v>76</v>
      </c>
      <c r="BK363" s="189">
        <f>ROUND(I363*H363,2)</f>
        <v>0</v>
      </c>
      <c r="BL363" s="22" t="s">
        <v>113</v>
      </c>
      <c r="BM363" s="188" t="s">
        <v>2179</v>
      </c>
    </row>
    <row r="364" s="2" customFormat="1">
      <c r="A364" s="41"/>
      <c r="B364" s="42"/>
      <c r="C364" s="41"/>
      <c r="D364" s="190" t="s">
        <v>338</v>
      </c>
      <c r="E364" s="41"/>
      <c r="F364" s="191" t="s">
        <v>2180</v>
      </c>
      <c r="G364" s="41"/>
      <c r="H364" s="41"/>
      <c r="I364" s="192"/>
      <c r="J364" s="41"/>
      <c r="K364" s="41"/>
      <c r="L364" s="42"/>
      <c r="M364" s="193"/>
      <c r="N364" s="194"/>
      <c r="O364" s="75"/>
      <c r="P364" s="75"/>
      <c r="Q364" s="75"/>
      <c r="R364" s="75"/>
      <c r="S364" s="75"/>
      <c r="T364" s="76"/>
      <c r="U364" s="41"/>
      <c r="V364" s="41"/>
      <c r="W364" s="41"/>
      <c r="X364" s="41"/>
      <c r="Y364" s="41"/>
      <c r="Z364" s="41"/>
      <c r="AA364" s="41"/>
      <c r="AB364" s="41"/>
      <c r="AC364" s="41"/>
      <c r="AD364" s="41"/>
      <c r="AE364" s="41"/>
      <c r="AT364" s="22" t="s">
        <v>338</v>
      </c>
      <c r="AU364" s="22" t="s">
        <v>79</v>
      </c>
    </row>
    <row r="365" s="13" customFormat="1">
      <c r="A365" s="13"/>
      <c r="B365" s="201"/>
      <c r="C365" s="13"/>
      <c r="D365" s="195" t="s">
        <v>442</v>
      </c>
      <c r="E365" s="202" t="s">
        <v>3</v>
      </c>
      <c r="F365" s="203" t="s">
        <v>2181</v>
      </c>
      <c r="G365" s="13"/>
      <c r="H365" s="204">
        <v>0.64000000000000001</v>
      </c>
      <c r="I365" s="205"/>
      <c r="J365" s="13"/>
      <c r="K365" s="13"/>
      <c r="L365" s="201"/>
      <c r="M365" s="206"/>
      <c r="N365" s="207"/>
      <c r="O365" s="207"/>
      <c r="P365" s="207"/>
      <c r="Q365" s="207"/>
      <c r="R365" s="207"/>
      <c r="S365" s="207"/>
      <c r="T365" s="208"/>
      <c r="U365" s="13"/>
      <c r="V365" s="13"/>
      <c r="W365" s="13"/>
      <c r="X365" s="13"/>
      <c r="Y365" s="13"/>
      <c r="Z365" s="13"/>
      <c r="AA365" s="13"/>
      <c r="AB365" s="13"/>
      <c r="AC365" s="13"/>
      <c r="AD365" s="13"/>
      <c r="AE365" s="13"/>
      <c r="AT365" s="202" t="s">
        <v>442</v>
      </c>
      <c r="AU365" s="202" t="s">
        <v>79</v>
      </c>
      <c r="AV365" s="13" t="s">
        <v>79</v>
      </c>
      <c r="AW365" s="13" t="s">
        <v>31</v>
      </c>
      <c r="AX365" s="13" t="s">
        <v>69</v>
      </c>
      <c r="AY365" s="202" t="s">
        <v>328</v>
      </c>
    </row>
    <row r="366" s="13" customFormat="1">
      <c r="A366" s="13"/>
      <c r="B366" s="201"/>
      <c r="C366" s="13"/>
      <c r="D366" s="195" t="s">
        <v>442</v>
      </c>
      <c r="E366" s="202" t="s">
        <v>3</v>
      </c>
      <c r="F366" s="203" t="s">
        <v>2182</v>
      </c>
      <c r="G366" s="13"/>
      <c r="H366" s="204">
        <v>0.80000000000000004</v>
      </c>
      <c r="I366" s="205"/>
      <c r="J366" s="13"/>
      <c r="K366" s="13"/>
      <c r="L366" s="201"/>
      <c r="M366" s="206"/>
      <c r="N366" s="207"/>
      <c r="O366" s="207"/>
      <c r="P366" s="207"/>
      <c r="Q366" s="207"/>
      <c r="R366" s="207"/>
      <c r="S366" s="207"/>
      <c r="T366" s="208"/>
      <c r="U366" s="13"/>
      <c r="V366" s="13"/>
      <c r="W366" s="13"/>
      <c r="X366" s="13"/>
      <c r="Y366" s="13"/>
      <c r="Z366" s="13"/>
      <c r="AA366" s="13"/>
      <c r="AB366" s="13"/>
      <c r="AC366" s="13"/>
      <c r="AD366" s="13"/>
      <c r="AE366" s="13"/>
      <c r="AT366" s="202" t="s">
        <v>442</v>
      </c>
      <c r="AU366" s="202" t="s">
        <v>79</v>
      </c>
      <c r="AV366" s="13" t="s">
        <v>79</v>
      </c>
      <c r="AW366" s="13" t="s">
        <v>31</v>
      </c>
      <c r="AX366" s="13" t="s">
        <v>69</v>
      </c>
      <c r="AY366" s="202" t="s">
        <v>328</v>
      </c>
    </row>
    <row r="367" s="14" customFormat="1">
      <c r="A367" s="14"/>
      <c r="B367" s="209"/>
      <c r="C367" s="14"/>
      <c r="D367" s="195" t="s">
        <v>442</v>
      </c>
      <c r="E367" s="210" t="s">
        <v>3</v>
      </c>
      <c r="F367" s="211" t="s">
        <v>452</v>
      </c>
      <c r="G367" s="14"/>
      <c r="H367" s="212">
        <v>1.44</v>
      </c>
      <c r="I367" s="213"/>
      <c r="J367" s="14"/>
      <c r="K367" s="14"/>
      <c r="L367" s="209"/>
      <c r="M367" s="214"/>
      <c r="N367" s="215"/>
      <c r="O367" s="215"/>
      <c r="P367" s="215"/>
      <c r="Q367" s="215"/>
      <c r="R367" s="215"/>
      <c r="S367" s="215"/>
      <c r="T367" s="216"/>
      <c r="U367" s="14"/>
      <c r="V367" s="14"/>
      <c r="W367" s="14"/>
      <c r="X367" s="14"/>
      <c r="Y367" s="14"/>
      <c r="Z367" s="14"/>
      <c r="AA367" s="14"/>
      <c r="AB367" s="14"/>
      <c r="AC367" s="14"/>
      <c r="AD367" s="14"/>
      <c r="AE367" s="14"/>
      <c r="AT367" s="210" t="s">
        <v>442</v>
      </c>
      <c r="AU367" s="210" t="s">
        <v>79</v>
      </c>
      <c r="AV367" s="14" t="s">
        <v>113</v>
      </c>
      <c r="AW367" s="14" t="s">
        <v>31</v>
      </c>
      <c r="AX367" s="14" t="s">
        <v>76</v>
      </c>
      <c r="AY367" s="210" t="s">
        <v>328</v>
      </c>
    </row>
    <row r="368" s="2" customFormat="1" ht="44.25" customHeight="1">
      <c r="A368" s="41"/>
      <c r="B368" s="176"/>
      <c r="C368" s="177" t="s">
        <v>756</v>
      </c>
      <c r="D368" s="177" t="s">
        <v>331</v>
      </c>
      <c r="E368" s="178" t="s">
        <v>2183</v>
      </c>
      <c r="F368" s="179" t="s">
        <v>2184</v>
      </c>
      <c r="G368" s="180" t="s">
        <v>476</v>
      </c>
      <c r="H368" s="181">
        <v>2</v>
      </c>
      <c r="I368" s="182"/>
      <c r="J368" s="183">
        <f>ROUND(I368*H368,2)</f>
        <v>0</v>
      </c>
      <c r="K368" s="179" t="s">
        <v>335</v>
      </c>
      <c r="L368" s="42"/>
      <c r="M368" s="184" t="s">
        <v>3</v>
      </c>
      <c r="N368" s="185" t="s">
        <v>40</v>
      </c>
      <c r="O368" s="75"/>
      <c r="P368" s="186">
        <f>O368*H368</f>
        <v>0</v>
      </c>
      <c r="Q368" s="186">
        <v>0.0033</v>
      </c>
      <c r="R368" s="186">
        <f>Q368*H368</f>
        <v>0.0066</v>
      </c>
      <c r="S368" s="186">
        <v>0.11</v>
      </c>
      <c r="T368" s="187">
        <f>S368*H368</f>
        <v>0.22</v>
      </c>
      <c r="U368" s="41"/>
      <c r="V368" s="41"/>
      <c r="W368" s="41"/>
      <c r="X368" s="41"/>
      <c r="Y368" s="41"/>
      <c r="Z368" s="41"/>
      <c r="AA368" s="41"/>
      <c r="AB368" s="41"/>
      <c r="AC368" s="41"/>
      <c r="AD368" s="41"/>
      <c r="AE368" s="41"/>
      <c r="AR368" s="188" t="s">
        <v>113</v>
      </c>
      <c r="AT368" s="188" t="s">
        <v>331</v>
      </c>
      <c r="AU368" s="188" t="s">
        <v>79</v>
      </c>
      <c r="AY368" s="22" t="s">
        <v>328</v>
      </c>
      <c r="BE368" s="189">
        <f>IF(N368="základní",J368,0)</f>
        <v>0</v>
      </c>
      <c r="BF368" s="189">
        <f>IF(N368="snížená",J368,0)</f>
        <v>0</v>
      </c>
      <c r="BG368" s="189">
        <f>IF(N368="zákl. přenesená",J368,0)</f>
        <v>0</v>
      </c>
      <c r="BH368" s="189">
        <f>IF(N368="sníž. přenesená",J368,0)</f>
        <v>0</v>
      </c>
      <c r="BI368" s="189">
        <f>IF(N368="nulová",J368,0)</f>
        <v>0</v>
      </c>
      <c r="BJ368" s="22" t="s">
        <v>76</v>
      </c>
      <c r="BK368" s="189">
        <f>ROUND(I368*H368,2)</f>
        <v>0</v>
      </c>
      <c r="BL368" s="22" t="s">
        <v>113</v>
      </c>
      <c r="BM368" s="188" t="s">
        <v>2185</v>
      </c>
    </row>
    <row r="369" s="2" customFormat="1">
      <c r="A369" s="41"/>
      <c r="B369" s="42"/>
      <c r="C369" s="41"/>
      <c r="D369" s="190" t="s">
        <v>338</v>
      </c>
      <c r="E369" s="41"/>
      <c r="F369" s="191" t="s">
        <v>2186</v>
      </c>
      <c r="G369" s="41"/>
      <c r="H369" s="41"/>
      <c r="I369" s="192"/>
      <c r="J369" s="41"/>
      <c r="K369" s="41"/>
      <c r="L369" s="42"/>
      <c r="M369" s="193"/>
      <c r="N369" s="194"/>
      <c r="O369" s="75"/>
      <c r="P369" s="75"/>
      <c r="Q369" s="75"/>
      <c r="R369" s="75"/>
      <c r="S369" s="75"/>
      <c r="T369" s="76"/>
      <c r="U369" s="41"/>
      <c r="V369" s="41"/>
      <c r="W369" s="41"/>
      <c r="X369" s="41"/>
      <c r="Y369" s="41"/>
      <c r="Z369" s="41"/>
      <c r="AA369" s="41"/>
      <c r="AB369" s="41"/>
      <c r="AC369" s="41"/>
      <c r="AD369" s="41"/>
      <c r="AE369" s="41"/>
      <c r="AT369" s="22" t="s">
        <v>338</v>
      </c>
      <c r="AU369" s="22" t="s">
        <v>79</v>
      </c>
    </row>
    <row r="370" s="13" customFormat="1">
      <c r="A370" s="13"/>
      <c r="B370" s="201"/>
      <c r="C370" s="13"/>
      <c r="D370" s="195" t="s">
        <v>442</v>
      </c>
      <c r="E370" s="202" t="s">
        <v>3</v>
      </c>
      <c r="F370" s="203" t="s">
        <v>2187</v>
      </c>
      <c r="G370" s="13"/>
      <c r="H370" s="204">
        <v>0.5</v>
      </c>
      <c r="I370" s="205"/>
      <c r="J370" s="13"/>
      <c r="K370" s="13"/>
      <c r="L370" s="201"/>
      <c r="M370" s="206"/>
      <c r="N370" s="207"/>
      <c r="O370" s="207"/>
      <c r="P370" s="207"/>
      <c r="Q370" s="207"/>
      <c r="R370" s="207"/>
      <c r="S370" s="207"/>
      <c r="T370" s="208"/>
      <c r="U370" s="13"/>
      <c r="V370" s="13"/>
      <c r="W370" s="13"/>
      <c r="X370" s="13"/>
      <c r="Y370" s="13"/>
      <c r="Z370" s="13"/>
      <c r="AA370" s="13"/>
      <c r="AB370" s="13"/>
      <c r="AC370" s="13"/>
      <c r="AD370" s="13"/>
      <c r="AE370" s="13"/>
      <c r="AT370" s="202" t="s">
        <v>442</v>
      </c>
      <c r="AU370" s="202" t="s">
        <v>79</v>
      </c>
      <c r="AV370" s="13" t="s">
        <v>79</v>
      </c>
      <c r="AW370" s="13" t="s">
        <v>31</v>
      </c>
      <c r="AX370" s="13" t="s">
        <v>69</v>
      </c>
      <c r="AY370" s="202" t="s">
        <v>328</v>
      </c>
    </row>
    <row r="371" s="13" customFormat="1">
      <c r="A371" s="13"/>
      <c r="B371" s="201"/>
      <c r="C371" s="13"/>
      <c r="D371" s="195" t="s">
        <v>442</v>
      </c>
      <c r="E371" s="202" t="s">
        <v>3</v>
      </c>
      <c r="F371" s="203" t="s">
        <v>2188</v>
      </c>
      <c r="G371" s="13"/>
      <c r="H371" s="204">
        <v>0.5</v>
      </c>
      <c r="I371" s="205"/>
      <c r="J371" s="13"/>
      <c r="K371" s="13"/>
      <c r="L371" s="201"/>
      <c r="M371" s="206"/>
      <c r="N371" s="207"/>
      <c r="O371" s="207"/>
      <c r="P371" s="207"/>
      <c r="Q371" s="207"/>
      <c r="R371" s="207"/>
      <c r="S371" s="207"/>
      <c r="T371" s="208"/>
      <c r="U371" s="13"/>
      <c r="V371" s="13"/>
      <c r="W371" s="13"/>
      <c r="X371" s="13"/>
      <c r="Y371" s="13"/>
      <c r="Z371" s="13"/>
      <c r="AA371" s="13"/>
      <c r="AB371" s="13"/>
      <c r="AC371" s="13"/>
      <c r="AD371" s="13"/>
      <c r="AE371" s="13"/>
      <c r="AT371" s="202" t="s">
        <v>442</v>
      </c>
      <c r="AU371" s="202" t="s">
        <v>79</v>
      </c>
      <c r="AV371" s="13" t="s">
        <v>79</v>
      </c>
      <c r="AW371" s="13" t="s">
        <v>31</v>
      </c>
      <c r="AX371" s="13" t="s">
        <v>69</v>
      </c>
      <c r="AY371" s="202" t="s">
        <v>328</v>
      </c>
    </row>
    <row r="372" s="13" customFormat="1">
      <c r="A372" s="13"/>
      <c r="B372" s="201"/>
      <c r="C372" s="13"/>
      <c r="D372" s="195" t="s">
        <v>442</v>
      </c>
      <c r="E372" s="202" t="s">
        <v>3</v>
      </c>
      <c r="F372" s="203" t="s">
        <v>2189</v>
      </c>
      <c r="G372" s="13"/>
      <c r="H372" s="204">
        <v>1</v>
      </c>
      <c r="I372" s="205"/>
      <c r="J372" s="13"/>
      <c r="K372" s="13"/>
      <c r="L372" s="201"/>
      <c r="M372" s="206"/>
      <c r="N372" s="207"/>
      <c r="O372" s="207"/>
      <c r="P372" s="207"/>
      <c r="Q372" s="207"/>
      <c r="R372" s="207"/>
      <c r="S372" s="207"/>
      <c r="T372" s="208"/>
      <c r="U372" s="13"/>
      <c r="V372" s="13"/>
      <c r="W372" s="13"/>
      <c r="X372" s="13"/>
      <c r="Y372" s="13"/>
      <c r="Z372" s="13"/>
      <c r="AA372" s="13"/>
      <c r="AB372" s="13"/>
      <c r="AC372" s="13"/>
      <c r="AD372" s="13"/>
      <c r="AE372" s="13"/>
      <c r="AT372" s="202" t="s">
        <v>442</v>
      </c>
      <c r="AU372" s="202" t="s">
        <v>79</v>
      </c>
      <c r="AV372" s="13" t="s">
        <v>79</v>
      </c>
      <c r="AW372" s="13" t="s">
        <v>31</v>
      </c>
      <c r="AX372" s="13" t="s">
        <v>69</v>
      </c>
      <c r="AY372" s="202" t="s">
        <v>328</v>
      </c>
    </row>
    <row r="373" s="14" customFormat="1">
      <c r="A373" s="14"/>
      <c r="B373" s="209"/>
      <c r="C373" s="14"/>
      <c r="D373" s="195" t="s">
        <v>442</v>
      </c>
      <c r="E373" s="210" t="s">
        <v>3</v>
      </c>
      <c r="F373" s="211" t="s">
        <v>452</v>
      </c>
      <c r="G373" s="14"/>
      <c r="H373" s="212">
        <v>2</v>
      </c>
      <c r="I373" s="213"/>
      <c r="J373" s="14"/>
      <c r="K373" s="14"/>
      <c r="L373" s="209"/>
      <c r="M373" s="214"/>
      <c r="N373" s="215"/>
      <c r="O373" s="215"/>
      <c r="P373" s="215"/>
      <c r="Q373" s="215"/>
      <c r="R373" s="215"/>
      <c r="S373" s="215"/>
      <c r="T373" s="216"/>
      <c r="U373" s="14"/>
      <c r="V373" s="14"/>
      <c r="W373" s="14"/>
      <c r="X373" s="14"/>
      <c r="Y373" s="14"/>
      <c r="Z373" s="14"/>
      <c r="AA373" s="14"/>
      <c r="AB373" s="14"/>
      <c r="AC373" s="14"/>
      <c r="AD373" s="14"/>
      <c r="AE373" s="14"/>
      <c r="AT373" s="210" t="s">
        <v>442</v>
      </c>
      <c r="AU373" s="210" t="s">
        <v>79</v>
      </c>
      <c r="AV373" s="14" t="s">
        <v>113</v>
      </c>
      <c r="AW373" s="14" t="s">
        <v>31</v>
      </c>
      <c r="AX373" s="14" t="s">
        <v>76</v>
      </c>
      <c r="AY373" s="210" t="s">
        <v>328</v>
      </c>
    </row>
    <row r="374" s="2" customFormat="1" ht="44.25" customHeight="1">
      <c r="A374" s="41"/>
      <c r="B374" s="176"/>
      <c r="C374" s="177" t="s">
        <v>761</v>
      </c>
      <c r="D374" s="177" t="s">
        <v>331</v>
      </c>
      <c r="E374" s="178" t="s">
        <v>2190</v>
      </c>
      <c r="F374" s="179" t="s">
        <v>2191</v>
      </c>
      <c r="G374" s="180" t="s">
        <v>476</v>
      </c>
      <c r="H374" s="181">
        <v>2.02</v>
      </c>
      <c r="I374" s="182"/>
      <c r="J374" s="183">
        <f>ROUND(I374*H374,2)</f>
        <v>0</v>
      </c>
      <c r="K374" s="179" t="s">
        <v>335</v>
      </c>
      <c r="L374" s="42"/>
      <c r="M374" s="184" t="s">
        <v>3</v>
      </c>
      <c r="N374" s="185" t="s">
        <v>40</v>
      </c>
      <c r="O374" s="75"/>
      <c r="P374" s="186">
        <f>O374*H374</f>
        <v>0</v>
      </c>
      <c r="Q374" s="186">
        <v>0.0035999999999999999</v>
      </c>
      <c r="R374" s="186">
        <f>Q374*H374</f>
        <v>0.0072719999999999998</v>
      </c>
      <c r="S374" s="186">
        <v>0.16</v>
      </c>
      <c r="T374" s="187">
        <f>S374*H374</f>
        <v>0.32319999999999999</v>
      </c>
      <c r="U374" s="41"/>
      <c r="V374" s="41"/>
      <c r="W374" s="41"/>
      <c r="X374" s="41"/>
      <c r="Y374" s="41"/>
      <c r="Z374" s="41"/>
      <c r="AA374" s="41"/>
      <c r="AB374" s="41"/>
      <c r="AC374" s="41"/>
      <c r="AD374" s="41"/>
      <c r="AE374" s="41"/>
      <c r="AR374" s="188" t="s">
        <v>113</v>
      </c>
      <c r="AT374" s="188" t="s">
        <v>331</v>
      </c>
      <c r="AU374" s="188" t="s">
        <v>79</v>
      </c>
      <c r="AY374" s="22" t="s">
        <v>328</v>
      </c>
      <c r="BE374" s="189">
        <f>IF(N374="základní",J374,0)</f>
        <v>0</v>
      </c>
      <c r="BF374" s="189">
        <f>IF(N374="snížená",J374,0)</f>
        <v>0</v>
      </c>
      <c r="BG374" s="189">
        <f>IF(N374="zákl. přenesená",J374,0)</f>
        <v>0</v>
      </c>
      <c r="BH374" s="189">
        <f>IF(N374="sníž. přenesená",J374,0)</f>
        <v>0</v>
      </c>
      <c r="BI374" s="189">
        <f>IF(N374="nulová",J374,0)</f>
        <v>0</v>
      </c>
      <c r="BJ374" s="22" t="s">
        <v>76</v>
      </c>
      <c r="BK374" s="189">
        <f>ROUND(I374*H374,2)</f>
        <v>0</v>
      </c>
      <c r="BL374" s="22" t="s">
        <v>113</v>
      </c>
      <c r="BM374" s="188" t="s">
        <v>2192</v>
      </c>
    </row>
    <row r="375" s="2" customFormat="1">
      <c r="A375" s="41"/>
      <c r="B375" s="42"/>
      <c r="C375" s="41"/>
      <c r="D375" s="190" t="s">
        <v>338</v>
      </c>
      <c r="E375" s="41"/>
      <c r="F375" s="191" t="s">
        <v>2193</v>
      </c>
      <c r="G375" s="41"/>
      <c r="H375" s="41"/>
      <c r="I375" s="192"/>
      <c r="J375" s="41"/>
      <c r="K375" s="41"/>
      <c r="L375" s="42"/>
      <c r="M375" s="193"/>
      <c r="N375" s="194"/>
      <c r="O375" s="75"/>
      <c r="P375" s="75"/>
      <c r="Q375" s="75"/>
      <c r="R375" s="75"/>
      <c r="S375" s="75"/>
      <c r="T375" s="76"/>
      <c r="U375" s="41"/>
      <c r="V375" s="41"/>
      <c r="W375" s="41"/>
      <c r="X375" s="41"/>
      <c r="Y375" s="41"/>
      <c r="Z375" s="41"/>
      <c r="AA375" s="41"/>
      <c r="AB375" s="41"/>
      <c r="AC375" s="41"/>
      <c r="AD375" s="41"/>
      <c r="AE375" s="41"/>
      <c r="AT375" s="22" t="s">
        <v>338</v>
      </c>
      <c r="AU375" s="22" t="s">
        <v>79</v>
      </c>
    </row>
    <row r="376" s="13" customFormat="1">
      <c r="A376" s="13"/>
      <c r="B376" s="201"/>
      <c r="C376" s="13"/>
      <c r="D376" s="195" t="s">
        <v>442</v>
      </c>
      <c r="E376" s="202" t="s">
        <v>3</v>
      </c>
      <c r="F376" s="203" t="s">
        <v>2194</v>
      </c>
      <c r="G376" s="13"/>
      <c r="H376" s="204">
        <v>1</v>
      </c>
      <c r="I376" s="205"/>
      <c r="J376" s="13"/>
      <c r="K376" s="13"/>
      <c r="L376" s="201"/>
      <c r="M376" s="206"/>
      <c r="N376" s="207"/>
      <c r="O376" s="207"/>
      <c r="P376" s="207"/>
      <c r="Q376" s="207"/>
      <c r="R376" s="207"/>
      <c r="S376" s="207"/>
      <c r="T376" s="208"/>
      <c r="U376" s="13"/>
      <c r="V376" s="13"/>
      <c r="W376" s="13"/>
      <c r="X376" s="13"/>
      <c r="Y376" s="13"/>
      <c r="Z376" s="13"/>
      <c r="AA376" s="13"/>
      <c r="AB376" s="13"/>
      <c r="AC376" s="13"/>
      <c r="AD376" s="13"/>
      <c r="AE376" s="13"/>
      <c r="AT376" s="202" t="s">
        <v>442</v>
      </c>
      <c r="AU376" s="202" t="s">
        <v>79</v>
      </c>
      <c r="AV376" s="13" t="s">
        <v>79</v>
      </c>
      <c r="AW376" s="13" t="s">
        <v>31</v>
      </c>
      <c r="AX376" s="13" t="s">
        <v>69</v>
      </c>
      <c r="AY376" s="202" t="s">
        <v>328</v>
      </c>
    </row>
    <row r="377" s="13" customFormat="1">
      <c r="A377" s="13"/>
      <c r="B377" s="201"/>
      <c r="C377" s="13"/>
      <c r="D377" s="195" t="s">
        <v>442</v>
      </c>
      <c r="E377" s="202" t="s">
        <v>3</v>
      </c>
      <c r="F377" s="203" t="s">
        <v>2195</v>
      </c>
      <c r="G377" s="13"/>
      <c r="H377" s="204">
        <v>1.02</v>
      </c>
      <c r="I377" s="205"/>
      <c r="J377" s="13"/>
      <c r="K377" s="13"/>
      <c r="L377" s="201"/>
      <c r="M377" s="206"/>
      <c r="N377" s="207"/>
      <c r="O377" s="207"/>
      <c r="P377" s="207"/>
      <c r="Q377" s="207"/>
      <c r="R377" s="207"/>
      <c r="S377" s="207"/>
      <c r="T377" s="208"/>
      <c r="U377" s="13"/>
      <c r="V377" s="13"/>
      <c r="W377" s="13"/>
      <c r="X377" s="13"/>
      <c r="Y377" s="13"/>
      <c r="Z377" s="13"/>
      <c r="AA377" s="13"/>
      <c r="AB377" s="13"/>
      <c r="AC377" s="13"/>
      <c r="AD377" s="13"/>
      <c r="AE377" s="13"/>
      <c r="AT377" s="202" t="s">
        <v>442</v>
      </c>
      <c r="AU377" s="202" t="s">
        <v>79</v>
      </c>
      <c r="AV377" s="13" t="s">
        <v>79</v>
      </c>
      <c r="AW377" s="13" t="s">
        <v>31</v>
      </c>
      <c r="AX377" s="13" t="s">
        <v>69</v>
      </c>
      <c r="AY377" s="202" t="s">
        <v>328</v>
      </c>
    </row>
    <row r="378" s="14" customFormat="1">
      <c r="A378" s="14"/>
      <c r="B378" s="209"/>
      <c r="C378" s="14"/>
      <c r="D378" s="195" t="s">
        <v>442</v>
      </c>
      <c r="E378" s="210" t="s">
        <v>3</v>
      </c>
      <c r="F378" s="211" t="s">
        <v>452</v>
      </c>
      <c r="G378" s="14"/>
      <c r="H378" s="212">
        <v>2.02</v>
      </c>
      <c r="I378" s="213"/>
      <c r="J378" s="14"/>
      <c r="K378" s="14"/>
      <c r="L378" s="209"/>
      <c r="M378" s="214"/>
      <c r="N378" s="215"/>
      <c r="O378" s="215"/>
      <c r="P378" s="215"/>
      <c r="Q378" s="215"/>
      <c r="R378" s="215"/>
      <c r="S378" s="215"/>
      <c r="T378" s="216"/>
      <c r="U378" s="14"/>
      <c r="V378" s="14"/>
      <c r="W378" s="14"/>
      <c r="X378" s="14"/>
      <c r="Y378" s="14"/>
      <c r="Z378" s="14"/>
      <c r="AA378" s="14"/>
      <c r="AB378" s="14"/>
      <c r="AC378" s="14"/>
      <c r="AD378" s="14"/>
      <c r="AE378" s="14"/>
      <c r="AT378" s="210" t="s">
        <v>442</v>
      </c>
      <c r="AU378" s="210" t="s">
        <v>79</v>
      </c>
      <c r="AV378" s="14" t="s">
        <v>113</v>
      </c>
      <c r="AW378" s="14" t="s">
        <v>31</v>
      </c>
      <c r="AX378" s="14" t="s">
        <v>76</v>
      </c>
      <c r="AY378" s="210" t="s">
        <v>328</v>
      </c>
    </row>
    <row r="379" s="2" customFormat="1" ht="44.25" customHeight="1">
      <c r="A379" s="41"/>
      <c r="B379" s="176"/>
      <c r="C379" s="177" t="s">
        <v>765</v>
      </c>
      <c r="D379" s="177" t="s">
        <v>331</v>
      </c>
      <c r="E379" s="178" t="s">
        <v>2196</v>
      </c>
      <c r="F379" s="179" t="s">
        <v>2197</v>
      </c>
      <c r="G379" s="180" t="s">
        <v>476</v>
      </c>
      <c r="H379" s="181">
        <v>0.5</v>
      </c>
      <c r="I379" s="182"/>
      <c r="J379" s="183">
        <f>ROUND(I379*H379,2)</f>
        <v>0</v>
      </c>
      <c r="K379" s="179" t="s">
        <v>335</v>
      </c>
      <c r="L379" s="42"/>
      <c r="M379" s="184" t="s">
        <v>3</v>
      </c>
      <c r="N379" s="185" t="s">
        <v>40</v>
      </c>
      <c r="O379" s="75"/>
      <c r="P379" s="186">
        <f>O379*H379</f>
        <v>0</v>
      </c>
      <c r="Q379" s="186">
        <v>0.00415</v>
      </c>
      <c r="R379" s="186">
        <f>Q379*H379</f>
        <v>0.002075</v>
      </c>
      <c r="S379" s="186">
        <v>0.27000000000000002</v>
      </c>
      <c r="T379" s="187">
        <f>S379*H379</f>
        <v>0.13500000000000001</v>
      </c>
      <c r="U379" s="41"/>
      <c r="V379" s="41"/>
      <c r="W379" s="41"/>
      <c r="X379" s="41"/>
      <c r="Y379" s="41"/>
      <c r="Z379" s="41"/>
      <c r="AA379" s="41"/>
      <c r="AB379" s="41"/>
      <c r="AC379" s="41"/>
      <c r="AD379" s="41"/>
      <c r="AE379" s="41"/>
      <c r="AR379" s="188" t="s">
        <v>113</v>
      </c>
      <c r="AT379" s="188" t="s">
        <v>331</v>
      </c>
      <c r="AU379" s="188" t="s">
        <v>79</v>
      </c>
      <c r="AY379" s="22" t="s">
        <v>328</v>
      </c>
      <c r="BE379" s="189">
        <f>IF(N379="základní",J379,0)</f>
        <v>0</v>
      </c>
      <c r="BF379" s="189">
        <f>IF(N379="snížená",J379,0)</f>
        <v>0</v>
      </c>
      <c r="BG379" s="189">
        <f>IF(N379="zákl. přenesená",J379,0)</f>
        <v>0</v>
      </c>
      <c r="BH379" s="189">
        <f>IF(N379="sníž. přenesená",J379,0)</f>
        <v>0</v>
      </c>
      <c r="BI379" s="189">
        <f>IF(N379="nulová",J379,0)</f>
        <v>0</v>
      </c>
      <c r="BJ379" s="22" t="s">
        <v>76</v>
      </c>
      <c r="BK379" s="189">
        <f>ROUND(I379*H379,2)</f>
        <v>0</v>
      </c>
      <c r="BL379" s="22" t="s">
        <v>113</v>
      </c>
      <c r="BM379" s="188" t="s">
        <v>2198</v>
      </c>
    </row>
    <row r="380" s="2" customFormat="1">
      <c r="A380" s="41"/>
      <c r="B380" s="42"/>
      <c r="C380" s="41"/>
      <c r="D380" s="190" t="s">
        <v>338</v>
      </c>
      <c r="E380" s="41"/>
      <c r="F380" s="191" t="s">
        <v>2199</v>
      </c>
      <c r="G380" s="41"/>
      <c r="H380" s="41"/>
      <c r="I380" s="192"/>
      <c r="J380" s="41"/>
      <c r="K380" s="41"/>
      <c r="L380" s="42"/>
      <c r="M380" s="193"/>
      <c r="N380" s="194"/>
      <c r="O380" s="75"/>
      <c r="P380" s="75"/>
      <c r="Q380" s="75"/>
      <c r="R380" s="75"/>
      <c r="S380" s="75"/>
      <c r="T380" s="76"/>
      <c r="U380" s="41"/>
      <c r="V380" s="41"/>
      <c r="W380" s="41"/>
      <c r="X380" s="41"/>
      <c r="Y380" s="41"/>
      <c r="Z380" s="41"/>
      <c r="AA380" s="41"/>
      <c r="AB380" s="41"/>
      <c r="AC380" s="41"/>
      <c r="AD380" s="41"/>
      <c r="AE380" s="41"/>
      <c r="AT380" s="22" t="s">
        <v>338</v>
      </c>
      <c r="AU380" s="22" t="s">
        <v>79</v>
      </c>
    </row>
    <row r="381" s="2" customFormat="1" ht="44.25" customHeight="1">
      <c r="A381" s="41"/>
      <c r="B381" s="176"/>
      <c r="C381" s="177" t="s">
        <v>769</v>
      </c>
      <c r="D381" s="177" t="s">
        <v>331</v>
      </c>
      <c r="E381" s="178" t="s">
        <v>2200</v>
      </c>
      <c r="F381" s="179" t="s">
        <v>2201</v>
      </c>
      <c r="G381" s="180" t="s">
        <v>476</v>
      </c>
      <c r="H381" s="181">
        <v>0.5</v>
      </c>
      <c r="I381" s="182"/>
      <c r="J381" s="183">
        <f>ROUND(I381*H381,2)</f>
        <v>0</v>
      </c>
      <c r="K381" s="179" t="s">
        <v>335</v>
      </c>
      <c r="L381" s="42"/>
      <c r="M381" s="184" t="s">
        <v>3</v>
      </c>
      <c r="N381" s="185" t="s">
        <v>40</v>
      </c>
      <c r="O381" s="75"/>
      <c r="P381" s="186">
        <f>O381*H381</f>
        <v>0</v>
      </c>
      <c r="Q381" s="186">
        <v>0.0061999999999999998</v>
      </c>
      <c r="R381" s="186">
        <f>Q381*H381</f>
        <v>0.0030999999999999999</v>
      </c>
      <c r="S381" s="186">
        <v>0.34999999999999998</v>
      </c>
      <c r="T381" s="187">
        <f>S381*H381</f>
        <v>0.17499999999999999</v>
      </c>
      <c r="U381" s="41"/>
      <c r="V381" s="41"/>
      <c r="W381" s="41"/>
      <c r="X381" s="41"/>
      <c r="Y381" s="41"/>
      <c r="Z381" s="41"/>
      <c r="AA381" s="41"/>
      <c r="AB381" s="41"/>
      <c r="AC381" s="41"/>
      <c r="AD381" s="41"/>
      <c r="AE381" s="41"/>
      <c r="AR381" s="188" t="s">
        <v>113</v>
      </c>
      <c r="AT381" s="188" t="s">
        <v>331</v>
      </c>
      <c r="AU381" s="188" t="s">
        <v>79</v>
      </c>
      <c r="AY381" s="22" t="s">
        <v>328</v>
      </c>
      <c r="BE381" s="189">
        <f>IF(N381="základní",J381,0)</f>
        <v>0</v>
      </c>
      <c r="BF381" s="189">
        <f>IF(N381="snížená",J381,0)</f>
        <v>0</v>
      </c>
      <c r="BG381" s="189">
        <f>IF(N381="zákl. přenesená",J381,0)</f>
        <v>0</v>
      </c>
      <c r="BH381" s="189">
        <f>IF(N381="sníž. přenesená",J381,0)</f>
        <v>0</v>
      </c>
      <c r="BI381" s="189">
        <f>IF(N381="nulová",J381,0)</f>
        <v>0</v>
      </c>
      <c r="BJ381" s="22" t="s">
        <v>76</v>
      </c>
      <c r="BK381" s="189">
        <f>ROUND(I381*H381,2)</f>
        <v>0</v>
      </c>
      <c r="BL381" s="22" t="s">
        <v>113</v>
      </c>
      <c r="BM381" s="188" t="s">
        <v>2202</v>
      </c>
    </row>
    <row r="382" s="2" customFormat="1">
      <c r="A382" s="41"/>
      <c r="B382" s="42"/>
      <c r="C382" s="41"/>
      <c r="D382" s="190" t="s">
        <v>338</v>
      </c>
      <c r="E382" s="41"/>
      <c r="F382" s="191" t="s">
        <v>2203</v>
      </c>
      <c r="G382" s="41"/>
      <c r="H382" s="41"/>
      <c r="I382" s="192"/>
      <c r="J382" s="41"/>
      <c r="K382" s="41"/>
      <c r="L382" s="42"/>
      <c r="M382" s="193"/>
      <c r="N382" s="194"/>
      <c r="O382" s="75"/>
      <c r="P382" s="75"/>
      <c r="Q382" s="75"/>
      <c r="R382" s="75"/>
      <c r="S382" s="75"/>
      <c r="T382" s="76"/>
      <c r="U382" s="41"/>
      <c r="V382" s="41"/>
      <c r="W382" s="41"/>
      <c r="X382" s="41"/>
      <c r="Y382" s="41"/>
      <c r="Z382" s="41"/>
      <c r="AA382" s="41"/>
      <c r="AB382" s="41"/>
      <c r="AC382" s="41"/>
      <c r="AD382" s="41"/>
      <c r="AE382" s="41"/>
      <c r="AT382" s="22" t="s">
        <v>338</v>
      </c>
      <c r="AU382" s="22" t="s">
        <v>79</v>
      </c>
    </row>
    <row r="383" s="12" customFormat="1" ht="20.88" customHeight="1">
      <c r="A383" s="12"/>
      <c r="B383" s="163"/>
      <c r="C383" s="12"/>
      <c r="D383" s="164" t="s">
        <v>68</v>
      </c>
      <c r="E383" s="174" t="s">
        <v>2204</v>
      </c>
      <c r="F383" s="174" t="s">
        <v>2205</v>
      </c>
      <c r="G383" s="12"/>
      <c r="H383" s="12"/>
      <c r="I383" s="166"/>
      <c r="J383" s="175">
        <f>BK383</f>
        <v>0</v>
      </c>
      <c r="K383" s="12"/>
      <c r="L383" s="163"/>
      <c r="M383" s="168"/>
      <c r="N383" s="169"/>
      <c r="O383" s="169"/>
      <c r="P383" s="170">
        <f>SUM(P384:P481)</f>
        <v>0</v>
      </c>
      <c r="Q383" s="169"/>
      <c r="R383" s="170">
        <f>SUM(R384:R481)</f>
        <v>1.3481099999999999</v>
      </c>
      <c r="S383" s="169"/>
      <c r="T383" s="171">
        <f>SUM(T384:T481)</f>
        <v>47.056039999999996</v>
      </c>
      <c r="U383" s="12"/>
      <c r="V383" s="12"/>
      <c r="W383" s="12"/>
      <c r="X383" s="12"/>
      <c r="Y383" s="12"/>
      <c r="Z383" s="12"/>
      <c r="AA383" s="12"/>
      <c r="AB383" s="12"/>
      <c r="AC383" s="12"/>
      <c r="AD383" s="12"/>
      <c r="AE383" s="12"/>
      <c r="AR383" s="164" t="s">
        <v>76</v>
      </c>
      <c r="AT383" s="172" t="s">
        <v>68</v>
      </c>
      <c r="AU383" s="172" t="s">
        <v>79</v>
      </c>
      <c r="AY383" s="164" t="s">
        <v>328</v>
      </c>
      <c r="BK383" s="173">
        <f>SUM(BK384:BK481)</f>
        <v>0</v>
      </c>
    </row>
    <row r="384" s="2" customFormat="1" ht="55.5" customHeight="1">
      <c r="A384" s="41"/>
      <c r="B384" s="176"/>
      <c r="C384" s="177" t="s">
        <v>165</v>
      </c>
      <c r="D384" s="177" t="s">
        <v>331</v>
      </c>
      <c r="E384" s="178" t="s">
        <v>2206</v>
      </c>
      <c r="F384" s="179" t="s">
        <v>2207</v>
      </c>
      <c r="G384" s="180" t="s">
        <v>574</v>
      </c>
      <c r="H384" s="181">
        <v>18</v>
      </c>
      <c r="I384" s="182"/>
      <c r="J384" s="183">
        <f>ROUND(I384*H384,2)</f>
        <v>0</v>
      </c>
      <c r="K384" s="179" t="s">
        <v>335</v>
      </c>
      <c r="L384" s="42"/>
      <c r="M384" s="184" t="s">
        <v>3</v>
      </c>
      <c r="N384" s="185" t="s">
        <v>40</v>
      </c>
      <c r="O384" s="75"/>
      <c r="P384" s="186">
        <f>O384*H384</f>
        <v>0</v>
      </c>
      <c r="Q384" s="186">
        <v>0</v>
      </c>
      <c r="R384" s="186">
        <f>Q384*H384</f>
        <v>0</v>
      </c>
      <c r="S384" s="186">
        <v>0.099000000000000005</v>
      </c>
      <c r="T384" s="187">
        <f>S384*H384</f>
        <v>1.782</v>
      </c>
      <c r="U384" s="41"/>
      <c r="V384" s="41"/>
      <c r="W384" s="41"/>
      <c r="X384" s="41"/>
      <c r="Y384" s="41"/>
      <c r="Z384" s="41"/>
      <c r="AA384" s="41"/>
      <c r="AB384" s="41"/>
      <c r="AC384" s="41"/>
      <c r="AD384" s="41"/>
      <c r="AE384" s="41"/>
      <c r="AR384" s="188" t="s">
        <v>113</v>
      </c>
      <c r="AT384" s="188" t="s">
        <v>331</v>
      </c>
      <c r="AU384" s="188" t="s">
        <v>87</v>
      </c>
      <c r="AY384" s="22" t="s">
        <v>328</v>
      </c>
      <c r="BE384" s="189">
        <f>IF(N384="základní",J384,0)</f>
        <v>0</v>
      </c>
      <c r="BF384" s="189">
        <f>IF(N384="snížená",J384,0)</f>
        <v>0</v>
      </c>
      <c r="BG384" s="189">
        <f>IF(N384="zákl. přenesená",J384,0)</f>
        <v>0</v>
      </c>
      <c r="BH384" s="189">
        <f>IF(N384="sníž. přenesená",J384,0)</f>
        <v>0</v>
      </c>
      <c r="BI384" s="189">
        <f>IF(N384="nulová",J384,0)</f>
        <v>0</v>
      </c>
      <c r="BJ384" s="22" t="s">
        <v>76</v>
      </c>
      <c r="BK384" s="189">
        <f>ROUND(I384*H384,2)</f>
        <v>0</v>
      </c>
      <c r="BL384" s="22" t="s">
        <v>113</v>
      </c>
      <c r="BM384" s="188" t="s">
        <v>2208</v>
      </c>
    </row>
    <row r="385" s="2" customFormat="1">
      <c r="A385" s="41"/>
      <c r="B385" s="42"/>
      <c r="C385" s="41"/>
      <c r="D385" s="190" t="s">
        <v>338</v>
      </c>
      <c r="E385" s="41"/>
      <c r="F385" s="191" t="s">
        <v>2209</v>
      </c>
      <c r="G385" s="41"/>
      <c r="H385" s="41"/>
      <c r="I385" s="192"/>
      <c r="J385" s="41"/>
      <c r="K385" s="41"/>
      <c r="L385" s="42"/>
      <c r="M385" s="193"/>
      <c r="N385" s="194"/>
      <c r="O385" s="75"/>
      <c r="P385" s="75"/>
      <c r="Q385" s="75"/>
      <c r="R385" s="75"/>
      <c r="S385" s="75"/>
      <c r="T385" s="76"/>
      <c r="U385" s="41"/>
      <c r="V385" s="41"/>
      <c r="W385" s="41"/>
      <c r="X385" s="41"/>
      <c r="Y385" s="41"/>
      <c r="Z385" s="41"/>
      <c r="AA385" s="41"/>
      <c r="AB385" s="41"/>
      <c r="AC385" s="41"/>
      <c r="AD385" s="41"/>
      <c r="AE385" s="41"/>
      <c r="AT385" s="22" t="s">
        <v>338</v>
      </c>
      <c r="AU385" s="22" t="s">
        <v>87</v>
      </c>
    </row>
    <row r="386" s="15" customFormat="1">
      <c r="A386" s="15"/>
      <c r="B386" s="217"/>
      <c r="C386" s="15"/>
      <c r="D386" s="195" t="s">
        <v>442</v>
      </c>
      <c r="E386" s="218" t="s">
        <v>3</v>
      </c>
      <c r="F386" s="219" t="s">
        <v>2141</v>
      </c>
      <c r="G386" s="15"/>
      <c r="H386" s="218" t="s">
        <v>3</v>
      </c>
      <c r="I386" s="220"/>
      <c r="J386" s="15"/>
      <c r="K386" s="15"/>
      <c r="L386" s="217"/>
      <c r="M386" s="221"/>
      <c r="N386" s="222"/>
      <c r="O386" s="222"/>
      <c r="P386" s="222"/>
      <c r="Q386" s="222"/>
      <c r="R386" s="222"/>
      <c r="S386" s="222"/>
      <c r="T386" s="223"/>
      <c r="U386" s="15"/>
      <c r="V386" s="15"/>
      <c r="W386" s="15"/>
      <c r="X386" s="15"/>
      <c r="Y386" s="15"/>
      <c r="Z386" s="15"/>
      <c r="AA386" s="15"/>
      <c r="AB386" s="15"/>
      <c r="AC386" s="15"/>
      <c r="AD386" s="15"/>
      <c r="AE386" s="15"/>
      <c r="AT386" s="218" t="s">
        <v>442</v>
      </c>
      <c r="AU386" s="218" t="s">
        <v>87</v>
      </c>
      <c r="AV386" s="15" t="s">
        <v>76</v>
      </c>
      <c r="AW386" s="15" t="s">
        <v>31</v>
      </c>
      <c r="AX386" s="15" t="s">
        <v>69</v>
      </c>
      <c r="AY386" s="218" t="s">
        <v>328</v>
      </c>
    </row>
    <row r="387" s="13" customFormat="1">
      <c r="A387" s="13"/>
      <c r="B387" s="201"/>
      <c r="C387" s="13"/>
      <c r="D387" s="195" t="s">
        <v>442</v>
      </c>
      <c r="E387" s="202" t="s">
        <v>3</v>
      </c>
      <c r="F387" s="203" t="s">
        <v>2210</v>
      </c>
      <c r="G387" s="13"/>
      <c r="H387" s="204">
        <v>8</v>
      </c>
      <c r="I387" s="205"/>
      <c r="J387" s="13"/>
      <c r="K387" s="13"/>
      <c r="L387" s="201"/>
      <c r="M387" s="206"/>
      <c r="N387" s="207"/>
      <c r="O387" s="207"/>
      <c r="P387" s="207"/>
      <c r="Q387" s="207"/>
      <c r="R387" s="207"/>
      <c r="S387" s="207"/>
      <c r="T387" s="208"/>
      <c r="U387" s="13"/>
      <c r="V387" s="13"/>
      <c r="W387" s="13"/>
      <c r="X387" s="13"/>
      <c r="Y387" s="13"/>
      <c r="Z387" s="13"/>
      <c r="AA387" s="13"/>
      <c r="AB387" s="13"/>
      <c r="AC387" s="13"/>
      <c r="AD387" s="13"/>
      <c r="AE387" s="13"/>
      <c r="AT387" s="202" t="s">
        <v>442</v>
      </c>
      <c r="AU387" s="202" t="s">
        <v>87</v>
      </c>
      <c r="AV387" s="13" t="s">
        <v>79</v>
      </c>
      <c r="AW387" s="13" t="s">
        <v>31</v>
      </c>
      <c r="AX387" s="13" t="s">
        <v>69</v>
      </c>
      <c r="AY387" s="202" t="s">
        <v>328</v>
      </c>
    </row>
    <row r="388" s="15" customFormat="1">
      <c r="A388" s="15"/>
      <c r="B388" s="217"/>
      <c r="C388" s="15"/>
      <c r="D388" s="195" t="s">
        <v>442</v>
      </c>
      <c r="E388" s="218" t="s">
        <v>3</v>
      </c>
      <c r="F388" s="219" t="s">
        <v>2211</v>
      </c>
      <c r="G388" s="15"/>
      <c r="H388" s="218" t="s">
        <v>3</v>
      </c>
      <c r="I388" s="220"/>
      <c r="J388" s="15"/>
      <c r="K388" s="15"/>
      <c r="L388" s="217"/>
      <c r="M388" s="221"/>
      <c r="N388" s="222"/>
      <c r="O388" s="222"/>
      <c r="P388" s="222"/>
      <c r="Q388" s="222"/>
      <c r="R388" s="222"/>
      <c r="S388" s="222"/>
      <c r="T388" s="223"/>
      <c r="U388" s="15"/>
      <c r="V388" s="15"/>
      <c r="W388" s="15"/>
      <c r="X388" s="15"/>
      <c r="Y388" s="15"/>
      <c r="Z388" s="15"/>
      <c r="AA388" s="15"/>
      <c r="AB388" s="15"/>
      <c r="AC388" s="15"/>
      <c r="AD388" s="15"/>
      <c r="AE388" s="15"/>
      <c r="AT388" s="218" t="s">
        <v>442</v>
      </c>
      <c r="AU388" s="218" t="s">
        <v>87</v>
      </c>
      <c r="AV388" s="15" t="s">
        <v>76</v>
      </c>
      <c r="AW388" s="15" t="s">
        <v>31</v>
      </c>
      <c r="AX388" s="15" t="s">
        <v>69</v>
      </c>
      <c r="AY388" s="218" t="s">
        <v>328</v>
      </c>
    </row>
    <row r="389" s="13" customFormat="1">
      <c r="A389" s="13"/>
      <c r="B389" s="201"/>
      <c r="C389" s="13"/>
      <c r="D389" s="195" t="s">
        <v>442</v>
      </c>
      <c r="E389" s="202" t="s">
        <v>3</v>
      </c>
      <c r="F389" s="203" t="s">
        <v>2212</v>
      </c>
      <c r="G389" s="13"/>
      <c r="H389" s="204">
        <v>9</v>
      </c>
      <c r="I389" s="205"/>
      <c r="J389" s="13"/>
      <c r="K389" s="13"/>
      <c r="L389" s="201"/>
      <c r="M389" s="206"/>
      <c r="N389" s="207"/>
      <c r="O389" s="207"/>
      <c r="P389" s="207"/>
      <c r="Q389" s="207"/>
      <c r="R389" s="207"/>
      <c r="S389" s="207"/>
      <c r="T389" s="208"/>
      <c r="U389" s="13"/>
      <c r="V389" s="13"/>
      <c r="W389" s="13"/>
      <c r="X389" s="13"/>
      <c r="Y389" s="13"/>
      <c r="Z389" s="13"/>
      <c r="AA389" s="13"/>
      <c r="AB389" s="13"/>
      <c r="AC389" s="13"/>
      <c r="AD389" s="13"/>
      <c r="AE389" s="13"/>
      <c r="AT389" s="202" t="s">
        <v>442</v>
      </c>
      <c r="AU389" s="202" t="s">
        <v>87</v>
      </c>
      <c r="AV389" s="13" t="s">
        <v>79</v>
      </c>
      <c r="AW389" s="13" t="s">
        <v>31</v>
      </c>
      <c r="AX389" s="13" t="s">
        <v>69</v>
      </c>
      <c r="AY389" s="202" t="s">
        <v>328</v>
      </c>
    </row>
    <row r="390" s="15" customFormat="1">
      <c r="A390" s="15"/>
      <c r="B390" s="217"/>
      <c r="C390" s="15"/>
      <c r="D390" s="195" t="s">
        <v>442</v>
      </c>
      <c r="E390" s="218" t="s">
        <v>3</v>
      </c>
      <c r="F390" s="219" t="s">
        <v>2213</v>
      </c>
      <c r="G390" s="15"/>
      <c r="H390" s="218" t="s">
        <v>3</v>
      </c>
      <c r="I390" s="220"/>
      <c r="J390" s="15"/>
      <c r="K390" s="15"/>
      <c r="L390" s="217"/>
      <c r="M390" s="221"/>
      <c r="N390" s="222"/>
      <c r="O390" s="222"/>
      <c r="P390" s="222"/>
      <c r="Q390" s="222"/>
      <c r="R390" s="222"/>
      <c r="S390" s="222"/>
      <c r="T390" s="223"/>
      <c r="U390" s="15"/>
      <c r="V390" s="15"/>
      <c r="W390" s="15"/>
      <c r="X390" s="15"/>
      <c r="Y390" s="15"/>
      <c r="Z390" s="15"/>
      <c r="AA390" s="15"/>
      <c r="AB390" s="15"/>
      <c r="AC390" s="15"/>
      <c r="AD390" s="15"/>
      <c r="AE390" s="15"/>
      <c r="AT390" s="218" t="s">
        <v>442</v>
      </c>
      <c r="AU390" s="218" t="s">
        <v>87</v>
      </c>
      <c r="AV390" s="15" t="s">
        <v>76</v>
      </c>
      <c r="AW390" s="15" t="s">
        <v>31</v>
      </c>
      <c r="AX390" s="15" t="s">
        <v>69</v>
      </c>
      <c r="AY390" s="218" t="s">
        <v>328</v>
      </c>
    </row>
    <row r="391" s="13" customFormat="1">
      <c r="A391" s="13"/>
      <c r="B391" s="201"/>
      <c r="C391" s="13"/>
      <c r="D391" s="195" t="s">
        <v>442</v>
      </c>
      <c r="E391" s="202" t="s">
        <v>3</v>
      </c>
      <c r="F391" s="203" t="s">
        <v>76</v>
      </c>
      <c r="G391" s="13"/>
      <c r="H391" s="204">
        <v>1</v>
      </c>
      <c r="I391" s="205"/>
      <c r="J391" s="13"/>
      <c r="K391" s="13"/>
      <c r="L391" s="201"/>
      <c r="M391" s="206"/>
      <c r="N391" s="207"/>
      <c r="O391" s="207"/>
      <c r="P391" s="207"/>
      <c r="Q391" s="207"/>
      <c r="R391" s="207"/>
      <c r="S391" s="207"/>
      <c r="T391" s="208"/>
      <c r="U391" s="13"/>
      <c r="V391" s="13"/>
      <c r="W391" s="13"/>
      <c r="X391" s="13"/>
      <c r="Y391" s="13"/>
      <c r="Z391" s="13"/>
      <c r="AA391" s="13"/>
      <c r="AB391" s="13"/>
      <c r="AC391" s="13"/>
      <c r="AD391" s="13"/>
      <c r="AE391" s="13"/>
      <c r="AT391" s="202" t="s">
        <v>442</v>
      </c>
      <c r="AU391" s="202" t="s">
        <v>87</v>
      </c>
      <c r="AV391" s="13" t="s">
        <v>79</v>
      </c>
      <c r="AW391" s="13" t="s">
        <v>31</v>
      </c>
      <c r="AX391" s="13" t="s">
        <v>69</v>
      </c>
      <c r="AY391" s="202" t="s">
        <v>328</v>
      </c>
    </row>
    <row r="392" s="14" customFormat="1">
      <c r="A392" s="14"/>
      <c r="B392" s="209"/>
      <c r="C392" s="14"/>
      <c r="D392" s="195" t="s">
        <v>442</v>
      </c>
      <c r="E392" s="210" t="s">
        <v>3</v>
      </c>
      <c r="F392" s="211" t="s">
        <v>452</v>
      </c>
      <c r="G392" s="14"/>
      <c r="H392" s="212">
        <v>18</v>
      </c>
      <c r="I392" s="213"/>
      <c r="J392" s="14"/>
      <c r="K392" s="14"/>
      <c r="L392" s="209"/>
      <c r="M392" s="214"/>
      <c r="N392" s="215"/>
      <c r="O392" s="215"/>
      <c r="P392" s="215"/>
      <c r="Q392" s="215"/>
      <c r="R392" s="215"/>
      <c r="S392" s="215"/>
      <c r="T392" s="216"/>
      <c r="U392" s="14"/>
      <c r="V392" s="14"/>
      <c r="W392" s="14"/>
      <c r="X392" s="14"/>
      <c r="Y392" s="14"/>
      <c r="Z392" s="14"/>
      <c r="AA392" s="14"/>
      <c r="AB392" s="14"/>
      <c r="AC392" s="14"/>
      <c r="AD392" s="14"/>
      <c r="AE392" s="14"/>
      <c r="AT392" s="210" t="s">
        <v>442</v>
      </c>
      <c r="AU392" s="210" t="s">
        <v>87</v>
      </c>
      <c r="AV392" s="14" t="s">
        <v>113</v>
      </c>
      <c r="AW392" s="14" t="s">
        <v>31</v>
      </c>
      <c r="AX392" s="14" t="s">
        <v>76</v>
      </c>
      <c r="AY392" s="210" t="s">
        <v>328</v>
      </c>
    </row>
    <row r="393" s="2" customFormat="1" ht="55.5" customHeight="1">
      <c r="A393" s="41"/>
      <c r="B393" s="176"/>
      <c r="C393" s="177" t="s">
        <v>778</v>
      </c>
      <c r="D393" s="177" t="s">
        <v>331</v>
      </c>
      <c r="E393" s="178" t="s">
        <v>2214</v>
      </c>
      <c r="F393" s="179" t="s">
        <v>2215</v>
      </c>
      <c r="G393" s="180" t="s">
        <v>574</v>
      </c>
      <c r="H393" s="181">
        <v>2</v>
      </c>
      <c r="I393" s="182"/>
      <c r="J393" s="183">
        <f>ROUND(I393*H393,2)</f>
        <v>0</v>
      </c>
      <c r="K393" s="179" t="s">
        <v>335</v>
      </c>
      <c r="L393" s="42"/>
      <c r="M393" s="184" t="s">
        <v>3</v>
      </c>
      <c r="N393" s="185" t="s">
        <v>40</v>
      </c>
      <c r="O393" s="75"/>
      <c r="P393" s="186">
        <f>O393*H393</f>
        <v>0</v>
      </c>
      <c r="Q393" s="186">
        <v>0</v>
      </c>
      <c r="R393" s="186">
        <f>Q393*H393</f>
        <v>0</v>
      </c>
      <c r="S393" s="186">
        <v>0.27600000000000002</v>
      </c>
      <c r="T393" s="187">
        <f>S393*H393</f>
        <v>0.55200000000000005</v>
      </c>
      <c r="U393" s="41"/>
      <c r="V393" s="41"/>
      <c r="W393" s="41"/>
      <c r="X393" s="41"/>
      <c r="Y393" s="41"/>
      <c r="Z393" s="41"/>
      <c r="AA393" s="41"/>
      <c r="AB393" s="41"/>
      <c r="AC393" s="41"/>
      <c r="AD393" s="41"/>
      <c r="AE393" s="41"/>
      <c r="AR393" s="188" t="s">
        <v>113</v>
      </c>
      <c r="AT393" s="188" t="s">
        <v>331</v>
      </c>
      <c r="AU393" s="188" t="s">
        <v>87</v>
      </c>
      <c r="AY393" s="22" t="s">
        <v>328</v>
      </c>
      <c r="BE393" s="189">
        <f>IF(N393="základní",J393,0)</f>
        <v>0</v>
      </c>
      <c r="BF393" s="189">
        <f>IF(N393="snížená",J393,0)</f>
        <v>0</v>
      </c>
      <c r="BG393" s="189">
        <f>IF(N393="zákl. přenesená",J393,0)</f>
        <v>0</v>
      </c>
      <c r="BH393" s="189">
        <f>IF(N393="sníž. přenesená",J393,0)</f>
        <v>0</v>
      </c>
      <c r="BI393" s="189">
        <f>IF(N393="nulová",J393,0)</f>
        <v>0</v>
      </c>
      <c r="BJ393" s="22" t="s">
        <v>76</v>
      </c>
      <c r="BK393" s="189">
        <f>ROUND(I393*H393,2)</f>
        <v>0</v>
      </c>
      <c r="BL393" s="22" t="s">
        <v>113</v>
      </c>
      <c r="BM393" s="188" t="s">
        <v>2216</v>
      </c>
    </row>
    <row r="394" s="2" customFormat="1">
      <c r="A394" s="41"/>
      <c r="B394" s="42"/>
      <c r="C394" s="41"/>
      <c r="D394" s="190" t="s">
        <v>338</v>
      </c>
      <c r="E394" s="41"/>
      <c r="F394" s="191" t="s">
        <v>2217</v>
      </c>
      <c r="G394" s="41"/>
      <c r="H394" s="41"/>
      <c r="I394" s="192"/>
      <c r="J394" s="41"/>
      <c r="K394" s="41"/>
      <c r="L394" s="42"/>
      <c r="M394" s="193"/>
      <c r="N394" s="194"/>
      <c r="O394" s="75"/>
      <c r="P394" s="75"/>
      <c r="Q394" s="75"/>
      <c r="R394" s="75"/>
      <c r="S394" s="75"/>
      <c r="T394" s="76"/>
      <c r="U394" s="41"/>
      <c r="V394" s="41"/>
      <c r="W394" s="41"/>
      <c r="X394" s="41"/>
      <c r="Y394" s="41"/>
      <c r="Z394" s="41"/>
      <c r="AA394" s="41"/>
      <c r="AB394" s="41"/>
      <c r="AC394" s="41"/>
      <c r="AD394" s="41"/>
      <c r="AE394" s="41"/>
      <c r="AT394" s="22" t="s">
        <v>338</v>
      </c>
      <c r="AU394" s="22" t="s">
        <v>87</v>
      </c>
    </row>
    <row r="395" s="2" customFormat="1" ht="55.5" customHeight="1">
      <c r="A395" s="41"/>
      <c r="B395" s="176"/>
      <c r="C395" s="177" t="s">
        <v>783</v>
      </c>
      <c r="D395" s="177" t="s">
        <v>331</v>
      </c>
      <c r="E395" s="178" t="s">
        <v>2218</v>
      </c>
      <c r="F395" s="179" t="s">
        <v>2219</v>
      </c>
      <c r="G395" s="180" t="s">
        <v>491</v>
      </c>
      <c r="H395" s="181">
        <v>0.26600000000000001</v>
      </c>
      <c r="I395" s="182"/>
      <c r="J395" s="183">
        <f>ROUND(I395*H395,2)</f>
        <v>0</v>
      </c>
      <c r="K395" s="179" t="s">
        <v>335</v>
      </c>
      <c r="L395" s="42"/>
      <c r="M395" s="184" t="s">
        <v>3</v>
      </c>
      <c r="N395" s="185" t="s">
        <v>40</v>
      </c>
      <c r="O395" s="75"/>
      <c r="P395" s="186">
        <f>O395*H395</f>
        <v>0</v>
      </c>
      <c r="Q395" s="186">
        <v>0</v>
      </c>
      <c r="R395" s="186">
        <f>Q395*H395</f>
        <v>0</v>
      </c>
      <c r="S395" s="186">
        <v>1.8</v>
      </c>
      <c r="T395" s="187">
        <f>S395*H395</f>
        <v>0.47880000000000006</v>
      </c>
      <c r="U395" s="41"/>
      <c r="V395" s="41"/>
      <c r="W395" s="41"/>
      <c r="X395" s="41"/>
      <c r="Y395" s="41"/>
      <c r="Z395" s="41"/>
      <c r="AA395" s="41"/>
      <c r="AB395" s="41"/>
      <c r="AC395" s="41"/>
      <c r="AD395" s="41"/>
      <c r="AE395" s="41"/>
      <c r="AR395" s="188" t="s">
        <v>113</v>
      </c>
      <c r="AT395" s="188" t="s">
        <v>331</v>
      </c>
      <c r="AU395" s="188" t="s">
        <v>87</v>
      </c>
      <c r="AY395" s="22" t="s">
        <v>328</v>
      </c>
      <c r="BE395" s="189">
        <f>IF(N395="základní",J395,0)</f>
        <v>0</v>
      </c>
      <c r="BF395" s="189">
        <f>IF(N395="snížená",J395,0)</f>
        <v>0</v>
      </c>
      <c r="BG395" s="189">
        <f>IF(N395="zákl. přenesená",J395,0)</f>
        <v>0</v>
      </c>
      <c r="BH395" s="189">
        <f>IF(N395="sníž. přenesená",J395,0)</f>
        <v>0</v>
      </c>
      <c r="BI395" s="189">
        <f>IF(N395="nulová",J395,0)</f>
        <v>0</v>
      </c>
      <c r="BJ395" s="22" t="s">
        <v>76</v>
      </c>
      <c r="BK395" s="189">
        <f>ROUND(I395*H395,2)</f>
        <v>0</v>
      </c>
      <c r="BL395" s="22" t="s">
        <v>113</v>
      </c>
      <c r="BM395" s="188" t="s">
        <v>2220</v>
      </c>
    </row>
    <row r="396" s="2" customFormat="1">
      <c r="A396" s="41"/>
      <c r="B396" s="42"/>
      <c r="C396" s="41"/>
      <c r="D396" s="190" t="s">
        <v>338</v>
      </c>
      <c r="E396" s="41"/>
      <c r="F396" s="191" t="s">
        <v>2221</v>
      </c>
      <c r="G396" s="41"/>
      <c r="H396" s="41"/>
      <c r="I396" s="192"/>
      <c r="J396" s="41"/>
      <c r="K396" s="41"/>
      <c r="L396" s="42"/>
      <c r="M396" s="193"/>
      <c r="N396" s="194"/>
      <c r="O396" s="75"/>
      <c r="P396" s="75"/>
      <c r="Q396" s="75"/>
      <c r="R396" s="75"/>
      <c r="S396" s="75"/>
      <c r="T396" s="76"/>
      <c r="U396" s="41"/>
      <c r="V396" s="41"/>
      <c r="W396" s="41"/>
      <c r="X396" s="41"/>
      <c r="Y396" s="41"/>
      <c r="Z396" s="41"/>
      <c r="AA396" s="41"/>
      <c r="AB396" s="41"/>
      <c r="AC396" s="41"/>
      <c r="AD396" s="41"/>
      <c r="AE396" s="41"/>
      <c r="AT396" s="22" t="s">
        <v>338</v>
      </c>
      <c r="AU396" s="22" t="s">
        <v>87</v>
      </c>
    </row>
    <row r="397" s="13" customFormat="1">
      <c r="A397" s="13"/>
      <c r="B397" s="201"/>
      <c r="C397" s="13"/>
      <c r="D397" s="195" t="s">
        <v>442</v>
      </c>
      <c r="E397" s="202" t="s">
        <v>3</v>
      </c>
      <c r="F397" s="203" t="s">
        <v>2222</v>
      </c>
      <c r="G397" s="13"/>
      <c r="H397" s="204">
        <v>0.26600000000000001</v>
      </c>
      <c r="I397" s="205"/>
      <c r="J397" s="13"/>
      <c r="K397" s="13"/>
      <c r="L397" s="201"/>
      <c r="M397" s="206"/>
      <c r="N397" s="207"/>
      <c r="O397" s="207"/>
      <c r="P397" s="207"/>
      <c r="Q397" s="207"/>
      <c r="R397" s="207"/>
      <c r="S397" s="207"/>
      <c r="T397" s="208"/>
      <c r="U397" s="13"/>
      <c r="V397" s="13"/>
      <c r="W397" s="13"/>
      <c r="X397" s="13"/>
      <c r="Y397" s="13"/>
      <c r="Z397" s="13"/>
      <c r="AA397" s="13"/>
      <c r="AB397" s="13"/>
      <c r="AC397" s="13"/>
      <c r="AD397" s="13"/>
      <c r="AE397" s="13"/>
      <c r="AT397" s="202" t="s">
        <v>442</v>
      </c>
      <c r="AU397" s="202" t="s">
        <v>87</v>
      </c>
      <c r="AV397" s="13" t="s">
        <v>79</v>
      </c>
      <c r="AW397" s="13" t="s">
        <v>31</v>
      </c>
      <c r="AX397" s="13" t="s">
        <v>76</v>
      </c>
      <c r="AY397" s="202" t="s">
        <v>328</v>
      </c>
    </row>
    <row r="398" s="2" customFormat="1" ht="37.8" customHeight="1">
      <c r="A398" s="41"/>
      <c r="B398" s="176"/>
      <c r="C398" s="177" t="s">
        <v>788</v>
      </c>
      <c r="D398" s="177" t="s">
        <v>331</v>
      </c>
      <c r="E398" s="178" t="s">
        <v>2223</v>
      </c>
      <c r="F398" s="179" t="s">
        <v>2224</v>
      </c>
      <c r="G398" s="180" t="s">
        <v>476</v>
      </c>
      <c r="H398" s="181">
        <v>3</v>
      </c>
      <c r="I398" s="182"/>
      <c r="J398" s="183">
        <f>ROUND(I398*H398,2)</f>
        <v>0</v>
      </c>
      <c r="K398" s="179" t="s">
        <v>335</v>
      </c>
      <c r="L398" s="42"/>
      <c r="M398" s="184" t="s">
        <v>3</v>
      </c>
      <c r="N398" s="185" t="s">
        <v>40</v>
      </c>
      <c r="O398" s="75"/>
      <c r="P398" s="186">
        <f>O398*H398</f>
        <v>0</v>
      </c>
      <c r="Q398" s="186">
        <v>0</v>
      </c>
      <c r="R398" s="186">
        <f>Q398*H398</f>
        <v>0</v>
      </c>
      <c r="S398" s="186">
        <v>0.027</v>
      </c>
      <c r="T398" s="187">
        <f>S398*H398</f>
        <v>0.081000000000000003</v>
      </c>
      <c r="U398" s="41"/>
      <c r="V398" s="41"/>
      <c r="W398" s="41"/>
      <c r="X398" s="41"/>
      <c r="Y398" s="41"/>
      <c r="Z398" s="41"/>
      <c r="AA398" s="41"/>
      <c r="AB398" s="41"/>
      <c r="AC398" s="41"/>
      <c r="AD398" s="41"/>
      <c r="AE398" s="41"/>
      <c r="AR398" s="188" t="s">
        <v>113</v>
      </c>
      <c r="AT398" s="188" t="s">
        <v>331</v>
      </c>
      <c r="AU398" s="188" t="s">
        <v>87</v>
      </c>
      <c r="AY398" s="22" t="s">
        <v>328</v>
      </c>
      <c r="BE398" s="189">
        <f>IF(N398="základní",J398,0)</f>
        <v>0</v>
      </c>
      <c r="BF398" s="189">
        <f>IF(N398="snížená",J398,0)</f>
        <v>0</v>
      </c>
      <c r="BG398" s="189">
        <f>IF(N398="zákl. přenesená",J398,0)</f>
        <v>0</v>
      </c>
      <c r="BH398" s="189">
        <f>IF(N398="sníž. přenesená",J398,0)</f>
        <v>0</v>
      </c>
      <c r="BI398" s="189">
        <f>IF(N398="nulová",J398,0)</f>
        <v>0</v>
      </c>
      <c r="BJ398" s="22" t="s">
        <v>76</v>
      </c>
      <c r="BK398" s="189">
        <f>ROUND(I398*H398,2)</f>
        <v>0</v>
      </c>
      <c r="BL398" s="22" t="s">
        <v>113</v>
      </c>
      <c r="BM398" s="188" t="s">
        <v>2225</v>
      </c>
    </row>
    <row r="399" s="2" customFormat="1">
      <c r="A399" s="41"/>
      <c r="B399" s="42"/>
      <c r="C399" s="41"/>
      <c r="D399" s="190" t="s">
        <v>338</v>
      </c>
      <c r="E399" s="41"/>
      <c r="F399" s="191" t="s">
        <v>2226</v>
      </c>
      <c r="G399" s="41"/>
      <c r="H399" s="41"/>
      <c r="I399" s="192"/>
      <c r="J399" s="41"/>
      <c r="K399" s="41"/>
      <c r="L399" s="42"/>
      <c r="M399" s="193"/>
      <c r="N399" s="194"/>
      <c r="O399" s="75"/>
      <c r="P399" s="75"/>
      <c r="Q399" s="75"/>
      <c r="R399" s="75"/>
      <c r="S399" s="75"/>
      <c r="T399" s="76"/>
      <c r="U399" s="41"/>
      <c r="V399" s="41"/>
      <c r="W399" s="41"/>
      <c r="X399" s="41"/>
      <c r="Y399" s="41"/>
      <c r="Z399" s="41"/>
      <c r="AA399" s="41"/>
      <c r="AB399" s="41"/>
      <c r="AC399" s="41"/>
      <c r="AD399" s="41"/>
      <c r="AE399" s="41"/>
      <c r="AT399" s="22" t="s">
        <v>338</v>
      </c>
      <c r="AU399" s="22" t="s">
        <v>87</v>
      </c>
    </row>
    <row r="400" s="2" customFormat="1" ht="37.8" customHeight="1">
      <c r="A400" s="41"/>
      <c r="B400" s="176"/>
      <c r="C400" s="177" t="s">
        <v>793</v>
      </c>
      <c r="D400" s="177" t="s">
        <v>331</v>
      </c>
      <c r="E400" s="178" t="s">
        <v>2223</v>
      </c>
      <c r="F400" s="179" t="s">
        <v>2224</v>
      </c>
      <c r="G400" s="180" t="s">
        <v>476</v>
      </c>
      <c r="H400" s="181">
        <v>6.5999999999999996</v>
      </c>
      <c r="I400" s="182"/>
      <c r="J400" s="183">
        <f>ROUND(I400*H400,2)</f>
        <v>0</v>
      </c>
      <c r="K400" s="179" t="s">
        <v>335</v>
      </c>
      <c r="L400" s="42"/>
      <c r="M400" s="184" t="s">
        <v>3</v>
      </c>
      <c r="N400" s="185" t="s">
        <v>40</v>
      </c>
      <c r="O400" s="75"/>
      <c r="P400" s="186">
        <f>O400*H400</f>
        <v>0</v>
      </c>
      <c r="Q400" s="186">
        <v>0</v>
      </c>
      <c r="R400" s="186">
        <f>Q400*H400</f>
        <v>0</v>
      </c>
      <c r="S400" s="186">
        <v>0.027</v>
      </c>
      <c r="T400" s="187">
        <f>S400*H400</f>
        <v>0.1782</v>
      </c>
      <c r="U400" s="41"/>
      <c r="V400" s="41"/>
      <c r="W400" s="41"/>
      <c r="X400" s="41"/>
      <c r="Y400" s="41"/>
      <c r="Z400" s="41"/>
      <c r="AA400" s="41"/>
      <c r="AB400" s="41"/>
      <c r="AC400" s="41"/>
      <c r="AD400" s="41"/>
      <c r="AE400" s="41"/>
      <c r="AR400" s="188" t="s">
        <v>113</v>
      </c>
      <c r="AT400" s="188" t="s">
        <v>331</v>
      </c>
      <c r="AU400" s="188" t="s">
        <v>87</v>
      </c>
      <c r="AY400" s="22" t="s">
        <v>328</v>
      </c>
      <c r="BE400" s="189">
        <f>IF(N400="základní",J400,0)</f>
        <v>0</v>
      </c>
      <c r="BF400" s="189">
        <f>IF(N400="snížená",J400,0)</f>
        <v>0</v>
      </c>
      <c r="BG400" s="189">
        <f>IF(N400="zákl. přenesená",J400,0)</f>
        <v>0</v>
      </c>
      <c r="BH400" s="189">
        <f>IF(N400="sníž. přenesená",J400,0)</f>
        <v>0</v>
      </c>
      <c r="BI400" s="189">
        <f>IF(N400="nulová",J400,0)</f>
        <v>0</v>
      </c>
      <c r="BJ400" s="22" t="s">
        <v>76</v>
      </c>
      <c r="BK400" s="189">
        <f>ROUND(I400*H400,2)</f>
        <v>0</v>
      </c>
      <c r="BL400" s="22" t="s">
        <v>113</v>
      </c>
      <c r="BM400" s="188" t="s">
        <v>2227</v>
      </c>
    </row>
    <row r="401" s="2" customFormat="1">
      <c r="A401" s="41"/>
      <c r="B401" s="42"/>
      <c r="C401" s="41"/>
      <c r="D401" s="190" t="s">
        <v>338</v>
      </c>
      <c r="E401" s="41"/>
      <c r="F401" s="191" t="s">
        <v>2226</v>
      </c>
      <c r="G401" s="41"/>
      <c r="H401" s="41"/>
      <c r="I401" s="192"/>
      <c r="J401" s="41"/>
      <c r="K401" s="41"/>
      <c r="L401" s="42"/>
      <c r="M401" s="193"/>
      <c r="N401" s="194"/>
      <c r="O401" s="75"/>
      <c r="P401" s="75"/>
      <c r="Q401" s="75"/>
      <c r="R401" s="75"/>
      <c r="S401" s="75"/>
      <c r="T401" s="76"/>
      <c r="U401" s="41"/>
      <c r="V401" s="41"/>
      <c r="W401" s="41"/>
      <c r="X401" s="41"/>
      <c r="Y401" s="41"/>
      <c r="Z401" s="41"/>
      <c r="AA401" s="41"/>
      <c r="AB401" s="41"/>
      <c r="AC401" s="41"/>
      <c r="AD401" s="41"/>
      <c r="AE401" s="41"/>
      <c r="AT401" s="22" t="s">
        <v>338</v>
      </c>
      <c r="AU401" s="22" t="s">
        <v>87</v>
      </c>
    </row>
    <row r="402" s="13" customFormat="1">
      <c r="A402" s="13"/>
      <c r="B402" s="201"/>
      <c r="C402" s="13"/>
      <c r="D402" s="195" t="s">
        <v>442</v>
      </c>
      <c r="E402" s="202" t="s">
        <v>3</v>
      </c>
      <c r="F402" s="203" t="s">
        <v>2228</v>
      </c>
      <c r="G402" s="13"/>
      <c r="H402" s="204">
        <v>6.5999999999999996</v>
      </c>
      <c r="I402" s="205"/>
      <c r="J402" s="13"/>
      <c r="K402" s="13"/>
      <c r="L402" s="201"/>
      <c r="M402" s="206"/>
      <c r="N402" s="207"/>
      <c r="O402" s="207"/>
      <c r="P402" s="207"/>
      <c r="Q402" s="207"/>
      <c r="R402" s="207"/>
      <c r="S402" s="207"/>
      <c r="T402" s="208"/>
      <c r="U402" s="13"/>
      <c r="V402" s="13"/>
      <c r="W402" s="13"/>
      <c r="X402" s="13"/>
      <c r="Y402" s="13"/>
      <c r="Z402" s="13"/>
      <c r="AA402" s="13"/>
      <c r="AB402" s="13"/>
      <c r="AC402" s="13"/>
      <c r="AD402" s="13"/>
      <c r="AE402" s="13"/>
      <c r="AT402" s="202" t="s">
        <v>442</v>
      </c>
      <c r="AU402" s="202" t="s">
        <v>87</v>
      </c>
      <c r="AV402" s="13" t="s">
        <v>79</v>
      </c>
      <c r="AW402" s="13" t="s">
        <v>31</v>
      </c>
      <c r="AX402" s="13" t="s">
        <v>76</v>
      </c>
      <c r="AY402" s="202" t="s">
        <v>328</v>
      </c>
    </row>
    <row r="403" s="2" customFormat="1" ht="37.8" customHeight="1">
      <c r="A403" s="41"/>
      <c r="B403" s="176"/>
      <c r="C403" s="177" t="s">
        <v>797</v>
      </c>
      <c r="D403" s="177" t="s">
        <v>331</v>
      </c>
      <c r="E403" s="178" t="s">
        <v>2229</v>
      </c>
      <c r="F403" s="179" t="s">
        <v>2230</v>
      </c>
      <c r="G403" s="180" t="s">
        <v>574</v>
      </c>
      <c r="H403" s="181">
        <v>2</v>
      </c>
      <c r="I403" s="182"/>
      <c r="J403" s="183">
        <f>ROUND(I403*H403,2)</f>
        <v>0</v>
      </c>
      <c r="K403" s="179" t="s">
        <v>335</v>
      </c>
      <c r="L403" s="42"/>
      <c r="M403" s="184" t="s">
        <v>3</v>
      </c>
      <c r="N403" s="185" t="s">
        <v>40</v>
      </c>
      <c r="O403" s="75"/>
      <c r="P403" s="186">
        <f>O403*H403</f>
        <v>0</v>
      </c>
      <c r="Q403" s="186">
        <v>0</v>
      </c>
      <c r="R403" s="186">
        <f>Q403*H403</f>
        <v>0</v>
      </c>
      <c r="S403" s="186">
        <v>0.062</v>
      </c>
      <c r="T403" s="187">
        <f>S403*H403</f>
        <v>0.124</v>
      </c>
      <c r="U403" s="41"/>
      <c r="V403" s="41"/>
      <c r="W403" s="41"/>
      <c r="X403" s="41"/>
      <c r="Y403" s="41"/>
      <c r="Z403" s="41"/>
      <c r="AA403" s="41"/>
      <c r="AB403" s="41"/>
      <c r="AC403" s="41"/>
      <c r="AD403" s="41"/>
      <c r="AE403" s="41"/>
      <c r="AR403" s="188" t="s">
        <v>113</v>
      </c>
      <c r="AT403" s="188" t="s">
        <v>331</v>
      </c>
      <c r="AU403" s="188" t="s">
        <v>87</v>
      </c>
      <c r="AY403" s="22" t="s">
        <v>328</v>
      </c>
      <c r="BE403" s="189">
        <f>IF(N403="základní",J403,0)</f>
        <v>0</v>
      </c>
      <c r="BF403" s="189">
        <f>IF(N403="snížená",J403,0)</f>
        <v>0</v>
      </c>
      <c r="BG403" s="189">
        <f>IF(N403="zákl. přenesená",J403,0)</f>
        <v>0</v>
      </c>
      <c r="BH403" s="189">
        <f>IF(N403="sníž. přenesená",J403,0)</f>
        <v>0</v>
      </c>
      <c r="BI403" s="189">
        <f>IF(N403="nulová",J403,0)</f>
        <v>0</v>
      </c>
      <c r="BJ403" s="22" t="s">
        <v>76</v>
      </c>
      <c r="BK403" s="189">
        <f>ROUND(I403*H403,2)</f>
        <v>0</v>
      </c>
      <c r="BL403" s="22" t="s">
        <v>113</v>
      </c>
      <c r="BM403" s="188" t="s">
        <v>2231</v>
      </c>
    </row>
    <row r="404" s="2" customFormat="1">
      <c r="A404" s="41"/>
      <c r="B404" s="42"/>
      <c r="C404" s="41"/>
      <c r="D404" s="190" t="s">
        <v>338</v>
      </c>
      <c r="E404" s="41"/>
      <c r="F404" s="191" t="s">
        <v>2232</v>
      </c>
      <c r="G404" s="41"/>
      <c r="H404" s="41"/>
      <c r="I404" s="192"/>
      <c r="J404" s="41"/>
      <c r="K404" s="41"/>
      <c r="L404" s="42"/>
      <c r="M404" s="193"/>
      <c r="N404" s="194"/>
      <c r="O404" s="75"/>
      <c r="P404" s="75"/>
      <c r="Q404" s="75"/>
      <c r="R404" s="75"/>
      <c r="S404" s="75"/>
      <c r="T404" s="76"/>
      <c r="U404" s="41"/>
      <c r="V404" s="41"/>
      <c r="W404" s="41"/>
      <c r="X404" s="41"/>
      <c r="Y404" s="41"/>
      <c r="Z404" s="41"/>
      <c r="AA404" s="41"/>
      <c r="AB404" s="41"/>
      <c r="AC404" s="41"/>
      <c r="AD404" s="41"/>
      <c r="AE404" s="41"/>
      <c r="AT404" s="22" t="s">
        <v>338</v>
      </c>
      <c r="AU404" s="22" t="s">
        <v>87</v>
      </c>
    </row>
    <row r="405" s="13" customFormat="1">
      <c r="A405" s="13"/>
      <c r="B405" s="201"/>
      <c r="C405" s="13"/>
      <c r="D405" s="195" t="s">
        <v>442</v>
      </c>
      <c r="E405" s="202" t="s">
        <v>3</v>
      </c>
      <c r="F405" s="203" t="s">
        <v>2233</v>
      </c>
      <c r="G405" s="13"/>
      <c r="H405" s="204">
        <v>1</v>
      </c>
      <c r="I405" s="205"/>
      <c r="J405" s="13"/>
      <c r="K405" s="13"/>
      <c r="L405" s="201"/>
      <c r="M405" s="206"/>
      <c r="N405" s="207"/>
      <c r="O405" s="207"/>
      <c r="P405" s="207"/>
      <c r="Q405" s="207"/>
      <c r="R405" s="207"/>
      <c r="S405" s="207"/>
      <c r="T405" s="208"/>
      <c r="U405" s="13"/>
      <c r="V405" s="13"/>
      <c r="W405" s="13"/>
      <c r="X405" s="13"/>
      <c r="Y405" s="13"/>
      <c r="Z405" s="13"/>
      <c r="AA405" s="13"/>
      <c r="AB405" s="13"/>
      <c r="AC405" s="13"/>
      <c r="AD405" s="13"/>
      <c r="AE405" s="13"/>
      <c r="AT405" s="202" t="s">
        <v>442</v>
      </c>
      <c r="AU405" s="202" t="s">
        <v>87</v>
      </c>
      <c r="AV405" s="13" t="s">
        <v>79</v>
      </c>
      <c r="AW405" s="13" t="s">
        <v>31</v>
      </c>
      <c r="AX405" s="13" t="s">
        <v>69</v>
      </c>
      <c r="AY405" s="202" t="s">
        <v>328</v>
      </c>
    </row>
    <row r="406" s="13" customFormat="1">
      <c r="A406" s="13"/>
      <c r="B406" s="201"/>
      <c r="C406" s="13"/>
      <c r="D406" s="195" t="s">
        <v>442</v>
      </c>
      <c r="E406" s="202" t="s">
        <v>3</v>
      </c>
      <c r="F406" s="203" t="s">
        <v>2234</v>
      </c>
      <c r="G406" s="13"/>
      <c r="H406" s="204">
        <v>1</v>
      </c>
      <c r="I406" s="205"/>
      <c r="J406" s="13"/>
      <c r="K406" s="13"/>
      <c r="L406" s="201"/>
      <c r="M406" s="206"/>
      <c r="N406" s="207"/>
      <c r="O406" s="207"/>
      <c r="P406" s="207"/>
      <c r="Q406" s="207"/>
      <c r="R406" s="207"/>
      <c r="S406" s="207"/>
      <c r="T406" s="208"/>
      <c r="U406" s="13"/>
      <c r="V406" s="13"/>
      <c r="W406" s="13"/>
      <c r="X406" s="13"/>
      <c r="Y406" s="13"/>
      <c r="Z406" s="13"/>
      <c r="AA406" s="13"/>
      <c r="AB406" s="13"/>
      <c r="AC406" s="13"/>
      <c r="AD406" s="13"/>
      <c r="AE406" s="13"/>
      <c r="AT406" s="202" t="s">
        <v>442</v>
      </c>
      <c r="AU406" s="202" t="s">
        <v>87</v>
      </c>
      <c r="AV406" s="13" t="s">
        <v>79</v>
      </c>
      <c r="AW406" s="13" t="s">
        <v>31</v>
      </c>
      <c r="AX406" s="13" t="s">
        <v>69</v>
      </c>
      <c r="AY406" s="202" t="s">
        <v>328</v>
      </c>
    </row>
    <row r="407" s="14" customFormat="1">
      <c r="A407" s="14"/>
      <c r="B407" s="209"/>
      <c r="C407" s="14"/>
      <c r="D407" s="195" t="s">
        <v>442</v>
      </c>
      <c r="E407" s="210" t="s">
        <v>3</v>
      </c>
      <c r="F407" s="211" t="s">
        <v>452</v>
      </c>
      <c r="G407" s="14"/>
      <c r="H407" s="212">
        <v>2</v>
      </c>
      <c r="I407" s="213"/>
      <c r="J407" s="14"/>
      <c r="K407" s="14"/>
      <c r="L407" s="209"/>
      <c r="M407" s="214"/>
      <c r="N407" s="215"/>
      <c r="O407" s="215"/>
      <c r="P407" s="215"/>
      <c r="Q407" s="215"/>
      <c r="R407" s="215"/>
      <c r="S407" s="215"/>
      <c r="T407" s="216"/>
      <c r="U407" s="14"/>
      <c r="V407" s="14"/>
      <c r="W407" s="14"/>
      <c r="X407" s="14"/>
      <c r="Y407" s="14"/>
      <c r="Z407" s="14"/>
      <c r="AA407" s="14"/>
      <c r="AB407" s="14"/>
      <c r="AC407" s="14"/>
      <c r="AD407" s="14"/>
      <c r="AE407" s="14"/>
      <c r="AT407" s="210" t="s">
        <v>442</v>
      </c>
      <c r="AU407" s="210" t="s">
        <v>87</v>
      </c>
      <c r="AV407" s="14" t="s">
        <v>113</v>
      </c>
      <c r="AW407" s="14" t="s">
        <v>31</v>
      </c>
      <c r="AX407" s="14" t="s">
        <v>76</v>
      </c>
      <c r="AY407" s="210" t="s">
        <v>328</v>
      </c>
    </row>
    <row r="408" s="2" customFormat="1" ht="33" customHeight="1">
      <c r="A408" s="41"/>
      <c r="B408" s="176"/>
      <c r="C408" s="177" t="s">
        <v>801</v>
      </c>
      <c r="D408" s="177" t="s">
        <v>331</v>
      </c>
      <c r="E408" s="178" t="s">
        <v>2235</v>
      </c>
      <c r="F408" s="179" t="s">
        <v>2236</v>
      </c>
      <c r="G408" s="180" t="s">
        <v>574</v>
      </c>
      <c r="H408" s="181">
        <v>6</v>
      </c>
      <c r="I408" s="182"/>
      <c r="J408" s="183">
        <f>ROUND(I408*H408,2)</f>
        <v>0</v>
      </c>
      <c r="K408" s="179" t="s">
        <v>335</v>
      </c>
      <c r="L408" s="42"/>
      <c r="M408" s="184" t="s">
        <v>3</v>
      </c>
      <c r="N408" s="185" t="s">
        <v>40</v>
      </c>
      <c r="O408" s="75"/>
      <c r="P408" s="186">
        <f>O408*H408</f>
        <v>0</v>
      </c>
      <c r="Q408" s="186">
        <v>0</v>
      </c>
      <c r="R408" s="186">
        <f>Q408*H408</f>
        <v>0</v>
      </c>
      <c r="S408" s="186">
        <v>0.024</v>
      </c>
      <c r="T408" s="187">
        <f>S408*H408</f>
        <v>0.14400000000000002</v>
      </c>
      <c r="U408" s="41"/>
      <c r="V408" s="41"/>
      <c r="W408" s="41"/>
      <c r="X408" s="41"/>
      <c r="Y408" s="41"/>
      <c r="Z408" s="41"/>
      <c r="AA408" s="41"/>
      <c r="AB408" s="41"/>
      <c r="AC408" s="41"/>
      <c r="AD408" s="41"/>
      <c r="AE408" s="41"/>
      <c r="AR408" s="188" t="s">
        <v>113</v>
      </c>
      <c r="AT408" s="188" t="s">
        <v>331</v>
      </c>
      <c r="AU408" s="188" t="s">
        <v>87</v>
      </c>
      <c r="AY408" s="22" t="s">
        <v>328</v>
      </c>
      <c r="BE408" s="189">
        <f>IF(N408="základní",J408,0)</f>
        <v>0</v>
      </c>
      <c r="BF408" s="189">
        <f>IF(N408="snížená",J408,0)</f>
        <v>0</v>
      </c>
      <c r="BG408" s="189">
        <f>IF(N408="zákl. přenesená",J408,0)</f>
        <v>0</v>
      </c>
      <c r="BH408" s="189">
        <f>IF(N408="sníž. přenesená",J408,0)</f>
        <v>0</v>
      </c>
      <c r="BI408" s="189">
        <f>IF(N408="nulová",J408,0)</f>
        <v>0</v>
      </c>
      <c r="BJ408" s="22" t="s">
        <v>76</v>
      </c>
      <c r="BK408" s="189">
        <f>ROUND(I408*H408,2)</f>
        <v>0</v>
      </c>
      <c r="BL408" s="22" t="s">
        <v>113</v>
      </c>
      <c r="BM408" s="188" t="s">
        <v>2237</v>
      </c>
    </row>
    <row r="409" s="2" customFormat="1">
      <c r="A409" s="41"/>
      <c r="B409" s="42"/>
      <c r="C409" s="41"/>
      <c r="D409" s="190" t="s">
        <v>338</v>
      </c>
      <c r="E409" s="41"/>
      <c r="F409" s="191" t="s">
        <v>2238</v>
      </c>
      <c r="G409" s="41"/>
      <c r="H409" s="41"/>
      <c r="I409" s="192"/>
      <c r="J409" s="41"/>
      <c r="K409" s="41"/>
      <c r="L409" s="42"/>
      <c r="M409" s="193"/>
      <c r="N409" s="194"/>
      <c r="O409" s="75"/>
      <c r="P409" s="75"/>
      <c r="Q409" s="75"/>
      <c r="R409" s="75"/>
      <c r="S409" s="75"/>
      <c r="T409" s="76"/>
      <c r="U409" s="41"/>
      <c r="V409" s="41"/>
      <c r="W409" s="41"/>
      <c r="X409" s="41"/>
      <c r="Y409" s="41"/>
      <c r="Z409" s="41"/>
      <c r="AA409" s="41"/>
      <c r="AB409" s="41"/>
      <c r="AC409" s="41"/>
      <c r="AD409" s="41"/>
      <c r="AE409" s="41"/>
      <c r="AT409" s="22" t="s">
        <v>338</v>
      </c>
      <c r="AU409" s="22" t="s">
        <v>87</v>
      </c>
    </row>
    <row r="410" s="2" customFormat="1" ht="55.5" customHeight="1">
      <c r="A410" s="41"/>
      <c r="B410" s="176"/>
      <c r="C410" s="177" t="s">
        <v>805</v>
      </c>
      <c r="D410" s="177" t="s">
        <v>331</v>
      </c>
      <c r="E410" s="178" t="s">
        <v>2239</v>
      </c>
      <c r="F410" s="179" t="s">
        <v>2240</v>
      </c>
      <c r="G410" s="180" t="s">
        <v>439</v>
      </c>
      <c r="H410" s="181">
        <v>4.3520000000000003</v>
      </c>
      <c r="I410" s="182"/>
      <c r="J410" s="183">
        <f>ROUND(I410*H410,2)</f>
        <v>0</v>
      </c>
      <c r="K410" s="179" t="s">
        <v>335</v>
      </c>
      <c r="L410" s="42"/>
      <c r="M410" s="184" t="s">
        <v>3</v>
      </c>
      <c r="N410" s="185" t="s">
        <v>40</v>
      </c>
      <c r="O410" s="75"/>
      <c r="P410" s="186">
        <f>O410*H410</f>
        <v>0</v>
      </c>
      <c r="Q410" s="186">
        <v>0</v>
      </c>
      <c r="R410" s="186">
        <f>Q410*H410</f>
        <v>0</v>
      </c>
      <c r="S410" s="186">
        <v>0.27000000000000002</v>
      </c>
      <c r="T410" s="187">
        <f>S410*H410</f>
        <v>1.1750400000000001</v>
      </c>
      <c r="U410" s="41"/>
      <c r="V410" s="41"/>
      <c r="W410" s="41"/>
      <c r="X410" s="41"/>
      <c r="Y410" s="41"/>
      <c r="Z410" s="41"/>
      <c r="AA410" s="41"/>
      <c r="AB410" s="41"/>
      <c r="AC410" s="41"/>
      <c r="AD410" s="41"/>
      <c r="AE410" s="41"/>
      <c r="AR410" s="188" t="s">
        <v>113</v>
      </c>
      <c r="AT410" s="188" t="s">
        <v>331</v>
      </c>
      <c r="AU410" s="188" t="s">
        <v>87</v>
      </c>
      <c r="AY410" s="22" t="s">
        <v>328</v>
      </c>
      <c r="BE410" s="189">
        <f>IF(N410="základní",J410,0)</f>
        <v>0</v>
      </c>
      <c r="BF410" s="189">
        <f>IF(N410="snížená",J410,0)</f>
        <v>0</v>
      </c>
      <c r="BG410" s="189">
        <f>IF(N410="zákl. přenesená",J410,0)</f>
        <v>0</v>
      </c>
      <c r="BH410" s="189">
        <f>IF(N410="sníž. přenesená",J410,0)</f>
        <v>0</v>
      </c>
      <c r="BI410" s="189">
        <f>IF(N410="nulová",J410,0)</f>
        <v>0</v>
      </c>
      <c r="BJ410" s="22" t="s">
        <v>76</v>
      </c>
      <c r="BK410" s="189">
        <f>ROUND(I410*H410,2)</f>
        <v>0</v>
      </c>
      <c r="BL410" s="22" t="s">
        <v>113</v>
      </c>
      <c r="BM410" s="188" t="s">
        <v>2241</v>
      </c>
    </row>
    <row r="411" s="2" customFormat="1">
      <c r="A411" s="41"/>
      <c r="B411" s="42"/>
      <c r="C411" s="41"/>
      <c r="D411" s="190" t="s">
        <v>338</v>
      </c>
      <c r="E411" s="41"/>
      <c r="F411" s="191" t="s">
        <v>2242</v>
      </c>
      <c r="G411" s="41"/>
      <c r="H411" s="41"/>
      <c r="I411" s="192"/>
      <c r="J411" s="41"/>
      <c r="K411" s="41"/>
      <c r="L411" s="42"/>
      <c r="M411" s="193"/>
      <c r="N411" s="194"/>
      <c r="O411" s="75"/>
      <c r="P411" s="75"/>
      <c r="Q411" s="75"/>
      <c r="R411" s="75"/>
      <c r="S411" s="75"/>
      <c r="T411" s="76"/>
      <c r="U411" s="41"/>
      <c r="V411" s="41"/>
      <c r="W411" s="41"/>
      <c r="X411" s="41"/>
      <c r="Y411" s="41"/>
      <c r="Z411" s="41"/>
      <c r="AA411" s="41"/>
      <c r="AB411" s="41"/>
      <c r="AC411" s="41"/>
      <c r="AD411" s="41"/>
      <c r="AE411" s="41"/>
      <c r="AT411" s="22" t="s">
        <v>338</v>
      </c>
      <c r="AU411" s="22" t="s">
        <v>87</v>
      </c>
    </row>
    <row r="412" s="15" customFormat="1">
      <c r="A412" s="15"/>
      <c r="B412" s="217"/>
      <c r="C412" s="15"/>
      <c r="D412" s="195" t="s">
        <v>442</v>
      </c>
      <c r="E412" s="218" t="s">
        <v>3</v>
      </c>
      <c r="F412" s="219" t="s">
        <v>2063</v>
      </c>
      <c r="G412" s="15"/>
      <c r="H412" s="218" t="s">
        <v>3</v>
      </c>
      <c r="I412" s="220"/>
      <c r="J412" s="15"/>
      <c r="K412" s="15"/>
      <c r="L412" s="217"/>
      <c r="M412" s="221"/>
      <c r="N412" s="222"/>
      <c r="O412" s="222"/>
      <c r="P412" s="222"/>
      <c r="Q412" s="222"/>
      <c r="R412" s="222"/>
      <c r="S412" s="222"/>
      <c r="T412" s="223"/>
      <c r="U412" s="15"/>
      <c r="V412" s="15"/>
      <c r="W412" s="15"/>
      <c r="X412" s="15"/>
      <c r="Y412" s="15"/>
      <c r="Z412" s="15"/>
      <c r="AA412" s="15"/>
      <c r="AB412" s="15"/>
      <c r="AC412" s="15"/>
      <c r="AD412" s="15"/>
      <c r="AE412" s="15"/>
      <c r="AT412" s="218" t="s">
        <v>442</v>
      </c>
      <c r="AU412" s="218" t="s">
        <v>87</v>
      </c>
      <c r="AV412" s="15" t="s">
        <v>76</v>
      </c>
      <c r="AW412" s="15" t="s">
        <v>31</v>
      </c>
      <c r="AX412" s="15" t="s">
        <v>69</v>
      </c>
      <c r="AY412" s="218" t="s">
        <v>328</v>
      </c>
    </row>
    <row r="413" s="13" customFormat="1">
      <c r="A413" s="13"/>
      <c r="B413" s="201"/>
      <c r="C413" s="13"/>
      <c r="D413" s="195" t="s">
        <v>442</v>
      </c>
      <c r="E413" s="202" t="s">
        <v>3</v>
      </c>
      <c r="F413" s="203" t="s">
        <v>2243</v>
      </c>
      <c r="G413" s="13"/>
      <c r="H413" s="204">
        <v>1.4119999999999999</v>
      </c>
      <c r="I413" s="205"/>
      <c r="J413" s="13"/>
      <c r="K413" s="13"/>
      <c r="L413" s="201"/>
      <c r="M413" s="206"/>
      <c r="N413" s="207"/>
      <c r="O413" s="207"/>
      <c r="P413" s="207"/>
      <c r="Q413" s="207"/>
      <c r="R413" s="207"/>
      <c r="S413" s="207"/>
      <c r="T413" s="208"/>
      <c r="U413" s="13"/>
      <c r="V413" s="13"/>
      <c r="W413" s="13"/>
      <c r="X413" s="13"/>
      <c r="Y413" s="13"/>
      <c r="Z413" s="13"/>
      <c r="AA413" s="13"/>
      <c r="AB413" s="13"/>
      <c r="AC413" s="13"/>
      <c r="AD413" s="13"/>
      <c r="AE413" s="13"/>
      <c r="AT413" s="202" t="s">
        <v>442</v>
      </c>
      <c r="AU413" s="202" t="s">
        <v>87</v>
      </c>
      <c r="AV413" s="13" t="s">
        <v>79</v>
      </c>
      <c r="AW413" s="13" t="s">
        <v>31</v>
      </c>
      <c r="AX413" s="13" t="s">
        <v>69</v>
      </c>
      <c r="AY413" s="202" t="s">
        <v>328</v>
      </c>
    </row>
    <row r="414" s="13" customFormat="1">
      <c r="A414" s="13"/>
      <c r="B414" s="201"/>
      <c r="C414" s="13"/>
      <c r="D414" s="195" t="s">
        <v>442</v>
      </c>
      <c r="E414" s="202" t="s">
        <v>3</v>
      </c>
      <c r="F414" s="203" t="s">
        <v>2244</v>
      </c>
      <c r="G414" s="13"/>
      <c r="H414" s="204">
        <v>1.94</v>
      </c>
      <c r="I414" s="205"/>
      <c r="J414" s="13"/>
      <c r="K414" s="13"/>
      <c r="L414" s="201"/>
      <c r="M414" s="206"/>
      <c r="N414" s="207"/>
      <c r="O414" s="207"/>
      <c r="P414" s="207"/>
      <c r="Q414" s="207"/>
      <c r="R414" s="207"/>
      <c r="S414" s="207"/>
      <c r="T414" s="208"/>
      <c r="U414" s="13"/>
      <c r="V414" s="13"/>
      <c r="W414" s="13"/>
      <c r="X414" s="13"/>
      <c r="Y414" s="13"/>
      <c r="Z414" s="13"/>
      <c r="AA414" s="13"/>
      <c r="AB414" s="13"/>
      <c r="AC414" s="13"/>
      <c r="AD414" s="13"/>
      <c r="AE414" s="13"/>
      <c r="AT414" s="202" t="s">
        <v>442</v>
      </c>
      <c r="AU414" s="202" t="s">
        <v>87</v>
      </c>
      <c r="AV414" s="13" t="s">
        <v>79</v>
      </c>
      <c r="AW414" s="13" t="s">
        <v>31</v>
      </c>
      <c r="AX414" s="13" t="s">
        <v>69</v>
      </c>
      <c r="AY414" s="202" t="s">
        <v>328</v>
      </c>
    </row>
    <row r="415" s="13" customFormat="1">
      <c r="A415" s="13"/>
      <c r="B415" s="201"/>
      <c r="C415" s="13"/>
      <c r="D415" s="195" t="s">
        <v>442</v>
      </c>
      <c r="E415" s="202" t="s">
        <v>3</v>
      </c>
      <c r="F415" s="203" t="s">
        <v>2245</v>
      </c>
      <c r="G415" s="13"/>
      <c r="H415" s="204">
        <v>1</v>
      </c>
      <c r="I415" s="205"/>
      <c r="J415" s="13"/>
      <c r="K415" s="13"/>
      <c r="L415" s="201"/>
      <c r="M415" s="206"/>
      <c r="N415" s="207"/>
      <c r="O415" s="207"/>
      <c r="P415" s="207"/>
      <c r="Q415" s="207"/>
      <c r="R415" s="207"/>
      <c r="S415" s="207"/>
      <c r="T415" s="208"/>
      <c r="U415" s="13"/>
      <c r="V415" s="13"/>
      <c r="W415" s="13"/>
      <c r="X415" s="13"/>
      <c r="Y415" s="13"/>
      <c r="Z415" s="13"/>
      <c r="AA415" s="13"/>
      <c r="AB415" s="13"/>
      <c r="AC415" s="13"/>
      <c r="AD415" s="13"/>
      <c r="AE415" s="13"/>
      <c r="AT415" s="202" t="s">
        <v>442</v>
      </c>
      <c r="AU415" s="202" t="s">
        <v>87</v>
      </c>
      <c r="AV415" s="13" t="s">
        <v>79</v>
      </c>
      <c r="AW415" s="13" t="s">
        <v>31</v>
      </c>
      <c r="AX415" s="13" t="s">
        <v>69</v>
      </c>
      <c r="AY415" s="202" t="s">
        <v>328</v>
      </c>
    </row>
    <row r="416" s="14" customFormat="1">
      <c r="A416" s="14"/>
      <c r="B416" s="209"/>
      <c r="C416" s="14"/>
      <c r="D416" s="195" t="s">
        <v>442</v>
      </c>
      <c r="E416" s="210" t="s">
        <v>3</v>
      </c>
      <c r="F416" s="211" t="s">
        <v>452</v>
      </c>
      <c r="G416" s="14"/>
      <c r="H416" s="212">
        <v>4.3520000000000003</v>
      </c>
      <c r="I416" s="213"/>
      <c r="J416" s="14"/>
      <c r="K416" s="14"/>
      <c r="L416" s="209"/>
      <c r="M416" s="214"/>
      <c r="N416" s="215"/>
      <c r="O416" s="215"/>
      <c r="P416" s="215"/>
      <c r="Q416" s="215"/>
      <c r="R416" s="215"/>
      <c r="S416" s="215"/>
      <c r="T416" s="216"/>
      <c r="U416" s="14"/>
      <c r="V416" s="14"/>
      <c r="W416" s="14"/>
      <c r="X416" s="14"/>
      <c r="Y416" s="14"/>
      <c r="Z416" s="14"/>
      <c r="AA416" s="14"/>
      <c r="AB416" s="14"/>
      <c r="AC416" s="14"/>
      <c r="AD416" s="14"/>
      <c r="AE416" s="14"/>
      <c r="AT416" s="210" t="s">
        <v>442</v>
      </c>
      <c r="AU416" s="210" t="s">
        <v>87</v>
      </c>
      <c r="AV416" s="14" t="s">
        <v>113</v>
      </c>
      <c r="AW416" s="14" t="s">
        <v>31</v>
      </c>
      <c r="AX416" s="14" t="s">
        <v>76</v>
      </c>
      <c r="AY416" s="210" t="s">
        <v>328</v>
      </c>
    </row>
    <row r="417" s="2" customFormat="1" ht="55.5" customHeight="1">
      <c r="A417" s="41"/>
      <c r="B417" s="176"/>
      <c r="C417" s="177" t="s">
        <v>809</v>
      </c>
      <c r="D417" s="177" t="s">
        <v>331</v>
      </c>
      <c r="E417" s="178" t="s">
        <v>2218</v>
      </c>
      <c r="F417" s="179" t="s">
        <v>2219</v>
      </c>
      <c r="G417" s="180" t="s">
        <v>491</v>
      </c>
      <c r="H417" s="181">
        <v>9.4009999999999998</v>
      </c>
      <c r="I417" s="182"/>
      <c r="J417" s="183">
        <f>ROUND(I417*H417,2)</f>
        <v>0</v>
      </c>
      <c r="K417" s="179" t="s">
        <v>335</v>
      </c>
      <c r="L417" s="42"/>
      <c r="M417" s="184" t="s">
        <v>3</v>
      </c>
      <c r="N417" s="185" t="s">
        <v>40</v>
      </c>
      <c r="O417" s="75"/>
      <c r="P417" s="186">
        <f>O417*H417</f>
        <v>0</v>
      </c>
      <c r="Q417" s="186">
        <v>0</v>
      </c>
      <c r="R417" s="186">
        <f>Q417*H417</f>
        <v>0</v>
      </c>
      <c r="S417" s="186">
        <v>1.8</v>
      </c>
      <c r="T417" s="187">
        <f>S417*H417</f>
        <v>16.921800000000001</v>
      </c>
      <c r="U417" s="41"/>
      <c r="V417" s="41"/>
      <c r="W417" s="41"/>
      <c r="X417" s="41"/>
      <c r="Y417" s="41"/>
      <c r="Z417" s="41"/>
      <c r="AA417" s="41"/>
      <c r="AB417" s="41"/>
      <c r="AC417" s="41"/>
      <c r="AD417" s="41"/>
      <c r="AE417" s="41"/>
      <c r="AR417" s="188" t="s">
        <v>113</v>
      </c>
      <c r="AT417" s="188" t="s">
        <v>331</v>
      </c>
      <c r="AU417" s="188" t="s">
        <v>87</v>
      </c>
      <c r="AY417" s="22" t="s">
        <v>328</v>
      </c>
      <c r="BE417" s="189">
        <f>IF(N417="základní",J417,0)</f>
        <v>0</v>
      </c>
      <c r="BF417" s="189">
        <f>IF(N417="snížená",J417,0)</f>
        <v>0</v>
      </c>
      <c r="BG417" s="189">
        <f>IF(N417="zákl. přenesená",J417,0)</f>
        <v>0</v>
      </c>
      <c r="BH417" s="189">
        <f>IF(N417="sníž. přenesená",J417,0)</f>
        <v>0</v>
      </c>
      <c r="BI417" s="189">
        <f>IF(N417="nulová",J417,0)</f>
        <v>0</v>
      </c>
      <c r="BJ417" s="22" t="s">
        <v>76</v>
      </c>
      <c r="BK417" s="189">
        <f>ROUND(I417*H417,2)</f>
        <v>0</v>
      </c>
      <c r="BL417" s="22" t="s">
        <v>113</v>
      </c>
      <c r="BM417" s="188" t="s">
        <v>2246</v>
      </c>
    </row>
    <row r="418" s="2" customFormat="1">
      <c r="A418" s="41"/>
      <c r="B418" s="42"/>
      <c r="C418" s="41"/>
      <c r="D418" s="190" t="s">
        <v>338</v>
      </c>
      <c r="E418" s="41"/>
      <c r="F418" s="191" t="s">
        <v>2221</v>
      </c>
      <c r="G418" s="41"/>
      <c r="H418" s="41"/>
      <c r="I418" s="192"/>
      <c r="J418" s="41"/>
      <c r="K418" s="41"/>
      <c r="L418" s="42"/>
      <c r="M418" s="193"/>
      <c r="N418" s="194"/>
      <c r="O418" s="75"/>
      <c r="P418" s="75"/>
      <c r="Q418" s="75"/>
      <c r="R418" s="75"/>
      <c r="S418" s="75"/>
      <c r="T418" s="76"/>
      <c r="U418" s="41"/>
      <c r="V418" s="41"/>
      <c r="W418" s="41"/>
      <c r="X418" s="41"/>
      <c r="Y418" s="41"/>
      <c r="Z418" s="41"/>
      <c r="AA418" s="41"/>
      <c r="AB418" s="41"/>
      <c r="AC418" s="41"/>
      <c r="AD418" s="41"/>
      <c r="AE418" s="41"/>
      <c r="AT418" s="22" t="s">
        <v>338</v>
      </c>
      <c r="AU418" s="22" t="s">
        <v>87</v>
      </c>
    </row>
    <row r="419" s="15" customFormat="1">
      <c r="A419" s="15"/>
      <c r="B419" s="217"/>
      <c r="C419" s="15"/>
      <c r="D419" s="195" t="s">
        <v>442</v>
      </c>
      <c r="E419" s="218" t="s">
        <v>3</v>
      </c>
      <c r="F419" s="219" t="s">
        <v>2247</v>
      </c>
      <c r="G419" s="15"/>
      <c r="H419" s="218" t="s">
        <v>3</v>
      </c>
      <c r="I419" s="220"/>
      <c r="J419" s="15"/>
      <c r="K419" s="15"/>
      <c r="L419" s="217"/>
      <c r="M419" s="221"/>
      <c r="N419" s="222"/>
      <c r="O419" s="222"/>
      <c r="P419" s="222"/>
      <c r="Q419" s="222"/>
      <c r="R419" s="222"/>
      <c r="S419" s="222"/>
      <c r="T419" s="223"/>
      <c r="U419" s="15"/>
      <c r="V419" s="15"/>
      <c r="W419" s="15"/>
      <c r="X419" s="15"/>
      <c r="Y419" s="15"/>
      <c r="Z419" s="15"/>
      <c r="AA419" s="15"/>
      <c r="AB419" s="15"/>
      <c r="AC419" s="15"/>
      <c r="AD419" s="15"/>
      <c r="AE419" s="15"/>
      <c r="AT419" s="218" t="s">
        <v>442</v>
      </c>
      <c r="AU419" s="218" t="s">
        <v>87</v>
      </c>
      <c r="AV419" s="15" t="s">
        <v>76</v>
      </c>
      <c r="AW419" s="15" t="s">
        <v>31</v>
      </c>
      <c r="AX419" s="15" t="s">
        <v>69</v>
      </c>
      <c r="AY419" s="218" t="s">
        <v>328</v>
      </c>
    </row>
    <row r="420" s="15" customFormat="1">
      <c r="A420" s="15"/>
      <c r="B420" s="217"/>
      <c r="C420" s="15"/>
      <c r="D420" s="195" t="s">
        <v>442</v>
      </c>
      <c r="E420" s="218" t="s">
        <v>3</v>
      </c>
      <c r="F420" s="219" t="s">
        <v>2063</v>
      </c>
      <c r="G420" s="15"/>
      <c r="H420" s="218" t="s">
        <v>3</v>
      </c>
      <c r="I420" s="220"/>
      <c r="J420" s="15"/>
      <c r="K420" s="15"/>
      <c r="L420" s="217"/>
      <c r="M420" s="221"/>
      <c r="N420" s="222"/>
      <c r="O420" s="222"/>
      <c r="P420" s="222"/>
      <c r="Q420" s="222"/>
      <c r="R420" s="222"/>
      <c r="S420" s="222"/>
      <c r="T420" s="223"/>
      <c r="U420" s="15"/>
      <c r="V420" s="15"/>
      <c r="W420" s="15"/>
      <c r="X420" s="15"/>
      <c r="Y420" s="15"/>
      <c r="Z420" s="15"/>
      <c r="AA420" s="15"/>
      <c r="AB420" s="15"/>
      <c r="AC420" s="15"/>
      <c r="AD420" s="15"/>
      <c r="AE420" s="15"/>
      <c r="AT420" s="218" t="s">
        <v>442</v>
      </c>
      <c r="AU420" s="218" t="s">
        <v>87</v>
      </c>
      <c r="AV420" s="15" t="s">
        <v>76</v>
      </c>
      <c r="AW420" s="15" t="s">
        <v>31</v>
      </c>
      <c r="AX420" s="15" t="s">
        <v>69</v>
      </c>
      <c r="AY420" s="218" t="s">
        <v>328</v>
      </c>
    </row>
    <row r="421" s="13" customFormat="1">
      <c r="A421" s="13"/>
      <c r="B421" s="201"/>
      <c r="C421" s="13"/>
      <c r="D421" s="195" t="s">
        <v>442</v>
      </c>
      <c r="E421" s="202" t="s">
        <v>3</v>
      </c>
      <c r="F421" s="203" t="s">
        <v>2248</v>
      </c>
      <c r="G421" s="13"/>
      <c r="H421" s="204">
        <v>1.202</v>
      </c>
      <c r="I421" s="205"/>
      <c r="J421" s="13"/>
      <c r="K421" s="13"/>
      <c r="L421" s="201"/>
      <c r="M421" s="206"/>
      <c r="N421" s="207"/>
      <c r="O421" s="207"/>
      <c r="P421" s="207"/>
      <c r="Q421" s="207"/>
      <c r="R421" s="207"/>
      <c r="S421" s="207"/>
      <c r="T421" s="208"/>
      <c r="U421" s="13"/>
      <c r="V421" s="13"/>
      <c r="W421" s="13"/>
      <c r="X421" s="13"/>
      <c r="Y421" s="13"/>
      <c r="Z421" s="13"/>
      <c r="AA421" s="13"/>
      <c r="AB421" s="13"/>
      <c r="AC421" s="13"/>
      <c r="AD421" s="13"/>
      <c r="AE421" s="13"/>
      <c r="AT421" s="202" t="s">
        <v>442</v>
      </c>
      <c r="AU421" s="202" t="s">
        <v>87</v>
      </c>
      <c r="AV421" s="13" t="s">
        <v>79</v>
      </c>
      <c r="AW421" s="13" t="s">
        <v>31</v>
      </c>
      <c r="AX421" s="13" t="s">
        <v>69</v>
      </c>
      <c r="AY421" s="202" t="s">
        <v>328</v>
      </c>
    </row>
    <row r="422" s="13" customFormat="1">
      <c r="A422" s="13"/>
      <c r="B422" s="201"/>
      <c r="C422" s="13"/>
      <c r="D422" s="195" t="s">
        <v>442</v>
      </c>
      <c r="E422" s="202" t="s">
        <v>3</v>
      </c>
      <c r="F422" s="203" t="s">
        <v>2249</v>
      </c>
      <c r="G422" s="13"/>
      <c r="H422" s="204">
        <v>0.622</v>
      </c>
      <c r="I422" s="205"/>
      <c r="J422" s="13"/>
      <c r="K422" s="13"/>
      <c r="L422" s="201"/>
      <c r="M422" s="206"/>
      <c r="N422" s="207"/>
      <c r="O422" s="207"/>
      <c r="P422" s="207"/>
      <c r="Q422" s="207"/>
      <c r="R422" s="207"/>
      <c r="S422" s="207"/>
      <c r="T422" s="208"/>
      <c r="U422" s="13"/>
      <c r="V422" s="13"/>
      <c r="W422" s="13"/>
      <c r="X422" s="13"/>
      <c r="Y422" s="13"/>
      <c r="Z422" s="13"/>
      <c r="AA422" s="13"/>
      <c r="AB422" s="13"/>
      <c r="AC422" s="13"/>
      <c r="AD422" s="13"/>
      <c r="AE422" s="13"/>
      <c r="AT422" s="202" t="s">
        <v>442</v>
      </c>
      <c r="AU422" s="202" t="s">
        <v>87</v>
      </c>
      <c r="AV422" s="13" t="s">
        <v>79</v>
      </c>
      <c r="AW422" s="13" t="s">
        <v>31</v>
      </c>
      <c r="AX422" s="13" t="s">
        <v>69</v>
      </c>
      <c r="AY422" s="202" t="s">
        <v>328</v>
      </c>
    </row>
    <row r="423" s="15" customFormat="1">
      <c r="A423" s="15"/>
      <c r="B423" s="217"/>
      <c r="C423" s="15"/>
      <c r="D423" s="195" t="s">
        <v>442</v>
      </c>
      <c r="E423" s="218" t="s">
        <v>3</v>
      </c>
      <c r="F423" s="219" t="s">
        <v>1942</v>
      </c>
      <c r="G423" s="15"/>
      <c r="H423" s="218" t="s">
        <v>3</v>
      </c>
      <c r="I423" s="220"/>
      <c r="J423" s="15"/>
      <c r="K423" s="15"/>
      <c r="L423" s="217"/>
      <c r="M423" s="221"/>
      <c r="N423" s="222"/>
      <c r="O423" s="222"/>
      <c r="P423" s="222"/>
      <c r="Q423" s="222"/>
      <c r="R423" s="222"/>
      <c r="S423" s="222"/>
      <c r="T423" s="223"/>
      <c r="U423" s="15"/>
      <c r="V423" s="15"/>
      <c r="W423" s="15"/>
      <c r="X423" s="15"/>
      <c r="Y423" s="15"/>
      <c r="Z423" s="15"/>
      <c r="AA423" s="15"/>
      <c r="AB423" s="15"/>
      <c r="AC423" s="15"/>
      <c r="AD423" s="15"/>
      <c r="AE423" s="15"/>
      <c r="AT423" s="218" t="s">
        <v>442</v>
      </c>
      <c r="AU423" s="218" t="s">
        <v>87</v>
      </c>
      <c r="AV423" s="15" t="s">
        <v>76</v>
      </c>
      <c r="AW423" s="15" t="s">
        <v>31</v>
      </c>
      <c r="AX423" s="15" t="s">
        <v>69</v>
      </c>
      <c r="AY423" s="218" t="s">
        <v>328</v>
      </c>
    </row>
    <row r="424" s="13" customFormat="1">
      <c r="A424" s="13"/>
      <c r="B424" s="201"/>
      <c r="C424" s="13"/>
      <c r="D424" s="195" t="s">
        <v>442</v>
      </c>
      <c r="E424" s="202" t="s">
        <v>3</v>
      </c>
      <c r="F424" s="203" t="s">
        <v>2250</v>
      </c>
      <c r="G424" s="13"/>
      <c r="H424" s="204">
        <v>1.3560000000000001</v>
      </c>
      <c r="I424" s="205"/>
      <c r="J424" s="13"/>
      <c r="K424" s="13"/>
      <c r="L424" s="201"/>
      <c r="M424" s="206"/>
      <c r="N424" s="207"/>
      <c r="O424" s="207"/>
      <c r="P424" s="207"/>
      <c r="Q424" s="207"/>
      <c r="R424" s="207"/>
      <c r="S424" s="207"/>
      <c r="T424" s="208"/>
      <c r="U424" s="13"/>
      <c r="V424" s="13"/>
      <c r="W424" s="13"/>
      <c r="X424" s="13"/>
      <c r="Y424" s="13"/>
      <c r="Z424" s="13"/>
      <c r="AA424" s="13"/>
      <c r="AB424" s="13"/>
      <c r="AC424" s="13"/>
      <c r="AD424" s="13"/>
      <c r="AE424" s="13"/>
      <c r="AT424" s="202" t="s">
        <v>442</v>
      </c>
      <c r="AU424" s="202" t="s">
        <v>87</v>
      </c>
      <c r="AV424" s="13" t="s">
        <v>79</v>
      </c>
      <c r="AW424" s="13" t="s">
        <v>31</v>
      </c>
      <c r="AX424" s="13" t="s">
        <v>69</v>
      </c>
      <c r="AY424" s="202" t="s">
        <v>328</v>
      </c>
    </row>
    <row r="425" s="13" customFormat="1">
      <c r="A425" s="13"/>
      <c r="B425" s="201"/>
      <c r="C425" s="13"/>
      <c r="D425" s="195" t="s">
        <v>442</v>
      </c>
      <c r="E425" s="202" t="s">
        <v>3</v>
      </c>
      <c r="F425" s="203" t="s">
        <v>2251</v>
      </c>
      <c r="G425" s="13"/>
      <c r="H425" s="204">
        <v>0.97799999999999998</v>
      </c>
      <c r="I425" s="205"/>
      <c r="J425" s="13"/>
      <c r="K425" s="13"/>
      <c r="L425" s="201"/>
      <c r="M425" s="206"/>
      <c r="N425" s="207"/>
      <c r="O425" s="207"/>
      <c r="P425" s="207"/>
      <c r="Q425" s="207"/>
      <c r="R425" s="207"/>
      <c r="S425" s="207"/>
      <c r="T425" s="208"/>
      <c r="U425" s="13"/>
      <c r="V425" s="13"/>
      <c r="W425" s="13"/>
      <c r="X425" s="13"/>
      <c r="Y425" s="13"/>
      <c r="Z425" s="13"/>
      <c r="AA425" s="13"/>
      <c r="AB425" s="13"/>
      <c r="AC425" s="13"/>
      <c r="AD425" s="13"/>
      <c r="AE425" s="13"/>
      <c r="AT425" s="202" t="s">
        <v>442</v>
      </c>
      <c r="AU425" s="202" t="s">
        <v>87</v>
      </c>
      <c r="AV425" s="13" t="s">
        <v>79</v>
      </c>
      <c r="AW425" s="13" t="s">
        <v>31</v>
      </c>
      <c r="AX425" s="13" t="s">
        <v>69</v>
      </c>
      <c r="AY425" s="202" t="s">
        <v>328</v>
      </c>
    </row>
    <row r="426" s="13" customFormat="1">
      <c r="A426" s="13"/>
      <c r="B426" s="201"/>
      <c r="C426" s="13"/>
      <c r="D426" s="195" t="s">
        <v>442</v>
      </c>
      <c r="E426" s="202" t="s">
        <v>3</v>
      </c>
      <c r="F426" s="203" t="s">
        <v>2252</v>
      </c>
      <c r="G426" s="13"/>
      <c r="H426" s="204">
        <v>0.69099999999999995</v>
      </c>
      <c r="I426" s="205"/>
      <c r="J426" s="13"/>
      <c r="K426" s="13"/>
      <c r="L426" s="201"/>
      <c r="M426" s="206"/>
      <c r="N426" s="207"/>
      <c r="O426" s="207"/>
      <c r="P426" s="207"/>
      <c r="Q426" s="207"/>
      <c r="R426" s="207"/>
      <c r="S426" s="207"/>
      <c r="T426" s="208"/>
      <c r="U426" s="13"/>
      <c r="V426" s="13"/>
      <c r="W426" s="13"/>
      <c r="X426" s="13"/>
      <c r="Y426" s="13"/>
      <c r="Z426" s="13"/>
      <c r="AA426" s="13"/>
      <c r="AB426" s="13"/>
      <c r="AC426" s="13"/>
      <c r="AD426" s="13"/>
      <c r="AE426" s="13"/>
      <c r="AT426" s="202" t="s">
        <v>442</v>
      </c>
      <c r="AU426" s="202" t="s">
        <v>87</v>
      </c>
      <c r="AV426" s="13" t="s">
        <v>79</v>
      </c>
      <c r="AW426" s="13" t="s">
        <v>31</v>
      </c>
      <c r="AX426" s="13" t="s">
        <v>69</v>
      </c>
      <c r="AY426" s="202" t="s">
        <v>328</v>
      </c>
    </row>
    <row r="427" s="13" customFormat="1">
      <c r="A427" s="13"/>
      <c r="B427" s="201"/>
      <c r="C427" s="13"/>
      <c r="D427" s="195" t="s">
        <v>442</v>
      </c>
      <c r="E427" s="202" t="s">
        <v>3</v>
      </c>
      <c r="F427" s="203" t="s">
        <v>2253</v>
      </c>
      <c r="G427" s="13"/>
      <c r="H427" s="204">
        <v>2</v>
      </c>
      <c r="I427" s="205"/>
      <c r="J427" s="13"/>
      <c r="K427" s="13"/>
      <c r="L427" s="201"/>
      <c r="M427" s="206"/>
      <c r="N427" s="207"/>
      <c r="O427" s="207"/>
      <c r="P427" s="207"/>
      <c r="Q427" s="207"/>
      <c r="R427" s="207"/>
      <c r="S427" s="207"/>
      <c r="T427" s="208"/>
      <c r="U427" s="13"/>
      <c r="V427" s="13"/>
      <c r="W427" s="13"/>
      <c r="X427" s="13"/>
      <c r="Y427" s="13"/>
      <c r="Z427" s="13"/>
      <c r="AA427" s="13"/>
      <c r="AB427" s="13"/>
      <c r="AC427" s="13"/>
      <c r="AD427" s="13"/>
      <c r="AE427" s="13"/>
      <c r="AT427" s="202" t="s">
        <v>442</v>
      </c>
      <c r="AU427" s="202" t="s">
        <v>87</v>
      </c>
      <c r="AV427" s="13" t="s">
        <v>79</v>
      </c>
      <c r="AW427" s="13" t="s">
        <v>31</v>
      </c>
      <c r="AX427" s="13" t="s">
        <v>69</v>
      </c>
      <c r="AY427" s="202" t="s">
        <v>328</v>
      </c>
    </row>
    <row r="428" s="15" customFormat="1">
      <c r="A428" s="15"/>
      <c r="B428" s="217"/>
      <c r="C428" s="15"/>
      <c r="D428" s="195" t="s">
        <v>442</v>
      </c>
      <c r="E428" s="218" t="s">
        <v>3</v>
      </c>
      <c r="F428" s="219" t="s">
        <v>2254</v>
      </c>
      <c r="G428" s="15"/>
      <c r="H428" s="218" t="s">
        <v>3</v>
      </c>
      <c r="I428" s="220"/>
      <c r="J428" s="15"/>
      <c r="K428" s="15"/>
      <c r="L428" s="217"/>
      <c r="M428" s="221"/>
      <c r="N428" s="222"/>
      <c r="O428" s="222"/>
      <c r="P428" s="222"/>
      <c r="Q428" s="222"/>
      <c r="R428" s="222"/>
      <c r="S428" s="222"/>
      <c r="T428" s="223"/>
      <c r="U428" s="15"/>
      <c r="V428" s="15"/>
      <c r="W428" s="15"/>
      <c r="X428" s="15"/>
      <c r="Y428" s="15"/>
      <c r="Z428" s="15"/>
      <c r="AA428" s="15"/>
      <c r="AB428" s="15"/>
      <c r="AC428" s="15"/>
      <c r="AD428" s="15"/>
      <c r="AE428" s="15"/>
      <c r="AT428" s="218" t="s">
        <v>442</v>
      </c>
      <c r="AU428" s="218" t="s">
        <v>87</v>
      </c>
      <c r="AV428" s="15" t="s">
        <v>76</v>
      </c>
      <c r="AW428" s="15" t="s">
        <v>31</v>
      </c>
      <c r="AX428" s="15" t="s">
        <v>69</v>
      </c>
      <c r="AY428" s="218" t="s">
        <v>328</v>
      </c>
    </row>
    <row r="429" s="13" customFormat="1">
      <c r="A429" s="13"/>
      <c r="B429" s="201"/>
      <c r="C429" s="13"/>
      <c r="D429" s="195" t="s">
        <v>442</v>
      </c>
      <c r="E429" s="202" t="s">
        <v>3</v>
      </c>
      <c r="F429" s="203" t="s">
        <v>2255</v>
      </c>
      <c r="G429" s="13"/>
      <c r="H429" s="204">
        <v>1.1599999999999999</v>
      </c>
      <c r="I429" s="205"/>
      <c r="J429" s="13"/>
      <c r="K429" s="13"/>
      <c r="L429" s="201"/>
      <c r="M429" s="206"/>
      <c r="N429" s="207"/>
      <c r="O429" s="207"/>
      <c r="P429" s="207"/>
      <c r="Q429" s="207"/>
      <c r="R429" s="207"/>
      <c r="S429" s="207"/>
      <c r="T429" s="208"/>
      <c r="U429" s="13"/>
      <c r="V429" s="13"/>
      <c r="W429" s="13"/>
      <c r="X429" s="13"/>
      <c r="Y429" s="13"/>
      <c r="Z429" s="13"/>
      <c r="AA429" s="13"/>
      <c r="AB429" s="13"/>
      <c r="AC429" s="13"/>
      <c r="AD429" s="13"/>
      <c r="AE429" s="13"/>
      <c r="AT429" s="202" t="s">
        <v>442</v>
      </c>
      <c r="AU429" s="202" t="s">
        <v>87</v>
      </c>
      <c r="AV429" s="13" t="s">
        <v>79</v>
      </c>
      <c r="AW429" s="13" t="s">
        <v>31</v>
      </c>
      <c r="AX429" s="13" t="s">
        <v>69</v>
      </c>
      <c r="AY429" s="202" t="s">
        <v>328</v>
      </c>
    </row>
    <row r="430" s="13" customFormat="1">
      <c r="A430" s="13"/>
      <c r="B430" s="201"/>
      <c r="C430" s="13"/>
      <c r="D430" s="195" t="s">
        <v>442</v>
      </c>
      <c r="E430" s="202" t="s">
        <v>3</v>
      </c>
      <c r="F430" s="203" t="s">
        <v>2256</v>
      </c>
      <c r="G430" s="13"/>
      <c r="H430" s="204">
        <v>1.3919999999999999</v>
      </c>
      <c r="I430" s="205"/>
      <c r="J430" s="13"/>
      <c r="K430" s="13"/>
      <c r="L430" s="201"/>
      <c r="M430" s="206"/>
      <c r="N430" s="207"/>
      <c r="O430" s="207"/>
      <c r="P430" s="207"/>
      <c r="Q430" s="207"/>
      <c r="R430" s="207"/>
      <c r="S430" s="207"/>
      <c r="T430" s="208"/>
      <c r="U430" s="13"/>
      <c r="V430" s="13"/>
      <c r="W430" s="13"/>
      <c r="X430" s="13"/>
      <c r="Y430" s="13"/>
      <c r="Z430" s="13"/>
      <c r="AA430" s="13"/>
      <c r="AB430" s="13"/>
      <c r="AC430" s="13"/>
      <c r="AD430" s="13"/>
      <c r="AE430" s="13"/>
      <c r="AT430" s="202" t="s">
        <v>442</v>
      </c>
      <c r="AU430" s="202" t="s">
        <v>87</v>
      </c>
      <c r="AV430" s="13" t="s">
        <v>79</v>
      </c>
      <c r="AW430" s="13" t="s">
        <v>31</v>
      </c>
      <c r="AX430" s="13" t="s">
        <v>69</v>
      </c>
      <c r="AY430" s="202" t="s">
        <v>328</v>
      </c>
    </row>
    <row r="431" s="14" customFormat="1">
      <c r="A431" s="14"/>
      <c r="B431" s="209"/>
      <c r="C431" s="14"/>
      <c r="D431" s="195" t="s">
        <v>442</v>
      </c>
      <c r="E431" s="210" t="s">
        <v>3</v>
      </c>
      <c r="F431" s="211" t="s">
        <v>452</v>
      </c>
      <c r="G431" s="14"/>
      <c r="H431" s="212">
        <v>9.400999999999998</v>
      </c>
      <c r="I431" s="213"/>
      <c r="J431" s="14"/>
      <c r="K431" s="14"/>
      <c r="L431" s="209"/>
      <c r="M431" s="214"/>
      <c r="N431" s="215"/>
      <c r="O431" s="215"/>
      <c r="P431" s="215"/>
      <c r="Q431" s="215"/>
      <c r="R431" s="215"/>
      <c r="S431" s="215"/>
      <c r="T431" s="216"/>
      <c r="U431" s="14"/>
      <c r="V431" s="14"/>
      <c r="W431" s="14"/>
      <c r="X431" s="14"/>
      <c r="Y431" s="14"/>
      <c r="Z431" s="14"/>
      <c r="AA431" s="14"/>
      <c r="AB431" s="14"/>
      <c r="AC431" s="14"/>
      <c r="AD431" s="14"/>
      <c r="AE431" s="14"/>
      <c r="AT431" s="210" t="s">
        <v>442</v>
      </c>
      <c r="AU431" s="210" t="s">
        <v>87</v>
      </c>
      <c r="AV431" s="14" t="s">
        <v>113</v>
      </c>
      <c r="AW431" s="14" t="s">
        <v>31</v>
      </c>
      <c r="AX431" s="14" t="s">
        <v>76</v>
      </c>
      <c r="AY431" s="210" t="s">
        <v>328</v>
      </c>
    </row>
    <row r="432" s="2" customFormat="1" ht="55.5" customHeight="1">
      <c r="A432" s="41"/>
      <c r="B432" s="176"/>
      <c r="C432" s="177" t="s">
        <v>813</v>
      </c>
      <c r="D432" s="177" t="s">
        <v>331</v>
      </c>
      <c r="E432" s="178" t="s">
        <v>2257</v>
      </c>
      <c r="F432" s="179" t="s">
        <v>2258</v>
      </c>
      <c r="G432" s="180" t="s">
        <v>491</v>
      </c>
      <c r="H432" s="181">
        <v>10.055999999999999</v>
      </c>
      <c r="I432" s="182"/>
      <c r="J432" s="183">
        <f>ROUND(I432*H432,2)</f>
        <v>0</v>
      </c>
      <c r="K432" s="179" t="s">
        <v>335</v>
      </c>
      <c r="L432" s="42"/>
      <c r="M432" s="184" t="s">
        <v>3</v>
      </c>
      <c r="N432" s="185" t="s">
        <v>40</v>
      </c>
      <c r="O432" s="75"/>
      <c r="P432" s="186">
        <f>O432*H432</f>
        <v>0</v>
      </c>
      <c r="Q432" s="186">
        <v>0</v>
      </c>
      <c r="R432" s="186">
        <f>Q432*H432</f>
        <v>0</v>
      </c>
      <c r="S432" s="186">
        <v>1.8</v>
      </c>
      <c r="T432" s="187">
        <f>S432*H432</f>
        <v>18.1008</v>
      </c>
      <c r="U432" s="41"/>
      <c r="V432" s="41"/>
      <c r="W432" s="41"/>
      <c r="X432" s="41"/>
      <c r="Y432" s="41"/>
      <c r="Z432" s="41"/>
      <c r="AA432" s="41"/>
      <c r="AB432" s="41"/>
      <c r="AC432" s="41"/>
      <c r="AD432" s="41"/>
      <c r="AE432" s="41"/>
      <c r="AR432" s="188" t="s">
        <v>113</v>
      </c>
      <c r="AT432" s="188" t="s">
        <v>331</v>
      </c>
      <c r="AU432" s="188" t="s">
        <v>87</v>
      </c>
      <c r="AY432" s="22" t="s">
        <v>328</v>
      </c>
      <c r="BE432" s="189">
        <f>IF(N432="základní",J432,0)</f>
        <v>0</v>
      </c>
      <c r="BF432" s="189">
        <f>IF(N432="snížená",J432,0)</f>
        <v>0</v>
      </c>
      <c r="BG432" s="189">
        <f>IF(N432="zákl. přenesená",J432,0)</f>
        <v>0</v>
      </c>
      <c r="BH432" s="189">
        <f>IF(N432="sníž. přenesená",J432,0)</f>
        <v>0</v>
      </c>
      <c r="BI432" s="189">
        <f>IF(N432="nulová",J432,0)</f>
        <v>0</v>
      </c>
      <c r="BJ432" s="22" t="s">
        <v>76</v>
      </c>
      <c r="BK432" s="189">
        <f>ROUND(I432*H432,2)</f>
        <v>0</v>
      </c>
      <c r="BL432" s="22" t="s">
        <v>113</v>
      </c>
      <c r="BM432" s="188" t="s">
        <v>2259</v>
      </c>
    </row>
    <row r="433" s="2" customFormat="1">
      <c r="A433" s="41"/>
      <c r="B433" s="42"/>
      <c r="C433" s="41"/>
      <c r="D433" s="190" t="s">
        <v>338</v>
      </c>
      <c r="E433" s="41"/>
      <c r="F433" s="191" t="s">
        <v>2260</v>
      </c>
      <c r="G433" s="41"/>
      <c r="H433" s="41"/>
      <c r="I433" s="192"/>
      <c r="J433" s="41"/>
      <c r="K433" s="41"/>
      <c r="L433" s="42"/>
      <c r="M433" s="193"/>
      <c r="N433" s="194"/>
      <c r="O433" s="75"/>
      <c r="P433" s="75"/>
      <c r="Q433" s="75"/>
      <c r="R433" s="75"/>
      <c r="S433" s="75"/>
      <c r="T433" s="76"/>
      <c r="U433" s="41"/>
      <c r="V433" s="41"/>
      <c r="W433" s="41"/>
      <c r="X433" s="41"/>
      <c r="Y433" s="41"/>
      <c r="Z433" s="41"/>
      <c r="AA433" s="41"/>
      <c r="AB433" s="41"/>
      <c r="AC433" s="41"/>
      <c r="AD433" s="41"/>
      <c r="AE433" s="41"/>
      <c r="AT433" s="22" t="s">
        <v>338</v>
      </c>
      <c r="AU433" s="22" t="s">
        <v>87</v>
      </c>
    </row>
    <row r="434" s="15" customFormat="1">
      <c r="A434" s="15"/>
      <c r="B434" s="217"/>
      <c r="C434" s="15"/>
      <c r="D434" s="195" t="s">
        <v>442</v>
      </c>
      <c r="E434" s="218" t="s">
        <v>3</v>
      </c>
      <c r="F434" s="219" t="s">
        <v>2261</v>
      </c>
      <c r="G434" s="15"/>
      <c r="H434" s="218" t="s">
        <v>3</v>
      </c>
      <c r="I434" s="220"/>
      <c r="J434" s="15"/>
      <c r="K434" s="15"/>
      <c r="L434" s="217"/>
      <c r="M434" s="221"/>
      <c r="N434" s="222"/>
      <c r="O434" s="222"/>
      <c r="P434" s="222"/>
      <c r="Q434" s="222"/>
      <c r="R434" s="222"/>
      <c r="S434" s="222"/>
      <c r="T434" s="223"/>
      <c r="U434" s="15"/>
      <c r="V434" s="15"/>
      <c r="W434" s="15"/>
      <c r="X434" s="15"/>
      <c r="Y434" s="15"/>
      <c r="Z434" s="15"/>
      <c r="AA434" s="15"/>
      <c r="AB434" s="15"/>
      <c r="AC434" s="15"/>
      <c r="AD434" s="15"/>
      <c r="AE434" s="15"/>
      <c r="AT434" s="218" t="s">
        <v>442</v>
      </c>
      <c r="AU434" s="218" t="s">
        <v>87</v>
      </c>
      <c r="AV434" s="15" t="s">
        <v>76</v>
      </c>
      <c r="AW434" s="15" t="s">
        <v>31</v>
      </c>
      <c r="AX434" s="15" t="s">
        <v>69</v>
      </c>
      <c r="AY434" s="218" t="s">
        <v>328</v>
      </c>
    </row>
    <row r="435" s="15" customFormat="1">
      <c r="A435" s="15"/>
      <c r="B435" s="217"/>
      <c r="C435" s="15"/>
      <c r="D435" s="195" t="s">
        <v>442</v>
      </c>
      <c r="E435" s="218" t="s">
        <v>3</v>
      </c>
      <c r="F435" s="219" t="s">
        <v>2063</v>
      </c>
      <c r="G435" s="15"/>
      <c r="H435" s="218" t="s">
        <v>3</v>
      </c>
      <c r="I435" s="220"/>
      <c r="J435" s="15"/>
      <c r="K435" s="15"/>
      <c r="L435" s="217"/>
      <c r="M435" s="221"/>
      <c r="N435" s="222"/>
      <c r="O435" s="222"/>
      <c r="P435" s="222"/>
      <c r="Q435" s="222"/>
      <c r="R435" s="222"/>
      <c r="S435" s="222"/>
      <c r="T435" s="223"/>
      <c r="U435" s="15"/>
      <c r="V435" s="15"/>
      <c r="W435" s="15"/>
      <c r="X435" s="15"/>
      <c r="Y435" s="15"/>
      <c r="Z435" s="15"/>
      <c r="AA435" s="15"/>
      <c r="AB435" s="15"/>
      <c r="AC435" s="15"/>
      <c r="AD435" s="15"/>
      <c r="AE435" s="15"/>
      <c r="AT435" s="218" t="s">
        <v>442</v>
      </c>
      <c r="AU435" s="218" t="s">
        <v>87</v>
      </c>
      <c r="AV435" s="15" t="s">
        <v>76</v>
      </c>
      <c r="AW435" s="15" t="s">
        <v>31</v>
      </c>
      <c r="AX435" s="15" t="s">
        <v>69</v>
      </c>
      <c r="AY435" s="218" t="s">
        <v>328</v>
      </c>
    </row>
    <row r="436" s="13" customFormat="1">
      <c r="A436" s="13"/>
      <c r="B436" s="201"/>
      <c r="C436" s="13"/>
      <c r="D436" s="195" t="s">
        <v>442</v>
      </c>
      <c r="E436" s="202" t="s">
        <v>3</v>
      </c>
      <c r="F436" s="203" t="s">
        <v>2262</v>
      </c>
      <c r="G436" s="13"/>
      <c r="H436" s="204">
        <v>1.8759999999999999</v>
      </c>
      <c r="I436" s="205"/>
      <c r="J436" s="13"/>
      <c r="K436" s="13"/>
      <c r="L436" s="201"/>
      <c r="M436" s="206"/>
      <c r="N436" s="207"/>
      <c r="O436" s="207"/>
      <c r="P436" s="207"/>
      <c r="Q436" s="207"/>
      <c r="R436" s="207"/>
      <c r="S436" s="207"/>
      <c r="T436" s="208"/>
      <c r="U436" s="13"/>
      <c r="V436" s="13"/>
      <c r="W436" s="13"/>
      <c r="X436" s="13"/>
      <c r="Y436" s="13"/>
      <c r="Z436" s="13"/>
      <c r="AA436" s="13"/>
      <c r="AB436" s="13"/>
      <c r="AC436" s="13"/>
      <c r="AD436" s="13"/>
      <c r="AE436" s="13"/>
      <c r="AT436" s="202" t="s">
        <v>442</v>
      </c>
      <c r="AU436" s="202" t="s">
        <v>87</v>
      </c>
      <c r="AV436" s="13" t="s">
        <v>79</v>
      </c>
      <c r="AW436" s="13" t="s">
        <v>31</v>
      </c>
      <c r="AX436" s="13" t="s">
        <v>69</v>
      </c>
      <c r="AY436" s="202" t="s">
        <v>328</v>
      </c>
    </row>
    <row r="437" s="13" customFormat="1">
      <c r="A437" s="13"/>
      <c r="B437" s="201"/>
      <c r="C437" s="13"/>
      <c r="D437" s="195" t="s">
        <v>442</v>
      </c>
      <c r="E437" s="202" t="s">
        <v>3</v>
      </c>
      <c r="F437" s="203" t="s">
        <v>2263</v>
      </c>
      <c r="G437" s="13"/>
      <c r="H437" s="204">
        <v>0.88600000000000001</v>
      </c>
      <c r="I437" s="205"/>
      <c r="J437" s="13"/>
      <c r="K437" s="13"/>
      <c r="L437" s="201"/>
      <c r="M437" s="206"/>
      <c r="N437" s="207"/>
      <c r="O437" s="207"/>
      <c r="P437" s="207"/>
      <c r="Q437" s="207"/>
      <c r="R437" s="207"/>
      <c r="S437" s="207"/>
      <c r="T437" s="208"/>
      <c r="U437" s="13"/>
      <c r="V437" s="13"/>
      <c r="W437" s="13"/>
      <c r="X437" s="13"/>
      <c r="Y437" s="13"/>
      <c r="Z437" s="13"/>
      <c r="AA437" s="13"/>
      <c r="AB437" s="13"/>
      <c r="AC437" s="13"/>
      <c r="AD437" s="13"/>
      <c r="AE437" s="13"/>
      <c r="AT437" s="202" t="s">
        <v>442</v>
      </c>
      <c r="AU437" s="202" t="s">
        <v>87</v>
      </c>
      <c r="AV437" s="13" t="s">
        <v>79</v>
      </c>
      <c r="AW437" s="13" t="s">
        <v>31</v>
      </c>
      <c r="AX437" s="13" t="s">
        <v>69</v>
      </c>
      <c r="AY437" s="202" t="s">
        <v>328</v>
      </c>
    </row>
    <row r="438" s="13" customFormat="1">
      <c r="A438" s="13"/>
      <c r="B438" s="201"/>
      <c r="C438" s="13"/>
      <c r="D438" s="195" t="s">
        <v>442</v>
      </c>
      <c r="E438" s="202" t="s">
        <v>3</v>
      </c>
      <c r="F438" s="203" t="s">
        <v>2264</v>
      </c>
      <c r="G438" s="13"/>
      <c r="H438" s="204">
        <v>1.103</v>
      </c>
      <c r="I438" s="205"/>
      <c r="J438" s="13"/>
      <c r="K438" s="13"/>
      <c r="L438" s="201"/>
      <c r="M438" s="206"/>
      <c r="N438" s="207"/>
      <c r="O438" s="207"/>
      <c r="P438" s="207"/>
      <c r="Q438" s="207"/>
      <c r="R438" s="207"/>
      <c r="S438" s="207"/>
      <c r="T438" s="208"/>
      <c r="U438" s="13"/>
      <c r="V438" s="13"/>
      <c r="W438" s="13"/>
      <c r="X438" s="13"/>
      <c r="Y438" s="13"/>
      <c r="Z438" s="13"/>
      <c r="AA438" s="13"/>
      <c r="AB438" s="13"/>
      <c r="AC438" s="13"/>
      <c r="AD438" s="13"/>
      <c r="AE438" s="13"/>
      <c r="AT438" s="202" t="s">
        <v>442</v>
      </c>
      <c r="AU438" s="202" t="s">
        <v>87</v>
      </c>
      <c r="AV438" s="13" t="s">
        <v>79</v>
      </c>
      <c r="AW438" s="13" t="s">
        <v>31</v>
      </c>
      <c r="AX438" s="13" t="s">
        <v>69</v>
      </c>
      <c r="AY438" s="202" t="s">
        <v>328</v>
      </c>
    </row>
    <row r="439" s="15" customFormat="1">
      <c r="A439" s="15"/>
      <c r="B439" s="217"/>
      <c r="C439" s="15"/>
      <c r="D439" s="195" t="s">
        <v>442</v>
      </c>
      <c r="E439" s="218" t="s">
        <v>3</v>
      </c>
      <c r="F439" s="219" t="s">
        <v>1942</v>
      </c>
      <c r="G439" s="15"/>
      <c r="H439" s="218" t="s">
        <v>3</v>
      </c>
      <c r="I439" s="220"/>
      <c r="J439" s="15"/>
      <c r="K439" s="15"/>
      <c r="L439" s="217"/>
      <c r="M439" s="221"/>
      <c r="N439" s="222"/>
      <c r="O439" s="222"/>
      <c r="P439" s="222"/>
      <c r="Q439" s="222"/>
      <c r="R439" s="222"/>
      <c r="S439" s="222"/>
      <c r="T439" s="223"/>
      <c r="U439" s="15"/>
      <c r="V439" s="15"/>
      <c r="W439" s="15"/>
      <c r="X439" s="15"/>
      <c r="Y439" s="15"/>
      <c r="Z439" s="15"/>
      <c r="AA439" s="15"/>
      <c r="AB439" s="15"/>
      <c r="AC439" s="15"/>
      <c r="AD439" s="15"/>
      <c r="AE439" s="15"/>
      <c r="AT439" s="218" t="s">
        <v>442</v>
      </c>
      <c r="AU439" s="218" t="s">
        <v>87</v>
      </c>
      <c r="AV439" s="15" t="s">
        <v>76</v>
      </c>
      <c r="AW439" s="15" t="s">
        <v>31</v>
      </c>
      <c r="AX439" s="15" t="s">
        <v>69</v>
      </c>
      <c r="AY439" s="218" t="s">
        <v>328</v>
      </c>
    </row>
    <row r="440" s="13" customFormat="1">
      <c r="A440" s="13"/>
      <c r="B440" s="201"/>
      <c r="C440" s="13"/>
      <c r="D440" s="195" t="s">
        <v>442</v>
      </c>
      <c r="E440" s="202" t="s">
        <v>3</v>
      </c>
      <c r="F440" s="203" t="s">
        <v>2265</v>
      </c>
      <c r="G440" s="13"/>
      <c r="H440" s="204">
        <v>2.1739999999999999</v>
      </c>
      <c r="I440" s="205"/>
      <c r="J440" s="13"/>
      <c r="K440" s="13"/>
      <c r="L440" s="201"/>
      <c r="M440" s="206"/>
      <c r="N440" s="207"/>
      <c r="O440" s="207"/>
      <c r="P440" s="207"/>
      <c r="Q440" s="207"/>
      <c r="R440" s="207"/>
      <c r="S440" s="207"/>
      <c r="T440" s="208"/>
      <c r="U440" s="13"/>
      <c r="V440" s="13"/>
      <c r="W440" s="13"/>
      <c r="X440" s="13"/>
      <c r="Y440" s="13"/>
      <c r="Z440" s="13"/>
      <c r="AA440" s="13"/>
      <c r="AB440" s="13"/>
      <c r="AC440" s="13"/>
      <c r="AD440" s="13"/>
      <c r="AE440" s="13"/>
      <c r="AT440" s="202" t="s">
        <v>442</v>
      </c>
      <c r="AU440" s="202" t="s">
        <v>87</v>
      </c>
      <c r="AV440" s="13" t="s">
        <v>79</v>
      </c>
      <c r="AW440" s="13" t="s">
        <v>31</v>
      </c>
      <c r="AX440" s="13" t="s">
        <v>69</v>
      </c>
      <c r="AY440" s="202" t="s">
        <v>328</v>
      </c>
    </row>
    <row r="441" s="13" customFormat="1">
      <c r="A441" s="13"/>
      <c r="B441" s="201"/>
      <c r="C441" s="13"/>
      <c r="D441" s="195" t="s">
        <v>442</v>
      </c>
      <c r="E441" s="202" t="s">
        <v>3</v>
      </c>
      <c r="F441" s="203" t="s">
        <v>2266</v>
      </c>
      <c r="G441" s="13"/>
      <c r="H441" s="204">
        <v>0.78600000000000003</v>
      </c>
      <c r="I441" s="205"/>
      <c r="J441" s="13"/>
      <c r="K441" s="13"/>
      <c r="L441" s="201"/>
      <c r="M441" s="206"/>
      <c r="N441" s="207"/>
      <c r="O441" s="207"/>
      <c r="P441" s="207"/>
      <c r="Q441" s="207"/>
      <c r="R441" s="207"/>
      <c r="S441" s="207"/>
      <c r="T441" s="208"/>
      <c r="U441" s="13"/>
      <c r="V441" s="13"/>
      <c r="W441" s="13"/>
      <c r="X441" s="13"/>
      <c r="Y441" s="13"/>
      <c r="Z441" s="13"/>
      <c r="AA441" s="13"/>
      <c r="AB441" s="13"/>
      <c r="AC441" s="13"/>
      <c r="AD441" s="13"/>
      <c r="AE441" s="13"/>
      <c r="AT441" s="202" t="s">
        <v>442</v>
      </c>
      <c r="AU441" s="202" t="s">
        <v>87</v>
      </c>
      <c r="AV441" s="13" t="s">
        <v>79</v>
      </c>
      <c r="AW441" s="13" t="s">
        <v>31</v>
      </c>
      <c r="AX441" s="13" t="s">
        <v>69</v>
      </c>
      <c r="AY441" s="202" t="s">
        <v>328</v>
      </c>
    </row>
    <row r="442" s="15" customFormat="1">
      <c r="A442" s="15"/>
      <c r="B442" s="217"/>
      <c r="C442" s="15"/>
      <c r="D442" s="195" t="s">
        <v>442</v>
      </c>
      <c r="E442" s="218" t="s">
        <v>3</v>
      </c>
      <c r="F442" s="219" t="s">
        <v>2161</v>
      </c>
      <c r="G442" s="15"/>
      <c r="H442" s="218" t="s">
        <v>3</v>
      </c>
      <c r="I442" s="220"/>
      <c r="J442" s="15"/>
      <c r="K442" s="15"/>
      <c r="L442" s="217"/>
      <c r="M442" s="221"/>
      <c r="N442" s="222"/>
      <c r="O442" s="222"/>
      <c r="P442" s="222"/>
      <c r="Q442" s="222"/>
      <c r="R442" s="222"/>
      <c r="S442" s="222"/>
      <c r="T442" s="223"/>
      <c r="U442" s="15"/>
      <c r="V442" s="15"/>
      <c r="W442" s="15"/>
      <c r="X442" s="15"/>
      <c r="Y442" s="15"/>
      <c r="Z442" s="15"/>
      <c r="AA442" s="15"/>
      <c r="AB442" s="15"/>
      <c r="AC442" s="15"/>
      <c r="AD442" s="15"/>
      <c r="AE442" s="15"/>
      <c r="AT442" s="218" t="s">
        <v>442</v>
      </c>
      <c r="AU442" s="218" t="s">
        <v>87</v>
      </c>
      <c r="AV442" s="15" t="s">
        <v>76</v>
      </c>
      <c r="AW442" s="15" t="s">
        <v>31</v>
      </c>
      <c r="AX442" s="15" t="s">
        <v>69</v>
      </c>
      <c r="AY442" s="218" t="s">
        <v>328</v>
      </c>
    </row>
    <row r="443" s="13" customFormat="1">
      <c r="A443" s="13"/>
      <c r="B443" s="201"/>
      <c r="C443" s="13"/>
      <c r="D443" s="195" t="s">
        <v>442</v>
      </c>
      <c r="E443" s="202" t="s">
        <v>3</v>
      </c>
      <c r="F443" s="203" t="s">
        <v>2267</v>
      </c>
      <c r="G443" s="13"/>
      <c r="H443" s="204">
        <v>1.2310000000000001</v>
      </c>
      <c r="I443" s="205"/>
      <c r="J443" s="13"/>
      <c r="K443" s="13"/>
      <c r="L443" s="201"/>
      <c r="M443" s="206"/>
      <c r="N443" s="207"/>
      <c r="O443" s="207"/>
      <c r="P443" s="207"/>
      <c r="Q443" s="207"/>
      <c r="R443" s="207"/>
      <c r="S443" s="207"/>
      <c r="T443" s="208"/>
      <c r="U443" s="13"/>
      <c r="V443" s="13"/>
      <c r="W443" s="13"/>
      <c r="X443" s="13"/>
      <c r="Y443" s="13"/>
      <c r="Z443" s="13"/>
      <c r="AA443" s="13"/>
      <c r="AB443" s="13"/>
      <c r="AC443" s="13"/>
      <c r="AD443" s="13"/>
      <c r="AE443" s="13"/>
      <c r="AT443" s="202" t="s">
        <v>442</v>
      </c>
      <c r="AU443" s="202" t="s">
        <v>87</v>
      </c>
      <c r="AV443" s="13" t="s">
        <v>79</v>
      </c>
      <c r="AW443" s="13" t="s">
        <v>31</v>
      </c>
      <c r="AX443" s="13" t="s">
        <v>69</v>
      </c>
      <c r="AY443" s="202" t="s">
        <v>328</v>
      </c>
    </row>
    <row r="444" s="13" customFormat="1">
      <c r="A444" s="13"/>
      <c r="B444" s="201"/>
      <c r="C444" s="13"/>
      <c r="D444" s="195" t="s">
        <v>442</v>
      </c>
      <c r="E444" s="202" t="s">
        <v>3</v>
      </c>
      <c r="F444" s="203" t="s">
        <v>2268</v>
      </c>
      <c r="G444" s="13"/>
      <c r="H444" s="204">
        <v>2</v>
      </c>
      <c r="I444" s="205"/>
      <c r="J444" s="13"/>
      <c r="K444" s="13"/>
      <c r="L444" s="201"/>
      <c r="M444" s="206"/>
      <c r="N444" s="207"/>
      <c r="O444" s="207"/>
      <c r="P444" s="207"/>
      <c r="Q444" s="207"/>
      <c r="R444" s="207"/>
      <c r="S444" s="207"/>
      <c r="T444" s="208"/>
      <c r="U444" s="13"/>
      <c r="V444" s="13"/>
      <c r="W444" s="13"/>
      <c r="X444" s="13"/>
      <c r="Y444" s="13"/>
      <c r="Z444" s="13"/>
      <c r="AA444" s="13"/>
      <c r="AB444" s="13"/>
      <c r="AC444" s="13"/>
      <c r="AD444" s="13"/>
      <c r="AE444" s="13"/>
      <c r="AT444" s="202" t="s">
        <v>442</v>
      </c>
      <c r="AU444" s="202" t="s">
        <v>87</v>
      </c>
      <c r="AV444" s="13" t="s">
        <v>79</v>
      </c>
      <c r="AW444" s="13" t="s">
        <v>31</v>
      </c>
      <c r="AX444" s="13" t="s">
        <v>69</v>
      </c>
      <c r="AY444" s="202" t="s">
        <v>328</v>
      </c>
    </row>
    <row r="445" s="14" customFormat="1">
      <c r="A445" s="14"/>
      <c r="B445" s="209"/>
      <c r="C445" s="14"/>
      <c r="D445" s="195" t="s">
        <v>442</v>
      </c>
      <c r="E445" s="210" t="s">
        <v>3</v>
      </c>
      <c r="F445" s="211" t="s">
        <v>452</v>
      </c>
      <c r="G445" s="14"/>
      <c r="H445" s="212">
        <v>10.055999999999999</v>
      </c>
      <c r="I445" s="213"/>
      <c r="J445" s="14"/>
      <c r="K445" s="14"/>
      <c r="L445" s="209"/>
      <c r="M445" s="214"/>
      <c r="N445" s="215"/>
      <c r="O445" s="215"/>
      <c r="P445" s="215"/>
      <c r="Q445" s="215"/>
      <c r="R445" s="215"/>
      <c r="S445" s="215"/>
      <c r="T445" s="216"/>
      <c r="U445" s="14"/>
      <c r="V445" s="14"/>
      <c r="W445" s="14"/>
      <c r="X445" s="14"/>
      <c r="Y445" s="14"/>
      <c r="Z445" s="14"/>
      <c r="AA445" s="14"/>
      <c r="AB445" s="14"/>
      <c r="AC445" s="14"/>
      <c r="AD445" s="14"/>
      <c r="AE445" s="14"/>
      <c r="AT445" s="210" t="s">
        <v>442</v>
      </c>
      <c r="AU445" s="210" t="s">
        <v>87</v>
      </c>
      <c r="AV445" s="14" t="s">
        <v>113</v>
      </c>
      <c r="AW445" s="14" t="s">
        <v>31</v>
      </c>
      <c r="AX445" s="14" t="s">
        <v>76</v>
      </c>
      <c r="AY445" s="210" t="s">
        <v>328</v>
      </c>
    </row>
    <row r="446" s="2" customFormat="1" ht="49.05" customHeight="1">
      <c r="A446" s="41"/>
      <c r="B446" s="176"/>
      <c r="C446" s="177" t="s">
        <v>817</v>
      </c>
      <c r="D446" s="177" t="s">
        <v>331</v>
      </c>
      <c r="E446" s="178" t="s">
        <v>2269</v>
      </c>
      <c r="F446" s="179" t="s">
        <v>2270</v>
      </c>
      <c r="G446" s="180" t="s">
        <v>439</v>
      </c>
      <c r="H446" s="181">
        <v>26.879999999999999</v>
      </c>
      <c r="I446" s="182"/>
      <c r="J446" s="183">
        <f>ROUND(I446*H446,2)</f>
        <v>0</v>
      </c>
      <c r="K446" s="179" t="s">
        <v>335</v>
      </c>
      <c r="L446" s="42"/>
      <c r="M446" s="184" t="s">
        <v>3</v>
      </c>
      <c r="N446" s="185" t="s">
        <v>40</v>
      </c>
      <c r="O446" s="75"/>
      <c r="P446" s="186">
        <f>O446*H446</f>
        <v>0</v>
      </c>
      <c r="Q446" s="186">
        <v>0</v>
      </c>
      <c r="R446" s="186">
        <f>Q446*H446</f>
        <v>0</v>
      </c>
      <c r="S446" s="186">
        <v>0.055</v>
      </c>
      <c r="T446" s="187">
        <f>S446*H446</f>
        <v>1.4783999999999999</v>
      </c>
      <c r="U446" s="41"/>
      <c r="V446" s="41"/>
      <c r="W446" s="41"/>
      <c r="X446" s="41"/>
      <c r="Y446" s="41"/>
      <c r="Z446" s="41"/>
      <c r="AA446" s="41"/>
      <c r="AB446" s="41"/>
      <c r="AC446" s="41"/>
      <c r="AD446" s="41"/>
      <c r="AE446" s="41"/>
      <c r="AR446" s="188" t="s">
        <v>532</v>
      </c>
      <c r="AT446" s="188" t="s">
        <v>331</v>
      </c>
      <c r="AU446" s="188" t="s">
        <v>87</v>
      </c>
      <c r="AY446" s="22" t="s">
        <v>328</v>
      </c>
      <c r="BE446" s="189">
        <f>IF(N446="základní",J446,0)</f>
        <v>0</v>
      </c>
      <c r="BF446" s="189">
        <f>IF(N446="snížená",J446,0)</f>
        <v>0</v>
      </c>
      <c r="BG446" s="189">
        <f>IF(N446="zákl. přenesená",J446,0)</f>
        <v>0</v>
      </c>
      <c r="BH446" s="189">
        <f>IF(N446="sníž. přenesená",J446,0)</f>
        <v>0</v>
      </c>
      <c r="BI446" s="189">
        <f>IF(N446="nulová",J446,0)</f>
        <v>0</v>
      </c>
      <c r="BJ446" s="22" t="s">
        <v>76</v>
      </c>
      <c r="BK446" s="189">
        <f>ROUND(I446*H446,2)</f>
        <v>0</v>
      </c>
      <c r="BL446" s="22" t="s">
        <v>532</v>
      </c>
      <c r="BM446" s="188" t="s">
        <v>2271</v>
      </c>
    </row>
    <row r="447" s="2" customFormat="1">
      <c r="A447" s="41"/>
      <c r="B447" s="42"/>
      <c r="C447" s="41"/>
      <c r="D447" s="190" t="s">
        <v>338</v>
      </c>
      <c r="E447" s="41"/>
      <c r="F447" s="191" t="s">
        <v>2272</v>
      </c>
      <c r="G447" s="41"/>
      <c r="H447" s="41"/>
      <c r="I447" s="192"/>
      <c r="J447" s="41"/>
      <c r="K447" s="41"/>
      <c r="L447" s="42"/>
      <c r="M447" s="193"/>
      <c r="N447" s="194"/>
      <c r="O447" s="75"/>
      <c r="P447" s="75"/>
      <c r="Q447" s="75"/>
      <c r="R447" s="75"/>
      <c r="S447" s="75"/>
      <c r="T447" s="76"/>
      <c r="U447" s="41"/>
      <c r="V447" s="41"/>
      <c r="W447" s="41"/>
      <c r="X447" s="41"/>
      <c r="Y447" s="41"/>
      <c r="Z447" s="41"/>
      <c r="AA447" s="41"/>
      <c r="AB447" s="41"/>
      <c r="AC447" s="41"/>
      <c r="AD447" s="41"/>
      <c r="AE447" s="41"/>
      <c r="AT447" s="22" t="s">
        <v>338</v>
      </c>
      <c r="AU447" s="22" t="s">
        <v>87</v>
      </c>
    </row>
    <row r="448" s="15" customFormat="1">
      <c r="A448" s="15"/>
      <c r="B448" s="217"/>
      <c r="C448" s="15"/>
      <c r="D448" s="195" t="s">
        <v>442</v>
      </c>
      <c r="E448" s="218" t="s">
        <v>3</v>
      </c>
      <c r="F448" s="219" t="s">
        <v>2273</v>
      </c>
      <c r="G448" s="15"/>
      <c r="H448" s="218" t="s">
        <v>3</v>
      </c>
      <c r="I448" s="220"/>
      <c r="J448" s="15"/>
      <c r="K448" s="15"/>
      <c r="L448" s="217"/>
      <c r="M448" s="221"/>
      <c r="N448" s="222"/>
      <c r="O448" s="222"/>
      <c r="P448" s="222"/>
      <c r="Q448" s="222"/>
      <c r="R448" s="222"/>
      <c r="S448" s="222"/>
      <c r="T448" s="223"/>
      <c r="U448" s="15"/>
      <c r="V448" s="15"/>
      <c r="W448" s="15"/>
      <c r="X448" s="15"/>
      <c r="Y448" s="15"/>
      <c r="Z448" s="15"/>
      <c r="AA448" s="15"/>
      <c r="AB448" s="15"/>
      <c r="AC448" s="15"/>
      <c r="AD448" s="15"/>
      <c r="AE448" s="15"/>
      <c r="AT448" s="218" t="s">
        <v>442</v>
      </c>
      <c r="AU448" s="218" t="s">
        <v>87</v>
      </c>
      <c r="AV448" s="15" t="s">
        <v>76</v>
      </c>
      <c r="AW448" s="15" t="s">
        <v>31</v>
      </c>
      <c r="AX448" s="15" t="s">
        <v>69</v>
      </c>
      <c r="AY448" s="218" t="s">
        <v>328</v>
      </c>
    </row>
    <row r="449" s="13" customFormat="1">
      <c r="A449" s="13"/>
      <c r="B449" s="201"/>
      <c r="C449" s="13"/>
      <c r="D449" s="195" t="s">
        <v>442</v>
      </c>
      <c r="E449" s="202" t="s">
        <v>3</v>
      </c>
      <c r="F449" s="203" t="s">
        <v>2274</v>
      </c>
      <c r="G449" s="13"/>
      <c r="H449" s="204">
        <v>26.879999999999999</v>
      </c>
      <c r="I449" s="205"/>
      <c r="J449" s="13"/>
      <c r="K449" s="13"/>
      <c r="L449" s="201"/>
      <c r="M449" s="206"/>
      <c r="N449" s="207"/>
      <c r="O449" s="207"/>
      <c r="P449" s="207"/>
      <c r="Q449" s="207"/>
      <c r="R449" s="207"/>
      <c r="S449" s="207"/>
      <c r="T449" s="208"/>
      <c r="U449" s="13"/>
      <c r="V449" s="13"/>
      <c r="W449" s="13"/>
      <c r="X449" s="13"/>
      <c r="Y449" s="13"/>
      <c r="Z449" s="13"/>
      <c r="AA449" s="13"/>
      <c r="AB449" s="13"/>
      <c r="AC449" s="13"/>
      <c r="AD449" s="13"/>
      <c r="AE449" s="13"/>
      <c r="AT449" s="202" t="s">
        <v>442</v>
      </c>
      <c r="AU449" s="202" t="s">
        <v>87</v>
      </c>
      <c r="AV449" s="13" t="s">
        <v>79</v>
      </c>
      <c r="AW449" s="13" t="s">
        <v>31</v>
      </c>
      <c r="AX449" s="13" t="s">
        <v>76</v>
      </c>
      <c r="AY449" s="202" t="s">
        <v>328</v>
      </c>
    </row>
    <row r="450" s="2" customFormat="1" ht="49.05" customHeight="1">
      <c r="A450" s="41"/>
      <c r="B450" s="176"/>
      <c r="C450" s="177" t="s">
        <v>821</v>
      </c>
      <c r="D450" s="177" t="s">
        <v>331</v>
      </c>
      <c r="E450" s="178" t="s">
        <v>2275</v>
      </c>
      <c r="F450" s="179" t="s">
        <v>2276</v>
      </c>
      <c r="G450" s="180" t="s">
        <v>476</v>
      </c>
      <c r="H450" s="181">
        <v>87.200000000000003</v>
      </c>
      <c r="I450" s="182"/>
      <c r="J450" s="183">
        <f>ROUND(I450*H450,2)</f>
        <v>0</v>
      </c>
      <c r="K450" s="179" t="s">
        <v>335</v>
      </c>
      <c r="L450" s="42"/>
      <c r="M450" s="184" t="s">
        <v>3</v>
      </c>
      <c r="N450" s="185" t="s">
        <v>40</v>
      </c>
      <c r="O450" s="75"/>
      <c r="P450" s="186">
        <f>O450*H450</f>
        <v>0</v>
      </c>
      <c r="Q450" s="186">
        <v>0</v>
      </c>
      <c r="R450" s="186">
        <f>Q450*H450</f>
        <v>0</v>
      </c>
      <c r="S450" s="186">
        <v>0.065000000000000002</v>
      </c>
      <c r="T450" s="187">
        <f>S450*H450</f>
        <v>5.6680000000000001</v>
      </c>
      <c r="U450" s="41"/>
      <c r="V450" s="41"/>
      <c r="W450" s="41"/>
      <c r="X450" s="41"/>
      <c r="Y450" s="41"/>
      <c r="Z450" s="41"/>
      <c r="AA450" s="41"/>
      <c r="AB450" s="41"/>
      <c r="AC450" s="41"/>
      <c r="AD450" s="41"/>
      <c r="AE450" s="41"/>
      <c r="AR450" s="188" t="s">
        <v>113</v>
      </c>
      <c r="AT450" s="188" t="s">
        <v>331</v>
      </c>
      <c r="AU450" s="188" t="s">
        <v>87</v>
      </c>
      <c r="AY450" s="22" t="s">
        <v>328</v>
      </c>
      <c r="BE450" s="189">
        <f>IF(N450="základní",J450,0)</f>
        <v>0</v>
      </c>
      <c r="BF450" s="189">
        <f>IF(N450="snížená",J450,0)</f>
        <v>0</v>
      </c>
      <c r="BG450" s="189">
        <f>IF(N450="zákl. přenesená",J450,0)</f>
        <v>0</v>
      </c>
      <c r="BH450" s="189">
        <f>IF(N450="sníž. přenesená",J450,0)</f>
        <v>0</v>
      </c>
      <c r="BI450" s="189">
        <f>IF(N450="nulová",J450,0)</f>
        <v>0</v>
      </c>
      <c r="BJ450" s="22" t="s">
        <v>76</v>
      </c>
      <c r="BK450" s="189">
        <f>ROUND(I450*H450,2)</f>
        <v>0</v>
      </c>
      <c r="BL450" s="22" t="s">
        <v>113</v>
      </c>
      <c r="BM450" s="188" t="s">
        <v>2277</v>
      </c>
    </row>
    <row r="451" s="2" customFormat="1">
      <c r="A451" s="41"/>
      <c r="B451" s="42"/>
      <c r="C451" s="41"/>
      <c r="D451" s="190" t="s">
        <v>338</v>
      </c>
      <c r="E451" s="41"/>
      <c r="F451" s="191" t="s">
        <v>2278</v>
      </c>
      <c r="G451" s="41"/>
      <c r="H451" s="41"/>
      <c r="I451" s="192"/>
      <c r="J451" s="41"/>
      <c r="K451" s="41"/>
      <c r="L451" s="42"/>
      <c r="M451" s="193"/>
      <c r="N451" s="194"/>
      <c r="O451" s="75"/>
      <c r="P451" s="75"/>
      <c r="Q451" s="75"/>
      <c r="R451" s="75"/>
      <c r="S451" s="75"/>
      <c r="T451" s="76"/>
      <c r="U451" s="41"/>
      <c r="V451" s="41"/>
      <c r="W451" s="41"/>
      <c r="X451" s="41"/>
      <c r="Y451" s="41"/>
      <c r="Z451" s="41"/>
      <c r="AA451" s="41"/>
      <c r="AB451" s="41"/>
      <c r="AC451" s="41"/>
      <c r="AD451" s="41"/>
      <c r="AE451" s="41"/>
      <c r="AT451" s="22" t="s">
        <v>338</v>
      </c>
      <c r="AU451" s="22" t="s">
        <v>87</v>
      </c>
    </row>
    <row r="452" s="15" customFormat="1">
      <c r="A452" s="15"/>
      <c r="B452" s="217"/>
      <c r="C452" s="15"/>
      <c r="D452" s="195" t="s">
        <v>442</v>
      </c>
      <c r="E452" s="218" t="s">
        <v>3</v>
      </c>
      <c r="F452" s="219" t="s">
        <v>2063</v>
      </c>
      <c r="G452" s="15"/>
      <c r="H452" s="218" t="s">
        <v>3</v>
      </c>
      <c r="I452" s="220"/>
      <c r="J452" s="15"/>
      <c r="K452" s="15"/>
      <c r="L452" s="217"/>
      <c r="M452" s="221"/>
      <c r="N452" s="222"/>
      <c r="O452" s="222"/>
      <c r="P452" s="222"/>
      <c r="Q452" s="222"/>
      <c r="R452" s="222"/>
      <c r="S452" s="222"/>
      <c r="T452" s="223"/>
      <c r="U452" s="15"/>
      <c r="V452" s="15"/>
      <c r="W452" s="15"/>
      <c r="X452" s="15"/>
      <c r="Y452" s="15"/>
      <c r="Z452" s="15"/>
      <c r="AA452" s="15"/>
      <c r="AB452" s="15"/>
      <c r="AC452" s="15"/>
      <c r="AD452" s="15"/>
      <c r="AE452" s="15"/>
      <c r="AT452" s="218" t="s">
        <v>442</v>
      </c>
      <c r="AU452" s="218" t="s">
        <v>87</v>
      </c>
      <c r="AV452" s="15" t="s">
        <v>76</v>
      </c>
      <c r="AW452" s="15" t="s">
        <v>31</v>
      </c>
      <c r="AX452" s="15" t="s">
        <v>69</v>
      </c>
      <c r="AY452" s="218" t="s">
        <v>328</v>
      </c>
    </row>
    <row r="453" s="13" customFormat="1">
      <c r="A453" s="13"/>
      <c r="B453" s="201"/>
      <c r="C453" s="13"/>
      <c r="D453" s="195" t="s">
        <v>442</v>
      </c>
      <c r="E453" s="202" t="s">
        <v>3</v>
      </c>
      <c r="F453" s="203" t="s">
        <v>2279</v>
      </c>
      <c r="G453" s="13"/>
      <c r="H453" s="204">
        <v>23.399999999999999</v>
      </c>
      <c r="I453" s="205"/>
      <c r="J453" s="13"/>
      <c r="K453" s="13"/>
      <c r="L453" s="201"/>
      <c r="M453" s="206"/>
      <c r="N453" s="207"/>
      <c r="O453" s="207"/>
      <c r="P453" s="207"/>
      <c r="Q453" s="207"/>
      <c r="R453" s="207"/>
      <c r="S453" s="207"/>
      <c r="T453" s="208"/>
      <c r="U453" s="13"/>
      <c r="V453" s="13"/>
      <c r="W453" s="13"/>
      <c r="X453" s="13"/>
      <c r="Y453" s="13"/>
      <c r="Z453" s="13"/>
      <c r="AA453" s="13"/>
      <c r="AB453" s="13"/>
      <c r="AC453" s="13"/>
      <c r="AD453" s="13"/>
      <c r="AE453" s="13"/>
      <c r="AT453" s="202" t="s">
        <v>442</v>
      </c>
      <c r="AU453" s="202" t="s">
        <v>87</v>
      </c>
      <c r="AV453" s="13" t="s">
        <v>79</v>
      </c>
      <c r="AW453" s="13" t="s">
        <v>31</v>
      </c>
      <c r="AX453" s="13" t="s">
        <v>69</v>
      </c>
      <c r="AY453" s="202" t="s">
        <v>328</v>
      </c>
    </row>
    <row r="454" s="13" customFormat="1">
      <c r="A454" s="13"/>
      <c r="B454" s="201"/>
      <c r="C454" s="13"/>
      <c r="D454" s="195" t="s">
        <v>442</v>
      </c>
      <c r="E454" s="202" t="s">
        <v>3</v>
      </c>
      <c r="F454" s="203" t="s">
        <v>2280</v>
      </c>
      <c r="G454" s="13"/>
      <c r="H454" s="204">
        <v>15</v>
      </c>
      <c r="I454" s="205"/>
      <c r="J454" s="13"/>
      <c r="K454" s="13"/>
      <c r="L454" s="201"/>
      <c r="M454" s="206"/>
      <c r="N454" s="207"/>
      <c r="O454" s="207"/>
      <c r="P454" s="207"/>
      <c r="Q454" s="207"/>
      <c r="R454" s="207"/>
      <c r="S454" s="207"/>
      <c r="T454" s="208"/>
      <c r="U454" s="13"/>
      <c r="V454" s="13"/>
      <c r="W454" s="13"/>
      <c r="X454" s="13"/>
      <c r="Y454" s="13"/>
      <c r="Z454" s="13"/>
      <c r="AA454" s="13"/>
      <c r="AB454" s="13"/>
      <c r="AC454" s="13"/>
      <c r="AD454" s="13"/>
      <c r="AE454" s="13"/>
      <c r="AT454" s="202" t="s">
        <v>442</v>
      </c>
      <c r="AU454" s="202" t="s">
        <v>87</v>
      </c>
      <c r="AV454" s="13" t="s">
        <v>79</v>
      </c>
      <c r="AW454" s="13" t="s">
        <v>31</v>
      </c>
      <c r="AX454" s="13" t="s">
        <v>69</v>
      </c>
      <c r="AY454" s="202" t="s">
        <v>328</v>
      </c>
    </row>
    <row r="455" s="13" customFormat="1">
      <c r="A455" s="13"/>
      <c r="B455" s="201"/>
      <c r="C455" s="13"/>
      <c r="D455" s="195" t="s">
        <v>442</v>
      </c>
      <c r="E455" s="202" t="s">
        <v>3</v>
      </c>
      <c r="F455" s="203" t="s">
        <v>2281</v>
      </c>
      <c r="G455" s="13"/>
      <c r="H455" s="204">
        <v>4.5</v>
      </c>
      <c r="I455" s="205"/>
      <c r="J455" s="13"/>
      <c r="K455" s="13"/>
      <c r="L455" s="201"/>
      <c r="M455" s="206"/>
      <c r="N455" s="207"/>
      <c r="O455" s="207"/>
      <c r="P455" s="207"/>
      <c r="Q455" s="207"/>
      <c r="R455" s="207"/>
      <c r="S455" s="207"/>
      <c r="T455" s="208"/>
      <c r="U455" s="13"/>
      <c r="V455" s="13"/>
      <c r="W455" s="13"/>
      <c r="X455" s="13"/>
      <c r="Y455" s="13"/>
      <c r="Z455" s="13"/>
      <c r="AA455" s="13"/>
      <c r="AB455" s="13"/>
      <c r="AC455" s="13"/>
      <c r="AD455" s="13"/>
      <c r="AE455" s="13"/>
      <c r="AT455" s="202" t="s">
        <v>442</v>
      </c>
      <c r="AU455" s="202" t="s">
        <v>87</v>
      </c>
      <c r="AV455" s="13" t="s">
        <v>79</v>
      </c>
      <c r="AW455" s="13" t="s">
        <v>31</v>
      </c>
      <c r="AX455" s="13" t="s">
        <v>69</v>
      </c>
      <c r="AY455" s="202" t="s">
        <v>328</v>
      </c>
    </row>
    <row r="456" s="13" customFormat="1">
      <c r="A456" s="13"/>
      <c r="B456" s="201"/>
      <c r="C456" s="13"/>
      <c r="D456" s="195" t="s">
        <v>442</v>
      </c>
      <c r="E456" s="202" t="s">
        <v>3</v>
      </c>
      <c r="F456" s="203" t="s">
        <v>2282</v>
      </c>
      <c r="G456" s="13"/>
      <c r="H456" s="204">
        <v>3</v>
      </c>
      <c r="I456" s="205"/>
      <c r="J456" s="13"/>
      <c r="K456" s="13"/>
      <c r="L456" s="201"/>
      <c r="M456" s="206"/>
      <c r="N456" s="207"/>
      <c r="O456" s="207"/>
      <c r="P456" s="207"/>
      <c r="Q456" s="207"/>
      <c r="R456" s="207"/>
      <c r="S456" s="207"/>
      <c r="T456" s="208"/>
      <c r="U456" s="13"/>
      <c r="V456" s="13"/>
      <c r="W456" s="13"/>
      <c r="X456" s="13"/>
      <c r="Y456" s="13"/>
      <c r="Z456" s="13"/>
      <c r="AA456" s="13"/>
      <c r="AB456" s="13"/>
      <c r="AC456" s="13"/>
      <c r="AD456" s="13"/>
      <c r="AE456" s="13"/>
      <c r="AT456" s="202" t="s">
        <v>442</v>
      </c>
      <c r="AU456" s="202" t="s">
        <v>87</v>
      </c>
      <c r="AV456" s="13" t="s">
        <v>79</v>
      </c>
      <c r="AW456" s="13" t="s">
        <v>31</v>
      </c>
      <c r="AX456" s="13" t="s">
        <v>69</v>
      </c>
      <c r="AY456" s="202" t="s">
        <v>328</v>
      </c>
    </row>
    <row r="457" s="13" customFormat="1">
      <c r="A457" s="13"/>
      <c r="B457" s="201"/>
      <c r="C457" s="13"/>
      <c r="D457" s="195" t="s">
        <v>442</v>
      </c>
      <c r="E457" s="202" t="s">
        <v>3</v>
      </c>
      <c r="F457" s="203" t="s">
        <v>2281</v>
      </c>
      <c r="G457" s="13"/>
      <c r="H457" s="204">
        <v>4.5</v>
      </c>
      <c r="I457" s="205"/>
      <c r="J457" s="13"/>
      <c r="K457" s="13"/>
      <c r="L457" s="201"/>
      <c r="M457" s="206"/>
      <c r="N457" s="207"/>
      <c r="O457" s="207"/>
      <c r="P457" s="207"/>
      <c r="Q457" s="207"/>
      <c r="R457" s="207"/>
      <c r="S457" s="207"/>
      <c r="T457" s="208"/>
      <c r="U457" s="13"/>
      <c r="V457" s="13"/>
      <c r="W457" s="13"/>
      <c r="X457" s="13"/>
      <c r="Y457" s="13"/>
      <c r="Z457" s="13"/>
      <c r="AA457" s="13"/>
      <c r="AB457" s="13"/>
      <c r="AC457" s="13"/>
      <c r="AD457" s="13"/>
      <c r="AE457" s="13"/>
      <c r="AT457" s="202" t="s">
        <v>442</v>
      </c>
      <c r="AU457" s="202" t="s">
        <v>87</v>
      </c>
      <c r="AV457" s="13" t="s">
        <v>79</v>
      </c>
      <c r="AW457" s="13" t="s">
        <v>31</v>
      </c>
      <c r="AX457" s="13" t="s">
        <v>69</v>
      </c>
      <c r="AY457" s="202" t="s">
        <v>328</v>
      </c>
    </row>
    <row r="458" s="13" customFormat="1">
      <c r="A458" s="13"/>
      <c r="B458" s="201"/>
      <c r="C458" s="13"/>
      <c r="D458" s="195" t="s">
        <v>442</v>
      </c>
      <c r="E458" s="202" t="s">
        <v>3</v>
      </c>
      <c r="F458" s="203" t="s">
        <v>2283</v>
      </c>
      <c r="G458" s="13"/>
      <c r="H458" s="204">
        <v>6.4000000000000004</v>
      </c>
      <c r="I458" s="205"/>
      <c r="J458" s="13"/>
      <c r="K458" s="13"/>
      <c r="L458" s="201"/>
      <c r="M458" s="206"/>
      <c r="N458" s="207"/>
      <c r="O458" s="207"/>
      <c r="P458" s="207"/>
      <c r="Q458" s="207"/>
      <c r="R458" s="207"/>
      <c r="S458" s="207"/>
      <c r="T458" s="208"/>
      <c r="U458" s="13"/>
      <c r="V458" s="13"/>
      <c r="W458" s="13"/>
      <c r="X458" s="13"/>
      <c r="Y458" s="13"/>
      <c r="Z458" s="13"/>
      <c r="AA458" s="13"/>
      <c r="AB458" s="13"/>
      <c r="AC458" s="13"/>
      <c r="AD458" s="13"/>
      <c r="AE458" s="13"/>
      <c r="AT458" s="202" t="s">
        <v>442</v>
      </c>
      <c r="AU458" s="202" t="s">
        <v>87</v>
      </c>
      <c r="AV458" s="13" t="s">
        <v>79</v>
      </c>
      <c r="AW458" s="13" t="s">
        <v>31</v>
      </c>
      <c r="AX458" s="13" t="s">
        <v>69</v>
      </c>
      <c r="AY458" s="202" t="s">
        <v>328</v>
      </c>
    </row>
    <row r="459" s="15" customFormat="1">
      <c r="A459" s="15"/>
      <c r="B459" s="217"/>
      <c r="C459" s="15"/>
      <c r="D459" s="195" t="s">
        <v>442</v>
      </c>
      <c r="E459" s="218" t="s">
        <v>3</v>
      </c>
      <c r="F459" s="219" t="s">
        <v>1942</v>
      </c>
      <c r="G459" s="15"/>
      <c r="H459" s="218" t="s">
        <v>3</v>
      </c>
      <c r="I459" s="220"/>
      <c r="J459" s="15"/>
      <c r="K459" s="15"/>
      <c r="L459" s="217"/>
      <c r="M459" s="221"/>
      <c r="N459" s="222"/>
      <c r="O459" s="222"/>
      <c r="P459" s="222"/>
      <c r="Q459" s="222"/>
      <c r="R459" s="222"/>
      <c r="S459" s="222"/>
      <c r="T459" s="223"/>
      <c r="U459" s="15"/>
      <c r="V459" s="15"/>
      <c r="W459" s="15"/>
      <c r="X459" s="15"/>
      <c r="Y459" s="15"/>
      <c r="Z459" s="15"/>
      <c r="AA459" s="15"/>
      <c r="AB459" s="15"/>
      <c r="AC459" s="15"/>
      <c r="AD459" s="15"/>
      <c r="AE459" s="15"/>
      <c r="AT459" s="218" t="s">
        <v>442</v>
      </c>
      <c r="AU459" s="218" t="s">
        <v>87</v>
      </c>
      <c r="AV459" s="15" t="s">
        <v>76</v>
      </c>
      <c r="AW459" s="15" t="s">
        <v>31</v>
      </c>
      <c r="AX459" s="15" t="s">
        <v>69</v>
      </c>
      <c r="AY459" s="218" t="s">
        <v>328</v>
      </c>
    </row>
    <row r="460" s="13" customFormat="1">
      <c r="A460" s="13"/>
      <c r="B460" s="201"/>
      <c r="C460" s="13"/>
      <c r="D460" s="195" t="s">
        <v>442</v>
      </c>
      <c r="E460" s="202" t="s">
        <v>3</v>
      </c>
      <c r="F460" s="203" t="s">
        <v>2284</v>
      </c>
      <c r="G460" s="13"/>
      <c r="H460" s="204">
        <v>18</v>
      </c>
      <c r="I460" s="205"/>
      <c r="J460" s="13"/>
      <c r="K460" s="13"/>
      <c r="L460" s="201"/>
      <c r="M460" s="206"/>
      <c r="N460" s="207"/>
      <c r="O460" s="207"/>
      <c r="P460" s="207"/>
      <c r="Q460" s="207"/>
      <c r="R460" s="207"/>
      <c r="S460" s="207"/>
      <c r="T460" s="208"/>
      <c r="U460" s="13"/>
      <c r="V460" s="13"/>
      <c r="W460" s="13"/>
      <c r="X460" s="13"/>
      <c r="Y460" s="13"/>
      <c r="Z460" s="13"/>
      <c r="AA460" s="13"/>
      <c r="AB460" s="13"/>
      <c r="AC460" s="13"/>
      <c r="AD460" s="13"/>
      <c r="AE460" s="13"/>
      <c r="AT460" s="202" t="s">
        <v>442</v>
      </c>
      <c r="AU460" s="202" t="s">
        <v>87</v>
      </c>
      <c r="AV460" s="13" t="s">
        <v>79</v>
      </c>
      <c r="AW460" s="13" t="s">
        <v>31</v>
      </c>
      <c r="AX460" s="13" t="s">
        <v>69</v>
      </c>
      <c r="AY460" s="202" t="s">
        <v>328</v>
      </c>
    </row>
    <row r="461" s="13" customFormat="1">
      <c r="A461" s="13"/>
      <c r="B461" s="201"/>
      <c r="C461" s="13"/>
      <c r="D461" s="195" t="s">
        <v>442</v>
      </c>
      <c r="E461" s="202" t="s">
        <v>3</v>
      </c>
      <c r="F461" s="203" t="s">
        <v>2283</v>
      </c>
      <c r="G461" s="13"/>
      <c r="H461" s="204">
        <v>6.4000000000000004</v>
      </c>
      <c r="I461" s="205"/>
      <c r="J461" s="13"/>
      <c r="K461" s="13"/>
      <c r="L461" s="201"/>
      <c r="M461" s="206"/>
      <c r="N461" s="207"/>
      <c r="O461" s="207"/>
      <c r="P461" s="207"/>
      <c r="Q461" s="207"/>
      <c r="R461" s="207"/>
      <c r="S461" s="207"/>
      <c r="T461" s="208"/>
      <c r="U461" s="13"/>
      <c r="V461" s="13"/>
      <c r="W461" s="13"/>
      <c r="X461" s="13"/>
      <c r="Y461" s="13"/>
      <c r="Z461" s="13"/>
      <c r="AA461" s="13"/>
      <c r="AB461" s="13"/>
      <c r="AC461" s="13"/>
      <c r="AD461" s="13"/>
      <c r="AE461" s="13"/>
      <c r="AT461" s="202" t="s">
        <v>442</v>
      </c>
      <c r="AU461" s="202" t="s">
        <v>87</v>
      </c>
      <c r="AV461" s="13" t="s">
        <v>79</v>
      </c>
      <c r="AW461" s="13" t="s">
        <v>31</v>
      </c>
      <c r="AX461" s="13" t="s">
        <v>69</v>
      </c>
      <c r="AY461" s="202" t="s">
        <v>328</v>
      </c>
    </row>
    <row r="462" s="13" customFormat="1">
      <c r="A462" s="13"/>
      <c r="B462" s="201"/>
      <c r="C462" s="13"/>
      <c r="D462" s="195" t="s">
        <v>442</v>
      </c>
      <c r="E462" s="202" t="s">
        <v>3</v>
      </c>
      <c r="F462" s="203" t="s">
        <v>2285</v>
      </c>
      <c r="G462" s="13"/>
      <c r="H462" s="204">
        <v>6</v>
      </c>
      <c r="I462" s="205"/>
      <c r="J462" s="13"/>
      <c r="K462" s="13"/>
      <c r="L462" s="201"/>
      <c r="M462" s="206"/>
      <c r="N462" s="207"/>
      <c r="O462" s="207"/>
      <c r="P462" s="207"/>
      <c r="Q462" s="207"/>
      <c r="R462" s="207"/>
      <c r="S462" s="207"/>
      <c r="T462" s="208"/>
      <c r="U462" s="13"/>
      <c r="V462" s="13"/>
      <c r="W462" s="13"/>
      <c r="X462" s="13"/>
      <c r="Y462" s="13"/>
      <c r="Z462" s="13"/>
      <c r="AA462" s="13"/>
      <c r="AB462" s="13"/>
      <c r="AC462" s="13"/>
      <c r="AD462" s="13"/>
      <c r="AE462" s="13"/>
      <c r="AT462" s="202" t="s">
        <v>442</v>
      </c>
      <c r="AU462" s="202" t="s">
        <v>87</v>
      </c>
      <c r="AV462" s="13" t="s">
        <v>79</v>
      </c>
      <c r="AW462" s="13" t="s">
        <v>31</v>
      </c>
      <c r="AX462" s="13" t="s">
        <v>69</v>
      </c>
      <c r="AY462" s="202" t="s">
        <v>328</v>
      </c>
    </row>
    <row r="463" s="14" customFormat="1">
      <c r="A463" s="14"/>
      <c r="B463" s="209"/>
      <c r="C463" s="14"/>
      <c r="D463" s="195" t="s">
        <v>442</v>
      </c>
      <c r="E463" s="210" t="s">
        <v>3</v>
      </c>
      <c r="F463" s="211" t="s">
        <v>452</v>
      </c>
      <c r="G463" s="14"/>
      <c r="H463" s="212">
        <v>87.200000000000003</v>
      </c>
      <c r="I463" s="213"/>
      <c r="J463" s="14"/>
      <c r="K463" s="14"/>
      <c r="L463" s="209"/>
      <c r="M463" s="214"/>
      <c r="N463" s="215"/>
      <c r="O463" s="215"/>
      <c r="P463" s="215"/>
      <c r="Q463" s="215"/>
      <c r="R463" s="215"/>
      <c r="S463" s="215"/>
      <c r="T463" s="216"/>
      <c r="U463" s="14"/>
      <c r="V463" s="14"/>
      <c r="W463" s="14"/>
      <c r="X463" s="14"/>
      <c r="Y463" s="14"/>
      <c r="Z463" s="14"/>
      <c r="AA463" s="14"/>
      <c r="AB463" s="14"/>
      <c r="AC463" s="14"/>
      <c r="AD463" s="14"/>
      <c r="AE463" s="14"/>
      <c r="AT463" s="210" t="s">
        <v>442</v>
      </c>
      <c r="AU463" s="210" t="s">
        <v>87</v>
      </c>
      <c r="AV463" s="14" t="s">
        <v>113</v>
      </c>
      <c r="AW463" s="14" t="s">
        <v>31</v>
      </c>
      <c r="AX463" s="14" t="s">
        <v>76</v>
      </c>
      <c r="AY463" s="210" t="s">
        <v>328</v>
      </c>
    </row>
    <row r="464" s="2" customFormat="1" ht="37.8" customHeight="1">
      <c r="A464" s="41"/>
      <c r="B464" s="176"/>
      <c r="C464" s="177" t="s">
        <v>825</v>
      </c>
      <c r="D464" s="177" t="s">
        <v>331</v>
      </c>
      <c r="E464" s="178" t="s">
        <v>2286</v>
      </c>
      <c r="F464" s="179" t="s">
        <v>2287</v>
      </c>
      <c r="G464" s="180" t="s">
        <v>574</v>
      </c>
      <c r="H464" s="181">
        <v>12</v>
      </c>
      <c r="I464" s="182"/>
      <c r="J464" s="183">
        <f>ROUND(I464*H464,2)</f>
        <v>0</v>
      </c>
      <c r="K464" s="179" t="s">
        <v>335</v>
      </c>
      <c r="L464" s="42"/>
      <c r="M464" s="184" t="s">
        <v>3</v>
      </c>
      <c r="N464" s="185" t="s">
        <v>40</v>
      </c>
      <c r="O464" s="75"/>
      <c r="P464" s="186">
        <f>O464*H464</f>
        <v>0</v>
      </c>
      <c r="Q464" s="186">
        <v>0</v>
      </c>
      <c r="R464" s="186">
        <f>Q464*H464</f>
        <v>0</v>
      </c>
      <c r="S464" s="186">
        <v>0.031</v>
      </c>
      <c r="T464" s="187">
        <f>S464*H464</f>
        <v>0.372</v>
      </c>
      <c r="U464" s="41"/>
      <c r="V464" s="41"/>
      <c r="W464" s="41"/>
      <c r="X464" s="41"/>
      <c r="Y464" s="41"/>
      <c r="Z464" s="41"/>
      <c r="AA464" s="41"/>
      <c r="AB464" s="41"/>
      <c r="AC464" s="41"/>
      <c r="AD464" s="41"/>
      <c r="AE464" s="41"/>
      <c r="AR464" s="188" t="s">
        <v>113</v>
      </c>
      <c r="AT464" s="188" t="s">
        <v>331</v>
      </c>
      <c r="AU464" s="188" t="s">
        <v>87</v>
      </c>
      <c r="AY464" s="22" t="s">
        <v>328</v>
      </c>
      <c r="BE464" s="189">
        <f>IF(N464="základní",J464,0)</f>
        <v>0</v>
      </c>
      <c r="BF464" s="189">
        <f>IF(N464="snížená",J464,0)</f>
        <v>0</v>
      </c>
      <c r="BG464" s="189">
        <f>IF(N464="zákl. přenesená",J464,0)</f>
        <v>0</v>
      </c>
      <c r="BH464" s="189">
        <f>IF(N464="sníž. přenesená",J464,0)</f>
        <v>0</v>
      </c>
      <c r="BI464" s="189">
        <f>IF(N464="nulová",J464,0)</f>
        <v>0</v>
      </c>
      <c r="BJ464" s="22" t="s">
        <v>76</v>
      </c>
      <c r="BK464" s="189">
        <f>ROUND(I464*H464,2)</f>
        <v>0</v>
      </c>
      <c r="BL464" s="22" t="s">
        <v>113</v>
      </c>
      <c r="BM464" s="188" t="s">
        <v>2288</v>
      </c>
    </row>
    <row r="465" s="2" customFormat="1">
      <c r="A465" s="41"/>
      <c r="B465" s="42"/>
      <c r="C465" s="41"/>
      <c r="D465" s="190" t="s">
        <v>338</v>
      </c>
      <c r="E465" s="41"/>
      <c r="F465" s="191" t="s">
        <v>2289</v>
      </c>
      <c r="G465" s="41"/>
      <c r="H465" s="41"/>
      <c r="I465" s="192"/>
      <c r="J465" s="41"/>
      <c r="K465" s="41"/>
      <c r="L465" s="42"/>
      <c r="M465" s="193"/>
      <c r="N465" s="194"/>
      <c r="O465" s="75"/>
      <c r="P465" s="75"/>
      <c r="Q465" s="75"/>
      <c r="R465" s="75"/>
      <c r="S465" s="75"/>
      <c r="T465" s="76"/>
      <c r="U465" s="41"/>
      <c r="V465" s="41"/>
      <c r="W465" s="41"/>
      <c r="X465" s="41"/>
      <c r="Y465" s="41"/>
      <c r="Z465" s="41"/>
      <c r="AA465" s="41"/>
      <c r="AB465" s="41"/>
      <c r="AC465" s="41"/>
      <c r="AD465" s="41"/>
      <c r="AE465" s="41"/>
      <c r="AT465" s="22" t="s">
        <v>338</v>
      </c>
      <c r="AU465" s="22" t="s">
        <v>87</v>
      </c>
    </row>
    <row r="466" s="13" customFormat="1">
      <c r="A466" s="13"/>
      <c r="B466" s="201"/>
      <c r="C466" s="13"/>
      <c r="D466" s="195" t="s">
        <v>442</v>
      </c>
      <c r="E466" s="202" t="s">
        <v>3</v>
      </c>
      <c r="F466" s="203" t="s">
        <v>2290</v>
      </c>
      <c r="G466" s="13"/>
      <c r="H466" s="204">
        <v>12</v>
      </c>
      <c r="I466" s="205"/>
      <c r="J466" s="13"/>
      <c r="K466" s="13"/>
      <c r="L466" s="201"/>
      <c r="M466" s="206"/>
      <c r="N466" s="207"/>
      <c r="O466" s="207"/>
      <c r="P466" s="207"/>
      <c r="Q466" s="207"/>
      <c r="R466" s="207"/>
      <c r="S466" s="207"/>
      <c r="T466" s="208"/>
      <c r="U466" s="13"/>
      <c r="V466" s="13"/>
      <c r="W466" s="13"/>
      <c r="X466" s="13"/>
      <c r="Y466" s="13"/>
      <c r="Z466" s="13"/>
      <c r="AA466" s="13"/>
      <c r="AB466" s="13"/>
      <c r="AC466" s="13"/>
      <c r="AD466" s="13"/>
      <c r="AE466" s="13"/>
      <c r="AT466" s="202" t="s">
        <v>442</v>
      </c>
      <c r="AU466" s="202" t="s">
        <v>87</v>
      </c>
      <c r="AV466" s="13" t="s">
        <v>79</v>
      </c>
      <c r="AW466" s="13" t="s">
        <v>31</v>
      </c>
      <c r="AX466" s="13" t="s">
        <v>76</v>
      </c>
      <c r="AY466" s="202" t="s">
        <v>328</v>
      </c>
    </row>
    <row r="467" s="2" customFormat="1" ht="37.8" customHeight="1">
      <c r="A467" s="41"/>
      <c r="B467" s="176"/>
      <c r="C467" s="177" t="s">
        <v>830</v>
      </c>
      <c r="D467" s="177" t="s">
        <v>331</v>
      </c>
      <c r="E467" s="178" t="s">
        <v>2291</v>
      </c>
      <c r="F467" s="179" t="s">
        <v>2292</v>
      </c>
      <c r="G467" s="180" t="s">
        <v>476</v>
      </c>
      <c r="H467" s="181">
        <v>7.7999999999999998</v>
      </c>
      <c r="I467" s="182"/>
      <c r="J467" s="183">
        <f>ROUND(I467*H467,2)</f>
        <v>0</v>
      </c>
      <c r="K467" s="179" t="s">
        <v>335</v>
      </c>
      <c r="L467" s="42"/>
      <c r="M467" s="184" t="s">
        <v>3</v>
      </c>
      <c r="N467" s="185" t="s">
        <v>40</v>
      </c>
      <c r="O467" s="75"/>
      <c r="P467" s="186">
        <f>O467*H467</f>
        <v>0</v>
      </c>
      <c r="Q467" s="186">
        <v>0.047350000000000003</v>
      </c>
      <c r="R467" s="186">
        <f>Q467*H467</f>
        <v>0.36932999999999999</v>
      </c>
      <c r="S467" s="186">
        <v>0</v>
      </c>
      <c r="T467" s="187">
        <f>S467*H467</f>
        <v>0</v>
      </c>
      <c r="U467" s="41"/>
      <c r="V467" s="41"/>
      <c r="W467" s="41"/>
      <c r="X467" s="41"/>
      <c r="Y467" s="41"/>
      <c r="Z467" s="41"/>
      <c r="AA467" s="41"/>
      <c r="AB467" s="41"/>
      <c r="AC467" s="41"/>
      <c r="AD467" s="41"/>
      <c r="AE467" s="41"/>
      <c r="AR467" s="188" t="s">
        <v>113</v>
      </c>
      <c r="AT467" s="188" t="s">
        <v>331</v>
      </c>
      <c r="AU467" s="188" t="s">
        <v>87</v>
      </c>
      <c r="AY467" s="22" t="s">
        <v>328</v>
      </c>
      <c r="BE467" s="189">
        <f>IF(N467="základní",J467,0)</f>
        <v>0</v>
      </c>
      <c r="BF467" s="189">
        <f>IF(N467="snížená",J467,0)</f>
        <v>0</v>
      </c>
      <c r="BG467" s="189">
        <f>IF(N467="zákl. přenesená",J467,0)</f>
        <v>0</v>
      </c>
      <c r="BH467" s="189">
        <f>IF(N467="sníž. přenesená",J467,0)</f>
        <v>0</v>
      </c>
      <c r="BI467" s="189">
        <f>IF(N467="nulová",J467,0)</f>
        <v>0</v>
      </c>
      <c r="BJ467" s="22" t="s">
        <v>76</v>
      </c>
      <c r="BK467" s="189">
        <f>ROUND(I467*H467,2)</f>
        <v>0</v>
      </c>
      <c r="BL467" s="22" t="s">
        <v>113</v>
      </c>
      <c r="BM467" s="188" t="s">
        <v>2293</v>
      </c>
    </row>
    <row r="468" s="2" customFormat="1">
      <c r="A468" s="41"/>
      <c r="B468" s="42"/>
      <c r="C468" s="41"/>
      <c r="D468" s="190" t="s">
        <v>338</v>
      </c>
      <c r="E468" s="41"/>
      <c r="F468" s="191" t="s">
        <v>2294</v>
      </c>
      <c r="G468" s="41"/>
      <c r="H468" s="41"/>
      <c r="I468" s="192"/>
      <c r="J468" s="41"/>
      <c r="K468" s="41"/>
      <c r="L468" s="42"/>
      <c r="M468" s="193"/>
      <c r="N468" s="194"/>
      <c r="O468" s="75"/>
      <c r="P468" s="75"/>
      <c r="Q468" s="75"/>
      <c r="R468" s="75"/>
      <c r="S468" s="75"/>
      <c r="T468" s="76"/>
      <c r="U468" s="41"/>
      <c r="V468" s="41"/>
      <c r="W468" s="41"/>
      <c r="X468" s="41"/>
      <c r="Y468" s="41"/>
      <c r="Z468" s="41"/>
      <c r="AA468" s="41"/>
      <c r="AB468" s="41"/>
      <c r="AC468" s="41"/>
      <c r="AD468" s="41"/>
      <c r="AE468" s="41"/>
      <c r="AT468" s="22" t="s">
        <v>338</v>
      </c>
      <c r="AU468" s="22" t="s">
        <v>87</v>
      </c>
    </row>
    <row r="469" s="13" customFormat="1">
      <c r="A469" s="13"/>
      <c r="B469" s="201"/>
      <c r="C469" s="13"/>
      <c r="D469" s="195" t="s">
        <v>442</v>
      </c>
      <c r="E469" s="202" t="s">
        <v>3</v>
      </c>
      <c r="F469" s="203" t="s">
        <v>2295</v>
      </c>
      <c r="G469" s="13"/>
      <c r="H469" s="204">
        <v>7.7999999999999998</v>
      </c>
      <c r="I469" s="205"/>
      <c r="J469" s="13"/>
      <c r="K469" s="13"/>
      <c r="L469" s="201"/>
      <c r="M469" s="206"/>
      <c r="N469" s="207"/>
      <c r="O469" s="207"/>
      <c r="P469" s="207"/>
      <c r="Q469" s="207"/>
      <c r="R469" s="207"/>
      <c r="S469" s="207"/>
      <c r="T469" s="208"/>
      <c r="U469" s="13"/>
      <c r="V469" s="13"/>
      <c r="W469" s="13"/>
      <c r="X469" s="13"/>
      <c r="Y469" s="13"/>
      <c r="Z469" s="13"/>
      <c r="AA469" s="13"/>
      <c r="AB469" s="13"/>
      <c r="AC469" s="13"/>
      <c r="AD469" s="13"/>
      <c r="AE469" s="13"/>
      <c r="AT469" s="202" t="s">
        <v>442</v>
      </c>
      <c r="AU469" s="202" t="s">
        <v>87</v>
      </c>
      <c r="AV469" s="13" t="s">
        <v>79</v>
      </c>
      <c r="AW469" s="13" t="s">
        <v>31</v>
      </c>
      <c r="AX469" s="13" t="s">
        <v>76</v>
      </c>
      <c r="AY469" s="202" t="s">
        <v>328</v>
      </c>
    </row>
    <row r="470" s="2" customFormat="1" ht="44.25" customHeight="1">
      <c r="A470" s="41"/>
      <c r="B470" s="176"/>
      <c r="C470" s="177" t="s">
        <v>835</v>
      </c>
      <c r="D470" s="177" t="s">
        <v>331</v>
      </c>
      <c r="E470" s="178" t="s">
        <v>2296</v>
      </c>
      <c r="F470" s="179" t="s">
        <v>2297</v>
      </c>
      <c r="G470" s="180" t="s">
        <v>476</v>
      </c>
      <c r="H470" s="181">
        <v>13.199999999999999</v>
      </c>
      <c r="I470" s="182"/>
      <c r="J470" s="183">
        <f>ROUND(I470*H470,2)</f>
        <v>0</v>
      </c>
      <c r="K470" s="179" t="s">
        <v>335</v>
      </c>
      <c r="L470" s="42"/>
      <c r="M470" s="184" t="s">
        <v>3</v>
      </c>
      <c r="N470" s="185" t="s">
        <v>40</v>
      </c>
      <c r="O470" s="75"/>
      <c r="P470" s="186">
        <f>O470*H470</f>
        <v>0</v>
      </c>
      <c r="Q470" s="186">
        <v>0.074149999999999994</v>
      </c>
      <c r="R470" s="186">
        <f>Q470*H470</f>
        <v>0.97877999999999987</v>
      </c>
      <c r="S470" s="186">
        <v>0</v>
      </c>
      <c r="T470" s="187">
        <f>S470*H470</f>
        <v>0</v>
      </c>
      <c r="U470" s="41"/>
      <c r="V470" s="41"/>
      <c r="W470" s="41"/>
      <c r="X470" s="41"/>
      <c r="Y470" s="41"/>
      <c r="Z470" s="41"/>
      <c r="AA470" s="41"/>
      <c r="AB470" s="41"/>
      <c r="AC470" s="41"/>
      <c r="AD470" s="41"/>
      <c r="AE470" s="41"/>
      <c r="AR470" s="188" t="s">
        <v>113</v>
      </c>
      <c r="AT470" s="188" t="s">
        <v>331</v>
      </c>
      <c r="AU470" s="188" t="s">
        <v>87</v>
      </c>
      <c r="AY470" s="22" t="s">
        <v>328</v>
      </c>
      <c r="BE470" s="189">
        <f>IF(N470="základní",J470,0)</f>
        <v>0</v>
      </c>
      <c r="BF470" s="189">
        <f>IF(N470="snížená",J470,0)</f>
        <v>0</v>
      </c>
      <c r="BG470" s="189">
        <f>IF(N470="zákl. přenesená",J470,0)</f>
        <v>0</v>
      </c>
      <c r="BH470" s="189">
        <f>IF(N470="sníž. přenesená",J470,0)</f>
        <v>0</v>
      </c>
      <c r="BI470" s="189">
        <f>IF(N470="nulová",J470,0)</f>
        <v>0</v>
      </c>
      <c r="BJ470" s="22" t="s">
        <v>76</v>
      </c>
      <c r="BK470" s="189">
        <f>ROUND(I470*H470,2)</f>
        <v>0</v>
      </c>
      <c r="BL470" s="22" t="s">
        <v>113</v>
      </c>
      <c r="BM470" s="188" t="s">
        <v>2298</v>
      </c>
    </row>
    <row r="471" s="2" customFormat="1">
      <c r="A471" s="41"/>
      <c r="B471" s="42"/>
      <c r="C471" s="41"/>
      <c r="D471" s="190" t="s">
        <v>338</v>
      </c>
      <c r="E471" s="41"/>
      <c r="F471" s="191" t="s">
        <v>2299</v>
      </c>
      <c r="G471" s="41"/>
      <c r="H471" s="41"/>
      <c r="I471" s="192"/>
      <c r="J471" s="41"/>
      <c r="K471" s="41"/>
      <c r="L471" s="42"/>
      <c r="M471" s="193"/>
      <c r="N471" s="194"/>
      <c r="O471" s="75"/>
      <c r="P471" s="75"/>
      <c r="Q471" s="75"/>
      <c r="R471" s="75"/>
      <c r="S471" s="75"/>
      <c r="T471" s="76"/>
      <c r="U471" s="41"/>
      <c r="V471" s="41"/>
      <c r="W471" s="41"/>
      <c r="X471" s="41"/>
      <c r="Y471" s="41"/>
      <c r="Z471" s="41"/>
      <c r="AA471" s="41"/>
      <c r="AB471" s="41"/>
      <c r="AC471" s="41"/>
      <c r="AD471" s="41"/>
      <c r="AE471" s="41"/>
      <c r="AT471" s="22" t="s">
        <v>338</v>
      </c>
      <c r="AU471" s="22" t="s">
        <v>87</v>
      </c>
    </row>
    <row r="472" s="15" customFormat="1">
      <c r="A472" s="15"/>
      <c r="B472" s="217"/>
      <c r="C472" s="15"/>
      <c r="D472" s="195" t="s">
        <v>442</v>
      </c>
      <c r="E472" s="218" t="s">
        <v>3</v>
      </c>
      <c r="F472" s="219" t="s">
        <v>2063</v>
      </c>
      <c r="G472" s="15"/>
      <c r="H472" s="218" t="s">
        <v>3</v>
      </c>
      <c r="I472" s="220"/>
      <c r="J472" s="15"/>
      <c r="K472" s="15"/>
      <c r="L472" s="217"/>
      <c r="M472" s="221"/>
      <c r="N472" s="222"/>
      <c r="O472" s="222"/>
      <c r="P472" s="222"/>
      <c r="Q472" s="222"/>
      <c r="R472" s="222"/>
      <c r="S472" s="222"/>
      <c r="T472" s="223"/>
      <c r="U472" s="15"/>
      <c r="V472" s="15"/>
      <c r="W472" s="15"/>
      <c r="X472" s="15"/>
      <c r="Y472" s="15"/>
      <c r="Z472" s="15"/>
      <c r="AA472" s="15"/>
      <c r="AB472" s="15"/>
      <c r="AC472" s="15"/>
      <c r="AD472" s="15"/>
      <c r="AE472" s="15"/>
      <c r="AT472" s="218" t="s">
        <v>442</v>
      </c>
      <c r="AU472" s="218" t="s">
        <v>87</v>
      </c>
      <c r="AV472" s="15" t="s">
        <v>76</v>
      </c>
      <c r="AW472" s="15" t="s">
        <v>31</v>
      </c>
      <c r="AX472" s="15" t="s">
        <v>69</v>
      </c>
      <c r="AY472" s="218" t="s">
        <v>328</v>
      </c>
    </row>
    <row r="473" s="13" customFormat="1">
      <c r="A473" s="13"/>
      <c r="B473" s="201"/>
      <c r="C473" s="13"/>
      <c r="D473" s="195" t="s">
        <v>442</v>
      </c>
      <c r="E473" s="202" t="s">
        <v>3</v>
      </c>
      <c r="F473" s="203" t="s">
        <v>2300</v>
      </c>
      <c r="G473" s="13"/>
      <c r="H473" s="204">
        <v>1.5</v>
      </c>
      <c r="I473" s="205"/>
      <c r="J473" s="13"/>
      <c r="K473" s="13"/>
      <c r="L473" s="201"/>
      <c r="M473" s="206"/>
      <c r="N473" s="207"/>
      <c r="O473" s="207"/>
      <c r="P473" s="207"/>
      <c r="Q473" s="207"/>
      <c r="R473" s="207"/>
      <c r="S473" s="207"/>
      <c r="T473" s="208"/>
      <c r="U473" s="13"/>
      <c r="V473" s="13"/>
      <c r="W473" s="13"/>
      <c r="X473" s="13"/>
      <c r="Y473" s="13"/>
      <c r="Z473" s="13"/>
      <c r="AA473" s="13"/>
      <c r="AB473" s="13"/>
      <c r="AC473" s="13"/>
      <c r="AD473" s="13"/>
      <c r="AE473" s="13"/>
      <c r="AT473" s="202" t="s">
        <v>442</v>
      </c>
      <c r="AU473" s="202" t="s">
        <v>87</v>
      </c>
      <c r="AV473" s="13" t="s">
        <v>79</v>
      </c>
      <c r="AW473" s="13" t="s">
        <v>31</v>
      </c>
      <c r="AX473" s="13" t="s">
        <v>69</v>
      </c>
      <c r="AY473" s="202" t="s">
        <v>328</v>
      </c>
    </row>
    <row r="474" s="13" customFormat="1">
      <c r="A474" s="13"/>
      <c r="B474" s="201"/>
      <c r="C474" s="13"/>
      <c r="D474" s="195" t="s">
        <v>442</v>
      </c>
      <c r="E474" s="202" t="s">
        <v>3</v>
      </c>
      <c r="F474" s="203" t="s">
        <v>76</v>
      </c>
      <c r="G474" s="13"/>
      <c r="H474" s="204">
        <v>1</v>
      </c>
      <c r="I474" s="205"/>
      <c r="J474" s="13"/>
      <c r="K474" s="13"/>
      <c r="L474" s="201"/>
      <c r="M474" s="206"/>
      <c r="N474" s="207"/>
      <c r="O474" s="207"/>
      <c r="P474" s="207"/>
      <c r="Q474" s="207"/>
      <c r="R474" s="207"/>
      <c r="S474" s="207"/>
      <c r="T474" s="208"/>
      <c r="U474" s="13"/>
      <c r="V474" s="13"/>
      <c r="W474" s="13"/>
      <c r="X474" s="13"/>
      <c r="Y474" s="13"/>
      <c r="Z474" s="13"/>
      <c r="AA474" s="13"/>
      <c r="AB474" s="13"/>
      <c r="AC474" s="13"/>
      <c r="AD474" s="13"/>
      <c r="AE474" s="13"/>
      <c r="AT474" s="202" t="s">
        <v>442</v>
      </c>
      <c r="AU474" s="202" t="s">
        <v>87</v>
      </c>
      <c r="AV474" s="13" t="s">
        <v>79</v>
      </c>
      <c r="AW474" s="13" t="s">
        <v>31</v>
      </c>
      <c r="AX474" s="13" t="s">
        <v>69</v>
      </c>
      <c r="AY474" s="202" t="s">
        <v>328</v>
      </c>
    </row>
    <row r="475" s="13" customFormat="1">
      <c r="A475" s="13"/>
      <c r="B475" s="201"/>
      <c r="C475" s="13"/>
      <c r="D475" s="195" t="s">
        <v>442</v>
      </c>
      <c r="E475" s="202" t="s">
        <v>3</v>
      </c>
      <c r="F475" s="203" t="s">
        <v>2300</v>
      </c>
      <c r="G475" s="13"/>
      <c r="H475" s="204">
        <v>1.5</v>
      </c>
      <c r="I475" s="205"/>
      <c r="J475" s="13"/>
      <c r="K475" s="13"/>
      <c r="L475" s="201"/>
      <c r="M475" s="206"/>
      <c r="N475" s="207"/>
      <c r="O475" s="207"/>
      <c r="P475" s="207"/>
      <c r="Q475" s="207"/>
      <c r="R475" s="207"/>
      <c r="S475" s="207"/>
      <c r="T475" s="208"/>
      <c r="U475" s="13"/>
      <c r="V475" s="13"/>
      <c r="W475" s="13"/>
      <c r="X475" s="13"/>
      <c r="Y475" s="13"/>
      <c r="Z475" s="13"/>
      <c r="AA475" s="13"/>
      <c r="AB475" s="13"/>
      <c r="AC475" s="13"/>
      <c r="AD475" s="13"/>
      <c r="AE475" s="13"/>
      <c r="AT475" s="202" t="s">
        <v>442</v>
      </c>
      <c r="AU475" s="202" t="s">
        <v>87</v>
      </c>
      <c r="AV475" s="13" t="s">
        <v>79</v>
      </c>
      <c r="AW475" s="13" t="s">
        <v>31</v>
      </c>
      <c r="AX475" s="13" t="s">
        <v>69</v>
      </c>
      <c r="AY475" s="202" t="s">
        <v>328</v>
      </c>
    </row>
    <row r="476" s="13" customFormat="1">
      <c r="A476" s="13"/>
      <c r="B476" s="201"/>
      <c r="C476" s="13"/>
      <c r="D476" s="195" t="s">
        <v>442</v>
      </c>
      <c r="E476" s="202" t="s">
        <v>3</v>
      </c>
      <c r="F476" s="203" t="s">
        <v>2301</v>
      </c>
      <c r="G476" s="13"/>
      <c r="H476" s="204">
        <v>1.6000000000000001</v>
      </c>
      <c r="I476" s="205"/>
      <c r="J476" s="13"/>
      <c r="K476" s="13"/>
      <c r="L476" s="201"/>
      <c r="M476" s="206"/>
      <c r="N476" s="207"/>
      <c r="O476" s="207"/>
      <c r="P476" s="207"/>
      <c r="Q476" s="207"/>
      <c r="R476" s="207"/>
      <c r="S476" s="207"/>
      <c r="T476" s="208"/>
      <c r="U476" s="13"/>
      <c r="V476" s="13"/>
      <c r="W476" s="13"/>
      <c r="X476" s="13"/>
      <c r="Y476" s="13"/>
      <c r="Z476" s="13"/>
      <c r="AA476" s="13"/>
      <c r="AB476" s="13"/>
      <c r="AC476" s="13"/>
      <c r="AD476" s="13"/>
      <c r="AE476" s="13"/>
      <c r="AT476" s="202" t="s">
        <v>442</v>
      </c>
      <c r="AU476" s="202" t="s">
        <v>87</v>
      </c>
      <c r="AV476" s="13" t="s">
        <v>79</v>
      </c>
      <c r="AW476" s="13" t="s">
        <v>31</v>
      </c>
      <c r="AX476" s="13" t="s">
        <v>69</v>
      </c>
      <c r="AY476" s="202" t="s">
        <v>328</v>
      </c>
    </row>
    <row r="477" s="15" customFormat="1">
      <c r="A477" s="15"/>
      <c r="B477" s="217"/>
      <c r="C477" s="15"/>
      <c r="D477" s="195" t="s">
        <v>442</v>
      </c>
      <c r="E477" s="218" t="s">
        <v>3</v>
      </c>
      <c r="F477" s="219" t="s">
        <v>1942</v>
      </c>
      <c r="G477" s="15"/>
      <c r="H477" s="218" t="s">
        <v>3</v>
      </c>
      <c r="I477" s="220"/>
      <c r="J477" s="15"/>
      <c r="K477" s="15"/>
      <c r="L477" s="217"/>
      <c r="M477" s="221"/>
      <c r="N477" s="222"/>
      <c r="O477" s="222"/>
      <c r="P477" s="222"/>
      <c r="Q477" s="222"/>
      <c r="R477" s="222"/>
      <c r="S477" s="222"/>
      <c r="T477" s="223"/>
      <c r="U477" s="15"/>
      <c r="V477" s="15"/>
      <c r="W477" s="15"/>
      <c r="X477" s="15"/>
      <c r="Y477" s="15"/>
      <c r="Z477" s="15"/>
      <c r="AA477" s="15"/>
      <c r="AB477" s="15"/>
      <c r="AC477" s="15"/>
      <c r="AD477" s="15"/>
      <c r="AE477" s="15"/>
      <c r="AT477" s="218" t="s">
        <v>442</v>
      </c>
      <c r="AU477" s="218" t="s">
        <v>87</v>
      </c>
      <c r="AV477" s="15" t="s">
        <v>76</v>
      </c>
      <c r="AW477" s="15" t="s">
        <v>31</v>
      </c>
      <c r="AX477" s="15" t="s">
        <v>69</v>
      </c>
      <c r="AY477" s="218" t="s">
        <v>328</v>
      </c>
    </row>
    <row r="478" s="13" customFormat="1">
      <c r="A478" s="13"/>
      <c r="B478" s="201"/>
      <c r="C478" s="13"/>
      <c r="D478" s="195" t="s">
        <v>442</v>
      </c>
      <c r="E478" s="202" t="s">
        <v>3</v>
      </c>
      <c r="F478" s="203" t="s">
        <v>2281</v>
      </c>
      <c r="G478" s="13"/>
      <c r="H478" s="204">
        <v>4.5</v>
      </c>
      <c r="I478" s="205"/>
      <c r="J478" s="13"/>
      <c r="K478" s="13"/>
      <c r="L478" s="201"/>
      <c r="M478" s="206"/>
      <c r="N478" s="207"/>
      <c r="O478" s="207"/>
      <c r="P478" s="207"/>
      <c r="Q478" s="207"/>
      <c r="R478" s="207"/>
      <c r="S478" s="207"/>
      <c r="T478" s="208"/>
      <c r="U478" s="13"/>
      <c r="V478" s="13"/>
      <c r="W478" s="13"/>
      <c r="X478" s="13"/>
      <c r="Y478" s="13"/>
      <c r="Z478" s="13"/>
      <c r="AA478" s="13"/>
      <c r="AB478" s="13"/>
      <c r="AC478" s="13"/>
      <c r="AD478" s="13"/>
      <c r="AE478" s="13"/>
      <c r="AT478" s="202" t="s">
        <v>442</v>
      </c>
      <c r="AU478" s="202" t="s">
        <v>87</v>
      </c>
      <c r="AV478" s="13" t="s">
        <v>79</v>
      </c>
      <c r="AW478" s="13" t="s">
        <v>31</v>
      </c>
      <c r="AX478" s="13" t="s">
        <v>69</v>
      </c>
      <c r="AY478" s="202" t="s">
        <v>328</v>
      </c>
    </row>
    <row r="479" s="13" customFormat="1">
      <c r="A479" s="13"/>
      <c r="B479" s="201"/>
      <c r="C479" s="13"/>
      <c r="D479" s="195" t="s">
        <v>442</v>
      </c>
      <c r="E479" s="202" t="s">
        <v>3</v>
      </c>
      <c r="F479" s="203" t="s">
        <v>2301</v>
      </c>
      <c r="G479" s="13"/>
      <c r="H479" s="204">
        <v>1.6000000000000001</v>
      </c>
      <c r="I479" s="205"/>
      <c r="J479" s="13"/>
      <c r="K479" s="13"/>
      <c r="L479" s="201"/>
      <c r="M479" s="206"/>
      <c r="N479" s="207"/>
      <c r="O479" s="207"/>
      <c r="P479" s="207"/>
      <c r="Q479" s="207"/>
      <c r="R479" s="207"/>
      <c r="S479" s="207"/>
      <c r="T479" s="208"/>
      <c r="U479" s="13"/>
      <c r="V479" s="13"/>
      <c r="W479" s="13"/>
      <c r="X479" s="13"/>
      <c r="Y479" s="13"/>
      <c r="Z479" s="13"/>
      <c r="AA479" s="13"/>
      <c r="AB479" s="13"/>
      <c r="AC479" s="13"/>
      <c r="AD479" s="13"/>
      <c r="AE479" s="13"/>
      <c r="AT479" s="202" t="s">
        <v>442</v>
      </c>
      <c r="AU479" s="202" t="s">
        <v>87</v>
      </c>
      <c r="AV479" s="13" t="s">
        <v>79</v>
      </c>
      <c r="AW479" s="13" t="s">
        <v>31</v>
      </c>
      <c r="AX479" s="13" t="s">
        <v>69</v>
      </c>
      <c r="AY479" s="202" t="s">
        <v>328</v>
      </c>
    </row>
    <row r="480" s="13" customFormat="1">
      <c r="A480" s="13"/>
      <c r="B480" s="201"/>
      <c r="C480" s="13"/>
      <c r="D480" s="195" t="s">
        <v>442</v>
      </c>
      <c r="E480" s="202" t="s">
        <v>3</v>
      </c>
      <c r="F480" s="203" t="s">
        <v>2300</v>
      </c>
      <c r="G480" s="13"/>
      <c r="H480" s="204">
        <v>1.5</v>
      </c>
      <c r="I480" s="205"/>
      <c r="J480" s="13"/>
      <c r="K480" s="13"/>
      <c r="L480" s="201"/>
      <c r="M480" s="206"/>
      <c r="N480" s="207"/>
      <c r="O480" s="207"/>
      <c r="P480" s="207"/>
      <c r="Q480" s="207"/>
      <c r="R480" s="207"/>
      <c r="S480" s="207"/>
      <c r="T480" s="208"/>
      <c r="U480" s="13"/>
      <c r="V480" s="13"/>
      <c r="W480" s="13"/>
      <c r="X480" s="13"/>
      <c r="Y480" s="13"/>
      <c r="Z480" s="13"/>
      <c r="AA480" s="13"/>
      <c r="AB480" s="13"/>
      <c r="AC480" s="13"/>
      <c r="AD480" s="13"/>
      <c r="AE480" s="13"/>
      <c r="AT480" s="202" t="s">
        <v>442</v>
      </c>
      <c r="AU480" s="202" t="s">
        <v>87</v>
      </c>
      <c r="AV480" s="13" t="s">
        <v>79</v>
      </c>
      <c r="AW480" s="13" t="s">
        <v>31</v>
      </c>
      <c r="AX480" s="13" t="s">
        <v>69</v>
      </c>
      <c r="AY480" s="202" t="s">
        <v>328</v>
      </c>
    </row>
    <row r="481" s="14" customFormat="1">
      <c r="A481" s="14"/>
      <c r="B481" s="209"/>
      <c r="C481" s="14"/>
      <c r="D481" s="195" t="s">
        <v>442</v>
      </c>
      <c r="E481" s="210" t="s">
        <v>3</v>
      </c>
      <c r="F481" s="211" t="s">
        <v>452</v>
      </c>
      <c r="G481" s="14"/>
      <c r="H481" s="212">
        <v>13.199999999999999</v>
      </c>
      <c r="I481" s="213"/>
      <c r="J481" s="14"/>
      <c r="K481" s="14"/>
      <c r="L481" s="209"/>
      <c r="M481" s="214"/>
      <c r="N481" s="215"/>
      <c r="O481" s="215"/>
      <c r="P481" s="215"/>
      <c r="Q481" s="215"/>
      <c r="R481" s="215"/>
      <c r="S481" s="215"/>
      <c r="T481" s="216"/>
      <c r="U481" s="14"/>
      <c r="V481" s="14"/>
      <c r="W481" s="14"/>
      <c r="X481" s="14"/>
      <c r="Y481" s="14"/>
      <c r="Z481" s="14"/>
      <c r="AA481" s="14"/>
      <c r="AB481" s="14"/>
      <c r="AC481" s="14"/>
      <c r="AD481" s="14"/>
      <c r="AE481" s="14"/>
      <c r="AT481" s="210" t="s">
        <v>442</v>
      </c>
      <c r="AU481" s="210" t="s">
        <v>87</v>
      </c>
      <c r="AV481" s="14" t="s">
        <v>113</v>
      </c>
      <c r="AW481" s="14" t="s">
        <v>31</v>
      </c>
      <c r="AX481" s="14" t="s">
        <v>76</v>
      </c>
      <c r="AY481" s="210" t="s">
        <v>328</v>
      </c>
    </row>
    <row r="482" s="12" customFormat="1" ht="22.8" customHeight="1">
      <c r="A482" s="12"/>
      <c r="B482" s="163"/>
      <c r="C482" s="12"/>
      <c r="D482" s="164" t="s">
        <v>68</v>
      </c>
      <c r="E482" s="174" t="s">
        <v>2302</v>
      </c>
      <c r="F482" s="174" t="s">
        <v>2303</v>
      </c>
      <c r="G482" s="12"/>
      <c r="H482" s="12"/>
      <c r="I482" s="166"/>
      <c r="J482" s="175">
        <f>BK482</f>
        <v>0</v>
      </c>
      <c r="K482" s="12"/>
      <c r="L482" s="163"/>
      <c r="M482" s="168"/>
      <c r="N482" s="169"/>
      <c r="O482" s="169"/>
      <c r="P482" s="170">
        <f>SUM(P483:P486)</f>
        <v>0</v>
      </c>
      <c r="Q482" s="169"/>
      <c r="R482" s="170">
        <f>SUM(R483:R486)</f>
        <v>0</v>
      </c>
      <c r="S482" s="169"/>
      <c r="T482" s="171">
        <f>SUM(T483:T486)</f>
        <v>17.109400000000001</v>
      </c>
      <c r="U482" s="12"/>
      <c r="V482" s="12"/>
      <c r="W482" s="12"/>
      <c r="X482" s="12"/>
      <c r="Y482" s="12"/>
      <c r="Z482" s="12"/>
      <c r="AA482" s="12"/>
      <c r="AB482" s="12"/>
      <c r="AC482" s="12"/>
      <c r="AD482" s="12"/>
      <c r="AE482" s="12"/>
      <c r="AR482" s="164" t="s">
        <v>76</v>
      </c>
      <c r="AT482" s="172" t="s">
        <v>68</v>
      </c>
      <c r="AU482" s="172" t="s">
        <v>76</v>
      </c>
      <c r="AY482" s="164" t="s">
        <v>328</v>
      </c>
      <c r="BK482" s="173">
        <f>SUM(BK483:BK486)</f>
        <v>0</v>
      </c>
    </row>
    <row r="483" s="2" customFormat="1" ht="16.5" customHeight="1">
      <c r="A483" s="41"/>
      <c r="B483" s="176"/>
      <c r="C483" s="177" t="s">
        <v>840</v>
      </c>
      <c r="D483" s="177" t="s">
        <v>331</v>
      </c>
      <c r="E483" s="178" t="s">
        <v>2304</v>
      </c>
      <c r="F483" s="179" t="s">
        <v>2305</v>
      </c>
      <c r="G483" s="180" t="s">
        <v>491</v>
      </c>
      <c r="H483" s="181">
        <v>7.7770000000000001</v>
      </c>
      <c r="I483" s="182"/>
      <c r="J483" s="183">
        <f>ROUND(I483*H483,2)</f>
        <v>0</v>
      </c>
      <c r="K483" s="179" t="s">
        <v>335</v>
      </c>
      <c r="L483" s="42"/>
      <c r="M483" s="184" t="s">
        <v>3</v>
      </c>
      <c r="N483" s="185" t="s">
        <v>40</v>
      </c>
      <c r="O483" s="75"/>
      <c r="P483" s="186">
        <f>O483*H483</f>
        <v>0</v>
      </c>
      <c r="Q483" s="186">
        <v>0</v>
      </c>
      <c r="R483" s="186">
        <f>Q483*H483</f>
        <v>0</v>
      </c>
      <c r="S483" s="186">
        <v>2.2000000000000002</v>
      </c>
      <c r="T483" s="187">
        <f>S483*H483</f>
        <v>17.109400000000001</v>
      </c>
      <c r="U483" s="41"/>
      <c r="V483" s="41"/>
      <c r="W483" s="41"/>
      <c r="X483" s="41"/>
      <c r="Y483" s="41"/>
      <c r="Z483" s="41"/>
      <c r="AA483" s="41"/>
      <c r="AB483" s="41"/>
      <c r="AC483" s="41"/>
      <c r="AD483" s="41"/>
      <c r="AE483" s="41"/>
      <c r="AR483" s="188" t="s">
        <v>113</v>
      </c>
      <c r="AT483" s="188" t="s">
        <v>331</v>
      </c>
      <c r="AU483" s="188" t="s">
        <v>79</v>
      </c>
      <c r="AY483" s="22" t="s">
        <v>328</v>
      </c>
      <c r="BE483" s="189">
        <f>IF(N483="základní",J483,0)</f>
        <v>0</v>
      </c>
      <c r="BF483" s="189">
        <f>IF(N483="snížená",J483,0)</f>
        <v>0</v>
      </c>
      <c r="BG483" s="189">
        <f>IF(N483="zákl. přenesená",J483,0)</f>
        <v>0</v>
      </c>
      <c r="BH483" s="189">
        <f>IF(N483="sníž. přenesená",J483,0)</f>
        <v>0</v>
      </c>
      <c r="BI483" s="189">
        <f>IF(N483="nulová",J483,0)</f>
        <v>0</v>
      </c>
      <c r="BJ483" s="22" t="s">
        <v>76</v>
      </c>
      <c r="BK483" s="189">
        <f>ROUND(I483*H483,2)</f>
        <v>0</v>
      </c>
      <c r="BL483" s="22" t="s">
        <v>113</v>
      </c>
      <c r="BM483" s="188" t="s">
        <v>2306</v>
      </c>
    </row>
    <row r="484" s="2" customFormat="1">
      <c r="A484" s="41"/>
      <c r="B484" s="42"/>
      <c r="C484" s="41"/>
      <c r="D484" s="190" t="s">
        <v>338</v>
      </c>
      <c r="E484" s="41"/>
      <c r="F484" s="191" t="s">
        <v>2307</v>
      </c>
      <c r="G484" s="41"/>
      <c r="H484" s="41"/>
      <c r="I484" s="192"/>
      <c r="J484" s="41"/>
      <c r="K484" s="41"/>
      <c r="L484" s="42"/>
      <c r="M484" s="193"/>
      <c r="N484" s="194"/>
      <c r="O484" s="75"/>
      <c r="P484" s="75"/>
      <c r="Q484" s="75"/>
      <c r="R484" s="75"/>
      <c r="S484" s="75"/>
      <c r="T484" s="76"/>
      <c r="U484" s="41"/>
      <c r="V484" s="41"/>
      <c r="W484" s="41"/>
      <c r="X484" s="41"/>
      <c r="Y484" s="41"/>
      <c r="Z484" s="41"/>
      <c r="AA484" s="41"/>
      <c r="AB484" s="41"/>
      <c r="AC484" s="41"/>
      <c r="AD484" s="41"/>
      <c r="AE484" s="41"/>
      <c r="AT484" s="22" t="s">
        <v>338</v>
      </c>
      <c r="AU484" s="22" t="s">
        <v>79</v>
      </c>
    </row>
    <row r="485" s="15" customFormat="1">
      <c r="A485" s="15"/>
      <c r="B485" s="217"/>
      <c r="C485" s="15"/>
      <c r="D485" s="195" t="s">
        <v>442</v>
      </c>
      <c r="E485" s="218" t="s">
        <v>3</v>
      </c>
      <c r="F485" s="219" t="s">
        <v>2308</v>
      </c>
      <c r="G485" s="15"/>
      <c r="H485" s="218" t="s">
        <v>3</v>
      </c>
      <c r="I485" s="220"/>
      <c r="J485" s="15"/>
      <c r="K485" s="15"/>
      <c r="L485" s="217"/>
      <c r="M485" s="221"/>
      <c r="N485" s="222"/>
      <c r="O485" s="222"/>
      <c r="P485" s="222"/>
      <c r="Q485" s="222"/>
      <c r="R485" s="222"/>
      <c r="S485" s="222"/>
      <c r="T485" s="223"/>
      <c r="U485" s="15"/>
      <c r="V485" s="15"/>
      <c r="W485" s="15"/>
      <c r="X485" s="15"/>
      <c r="Y485" s="15"/>
      <c r="Z485" s="15"/>
      <c r="AA485" s="15"/>
      <c r="AB485" s="15"/>
      <c r="AC485" s="15"/>
      <c r="AD485" s="15"/>
      <c r="AE485" s="15"/>
      <c r="AT485" s="218" t="s">
        <v>442</v>
      </c>
      <c r="AU485" s="218" t="s">
        <v>79</v>
      </c>
      <c r="AV485" s="15" t="s">
        <v>76</v>
      </c>
      <c r="AW485" s="15" t="s">
        <v>31</v>
      </c>
      <c r="AX485" s="15" t="s">
        <v>69</v>
      </c>
      <c r="AY485" s="218" t="s">
        <v>328</v>
      </c>
    </row>
    <row r="486" s="13" customFormat="1">
      <c r="A486" s="13"/>
      <c r="B486" s="201"/>
      <c r="C486" s="13"/>
      <c r="D486" s="195" t="s">
        <v>442</v>
      </c>
      <c r="E486" s="202" t="s">
        <v>3</v>
      </c>
      <c r="F486" s="203" t="s">
        <v>2309</v>
      </c>
      <c r="G486" s="13"/>
      <c r="H486" s="204">
        <v>7.7770000000000001</v>
      </c>
      <c r="I486" s="205"/>
      <c r="J486" s="13"/>
      <c r="K486" s="13"/>
      <c r="L486" s="201"/>
      <c r="M486" s="206"/>
      <c r="N486" s="207"/>
      <c r="O486" s="207"/>
      <c r="P486" s="207"/>
      <c r="Q486" s="207"/>
      <c r="R486" s="207"/>
      <c r="S486" s="207"/>
      <c r="T486" s="208"/>
      <c r="U486" s="13"/>
      <c r="V486" s="13"/>
      <c r="W486" s="13"/>
      <c r="X486" s="13"/>
      <c r="Y486" s="13"/>
      <c r="Z486" s="13"/>
      <c r="AA486" s="13"/>
      <c r="AB486" s="13"/>
      <c r="AC486" s="13"/>
      <c r="AD486" s="13"/>
      <c r="AE486" s="13"/>
      <c r="AT486" s="202" t="s">
        <v>442</v>
      </c>
      <c r="AU486" s="202" t="s">
        <v>79</v>
      </c>
      <c r="AV486" s="13" t="s">
        <v>79</v>
      </c>
      <c r="AW486" s="13" t="s">
        <v>31</v>
      </c>
      <c r="AX486" s="13" t="s">
        <v>76</v>
      </c>
      <c r="AY486" s="202" t="s">
        <v>328</v>
      </c>
    </row>
    <row r="487" s="12" customFormat="1" ht="22.8" customHeight="1">
      <c r="A487" s="12"/>
      <c r="B487" s="163"/>
      <c r="C487" s="12"/>
      <c r="D487" s="164" t="s">
        <v>68</v>
      </c>
      <c r="E487" s="174" t="s">
        <v>2310</v>
      </c>
      <c r="F487" s="174" t="s">
        <v>2311</v>
      </c>
      <c r="G487" s="12"/>
      <c r="H487" s="12"/>
      <c r="I487" s="166"/>
      <c r="J487" s="175">
        <f>BK487</f>
        <v>0</v>
      </c>
      <c r="K487" s="12"/>
      <c r="L487" s="163"/>
      <c r="M487" s="168"/>
      <c r="N487" s="169"/>
      <c r="O487" s="169"/>
      <c r="P487" s="170">
        <f>SUM(P488:P491)</f>
        <v>0</v>
      </c>
      <c r="Q487" s="169"/>
      <c r="R487" s="170">
        <f>SUM(R488:R491)</f>
        <v>0</v>
      </c>
      <c r="S487" s="169"/>
      <c r="T487" s="171">
        <f>SUM(T488:T491)</f>
        <v>0.85000000000000009</v>
      </c>
      <c r="U487" s="12"/>
      <c r="V487" s="12"/>
      <c r="W487" s="12"/>
      <c r="X487" s="12"/>
      <c r="Y487" s="12"/>
      <c r="Z487" s="12"/>
      <c r="AA487" s="12"/>
      <c r="AB487" s="12"/>
      <c r="AC487" s="12"/>
      <c r="AD487" s="12"/>
      <c r="AE487" s="12"/>
      <c r="AR487" s="164" t="s">
        <v>76</v>
      </c>
      <c r="AT487" s="172" t="s">
        <v>68</v>
      </c>
      <c r="AU487" s="172" t="s">
        <v>76</v>
      </c>
      <c r="AY487" s="164" t="s">
        <v>328</v>
      </c>
      <c r="BK487" s="173">
        <f>SUM(BK488:BK491)</f>
        <v>0</v>
      </c>
    </row>
    <row r="488" s="2" customFormat="1" ht="16.5" customHeight="1">
      <c r="A488" s="41"/>
      <c r="B488" s="176"/>
      <c r="C488" s="177" t="s">
        <v>845</v>
      </c>
      <c r="D488" s="177" t="s">
        <v>331</v>
      </c>
      <c r="E488" s="178" t="s">
        <v>2312</v>
      </c>
      <c r="F488" s="179" t="s">
        <v>2313</v>
      </c>
      <c r="G488" s="180" t="s">
        <v>356</v>
      </c>
      <c r="H488" s="181">
        <v>1</v>
      </c>
      <c r="I488" s="182"/>
      <c r="J488" s="183">
        <f>ROUND(I488*H488,2)</f>
        <v>0</v>
      </c>
      <c r="K488" s="179" t="s">
        <v>2314</v>
      </c>
      <c r="L488" s="42"/>
      <c r="M488" s="184" t="s">
        <v>3</v>
      </c>
      <c r="N488" s="185" t="s">
        <v>40</v>
      </c>
      <c r="O488" s="75"/>
      <c r="P488" s="186">
        <f>O488*H488</f>
        <v>0</v>
      </c>
      <c r="Q488" s="186">
        <v>0</v>
      </c>
      <c r="R488" s="186">
        <f>Q488*H488</f>
        <v>0</v>
      </c>
      <c r="S488" s="186">
        <v>0.20000000000000001</v>
      </c>
      <c r="T488" s="187">
        <f>S488*H488</f>
        <v>0.20000000000000001</v>
      </c>
      <c r="U488" s="41"/>
      <c r="V488" s="41"/>
      <c r="W488" s="41"/>
      <c r="X488" s="41"/>
      <c r="Y488" s="41"/>
      <c r="Z488" s="41"/>
      <c r="AA488" s="41"/>
      <c r="AB488" s="41"/>
      <c r="AC488" s="41"/>
      <c r="AD488" s="41"/>
      <c r="AE488" s="41"/>
      <c r="AR488" s="188" t="s">
        <v>113</v>
      </c>
      <c r="AT488" s="188" t="s">
        <v>331</v>
      </c>
      <c r="AU488" s="188" t="s">
        <v>79</v>
      </c>
      <c r="AY488" s="22" t="s">
        <v>328</v>
      </c>
      <c r="BE488" s="189">
        <f>IF(N488="základní",J488,0)</f>
        <v>0</v>
      </c>
      <c r="BF488" s="189">
        <f>IF(N488="snížená",J488,0)</f>
        <v>0</v>
      </c>
      <c r="BG488" s="189">
        <f>IF(N488="zákl. přenesená",J488,0)</f>
        <v>0</v>
      </c>
      <c r="BH488" s="189">
        <f>IF(N488="sníž. přenesená",J488,0)</f>
        <v>0</v>
      </c>
      <c r="BI488" s="189">
        <f>IF(N488="nulová",J488,0)</f>
        <v>0</v>
      </c>
      <c r="BJ488" s="22" t="s">
        <v>76</v>
      </c>
      <c r="BK488" s="189">
        <f>ROUND(I488*H488,2)</f>
        <v>0</v>
      </c>
      <c r="BL488" s="22" t="s">
        <v>113</v>
      </c>
      <c r="BM488" s="188" t="s">
        <v>2315</v>
      </c>
    </row>
    <row r="489" s="2" customFormat="1" ht="16.5" customHeight="1">
      <c r="A489" s="41"/>
      <c r="B489" s="176"/>
      <c r="C489" s="177" t="s">
        <v>850</v>
      </c>
      <c r="D489" s="177" t="s">
        <v>331</v>
      </c>
      <c r="E489" s="178" t="s">
        <v>2316</v>
      </c>
      <c r="F489" s="179" t="s">
        <v>2317</v>
      </c>
      <c r="G489" s="180" t="s">
        <v>356</v>
      </c>
      <c r="H489" s="181">
        <v>1</v>
      </c>
      <c r="I489" s="182"/>
      <c r="J489" s="183">
        <f>ROUND(I489*H489,2)</f>
        <v>0</v>
      </c>
      <c r="K489" s="179" t="s">
        <v>2314</v>
      </c>
      <c r="L489" s="42"/>
      <c r="M489" s="184" t="s">
        <v>3</v>
      </c>
      <c r="N489" s="185" t="s">
        <v>40</v>
      </c>
      <c r="O489" s="75"/>
      <c r="P489" s="186">
        <f>O489*H489</f>
        <v>0</v>
      </c>
      <c r="Q489" s="186">
        <v>0</v>
      </c>
      <c r="R489" s="186">
        <f>Q489*H489</f>
        <v>0</v>
      </c>
      <c r="S489" s="186">
        <v>0.20000000000000001</v>
      </c>
      <c r="T489" s="187">
        <f>S489*H489</f>
        <v>0.20000000000000001</v>
      </c>
      <c r="U489" s="41"/>
      <c r="V489" s="41"/>
      <c r="W489" s="41"/>
      <c r="X489" s="41"/>
      <c r="Y489" s="41"/>
      <c r="Z489" s="41"/>
      <c r="AA489" s="41"/>
      <c r="AB489" s="41"/>
      <c r="AC489" s="41"/>
      <c r="AD489" s="41"/>
      <c r="AE489" s="41"/>
      <c r="AR489" s="188" t="s">
        <v>113</v>
      </c>
      <c r="AT489" s="188" t="s">
        <v>331</v>
      </c>
      <c r="AU489" s="188" t="s">
        <v>79</v>
      </c>
      <c r="AY489" s="22" t="s">
        <v>328</v>
      </c>
      <c r="BE489" s="189">
        <f>IF(N489="základní",J489,0)</f>
        <v>0</v>
      </c>
      <c r="BF489" s="189">
        <f>IF(N489="snížená",J489,0)</f>
        <v>0</v>
      </c>
      <c r="BG489" s="189">
        <f>IF(N489="zákl. přenesená",J489,0)</f>
        <v>0</v>
      </c>
      <c r="BH489" s="189">
        <f>IF(N489="sníž. přenesená",J489,0)</f>
        <v>0</v>
      </c>
      <c r="BI489" s="189">
        <f>IF(N489="nulová",J489,0)</f>
        <v>0</v>
      </c>
      <c r="BJ489" s="22" t="s">
        <v>76</v>
      </c>
      <c r="BK489" s="189">
        <f>ROUND(I489*H489,2)</f>
        <v>0</v>
      </c>
      <c r="BL489" s="22" t="s">
        <v>113</v>
      </c>
      <c r="BM489" s="188" t="s">
        <v>2318</v>
      </c>
    </row>
    <row r="490" s="2" customFormat="1" ht="16.5" customHeight="1">
      <c r="A490" s="41"/>
      <c r="B490" s="176"/>
      <c r="C490" s="177" t="s">
        <v>855</v>
      </c>
      <c r="D490" s="177" t="s">
        <v>331</v>
      </c>
      <c r="E490" s="178" t="s">
        <v>2319</v>
      </c>
      <c r="F490" s="179" t="s">
        <v>2320</v>
      </c>
      <c r="G490" s="180" t="s">
        <v>356</v>
      </c>
      <c r="H490" s="181">
        <v>1</v>
      </c>
      <c r="I490" s="182"/>
      <c r="J490" s="183">
        <f>ROUND(I490*H490,2)</f>
        <v>0</v>
      </c>
      <c r="K490" s="179" t="s">
        <v>2314</v>
      </c>
      <c r="L490" s="42"/>
      <c r="M490" s="184" t="s">
        <v>3</v>
      </c>
      <c r="N490" s="185" t="s">
        <v>40</v>
      </c>
      <c r="O490" s="75"/>
      <c r="P490" s="186">
        <f>O490*H490</f>
        <v>0</v>
      </c>
      <c r="Q490" s="186">
        <v>0</v>
      </c>
      <c r="R490" s="186">
        <f>Q490*H490</f>
        <v>0</v>
      </c>
      <c r="S490" s="186">
        <v>0.25</v>
      </c>
      <c r="T490" s="187">
        <f>S490*H490</f>
        <v>0.25</v>
      </c>
      <c r="U490" s="41"/>
      <c r="V490" s="41"/>
      <c r="W490" s="41"/>
      <c r="X490" s="41"/>
      <c r="Y490" s="41"/>
      <c r="Z490" s="41"/>
      <c r="AA490" s="41"/>
      <c r="AB490" s="41"/>
      <c r="AC490" s="41"/>
      <c r="AD490" s="41"/>
      <c r="AE490" s="41"/>
      <c r="AR490" s="188" t="s">
        <v>113</v>
      </c>
      <c r="AT490" s="188" t="s">
        <v>331</v>
      </c>
      <c r="AU490" s="188" t="s">
        <v>79</v>
      </c>
      <c r="AY490" s="22" t="s">
        <v>328</v>
      </c>
      <c r="BE490" s="189">
        <f>IF(N490="základní",J490,0)</f>
        <v>0</v>
      </c>
      <c r="BF490" s="189">
        <f>IF(N490="snížená",J490,0)</f>
        <v>0</v>
      </c>
      <c r="BG490" s="189">
        <f>IF(N490="zákl. přenesená",J490,0)</f>
        <v>0</v>
      </c>
      <c r="BH490" s="189">
        <f>IF(N490="sníž. přenesená",J490,0)</f>
        <v>0</v>
      </c>
      <c r="BI490" s="189">
        <f>IF(N490="nulová",J490,0)</f>
        <v>0</v>
      </c>
      <c r="BJ490" s="22" t="s">
        <v>76</v>
      </c>
      <c r="BK490" s="189">
        <f>ROUND(I490*H490,2)</f>
        <v>0</v>
      </c>
      <c r="BL490" s="22" t="s">
        <v>113</v>
      </c>
      <c r="BM490" s="188" t="s">
        <v>2321</v>
      </c>
    </row>
    <row r="491" s="2" customFormat="1" ht="16.5" customHeight="1">
      <c r="A491" s="41"/>
      <c r="B491" s="176"/>
      <c r="C491" s="177" t="s">
        <v>862</v>
      </c>
      <c r="D491" s="177" t="s">
        <v>331</v>
      </c>
      <c r="E491" s="178" t="s">
        <v>2322</v>
      </c>
      <c r="F491" s="179" t="s">
        <v>2323</v>
      </c>
      <c r="G491" s="180" t="s">
        <v>356</v>
      </c>
      <c r="H491" s="181">
        <v>1</v>
      </c>
      <c r="I491" s="182"/>
      <c r="J491" s="183">
        <f>ROUND(I491*H491,2)</f>
        <v>0</v>
      </c>
      <c r="K491" s="179" t="s">
        <v>2314</v>
      </c>
      <c r="L491" s="42"/>
      <c r="M491" s="184" t="s">
        <v>3</v>
      </c>
      <c r="N491" s="185" t="s">
        <v>40</v>
      </c>
      <c r="O491" s="75"/>
      <c r="P491" s="186">
        <f>O491*H491</f>
        <v>0</v>
      </c>
      <c r="Q491" s="186">
        <v>0</v>
      </c>
      <c r="R491" s="186">
        <f>Q491*H491</f>
        <v>0</v>
      </c>
      <c r="S491" s="186">
        <v>0.20000000000000001</v>
      </c>
      <c r="T491" s="187">
        <f>S491*H491</f>
        <v>0.20000000000000001</v>
      </c>
      <c r="U491" s="41"/>
      <c r="V491" s="41"/>
      <c r="W491" s="41"/>
      <c r="X491" s="41"/>
      <c r="Y491" s="41"/>
      <c r="Z491" s="41"/>
      <c r="AA491" s="41"/>
      <c r="AB491" s="41"/>
      <c r="AC491" s="41"/>
      <c r="AD491" s="41"/>
      <c r="AE491" s="41"/>
      <c r="AR491" s="188" t="s">
        <v>113</v>
      </c>
      <c r="AT491" s="188" t="s">
        <v>331</v>
      </c>
      <c r="AU491" s="188" t="s">
        <v>79</v>
      </c>
      <c r="AY491" s="22" t="s">
        <v>328</v>
      </c>
      <c r="BE491" s="189">
        <f>IF(N491="základní",J491,0)</f>
        <v>0</v>
      </c>
      <c r="BF491" s="189">
        <f>IF(N491="snížená",J491,0)</f>
        <v>0</v>
      </c>
      <c r="BG491" s="189">
        <f>IF(N491="zákl. přenesená",J491,0)</f>
        <v>0</v>
      </c>
      <c r="BH491" s="189">
        <f>IF(N491="sníž. přenesená",J491,0)</f>
        <v>0</v>
      </c>
      <c r="BI491" s="189">
        <f>IF(N491="nulová",J491,0)</f>
        <v>0</v>
      </c>
      <c r="BJ491" s="22" t="s">
        <v>76</v>
      </c>
      <c r="BK491" s="189">
        <f>ROUND(I491*H491,2)</f>
        <v>0</v>
      </c>
      <c r="BL491" s="22" t="s">
        <v>113</v>
      </c>
      <c r="BM491" s="188" t="s">
        <v>2324</v>
      </c>
    </row>
    <row r="492" s="12" customFormat="1" ht="22.8" customHeight="1">
      <c r="A492" s="12"/>
      <c r="B492" s="163"/>
      <c r="C492" s="12"/>
      <c r="D492" s="164" t="s">
        <v>68</v>
      </c>
      <c r="E492" s="174" t="s">
        <v>901</v>
      </c>
      <c r="F492" s="174" t="s">
        <v>902</v>
      </c>
      <c r="G492" s="12"/>
      <c r="H492" s="12"/>
      <c r="I492" s="166"/>
      <c r="J492" s="175">
        <f>BK492</f>
        <v>0</v>
      </c>
      <c r="K492" s="12"/>
      <c r="L492" s="163"/>
      <c r="M492" s="168"/>
      <c r="N492" s="169"/>
      <c r="O492" s="169"/>
      <c r="P492" s="170">
        <f>SUM(P493:P506)</f>
        <v>0</v>
      </c>
      <c r="Q492" s="169"/>
      <c r="R492" s="170">
        <f>SUM(R493:R506)</f>
        <v>0</v>
      </c>
      <c r="S492" s="169"/>
      <c r="T492" s="171">
        <f>SUM(T493:T506)</f>
        <v>0</v>
      </c>
      <c r="U492" s="12"/>
      <c r="V492" s="12"/>
      <c r="W492" s="12"/>
      <c r="X492" s="12"/>
      <c r="Y492" s="12"/>
      <c r="Z492" s="12"/>
      <c r="AA492" s="12"/>
      <c r="AB492" s="12"/>
      <c r="AC492" s="12"/>
      <c r="AD492" s="12"/>
      <c r="AE492" s="12"/>
      <c r="AR492" s="164" t="s">
        <v>76</v>
      </c>
      <c r="AT492" s="172" t="s">
        <v>68</v>
      </c>
      <c r="AU492" s="172" t="s">
        <v>76</v>
      </c>
      <c r="AY492" s="164" t="s">
        <v>328</v>
      </c>
      <c r="BK492" s="173">
        <f>SUM(BK493:BK506)</f>
        <v>0</v>
      </c>
    </row>
    <row r="493" s="2" customFormat="1" ht="44.25" customHeight="1">
      <c r="A493" s="41"/>
      <c r="B493" s="176"/>
      <c r="C493" s="177" t="s">
        <v>174</v>
      </c>
      <c r="D493" s="177" t="s">
        <v>331</v>
      </c>
      <c r="E493" s="178" t="s">
        <v>2325</v>
      </c>
      <c r="F493" s="179" t="s">
        <v>2326</v>
      </c>
      <c r="G493" s="180" t="s">
        <v>585</v>
      </c>
      <c r="H493" s="181">
        <v>512.37900000000002</v>
      </c>
      <c r="I493" s="182"/>
      <c r="J493" s="183">
        <f>ROUND(I493*H493,2)</f>
        <v>0</v>
      </c>
      <c r="K493" s="179" t="s">
        <v>335</v>
      </c>
      <c r="L493" s="42"/>
      <c r="M493" s="184" t="s">
        <v>3</v>
      </c>
      <c r="N493" s="185" t="s">
        <v>40</v>
      </c>
      <c r="O493" s="75"/>
      <c r="P493" s="186">
        <f>O493*H493</f>
        <v>0</v>
      </c>
      <c r="Q493" s="186">
        <v>0</v>
      </c>
      <c r="R493" s="186">
        <f>Q493*H493</f>
        <v>0</v>
      </c>
      <c r="S493" s="186">
        <v>0</v>
      </c>
      <c r="T493" s="187">
        <f>S493*H493</f>
        <v>0</v>
      </c>
      <c r="U493" s="41"/>
      <c r="V493" s="41"/>
      <c r="W493" s="41"/>
      <c r="X493" s="41"/>
      <c r="Y493" s="41"/>
      <c r="Z493" s="41"/>
      <c r="AA493" s="41"/>
      <c r="AB493" s="41"/>
      <c r="AC493" s="41"/>
      <c r="AD493" s="41"/>
      <c r="AE493" s="41"/>
      <c r="AR493" s="188" t="s">
        <v>113</v>
      </c>
      <c r="AT493" s="188" t="s">
        <v>331</v>
      </c>
      <c r="AU493" s="188" t="s">
        <v>79</v>
      </c>
      <c r="AY493" s="22" t="s">
        <v>328</v>
      </c>
      <c r="BE493" s="189">
        <f>IF(N493="základní",J493,0)</f>
        <v>0</v>
      </c>
      <c r="BF493" s="189">
        <f>IF(N493="snížená",J493,0)</f>
        <v>0</v>
      </c>
      <c r="BG493" s="189">
        <f>IF(N493="zákl. přenesená",J493,0)</f>
        <v>0</v>
      </c>
      <c r="BH493" s="189">
        <f>IF(N493="sníž. přenesená",J493,0)</f>
        <v>0</v>
      </c>
      <c r="BI493" s="189">
        <f>IF(N493="nulová",J493,0)</f>
        <v>0</v>
      </c>
      <c r="BJ493" s="22" t="s">
        <v>76</v>
      </c>
      <c r="BK493" s="189">
        <f>ROUND(I493*H493,2)</f>
        <v>0</v>
      </c>
      <c r="BL493" s="22" t="s">
        <v>113</v>
      </c>
      <c r="BM493" s="188" t="s">
        <v>2327</v>
      </c>
    </row>
    <row r="494" s="2" customFormat="1">
      <c r="A494" s="41"/>
      <c r="B494" s="42"/>
      <c r="C494" s="41"/>
      <c r="D494" s="190" t="s">
        <v>338</v>
      </c>
      <c r="E494" s="41"/>
      <c r="F494" s="191" t="s">
        <v>2328</v>
      </c>
      <c r="G494" s="41"/>
      <c r="H494" s="41"/>
      <c r="I494" s="192"/>
      <c r="J494" s="41"/>
      <c r="K494" s="41"/>
      <c r="L494" s="42"/>
      <c r="M494" s="193"/>
      <c r="N494" s="194"/>
      <c r="O494" s="75"/>
      <c r="P494" s="75"/>
      <c r="Q494" s="75"/>
      <c r="R494" s="75"/>
      <c r="S494" s="75"/>
      <c r="T494" s="76"/>
      <c r="U494" s="41"/>
      <c r="V494" s="41"/>
      <c r="W494" s="41"/>
      <c r="X494" s="41"/>
      <c r="Y494" s="41"/>
      <c r="Z494" s="41"/>
      <c r="AA494" s="41"/>
      <c r="AB494" s="41"/>
      <c r="AC494" s="41"/>
      <c r="AD494" s="41"/>
      <c r="AE494" s="41"/>
      <c r="AT494" s="22" t="s">
        <v>338</v>
      </c>
      <c r="AU494" s="22" t="s">
        <v>79</v>
      </c>
    </row>
    <row r="495" s="2" customFormat="1" ht="33" customHeight="1">
      <c r="A495" s="41"/>
      <c r="B495" s="176"/>
      <c r="C495" s="177" t="s">
        <v>177</v>
      </c>
      <c r="D495" s="177" t="s">
        <v>331</v>
      </c>
      <c r="E495" s="178" t="s">
        <v>2329</v>
      </c>
      <c r="F495" s="179" t="s">
        <v>2330</v>
      </c>
      <c r="G495" s="180" t="s">
        <v>585</v>
      </c>
      <c r="H495" s="181">
        <v>416.5</v>
      </c>
      <c r="I495" s="182"/>
      <c r="J495" s="183">
        <f>ROUND(I495*H495,2)</f>
        <v>0</v>
      </c>
      <c r="K495" s="179" t="s">
        <v>335</v>
      </c>
      <c r="L495" s="42"/>
      <c r="M495" s="184" t="s">
        <v>3</v>
      </c>
      <c r="N495" s="185" t="s">
        <v>40</v>
      </c>
      <c r="O495" s="75"/>
      <c r="P495" s="186">
        <f>O495*H495</f>
        <v>0</v>
      </c>
      <c r="Q495" s="186">
        <v>0</v>
      </c>
      <c r="R495" s="186">
        <f>Q495*H495</f>
        <v>0</v>
      </c>
      <c r="S495" s="186">
        <v>0</v>
      </c>
      <c r="T495" s="187">
        <f>S495*H495</f>
        <v>0</v>
      </c>
      <c r="U495" s="41"/>
      <c r="V495" s="41"/>
      <c r="W495" s="41"/>
      <c r="X495" s="41"/>
      <c r="Y495" s="41"/>
      <c r="Z495" s="41"/>
      <c r="AA495" s="41"/>
      <c r="AB495" s="41"/>
      <c r="AC495" s="41"/>
      <c r="AD495" s="41"/>
      <c r="AE495" s="41"/>
      <c r="AR495" s="188" t="s">
        <v>113</v>
      </c>
      <c r="AT495" s="188" t="s">
        <v>331</v>
      </c>
      <c r="AU495" s="188" t="s">
        <v>79</v>
      </c>
      <c r="AY495" s="22" t="s">
        <v>328</v>
      </c>
      <c r="BE495" s="189">
        <f>IF(N495="základní",J495,0)</f>
        <v>0</v>
      </c>
      <c r="BF495" s="189">
        <f>IF(N495="snížená",J495,0)</f>
        <v>0</v>
      </c>
      <c r="BG495" s="189">
        <f>IF(N495="zákl. přenesená",J495,0)</f>
        <v>0</v>
      </c>
      <c r="BH495" s="189">
        <f>IF(N495="sníž. přenesená",J495,0)</f>
        <v>0</v>
      </c>
      <c r="BI495" s="189">
        <f>IF(N495="nulová",J495,0)</f>
        <v>0</v>
      </c>
      <c r="BJ495" s="22" t="s">
        <v>76</v>
      </c>
      <c r="BK495" s="189">
        <f>ROUND(I495*H495,2)</f>
        <v>0</v>
      </c>
      <c r="BL495" s="22" t="s">
        <v>113</v>
      </c>
      <c r="BM495" s="188" t="s">
        <v>2331</v>
      </c>
    </row>
    <row r="496" s="2" customFormat="1">
      <c r="A496" s="41"/>
      <c r="B496" s="42"/>
      <c r="C496" s="41"/>
      <c r="D496" s="190" t="s">
        <v>338</v>
      </c>
      <c r="E496" s="41"/>
      <c r="F496" s="191" t="s">
        <v>2332</v>
      </c>
      <c r="G496" s="41"/>
      <c r="H496" s="41"/>
      <c r="I496" s="192"/>
      <c r="J496" s="41"/>
      <c r="K496" s="41"/>
      <c r="L496" s="42"/>
      <c r="M496" s="193"/>
      <c r="N496" s="194"/>
      <c r="O496" s="75"/>
      <c r="P496" s="75"/>
      <c r="Q496" s="75"/>
      <c r="R496" s="75"/>
      <c r="S496" s="75"/>
      <c r="T496" s="76"/>
      <c r="U496" s="41"/>
      <c r="V496" s="41"/>
      <c r="W496" s="41"/>
      <c r="X496" s="41"/>
      <c r="Y496" s="41"/>
      <c r="Z496" s="41"/>
      <c r="AA496" s="41"/>
      <c r="AB496" s="41"/>
      <c r="AC496" s="41"/>
      <c r="AD496" s="41"/>
      <c r="AE496" s="41"/>
      <c r="AT496" s="22" t="s">
        <v>338</v>
      </c>
      <c r="AU496" s="22" t="s">
        <v>79</v>
      </c>
    </row>
    <row r="497" s="13" customFormat="1">
      <c r="A497" s="13"/>
      <c r="B497" s="201"/>
      <c r="C497" s="13"/>
      <c r="D497" s="195" t="s">
        <v>442</v>
      </c>
      <c r="E497" s="202" t="s">
        <v>3</v>
      </c>
      <c r="F497" s="203" t="s">
        <v>2333</v>
      </c>
      <c r="G497" s="13"/>
      <c r="H497" s="204">
        <v>416.5</v>
      </c>
      <c r="I497" s="205"/>
      <c r="J497" s="13"/>
      <c r="K497" s="13"/>
      <c r="L497" s="201"/>
      <c r="M497" s="206"/>
      <c r="N497" s="207"/>
      <c r="O497" s="207"/>
      <c r="P497" s="207"/>
      <c r="Q497" s="207"/>
      <c r="R497" s="207"/>
      <c r="S497" s="207"/>
      <c r="T497" s="208"/>
      <c r="U497" s="13"/>
      <c r="V497" s="13"/>
      <c r="W497" s="13"/>
      <c r="X497" s="13"/>
      <c r="Y497" s="13"/>
      <c r="Z497" s="13"/>
      <c r="AA497" s="13"/>
      <c r="AB497" s="13"/>
      <c r="AC497" s="13"/>
      <c r="AD497" s="13"/>
      <c r="AE497" s="13"/>
      <c r="AT497" s="202" t="s">
        <v>442</v>
      </c>
      <c r="AU497" s="202" t="s">
        <v>79</v>
      </c>
      <c r="AV497" s="13" t="s">
        <v>79</v>
      </c>
      <c r="AW497" s="13" t="s">
        <v>31</v>
      </c>
      <c r="AX497" s="13" t="s">
        <v>76</v>
      </c>
      <c r="AY497" s="202" t="s">
        <v>328</v>
      </c>
    </row>
    <row r="498" s="2" customFormat="1" ht="44.25" customHeight="1">
      <c r="A498" s="41"/>
      <c r="B498" s="176"/>
      <c r="C498" s="177" t="s">
        <v>180</v>
      </c>
      <c r="D498" s="177" t="s">
        <v>331</v>
      </c>
      <c r="E498" s="178" t="s">
        <v>2334</v>
      </c>
      <c r="F498" s="179" t="s">
        <v>2335</v>
      </c>
      <c r="G498" s="180" t="s">
        <v>585</v>
      </c>
      <c r="H498" s="181">
        <v>9997.2000000000007</v>
      </c>
      <c r="I498" s="182"/>
      <c r="J498" s="183">
        <f>ROUND(I498*H498,2)</f>
        <v>0</v>
      </c>
      <c r="K498" s="179" t="s">
        <v>335</v>
      </c>
      <c r="L498" s="42"/>
      <c r="M498" s="184" t="s">
        <v>3</v>
      </c>
      <c r="N498" s="185" t="s">
        <v>40</v>
      </c>
      <c r="O498" s="75"/>
      <c r="P498" s="186">
        <f>O498*H498</f>
        <v>0</v>
      </c>
      <c r="Q498" s="186">
        <v>0</v>
      </c>
      <c r="R498" s="186">
        <f>Q498*H498</f>
        <v>0</v>
      </c>
      <c r="S498" s="186">
        <v>0</v>
      </c>
      <c r="T498" s="187">
        <f>S498*H498</f>
        <v>0</v>
      </c>
      <c r="U498" s="41"/>
      <c r="V498" s="41"/>
      <c r="W498" s="41"/>
      <c r="X498" s="41"/>
      <c r="Y498" s="41"/>
      <c r="Z498" s="41"/>
      <c r="AA498" s="41"/>
      <c r="AB498" s="41"/>
      <c r="AC498" s="41"/>
      <c r="AD498" s="41"/>
      <c r="AE498" s="41"/>
      <c r="AR498" s="188" t="s">
        <v>113</v>
      </c>
      <c r="AT498" s="188" t="s">
        <v>331</v>
      </c>
      <c r="AU498" s="188" t="s">
        <v>79</v>
      </c>
      <c r="AY498" s="22" t="s">
        <v>328</v>
      </c>
      <c r="BE498" s="189">
        <f>IF(N498="základní",J498,0)</f>
        <v>0</v>
      </c>
      <c r="BF498" s="189">
        <f>IF(N498="snížená",J498,0)</f>
        <v>0</v>
      </c>
      <c r="BG498" s="189">
        <f>IF(N498="zákl. přenesená",J498,0)</f>
        <v>0</v>
      </c>
      <c r="BH498" s="189">
        <f>IF(N498="sníž. přenesená",J498,0)</f>
        <v>0</v>
      </c>
      <c r="BI498" s="189">
        <f>IF(N498="nulová",J498,0)</f>
        <v>0</v>
      </c>
      <c r="BJ498" s="22" t="s">
        <v>76</v>
      </c>
      <c r="BK498" s="189">
        <f>ROUND(I498*H498,2)</f>
        <v>0</v>
      </c>
      <c r="BL498" s="22" t="s">
        <v>113</v>
      </c>
      <c r="BM498" s="188" t="s">
        <v>2336</v>
      </c>
    </row>
    <row r="499" s="2" customFormat="1">
      <c r="A499" s="41"/>
      <c r="B499" s="42"/>
      <c r="C499" s="41"/>
      <c r="D499" s="190" t="s">
        <v>338</v>
      </c>
      <c r="E499" s="41"/>
      <c r="F499" s="191" t="s">
        <v>2337</v>
      </c>
      <c r="G499" s="41"/>
      <c r="H499" s="41"/>
      <c r="I499" s="192"/>
      <c r="J499" s="41"/>
      <c r="K499" s="41"/>
      <c r="L499" s="42"/>
      <c r="M499" s="193"/>
      <c r="N499" s="194"/>
      <c r="O499" s="75"/>
      <c r="P499" s="75"/>
      <c r="Q499" s="75"/>
      <c r="R499" s="75"/>
      <c r="S499" s="75"/>
      <c r="T499" s="76"/>
      <c r="U499" s="41"/>
      <c r="V499" s="41"/>
      <c r="W499" s="41"/>
      <c r="X499" s="41"/>
      <c r="Y499" s="41"/>
      <c r="Z499" s="41"/>
      <c r="AA499" s="41"/>
      <c r="AB499" s="41"/>
      <c r="AC499" s="41"/>
      <c r="AD499" s="41"/>
      <c r="AE499" s="41"/>
      <c r="AT499" s="22" t="s">
        <v>338</v>
      </c>
      <c r="AU499" s="22" t="s">
        <v>79</v>
      </c>
    </row>
    <row r="500" s="13" customFormat="1">
      <c r="A500" s="13"/>
      <c r="B500" s="201"/>
      <c r="C500" s="13"/>
      <c r="D500" s="195" t="s">
        <v>442</v>
      </c>
      <c r="E500" s="202" t="s">
        <v>3</v>
      </c>
      <c r="F500" s="203" t="s">
        <v>2338</v>
      </c>
      <c r="G500" s="13"/>
      <c r="H500" s="204">
        <v>416.55000000000001</v>
      </c>
      <c r="I500" s="205"/>
      <c r="J500" s="13"/>
      <c r="K500" s="13"/>
      <c r="L500" s="201"/>
      <c r="M500" s="206"/>
      <c r="N500" s="207"/>
      <c r="O500" s="207"/>
      <c r="P500" s="207"/>
      <c r="Q500" s="207"/>
      <c r="R500" s="207"/>
      <c r="S500" s="207"/>
      <c r="T500" s="208"/>
      <c r="U500" s="13"/>
      <c r="V500" s="13"/>
      <c r="W500" s="13"/>
      <c r="X500" s="13"/>
      <c r="Y500" s="13"/>
      <c r="Z500" s="13"/>
      <c r="AA500" s="13"/>
      <c r="AB500" s="13"/>
      <c r="AC500" s="13"/>
      <c r="AD500" s="13"/>
      <c r="AE500" s="13"/>
      <c r="AT500" s="202" t="s">
        <v>442</v>
      </c>
      <c r="AU500" s="202" t="s">
        <v>79</v>
      </c>
      <c r="AV500" s="13" t="s">
        <v>79</v>
      </c>
      <c r="AW500" s="13" t="s">
        <v>31</v>
      </c>
      <c r="AX500" s="13" t="s">
        <v>76</v>
      </c>
      <c r="AY500" s="202" t="s">
        <v>328</v>
      </c>
    </row>
    <row r="501" s="13" customFormat="1">
      <c r="A501" s="13"/>
      <c r="B501" s="201"/>
      <c r="C501" s="13"/>
      <c r="D501" s="195" t="s">
        <v>442</v>
      </c>
      <c r="E501" s="13"/>
      <c r="F501" s="203" t="s">
        <v>2339</v>
      </c>
      <c r="G501" s="13"/>
      <c r="H501" s="204">
        <v>9997.2000000000007</v>
      </c>
      <c r="I501" s="205"/>
      <c r="J501" s="13"/>
      <c r="K501" s="13"/>
      <c r="L501" s="201"/>
      <c r="M501" s="206"/>
      <c r="N501" s="207"/>
      <c r="O501" s="207"/>
      <c r="P501" s="207"/>
      <c r="Q501" s="207"/>
      <c r="R501" s="207"/>
      <c r="S501" s="207"/>
      <c r="T501" s="208"/>
      <c r="U501" s="13"/>
      <c r="V501" s="13"/>
      <c r="W501" s="13"/>
      <c r="X501" s="13"/>
      <c r="Y501" s="13"/>
      <c r="Z501" s="13"/>
      <c r="AA501" s="13"/>
      <c r="AB501" s="13"/>
      <c r="AC501" s="13"/>
      <c r="AD501" s="13"/>
      <c r="AE501" s="13"/>
      <c r="AT501" s="202" t="s">
        <v>442</v>
      </c>
      <c r="AU501" s="202" t="s">
        <v>79</v>
      </c>
      <c r="AV501" s="13" t="s">
        <v>79</v>
      </c>
      <c r="AW501" s="13" t="s">
        <v>4</v>
      </c>
      <c r="AX501" s="13" t="s">
        <v>76</v>
      </c>
      <c r="AY501" s="202" t="s">
        <v>328</v>
      </c>
    </row>
    <row r="502" s="2" customFormat="1" ht="49.05" customHeight="1">
      <c r="A502" s="41"/>
      <c r="B502" s="176"/>
      <c r="C502" s="177" t="s">
        <v>879</v>
      </c>
      <c r="D502" s="177" t="s">
        <v>331</v>
      </c>
      <c r="E502" s="178" t="s">
        <v>2340</v>
      </c>
      <c r="F502" s="179" t="s">
        <v>2341</v>
      </c>
      <c r="G502" s="180" t="s">
        <v>585</v>
      </c>
      <c r="H502" s="181">
        <v>416.05000000000001</v>
      </c>
      <c r="I502" s="182"/>
      <c r="J502" s="183">
        <f>ROUND(I502*H502,2)</f>
        <v>0</v>
      </c>
      <c r="K502" s="179" t="s">
        <v>335</v>
      </c>
      <c r="L502" s="42"/>
      <c r="M502" s="184" t="s">
        <v>3</v>
      </c>
      <c r="N502" s="185" t="s">
        <v>40</v>
      </c>
      <c r="O502" s="75"/>
      <c r="P502" s="186">
        <f>O502*H502</f>
        <v>0</v>
      </c>
      <c r="Q502" s="186">
        <v>0</v>
      </c>
      <c r="R502" s="186">
        <f>Q502*H502</f>
        <v>0</v>
      </c>
      <c r="S502" s="186">
        <v>0</v>
      </c>
      <c r="T502" s="187">
        <f>S502*H502</f>
        <v>0</v>
      </c>
      <c r="U502" s="41"/>
      <c r="V502" s="41"/>
      <c r="W502" s="41"/>
      <c r="X502" s="41"/>
      <c r="Y502" s="41"/>
      <c r="Z502" s="41"/>
      <c r="AA502" s="41"/>
      <c r="AB502" s="41"/>
      <c r="AC502" s="41"/>
      <c r="AD502" s="41"/>
      <c r="AE502" s="41"/>
      <c r="AR502" s="188" t="s">
        <v>113</v>
      </c>
      <c r="AT502" s="188" t="s">
        <v>331</v>
      </c>
      <c r="AU502" s="188" t="s">
        <v>79</v>
      </c>
      <c r="AY502" s="22" t="s">
        <v>328</v>
      </c>
      <c r="BE502" s="189">
        <f>IF(N502="základní",J502,0)</f>
        <v>0</v>
      </c>
      <c r="BF502" s="189">
        <f>IF(N502="snížená",J502,0)</f>
        <v>0</v>
      </c>
      <c r="BG502" s="189">
        <f>IF(N502="zákl. přenesená",J502,0)</f>
        <v>0</v>
      </c>
      <c r="BH502" s="189">
        <f>IF(N502="sníž. přenesená",J502,0)</f>
        <v>0</v>
      </c>
      <c r="BI502" s="189">
        <f>IF(N502="nulová",J502,0)</f>
        <v>0</v>
      </c>
      <c r="BJ502" s="22" t="s">
        <v>76</v>
      </c>
      <c r="BK502" s="189">
        <f>ROUND(I502*H502,2)</f>
        <v>0</v>
      </c>
      <c r="BL502" s="22" t="s">
        <v>113</v>
      </c>
      <c r="BM502" s="188" t="s">
        <v>2342</v>
      </c>
    </row>
    <row r="503" s="2" customFormat="1">
      <c r="A503" s="41"/>
      <c r="B503" s="42"/>
      <c r="C503" s="41"/>
      <c r="D503" s="190" t="s">
        <v>338</v>
      </c>
      <c r="E503" s="41"/>
      <c r="F503" s="191" t="s">
        <v>2343</v>
      </c>
      <c r="G503" s="41"/>
      <c r="H503" s="41"/>
      <c r="I503" s="192"/>
      <c r="J503" s="41"/>
      <c r="K503" s="41"/>
      <c r="L503" s="42"/>
      <c r="M503" s="193"/>
      <c r="N503" s="194"/>
      <c r="O503" s="75"/>
      <c r="P503" s="75"/>
      <c r="Q503" s="75"/>
      <c r="R503" s="75"/>
      <c r="S503" s="75"/>
      <c r="T503" s="76"/>
      <c r="U503" s="41"/>
      <c r="V503" s="41"/>
      <c r="W503" s="41"/>
      <c r="X503" s="41"/>
      <c r="Y503" s="41"/>
      <c r="Z503" s="41"/>
      <c r="AA503" s="41"/>
      <c r="AB503" s="41"/>
      <c r="AC503" s="41"/>
      <c r="AD503" s="41"/>
      <c r="AE503" s="41"/>
      <c r="AT503" s="22" t="s">
        <v>338</v>
      </c>
      <c r="AU503" s="22" t="s">
        <v>79</v>
      </c>
    </row>
    <row r="504" s="13" customFormat="1">
      <c r="A504" s="13"/>
      <c r="B504" s="201"/>
      <c r="C504" s="13"/>
      <c r="D504" s="195" t="s">
        <v>442</v>
      </c>
      <c r="E504" s="202" t="s">
        <v>3</v>
      </c>
      <c r="F504" s="203" t="s">
        <v>2344</v>
      </c>
      <c r="G504" s="13"/>
      <c r="H504" s="204">
        <v>416.05000000000001</v>
      </c>
      <c r="I504" s="205"/>
      <c r="J504" s="13"/>
      <c r="K504" s="13"/>
      <c r="L504" s="201"/>
      <c r="M504" s="206"/>
      <c r="N504" s="207"/>
      <c r="O504" s="207"/>
      <c r="P504" s="207"/>
      <c r="Q504" s="207"/>
      <c r="R504" s="207"/>
      <c r="S504" s="207"/>
      <c r="T504" s="208"/>
      <c r="U504" s="13"/>
      <c r="V504" s="13"/>
      <c r="W504" s="13"/>
      <c r="X504" s="13"/>
      <c r="Y504" s="13"/>
      <c r="Z504" s="13"/>
      <c r="AA504" s="13"/>
      <c r="AB504" s="13"/>
      <c r="AC504" s="13"/>
      <c r="AD504" s="13"/>
      <c r="AE504" s="13"/>
      <c r="AT504" s="202" t="s">
        <v>442</v>
      </c>
      <c r="AU504" s="202" t="s">
        <v>79</v>
      </c>
      <c r="AV504" s="13" t="s">
        <v>79</v>
      </c>
      <c r="AW504" s="13" t="s">
        <v>31</v>
      </c>
      <c r="AX504" s="13" t="s">
        <v>76</v>
      </c>
      <c r="AY504" s="202" t="s">
        <v>328</v>
      </c>
    </row>
    <row r="505" s="2" customFormat="1" ht="16.5" customHeight="1">
      <c r="A505" s="41"/>
      <c r="B505" s="176"/>
      <c r="C505" s="177" t="s">
        <v>887</v>
      </c>
      <c r="D505" s="177" t="s">
        <v>331</v>
      </c>
      <c r="E505" s="178" t="s">
        <v>2345</v>
      </c>
      <c r="F505" s="179" t="s">
        <v>2346</v>
      </c>
      <c r="G505" s="180" t="s">
        <v>585</v>
      </c>
      <c r="H505" s="181">
        <v>0.5</v>
      </c>
      <c r="I505" s="182"/>
      <c r="J505" s="183">
        <f>ROUND(I505*H505,2)</f>
        <v>0</v>
      </c>
      <c r="K505" s="179" t="s">
        <v>2314</v>
      </c>
      <c r="L505" s="42"/>
      <c r="M505" s="184" t="s">
        <v>3</v>
      </c>
      <c r="N505" s="185" t="s">
        <v>40</v>
      </c>
      <c r="O505" s="75"/>
      <c r="P505" s="186">
        <f>O505*H505</f>
        <v>0</v>
      </c>
      <c r="Q505" s="186">
        <v>0</v>
      </c>
      <c r="R505" s="186">
        <f>Q505*H505</f>
        <v>0</v>
      </c>
      <c r="S505" s="186">
        <v>0</v>
      </c>
      <c r="T505" s="187">
        <f>S505*H505</f>
        <v>0</v>
      </c>
      <c r="U505" s="41"/>
      <c r="V505" s="41"/>
      <c r="W505" s="41"/>
      <c r="X505" s="41"/>
      <c r="Y505" s="41"/>
      <c r="Z505" s="41"/>
      <c r="AA505" s="41"/>
      <c r="AB505" s="41"/>
      <c r="AC505" s="41"/>
      <c r="AD505" s="41"/>
      <c r="AE505" s="41"/>
      <c r="AR505" s="188" t="s">
        <v>113</v>
      </c>
      <c r="AT505" s="188" t="s">
        <v>331</v>
      </c>
      <c r="AU505" s="188" t="s">
        <v>79</v>
      </c>
      <c r="AY505" s="22" t="s">
        <v>328</v>
      </c>
      <c r="BE505" s="189">
        <f>IF(N505="základní",J505,0)</f>
        <v>0</v>
      </c>
      <c r="BF505" s="189">
        <f>IF(N505="snížená",J505,0)</f>
        <v>0</v>
      </c>
      <c r="BG505" s="189">
        <f>IF(N505="zákl. přenesená",J505,0)</f>
        <v>0</v>
      </c>
      <c r="BH505" s="189">
        <f>IF(N505="sníž. přenesená",J505,0)</f>
        <v>0</v>
      </c>
      <c r="BI505" s="189">
        <f>IF(N505="nulová",J505,0)</f>
        <v>0</v>
      </c>
      <c r="BJ505" s="22" t="s">
        <v>76</v>
      </c>
      <c r="BK505" s="189">
        <f>ROUND(I505*H505,2)</f>
        <v>0</v>
      </c>
      <c r="BL505" s="22" t="s">
        <v>113</v>
      </c>
      <c r="BM505" s="188" t="s">
        <v>2347</v>
      </c>
    </row>
    <row r="506" s="13" customFormat="1">
      <c r="A506" s="13"/>
      <c r="B506" s="201"/>
      <c r="C506" s="13"/>
      <c r="D506" s="195" t="s">
        <v>442</v>
      </c>
      <c r="E506" s="202" t="s">
        <v>3</v>
      </c>
      <c r="F506" s="203" t="s">
        <v>2348</v>
      </c>
      <c r="G506" s="13"/>
      <c r="H506" s="204">
        <v>0.5</v>
      </c>
      <c r="I506" s="205"/>
      <c r="J506" s="13"/>
      <c r="K506" s="13"/>
      <c r="L506" s="201"/>
      <c r="M506" s="206"/>
      <c r="N506" s="207"/>
      <c r="O506" s="207"/>
      <c r="P506" s="207"/>
      <c r="Q506" s="207"/>
      <c r="R506" s="207"/>
      <c r="S506" s="207"/>
      <c r="T506" s="208"/>
      <c r="U506" s="13"/>
      <c r="V506" s="13"/>
      <c r="W506" s="13"/>
      <c r="X506" s="13"/>
      <c r="Y506" s="13"/>
      <c r="Z506" s="13"/>
      <c r="AA506" s="13"/>
      <c r="AB506" s="13"/>
      <c r="AC506" s="13"/>
      <c r="AD506" s="13"/>
      <c r="AE506" s="13"/>
      <c r="AT506" s="202" t="s">
        <v>442</v>
      </c>
      <c r="AU506" s="202" t="s">
        <v>79</v>
      </c>
      <c r="AV506" s="13" t="s">
        <v>79</v>
      </c>
      <c r="AW506" s="13" t="s">
        <v>31</v>
      </c>
      <c r="AX506" s="13" t="s">
        <v>76</v>
      </c>
      <c r="AY506" s="202" t="s">
        <v>328</v>
      </c>
    </row>
    <row r="507" s="12" customFormat="1" ht="25.92" customHeight="1">
      <c r="A507" s="12"/>
      <c r="B507" s="163"/>
      <c r="C507" s="12"/>
      <c r="D507" s="164" t="s">
        <v>68</v>
      </c>
      <c r="E507" s="165" t="s">
        <v>1225</v>
      </c>
      <c r="F507" s="165" t="s">
        <v>1226</v>
      </c>
      <c r="G507" s="12"/>
      <c r="H507" s="12"/>
      <c r="I507" s="166"/>
      <c r="J507" s="167">
        <f>BK507</f>
        <v>0</v>
      </c>
      <c r="K507" s="12"/>
      <c r="L507" s="163"/>
      <c r="M507" s="168"/>
      <c r="N507" s="169"/>
      <c r="O507" s="169"/>
      <c r="P507" s="170">
        <f>SUM(P508:P509)</f>
        <v>0</v>
      </c>
      <c r="Q507" s="169"/>
      <c r="R507" s="170">
        <f>SUM(R508:R509)</f>
        <v>0</v>
      </c>
      <c r="S507" s="169"/>
      <c r="T507" s="171">
        <f>SUM(T508:T509)</f>
        <v>0</v>
      </c>
      <c r="U507" s="12"/>
      <c r="V507" s="12"/>
      <c r="W507" s="12"/>
      <c r="X507" s="12"/>
      <c r="Y507" s="12"/>
      <c r="Z507" s="12"/>
      <c r="AA507" s="12"/>
      <c r="AB507" s="12"/>
      <c r="AC507" s="12"/>
      <c r="AD507" s="12"/>
      <c r="AE507" s="12"/>
      <c r="AR507" s="164" t="s">
        <v>113</v>
      </c>
      <c r="AT507" s="172" t="s">
        <v>68</v>
      </c>
      <c r="AU507" s="172" t="s">
        <v>69</v>
      </c>
      <c r="AY507" s="164" t="s">
        <v>328</v>
      </c>
      <c r="BK507" s="173">
        <f>SUM(BK508:BK509)</f>
        <v>0</v>
      </c>
    </row>
    <row r="508" s="2" customFormat="1" ht="16.5" customHeight="1">
      <c r="A508" s="41"/>
      <c r="B508" s="176"/>
      <c r="C508" s="177" t="s">
        <v>896</v>
      </c>
      <c r="D508" s="177" t="s">
        <v>331</v>
      </c>
      <c r="E508" s="178" t="s">
        <v>2349</v>
      </c>
      <c r="F508" s="179" t="s">
        <v>2350</v>
      </c>
      <c r="G508" s="180" t="s">
        <v>356</v>
      </c>
      <c r="H508" s="181">
        <v>1</v>
      </c>
      <c r="I508" s="182"/>
      <c r="J508" s="183">
        <f>ROUND(I508*H508,2)</f>
        <v>0</v>
      </c>
      <c r="K508" s="179" t="s">
        <v>2314</v>
      </c>
      <c r="L508" s="42"/>
      <c r="M508" s="184" t="s">
        <v>3</v>
      </c>
      <c r="N508" s="185" t="s">
        <v>40</v>
      </c>
      <c r="O508" s="75"/>
      <c r="P508" s="186">
        <f>O508*H508</f>
        <v>0</v>
      </c>
      <c r="Q508" s="186">
        <v>0</v>
      </c>
      <c r="R508" s="186">
        <f>Q508*H508</f>
        <v>0</v>
      </c>
      <c r="S508" s="186">
        <v>0</v>
      </c>
      <c r="T508" s="187">
        <f>S508*H508</f>
        <v>0</v>
      </c>
      <c r="U508" s="41"/>
      <c r="V508" s="41"/>
      <c r="W508" s="41"/>
      <c r="X508" s="41"/>
      <c r="Y508" s="41"/>
      <c r="Z508" s="41"/>
      <c r="AA508" s="41"/>
      <c r="AB508" s="41"/>
      <c r="AC508" s="41"/>
      <c r="AD508" s="41"/>
      <c r="AE508" s="41"/>
      <c r="AR508" s="188" t="s">
        <v>113</v>
      </c>
      <c r="AT508" s="188" t="s">
        <v>331</v>
      </c>
      <c r="AU508" s="188" t="s">
        <v>76</v>
      </c>
      <c r="AY508" s="22" t="s">
        <v>328</v>
      </c>
      <c r="BE508" s="189">
        <f>IF(N508="základní",J508,0)</f>
        <v>0</v>
      </c>
      <c r="BF508" s="189">
        <f>IF(N508="snížená",J508,0)</f>
        <v>0</v>
      </c>
      <c r="BG508" s="189">
        <f>IF(N508="zákl. přenesená",J508,0)</f>
        <v>0</v>
      </c>
      <c r="BH508" s="189">
        <f>IF(N508="sníž. přenesená",J508,0)</f>
        <v>0</v>
      </c>
      <c r="BI508" s="189">
        <f>IF(N508="nulová",J508,0)</f>
        <v>0</v>
      </c>
      <c r="BJ508" s="22" t="s">
        <v>76</v>
      </c>
      <c r="BK508" s="189">
        <f>ROUND(I508*H508,2)</f>
        <v>0</v>
      </c>
      <c r="BL508" s="22" t="s">
        <v>113</v>
      </c>
      <c r="BM508" s="188" t="s">
        <v>2351</v>
      </c>
    </row>
    <row r="509" s="2" customFormat="1" ht="16.5" customHeight="1">
      <c r="A509" s="41"/>
      <c r="B509" s="176"/>
      <c r="C509" s="177" t="s">
        <v>903</v>
      </c>
      <c r="D509" s="177" t="s">
        <v>331</v>
      </c>
      <c r="E509" s="178" t="s">
        <v>2352</v>
      </c>
      <c r="F509" s="179" t="s">
        <v>2353</v>
      </c>
      <c r="G509" s="180" t="s">
        <v>356</v>
      </c>
      <c r="H509" s="181">
        <v>1</v>
      </c>
      <c r="I509" s="182"/>
      <c r="J509" s="183">
        <f>ROUND(I509*H509,2)</f>
        <v>0</v>
      </c>
      <c r="K509" s="179" t="s">
        <v>2314</v>
      </c>
      <c r="L509" s="42"/>
      <c r="M509" s="237" t="s">
        <v>3</v>
      </c>
      <c r="N509" s="238" t="s">
        <v>40</v>
      </c>
      <c r="O509" s="199"/>
      <c r="P509" s="239">
        <f>O509*H509</f>
        <v>0</v>
      </c>
      <c r="Q509" s="239">
        <v>0</v>
      </c>
      <c r="R509" s="239">
        <f>Q509*H509</f>
        <v>0</v>
      </c>
      <c r="S509" s="239">
        <v>0</v>
      </c>
      <c r="T509" s="240">
        <f>S509*H509</f>
        <v>0</v>
      </c>
      <c r="U509" s="41"/>
      <c r="V509" s="41"/>
      <c r="W509" s="41"/>
      <c r="X509" s="41"/>
      <c r="Y509" s="41"/>
      <c r="Z509" s="41"/>
      <c r="AA509" s="41"/>
      <c r="AB509" s="41"/>
      <c r="AC509" s="41"/>
      <c r="AD509" s="41"/>
      <c r="AE509" s="41"/>
      <c r="AR509" s="188" t="s">
        <v>113</v>
      </c>
      <c r="AT509" s="188" t="s">
        <v>331</v>
      </c>
      <c r="AU509" s="188" t="s">
        <v>76</v>
      </c>
      <c r="AY509" s="22" t="s">
        <v>328</v>
      </c>
      <c r="BE509" s="189">
        <f>IF(N509="základní",J509,0)</f>
        <v>0</v>
      </c>
      <c r="BF509" s="189">
        <f>IF(N509="snížená",J509,0)</f>
        <v>0</v>
      </c>
      <c r="BG509" s="189">
        <f>IF(N509="zákl. přenesená",J509,0)</f>
        <v>0</v>
      </c>
      <c r="BH509" s="189">
        <f>IF(N509="sníž. přenesená",J509,0)</f>
        <v>0</v>
      </c>
      <c r="BI509" s="189">
        <f>IF(N509="nulová",J509,0)</f>
        <v>0</v>
      </c>
      <c r="BJ509" s="22" t="s">
        <v>76</v>
      </c>
      <c r="BK509" s="189">
        <f>ROUND(I509*H509,2)</f>
        <v>0</v>
      </c>
      <c r="BL509" s="22" t="s">
        <v>113</v>
      </c>
      <c r="BM509" s="188" t="s">
        <v>2354</v>
      </c>
    </row>
    <row r="510" s="2" customFormat="1" ht="6.96" customHeight="1">
      <c r="A510" s="41"/>
      <c r="B510" s="58"/>
      <c r="C510" s="59"/>
      <c r="D510" s="59"/>
      <c r="E510" s="59"/>
      <c r="F510" s="59"/>
      <c r="G510" s="59"/>
      <c r="H510" s="59"/>
      <c r="I510" s="59"/>
      <c r="J510" s="59"/>
      <c r="K510" s="59"/>
      <c r="L510" s="42"/>
      <c r="M510" s="41"/>
      <c r="O510" s="41"/>
      <c r="P510" s="41"/>
      <c r="Q510" s="41"/>
      <c r="R510" s="41"/>
      <c r="S510" s="41"/>
      <c r="T510" s="41"/>
      <c r="U510" s="41"/>
      <c r="V510" s="41"/>
      <c r="W510" s="41"/>
      <c r="X510" s="41"/>
      <c r="Y510" s="41"/>
      <c r="Z510" s="41"/>
      <c r="AA510" s="41"/>
      <c r="AB510" s="41"/>
      <c r="AC510" s="41"/>
      <c r="AD510" s="41"/>
      <c r="AE510" s="41"/>
    </row>
  </sheetData>
  <autoFilter ref="C103:K509"/>
  <mergeCells count="15">
    <mergeCell ref="E7:H7"/>
    <mergeCell ref="E11:H11"/>
    <mergeCell ref="E9:H9"/>
    <mergeCell ref="E13:H13"/>
    <mergeCell ref="E22:H22"/>
    <mergeCell ref="E31:H31"/>
    <mergeCell ref="E52:H52"/>
    <mergeCell ref="E56:H56"/>
    <mergeCell ref="E54:H54"/>
    <mergeCell ref="E58:H58"/>
    <mergeCell ref="E90:H90"/>
    <mergeCell ref="E94:H94"/>
    <mergeCell ref="E92:H92"/>
    <mergeCell ref="E96:H96"/>
    <mergeCell ref="L2:V2"/>
  </mergeCells>
  <hyperlinks>
    <hyperlink ref="F108" r:id="rId1" display="https://podminky.urs.cz/item/CS_URS_2025_01/762331812"/>
    <hyperlink ref="F116" r:id="rId2" display="https://podminky.urs.cz/item/CS_URS_2025_01/762331814"/>
    <hyperlink ref="F122" r:id="rId3" display="https://podminky.urs.cz/item/CS_URS_2025_01/762342811"/>
    <hyperlink ref="F125" r:id="rId4" display="https://podminky.urs.cz/item/CS_URS_2025_01/765111805"/>
    <hyperlink ref="F128" r:id="rId5" display="https://podminky.urs.cz/item/CS_URS_2025_01/765111811"/>
    <hyperlink ref="F134" r:id="rId6" display="https://podminky.urs.cz/item/CS_URS_2025_01/765111869"/>
    <hyperlink ref="F137" r:id="rId7" display="https://podminky.urs.cz/item/CS_URS_2025_01/765111881"/>
    <hyperlink ref="F139" r:id="rId8" display="https://podminky.urs.cz/item/CS_URS_2025_01/765192001"/>
    <hyperlink ref="F143" r:id="rId9" display="https://podminky.urs.cz/item/CS_URS_2025_01/762822820"/>
    <hyperlink ref="F146" r:id="rId10" display="https://podminky.urs.cz/item/CS_URS_2025_01/762841811"/>
    <hyperlink ref="F152" r:id="rId11" display="https://podminky.urs.cz/item/CS_URS_2025_01/964035111"/>
    <hyperlink ref="F157" r:id="rId12" display="https://podminky.urs.cz/item/CS_URS_2025_01/964072331"/>
    <hyperlink ref="F162" r:id="rId13" display="https://podminky.urs.cz/item/CS_URS_2025_01/972033341"/>
    <hyperlink ref="F164" r:id="rId14" display="https://podminky.urs.cz/item/CS_URS_2025_01/975043111"/>
    <hyperlink ref="F167" r:id="rId15" display="https://podminky.urs.cz/item/CS_URS_2025_01/977151224"/>
    <hyperlink ref="F170" r:id="rId16" display="https://podminky.urs.cz/item/CS_URS_2025_01/977271112"/>
    <hyperlink ref="F174" r:id="rId17" display="https://podminky.urs.cz/item/CS_URS_2025_01/965081213"/>
    <hyperlink ref="F178" r:id="rId18" display="https://podminky.urs.cz/item/CS_URS_2025_01/776201812"/>
    <hyperlink ref="F183" r:id="rId19" display="https://podminky.urs.cz/item/CS_URS_2025_01/762811811"/>
    <hyperlink ref="F186" r:id="rId20" display="https://podminky.urs.cz/item/CS_URS_2025_01/965042141"/>
    <hyperlink ref="F189" r:id="rId21" display="https://podminky.urs.cz/item/CS_URS_2025_01/965049111"/>
    <hyperlink ref="F194" r:id="rId22" display="https://podminky.urs.cz/item/CS_URS_2025_01/965045113"/>
    <hyperlink ref="F197" r:id="rId23" display="https://podminky.urs.cz/item/CS_URS_2025_01/965045123"/>
    <hyperlink ref="F200" r:id="rId24" display="https://podminky.urs.cz/item/CS_URS_2025_01/965083111"/>
    <hyperlink ref="F202" r:id="rId25" display="https://podminky.urs.cz/item/CS_URS_2025_01/762522811"/>
    <hyperlink ref="F205" r:id="rId26" display="https://podminky.urs.cz/item/CS_URS_2025_01/762511867"/>
    <hyperlink ref="F208" r:id="rId27" display="https://podminky.urs.cz/item/CS_URS_2025_01/711141821"/>
    <hyperlink ref="F212" r:id="rId28" display="https://podminky.urs.cz/item/CS_URS_2025_01/968062374"/>
    <hyperlink ref="F218" r:id="rId29" display="https://podminky.urs.cz/item/CS_URS_2025_01/968062375"/>
    <hyperlink ref="F224" r:id="rId30" display="https://podminky.urs.cz/item/CS_URS_2025_01/968062455"/>
    <hyperlink ref="F233" r:id="rId31" display="https://podminky.urs.cz/item/CS_URS_2025_01/968062456"/>
    <hyperlink ref="F236" r:id="rId32" display="https://podminky.urs.cz/item/CS_URS_2025_01/725110811"/>
    <hyperlink ref="F238" r:id="rId33" display="https://podminky.urs.cz/item/CS_URS_2025_01/725210821"/>
    <hyperlink ref="F240" r:id="rId34" display="https://podminky.urs.cz/item/CS_URS_2025_01/725240811"/>
    <hyperlink ref="F242" r:id="rId35" display="https://podminky.urs.cz/item/CS_URS_2025_01/HZS1292"/>
    <hyperlink ref="F246" r:id="rId36" display="https://podminky.urs.cz/item/CS_URS_2025_01/978012191"/>
    <hyperlink ref="F253" r:id="rId37" display="https://podminky.urs.cz/item/CS_URS_2025_01/713110812"/>
    <hyperlink ref="F257" r:id="rId38" display="https://podminky.urs.cz/item/CS_URS_2025_01/978011191"/>
    <hyperlink ref="F261" r:id="rId39" display="https://podminky.urs.cz/item/CS_URS_2025_01/985132211"/>
    <hyperlink ref="F264" r:id="rId40" display="https://podminky.urs.cz/item/CS_URS_2025_01/978013191"/>
    <hyperlink ref="F274" r:id="rId41" display="https://podminky.urs.cz/item/CS_URS_2025_01/978015391"/>
    <hyperlink ref="F279" r:id="rId42" display="https://podminky.urs.cz/item/CS_URS_2025_01/978059541"/>
    <hyperlink ref="F282" r:id="rId43" display="https://podminky.urs.cz/item/CS_URS_2025_01/966080101"/>
    <hyperlink ref="F292" r:id="rId44" display="https://podminky.urs.cz/item/CS_URS_2025_01/764002801"/>
    <hyperlink ref="F297" r:id="rId45" display="https://podminky.urs.cz/item/CS_URS_2025_01/764001891"/>
    <hyperlink ref="F300" r:id="rId46" display="https://podminky.urs.cz/item/CS_URS_2025_01/764002871"/>
    <hyperlink ref="F303" r:id="rId47" display="https://podminky.urs.cz/item/CS_URS_2025_01/764004801"/>
    <hyperlink ref="F310" r:id="rId48" display="https://podminky.urs.cz/item/CS_URS_2025_01/764004861"/>
    <hyperlink ref="F315" r:id="rId49" display="https://podminky.urs.cz/item/CS_URS_2025_01/764002851"/>
    <hyperlink ref="F321" r:id="rId50" display="https://podminky.urs.cz/item/CS_URS_2025_01/766691812"/>
    <hyperlink ref="F323" r:id="rId51" display="https://podminky.urs.cz/item/CS_URS_2025_01/HZS1292"/>
    <hyperlink ref="F327" r:id="rId52" display="https://podminky.urs.cz/item/CS_URS_2025_01/962031132"/>
    <hyperlink ref="F340" r:id="rId53" display="https://podminky.urs.cz/item/CS_URS_2025_01/962031133"/>
    <hyperlink ref="F347" r:id="rId54" display="https://podminky.urs.cz/item/CS_URS_2025_01/962032230"/>
    <hyperlink ref="F361" r:id="rId55" display="https://podminky.urs.cz/item/CS_URS_2025_01/977151121"/>
    <hyperlink ref="F364" r:id="rId56" display="https://podminky.urs.cz/item/CS_URS_2025_01/977151125"/>
    <hyperlink ref="F369" r:id="rId57" display="https://podminky.urs.cz/item/CS_URS_2025_01/977151127"/>
    <hyperlink ref="F375" r:id="rId58" display="https://podminky.urs.cz/item/CS_URS_2025_01/977151128"/>
    <hyperlink ref="F380" r:id="rId59" display="https://podminky.urs.cz/item/CS_URS_2025_01/977151131"/>
    <hyperlink ref="F382" r:id="rId60" display="https://podminky.urs.cz/item/CS_URS_2025_01/977151132"/>
    <hyperlink ref="F385" r:id="rId61" display="https://podminky.urs.cz/item/CS_URS_2025_01/971033361"/>
    <hyperlink ref="F394" r:id="rId62" display="https://podminky.urs.cz/item/CS_URS_2025_01/971033461"/>
    <hyperlink ref="F396" r:id="rId63" display="https://podminky.urs.cz/item/CS_URS_2025_01/971033561"/>
    <hyperlink ref="F399" r:id="rId64" display="https://podminky.urs.cz/item/CS_URS_2025_01/974031154"/>
    <hyperlink ref="F401" r:id="rId65" display="https://podminky.urs.cz/item/CS_URS_2025_01/974031154"/>
    <hyperlink ref="F404" r:id="rId66" display="https://podminky.urs.cz/item/CS_URS_2025_01/973031335"/>
    <hyperlink ref="F409" r:id="rId67" display="https://podminky.urs.cz/item/CS_URS_2025_01/972033241"/>
    <hyperlink ref="F411" r:id="rId68" display="https://podminky.urs.cz/item/CS_URS_2025_01/971033631"/>
    <hyperlink ref="F418" r:id="rId69" display="https://podminky.urs.cz/item/CS_URS_2025_01/971033561"/>
    <hyperlink ref="F433" r:id="rId70" display="https://podminky.urs.cz/item/CS_URS_2025_01/971033651"/>
    <hyperlink ref="F447" r:id="rId71" display="https://podminky.urs.cz/item/CS_URS_2025_01/967031132"/>
    <hyperlink ref="F451" r:id="rId72" display="https://podminky.urs.cz/item/CS_URS_2025_01/974031666"/>
    <hyperlink ref="F465" r:id="rId73" display="https://podminky.urs.cz/item/CS_URS_2025_01/973031325"/>
    <hyperlink ref="F468" r:id="rId74" display="https://podminky.urs.cz/item/CS_URS_2025_01/975022251"/>
    <hyperlink ref="F471" r:id="rId75" display="https://podminky.urs.cz/item/CS_URS_2025_01/975022341"/>
    <hyperlink ref="F484" r:id="rId76" display="https://podminky.urs.cz/item/CS_URS_2025_01/961043111"/>
    <hyperlink ref="F494" r:id="rId77" display="https://podminky.urs.cz/item/CS_URS_2025_01/997013153"/>
    <hyperlink ref="F496" r:id="rId78" display="https://podminky.urs.cz/item/CS_URS_2025_01/997013501"/>
    <hyperlink ref="F499" r:id="rId79" display="https://podminky.urs.cz/item/CS_URS_2025_01/997013509"/>
    <hyperlink ref="F503" r:id="rId80" display="https://podminky.urs.cz/item/CS_URS_2025_01/997013871"/>
  </hyperlinks>
  <pageMargins left="0.39375" right="0.39375" top="0.39375" bottom="0.39375" header="0" footer="0"/>
  <pageSetup paperSize="9" orientation="portrait" blackAndWhite="1" fitToHeight="100"/>
  <headerFooter>
    <oddFooter>&amp;CStrana &amp;P z &amp;N</oddFooter>
  </headerFooter>
  <drawing r:id="rId8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141</v>
      </c>
      <c r="AZ2" s="241" t="s">
        <v>2355</v>
      </c>
      <c r="BA2" s="241" t="s">
        <v>2356</v>
      </c>
      <c r="BB2" s="241" t="s">
        <v>2357</v>
      </c>
      <c r="BC2" s="241" t="s">
        <v>2358</v>
      </c>
      <c r="BD2" s="241" t="s">
        <v>87</v>
      </c>
    </row>
    <row r="3" s="1" customFormat="1" ht="6.96" customHeight="1">
      <c r="B3" s="23"/>
      <c r="C3" s="24"/>
      <c r="D3" s="24"/>
      <c r="E3" s="24"/>
      <c r="F3" s="24"/>
      <c r="G3" s="24"/>
      <c r="H3" s="24"/>
      <c r="I3" s="24"/>
      <c r="J3" s="24"/>
      <c r="K3" s="24"/>
      <c r="L3" s="25"/>
      <c r="AT3" s="22" t="s">
        <v>79</v>
      </c>
      <c r="AZ3" s="241" t="s">
        <v>2359</v>
      </c>
      <c r="BA3" s="241" t="s">
        <v>2360</v>
      </c>
      <c r="BB3" s="241" t="s">
        <v>439</v>
      </c>
      <c r="BC3" s="241" t="s">
        <v>2361</v>
      </c>
      <c r="BD3" s="241" t="s">
        <v>87</v>
      </c>
    </row>
    <row r="4" s="1" customFormat="1" ht="24.96" customHeight="1">
      <c r="B4" s="25"/>
      <c r="D4" s="26" t="s">
        <v>300</v>
      </c>
      <c r="L4" s="25"/>
      <c r="M4" s="126" t="s">
        <v>11</v>
      </c>
      <c r="AT4" s="22" t="s">
        <v>4</v>
      </c>
      <c r="AZ4" s="241" t="s">
        <v>2362</v>
      </c>
      <c r="BA4" s="241" t="s">
        <v>2363</v>
      </c>
      <c r="BB4" s="241" t="s">
        <v>439</v>
      </c>
      <c r="BC4" s="241" t="s">
        <v>2364</v>
      </c>
      <c r="BD4" s="241" t="s">
        <v>87</v>
      </c>
    </row>
    <row r="5" s="1" customFormat="1" ht="6.96" customHeight="1">
      <c r="B5" s="25"/>
      <c r="L5" s="25"/>
      <c r="AZ5" s="241" t="s">
        <v>2365</v>
      </c>
      <c r="BA5" s="241" t="s">
        <v>2366</v>
      </c>
      <c r="BB5" s="241" t="s">
        <v>439</v>
      </c>
      <c r="BC5" s="241" t="s">
        <v>2367</v>
      </c>
      <c r="BD5" s="241" t="s">
        <v>87</v>
      </c>
    </row>
    <row r="6" s="1" customFormat="1" ht="12" customHeight="1">
      <c r="B6" s="25"/>
      <c r="D6" s="35" t="s">
        <v>17</v>
      </c>
      <c r="L6" s="25"/>
      <c r="AZ6" s="241" t="s">
        <v>2368</v>
      </c>
      <c r="BA6" s="241" t="s">
        <v>2369</v>
      </c>
      <c r="BB6" s="241" t="s">
        <v>439</v>
      </c>
      <c r="BC6" s="241" t="s">
        <v>2370</v>
      </c>
      <c r="BD6" s="241" t="s">
        <v>87</v>
      </c>
    </row>
    <row r="7" s="1" customFormat="1" ht="26.25" customHeight="1">
      <c r="B7" s="25"/>
      <c r="E7" s="127" t="str">
        <f>'Rekapitulace stavby'!K6</f>
        <v>Revitalizace multimodálního uzlu ve Dvoře Králové nad Labem - etapa I-VI.</v>
      </c>
      <c r="F7" s="35"/>
      <c r="G7" s="35"/>
      <c r="H7" s="35"/>
      <c r="L7" s="25"/>
      <c r="AZ7" s="241" t="s">
        <v>2371</v>
      </c>
      <c r="BA7" s="241" t="s">
        <v>2372</v>
      </c>
      <c r="BB7" s="241" t="s">
        <v>439</v>
      </c>
      <c r="BC7" s="241" t="s">
        <v>2373</v>
      </c>
      <c r="BD7" s="241" t="s">
        <v>87</v>
      </c>
    </row>
    <row r="8">
      <c r="B8" s="25"/>
      <c r="D8" s="35" t="s">
        <v>301</v>
      </c>
      <c r="L8" s="25"/>
      <c r="AZ8" s="241" t="s">
        <v>2374</v>
      </c>
      <c r="BA8" s="241" t="s">
        <v>2375</v>
      </c>
      <c r="BB8" s="241" t="s">
        <v>439</v>
      </c>
      <c r="BC8" s="241" t="s">
        <v>2376</v>
      </c>
      <c r="BD8" s="241" t="s">
        <v>87</v>
      </c>
    </row>
    <row r="9" s="1" customFormat="1" ht="23.25" customHeight="1">
      <c r="B9" s="25"/>
      <c r="E9" s="127" t="s">
        <v>302</v>
      </c>
      <c r="F9" s="1"/>
      <c r="G9" s="1"/>
      <c r="H9" s="1"/>
      <c r="L9" s="25"/>
      <c r="AZ9" s="241" t="s">
        <v>2377</v>
      </c>
      <c r="BA9" s="241" t="s">
        <v>2378</v>
      </c>
      <c r="BB9" s="241" t="s">
        <v>439</v>
      </c>
      <c r="BC9" s="241" t="s">
        <v>2379</v>
      </c>
      <c r="BD9" s="241" t="s">
        <v>87</v>
      </c>
    </row>
    <row r="10" s="1" customFormat="1" ht="12" customHeight="1">
      <c r="B10" s="25"/>
      <c r="D10" s="35" t="s">
        <v>303</v>
      </c>
      <c r="L10" s="25"/>
      <c r="AZ10" s="241" t="s">
        <v>2380</v>
      </c>
      <c r="BA10" s="241" t="s">
        <v>2381</v>
      </c>
      <c r="BB10" s="241" t="s">
        <v>439</v>
      </c>
      <c r="BC10" s="241" t="s">
        <v>2382</v>
      </c>
      <c r="BD10" s="241" t="s">
        <v>87</v>
      </c>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c r="AZ11" s="241" t="s">
        <v>2383</v>
      </c>
      <c r="BA11" s="241" t="s">
        <v>2384</v>
      </c>
      <c r="BB11" s="241" t="s">
        <v>439</v>
      </c>
      <c r="BC11" s="241" t="s">
        <v>2385</v>
      </c>
      <c r="BD11" s="241" t="s">
        <v>87</v>
      </c>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c r="AZ12" s="241" t="s">
        <v>2386</v>
      </c>
      <c r="BA12" s="241" t="s">
        <v>2387</v>
      </c>
      <c r="BB12" s="241" t="s">
        <v>439</v>
      </c>
      <c r="BC12" s="241" t="s">
        <v>2385</v>
      </c>
      <c r="BD12" s="241" t="s">
        <v>87</v>
      </c>
    </row>
    <row r="13" s="2" customFormat="1" ht="16.5" customHeight="1">
      <c r="A13" s="41"/>
      <c r="B13" s="42"/>
      <c r="C13" s="41"/>
      <c r="D13" s="41"/>
      <c r="E13" s="65" t="s">
        <v>2388</v>
      </c>
      <c r="F13" s="41"/>
      <c r="G13" s="41"/>
      <c r="H13" s="41"/>
      <c r="I13" s="41"/>
      <c r="J13" s="41"/>
      <c r="K13" s="41"/>
      <c r="L13" s="129"/>
      <c r="S13" s="41"/>
      <c r="T13" s="41"/>
      <c r="U13" s="41"/>
      <c r="V13" s="41"/>
      <c r="W13" s="41"/>
      <c r="X13" s="41"/>
      <c r="Y13" s="41"/>
      <c r="Z13" s="41"/>
      <c r="AA13" s="41"/>
      <c r="AB13" s="41"/>
      <c r="AC13" s="41"/>
      <c r="AD13" s="41"/>
      <c r="AE13" s="41"/>
      <c r="AZ13" s="241" t="s">
        <v>2389</v>
      </c>
      <c r="BA13" s="241" t="s">
        <v>2390</v>
      </c>
      <c r="BB13" s="241" t="s">
        <v>439</v>
      </c>
      <c r="BC13" s="241" t="s">
        <v>2391</v>
      </c>
      <c r="BD13" s="241" t="s">
        <v>87</v>
      </c>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c r="AZ14" s="241" t="s">
        <v>2392</v>
      </c>
      <c r="BA14" s="241" t="s">
        <v>2393</v>
      </c>
      <c r="BB14" s="241" t="s">
        <v>439</v>
      </c>
      <c r="BC14" s="241" t="s">
        <v>2394</v>
      </c>
      <c r="BD14" s="241" t="s">
        <v>87</v>
      </c>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c r="AZ15" s="241" t="s">
        <v>2395</v>
      </c>
      <c r="BA15" s="241" t="s">
        <v>2396</v>
      </c>
      <c r="BB15" s="241" t="s">
        <v>439</v>
      </c>
      <c r="BC15" s="241" t="s">
        <v>2394</v>
      </c>
      <c r="BD15" s="241" t="s">
        <v>87</v>
      </c>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c r="AZ16" s="241" t="s">
        <v>2397</v>
      </c>
      <c r="BA16" s="241" t="s">
        <v>2398</v>
      </c>
      <c r="BB16" s="241" t="s">
        <v>439</v>
      </c>
      <c r="BC16" s="241" t="s">
        <v>2399</v>
      </c>
      <c r="BD16" s="241" t="s">
        <v>87</v>
      </c>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c r="AZ17" s="241" t="s">
        <v>2400</v>
      </c>
      <c r="BA17" s="241" t="s">
        <v>2401</v>
      </c>
      <c r="BB17" s="241" t="s">
        <v>2357</v>
      </c>
      <c r="BC17" s="241" t="s">
        <v>2402</v>
      </c>
      <c r="BD17" s="241" t="s">
        <v>87</v>
      </c>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c r="AZ18" s="241" t="s">
        <v>2403</v>
      </c>
      <c r="BA18" s="241" t="s">
        <v>2404</v>
      </c>
      <c r="BB18" s="241" t="s">
        <v>2357</v>
      </c>
      <c r="BC18" s="241" t="s">
        <v>2405</v>
      </c>
      <c r="BD18" s="241" t="s">
        <v>87</v>
      </c>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c r="AZ19" s="241" t="s">
        <v>2406</v>
      </c>
      <c r="BA19" s="241" t="s">
        <v>2407</v>
      </c>
      <c r="BB19" s="241" t="s">
        <v>2357</v>
      </c>
      <c r="BC19" s="241" t="s">
        <v>2408</v>
      </c>
      <c r="BD19" s="241" t="s">
        <v>87</v>
      </c>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c r="AZ20" s="241" t="s">
        <v>2409</v>
      </c>
      <c r="BA20" s="241" t="s">
        <v>2410</v>
      </c>
      <c r="BB20" s="241" t="s">
        <v>439</v>
      </c>
      <c r="BC20" s="241" t="s">
        <v>2373</v>
      </c>
      <c r="BD20" s="241" t="s">
        <v>87</v>
      </c>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c r="AZ21" s="241" t="s">
        <v>2411</v>
      </c>
      <c r="BA21" s="241" t="s">
        <v>2412</v>
      </c>
      <c r="BB21" s="241" t="s">
        <v>439</v>
      </c>
      <c r="BC21" s="241" t="s">
        <v>2413</v>
      </c>
      <c r="BD21" s="241" t="s">
        <v>87</v>
      </c>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c r="AZ22" s="241" t="s">
        <v>2414</v>
      </c>
      <c r="BA22" s="241" t="s">
        <v>2415</v>
      </c>
      <c r="BB22" s="241" t="s">
        <v>439</v>
      </c>
      <c r="BC22" s="241" t="s">
        <v>2416</v>
      </c>
      <c r="BD22" s="241" t="s">
        <v>87</v>
      </c>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c r="AZ23" s="241" t="s">
        <v>2417</v>
      </c>
      <c r="BA23" s="241" t="s">
        <v>2418</v>
      </c>
      <c r="BB23" s="241" t="s">
        <v>439</v>
      </c>
      <c r="BC23" s="241" t="s">
        <v>2419</v>
      </c>
      <c r="BD23" s="241" t="s">
        <v>79</v>
      </c>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c r="AZ24" s="241" t="s">
        <v>2420</v>
      </c>
      <c r="BA24" s="241" t="s">
        <v>2421</v>
      </c>
      <c r="BB24" s="241" t="s">
        <v>439</v>
      </c>
      <c r="BC24" s="241" t="s">
        <v>2422</v>
      </c>
      <c r="BD24" s="241" t="s">
        <v>87</v>
      </c>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c r="AZ25" s="241" t="s">
        <v>2423</v>
      </c>
      <c r="BA25" s="241" t="s">
        <v>2424</v>
      </c>
      <c r="BB25" s="241" t="s">
        <v>2357</v>
      </c>
      <c r="BC25" s="241" t="s">
        <v>2425</v>
      </c>
      <c r="BD25" s="241" t="s">
        <v>87</v>
      </c>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c r="AZ26" s="241" t="s">
        <v>2426</v>
      </c>
      <c r="BA26" s="241" t="s">
        <v>2427</v>
      </c>
      <c r="BB26" s="241" t="s">
        <v>2357</v>
      </c>
      <c r="BC26" s="241" t="s">
        <v>505</v>
      </c>
      <c r="BD26" s="241" t="s">
        <v>87</v>
      </c>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c r="AZ27" s="241" t="s">
        <v>2428</v>
      </c>
      <c r="BA27" s="241" t="s">
        <v>2429</v>
      </c>
      <c r="BB27" s="241" t="s">
        <v>2357</v>
      </c>
      <c r="BC27" s="241" t="s">
        <v>2430</v>
      </c>
      <c r="BD27" s="241" t="s">
        <v>87</v>
      </c>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c r="AZ28" s="241" t="s">
        <v>2431</v>
      </c>
      <c r="BA28" s="241" t="s">
        <v>2432</v>
      </c>
      <c r="BB28" s="241" t="s">
        <v>439</v>
      </c>
      <c r="BC28" s="241" t="s">
        <v>2433</v>
      </c>
      <c r="BD28" s="241" t="s">
        <v>87</v>
      </c>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c r="AZ29" s="241" t="s">
        <v>2434</v>
      </c>
      <c r="BA29" s="241" t="s">
        <v>2435</v>
      </c>
      <c r="BB29" s="241" t="s">
        <v>2357</v>
      </c>
      <c r="BC29" s="241" t="s">
        <v>2436</v>
      </c>
      <c r="BD29" s="241" t="s">
        <v>87</v>
      </c>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c r="AZ30" s="241" t="s">
        <v>2437</v>
      </c>
      <c r="BA30" s="241" t="s">
        <v>2438</v>
      </c>
      <c r="BB30" s="241" t="s">
        <v>2357</v>
      </c>
      <c r="BC30" s="241" t="s">
        <v>2439</v>
      </c>
      <c r="BD30" s="241" t="s">
        <v>87</v>
      </c>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c r="AZ31" s="242" t="s">
        <v>2440</v>
      </c>
      <c r="BA31" s="242" t="s">
        <v>2441</v>
      </c>
      <c r="BB31" s="242" t="s">
        <v>2357</v>
      </c>
      <c r="BC31" s="242" t="s">
        <v>2442</v>
      </c>
      <c r="BD31" s="242" t="s">
        <v>87</v>
      </c>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c r="AZ32" s="241" t="s">
        <v>2443</v>
      </c>
      <c r="BA32" s="241" t="s">
        <v>2444</v>
      </c>
      <c r="BB32" s="241" t="s">
        <v>2357</v>
      </c>
      <c r="BC32" s="241" t="s">
        <v>2445</v>
      </c>
      <c r="BD32" s="241" t="s">
        <v>87</v>
      </c>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c r="AZ33" s="241" t="s">
        <v>2446</v>
      </c>
      <c r="BA33" s="241" t="s">
        <v>2447</v>
      </c>
      <c r="BB33" s="241" t="s">
        <v>2357</v>
      </c>
      <c r="BC33" s="241" t="s">
        <v>2448</v>
      </c>
      <c r="BD33" s="241" t="s">
        <v>87</v>
      </c>
    </row>
    <row r="34" s="2" customFormat="1" ht="25.44" customHeight="1">
      <c r="A34" s="41"/>
      <c r="B34" s="42"/>
      <c r="C34" s="41"/>
      <c r="D34" s="133" t="s">
        <v>35</v>
      </c>
      <c r="E34" s="41"/>
      <c r="F34" s="41"/>
      <c r="G34" s="41"/>
      <c r="H34" s="41"/>
      <c r="I34" s="41"/>
      <c r="J34" s="93">
        <f>ROUND(J173, 2)</f>
        <v>0</v>
      </c>
      <c r="K34" s="41"/>
      <c r="L34" s="129"/>
      <c r="S34" s="41"/>
      <c r="T34" s="41"/>
      <c r="U34" s="41"/>
      <c r="V34" s="41"/>
      <c r="W34" s="41"/>
      <c r="X34" s="41"/>
      <c r="Y34" s="41"/>
      <c r="Z34" s="41"/>
      <c r="AA34" s="41"/>
      <c r="AB34" s="41"/>
      <c r="AC34" s="41"/>
      <c r="AD34" s="41"/>
      <c r="AE34" s="41"/>
      <c r="AZ34" s="241" t="s">
        <v>2449</v>
      </c>
      <c r="BA34" s="241" t="s">
        <v>2450</v>
      </c>
      <c r="BB34" s="241" t="s">
        <v>2357</v>
      </c>
      <c r="BC34" s="241" t="s">
        <v>2451</v>
      </c>
      <c r="BD34" s="241" t="s">
        <v>87</v>
      </c>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c r="AZ35" s="241" t="s">
        <v>2452</v>
      </c>
      <c r="BA35" s="241" t="s">
        <v>2453</v>
      </c>
      <c r="BB35" s="241" t="s">
        <v>2357</v>
      </c>
      <c r="BC35" s="241" t="s">
        <v>2454</v>
      </c>
      <c r="BD35" s="241" t="s">
        <v>87</v>
      </c>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c r="AZ36" s="241" t="s">
        <v>2455</v>
      </c>
      <c r="BA36" s="241" t="s">
        <v>2456</v>
      </c>
      <c r="BB36" s="241" t="s">
        <v>439</v>
      </c>
      <c r="BC36" s="241" t="s">
        <v>2457</v>
      </c>
      <c r="BD36" s="241" t="s">
        <v>87</v>
      </c>
    </row>
    <row r="37" s="2" customFormat="1" ht="14.4" customHeight="1">
      <c r="A37" s="41"/>
      <c r="B37" s="42"/>
      <c r="C37" s="41"/>
      <c r="D37" s="128" t="s">
        <v>39</v>
      </c>
      <c r="E37" s="35" t="s">
        <v>40</v>
      </c>
      <c r="F37" s="134">
        <f>ROUND((SUM(BE173:BE1847)),  2)</f>
        <v>0</v>
      </c>
      <c r="G37" s="41"/>
      <c r="H37" s="41"/>
      <c r="I37" s="135">
        <v>0.20999999999999999</v>
      </c>
      <c r="J37" s="134">
        <f>ROUND(((SUM(BE173:BE1847))*I37),  2)</f>
        <v>0</v>
      </c>
      <c r="K37" s="41"/>
      <c r="L37" s="129"/>
      <c r="S37" s="41"/>
      <c r="T37" s="41"/>
      <c r="U37" s="41"/>
      <c r="V37" s="41"/>
      <c r="W37" s="41"/>
      <c r="X37" s="41"/>
      <c r="Y37" s="41"/>
      <c r="Z37" s="41"/>
      <c r="AA37" s="41"/>
      <c r="AB37" s="41"/>
      <c r="AC37" s="41"/>
      <c r="AD37" s="41"/>
      <c r="AE37" s="41"/>
      <c r="AZ37" s="241" t="s">
        <v>2458</v>
      </c>
      <c r="BA37" s="241" t="s">
        <v>2459</v>
      </c>
      <c r="BB37" s="241" t="s">
        <v>439</v>
      </c>
      <c r="BC37" s="241" t="s">
        <v>2460</v>
      </c>
      <c r="BD37" s="241" t="s">
        <v>87</v>
      </c>
    </row>
    <row r="38" s="2" customFormat="1" ht="14.4" customHeight="1">
      <c r="A38" s="41"/>
      <c r="B38" s="42"/>
      <c r="C38" s="41"/>
      <c r="D38" s="41"/>
      <c r="E38" s="35" t="s">
        <v>41</v>
      </c>
      <c r="F38" s="134">
        <f>ROUND((SUM(BF173:BF1847)),  2)</f>
        <v>0</v>
      </c>
      <c r="G38" s="41"/>
      <c r="H38" s="41"/>
      <c r="I38" s="135">
        <v>0.12</v>
      </c>
      <c r="J38" s="134">
        <f>ROUND(((SUM(BF173:BF1847))*I38),  2)</f>
        <v>0</v>
      </c>
      <c r="K38" s="41"/>
      <c r="L38" s="129"/>
      <c r="S38" s="41"/>
      <c r="T38" s="41"/>
      <c r="U38" s="41"/>
      <c r="V38" s="41"/>
      <c r="W38" s="41"/>
      <c r="X38" s="41"/>
      <c r="Y38" s="41"/>
      <c r="Z38" s="41"/>
      <c r="AA38" s="41"/>
      <c r="AB38" s="41"/>
      <c r="AC38" s="41"/>
      <c r="AD38" s="41"/>
      <c r="AE38" s="41"/>
      <c r="AZ38" s="241" t="s">
        <v>2461</v>
      </c>
      <c r="BA38" s="241" t="s">
        <v>2462</v>
      </c>
      <c r="BB38" s="241" t="s">
        <v>439</v>
      </c>
      <c r="BC38" s="241" t="s">
        <v>2463</v>
      </c>
      <c r="BD38" s="241" t="s">
        <v>87</v>
      </c>
    </row>
    <row r="39" hidden="1" s="2" customFormat="1" ht="14.4" customHeight="1">
      <c r="A39" s="41"/>
      <c r="B39" s="42"/>
      <c r="C39" s="41"/>
      <c r="D39" s="41"/>
      <c r="E39" s="35" t="s">
        <v>42</v>
      </c>
      <c r="F39" s="134">
        <f>ROUND((SUM(BG173:BG1847)),  2)</f>
        <v>0</v>
      </c>
      <c r="G39" s="41"/>
      <c r="H39" s="41"/>
      <c r="I39" s="135">
        <v>0.20999999999999999</v>
      </c>
      <c r="J39" s="134">
        <f>0</f>
        <v>0</v>
      </c>
      <c r="K39" s="41"/>
      <c r="L39" s="129"/>
      <c r="S39" s="41"/>
      <c r="T39" s="41"/>
      <c r="U39" s="41"/>
      <c r="V39" s="41"/>
      <c r="W39" s="41"/>
      <c r="X39" s="41"/>
      <c r="Y39" s="41"/>
      <c r="Z39" s="41"/>
      <c r="AA39" s="41"/>
      <c r="AB39" s="41"/>
      <c r="AC39" s="41"/>
      <c r="AD39" s="41"/>
      <c r="AE39" s="41"/>
      <c r="AZ39" s="241" t="s">
        <v>2464</v>
      </c>
      <c r="BA39" s="241" t="s">
        <v>2465</v>
      </c>
      <c r="BB39" s="241" t="s">
        <v>439</v>
      </c>
      <c r="BC39" s="241" t="s">
        <v>2466</v>
      </c>
      <c r="BD39" s="241" t="s">
        <v>87</v>
      </c>
    </row>
    <row r="40" hidden="1" s="2" customFormat="1" ht="14.4" customHeight="1">
      <c r="A40" s="41"/>
      <c r="B40" s="42"/>
      <c r="C40" s="41"/>
      <c r="D40" s="41"/>
      <c r="E40" s="35" t="s">
        <v>43</v>
      </c>
      <c r="F40" s="134">
        <f>ROUND((SUM(BH173:BH1847)),  2)</f>
        <v>0</v>
      </c>
      <c r="G40" s="41"/>
      <c r="H40" s="41"/>
      <c r="I40" s="135">
        <v>0.12</v>
      </c>
      <c r="J40" s="134">
        <f>0</f>
        <v>0</v>
      </c>
      <c r="K40" s="41"/>
      <c r="L40" s="129"/>
      <c r="S40" s="41"/>
      <c r="T40" s="41"/>
      <c r="U40" s="41"/>
      <c r="V40" s="41"/>
      <c r="W40" s="41"/>
      <c r="X40" s="41"/>
      <c r="Y40" s="41"/>
      <c r="Z40" s="41"/>
      <c r="AA40" s="41"/>
      <c r="AB40" s="41"/>
      <c r="AC40" s="41"/>
      <c r="AD40" s="41"/>
      <c r="AE40" s="41"/>
      <c r="AZ40" s="241" t="s">
        <v>2467</v>
      </c>
      <c r="BA40" s="241" t="s">
        <v>2468</v>
      </c>
      <c r="BB40" s="241" t="s">
        <v>439</v>
      </c>
      <c r="BC40" s="241" t="s">
        <v>2469</v>
      </c>
      <c r="BD40" s="241" t="s">
        <v>87</v>
      </c>
    </row>
    <row r="41" hidden="1" s="2" customFormat="1" ht="14.4" customHeight="1">
      <c r="A41" s="41"/>
      <c r="B41" s="42"/>
      <c r="C41" s="41"/>
      <c r="D41" s="41"/>
      <c r="E41" s="35" t="s">
        <v>44</v>
      </c>
      <c r="F41" s="134">
        <f>ROUND((SUM(BI173:BI1847)),  2)</f>
        <v>0</v>
      </c>
      <c r="G41" s="41"/>
      <c r="H41" s="41"/>
      <c r="I41" s="135">
        <v>0</v>
      </c>
      <c r="J41" s="134">
        <f>0</f>
        <v>0</v>
      </c>
      <c r="K41" s="41"/>
      <c r="L41" s="129"/>
      <c r="S41" s="41"/>
      <c r="T41" s="41"/>
      <c r="U41" s="41"/>
      <c r="V41" s="41"/>
      <c r="W41" s="41"/>
      <c r="X41" s="41"/>
      <c r="Y41" s="41"/>
      <c r="Z41" s="41"/>
      <c r="AA41" s="41"/>
      <c r="AB41" s="41"/>
      <c r="AC41" s="41"/>
      <c r="AD41" s="41"/>
      <c r="AE41" s="41"/>
      <c r="AZ41" s="241" t="s">
        <v>2470</v>
      </c>
      <c r="BA41" s="241" t="s">
        <v>2471</v>
      </c>
      <c r="BB41" s="241" t="s">
        <v>2357</v>
      </c>
      <c r="BC41" s="241" t="s">
        <v>2472</v>
      </c>
      <c r="BD41" s="241" t="s">
        <v>87</v>
      </c>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c r="AZ42" s="241" t="s">
        <v>2473</v>
      </c>
      <c r="BA42" s="241" t="s">
        <v>2474</v>
      </c>
      <c r="BB42" s="241" t="s">
        <v>2357</v>
      </c>
      <c r="BC42" s="241" t="s">
        <v>2475</v>
      </c>
      <c r="BD42" s="241" t="s">
        <v>87</v>
      </c>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c r="AZ43" s="241" t="s">
        <v>2476</v>
      </c>
      <c r="BA43" s="241" t="s">
        <v>2477</v>
      </c>
      <c r="BB43" s="241" t="s">
        <v>2357</v>
      </c>
      <c r="BC43" s="241" t="s">
        <v>2478</v>
      </c>
      <c r="BD43" s="241" t="s">
        <v>87</v>
      </c>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c r="AZ44" s="241" t="s">
        <v>2479</v>
      </c>
      <c r="BA44" s="241" t="s">
        <v>2480</v>
      </c>
      <c r="BB44" s="241" t="s">
        <v>2357</v>
      </c>
      <c r="BC44" s="241" t="s">
        <v>2481</v>
      </c>
      <c r="BD44" s="241" t="s">
        <v>87</v>
      </c>
    </row>
    <row r="45">
      <c r="AZ45" s="241" t="s">
        <v>2482</v>
      </c>
      <c r="BA45" s="241" t="s">
        <v>2483</v>
      </c>
      <c r="BB45" s="241" t="s">
        <v>2357</v>
      </c>
      <c r="BC45" s="241" t="s">
        <v>505</v>
      </c>
      <c r="BD45" s="241" t="s">
        <v>87</v>
      </c>
    </row>
    <row r="46">
      <c r="AZ46" s="241" t="s">
        <v>2484</v>
      </c>
      <c r="BA46" s="241" t="s">
        <v>2485</v>
      </c>
      <c r="BB46" s="241" t="s">
        <v>2357</v>
      </c>
      <c r="BC46" s="241" t="s">
        <v>2430</v>
      </c>
      <c r="BD46" s="241" t="s">
        <v>87</v>
      </c>
    </row>
    <row r="47">
      <c r="AZ47" s="241" t="s">
        <v>2486</v>
      </c>
      <c r="BA47" s="241" t="s">
        <v>2487</v>
      </c>
      <c r="BB47" s="241" t="s">
        <v>439</v>
      </c>
      <c r="BC47" s="241" t="s">
        <v>2488</v>
      </c>
      <c r="BD47" s="241" t="s">
        <v>87</v>
      </c>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c r="AZ48" s="241" t="s">
        <v>2489</v>
      </c>
      <c r="BA48" s="241" t="s">
        <v>2490</v>
      </c>
      <c r="BB48" s="241" t="s">
        <v>2357</v>
      </c>
      <c r="BC48" s="241" t="s">
        <v>2491</v>
      </c>
      <c r="BD48" s="241" t="s">
        <v>87</v>
      </c>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c r="AZ49" s="241" t="s">
        <v>2492</v>
      </c>
      <c r="BA49" s="241" t="s">
        <v>2493</v>
      </c>
      <c r="BB49" s="241" t="s">
        <v>2357</v>
      </c>
      <c r="BC49" s="241" t="s">
        <v>2494</v>
      </c>
      <c r="BD49" s="241" t="s">
        <v>87</v>
      </c>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c r="AZ50" s="241" t="s">
        <v>2495</v>
      </c>
      <c r="BA50" s="241" t="s">
        <v>2496</v>
      </c>
      <c r="BB50" s="241" t="s">
        <v>439</v>
      </c>
      <c r="BC50" s="241" t="s">
        <v>2497</v>
      </c>
      <c r="BD50" s="241" t="s">
        <v>87</v>
      </c>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c r="AZ51" s="241" t="s">
        <v>2498</v>
      </c>
      <c r="BA51" s="241" t="s">
        <v>2499</v>
      </c>
      <c r="BB51" s="241" t="s">
        <v>439</v>
      </c>
      <c r="BC51" s="241" t="s">
        <v>2500</v>
      </c>
      <c r="BD51" s="241" t="s">
        <v>87</v>
      </c>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c r="AZ52" s="241" t="s">
        <v>2501</v>
      </c>
      <c r="BA52" s="241" t="s">
        <v>2502</v>
      </c>
      <c r="BB52" s="241" t="s">
        <v>2357</v>
      </c>
      <c r="BC52" s="241" t="s">
        <v>696</v>
      </c>
      <c r="BD52" s="241" t="s">
        <v>87</v>
      </c>
    </row>
    <row r="53" s="1" customFormat="1" ht="12" customHeight="1">
      <c r="B53" s="25"/>
      <c r="C53" s="35" t="s">
        <v>301</v>
      </c>
      <c r="L53" s="25"/>
      <c r="AZ53" s="241" t="s">
        <v>2503</v>
      </c>
      <c r="BA53" s="241" t="s">
        <v>2504</v>
      </c>
      <c r="BB53" s="241" t="s">
        <v>2357</v>
      </c>
      <c r="BC53" s="241" t="s">
        <v>171</v>
      </c>
      <c r="BD53" s="241" t="s">
        <v>87</v>
      </c>
    </row>
    <row r="54" s="1" customFormat="1" ht="23.25" customHeight="1">
      <c r="B54" s="25"/>
      <c r="E54" s="127" t="s">
        <v>302</v>
      </c>
      <c r="F54" s="1"/>
      <c r="G54" s="1"/>
      <c r="H54" s="1"/>
      <c r="L54" s="25"/>
      <c r="AZ54" s="241" t="s">
        <v>2505</v>
      </c>
      <c r="BA54" s="241" t="s">
        <v>2506</v>
      </c>
      <c r="BB54" s="241" t="s">
        <v>439</v>
      </c>
      <c r="BC54" s="241" t="s">
        <v>2507</v>
      </c>
      <c r="BD54" s="241" t="s">
        <v>87</v>
      </c>
    </row>
    <row r="55" s="1" customFormat="1" ht="12" customHeight="1">
      <c r="B55" s="25"/>
      <c r="C55" s="35" t="s">
        <v>303</v>
      </c>
      <c r="L55" s="25"/>
      <c r="AZ55" s="241" t="s">
        <v>2508</v>
      </c>
      <c r="BA55" s="241" t="s">
        <v>2509</v>
      </c>
      <c r="BB55" s="241" t="s">
        <v>439</v>
      </c>
      <c r="BC55" s="241" t="s">
        <v>2510</v>
      </c>
      <c r="BD55" s="241" t="s">
        <v>87</v>
      </c>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c r="AZ56" s="241" t="s">
        <v>2511</v>
      </c>
      <c r="BA56" s="241" t="s">
        <v>2512</v>
      </c>
      <c r="BB56" s="241" t="s">
        <v>439</v>
      </c>
      <c r="BC56" s="241" t="s">
        <v>2513</v>
      </c>
      <c r="BD56" s="241" t="s">
        <v>87</v>
      </c>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c r="AZ57" s="241" t="s">
        <v>2514</v>
      </c>
      <c r="BA57" s="241" t="s">
        <v>2515</v>
      </c>
      <c r="BB57" s="241" t="s">
        <v>439</v>
      </c>
      <c r="BC57" s="241" t="s">
        <v>2516</v>
      </c>
      <c r="BD57" s="241" t="s">
        <v>87</v>
      </c>
    </row>
    <row r="58" s="2" customFormat="1" ht="16.5" customHeight="1">
      <c r="A58" s="41"/>
      <c r="B58" s="42"/>
      <c r="C58" s="41"/>
      <c r="D58" s="41"/>
      <c r="E58" s="65" t="str">
        <f>E13</f>
        <v>2 - Stavební práce</v>
      </c>
      <c r="F58" s="41"/>
      <c r="G58" s="41"/>
      <c r="H58" s="41"/>
      <c r="I58" s="41"/>
      <c r="J58" s="41"/>
      <c r="K58" s="41"/>
      <c r="L58" s="129"/>
      <c r="S58" s="41"/>
      <c r="T58" s="41"/>
      <c r="U58" s="41"/>
      <c r="V58" s="41"/>
      <c r="W58" s="41"/>
      <c r="X58" s="41"/>
      <c r="Y58" s="41"/>
      <c r="Z58" s="41"/>
      <c r="AA58" s="41"/>
      <c r="AB58" s="41"/>
      <c r="AC58" s="41"/>
      <c r="AD58" s="41"/>
      <c r="AE58" s="41"/>
      <c r="AZ58" s="241" t="s">
        <v>2517</v>
      </c>
      <c r="BA58" s="241" t="s">
        <v>2518</v>
      </c>
      <c r="BB58" s="241" t="s">
        <v>439</v>
      </c>
      <c r="BC58" s="241" t="s">
        <v>2519</v>
      </c>
      <c r="BD58" s="241" t="s">
        <v>87</v>
      </c>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c r="AZ59" s="241" t="s">
        <v>2520</v>
      </c>
      <c r="BA59" s="241" t="s">
        <v>2521</v>
      </c>
      <c r="BB59" s="241" t="s">
        <v>439</v>
      </c>
      <c r="BC59" s="241" t="s">
        <v>2522</v>
      </c>
      <c r="BD59" s="241" t="s">
        <v>87</v>
      </c>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c r="AZ60" s="241" t="s">
        <v>2523</v>
      </c>
      <c r="BA60" s="241" t="s">
        <v>2524</v>
      </c>
      <c r="BB60" s="241" t="s">
        <v>2357</v>
      </c>
      <c r="BC60" s="241" t="s">
        <v>2525</v>
      </c>
      <c r="BD60" s="241" t="s">
        <v>87</v>
      </c>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c r="AZ61" s="241" t="s">
        <v>2526</v>
      </c>
      <c r="BA61" s="241" t="s">
        <v>2527</v>
      </c>
      <c r="BB61" s="241" t="s">
        <v>439</v>
      </c>
      <c r="BC61" s="241" t="s">
        <v>2528</v>
      </c>
      <c r="BD61" s="241" t="s">
        <v>87</v>
      </c>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c r="AZ62" s="241" t="s">
        <v>2529</v>
      </c>
      <c r="BA62" s="241" t="s">
        <v>2530</v>
      </c>
      <c r="BB62" s="241" t="s">
        <v>2357</v>
      </c>
      <c r="BC62" s="241" t="s">
        <v>2531</v>
      </c>
      <c r="BD62" s="241" t="s">
        <v>87</v>
      </c>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c r="AZ63" s="241" t="s">
        <v>2532</v>
      </c>
      <c r="BA63" s="241" t="s">
        <v>2533</v>
      </c>
      <c r="BB63" s="241" t="s">
        <v>2357</v>
      </c>
      <c r="BC63" s="241" t="s">
        <v>2534</v>
      </c>
      <c r="BD63" s="241" t="s">
        <v>87</v>
      </c>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c r="AZ64" s="241" t="s">
        <v>2535</v>
      </c>
      <c r="BA64" s="241" t="s">
        <v>2536</v>
      </c>
      <c r="BB64" s="241" t="s">
        <v>2357</v>
      </c>
      <c r="BC64" s="241" t="s">
        <v>171</v>
      </c>
      <c r="BD64" s="241" t="s">
        <v>87</v>
      </c>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c r="AZ65" s="241" t="s">
        <v>2537</v>
      </c>
      <c r="BA65" s="241" t="s">
        <v>2538</v>
      </c>
      <c r="BB65" s="241" t="s">
        <v>2357</v>
      </c>
      <c r="BC65" s="241" t="s">
        <v>2539</v>
      </c>
      <c r="BD65" s="241" t="s">
        <v>87</v>
      </c>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c r="AZ66" s="241" t="s">
        <v>2540</v>
      </c>
      <c r="BA66" s="241" t="s">
        <v>2541</v>
      </c>
      <c r="BB66" s="241" t="s">
        <v>2357</v>
      </c>
      <c r="BC66" s="241" t="s">
        <v>2542</v>
      </c>
      <c r="BD66" s="241" t="s">
        <v>87</v>
      </c>
    </row>
    <row r="67" s="2" customFormat="1" ht="22.8" customHeight="1">
      <c r="A67" s="41"/>
      <c r="B67" s="42"/>
      <c r="C67" s="144" t="s">
        <v>67</v>
      </c>
      <c r="D67" s="41"/>
      <c r="E67" s="41"/>
      <c r="F67" s="41"/>
      <c r="G67" s="41"/>
      <c r="H67" s="41"/>
      <c r="I67" s="41"/>
      <c r="J67" s="93">
        <f>J173</f>
        <v>0</v>
      </c>
      <c r="K67" s="41"/>
      <c r="L67" s="129"/>
      <c r="S67" s="41"/>
      <c r="T67" s="41"/>
      <c r="U67" s="41"/>
      <c r="V67" s="41"/>
      <c r="W67" s="41"/>
      <c r="X67" s="41"/>
      <c r="Y67" s="41"/>
      <c r="Z67" s="41"/>
      <c r="AA67" s="41"/>
      <c r="AB67" s="41"/>
      <c r="AC67" s="41"/>
      <c r="AD67" s="41"/>
      <c r="AE67" s="41"/>
      <c r="AU67" s="22" t="s">
        <v>310</v>
      </c>
      <c r="AZ67" s="241" t="s">
        <v>2543</v>
      </c>
      <c r="BA67" s="241" t="s">
        <v>2544</v>
      </c>
      <c r="BB67" s="241" t="s">
        <v>2357</v>
      </c>
      <c r="BC67" s="241" t="s">
        <v>2545</v>
      </c>
      <c r="BD67" s="241" t="s">
        <v>87</v>
      </c>
    </row>
    <row r="68" s="9" customFormat="1" ht="24.96" customHeight="1">
      <c r="A68" s="9"/>
      <c r="B68" s="145"/>
      <c r="C68" s="9"/>
      <c r="D68" s="146" t="s">
        <v>425</v>
      </c>
      <c r="E68" s="147"/>
      <c r="F68" s="147"/>
      <c r="G68" s="147"/>
      <c r="H68" s="147"/>
      <c r="I68" s="147"/>
      <c r="J68" s="148">
        <f>J174</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J175</f>
        <v>0</v>
      </c>
      <c r="K69" s="10"/>
      <c r="L69" s="149"/>
      <c r="S69" s="10"/>
      <c r="T69" s="10"/>
      <c r="U69" s="10"/>
      <c r="V69" s="10"/>
      <c r="W69" s="10"/>
      <c r="X69" s="10"/>
      <c r="Y69" s="10"/>
      <c r="Z69" s="10"/>
      <c r="AA69" s="10"/>
      <c r="AB69" s="10"/>
      <c r="AC69" s="10"/>
      <c r="AD69" s="10"/>
      <c r="AE69" s="10"/>
    </row>
    <row r="70" s="10" customFormat="1" ht="14.88" customHeight="1">
      <c r="A70" s="10"/>
      <c r="B70" s="149"/>
      <c r="C70" s="10"/>
      <c r="D70" s="150" t="s">
        <v>2546</v>
      </c>
      <c r="E70" s="151"/>
      <c r="F70" s="151"/>
      <c r="G70" s="151"/>
      <c r="H70" s="151"/>
      <c r="I70" s="151"/>
      <c r="J70" s="152">
        <f>J176</f>
        <v>0</v>
      </c>
      <c r="K70" s="10"/>
      <c r="L70" s="149"/>
      <c r="S70" s="10"/>
      <c r="T70" s="10"/>
      <c r="U70" s="10"/>
      <c r="V70" s="10"/>
      <c r="W70" s="10"/>
      <c r="X70" s="10"/>
      <c r="Y70" s="10"/>
      <c r="Z70" s="10"/>
      <c r="AA70" s="10"/>
      <c r="AB70" s="10"/>
      <c r="AC70" s="10"/>
      <c r="AD70" s="10"/>
      <c r="AE70" s="10"/>
    </row>
    <row r="71" s="10" customFormat="1" ht="14.88" customHeight="1">
      <c r="A71" s="10"/>
      <c r="B71" s="149"/>
      <c r="C71" s="10"/>
      <c r="D71" s="150" t="s">
        <v>2547</v>
      </c>
      <c r="E71" s="151"/>
      <c r="F71" s="151"/>
      <c r="G71" s="151"/>
      <c r="H71" s="151"/>
      <c r="I71" s="151"/>
      <c r="J71" s="152">
        <f>J217</f>
        <v>0</v>
      </c>
      <c r="K71" s="10"/>
      <c r="L71" s="149"/>
      <c r="S71" s="10"/>
      <c r="T71" s="10"/>
      <c r="U71" s="10"/>
      <c r="V71" s="10"/>
      <c r="W71" s="10"/>
      <c r="X71" s="10"/>
      <c r="Y71" s="10"/>
      <c r="Z71" s="10"/>
      <c r="AA71" s="10"/>
      <c r="AB71" s="10"/>
      <c r="AC71" s="10"/>
      <c r="AD71" s="10"/>
      <c r="AE71" s="10"/>
    </row>
    <row r="72" s="10" customFormat="1" ht="14.88" customHeight="1">
      <c r="A72" s="10"/>
      <c r="B72" s="149"/>
      <c r="C72" s="10"/>
      <c r="D72" s="150" t="s">
        <v>2548</v>
      </c>
      <c r="E72" s="151"/>
      <c r="F72" s="151"/>
      <c r="G72" s="151"/>
      <c r="H72" s="151"/>
      <c r="I72" s="151"/>
      <c r="J72" s="152">
        <f>J229</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427</v>
      </c>
      <c r="E73" s="151"/>
      <c r="F73" s="151"/>
      <c r="G73" s="151"/>
      <c r="H73" s="151"/>
      <c r="I73" s="151"/>
      <c r="J73" s="152">
        <f>J245</f>
        <v>0</v>
      </c>
      <c r="K73" s="10"/>
      <c r="L73" s="149"/>
      <c r="S73" s="10"/>
      <c r="T73" s="10"/>
      <c r="U73" s="10"/>
      <c r="V73" s="10"/>
      <c r="W73" s="10"/>
      <c r="X73" s="10"/>
      <c r="Y73" s="10"/>
      <c r="Z73" s="10"/>
      <c r="AA73" s="10"/>
      <c r="AB73" s="10"/>
      <c r="AC73" s="10"/>
      <c r="AD73" s="10"/>
      <c r="AE73" s="10"/>
    </row>
    <row r="74" s="10" customFormat="1" ht="14.88" customHeight="1">
      <c r="A74" s="10"/>
      <c r="B74" s="149"/>
      <c r="C74" s="10"/>
      <c r="D74" s="150" t="s">
        <v>2549</v>
      </c>
      <c r="E74" s="151"/>
      <c r="F74" s="151"/>
      <c r="G74" s="151"/>
      <c r="H74" s="151"/>
      <c r="I74" s="151"/>
      <c r="J74" s="152">
        <f>J246</f>
        <v>0</v>
      </c>
      <c r="K74" s="10"/>
      <c r="L74" s="149"/>
      <c r="S74" s="10"/>
      <c r="T74" s="10"/>
      <c r="U74" s="10"/>
      <c r="V74" s="10"/>
      <c r="W74" s="10"/>
      <c r="X74" s="10"/>
      <c r="Y74" s="10"/>
      <c r="Z74" s="10"/>
      <c r="AA74" s="10"/>
      <c r="AB74" s="10"/>
      <c r="AC74" s="10"/>
      <c r="AD74" s="10"/>
      <c r="AE74" s="10"/>
    </row>
    <row r="75" s="10" customFormat="1" ht="14.88" customHeight="1">
      <c r="A75" s="10"/>
      <c r="B75" s="149"/>
      <c r="C75" s="10"/>
      <c r="D75" s="150" t="s">
        <v>2550</v>
      </c>
      <c r="E75" s="151"/>
      <c r="F75" s="151"/>
      <c r="G75" s="151"/>
      <c r="H75" s="151"/>
      <c r="I75" s="151"/>
      <c r="J75" s="152">
        <f>J258</f>
        <v>0</v>
      </c>
      <c r="K75" s="10"/>
      <c r="L75" s="149"/>
      <c r="S75" s="10"/>
      <c r="T75" s="10"/>
      <c r="U75" s="10"/>
      <c r="V75" s="10"/>
      <c r="W75" s="10"/>
      <c r="X75" s="10"/>
      <c r="Y75" s="10"/>
      <c r="Z75" s="10"/>
      <c r="AA75" s="10"/>
      <c r="AB75" s="10"/>
      <c r="AC75" s="10"/>
      <c r="AD75" s="10"/>
      <c r="AE75" s="10"/>
    </row>
    <row r="76" s="10" customFormat="1" ht="14.88" customHeight="1">
      <c r="A76" s="10"/>
      <c r="B76" s="149"/>
      <c r="C76" s="10"/>
      <c r="D76" s="150" t="s">
        <v>2551</v>
      </c>
      <c r="E76" s="151"/>
      <c r="F76" s="151"/>
      <c r="G76" s="151"/>
      <c r="H76" s="151"/>
      <c r="I76" s="151"/>
      <c r="J76" s="152">
        <f>J280</f>
        <v>0</v>
      </c>
      <c r="K76" s="10"/>
      <c r="L76" s="149"/>
      <c r="S76" s="10"/>
      <c r="T76" s="10"/>
      <c r="U76" s="10"/>
      <c r="V76" s="10"/>
      <c r="W76" s="10"/>
      <c r="X76" s="10"/>
      <c r="Y76" s="10"/>
      <c r="Z76" s="10"/>
      <c r="AA76" s="10"/>
      <c r="AB76" s="10"/>
      <c r="AC76" s="10"/>
      <c r="AD76" s="10"/>
      <c r="AE76" s="10"/>
    </row>
    <row r="77" s="10" customFormat="1" ht="14.88" customHeight="1">
      <c r="A77" s="10"/>
      <c r="B77" s="149"/>
      <c r="C77" s="10"/>
      <c r="D77" s="150" t="s">
        <v>2552</v>
      </c>
      <c r="E77" s="151"/>
      <c r="F77" s="151"/>
      <c r="G77" s="151"/>
      <c r="H77" s="151"/>
      <c r="I77" s="151"/>
      <c r="J77" s="152">
        <f>J316</f>
        <v>0</v>
      </c>
      <c r="K77" s="10"/>
      <c r="L77" s="149"/>
      <c r="S77" s="10"/>
      <c r="T77" s="10"/>
      <c r="U77" s="10"/>
      <c r="V77" s="10"/>
      <c r="W77" s="10"/>
      <c r="X77" s="10"/>
      <c r="Y77" s="10"/>
      <c r="Z77" s="10"/>
      <c r="AA77" s="10"/>
      <c r="AB77" s="10"/>
      <c r="AC77" s="10"/>
      <c r="AD77" s="10"/>
      <c r="AE77" s="10"/>
    </row>
    <row r="78" s="10" customFormat="1" ht="14.88" customHeight="1">
      <c r="A78" s="10"/>
      <c r="B78" s="149"/>
      <c r="C78" s="10"/>
      <c r="D78" s="150" t="s">
        <v>2553</v>
      </c>
      <c r="E78" s="151"/>
      <c r="F78" s="151"/>
      <c r="G78" s="151"/>
      <c r="H78" s="151"/>
      <c r="I78" s="151"/>
      <c r="J78" s="152">
        <f>J330</f>
        <v>0</v>
      </c>
      <c r="K78" s="10"/>
      <c r="L78" s="149"/>
      <c r="S78" s="10"/>
      <c r="T78" s="10"/>
      <c r="U78" s="10"/>
      <c r="V78" s="10"/>
      <c r="W78" s="10"/>
      <c r="X78" s="10"/>
      <c r="Y78" s="10"/>
      <c r="Z78" s="10"/>
      <c r="AA78" s="10"/>
      <c r="AB78" s="10"/>
      <c r="AC78" s="10"/>
      <c r="AD78" s="10"/>
      <c r="AE78" s="10"/>
    </row>
    <row r="79" s="10" customFormat="1" ht="14.88" customHeight="1">
      <c r="A79" s="10"/>
      <c r="B79" s="149"/>
      <c r="C79" s="10"/>
      <c r="D79" s="150" t="s">
        <v>2554</v>
      </c>
      <c r="E79" s="151"/>
      <c r="F79" s="151"/>
      <c r="G79" s="151"/>
      <c r="H79" s="151"/>
      <c r="I79" s="151"/>
      <c r="J79" s="152">
        <f>J335</f>
        <v>0</v>
      </c>
      <c r="K79" s="10"/>
      <c r="L79" s="149"/>
      <c r="S79" s="10"/>
      <c r="T79" s="10"/>
      <c r="U79" s="10"/>
      <c r="V79" s="10"/>
      <c r="W79" s="10"/>
      <c r="X79" s="10"/>
      <c r="Y79" s="10"/>
      <c r="Z79" s="10"/>
      <c r="AA79" s="10"/>
      <c r="AB79" s="10"/>
      <c r="AC79" s="10"/>
      <c r="AD79" s="10"/>
      <c r="AE79" s="10"/>
    </row>
    <row r="80" s="10" customFormat="1" ht="14.88" customHeight="1">
      <c r="A80" s="10"/>
      <c r="B80" s="149"/>
      <c r="C80" s="10"/>
      <c r="D80" s="150" t="s">
        <v>2555</v>
      </c>
      <c r="E80" s="151"/>
      <c r="F80" s="151"/>
      <c r="G80" s="151"/>
      <c r="H80" s="151"/>
      <c r="I80" s="151"/>
      <c r="J80" s="152">
        <f>J363</f>
        <v>0</v>
      </c>
      <c r="K80" s="10"/>
      <c r="L80" s="149"/>
      <c r="S80" s="10"/>
      <c r="T80" s="10"/>
      <c r="U80" s="10"/>
      <c r="V80" s="10"/>
      <c r="W80" s="10"/>
      <c r="X80" s="10"/>
      <c r="Y80" s="10"/>
      <c r="Z80" s="10"/>
      <c r="AA80" s="10"/>
      <c r="AB80" s="10"/>
      <c r="AC80" s="10"/>
      <c r="AD80" s="10"/>
      <c r="AE80" s="10"/>
    </row>
    <row r="81" s="10" customFormat="1" ht="19.92" customHeight="1">
      <c r="A81" s="10"/>
      <c r="B81" s="149"/>
      <c r="C81" s="10"/>
      <c r="D81" s="150" t="s">
        <v>959</v>
      </c>
      <c r="E81" s="151"/>
      <c r="F81" s="151"/>
      <c r="G81" s="151"/>
      <c r="H81" s="151"/>
      <c r="I81" s="151"/>
      <c r="J81" s="152">
        <f>J375</f>
        <v>0</v>
      </c>
      <c r="K81" s="10"/>
      <c r="L81" s="149"/>
      <c r="S81" s="10"/>
      <c r="T81" s="10"/>
      <c r="U81" s="10"/>
      <c r="V81" s="10"/>
      <c r="W81" s="10"/>
      <c r="X81" s="10"/>
      <c r="Y81" s="10"/>
      <c r="Z81" s="10"/>
      <c r="AA81" s="10"/>
      <c r="AB81" s="10"/>
      <c r="AC81" s="10"/>
      <c r="AD81" s="10"/>
      <c r="AE81" s="10"/>
    </row>
    <row r="82" s="10" customFormat="1" ht="14.88" customHeight="1">
      <c r="A82" s="10"/>
      <c r="B82" s="149"/>
      <c r="C82" s="10"/>
      <c r="D82" s="150" t="s">
        <v>2556</v>
      </c>
      <c r="E82" s="151"/>
      <c r="F82" s="151"/>
      <c r="G82" s="151"/>
      <c r="H82" s="151"/>
      <c r="I82" s="151"/>
      <c r="J82" s="152">
        <f>J420</f>
        <v>0</v>
      </c>
      <c r="K82" s="10"/>
      <c r="L82" s="149"/>
      <c r="S82" s="10"/>
      <c r="T82" s="10"/>
      <c r="U82" s="10"/>
      <c r="V82" s="10"/>
      <c r="W82" s="10"/>
      <c r="X82" s="10"/>
      <c r="Y82" s="10"/>
      <c r="Z82" s="10"/>
      <c r="AA82" s="10"/>
      <c r="AB82" s="10"/>
      <c r="AC82" s="10"/>
      <c r="AD82" s="10"/>
      <c r="AE82" s="10"/>
    </row>
    <row r="83" s="10" customFormat="1" ht="21.84" customHeight="1">
      <c r="A83" s="10"/>
      <c r="B83" s="149"/>
      <c r="C83" s="10"/>
      <c r="D83" s="150" t="s">
        <v>2557</v>
      </c>
      <c r="E83" s="151"/>
      <c r="F83" s="151"/>
      <c r="G83" s="151"/>
      <c r="H83" s="151"/>
      <c r="I83" s="151"/>
      <c r="J83" s="152">
        <f>J421</f>
        <v>0</v>
      </c>
      <c r="K83" s="10"/>
      <c r="L83" s="149"/>
      <c r="S83" s="10"/>
      <c r="T83" s="10"/>
      <c r="U83" s="10"/>
      <c r="V83" s="10"/>
      <c r="W83" s="10"/>
      <c r="X83" s="10"/>
      <c r="Y83" s="10"/>
      <c r="Z83" s="10"/>
      <c r="AA83" s="10"/>
      <c r="AB83" s="10"/>
      <c r="AC83" s="10"/>
      <c r="AD83" s="10"/>
      <c r="AE83" s="10"/>
    </row>
    <row r="84" s="10" customFormat="1" ht="21.84" customHeight="1">
      <c r="A84" s="10"/>
      <c r="B84" s="149"/>
      <c r="C84" s="10"/>
      <c r="D84" s="150" t="s">
        <v>2558</v>
      </c>
      <c r="E84" s="151"/>
      <c r="F84" s="151"/>
      <c r="G84" s="151"/>
      <c r="H84" s="151"/>
      <c r="I84" s="151"/>
      <c r="J84" s="152">
        <f>J452</f>
        <v>0</v>
      </c>
      <c r="K84" s="10"/>
      <c r="L84" s="149"/>
      <c r="S84" s="10"/>
      <c r="T84" s="10"/>
      <c r="U84" s="10"/>
      <c r="V84" s="10"/>
      <c r="W84" s="10"/>
      <c r="X84" s="10"/>
      <c r="Y84" s="10"/>
      <c r="Z84" s="10"/>
      <c r="AA84" s="10"/>
      <c r="AB84" s="10"/>
      <c r="AC84" s="10"/>
      <c r="AD84" s="10"/>
      <c r="AE84" s="10"/>
    </row>
    <row r="85" s="10" customFormat="1" ht="19.92" customHeight="1">
      <c r="A85" s="10"/>
      <c r="B85" s="149"/>
      <c r="C85" s="10"/>
      <c r="D85" s="150" t="s">
        <v>428</v>
      </c>
      <c r="E85" s="151"/>
      <c r="F85" s="151"/>
      <c r="G85" s="151"/>
      <c r="H85" s="151"/>
      <c r="I85" s="151"/>
      <c r="J85" s="152">
        <f>J472</f>
        <v>0</v>
      </c>
      <c r="K85" s="10"/>
      <c r="L85" s="149"/>
      <c r="S85" s="10"/>
      <c r="T85" s="10"/>
      <c r="U85" s="10"/>
      <c r="V85" s="10"/>
      <c r="W85" s="10"/>
      <c r="X85" s="10"/>
      <c r="Y85" s="10"/>
      <c r="Z85" s="10"/>
      <c r="AA85" s="10"/>
      <c r="AB85" s="10"/>
      <c r="AC85" s="10"/>
      <c r="AD85" s="10"/>
      <c r="AE85" s="10"/>
    </row>
    <row r="86" s="10" customFormat="1" ht="14.88" customHeight="1">
      <c r="A86" s="10"/>
      <c r="B86" s="149"/>
      <c r="C86" s="10"/>
      <c r="D86" s="150" t="s">
        <v>2559</v>
      </c>
      <c r="E86" s="151"/>
      <c r="F86" s="151"/>
      <c r="G86" s="151"/>
      <c r="H86" s="151"/>
      <c r="I86" s="151"/>
      <c r="J86" s="152">
        <f>J474</f>
        <v>0</v>
      </c>
      <c r="K86" s="10"/>
      <c r="L86" s="149"/>
      <c r="S86" s="10"/>
      <c r="T86" s="10"/>
      <c r="U86" s="10"/>
      <c r="V86" s="10"/>
      <c r="W86" s="10"/>
      <c r="X86" s="10"/>
      <c r="Y86" s="10"/>
      <c r="Z86" s="10"/>
      <c r="AA86" s="10"/>
      <c r="AB86" s="10"/>
      <c r="AC86" s="10"/>
      <c r="AD86" s="10"/>
      <c r="AE86" s="10"/>
    </row>
    <row r="87" s="10" customFormat="1" ht="14.88" customHeight="1">
      <c r="A87" s="10"/>
      <c r="B87" s="149"/>
      <c r="C87" s="10"/>
      <c r="D87" s="150" t="s">
        <v>2560</v>
      </c>
      <c r="E87" s="151"/>
      <c r="F87" s="151"/>
      <c r="G87" s="151"/>
      <c r="H87" s="151"/>
      <c r="I87" s="151"/>
      <c r="J87" s="152">
        <f>J493</f>
        <v>0</v>
      </c>
      <c r="K87" s="10"/>
      <c r="L87" s="149"/>
      <c r="S87" s="10"/>
      <c r="T87" s="10"/>
      <c r="U87" s="10"/>
      <c r="V87" s="10"/>
      <c r="W87" s="10"/>
      <c r="X87" s="10"/>
      <c r="Y87" s="10"/>
      <c r="Z87" s="10"/>
      <c r="AA87" s="10"/>
      <c r="AB87" s="10"/>
      <c r="AC87" s="10"/>
      <c r="AD87" s="10"/>
      <c r="AE87" s="10"/>
    </row>
    <row r="88" s="10" customFormat="1" ht="14.88" customHeight="1">
      <c r="A88" s="10"/>
      <c r="B88" s="149"/>
      <c r="C88" s="10"/>
      <c r="D88" s="150" t="s">
        <v>2561</v>
      </c>
      <c r="E88" s="151"/>
      <c r="F88" s="151"/>
      <c r="G88" s="151"/>
      <c r="H88" s="151"/>
      <c r="I88" s="151"/>
      <c r="J88" s="152">
        <f>J517</f>
        <v>0</v>
      </c>
      <c r="K88" s="10"/>
      <c r="L88" s="149"/>
      <c r="S88" s="10"/>
      <c r="T88" s="10"/>
      <c r="U88" s="10"/>
      <c r="V88" s="10"/>
      <c r="W88" s="10"/>
      <c r="X88" s="10"/>
      <c r="Y88" s="10"/>
      <c r="Z88" s="10"/>
      <c r="AA88" s="10"/>
      <c r="AB88" s="10"/>
      <c r="AC88" s="10"/>
      <c r="AD88" s="10"/>
      <c r="AE88" s="10"/>
    </row>
    <row r="89" s="10" customFormat="1" ht="14.88" customHeight="1">
      <c r="A89" s="10"/>
      <c r="B89" s="149"/>
      <c r="C89" s="10"/>
      <c r="D89" s="150" t="s">
        <v>2562</v>
      </c>
      <c r="E89" s="151"/>
      <c r="F89" s="151"/>
      <c r="G89" s="151"/>
      <c r="H89" s="151"/>
      <c r="I89" s="151"/>
      <c r="J89" s="152">
        <f>J521</f>
        <v>0</v>
      </c>
      <c r="K89" s="10"/>
      <c r="L89" s="149"/>
      <c r="S89" s="10"/>
      <c r="T89" s="10"/>
      <c r="U89" s="10"/>
      <c r="V89" s="10"/>
      <c r="W89" s="10"/>
      <c r="X89" s="10"/>
      <c r="Y89" s="10"/>
      <c r="Z89" s="10"/>
      <c r="AA89" s="10"/>
      <c r="AB89" s="10"/>
      <c r="AC89" s="10"/>
      <c r="AD89" s="10"/>
      <c r="AE89" s="10"/>
    </row>
    <row r="90" s="10" customFormat="1" ht="14.88" customHeight="1">
      <c r="A90" s="10"/>
      <c r="B90" s="149"/>
      <c r="C90" s="10"/>
      <c r="D90" s="150" t="s">
        <v>2563</v>
      </c>
      <c r="E90" s="151"/>
      <c r="F90" s="151"/>
      <c r="G90" s="151"/>
      <c r="H90" s="151"/>
      <c r="I90" s="151"/>
      <c r="J90" s="152">
        <f>J562</f>
        <v>0</v>
      </c>
      <c r="K90" s="10"/>
      <c r="L90" s="149"/>
      <c r="S90" s="10"/>
      <c r="T90" s="10"/>
      <c r="U90" s="10"/>
      <c r="V90" s="10"/>
      <c r="W90" s="10"/>
      <c r="X90" s="10"/>
      <c r="Y90" s="10"/>
      <c r="Z90" s="10"/>
      <c r="AA90" s="10"/>
      <c r="AB90" s="10"/>
      <c r="AC90" s="10"/>
      <c r="AD90" s="10"/>
      <c r="AE90" s="10"/>
    </row>
    <row r="91" s="10" customFormat="1" ht="14.88" customHeight="1">
      <c r="A91" s="10"/>
      <c r="B91" s="149"/>
      <c r="C91" s="10"/>
      <c r="D91" s="150" t="s">
        <v>2564</v>
      </c>
      <c r="E91" s="151"/>
      <c r="F91" s="151"/>
      <c r="G91" s="151"/>
      <c r="H91" s="151"/>
      <c r="I91" s="151"/>
      <c r="J91" s="152">
        <f>J577</f>
        <v>0</v>
      </c>
      <c r="K91" s="10"/>
      <c r="L91" s="149"/>
      <c r="S91" s="10"/>
      <c r="T91" s="10"/>
      <c r="U91" s="10"/>
      <c r="V91" s="10"/>
      <c r="W91" s="10"/>
      <c r="X91" s="10"/>
      <c r="Y91" s="10"/>
      <c r="Z91" s="10"/>
      <c r="AA91" s="10"/>
      <c r="AB91" s="10"/>
      <c r="AC91" s="10"/>
      <c r="AD91" s="10"/>
      <c r="AE91" s="10"/>
    </row>
    <row r="92" s="10" customFormat="1" ht="19.92" customHeight="1">
      <c r="A92" s="10"/>
      <c r="B92" s="149"/>
      <c r="C92" s="10"/>
      <c r="D92" s="150" t="s">
        <v>2565</v>
      </c>
      <c r="E92" s="151"/>
      <c r="F92" s="151"/>
      <c r="G92" s="151"/>
      <c r="H92" s="151"/>
      <c r="I92" s="151"/>
      <c r="J92" s="152">
        <f>J595</f>
        <v>0</v>
      </c>
      <c r="K92" s="10"/>
      <c r="L92" s="149"/>
      <c r="S92" s="10"/>
      <c r="T92" s="10"/>
      <c r="U92" s="10"/>
      <c r="V92" s="10"/>
      <c r="W92" s="10"/>
      <c r="X92" s="10"/>
      <c r="Y92" s="10"/>
      <c r="Z92" s="10"/>
      <c r="AA92" s="10"/>
      <c r="AB92" s="10"/>
      <c r="AC92" s="10"/>
      <c r="AD92" s="10"/>
      <c r="AE92" s="10"/>
    </row>
    <row r="93" s="10" customFormat="1" ht="14.88" customHeight="1">
      <c r="A93" s="10"/>
      <c r="B93" s="149"/>
      <c r="C93" s="10"/>
      <c r="D93" s="150" t="s">
        <v>2566</v>
      </c>
      <c r="E93" s="151"/>
      <c r="F93" s="151"/>
      <c r="G93" s="151"/>
      <c r="H93" s="151"/>
      <c r="I93" s="151"/>
      <c r="J93" s="152">
        <f>J596</f>
        <v>0</v>
      </c>
      <c r="K93" s="10"/>
      <c r="L93" s="149"/>
      <c r="S93" s="10"/>
      <c r="T93" s="10"/>
      <c r="U93" s="10"/>
      <c r="V93" s="10"/>
      <c r="W93" s="10"/>
      <c r="X93" s="10"/>
      <c r="Y93" s="10"/>
      <c r="Z93" s="10"/>
      <c r="AA93" s="10"/>
      <c r="AB93" s="10"/>
      <c r="AC93" s="10"/>
      <c r="AD93" s="10"/>
      <c r="AE93" s="10"/>
    </row>
    <row r="94" s="10" customFormat="1" ht="21.84" customHeight="1">
      <c r="A94" s="10"/>
      <c r="B94" s="149"/>
      <c r="C94" s="10"/>
      <c r="D94" s="150" t="s">
        <v>2567</v>
      </c>
      <c r="E94" s="151"/>
      <c r="F94" s="151"/>
      <c r="G94" s="151"/>
      <c r="H94" s="151"/>
      <c r="I94" s="151"/>
      <c r="J94" s="152">
        <f>J636</f>
        <v>0</v>
      </c>
      <c r="K94" s="10"/>
      <c r="L94" s="149"/>
      <c r="S94" s="10"/>
      <c r="T94" s="10"/>
      <c r="U94" s="10"/>
      <c r="V94" s="10"/>
      <c r="W94" s="10"/>
      <c r="X94" s="10"/>
      <c r="Y94" s="10"/>
      <c r="Z94" s="10"/>
      <c r="AA94" s="10"/>
      <c r="AB94" s="10"/>
      <c r="AC94" s="10"/>
      <c r="AD94" s="10"/>
      <c r="AE94" s="10"/>
    </row>
    <row r="95" s="10" customFormat="1" ht="14.88" customHeight="1">
      <c r="A95" s="10"/>
      <c r="B95" s="149"/>
      <c r="C95" s="10"/>
      <c r="D95" s="150" t="s">
        <v>2568</v>
      </c>
      <c r="E95" s="151"/>
      <c r="F95" s="151"/>
      <c r="G95" s="151"/>
      <c r="H95" s="151"/>
      <c r="I95" s="151"/>
      <c r="J95" s="152">
        <f>J661</f>
        <v>0</v>
      </c>
      <c r="K95" s="10"/>
      <c r="L95" s="149"/>
      <c r="S95" s="10"/>
      <c r="T95" s="10"/>
      <c r="U95" s="10"/>
      <c r="V95" s="10"/>
      <c r="W95" s="10"/>
      <c r="X95" s="10"/>
      <c r="Y95" s="10"/>
      <c r="Z95" s="10"/>
      <c r="AA95" s="10"/>
      <c r="AB95" s="10"/>
      <c r="AC95" s="10"/>
      <c r="AD95" s="10"/>
      <c r="AE95" s="10"/>
    </row>
    <row r="96" s="10" customFormat="1" ht="21.84" customHeight="1">
      <c r="A96" s="10"/>
      <c r="B96" s="149"/>
      <c r="C96" s="10"/>
      <c r="D96" s="150" t="s">
        <v>2569</v>
      </c>
      <c r="E96" s="151"/>
      <c r="F96" s="151"/>
      <c r="G96" s="151"/>
      <c r="H96" s="151"/>
      <c r="I96" s="151"/>
      <c r="J96" s="152">
        <f>J662</f>
        <v>0</v>
      </c>
      <c r="K96" s="10"/>
      <c r="L96" s="149"/>
      <c r="S96" s="10"/>
      <c r="T96" s="10"/>
      <c r="U96" s="10"/>
      <c r="V96" s="10"/>
      <c r="W96" s="10"/>
      <c r="X96" s="10"/>
      <c r="Y96" s="10"/>
      <c r="Z96" s="10"/>
      <c r="AA96" s="10"/>
      <c r="AB96" s="10"/>
      <c r="AC96" s="10"/>
      <c r="AD96" s="10"/>
      <c r="AE96" s="10"/>
    </row>
    <row r="97" s="10" customFormat="1" ht="21.84" customHeight="1">
      <c r="A97" s="10"/>
      <c r="B97" s="149"/>
      <c r="C97" s="10"/>
      <c r="D97" s="150" t="s">
        <v>2570</v>
      </c>
      <c r="E97" s="151"/>
      <c r="F97" s="151"/>
      <c r="G97" s="151"/>
      <c r="H97" s="151"/>
      <c r="I97" s="151"/>
      <c r="J97" s="152">
        <f>J692</f>
        <v>0</v>
      </c>
      <c r="K97" s="10"/>
      <c r="L97" s="149"/>
      <c r="S97" s="10"/>
      <c r="T97" s="10"/>
      <c r="U97" s="10"/>
      <c r="V97" s="10"/>
      <c r="W97" s="10"/>
      <c r="X97" s="10"/>
      <c r="Y97" s="10"/>
      <c r="Z97" s="10"/>
      <c r="AA97" s="10"/>
      <c r="AB97" s="10"/>
      <c r="AC97" s="10"/>
      <c r="AD97" s="10"/>
      <c r="AE97" s="10"/>
    </row>
    <row r="98" s="10" customFormat="1" ht="21.84" customHeight="1">
      <c r="A98" s="10"/>
      <c r="B98" s="149"/>
      <c r="C98" s="10"/>
      <c r="D98" s="150" t="s">
        <v>2571</v>
      </c>
      <c r="E98" s="151"/>
      <c r="F98" s="151"/>
      <c r="G98" s="151"/>
      <c r="H98" s="151"/>
      <c r="I98" s="151"/>
      <c r="J98" s="152">
        <f>J724</f>
        <v>0</v>
      </c>
      <c r="K98" s="10"/>
      <c r="L98" s="149"/>
      <c r="S98" s="10"/>
      <c r="T98" s="10"/>
      <c r="U98" s="10"/>
      <c r="V98" s="10"/>
      <c r="W98" s="10"/>
      <c r="X98" s="10"/>
      <c r="Y98" s="10"/>
      <c r="Z98" s="10"/>
      <c r="AA98" s="10"/>
      <c r="AB98" s="10"/>
      <c r="AC98" s="10"/>
      <c r="AD98" s="10"/>
      <c r="AE98" s="10"/>
    </row>
    <row r="99" s="10" customFormat="1" ht="21.84" customHeight="1">
      <c r="A99" s="10"/>
      <c r="B99" s="149"/>
      <c r="C99" s="10"/>
      <c r="D99" s="150" t="s">
        <v>2572</v>
      </c>
      <c r="E99" s="151"/>
      <c r="F99" s="151"/>
      <c r="G99" s="151"/>
      <c r="H99" s="151"/>
      <c r="I99" s="151"/>
      <c r="J99" s="152">
        <f>J735</f>
        <v>0</v>
      </c>
      <c r="K99" s="10"/>
      <c r="L99" s="149"/>
      <c r="S99" s="10"/>
      <c r="T99" s="10"/>
      <c r="U99" s="10"/>
      <c r="V99" s="10"/>
      <c r="W99" s="10"/>
      <c r="X99" s="10"/>
      <c r="Y99" s="10"/>
      <c r="Z99" s="10"/>
      <c r="AA99" s="10"/>
      <c r="AB99" s="10"/>
      <c r="AC99" s="10"/>
      <c r="AD99" s="10"/>
      <c r="AE99" s="10"/>
    </row>
    <row r="100" s="10" customFormat="1" ht="21.84" customHeight="1">
      <c r="A100" s="10"/>
      <c r="B100" s="149"/>
      <c r="C100" s="10"/>
      <c r="D100" s="150" t="s">
        <v>2573</v>
      </c>
      <c r="E100" s="151"/>
      <c r="F100" s="151"/>
      <c r="G100" s="151"/>
      <c r="H100" s="151"/>
      <c r="I100" s="151"/>
      <c r="J100" s="152">
        <f>J750</f>
        <v>0</v>
      </c>
      <c r="K100" s="10"/>
      <c r="L100" s="149"/>
      <c r="S100" s="10"/>
      <c r="T100" s="10"/>
      <c r="U100" s="10"/>
      <c r="V100" s="10"/>
      <c r="W100" s="10"/>
      <c r="X100" s="10"/>
      <c r="Y100" s="10"/>
      <c r="Z100" s="10"/>
      <c r="AA100" s="10"/>
      <c r="AB100" s="10"/>
      <c r="AC100" s="10"/>
      <c r="AD100" s="10"/>
      <c r="AE100" s="10"/>
    </row>
    <row r="101" s="10" customFormat="1" ht="21.84" customHeight="1">
      <c r="A101" s="10"/>
      <c r="B101" s="149"/>
      <c r="C101" s="10"/>
      <c r="D101" s="150" t="s">
        <v>2574</v>
      </c>
      <c r="E101" s="151"/>
      <c r="F101" s="151"/>
      <c r="G101" s="151"/>
      <c r="H101" s="151"/>
      <c r="I101" s="151"/>
      <c r="J101" s="152">
        <f>J770</f>
        <v>0</v>
      </c>
      <c r="K101" s="10"/>
      <c r="L101" s="149"/>
      <c r="S101" s="10"/>
      <c r="T101" s="10"/>
      <c r="U101" s="10"/>
      <c r="V101" s="10"/>
      <c r="W101" s="10"/>
      <c r="X101" s="10"/>
      <c r="Y101" s="10"/>
      <c r="Z101" s="10"/>
      <c r="AA101" s="10"/>
      <c r="AB101" s="10"/>
      <c r="AC101" s="10"/>
      <c r="AD101" s="10"/>
      <c r="AE101" s="10"/>
    </row>
    <row r="102" s="10" customFormat="1" ht="14.88" customHeight="1">
      <c r="A102" s="10"/>
      <c r="B102" s="149"/>
      <c r="C102" s="10"/>
      <c r="D102" s="150" t="s">
        <v>2575</v>
      </c>
      <c r="E102" s="151"/>
      <c r="F102" s="151"/>
      <c r="G102" s="151"/>
      <c r="H102" s="151"/>
      <c r="I102" s="151"/>
      <c r="J102" s="152">
        <f>J791</f>
        <v>0</v>
      </c>
      <c r="K102" s="10"/>
      <c r="L102" s="149"/>
      <c r="S102" s="10"/>
      <c r="T102" s="10"/>
      <c r="U102" s="10"/>
      <c r="V102" s="10"/>
      <c r="W102" s="10"/>
      <c r="X102" s="10"/>
      <c r="Y102" s="10"/>
      <c r="Z102" s="10"/>
      <c r="AA102" s="10"/>
      <c r="AB102" s="10"/>
      <c r="AC102" s="10"/>
      <c r="AD102" s="10"/>
      <c r="AE102" s="10"/>
    </row>
    <row r="103" s="10" customFormat="1" ht="21.84" customHeight="1">
      <c r="A103" s="10"/>
      <c r="B103" s="149"/>
      <c r="C103" s="10"/>
      <c r="D103" s="150" t="s">
        <v>2576</v>
      </c>
      <c r="E103" s="151"/>
      <c r="F103" s="151"/>
      <c r="G103" s="151"/>
      <c r="H103" s="151"/>
      <c r="I103" s="151"/>
      <c r="J103" s="152">
        <f>J812</f>
        <v>0</v>
      </c>
      <c r="K103" s="10"/>
      <c r="L103" s="149"/>
      <c r="S103" s="10"/>
      <c r="T103" s="10"/>
      <c r="U103" s="10"/>
      <c r="V103" s="10"/>
      <c r="W103" s="10"/>
      <c r="X103" s="10"/>
      <c r="Y103" s="10"/>
      <c r="Z103" s="10"/>
      <c r="AA103" s="10"/>
      <c r="AB103" s="10"/>
      <c r="AC103" s="10"/>
      <c r="AD103" s="10"/>
      <c r="AE103" s="10"/>
    </row>
    <row r="104" s="10" customFormat="1" ht="19.92" customHeight="1">
      <c r="A104" s="10"/>
      <c r="B104" s="149"/>
      <c r="C104" s="10"/>
      <c r="D104" s="150" t="s">
        <v>431</v>
      </c>
      <c r="E104" s="151"/>
      <c r="F104" s="151"/>
      <c r="G104" s="151"/>
      <c r="H104" s="151"/>
      <c r="I104" s="151"/>
      <c r="J104" s="152">
        <f>J845</f>
        <v>0</v>
      </c>
      <c r="K104" s="10"/>
      <c r="L104" s="149"/>
      <c r="S104" s="10"/>
      <c r="T104" s="10"/>
      <c r="U104" s="10"/>
      <c r="V104" s="10"/>
      <c r="W104" s="10"/>
      <c r="X104" s="10"/>
      <c r="Y104" s="10"/>
      <c r="Z104" s="10"/>
      <c r="AA104" s="10"/>
      <c r="AB104" s="10"/>
      <c r="AC104" s="10"/>
      <c r="AD104" s="10"/>
      <c r="AE104" s="10"/>
    </row>
    <row r="105" s="10" customFormat="1" ht="14.88" customHeight="1">
      <c r="A105" s="10"/>
      <c r="B105" s="149"/>
      <c r="C105" s="10"/>
      <c r="D105" s="150" t="s">
        <v>2577</v>
      </c>
      <c r="E105" s="151"/>
      <c r="F105" s="151"/>
      <c r="G105" s="151"/>
      <c r="H105" s="151"/>
      <c r="I105" s="151"/>
      <c r="J105" s="152">
        <f>J867</f>
        <v>0</v>
      </c>
      <c r="K105" s="10"/>
      <c r="L105" s="149"/>
      <c r="S105" s="10"/>
      <c r="T105" s="10"/>
      <c r="U105" s="10"/>
      <c r="V105" s="10"/>
      <c r="W105" s="10"/>
      <c r="X105" s="10"/>
      <c r="Y105" s="10"/>
      <c r="Z105" s="10"/>
      <c r="AA105" s="10"/>
      <c r="AB105" s="10"/>
      <c r="AC105" s="10"/>
      <c r="AD105" s="10"/>
      <c r="AE105" s="10"/>
    </row>
    <row r="106" s="10" customFormat="1" ht="19.92" customHeight="1">
      <c r="A106" s="10"/>
      <c r="B106" s="149"/>
      <c r="C106" s="10"/>
      <c r="D106" s="150" t="s">
        <v>433</v>
      </c>
      <c r="E106" s="151"/>
      <c r="F106" s="151"/>
      <c r="G106" s="151"/>
      <c r="H106" s="151"/>
      <c r="I106" s="151"/>
      <c r="J106" s="152">
        <f>J898</f>
        <v>0</v>
      </c>
      <c r="K106" s="10"/>
      <c r="L106" s="149"/>
      <c r="S106" s="10"/>
      <c r="T106" s="10"/>
      <c r="U106" s="10"/>
      <c r="V106" s="10"/>
      <c r="W106" s="10"/>
      <c r="X106" s="10"/>
      <c r="Y106" s="10"/>
      <c r="Z106" s="10"/>
      <c r="AA106" s="10"/>
      <c r="AB106" s="10"/>
      <c r="AC106" s="10"/>
      <c r="AD106" s="10"/>
      <c r="AE106" s="10"/>
    </row>
    <row r="107" s="9" customFormat="1" ht="24.96" customHeight="1">
      <c r="A107" s="9"/>
      <c r="B107" s="145"/>
      <c r="C107" s="9"/>
      <c r="D107" s="146" t="s">
        <v>961</v>
      </c>
      <c r="E107" s="147"/>
      <c r="F107" s="147"/>
      <c r="G107" s="147"/>
      <c r="H107" s="147"/>
      <c r="I107" s="147"/>
      <c r="J107" s="148">
        <f>J905</f>
        <v>0</v>
      </c>
      <c r="K107" s="9"/>
      <c r="L107" s="145"/>
      <c r="S107" s="9"/>
      <c r="T107" s="9"/>
      <c r="U107" s="9"/>
      <c r="V107" s="9"/>
      <c r="W107" s="9"/>
      <c r="X107" s="9"/>
      <c r="Y107" s="9"/>
      <c r="Z107" s="9"/>
      <c r="AA107" s="9"/>
      <c r="AB107" s="9"/>
      <c r="AC107" s="9"/>
      <c r="AD107" s="9"/>
      <c r="AE107" s="9"/>
    </row>
    <row r="108" s="10" customFormat="1" ht="19.92" customHeight="1">
      <c r="A108" s="10"/>
      <c r="B108" s="149"/>
      <c r="C108" s="10"/>
      <c r="D108" s="150" t="s">
        <v>962</v>
      </c>
      <c r="E108" s="151"/>
      <c r="F108" s="151"/>
      <c r="G108" s="151"/>
      <c r="H108" s="151"/>
      <c r="I108" s="151"/>
      <c r="J108" s="152">
        <f>J906</f>
        <v>0</v>
      </c>
      <c r="K108" s="10"/>
      <c r="L108" s="149"/>
      <c r="S108" s="10"/>
      <c r="T108" s="10"/>
      <c r="U108" s="10"/>
      <c r="V108" s="10"/>
      <c r="W108" s="10"/>
      <c r="X108" s="10"/>
      <c r="Y108" s="10"/>
      <c r="Z108" s="10"/>
      <c r="AA108" s="10"/>
      <c r="AB108" s="10"/>
      <c r="AC108" s="10"/>
      <c r="AD108" s="10"/>
      <c r="AE108" s="10"/>
    </row>
    <row r="109" s="10" customFormat="1" ht="14.88" customHeight="1">
      <c r="A109" s="10"/>
      <c r="B109" s="149"/>
      <c r="C109" s="10"/>
      <c r="D109" s="150" t="s">
        <v>2578</v>
      </c>
      <c r="E109" s="151"/>
      <c r="F109" s="151"/>
      <c r="G109" s="151"/>
      <c r="H109" s="151"/>
      <c r="I109" s="151"/>
      <c r="J109" s="152">
        <f>J920</f>
        <v>0</v>
      </c>
      <c r="K109" s="10"/>
      <c r="L109" s="149"/>
      <c r="S109" s="10"/>
      <c r="T109" s="10"/>
      <c r="U109" s="10"/>
      <c r="V109" s="10"/>
      <c r="W109" s="10"/>
      <c r="X109" s="10"/>
      <c r="Y109" s="10"/>
      <c r="Z109" s="10"/>
      <c r="AA109" s="10"/>
      <c r="AB109" s="10"/>
      <c r="AC109" s="10"/>
      <c r="AD109" s="10"/>
      <c r="AE109" s="10"/>
    </row>
    <row r="110" s="10" customFormat="1" ht="19.92" customHeight="1">
      <c r="A110" s="10"/>
      <c r="B110" s="149"/>
      <c r="C110" s="10"/>
      <c r="D110" s="150" t="s">
        <v>2579</v>
      </c>
      <c r="E110" s="151"/>
      <c r="F110" s="151"/>
      <c r="G110" s="151"/>
      <c r="H110" s="151"/>
      <c r="I110" s="151"/>
      <c r="J110" s="152">
        <f>J953</f>
        <v>0</v>
      </c>
      <c r="K110" s="10"/>
      <c r="L110" s="149"/>
      <c r="S110" s="10"/>
      <c r="T110" s="10"/>
      <c r="U110" s="10"/>
      <c r="V110" s="10"/>
      <c r="W110" s="10"/>
      <c r="X110" s="10"/>
      <c r="Y110" s="10"/>
      <c r="Z110" s="10"/>
      <c r="AA110" s="10"/>
      <c r="AB110" s="10"/>
      <c r="AC110" s="10"/>
      <c r="AD110" s="10"/>
      <c r="AE110" s="10"/>
    </row>
    <row r="111" s="10" customFormat="1" ht="14.88" customHeight="1">
      <c r="A111" s="10"/>
      <c r="B111" s="149"/>
      <c r="C111" s="10"/>
      <c r="D111" s="150" t="s">
        <v>2580</v>
      </c>
      <c r="E111" s="151"/>
      <c r="F111" s="151"/>
      <c r="G111" s="151"/>
      <c r="H111" s="151"/>
      <c r="I111" s="151"/>
      <c r="J111" s="152">
        <f>J956</f>
        <v>0</v>
      </c>
      <c r="K111" s="10"/>
      <c r="L111" s="149"/>
      <c r="S111" s="10"/>
      <c r="T111" s="10"/>
      <c r="U111" s="10"/>
      <c r="V111" s="10"/>
      <c r="W111" s="10"/>
      <c r="X111" s="10"/>
      <c r="Y111" s="10"/>
      <c r="Z111" s="10"/>
      <c r="AA111" s="10"/>
      <c r="AB111" s="10"/>
      <c r="AC111" s="10"/>
      <c r="AD111" s="10"/>
      <c r="AE111" s="10"/>
    </row>
    <row r="112" s="10" customFormat="1" ht="14.88" customHeight="1">
      <c r="A112" s="10"/>
      <c r="B112" s="149"/>
      <c r="C112" s="10"/>
      <c r="D112" s="150" t="s">
        <v>2581</v>
      </c>
      <c r="E112" s="151"/>
      <c r="F112" s="151"/>
      <c r="G112" s="151"/>
      <c r="H112" s="151"/>
      <c r="I112" s="151"/>
      <c r="J112" s="152">
        <f>J964</f>
        <v>0</v>
      </c>
      <c r="K112" s="10"/>
      <c r="L112" s="149"/>
      <c r="S112" s="10"/>
      <c r="T112" s="10"/>
      <c r="U112" s="10"/>
      <c r="V112" s="10"/>
      <c r="W112" s="10"/>
      <c r="X112" s="10"/>
      <c r="Y112" s="10"/>
      <c r="Z112" s="10"/>
      <c r="AA112" s="10"/>
      <c r="AB112" s="10"/>
      <c r="AC112" s="10"/>
      <c r="AD112" s="10"/>
      <c r="AE112" s="10"/>
    </row>
    <row r="113" s="10" customFormat="1" ht="14.88" customHeight="1">
      <c r="A113" s="10"/>
      <c r="B113" s="149"/>
      <c r="C113" s="10"/>
      <c r="D113" s="150" t="s">
        <v>2582</v>
      </c>
      <c r="E113" s="151"/>
      <c r="F113" s="151"/>
      <c r="G113" s="151"/>
      <c r="H113" s="151"/>
      <c r="I113" s="151"/>
      <c r="J113" s="152">
        <f>J977</f>
        <v>0</v>
      </c>
      <c r="K113" s="10"/>
      <c r="L113" s="149"/>
      <c r="S113" s="10"/>
      <c r="T113" s="10"/>
      <c r="U113" s="10"/>
      <c r="V113" s="10"/>
      <c r="W113" s="10"/>
      <c r="X113" s="10"/>
      <c r="Y113" s="10"/>
      <c r="Z113" s="10"/>
      <c r="AA113" s="10"/>
      <c r="AB113" s="10"/>
      <c r="AC113" s="10"/>
      <c r="AD113" s="10"/>
      <c r="AE113" s="10"/>
    </row>
    <row r="114" s="10" customFormat="1" ht="14.88" customHeight="1">
      <c r="A114" s="10"/>
      <c r="B114" s="149"/>
      <c r="C114" s="10"/>
      <c r="D114" s="150" t="s">
        <v>2583</v>
      </c>
      <c r="E114" s="151"/>
      <c r="F114" s="151"/>
      <c r="G114" s="151"/>
      <c r="H114" s="151"/>
      <c r="I114" s="151"/>
      <c r="J114" s="152">
        <f>J992</f>
        <v>0</v>
      </c>
      <c r="K114" s="10"/>
      <c r="L114" s="149"/>
      <c r="S114" s="10"/>
      <c r="T114" s="10"/>
      <c r="U114" s="10"/>
      <c r="V114" s="10"/>
      <c r="W114" s="10"/>
      <c r="X114" s="10"/>
      <c r="Y114" s="10"/>
      <c r="Z114" s="10"/>
      <c r="AA114" s="10"/>
      <c r="AB114" s="10"/>
      <c r="AC114" s="10"/>
      <c r="AD114" s="10"/>
      <c r="AE114" s="10"/>
    </row>
    <row r="115" s="10" customFormat="1" ht="19.92" customHeight="1">
      <c r="A115" s="10"/>
      <c r="B115" s="149"/>
      <c r="C115" s="10"/>
      <c r="D115" s="150" t="s">
        <v>2584</v>
      </c>
      <c r="E115" s="151"/>
      <c r="F115" s="151"/>
      <c r="G115" s="151"/>
      <c r="H115" s="151"/>
      <c r="I115" s="151"/>
      <c r="J115" s="152">
        <f>J996</f>
        <v>0</v>
      </c>
      <c r="K115" s="10"/>
      <c r="L115" s="149"/>
      <c r="S115" s="10"/>
      <c r="T115" s="10"/>
      <c r="U115" s="10"/>
      <c r="V115" s="10"/>
      <c r="W115" s="10"/>
      <c r="X115" s="10"/>
      <c r="Y115" s="10"/>
      <c r="Z115" s="10"/>
      <c r="AA115" s="10"/>
      <c r="AB115" s="10"/>
      <c r="AC115" s="10"/>
      <c r="AD115" s="10"/>
      <c r="AE115" s="10"/>
    </row>
    <row r="116" s="10" customFormat="1" ht="14.88" customHeight="1">
      <c r="A116" s="10"/>
      <c r="B116" s="149"/>
      <c r="C116" s="10"/>
      <c r="D116" s="150" t="s">
        <v>2585</v>
      </c>
      <c r="E116" s="151"/>
      <c r="F116" s="151"/>
      <c r="G116" s="151"/>
      <c r="H116" s="151"/>
      <c r="I116" s="151"/>
      <c r="J116" s="152">
        <f>J999</f>
        <v>0</v>
      </c>
      <c r="K116" s="10"/>
      <c r="L116" s="149"/>
      <c r="S116" s="10"/>
      <c r="T116" s="10"/>
      <c r="U116" s="10"/>
      <c r="V116" s="10"/>
      <c r="W116" s="10"/>
      <c r="X116" s="10"/>
      <c r="Y116" s="10"/>
      <c r="Z116" s="10"/>
      <c r="AA116" s="10"/>
      <c r="AB116" s="10"/>
      <c r="AC116" s="10"/>
      <c r="AD116" s="10"/>
      <c r="AE116" s="10"/>
    </row>
    <row r="117" s="10" customFormat="1" ht="14.88" customHeight="1">
      <c r="A117" s="10"/>
      <c r="B117" s="149"/>
      <c r="C117" s="10"/>
      <c r="D117" s="150" t="s">
        <v>2586</v>
      </c>
      <c r="E117" s="151"/>
      <c r="F117" s="151"/>
      <c r="G117" s="151"/>
      <c r="H117" s="151"/>
      <c r="I117" s="151"/>
      <c r="J117" s="152">
        <f>J1005</f>
        <v>0</v>
      </c>
      <c r="K117" s="10"/>
      <c r="L117" s="149"/>
      <c r="S117" s="10"/>
      <c r="T117" s="10"/>
      <c r="U117" s="10"/>
      <c r="V117" s="10"/>
      <c r="W117" s="10"/>
      <c r="X117" s="10"/>
      <c r="Y117" s="10"/>
      <c r="Z117" s="10"/>
      <c r="AA117" s="10"/>
      <c r="AB117" s="10"/>
      <c r="AC117" s="10"/>
      <c r="AD117" s="10"/>
      <c r="AE117" s="10"/>
    </row>
    <row r="118" s="10" customFormat="1" ht="19.92" customHeight="1">
      <c r="A118" s="10"/>
      <c r="B118" s="149"/>
      <c r="C118" s="10"/>
      <c r="D118" s="150" t="s">
        <v>2587</v>
      </c>
      <c r="E118" s="151"/>
      <c r="F118" s="151"/>
      <c r="G118" s="151"/>
      <c r="H118" s="151"/>
      <c r="I118" s="151"/>
      <c r="J118" s="152">
        <f>J1021</f>
        <v>0</v>
      </c>
      <c r="K118" s="10"/>
      <c r="L118" s="149"/>
      <c r="S118" s="10"/>
      <c r="T118" s="10"/>
      <c r="U118" s="10"/>
      <c r="V118" s="10"/>
      <c r="W118" s="10"/>
      <c r="X118" s="10"/>
      <c r="Y118" s="10"/>
      <c r="Z118" s="10"/>
      <c r="AA118" s="10"/>
      <c r="AB118" s="10"/>
      <c r="AC118" s="10"/>
      <c r="AD118" s="10"/>
      <c r="AE118" s="10"/>
    </row>
    <row r="119" s="10" customFormat="1" ht="14.88" customHeight="1">
      <c r="A119" s="10"/>
      <c r="B119" s="149"/>
      <c r="C119" s="10"/>
      <c r="D119" s="150" t="s">
        <v>2588</v>
      </c>
      <c r="E119" s="151"/>
      <c r="F119" s="151"/>
      <c r="G119" s="151"/>
      <c r="H119" s="151"/>
      <c r="I119" s="151"/>
      <c r="J119" s="152">
        <f>J1024</f>
        <v>0</v>
      </c>
      <c r="K119" s="10"/>
      <c r="L119" s="149"/>
      <c r="S119" s="10"/>
      <c r="T119" s="10"/>
      <c r="U119" s="10"/>
      <c r="V119" s="10"/>
      <c r="W119" s="10"/>
      <c r="X119" s="10"/>
      <c r="Y119" s="10"/>
      <c r="Z119" s="10"/>
      <c r="AA119" s="10"/>
      <c r="AB119" s="10"/>
      <c r="AC119" s="10"/>
      <c r="AD119" s="10"/>
      <c r="AE119" s="10"/>
    </row>
    <row r="120" s="10" customFormat="1" ht="14.88" customHeight="1">
      <c r="A120" s="10"/>
      <c r="B120" s="149"/>
      <c r="C120" s="10"/>
      <c r="D120" s="150" t="s">
        <v>2589</v>
      </c>
      <c r="E120" s="151"/>
      <c r="F120" s="151"/>
      <c r="G120" s="151"/>
      <c r="H120" s="151"/>
      <c r="I120" s="151"/>
      <c r="J120" s="152">
        <f>J1082</f>
        <v>0</v>
      </c>
      <c r="K120" s="10"/>
      <c r="L120" s="149"/>
      <c r="S120" s="10"/>
      <c r="T120" s="10"/>
      <c r="U120" s="10"/>
      <c r="V120" s="10"/>
      <c r="W120" s="10"/>
      <c r="X120" s="10"/>
      <c r="Y120" s="10"/>
      <c r="Z120" s="10"/>
      <c r="AA120" s="10"/>
      <c r="AB120" s="10"/>
      <c r="AC120" s="10"/>
      <c r="AD120" s="10"/>
      <c r="AE120" s="10"/>
    </row>
    <row r="121" s="10" customFormat="1" ht="14.88" customHeight="1">
      <c r="A121" s="10"/>
      <c r="B121" s="149"/>
      <c r="C121" s="10"/>
      <c r="D121" s="150" t="s">
        <v>2590</v>
      </c>
      <c r="E121" s="151"/>
      <c r="F121" s="151"/>
      <c r="G121" s="151"/>
      <c r="H121" s="151"/>
      <c r="I121" s="151"/>
      <c r="J121" s="152">
        <f>J1140</f>
        <v>0</v>
      </c>
      <c r="K121" s="10"/>
      <c r="L121" s="149"/>
      <c r="S121" s="10"/>
      <c r="T121" s="10"/>
      <c r="U121" s="10"/>
      <c r="V121" s="10"/>
      <c r="W121" s="10"/>
      <c r="X121" s="10"/>
      <c r="Y121" s="10"/>
      <c r="Z121" s="10"/>
      <c r="AA121" s="10"/>
      <c r="AB121" s="10"/>
      <c r="AC121" s="10"/>
      <c r="AD121" s="10"/>
      <c r="AE121" s="10"/>
    </row>
    <row r="122" s="10" customFormat="1" ht="14.88" customHeight="1">
      <c r="A122" s="10"/>
      <c r="B122" s="149"/>
      <c r="C122" s="10"/>
      <c r="D122" s="150" t="s">
        <v>2591</v>
      </c>
      <c r="E122" s="151"/>
      <c r="F122" s="151"/>
      <c r="G122" s="151"/>
      <c r="H122" s="151"/>
      <c r="I122" s="151"/>
      <c r="J122" s="152">
        <f>J1167</f>
        <v>0</v>
      </c>
      <c r="K122" s="10"/>
      <c r="L122" s="149"/>
      <c r="S122" s="10"/>
      <c r="T122" s="10"/>
      <c r="U122" s="10"/>
      <c r="V122" s="10"/>
      <c r="W122" s="10"/>
      <c r="X122" s="10"/>
      <c r="Y122" s="10"/>
      <c r="Z122" s="10"/>
      <c r="AA122" s="10"/>
      <c r="AB122" s="10"/>
      <c r="AC122" s="10"/>
      <c r="AD122" s="10"/>
      <c r="AE122" s="10"/>
    </row>
    <row r="123" s="10" customFormat="1" ht="19.92" customHeight="1">
      <c r="A123" s="10"/>
      <c r="B123" s="149"/>
      <c r="C123" s="10"/>
      <c r="D123" s="150" t="s">
        <v>2592</v>
      </c>
      <c r="E123" s="151"/>
      <c r="F123" s="151"/>
      <c r="G123" s="151"/>
      <c r="H123" s="151"/>
      <c r="I123" s="151"/>
      <c r="J123" s="152">
        <f>J1177</f>
        <v>0</v>
      </c>
      <c r="K123" s="10"/>
      <c r="L123" s="149"/>
      <c r="S123" s="10"/>
      <c r="T123" s="10"/>
      <c r="U123" s="10"/>
      <c r="V123" s="10"/>
      <c r="W123" s="10"/>
      <c r="X123" s="10"/>
      <c r="Y123" s="10"/>
      <c r="Z123" s="10"/>
      <c r="AA123" s="10"/>
      <c r="AB123" s="10"/>
      <c r="AC123" s="10"/>
      <c r="AD123" s="10"/>
      <c r="AE123" s="10"/>
    </row>
    <row r="124" s="10" customFormat="1" ht="14.88" customHeight="1">
      <c r="A124" s="10"/>
      <c r="B124" s="149"/>
      <c r="C124" s="10"/>
      <c r="D124" s="150" t="s">
        <v>2593</v>
      </c>
      <c r="E124" s="151"/>
      <c r="F124" s="151"/>
      <c r="G124" s="151"/>
      <c r="H124" s="151"/>
      <c r="I124" s="151"/>
      <c r="J124" s="152">
        <f>J1188</f>
        <v>0</v>
      </c>
      <c r="K124" s="10"/>
      <c r="L124" s="149"/>
      <c r="S124" s="10"/>
      <c r="T124" s="10"/>
      <c r="U124" s="10"/>
      <c r="V124" s="10"/>
      <c r="W124" s="10"/>
      <c r="X124" s="10"/>
      <c r="Y124" s="10"/>
      <c r="Z124" s="10"/>
      <c r="AA124" s="10"/>
      <c r="AB124" s="10"/>
      <c r="AC124" s="10"/>
      <c r="AD124" s="10"/>
      <c r="AE124" s="10"/>
    </row>
    <row r="125" s="10" customFormat="1" ht="14.88" customHeight="1">
      <c r="A125" s="10"/>
      <c r="B125" s="149"/>
      <c r="C125" s="10"/>
      <c r="D125" s="150" t="s">
        <v>2594</v>
      </c>
      <c r="E125" s="151"/>
      <c r="F125" s="151"/>
      <c r="G125" s="151"/>
      <c r="H125" s="151"/>
      <c r="I125" s="151"/>
      <c r="J125" s="152">
        <f>J1210</f>
        <v>0</v>
      </c>
      <c r="K125" s="10"/>
      <c r="L125" s="149"/>
      <c r="S125" s="10"/>
      <c r="T125" s="10"/>
      <c r="U125" s="10"/>
      <c r="V125" s="10"/>
      <c r="W125" s="10"/>
      <c r="X125" s="10"/>
      <c r="Y125" s="10"/>
      <c r="Z125" s="10"/>
      <c r="AA125" s="10"/>
      <c r="AB125" s="10"/>
      <c r="AC125" s="10"/>
      <c r="AD125" s="10"/>
      <c r="AE125" s="10"/>
    </row>
    <row r="126" s="10" customFormat="1" ht="14.88" customHeight="1">
      <c r="A126" s="10"/>
      <c r="B126" s="149"/>
      <c r="C126" s="10"/>
      <c r="D126" s="150" t="s">
        <v>2595</v>
      </c>
      <c r="E126" s="151"/>
      <c r="F126" s="151"/>
      <c r="G126" s="151"/>
      <c r="H126" s="151"/>
      <c r="I126" s="151"/>
      <c r="J126" s="152">
        <f>J1254</f>
        <v>0</v>
      </c>
      <c r="K126" s="10"/>
      <c r="L126" s="149"/>
      <c r="S126" s="10"/>
      <c r="T126" s="10"/>
      <c r="U126" s="10"/>
      <c r="V126" s="10"/>
      <c r="W126" s="10"/>
      <c r="X126" s="10"/>
      <c r="Y126" s="10"/>
      <c r="Z126" s="10"/>
      <c r="AA126" s="10"/>
      <c r="AB126" s="10"/>
      <c r="AC126" s="10"/>
      <c r="AD126" s="10"/>
      <c r="AE126" s="10"/>
    </row>
    <row r="127" s="10" customFormat="1" ht="19.92" customHeight="1">
      <c r="A127" s="10"/>
      <c r="B127" s="149"/>
      <c r="C127" s="10"/>
      <c r="D127" s="150" t="s">
        <v>2596</v>
      </c>
      <c r="E127" s="151"/>
      <c r="F127" s="151"/>
      <c r="G127" s="151"/>
      <c r="H127" s="151"/>
      <c r="I127" s="151"/>
      <c r="J127" s="152">
        <f>J1262</f>
        <v>0</v>
      </c>
      <c r="K127" s="10"/>
      <c r="L127" s="149"/>
      <c r="S127" s="10"/>
      <c r="T127" s="10"/>
      <c r="U127" s="10"/>
      <c r="V127" s="10"/>
      <c r="W127" s="10"/>
      <c r="X127" s="10"/>
      <c r="Y127" s="10"/>
      <c r="Z127" s="10"/>
      <c r="AA127" s="10"/>
      <c r="AB127" s="10"/>
      <c r="AC127" s="10"/>
      <c r="AD127" s="10"/>
      <c r="AE127" s="10"/>
    </row>
    <row r="128" s="10" customFormat="1" ht="14.88" customHeight="1">
      <c r="A128" s="10"/>
      <c r="B128" s="149"/>
      <c r="C128" s="10"/>
      <c r="D128" s="150" t="s">
        <v>2597</v>
      </c>
      <c r="E128" s="151"/>
      <c r="F128" s="151"/>
      <c r="G128" s="151"/>
      <c r="H128" s="151"/>
      <c r="I128" s="151"/>
      <c r="J128" s="152">
        <f>J1270</f>
        <v>0</v>
      </c>
      <c r="K128" s="10"/>
      <c r="L128" s="149"/>
      <c r="S128" s="10"/>
      <c r="T128" s="10"/>
      <c r="U128" s="10"/>
      <c r="V128" s="10"/>
      <c r="W128" s="10"/>
      <c r="X128" s="10"/>
      <c r="Y128" s="10"/>
      <c r="Z128" s="10"/>
      <c r="AA128" s="10"/>
      <c r="AB128" s="10"/>
      <c r="AC128" s="10"/>
      <c r="AD128" s="10"/>
      <c r="AE128" s="10"/>
    </row>
    <row r="129" s="10" customFormat="1" ht="14.88" customHeight="1">
      <c r="A129" s="10"/>
      <c r="B129" s="149"/>
      <c r="C129" s="10"/>
      <c r="D129" s="150" t="s">
        <v>2598</v>
      </c>
      <c r="E129" s="151"/>
      <c r="F129" s="151"/>
      <c r="G129" s="151"/>
      <c r="H129" s="151"/>
      <c r="I129" s="151"/>
      <c r="J129" s="152">
        <f>J1338</f>
        <v>0</v>
      </c>
      <c r="K129" s="10"/>
      <c r="L129" s="149"/>
      <c r="S129" s="10"/>
      <c r="T129" s="10"/>
      <c r="U129" s="10"/>
      <c r="V129" s="10"/>
      <c r="W129" s="10"/>
      <c r="X129" s="10"/>
      <c r="Y129" s="10"/>
      <c r="Z129" s="10"/>
      <c r="AA129" s="10"/>
      <c r="AB129" s="10"/>
      <c r="AC129" s="10"/>
      <c r="AD129" s="10"/>
      <c r="AE129" s="10"/>
    </row>
    <row r="130" s="10" customFormat="1" ht="14.88" customHeight="1">
      <c r="A130" s="10"/>
      <c r="B130" s="149"/>
      <c r="C130" s="10"/>
      <c r="D130" s="150" t="s">
        <v>2599</v>
      </c>
      <c r="E130" s="151"/>
      <c r="F130" s="151"/>
      <c r="G130" s="151"/>
      <c r="H130" s="151"/>
      <c r="I130" s="151"/>
      <c r="J130" s="152">
        <f>J1351</f>
        <v>0</v>
      </c>
      <c r="K130" s="10"/>
      <c r="L130" s="149"/>
      <c r="S130" s="10"/>
      <c r="T130" s="10"/>
      <c r="U130" s="10"/>
      <c r="V130" s="10"/>
      <c r="W130" s="10"/>
      <c r="X130" s="10"/>
      <c r="Y130" s="10"/>
      <c r="Z130" s="10"/>
      <c r="AA130" s="10"/>
      <c r="AB130" s="10"/>
      <c r="AC130" s="10"/>
      <c r="AD130" s="10"/>
      <c r="AE130" s="10"/>
    </row>
    <row r="131" s="10" customFormat="1" ht="19.92" customHeight="1">
      <c r="A131" s="10"/>
      <c r="B131" s="149"/>
      <c r="C131" s="10"/>
      <c r="D131" s="150" t="s">
        <v>2600</v>
      </c>
      <c r="E131" s="151"/>
      <c r="F131" s="151"/>
      <c r="G131" s="151"/>
      <c r="H131" s="151"/>
      <c r="I131" s="151"/>
      <c r="J131" s="152">
        <f>J1364</f>
        <v>0</v>
      </c>
      <c r="K131" s="10"/>
      <c r="L131" s="149"/>
      <c r="S131" s="10"/>
      <c r="T131" s="10"/>
      <c r="U131" s="10"/>
      <c r="V131" s="10"/>
      <c r="W131" s="10"/>
      <c r="X131" s="10"/>
      <c r="Y131" s="10"/>
      <c r="Z131" s="10"/>
      <c r="AA131" s="10"/>
      <c r="AB131" s="10"/>
      <c r="AC131" s="10"/>
      <c r="AD131" s="10"/>
      <c r="AE131" s="10"/>
    </row>
    <row r="132" s="10" customFormat="1" ht="14.88" customHeight="1">
      <c r="A132" s="10"/>
      <c r="B132" s="149"/>
      <c r="C132" s="10"/>
      <c r="D132" s="150" t="s">
        <v>2601</v>
      </c>
      <c r="E132" s="151"/>
      <c r="F132" s="151"/>
      <c r="G132" s="151"/>
      <c r="H132" s="151"/>
      <c r="I132" s="151"/>
      <c r="J132" s="152">
        <f>J1367</f>
        <v>0</v>
      </c>
      <c r="K132" s="10"/>
      <c r="L132" s="149"/>
      <c r="S132" s="10"/>
      <c r="T132" s="10"/>
      <c r="U132" s="10"/>
      <c r="V132" s="10"/>
      <c r="W132" s="10"/>
      <c r="X132" s="10"/>
      <c r="Y132" s="10"/>
      <c r="Z132" s="10"/>
      <c r="AA132" s="10"/>
      <c r="AB132" s="10"/>
      <c r="AC132" s="10"/>
      <c r="AD132" s="10"/>
      <c r="AE132" s="10"/>
    </row>
    <row r="133" s="10" customFormat="1" ht="19.92" customHeight="1">
      <c r="A133" s="10"/>
      <c r="B133" s="149"/>
      <c r="C133" s="10"/>
      <c r="D133" s="150" t="s">
        <v>2602</v>
      </c>
      <c r="E133" s="151"/>
      <c r="F133" s="151"/>
      <c r="G133" s="151"/>
      <c r="H133" s="151"/>
      <c r="I133" s="151"/>
      <c r="J133" s="152">
        <f>J1394</f>
        <v>0</v>
      </c>
      <c r="K133" s="10"/>
      <c r="L133" s="149"/>
      <c r="S133" s="10"/>
      <c r="T133" s="10"/>
      <c r="U133" s="10"/>
      <c r="V133" s="10"/>
      <c r="W133" s="10"/>
      <c r="X133" s="10"/>
      <c r="Y133" s="10"/>
      <c r="Z133" s="10"/>
      <c r="AA133" s="10"/>
      <c r="AB133" s="10"/>
      <c r="AC133" s="10"/>
      <c r="AD133" s="10"/>
      <c r="AE133" s="10"/>
    </row>
    <row r="134" s="10" customFormat="1" ht="14.88" customHeight="1">
      <c r="A134" s="10"/>
      <c r="B134" s="149"/>
      <c r="C134" s="10"/>
      <c r="D134" s="150" t="s">
        <v>2603</v>
      </c>
      <c r="E134" s="151"/>
      <c r="F134" s="151"/>
      <c r="G134" s="151"/>
      <c r="H134" s="151"/>
      <c r="I134" s="151"/>
      <c r="J134" s="152">
        <f>J1420</f>
        <v>0</v>
      </c>
      <c r="K134" s="10"/>
      <c r="L134" s="149"/>
      <c r="S134" s="10"/>
      <c r="T134" s="10"/>
      <c r="U134" s="10"/>
      <c r="V134" s="10"/>
      <c r="W134" s="10"/>
      <c r="X134" s="10"/>
      <c r="Y134" s="10"/>
      <c r="Z134" s="10"/>
      <c r="AA134" s="10"/>
      <c r="AB134" s="10"/>
      <c r="AC134" s="10"/>
      <c r="AD134" s="10"/>
      <c r="AE134" s="10"/>
    </row>
    <row r="135" s="10" customFormat="1" ht="14.88" customHeight="1">
      <c r="A135" s="10"/>
      <c r="B135" s="149"/>
      <c r="C135" s="10"/>
      <c r="D135" s="150" t="s">
        <v>2604</v>
      </c>
      <c r="E135" s="151"/>
      <c r="F135" s="151"/>
      <c r="G135" s="151"/>
      <c r="H135" s="151"/>
      <c r="I135" s="151"/>
      <c r="J135" s="152">
        <f>J1446</f>
        <v>0</v>
      </c>
      <c r="K135" s="10"/>
      <c r="L135" s="149"/>
      <c r="S135" s="10"/>
      <c r="T135" s="10"/>
      <c r="U135" s="10"/>
      <c r="V135" s="10"/>
      <c r="W135" s="10"/>
      <c r="X135" s="10"/>
      <c r="Y135" s="10"/>
      <c r="Z135" s="10"/>
      <c r="AA135" s="10"/>
      <c r="AB135" s="10"/>
      <c r="AC135" s="10"/>
      <c r="AD135" s="10"/>
      <c r="AE135" s="10"/>
    </row>
    <row r="136" s="10" customFormat="1" ht="19.92" customHeight="1">
      <c r="A136" s="10"/>
      <c r="B136" s="149"/>
      <c r="C136" s="10"/>
      <c r="D136" s="150" t="s">
        <v>2605</v>
      </c>
      <c r="E136" s="151"/>
      <c r="F136" s="151"/>
      <c r="G136" s="151"/>
      <c r="H136" s="151"/>
      <c r="I136" s="151"/>
      <c r="J136" s="152">
        <f>J1457</f>
        <v>0</v>
      </c>
      <c r="K136" s="10"/>
      <c r="L136" s="149"/>
      <c r="S136" s="10"/>
      <c r="T136" s="10"/>
      <c r="U136" s="10"/>
      <c r="V136" s="10"/>
      <c r="W136" s="10"/>
      <c r="X136" s="10"/>
      <c r="Y136" s="10"/>
      <c r="Z136" s="10"/>
      <c r="AA136" s="10"/>
      <c r="AB136" s="10"/>
      <c r="AC136" s="10"/>
      <c r="AD136" s="10"/>
      <c r="AE136" s="10"/>
    </row>
    <row r="137" s="10" customFormat="1" ht="14.88" customHeight="1">
      <c r="A137" s="10"/>
      <c r="B137" s="149"/>
      <c r="C137" s="10"/>
      <c r="D137" s="150" t="s">
        <v>2606</v>
      </c>
      <c r="E137" s="151"/>
      <c r="F137" s="151"/>
      <c r="G137" s="151"/>
      <c r="H137" s="151"/>
      <c r="I137" s="151"/>
      <c r="J137" s="152">
        <f>J1501</f>
        <v>0</v>
      </c>
      <c r="K137" s="10"/>
      <c r="L137" s="149"/>
      <c r="S137" s="10"/>
      <c r="T137" s="10"/>
      <c r="U137" s="10"/>
      <c r="V137" s="10"/>
      <c r="W137" s="10"/>
      <c r="X137" s="10"/>
      <c r="Y137" s="10"/>
      <c r="Z137" s="10"/>
      <c r="AA137" s="10"/>
      <c r="AB137" s="10"/>
      <c r="AC137" s="10"/>
      <c r="AD137" s="10"/>
      <c r="AE137" s="10"/>
    </row>
    <row r="138" s="10" customFormat="1" ht="14.88" customHeight="1">
      <c r="A138" s="10"/>
      <c r="B138" s="149"/>
      <c r="C138" s="10"/>
      <c r="D138" s="150" t="s">
        <v>2607</v>
      </c>
      <c r="E138" s="151"/>
      <c r="F138" s="151"/>
      <c r="G138" s="151"/>
      <c r="H138" s="151"/>
      <c r="I138" s="151"/>
      <c r="J138" s="152">
        <f>J1591</f>
        <v>0</v>
      </c>
      <c r="K138" s="10"/>
      <c r="L138" s="149"/>
      <c r="S138" s="10"/>
      <c r="T138" s="10"/>
      <c r="U138" s="10"/>
      <c r="V138" s="10"/>
      <c r="W138" s="10"/>
      <c r="X138" s="10"/>
      <c r="Y138" s="10"/>
      <c r="Z138" s="10"/>
      <c r="AA138" s="10"/>
      <c r="AB138" s="10"/>
      <c r="AC138" s="10"/>
      <c r="AD138" s="10"/>
      <c r="AE138" s="10"/>
    </row>
    <row r="139" s="10" customFormat="1" ht="14.88" customHeight="1">
      <c r="A139" s="10"/>
      <c r="B139" s="149"/>
      <c r="C139" s="10"/>
      <c r="D139" s="150" t="s">
        <v>2608</v>
      </c>
      <c r="E139" s="151"/>
      <c r="F139" s="151"/>
      <c r="G139" s="151"/>
      <c r="H139" s="151"/>
      <c r="I139" s="151"/>
      <c r="J139" s="152">
        <f>J1597</f>
        <v>0</v>
      </c>
      <c r="K139" s="10"/>
      <c r="L139" s="149"/>
      <c r="S139" s="10"/>
      <c r="T139" s="10"/>
      <c r="U139" s="10"/>
      <c r="V139" s="10"/>
      <c r="W139" s="10"/>
      <c r="X139" s="10"/>
      <c r="Y139" s="10"/>
      <c r="Z139" s="10"/>
      <c r="AA139" s="10"/>
      <c r="AB139" s="10"/>
      <c r="AC139" s="10"/>
      <c r="AD139" s="10"/>
      <c r="AE139" s="10"/>
    </row>
    <row r="140" s="10" customFormat="1" ht="19.92" customHeight="1">
      <c r="A140" s="10"/>
      <c r="B140" s="149"/>
      <c r="C140" s="10"/>
      <c r="D140" s="150" t="s">
        <v>2609</v>
      </c>
      <c r="E140" s="151"/>
      <c r="F140" s="151"/>
      <c r="G140" s="151"/>
      <c r="H140" s="151"/>
      <c r="I140" s="151"/>
      <c r="J140" s="152">
        <f>J1607</f>
        <v>0</v>
      </c>
      <c r="K140" s="10"/>
      <c r="L140" s="149"/>
      <c r="S140" s="10"/>
      <c r="T140" s="10"/>
      <c r="U140" s="10"/>
      <c r="V140" s="10"/>
      <c r="W140" s="10"/>
      <c r="X140" s="10"/>
      <c r="Y140" s="10"/>
      <c r="Z140" s="10"/>
      <c r="AA140" s="10"/>
      <c r="AB140" s="10"/>
      <c r="AC140" s="10"/>
      <c r="AD140" s="10"/>
      <c r="AE140" s="10"/>
    </row>
    <row r="141" s="10" customFormat="1" ht="14.88" customHeight="1">
      <c r="A141" s="10"/>
      <c r="B141" s="149"/>
      <c r="C141" s="10"/>
      <c r="D141" s="150" t="s">
        <v>2610</v>
      </c>
      <c r="E141" s="151"/>
      <c r="F141" s="151"/>
      <c r="G141" s="151"/>
      <c r="H141" s="151"/>
      <c r="I141" s="151"/>
      <c r="J141" s="152">
        <f>J1610</f>
        <v>0</v>
      </c>
      <c r="K141" s="10"/>
      <c r="L141" s="149"/>
      <c r="S141" s="10"/>
      <c r="T141" s="10"/>
      <c r="U141" s="10"/>
      <c r="V141" s="10"/>
      <c r="W141" s="10"/>
      <c r="X141" s="10"/>
      <c r="Y141" s="10"/>
      <c r="Z141" s="10"/>
      <c r="AA141" s="10"/>
      <c r="AB141" s="10"/>
      <c r="AC141" s="10"/>
      <c r="AD141" s="10"/>
      <c r="AE141" s="10"/>
    </row>
    <row r="142" s="10" customFormat="1" ht="19.92" customHeight="1">
      <c r="A142" s="10"/>
      <c r="B142" s="149"/>
      <c r="C142" s="10"/>
      <c r="D142" s="150" t="s">
        <v>2611</v>
      </c>
      <c r="E142" s="151"/>
      <c r="F142" s="151"/>
      <c r="G142" s="151"/>
      <c r="H142" s="151"/>
      <c r="I142" s="151"/>
      <c r="J142" s="152">
        <f>J1649</f>
        <v>0</v>
      </c>
      <c r="K142" s="10"/>
      <c r="L142" s="149"/>
      <c r="S142" s="10"/>
      <c r="T142" s="10"/>
      <c r="U142" s="10"/>
      <c r="V142" s="10"/>
      <c r="W142" s="10"/>
      <c r="X142" s="10"/>
      <c r="Y142" s="10"/>
      <c r="Z142" s="10"/>
      <c r="AA142" s="10"/>
      <c r="AB142" s="10"/>
      <c r="AC142" s="10"/>
      <c r="AD142" s="10"/>
      <c r="AE142" s="10"/>
    </row>
    <row r="143" s="10" customFormat="1" ht="19.92" customHeight="1">
      <c r="A143" s="10"/>
      <c r="B143" s="149"/>
      <c r="C143" s="10"/>
      <c r="D143" s="150" t="s">
        <v>2612</v>
      </c>
      <c r="E143" s="151"/>
      <c r="F143" s="151"/>
      <c r="G143" s="151"/>
      <c r="H143" s="151"/>
      <c r="I143" s="151"/>
      <c r="J143" s="152">
        <f>J1678</f>
        <v>0</v>
      </c>
      <c r="K143" s="10"/>
      <c r="L143" s="149"/>
      <c r="S143" s="10"/>
      <c r="T143" s="10"/>
      <c r="U143" s="10"/>
      <c r="V143" s="10"/>
      <c r="W143" s="10"/>
      <c r="X143" s="10"/>
      <c r="Y143" s="10"/>
      <c r="Z143" s="10"/>
      <c r="AA143" s="10"/>
      <c r="AB143" s="10"/>
      <c r="AC143" s="10"/>
      <c r="AD143" s="10"/>
      <c r="AE143" s="10"/>
    </row>
    <row r="144" s="10" customFormat="1" ht="19.92" customHeight="1">
      <c r="A144" s="10"/>
      <c r="B144" s="149"/>
      <c r="C144" s="10"/>
      <c r="D144" s="150" t="s">
        <v>2613</v>
      </c>
      <c r="E144" s="151"/>
      <c r="F144" s="151"/>
      <c r="G144" s="151"/>
      <c r="H144" s="151"/>
      <c r="I144" s="151"/>
      <c r="J144" s="152">
        <f>J1694</f>
        <v>0</v>
      </c>
      <c r="K144" s="10"/>
      <c r="L144" s="149"/>
      <c r="S144" s="10"/>
      <c r="T144" s="10"/>
      <c r="U144" s="10"/>
      <c r="V144" s="10"/>
      <c r="W144" s="10"/>
      <c r="X144" s="10"/>
      <c r="Y144" s="10"/>
      <c r="Z144" s="10"/>
      <c r="AA144" s="10"/>
      <c r="AB144" s="10"/>
      <c r="AC144" s="10"/>
      <c r="AD144" s="10"/>
      <c r="AE144" s="10"/>
    </row>
    <row r="145" s="10" customFormat="1" ht="19.92" customHeight="1">
      <c r="A145" s="10"/>
      <c r="B145" s="149"/>
      <c r="C145" s="10"/>
      <c r="D145" s="150" t="s">
        <v>2614</v>
      </c>
      <c r="E145" s="151"/>
      <c r="F145" s="151"/>
      <c r="G145" s="151"/>
      <c r="H145" s="151"/>
      <c r="I145" s="151"/>
      <c r="J145" s="152">
        <f>J1729</f>
        <v>0</v>
      </c>
      <c r="K145" s="10"/>
      <c r="L145" s="149"/>
      <c r="S145" s="10"/>
      <c r="T145" s="10"/>
      <c r="U145" s="10"/>
      <c r="V145" s="10"/>
      <c r="W145" s="10"/>
      <c r="X145" s="10"/>
      <c r="Y145" s="10"/>
      <c r="Z145" s="10"/>
      <c r="AA145" s="10"/>
      <c r="AB145" s="10"/>
      <c r="AC145" s="10"/>
      <c r="AD145" s="10"/>
      <c r="AE145" s="10"/>
    </row>
    <row r="146" s="10" customFormat="1" ht="19.92" customHeight="1">
      <c r="A146" s="10"/>
      <c r="B146" s="149"/>
      <c r="C146" s="10"/>
      <c r="D146" s="150" t="s">
        <v>2615</v>
      </c>
      <c r="E146" s="151"/>
      <c r="F146" s="151"/>
      <c r="G146" s="151"/>
      <c r="H146" s="151"/>
      <c r="I146" s="151"/>
      <c r="J146" s="152">
        <f>J1756</f>
        <v>0</v>
      </c>
      <c r="K146" s="10"/>
      <c r="L146" s="149"/>
      <c r="S146" s="10"/>
      <c r="T146" s="10"/>
      <c r="U146" s="10"/>
      <c r="V146" s="10"/>
      <c r="W146" s="10"/>
      <c r="X146" s="10"/>
      <c r="Y146" s="10"/>
      <c r="Z146" s="10"/>
      <c r="AA146" s="10"/>
      <c r="AB146" s="10"/>
      <c r="AC146" s="10"/>
      <c r="AD146" s="10"/>
      <c r="AE146" s="10"/>
    </row>
    <row r="147" s="10" customFormat="1" ht="19.92" customHeight="1">
      <c r="A147" s="10"/>
      <c r="B147" s="149"/>
      <c r="C147" s="10"/>
      <c r="D147" s="150" t="s">
        <v>2616</v>
      </c>
      <c r="E147" s="151"/>
      <c r="F147" s="151"/>
      <c r="G147" s="151"/>
      <c r="H147" s="151"/>
      <c r="I147" s="151"/>
      <c r="J147" s="152">
        <f>J1793</f>
        <v>0</v>
      </c>
      <c r="K147" s="10"/>
      <c r="L147" s="149"/>
      <c r="S147" s="10"/>
      <c r="T147" s="10"/>
      <c r="U147" s="10"/>
      <c r="V147" s="10"/>
      <c r="W147" s="10"/>
      <c r="X147" s="10"/>
      <c r="Y147" s="10"/>
      <c r="Z147" s="10"/>
      <c r="AA147" s="10"/>
      <c r="AB147" s="10"/>
      <c r="AC147" s="10"/>
      <c r="AD147" s="10"/>
      <c r="AE147" s="10"/>
    </row>
    <row r="148" s="9" customFormat="1" ht="24.96" customHeight="1">
      <c r="A148" s="9"/>
      <c r="B148" s="145"/>
      <c r="C148" s="9"/>
      <c r="D148" s="146" t="s">
        <v>1223</v>
      </c>
      <c r="E148" s="147"/>
      <c r="F148" s="147"/>
      <c r="G148" s="147"/>
      <c r="H148" s="147"/>
      <c r="I148" s="147"/>
      <c r="J148" s="148">
        <f>J1817</f>
        <v>0</v>
      </c>
      <c r="K148" s="9"/>
      <c r="L148" s="145"/>
      <c r="S148" s="9"/>
      <c r="T148" s="9"/>
      <c r="U148" s="9"/>
      <c r="V148" s="9"/>
      <c r="W148" s="9"/>
      <c r="X148" s="9"/>
      <c r="Y148" s="9"/>
      <c r="Z148" s="9"/>
      <c r="AA148" s="9"/>
      <c r="AB148" s="9"/>
      <c r="AC148" s="9"/>
      <c r="AD148" s="9"/>
      <c r="AE148" s="9"/>
    </row>
    <row r="149" s="9" customFormat="1" ht="24.96" customHeight="1">
      <c r="A149" s="9"/>
      <c r="B149" s="145"/>
      <c r="C149" s="9"/>
      <c r="D149" s="146" t="s">
        <v>2617</v>
      </c>
      <c r="E149" s="147"/>
      <c r="F149" s="147"/>
      <c r="G149" s="147"/>
      <c r="H149" s="147"/>
      <c r="I149" s="147"/>
      <c r="J149" s="148">
        <f>J1819</f>
        <v>0</v>
      </c>
      <c r="K149" s="9"/>
      <c r="L149" s="145"/>
      <c r="S149" s="9"/>
      <c r="T149" s="9"/>
      <c r="U149" s="9"/>
      <c r="V149" s="9"/>
      <c r="W149" s="9"/>
      <c r="X149" s="9"/>
      <c r="Y149" s="9"/>
      <c r="Z149" s="9"/>
      <c r="AA149" s="9"/>
      <c r="AB149" s="9"/>
      <c r="AC149" s="9"/>
      <c r="AD149" s="9"/>
      <c r="AE149" s="9"/>
    </row>
    <row r="150" s="2" customFormat="1" ht="21.84" customHeight="1">
      <c r="A150" s="41"/>
      <c r="B150" s="42"/>
      <c r="C150" s="41"/>
      <c r="D150" s="41"/>
      <c r="E150" s="41"/>
      <c r="F150" s="41"/>
      <c r="G150" s="41"/>
      <c r="H150" s="41"/>
      <c r="I150" s="41"/>
      <c r="J150" s="41"/>
      <c r="K150" s="41"/>
      <c r="L150" s="129"/>
      <c r="S150" s="41"/>
      <c r="T150" s="41"/>
      <c r="U150" s="41"/>
      <c r="V150" s="41"/>
      <c r="W150" s="41"/>
      <c r="X150" s="41"/>
      <c r="Y150" s="41"/>
      <c r="Z150" s="41"/>
      <c r="AA150" s="41"/>
      <c r="AB150" s="41"/>
      <c r="AC150" s="41"/>
      <c r="AD150" s="41"/>
      <c r="AE150" s="41"/>
    </row>
    <row r="151" s="2" customFormat="1" ht="6.96" customHeight="1">
      <c r="A151" s="41"/>
      <c r="B151" s="58"/>
      <c r="C151" s="59"/>
      <c r="D151" s="59"/>
      <c r="E151" s="59"/>
      <c r="F151" s="59"/>
      <c r="G151" s="59"/>
      <c r="H151" s="59"/>
      <c r="I151" s="59"/>
      <c r="J151" s="59"/>
      <c r="K151" s="59"/>
      <c r="L151" s="129"/>
      <c r="S151" s="41"/>
      <c r="T151" s="41"/>
      <c r="U151" s="41"/>
      <c r="V151" s="41"/>
      <c r="W151" s="41"/>
      <c r="X151" s="41"/>
      <c r="Y151" s="41"/>
      <c r="Z151" s="41"/>
      <c r="AA151" s="41"/>
      <c r="AB151" s="41"/>
      <c r="AC151" s="41"/>
      <c r="AD151" s="41"/>
      <c r="AE151" s="41"/>
    </row>
    <row r="155" s="2" customFormat="1" ht="6.96" customHeight="1">
      <c r="A155" s="41"/>
      <c r="B155" s="60"/>
      <c r="C155" s="61"/>
      <c r="D155" s="61"/>
      <c r="E155" s="61"/>
      <c r="F155" s="61"/>
      <c r="G155" s="61"/>
      <c r="H155" s="61"/>
      <c r="I155" s="61"/>
      <c r="J155" s="61"/>
      <c r="K155" s="61"/>
      <c r="L155" s="129"/>
      <c r="S155" s="41"/>
      <c r="T155" s="41"/>
      <c r="U155" s="41"/>
      <c r="V155" s="41"/>
      <c r="W155" s="41"/>
      <c r="X155" s="41"/>
      <c r="Y155" s="41"/>
      <c r="Z155" s="41"/>
      <c r="AA155" s="41"/>
      <c r="AB155" s="41"/>
      <c r="AC155" s="41"/>
      <c r="AD155" s="41"/>
      <c r="AE155" s="41"/>
    </row>
    <row r="156" s="2" customFormat="1" ht="24.96" customHeight="1">
      <c r="A156" s="41"/>
      <c r="B156" s="42"/>
      <c r="C156" s="26" t="s">
        <v>314</v>
      </c>
      <c r="D156" s="41"/>
      <c r="E156" s="41"/>
      <c r="F156" s="41"/>
      <c r="G156" s="41"/>
      <c r="H156" s="41"/>
      <c r="I156" s="41"/>
      <c r="J156" s="41"/>
      <c r="K156" s="41"/>
      <c r="L156" s="129"/>
      <c r="S156" s="41"/>
      <c r="T156" s="41"/>
      <c r="U156" s="41"/>
      <c r="V156" s="41"/>
      <c r="W156" s="41"/>
      <c r="X156" s="41"/>
      <c r="Y156" s="41"/>
      <c r="Z156" s="41"/>
      <c r="AA156" s="41"/>
      <c r="AB156" s="41"/>
      <c r="AC156" s="41"/>
      <c r="AD156" s="41"/>
      <c r="AE156" s="41"/>
    </row>
    <row r="157" s="2" customFormat="1" ht="6.96" customHeight="1">
      <c r="A157" s="41"/>
      <c r="B157" s="42"/>
      <c r="C157" s="41"/>
      <c r="D157" s="41"/>
      <c r="E157" s="41"/>
      <c r="F157" s="41"/>
      <c r="G157" s="41"/>
      <c r="H157" s="41"/>
      <c r="I157" s="41"/>
      <c r="J157" s="41"/>
      <c r="K157" s="41"/>
      <c r="L157" s="129"/>
      <c r="S157" s="41"/>
      <c r="T157" s="41"/>
      <c r="U157" s="41"/>
      <c r="V157" s="41"/>
      <c r="W157" s="41"/>
      <c r="X157" s="41"/>
      <c r="Y157" s="41"/>
      <c r="Z157" s="41"/>
      <c r="AA157" s="41"/>
      <c r="AB157" s="41"/>
      <c r="AC157" s="41"/>
      <c r="AD157" s="41"/>
      <c r="AE157" s="41"/>
    </row>
    <row r="158" s="2" customFormat="1" ht="12" customHeight="1">
      <c r="A158" s="41"/>
      <c r="B158" s="42"/>
      <c r="C158" s="35" t="s">
        <v>17</v>
      </c>
      <c r="D158" s="41"/>
      <c r="E158" s="41"/>
      <c r="F158" s="41"/>
      <c r="G158" s="41"/>
      <c r="H158" s="41"/>
      <c r="I158" s="41"/>
      <c r="J158" s="41"/>
      <c r="K158" s="41"/>
      <c r="L158" s="129"/>
      <c r="S158" s="41"/>
      <c r="T158" s="41"/>
      <c r="U158" s="41"/>
      <c r="V158" s="41"/>
      <c r="W158" s="41"/>
      <c r="X158" s="41"/>
      <c r="Y158" s="41"/>
      <c r="Z158" s="41"/>
      <c r="AA158" s="41"/>
      <c r="AB158" s="41"/>
      <c r="AC158" s="41"/>
      <c r="AD158" s="41"/>
      <c r="AE158" s="41"/>
    </row>
    <row r="159" s="2" customFormat="1" ht="26.25" customHeight="1">
      <c r="A159" s="41"/>
      <c r="B159" s="42"/>
      <c r="C159" s="41"/>
      <c r="D159" s="41"/>
      <c r="E159" s="127" t="str">
        <f>E7</f>
        <v>Revitalizace multimodálního uzlu ve Dvoře Králové nad Labem - etapa I-VI.</v>
      </c>
      <c r="F159" s="35"/>
      <c r="G159" s="35"/>
      <c r="H159" s="35"/>
      <c r="I159" s="41"/>
      <c r="J159" s="41"/>
      <c r="K159" s="41"/>
      <c r="L159" s="129"/>
      <c r="S159" s="41"/>
      <c r="T159" s="41"/>
      <c r="U159" s="41"/>
      <c r="V159" s="41"/>
      <c r="W159" s="41"/>
      <c r="X159" s="41"/>
      <c r="Y159" s="41"/>
      <c r="Z159" s="41"/>
      <c r="AA159" s="41"/>
      <c r="AB159" s="41"/>
      <c r="AC159" s="41"/>
      <c r="AD159" s="41"/>
      <c r="AE159" s="41"/>
    </row>
    <row r="160" s="1" customFormat="1" ht="12" customHeight="1">
      <c r="B160" s="25"/>
      <c r="C160" s="35" t="s">
        <v>301</v>
      </c>
      <c r="L160" s="25"/>
    </row>
    <row r="161" s="1" customFormat="1" ht="23.25" customHeight="1">
      <c r="B161" s="25"/>
      <c r="E161" s="127" t="s">
        <v>302</v>
      </c>
      <c r="F161" s="1"/>
      <c r="G161" s="1"/>
      <c r="H161" s="1"/>
      <c r="L161" s="25"/>
    </row>
    <row r="162" s="1" customFormat="1" ht="12" customHeight="1">
      <c r="B162" s="25"/>
      <c r="C162" s="35" t="s">
        <v>303</v>
      </c>
      <c r="L162" s="25"/>
    </row>
    <row r="163" s="2" customFormat="1" ht="16.5" customHeight="1">
      <c r="A163" s="41"/>
      <c r="B163" s="42"/>
      <c r="C163" s="41"/>
      <c r="D163" s="41"/>
      <c r="E163" s="128" t="s">
        <v>1833</v>
      </c>
      <c r="F163" s="41"/>
      <c r="G163" s="41"/>
      <c r="H163" s="41"/>
      <c r="I163" s="41"/>
      <c r="J163" s="41"/>
      <c r="K163" s="41"/>
      <c r="L163" s="129"/>
      <c r="S163" s="41"/>
      <c r="T163" s="41"/>
      <c r="U163" s="41"/>
      <c r="V163" s="41"/>
      <c r="W163" s="41"/>
      <c r="X163" s="41"/>
      <c r="Y163" s="41"/>
      <c r="Z163" s="41"/>
      <c r="AA163" s="41"/>
      <c r="AB163" s="41"/>
      <c r="AC163" s="41"/>
      <c r="AD163" s="41"/>
      <c r="AE163" s="41"/>
    </row>
    <row r="164" s="2" customFormat="1" ht="12" customHeight="1">
      <c r="A164" s="41"/>
      <c r="B164" s="42"/>
      <c r="C164" s="35" t="s">
        <v>1834</v>
      </c>
      <c r="D164" s="41"/>
      <c r="E164" s="41"/>
      <c r="F164" s="41"/>
      <c r="G164" s="41"/>
      <c r="H164" s="41"/>
      <c r="I164" s="41"/>
      <c r="J164" s="41"/>
      <c r="K164" s="41"/>
      <c r="L164" s="129"/>
      <c r="S164" s="41"/>
      <c r="T164" s="41"/>
      <c r="U164" s="41"/>
      <c r="V164" s="41"/>
      <c r="W164" s="41"/>
      <c r="X164" s="41"/>
      <c r="Y164" s="41"/>
      <c r="Z164" s="41"/>
      <c r="AA164" s="41"/>
      <c r="AB164" s="41"/>
      <c r="AC164" s="41"/>
      <c r="AD164" s="41"/>
      <c r="AE164" s="41"/>
    </row>
    <row r="165" s="2" customFormat="1" ht="16.5" customHeight="1">
      <c r="A165" s="41"/>
      <c r="B165" s="42"/>
      <c r="C165" s="41"/>
      <c r="D165" s="41"/>
      <c r="E165" s="65" t="str">
        <f>E13</f>
        <v>2 - Stavební práce</v>
      </c>
      <c r="F165" s="41"/>
      <c r="G165" s="41"/>
      <c r="H165" s="41"/>
      <c r="I165" s="41"/>
      <c r="J165" s="41"/>
      <c r="K165" s="41"/>
      <c r="L165" s="129"/>
      <c r="S165" s="41"/>
      <c r="T165" s="41"/>
      <c r="U165" s="41"/>
      <c r="V165" s="41"/>
      <c r="W165" s="41"/>
      <c r="X165" s="41"/>
      <c r="Y165" s="41"/>
      <c r="Z165" s="41"/>
      <c r="AA165" s="41"/>
      <c r="AB165" s="41"/>
      <c r="AC165" s="41"/>
      <c r="AD165" s="41"/>
      <c r="AE165" s="41"/>
    </row>
    <row r="166" s="2" customFormat="1" ht="6.96" customHeight="1">
      <c r="A166" s="41"/>
      <c r="B166" s="42"/>
      <c r="C166" s="41"/>
      <c r="D166" s="41"/>
      <c r="E166" s="41"/>
      <c r="F166" s="41"/>
      <c r="G166" s="41"/>
      <c r="H166" s="41"/>
      <c r="I166" s="41"/>
      <c r="J166" s="41"/>
      <c r="K166" s="41"/>
      <c r="L166" s="129"/>
      <c r="S166" s="41"/>
      <c r="T166" s="41"/>
      <c r="U166" s="41"/>
      <c r="V166" s="41"/>
      <c r="W166" s="41"/>
      <c r="X166" s="41"/>
      <c r="Y166" s="41"/>
      <c r="Z166" s="41"/>
      <c r="AA166" s="41"/>
      <c r="AB166" s="41"/>
      <c r="AC166" s="41"/>
      <c r="AD166" s="41"/>
      <c r="AE166" s="41"/>
    </row>
    <row r="167" s="2" customFormat="1" ht="12" customHeight="1">
      <c r="A167" s="41"/>
      <c r="B167" s="42"/>
      <c r="C167" s="35" t="s">
        <v>21</v>
      </c>
      <c r="D167" s="41"/>
      <c r="E167" s="41"/>
      <c r="F167" s="30" t="str">
        <f>F16</f>
        <v xml:space="preserve"> </v>
      </c>
      <c r="G167" s="41"/>
      <c r="H167" s="41"/>
      <c r="I167" s="35" t="s">
        <v>23</v>
      </c>
      <c r="J167" s="67" t="str">
        <f>IF(J16="","",J16)</f>
        <v>26. 8. 2025</v>
      </c>
      <c r="K167" s="41"/>
      <c r="L167" s="129"/>
      <c r="S167" s="41"/>
      <c r="T167" s="41"/>
      <c r="U167" s="41"/>
      <c r="V167" s="41"/>
      <c r="W167" s="41"/>
      <c r="X167" s="41"/>
      <c r="Y167" s="41"/>
      <c r="Z167" s="41"/>
      <c r="AA167" s="41"/>
      <c r="AB167" s="41"/>
      <c r="AC167" s="41"/>
      <c r="AD167" s="41"/>
      <c r="AE167" s="41"/>
    </row>
    <row r="168" s="2" customFormat="1" ht="6.96" customHeight="1">
      <c r="A168" s="41"/>
      <c r="B168" s="42"/>
      <c r="C168" s="41"/>
      <c r="D168" s="41"/>
      <c r="E168" s="41"/>
      <c r="F168" s="41"/>
      <c r="G168" s="41"/>
      <c r="H168" s="41"/>
      <c r="I168" s="41"/>
      <c r="J168" s="41"/>
      <c r="K168" s="41"/>
      <c r="L168" s="129"/>
      <c r="S168" s="41"/>
      <c r="T168" s="41"/>
      <c r="U168" s="41"/>
      <c r="V168" s="41"/>
      <c r="W168" s="41"/>
      <c r="X168" s="41"/>
      <c r="Y168" s="41"/>
      <c r="Z168" s="41"/>
      <c r="AA168" s="41"/>
      <c r="AB168" s="41"/>
      <c r="AC168" s="41"/>
      <c r="AD168" s="41"/>
      <c r="AE168" s="41"/>
    </row>
    <row r="169" s="2" customFormat="1" ht="15.15" customHeight="1">
      <c r="A169" s="41"/>
      <c r="B169" s="42"/>
      <c r="C169" s="35" t="s">
        <v>25</v>
      </c>
      <c r="D169" s="41"/>
      <c r="E169" s="41"/>
      <c r="F169" s="30" t="str">
        <f>E19</f>
        <v xml:space="preserve"> </v>
      </c>
      <c r="G169" s="41"/>
      <c r="H169" s="41"/>
      <c r="I169" s="35" t="s">
        <v>30</v>
      </c>
      <c r="J169" s="39" t="str">
        <f>E25</f>
        <v xml:space="preserve"> </v>
      </c>
      <c r="K169" s="41"/>
      <c r="L169" s="129"/>
      <c r="S169" s="41"/>
      <c r="T169" s="41"/>
      <c r="U169" s="41"/>
      <c r="V169" s="41"/>
      <c r="W169" s="41"/>
      <c r="X169" s="41"/>
      <c r="Y169" s="41"/>
      <c r="Z169" s="41"/>
      <c r="AA169" s="41"/>
      <c r="AB169" s="41"/>
      <c r="AC169" s="41"/>
      <c r="AD169" s="41"/>
      <c r="AE169" s="41"/>
    </row>
    <row r="170" s="2" customFormat="1" ht="15.15" customHeight="1">
      <c r="A170" s="41"/>
      <c r="B170" s="42"/>
      <c r="C170" s="35" t="s">
        <v>28</v>
      </c>
      <c r="D170" s="41"/>
      <c r="E170" s="41"/>
      <c r="F170" s="30" t="str">
        <f>IF(E22="","",E22)</f>
        <v>Vyplň údaj</v>
      </c>
      <c r="G170" s="41"/>
      <c r="H170" s="41"/>
      <c r="I170" s="35" t="s">
        <v>32</v>
      </c>
      <c r="J170" s="39" t="str">
        <f>E28</f>
        <v xml:space="preserve"> </v>
      </c>
      <c r="K170" s="41"/>
      <c r="L170" s="129"/>
      <c r="S170" s="41"/>
      <c r="T170" s="41"/>
      <c r="U170" s="41"/>
      <c r="V170" s="41"/>
      <c r="W170" s="41"/>
      <c r="X170" s="41"/>
      <c r="Y170" s="41"/>
      <c r="Z170" s="41"/>
      <c r="AA170" s="41"/>
      <c r="AB170" s="41"/>
      <c r="AC170" s="41"/>
      <c r="AD170" s="41"/>
      <c r="AE170" s="41"/>
    </row>
    <row r="171" s="2" customFormat="1" ht="10.32" customHeight="1">
      <c r="A171" s="41"/>
      <c r="B171" s="42"/>
      <c r="C171" s="41"/>
      <c r="D171" s="41"/>
      <c r="E171" s="41"/>
      <c r="F171" s="41"/>
      <c r="G171" s="41"/>
      <c r="H171" s="41"/>
      <c r="I171" s="41"/>
      <c r="J171" s="41"/>
      <c r="K171" s="41"/>
      <c r="L171" s="129"/>
      <c r="S171" s="41"/>
      <c r="T171" s="41"/>
      <c r="U171" s="41"/>
      <c r="V171" s="41"/>
      <c r="W171" s="41"/>
      <c r="X171" s="41"/>
      <c r="Y171" s="41"/>
      <c r="Z171" s="41"/>
      <c r="AA171" s="41"/>
      <c r="AB171" s="41"/>
      <c r="AC171" s="41"/>
      <c r="AD171" s="41"/>
      <c r="AE171" s="41"/>
    </row>
    <row r="172" s="11" customFormat="1" ht="29.28" customHeight="1">
      <c r="A172" s="153"/>
      <c r="B172" s="154"/>
      <c r="C172" s="155" t="s">
        <v>315</v>
      </c>
      <c r="D172" s="156" t="s">
        <v>54</v>
      </c>
      <c r="E172" s="156" t="s">
        <v>50</v>
      </c>
      <c r="F172" s="156" t="s">
        <v>51</v>
      </c>
      <c r="G172" s="156" t="s">
        <v>316</v>
      </c>
      <c r="H172" s="156" t="s">
        <v>317</v>
      </c>
      <c r="I172" s="156" t="s">
        <v>318</v>
      </c>
      <c r="J172" s="156" t="s">
        <v>309</v>
      </c>
      <c r="K172" s="157" t="s">
        <v>319</v>
      </c>
      <c r="L172" s="158"/>
      <c r="M172" s="83" t="s">
        <v>3</v>
      </c>
      <c r="N172" s="84" t="s">
        <v>39</v>
      </c>
      <c r="O172" s="84" t="s">
        <v>320</v>
      </c>
      <c r="P172" s="84" t="s">
        <v>321</v>
      </c>
      <c r="Q172" s="84" t="s">
        <v>322</v>
      </c>
      <c r="R172" s="84" t="s">
        <v>323</v>
      </c>
      <c r="S172" s="84" t="s">
        <v>324</v>
      </c>
      <c r="T172" s="85" t="s">
        <v>325</v>
      </c>
      <c r="U172" s="153"/>
      <c r="V172" s="153"/>
      <c r="W172" s="153"/>
      <c r="X172" s="153"/>
      <c r="Y172" s="153"/>
      <c r="Z172" s="153"/>
      <c r="AA172" s="153"/>
      <c r="AB172" s="153"/>
      <c r="AC172" s="153"/>
      <c r="AD172" s="153"/>
      <c r="AE172" s="153"/>
    </row>
    <row r="173" s="2" customFormat="1" ht="22.8" customHeight="1">
      <c r="A173" s="41"/>
      <c r="B173" s="42"/>
      <c r="C173" s="90" t="s">
        <v>326</v>
      </c>
      <c r="D173" s="41"/>
      <c r="E173" s="41"/>
      <c r="F173" s="41"/>
      <c r="G173" s="41"/>
      <c r="H173" s="41"/>
      <c r="I173" s="41"/>
      <c r="J173" s="159">
        <f>BK173</f>
        <v>0</v>
      </c>
      <c r="K173" s="41"/>
      <c r="L173" s="42"/>
      <c r="M173" s="86"/>
      <c r="N173" s="71"/>
      <c r="O173" s="87"/>
      <c r="P173" s="160">
        <f>P174+P905+P1817+P1819</f>
        <v>0</v>
      </c>
      <c r="Q173" s="87"/>
      <c r="R173" s="160">
        <f>R174+R905+R1817+R1819</f>
        <v>514.80053977481271</v>
      </c>
      <c r="S173" s="87"/>
      <c r="T173" s="161">
        <f>T174+T905+T1817+T1819</f>
        <v>0.022533609999999999</v>
      </c>
      <c r="U173" s="41"/>
      <c r="V173" s="41"/>
      <c r="W173" s="41"/>
      <c r="X173" s="41"/>
      <c r="Y173" s="41"/>
      <c r="Z173" s="41"/>
      <c r="AA173" s="41"/>
      <c r="AB173" s="41"/>
      <c r="AC173" s="41"/>
      <c r="AD173" s="41"/>
      <c r="AE173" s="41"/>
      <c r="AT173" s="22" t="s">
        <v>68</v>
      </c>
      <c r="AU173" s="22" t="s">
        <v>310</v>
      </c>
      <c r="BK173" s="162">
        <f>BK174+BK905+BK1817+BK1819</f>
        <v>0</v>
      </c>
    </row>
    <row r="174" s="12" customFormat="1" ht="25.92" customHeight="1">
      <c r="A174" s="12"/>
      <c r="B174" s="163"/>
      <c r="C174" s="12"/>
      <c r="D174" s="164" t="s">
        <v>68</v>
      </c>
      <c r="E174" s="165" t="s">
        <v>434</v>
      </c>
      <c r="F174" s="165" t="s">
        <v>435</v>
      </c>
      <c r="G174" s="12"/>
      <c r="H174" s="12"/>
      <c r="I174" s="166"/>
      <c r="J174" s="167">
        <f>BK174</f>
        <v>0</v>
      </c>
      <c r="K174" s="12"/>
      <c r="L174" s="163"/>
      <c r="M174" s="168"/>
      <c r="N174" s="169"/>
      <c r="O174" s="169"/>
      <c r="P174" s="170">
        <f>P175+P245+P375+P472+P595+P845+P898</f>
        <v>0</v>
      </c>
      <c r="Q174" s="169"/>
      <c r="R174" s="170">
        <f>R175+R245+R375+R472+R595+R845+R898</f>
        <v>460.13925682566338</v>
      </c>
      <c r="S174" s="169"/>
      <c r="T174" s="171">
        <f>T175+T245+T375+T472+T595+T845+T898</f>
        <v>0.0017122900000000004</v>
      </c>
      <c r="U174" s="12"/>
      <c r="V174" s="12"/>
      <c r="W174" s="12"/>
      <c r="X174" s="12"/>
      <c r="Y174" s="12"/>
      <c r="Z174" s="12"/>
      <c r="AA174" s="12"/>
      <c r="AB174" s="12"/>
      <c r="AC174" s="12"/>
      <c r="AD174" s="12"/>
      <c r="AE174" s="12"/>
      <c r="AR174" s="164" t="s">
        <v>76</v>
      </c>
      <c r="AT174" s="172" t="s">
        <v>68</v>
      </c>
      <c r="AU174" s="172" t="s">
        <v>69</v>
      </c>
      <c r="AY174" s="164" t="s">
        <v>328</v>
      </c>
      <c r="BK174" s="173">
        <f>BK175+BK245+BK375+BK472+BK595+BK845+BK898</f>
        <v>0</v>
      </c>
    </row>
    <row r="175" s="12" customFormat="1" ht="22.8" customHeight="1">
      <c r="A175" s="12"/>
      <c r="B175" s="163"/>
      <c r="C175" s="12"/>
      <c r="D175" s="164" t="s">
        <v>68</v>
      </c>
      <c r="E175" s="174" t="s">
        <v>76</v>
      </c>
      <c r="F175" s="174" t="s">
        <v>436</v>
      </c>
      <c r="G175" s="12"/>
      <c r="H175" s="12"/>
      <c r="I175" s="166"/>
      <c r="J175" s="175">
        <f>BK175</f>
        <v>0</v>
      </c>
      <c r="K175" s="12"/>
      <c r="L175" s="163"/>
      <c r="M175" s="168"/>
      <c r="N175" s="169"/>
      <c r="O175" s="169"/>
      <c r="P175" s="170">
        <f>P176+P217+P229</f>
        <v>0</v>
      </c>
      <c r="Q175" s="169"/>
      <c r="R175" s="170">
        <f>R176+R217+R229</f>
        <v>0.089279225000000004</v>
      </c>
      <c r="S175" s="169"/>
      <c r="T175" s="171">
        <f>T176+T217+T229</f>
        <v>0</v>
      </c>
      <c r="U175" s="12"/>
      <c r="V175" s="12"/>
      <c r="W175" s="12"/>
      <c r="X175" s="12"/>
      <c r="Y175" s="12"/>
      <c r="Z175" s="12"/>
      <c r="AA175" s="12"/>
      <c r="AB175" s="12"/>
      <c r="AC175" s="12"/>
      <c r="AD175" s="12"/>
      <c r="AE175" s="12"/>
      <c r="AR175" s="164" t="s">
        <v>76</v>
      </c>
      <c r="AT175" s="172" t="s">
        <v>68</v>
      </c>
      <c r="AU175" s="172" t="s">
        <v>76</v>
      </c>
      <c r="AY175" s="164" t="s">
        <v>328</v>
      </c>
      <c r="BK175" s="173">
        <f>BK176+BK217+BK229</f>
        <v>0</v>
      </c>
    </row>
    <row r="176" s="12" customFormat="1" ht="20.88" customHeight="1">
      <c r="A176" s="12"/>
      <c r="B176" s="163"/>
      <c r="C176" s="12"/>
      <c r="D176" s="164" t="s">
        <v>68</v>
      </c>
      <c r="E176" s="174" t="s">
        <v>9</v>
      </c>
      <c r="F176" s="174" t="s">
        <v>2618</v>
      </c>
      <c r="G176" s="12"/>
      <c r="H176" s="12"/>
      <c r="I176" s="166"/>
      <c r="J176" s="175">
        <f>BK176</f>
        <v>0</v>
      </c>
      <c r="K176" s="12"/>
      <c r="L176" s="163"/>
      <c r="M176" s="168"/>
      <c r="N176" s="169"/>
      <c r="O176" s="169"/>
      <c r="P176" s="170">
        <f>SUM(P177:P216)</f>
        <v>0</v>
      </c>
      <c r="Q176" s="169"/>
      <c r="R176" s="170">
        <f>SUM(R177:R216)</f>
        <v>0.089279225000000004</v>
      </c>
      <c r="S176" s="169"/>
      <c r="T176" s="171">
        <f>SUM(T177:T216)</f>
        <v>0</v>
      </c>
      <c r="U176" s="12"/>
      <c r="V176" s="12"/>
      <c r="W176" s="12"/>
      <c r="X176" s="12"/>
      <c r="Y176" s="12"/>
      <c r="Z176" s="12"/>
      <c r="AA176" s="12"/>
      <c r="AB176" s="12"/>
      <c r="AC176" s="12"/>
      <c r="AD176" s="12"/>
      <c r="AE176" s="12"/>
      <c r="AR176" s="164" t="s">
        <v>76</v>
      </c>
      <c r="AT176" s="172" t="s">
        <v>68</v>
      </c>
      <c r="AU176" s="172" t="s">
        <v>79</v>
      </c>
      <c r="AY176" s="164" t="s">
        <v>328</v>
      </c>
      <c r="BK176" s="173">
        <f>SUM(BK177:BK216)</f>
        <v>0</v>
      </c>
    </row>
    <row r="177" s="2" customFormat="1" ht="37.8" customHeight="1">
      <c r="A177" s="41"/>
      <c r="B177" s="176"/>
      <c r="C177" s="177" t="s">
        <v>76</v>
      </c>
      <c r="D177" s="177" t="s">
        <v>331</v>
      </c>
      <c r="E177" s="178" t="s">
        <v>2619</v>
      </c>
      <c r="F177" s="179" t="s">
        <v>2620</v>
      </c>
      <c r="G177" s="180" t="s">
        <v>491</v>
      </c>
      <c r="H177" s="181">
        <v>35.488</v>
      </c>
      <c r="I177" s="182"/>
      <c r="J177" s="183">
        <f>ROUND(I177*H177,2)</f>
        <v>0</v>
      </c>
      <c r="K177" s="179" t="s">
        <v>335</v>
      </c>
      <c r="L177" s="42"/>
      <c r="M177" s="184" t="s">
        <v>3</v>
      </c>
      <c r="N177" s="185" t="s">
        <v>40</v>
      </c>
      <c r="O177" s="75"/>
      <c r="P177" s="186">
        <f>O177*H177</f>
        <v>0</v>
      </c>
      <c r="Q177" s="186">
        <v>0</v>
      </c>
      <c r="R177" s="186">
        <f>Q177*H177</f>
        <v>0</v>
      </c>
      <c r="S177" s="186">
        <v>0</v>
      </c>
      <c r="T177" s="187">
        <f>S177*H177</f>
        <v>0</v>
      </c>
      <c r="U177" s="41"/>
      <c r="V177" s="41"/>
      <c r="W177" s="41"/>
      <c r="X177" s="41"/>
      <c r="Y177" s="41"/>
      <c r="Z177" s="41"/>
      <c r="AA177" s="41"/>
      <c r="AB177" s="41"/>
      <c r="AC177" s="41"/>
      <c r="AD177" s="41"/>
      <c r="AE177" s="41"/>
      <c r="AR177" s="188" t="s">
        <v>113</v>
      </c>
      <c r="AT177" s="188" t="s">
        <v>331</v>
      </c>
      <c r="AU177" s="188" t="s">
        <v>87</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2621</v>
      </c>
    </row>
    <row r="178" s="2" customFormat="1">
      <c r="A178" s="41"/>
      <c r="B178" s="42"/>
      <c r="C178" s="41"/>
      <c r="D178" s="190" t="s">
        <v>338</v>
      </c>
      <c r="E178" s="41"/>
      <c r="F178" s="191" t="s">
        <v>2622</v>
      </c>
      <c r="G178" s="41"/>
      <c r="H178" s="41"/>
      <c r="I178" s="192"/>
      <c r="J178" s="41"/>
      <c r="K178" s="41"/>
      <c r="L178" s="42"/>
      <c r="M178" s="193"/>
      <c r="N178" s="194"/>
      <c r="O178" s="75"/>
      <c r="P178" s="75"/>
      <c r="Q178" s="75"/>
      <c r="R178" s="75"/>
      <c r="S178" s="75"/>
      <c r="T178" s="76"/>
      <c r="U178" s="41"/>
      <c r="V178" s="41"/>
      <c r="W178" s="41"/>
      <c r="X178" s="41"/>
      <c r="Y178" s="41"/>
      <c r="Z178" s="41"/>
      <c r="AA178" s="41"/>
      <c r="AB178" s="41"/>
      <c r="AC178" s="41"/>
      <c r="AD178" s="41"/>
      <c r="AE178" s="41"/>
      <c r="AT178" s="22" t="s">
        <v>338</v>
      </c>
      <c r="AU178" s="22" t="s">
        <v>87</v>
      </c>
    </row>
    <row r="179" s="13" customFormat="1">
      <c r="A179" s="13"/>
      <c r="B179" s="201"/>
      <c r="C179" s="13"/>
      <c r="D179" s="195" t="s">
        <v>442</v>
      </c>
      <c r="E179" s="202" t="s">
        <v>3</v>
      </c>
      <c r="F179" s="203" t="s">
        <v>2623</v>
      </c>
      <c r="G179" s="13"/>
      <c r="H179" s="204">
        <v>17.050999999999998</v>
      </c>
      <c r="I179" s="205"/>
      <c r="J179" s="13"/>
      <c r="K179" s="13"/>
      <c r="L179" s="201"/>
      <c r="M179" s="206"/>
      <c r="N179" s="207"/>
      <c r="O179" s="207"/>
      <c r="P179" s="207"/>
      <c r="Q179" s="207"/>
      <c r="R179" s="207"/>
      <c r="S179" s="207"/>
      <c r="T179" s="208"/>
      <c r="U179" s="13"/>
      <c r="V179" s="13"/>
      <c r="W179" s="13"/>
      <c r="X179" s="13"/>
      <c r="Y179" s="13"/>
      <c r="Z179" s="13"/>
      <c r="AA179" s="13"/>
      <c r="AB179" s="13"/>
      <c r="AC179" s="13"/>
      <c r="AD179" s="13"/>
      <c r="AE179" s="13"/>
      <c r="AT179" s="202" t="s">
        <v>442</v>
      </c>
      <c r="AU179" s="202" t="s">
        <v>87</v>
      </c>
      <c r="AV179" s="13" t="s">
        <v>79</v>
      </c>
      <c r="AW179" s="13" t="s">
        <v>31</v>
      </c>
      <c r="AX179" s="13" t="s">
        <v>69</v>
      </c>
      <c r="AY179" s="202" t="s">
        <v>328</v>
      </c>
    </row>
    <row r="180" s="15" customFormat="1">
      <c r="A180" s="15"/>
      <c r="B180" s="217"/>
      <c r="C180" s="15"/>
      <c r="D180" s="195" t="s">
        <v>442</v>
      </c>
      <c r="E180" s="218" t="s">
        <v>3</v>
      </c>
      <c r="F180" s="219" t="s">
        <v>2624</v>
      </c>
      <c r="G180" s="15"/>
      <c r="H180" s="218" t="s">
        <v>3</v>
      </c>
      <c r="I180" s="220"/>
      <c r="J180" s="15"/>
      <c r="K180" s="15"/>
      <c r="L180" s="217"/>
      <c r="M180" s="221"/>
      <c r="N180" s="222"/>
      <c r="O180" s="222"/>
      <c r="P180" s="222"/>
      <c r="Q180" s="222"/>
      <c r="R180" s="222"/>
      <c r="S180" s="222"/>
      <c r="T180" s="223"/>
      <c r="U180" s="15"/>
      <c r="V180" s="15"/>
      <c r="W180" s="15"/>
      <c r="X180" s="15"/>
      <c r="Y180" s="15"/>
      <c r="Z180" s="15"/>
      <c r="AA180" s="15"/>
      <c r="AB180" s="15"/>
      <c r="AC180" s="15"/>
      <c r="AD180" s="15"/>
      <c r="AE180" s="15"/>
      <c r="AT180" s="218" t="s">
        <v>442</v>
      </c>
      <c r="AU180" s="218" t="s">
        <v>87</v>
      </c>
      <c r="AV180" s="15" t="s">
        <v>76</v>
      </c>
      <c r="AW180" s="15" t="s">
        <v>31</v>
      </c>
      <c r="AX180" s="15" t="s">
        <v>69</v>
      </c>
      <c r="AY180" s="218" t="s">
        <v>328</v>
      </c>
    </row>
    <row r="181" s="13" customFormat="1">
      <c r="A181" s="13"/>
      <c r="B181" s="201"/>
      <c r="C181" s="13"/>
      <c r="D181" s="195" t="s">
        <v>442</v>
      </c>
      <c r="E181" s="202" t="s">
        <v>3</v>
      </c>
      <c r="F181" s="203" t="s">
        <v>2625</v>
      </c>
      <c r="G181" s="13"/>
      <c r="H181" s="204">
        <v>8.5359999999999996</v>
      </c>
      <c r="I181" s="205"/>
      <c r="J181" s="13"/>
      <c r="K181" s="13"/>
      <c r="L181" s="201"/>
      <c r="M181" s="206"/>
      <c r="N181" s="207"/>
      <c r="O181" s="207"/>
      <c r="P181" s="207"/>
      <c r="Q181" s="207"/>
      <c r="R181" s="207"/>
      <c r="S181" s="207"/>
      <c r="T181" s="208"/>
      <c r="U181" s="13"/>
      <c r="V181" s="13"/>
      <c r="W181" s="13"/>
      <c r="X181" s="13"/>
      <c r="Y181" s="13"/>
      <c r="Z181" s="13"/>
      <c r="AA181" s="13"/>
      <c r="AB181" s="13"/>
      <c r="AC181" s="13"/>
      <c r="AD181" s="13"/>
      <c r="AE181" s="13"/>
      <c r="AT181" s="202" t="s">
        <v>442</v>
      </c>
      <c r="AU181" s="202" t="s">
        <v>87</v>
      </c>
      <c r="AV181" s="13" t="s">
        <v>79</v>
      </c>
      <c r="AW181" s="13" t="s">
        <v>31</v>
      </c>
      <c r="AX181" s="13" t="s">
        <v>69</v>
      </c>
      <c r="AY181" s="202" t="s">
        <v>328</v>
      </c>
    </row>
    <row r="182" s="15" customFormat="1">
      <c r="A182" s="15"/>
      <c r="B182" s="217"/>
      <c r="C182" s="15"/>
      <c r="D182" s="195" t="s">
        <v>442</v>
      </c>
      <c r="E182" s="218" t="s">
        <v>3</v>
      </c>
      <c r="F182" s="219" t="s">
        <v>2626</v>
      </c>
      <c r="G182" s="15"/>
      <c r="H182" s="218" t="s">
        <v>3</v>
      </c>
      <c r="I182" s="220"/>
      <c r="J182" s="15"/>
      <c r="K182" s="15"/>
      <c r="L182" s="217"/>
      <c r="M182" s="221"/>
      <c r="N182" s="222"/>
      <c r="O182" s="222"/>
      <c r="P182" s="222"/>
      <c r="Q182" s="222"/>
      <c r="R182" s="222"/>
      <c r="S182" s="222"/>
      <c r="T182" s="223"/>
      <c r="U182" s="15"/>
      <c r="V182" s="15"/>
      <c r="W182" s="15"/>
      <c r="X182" s="15"/>
      <c r="Y182" s="15"/>
      <c r="Z182" s="15"/>
      <c r="AA182" s="15"/>
      <c r="AB182" s="15"/>
      <c r="AC182" s="15"/>
      <c r="AD182" s="15"/>
      <c r="AE182" s="15"/>
      <c r="AT182" s="218" t="s">
        <v>442</v>
      </c>
      <c r="AU182" s="218" t="s">
        <v>87</v>
      </c>
      <c r="AV182" s="15" t="s">
        <v>76</v>
      </c>
      <c r="AW182" s="15" t="s">
        <v>31</v>
      </c>
      <c r="AX182" s="15" t="s">
        <v>69</v>
      </c>
      <c r="AY182" s="218" t="s">
        <v>328</v>
      </c>
    </row>
    <row r="183" s="13" customFormat="1">
      <c r="A183" s="13"/>
      <c r="B183" s="201"/>
      <c r="C183" s="13"/>
      <c r="D183" s="195" t="s">
        <v>442</v>
      </c>
      <c r="E183" s="202" t="s">
        <v>3</v>
      </c>
      <c r="F183" s="203" t="s">
        <v>2627</v>
      </c>
      <c r="G183" s="13"/>
      <c r="H183" s="204">
        <v>9.9009999999999998</v>
      </c>
      <c r="I183" s="205"/>
      <c r="J183" s="13"/>
      <c r="K183" s="13"/>
      <c r="L183" s="201"/>
      <c r="M183" s="206"/>
      <c r="N183" s="207"/>
      <c r="O183" s="207"/>
      <c r="P183" s="207"/>
      <c r="Q183" s="207"/>
      <c r="R183" s="207"/>
      <c r="S183" s="207"/>
      <c r="T183" s="208"/>
      <c r="U183" s="13"/>
      <c r="V183" s="13"/>
      <c r="W183" s="13"/>
      <c r="X183" s="13"/>
      <c r="Y183" s="13"/>
      <c r="Z183" s="13"/>
      <c r="AA183" s="13"/>
      <c r="AB183" s="13"/>
      <c r="AC183" s="13"/>
      <c r="AD183" s="13"/>
      <c r="AE183" s="13"/>
      <c r="AT183" s="202" t="s">
        <v>442</v>
      </c>
      <c r="AU183" s="202" t="s">
        <v>87</v>
      </c>
      <c r="AV183" s="13" t="s">
        <v>79</v>
      </c>
      <c r="AW183" s="13" t="s">
        <v>31</v>
      </c>
      <c r="AX183" s="13" t="s">
        <v>69</v>
      </c>
      <c r="AY183" s="202" t="s">
        <v>328</v>
      </c>
    </row>
    <row r="184" s="14" customFormat="1">
      <c r="A184" s="14"/>
      <c r="B184" s="209"/>
      <c r="C184" s="14"/>
      <c r="D184" s="195" t="s">
        <v>442</v>
      </c>
      <c r="E184" s="210" t="s">
        <v>3</v>
      </c>
      <c r="F184" s="211" t="s">
        <v>452</v>
      </c>
      <c r="G184" s="14"/>
      <c r="H184" s="212">
        <v>35.488</v>
      </c>
      <c r="I184" s="213"/>
      <c r="J184" s="14"/>
      <c r="K184" s="14"/>
      <c r="L184" s="209"/>
      <c r="M184" s="214"/>
      <c r="N184" s="215"/>
      <c r="O184" s="215"/>
      <c r="P184" s="215"/>
      <c r="Q184" s="215"/>
      <c r="R184" s="215"/>
      <c r="S184" s="215"/>
      <c r="T184" s="216"/>
      <c r="U184" s="14"/>
      <c r="V184" s="14"/>
      <c r="W184" s="14"/>
      <c r="X184" s="14"/>
      <c r="Y184" s="14"/>
      <c r="Z184" s="14"/>
      <c r="AA184" s="14"/>
      <c r="AB184" s="14"/>
      <c r="AC184" s="14"/>
      <c r="AD184" s="14"/>
      <c r="AE184" s="14"/>
      <c r="AT184" s="210" t="s">
        <v>442</v>
      </c>
      <c r="AU184" s="210" t="s">
        <v>87</v>
      </c>
      <c r="AV184" s="14" t="s">
        <v>113</v>
      </c>
      <c r="AW184" s="14" t="s">
        <v>31</v>
      </c>
      <c r="AX184" s="14" t="s">
        <v>76</v>
      </c>
      <c r="AY184" s="210" t="s">
        <v>328</v>
      </c>
    </row>
    <row r="185" s="2" customFormat="1" ht="44.25" customHeight="1">
      <c r="A185" s="41"/>
      <c r="B185" s="176"/>
      <c r="C185" s="177" t="s">
        <v>79</v>
      </c>
      <c r="D185" s="177" t="s">
        <v>331</v>
      </c>
      <c r="E185" s="178" t="s">
        <v>2628</v>
      </c>
      <c r="F185" s="179" t="s">
        <v>2629</v>
      </c>
      <c r="G185" s="180" t="s">
        <v>491</v>
      </c>
      <c r="H185" s="181">
        <v>28.669</v>
      </c>
      <c r="I185" s="182"/>
      <c r="J185" s="183">
        <f>ROUND(I185*H185,2)</f>
        <v>0</v>
      </c>
      <c r="K185" s="179" t="s">
        <v>335</v>
      </c>
      <c r="L185" s="42"/>
      <c r="M185" s="184" t="s">
        <v>3</v>
      </c>
      <c r="N185" s="185" t="s">
        <v>40</v>
      </c>
      <c r="O185" s="75"/>
      <c r="P185" s="186">
        <f>O185*H185</f>
        <v>0</v>
      </c>
      <c r="Q185" s="186">
        <v>0</v>
      </c>
      <c r="R185" s="186">
        <f>Q185*H185</f>
        <v>0</v>
      </c>
      <c r="S185" s="186">
        <v>0</v>
      </c>
      <c r="T185" s="187">
        <f>S185*H185</f>
        <v>0</v>
      </c>
      <c r="U185" s="41"/>
      <c r="V185" s="41"/>
      <c r="W185" s="41"/>
      <c r="X185" s="41"/>
      <c r="Y185" s="41"/>
      <c r="Z185" s="41"/>
      <c r="AA185" s="41"/>
      <c r="AB185" s="41"/>
      <c r="AC185" s="41"/>
      <c r="AD185" s="41"/>
      <c r="AE185" s="41"/>
      <c r="AR185" s="188" t="s">
        <v>113</v>
      </c>
      <c r="AT185" s="188" t="s">
        <v>331</v>
      </c>
      <c r="AU185" s="188" t="s">
        <v>87</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2630</v>
      </c>
    </row>
    <row r="186" s="2" customFormat="1">
      <c r="A186" s="41"/>
      <c r="B186" s="42"/>
      <c r="C186" s="41"/>
      <c r="D186" s="190" t="s">
        <v>338</v>
      </c>
      <c r="E186" s="41"/>
      <c r="F186" s="191" t="s">
        <v>2631</v>
      </c>
      <c r="G186" s="41"/>
      <c r="H186" s="41"/>
      <c r="I186" s="192"/>
      <c r="J186" s="41"/>
      <c r="K186" s="41"/>
      <c r="L186" s="42"/>
      <c r="M186" s="193"/>
      <c r="N186" s="194"/>
      <c r="O186" s="75"/>
      <c r="P186" s="75"/>
      <c r="Q186" s="75"/>
      <c r="R186" s="75"/>
      <c r="S186" s="75"/>
      <c r="T186" s="76"/>
      <c r="U186" s="41"/>
      <c r="V186" s="41"/>
      <c r="W186" s="41"/>
      <c r="X186" s="41"/>
      <c r="Y186" s="41"/>
      <c r="Z186" s="41"/>
      <c r="AA186" s="41"/>
      <c r="AB186" s="41"/>
      <c r="AC186" s="41"/>
      <c r="AD186" s="41"/>
      <c r="AE186" s="41"/>
      <c r="AT186" s="22" t="s">
        <v>338</v>
      </c>
      <c r="AU186" s="22" t="s">
        <v>87</v>
      </c>
    </row>
    <row r="187" s="15" customFormat="1">
      <c r="A187" s="15"/>
      <c r="B187" s="217"/>
      <c r="C187" s="15"/>
      <c r="D187" s="195" t="s">
        <v>442</v>
      </c>
      <c r="E187" s="218" t="s">
        <v>3</v>
      </c>
      <c r="F187" s="219" t="s">
        <v>2632</v>
      </c>
      <c r="G187" s="15"/>
      <c r="H187" s="218" t="s">
        <v>3</v>
      </c>
      <c r="I187" s="220"/>
      <c r="J187" s="15"/>
      <c r="K187" s="15"/>
      <c r="L187" s="217"/>
      <c r="M187" s="221"/>
      <c r="N187" s="222"/>
      <c r="O187" s="222"/>
      <c r="P187" s="222"/>
      <c r="Q187" s="222"/>
      <c r="R187" s="222"/>
      <c r="S187" s="222"/>
      <c r="T187" s="223"/>
      <c r="U187" s="15"/>
      <c r="V187" s="15"/>
      <c r="W187" s="15"/>
      <c r="X187" s="15"/>
      <c r="Y187" s="15"/>
      <c r="Z187" s="15"/>
      <c r="AA187" s="15"/>
      <c r="AB187" s="15"/>
      <c r="AC187" s="15"/>
      <c r="AD187" s="15"/>
      <c r="AE187" s="15"/>
      <c r="AT187" s="218" t="s">
        <v>442</v>
      </c>
      <c r="AU187" s="218" t="s">
        <v>87</v>
      </c>
      <c r="AV187" s="15" t="s">
        <v>76</v>
      </c>
      <c r="AW187" s="15" t="s">
        <v>31</v>
      </c>
      <c r="AX187" s="15" t="s">
        <v>69</v>
      </c>
      <c r="AY187" s="218" t="s">
        <v>328</v>
      </c>
    </row>
    <row r="188" s="13" customFormat="1">
      <c r="A188" s="13"/>
      <c r="B188" s="201"/>
      <c r="C188" s="13"/>
      <c r="D188" s="195" t="s">
        <v>442</v>
      </c>
      <c r="E188" s="202" t="s">
        <v>3</v>
      </c>
      <c r="F188" s="203" t="s">
        <v>2633</v>
      </c>
      <c r="G188" s="13"/>
      <c r="H188" s="204">
        <v>11.378</v>
      </c>
      <c r="I188" s="205"/>
      <c r="J188" s="13"/>
      <c r="K188" s="13"/>
      <c r="L188" s="201"/>
      <c r="M188" s="206"/>
      <c r="N188" s="207"/>
      <c r="O188" s="207"/>
      <c r="P188" s="207"/>
      <c r="Q188" s="207"/>
      <c r="R188" s="207"/>
      <c r="S188" s="207"/>
      <c r="T188" s="208"/>
      <c r="U188" s="13"/>
      <c r="V188" s="13"/>
      <c r="W188" s="13"/>
      <c r="X188" s="13"/>
      <c r="Y188" s="13"/>
      <c r="Z188" s="13"/>
      <c r="AA188" s="13"/>
      <c r="AB188" s="13"/>
      <c r="AC188" s="13"/>
      <c r="AD188" s="13"/>
      <c r="AE188" s="13"/>
      <c r="AT188" s="202" t="s">
        <v>442</v>
      </c>
      <c r="AU188" s="202" t="s">
        <v>87</v>
      </c>
      <c r="AV188" s="13" t="s">
        <v>79</v>
      </c>
      <c r="AW188" s="13" t="s">
        <v>31</v>
      </c>
      <c r="AX188" s="13" t="s">
        <v>69</v>
      </c>
      <c r="AY188" s="202" t="s">
        <v>328</v>
      </c>
    </row>
    <row r="189" s="13" customFormat="1">
      <c r="A189" s="13"/>
      <c r="B189" s="201"/>
      <c r="C189" s="13"/>
      <c r="D189" s="195" t="s">
        <v>442</v>
      </c>
      <c r="E189" s="202" t="s">
        <v>3</v>
      </c>
      <c r="F189" s="203" t="s">
        <v>2634</v>
      </c>
      <c r="G189" s="13"/>
      <c r="H189" s="204">
        <v>0.54000000000000004</v>
      </c>
      <c r="I189" s="205"/>
      <c r="J189" s="13"/>
      <c r="K189" s="13"/>
      <c r="L189" s="201"/>
      <c r="M189" s="206"/>
      <c r="N189" s="207"/>
      <c r="O189" s="207"/>
      <c r="P189" s="207"/>
      <c r="Q189" s="207"/>
      <c r="R189" s="207"/>
      <c r="S189" s="207"/>
      <c r="T189" s="208"/>
      <c r="U189" s="13"/>
      <c r="V189" s="13"/>
      <c r="W189" s="13"/>
      <c r="X189" s="13"/>
      <c r="Y189" s="13"/>
      <c r="Z189" s="13"/>
      <c r="AA189" s="13"/>
      <c r="AB189" s="13"/>
      <c r="AC189" s="13"/>
      <c r="AD189" s="13"/>
      <c r="AE189" s="13"/>
      <c r="AT189" s="202" t="s">
        <v>442</v>
      </c>
      <c r="AU189" s="202" t="s">
        <v>87</v>
      </c>
      <c r="AV189" s="13" t="s">
        <v>79</v>
      </c>
      <c r="AW189" s="13" t="s">
        <v>31</v>
      </c>
      <c r="AX189" s="13" t="s">
        <v>69</v>
      </c>
      <c r="AY189" s="202" t="s">
        <v>328</v>
      </c>
    </row>
    <row r="190" s="15" customFormat="1">
      <c r="A190" s="15"/>
      <c r="B190" s="217"/>
      <c r="C190" s="15"/>
      <c r="D190" s="195" t="s">
        <v>442</v>
      </c>
      <c r="E190" s="218" t="s">
        <v>3</v>
      </c>
      <c r="F190" s="219" t="s">
        <v>2635</v>
      </c>
      <c r="G190" s="15"/>
      <c r="H190" s="218" t="s">
        <v>3</v>
      </c>
      <c r="I190" s="220"/>
      <c r="J190" s="15"/>
      <c r="K190" s="15"/>
      <c r="L190" s="217"/>
      <c r="M190" s="221"/>
      <c r="N190" s="222"/>
      <c r="O190" s="222"/>
      <c r="P190" s="222"/>
      <c r="Q190" s="222"/>
      <c r="R190" s="222"/>
      <c r="S190" s="222"/>
      <c r="T190" s="223"/>
      <c r="U190" s="15"/>
      <c r="V190" s="15"/>
      <c r="W190" s="15"/>
      <c r="X190" s="15"/>
      <c r="Y190" s="15"/>
      <c r="Z190" s="15"/>
      <c r="AA190" s="15"/>
      <c r="AB190" s="15"/>
      <c r="AC190" s="15"/>
      <c r="AD190" s="15"/>
      <c r="AE190" s="15"/>
      <c r="AT190" s="218" t="s">
        <v>442</v>
      </c>
      <c r="AU190" s="218" t="s">
        <v>87</v>
      </c>
      <c r="AV190" s="15" t="s">
        <v>76</v>
      </c>
      <c r="AW190" s="15" t="s">
        <v>31</v>
      </c>
      <c r="AX190" s="15" t="s">
        <v>69</v>
      </c>
      <c r="AY190" s="218" t="s">
        <v>328</v>
      </c>
    </row>
    <row r="191" s="13" customFormat="1">
      <c r="A191" s="13"/>
      <c r="B191" s="201"/>
      <c r="C191" s="13"/>
      <c r="D191" s="195" t="s">
        <v>442</v>
      </c>
      <c r="E191" s="202" t="s">
        <v>3</v>
      </c>
      <c r="F191" s="203" t="s">
        <v>2636</v>
      </c>
      <c r="G191" s="13"/>
      <c r="H191" s="204">
        <v>3.4790000000000001</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87</v>
      </c>
      <c r="AV191" s="13" t="s">
        <v>79</v>
      </c>
      <c r="AW191" s="13" t="s">
        <v>31</v>
      </c>
      <c r="AX191" s="13" t="s">
        <v>69</v>
      </c>
      <c r="AY191" s="202" t="s">
        <v>328</v>
      </c>
    </row>
    <row r="192" s="15" customFormat="1">
      <c r="A192" s="15"/>
      <c r="B192" s="217"/>
      <c r="C192" s="15"/>
      <c r="D192" s="195" t="s">
        <v>442</v>
      </c>
      <c r="E192" s="218" t="s">
        <v>3</v>
      </c>
      <c r="F192" s="219" t="s">
        <v>2626</v>
      </c>
      <c r="G192" s="15"/>
      <c r="H192" s="218" t="s">
        <v>3</v>
      </c>
      <c r="I192" s="220"/>
      <c r="J192" s="15"/>
      <c r="K192" s="15"/>
      <c r="L192" s="217"/>
      <c r="M192" s="221"/>
      <c r="N192" s="222"/>
      <c r="O192" s="222"/>
      <c r="P192" s="222"/>
      <c r="Q192" s="222"/>
      <c r="R192" s="222"/>
      <c r="S192" s="222"/>
      <c r="T192" s="223"/>
      <c r="U192" s="15"/>
      <c r="V192" s="15"/>
      <c r="W192" s="15"/>
      <c r="X192" s="15"/>
      <c r="Y192" s="15"/>
      <c r="Z192" s="15"/>
      <c r="AA192" s="15"/>
      <c r="AB192" s="15"/>
      <c r="AC192" s="15"/>
      <c r="AD192" s="15"/>
      <c r="AE192" s="15"/>
      <c r="AT192" s="218" t="s">
        <v>442</v>
      </c>
      <c r="AU192" s="218" t="s">
        <v>87</v>
      </c>
      <c r="AV192" s="15" t="s">
        <v>76</v>
      </c>
      <c r="AW192" s="15" t="s">
        <v>31</v>
      </c>
      <c r="AX192" s="15" t="s">
        <v>69</v>
      </c>
      <c r="AY192" s="218" t="s">
        <v>328</v>
      </c>
    </row>
    <row r="193" s="13" customFormat="1">
      <c r="A193" s="13"/>
      <c r="B193" s="201"/>
      <c r="C193" s="13"/>
      <c r="D193" s="195" t="s">
        <v>442</v>
      </c>
      <c r="E193" s="202" t="s">
        <v>3</v>
      </c>
      <c r="F193" s="203" t="s">
        <v>2637</v>
      </c>
      <c r="G193" s="13"/>
      <c r="H193" s="204">
        <v>13.272</v>
      </c>
      <c r="I193" s="205"/>
      <c r="J193" s="13"/>
      <c r="K193" s="13"/>
      <c r="L193" s="201"/>
      <c r="M193" s="206"/>
      <c r="N193" s="207"/>
      <c r="O193" s="207"/>
      <c r="P193" s="207"/>
      <c r="Q193" s="207"/>
      <c r="R193" s="207"/>
      <c r="S193" s="207"/>
      <c r="T193" s="208"/>
      <c r="U193" s="13"/>
      <c r="V193" s="13"/>
      <c r="W193" s="13"/>
      <c r="X193" s="13"/>
      <c r="Y193" s="13"/>
      <c r="Z193" s="13"/>
      <c r="AA193" s="13"/>
      <c r="AB193" s="13"/>
      <c r="AC193" s="13"/>
      <c r="AD193" s="13"/>
      <c r="AE193" s="13"/>
      <c r="AT193" s="202" t="s">
        <v>442</v>
      </c>
      <c r="AU193" s="202" t="s">
        <v>87</v>
      </c>
      <c r="AV193" s="13" t="s">
        <v>79</v>
      </c>
      <c r="AW193" s="13" t="s">
        <v>31</v>
      </c>
      <c r="AX193" s="13" t="s">
        <v>69</v>
      </c>
      <c r="AY193" s="202" t="s">
        <v>328</v>
      </c>
    </row>
    <row r="194" s="14" customFormat="1">
      <c r="A194" s="14"/>
      <c r="B194" s="209"/>
      <c r="C194" s="14"/>
      <c r="D194" s="195" t="s">
        <v>442</v>
      </c>
      <c r="E194" s="210" t="s">
        <v>3</v>
      </c>
      <c r="F194" s="211" t="s">
        <v>452</v>
      </c>
      <c r="G194" s="14"/>
      <c r="H194" s="212">
        <v>28.669</v>
      </c>
      <c r="I194" s="213"/>
      <c r="J194" s="14"/>
      <c r="K194" s="14"/>
      <c r="L194" s="209"/>
      <c r="M194" s="214"/>
      <c r="N194" s="215"/>
      <c r="O194" s="215"/>
      <c r="P194" s="215"/>
      <c r="Q194" s="215"/>
      <c r="R194" s="215"/>
      <c r="S194" s="215"/>
      <c r="T194" s="216"/>
      <c r="U194" s="14"/>
      <c r="V194" s="14"/>
      <c r="W194" s="14"/>
      <c r="X194" s="14"/>
      <c r="Y194" s="14"/>
      <c r="Z194" s="14"/>
      <c r="AA194" s="14"/>
      <c r="AB194" s="14"/>
      <c r="AC194" s="14"/>
      <c r="AD194" s="14"/>
      <c r="AE194" s="14"/>
      <c r="AT194" s="210" t="s">
        <v>442</v>
      </c>
      <c r="AU194" s="210" t="s">
        <v>87</v>
      </c>
      <c r="AV194" s="14" t="s">
        <v>113</v>
      </c>
      <c r="AW194" s="14" t="s">
        <v>31</v>
      </c>
      <c r="AX194" s="14" t="s">
        <v>76</v>
      </c>
      <c r="AY194" s="210" t="s">
        <v>328</v>
      </c>
    </row>
    <row r="195" s="2" customFormat="1" ht="44.25" customHeight="1">
      <c r="A195" s="41"/>
      <c r="B195" s="176"/>
      <c r="C195" s="177" t="s">
        <v>87</v>
      </c>
      <c r="D195" s="177" t="s">
        <v>331</v>
      </c>
      <c r="E195" s="178" t="s">
        <v>2638</v>
      </c>
      <c r="F195" s="179" t="s">
        <v>2639</v>
      </c>
      <c r="G195" s="180" t="s">
        <v>491</v>
      </c>
      <c r="H195" s="181">
        <v>56.840000000000003</v>
      </c>
      <c r="I195" s="182"/>
      <c r="J195" s="183">
        <f>ROUND(I195*H195,2)</f>
        <v>0</v>
      </c>
      <c r="K195" s="179" t="s">
        <v>335</v>
      </c>
      <c r="L195" s="42"/>
      <c r="M195" s="184" t="s">
        <v>3</v>
      </c>
      <c r="N195" s="185" t="s">
        <v>40</v>
      </c>
      <c r="O195" s="75"/>
      <c r="P195" s="186">
        <f>O195*H195</f>
        <v>0</v>
      </c>
      <c r="Q195" s="186">
        <v>0</v>
      </c>
      <c r="R195" s="186">
        <f>Q195*H195</f>
        <v>0</v>
      </c>
      <c r="S195" s="186">
        <v>0</v>
      </c>
      <c r="T195" s="187">
        <f>S195*H195</f>
        <v>0</v>
      </c>
      <c r="U195" s="41"/>
      <c r="V195" s="41"/>
      <c r="W195" s="41"/>
      <c r="X195" s="41"/>
      <c r="Y195" s="41"/>
      <c r="Z195" s="41"/>
      <c r="AA195" s="41"/>
      <c r="AB195" s="41"/>
      <c r="AC195" s="41"/>
      <c r="AD195" s="41"/>
      <c r="AE195" s="41"/>
      <c r="AR195" s="188" t="s">
        <v>113</v>
      </c>
      <c r="AT195" s="188" t="s">
        <v>331</v>
      </c>
      <c r="AU195" s="188" t="s">
        <v>87</v>
      </c>
      <c r="AY195" s="22" t="s">
        <v>328</v>
      </c>
      <c r="BE195" s="189">
        <f>IF(N195="základní",J195,0)</f>
        <v>0</v>
      </c>
      <c r="BF195" s="189">
        <f>IF(N195="snížená",J195,0)</f>
        <v>0</v>
      </c>
      <c r="BG195" s="189">
        <f>IF(N195="zákl. přenesená",J195,0)</f>
        <v>0</v>
      </c>
      <c r="BH195" s="189">
        <f>IF(N195="sníž. přenesená",J195,0)</f>
        <v>0</v>
      </c>
      <c r="BI195" s="189">
        <f>IF(N195="nulová",J195,0)</f>
        <v>0</v>
      </c>
      <c r="BJ195" s="22" t="s">
        <v>76</v>
      </c>
      <c r="BK195" s="189">
        <f>ROUND(I195*H195,2)</f>
        <v>0</v>
      </c>
      <c r="BL195" s="22" t="s">
        <v>113</v>
      </c>
      <c r="BM195" s="188" t="s">
        <v>2640</v>
      </c>
    </row>
    <row r="196" s="2" customFormat="1">
      <c r="A196" s="41"/>
      <c r="B196" s="42"/>
      <c r="C196" s="41"/>
      <c r="D196" s="190" t="s">
        <v>338</v>
      </c>
      <c r="E196" s="41"/>
      <c r="F196" s="191" t="s">
        <v>2641</v>
      </c>
      <c r="G196" s="41"/>
      <c r="H196" s="41"/>
      <c r="I196" s="192"/>
      <c r="J196" s="41"/>
      <c r="K196" s="41"/>
      <c r="L196" s="42"/>
      <c r="M196" s="193"/>
      <c r="N196" s="194"/>
      <c r="O196" s="75"/>
      <c r="P196" s="75"/>
      <c r="Q196" s="75"/>
      <c r="R196" s="75"/>
      <c r="S196" s="75"/>
      <c r="T196" s="76"/>
      <c r="U196" s="41"/>
      <c r="V196" s="41"/>
      <c r="W196" s="41"/>
      <c r="X196" s="41"/>
      <c r="Y196" s="41"/>
      <c r="Z196" s="41"/>
      <c r="AA196" s="41"/>
      <c r="AB196" s="41"/>
      <c r="AC196" s="41"/>
      <c r="AD196" s="41"/>
      <c r="AE196" s="41"/>
      <c r="AT196" s="22" t="s">
        <v>338</v>
      </c>
      <c r="AU196" s="22" t="s">
        <v>87</v>
      </c>
    </row>
    <row r="197" s="15" customFormat="1">
      <c r="A197" s="15"/>
      <c r="B197" s="217"/>
      <c r="C197" s="15"/>
      <c r="D197" s="195" t="s">
        <v>442</v>
      </c>
      <c r="E197" s="218" t="s">
        <v>3</v>
      </c>
      <c r="F197" s="219" t="s">
        <v>2642</v>
      </c>
      <c r="G197" s="15"/>
      <c r="H197" s="218" t="s">
        <v>3</v>
      </c>
      <c r="I197" s="220"/>
      <c r="J197" s="15"/>
      <c r="K197" s="15"/>
      <c r="L197" s="217"/>
      <c r="M197" s="221"/>
      <c r="N197" s="222"/>
      <c r="O197" s="222"/>
      <c r="P197" s="222"/>
      <c r="Q197" s="222"/>
      <c r="R197" s="222"/>
      <c r="S197" s="222"/>
      <c r="T197" s="223"/>
      <c r="U197" s="15"/>
      <c r="V197" s="15"/>
      <c r="W197" s="15"/>
      <c r="X197" s="15"/>
      <c r="Y197" s="15"/>
      <c r="Z197" s="15"/>
      <c r="AA197" s="15"/>
      <c r="AB197" s="15"/>
      <c r="AC197" s="15"/>
      <c r="AD197" s="15"/>
      <c r="AE197" s="15"/>
      <c r="AT197" s="218" t="s">
        <v>442</v>
      </c>
      <c r="AU197" s="218" t="s">
        <v>87</v>
      </c>
      <c r="AV197" s="15" t="s">
        <v>76</v>
      </c>
      <c r="AW197" s="15" t="s">
        <v>31</v>
      </c>
      <c r="AX197" s="15" t="s">
        <v>69</v>
      </c>
      <c r="AY197" s="218" t="s">
        <v>328</v>
      </c>
    </row>
    <row r="198" s="13" customFormat="1">
      <c r="A198" s="13"/>
      <c r="B198" s="201"/>
      <c r="C198" s="13"/>
      <c r="D198" s="195" t="s">
        <v>442</v>
      </c>
      <c r="E198" s="202" t="s">
        <v>3</v>
      </c>
      <c r="F198" s="203" t="s">
        <v>2643</v>
      </c>
      <c r="G198" s="13"/>
      <c r="H198" s="204">
        <v>12.919000000000001</v>
      </c>
      <c r="I198" s="205"/>
      <c r="J198" s="13"/>
      <c r="K198" s="13"/>
      <c r="L198" s="201"/>
      <c r="M198" s="206"/>
      <c r="N198" s="207"/>
      <c r="O198" s="207"/>
      <c r="P198" s="207"/>
      <c r="Q198" s="207"/>
      <c r="R198" s="207"/>
      <c r="S198" s="207"/>
      <c r="T198" s="208"/>
      <c r="U198" s="13"/>
      <c r="V198" s="13"/>
      <c r="W198" s="13"/>
      <c r="X198" s="13"/>
      <c r="Y198" s="13"/>
      <c r="Z198" s="13"/>
      <c r="AA198" s="13"/>
      <c r="AB198" s="13"/>
      <c r="AC198" s="13"/>
      <c r="AD198" s="13"/>
      <c r="AE198" s="13"/>
      <c r="AT198" s="202" t="s">
        <v>442</v>
      </c>
      <c r="AU198" s="202" t="s">
        <v>87</v>
      </c>
      <c r="AV198" s="13" t="s">
        <v>79</v>
      </c>
      <c r="AW198" s="13" t="s">
        <v>31</v>
      </c>
      <c r="AX198" s="13" t="s">
        <v>69</v>
      </c>
      <c r="AY198" s="202" t="s">
        <v>328</v>
      </c>
    </row>
    <row r="199" s="13" customFormat="1">
      <c r="A199" s="13"/>
      <c r="B199" s="201"/>
      <c r="C199" s="13"/>
      <c r="D199" s="195" t="s">
        <v>442</v>
      </c>
      <c r="E199" s="202" t="s">
        <v>3</v>
      </c>
      <c r="F199" s="203" t="s">
        <v>2644</v>
      </c>
      <c r="G199" s="13"/>
      <c r="H199" s="204">
        <v>10.304</v>
      </c>
      <c r="I199" s="205"/>
      <c r="J199" s="13"/>
      <c r="K199" s="13"/>
      <c r="L199" s="201"/>
      <c r="M199" s="206"/>
      <c r="N199" s="207"/>
      <c r="O199" s="207"/>
      <c r="P199" s="207"/>
      <c r="Q199" s="207"/>
      <c r="R199" s="207"/>
      <c r="S199" s="207"/>
      <c r="T199" s="208"/>
      <c r="U199" s="13"/>
      <c r="V199" s="13"/>
      <c r="W199" s="13"/>
      <c r="X199" s="13"/>
      <c r="Y199" s="13"/>
      <c r="Z199" s="13"/>
      <c r="AA199" s="13"/>
      <c r="AB199" s="13"/>
      <c r="AC199" s="13"/>
      <c r="AD199" s="13"/>
      <c r="AE199" s="13"/>
      <c r="AT199" s="202" t="s">
        <v>442</v>
      </c>
      <c r="AU199" s="202" t="s">
        <v>87</v>
      </c>
      <c r="AV199" s="13" t="s">
        <v>79</v>
      </c>
      <c r="AW199" s="13" t="s">
        <v>31</v>
      </c>
      <c r="AX199" s="13" t="s">
        <v>69</v>
      </c>
      <c r="AY199" s="202" t="s">
        <v>328</v>
      </c>
    </row>
    <row r="200" s="13" customFormat="1">
      <c r="A200" s="13"/>
      <c r="B200" s="201"/>
      <c r="C200" s="13"/>
      <c r="D200" s="195" t="s">
        <v>442</v>
      </c>
      <c r="E200" s="202" t="s">
        <v>3</v>
      </c>
      <c r="F200" s="203" t="s">
        <v>2645</v>
      </c>
      <c r="G200" s="13"/>
      <c r="H200" s="204">
        <v>17.007000000000001</v>
      </c>
      <c r="I200" s="205"/>
      <c r="J200" s="13"/>
      <c r="K200" s="13"/>
      <c r="L200" s="201"/>
      <c r="M200" s="206"/>
      <c r="N200" s="207"/>
      <c r="O200" s="207"/>
      <c r="P200" s="207"/>
      <c r="Q200" s="207"/>
      <c r="R200" s="207"/>
      <c r="S200" s="207"/>
      <c r="T200" s="208"/>
      <c r="U200" s="13"/>
      <c r="V200" s="13"/>
      <c r="W200" s="13"/>
      <c r="X200" s="13"/>
      <c r="Y200" s="13"/>
      <c r="Z200" s="13"/>
      <c r="AA200" s="13"/>
      <c r="AB200" s="13"/>
      <c r="AC200" s="13"/>
      <c r="AD200" s="13"/>
      <c r="AE200" s="13"/>
      <c r="AT200" s="202" t="s">
        <v>442</v>
      </c>
      <c r="AU200" s="202" t="s">
        <v>87</v>
      </c>
      <c r="AV200" s="13" t="s">
        <v>79</v>
      </c>
      <c r="AW200" s="13" t="s">
        <v>31</v>
      </c>
      <c r="AX200" s="13" t="s">
        <v>69</v>
      </c>
      <c r="AY200" s="202" t="s">
        <v>328</v>
      </c>
    </row>
    <row r="201" s="13" customFormat="1">
      <c r="A201" s="13"/>
      <c r="B201" s="201"/>
      <c r="C201" s="13"/>
      <c r="D201" s="195" t="s">
        <v>442</v>
      </c>
      <c r="E201" s="202" t="s">
        <v>3</v>
      </c>
      <c r="F201" s="203" t="s">
        <v>2646</v>
      </c>
      <c r="G201" s="13"/>
      <c r="H201" s="204">
        <v>16.609999999999999</v>
      </c>
      <c r="I201" s="205"/>
      <c r="J201" s="13"/>
      <c r="K201" s="13"/>
      <c r="L201" s="201"/>
      <c r="M201" s="206"/>
      <c r="N201" s="207"/>
      <c r="O201" s="207"/>
      <c r="P201" s="207"/>
      <c r="Q201" s="207"/>
      <c r="R201" s="207"/>
      <c r="S201" s="207"/>
      <c r="T201" s="208"/>
      <c r="U201" s="13"/>
      <c r="V201" s="13"/>
      <c r="W201" s="13"/>
      <c r="X201" s="13"/>
      <c r="Y201" s="13"/>
      <c r="Z201" s="13"/>
      <c r="AA201" s="13"/>
      <c r="AB201" s="13"/>
      <c r="AC201" s="13"/>
      <c r="AD201" s="13"/>
      <c r="AE201" s="13"/>
      <c r="AT201" s="202" t="s">
        <v>442</v>
      </c>
      <c r="AU201" s="202" t="s">
        <v>87</v>
      </c>
      <c r="AV201" s="13" t="s">
        <v>79</v>
      </c>
      <c r="AW201" s="13" t="s">
        <v>31</v>
      </c>
      <c r="AX201" s="13" t="s">
        <v>69</v>
      </c>
      <c r="AY201" s="202" t="s">
        <v>328</v>
      </c>
    </row>
    <row r="202" s="14" customFormat="1">
      <c r="A202" s="14"/>
      <c r="B202" s="209"/>
      <c r="C202" s="14"/>
      <c r="D202" s="195" t="s">
        <v>442</v>
      </c>
      <c r="E202" s="210" t="s">
        <v>3</v>
      </c>
      <c r="F202" s="211" t="s">
        <v>452</v>
      </c>
      <c r="G202" s="14"/>
      <c r="H202" s="212">
        <v>56.840000000000003</v>
      </c>
      <c r="I202" s="213"/>
      <c r="J202" s="14"/>
      <c r="K202" s="14"/>
      <c r="L202" s="209"/>
      <c r="M202" s="214"/>
      <c r="N202" s="215"/>
      <c r="O202" s="215"/>
      <c r="P202" s="215"/>
      <c r="Q202" s="215"/>
      <c r="R202" s="215"/>
      <c r="S202" s="215"/>
      <c r="T202" s="216"/>
      <c r="U202" s="14"/>
      <c r="V202" s="14"/>
      <c r="W202" s="14"/>
      <c r="X202" s="14"/>
      <c r="Y202" s="14"/>
      <c r="Z202" s="14"/>
      <c r="AA202" s="14"/>
      <c r="AB202" s="14"/>
      <c r="AC202" s="14"/>
      <c r="AD202" s="14"/>
      <c r="AE202" s="14"/>
      <c r="AT202" s="210" t="s">
        <v>442</v>
      </c>
      <c r="AU202" s="210" t="s">
        <v>87</v>
      </c>
      <c r="AV202" s="14" t="s">
        <v>113</v>
      </c>
      <c r="AW202" s="14" t="s">
        <v>31</v>
      </c>
      <c r="AX202" s="14" t="s">
        <v>76</v>
      </c>
      <c r="AY202" s="210" t="s">
        <v>328</v>
      </c>
    </row>
    <row r="203" s="2" customFormat="1" ht="49.05" customHeight="1">
      <c r="A203" s="41"/>
      <c r="B203" s="176"/>
      <c r="C203" s="177" t="s">
        <v>113</v>
      </c>
      <c r="D203" s="177" t="s">
        <v>331</v>
      </c>
      <c r="E203" s="178" t="s">
        <v>2647</v>
      </c>
      <c r="F203" s="179" t="s">
        <v>2648</v>
      </c>
      <c r="G203" s="180" t="s">
        <v>491</v>
      </c>
      <c r="H203" s="181">
        <v>1.22</v>
      </c>
      <c r="I203" s="182"/>
      <c r="J203" s="183">
        <f>ROUND(I203*H203,2)</f>
        <v>0</v>
      </c>
      <c r="K203" s="179" t="s">
        <v>335</v>
      </c>
      <c r="L203" s="42"/>
      <c r="M203" s="184" t="s">
        <v>3</v>
      </c>
      <c r="N203" s="185" t="s">
        <v>40</v>
      </c>
      <c r="O203" s="75"/>
      <c r="P203" s="186">
        <f>O203*H203</f>
        <v>0</v>
      </c>
      <c r="Q203" s="186">
        <v>0</v>
      </c>
      <c r="R203" s="186">
        <f>Q203*H203</f>
        <v>0</v>
      </c>
      <c r="S203" s="186">
        <v>0</v>
      </c>
      <c r="T203" s="187">
        <f>S203*H203</f>
        <v>0</v>
      </c>
      <c r="U203" s="41"/>
      <c r="V203" s="41"/>
      <c r="W203" s="41"/>
      <c r="X203" s="41"/>
      <c r="Y203" s="41"/>
      <c r="Z203" s="41"/>
      <c r="AA203" s="41"/>
      <c r="AB203" s="41"/>
      <c r="AC203" s="41"/>
      <c r="AD203" s="41"/>
      <c r="AE203" s="41"/>
      <c r="AR203" s="188" t="s">
        <v>113</v>
      </c>
      <c r="AT203" s="188" t="s">
        <v>331</v>
      </c>
      <c r="AU203" s="188" t="s">
        <v>87</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2649</v>
      </c>
    </row>
    <row r="204" s="2" customFormat="1">
      <c r="A204" s="41"/>
      <c r="B204" s="42"/>
      <c r="C204" s="41"/>
      <c r="D204" s="190" t="s">
        <v>338</v>
      </c>
      <c r="E204" s="41"/>
      <c r="F204" s="191" t="s">
        <v>2650</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87</v>
      </c>
    </row>
    <row r="205" s="13" customFormat="1">
      <c r="A205" s="13"/>
      <c r="B205" s="201"/>
      <c r="C205" s="13"/>
      <c r="D205" s="195" t="s">
        <v>442</v>
      </c>
      <c r="E205" s="202" t="s">
        <v>3</v>
      </c>
      <c r="F205" s="203" t="s">
        <v>2651</v>
      </c>
      <c r="G205" s="13"/>
      <c r="H205" s="204">
        <v>1.22</v>
      </c>
      <c r="I205" s="205"/>
      <c r="J205" s="13"/>
      <c r="K205" s="13"/>
      <c r="L205" s="201"/>
      <c r="M205" s="206"/>
      <c r="N205" s="207"/>
      <c r="O205" s="207"/>
      <c r="P205" s="207"/>
      <c r="Q205" s="207"/>
      <c r="R205" s="207"/>
      <c r="S205" s="207"/>
      <c r="T205" s="208"/>
      <c r="U205" s="13"/>
      <c r="V205" s="13"/>
      <c r="W205" s="13"/>
      <c r="X205" s="13"/>
      <c r="Y205" s="13"/>
      <c r="Z205" s="13"/>
      <c r="AA205" s="13"/>
      <c r="AB205" s="13"/>
      <c r="AC205" s="13"/>
      <c r="AD205" s="13"/>
      <c r="AE205" s="13"/>
      <c r="AT205" s="202" t="s">
        <v>442</v>
      </c>
      <c r="AU205" s="202" t="s">
        <v>87</v>
      </c>
      <c r="AV205" s="13" t="s">
        <v>79</v>
      </c>
      <c r="AW205" s="13" t="s">
        <v>31</v>
      </c>
      <c r="AX205" s="13" t="s">
        <v>76</v>
      </c>
      <c r="AY205" s="202" t="s">
        <v>328</v>
      </c>
    </row>
    <row r="206" s="2" customFormat="1" ht="37.8" customHeight="1">
      <c r="A206" s="41"/>
      <c r="B206" s="176"/>
      <c r="C206" s="177" t="s">
        <v>138</v>
      </c>
      <c r="D206" s="177" t="s">
        <v>331</v>
      </c>
      <c r="E206" s="178" t="s">
        <v>2652</v>
      </c>
      <c r="F206" s="179" t="s">
        <v>2653</v>
      </c>
      <c r="G206" s="180" t="s">
        <v>476</v>
      </c>
      <c r="H206" s="181">
        <v>2.4500000000000002</v>
      </c>
      <c r="I206" s="182"/>
      <c r="J206" s="183">
        <f>ROUND(I206*H206,2)</f>
        <v>0</v>
      </c>
      <c r="K206" s="179" t="s">
        <v>335</v>
      </c>
      <c r="L206" s="42"/>
      <c r="M206" s="184" t="s">
        <v>3</v>
      </c>
      <c r="N206" s="185" t="s">
        <v>40</v>
      </c>
      <c r="O206" s="75"/>
      <c r="P206" s="186">
        <f>O206*H206</f>
        <v>0</v>
      </c>
      <c r="Q206" s="186">
        <v>0.036440500000000001</v>
      </c>
      <c r="R206" s="186">
        <f>Q206*H206</f>
        <v>0.089279225000000004</v>
      </c>
      <c r="S206" s="186">
        <v>0</v>
      </c>
      <c r="T206" s="187">
        <f>S206*H206</f>
        <v>0</v>
      </c>
      <c r="U206" s="41"/>
      <c r="V206" s="41"/>
      <c r="W206" s="41"/>
      <c r="X206" s="41"/>
      <c r="Y206" s="41"/>
      <c r="Z206" s="41"/>
      <c r="AA206" s="41"/>
      <c r="AB206" s="41"/>
      <c r="AC206" s="41"/>
      <c r="AD206" s="41"/>
      <c r="AE206" s="41"/>
      <c r="AR206" s="188" t="s">
        <v>113</v>
      </c>
      <c r="AT206" s="188" t="s">
        <v>331</v>
      </c>
      <c r="AU206" s="188" t="s">
        <v>87</v>
      </c>
      <c r="AY206" s="22" t="s">
        <v>328</v>
      </c>
      <c r="BE206" s="189">
        <f>IF(N206="základní",J206,0)</f>
        <v>0</v>
      </c>
      <c r="BF206" s="189">
        <f>IF(N206="snížená",J206,0)</f>
        <v>0</v>
      </c>
      <c r="BG206" s="189">
        <f>IF(N206="zákl. přenesená",J206,0)</f>
        <v>0</v>
      </c>
      <c r="BH206" s="189">
        <f>IF(N206="sníž. přenesená",J206,0)</f>
        <v>0</v>
      </c>
      <c r="BI206" s="189">
        <f>IF(N206="nulová",J206,0)</f>
        <v>0</v>
      </c>
      <c r="BJ206" s="22" t="s">
        <v>76</v>
      </c>
      <c r="BK206" s="189">
        <f>ROUND(I206*H206,2)</f>
        <v>0</v>
      </c>
      <c r="BL206" s="22" t="s">
        <v>113</v>
      </c>
      <c r="BM206" s="188" t="s">
        <v>2654</v>
      </c>
    </row>
    <row r="207" s="2" customFormat="1">
      <c r="A207" s="41"/>
      <c r="B207" s="42"/>
      <c r="C207" s="41"/>
      <c r="D207" s="190" t="s">
        <v>338</v>
      </c>
      <c r="E207" s="41"/>
      <c r="F207" s="191" t="s">
        <v>2655</v>
      </c>
      <c r="G207" s="41"/>
      <c r="H207" s="41"/>
      <c r="I207" s="192"/>
      <c r="J207" s="41"/>
      <c r="K207" s="41"/>
      <c r="L207" s="42"/>
      <c r="M207" s="193"/>
      <c r="N207" s="194"/>
      <c r="O207" s="75"/>
      <c r="P207" s="75"/>
      <c r="Q207" s="75"/>
      <c r="R207" s="75"/>
      <c r="S207" s="75"/>
      <c r="T207" s="76"/>
      <c r="U207" s="41"/>
      <c r="V207" s="41"/>
      <c r="W207" s="41"/>
      <c r="X207" s="41"/>
      <c r="Y207" s="41"/>
      <c r="Z207" s="41"/>
      <c r="AA207" s="41"/>
      <c r="AB207" s="41"/>
      <c r="AC207" s="41"/>
      <c r="AD207" s="41"/>
      <c r="AE207" s="41"/>
      <c r="AT207" s="22" t="s">
        <v>338</v>
      </c>
      <c r="AU207" s="22" t="s">
        <v>87</v>
      </c>
    </row>
    <row r="208" s="2" customFormat="1" ht="55.5" customHeight="1">
      <c r="A208" s="41"/>
      <c r="B208" s="176"/>
      <c r="C208" s="177" t="s">
        <v>150</v>
      </c>
      <c r="D208" s="177" t="s">
        <v>331</v>
      </c>
      <c r="E208" s="178" t="s">
        <v>2656</v>
      </c>
      <c r="F208" s="179" t="s">
        <v>2657</v>
      </c>
      <c r="G208" s="180" t="s">
        <v>491</v>
      </c>
      <c r="H208" s="181">
        <v>42.134999999999998</v>
      </c>
      <c r="I208" s="182"/>
      <c r="J208" s="183">
        <f>ROUND(I208*H208,2)</f>
        <v>0</v>
      </c>
      <c r="K208" s="179" t="s">
        <v>335</v>
      </c>
      <c r="L208" s="42"/>
      <c r="M208" s="184" t="s">
        <v>3</v>
      </c>
      <c r="N208" s="185" t="s">
        <v>40</v>
      </c>
      <c r="O208" s="75"/>
      <c r="P208" s="186">
        <f>O208*H208</f>
        <v>0</v>
      </c>
      <c r="Q208" s="186">
        <v>0</v>
      </c>
      <c r="R208" s="186">
        <f>Q208*H208</f>
        <v>0</v>
      </c>
      <c r="S208" s="186">
        <v>0</v>
      </c>
      <c r="T208" s="187">
        <f>S208*H208</f>
        <v>0</v>
      </c>
      <c r="U208" s="41"/>
      <c r="V208" s="41"/>
      <c r="W208" s="41"/>
      <c r="X208" s="41"/>
      <c r="Y208" s="41"/>
      <c r="Z208" s="41"/>
      <c r="AA208" s="41"/>
      <c r="AB208" s="41"/>
      <c r="AC208" s="41"/>
      <c r="AD208" s="41"/>
      <c r="AE208" s="41"/>
      <c r="AR208" s="188" t="s">
        <v>113</v>
      </c>
      <c r="AT208" s="188" t="s">
        <v>331</v>
      </c>
      <c r="AU208" s="188" t="s">
        <v>87</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113</v>
      </c>
      <c r="BM208" s="188" t="s">
        <v>2658</v>
      </c>
    </row>
    <row r="209" s="2" customFormat="1">
      <c r="A209" s="41"/>
      <c r="B209" s="42"/>
      <c r="C209" s="41"/>
      <c r="D209" s="190" t="s">
        <v>338</v>
      </c>
      <c r="E209" s="41"/>
      <c r="F209" s="191" t="s">
        <v>2659</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338</v>
      </c>
      <c r="AU209" s="22" t="s">
        <v>87</v>
      </c>
    </row>
    <row r="210" s="13" customFormat="1">
      <c r="A210" s="13"/>
      <c r="B210" s="201"/>
      <c r="C210" s="13"/>
      <c r="D210" s="195" t="s">
        <v>442</v>
      </c>
      <c r="E210" s="202" t="s">
        <v>3</v>
      </c>
      <c r="F210" s="203" t="s">
        <v>2660</v>
      </c>
      <c r="G210" s="13"/>
      <c r="H210" s="204">
        <v>65.308000000000007</v>
      </c>
      <c r="I210" s="205"/>
      <c r="J210" s="13"/>
      <c r="K210" s="13"/>
      <c r="L210" s="201"/>
      <c r="M210" s="206"/>
      <c r="N210" s="207"/>
      <c r="O210" s="207"/>
      <c r="P210" s="207"/>
      <c r="Q210" s="207"/>
      <c r="R210" s="207"/>
      <c r="S210" s="207"/>
      <c r="T210" s="208"/>
      <c r="U210" s="13"/>
      <c r="V210" s="13"/>
      <c r="W210" s="13"/>
      <c r="X210" s="13"/>
      <c r="Y210" s="13"/>
      <c r="Z210" s="13"/>
      <c r="AA210" s="13"/>
      <c r="AB210" s="13"/>
      <c r="AC210" s="13"/>
      <c r="AD210" s="13"/>
      <c r="AE210" s="13"/>
      <c r="AT210" s="202" t="s">
        <v>442</v>
      </c>
      <c r="AU210" s="202" t="s">
        <v>87</v>
      </c>
      <c r="AV210" s="13" t="s">
        <v>79</v>
      </c>
      <c r="AW210" s="13" t="s">
        <v>31</v>
      </c>
      <c r="AX210" s="13" t="s">
        <v>69</v>
      </c>
      <c r="AY210" s="202" t="s">
        <v>328</v>
      </c>
    </row>
    <row r="211" s="15" customFormat="1">
      <c r="A211" s="15"/>
      <c r="B211" s="217"/>
      <c r="C211" s="15"/>
      <c r="D211" s="195" t="s">
        <v>442</v>
      </c>
      <c r="E211" s="218" t="s">
        <v>3</v>
      </c>
      <c r="F211" s="219" t="s">
        <v>2661</v>
      </c>
      <c r="G211" s="15"/>
      <c r="H211" s="218" t="s">
        <v>3</v>
      </c>
      <c r="I211" s="220"/>
      <c r="J211" s="15"/>
      <c r="K211" s="15"/>
      <c r="L211" s="217"/>
      <c r="M211" s="221"/>
      <c r="N211" s="222"/>
      <c r="O211" s="222"/>
      <c r="P211" s="222"/>
      <c r="Q211" s="222"/>
      <c r="R211" s="222"/>
      <c r="S211" s="222"/>
      <c r="T211" s="223"/>
      <c r="U211" s="15"/>
      <c r="V211" s="15"/>
      <c r="W211" s="15"/>
      <c r="X211" s="15"/>
      <c r="Y211" s="15"/>
      <c r="Z211" s="15"/>
      <c r="AA211" s="15"/>
      <c r="AB211" s="15"/>
      <c r="AC211" s="15"/>
      <c r="AD211" s="15"/>
      <c r="AE211" s="15"/>
      <c r="AT211" s="218" t="s">
        <v>442</v>
      </c>
      <c r="AU211" s="218" t="s">
        <v>87</v>
      </c>
      <c r="AV211" s="15" t="s">
        <v>76</v>
      </c>
      <c r="AW211" s="15" t="s">
        <v>31</v>
      </c>
      <c r="AX211" s="15" t="s">
        <v>69</v>
      </c>
      <c r="AY211" s="218" t="s">
        <v>328</v>
      </c>
    </row>
    <row r="212" s="13" customFormat="1">
      <c r="A212" s="13"/>
      <c r="B212" s="201"/>
      <c r="C212" s="13"/>
      <c r="D212" s="195" t="s">
        <v>442</v>
      </c>
      <c r="E212" s="202" t="s">
        <v>3</v>
      </c>
      <c r="F212" s="203" t="s">
        <v>2662</v>
      </c>
      <c r="G212" s="13"/>
      <c r="H212" s="204">
        <v>-9.9009999999999998</v>
      </c>
      <c r="I212" s="205"/>
      <c r="J212" s="13"/>
      <c r="K212" s="13"/>
      <c r="L212" s="201"/>
      <c r="M212" s="206"/>
      <c r="N212" s="207"/>
      <c r="O212" s="207"/>
      <c r="P212" s="207"/>
      <c r="Q212" s="207"/>
      <c r="R212" s="207"/>
      <c r="S212" s="207"/>
      <c r="T212" s="208"/>
      <c r="U212" s="13"/>
      <c r="V212" s="13"/>
      <c r="W212" s="13"/>
      <c r="X212" s="13"/>
      <c r="Y212" s="13"/>
      <c r="Z212" s="13"/>
      <c r="AA212" s="13"/>
      <c r="AB212" s="13"/>
      <c r="AC212" s="13"/>
      <c r="AD212" s="13"/>
      <c r="AE212" s="13"/>
      <c r="AT212" s="202" t="s">
        <v>442</v>
      </c>
      <c r="AU212" s="202" t="s">
        <v>87</v>
      </c>
      <c r="AV212" s="13" t="s">
        <v>79</v>
      </c>
      <c r="AW212" s="13" t="s">
        <v>31</v>
      </c>
      <c r="AX212" s="13" t="s">
        <v>69</v>
      </c>
      <c r="AY212" s="202" t="s">
        <v>328</v>
      </c>
    </row>
    <row r="213" s="13" customFormat="1">
      <c r="A213" s="13"/>
      <c r="B213" s="201"/>
      <c r="C213" s="13"/>
      <c r="D213" s="195" t="s">
        <v>442</v>
      </c>
      <c r="E213" s="202" t="s">
        <v>3</v>
      </c>
      <c r="F213" s="203" t="s">
        <v>2663</v>
      </c>
      <c r="G213" s="13"/>
      <c r="H213" s="204">
        <v>-13.272</v>
      </c>
      <c r="I213" s="205"/>
      <c r="J213" s="13"/>
      <c r="K213" s="13"/>
      <c r="L213" s="201"/>
      <c r="M213" s="206"/>
      <c r="N213" s="207"/>
      <c r="O213" s="207"/>
      <c r="P213" s="207"/>
      <c r="Q213" s="207"/>
      <c r="R213" s="207"/>
      <c r="S213" s="207"/>
      <c r="T213" s="208"/>
      <c r="U213" s="13"/>
      <c r="V213" s="13"/>
      <c r="W213" s="13"/>
      <c r="X213" s="13"/>
      <c r="Y213" s="13"/>
      <c r="Z213" s="13"/>
      <c r="AA213" s="13"/>
      <c r="AB213" s="13"/>
      <c r="AC213" s="13"/>
      <c r="AD213" s="13"/>
      <c r="AE213" s="13"/>
      <c r="AT213" s="202" t="s">
        <v>442</v>
      </c>
      <c r="AU213" s="202" t="s">
        <v>87</v>
      </c>
      <c r="AV213" s="13" t="s">
        <v>79</v>
      </c>
      <c r="AW213" s="13" t="s">
        <v>31</v>
      </c>
      <c r="AX213" s="13" t="s">
        <v>69</v>
      </c>
      <c r="AY213" s="202" t="s">
        <v>328</v>
      </c>
    </row>
    <row r="214" s="14" customFormat="1">
      <c r="A214" s="14"/>
      <c r="B214" s="209"/>
      <c r="C214" s="14"/>
      <c r="D214" s="195" t="s">
        <v>442</v>
      </c>
      <c r="E214" s="210" t="s">
        <v>3</v>
      </c>
      <c r="F214" s="211" t="s">
        <v>452</v>
      </c>
      <c r="G214" s="14"/>
      <c r="H214" s="212">
        <v>42.134999999999998</v>
      </c>
      <c r="I214" s="213"/>
      <c r="J214" s="14"/>
      <c r="K214" s="14"/>
      <c r="L214" s="209"/>
      <c r="M214" s="214"/>
      <c r="N214" s="215"/>
      <c r="O214" s="215"/>
      <c r="P214" s="215"/>
      <c r="Q214" s="215"/>
      <c r="R214" s="215"/>
      <c r="S214" s="215"/>
      <c r="T214" s="216"/>
      <c r="U214" s="14"/>
      <c r="V214" s="14"/>
      <c r="W214" s="14"/>
      <c r="X214" s="14"/>
      <c r="Y214" s="14"/>
      <c r="Z214" s="14"/>
      <c r="AA214" s="14"/>
      <c r="AB214" s="14"/>
      <c r="AC214" s="14"/>
      <c r="AD214" s="14"/>
      <c r="AE214" s="14"/>
      <c r="AT214" s="210" t="s">
        <v>442</v>
      </c>
      <c r="AU214" s="210" t="s">
        <v>87</v>
      </c>
      <c r="AV214" s="14" t="s">
        <v>113</v>
      </c>
      <c r="AW214" s="14" t="s">
        <v>31</v>
      </c>
      <c r="AX214" s="14" t="s">
        <v>76</v>
      </c>
      <c r="AY214" s="210" t="s">
        <v>328</v>
      </c>
    </row>
    <row r="215" s="2" customFormat="1" ht="62.7" customHeight="1">
      <c r="A215" s="41"/>
      <c r="B215" s="176"/>
      <c r="C215" s="177" t="s">
        <v>168</v>
      </c>
      <c r="D215" s="177" t="s">
        <v>331</v>
      </c>
      <c r="E215" s="178" t="s">
        <v>2664</v>
      </c>
      <c r="F215" s="179" t="s">
        <v>2665</v>
      </c>
      <c r="G215" s="180" t="s">
        <v>491</v>
      </c>
      <c r="H215" s="181">
        <v>42.134999999999998</v>
      </c>
      <c r="I215" s="182"/>
      <c r="J215" s="183">
        <f>ROUND(I215*H215,2)</f>
        <v>0</v>
      </c>
      <c r="K215" s="179" t="s">
        <v>335</v>
      </c>
      <c r="L215" s="42"/>
      <c r="M215" s="184" t="s">
        <v>3</v>
      </c>
      <c r="N215" s="185" t="s">
        <v>40</v>
      </c>
      <c r="O215" s="75"/>
      <c r="P215" s="186">
        <f>O215*H215</f>
        <v>0</v>
      </c>
      <c r="Q215" s="186">
        <v>0</v>
      </c>
      <c r="R215" s="186">
        <f>Q215*H215</f>
        <v>0</v>
      </c>
      <c r="S215" s="186">
        <v>0</v>
      </c>
      <c r="T215" s="187">
        <f>S215*H215</f>
        <v>0</v>
      </c>
      <c r="U215" s="41"/>
      <c r="V215" s="41"/>
      <c r="W215" s="41"/>
      <c r="X215" s="41"/>
      <c r="Y215" s="41"/>
      <c r="Z215" s="41"/>
      <c r="AA215" s="41"/>
      <c r="AB215" s="41"/>
      <c r="AC215" s="41"/>
      <c r="AD215" s="41"/>
      <c r="AE215" s="41"/>
      <c r="AR215" s="188" t="s">
        <v>113</v>
      </c>
      <c r="AT215" s="188" t="s">
        <v>331</v>
      </c>
      <c r="AU215" s="188" t="s">
        <v>87</v>
      </c>
      <c r="AY215" s="22" t="s">
        <v>328</v>
      </c>
      <c r="BE215" s="189">
        <f>IF(N215="základní",J215,0)</f>
        <v>0</v>
      </c>
      <c r="BF215" s="189">
        <f>IF(N215="snížená",J215,0)</f>
        <v>0</v>
      </c>
      <c r="BG215" s="189">
        <f>IF(N215="zákl. přenesená",J215,0)</f>
        <v>0</v>
      </c>
      <c r="BH215" s="189">
        <f>IF(N215="sníž. přenesená",J215,0)</f>
        <v>0</v>
      </c>
      <c r="BI215" s="189">
        <f>IF(N215="nulová",J215,0)</f>
        <v>0</v>
      </c>
      <c r="BJ215" s="22" t="s">
        <v>76</v>
      </c>
      <c r="BK215" s="189">
        <f>ROUND(I215*H215,2)</f>
        <v>0</v>
      </c>
      <c r="BL215" s="22" t="s">
        <v>113</v>
      </c>
      <c r="BM215" s="188" t="s">
        <v>2666</v>
      </c>
    </row>
    <row r="216" s="2" customFormat="1">
      <c r="A216" s="41"/>
      <c r="B216" s="42"/>
      <c r="C216" s="41"/>
      <c r="D216" s="190" t="s">
        <v>338</v>
      </c>
      <c r="E216" s="41"/>
      <c r="F216" s="191" t="s">
        <v>2667</v>
      </c>
      <c r="G216" s="41"/>
      <c r="H216" s="41"/>
      <c r="I216" s="192"/>
      <c r="J216" s="41"/>
      <c r="K216" s="41"/>
      <c r="L216" s="42"/>
      <c r="M216" s="193"/>
      <c r="N216" s="194"/>
      <c r="O216" s="75"/>
      <c r="P216" s="75"/>
      <c r="Q216" s="75"/>
      <c r="R216" s="75"/>
      <c r="S216" s="75"/>
      <c r="T216" s="76"/>
      <c r="U216" s="41"/>
      <c r="V216" s="41"/>
      <c r="W216" s="41"/>
      <c r="X216" s="41"/>
      <c r="Y216" s="41"/>
      <c r="Z216" s="41"/>
      <c r="AA216" s="41"/>
      <c r="AB216" s="41"/>
      <c r="AC216" s="41"/>
      <c r="AD216" s="41"/>
      <c r="AE216" s="41"/>
      <c r="AT216" s="22" t="s">
        <v>338</v>
      </c>
      <c r="AU216" s="22" t="s">
        <v>87</v>
      </c>
    </row>
    <row r="217" s="12" customFormat="1" ht="20.88" customHeight="1">
      <c r="A217" s="12"/>
      <c r="B217" s="163"/>
      <c r="C217" s="12"/>
      <c r="D217" s="164" t="s">
        <v>68</v>
      </c>
      <c r="E217" s="174" t="s">
        <v>505</v>
      </c>
      <c r="F217" s="174" t="s">
        <v>2668</v>
      </c>
      <c r="G217" s="12"/>
      <c r="H217" s="12"/>
      <c r="I217" s="166"/>
      <c r="J217" s="175">
        <f>BK217</f>
        <v>0</v>
      </c>
      <c r="K217" s="12"/>
      <c r="L217" s="163"/>
      <c r="M217" s="168"/>
      <c r="N217" s="169"/>
      <c r="O217" s="169"/>
      <c r="P217" s="170">
        <f>SUM(P218:P228)</f>
        <v>0</v>
      </c>
      <c r="Q217" s="169"/>
      <c r="R217" s="170">
        <f>SUM(R218:R228)</f>
        <v>0</v>
      </c>
      <c r="S217" s="169"/>
      <c r="T217" s="171">
        <f>SUM(T218:T228)</f>
        <v>0</v>
      </c>
      <c r="U217" s="12"/>
      <c r="V217" s="12"/>
      <c r="W217" s="12"/>
      <c r="X217" s="12"/>
      <c r="Y217" s="12"/>
      <c r="Z217" s="12"/>
      <c r="AA217" s="12"/>
      <c r="AB217" s="12"/>
      <c r="AC217" s="12"/>
      <c r="AD217" s="12"/>
      <c r="AE217" s="12"/>
      <c r="AR217" s="164" t="s">
        <v>76</v>
      </c>
      <c r="AT217" s="172" t="s">
        <v>68</v>
      </c>
      <c r="AU217" s="172" t="s">
        <v>79</v>
      </c>
      <c r="AY217" s="164" t="s">
        <v>328</v>
      </c>
      <c r="BK217" s="173">
        <f>SUM(BK218:BK228)</f>
        <v>0</v>
      </c>
    </row>
    <row r="218" s="2" customFormat="1" ht="44.25" customHeight="1">
      <c r="A218" s="41"/>
      <c r="B218" s="176"/>
      <c r="C218" s="177" t="s">
        <v>171</v>
      </c>
      <c r="D218" s="177" t="s">
        <v>331</v>
      </c>
      <c r="E218" s="178" t="s">
        <v>2669</v>
      </c>
      <c r="F218" s="179" t="s">
        <v>2670</v>
      </c>
      <c r="G218" s="180" t="s">
        <v>491</v>
      </c>
      <c r="H218" s="181">
        <v>65.802999999999997</v>
      </c>
      <c r="I218" s="182"/>
      <c r="J218" s="183">
        <f>ROUND(I218*H218,2)</f>
        <v>0</v>
      </c>
      <c r="K218" s="179" t="s">
        <v>335</v>
      </c>
      <c r="L218" s="42"/>
      <c r="M218" s="184" t="s">
        <v>3</v>
      </c>
      <c r="N218" s="185" t="s">
        <v>40</v>
      </c>
      <c r="O218" s="75"/>
      <c r="P218" s="186">
        <f>O218*H218</f>
        <v>0</v>
      </c>
      <c r="Q218" s="186">
        <v>0</v>
      </c>
      <c r="R218" s="186">
        <f>Q218*H218</f>
        <v>0</v>
      </c>
      <c r="S218" s="186">
        <v>0</v>
      </c>
      <c r="T218" s="187">
        <f>S218*H218</f>
        <v>0</v>
      </c>
      <c r="U218" s="41"/>
      <c r="V218" s="41"/>
      <c r="W218" s="41"/>
      <c r="X218" s="41"/>
      <c r="Y218" s="41"/>
      <c r="Z218" s="41"/>
      <c r="AA218" s="41"/>
      <c r="AB218" s="41"/>
      <c r="AC218" s="41"/>
      <c r="AD218" s="41"/>
      <c r="AE218" s="41"/>
      <c r="AR218" s="188" t="s">
        <v>113</v>
      </c>
      <c r="AT218" s="188" t="s">
        <v>331</v>
      </c>
      <c r="AU218" s="188" t="s">
        <v>87</v>
      </c>
      <c r="AY218" s="22" t="s">
        <v>328</v>
      </c>
      <c r="BE218" s="189">
        <f>IF(N218="základní",J218,0)</f>
        <v>0</v>
      </c>
      <c r="BF218" s="189">
        <f>IF(N218="snížená",J218,0)</f>
        <v>0</v>
      </c>
      <c r="BG218" s="189">
        <f>IF(N218="zákl. přenesená",J218,0)</f>
        <v>0</v>
      </c>
      <c r="BH218" s="189">
        <f>IF(N218="sníž. přenesená",J218,0)</f>
        <v>0</v>
      </c>
      <c r="BI218" s="189">
        <f>IF(N218="nulová",J218,0)</f>
        <v>0</v>
      </c>
      <c r="BJ218" s="22" t="s">
        <v>76</v>
      </c>
      <c r="BK218" s="189">
        <f>ROUND(I218*H218,2)</f>
        <v>0</v>
      </c>
      <c r="BL218" s="22" t="s">
        <v>113</v>
      </c>
      <c r="BM218" s="188" t="s">
        <v>2671</v>
      </c>
    </row>
    <row r="219" s="2" customFormat="1">
      <c r="A219" s="41"/>
      <c r="B219" s="42"/>
      <c r="C219" s="41"/>
      <c r="D219" s="190" t="s">
        <v>338</v>
      </c>
      <c r="E219" s="41"/>
      <c r="F219" s="191" t="s">
        <v>2672</v>
      </c>
      <c r="G219" s="41"/>
      <c r="H219" s="41"/>
      <c r="I219" s="192"/>
      <c r="J219" s="41"/>
      <c r="K219" s="41"/>
      <c r="L219" s="42"/>
      <c r="M219" s="193"/>
      <c r="N219" s="194"/>
      <c r="O219" s="75"/>
      <c r="P219" s="75"/>
      <c r="Q219" s="75"/>
      <c r="R219" s="75"/>
      <c r="S219" s="75"/>
      <c r="T219" s="76"/>
      <c r="U219" s="41"/>
      <c r="V219" s="41"/>
      <c r="W219" s="41"/>
      <c r="X219" s="41"/>
      <c r="Y219" s="41"/>
      <c r="Z219" s="41"/>
      <c r="AA219" s="41"/>
      <c r="AB219" s="41"/>
      <c r="AC219" s="41"/>
      <c r="AD219" s="41"/>
      <c r="AE219" s="41"/>
      <c r="AT219" s="22" t="s">
        <v>338</v>
      </c>
      <c r="AU219" s="22" t="s">
        <v>87</v>
      </c>
    </row>
    <row r="220" s="15" customFormat="1">
      <c r="A220" s="15"/>
      <c r="B220" s="217"/>
      <c r="C220" s="15"/>
      <c r="D220" s="195" t="s">
        <v>442</v>
      </c>
      <c r="E220" s="218" t="s">
        <v>3</v>
      </c>
      <c r="F220" s="219" t="s">
        <v>2626</v>
      </c>
      <c r="G220" s="15"/>
      <c r="H220" s="218" t="s">
        <v>3</v>
      </c>
      <c r="I220" s="220"/>
      <c r="J220" s="15"/>
      <c r="K220" s="15"/>
      <c r="L220" s="217"/>
      <c r="M220" s="221"/>
      <c r="N220" s="222"/>
      <c r="O220" s="222"/>
      <c r="P220" s="222"/>
      <c r="Q220" s="222"/>
      <c r="R220" s="222"/>
      <c r="S220" s="222"/>
      <c r="T220" s="223"/>
      <c r="U220" s="15"/>
      <c r="V220" s="15"/>
      <c r="W220" s="15"/>
      <c r="X220" s="15"/>
      <c r="Y220" s="15"/>
      <c r="Z220" s="15"/>
      <c r="AA220" s="15"/>
      <c r="AB220" s="15"/>
      <c r="AC220" s="15"/>
      <c r="AD220" s="15"/>
      <c r="AE220" s="15"/>
      <c r="AT220" s="218" t="s">
        <v>442</v>
      </c>
      <c r="AU220" s="218" t="s">
        <v>87</v>
      </c>
      <c r="AV220" s="15" t="s">
        <v>76</v>
      </c>
      <c r="AW220" s="15" t="s">
        <v>31</v>
      </c>
      <c r="AX220" s="15" t="s">
        <v>69</v>
      </c>
      <c r="AY220" s="218" t="s">
        <v>328</v>
      </c>
    </row>
    <row r="221" s="13" customFormat="1">
      <c r="A221" s="13"/>
      <c r="B221" s="201"/>
      <c r="C221" s="13"/>
      <c r="D221" s="195" t="s">
        <v>442</v>
      </c>
      <c r="E221" s="202" t="s">
        <v>3</v>
      </c>
      <c r="F221" s="203" t="s">
        <v>2627</v>
      </c>
      <c r="G221" s="13"/>
      <c r="H221" s="204">
        <v>9.9009999999999998</v>
      </c>
      <c r="I221" s="205"/>
      <c r="J221" s="13"/>
      <c r="K221" s="13"/>
      <c r="L221" s="201"/>
      <c r="M221" s="206"/>
      <c r="N221" s="207"/>
      <c r="O221" s="207"/>
      <c r="P221" s="207"/>
      <c r="Q221" s="207"/>
      <c r="R221" s="207"/>
      <c r="S221" s="207"/>
      <c r="T221" s="208"/>
      <c r="U221" s="13"/>
      <c r="V221" s="13"/>
      <c r="W221" s="13"/>
      <c r="X221" s="13"/>
      <c r="Y221" s="13"/>
      <c r="Z221" s="13"/>
      <c r="AA221" s="13"/>
      <c r="AB221" s="13"/>
      <c r="AC221" s="13"/>
      <c r="AD221" s="13"/>
      <c r="AE221" s="13"/>
      <c r="AT221" s="202" t="s">
        <v>442</v>
      </c>
      <c r="AU221" s="202" t="s">
        <v>87</v>
      </c>
      <c r="AV221" s="13" t="s">
        <v>79</v>
      </c>
      <c r="AW221" s="13" t="s">
        <v>31</v>
      </c>
      <c r="AX221" s="13" t="s">
        <v>69</v>
      </c>
      <c r="AY221" s="202" t="s">
        <v>328</v>
      </c>
    </row>
    <row r="222" s="13" customFormat="1">
      <c r="A222" s="13"/>
      <c r="B222" s="201"/>
      <c r="C222" s="13"/>
      <c r="D222" s="195" t="s">
        <v>442</v>
      </c>
      <c r="E222" s="202" t="s">
        <v>3</v>
      </c>
      <c r="F222" s="203" t="s">
        <v>2637</v>
      </c>
      <c r="G222" s="13"/>
      <c r="H222" s="204">
        <v>13.272</v>
      </c>
      <c r="I222" s="205"/>
      <c r="J222" s="13"/>
      <c r="K222" s="13"/>
      <c r="L222" s="201"/>
      <c r="M222" s="206"/>
      <c r="N222" s="207"/>
      <c r="O222" s="207"/>
      <c r="P222" s="207"/>
      <c r="Q222" s="207"/>
      <c r="R222" s="207"/>
      <c r="S222" s="207"/>
      <c r="T222" s="208"/>
      <c r="U222" s="13"/>
      <c r="V222" s="13"/>
      <c r="W222" s="13"/>
      <c r="X222" s="13"/>
      <c r="Y222" s="13"/>
      <c r="Z222" s="13"/>
      <c r="AA222" s="13"/>
      <c r="AB222" s="13"/>
      <c r="AC222" s="13"/>
      <c r="AD222" s="13"/>
      <c r="AE222" s="13"/>
      <c r="AT222" s="202" t="s">
        <v>442</v>
      </c>
      <c r="AU222" s="202" t="s">
        <v>87</v>
      </c>
      <c r="AV222" s="13" t="s">
        <v>79</v>
      </c>
      <c r="AW222" s="13" t="s">
        <v>31</v>
      </c>
      <c r="AX222" s="13" t="s">
        <v>69</v>
      </c>
      <c r="AY222" s="202" t="s">
        <v>328</v>
      </c>
    </row>
    <row r="223" s="15" customFormat="1">
      <c r="A223" s="15"/>
      <c r="B223" s="217"/>
      <c r="C223" s="15"/>
      <c r="D223" s="195" t="s">
        <v>442</v>
      </c>
      <c r="E223" s="218" t="s">
        <v>3</v>
      </c>
      <c r="F223" s="219" t="s">
        <v>2642</v>
      </c>
      <c r="G223" s="15"/>
      <c r="H223" s="218" t="s">
        <v>3</v>
      </c>
      <c r="I223" s="220"/>
      <c r="J223" s="15"/>
      <c r="K223" s="15"/>
      <c r="L223" s="217"/>
      <c r="M223" s="221"/>
      <c r="N223" s="222"/>
      <c r="O223" s="222"/>
      <c r="P223" s="222"/>
      <c r="Q223" s="222"/>
      <c r="R223" s="222"/>
      <c r="S223" s="222"/>
      <c r="T223" s="223"/>
      <c r="U223" s="15"/>
      <c r="V223" s="15"/>
      <c r="W223" s="15"/>
      <c r="X223" s="15"/>
      <c r="Y223" s="15"/>
      <c r="Z223" s="15"/>
      <c r="AA223" s="15"/>
      <c r="AB223" s="15"/>
      <c r="AC223" s="15"/>
      <c r="AD223" s="15"/>
      <c r="AE223" s="15"/>
      <c r="AT223" s="218" t="s">
        <v>442</v>
      </c>
      <c r="AU223" s="218" t="s">
        <v>87</v>
      </c>
      <c r="AV223" s="15" t="s">
        <v>76</v>
      </c>
      <c r="AW223" s="15" t="s">
        <v>31</v>
      </c>
      <c r="AX223" s="15" t="s">
        <v>69</v>
      </c>
      <c r="AY223" s="218" t="s">
        <v>328</v>
      </c>
    </row>
    <row r="224" s="13" customFormat="1">
      <c r="A224" s="13"/>
      <c r="B224" s="201"/>
      <c r="C224" s="13"/>
      <c r="D224" s="195" t="s">
        <v>442</v>
      </c>
      <c r="E224" s="202" t="s">
        <v>3</v>
      </c>
      <c r="F224" s="203" t="s">
        <v>2673</v>
      </c>
      <c r="G224" s="13"/>
      <c r="H224" s="204">
        <v>9.6890000000000001</v>
      </c>
      <c r="I224" s="205"/>
      <c r="J224" s="13"/>
      <c r="K224" s="13"/>
      <c r="L224" s="201"/>
      <c r="M224" s="206"/>
      <c r="N224" s="207"/>
      <c r="O224" s="207"/>
      <c r="P224" s="207"/>
      <c r="Q224" s="207"/>
      <c r="R224" s="207"/>
      <c r="S224" s="207"/>
      <c r="T224" s="208"/>
      <c r="U224" s="13"/>
      <c r="V224" s="13"/>
      <c r="W224" s="13"/>
      <c r="X224" s="13"/>
      <c r="Y224" s="13"/>
      <c r="Z224" s="13"/>
      <c r="AA224" s="13"/>
      <c r="AB224" s="13"/>
      <c r="AC224" s="13"/>
      <c r="AD224" s="13"/>
      <c r="AE224" s="13"/>
      <c r="AT224" s="202" t="s">
        <v>442</v>
      </c>
      <c r="AU224" s="202" t="s">
        <v>87</v>
      </c>
      <c r="AV224" s="13" t="s">
        <v>79</v>
      </c>
      <c r="AW224" s="13" t="s">
        <v>31</v>
      </c>
      <c r="AX224" s="13" t="s">
        <v>69</v>
      </c>
      <c r="AY224" s="202" t="s">
        <v>328</v>
      </c>
    </row>
    <row r="225" s="13" customFormat="1">
      <c r="A225" s="13"/>
      <c r="B225" s="201"/>
      <c r="C225" s="13"/>
      <c r="D225" s="195" t="s">
        <v>442</v>
      </c>
      <c r="E225" s="202" t="s">
        <v>3</v>
      </c>
      <c r="F225" s="203" t="s">
        <v>2674</v>
      </c>
      <c r="G225" s="13"/>
      <c r="H225" s="204">
        <v>7.7279999999999998</v>
      </c>
      <c r="I225" s="205"/>
      <c r="J225" s="13"/>
      <c r="K225" s="13"/>
      <c r="L225" s="201"/>
      <c r="M225" s="206"/>
      <c r="N225" s="207"/>
      <c r="O225" s="207"/>
      <c r="P225" s="207"/>
      <c r="Q225" s="207"/>
      <c r="R225" s="207"/>
      <c r="S225" s="207"/>
      <c r="T225" s="208"/>
      <c r="U225" s="13"/>
      <c r="V225" s="13"/>
      <c r="W225" s="13"/>
      <c r="X225" s="13"/>
      <c r="Y225" s="13"/>
      <c r="Z225" s="13"/>
      <c r="AA225" s="13"/>
      <c r="AB225" s="13"/>
      <c r="AC225" s="13"/>
      <c r="AD225" s="13"/>
      <c r="AE225" s="13"/>
      <c r="AT225" s="202" t="s">
        <v>442</v>
      </c>
      <c r="AU225" s="202" t="s">
        <v>87</v>
      </c>
      <c r="AV225" s="13" t="s">
        <v>79</v>
      </c>
      <c r="AW225" s="13" t="s">
        <v>31</v>
      </c>
      <c r="AX225" s="13" t="s">
        <v>69</v>
      </c>
      <c r="AY225" s="202" t="s">
        <v>328</v>
      </c>
    </row>
    <row r="226" s="13" customFormat="1">
      <c r="A226" s="13"/>
      <c r="B226" s="201"/>
      <c r="C226" s="13"/>
      <c r="D226" s="195" t="s">
        <v>442</v>
      </c>
      <c r="E226" s="202" t="s">
        <v>3</v>
      </c>
      <c r="F226" s="203" t="s">
        <v>2675</v>
      </c>
      <c r="G226" s="13"/>
      <c r="H226" s="204">
        <v>12.755000000000001</v>
      </c>
      <c r="I226" s="205"/>
      <c r="J226" s="13"/>
      <c r="K226" s="13"/>
      <c r="L226" s="201"/>
      <c r="M226" s="206"/>
      <c r="N226" s="207"/>
      <c r="O226" s="207"/>
      <c r="P226" s="207"/>
      <c r="Q226" s="207"/>
      <c r="R226" s="207"/>
      <c r="S226" s="207"/>
      <c r="T226" s="208"/>
      <c r="U226" s="13"/>
      <c r="V226" s="13"/>
      <c r="W226" s="13"/>
      <c r="X226" s="13"/>
      <c r="Y226" s="13"/>
      <c r="Z226" s="13"/>
      <c r="AA226" s="13"/>
      <c r="AB226" s="13"/>
      <c r="AC226" s="13"/>
      <c r="AD226" s="13"/>
      <c r="AE226" s="13"/>
      <c r="AT226" s="202" t="s">
        <v>442</v>
      </c>
      <c r="AU226" s="202" t="s">
        <v>87</v>
      </c>
      <c r="AV226" s="13" t="s">
        <v>79</v>
      </c>
      <c r="AW226" s="13" t="s">
        <v>31</v>
      </c>
      <c r="AX226" s="13" t="s">
        <v>69</v>
      </c>
      <c r="AY226" s="202" t="s">
        <v>328</v>
      </c>
    </row>
    <row r="227" s="13" customFormat="1">
      <c r="A227" s="13"/>
      <c r="B227" s="201"/>
      <c r="C227" s="13"/>
      <c r="D227" s="195" t="s">
        <v>442</v>
      </c>
      <c r="E227" s="202" t="s">
        <v>3</v>
      </c>
      <c r="F227" s="203" t="s">
        <v>2676</v>
      </c>
      <c r="G227" s="13"/>
      <c r="H227" s="204">
        <v>12.458</v>
      </c>
      <c r="I227" s="205"/>
      <c r="J227" s="13"/>
      <c r="K227" s="13"/>
      <c r="L227" s="201"/>
      <c r="M227" s="206"/>
      <c r="N227" s="207"/>
      <c r="O227" s="207"/>
      <c r="P227" s="207"/>
      <c r="Q227" s="207"/>
      <c r="R227" s="207"/>
      <c r="S227" s="207"/>
      <c r="T227" s="208"/>
      <c r="U227" s="13"/>
      <c r="V227" s="13"/>
      <c r="W227" s="13"/>
      <c r="X227" s="13"/>
      <c r="Y227" s="13"/>
      <c r="Z227" s="13"/>
      <c r="AA227" s="13"/>
      <c r="AB227" s="13"/>
      <c r="AC227" s="13"/>
      <c r="AD227" s="13"/>
      <c r="AE227" s="13"/>
      <c r="AT227" s="202" t="s">
        <v>442</v>
      </c>
      <c r="AU227" s="202" t="s">
        <v>87</v>
      </c>
      <c r="AV227" s="13" t="s">
        <v>79</v>
      </c>
      <c r="AW227" s="13" t="s">
        <v>31</v>
      </c>
      <c r="AX227" s="13" t="s">
        <v>69</v>
      </c>
      <c r="AY227" s="202" t="s">
        <v>328</v>
      </c>
    </row>
    <row r="228" s="14" customFormat="1">
      <c r="A228" s="14"/>
      <c r="B228" s="209"/>
      <c r="C228" s="14"/>
      <c r="D228" s="195" t="s">
        <v>442</v>
      </c>
      <c r="E228" s="210" t="s">
        <v>3</v>
      </c>
      <c r="F228" s="211" t="s">
        <v>452</v>
      </c>
      <c r="G228" s="14"/>
      <c r="H228" s="212">
        <v>65.802999999999997</v>
      </c>
      <c r="I228" s="213"/>
      <c r="J228" s="14"/>
      <c r="K228" s="14"/>
      <c r="L228" s="209"/>
      <c r="M228" s="214"/>
      <c r="N228" s="215"/>
      <c r="O228" s="215"/>
      <c r="P228" s="215"/>
      <c r="Q228" s="215"/>
      <c r="R228" s="215"/>
      <c r="S228" s="215"/>
      <c r="T228" s="216"/>
      <c r="U228" s="14"/>
      <c r="V228" s="14"/>
      <c r="W228" s="14"/>
      <c r="X228" s="14"/>
      <c r="Y228" s="14"/>
      <c r="Z228" s="14"/>
      <c r="AA228" s="14"/>
      <c r="AB228" s="14"/>
      <c r="AC228" s="14"/>
      <c r="AD228" s="14"/>
      <c r="AE228" s="14"/>
      <c r="AT228" s="210" t="s">
        <v>442</v>
      </c>
      <c r="AU228" s="210" t="s">
        <v>87</v>
      </c>
      <c r="AV228" s="14" t="s">
        <v>113</v>
      </c>
      <c r="AW228" s="14" t="s">
        <v>31</v>
      </c>
      <c r="AX228" s="14" t="s">
        <v>76</v>
      </c>
      <c r="AY228" s="210" t="s">
        <v>328</v>
      </c>
    </row>
    <row r="229" s="12" customFormat="1" ht="20.88" customHeight="1">
      <c r="A229" s="12"/>
      <c r="B229" s="163"/>
      <c r="C229" s="12"/>
      <c r="D229" s="164" t="s">
        <v>68</v>
      </c>
      <c r="E229" s="174" t="s">
        <v>526</v>
      </c>
      <c r="F229" s="174" t="s">
        <v>2677</v>
      </c>
      <c r="G229" s="12"/>
      <c r="H229" s="12"/>
      <c r="I229" s="166"/>
      <c r="J229" s="175">
        <f>BK229</f>
        <v>0</v>
      </c>
      <c r="K229" s="12"/>
      <c r="L229" s="163"/>
      <c r="M229" s="168"/>
      <c r="N229" s="169"/>
      <c r="O229" s="169"/>
      <c r="P229" s="170">
        <f>SUM(P230:P244)</f>
        <v>0</v>
      </c>
      <c r="Q229" s="169"/>
      <c r="R229" s="170">
        <f>SUM(R230:R244)</f>
        <v>0</v>
      </c>
      <c r="S229" s="169"/>
      <c r="T229" s="171">
        <f>SUM(T230:T244)</f>
        <v>0</v>
      </c>
      <c r="U229" s="12"/>
      <c r="V229" s="12"/>
      <c r="W229" s="12"/>
      <c r="X229" s="12"/>
      <c r="Y229" s="12"/>
      <c r="Z229" s="12"/>
      <c r="AA229" s="12"/>
      <c r="AB229" s="12"/>
      <c r="AC229" s="12"/>
      <c r="AD229" s="12"/>
      <c r="AE229" s="12"/>
      <c r="AR229" s="164" t="s">
        <v>76</v>
      </c>
      <c r="AT229" s="172" t="s">
        <v>68</v>
      </c>
      <c r="AU229" s="172" t="s">
        <v>79</v>
      </c>
      <c r="AY229" s="164" t="s">
        <v>328</v>
      </c>
      <c r="BK229" s="173">
        <f>SUM(BK230:BK244)</f>
        <v>0</v>
      </c>
    </row>
    <row r="230" s="2" customFormat="1" ht="62.7" customHeight="1">
      <c r="A230" s="41"/>
      <c r="B230" s="176"/>
      <c r="C230" s="177" t="s">
        <v>183</v>
      </c>
      <c r="D230" s="177" t="s">
        <v>331</v>
      </c>
      <c r="E230" s="178" t="s">
        <v>972</v>
      </c>
      <c r="F230" s="179" t="s">
        <v>973</v>
      </c>
      <c r="G230" s="180" t="s">
        <v>491</v>
      </c>
      <c r="H230" s="181">
        <v>56.414000000000001</v>
      </c>
      <c r="I230" s="182"/>
      <c r="J230" s="183">
        <f>ROUND(I230*H230,2)</f>
        <v>0</v>
      </c>
      <c r="K230" s="179" t="s">
        <v>335</v>
      </c>
      <c r="L230" s="42"/>
      <c r="M230" s="184" t="s">
        <v>3</v>
      </c>
      <c r="N230" s="185" t="s">
        <v>40</v>
      </c>
      <c r="O230" s="75"/>
      <c r="P230" s="186">
        <f>O230*H230</f>
        <v>0</v>
      </c>
      <c r="Q230" s="186">
        <v>0</v>
      </c>
      <c r="R230" s="186">
        <f>Q230*H230</f>
        <v>0</v>
      </c>
      <c r="S230" s="186">
        <v>0</v>
      </c>
      <c r="T230" s="187">
        <f>S230*H230</f>
        <v>0</v>
      </c>
      <c r="U230" s="41"/>
      <c r="V230" s="41"/>
      <c r="W230" s="41"/>
      <c r="X230" s="41"/>
      <c r="Y230" s="41"/>
      <c r="Z230" s="41"/>
      <c r="AA230" s="41"/>
      <c r="AB230" s="41"/>
      <c r="AC230" s="41"/>
      <c r="AD230" s="41"/>
      <c r="AE230" s="41"/>
      <c r="AR230" s="188" t="s">
        <v>113</v>
      </c>
      <c r="AT230" s="188" t="s">
        <v>331</v>
      </c>
      <c r="AU230" s="188" t="s">
        <v>87</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2678</v>
      </c>
    </row>
    <row r="231" s="2" customFormat="1">
      <c r="A231" s="41"/>
      <c r="B231" s="42"/>
      <c r="C231" s="41"/>
      <c r="D231" s="190" t="s">
        <v>338</v>
      </c>
      <c r="E231" s="41"/>
      <c r="F231" s="191" t="s">
        <v>975</v>
      </c>
      <c r="G231" s="41"/>
      <c r="H231" s="41"/>
      <c r="I231" s="192"/>
      <c r="J231" s="41"/>
      <c r="K231" s="41"/>
      <c r="L231" s="42"/>
      <c r="M231" s="193"/>
      <c r="N231" s="194"/>
      <c r="O231" s="75"/>
      <c r="P231" s="75"/>
      <c r="Q231" s="75"/>
      <c r="R231" s="75"/>
      <c r="S231" s="75"/>
      <c r="T231" s="76"/>
      <c r="U231" s="41"/>
      <c r="V231" s="41"/>
      <c r="W231" s="41"/>
      <c r="X231" s="41"/>
      <c r="Y231" s="41"/>
      <c r="Z231" s="41"/>
      <c r="AA231" s="41"/>
      <c r="AB231" s="41"/>
      <c r="AC231" s="41"/>
      <c r="AD231" s="41"/>
      <c r="AE231" s="41"/>
      <c r="AT231" s="22" t="s">
        <v>338</v>
      </c>
      <c r="AU231" s="22" t="s">
        <v>87</v>
      </c>
    </row>
    <row r="232" s="15" customFormat="1">
      <c r="A232" s="15"/>
      <c r="B232" s="217"/>
      <c r="C232" s="15"/>
      <c r="D232" s="195" t="s">
        <v>442</v>
      </c>
      <c r="E232" s="218" t="s">
        <v>3</v>
      </c>
      <c r="F232" s="219" t="s">
        <v>2679</v>
      </c>
      <c r="G232" s="15"/>
      <c r="H232" s="218" t="s">
        <v>3</v>
      </c>
      <c r="I232" s="220"/>
      <c r="J232" s="15"/>
      <c r="K232" s="15"/>
      <c r="L232" s="217"/>
      <c r="M232" s="221"/>
      <c r="N232" s="222"/>
      <c r="O232" s="222"/>
      <c r="P232" s="222"/>
      <c r="Q232" s="222"/>
      <c r="R232" s="222"/>
      <c r="S232" s="222"/>
      <c r="T232" s="223"/>
      <c r="U232" s="15"/>
      <c r="V232" s="15"/>
      <c r="W232" s="15"/>
      <c r="X232" s="15"/>
      <c r="Y232" s="15"/>
      <c r="Z232" s="15"/>
      <c r="AA232" s="15"/>
      <c r="AB232" s="15"/>
      <c r="AC232" s="15"/>
      <c r="AD232" s="15"/>
      <c r="AE232" s="15"/>
      <c r="AT232" s="218" t="s">
        <v>442</v>
      </c>
      <c r="AU232" s="218" t="s">
        <v>87</v>
      </c>
      <c r="AV232" s="15" t="s">
        <v>76</v>
      </c>
      <c r="AW232" s="15" t="s">
        <v>31</v>
      </c>
      <c r="AX232" s="15" t="s">
        <v>69</v>
      </c>
      <c r="AY232" s="218" t="s">
        <v>328</v>
      </c>
    </row>
    <row r="233" s="15" customFormat="1">
      <c r="A233" s="15"/>
      <c r="B233" s="217"/>
      <c r="C233" s="15"/>
      <c r="D233" s="195" t="s">
        <v>442</v>
      </c>
      <c r="E233" s="218" t="s">
        <v>3</v>
      </c>
      <c r="F233" s="219" t="s">
        <v>2680</v>
      </c>
      <c r="G233" s="15"/>
      <c r="H233" s="218" t="s">
        <v>3</v>
      </c>
      <c r="I233" s="220"/>
      <c r="J233" s="15"/>
      <c r="K233" s="15"/>
      <c r="L233" s="217"/>
      <c r="M233" s="221"/>
      <c r="N233" s="222"/>
      <c r="O233" s="222"/>
      <c r="P233" s="222"/>
      <c r="Q233" s="222"/>
      <c r="R233" s="222"/>
      <c r="S233" s="222"/>
      <c r="T233" s="223"/>
      <c r="U233" s="15"/>
      <c r="V233" s="15"/>
      <c r="W233" s="15"/>
      <c r="X233" s="15"/>
      <c r="Y233" s="15"/>
      <c r="Z233" s="15"/>
      <c r="AA233" s="15"/>
      <c r="AB233" s="15"/>
      <c r="AC233" s="15"/>
      <c r="AD233" s="15"/>
      <c r="AE233" s="15"/>
      <c r="AT233" s="218" t="s">
        <v>442</v>
      </c>
      <c r="AU233" s="218" t="s">
        <v>87</v>
      </c>
      <c r="AV233" s="15" t="s">
        <v>76</v>
      </c>
      <c r="AW233" s="15" t="s">
        <v>31</v>
      </c>
      <c r="AX233" s="15" t="s">
        <v>69</v>
      </c>
      <c r="AY233" s="218" t="s">
        <v>328</v>
      </c>
    </row>
    <row r="234" s="13" customFormat="1">
      <c r="A234" s="13"/>
      <c r="B234" s="201"/>
      <c r="C234" s="13"/>
      <c r="D234" s="195" t="s">
        <v>442</v>
      </c>
      <c r="E234" s="202" t="s">
        <v>3</v>
      </c>
      <c r="F234" s="203" t="s">
        <v>2681</v>
      </c>
      <c r="G234" s="13"/>
      <c r="H234" s="204">
        <v>122.217</v>
      </c>
      <c r="I234" s="205"/>
      <c r="J234" s="13"/>
      <c r="K234" s="13"/>
      <c r="L234" s="201"/>
      <c r="M234" s="206"/>
      <c r="N234" s="207"/>
      <c r="O234" s="207"/>
      <c r="P234" s="207"/>
      <c r="Q234" s="207"/>
      <c r="R234" s="207"/>
      <c r="S234" s="207"/>
      <c r="T234" s="208"/>
      <c r="U234" s="13"/>
      <c r="V234" s="13"/>
      <c r="W234" s="13"/>
      <c r="X234" s="13"/>
      <c r="Y234" s="13"/>
      <c r="Z234" s="13"/>
      <c r="AA234" s="13"/>
      <c r="AB234" s="13"/>
      <c r="AC234" s="13"/>
      <c r="AD234" s="13"/>
      <c r="AE234" s="13"/>
      <c r="AT234" s="202" t="s">
        <v>442</v>
      </c>
      <c r="AU234" s="202" t="s">
        <v>87</v>
      </c>
      <c r="AV234" s="13" t="s">
        <v>79</v>
      </c>
      <c r="AW234" s="13" t="s">
        <v>31</v>
      </c>
      <c r="AX234" s="13" t="s">
        <v>69</v>
      </c>
      <c r="AY234" s="202" t="s">
        <v>328</v>
      </c>
    </row>
    <row r="235" s="13" customFormat="1">
      <c r="A235" s="13"/>
      <c r="B235" s="201"/>
      <c r="C235" s="13"/>
      <c r="D235" s="195" t="s">
        <v>442</v>
      </c>
      <c r="E235" s="202" t="s">
        <v>3</v>
      </c>
      <c r="F235" s="203" t="s">
        <v>2682</v>
      </c>
      <c r="G235" s="13"/>
      <c r="H235" s="204">
        <v>-65.802999999999997</v>
      </c>
      <c r="I235" s="205"/>
      <c r="J235" s="13"/>
      <c r="K235" s="13"/>
      <c r="L235" s="201"/>
      <c r="M235" s="206"/>
      <c r="N235" s="207"/>
      <c r="O235" s="207"/>
      <c r="P235" s="207"/>
      <c r="Q235" s="207"/>
      <c r="R235" s="207"/>
      <c r="S235" s="207"/>
      <c r="T235" s="208"/>
      <c r="U235" s="13"/>
      <c r="V235" s="13"/>
      <c r="W235" s="13"/>
      <c r="X235" s="13"/>
      <c r="Y235" s="13"/>
      <c r="Z235" s="13"/>
      <c r="AA235" s="13"/>
      <c r="AB235" s="13"/>
      <c r="AC235" s="13"/>
      <c r="AD235" s="13"/>
      <c r="AE235" s="13"/>
      <c r="AT235" s="202" t="s">
        <v>442</v>
      </c>
      <c r="AU235" s="202" t="s">
        <v>87</v>
      </c>
      <c r="AV235" s="13" t="s">
        <v>79</v>
      </c>
      <c r="AW235" s="13" t="s">
        <v>31</v>
      </c>
      <c r="AX235" s="13" t="s">
        <v>69</v>
      </c>
      <c r="AY235" s="202" t="s">
        <v>328</v>
      </c>
    </row>
    <row r="236" s="14" customFormat="1">
      <c r="A236" s="14"/>
      <c r="B236" s="209"/>
      <c r="C236" s="14"/>
      <c r="D236" s="195" t="s">
        <v>442</v>
      </c>
      <c r="E236" s="210" t="s">
        <v>3</v>
      </c>
      <c r="F236" s="211" t="s">
        <v>452</v>
      </c>
      <c r="G236" s="14"/>
      <c r="H236" s="212">
        <v>56.414000000000001</v>
      </c>
      <c r="I236" s="213"/>
      <c r="J236" s="14"/>
      <c r="K236" s="14"/>
      <c r="L236" s="209"/>
      <c r="M236" s="214"/>
      <c r="N236" s="215"/>
      <c r="O236" s="215"/>
      <c r="P236" s="215"/>
      <c r="Q236" s="215"/>
      <c r="R236" s="215"/>
      <c r="S236" s="215"/>
      <c r="T236" s="216"/>
      <c r="U236" s="14"/>
      <c r="V236" s="14"/>
      <c r="W236" s="14"/>
      <c r="X236" s="14"/>
      <c r="Y236" s="14"/>
      <c r="Z236" s="14"/>
      <c r="AA236" s="14"/>
      <c r="AB236" s="14"/>
      <c r="AC236" s="14"/>
      <c r="AD236" s="14"/>
      <c r="AE236" s="14"/>
      <c r="AT236" s="210" t="s">
        <v>442</v>
      </c>
      <c r="AU236" s="210" t="s">
        <v>87</v>
      </c>
      <c r="AV236" s="14" t="s">
        <v>113</v>
      </c>
      <c r="AW236" s="14" t="s">
        <v>31</v>
      </c>
      <c r="AX236" s="14" t="s">
        <v>76</v>
      </c>
      <c r="AY236" s="210" t="s">
        <v>328</v>
      </c>
    </row>
    <row r="237" s="2" customFormat="1" ht="66.75" customHeight="1">
      <c r="A237" s="41"/>
      <c r="B237" s="176"/>
      <c r="C237" s="177" t="s">
        <v>235</v>
      </c>
      <c r="D237" s="177" t="s">
        <v>331</v>
      </c>
      <c r="E237" s="178" t="s">
        <v>2683</v>
      </c>
      <c r="F237" s="179" t="s">
        <v>2684</v>
      </c>
      <c r="G237" s="180" t="s">
        <v>491</v>
      </c>
      <c r="H237" s="181">
        <v>282.06999999999999</v>
      </c>
      <c r="I237" s="182"/>
      <c r="J237" s="183">
        <f>ROUND(I237*H237,2)</f>
        <v>0</v>
      </c>
      <c r="K237" s="179" t="s">
        <v>335</v>
      </c>
      <c r="L237" s="42"/>
      <c r="M237" s="184" t="s">
        <v>3</v>
      </c>
      <c r="N237" s="185" t="s">
        <v>40</v>
      </c>
      <c r="O237" s="75"/>
      <c r="P237" s="186">
        <f>O237*H237</f>
        <v>0</v>
      </c>
      <c r="Q237" s="186">
        <v>0</v>
      </c>
      <c r="R237" s="186">
        <f>Q237*H237</f>
        <v>0</v>
      </c>
      <c r="S237" s="186">
        <v>0</v>
      </c>
      <c r="T237" s="187">
        <f>S237*H237</f>
        <v>0</v>
      </c>
      <c r="U237" s="41"/>
      <c r="V237" s="41"/>
      <c r="W237" s="41"/>
      <c r="X237" s="41"/>
      <c r="Y237" s="41"/>
      <c r="Z237" s="41"/>
      <c r="AA237" s="41"/>
      <c r="AB237" s="41"/>
      <c r="AC237" s="41"/>
      <c r="AD237" s="41"/>
      <c r="AE237" s="41"/>
      <c r="AR237" s="188" t="s">
        <v>113</v>
      </c>
      <c r="AT237" s="188" t="s">
        <v>331</v>
      </c>
      <c r="AU237" s="188" t="s">
        <v>87</v>
      </c>
      <c r="AY237" s="22" t="s">
        <v>328</v>
      </c>
      <c r="BE237" s="189">
        <f>IF(N237="základní",J237,0)</f>
        <v>0</v>
      </c>
      <c r="BF237" s="189">
        <f>IF(N237="snížená",J237,0)</f>
        <v>0</v>
      </c>
      <c r="BG237" s="189">
        <f>IF(N237="zákl. přenesená",J237,0)</f>
        <v>0</v>
      </c>
      <c r="BH237" s="189">
        <f>IF(N237="sníž. přenesená",J237,0)</f>
        <v>0</v>
      </c>
      <c r="BI237" s="189">
        <f>IF(N237="nulová",J237,0)</f>
        <v>0</v>
      </c>
      <c r="BJ237" s="22" t="s">
        <v>76</v>
      </c>
      <c r="BK237" s="189">
        <f>ROUND(I237*H237,2)</f>
        <v>0</v>
      </c>
      <c r="BL237" s="22" t="s">
        <v>113</v>
      </c>
      <c r="BM237" s="188" t="s">
        <v>2685</v>
      </c>
    </row>
    <row r="238" s="2" customFormat="1">
      <c r="A238" s="41"/>
      <c r="B238" s="42"/>
      <c r="C238" s="41"/>
      <c r="D238" s="190" t="s">
        <v>338</v>
      </c>
      <c r="E238" s="41"/>
      <c r="F238" s="191" t="s">
        <v>2686</v>
      </c>
      <c r="G238" s="41"/>
      <c r="H238" s="41"/>
      <c r="I238" s="192"/>
      <c r="J238" s="41"/>
      <c r="K238" s="41"/>
      <c r="L238" s="42"/>
      <c r="M238" s="193"/>
      <c r="N238" s="194"/>
      <c r="O238" s="75"/>
      <c r="P238" s="75"/>
      <c r="Q238" s="75"/>
      <c r="R238" s="75"/>
      <c r="S238" s="75"/>
      <c r="T238" s="76"/>
      <c r="U238" s="41"/>
      <c r="V238" s="41"/>
      <c r="W238" s="41"/>
      <c r="X238" s="41"/>
      <c r="Y238" s="41"/>
      <c r="Z238" s="41"/>
      <c r="AA238" s="41"/>
      <c r="AB238" s="41"/>
      <c r="AC238" s="41"/>
      <c r="AD238" s="41"/>
      <c r="AE238" s="41"/>
      <c r="AT238" s="22" t="s">
        <v>338</v>
      </c>
      <c r="AU238" s="22" t="s">
        <v>87</v>
      </c>
    </row>
    <row r="239" s="2" customFormat="1">
      <c r="A239" s="41"/>
      <c r="B239" s="42"/>
      <c r="C239" s="41"/>
      <c r="D239" s="195" t="s">
        <v>340</v>
      </c>
      <c r="E239" s="41"/>
      <c r="F239" s="196" t="s">
        <v>2687</v>
      </c>
      <c r="G239" s="41"/>
      <c r="H239" s="41"/>
      <c r="I239" s="192"/>
      <c r="J239" s="41"/>
      <c r="K239" s="41"/>
      <c r="L239" s="42"/>
      <c r="M239" s="193"/>
      <c r="N239" s="194"/>
      <c r="O239" s="75"/>
      <c r="P239" s="75"/>
      <c r="Q239" s="75"/>
      <c r="R239" s="75"/>
      <c r="S239" s="75"/>
      <c r="T239" s="76"/>
      <c r="U239" s="41"/>
      <c r="V239" s="41"/>
      <c r="W239" s="41"/>
      <c r="X239" s="41"/>
      <c r="Y239" s="41"/>
      <c r="Z239" s="41"/>
      <c r="AA239" s="41"/>
      <c r="AB239" s="41"/>
      <c r="AC239" s="41"/>
      <c r="AD239" s="41"/>
      <c r="AE239" s="41"/>
      <c r="AT239" s="22" t="s">
        <v>340</v>
      </c>
      <c r="AU239" s="22" t="s">
        <v>87</v>
      </c>
    </row>
    <row r="240" s="13" customFormat="1">
      <c r="A240" s="13"/>
      <c r="B240" s="201"/>
      <c r="C240" s="13"/>
      <c r="D240" s="195" t="s">
        <v>442</v>
      </c>
      <c r="E240" s="13"/>
      <c r="F240" s="203" t="s">
        <v>2688</v>
      </c>
      <c r="G240" s="13"/>
      <c r="H240" s="204">
        <v>282.06999999999999</v>
      </c>
      <c r="I240" s="205"/>
      <c r="J240" s="13"/>
      <c r="K240" s="13"/>
      <c r="L240" s="201"/>
      <c r="M240" s="206"/>
      <c r="N240" s="207"/>
      <c r="O240" s="207"/>
      <c r="P240" s="207"/>
      <c r="Q240" s="207"/>
      <c r="R240" s="207"/>
      <c r="S240" s="207"/>
      <c r="T240" s="208"/>
      <c r="U240" s="13"/>
      <c r="V240" s="13"/>
      <c r="W240" s="13"/>
      <c r="X240" s="13"/>
      <c r="Y240" s="13"/>
      <c r="Z240" s="13"/>
      <c r="AA240" s="13"/>
      <c r="AB240" s="13"/>
      <c r="AC240" s="13"/>
      <c r="AD240" s="13"/>
      <c r="AE240" s="13"/>
      <c r="AT240" s="202" t="s">
        <v>442</v>
      </c>
      <c r="AU240" s="202" t="s">
        <v>87</v>
      </c>
      <c r="AV240" s="13" t="s">
        <v>79</v>
      </c>
      <c r="AW240" s="13" t="s">
        <v>4</v>
      </c>
      <c r="AX240" s="13" t="s">
        <v>76</v>
      </c>
      <c r="AY240" s="202" t="s">
        <v>328</v>
      </c>
    </row>
    <row r="241" s="2" customFormat="1" ht="44.25" customHeight="1">
      <c r="A241" s="41"/>
      <c r="B241" s="176"/>
      <c r="C241" s="177" t="s">
        <v>239</v>
      </c>
      <c r="D241" s="177" t="s">
        <v>331</v>
      </c>
      <c r="E241" s="178" t="s">
        <v>2689</v>
      </c>
      <c r="F241" s="179" t="s">
        <v>924</v>
      </c>
      <c r="G241" s="180" t="s">
        <v>585</v>
      </c>
      <c r="H241" s="181">
        <v>101.545</v>
      </c>
      <c r="I241" s="182"/>
      <c r="J241" s="183">
        <f>ROUND(I241*H241,2)</f>
        <v>0</v>
      </c>
      <c r="K241" s="179" t="s">
        <v>335</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113</v>
      </c>
      <c r="AT241" s="188" t="s">
        <v>331</v>
      </c>
      <c r="AU241" s="188" t="s">
        <v>87</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2690</v>
      </c>
    </row>
    <row r="242" s="2" customFormat="1">
      <c r="A242" s="41"/>
      <c r="B242" s="42"/>
      <c r="C242" s="41"/>
      <c r="D242" s="190" t="s">
        <v>338</v>
      </c>
      <c r="E242" s="41"/>
      <c r="F242" s="191" t="s">
        <v>2691</v>
      </c>
      <c r="G242" s="41"/>
      <c r="H242" s="41"/>
      <c r="I242" s="192"/>
      <c r="J242" s="41"/>
      <c r="K242" s="41"/>
      <c r="L242" s="42"/>
      <c r="M242" s="193"/>
      <c r="N242" s="194"/>
      <c r="O242" s="75"/>
      <c r="P242" s="75"/>
      <c r="Q242" s="75"/>
      <c r="R242" s="75"/>
      <c r="S242" s="75"/>
      <c r="T242" s="76"/>
      <c r="U242" s="41"/>
      <c r="V242" s="41"/>
      <c r="W242" s="41"/>
      <c r="X242" s="41"/>
      <c r="Y242" s="41"/>
      <c r="Z242" s="41"/>
      <c r="AA242" s="41"/>
      <c r="AB242" s="41"/>
      <c r="AC242" s="41"/>
      <c r="AD242" s="41"/>
      <c r="AE242" s="41"/>
      <c r="AT242" s="22" t="s">
        <v>338</v>
      </c>
      <c r="AU242" s="22" t="s">
        <v>87</v>
      </c>
    </row>
    <row r="243" s="2" customFormat="1">
      <c r="A243" s="41"/>
      <c r="B243" s="42"/>
      <c r="C243" s="41"/>
      <c r="D243" s="195" t="s">
        <v>340</v>
      </c>
      <c r="E243" s="41"/>
      <c r="F243" s="196" t="s">
        <v>2692</v>
      </c>
      <c r="G243" s="41"/>
      <c r="H243" s="41"/>
      <c r="I243" s="192"/>
      <c r="J243" s="41"/>
      <c r="K243" s="41"/>
      <c r="L243" s="42"/>
      <c r="M243" s="193"/>
      <c r="N243" s="194"/>
      <c r="O243" s="75"/>
      <c r="P243" s="75"/>
      <c r="Q243" s="75"/>
      <c r="R243" s="75"/>
      <c r="S243" s="75"/>
      <c r="T243" s="76"/>
      <c r="U243" s="41"/>
      <c r="V243" s="41"/>
      <c r="W243" s="41"/>
      <c r="X243" s="41"/>
      <c r="Y243" s="41"/>
      <c r="Z243" s="41"/>
      <c r="AA243" s="41"/>
      <c r="AB243" s="41"/>
      <c r="AC243" s="41"/>
      <c r="AD243" s="41"/>
      <c r="AE243" s="41"/>
      <c r="AT243" s="22" t="s">
        <v>340</v>
      </c>
      <c r="AU243" s="22" t="s">
        <v>87</v>
      </c>
    </row>
    <row r="244" s="13" customFormat="1">
      <c r="A244" s="13"/>
      <c r="B244" s="201"/>
      <c r="C244" s="13"/>
      <c r="D244" s="195" t="s">
        <v>442</v>
      </c>
      <c r="E244" s="13"/>
      <c r="F244" s="203" t="s">
        <v>2693</v>
      </c>
      <c r="G244" s="13"/>
      <c r="H244" s="204">
        <v>101.545</v>
      </c>
      <c r="I244" s="205"/>
      <c r="J244" s="13"/>
      <c r="K244" s="13"/>
      <c r="L244" s="201"/>
      <c r="M244" s="206"/>
      <c r="N244" s="207"/>
      <c r="O244" s="207"/>
      <c r="P244" s="207"/>
      <c r="Q244" s="207"/>
      <c r="R244" s="207"/>
      <c r="S244" s="207"/>
      <c r="T244" s="208"/>
      <c r="U244" s="13"/>
      <c r="V244" s="13"/>
      <c r="W244" s="13"/>
      <c r="X244" s="13"/>
      <c r="Y244" s="13"/>
      <c r="Z244" s="13"/>
      <c r="AA244" s="13"/>
      <c r="AB244" s="13"/>
      <c r="AC244" s="13"/>
      <c r="AD244" s="13"/>
      <c r="AE244" s="13"/>
      <c r="AT244" s="202" t="s">
        <v>442</v>
      </c>
      <c r="AU244" s="202" t="s">
        <v>87</v>
      </c>
      <c r="AV244" s="13" t="s">
        <v>79</v>
      </c>
      <c r="AW244" s="13" t="s">
        <v>4</v>
      </c>
      <c r="AX244" s="13" t="s">
        <v>76</v>
      </c>
      <c r="AY244" s="202" t="s">
        <v>328</v>
      </c>
    </row>
    <row r="245" s="12" customFormat="1" ht="22.8" customHeight="1">
      <c r="A245" s="12"/>
      <c r="B245" s="163"/>
      <c r="C245" s="12"/>
      <c r="D245" s="164" t="s">
        <v>68</v>
      </c>
      <c r="E245" s="174" t="s">
        <v>79</v>
      </c>
      <c r="F245" s="174" t="s">
        <v>525</v>
      </c>
      <c r="G245" s="12"/>
      <c r="H245" s="12"/>
      <c r="I245" s="166"/>
      <c r="J245" s="175">
        <f>BK245</f>
        <v>0</v>
      </c>
      <c r="K245" s="12"/>
      <c r="L245" s="163"/>
      <c r="M245" s="168"/>
      <c r="N245" s="169"/>
      <c r="O245" s="169"/>
      <c r="P245" s="170">
        <f>P246+P258+P280+P316+P330+P335+P363</f>
        <v>0</v>
      </c>
      <c r="Q245" s="169"/>
      <c r="R245" s="170">
        <f>R246+R258+R280+R316+R330+R335+R363</f>
        <v>145.27213722836959</v>
      </c>
      <c r="S245" s="169"/>
      <c r="T245" s="171">
        <f>T246+T258+T280+T316+T330+T335+T363</f>
        <v>0</v>
      </c>
      <c r="U245" s="12"/>
      <c r="V245" s="12"/>
      <c r="W245" s="12"/>
      <c r="X245" s="12"/>
      <c r="Y245" s="12"/>
      <c r="Z245" s="12"/>
      <c r="AA245" s="12"/>
      <c r="AB245" s="12"/>
      <c r="AC245" s="12"/>
      <c r="AD245" s="12"/>
      <c r="AE245" s="12"/>
      <c r="AR245" s="164" t="s">
        <v>76</v>
      </c>
      <c r="AT245" s="172" t="s">
        <v>68</v>
      </c>
      <c r="AU245" s="172" t="s">
        <v>76</v>
      </c>
      <c r="AY245" s="164" t="s">
        <v>328</v>
      </c>
      <c r="BK245" s="173">
        <f>BK246+BK258+BK280+BK316+BK330+BK335+BK363</f>
        <v>0</v>
      </c>
    </row>
    <row r="246" s="12" customFormat="1" ht="20.88" customHeight="1">
      <c r="A246" s="12"/>
      <c r="B246" s="163"/>
      <c r="C246" s="12"/>
      <c r="D246" s="164" t="s">
        <v>68</v>
      </c>
      <c r="E246" s="174" t="s">
        <v>2694</v>
      </c>
      <c r="F246" s="174" t="s">
        <v>2695</v>
      </c>
      <c r="G246" s="12"/>
      <c r="H246" s="12"/>
      <c r="I246" s="166"/>
      <c r="J246" s="175">
        <f>BK246</f>
        <v>0</v>
      </c>
      <c r="K246" s="12"/>
      <c r="L246" s="163"/>
      <c r="M246" s="168"/>
      <c r="N246" s="169"/>
      <c r="O246" s="169"/>
      <c r="P246" s="170">
        <f>SUM(P247:P257)</f>
        <v>0</v>
      </c>
      <c r="Q246" s="169"/>
      <c r="R246" s="170">
        <f>SUM(R247:R257)</f>
        <v>36.881808225</v>
      </c>
      <c r="S246" s="169"/>
      <c r="T246" s="171">
        <f>SUM(T247:T257)</f>
        <v>0</v>
      </c>
      <c r="U246" s="12"/>
      <c r="V246" s="12"/>
      <c r="W246" s="12"/>
      <c r="X246" s="12"/>
      <c r="Y246" s="12"/>
      <c r="Z246" s="12"/>
      <c r="AA246" s="12"/>
      <c r="AB246" s="12"/>
      <c r="AC246" s="12"/>
      <c r="AD246" s="12"/>
      <c r="AE246" s="12"/>
      <c r="AR246" s="164" t="s">
        <v>76</v>
      </c>
      <c r="AT246" s="172" t="s">
        <v>68</v>
      </c>
      <c r="AU246" s="172" t="s">
        <v>79</v>
      </c>
      <c r="AY246" s="164" t="s">
        <v>328</v>
      </c>
      <c r="BK246" s="173">
        <f>SUM(BK247:BK257)</f>
        <v>0</v>
      </c>
    </row>
    <row r="247" s="2" customFormat="1" ht="37.8" customHeight="1">
      <c r="A247" s="41"/>
      <c r="B247" s="176"/>
      <c r="C247" s="177" t="s">
        <v>9</v>
      </c>
      <c r="D247" s="177" t="s">
        <v>331</v>
      </c>
      <c r="E247" s="178" t="s">
        <v>2696</v>
      </c>
      <c r="F247" s="179" t="s">
        <v>2697</v>
      </c>
      <c r="G247" s="180" t="s">
        <v>491</v>
      </c>
      <c r="H247" s="181">
        <v>17.050999999999998</v>
      </c>
      <c r="I247" s="182"/>
      <c r="J247" s="183">
        <f>ROUND(I247*H247,2)</f>
        <v>0</v>
      </c>
      <c r="K247" s="179" t="s">
        <v>335</v>
      </c>
      <c r="L247" s="42"/>
      <c r="M247" s="184" t="s">
        <v>3</v>
      </c>
      <c r="N247" s="185" t="s">
        <v>40</v>
      </c>
      <c r="O247" s="75"/>
      <c r="P247" s="186">
        <f>O247*H247</f>
        <v>0</v>
      </c>
      <c r="Q247" s="186">
        <v>2.1600000000000001</v>
      </c>
      <c r="R247" s="186">
        <f>Q247*H247</f>
        <v>36.830159999999999</v>
      </c>
      <c r="S247" s="186">
        <v>0</v>
      </c>
      <c r="T247" s="187">
        <f>S247*H247</f>
        <v>0</v>
      </c>
      <c r="U247" s="41"/>
      <c r="V247" s="41"/>
      <c r="W247" s="41"/>
      <c r="X247" s="41"/>
      <c r="Y247" s="41"/>
      <c r="Z247" s="41"/>
      <c r="AA247" s="41"/>
      <c r="AB247" s="41"/>
      <c r="AC247" s="41"/>
      <c r="AD247" s="41"/>
      <c r="AE247" s="41"/>
      <c r="AR247" s="188" t="s">
        <v>113</v>
      </c>
      <c r="AT247" s="188" t="s">
        <v>331</v>
      </c>
      <c r="AU247" s="188" t="s">
        <v>87</v>
      </c>
      <c r="AY247" s="22" t="s">
        <v>328</v>
      </c>
      <c r="BE247" s="189">
        <f>IF(N247="základní",J247,0)</f>
        <v>0</v>
      </c>
      <c r="BF247" s="189">
        <f>IF(N247="snížená",J247,0)</f>
        <v>0</v>
      </c>
      <c r="BG247" s="189">
        <f>IF(N247="zákl. přenesená",J247,0)</f>
        <v>0</v>
      </c>
      <c r="BH247" s="189">
        <f>IF(N247="sníž. přenesená",J247,0)</f>
        <v>0</v>
      </c>
      <c r="BI247" s="189">
        <f>IF(N247="nulová",J247,0)</f>
        <v>0</v>
      </c>
      <c r="BJ247" s="22" t="s">
        <v>76</v>
      </c>
      <c r="BK247" s="189">
        <f>ROUND(I247*H247,2)</f>
        <v>0</v>
      </c>
      <c r="BL247" s="22" t="s">
        <v>113</v>
      </c>
      <c r="BM247" s="188" t="s">
        <v>2698</v>
      </c>
    </row>
    <row r="248" s="2" customFormat="1">
      <c r="A248" s="41"/>
      <c r="B248" s="42"/>
      <c r="C248" s="41"/>
      <c r="D248" s="190" t="s">
        <v>338</v>
      </c>
      <c r="E248" s="41"/>
      <c r="F248" s="191" t="s">
        <v>2699</v>
      </c>
      <c r="G248" s="41"/>
      <c r="H248" s="41"/>
      <c r="I248" s="192"/>
      <c r="J248" s="41"/>
      <c r="K248" s="41"/>
      <c r="L248" s="42"/>
      <c r="M248" s="193"/>
      <c r="N248" s="194"/>
      <c r="O248" s="75"/>
      <c r="P248" s="75"/>
      <c r="Q248" s="75"/>
      <c r="R248" s="75"/>
      <c r="S248" s="75"/>
      <c r="T248" s="76"/>
      <c r="U248" s="41"/>
      <c r="V248" s="41"/>
      <c r="W248" s="41"/>
      <c r="X248" s="41"/>
      <c r="Y248" s="41"/>
      <c r="Z248" s="41"/>
      <c r="AA248" s="41"/>
      <c r="AB248" s="41"/>
      <c r="AC248" s="41"/>
      <c r="AD248" s="41"/>
      <c r="AE248" s="41"/>
      <c r="AT248" s="22" t="s">
        <v>338</v>
      </c>
      <c r="AU248" s="22" t="s">
        <v>87</v>
      </c>
    </row>
    <row r="249" s="15" customFormat="1">
      <c r="A249" s="15"/>
      <c r="B249" s="217"/>
      <c r="C249" s="15"/>
      <c r="D249" s="195" t="s">
        <v>442</v>
      </c>
      <c r="E249" s="218" t="s">
        <v>3</v>
      </c>
      <c r="F249" s="219" t="s">
        <v>2700</v>
      </c>
      <c r="G249" s="15"/>
      <c r="H249" s="218" t="s">
        <v>3</v>
      </c>
      <c r="I249" s="220"/>
      <c r="J249" s="15"/>
      <c r="K249" s="15"/>
      <c r="L249" s="217"/>
      <c r="M249" s="221"/>
      <c r="N249" s="222"/>
      <c r="O249" s="222"/>
      <c r="P249" s="222"/>
      <c r="Q249" s="222"/>
      <c r="R249" s="222"/>
      <c r="S249" s="222"/>
      <c r="T249" s="223"/>
      <c r="U249" s="15"/>
      <c r="V249" s="15"/>
      <c r="W249" s="15"/>
      <c r="X249" s="15"/>
      <c r="Y249" s="15"/>
      <c r="Z249" s="15"/>
      <c r="AA249" s="15"/>
      <c r="AB249" s="15"/>
      <c r="AC249" s="15"/>
      <c r="AD249" s="15"/>
      <c r="AE249" s="15"/>
      <c r="AT249" s="218" t="s">
        <v>442</v>
      </c>
      <c r="AU249" s="218" t="s">
        <v>87</v>
      </c>
      <c r="AV249" s="15" t="s">
        <v>76</v>
      </c>
      <c r="AW249" s="15" t="s">
        <v>31</v>
      </c>
      <c r="AX249" s="15" t="s">
        <v>69</v>
      </c>
      <c r="AY249" s="218" t="s">
        <v>328</v>
      </c>
    </row>
    <row r="250" s="13" customFormat="1">
      <c r="A250" s="13"/>
      <c r="B250" s="201"/>
      <c r="C250" s="13"/>
      <c r="D250" s="195" t="s">
        <v>442</v>
      </c>
      <c r="E250" s="202" t="s">
        <v>3</v>
      </c>
      <c r="F250" s="203" t="s">
        <v>2701</v>
      </c>
      <c r="G250" s="13"/>
      <c r="H250" s="204">
        <v>17.050999999999998</v>
      </c>
      <c r="I250" s="205"/>
      <c r="J250" s="13"/>
      <c r="K250" s="13"/>
      <c r="L250" s="201"/>
      <c r="M250" s="206"/>
      <c r="N250" s="207"/>
      <c r="O250" s="207"/>
      <c r="P250" s="207"/>
      <c r="Q250" s="207"/>
      <c r="R250" s="207"/>
      <c r="S250" s="207"/>
      <c r="T250" s="208"/>
      <c r="U250" s="13"/>
      <c r="V250" s="13"/>
      <c r="W250" s="13"/>
      <c r="X250" s="13"/>
      <c r="Y250" s="13"/>
      <c r="Z250" s="13"/>
      <c r="AA250" s="13"/>
      <c r="AB250" s="13"/>
      <c r="AC250" s="13"/>
      <c r="AD250" s="13"/>
      <c r="AE250" s="13"/>
      <c r="AT250" s="202" t="s">
        <v>442</v>
      </c>
      <c r="AU250" s="202" t="s">
        <v>87</v>
      </c>
      <c r="AV250" s="13" t="s">
        <v>79</v>
      </c>
      <c r="AW250" s="13" t="s">
        <v>31</v>
      </c>
      <c r="AX250" s="13" t="s">
        <v>69</v>
      </c>
      <c r="AY250" s="202" t="s">
        <v>328</v>
      </c>
    </row>
    <row r="251" s="14" customFormat="1">
      <c r="A251" s="14"/>
      <c r="B251" s="209"/>
      <c r="C251" s="14"/>
      <c r="D251" s="195" t="s">
        <v>442</v>
      </c>
      <c r="E251" s="210" t="s">
        <v>3</v>
      </c>
      <c r="F251" s="211" t="s">
        <v>452</v>
      </c>
      <c r="G251" s="14"/>
      <c r="H251" s="212">
        <v>17.050999999999998</v>
      </c>
      <c r="I251" s="213"/>
      <c r="J251" s="14"/>
      <c r="K251" s="14"/>
      <c r="L251" s="209"/>
      <c r="M251" s="214"/>
      <c r="N251" s="215"/>
      <c r="O251" s="215"/>
      <c r="P251" s="215"/>
      <c r="Q251" s="215"/>
      <c r="R251" s="215"/>
      <c r="S251" s="215"/>
      <c r="T251" s="216"/>
      <c r="U251" s="14"/>
      <c r="V251" s="14"/>
      <c r="W251" s="14"/>
      <c r="X251" s="14"/>
      <c r="Y251" s="14"/>
      <c r="Z251" s="14"/>
      <c r="AA251" s="14"/>
      <c r="AB251" s="14"/>
      <c r="AC251" s="14"/>
      <c r="AD251" s="14"/>
      <c r="AE251" s="14"/>
      <c r="AT251" s="210" t="s">
        <v>442</v>
      </c>
      <c r="AU251" s="210" t="s">
        <v>87</v>
      </c>
      <c r="AV251" s="14" t="s">
        <v>113</v>
      </c>
      <c r="AW251" s="14" t="s">
        <v>31</v>
      </c>
      <c r="AX251" s="14" t="s">
        <v>76</v>
      </c>
      <c r="AY251" s="210" t="s">
        <v>328</v>
      </c>
    </row>
    <row r="252" s="2" customFormat="1" ht="37.8" customHeight="1">
      <c r="A252" s="41"/>
      <c r="B252" s="176"/>
      <c r="C252" s="177" t="s">
        <v>505</v>
      </c>
      <c r="D252" s="177" t="s">
        <v>331</v>
      </c>
      <c r="E252" s="178" t="s">
        <v>2702</v>
      </c>
      <c r="F252" s="179" t="s">
        <v>2703</v>
      </c>
      <c r="G252" s="180" t="s">
        <v>439</v>
      </c>
      <c r="H252" s="181">
        <v>113.675</v>
      </c>
      <c r="I252" s="182"/>
      <c r="J252" s="183">
        <f>ROUND(I252*H252,2)</f>
        <v>0</v>
      </c>
      <c r="K252" s="179" t="s">
        <v>335</v>
      </c>
      <c r="L252" s="42"/>
      <c r="M252" s="184" t="s">
        <v>3</v>
      </c>
      <c r="N252" s="185" t="s">
        <v>40</v>
      </c>
      <c r="O252" s="75"/>
      <c r="P252" s="186">
        <f>O252*H252</f>
        <v>0</v>
      </c>
      <c r="Q252" s="186">
        <v>9.8999999999999994E-05</v>
      </c>
      <c r="R252" s="186">
        <f>Q252*H252</f>
        <v>0.011253824999999999</v>
      </c>
      <c r="S252" s="186">
        <v>0</v>
      </c>
      <c r="T252" s="187">
        <f>S252*H252</f>
        <v>0</v>
      </c>
      <c r="U252" s="41"/>
      <c r="V252" s="41"/>
      <c r="W252" s="41"/>
      <c r="X252" s="41"/>
      <c r="Y252" s="41"/>
      <c r="Z252" s="41"/>
      <c r="AA252" s="41"/>
      <c r="AB252" s="41"/>
      <c r="AC252" s="41"/>
      <c r="AD252" s="41"/>
      <c r="AE252" s="41"/>
      <c r="AR252" s="188" t="s">
        <v>113</v>
      </c>
      <c r="AT252" s="188" t="s">
        <v>331</v>
      </c>
      <c r="AU252" s="188" t="s">
        <v>87</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113</v>
      </c>
      <c r="BM252" s="188" t="s">
        <v>2704</v>
      </c>
    </row>
    <row r="253" s="2" customFormat="1">
      <c r="A253" s="41"/>
      <c r="B253" s="42"/>
      <c r="C253" s="41"/>
      <c r="D253" s="190" t="s">
        <v>338</v>
      </c>
      <c r="E253" s="41"/>
      <c r="F253" s="191" t="s">
        <v>2705</v>
      </c>
      <c r="G253" s="41"/>
      <c r="H253" s="41"/>
      <c r="I253" s="192"/>
      <c r="J253" s="41"/>
      <c r="K253" s="41"/>
      <c r="L253" s="42"/>
      <c r="M253" s="193"/>
      <c r="N253" s="194"/>
      <c r="O253" s="75"/>
      <c r="P253" s="75"/>
      <c r="Q253" s="75"/>
      <c r="R253" s="75"/>
      <c r="S253" s="75"/>
      <c r="T253" s="76"/>
      <c r="U253" s="41"/>
      <c r="V253" s="41"/>
      <c r="W253" s="41"/>
      <c r="X253" s="41"/>
      <c r="Y253" s="41"/>
      <c r="Z253" s="41"/>
      <c r="AA253" s="41"/>
      <c r="AB253" s="41"/>
      <c r="AC253" s="41"/>
      <c r="AD253" s="41"/>
      <c r="AE253" s="41"/>
      <c r="AT253" s="22" t="s">
        <v>338</v>
      </c>
      <c r="AU253" s="22" t="s">
        <v>87</v>
      </c>
    </row>
    <row r="254" s="13" customFormat="1">
      <c r="A254" s="13"/>
      <c r="B254" s="201"/>
      <c r="C254" s="13"/>
      <c r="D254" s="195" t="s">
        <v>442</v>
      </c>
      <c r="E254" s="202" t="s">
        <v>3</v>
      </c>
      <c r="F254" s="203" t="s">
        <v>2371</v>
      </c>
      <c r="G254" s="13"/>
      <c r="H254" s="204">
        <v>113.675</v>
      </c>
      <c r="I254" s="205"/>
      <c r="J254" s="13"/>
      <c r="K254" s="13"/>
      <c r="L254" s="201"/>
      <c r="M254" s="206"/>
      <c r="N254" s="207"/>
      <c r="O254" s="207"/>
      <c r="P254" s="207"/>
      <c r="Q254" s="207"/>
      <c r="R254" s="207"/>
      <c r="S254" s="207"/>
      <c r="T254" s="208"/>
      <c r="U254" s="13"/>
      <c r="V254" s="13"/>
      <c r="W254" s="13"/>
      <c r="X254" s="13"/>
      <c r="Y254" s="13"/>
      <c r="Z254" s="13"/>
      <c r="AA254" s="13"/>
      <c r="AB254" s="13"/>
      <c r="AC254" s="13"/>
      <c r="AD254" s="13"/>
      <c r="AE254" s="13"/>
      <c r="AT254" s="202" t="s">
        <v>442</v>
      </c>
      <c r="AU254" s="202" t="s">
        <v>87</v>
      </c>
      <c r="AV254" s="13" t="s">
        <v>79</v>
      </c>
      <c r="AW254" s="13" t="s">
        <v>31</v>
      </c>
      <c r="AX254" s="13" t="s">
        <v>69</v>
      </c>
      <c r="AY254" s="202" t="s">
        <v>328</v>
      </c>
    </row>
    <row r="255" s="14" customFormat="1">
      <c r="A255" s="14"/>
      <c r="B255" s="209"/>
      <c r="C255" s="14"/>
      <c r="D255" s="195" t="s">
        <v>442</v>
      </c>
      <c r="E255" s="210" t="s">
        <v>3</v>
      </c>
      <c r="F255" s="211" t="s">
        <v>452</v>
      </c>
      <c r="G255" s="14"/>
      <c r="H255" s="212">
        <v>113.675</v>
      </c>
      <c r="I255" s="213"/>
      <c r="J255" s="14"/>
      <c r="K255" s="14"/>
      <c r="L255" s="209"/>
      <c r="M255" s="214"/>
      <c r="N255" s="215"/>
      <c r="O255" s="215"/>
      <c r="P255" s="215"/>
      <c r="Q255" s="215"/>
      <c r="R255" s="215"/>
      <c r="S255" s="215"/>
      <c r="T255" s="216"/>
      <c r="U255" s="14"/>
      <c r="V255" s="14"/>
      <c r="W255" s="14"/>
      <c r="X255" s="14"/>
      <c r="Y255" s="14"/>
      <c r="Z255" s="14"/>
      <c r="AA255" s="14"/>
      <c r="AB255" s="14"/>
      <c r="AC255" s="14"/>
      <c r="AD255" s="14"/>
      <c r="AE255" s="14"/>
      <c r="AT255" s="210" t="s">
        <v>442</v>
      </c>
      <c r="AU255" s="210" t="s">
        <v>87</v>
      </c>
      <c r="AV255" s="14" t="s">
        <v>113</v>
      </c>
      <c r="AW255" s="14" t="s">
        <v>31</v>
      </c>
      <c r="AX255" s="14" t="s">
        <v>76</v>
      </c>
      <c r="AY255" s="210" t="s">
        <v>328</v>
      </c>
    </row>
    <row r="256" s="2" customFormat="1" ht="24.15" customHeight="1">
      <c r="A256" s="41"/>
      <c r="B256" s="176"/>
      <c r="C256" s="224" t="s">
        <v>512</v>
      </c>
      <c r="D256" s="224" t="s">
        <v>539</v>
      </c>
      <c r="E256" s="225" t="s">
        <v>2706</v>
      </c>
      <c r="F256" s="226" t="s">
        <v>2707</v>
      </c>
      <c r="G256" s="227" t="s">
        <v>439</v>
      </c>
      <c r="H256" s="228">
        <v>134.648</v>
      </c>
      <c r="I256" s="229"/>
      <c r="J256" s="230">
        <f>ROUND(I256*H256,2)</f>
        <v>0</v>
      </c>
      <c r="K256" s="226" t="s">
        <v>335</v>
      </c>
      <c r="L256" s="231"/>
      <c r="M256" s="232" t="s">
        <v>3</v>
      </c>
      <c r="N256" s="233" t="s">
        <v>40</v>
      </c>
      <c r="O256" s="75"/>
      <c r="P256" s="186">
        <f>O256*H256</f>
        <v>0</v>
      </c>
      <c r="Q256" s="186">
        <v>0.00029999999999999997</v>
      </c>
      <c r="R256" s="186">
        <f>Q256*H256</f>
        <v>0.040394399999999997</v>
      </c>
      <c r="S256" s="186">
        <v>0</v>
      </c>
      <c r="T256" s="187">
        <f>S256*H256</f>
        <v>0</v>
      </c>
      <c r="U256" s="41"/>
      <c r="V256" s="41"/>
      <c r="W256" s="41"/>
      <c r="X256" s="41"/>
      <c r="Y256" s="41"/>
      <c r="Z256" s="41"/>
      <c r="AA256" s="41"/>
      <c r="AB256" s="41"/>
      <c r="AC256" s="41"/>
      <c r="AD256" s="41"/>
      <c r="AE256" s="41"/>
      <c r="AR256" s="188" t="s">
        <v>171</v>
      </c>
      <c r="AT256" s="188" t="s">
        <v>539</v>
      </c>
      <c r="AU256" s="188" t="s">
        <v>87</v>
      </c>
      <c r="AY256" s="22" t="s">
        <v>328</v>
      </c>
      <c r="BE256" s="189">
        <f>IF(N256="základní",J256,0)</f>
        <v>0</v>
      </c>
      <c r="BF256" s="189">
        <f>IF(N256="snížená",J256,0)</f>
        <v>0</v>
      </c>
      <c r="BG256" s="189">
        <f>IF(N256="zákl. přenesená",J256,0)</f>
        <v>0</v>
      </c>
      <c r="BH256" s="189">
        <f>IF(N256="sníž. přenesená",J256,0)</f>
        <v>0</v>
      </c>
      <c r="BI256" s="189">
        <f>IF(N256="nulová",J256,0)</f>
        <v>0</v>
      </c>
      <c r="BJ256" s="22" t="s">
        <v>76</v>
      </c>
      <c r="BK256" s="189">
        <f>ROUND(I256*H256,2)</f>
        <v>0</v>
      </c>
      <c r="BL256" s="22" t="s">
        <v>113</v>
      </c>
      <c r="BM256" s="188" t="s">
        <v>2708</v>
      </c>
    </row>
    <row r="257" s="13" customFormat="1">
      <c r="A257" s="13"/>
      <c r="B257" s="201"/>
      <c r="C257" s="13"/>
      <c r="D257" s="195" t="s">
        <v>442</v>
      </c>
      <c r="E257" s="13"/>
      <c r="F257" s="203" t="s">
        <v>2709</v>
      </c>
      <c r="G257" s="13"/>
      <c r="H257" s="204">
        <v>134.648</v>
      </c>
      <c r="I257" s="205"/>
      <c r="J257" s="13"/>
      <c r="K257" s="13"/>
      <c r="L257" s="201"/>
      <c r="M257" s="206"/>
      <c r="N257" s="207"/>
      <c r="O257" s="207"/>
      <c r="P257" s="207"/>
      <c r="Q257" s="207"/>
      <c r="R257" s="207"/>
      <c r="S257" s="207"/>
      <c r="T257" s="208"/>
      <c r="U257" s="13"/>
      <c r="V257" s="13"/>
      <c r="W257" s="13"/>
      <c r="X257" s="13"/>
      <c r="Y257" s="13"/>
      <c r="Z257" s="13"/>
      <c r="AA257" s="13"/>
      <c r="AB257" s="13"/>
      <c r="AC257" s="13"/>
      <c r="AD257" s="13"/>
      <c r="AE257" s="13"/>
      <c r="AT257" s="202" t="s">
        <v>442</v>
      </c>
      <c r="AU257" s="202" t="s">
        <v>87</v>
      </c>
      <c r="AV257" s="13" t="s">
        <v>79</v>
      </c>
      <c r="AW257" s="13" t="s">
        <v>4</v>
      </c>
      <c r="AX257" s="13" t="s">
        <v>76</v>
      </c>
      <c r="AY257" s="202" t="s">
        <v>328</v>
      </c>
    </row>
    <row r="258" s="12" customFormat="1" ht="20.88" customHeight="1">
      <c r="A258" s="12"/>
      <c r="B258" s="163"/>
      <c r="C258" s="12"/>
      <c r="D258" s="164" t="s">
        <v>68</v>
      </c>
      <c r="E258" s="174" t="s">
        <v>564</v>
      </c>
      <c r="F258" s="174" t="s">
        <v>2710</v>
      </c>
      <c r="G258" s="12"/>
      <c r="H258" s="12"/>
      <c r="I258" s="166"/>
      <c r="J258" s="175">
        <f>BK258</f>
        <v>0</v>
      </c>
      <c r="K258" s="12"/>
      <c r="L258" s="163"/>
      <c r="M258" s="168"/>
      <c r="N258" s="169"/>
      <c r="O258" s="169"/>
      <c r="P258" s="170">
        <f>SUM(P259:P279)</f>
        <v>0</v>
      </c>
      <c r="Q258" s="169"/>
      <c r="R258" s="170">
        <f>SUM(R259:R279)</f>
        <v>40.637228083788003</v>
      </c>
      <c r="S258" s="169"/>
      <c r="T258" s="171">
        <f>SUM(T259:T279)</f>
        <v>0</v>
      </c>
      <c r="U258" s="12"/>
      <c r="V258" s="12"/>
      <c r="W258" s="12"/>
      <c r="X258" s="12"/>
      <c r="Y258" s="12"/>
      <c r="Z258" s="12"/>
      <c r="AA258" s="12"/>
      <c r="AB258" s="12"/>
      <c r="AC258" s="12"/>
      <c r="AD258" s="12"/>
      <c r="AE258" s="12"/>
      <c r="AR258" s="164" t="s">
        <v>76</v>
      </c>
      <c r="AT258" s="172" t="s">
        <v>68</v>
      </c>
      <c r="AU258" s="172" t="s">
        <v>79</v>
      </c>
      <c r="AY258" s="164" t="s">
        <v>328</v>
      </c>
      <c r="BK258" s="173">
        <f>SUM(BK259:BK279)</f>
        <v>0</v>
      </c>
    </row>
    <row r="259" s="2" customFormat="1" ht="33" customHeight="1">
      <c r="A259" s="41"/>
      <c r="B259" s="176"/>
      <c r="C259" s="177" t="s">
        <v>526</v>
      </c>
      <c r="D259" s="177" t="s">
        <v>331</v>
      </c>
      <c r="E259" s="178" t="s">
        <v>2711</v>
      </c>
      <c r="F259" s="179" t="s">
        <v>2712</v>
      </c>
      <c r="G259" s="180" t="s">
        <v>491</v>
      </c>
      <c r="H259" s="181">
        <v>16.167000000000002</v>
      </c>
      <c r="I259" s="182"/>
      <c r="J259" s="183">
        <f>ROUND(I259*H259,2)</f>
        <v>0</v>
      </c>
      <c r="K259" s="179" t="s">
        <v>335</v>
      </c>
      <c r="L259" s="42"/>
      <c r="M259" s="184" t="s">
        <v>3</v>
      </c>
      <c r="N259" s="185" t="s">
        <v>40</v>
      </c>
      <c r="O259" s="75"/>
      <c r="P259" s="186">
        <f>O259*H259</f>
        <v>0</v>
      </c>
      <c r="Q259" s="186">
        <v>2.5018722040000001</v>
      </c>
      <c r="R259" s="186">
        <f>Q259*H259</f>
        <v>40.447767922068003</v>
      </c>
      <c r="S259" s="186">
        <v>0</v>
      </c>
      <c r="T259" s="187">
        <f>S259*H259</f>
        <v>0</v>
      </c>
      <c r="U259" s="41"/>
      <c r="V259" s="41"/>
      <c r="W259" s="41"/>
      <c r="X259" s="41"/>
      <c r="Y259" s="41"/>
      <c r="Z259" s="41"/>
      <c r="AA259" s="41"/>
      <c r="AB259" s="41"/>
      <c r="AC259" s="41"/>
      <c r="AD259" s="41"/>
      <c r="AE259" s="41"/>
      <c r="AR259" s="188" t="s">
        <v>113</v>
      </c>
      <c r="AT259" s="188" t="s">
        <v>331</v>
      </c>
      <c r="AU259" s="188" t="s">
        <v>87</v>
      </c>
      <c r="AY259" s="22" t="s">
        <v>328</v>
      </c>
      <c r="BE259" s="189">
        <f>IF(N259="základní",J259,0)</f>
        <v>0</v>
      </c>
      <c r="BF259" s="189">
        <f>IF(N259="snížená",J259,0)</f>
        <v>0</v>
      </c>
      <c r="BG259" s="189">
        <f>IF(N259="zákl. přenesená",J259,0)</f>
        <v>0</v>
      </c>
      <c r="BH259" s="189">
        <f>IF(N259="sníž. přenesená",J259,0)</f>
        <v>0</v>
      </c>
      <c r="BI259" s="189">
        <f>IF(N259="nulová",J259,0)</f>
        <v>0</v>
      </c>
      <c r="BJ259" s="22" t="s">
        <v>76</v>
      </c>
      <c r="BK259" s="189">
        <f>ROUND(I259*H259,2)</f>
        <v>0</v>
      </c>
      <c r="BL259" s="22" t="s">
        <v>113</v>
      </c>
      <c r="BM259" s="188" t="s">
        <v>2713</v>
      </c>
    </row>
    <row r="260" s="2" customFormat="1">
      <c r="A260" s="41"/>
      <c r="B260" s="42"/>
      <c r="C260" s="41"/>
      <c r="D260" s="190" t="s">
        <v>338</v>
      </c>
      <c r="E260" s="41"/>
      <c r="F260" s="191" t="s">
        <v>2714</v>
      </c>
      <c r="G260" s="41"/>
      <c r="H260" s="41"/>
      <c r="I260" s="192"/>
      <c r="J260" s="41"/>
      <c r="K260" s="41"/>
      <c r="L260" s="42"/>
      <c r="M260" s="193"/>
      <c r="N260" s="194"/>
      <c r="O260" s="75"/>
      <c r="P260" s="75"/>
      <c r="Q260" s="75"/>
      <c r="R260" s="75"/>
      <c r="S260" s="75"/>
      <c r="T260" s="76"/>
      <c r="U260" s="41"/>
      <c r="V260" s="41"/>
      <c r="W260" s="41"/>
      <c r="X260" s="41"/>
      <c r="Y260" s="41"/>
      <c r="Z260" s="41"/>
      <c r="AA260" s="41"/>
      <c r="AB260" s="41"/>
      <c r="AC260" s="41"/>
      <c r="AD260" s="41"/>
      <c r="AE260" s="41"/>
      <c r="AT260" s="22" t="s">
        <v>338</v>
      </c>
      <c r="AU260" s="22" t="s">
        <v>87</v>
      </c>
    </row>
    <row r="261" s="15" customFormat="1">
      <c r="A261" s="15"/>
      <c r="B261" s="217"/>
      <c r="C261" s="15"/>
      <c r="D261" s="195" t="s">
        <v>442</v>
      </c>
      <c r="E261" s="218" t="s">
        <v>3</v>
      </c>
      <c r="F261" s="219" t="s">
        <v>2632</v>
      </c>
      <c r="G261" s="15"/>
      <c r="H261" s="218" t="s">
        <v>3</v>
      </c>
      <c r="I261" s="220"/>
      <c r="J261" s="15"/>
      <c r="K261" s="15"/>
      <c r="L261" s="217"/>
      <c r="M261" s="221"/>
      <c r="N261" s="222"/>
      <c r="O261" s="222"/>
      <c r="P261" s="222"/>
      <c r="Q261" s="222"/>
      <c r="R261" s="222"/>
      <c r="S261" s="222"/>
      <c r="T261" s="223"/>
      <c r="U261" s="15"/>
      <c r="V261" s="15"/>
      <c r="W261" s="15"/>
      <c r="X261" s="15"/>
      <c r="Y261" s="15"/>
      <c r="Z261" s="15"/>
      <c r="AA261" s="15"/>
      <c r="AB261" s="15"/>
      <c r="AC261" s="15"/>
      <c r="AD261" s="15"/>
      <c r="AE261" s="15"/>
      <c r="AT261" s="218" t="s">
        <v>442</v>
      </c>
      <c r="AU261" s="218" t="s">
        <v>87</v>
      </c>
      <c r="AV261" s="15" t="s">
        <v>76</v>
      </c>
      <c r="AW261" s="15" t="s">
        <v>31</v>
      </c>
      <c r="AX261" s="15" t="s">
        <v>69</v>
      </c>
      <c r="AY261" s="218" t="s">
        <v>328</v>
      </c>
    </row>
    <row r="262" s="13" customFormat="1">
      <c r="A262" s="13"/>
      <c r="B262" s="201"/>
      <c r="C262" s="13"/>
      <c r="D262" s="195" t="s">
        <v>442</v>
      </c>
      <c r="E262" s="202" t="s">
        <v>3</v>
      </c>
      <c r="F262" s="203" t="s">
        <v>2633</v>
      </c>
      <c r="G262" s="13"/>
      <c r="H262" s="204">
        <v>11.378</v>
      </c>
      <c r="I262" s="205"/>
      <c r="J262" s="13"/>
      <c r="K262" s="13"/>
      <c r="L262" s="201"/>
      <c r="M262" s="206"/>
      <c r="N262" s="207"/>
      <c r="O262" s="207"/>
      <c r="P262" s="207"/>
      <c r="Q262" s="207"/>
      <c r="R262" s="207"/>
      <c r="S262" s="207"/>
      <c r="T262" s="208"/>
      <c r="U262" s="13"/>
      <c r="V262" s="13"/>
      <c r="W262" s="13"/>
      <c r="X262" s="13"/>
      <c r="Y262" s="13"/>
      <c r="Z262" s="13"/>
      <c r="AA262" s="13"/>
      <c r="AB262" s="13"/>
      <c r="AC262" s="13"/>
      <c r="AD262" s="13"/>
      <c r="AE262" s="13"/>
      <c r="AT262" s="202" t="s">
        <v>442</v>
      </c>
      <c r="AU262" s="202" t="s">
        <v>87</v>
      </c>
      <c r="AV262" s="13" t="s">
        <v>79</v>
      </c>
      <c r="AW262" s="13" t="s">
        <v>31</v>
      </c>
      <c r="AX262" s="13" t="s">
        <v>69</v>
      </c>
      <c r="AY262" s="202" t="s">
        <v>328</v>
      </c>
    </row>
    <row r="263" s="13" customFormat="1">
      <c r="A263" s="13"/>
      <c r="B263" s="201"/>
      <c r="C263" s="13"/>
      <c r="D263" s="195" t="s">
        <v>442</v>
      </c>
      <c r="E263" s="202" t="s">
        <v>3</v>
      </c>
      <c r="F263" s="203" t="s">
        <v>2634</v>
      </c>
      <c r="G263" s="13"/>
      <c r="H263" s="204">
        <v>0.54000000000000004</v>
      </c>
      <c r="I263" s="205"/>
      <c r="J263" s="13"/>
      <c r="K263" s="13"/>
      <c r="L263" s="201"/>
      <c r="M263" s="206"/>
      <c r="N263" s="207"/>
      <c r="O263" s="207"/>
      <c r="P263" s="207"/>
      <c r="Q263" s="207"/>
      <c r="R263" s="207"/>
      <c r="S263" s="207"/>
      <c r="T263" s="208"/>
      <c r="U263" s="13"/>
      <c r="V263" s="13"/>
      <c r="W263" s="13"/>
      <c r="X263" s="13"/>
      <c r="Y263" s="13"/>
      <c r="Z263" s="13"/>
      <c r="AA263" s="13"/>
      <c r="AB263" s="13"/>
      <c r="AC263" s="13"/>
      <c r="AD263" s="13"/>
      <c r="AE263" s="13"/>
      <c r="AT263" s="202" t="s">
        <v>442</v>
      </c>
      <c r="AU263" s="202" t="s">
        <v>87</v>
      </c>
      <c r="AV263" s="13" t="s">
        <v>79</v>
      </c>
      <c r="AW263" s="13" t="s">
        <v>31</v>
      </c>
      <c r="AX263" s="13" t="s">
        <v>69</v>
      </c>
      <c r="AY263" s="202" t="s">
        <v>328</v>
      </c>
    </row>
    <row r="264" s="15" customFormat="1">
      <c r="A264" s="15"/>
      <c r="B264" s="217"/>
      <c r="C264" s="15"/>
      <c r="D264" s="195" t="s">
        <v>442</v>
      </c>
      <c r="E264" s="218" t="s">
        <v>3</v>
      </c>
      <c r="F264" s="219" t="s">
        <v>2635</v>
      </c>
      <c r="G264" s="15"/>
      <c r="H264" s="218" t="s">
        <v>3</v>
      </c>
      <c r="I264" s="220"/>
      <c r="J264" s="15"/>
      <c r="K264" s="15"/>
      <c r="L264" s="217"/>
      <c r="M264" s="221"/>
      <c r="N264" s="222"/>
      <c r="O264" s="222"/>
      <c r="P264" s="222"/>
      <c r="Q264" s="222"/>
      <c r="R264" s="222"/>
      <c r="S264" s="222"/>
      <c r="T264" s="223"/>
      <c r="U264" s="15"/>
      <c r="V264" s="15"/>
      <c r="W264" s="15"/>
      <c r="X264" s="15"/>
      <c r="Y264" s="15"/>
      <c r="Z264" s="15"/>
      <c r="AA264" s="15"/>
      <c r="AB264" s="15"/>
      <c r="AC264" s="15"/>
      <c r="AD264" s="15"/>
      <c r="AE264" s="15"/>
      <c r="AT264" s="218" t="s">
        <v>442</v>
      </c>
      <c r="AU264" s="218" t="s">
        <v>87</v>
      </c>
      <c r="AV264" s="15" t="s">
        <v>76</v>
      </c>
      <c r="AW264" s="15" t="s">
        <v>31</v>
      </c>
      <c r="AX264" s="15" t="s">
        <v>69</v>
      </c>
      <c r="AY264" s="218" t="s">
        <v>328</v>
      </c>
    </row>
    <row r="265" s="13" customFormat="1">
      <c r="A265" s="13"/>
      <c r="B265" s="201"/>
      <c r="C265" s="13"/>
      <c r="D265" s="195" t="s">
        <v>442</v>
      </c>
      <c r="E265" s="202" t="s">
        <v>3</v>
      </c>
      <c r="F265" s="203" t="s">
        <v>2636</v>
      </c>
      <c r="G265" s="13"/>
      <c r="H265" s="204">
        <v>3.4790000000000001</v>
      </c>
      <c r="I265" s="205"/>
      <c r="J265" s="13"/>
      <c r="K265" s="13"/>
      <c r="L265" s="201"/>
      <c r="M265" s="206"/>
      <c r="N265" s="207"/>
      <c r="O265" s="207"/>
      <c r="P265" s="207"/>
      <c r="Q265" s="207"/>
      <c r="R265" s="207"/>
      <c r="S265" s="207"/>
      <c r="T265" s="208"/>
      <c r="U265" s="13"/>
      <c r="V265" s="13"/>
      <c r="W265" s="13"/>
      <c r="X265" s="13"/>
      <c r="Y265" s="13"/>
      <c r="Z265" s="13"/>
      <c r="AA265" s="13"/>
      <c r="AB265" s="13"/>
      <c r="AC265" s="13"/>
      <c r="AD265" s="13"/>
      <c r="AE265" s="13"/>
      <c r="AT265" s="202" t="s">
        <v>442</v>
      </c>
      <c r="AU265" s="202" t="s">
        <v>87</v>
      </c>
      <c r="AV265" s="13" t="s">
        <v>79</v>
      </c>
      <c r="AW265" s="13" t="s">
        <v>31</v>
      </c>
      <c r="AX265" s="13" t="s">
        <v>69</v>
      </c>
      <c r="AY265" s="202" t="s">
        <v>328</v>
      </c>
    </row>
    <row r="266" s="14" customFormat="1">
      <c r="A266" s="14"/>
      <c r="B266" s="209"/>
      <c r="C266" s="14"/>
      <c r="D266" s="195" t="s">
        <v>442</v>
      </c>
      <c r="E266" s="210" t="s">
        <v>3</v>
      </c>
      <c r="F266" s="211" t="s">
        <v>452</v>
      </c>
      <c r="G266" s="14"/>
      <c r="H266" s="212">
        <v>15.397</v>
      </c>
      <c r="I266" s="213"/>
      <c r="J266" s="14"/>
      <c r="K266" s="14"/>
      <c r="L266" s="209"/>
      <c r="M266" s="214"/>
      <c r="N266" s="215"/>
      <c r="O266" s="215"/>
      <c r="P266" s="215"/>
      <c r="Q266" s="215"/>
      <c r="R266" s="215"/>
      <c r="S266" s="215"/>
      <c r="T266" s="216"/>
      <c r="U266" s="14"/>
      <c r="V266" s="14"/>
      <c r="W266" s="14"/>
      <c r="X266" s="14"/>
      <c r="Y266" s="14"/>
      <c r="Z266" s="14"/>
      <c r="AA266" s="14"/>
      <c r="AB266" s="14"/>
      <c r="AC266" s="14"/>
      <c r="AD266" s="14"/>
      <c r="AE266" s="14"/>
      <c r="AT266" s="210" t="s">
        <v>442</v>
      </c>
      <c r="AU266" s="210" t="s">
        <v>87</v>
      </c>
      <c r="AV266" s="14" t="s">
        <v>113</v>
      </c>
      <c r="AW266" s="14" t="s">
        <v>31</v>
      </c>
      <c r="AX266" s="14" t="s">
        <v>76</v>
      </c>
      <c r="AY266" s="210" t="s">
        <v>328</v>
      </c>
    </row>
    <row r="267" s="13" customFormat="1">
      <c r="A267" s="13"/>
      <c r="B267" s="201"/>
      <c r="C267" s="13"/>
      <c r="D267" s="195" t="s">
        <v>442</v>
      </c>
      <c r="E267" s="13"/>
      <c r="F267" s="203" t="s">
        <v>2715</v>
      </c>
      <c r="G267" s="13"/>
      <c r="H267" s="204">
        <v>16.167000000000002</v>
      </c>
      <c r="I267" s="205"/>
      <c r="J267" s="13"/>
      <c r="K267" s="13"/>
      <c r="L267" s="201"/>
      <c r="M267" s="206"/>
      <c r="N267" s="207"/>
      <c r="O267" s="207"/>
      <c r="P267" s="207"/>
      <c r="Q267" s="207"/>
      <c r="R267" s="207"/>
      <c r="S267" s="207"/>
      <c r="T267" s="208"/>
      <c r="U267" s="13"/>
      <c r="V267" s="13"/>
      <c r="W267" s="13"/>
      <c r="X267" s="13"/>
      <c r="Y267" s="13"/>
      <c r="Z267" s="13"/>
      <c r="AA267" s="13"/>
      <c r="AB267" s="13"/>
      <c r="AC267" s="13"/>
      <c r="AD267" s="13"/>
      <c r="AE267" s="13"/>
      <c r="AT267" s="202" t="s">
        <v>442</v>
      </c>
      <c r="AU267" s="202" t="s">
        <v>87</v>
      </c>
      <c r="AV267" s="13" t="s">
        <v>79</v>
      </c>
      <c r="AW267" s="13" t="s">
        <v>4</v>
      </c>
      <c r="AX267" s="13" t="s">
        <v>76</v>
      </c>
      <c r="AY267" s="202" t="s">
        <v>328</v>
      </c>
    </row>
    <row r="268" s="2" customFormat="1" ht="16.5" customHeight="1">
      <c r="A268" s="41"/>
      <c r="B268" s="176"/>
      <c r="C268" s="177" t="s">
        <v>532</v>
      </c>
      <c r="D268" s="177" t="s">
        <v>331</v>
      </c>
      <c r="E268" s="178" t="s">
        <v>2716</v>
      </c>
      <c r="F268" s="179" t="s">
        <v>2717</v>
      </c>
      <c r="G268" s="180" t="s">
        <v>439</v>
      </c>
      <c r="H268" s="181">
        <v>20.794</v>
      </c>
      <c r="I268" s="182"/>
      <c r="J268" s="183">
        <f>ROUND(I268*H268,2)</f>
        <v>0</v>
      </c>
      <c r="K268" s="179" t="s">
        <v>335</v>
      </c>
      <c r="L268" s="42"/>
      <c r="M268" s="184" t="s">
        <v>3</v>
      </c>
      <c r="N268" s="185" t="s">
        <v>40</v>
      </c>
      <c r="O268" s="75"/>
      <c r="P268" s="186">
        <f>O268*H268</f>
        <v>0</v>
      </c>
      <c r="Q268" s="186">
        <v>0.0026919000000000001</v>
      </c>
      <c r="R268" s="186">
        <f>Q268*H268</f>
        <v>0.055975368600000006</v>
      </c>
      <c r="S268" s="186">
        <v>0</v>
      </c>
      <c r="T268" s="187">
        <f>S268*H268</f>
        <v>0</v>
      </c>
      <c r="U268" s="41"/>
      <c r="V268" s="41"/>
      <c r="W268" s="41"/>
      <c r="X268" s="41"/>
      <c r="Y268" s="41"/>
      <c r="Z268" s="41"/>
      <c r="AA268" s="41"/>
      <c r="AB268" s="41"/>
      <c r="AC268" s="41"/>
      <c r="AD268" s="41"/>
      <c r="AE268" s="41"/>
      <c r="AR268" s="188" t="s">
        <v>113</v>
      </c>
      <c r="AT268" s="188" t="s">
        <v>331</v>
      </c>
      <c r="AU268" s="188" t="s">
        <v>87</v>
      </c>
      <c r="AY268" s="22" t="s">
        <v>328</v>
      </c>
      <c r="BE268" s="189">
        <f>IF(N268="základní",J268,0)</f>
        <v>0</v>
      </c>
      <c r="BF268" s="189">
        <f>IF(N268="snížená",J268,0)</f>
        <v>0</v>
      </c>
      <c r="BG268" s="189">
        <f>IF(N268="zákl. přenesená",J268,0)</f>
        <v>0</v>
      </c>
      <c r="BH268" s="189">
        <f>IF(N268="sníž. přenesená",J268,0)</f>
        <v>0</v>
      </c>
      <c r="BI268" s="189">
        <f>IF(N268="nulová",J268,0)</f>
        <v>0</v>
      </c>
      <c r="BJ268" s="22" t="s">
        <v>76</v>
      </c>
      <c r="BK268" s="189">
        <f>ROUND(I268*H268,2)</f>
        <v>0</v>
      </c>
      <c r="BL268" s="22" t="s">
        <v>113</v>
      </c>
      <c r="BM268" s="188" t="s">
        <v>2718</v>
      </c>
    </row>
    <row r="269" s="2" customFormat="1">
      <c r="A269" s="41"/>
      <c r="B269" s="42"/>
      <c r="C269" s="41"/>
      <c r="D269" s="190" t="s">
        <v>338</v>
      </c>
      <c r="E269" s="41"/>
      <c r="F269" s="191" t="s">
        <v>2719</v>
      </c>
      <c r="G269" s="41"/>
      <c r="H269" s="41"/>
      <c r="I269" s="192"/>
      <c r="J269" s="41"/>
      <c r="K269" s="41"/>
      <c r="L269" s="42"/>
      <c r="M269" s="193"/>
      <c r="N269" s="194"/>
      <c r="O269" s="75"/>
      <c r="P269" s="75"/>
      <c r="Q269" s="75"/>
      <c r="R269" s="75"/>
      <c r="S269" s="75"/>
      <c r="T269" s="76"/>
      <c r="U269" s="41"/>
      <c r="V269" s="41"/>
      <c r="W269" s="41"/>
      <c r="X269" s="41"/>
      <c r="Y269" s="41"/>
      <c r="Z269" s="41"/>
      <c r="AA269" s="41"/>
      <c r="AB269" s="41"/>
      <c r="AC269" s="41"/>
      <c r="AD269" s="41"/>
      <c r="AE269" s="41"/>
      <c r="AT269" s="22" t="s">
        <v>338</v>
      </c>
      <c r="AU269" s="22" t="s">
        <v>87</v>
      </c>
    </row>
    <row r="270" s="13" customFormat="1">
      <c r="A270" s="13"/>
      <c r="B270" s="201"/>
      <c r="C270" s="13"/>
      <c r="D270" s="195" t="s">
        <v>442</v>
      </c>
      <c r="E270" s="202" t="s">
        <v>3</v>
      </c>
      <c r="F270" s="203" t="s">
        <v>2720</v>
      </c>
      <c r="G270" s="13"/>
      <c r="H270" s="204">
        <v>2.6400000000000001</v>
      </c>
      <c r="I270" s="205"/>
      <c r="J270" s="13"/>
      <c r="K270" s="13"/>
      <c r="L270" s="201"/>
      <c r="M270" s="206"/>
      <c r="N270" s="207"/>
      <c r="O270" s="207"/>
      <c r="P270" s="207"/>
      <c r="Q270" s="207"/>
      <c r="R270" s="207"/>
      <c r="S270" s="207"/>
      <c r="T270" s="208"/>
      <c r="U270" s="13"/>
      <c r="V270" s="13"/>
      <c r="W270" s="13"/>
      <c r="X270" s="13"/>
      <c r="Y270" s="13"/>
      <c r="Z270" s="13"/>
      <c r="AA270" s="13"/>
      <c r="AB270" s="13"/>
      <c r="AC270" s="13"/>
      <c r="AD270" s="13"/>
      <c r="AE270" s="13"/>
      <c r="AT270" s="202" t="s">
        <v>442</v>
      </c>
      <c r="AU270" s="202" t="s">
        <v>87</v>
      </c>
      <c r="AV270" s="13" t="s">
        <v>79</v>
      </c>
      <c r="AW270" s="13" t="s">
        <v>31</v>
      </c>
      <c r="AX270" s="13" t="s">
        <v>69</v>
      </c>
      <c r="AY270" s="202" t="s">
        <v>328</v>
      </c>
    </row>
    <row r="271" s="13" customFormat="1">
      <c r="A271" s="13"/>
      <c r="B271" s="201"/>
      <c r="C271" s="13"/>
      <c r="D271" s="195" t="s">
        <v>442</v>
      </c>
      <c r="E271" s="202" t="s">
        <v>3</v>
      </c>
      <c r="F271" s="203" t="s">
        <v>2721</v>
      </c>
      <c r="G271" s="13"/>
      <c r="H271" s="204">
        <v>1.4299999999999999</v>
      </c>
      <c r="I271" s="205"/>
      <c r="J271" s="13"/>
      <c r="K271" s="13"/>
      <c r="L271" s="201"/>
      <c r="M271" s="206"/>
      <c r="N271" s="207"/>
      <c r="O271" s="207"/>
      <c r="P271" s="207"/>
      <c r="Q271" s="207"/>
      <c r="R271" s="207"/>
      <c r="S271" s="207"/>
      <c r="T271" s="208"/>
      <c r="U271" s="13"/>
      <c r="V271" s="13"/>
      <c r="W271" s="13"/>
      <c r="X271" s="13"/>
      <c r="Y271" s="13"/>
      <c r="Z271" s="13"/>
      <c r="AA271" s="13"/>
      <c r="AB271" s="13"/>
      <c r="AC271" s="13"/>
      <c r="AD271" s="13"/>
      <c r="AE271" s="13"/>
      <c r="AT271" s="202" t="s">
        <v>442</v>
      </c>
      <c r="AU271" s="202" t="s">
        <v>87</v>
      </c>
      <c r="AV271" s="13" t="s">
        <v>79</v>
      </c>
      <c r="AW271" s="13" t="s">
        <v>31</v>
      </c>
      <c r="AX271" s="13" t="s">
        <v>69</v>
      </c>
      <c r="AY271" s="202" t="s">
        <v>328</v>
      </c>
    </row>
    <row r="272" s="13" customFormat="1">
      <c r="A272" s="13"/>
      <c r="B272" s="201"/>
      <c r="C272" s="13"/>
      <c r="D272" s="195" t="s">
        <v>442</v>
      </c>
      <c r="E272" s="202" t="s">
        <v>3</v>
      </c>
      <c r="F272" s="203" t="s">
        <v>2722</v>
      </c>
      <c r="G272" s="13"/>
      <c r="H272" s="204">
        <v>15.624000000000001</v>
      </c>
      <c r="I272" s="205"/>
      <c r="J272" s="13"/>
      <c r="K272" s="13"/>
      <c r="L272" s="201"/>
      <c r="M272" s="206"/>
      <c r="N272" s="207"/>
      <c r="O272" s="207"/>
      <c r="P272" s="207"/>
      <c r="Q272" s="207"/>
      <c r="R272" s="207"/>
      <c r="S272" s="207"/>
      <c r="T272" s="208"/>
      <c r="U272" s="13"/>
      <c r="V272" s="13"/>
      <c r="W272" s="13"/>
      <c r="X272" s="13"/>
      <c r="Y272" s="13"/>
      <c r="Z272" s="13"/>
      <c r="AA272" s="13"/>
      <c r="AB272" s="13"/>
      <c r="AC272" s="13"/>
      <c r="AD272" s="13"/>
      <c r="AE272" s="13"/>
      <c r="AT272" s="202" t="s">
        <v>442</v>
      </c>
      <c r="AU272" s="202" t="s">
        <v>87</v>
      </c>
      <c r="AV272" s="13" t="s">
        <v>79</v>
      </c>
      <c r="AW272" s="13" t="s">
        <v>31</v>
      </c>
      <c r="AX272" s="13" t="s">
        <v>69</v>
      </c>
      <c r="AY272" s="202" t="s">
        <v>328</v>
      </c>
    </row>
    <row r="273" s="13" customFormat="1">
      <c r="A273" s="13"/>
      <c r="B273" s="201"/>
      <c r="C273" s="13"/>
      <c r="D273" s="195" t="s">
        <v>442</v>
      </c>
      <c r="E273" s="202" t="s">
        <v>3</v>
      </c>
      <c r="F273" s="203" t="s">
        <v>2723</v>
      </c>
      <c r="G273" s="13"/>
      <c r="H273" s="204">
        <v>1.1000000000000001</v>
      </c>
      <c r="I273" s="205"/>
      <c r="J273" s="13"/>
      <c r="K273" s="13"/>
      <c r="L273" s="201"/>
      <c r="M273" s="206"/>
      <c r="N273" s="207"/>
      <c r="O273" s="207"/>
      <c r="P273" s="207"/>
      <c r="Q273" s="207"/>
      <c r="R273" s="207"/>
      <c r="S273" s="207"/>
      <c r="T273" s="208"/>
      <c r="U273" s="13"/>
      <c r="V273" s="13"/>
      <c r="W273" s="13"/>
      <c r="X273" s="13"/>
      <c r="Y273" s="13"/>
      <c r="Z273" s="13"/>
      <c r="AA273" s="13"/>
      <c r="AB273" s="13"/>
      <c r="AC273" s="13"/>
      <c r="AD273" s="13"/>
      <c r="AE273" s="13"/>
      <c r="AT273" s="202" t="s">
        <v>442</v>
      </c>
      <c r="AU273" s="202" t="s">
        <v>87</v>
      </c>
      <c r="AV273" s="13" t="s">
        <v>79</v>
      </c>
      <c r="AW273" s="13" t="s">
        <v>31</v>
      </c>
      <c r="AX273" s="13" t="s">
        <v>69</v>
      </c>
      <c r="AY273" s="202" t="s">
        <v>328</v>
      </c>
    </row>
    <row r="274" s="14" customFormat="1">
      <c r="A274" s="14"/>
      <c r="B274" s="209"/>
      <c r="C274" s="14"/>
      <c r="D274" s="195" t="s">
        <v>442</v>
      </c>
      <c r="E274" s="210" t="s">
        <v>3</v>
      </c>
      <c r="F274" s="211" t="s">
        <v>452</v>
      </c>
      <c r="G274" s="14"/>
      <c r="H274" s="212">
        <v>20.794</v>
      </c>
      <c r="I274" s="213"/>
      <c r="J274" s="14"/>
      <c r="K274" s="14"/>
      <c r="L274" s="209"/>
      <c r="M274" s="214"/>
      <c r="N274" s="215"/>
      <c r="O274" s="215"/>
      <c r="P274" s="215"/>
      <c r="Q274" s="215"/>
      <c r="R274" s="215"/>
      <c r="S274" s="215"/>
      <c r="T274" s="216"/>
      <c r="U274" s="14"/>
      <c r="V274" s="14"/>
      <c r="W274" s="14"/>
      <c r="X274" s="14"/>
      <c r="Y274" s="14"/>
      <c r="Z274" s="14"/>
      <c r="AA274" s="14"/>
      <c r="AB274" s="14"/>
      <c r="AC274" s="14"/>
      <c r="AD274" s="14"/>
      <c r="AE274" s="14"/>
      <c r="AT274" s="210" t="s">
        <v>442</v>
      </c>
      <c r="AU274" s="210" t="s">
        <v>87</v>
      </c>
      <c r="AV274" s="14" t="s">
        <v>113</v>
      </c>
      <c r="AW274" s="14" t="s">
        <v>31</v>
      </c>
      <c r="AX274" s="14" t="s">
        <v>76</v>
      </c>
      <c r="AY274" s="210" t="s">
        <v>328</v>
      </c>
    </row>
    <row r="275" s="2" customFormat="1" ht="16.5" customHeight="1">
      <c r="A275" s="41"/>
      <c r="B275" s="176"/>
      <c r="C275" s="177" t="s">
        <v>538</v>
      </c>
      <c r="D275" s="177" t="s">
        <v>331</v>
      </c>
      <c r="E275" s="178" t="s">
        <v>2724</v>
      </c>
      <c r="F275" s="179" t="s">
        <v>2725</v>
      </c>
      <c r="G275" s="180" t="s">
        <v>439</v>
      </c>
      <c r="H275" s="181">
        <v>20.794</v>
      </c>
      <c r="I275" s="182"/>
      <c r="J275" s="183">
        <f>ROUND(I275*H275,2)</f>
        <v>0</v>
      </c>
      <c r="K275" s="179" t="s">
        <v>335</v>
      </c>
      <c r="L275" s="42"/>
      <c r="M275" s="184" t="s">
        <v>3</v>
      </c>
      <c r="N275" s="185" t="s">
        <v>40</v>
      </c>
      <c r="O275" s="75"/>
      <c r="P275" s="186">
        <f>O275*H275</f>
        <v>0</v>
      </c>
      <c r="Q275" s="186">
        <v>0</v>
      </c>
      <c r="R275" s="186">
        <f>Q275*H275</f>
        <v>0</v>
      </c>
      <c r="S275" s="186">
        <v>0</v>
      </c>
      <c r="T275" s="187">
        <f>S275*H275</f>
        <v>0</v>
      </c>
      <c r="U275" s="41"/>
      <c r="V275" s="41"/>
      <c r="W275" s="41"/>
      <c r="X275" s="41"/>
      <c r="Y275" s="41"/>
      <c r="Z275" s="41"/>
      <c r="AA275" s="41"/>
      <c r="AB275" s="41"/>
      <c r="AC275" s="41"/>
      <c r="AD275" s="41"/>
      <c r="AE275" s="41"/>
      <c r="AR275" s="188" t="s">
        <v>113</v>
      </c>
      <c r="AT275" s="188" t="s">
        <v>331</v>
      </c>
      <c r="AU275" s="188" t="s">
        <v>87</v>
      </c>
      <c r="AY275" s="22" t="s">
        <v>328</v>
      </c>
      <c r="BE275" s="189">
        <f>IF(N275="základní",J275,0)</f>
        <v>0</v>
      </c>
      <c r="BF275" s="189">
        <f>IF(N275="snížená",J275,0)</f>
        <v>0</v>
      </c>
      <c r="BG275" s="189">
        <f>IF(N275="zákl. přenesená",J275,0)</f>
        <v>0</v>
      </c>
      <c r="BH275" s="189">
        <f>IF(N275="sníž. přenesená",J275,0)</f>
        <v>0</v>
      </c>
      <c r="BI275" s="189">
        <f>IF(N275="nulová",J275,0)</f>
        <v>0</v>
      </c>
      <c r="BJ275" s="22" t="s">
        <v>76</v>
      </c>
      <c r="BK275" s="189">
        <f>ROUND(I275*H275,2)</f>
        <v>0</v>
      </c>
      <c r="BL275" s="22" t="s">
        <v>113</v>
      </c>
      <c r="BM275" s="188" t="s">
        <v>2726</v>
      </c>
    </row>
    <row r="276" s="2" customFormat="1">
      <c r="A276" s="41"/>
      <c r="B276" s="42"/>
      <c r="C276" s="41"/>
      <c r="D276" s="190" t="s">
        <v>338</v>
      </c>
      <c r="E276" s="41"/>
      <c r="F276" s="191" t="s">
        <v>2727</v>
      </c>
      <c r="G276" s="41"/>
      <c r="H276" s="41"/>
      <c r="I276" s="192"/>
      <c r="J276" s="41"/>
      <c r="K276" s="41"/>
      <c r="L276" s="42"/>
      <c r="M276" s="193"/>
      <c r="N276" s="194"/>
      <c r="O276" s="75"/>
      <c r="P276" s="75"/>
      <c r="Q276" s="75"/>
      <c r="R276" s="75"/>
      <c r="S276" s="75"/>
      <c r="T276" s="76"/>
      <c r="U276" s="41"/>
      <c r="V276" s="41"/>
      <c r="W276" s="41"/>
      <c r="X276" s="41"/>
      <c r="Y276" s="41"/>
      <c r="Z276" s="41"/>
      <c r="AA276" s="41"/>
      <c r="AB276" s="41"/>
      <c r="AC276" s="41"/>
      <c r="AD276" s="41"/>
      <c r="AE276" s="41"/>
      <c r="AT276" s="22" t="s">
        <v>338</v>
      </c>
      <c r="AU276" s="22" t="s">
        <v>87</v>
      </c>
    </row>
    <row r="277" s="2" customFormat="1" ht="55.5" customHeight="1">
      <c r="A277" s="41"/>
      <c r="B277" s="176"/>
      <c r="C277" s="177" t="s">
        <v>544</v>
      </c>
      <c r="D277" s="177" t="s">
        <v>331</v>
      </c>
      <c r="E277" s="178" t="s">
        <v>2728</v>
      </c>
      <c r="F277" s="179" t="s">
        <v>2729</v>
      </c>
      <c r="G277" s="180" t="s">
        <v>585</v>
      </c>
      <c r="H277" s="181">
        <v>0.126</v>
      </c>
      <c r="I277" s="182"/>
      <c r="J277" s="183">
        <f>ROUND(I277*H277,2)</f>
        <v>0</v>
      </c>
      <c r="K277" s="179" t="s">
        <v>335</v>
      </c>
      <c r="L277" s="42"/>
      <c r="M277" s="184" t="s">
        <v>3</v>
      </c>
      <c r="N277" s="185" t="s">
        <v>40</v>
      </c>
      <c r="O277" s="75"/>
      <c r="P277" s="186">
        <f>O277*H277</f>
        <v>0</v>
      </c>
      <c r="Q277" s="186">
        <v>1.05940312</v>
      </c>
      <c r="R277" s="186">
        <f>Q277*H277</f>
        <v>0.13348479312</v>
      </c>
      <c r="S277" s="186">
        <v>0</v>
      </c>
      <c r="T277" s="187">
        <f>S277*H277</f>
        <v>0</v>
      </c>
      <c r="U277" s="41"/>
      <c r="V277" s="41"/>
      <c r="W277" s="41"/>
      <c r="X277" s="41"/>
      <c r="Y277" s="41"/>
      <c r="Z277" s="41"/>
      <c r="AA277" s="41"/>
      <c r="AB277" s="41"/>
      <c r="AC277" s="41"/>
      <c r="AD277" s="41"/>
      <c r="AE277" s="41"/>
      <c r="AR277" s="188" t="s">
        <v>113</v>
      </c>
      <c r="AT277" s="188" t="s">
        <v>331</v>
      </c>
      <c r="AU277" s="188" t="s">
        <v>87</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113</v>
      </c>
      <c r="BM277" s="188" t="s">
        <v>2730</v>
      </c>
    </row>
    <row r="278" s="2" customFormat="1">
      <c r="A278" s="41"/>
      <c r="B278" s="42"/>
      <c r="C278" s="41"/>
      <c r="D278" s="190" t="s">
        <v>338</v>
      </c>
      <c r="E278" s="41"/>
      <c r="F278" s="191" t="s">
        <v>2731</v>
      </c>
      <c r="G278" s="41"/>
      <c r="H278" s="41"/>
      <c r="I278" s="192"/>
      <c r="J278" s="41"/>
      <c r="K278" s="41"/>
      <c r="L278" s="42"/>
      <c r="M278" s="193"/>
      <c r="N278" s="194"/>
      <c r="O278" s="75"/>
      <c r="P278" s="75"/>
      <c r="Q278" s="75"/>
      <c r="R278" s="75"/>
      <c r="S278" s="75"/>
      <c r="T278" s="76"/>
      <c r="U278" s="41"/>
      <c r="V278" s="41"/>
      <c r="W278" s="41"/>
      <c r="X278" s="41"/>
      <c r="Y278" s="41"/>
      <c r="Z278" s="41"/>
      <c r="AA278" s="41"/>
      <c r="AB278" s="41"/>
      <c r="AC278" s="41"/>
      <c r="AD278" s="41"/>
      <c r="AE278" s="41"/>
      <c r="AT278" s="22" t="s">
        <v>338</v>
      </c>
      <c r="AU278" s="22" t="s">
        <v>87</v>
      </c>
    </row>
    <row r="279" s="13" customFormat="1">
      <c r="A279" s="13"/>
      <c r="B279" s="201"/>
      <c r="C279" s="13"/>
      <c r="D279" s="195" t="s">
        <v>442</v>
      </c>
      <c r="E279" s="202" t="s">
        <v>3</v>
      </c>
      <c r="F279" s="203" t="s">
        <v>2732</v>
      </c>
      <c r="G279" s="13"/>
      <c r="H279" s="204">
        <v>0.126</v>
      </c>
      <c r="I279" s="205"/>
      <c r="J279" s="13"/>
      <c r="K279" s="13"/>
      <c r="L279" s="201"/>
      <c r="M279" s="206"/>
      <c r="N279" s="207"/>
      <c r="O279" s="207"/>
      <c r="P279" s="207"/>
      <c r="Q279" s="207"/>
      <c r="R279" s="207"/>
      <c r="S279" s="207"/>
      <c r="T279" s="208"/>
      <c r="U279" s="13"/>
      <c r="V279" s="13"/>
      <c r="W279" s="13"/>
      <c r="X279" s="13"/>
      <c r="Y279" s="13"/>
      <c r="Z279" s="13"/>
      <c r="AA279" s="13"/>
      <c r="AB279" s="13"/>
      <c r="AC279" s="13"/>
      <c r="AD279" s="13"/>
      <c r="AE279" s="13"/>
      <c r="AT279" s="202" t="s">
        <v>442</v>
      </c>
      <c r="AU279" s="202" t="s">
        <v>87</v>
      </c>
      <c r="AV279" s="13" t="s">
        <v>79</v>
      </c>
      <c r="AW279" s="13" t="s">
        <v>31</v>
      </c>
      <c r="AX279" s="13" t="s">
        <v>76</v>
      </c>
      <c r="AY279" s="202" t="s">
        <v>328</v>
      </c>
    </row>
    <row r="280" s="12" customFormat="1" ht="20.88" customHeight="1">
      <c r="A280" s="12"/>
      <c r="B280" s="163"/>
      <c r="C280" s="12"/>
      <c r="D280" s="164" t="s">
        <v>68</v>
      </c>
      <c r="E280" s="174" t="s">
        <v>571</v>
      </c>
      <c r="F280" s="174" t="s">
        <v>2733</v>
      </c>
      <c r="G280" s="12"/>
      <c r="H280" s="12"/>
      <c r="I280" s="166"/>
      <c r="J280" s="175">
        <f>BK280</f>
        <v>0</v>
      </c>
      <c r="K280" s="12"/>
      <c r="L280" s="163"/>
      <c r="M280" s="168"/>
      <c r="N280" s="169"/>
      <c r="O280" s="169"/>
      <c r="P280" s="170">
        <f>SUM(P281:P315)</f>
        <v>0</v>
      </c>
      <c r="Q280" s="169"/>
      <c r="R280" s="170">
        <f>SUM(R281:R315)</f>
        <v>19.051758429399996</v>
      </c>
      <c r="S280" s="169"/>
      <c r="T280" s="171">
        <f>SUM(T281:T315)</f>
        <v>0</v>
      </c>
      <c r="U280" s="12"/>
      <c r="V280" s="12"/>
      <c r="W280" s="12"/>
      <c r="X280" s="12"/>
      <c r="Y280" s="12"/>
      <c r="Z280" s="12"/>
      <c r="AA280" s="12"/>
      <c r="AB280" s="12"/>
      <c r="AC280" s="12"/>
      <c r="AD280" s="12"/>
      <c r="AE280" s="12"/>
      <c r="AR280" s="164" t="s">
        <v>76</v>
      </c>
      <c r="AT280" s="172" t="s">
        <v>68</v>
      </c>
      <c r="AU280" s="172" t="s">
        <v>79</v>
      </c>
      <c r="AY280" s="164" t="s">
        <v>328</v>
      </c>
      <c r="BK280" s="173">
        <f>SUM(BK281:BK315)</f>
        <v>0</v>
      </c>
    </row>
    <row r="281" s="2" customFormat="1" ht="24.15" customHeight="1">
      <c r="A281" s="41"/>
      <c r="B281" s="176"/>
      <c r="C281" s="177" t="s">
        <v>550</v>
      </c>
      <c r="D281" s="177" t="s">
        <v>331</v>
      </c>
      <c r="E281" s="178" t="s">
        <v>2734</v>
      </c>
      <c r="F281" s="179" t="s">
        <v>2735</v>
      </c>
      <c r="G281" s="180" t="s">
        <v>491</v>
      </c>
      <c r="H281" s="181">
        <v>7.0839999999999996</v>
      </c>
      <c r="I281" s="182"/>
      <c r="J281" s="183">
        <f>ROUND(I281*H281,2)</f>
        <v>0</v>
      </c>
      <c r="K281" s="179" t="s">
        <v>335</v>
      </c>
      <c r="L281" s="42"/>
      <c r="M281" s="184" t="s">
        <v>3</v>
      </c>
      <c r="N281" s="185" t="s">
        <v>40</v>
      </c>
      <c r="O281" s="75"/>
      <c r="P281" s="186">
        <f>O281*H281</f>
        <v>0</v>
      </c>
      <c r="Q281" s="186">
        <v>2.523612</v>
      </c>
      <c r="R281" s="186">
        <f>Q281*H281</f>
        <v>17.877267407999998</v>
      </c>
      <c r="S281" s="186">
        <v>0</v>
      </c>
      <c r="T281" s="187">
        <f>S281*H281</f>
        <v>0</v>
      </c>
      <c r="U281" s="41"/>
      <c r="V281" s="41"/>
      <c r="W281" s="41"/>
      <c r="X281" s="41"/>
      <c r="Y281" s="41"/>
      <c r="Z281" s="41"/>
      <c r="AA281" s="41"/>
      <c r="AB281" s="41"/>
      <c r="AC281" s="41"/>
      <c r="AD281" s="41"/>
      <c r="AE281" s="41"/>
      <c r="AR281" s="188" t="s">
        <v>113</v>
      </c>
      <c r="AT281" s="188" t="s">
        <v>331</v>
      </c>
      <c r="AU281" s="188" t="s">
        <v>87</v>
      </c>
      <c r="AY281" s="22" t="s">
        <v>328</v>
      </c>
      <c r="BE281" s="189">
        <f>IF(N281="základní",J281,0)</f>
        <v>0</v>
      </c>
      <c r="BF281" s="189">
        <f>IF(N281="snížená",J281,0)</f>
        <v>0</v>
      </c>
      <c r="BG281" s="189">
        <f>IF(N281="zákl. přenesená",J281,0)</f>
        <v>0</v>
      </c>
      <c r="BH281" s="189">
        <f>IF(N281="sníž. přenesená",J281,0)</f>
        <v>0</v>
      </c>
      <c r="BI281" s="189">
        <f>IF(N281="nulová",J281,0)</f>
        <v>0</v>
      </c>
      <c r="BJ281" s="22" t="s">
        <v>76</v>
      </c>
      <c r="BK281" s="189">
        <f>ROUND(I281*H281,2)</f>
        <v>0</v>
      </c>
      <c r="BL281" s="22" t="s">
        <v>113</v>
      </c>
      <c r="BM281" s="188" t="s">
        <v>2736</v>
      </c>
    </row>
    <row r="282" s="2" customFormat="1">
      <c r="A282" s="41"/>
      <c r="B282" s="42"/>
      <c r="C282" s="41"/>
      <c r="D282" s="190" t="s">
        <v>338</v>
      </c>
      <c r="E282" s="41"/>
      <c r="F282" s="191" t="s">
        <v>2737</v>
      </c>
      <c r="G282" s="41"/>
      <c r="H282" s="41"/>
      <c r="I282" s="192"/>
      <c r="J282" s="41"/>
      <c r="K282" s="41"/>
      <c r="L282" s="42"/>
      <c r="M282" s="193"/>
      <c r="N282" s="194"/>
      <c r="O282" s="75"/>
      <c r="P282" s="75"/>
      <c r="Q282" s="75"/>
      <c r="R282" s="75"/>
      <c r="S282" s="75"/>
      <c r="T282" s="76"/>
      <c r="U282" s="41"/>
      <c r="V282" s="41"/>
      <c r="W282" s="41"/>
      <c r="X282" s="41"/>
      <c r="Y282" s="41"/>
      <c r="Z282" s="41"/>
      <c r="AA282" s="41"/>
      <c r="AB282" s="41"/>
      <c r="AC282" s="41"/>
      <c r="AD282" s="41"/>
      <c r="AE282" s="41"/>
      <c r="AT282" s="22" t="s">
        <v>338</v>
      </c>
      <c r="AU282" s="22" t="s">
        <v>87</v>
      </c>
    </row>
    <row r="283" s="15" customFormat="1">
      <c r="A283" s="15"/>
      <c r="B283" s="217"/>
      <c r="C283" s="15"/>
      <c r="D283" s="195" t="s">
        <v>442</v>
      </c>
      <c r="E283" s="218" t="s">
        <v>3</v>
      </c>
      <c r="F283" s="219" t="s">
        <v>2738</v>
      </c>
      <c r="G283" s="15"/>
      <c r="H283" s="218" t="s">
        <v>3</v>
      </c>
      <c r="I283" s="220"/>
      <c r="J283" s="15"/>
      <c r="K283" s="15"/>
      <c r="L283" s="217"/>
      <c r="M283" s="221"/>
      <c r="N283" s="222"/>
      <c r="O283" s="222"/>
      <c r="P283" s="222"/>
      <c r="Q283" s="222"/>
      <c r="R283" s="222"/>
      <c r="S283" s="222"/>
      <c r="T283" s="223"/>
      <c r="U283" s="15"/>
      <c r="V283" s="15"/>
      <c r="W283" s="15"/>
      <c r="X283" s="15"/>
      <c r="Y283" s="15"/>
      <c r="Z283" s="15"/>
      <c r="AA283" s="15"/>
      <c r="AB283" s="15"/>
      <c r="AC283" s="15"/>
      <c r="AD283" s="15"/>
      <c r="AE283" s="15"/>
      <c r="AT283" s="218" t="s">
        <v>442</v>
      </c>
      <c r="AU283" s="218" t="s">
        <v>87</v>
      </c>
      <c r="AV283" s="15" t="s">
        <v>76</v>
      </c>
      <c r="AW283" s="15" t="s">
        <v>31</v>
      </c>
      <c r="AX283" s="15" t="s">
        <v>69</v>
      </c>
      <c r="AY283" s="218" t="s">
        <v>328</v>
      </c>
    </row>
    <row r="284" s="13" customFormat="1">
      <c r="A284" s="13"/>
      <c r="B284" s="201"/>
      <c r="C284" s="13"/>
      <c r="D284" s="195" t="s">
        <v>442</v>
      </c>
      <c r="E284" s="202" t="s">
        <v>3</v>
      </c>
      <c r="F284" s="203" t="s">
        <v>2739</v>
      </c>
      <c r="G284" s="13"/>
      <c r="H284" s="204">
        <v>10.079000000000001</v>
      </c>
      <c r="I284" s="205"/>
      <c r="J284" s="13"/>
      <c r="K284" s="13"/>
      <c r="L284" s="201"/>
      <c r="M284" s="206"/>
      <c r="N284" s="207"/>
      <c r="O284" s="207"/>
      <c r="P284" s="207"/>
      <c r="Q284" s="207"/>
      <c r="R284" s="207"/>
      <c r="S284" s="207"/>
      <c r="T284" s="208"/>
      <c r="U284" s="13"/>
      <c r="V284" s="13"/>
      <c r="W284" s="13"/>
      <c r="X284" s="13"/>
      <c r="Y284" s="13"/>
      <c r="Z284" s="13"/>
      <c r="AA284" s="13"/>
      <c r="AB284" s="13"/>
      <c r="AC284" s="13"/>
      <c r="AD284" s="13"/>
      <c r="AE284" s="13"/>
      <c r="AT284" s="202" t="s">
        <v>442</v>
      </c>
      <c r="AU284" s="202" t="s">
        <v>87</v>
      </c>
      <c r="AV284" s="13" t="s">
        <v>79</v>
      </c>
      <c r="AW284" s="13" t="s">
        <v>31</v>
      </c>
      <c r="AX284" s="13" t="s">
        <v>69</v>
      </c>
      <c r="AY284" s="202" t="s">
        <v>328</v>
      </c>
    </row>
    <row r="285" s="15" customFormat="1">
      <c r="A285" s="15"/>
      <c r="B285" s="217"/>
      <c r="C285" s="15"/>
      <c r="D285" s="195" t="s">
        <v>442</v>
      </c>
      <c r="E285" s="218" t="s">
        <v>3</v>
      </c>
      <c r="F285" s="219" t="s">
        <v>2740</v>
      </c>
      <c r="G285" s="15"/>
      <c r="H285" s="218" t="s">
        <v>3</v>
      </c>
      <c r="I285" s="220"/>
      <c r="J285" s="15"/>
      <c r="K285" s="15"/>
      <c r="L285" s="217"/>
      <c r="M285" s="221"/>
      <c r="N285" s="222"/>
      <c r="O285" s="222"/>
      <c r="P285" s="222"/>
      <c r="Q285" s="222"/>
      <c r="R285" s="222"/>
      <c r="S285" s="222"/>
      <c r="T285" s="223"/>
      <c r="U285" s="15"/>
      <c r="V285" s="15"/>
      <c r="W285" s="15"/>
      <c r="X285" s="15"/>
      <c r="Y285" s="15"/>
      <c r="Z285" s="15"/>
      <c r="AA285" s="15"/>
      <c r="AB285" s="15"/>
      <c r="AC285" s="15"/>
      <c r="AD285" s="15"/>
      <c r="AE285" s="15"/>
      <c r="AT285" s="218" t="s">
        <v>442</v>
      </c>
      <c r="AU285" s="218" t="s">
        <v>87</v>
      </c>
      <c r="AV285" s="15" t="s">
        <v>76</v>
      </c>
      <c r="AW285" s="15" t="s">
        <v>31</v>
      </c>
      <c r="AX285" s="15" t="s">
        <v>69</v>
      </c>
      <c r="AY285" s="218" t="s">
        <v>328</v>
      </c>
    </row>
    <row r="286" s="13" customFormat="1">
      <c r="A286" s="13"/>
      <c r="B286" s="201"/>
      <c r="C286" s="13"/>
      <c r="D286" s="195" t="s">
        <v>442</v>
      </c>
      <c r="E286" s="202" t="s">
        <v>3</v>
      </c>
      <c r="F286" s="203" t="s">
        <v>2741</v>
      </c>
      <c r="G286" s="13"/>
      <c r="H286" s="204">
        <v>-2.9950000000000001</v>
      </c>
      <c r="I286" s="205"/>
      <c r="J286" s="13"/>
      <c r="K286" s="13"/>
      <c r="L286" s="201"/>
      <c r="M286" s="206"/>
      <c r="N286" s="207"/>
      <c r="O286" s="207"/>
      <c r="P286" s="207"/>
      <c r="Q286" s="207"/>
      <c r="R286" s="207"/>
      <c r="S286" s="207"/>
      <c r="T286" s="208"/>
      <c r="U286" s="13"/>
      <c r="V286" s="13"/>
      <c r="W286" s="13"/>
      <c r="X286" s="13"/>
      <c r="Y286" s="13"/>
      <c r="Z286" s="13"/>
      <c r="AA286" s="13"/>
      <c r="AB286" s="13"/>
      <c r="AC286" s="13"/>
      <c r="AD286" s="13"/>
      <c r="AE286" s="13"/>
      <c r="AT286" s="202" t="s">
        <v>442</v>
      </c>
      <c r="AU286" s="202" t="s">
        <v>87</v>
      </c>
      <c r="AV286" s="13" t="s">
        <v>79</v>
      </c>
      <c r="AW286" s="13" t="s">
        <v>31</v>
      </c>
      <c r="AX286" s="13" t="s">
        <v>69</v>
      </c>
      <c r="AY286" s="202" t="s">
        <v>328</v>
      </c>
    </row>
    <row r="287" s="14" customFormat="1">
      <c r="A287" s="14"/>
      <c r="B287" s="209"/>
      <c r="C287" s="14"/>
      <c r="D287" s="195" t="s">
        <v>442</v>
      </c>
      <c r="E287" s="210" t="s">
        <v>3</v>
      </c>
      <c r="F287" s="211" t="s">
        <v>452</v>
      </c>
      <c r="G287" s="14"/>
      <c r="H287" s="212">
        <v>7.0839999999999996</v>
      </c>
      <c r="I287" s="213"/>
      <c r="J287" s="14"/>
      <c r="K287" s="14"/>
      <c r="L287" s="209"/>
      <c r="M287" s="214"/>
      <c r="N287" s="215"/>
      <c r="O287" s="215"/>
      <c r="P287" s="215"/>
      <c r="Q287" s="215"/>
      <c r="R287" s="215"/>
      <c r="S287" s="215"/>
      <c r="T287" s="216"/>
      <c r="U287" s="14"/>
      <c r="V287" s="14"/>
      <c r="W287" s="14"/>
      <c r="X287" s="14"/>
      <c r="Y287" s="14"/>
      <c r="Z287" s="14"/>
      <c r="AA287" s="14"/>
      <c r="AB287" s="14"/>
      <c r="AC287" s="14"/>
      <c r="AD287" s="14"/>
      <c r="AE287" s="14"/>
      <c r="AT287" s="210" t="s">
        <v>442</v>
      </c>
      <c r="AU287" s="210" t="s">
        <v>87</v>
      </c>
      <c r="AV287" s="14" t="s">
        <v>113</v>
      </c>
      <c r="AW287" s="14" t="s">
        <v>31</v>
      </c>
      <c r="AX287" s="14" t="s">
        <v>76</v>
      </c>
      <c r="AY287" s="210" t="s">
        <v>328</v>
      </c>
    </row>
    <row r="288" s="2" customFormat="1" ht="16.5" customHeight="1">
      <c r="A288" s="41"/>
      <c r="B288" s="176"/>
      <c r="C288" s="177" t="s">
        <v>556</v>
      </c>
      <c r="D288" s="177" t="s">
        <v>331</v>
      </c>
      <c r="E288" s="178" t="s">
        <v>2742</v>
      </c>
      <c r="F288" s="179" t="s">
        <v>2743</v>
      </c>
      <c r="G288" s="180" t="s">
        <v>439</v>
      </c>
      <c r="H288" s="181">
        <v>16.744</v>
      </c>
      <c r="I288" s="182"/>
      <c r="J288" s="183">
        <f>ROUND(I288*H288,2)</f>
        <v>0</v>
      </c>
      <c r="K288" s="179" t="s">
        <v>335</v>
      </c>
      <c r="L288" s="42"/>
      <c r="M288" s="184" t="s">
        <v>3</v>
      </c>
      <c r="N288" s="185" t="s">
        <v>40</v>
      </c>
      <c r="O288" s="75"/>
      <c r="P288" s="186">
        <f>O288*H288</f>
        <v>0</v>
      </c>
      <c r="Q288" s="186">
        <v>0.002944</v>
      </c>
      <c r="R288" s="186">
        <f>Q288*H288</f>
        <v>0.049294336000000001</v>
      </c>
      <c r="S288" s="186">
        <v>0</v>
      </c>
      <c r="T288" s="187">
        <f>S288*H288</f>
        <v>0</v>
      </c>
      <c r="U288" s="41"/>
      <c r="V288" s="41"/>
      <c r="W288" s="41"/>
      <c r="X288" s="41"/>
      <c r="Y288" s="41"/>
      <c r="Z288" s="41"/>
      <c r="AA288" s="41"/>
      <c r="AB288" s="41"/>
      <c r="AC288" s="41"/>
      <c r="AD288" s="41"/>
      <c r="AE288" s="41"/>
      <c r="AR288" s="188" t="s">
        <v>113</v>
      </c>
      <c r="AT288" s="188" t="s">
        <v>331</v>
      </c>
      <c r="AU288" s="188" t="s">
        <v>87</v>
      </c>
      <c r="AY288" s="22" t="s">
        <v>328</v>
      </c>
      <c r="BE288" s="189">
        <f>IF(N288="základní",J288,0)</f>
        <v>0</v>
      </c>
      <c r="BF288" s="189">
        <f>IF(N288="snížená",J288,0)</f>
        <v>0</v>
      </c>
      <c r="BG288" s="189">
        <f>IF(N288="zákl. přenesená",J288,0)</f>
        <v>0</v>
      </c>
      <c r="BH288" s="189">
        <f>IF(N288="sníž. přenesená",J288,0)</f>
        <v>0</v>
      </c>
      <c r="BI288" s="189">
        <f>IF(N288="nulová",J288,0)</f>
        <v>0</v>
      </c>
      <c r="BJ288" s="22" t="s">
        <v>76</v>
      </c>
      <c r="BK288" s="189">
        <f>ROUND(I288*H288,2)</f>
        <v>0</v>
      </c>
      <c r="BL288" s="22" t="s">
        <v>113</v>
      </c>
      <c r="BM288" s="188" t="s">
        <v>2744</v>
      </c>
    </row>
    <row r="289" s="2" customFormat="1">
      <c r="A289" s="41"/>
      <c r="B289" s="42"/>
      <c r="C289" s="41"/>
      <c r="D289" s="190" t="s">
        <v>338</v>
      </c>
      <c r="E289" s="41"/>
      <c r="F289" s="191" t="s">
        <v>2745</v>
      </c>
      <c r="G289" s="41"/>
      <c r="H289" s="41"/>
      <c r="I289" s="192"/>
      <c r="J289" s="41"/>
      <c r="K289" s="41"/>
      <c r="L289" s="42"/>
      <c r="M289" s="193"/>
      <c r="N289" s="194"/>
      <c r="O289" s="75"/>
      <c r="P289" s="75"/>
      <c r="Q289" s="75"/>
      <c r="R289" s="75"/>
      <c r="S289" s="75"/>
      <c r="T289" s="76"/>
      <c r="U289" s="41"/>
      <c r="V289" s="41"/>
      <c r="W289" s="41"/>
      <c r="X289" s="41"/>
      <c r="Y289" s="41"/>
      <c r="Z289" s="41"/>
      <c r="AA289" s="41"/>
      <c r="AB289" s="41"/>
      <c r="AC289" s="41"/>
      <c r="AD289" s="41"/>
      <c r="AE289" s="41"/>
      <c r="AT289" s="22" t="s">
        <v>338</v>
      </c>
      <c r="AU289" s="22" t="s">
        <v>87</v>
      </c>
    </row>
    <row r="290" s="13" customFormat="1">
      <c r="A290" s="13"/>
      <c r="B290" s="201"/>
      <c r="C290" s="13"/>
      <c r="D290" s="195" t="s">
        <v>442</v>
      </c>
      <c r="E290" s="202" t="s">
        <v>3</v>
      </c>
      <c r="F290" s="203" t="s">
        <v>2746</v>
      </c>
      <c r="G290" s="13"/>
      <c r="H290" s="204">
        <v>9.6720000000000006</v>
      </c>
      <c r="I290" s="205"/>
      <c r="J290" s="13"/>
      <c r="K290" s="13"/>
      <c r="L290" s="201"/>
      <c r="M290" s="206"/>
      <c r="N290" s="207"/>
      <c r="O290" s="207"/>
      <c r="P290" s="207"/>
      <c r="Q290" s="207"/>
      <c r="R290" s="207"/>
      <c r="S290" s="207"/>
      <c r="T290" s="208"/>
      <c r="U290" s="13"/>
      <c r="V290" s="13"/>
      <c r="W290" s="13"/>
      <c r="X290" s="13"/>
      <c r="Y290" s="13"/>
      <c r="Z290" s="13"/>
      <c r="AA290" s="13"/>
      <c r="AB290" s="13"/>
      <c r="AC290" s="13"/>
      <c r="AD290" s="13"/>
      <c r="AE290" s="13"/>
      <c r="AT290" s="202" t="s">
        <v>442</v>
      </c>
      <c r="AU290" s="202" t="s">
        <v>87</v>
      </c>
      <c r="AV290" s="13" t="s">
        <v>79</v>
      </c>
      <c r="AW290" s="13" t="s">
        <v>31</v>
      </c>
      <c r="AX290" s="13" t="s">
        <v>69</v>
      </c>
      <c r="AY290" s="202" t="s">
        <v>328</v>
      </c>
    </row>
    <row r="291" s="13" customFormat="1">
      <c r="A291" s="13"/>
      <c r="B291" s="201"/>
      <c r="C291" s="13"/>
      <c r="D291" s="195" t="s">
        <v>442</v>
      </c>
      <c r="E291" s="202" t="s">
        <v>3</v>
      </c>
      <c r="F291" s="203" t="s">
        <v>2747</v>
      </c>
      <c r="G291" s="13"/>
      <c r="H291" s="204">
        <v>7.0720000000000001</v>
      </c>
      <c r="I291" s="205"/>
      <c r="J291" s="13"/>
      <c r="K291" s="13"/>
      <c r="L291" s="201"/>
      <c r="M291" s="206"/>
      <c r="N291" s="207"/>
      <c r="O291" s="207"/>
      <c r="P291" s="207"/>
      <c r="Q291" s="207"/>
      <c r="R291" s="207"/>
      <c r="S291" s="207"/>
      <c r="T291" s="208"/>
      <c r="U291" s="13"/>
      <c r="V291" s="13"/>
      <c r="W291" s="13"/>
      <c r="X291" s="13"/>
      <c r="Y291" s="13"/>
      <c r="Z291" s="13"/>
      <c r="AA291" s="13"/>
      <c r="AB291" s="13"/>
      <c r="AC291" s="13"/>
      <c r="AD291" s="13"/>
      <c r="AE291" s="13"/>
      <c r="AT291" s="202" t="s">
        <v>442</v>
      </c>
      <c r="AU291" s="202" t="s">
        <v>87</v>
      </c>
      <c r="AV291" s="13" t="s">
        <v>79</v>
      </c>
      <c r="AW291" s="13" t="s">
        <v>31</v>
      </c>
      <c r="AX291" s="13" t="s">
        <v>69</v>
      </c>
      <c r="AY291" s="202" t="s">
        <v>328</v>
      </c>
    </row>
    <row r="292" s="14" customFormat="1">
      <c r="A292" s="14"/>
      <c r="B292" s="209"/>
      <c r="C292" s="14"/>
      <c r="D292" s="195" t="s">
        <v>442</v>
      </c>
      <c r="E292" s="210" t="s">
        <v>3</v>
      </c>
      <c r="F292" s="211" t="s">
        <v>452</v>
      </c>
      <c r="G292" s="14"/>
      <c r="H292" s="212">
        <v>16.744</v>
      </c>
      <c r="I292" s="213"/>
      <c r="J292" s="14"/>
      <c r="K292" s="14"/>
      <c r="L292" s="209"/>
      <c r="M292" s="214"/>
      <c r="N292" s="215"/>
      <c r="O292" s="215"/>
      <c r="P292" s="215"/>
      <c r="Q292" s="215"/>
      <c r="R292" s="215"/>
      <c r="S292" s="215"/>
      <c r="T292" s="216"/>
      <c r="U292" s="14"/>
      <c r="V292" s="14"/>
      <c r="W292" s="14"/>
      <c r="X292" s="14"/>
      <c r="Y292" s="14"/>
      <c r="Z292" s="14"/>
      <c r="AA292" s="14"/>
      <c r="AB292" s="14"/>
      <c r="AC292" s="14"/>
      <c r="AD292" s="14"/>
      <c r="AE292" s="14"/>
      <c r="AT292" s="210" t="s">
        <v>442</v>
      </c>
      <c r="AU292" s="210" t="s">
        <v>87</v>
      </c>
      <c r="AV292" s="14" t="s">
        <v>113</v>
      </c>
      <c r="AW292" s="14" t="s">
        <v>31</v>
      </c>
      <c r="AX292" s="14" t="s">
        <v>76</v>
      </c>
      <c r="AY292" s="210" t="s">
        <v>328</v>
      </c>
    </row>
    <row r="293" s="2" customFormat="1" ht="16.5" customHeight="1">
      <c r="A293" s="41"/>
      <c r="B293" s="176"/>
      <c r="C293" s="177" t="s">
        <v>8</v>
      </c>
      <c r="D293" s="177" t="s">
        <v>331</v>
      </c>
      <c r="E293" s="178" t="s">
        <v>2748</v>
      </c>
      <c r="F293" s="179" t="s">
        <v>2749</v>
      </c>
      <c r="G293" s="180" t="s">
        <v>439</v>
      </c>
      <c r="H293" s="181">
        <v>16.744</v>
      </c>
      <c r="I293" s="182"/>
      <c r="J293" s="183">
        <f>ROUND(I293*H293,2)</f>
        <v>0</v>
      </c>
      <c r="K293" s="179" t="s">
        <v>335</v>
      </c>
      <c r="L293" s="42"/>
      <c r="M293" s="184" t="s">
        <v>3</v>
      </c>
      <c r="N293" s="185" t="s">
        <v>40</v>
      </c>
      <c r="O293" s="75"/>
      <c r="P293" s="186">
        <f>O293*H293</f>
        <v>0</v>
      </c>
      <c r="Q293" s="186">
        <v>0</v>
      </c>
      <c r="R293" s="186">
        <f>Q293*H293</f>
        <v>0</v>
      </c>
      <c r="S293" s="186">
        <v>0</v>
      </c>
      <c r="T293" s="187">
        <f>S293*H293</f>
        <v>0</v>
      </c>
      <c r="U293" s="41"/>
      <c r="V293" s="41"/>
      <c r="W293" s="41"/>
      <c r="X293" s="41"/>
      <c r="Y293" s="41"/>
      <c r="Z293" s="41"/>
      <c r="AA293" s="41"/>
      <c r="AB293" s="41"/>
      <c r="AC293" s="41"/>
      <c r="AD293" s="41"/>
      <c r="AE293" s="41"/>
      <c r="AR293" s="188" t="s">
        <v>113</v>
      </c>
      <c r="AT293" s="188" t="s">
        <v>331</v>
      </c>
      <c r="AU293" s="188" t="s">
        <v>87</v>
      </c>
      <c r="AY293" s="22" t="s">
        <v>328</v>
      </c>
      <c r="BE293" s="189">
        <f>IF(N293="základní",J293,0)</f>
        <v>0</v>
      </c>
      <c r="BF293" s="189">
        <f>IF(N293="snížená",J293,0)</f>
        <v>0</v>
      </c>
      <c r="BG293" s="189">
        <f>IF(N293="zákl. přenesená",J293,0)</f>
        <v>0</v>
      </c>
      <c r="BH293" s="189">
        <f>IF(N293="sníž. přenesená",J293,0)</f>
        <v>0</v>
      </c>
      <c r="BI293" s="189">
        <f>IF(N293="nulová",J293,0)</f>
        <v>0</v>
      </c>
      <c r="BJ293" s="22" t="s">
        <v>76</v>
      </c>
      <c r="BK293" s="189">
        <f>ROUND(I293*H293,2)</f>
        <v>0</v>
      </c>
      <c r="BL293" s="22" t="s">
        <v>113</v>
      </c>
      <c r="BM293" s="188" t="s">
        <v>2750</v>
      </c>
    </row>
    <row r="294" s="2" customFormat="1">
      <c r="A294" s="41"/>
      <c r="B294" s="42"/>
      <c r="C294" s="41"/>
      <c r="D294" s="190" t="s">
        <v>338</v>
      </c>
      <c r="E294" s="41"/>
      <c r="F294" s="191" t="s">
        <v>2751</v>
      </c>
      <c r="G294" s="41"/>
      <c r="H294" s="41"/>
      <c r="I294" s="192"/>
      <c r="J294" s="41"/>
      <c r="K294" s="41"/>
      <c r="L294" s="42"/>
      <c r="M294" s="193"/>
      <c r="N294" s="194"/>
      <c r="O294" s="75"/>
      <c r="P294" s="75"/>
      <c r="Q294" s="75"/>
      <c r="R294" s="75"/>
      <c r="S294" s="75"/>
      <c r="T294" s="76"/>
      <c r="U294" s="41"/>
      <c r="V294" s="41"/>
      <c r="W294" s="41"/>
      <c r="X294" s="41"/>
      <c r="Y294" s="41"/>
      <c r="Z294" s="41"/>
      <c r="AA294" s="41"/>
      <c r="AB294" s="41"/>
      <c r="AC294" s="41"/>
      <c r="AD294" s="41"/>
      <c r="AE294" s="41"/>
      <c r="AT294" s="22" t="s">
        <v>338</v>
      </c>
      <c r="AU294" s="22" t="s">
        <v>87</v>
      </c>
    </row>
    <row r="295" s="2" customFormat="1" ht="24.15" customHeight="1">
      <c r="A295" s="41"/>
      <c r="B295" s="176"/>
      <c r="C295" s="177" t="s">
        <v>564</v>
      </c>
      <c r="D295" s="177" t="s">
        <v>331</v>
      </c>
      <c r="E295" s="178" t="s">
        <v>2752</v>
      </c>
      <c r="F295" s="179" t="s">
        <v>2753</v>
      </c>
      <c r="G295" s="180" t="s">
        <v>585</v>
      </c>
      <c r="H295" s="181">
        <v>0.40500000000000003</v>
      </c>
      <c r="I295" s="182"/>
      <c r="J295" s="183">
        <f>ROUND(I295*H295,2)</f>
        <v>0</v>
      </c>
      <c r="K295" s="179" t="s">
        <v>335</v>
      </c>
      <c r="L295" s="42"/>
      <c r="M295" s="184" t="s">
        <v>3</v>
      </c>
      <c r="N295" s="185" t="s">
        <v>40</v>
      </c>
      <c r="O295" s="75"/>
      <c r="P295" s="186">
        <f>O295*H295</f>
        <v>0</v>
      </c>
      <c r="Q295" s="186">
        <v>1.0606207999999999</v>
      </c>
      <c r="R295" s="186">
        <f>Q295*H295</f>
        <v>0.42955142400000002</v>
      </c>
      <c r="S295" s="186">
        <v>0</v>
      </c>
      <c r="T295" s="187">
        <f>S295*H295</f>
        <v>0</v>
      </c>
      <c r="U295" s="41"/>
      <c r="V295" s="41"/>
      <c r="W295" s="41"/>
      <c r="X295" s="41"/>
      <c r="Y295" s="41"/>
      <c r="Z295" s="41"/>
      <c r="AA295" s="41"/>
      <c r="AB295" s="41"/>
      <c r="AC295" s="41"/>
      <c r="AD295" s="41"/>
      <c r="AE295" s="41"/>
      <c r="AR295" s="188" t="s">
        <v>113</v>
      </c>
      <c r="AT295" s="188" t="s">
        <v>331</v>
      </c>
      <c r="AU295" s="188" t="s">
        <v>87</v>
      </c>
      <c r="AY295" s="22" t="s">
        <v>328</v>
      </c>
      <c r="BE295" s="189">
        <f>IF(N295="základní",J295,0)</f>
        <v>0</v>
      </c>
      <c r="BF295" s="189">
        <f>IF(N295="snížená",J295,0)</f>
        <v>0</v>
      </c>
      <c r="BG295" s="189">
        <f>IF(N295="zákl. přenesená",J295,0)</f>
        <v>0</v>
      </c>
      <c r="BH295" s="189">
        <f>IF(N295="sníž. přenesená",J295,0)</f>
        <v>0</v>
      </c>
      <c r="BI295" s="189">
        <f>IF(N295="nulová",J295,0)</f>
        <v>0</v>
      </c>
      <c r="BJ295" s="22" t="s">
        <v>76</v>
      </c>
      <c r="BK295" s="189">
        <f>ROUND(I295*H295,2)</f>
        <v>0</v>
      </c>
      <c r="BL295" s="22" t="s">
        <v>113</v>
      </c>
      <c r="BM295" s="188" t="s">
        <v>2754</v>
      </c>
    </row>
    <row r="296" s="2" customFormat="1">
      <c r="A296" s="41"/>
      <c r="B296" s="42"/>
      <c r="C296" s="41"/>
      <c r="D296" s="190" t="s">
        <v>338</v>
      </c>
      <c r="E296" s="41"/>
      <c r="F296" s="191" t="s">
        <v>2755</v>
      </c>
      <c r="G296" s="41"/>
      <c r="H296" s="41"/>
      <c r="I296" s="192"/>
      <c r="J296" s="41"/>
      <c r="K296" s="41"/>
      <c r="L296" s="42"/>
      <c r="M296" s="193"/>
      <c r="N296" s="194"/>
      <c r="O296" s="75"/>
      <c r="P296" s="75"/>
      <c r="Q296" s="75"/>
      <c r="R296" s="75"/>
      <c r="S296" s="75"/>
      <c r="T296" s="76"/>
      <c r="U296" s="41"/>
      <c r="V296" s="41"/>
      <c r="W296" s="41"/>
      <c r="X296" s="41"/>
      <c r="Y296" s="41"/>
      <c r="Z296" s="41"/>
      <c r="AA296" s="41"/>
      <c r="AB296" s="41"/>
      <c r="AC296" s="41"/>
      <c r="AD296" s="41"/>
      <c r="AE296" s="41"/>
      <c r="AT296" s="22" t="s">
        <v>338</v>
      </c>
      <c r="AU296" s="22" t="s">
        <v>87</v>
      </c>
    </row>
    <row r="297" s="13" customFormat="1">
      <c r="A297" s="13"/>
      <c r="B297" s="201"/>
      <c r="C297" s="13"/>
      <c r="D297" s="195" t="s">
        <v>442</v>
      </c>
      <c r="E297" s="202" t="s">
        <v>3</v>
      </c>
      <c r="F297" s="203" t="s">
        <v>2756</v>
      </c>
      <c r="G297" s="13"/>
      <c r="H297" s="204">
        <v>0.40500000000000003</v>
      </c>
      <c r="I297" s="205"/>
      <c r="J297" s="13"/>
      <c r="K297" s="13"/>
      <c r="L297" s="201"/>
      <c r="M297" s="206"/>
      <c r="N297" s="207"/>
      <c r="O297" s="207"/>
      <c r="P297" s="207"/>
      <c r="Q297" s="207"/>
      <c r="R297" s="207"/>
      <c r="S297" s="207"/>
      <c r="T297" s="208"/>
      <c r="U297" s="13"/>
      <c r="V297" s="13"/>
      <c r="W297" s="13"/>
      <c r="X297" s="13"/>
      <c r="Y297" s="13"/>
      <c r="Z297" s="13"/>
      <c r="AA297" s="13"/>
      <c r="AB297" s="13"/>
      <c r="AC297" s="13"/>
      <c r="AD297" s="13"/>
      <c r="AE297" s="13"/>
      <c r="AT297" s="202" t="s">
        <v>442</v>
      </c>
      <c r="AU297" s="202" t="s">
        <v>87</v>
      </c>
      <c r="AV297" s="13" t="s">
        <v>79</v>
      </c>
      <c r="AW297" s="13" t="s">
        <v>31</v>
      </c>
      <c r="AX297" s="13" t="s">
        <v>76</v>
      </c>
      <c r="AY297" s="202" t="s">
        <v>328</v>
      </c>
    </row>
    <row r="298" s="2" customFormat="1" ht="44.25" customHeight="1">
      <c r="A298" s="41"/>
      <c r="B298" s="176"/>
      <c r="C298" s="177" t="s">
        <v>571</v>
      </c>
      <c r="D298" s="177" t="s">
        <v>331</v>
      </c>
      <c r="E298" s="178" t="s">
        <v>2757</v>
      </c>
      <c r="F298" s="179" t="s">
        <v>2758</v>
      </c>
      <c r="G298" s="180" t="s">
        <v>439</v>
      </c>
      <c r="H298" s="181">
        <v>3.8100000000000001</v>
      </c>
      <c r="I298" s="182"/>
      <c r="J298" s="183">
        <f>ROUND(I298*H298,2)</f>
        <v>0</v>
      </c>
      <c r="K298" s="179" t="s">
        <v>335</v>
      </c>
      <c r="L298" s="42"/>
      <c r="M298" s="184" t="s">
        <v>3</v>
      </c>
      <c r="N298" s="185" t="s">
        <v>40</v>
      </c>
      <c r="O298" s="75"/>
      <c r="P298" s="186">
        <f>O298*H298</f>
        <v>0</v>
      </c>
      <c r="Q298" s="186">
        <v>0.001575</v>
      </c>
      <c r="R298" s="186">
        <f>Q298*H298</f>
        <v>0.00600075</v>
      </c>
      <c r="S298" s="186">
        <v>0</v>
      </c>
      <c r="T298" s="187">
        <f>S298*H298</f>
        <v>0</v>
      </c>
      <c r="U298" s="41"/>
      <c r="V298" s="41"/>
      <c r="W298" s="41"/>
      <c r="X298" s="41"/>
      <c r="Y298" s="41"/>
      <c r="Z298" s="41"/>
      <c r="AA298" s="41"/>
      <c r="AB298" s="41"/>
      <c r="AC298" s="41"/>
      <c r="AD298" s="41"/>
      <c r="AE298" s="41"/>
      <c r="AR298" s="188" t="s">
        <v>113</v>
      </c>
      <c r="AT298" s="188" t="s">
        <v>331</v>
      </c>
      <c r="AU298" s="188" t="s">
        <v>87</v>
      </c>
      <c r="AY298" s="22" t="s">
        <v>328</v>
      </c>
      <c r="BE298" s="189">
        <f>IF(N298="základní",J298,0)</f>
        <v>0</v>
      </c>
      <c r="BF298" s="189">
        <f>IF(N298="snížená",J298,0)</f>
        <v>0</v>
      </c>
      <c r="BG298" s="189">
        <f>IF(N298="zákl. přenesená",J298,0)</f>
        <v>0</v>
      </c>
      <c r="BH298" s="189">
        <f>IF(N298="sníž. přenesená",J298,0)</f>
        <v>0</v>
      </c>
      <c r="BI298" s="189">
        <f>IF(N298="nulová",J298,0)</f>
        <v>0</v>
      </c>
      <c r="BJ298" s="22" t="s">
        <v>76</v>
      </c>
      <c r="BK298" s="189">
        <f>ROUND(I298*H298,2)</f>
        <v>0</v>
      </c>
      <c r="BL298" s="22" t="s">
        <v>113</v>
      </c>
      <c r="BM298" s="188" t="s">
        <v>2759</v>
      </c>
    </row>
    <row r="299" s="2" customFormat="1">
      <c r="A299" s="41"/>
      <c r="B299" s="42"/>
      <c r="C299" s="41"/>
      <c r="D299" s="190" t="s">
        <v>338</v>
      </c>
      <c r="E299" s="41"/>
      <c r="F299" s="191" t="s">
        <v>2760</v>
      </c>
      <c r="G299" s="41"/>
      <c r="H299" s="41"/>
      <c r="I299" s="192"/>
      <c r="J299" s="41"/>
      <c r="K299" s="41"/>
      <c r="L299" s="42"/>
      <c r="M299" s="193"/>
      <c r="N299" s="194"/>
      <c r="O299" s="75"/>
      <c r="P299" s="75"/>
      <c r="Q299" s="75"/>
      <c r="R299" s="75"/>
      <c r="S299" s="75"/>
      <c r="T299" s="76"/>
      <c r="U299" s="41"/>
      <c r="V299" s="41"/>
      <c r="W299" s="41"/>
      <c r="X299" s="41"/>
      <c r="Y299" s="41"/>
      <c r="Z299" s="41"/>
      <c r="AA299" s="41"/>
      <c r="AB299" s="41"/>
      <c r="AC299" s="41"/>
      <c r="AD299" s="41"/>
      <c r="AE299" s="41"/>
      <c r="AT299" s="22" t="s">
        <v>338</v>
      </c>
      <c r="AU299" s="22" t="s">
        <v>87</v>
      </c>
    </row>
    <row r="300" s="13" customFormat="1">
      <c r="A300" s="13"/>
      <c r="B300" s="201"/>
      <c r="C300" s="13"/>
      <c r="D300" s="195" t="s">
        <v>442</v>
      </c>
      <c r="E300" s="202" t="s">
        <v>3</v>
      </c>
      <c r="F300" s="203" t="s">
        <v>2761</v>
      </c>
      <c r="G300" s="13"/>
      <c r="H300" s="204">
        <v>3.8100000000000001</v>
      </c>
      <c r="I300" s="205"/>
      <c r="J300" s="13"/>
      <c r="K300" s="13"/>
      <c r="L300" s="201"/>
      <c r="M300" s="206"/>
      <c r="N300" s="207"/>
      <c r="O300" s="207"/>
      <c r="P300" s="207"/>
      <c r="Q300" s="207"/>
      <c r="R300" s="207"/>
      <c r="S300" s="207"/>
      <c r="T300" s="208"/>
      <c r="U300" s="13"/>
      <c r="V300" s="13"/>
      <c r="W300" s="13"/>
      <c r="X300" s="13"/>
      <c r="Y300" s="13"/>
      <c r="Z300" s="13"/>
      <c r="AA300" s="13"/>
      <c r="AB300" s="13"/>
      <c r="AC300" s="13"/>
      <c r="AD300" s="13"/>
      <c r="AE300" s="13"/>
      <c r="AT300" s="202" t="s">
        <v>442</v>
      </c>
      <c r="AU300" s="202" t="s">
        <v>87</v>
      </c>
      <c r="AV300" s="13" t="s">
        <v>79</v>
      </c>
      <c r="AW300" s="13" t="s">
        <v>31</v>
      </c>
      <c r="AX300" s="13" t="s">
        <v>76</v>
      </c>
      <c r="AY300" s="202" t="s">
        <v>328</v>
      </c>
    </row>
    <row r="301" s="2" customFormat="1" ht="44.25" customHeight="1">
      <c r="A301" s="41"/>
      <c r="B301" s="176"/>
      <c r="C301" s="177" t="s">
        <v>576</v>
      </c>
      <c r="D301" s="177" t="s">
        <v>331</v>
      </c>
      <c r="E301" s="178" t="s">
        <v>2762</v>
      </c>
      <c r="F301" s="179" t="s">
        <v>2763</v>
      </c>
      <c r="G301" s="180" t="s">
        <v>476</v>
      </c>
      <c r="H301" s="181">
        <v>4.5</v>
      </c>
      <c r="I301" s="182"/>
      <c r="J301" s="183">
        <f>ROUND(I301*H301,2)</f>
        <v>0</v>
      </c>
      <c r="K301" s="179" t="s">
        <v>335</v>
      </c>
      <c r="L301" s="42"/>
      <c r="M301" s="184" t="s">
        <v>3</v>
      </c>
      <c r="N301" s="185" t="s">
        <v>40</v>
      </c>
      <c r="O301" s="75"/>
      <c r="P301" s="186">
        <f>O301*H301</f>
        <v>0</v>
      </c>
      <c r="Q301" s="186">
        <v>0.0022975000000000001</v>
      </c>
      <c r="R301" s="186">
        <f>Q301*H301</f>
        <v>0.010338750000000001</v>
      </c>
      <c r="S301" s="186">
        <v>0</v>
      </c>
      <c r="T301" s="187">
        <f>S301*H301</f>
        <v>0</v>
      </c>
      <c r="U301" s="41"/>
      <c r="V301" s="41"/>
      <c r="W301" s="41"/>
      <c r="X301" s="41"/>
      <c r="Y301" s="41"/>
      <c r="Z301" s="41"/>
      <c r="AA301" s="41"/>
      <c r="AB301" s="41"/>
      <c r="AC301" s="41"/>
      <c r="AD301" s="41"/>
      <c r="AE301" s="41"/>
      <c r="AR301" s="188" t="s">
        <v>113</v>
      </c>
      <c r="AT301" s="188" t="s">
        <v>331</v>
      </c>
      <c r="AU301" s="188" t="s">
        <v>87</v>
      </c>
      <c r="AY301" s="22" t="s">
        <v>328</v>
      </c>
      <c r="BE301" s="189">
        <f>IF(N301="základní",J301,0)</f>
        <v>0</v>
      </c>
      <c r="BF301" s="189">
        <f>IF(N301="snížená",J301,0)</f>
        <v>0</v>
      </c>
      <c r="BG301" s="189">
        <f>IF(N301="zákl. přenesená",J301,0)</f>
        <v>0</v>
      </c>
      <c r="BH301" s="189">
        <f>IF(N301="sníž. přenesená",J301,0)</f>
        <v>0</v>
      </c>
      <c r="BI301" s="189">
        <f>IF(N301="nulová",J301,0)</f>
        <v>0</v>
      </c>
      <c r="BJ301" s="22" t="s">
        <v>76</v>
      </c>
      <c r="BK301" s="189">
        <f>ROUND(I301*H301,2)</f>
        <v>0</v>
      </c>
      <c r="BL301" s="22" t="s">
        <v>113</v>
      </c>
      <c r="BM301" s="188" t="s">
        <v>2764</v>
      </c>
    </row>
    <row r="302" s="2" customFormat="1">
      <c r="A302" s="41"/>
      <c r="B302" s="42"/>
      <c r="C302" s="41"/>
      <c r="D302" s="190" t="s">
        <v>338</v>
      </c>
      <c r="E302" s="41"/>
      <c r="F302" s="191" t="s">
        <v>2765</v>
      </c>
      <c r="G302" s="41"/>
      <c r="H302" s="41"/>
      <c r="I302" s="192"/>
      <c r="J302" s="41"/>
      <c r="K302" s="41"/>
      <c r="L302" s="42"/>
      <c r="M302" s="193"/>
      <c r="N302" s="194"/>
      <c r="O302" s="75"/>
      <c r="P302" s="75"/>
      <c r="Q302" s="75"/>
      <c r="R302" s="75"/>
      <c r="S302" s="75"/>
      <c r="T302" s="76"/>
      <c r="U302" s="41"/>
      <c r="V302" s="41"/>
      <c r="W302" s="41"/>
      <c r="X302" s="41"/>
      <c r="Y302" s="41"/>
      <c r="Z302" s="41"/>
      <c r="AA302" s="41"/>
      <c r="AB302" s="41"/>
      <c r="AC302" s="41"/>
      <c r="AD302" s="41"/>
      <c r="AE302" s="41"/>
      <c r="AT302" s="22" t="s">
        <v>338</v>
      </c>
      <c r="AU302" s="22" t="s">
        <v>87</v>
      </c>
    </row>
    <row r="303" s="13" customFormat="1">
      <c r="A303" s="13"/>
      <c r="B303" s="201"/>
      <c r="C303" s="13"/>
      <c r="D303" s="195" t="s">
        <v>442</v>
      </c>
      <c r="E303" s="202" t="s">
        <v>3</v>
      </c>
      <c r="F303" s="203" t="s">
        <v>2766</v>
      </c>
      <c r="G303" s="13"/>
      <c r="H303" s="204">
        <v>4.5</v>
      </c>
      <c r="I303" s="205"/>
      <c r="J303" s="13"/>
      <c r="K303" s="13"/>
      <c r="L303" s="201"/>
      <c r="M303" s="206"/>
      <c r="N303" s="207"/>
      <c r="O303" s="207"/>
      <c r="P303" s="207"/>
      <c r="Q303" s="207"/>
      <c r="R303" s="207"/>
      <c r="S303" s="207"/>
      <c r="T303" s="208"/>
      <c r="U303" s="13"/>
      <c r="V303" s="13"/>
      <c r="W303" s="13"/>
      <c r="X303" s="13"/>
      <c r="Y303" s="13"/>
      <c r="Z303" s="13"/>
      <c r="AA303" s="13"/>
      <c r="AB303" s="13"/>
      <c r="AC303" s="13"/>
      <c r="AD303" s="13"/>
      <c r="AE303" s="13"/>
      <c r="AT303" s="202" t="s">
        <v>442</v>
      </c>
      <c r="AU303" s="202" t="s">
        <v>87</v>
      </c>
      <c r="AV303" s="13" t="s">
        <v>79</v>
      </c>
      <c r="AW303" s="13" t="s">
        <v>31</v>
      </c>
      <c r="AX303" s="13" t="s">
        <v>76</v>
      </c>
      <c r="AY303" s="202" t="s">
        <v>328</v>
      </c>
    </row>
    <row r="304" s="2" customFormat="1" ht="37.8" customHeight="1">
      <c r="A304" s="41"/>
      <c r="B304" s="176"/>
      <c r="C304" s="177" t="s">
        <v>473</v>
      </c>
      <c r="D304" s="177" t="s">
        <v>331</v>
      </c>
      <c r="E304" s="178" t="s">
        <v>2767</v>
      </c>
      <c r="F304" s="179" t="s">
        <v>2768</v>
      </c>
      <c r="G304" s="180" t="s">
        <v>476</v>
      </c>
      <c r="H304" s="181">
        <v>9.3000000000000007</v>
      </c>
      <c r="I304" s="182"/>
      <c r="J304" s="183">
        <f>ROUND(I304*H304,2)</f>
        <v>0</v>
      </c>
      <c r="K304" s="179" t="s">
        <v>335</v>
      </c>
      <c r="L304" s="42"/>
      <c r="M304" s="184" t="s">
        <v>3</v>
      </c>
      <c r="N304" s="185" t="s">
        <v>40</v>
      </c>
      <c r="O304" s="75"/>
      <c r="P304" s="186">
        <f>O304*H304</f>
        <v>0</v>
      </c>
      <c r="Q304" s="186">
        <v>0.0020355999999999998</v>
      </c>
      <c r="R304" s="186">
        <f>Q304*H304</f>
        <v>0.018931079999999999</v>
      </c>
      <c r="S304" s="186">
        <v>0</v>
      </c>
      <c r="T304" s="187">
        <f>S304*H304</f>
        <v>0</v>
      </c>
      <c r="U304" s="41"/>
      <c r="V304" s="41"/>
      <c r="W304" s="41"/>
      <c r="X304" s="41"/>
      <c r="Y304" s="41"/>
      <c r="Z304" s="41"/>
      <c r="AA304" s="41"/>
      <c r="AB304" s="41"/>
      <c r="AC304" s="41"/>
      <c r="AD304" s="41"/>
      <c r="AE304" s="41"/>
      <c r="AR304" s="188" t="s">
        <v>113</v>
      </c>
      <c r="AT304" s="188" t="s">
        <v>331</v>
      </c>
      <c r="AU304" s="188" t="s">
        <v>87</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113</v>
      </c>
      <c r="BM304" s="188" t="s">
        <v>2769</v>
      </c>
    </row>
    <row r="305" s="2" customFormat="1">
      <c r="A305" s="41"/>
      <c r="B305" s="42"/>
      <c r="C305" s="41"/>
      <c r="D305" s="190" t="s">
        <v>338</v>
      </c>
      <c r="E305" s="41"/>
      <c r="F305" s="191" t="s">
        <v>2770</v>
      </c>
      <c r="G305" s="41"/>
      <c r="H305" s="41"/>
      <c r="I305" s="192"/>
      <c r="J305" s="41"/>
      <c r="K305" s="41"/>
      <c r="L305" s="42"/>
      <c r="M305" s="193"/>
      <c r="N305" s="194"/>
      <c r="O305" s="75"/>
      <c r="P305" s="75"/>
      <c r="Q305" s="75"/>
      <c r="R305" s="75"/>
      <c r="S305" s="75"/>
      <c r="T305" s="76"/>
      <c r="U305" s="41"/>
      <c r="V305" s="41"/>
      <c r="W305" s="41"/>
      <c r="X305" s="41"/>
      <c r="Y305" s="41"/>
      <c r="Z305" s="41"/>
      <c r="AA305" s="41"/>
      <c r="AB305" s="41"/>
      <c r="AC305" s="41"/>
      <c r="AD305" s="41"/>
      <c r="AE305" s="41"/>
      <c r="AT305" s="22" t="s">
        <v>338</v>
      </c>
      <c r="AU305" s="22" t="s">
        <v>87</v>
      </c>
    </row>
    <row r="306" s="13" customFormat="1">
      <c r="A306" s="13"/>
      <c r="B306" s="201"/>
      <c r="C306" s="13"/>
      <c r="D306" s="195" t="s">
        <v>442</v>
      </c>
      <c r="E306" s="202" t="s">
        <v>3</v>
      </c>
      <c r="F306" s="203" t="s">
        <v>2771</v>
      </c>
      <c r="G306" s="13"/>
      <c r="H306" s="204">
        <v>9.3000000000000007</v>
      </c>
      <c r="I306" s="205"/>
      <c r="J306" s="13"/>
      <c r="K306" s="13"/>
      <c r="L306" s="201"/>
      <c r="M306" s="206"/>
      <c r="N306" s="207"/>
      <c r="O306" s="207"/>
      <c r="P306" s="207"/>
      <c r="Q306" s="207"/>
      <c r="R306" s="207"/>
      <c r="S306" s="207"/>
      <c r="T306" s="208"/>
      <c r="U306" s="13"/>
      <c r="V306" s="13"/>
      <c r="W306" s="13"/>
      <c r="X306" s="13"/>
      <c r="Y306" s="13"/>
      <c r="Z306" s="13"/>
      <c r="AA306" s="13"/>
      <c r="AB306" s="13"/>
      <c r="AC306" s="13"/>
      <c r="AD306" s="13"/>
      <c r="AE306" s="13"/>
      <c r="AT306" s="202" t="s">
        <v>442</v>
      </c>
      <c r="AU306" s="202" t="s">
        <v>87</v>
      </c>
      <c r="AV306" s="13" t="s">
        <v>79</v>
      </c>
      <c r="AW306" s="13" t="s">
        <v>31</v>
      </c>
      <c r="AX306" s="13" t="s">
        <v>76</v>
      </c>
      <c r="AY306" s="202" t="s">
        <v>328</v>
      </c>
    </row>
    <row r="307" s="2" customFormat="1" ht="62.7" customHeight="1">
      <c r="A307" s="41"/>
      <c r="B307" s="176"/>
      <c r="C307" s="177" t="s">
        <v>588</v>
      </c>
      <c r="D307" s="177" t="s">
        <v>331</v>
      </c>
      <c r="E307" s="178" t="s">
        <v>2772</v>
      </c>
      <c r="F307" s="179" t="s">
        <v>2773</v>
      </c>
      <c r="G307" s="180" t="s">
        <v>476</v>
      </c>
      <c r="H307" s="181">
        <v>2.4500000000000002</v>
      </c>
      <c r="I307" s="182"/>
      <c r="J307" s="183">
        <f>ROUND(I307*H307,2)</f>
        <v>0</v>
      </c>
      <c r="K307" s="179" t="s">
        <v>335</v>
      </c>
      <c r="L307" s="42"/>
      <c r="M307" s="184" t="s">
        <v>3</v>
      </c>
      <c r="N307" s="185" t="s">
        <v>40</v>
      </c>
      <c r="O307" s="75"/>
      <c r="P307" s="186">
        <f>O307*H307</f>
        <v>0</v>
      </c>
      <c r="Q307" s="186">
        <v>0.0012975</v>
      </c>
      <c r="R307" s="186">
        <f>Q307*H307</f>
        <v>0.0031788750000000003</v>
      </c>
      <c r="S307" s="186">
        <v>0</v>
      </c>
      <c r="T307" s="187">
        <f>S307*H307</f>
        <v>0</v>
      </c>
      <c r="U307" s="41"/>
      <c r="V307" s="41"/>
      <c r="W307" s="41"/>
      <c r="X307" s="41"/>
      <c r="Y307" s="41"/>
      <c r="Z307" s="41"/>
      <c r="AA307" s="41"/>
      <c r="AB307" s="41"/>
      <c r="AC307" s="41"/>
      <c r="AD307" s="41"/>
      <c r="AE307" s="41"/>
      <c r="AR307" s="188" t="s">
        <v>113</v>
      </c>
      <c r="AT307" s="188" t="s">
        <v>331</v>
      </c>
      <c r="AU307" s="188" t="s">
        <v>87</v>
      </c>
      <c r="AY307" s="22" t="s">
        <v>328</v>
      </c>
      <c r="BE307" s="189">
        <f>IF(N307="základní",J307,0)</f>
        <v>0</v>
      </c>
      <c r="BF307" s="189">
        <f>IF(N307="snížená",J307,0)</f>
        <v>0</v>
      </c>
      <c r="BG307" s="189">
        <f>IF(N307="zákl. přenesená",J307,0)</f>
        <v>0</v>
      </c>
      <c r="BH307" s="189">
        <f>IF(N307="sníž. přenesená",J307,0)</f>
        <v>0</v>
      </c>
      <c r="BI307" s="189">
        <f>IF(N307="nulová",J307,0)</f>
        <v>0</v>
      </c>
      <c r="BJ307" s="22" t="s">
        <v>76</v>
      </c>
      <c r="BK307" s="189">
        <f>ROUND(I307*H307,2)</f>
        <v>0</v>
      </c>
      <c r="BL307" s="22" t="s">
        <v>113</v>
      </c>
      <c r="BM307" s="188" t="s">
        <v>2774</v>
      </c>
    </row>
    <row r="308" s="2" customFormat="1">
      <c r="A308" s="41"/>
      <c r="B308" s="42"/>
      <c r="C308" s="41"/>
      <c r="D308" s="190" t="s">
        <v>338</v>
      </c>
      <c r="E308" s="41"/>
      <c r="F308" s="191" t="s">
        <v>2775</v>
      </c>
      <c r="G308" s="41"/>
      <c r="H308" s="41"/>
      <c r="I308" s="192"/>
      <c r="J308" s="41"/>
      <c r="K308" s="41"/>
      <c r="L308" s="42"/>
      <c r="M308" s="193"/>
      <c r="N308" s="194"/>
      <c r="O308" s="75"/>
      <c r="P308" s="75"/>
      <c r="Q308" s="75"/>
      <c r="R308" s="75"/>
      <c r="S308" s="75"/>
      <c r="T308" s="76"/>
      <c r="U308" s="41"/>
      <c r="V308" s="41"/>
      <c r="W308" s="41"/>
      <c r="X308" s="41"/>
      <c r="Y308" s="41"/>
      <c r="Z308" s="41"/>
      <c r="AA308" s="41"/>
      <c r="AB308" s="41"/>
      <c r="AC308" s="41"/>
      <c r="AD308" s="41"/>
      <c r="AE308" s="41"/>
      <c r="AT308" s="22" t="s">
        <v>338</v>
      </c>
      <c r="AU308" s="22" t="s">
        <v>87</v>
      </c>
    </row>
    <row r="309" s="13" customFormat="1">
      <c r="A309" s="13"/>
      <c r="B309" s="201"/>
      <c r="C309" s="13"/>
      <c r="D309" s="195" t="s">
        <v>442</v>
      </c>
      <c r="E309" s="202" t="s">
        <v>3</v>
      </c>
      <c r="F309" s="203" t="s">
        <v>2776</v>
      </c>
      <c r="G309" s="13"/>
      <c r="H309" s="204">
        <v>2.4500000000000002</v>
      </c>
      <c r="I309" s="205"/>
      <c r="J309" s="13"/>
      <c r="K309" s="13"/>
      <c r="L309" s="201"/>
      <c r="M309" s="206"/>
      <c r="N309" s="207"/>
      <c r="O309" s="207"/>
      <c r="P309" s="207"/>
      <c r="Q309" s="207"/>
      <c r="R309" s="207"/>
      <c r="S309" s="207"/>
      <c r="T309" s="208"/>
      <c r="U309" s="13"/>
      <c r="V309" s="13"/>
      <c r="W309" s="13"/>
      <c r="X309" s="13"/>
      <c r="Y309" s="13"/>
      <c r="Z309" s="13"/>
      <c r="AA309" s="13"/>
      <c r="AB309" s="13"/>
      <c r="AC309" s="13"/>
      <c r="AD309" s="13"/>
      <c r="AE309" s="13"/>
      <c r="AT309" s="202" t="s">
        <v>442</v>
      </c>
      <c r="AU309" s="202" t="s">
        <v>87</v>
      </c>
      <c r="AV309" s="13" t="s">
        <v>79</v>
      </c>
      <c r="AW309" s="13" t="s">
        <v>31</v>
      </c>
      <c r="AX309" s="13" t="s">
        <v>76</v>
      </c>
      <c r="AY309" s="202" t="s">
        <v>328</v>
      </c>
    </row>
    <row r="310" s="2" customFormat="1" ht="37.8" customHeight="1">
      <c r="A310" s="41"/>
      <c r="B310" s="176"/>
      <c r="C310" s="177" t="s">
        <v>593</v>
      </c>
      <c r="D310" s="177" t="s">
        <v>331</v>
      </c>
      <c r="E310" s="178" t="s">
        <v>2777</v>
      </c>
      <c r="F310" s="179" t="s">
        <v>2778</v>
      </c>
      <c r="G310" s="180" t="s">
        <v>574</v>
      </c>
      <c r="H310" s="181">
        <v>28</v>
      </c>
      <c r="I310" s="182"/>
      <c r="J310" s="183">
        <f>ROUND(I310*H310,2)</f>
        <v>0</v>
      </c>
      <c r="K310" s="179" t="s">
        <v>335</v>
      </c>
      <c r="L310" s="42"/>
      <c r="M310" s="184" t="s">
        <v>3</v>
      </c>
      <c r="N310" s="185" t="s">
        <v>40</v>
      </c>
      <c r="O310" s="75"/>
      <c r="P310" s="186">
        <f>O310*H310</f>
        <v>0</v>
      </c>
      <c r="Q310" s="186">
        <v>1.42788E-05</v>
      </c>
      <c r="R310" s="186">
        <f>Q310*H310</f>
        <v>0.00039980639999999997</v>
      </c>
      <c r="S310" s="186">
        <v>0</v>
      </c>
      <c r="T310" s="187">
        <f>S310*H310</f>
        <v>0</v>
      </c>
      <c r="U310" s="41"/>
      <c r="V310" s="41"/>
      <c r="W310" s="41"/>
      <c r="X310" s="41"/>
      <c r="Y310" s="41"/>
      <c r="Z310" s="41"/>
      <c r="AA310" s="41"/>
      <c r="AB310" s="41"/>
      <c r="AC310" s="41"/>
      <c r="AD310" s="41"/>
      <c r="AE310" s="41"/>
      <c r="AR310" s="188" t="s">
        <v>113</v>
      </c>
      <c r="AT310" s="188" t="s">
        <v>331</v>
      </c>
      <c r="AU310" s="188" t="s">
        <v>87</v>
      </c>
      <c r="AY310" s="22" t="s">
        <v>328</v>
      </c>
      <c r="BE310" s="189">
        <f>IF(N310="základní",J310,0)</f>
        <v>0</v>
      </c>
      <c r="BF310" s="189">
        <f>IF(N310="snížená",J310,0)</f>
        <v>0</v>
      </c>
      <c r="BG310" s="189">
        <f>IF(N310="zákl. přenesená",J310,0)</f>
        <v>0</v>
      </c>
      <c r="BH310" s="189">
        <f>IF(N310="sníž. přenesená",J310,0)</f>
        <v>0</v>
      </c>
      <c r="BI310" s="189">
        <f>IF(N310="nulová",J310,0)</f>
        <v>0</v>
      </c>
      <c r="BJ310" s="22" t="s">
        <v>76</v>
      </c>
      <c r="BK310" s="189">
        <f>ROUND(I310*H310,2)</f>
        <v>0</v>
      </c>
      <c r="BL310" s="22" t="s">
        <v>113</v>
      </c>
      <c r="BM310" s="188" t="s">
        <v>2779</v>
      </c>
    </row>
    <row r="311" s="2" customFormat="1">
      <c r="A311" s="41"/>
      <c r="B311" s="42"/>
      <c r="C311" s="41"/>
      <c r="D311" s="190" t="s">
        <v>338</v>
      </c>
      <c r="E311" s="41"/>
      <c r="F311" s="191" t="s">
        <v>2780</v>
      </c>
      <c r="G311" s="41"/>
      <c r="H311" s="41"/>
      <c r="I311" s="192"/>
      <c r="J311" s="41"/>
      <c r="K311" s="41"/>
      <c r="L311" s="42"/>
      <c r="M311" s="193"/>
      <c r="N311" s="194"/>
      <c r="O311" s="75"/>
      <c r="P311" s="75"/>
      <c r="Q311" s="75"/>
      <c r="R311" s="75"/>
      <c r="S311" s="75"/>
      <c r="T311" s="76"/>
      <c r="U311" s="41"/>
      <c r="V311" s="41"/>
      <c r="W311" s="41"/>
      <c r="X311" s="41"/>
      <c r="Y311" s="41"/>
      <c r="Z311" s="41"/>
      <c r="AA311" s="41"/>
      <c r="AB311" s="41"/>
      <c r="AC311" s="41"/>
      <c r="AD311" s="41"/>
      <c r="AE311" s="41"/>
      <c r="AT311" s="22" t="s">
        <v>338</v>
      </c>
      <c r="AU311" s="22" t="s">
        <v>87</v>
      </c>
    </row>
    <row r="312" s="13" customFormat="1">
      <c r="A312" s="13"/>
      <c r="B312" s="201"/>
      <c r="C312" s="13"/>
      <c r="D312" s="195" t="s">
        <v>442</v>
      </c>
      <c r="E312" s="202" t="s">
        <v>3</v>
      </c>
      <c r="F312" s="203" t="s">
        <v>2781</v>
      </c>
      <c r="G312" s="13"/>
      <c r="H312" s="204">
        <v>28</v>
      </c>
      <c r="I312" s="205"/>
      <c r="J312" s="13"/>
      <c r="K312" s="13"/>
      <c r="L312" s="201"/>
      <c r="M312" s="206"/>
      <c r="N312" s="207"/>
      <c r="O312" s="207"/>
      <c r="P312" s="207"/>
      <c r="Q312" s="207"/>
      <c r="R312" s="207"/>
      <c r="S312" s="207"/>
      <c r="T312" s="208"/>
      <c r="U312" s="13"/>
      <c r="V312" s="13"/>
      <c r="W312" s="13"/>
      <c r="X312" s="13"/>
      <c r="Y312" s="13"/>
      <c r="Z312" s="13"/>
      <c r="AA312" s="13"/>
      <c r="AB312" s="13"/>
      <c r="AC312" s="13"/>
      <c r="AD312" s="13"/>
      <c r="AE312" s="13"/>
      <c r="AT312" s="202" t="s">
        <v>442</v>
      </c>
      <c r="AU312" s="202" t="s">
        <v>87</v>
      </c>
      <c r="AV312" s="13" t="s">
        <v>79</v>
      </c>
      <c r="AW312" s="13" t="s">
        <v>31</v>
      </c>
      <c r="AX312" s="13" t="s">
        <v>76</v>
      </c>
      <c r="AY312" s="202" t="s">
        <v>328</v>
      </c>
    </row>
    <row r="313" s="2" customFormat="1" ht="24.15" customHeight="1">
      <c r="A313" s="41"/>
      <c r="B313" s="176"/>
      <c r="C313" s="177" t="s">
        <v>598</v>
      </c>
      <c r="D313" s="177" t="s">
        <v>331</v>
      </c>
      <c r="E313" s="178" t="s">
        <v>2782</v>
      </c>
      <c r="F313" s="179" t="s">
        <v>2783</v>
      </c>
      <c r="G313" s="180" t="s">
        <v>439</v>
      </c>
      <c r="H313" s="181">
        <v>5.8799999999999999</v>
      </c>
      <c r="I313" s="182"/>
      <c r="J313" s="183">
        <f>ROUND(I313*H313,2)</f>
        <v>0</v>
      </c>
      <c r="K313" s="179" t="s">
        <v>335</v>
      </c>
      <c r="L313" s="42"/>
      <c r="M313" s="184" t="s">
        <v>3</v>
      </c>
      <c r="N313" s="185" t="s">
        <v>40</v>
      </c>
      <c r="O313" s="75"/>
      <c r="P313" s="186">
        <f>O313*H313</f>
        <v>0</v>
      </c>
      <c r="Q313" s="186">
        <v>0.11169999999999999</v>
      </c>
      <c r="R313" s="186">
        <f>Q313*H313</f>
        <v>0.65679599999999994</v>
      </c>
      <c r="S313" s="186">
        <v>0</v>
      </c>
      <c r="T313" s="187">
        <f>S313*H313</f>
        <v>0</v>
      </c>
      <c r="U313" s="41"/>
      <c r="V313" s="41"/>
      <c r="W313" s="41"/>
      <c r="X313" s="41"/>
      <c r="Y313" s="41"/>
      <c r="Z313" s="41"/>
      <c r="AA313" s="41"/>
      <c r="AB313" s="41"/>
      <c r="AC313" s="41"/>
      <c r="AD313" s="41"/>
      <c r="AE313" s="41"/>
      <c r="AR313" s="188" t="s">
        <v>113</v>
      </c>
      <c r="AT313" s="188" t="s">
        <v>331</v>
      </c>
      <c r="AU313" s="188" t="s">
        <v>87</v>
      </c>
      <c r="AY313" s="22" t="s">
        <v>328</v>
      </c>
      <c r="BE313" s="189">
        <f>IF(N313="základní",J313,0)</f>
        <v>0</v>
      </c>
      <c r="BF313" s="189">
        <f>IF(N313="snížená",J313,0)</f>
        <v>0</v>
      </c>
      <c r="BG313" s="189">
        <f>IF(N313="zákl. přenesená",J313,0)</f>
        <v>0</v>
      </c>
      <c r="BH313" s="189">
        <f>IF(N313="sníž. přenesená",J313,0)</f>
        <v>0</v>
      </c>
      <c r="BI313" s="189">
        <f>IF(N313="nulová",J313,0)</f>
        <v>0</v>
      </c>
      <c r="BJ313" s="22" t="s">
        <v>76</v>
      </c>
      <c r="BK313" s="189">
        <f>ROUND(I313*H313,2)</f>
        <v>0</v>
      </c>
      <c r="BL313" s="22" t="s">
        <v>113</v>
      </c>
      <c r="BM313" s="188" t="s">
        <v>2784</v>
      </c>
    </row>
    <row r="314" s="2" customFormat="1">
      <c r="A314" s="41"/>
      <c r="B314" s="42"/>
      <c r="C314" s="41"/>
      <c r="D314" s="190" t="s">
        <v>338</v>
      </c>
      <c r="E314" s="41"/>
      <c r="F314" s="191" t="s">
        <v>2785</v>
      </c>
      <c r="G314" s="41"/>
      <c r="H314" s="41"/>
      <c r="I314" s="192"/>
      <c r="J314" s="41"/>
      <c r="K314" s="41"/>
      <c r="L314" s="42"/>
      <c r="M314" s="193"/>
      <c r="N314" s="194"/>
      <c r="O314" s="75"/>
      <c r="P314" s="75"/>
      <c r="Q314" s="75"/>
      <c r="R314" s="75"/>
      <c r="S314" s="75"/>
      <c r="T314" s="76"/>
      <c r="U314" s="41"/>
      <c r="V314" s="41"/>
      <c r="W314" s="41"/>
      <c r="X314" s="41"/>
      <c r="Y314" s="41"/>
      <c r="Z314" s="41"/>
      <c r="AA314" s="41"/>
      <c r="AB314" s="41"/>
      <c r="AC314" s="41"/>
      <c r="AD314" s="41"/>
      <c r="AE314" s="41"/>
      <c r="AT314" s="22" t="s">
        <v>338</v>
      </c>
      <c r="AU314" s="22" t="s">
        <v>87</v>
      </c>
    </row>
    <row r="315" s="13" customFormat="1">
      <c r="A315" s="13"/>
      <c r="B315" s="201"/>
      <c r="C315" s="13"/>
      <c r="D315" s="195" t="s">
        <v>442</v>
      </c>
      <c r="E315" s="202" t="s">
        <v>3</v>
      </c>
      <c r="F315" s="203" t="s">
        <v>2786</v>
      </c>
      <c r="G315" s="13"/>
      <c r="H315" s="204">
        <v>5.8799999999999999</v>
      </c>
      <c r="I315" s="205"/>
      <c r="J315" s="13"/>
      <c r="K315" s="13"/>
      <c r="L315" s="201"/>
      <c r="M315" s="206"/>
      <c r="N315" s="207"/>
      <c r="O315" s="207"/>
      <c r="P315" s="207"/>
      <c r="Q315" s="207"/>
      <c r="R315" s="207"/>
      <c r="S315" s="207"/>
      <c r="T315" s="208"/>
      <c r="U315" s="13"/>
      <c r="V315" s="13"/>
      <c r="W315" s="13"/>
      <c r="X315" s="13"/>
      <c r="Y315" s="13"/>
      <c r="Z315" s="13"/>
      <c r="AA315" s="13"/>
      <c r="AB315" s="13"/>
      <c r="AC315" s="13"/>
      <c r="AD315" s="13"/>
      <c r="AE315" s="13"/>
      <c r="AT315" s="202" t="s">
        <v>442</v>
      </c>
      <c r="AU315" s="202" t="s">
        <v>87</v>
      </c>
      <c r="AV315" s="13" t="s">
        <v>79</v>
      </c>
      <c r="AW315" s="13" t="s">
        <v>31</v>
      </c>
      <c r="AX315" s="13" t="s">
        <v>76</v>
      </c>
      <c r="AY315" s="202" t="s">
        <v>328</v>
      </c>
    </row>
    <row r="316" s="12" customFormat="1" ht="20.88" customHeight="1">
      <c r="A316" s="12"/>
      <c r="B316" s="163"/>
      <c r="C316" s="12"/>
      <c r="D316" s="164" t="s">
        <v>68</v>
      </c>
      <c r="E316" s="174" t="s">
        <v>576</v>
      </c>
      <c r="F316" s="174" t="s">
        <v>2787</v>
      </c>
      <c r="G316" s="12"/>
      <c r="H316" s="12"/>
      <c r="I316" s="166"/>
      <c r="J316" s="175">
        <f>BK316</f>
        <v>0</v>
      </c>
      <c r="K316" s="12"/>
      <c r="L316" s="163"/>
      <c r="M316" s="168"/>
      <c r="N316" s="169"/>
      <c r="O316" s="169"/>
      <c r="P316" s="170">
        <f>SUM(P317:P329)</f>
        <v>0</v>
      </c>
      <c r="Q316" s="169"/>
      <c r="R316" s="170">
        <f>SUM(R317:R329)</f>
        <v>20.468523617681598</v>
      </c>
      <c r="S316" s="169"/>
      <c r="T316" s="171">
        <f>SUM(T317:T329)</f>
        <v>0</v>
      </c>
      <c r="U316" s="12"/>
      <c r="V316" s="12"/>
      <c r="W316" s="12"/>
      <c r="X316" s="12"/>
      <c r="Y316" s="12"/>
      <c r="Z316" s="12"/>
      <c r="AA316" s="12"/>
      <c r="AB316" s="12"/>
      <c r="AC316" s="12"/>
      <c r="AD316" s="12"/>
      <c r="AE316" s="12"/>
      <c r="AR316" s="164" t="s">
        <v>76</v>
      </c>
      <c r="AT316" s="172" t="s">
        <v>68</v>
      </c>
      <c r="AU316" s="172" t="s">
        <v>79</v>
      </c>
      <c r="AY316" s="164" t="s">
        <v>328</v>
      </c>
      <c r="BK316" s="173">
        <f>SUM(BK317:BK329)</f>
        <v>0</v>
      </c>
    </row>
    <row r="317" s="2" customFormat="1" ht="33" customHeight="1">
      <c r="A317" s="41"/>
      <c r="B317" s="176"/>
      <c r="C317" s="177" t="s">
        <v>605</v>
      </c>
      <c r="D317" s="177" t="s">
        <v>331</v>
      </c>
      <c r="E317" s="178" t="s">
        <v>2788</v>
      </c>
      <c r="F317" s="179" t="s">
        <v>2789</v>
      </c>
      <c r="G317" s="180" t="s">
        <v>491</v>
      </c>
      <c r="H317" s="181">
        <v>7.9569999999999999</v>
      </c>
      <c r="I317" s="182"/>
      <c r="J317" s="183">
        <f>ROUND(I317*H317,2)</f>
        <v>0</v>
      </c>
      <c r="K317" s="179" t="s">
        <v>335</v>
      </c>
      <c r="L317" s="42"/>
      <c r="M317" s="184" t="s">
        <v>3</v>
      </c>
      <c r="N317" s="185" t="s">
        <v>40</v>
      </c>
      <c r="O317" s="75"/>
      <c r="P317" s="186">
        <f>O317*H317</f>
        <v>0</v>
      </c>
      <c r="Q317" s="186">
        <v>2.5018699999999998</v>
      </c>
      <c r="R317" s="186">
        <f>Q317*H317</f>
        <v>19.907379589999998</v>
      </c>
      <c r="S317" s="186">
        <v>0</v>
      </c>
      <c r="T317" s="187">
        <f>S317*H317</f>
        <v>0</v>
      </c>
      <c r="U317" s="41"/>
      <c r="V317" s="41"/>
      <c r="W317" s="41"/>
      <c r="X317" s="41"/>
      <c r="Y317" s="41"/>
      <c r="Z317" s="41"/>
      <c r="AA317" s="41"/>
      <c r="AB317" s="41"/>
      <c r="AC317" s="41"/>
      <c r="AD317" s="41"/>
      <c r="AE317" s="41"/>
      <c r="AR317" s="188" t="s">
        <v>113</v>
      </c>
      <c r="AT317" s="188" t="s">
        <v>331</v>
      </c>
      <c r="AU317" s="188" t="s">
        <v>87</v>
      </c>
      <c r="AY317" s="22" t="s">
        <v>328</v>
      </c>
      <c r="BE317" s="189">
        <f>IF(N317="základní",J317,0)</f>
        <v>0</v>
      </c>
      <c r="BF317" s="189">
        <f>IF(N317="snížená",J317,0)</f>
        <v>0</v>
      </c>
      <c r="BG317" s="189">
        <f>IF(N317="zákl. přenesená",J317,0)</f>
        <v>0</v>
      </c>
      <c r="BH317" s="189">
        <f>IF(N317="sníž. přenesená",J317,0)</f>
        <v>0</v>
      </c>
      <c r="BI317" s="189">
        <f>IF(N317="nulová",J317,0)</f>
        <v>0</v>
      </c>
      <c r="BJ317" s="22" t="s">
        <v>76</v>
      </c>
      <c r="BK317" s="189">
        <f>ROUND(I317*H317,2)</f>
        <v>0</v>
      </c>
      <c r="BL317" s="22" t="s">
        <v>113</v>
      </c>
      <c r="BM317" s="188" t="s">
        <v>2790</v>
      </c>
    </row>
    <row r="318" s="2" customFormat="1">
      <c r="A318" s="41"/>
      <c r="B318" s="42"/>
      <c r="C318" s="41"/>
      <c r="D318" s="190" t="s">
        <v>338</v>
      </c>
      <c r="E318" s="41"/>
      <c r="F318" s="191" t="s">
        <v>2791</v>
      </c>
      <c r="G318" s="41"/>
      <c r="H318" s="41"/>
      <c r="I318" s="192"/>
      <c r="J318" s="41"/>
      <c r="K318" s="41"/>
      <c r="L318" s="42"/>
      <c r="M318" s="193"/>
      <c r="N318" s="194"/>
      <c r="O318" s="75"/>
      <c r="P318" s="75"/>
      <c r="Q318" s="75"/>
      <c r="R318" s="75"/>
      <c r="S318" s="75"/>
      <c r="T318" s="76"/>
      <c r="U318" s="41"/>
      <c r="V318" s="41"/>
      <c r="W318" s="41"/>
      <c r="X318" s="41"/>
      <c r="Y318" s="41"/>
      <c r="Z318" s="41"/>
      <c r="AA318" s="41"/>
      <c r="AB318" s="41"/>
      <c r="AC318" s="41"/>
      <c r="AD318" s="41"/>
      <c r="AE318" s="41"/>
      <c r="AT318" s="22" t="s">
        <v>338</v>
      </c>
      <c r="AU318" s="22" t="s">
        <v>87</v>
      </c>
    </row>
    <row r="319" s="13" customFormat="1">
      <c r="A319" s="13"/>
      <c r="B319" s="201"/>
      <c r="C319" s="13"/>
      <c r="D319" s="195" t="s">
        <v>442</v>
      </c>
      <c r="E319" s="202" t="s">
        <v>3</v>
      </c>
      <c r="F319" s="203" t="s">
        <v>2792</v>
      </c>
      <c r="G319" s="13"/>
      <c r="H319" s="204">
        <v>7.9569999999999999</v>
      </c>
      <c r="I319" s="205"/>
      <c r="J319" s="13"/>
      <c r="K319" s="13"/>
      <c r="L319" s="201"/>
      <c r="M319" s="206"/>
      <c r="N319" s="207"/>
      <c r="O319" s="207"/>
      <c r="P319" s="207"/>
      <c r="Q319" s="207"/>
      <c r="R319" s="207"/>
      <c r="S319" s="207"/>
      <c r="T319" s="208"/>
      <c r="U319" s="13"/>
      <c r="V319" s="13"/>
      <c r="W319" s="13"/>
      <c r="X319" s="13"/>
      <c r="Y319" s="13"/>
      <c r="Z319" s="13"/>
      <c r="AA319" s="13"/>
      <c r="AB319" s="13"/>
      <c r="AC319" s="13"/>
      <c r="AD319" s="13"/>
      <c r="AE319" s="13"/>
      <c r="AT319" s="202" t="s">
        <v>442</v>
      </c>
      <c r="AU319" s="202" t="s">
        <v>87</v>
      </c>
      <c r="AV319" s="13" t="s">
        <v>79</v>
      </c>
      <c r="AW319" s="13" t="s">
        <v>31</v>
      </c>
      <c r="AX319" s="13" t="s">
        <v>69</v>
      </c>
      <c r="AY319" s="202" t="s">
        <v>328</v>
      </c>
    </row>
    <row r="320" s="14" customFormat="1">
      <c r="A320" s="14"/>
      <c r="B320" s="209"/>
      <c r="C320" s="14"/>
      <c r="D320" s="195" t="s">
        <v>442</v>
      </c>
      <c r="E320" s="210" t="s">
        <v>3</v>
      </c>
      <c r="F320" s="211" t="s">
        <v>452</v>
      </c>
      <c r="G320" s="14"/>
      <c r="H320" s="212">
        <v>7.9569999999999999</v>
      </c>
      <c r="I320" s="213"/>
      <c r="J320" s="14"/>
      <c r="K320" s="14"/>
      <c r="L320" s="209"/>
      <c r="M320" s="214"/>
      <c r="N320" s="215"/>
      <c r="O320" s="215"/>
      <c r="P320" s="215"/>
      <c r="Q320" s="215"/>
      <c r="R320" s="215"/>
      <c r="S320" s="215"/>
      <c r="T320" s="216"/>
      <c r="U320" s="14"/>
      <c r="V320" s="14"/>
      <c r="W320" s="14"/>
      <c r="X320" s="14"/>
      <c r="Y320" s="14"/>
      <c r="Z320" s="14"/>
      <c r="AA320" s="14"/>
      <c r="AB320" s="14"/>
      <c r="AC320" s="14"/>
      <c r="AD320" s="14"/>
      <c r="AE320" s="14"/>
      <c r="AT320" s="210" t="s">
        <v>442</v>
      </c>
      <c r="AU320" s="210" t="s">
        <v>87</v>
      </c>
      <c r="AV320" s="14" t="s">
        <v>113</v>
      </c>
      <c r="AW320" s="14" t="s">
        <v>31</v>
      </c>
      <c r="AX320" s="14" t="s">
        <v>76</v>
      </c>
      <c r="AY320" s="210" t="s">
        <v>328</v>
      </c>
    </row>
    <row r="321" s="2" customFormat="1" ht="33" customHeight="1">
      <c r="A321" s="41"/>
      <c r="B321" s="176"/>
      <c r="C321" s="177" t="s">
        <v>610</v>
      </c>
      <c r="D321" s="177" t="s">
        <v>331</v>
      </c>
      <c r="E321" s="178" t="s">
        <v>2793</v>
      </c>
      <c r="F321" s="179" t="s">
        <v>2794</v>
      </c>
      <c r="G321" s="180" t="s">
        <v>491</v>
      </c>
      <c r="H321" s="181">
        <v>7.9569999999999999</v>
      </c>
      <c r="I321" s="182"/>
      <c r="J321" s="183">
        <f>ROUND(I321*H321,2)</f>
        <v>0</v>
      </c>
      <c r="K321" s="179" t="s">
        <v>335</v>
      </c>
      <c r="L321" s="42"/>
      <c r="M321" s="184" t="s">
        <v>3</v>
      </c>
      <c r="N321" s="185" t="s">
        <v>40</v>
      </c>
      <c r="O321" s="75"/>
      <c r="P321" s="186">
        <f>O321*H321</f>
        <v>0</v>
      </c>
      <c r="Q321" s="186">
        <v>0</v>
      </c>
      <c r="R321" s="186">
        <f>Q321*H321</f>
        <v>0</v>
      </c>
      <c r="S321" s="186">
        <v>0</v>
      </c>
      <c r="T321" s="187">
        <f>S321*H321</f>
        <v>0</v>
      </c>
      <c r="U321" s="41"/>
      <c r="V321" s="41"/>
      <c r="W321" s="41"/>
      <c r="X321" s="41"/>
      <c r="Y321" s="41"/>
      <c r="Z321" s="41"/>
      <c r="AA321" s="41"/>
      <c r="AB321" s="41"/>
      <c r="AC321" s="41"/>
      <c r="AD321" s="41"/>
      <c r="AE321" s="41"/>
      <c r="AR321" s="188" t="s">
        <v>113</v>
      </c>
      <c r="AT321" s="188" t="s">
        <v>331</v>
      </c>
      <c r="AU321" s="188" t="s">
        <v>87</v>
      </c>
      <c r="AY321" s="22" t="s">
        <v>328</v>
      </c>
      <c r="BE321" s="189">
        <f>IF(N321="základní",J321,0)</f>
        <v>0</v>
      </c>
      <c r="BF321" s="189">
        <f>IF(N321="snížená",J321,0)</f>
        <v>0</v>
      </c>
      <c r="BG321" s="189">
        <f>IF(N321="zákl. přenesená",J321,0)</f>
        <v>0</v>
      </c>
      <c r="BH321" s="189">
        <f>IF(N321="sníž. přenesená",J321,0)</f>
        <v>0</v>
      </c>
      <c r="BI321" s="189">
        <f>IF(N321="nulová",J321,0)</f>
        <v>0</v>
      </c>
      <c r="BJ321" s="22" t="s">
        <v>76</v>
      </c>
      <c r="BK321" s="189">
        <f>ROUND(I321*H321,2)</f>
        <v>0</v>
      </c>
      <c r="BL321" s="22" t="s">
        <v>113</v>
      </c>
      <c r="BM321" s="188" t="s">
        <v>2795</v>
      </c>
    </row>
    <row r="322" s="2" customFormat="1">
      <c r="A322" s="41"/>
      <c r="B322" s="42"/>
      <c r="C322" s="41"/>
      <c r="D322" s="190" t="s">
        <v>338</v>
      </c>
      <c r="E322" s="41"/>
      <c r="F322" s="191" t="s">
        <v>2796</v>
      </c>
      <c r="G322" s="41"/>
      <c r="H322" s="41"/>
      <c r="I322" s="192"/>
      <c r="J322" s="41"/>
      <c r="K322" s="41"/>
      <c r="L322" s="42"/>
      <c r="M322" s="193"/>
      <c r="N322" s="194"/>
      <c r="O322" s="75"/>
      <c r="P322" s="75"/>
      <c r="Q322" s="75"/>
      <c r="R322" s="75"/>
      <c r="S322" s="75"/>
      <c r="T322" s="76"/>
      <c r="U322" s="41"/>
      <c r="V322" s="41"/>
      <c r="W322" s="41"/>
      <c r="X322" s="41"/>
      <c r="Y322" s="41"/>
      <c r="Z322" s="41"/>
      <c r="AA322" s="41"/>
      <c r="AB322" s="41"/>
      <c r="AC322" s="41"/>
      <c r="AD322" s="41"/>
      <c r="AE322" s="41"/>
      <c r="AT322" s="22" t="s">
        <v>338</v>
      </c>
      <c r="AU322" s="22" t="s">
        <v>87</v>
      </c>
    </row>
    <row r="323" s="2" customFormat="1" ht="44.25" customHeight="1">
      <c r="A323" s="41"/>
      <c r="B323" s="176"/>
      <c r="C323" s="177" t="s">
        <v>616</v>
      </c>
      <c r="D323" s="177" t="s">
        <v>331</v>
      </c>
      <c r="E323" s="178" t="s">
        <v>2797</v>
      </c>
      <c r="F323" s="179" t="s">
        <v>2798</v>
      </c>
      <c r="G323" s="180" t="s">
        <v>491</v>
      </c>
      <c r="H323" s="181">
        <v>7.9569999999999999</v>
      </c>
      <c r="I323" s="182"/>
      <c r="J323" s="183">
        <f>ROUND(I323*H323,2)</f>
        <v>0</v>
      </c>
      <c r="K323" s="179" t="s">
        <v>335</v>
      </c>
      <c r="L323" s="42"/>
      <c r="M323" s="184" t="s">
        <v>3</v>
      </c>
      <c r="N323" s="185" t="s">
        <v>40</v>
      </c>
      <c r="O323" s="75"/>
      <c r="P323" s="186">
        <f>O323*H323</f>
        <v>0</v>
      </c>
      <c r="Q323" s="186">
        <v>0</v>
      </c>
      <c r="R323" s="186">
        <f>Q323*H323</f>
        <v>0</v>
      </c>
      <c r="S323" s="186">
        <v>0</v>
      </c>
      <c r="T323" s="187">
        <f>S323*H323</f>
        <v>0</v>
      </c>
      <c r="U323" s="41"/>
      <c r="V323" s="41"/>
      <c r="W323" s="41"/>
      <c r="X323" s="41"/>
      <c r="Y323" s="41"/>
      <c r="Z323" s="41"/>
      <c r="AA323" s="41"/>
      <c r="AB323" s="41"/>
      <c r="AC323" s="41"/>
      <c r="AD323" s="41"/>
      <c r="AE323" s="41"/>
      <c r="AR323" s="188" t="s">
        <v>113</v>
      </c>
      <c r="AT323" s="188" t="s">
        <v>331</v>
      </c>
      <c r="AU323" s="188" t="s">
        <v>87</v>
      </c>
      <c r="AY323" s="22" t="s">
        <v>328</v>
      </c>
      <c r="BE323" s="189">
        <f>IF(N323="základní",J323,0)</f>
        <v>0</v>
      </c>
      <c r="BF323" s="189">
        <f>IF(N323="snížená",J323,0)</f>
        <v>0</v>
      </c>
      <c r="BG323" s="189">
        <f>IF(N323="zákl. přenesená",J323,0)</f>
        <v>0</v>
      </c>
      <c r="BH323" s="189">
        <f>IF(N323="sníž. přenesená",J323,0)</f>
        <v>0</v>
      </c>
      <c r="BI323" s="189">
        <f>IF(N323="nulová",J323,0)</f>
        <v>0</v>
      </c>
      <c r="BJ323" s="22" t="s">
        <v>76</v>
      </c>
      <c r="BK323" s="189">
        <f>ROUND(I323*H323,2)</f>
        <v>0</v>
      </c>
      <c r="BL323" s="22" t="s">
        <v>113</v>
      </c>
      <c r="BM323" s="188" t="s">
        <v>2799</v>
      </c>
    </row>
    <row r="324" s="2" customFormat="1">
      <c r="A324" s="41"/>
      <c r="B324" s="42"/>
      <c r="C324" s="41"/>
      <c r="D324" s="190" t="s">
        <v>338</v>
      </c>
      <c r="E324" s="41"/>
      <c r="F324" s="191" t="s">
        <v>2800</v>
      </c>
      <c r="G324" s="41"/>
      <c r="H324" s="41"/>
      <c r="I324" s="192"/>
      <c r="J324" s="41"/>
      <c r="K324" s="41"/>
      <c r="L324" s="42"/>
      <c r="M324" s="193"/>
      <c r="N324" s="194"/>
      <c r="O324" s="75"/>
      <c r="P324" s="75"/>
      <c r="Q324" s="75"/>
      <c r="R324" s="75"/>
      <c r="S324" s="75"/>
      <c r="T324" s="76"/>
      <c r="U324" s="41"/>
      <c r="V324" s="41"/>
      <c r="W324" s="41"/>
      <c r="X324" s="41"/>
      <c r="Y324" s="41"/>
      <c r="Z324" s="41"/>
      <c r="AA324" s="41"/>
      <c r="AB324" s="41"/>
      <c r="AC324" s="41"/>
      <c r="AD324" s="41"/>
      <c r="AE324" s="41"/>
      <c r="AT324" s="22" t="s">
        <v>338</v>
      </c>
      <c r="AU324" s="22" t="s">
        <v>87</v>
      </c>
    </row>
    <row r="325" s="13" customFormat="1">
      <c r="A325" s="13"/>
      <c r="B325" s="201"/>
      <c r="C325" s="13"/>
      <c r="D325" s="195" t="s">
        <v>442</v>
      </c>
      <c r="E325" s="202" t="s">
        <v>3</v>
      </c>
      <c r="F325" s="203" t="s">
        <v>2792</v>
      </c>
      <c r="G325" s="13"/>
      <c r="H325" s="204">
        <v>7.9569999999999999</v>
      </c>
      <c r="I325" s="205"/>
      <c r="J325" s="13"/>
      <c r="K325" s="13"/>
      <c r="L325" s="201"/>
      <c r="M325" s="206"/>
      <c r="N325" s="207"/>
      <c r="O325" s="207"/>
      <c r="P325" s="207"/>
      <c r="Q325" s="207"/>
      <c r="R325" s="207"/>
      <c r="S325" s="207"/>
      <c r="T325" s="208"/>
      <c r="U325" s="13"/>
      <c r="V325" s="13"/>
      <c r="W325" s="13"/>
      <c r="X325" s="13"/>
      <c r="Y325" s="13"/>
      <c r="Z325" s="13"/>
      <c r="AA325" s="13"/>
      <c r="AB325" s="13"/>
      <c r="AC325" s="13"/>
      <c r="AD325" s="13"/>
      <c r="AE325" s="13"/>
      <c r="AT325" s="202" t="s">
        <v>442</v>
      </c>
      <c r="AU325" s="202" t="s">
        <v>87</v>
      </c>
      <c r="AV325" s="13" t="s">
        <v>79</v>
      </c>
      <c r="AW325" s="13" t="s">
        <v>31</v>
      </c>
      <c r="AX325" s="13" t="s">
        <v>76</v>
      </c>
      <c r="AY325" s="202" t="s">
        <v>328</v>
      </c>
    </row>
    <row r="326" s="2" customFormat="1" ht="21.75" customHeight="1">
      <c r="A326" s="41"/>
      <c r="B326" s="176"/>
      <c r="C326" s="177" t="s">
        <v>621</v>
      </c>
      <c r="D326" s="177" t="s">
        <v>331</v>
      </c>
      <c r="E326" s="178" t="s">
        <v>2801</v>
      </c>
      <c r="F326" s="179" t="s">
        <v>2802</v>
      </c>
      <c r="G326" s="180" t="s">
        <v>585</v>
      </c>
      <c r="H326" s="181">
        <v>0.52800000000000002</v>
      </c>
      <c r="I326" s="182"/>
      <c r="J326" s="183">
        <f>ROUND(I326*H326,2)</f>
        <v>0</v>
      </c>
      <c r="K326" s="179" t="s">
        <v>335</v>
      </c>
      <c r="L326" s="42"/>
      <c r="M326" s="184" t="s">
        <v>3</v>
      </c>
      <c r="N326" s="185" t="s">
        <v>40</v>
      </c>
      <c r="O326" s="75"/>
      <c r="P326" s="186">
        <f>O326*H326</f>
        <v>0</v>
      </c>
      <c r="Q326" s="186">
        <v>1.0627727797</v>
      </c>
      <c r="R326" s="186">
        <f>Q326*H326</f>
        <v>0.56114402768159999</v>
      </c>
      <c r="S326" s="186">
        <v>0</v>
      </c>
      <c r="T326" s="187">
        <f>S326*H326</f>
        <v>0</v>
      </c>
      <c r="U326" s="41"/>
      <c r="V326" s="41"/>
      <c r="W326" s="41"/>
      <c r="X326" s="41"/>
      <c r="Y326" s="41"/>
      <c r="Z326" s="41"/>
      <c r="AA326" s="41"/>
      <c r="AB326" s="41"/>
      <c r="AC326" s="41"/>
      <c r="AD326" s="41"/>
      <c r="AE326" s="41"/>
      <c r="AR326" s="188" t="s">
        <v>113</v>
      </c>
      <c r="AT326" s="188" t="s">
        <v>331</v>
      </c>
      <c r="AU326" s="188" t="s">
        <v>87</v>
      </c>
      <c r="AY326" s="22" t="s">
        <v>328</v>
      </c>
      <c r="BE326" s="189">
        <f>IF(N326="základní",J326,0)</f>
        <v>0</v>
      </c>
      <c r="BF326" s="189">
        <f>IF(N326="snížená",J326,0)</f>
        <v>0</v>
      </c>
      <c r="BG326" s="189">
        <f>IF(N326="zákl. přenesená",J326,0)</f>
        <v>0</v>
      </c>
      <c r="BH326" s="189">
        <f>IF(N326="sníž. přenesená",J326,0)</f>
        <v>0</v>
      </c>
      <c r="BI326" s="189">
        <f>IF(N326="nulová",J326,0)</f>
        <v>0</v>
      </c>
      <c r="BJ326" s="22" t="s">
        <v>76</v>
      </c>
      <c r="BK326" s="189">
        <f>ROUND(I326*H326,2)</f>
        <v>0</v>
      </c>
      <c r="BL326" s="22" t="s">
        <v>113</v>
      </c>
      <c r="BM326" s="188" t="s">
        <v>2803</v>
      </c>
    </row>
    <row r="327" s="2" customFormat="1">
      <c r="A327" s="41"/>
      <c r="B327" s="42"/>
      <c r="C327" s="41"/>
      <c r="D327" s="190" t="s">
        <v>338</v>
      </c>
      <c r="E327" s="41"/>
      <c r="F327" s="191" t="s">
        <v>2804</v>
      </c>
      <c r="G327" s="41"/>
      <c r="H327" s="41"/>
      <c r="I327" s="192"/>
      <c r="J327" s="41"/>
      <c r="K327" s="41"/>
      <c r="L327" s="42"/>
      <c r="M327" s="193"/>
      <c r="N327" s="194"/>
      <c r="O327" s="75"/>
      <c r="P327" s="75"/>
      <c r="Q327" s="75"/>
      <c r="R327" s="75"/>
      <c r="S327" s="75"/>
      <c r="T327" s="76"/>
      <c r="U327" s="41"/>
      <c r="V327" s="41"/>
      <c r="W327" s="41"/>
      <c r="X327" s="41"/>
      <c r="Y327" s="41"/>
      <c r="Z327" s="41"/>
      <c r="AA327" s="41"/>
      <c r="AB327" s="41"/>
      <c r="AC327" s="41"/>
      <c r="AD327" s="41"/>
      <c r="AE327" s="41"/>
      <c r="AT327" s="22" t="s">
        <v>338</v>
      </c>
      <c r="AU327" s="22" t="s">
        <v>87</v>
      </c>
    </row>
    <row r="328" s="15" customFormat="1">
      <c r="A328" s="15"/>
      <c r="B328" s="217"/>
      <c r="C328" s="15"/>
      <c r="D328" s="195" t="s">
        <v>442</v>
      </c>
      <c r="E328" s="218" t="s">
        <v>3</v>
      </c>
      <c r="F328" s="219" t="s">
        <v>2805</v>
      </c>
      <c r="G328" s="15"/>
      <c r="H328" s="218" t="s">
        <v>3</v>
      </c>
      <c r="I328" s="220"/>
      <c r="J328" s="15"/>
      <c r="K328" s="15"/>
      <c r="L328" s="217"/>
      <c r="M328" s="221"/>
      <c r="N328" s="222"/>
      <c r="O328" s="222"/>
      <c r="P328" s="222"/>
      <c r="Q328" s="222"/>
      <c r="R328" s="222"/>
      <c r="S328" s="222"/>
      <c r="T328" s="223"/>
      <c r="U328" s="15"/>
      <c r="V328" s="15"/>
      <c r="W328" s="15"/>
      <c r="X328" s="15"/>
      <c r="Y328" s="15"/>
      <c r="Z328" s="15"/>
      <c r="AA328" s="15"/>
      <c r="AB328" s="15"/>
      <c r="AC328" s="15"/>
      <c r="AD328" s="15"/>
      <c r="AE328" s="15"/>
      <c r="AT328" s="218" t="s">
        <v>442</v>
      </c>
      <c r="AU328" s="218" t="s">
        <v>87</v>
      </c>
      <c r="AV328" s="15" t="s">
        <v>76</v>
      </c>
      <c r="AW328" s="15" t="s">
        <v>31</v>
      </c>
      <c r="AX328" s="15" t="s">
        <v>69</v>
      </c>
      <c r="AY328" s="218" t="s">
        <v>328</v>
      </c>
    </row>
    <row r="329" s="13" customFormat="1">
      <c r="A329" s="13"/>
      <c r="B329" s="201"/>
      <c r="C329" s="13"/>
      <c r="D329" s="195" t="s">
        <v>442</v>
      </c>
      <c r="E329" s="202" t="s">
        <v>3</v>
      </c>
      <c r="F329" s="203" t="s">
        <v>2806</v>
      </c>
      <c r="G329" s="13"/>
      <c r="H329" s="204">
        <v>0.52800000000000002</v>
      </c>
      <c r="I329" s="205"/>
      <c r="J329" s="13"/>
      <c r="K329" s="13"/>
      <c r="L329" s="201"/>
      <c r="M329" s="206"/>
      <c r="N329" s="207"/>
      <c r="O329" s="207"/>
      <c r="P329" s="207"/>
      <c r="Q329" s="207"/>
      <c r="R329" s="207"/>
      <c r="S329" s="207"/>
      <c r="T329" s="208"/>
      <c r="U329" s="13"/>
      <c r="V329" s="13"/>
      <c r="W329" s="13"/>
      <c r="X329" s="13"/>
      <c r="Y329" s="13"/>
      <c r="Z329" s="13"/>
      <c r="AA329" s="13"/>
      <c r="AB329" s="13"/>
      <c r="AC329" s="13"/>
      <c r="AD329" s="13"/>
      <c r="AE329" s="13"/>
      <c r="AT329" s="202" t="s">
        <v>442</v>
      </c>
      <c r="AU329" s="202" t="s">
        <v>87</v>
      </c>
      <c r="AV329" s="13" t="s">
        <v>79</v>
      </c>
      <c r="AW329" s="13" t="s">
        <v>31</v>
      </c>
      <c r="AX329" s="13" t="s">
        <v>76</v>
      </c>
      <c r="AY329" s="202" t="s">
        <v>328</v>
      </c>
    </row>
    <row r="330" s="12" customFormat="1" ht="20.88" customHeight="1">
      <c r="A330" s="12"/>
      <c r="B330" s="163"/>
      <c r="C330" s="12"/>
      <c r="D330" s="164" t="s">
        <v>68</v>
      </c>
      <c r="E330" s="174" t="s">
        <v>473</v>
      </c>
      <c r="F330" s="174" t="s">
        <v>2807</v>
      </c>
      <c r="G330" s="12"/>
      <c r="H330" s="12"/>
      <c r="I330" s="166"/>
      <c r="J330" s="175">
        <f>BK330</f>
        <v>0</v>
      </c>
      <c r="K330" s="12"/>
      <c r="L330" s="163"/>
      <c r="M330" s="168"/>
      <c r="N330" s="169"/>
      <c r="O330" s="169"/>
      <c r="P330" s="170">
        <f>SUM(P331:P334)</f>
        <v>0</v>
      </c>
      <c r="Q330" s="169"/>
      <c r="R330" s="170">
        <f>SUM(R331:R334)</f>
        <v>0.012493359999999999</v>
      </c>
      <c r="S330" s="169"/>
      <c r="T330" s="171">
        <f>SUM(T331:T334)</f>
        <v>0</v>
      </c>
      <c r="U330" s="12"/>
      <c r="V330" s="12"/>
      <c r="W330" s="12"/>
      <c r="X330" s="12"/>
      <c r="Y330" s="12"/>
      <c r="Z330" s="12"/>
      <c r="AA330" s="12"/>
      <c r="AB330" s="12"/>
      <c r="AC330" s="12"/>
      <c r="AD330" s="12"/>
      <c r="AE330" s="12"/>
      <c r="AR330" s="164" t="s">
        <v>76</v>
      </c>
      <c r="AT330" s="172" t="s">
        <v>68</v>
      </c>
      <c r="AU330" s="172" t="s">
        <v>79</v>
      </c>
      <c r="AY330" s="164" t="s">
        <v>328</v>
      </c>
      <c r="BK330" s="173">
        <f>SUM(BK331:BK334)</f>
        <v>0</v>
      </c>
    </row>
    <row r="331" s="2" customFormat="1" ht="49.05" customHeight="1">
      <c r="A331" s="41"/>
      <c r="B331" s="176"/>
      <c r="C331" s="177" t="s">
        <v>626</v>
      </c>
      <c r="D331" s="177" t="s">
        <v>331</v>
      </c>
      <c r="E331" s="178" t="s">
        <v>2808</v>
      </c>
      <c r="F331" s="179" t="s">
        <v>2809</v>
      </c>
      <c r="G331" s="180" t="s">
        <v>574</v>
      </c>
      <c r="H331" s="181">
        <v>1</v>
      </c>
      <c r="I331" s="182"/>
      <c r="J331" s="183">
        <f>ROUND(I331*H331,2)</f>
        <v>0</v>
      </c>
      <c r="K331" s="179" t="s">
        <v>335</v>
      </c>
      <c r="L331" s="42"/>
      <c r="M331" s="184" t="s">
        <v>3</v>
      </c>
      <c r="N331" s="185" t="s">
        <v>40</v>
      </c>
      <c r="O331" s="75"/>
      <c r="P331" s="186">
        <f>O331*H331</f>
        <v>0</v>
      </c>
      <c r="Q331" s="186">
        <v>0.00028336000000000002</v>
      </c>
      <c r="R331" s="186">
        <f>Q331*H331</f>
        <v>0.00028336000000000002</v>
      </c>
      <c r="S331" s="186">
        <v>0</v>
      </c>
      <c r="T331" s="187">
        <f>S331*H331</f>
        <v>0</v>
      </c>
      <c r="U331" s="41"/>
      <c r="V331" s="41"/>
      <c r="W331" s="41"/>
      <c r="X331" s="41"/>
      <c r="Y331" s="41"/>
      <c r="Z331" s="41"/>
      <c r="AA331" s="41"/>
      <c r="AB331" s="41"/>
      <c r="AC331" s="41"/>
      <c r="AD331" s="41"/>
      <c r="AE331" s="41"/>
      <c r="AR331" s="188" t="s">
        <v>113</v>
      </c>
      <c r="AT331" s="188" t="s">
        <v>331</v>
      </c>
      <c r="AU331" s="188" t="s">
        <v>87</v>
      </c>
      <c r="AY331" s="22" t="s">
        <v>328</v>
      </c>
      <c r="BE331" s="189">
        <f>IF(N331="základní",J331,0)</f>
        <v>0</v>
      </c>
      <c r="BF331" s="189">
        <f>IF(N331="snížená",J331,0)</f>
        <v>0</v>
      </c>
      <c r="BG331" s="189">
        <f>IF(N331="zákl. přenesená",J331,0)</f>
        <v>0</v>
      </c>
      <c r="BH331" s="189">
        <f>IF(N331="sníž. přenesená",J331,0)</f>
        <v>0</v>
      </c>
      <c r="BI331" s="189">
        <f>IF(N331="nulová",J331,0)</f>
        <v>0</v>
      </c>
      <c r="BJ331" s="22" t="s">
        <v>76</v>
      </c>
      <c r="BK331" s="189">
        <f>ROUND(I331*H331,2)</f>
        <v>0</v>
      </c>
      <c r="BL331" s="22" t="s">
        <v>113</v>
      </c>
      <c r="BM331" s="188" t="s">
        <v>2810</v>
      </c>
    </row>
    <row r="332" s="2" customFormat="1">
      <c r="A332" s="41"/>
      <c r="B332" s="42"/>
      <c r="C332" s="41"/>
      <c r="D332" s="190" t="s">
        <v>338</v>
      </c>
      <c r="E332" s="41"/>
      <c r="F332" s="191" t="s">
        <v>2811</v>
      </c>
      <c r="G332" s="41"/>
      <c r="H332" s="41"/>
      <c r="I332" s="192"/>
      <c r="J332" s="41"/>
      <c r="K332" s="41"/>
      <c r="L332" s="42"/>
      <c r="M332" s="193"/>
      <c r="N332" s="194"/>
      <c r="O332" s="75"/>
      <c r="P332" s="75"/>
      <c r="Q332" s="75"/>
      <c r="R332" s="75"/>
      <c r="S332" s="75"/>
      <c r="T332" s="76"/>
      <c r="U332" s="41"/>
      <c r="V332" s="41"/>
      <c r="W332" s="41"/>
      <c r="X332" s="41"/>
      <c r="Y332" s="41"/>
      <c r="Z332" s="41"/>
      <c r="AA332" s="41"/>
      <c r="AB332" s="41"/>
      <c r="AC332" s="41"/>
      <c r="AD332" s="41"/>
      <c r="AE332" s="41"/>
      <c r="AT332" s="22" t="s">
        <v>338</v>
      </c>
      <c r="AU332" s="22" t="s">
        <v>87</v>
      </c>
    </row>
    <row r="333" s="2" customFormat="1" ht="16.5" customHeight="1">
      <c r="A333" s="41"/>
      <c r="B333" s="176"/>
      <c r="C333" s="224" t="s">
        <v>631</v>
      </c>
      <c r="D333" s="224" t="s">
        <v>539</v>
      </c>
      <c r="E333" s="225" t="s">
        <v>2812</v>
      </c>
      <c r="F333" s="226" t="s">
        <v>2813</v>
      </c>
      <c r="G333" s="227" t="s">
        <v>476</v>
      </c>
      <c r="H333" s="228">
        <v>1.5</v>
      </c>
      <c r="I333" s="229"/>
      <c r="J333" s="230">
        <f>ROUND(I333*H333,2)</f>
        <v>0</v>
      </c>
      <c r="K333" s="226" t="s">
        <v>335</v>
      </c>
      <c r="L333" s="231"/>
      <c r="M333" s="232" t="s">
        <v>3</v>
      </c>
      <c r="N333" s="233" t="s">
        <v>40</v>
      </c>
      <c r="O333" s="75"/>
      <c r="P333" s="186">
        <f>O333*H333</f>
        <v>0</v>
      </c>
      <c r="Q333" s="186">
        <v>0.0081399999999999997</v>
      </c>
      <c r="R333" s="186">
        <f>Q333*H333</f>
        <v>0.012209999999999999</v>
      </c>
      <c r="S333" s="186">
        <v>0</v>
      </c>
      <c r="T333" s="187">
        <f>S333*H333</f>
        <v>0</v>
      </c>
      <c r="U333" s="41"/>
      <c r="V333" s="41"/>
      <c r="W333" s="41"/>
      <c r="X333" s="41"/>
      <c r="Y333" s="41"/>
      <c r="Z333" s="41"/>
      <c r="AA333" s="41"/>
      <c r="AB333" s="41"/>
      <c r="AC333" s="41"/>
      <c r="AD333" s="41"/>
      <c r="AE333" s="41"/>
      <c r="AR333" s="188" t="s">
        <v>171</v>
      </c>
      <c r="AT333" s="188" t="s">
        <v>539</v>
      </c>
      <c r="AU333" s="188" t="s">
        <v>87</v>
      </c>
      <c r="AY333" s="22" t="s">
        <v>328</v>
      </c>
      <c r="BE333" s="189">
        <f>IF(N333="základní",J333,0)</f>
        <v>0</v>
      </c>
      <c r="BF333" s="189">
        <f>IF(N333="snížená",J333,0)</f>
        <v>0</v>
      </c>
      <c r="BG333" s="189">
        <f>IF(N333="zákl. přenesená",J333,0)</f>
        <v>0</v>
      </c>
      <c r="BH333" s="189">
        <f>IF(N333="sníž. přenesená",J333,0)</f>
        <v>0</v>
      </c>
      <c r="BI333" s="189">
        <f>IF(N333="nulová",J333,0)</f>
        <v>0</v>
      </c>
      <c r="BJ333" s="22" t="s">
        <v>76</v>
      </c>
      <c r="BK333" s="189">
        <f>ROUND(I333*H333,2)</f>
        <v>0</v>
      </c>
      <c r="BL333" s="22" t="s">
        <v>113</v>
      </c>
      <c r="BM333" s="188" t="s">
        <v>2814</v>
      </c>
    </row>
    <row r="334" s="13" customFormat="1">
      <c r="A334" s="13"/>
      <c r="B334" s="201"/>
      <c r="C334" s="13"/>
      <c r="D334" s="195" t="s">
        <v>442</v>
      </c>
      <c r="E334" s="13"/>
      <c r="F334" s="203" t="s">
        <v>2815</v>
      </c>
      <c r="G334" s="13"/>
      <c r="H334" s="204">
        <v>1.5</v>
      </c>
      <c r="I334" s="205"/>
      <c r="J334" s="13"/>
      <c r="K334" s="13"/>
      <c r="L334" s="201"/>
      <c r="M334" s="206"/>
      <c r="N334" s="207"/>
      <c r="O334" s="207"/>
      <c r="P334" s="207"/>
      <c r="Q334" s="207"/>
      <c r="R334" s="207"/>
      <c r="S334" s="207"/>
      <c r="T334" s="208"/>
      <c r="U334" s="13"/>
      <c r="V334" s="13"/>
      <c r="W334" s="13"/>
      <c r="X334" s="13"/>
      <c r="Y334" s="13"/>
      <c r="Z334" s="13"/>
      <c r="AA334" s="13"/>
      <c r="AB334" s="13"/>
      <c r="AC334" s="13"/>
      <c r="AD334" s="13"/>
      <c r="AE334" s="13"/>
      <c r="AT334" s="202" t="s">
        <v>442</v>
      </c>
      <c r="AU334" s="202" t="s">
        <v>87</v>
      </c>
      <c r="AV334" s="13" t="s">
        <v>79</v>
      </c>
      <c r="AW334" s="13" t="s">
        <v>4</v>
      </c>
      <c r="AX334" s="13" t="s">
        <v>76</v>
      </c>
      <c r="AY334" s="202" t="s">
        <v>328</v>
      </c>
    </row>
    <row r="335" s="12" customFormat="1" ht="20.88" customHeight="1">
      <c r="A335" s="12"/>
      <c r="B335" s="163"/>
      <c r="C335" s="12"/>
      <c r="D335" s="164" t="s">
        <v>68</v>
      </c>
      <c r="E335" s="174" t="s">
        <v>588</v>
      </c>
      <c r="F335" s="174" t="s">
        <v>2816</v>
      </c>
      <c r="G335" s="12"/>
      <c r="H335" s="12"/>
      <c r="I335" s="166"/>
      <c r="J335" s="175">
        <f>BK335</f>
        <v>0</v>
      </c>
      <c r="K335" s="12"/>
      <c r="L335" s="163"/>
      <c r="M335" s="168"/>
      <c r="N335" s="169"/>
      <c r="O335" s="169"/>
      <c r="P335" s="170">
        <f>SUM(P336:P362)</f>
        <v>0</v>
      </c>
      <c r="Q335" s="169"/>
      <c r="R335" s="170">
        <f>SUM(R336:R362)</f>
        <v>26.242721912499999</v>
      </c>
      <c r="S335" s="169"/>
      <c r="T335" s="171">
        <f>SUM(T336:T362)</f>
        <v>0</v>
      </c>
      <c r="U335" s="12"/>
      <c r="V335" s="12"/>
      <c r="W335" s="12"/>
      <c r="X335" s="12"/>
      <c r="Y335" s="12"/>
      <c r="Z335" s="12"/>
      <c r="AA335" s="12"/>
      <c r="AB335" s="12"/>
      <c r="AC335" s="12"/>
      <c r="AD335" s="12"/>
      <c r="AE335" s="12"/>
      <c r="AR335" s="164" t="s">
        <v>76</v>
      </c>
      <c r="AT335" s="172" t="s">
        <v>68</v>
      </c>
      <c r="AU335" s="172" t="s">
        <v>79</v>
      </c>
      <c r="AY335" s="164" t="s">
        <v>328</v>
      </c>
      <c r="BK335" s="173">
        <f>SUM(BK336:BK362)</f>
        <v>0</v>
      </c>
    </row>
    <row r="336" s="2" customFormat="1" ht="66.75" customHeight="1">
      <c r="A336" s="41"/>
      <c r="B336" s="176"/>
      <c r="C336" s="177" t="s">
        <v>638</v>
      </c>
      <c r="D336" s="177" t="s">
        <v>331</v>
      </c>
      <c r="E336" s="178" t="s">
        <v>2817</v>
      </c>
      <c r="F336" s="179" t="s">
        <v>2818</v>
      </c>
      <c r="G336" s="180" t="s">
        <v>491</v>
      </c>
      <c r="H336" s="181">
        <v>9.9090000000000007</v>
      </c>
      <c r="I336" s="182"/>
      <c r="J336" s="183">
        <f>ROUND(I336*H336,2)</f>
        <v>0</v>
      </c>
      <c r="K336" s="179" t="s">
        <v>335</v>
      </c>
      <c r="L336" s="42"/>
      <c r="M336" s="184" t="s">
        <v>3</v>
      </c>
      <c r="N336" s="185" t="s">
        <v>40</v>
      </c>
      <c r="O336" s="75"/>
      <c r="P336" s="186">
        <f>O336*H336</f>
        <v>0</v>
      </c>
      <c r="Q336" s="186">
        <v>0</v>
      </c>
      <c r="R336" s="186">
        <f>Q336*H336</f>
        <v>0</v>
      </c>
      <c r="S336" s="186">
        <v>0</v>
      </c>
      <c r="T336" s="187">
        <f>S336*H336</f>
        <v>0</v>
      </c>
      <c r="U336" s="41"/>
      <c r="V336" s="41"/>
      <c r="W336" s="41"/>
      <c r="X336" s="41"/>
      <c r="Y336" s="41"/>
      <c r="Z336" s="41"/>
      <c r="AA336" s="41"/>
      <c r="AB336" s="41"/>
      <c r="AC336" s="41"/>
      <c r="AD336" s="41"/>
      <c r="AE336" s="41"/>
      <c r="AR336" s="188" t="s">
        <v>532</v>
      </c>
      <c r="AT336" s="188" t="s">
        <v>331</v>
      </c>
      <c r="AU336" s="188" t="s">
        <v>87</v>
      </c>
      <c r="AY336" s="22" t="s">
        <v>328</v>
      </c>
      <c r="BE336" s="189">
        <f>IF(N336="základní",J336,0)</f>
        <v>0</v>
      </c>
      <c r="BF336" s="189">
        <f>IF(N336="snížená",J336,0)</f>
        <v>0</v>
      </c>
      <c r="BG336" s="189">
        <f>IF(N336="zákl. přenesená",J336,0)</f>
        <v>0</v>
      </c>
      <c r="BH336" s="189">
        <f>IF(N336="sníž. přenesená",J336,0)</f>
        <v>0</v>
      </c>
      <c r="BI336" s="189">
        <f>IF(N336="nulová",J336,0)</f>
        <v>0</v>
      </c>
      <c r="BJ336" s="22" t="s">
        <v>76</v>
      </c>
      <c r="BK336" s="189">
        <f>ROUND(I336*H336,2)</f>
        <v>0</v>
      </c>
      <c r="BL336" s="22" t="s">
        <v>532</v>
      </c>
      <c r="BM336" s="188" t="s">
        <v>2819</v>
      </c>
    </row>
    <row r="337" s="2" customFormat="1">
      <c r="A337" s="41"/>
      <c r="B337" s="42"/>
      <c r="C337" s="41"/>
      <c r="D337" s="190" t="s">
        <v>338</v>
      </c>
      <c r="E337" s="41"/>
      <c r="F337" s="191" t="s">
        <v>2820</v>
      </c>
      <c r="G337" s="41"/>
      <c r="H337" s="41"/>
      <c r="I337" s="192"/>
      <c r="J337" s="41"/>
      <c r="K337" s="41"/>
      <c r="L337" s="42"/>
      <c r="M337" s="193"/>
      <c r="N337" s="194"/>
      <c r="O337" s="75"/>
      <c r="P337" s="75"/>
      <c r="Q337" s="75"/>
      <c r="R337" s="75"/>
      <c r="S337" s="75"/>
      <c r="T337" s="76"/>
      <c r="U337" s="41"/>
      <c r="V337" s="41"/>
      <c r="W337" s="41"/>
      <c r="X337" s="41"/>
      <c r="Y337" s="41"/>
      <c r="Z337" s="41"/>
      <c r="AA337" s="41"/>
      <c r="AB337" s="41"/>
      <c r="AC337" s="41"/>
      <c r="AD337" s="41"/>
      <c r="AE337" s="41"/>
      <c r="AT337" s="22" t="s">
        <v>338</v>
      </c>
      <c r="AU337" s="22" t="s">
        <v>87</v>
      </c>
    </row>
    <row r="338" s="15" customFormat="1">
      <c r="A338" s="15"/>
      <c r="B338" s="217"/>
      <c r="C338" s="15"/>
      <c r="D338" s="195" t="s">
        <v>442</v>
      </c>
      <c r="E338" s="218" t="s">
        <v>3</v>
      </c>
      <c r="F338" s="219" t="s">
        <v>2821</v>
      </c>
      <c r="G338" s="15"/>
      <c r="H338" s="218" t="s">
        <v>3</v>
      </c>
      <c r="I338" s="220"/>
      <c r="J338" s="15"/>
      <c r="K338" s="15"/>
      <c r="L338" s="217"/>
      <c r="M338" s="221"/>
      <c r="N338" s="222"/>
      <c r="O338" s="222"/>
      <c r="P338" s="222"/>
      <c r="Q338" s="222"/>
      <c r="R338" s="222"/>
      <c r="S338" s="222"/>
      <c r="T338" s="223"/>
      <c r="U338" s="15"/>
      <c r="V338" s="15"/>
      <c r="W338" s="15"/>
      <c r="X338" s="15"/>
      <c r="Y338" s="15"/>
      <c r="Z338" s="15"/>
      <c r="AA338" s="15"/>
      <c r="AB338" s="15"/>
      <c r="AC338" s="15"/>
      <c r="AD338" s="15"/>
      <c r="AE338" s="15"/>
      <c r="AT338" s="218" t="s">
        <v>442</v>
      </c>
      <c r="AU338" s="218" t="s">
        <v>87</v>
      </c>
      <c r="AV338" s="15" t="s">
        <v>76</v>
      </c>
      <c r="AW338" s="15" t="s">
        <v>31</v>
      </c>
      <c r="AX338" s="15" t="s">
        <v>69</v>
      </c>
      <c r="AY338" s="218" t="s">
        <v>328</v>
      </c>
    </row>
    <row r="339" s="13" customFormat="1">
      <c r="A339" s="13"/>
      <c r="B339" s="201"/>
      <c r="C339" s="13"/>
      <c r="D339" s="195" t="s">
        <v>442</v>
      </c>
      <c r="E339" s="202" t="s">
        <v>3</v>
      </c>
      <c r="F339" s="203" t="s">
        <v>2822</v>
      </c>
      <c r="G339" s="13"/>
      <c r="H339" s="204">
        <v>9.9090000000000007</v>
      </c>
      <c r="I339" s="205"/>
      <c r="J339" s="13"/>
      <c r="K339" s="13"/>
      <c r="L339" s="201"/>
      <c r="M339" s="206"/>
      <c r="N339" s="207"/>
      <c r="O339" s="207"/>
      <c r="P339" s="207"/>
      <c r="Q339" s="207"/>
      <c r="R339" s="207"/>
      <c r="S339" s="207"/>
      <c r="T339" s="208"/>
      <c r="U339" s="13"/>
      <c r="V339" s="13"/>
      <c r="W339" s="13"/>
      <c r="X339" s="13"/>
      <c r="Y339" s="13"/>
      <c r="Z339" s="13"/>
      <c r="AA339" s="13"/>
      <c r="AB339" s="13"/>
      <c r="AC339" s="13"/>
      <c r="AD339" s="13"/>
      <c r="AE339" s="13"/>
      <c r="AT339" s="202" t="s">
        <v>442</v>
      </c>
      <c r="AU339" s="202" t="s">
        <v>87</v>
      </c>
      <c r="AV339" s="13" t="s">
        <v>79</v>
      </c>
      <c r="AW339" s="13" t="s">
        <v>31</v>
      </c>
      <c r="AX339" s="13" t="s">
        <v>76</v>
      </c>
      <c r="AY339" s="202" t="s">
        <v>328</v>
      </c>
    </row>
    <row r="340" s="2" customFormat="1" ht="16.5" customHeight="1">
      <c r="A340" s="41"/>
      <c r="B340" s="176"/>
      <c r="C340" s="224" t="s">
        <v>643</v>
      </c>
      <c r="D340" s="224" t="s">
        <v>539</v>
      </c>
      <c r="E340" s="225" t="s">
        <v>2823</v>
      </c>
      <c r="F340" s="226" t="s">
        <v>2824</v>
      </c>
      <c r="G340" s="227" t="s">
        <v>585</v>
      </c>
      <c r="H340" s="228">
        <v>15.853999999999999</v>
      </c>
      <c r="I340" s="229"/>
      <c r="J340" s="230">
        <f>ROUND(I340*H340,2)</f>
        <v>0</v>
      </c>
      <c r="K340" s="226" t="s">
        <v>335</v>
      </c>
      <c r="L340" s="231"/>
      <c r="M340" s="232" t="s">
        <v>3</v>
      </c>
      <c r="N340" s="233" t="s">
        <v>40</v>
      </c>
      <c r="O340" s="75"/>
      <c r="P340" s="186">
        <f>O340*H340</f>
        <v>0</v>
      </c>
      <c r="Q340" s="186">
        <v>1</v>
      </c>
      <c r="R340" s="186">
        <f>Q340*H340</f>
        <v>15.853999999999999</v>
      </c>
      <c r="S340" s="186">
        <v>0</v>
      </c>
      <c r="T340" s="187">
        <f>S340*H340</f>
        <v>0</v>
      </c>
      <c r="U340" s="41"/>
      <c r="V340" s="41"/>
      <c r="W340" s="41"/>
      <c r="X340" s="41"/>
      <c r="Y340" s="41"/>
      <c r="Z340" s="41"/>
      <c r="AA340" s="41"/>
      <c r="AB340" s="41"/>
      <c r="AC340" s="41"/>
      <c r="AD340" s="41"/>
      <c r="AE340" s="41"/>
      <c r="AR340" s="188" t="s">
        <v>621</v>
      </c>
      <c r="AT340" s="188" t="s">
        <v>539</v>
      </c>
      <c r="AU340" s="188" t="s">
        <v>87</v>
      </c>
      <c r="AY340" s="22" t="s">
        <v>328</v>
      </c>
      <c r="BE340" s="189">
        <f>IF(N340="základní",J340,0)</f>
        <v>0</v>
      </c>
      <c r="BF340" s="189">
        <f>IF(N340="snížená",J340,0)</f>
        <v>0</v>
      </c>
      <c r="BG340" s="189">
        <f>IF(N340="zákl. přenesená",J340,0)</f>
        <v>0</v>
      </c>
      <c r="BH340" s="189">
        <f>IF(N340="sníž. přenesená",J340,0)</f>
        <v>0</v>
      </c>
      <c r="BI340" s="189">
        <f>IF(N340="nulová",J340,0)</f>
        <v>0</v>
      </c>
      <c r="BJ340" s="22" t="s">
        <v>76</v>
      </c>
      <c r="BK340" s="189">
        <f>ROUND(I340*H340,2)</f>
        <v>0</v>
      </c>
      <c r="BL340" s="22" t="s">
        <v>532</v>
      </c>
      <c r="BM340" s="188" t="s">
        <v>2825</v>
      </c>
    </row>
    <row r="341" s="13" customFormat="1">
      <c r="A341" s="13"/>
      <c r="B341" s="201"/>
      <c r="C341" s="13"/>
      <c r="D341" s="195" t="s">
        <v>442</v>
      </c>
      <c r="E341" s="13"/>
      <c r="F341" s="203" t="s">
        <v>2826</v>
      </c>
      <c r="G341" s="13"/>
      <c r="H341" s="204">
        <v>15.853999999999999</v>
      </c>
      <c r="I341" s="205"/>
      <c r="J341" s="13"/>
      <c r="K341" s="13"/>
      <c r="L341" s="201"/>
      <c r="M341" s="206"/>
      <c r="N341" s="207"/>
      <c r="O341" s="207"/>
      <c r="P341" s="207"/>
      <c r="Q341" s="207"/>
      <c r="R341" s="207"/>
      <c r="S341" s="207"/>
      <c r="T341" s="208"/>
      <c r="U341" s="13"/>
      <c r="V341" s="13"/>
      <c r="W341" s="13"/>
      <c r="X341" s="13"/>
      <c r="Y341" s="13"/>
      <c r="Z341" s="13"/>
      <c r="AA341" s="13"/>
      <c r="AB341" s="13"/>
      <c r="AC341" s="13"/>
      <c r="AD341" s="13"/>
      <c r="AE341" s="13"/>
      <c r="AT341" s="202" t="s">
        <v>442</v>
      </c>
      <c r="AU341" s="202" t="s">
        <v>87</v>
      </c>
      <c r="AV341" s="13" t="s">
        <v>79</v>
      </c>
      <c r="AW341" s="13" t="s">
        <v>4</v>
      </c>
      <c r="AX341" s="13" t="s">
        <v>76</v>
      </c>
      <c r="AY341" s="202" t="s">
        <v>328</v>
      </c>
    </row>
    <row r="342" s="2" customFormat="1" ht="55.5" customHeight="1">
      <c r="A342" s="41"/>
      <c r="B342" s="176"/>
      <c r="C342" s="177" t="s">
        <v>649</v>
      </c>
      <c r="D342" s="177" t="s">
        <v>331</v>
      </c>
      <c r="E342" s="178" t="s">
        <v>533</v>
      </c>
      <c r="F342" s="179" t="s">
        <v>2827</v>
      </c>
      <c r="G342" s="180" t="s">
        <v>439</v>
      </c>
      <c r="H342" s="181">
        <v>99.090000000000003</v>
      </c>
      <c r="I342" s="182"/>
      <c r="J342" s="183">
        <f>ROUND(I342*H342,2)</f>
        <v>0</v>
      </c>
      <c r="K342" s="179" t="s">
        <v>335</v>
      </c>
      <c r="L342" s="42"/>
      <c r="M342" s="184" t="s">
        <v>3</v>
      </c>
      <c r="N342" s="185" t="s">
        <v>40</v>
      </c>
      <c r="O342" s="75"/>
      <c r="P342" s="186">
        <f>O342*H342</f>
        <v>0</v>
      </c>
      <c r="Q342" s="186">
        <v>0.00030945000000000001</v>
      </c>
      <c r="R342" s="186">
        <f>Q342*H342</f>
        <v>0.030663400500000004</v>
      </c>
      <c r="S342" s="186">
        <v>0</v>
      </c>
      <c r="T342" s="187">
        <f>S342*H342</f>
        <v>0</v>
      </c>
      <c r="U342" s="41"/>
      <c r="V342" s="41"/>
      <c r="W342" s="41"/>
      <c r="X342" s="41"/>
      <c r="Y342" s="41"/>
      <c r="Z342" s="41"/>
      <c r="AA342" s="41"/>
      <c r="AB342" s="41"/>
      <c r="AC342" s="41"/>
      <c r="AD342" s="41"/>
      <c r="AE342" s="41"/>
      <c r="AR342" s="188" t="s">
        <v>113</v>
      </c>
      <c r="AT342" s="188" t="s">
        <v>331</v>
      </c>
      <c r="AU342" s="188" t="s">
        <v>87</v>
      </c>
      <c r="AY342" s="22" t="s">
        <v>328</v>
      </c>
      <c r="BE342" s="189">
        <f>IF(N342="základní",J342,0)</f>
        <v>0</v>
      </c>
      <c r="BF342" s="189">
        <f>IF(N342="snížená",J342,0)</f>
        <v>0</v>
      </c>
      <c r="BG342" s="189">
        <f>IF(N342="zákl. přenesená",J342,0)</f>
        <v>0</v>
      </c>
      <c r="BH342" s="189">
        <f>IF(N342="sníž. přenesená",J342,0)</f>
        <v>0</v>
      </c>
      <c r="BI342" s="189">
        <f>IF(N342="nulová",J342,0)</f>
        <v>0</v>
      </c>
      <c r="BJ342" s="22" t="s">
        <v>76</v>
      </c>
      <c r="BK342" s="189">
        <f>ROUND(I342*H342,2)</f>
        <v>0</v>
      </c>
      <c r="BL342" s="22" t="s">
        <v>113</v>
      </c>
      <c r="BM342" s="188" t="s">
        <v>2828</v>
      </c>
    </row>
    <row r="343" s="2" customFormat="1">
      <c r="A343" s="41"/>
      <c r="B343" s="42"/>
      <c r="C343" s="41"/>
      <c r="D343" s="190" t="s">
        <v>338</v>
      </c>
      <c r="E343" s="41"/>
      <c r="F343" s="191" t="s">
        <v>536</v>
      </c>
      <c r="G343" s="41"/>
      <c r="H343" s="41"/>
      <c r="I343" s="192"/>
      <c r="J343" s="41"/>
      <c r="K343" s="41"/>
      <c r="L343" s="42"/>
      <c r="M343" s="193"/>
      <c r="N343" s="194"/>
      <c r="O343" s="75"/>
      <c r="P343" s="75"/>
      <c r="Q343" s="75"/>
      <c r="R343" s="75"/>
      <c r="S343" s="75"/>
      <c r="T343" s="76"/>
      <c r="U343" s="41"/>
      <c r="V343" s="41"/>
      <c r="W343" s="41"/>
      <c r="X343" s="41"/>
      <c r="Y343" s="41"/>
      <c r="Z343" s="41"/>
      <c r="AA343" s="41"/>
      <c r="AB343" s="41"/>
      <c r="AC343" s="41"/>
      <c r="AD343" s="41"/>
      <c r="AE343" s="41"/>
      <c r="AT343" s="22" t="s">
        <v>338</v>
      </c>
      <c r="AU343" s="22" t="s">
        <v>87</v>
      </c>
    </row>
    <row r="344" s="13" customFormat="1">
      <c r="A344" s="13"/>
      <c r="B344" s="201"/>
      <c r="C344" s="13"/>
      <c r="D344" s="195" t="s">
        <v>442</v>
      </c>
      <c r="E344" s="202" t="s">
        <v>3</v>
      </c>
      <c r="F344" s="203" t="s">
        <v>2829</v>
      </c>
      <c r="G344" s="13"/>
      <c r="H344" s="204">
        <v>99.090000000000003</v>
      </c>
      <c r="I344" s="205"/>
      <c r="J344" s="13"/>
      <c r="K344" s="13"/>
      <c r="L344" s="201"/>
      <c r="M344" s="206"/>
      <c r="N344" s="207"/>
      <c r="O344" s="207"/>
      <c r="P344" s="207"/>
      <c r="Q344" s="207"/>
      <c r="R344" s="207"/>
      <c r="S344" s="207"/>
      <c r="T344" s="208"/>
      <c r="U344" s="13"/>
      <c r="V344" s="13"/>
      <c r="W344" s="13"/>
      <c r="X344" s="13"/>
      <c r="Y344" s="13"/>
      <c r="Z344" s="13"/>
      <c r="AA344" s="13"/>
      <c r="AB344" s="13"/>
      <c r="AC344" s="13"/>
      <c r="AD344" s="13"/>
      <c r="AE344" s="13"/>
      <c r="AT344" s="202" t="s">
        <v>442</v>
      </c>
      <c r="AU344" s="202" t="s">
        <v>87</v>
      </c>
      <c r="AV344" s="13" t="s">
        <v>79</v>
      </c>
      <c r="AW344" s="13" t="s">
        <v>31</v>
      </c>
      <c r="AX344" s="13" t="s">
        <v>76</v>
      </c>
      <c r="AY344" s="202" t="s">
        <v>328</v>
      </c>
    </row>
    <row r="345" s="2" customFormat="1" ht="24.15" customHeight="1">
      <c r="A345" s="41"/>
      <c r="B345" s="176"/>
      <c r="C345" s="224" t="s">
        <v>654</v>
      </c>
      <c r="D345" s="224" t="s">
        <v>539</v>
      </c>
      <c r="E345" s="225" t="s">
        <v>2706</v>
      </c>
      <c r="F345" s="226" t="s">
        <v>2707</v>
      </c>
      <c r="G345" s="227" t="s">
        <v>439</v>
      </c>
      <c r="H345" s="228">
        <v>117.372</v>
      </c>
      <c r="I345" s="229"/>
      <c r="J345" s="230">
        <f>ROUND(I345*H345,2)</f>
        <v>0</v>
      </c>
      <c r="K345" s="226" t="s">
        <v>335</v>
      </c>
      <c r="L345" s="231"/>
      <c r="M345" s="232" t="s">
        <v>3</v>
      </c>
      <c r="N345" s="233" t="s">
        <v>40</v>
      </c>
      <c r="O345" s="75"/>
      <c r="P345" s="186">
        <f>O345*H345</f>
        <v>0</v>
      </c>
      <c r="Q345" s="186">
        <v>0.00029999999999999997</v>
      </c>
      <c r="R345" s="186">
        <f>Q345*H345</f>
        <v>0.035211599999999996</v>
      </c>
      <c r="S345" s="186">
        <v>0</v>
      </c>
      <c r="T345" s="187">
        <f>S345*H345</f>
        <v>0</v>
      </c>
      <c r="U345" s="41"/>
      <c r="V345" s="41"/>
      <c r="W345" s="41"/>
      <c r="X345" s="41"/>
      <c r="Y345" s="41"/>
      <c r="Z345" s="41"/>
      <c r="AA345" s="41"/>
      <c r="AB345" s="41"/>
      <c r="AC345" s="41"/>
      <c r="AD345" s="41"/>
      <c r="AE345" s="41"/>
      <c r="AR345" s="188" t="s">
        <v>171</v>
      </c>
      <c r="AT345" s="188" t="s">
        <v>539</v>
      </c>
      <c r="AU345" s="188" t="s">
        <v>87</v>
      </c>
      <c r="AY345" s="22" t="s">
        <v>328</v>
      </c>
      <c r="BE345" s="189">
        <f>IF(N345="základní",J345,0)</f>
        <v>0</v>
      </c>
      <c r="BF345" s="189">
        <f>IF(N345="snížená",J345,0)</f>
        <v>0</v>
      </c>
      <c r="BG345" s="189">
        <f>IF(N345="zákl. přenesená",J345,0)</f>
        <v>0</v>
      </c>
      <c r="BH345" s="189">
        <f>IF(N345="sníž. přenesená",J345,0)</f>
        <v>0</v>
      </c>
      <c r="BI345" s="189">
        <f>IF(N345="nulová",J345,0)</f>
        <v>0</v>
      </c>
      <c r="BJ345" s="22" t="s">
        <v>76</v>
      </c>
      <c r="BK345" s="189">
        <f>ROUND(I345*H345,2)</f>
        <v>0</v>
      </c>
      <c r="BL345" s="22" t="s">
        <v>113</v>
      </c>
      <c r="BM345" s="188" t="s">
        <v>2830</v>
      </c>
    </row>
    <row r="346" s="13" customFormat="1">
      <c r="A346" s="13"/>
      <c r="B346" s="201"/>
      <c r="C346" s="13"/>
      <c r="D346" s="195" t="s">
        <v>442</v>
      </c>
      <c r="E346" s="13"/>
      <c r="F346" s="203" t="s">
        <v>2831</v>
      </c>
      <c r="G346" s="13"/>
      <c r="H346" s="204">
        <v>117.372</v>
      </c>
      <c r="I346" s="205"/>
      <c r="J346" s="13"/>
      <c r="K346" s="13"/>
      <c r="L346" s="201"/>
      <c r="M346" s="206"/>
      <c r="N346" s="207"/>
      <c r="O346" s="207"/>
      <c r="P346" s="207"/>
      <c r="Q346" s="207"/>
      <c r="R346" s="207"/>
      <c r="S346" s="207"/>
      <c r="T346" s="208"/>
      <c r="U346" s="13"/>
      <c r="V346" s="13"/>
      <c r="W346" s="13"/>
      <c r="X346" s="13"/>
      <c r="Y346" s="13"/>
      <c r="Z346" s="13"/>
      <c r="AA346" s="13"/>
      <c r="AB346" s="13"/>
      <c r="AC346" s="13"/>
      <c r="AD346" s="13"/>
      <c r="AE346" s="13"/>
      <c r="AT346" s="202" t="s">
        <v>442</v>
      </c>
      <c r="AU346" s="202" t="s">
        <v>87</v>
      </c>
      <c r="AV346" s="13" t="s">
        <v>79</v>
      </c>
      <c r="AW346" s="13" t="s">
        <v>4</v>
      </c>
      <c r="AX346" s="13" t="s">
        <v>76</v>
      </c>
      <c r="AY346" s="202" t="s">
        <v>328</v>
      </c>
    </row>
    <row r="347" s="2" customFormat="1" ht="16.5" customHeight="1">
      <c r="A347" s="41"/>
      <c r="B347" s="176"/>
      <c r="C347" s="177" t="s">
        <v>661</v>
      </c>
      <c r="D347" s="177" t="s">
        <v>331</v>
      </c>
      <c r="E347" s="178" t="s">
        <v>2832</v>
      </c>
      <c r="F347" s="179" t="s">
        <v>2833</v>
      </c>
      <c r="G347" s="180" t="s">
        <v>491</v>
      </c>
      <c r="H347" s="181">
        <v>4.4589999999999996</v>
      </c>
      <c r="I347" s="182"/>
      <c r="J347" s="183">
        <f>ROUND(I347*H347,2)</f>
        <v>0</v>
      </c>
      <c r="K347" s="179" t="s">
        <v>335</v>
      </c>
      <c r="L347" s="42"/>
      <c r="M347" s="184" t="s">
        <v>3</v>
      </c>
      <c r="N347" s="185" t="s">
        <v>40</v>
      </c>
      <c r="O347" s="75"/>
      <c r="P347" s="186">
        <f>O347*H347</f>
        <v>0</v>
      </c>
      <c r="Q347" s="186">
        <v>2.3010199999999998</v>
      </c>
      <c r="R347" s="186">
        <f>Q347*H347</f>
        <v>10.260248179999998</v>
      </c>
      <c r="S347" s="186">
        <v>0</v>
      </c>
      <c r="T347" s="187">
        <f>S347*H347</f>
        <v>0</v>
      </c>
      <c r="U347" s="41"/>
      <c r="V347" s="41"/>
      <c r="W347" s="41"/>
      <c r="X347" s="41"/>
      <c r="Y347" s="41"/>
      <c r="Z347" s="41"/>
      <c r="AA347" s="41"/>
      <c r="AB347" s="41"/>
      <c r="AC347" s="41"/>
      <c r="AD347" s="41"/>
      <c r="AE347" s="41"/>
      <c r="AR347" s="188" t="s">
        <v>113</v>
      </c>
      <c r="AT347" s="188" t="s">
        <v>331</v>
      </c>
      <c r="AU347" s="188" t="s">
        <v>87</v>
      </c>
      <c r="AY347" s="22" t="s">
        <v>328</v>
      </c>
      <c r="BE347" s="189">
        <f>IF(N347="základní",J347,0)</f>
        <v>0</v>
      </c>
      <c r="BF347" s="189">
        <f>IF(N347="snížená",J347,0)</f>
        <v>0</v>
      </c>
      <c r="BG347" s="189">
        <f>IF(N347="zákl. přenesená",J347,0)</f>
        <v>0</v>
      </c>
      <c r="BH347" s="189">
        <f>IF(N347="sníž. přenesená",J347,0)</f>
        <v>0</v>
      </c>
      <c r="BI347" s="189">
        <f>IF(N347="nulová",J347,0)</f>
        <v>0</v>
      </c>
      <c r="BJ347" s="22" t="s">
        <v>76</v>
      </c>
      <c r="BK347" s="189">
        <f>ROUND(I347*H347,2)</f>
        <v>0</v>
      </c>
      <c r="BL347" s="22" t="s">
        <v>113</v>
      </c>
      <c r="BM347" s="188" t="s">
        <v>2834</v>
      </c>
    </row>
    <row r="348" s="2" customFormat="1">
      <c r="A348" s="41"/>
      <c r="B348" s="42"/>
      <c r="C348" s="41"/>
      <c r="D348" s="190" t="s">
        <v>338</v>
      </c>
      <c r="E348" s="41"/>
      <c r="F348" s="191" t="s">
        <v>2835</v>
      </c>
      <c r="G348" s="41"/>
      <c r="H348" s="41"/>
      <c r="I348" s="192"/>
      <c r="J348" s="41"/>
      <c r="K348" s="41"/>
      <c r="L348" s="42"/>
      <c r="M348" s="193"/>
      <c r="N348" s="194"/>
      <c r="O348" s="75"/>
      <c r="P348" s="75"/>
      <c r="Q348" s="75"/>
      <c r="R348" s="75"/>
      <c r="S348" s="75"/>
      <c r="T348" s="76"/>
      <c r="U348" s="41"/>
      <c r="V348" s="41"/>
      <c r="W348" s="41"/>
      <c r="X348" s="41"/>
      <c r="Y348" s="41"/>
      <c r="Z348" s="41"/>
      <c r="AA348" s="41"/>
      <c r="AB348" s="41"/>
      <c r="AC348" s="41"/>
      <c r="AD348" s="41"/>
      <c r="AE348" s="41"/>
      <c r="AT348" s="22" t="s">
        <v>338</v>
      </c>
      <c r="AU348" s="22" t="s">
        <v>87</v>
      </c>
    </row>
    <row r="349" s="13" customFormat="1">
      <c r="A349" s="13"/>
      <c r="B349" s="201"/>
      <c r="C349" s="13"/>
      <c r="D349" s="195" t="s">
        <v>442</v>
      </c>
      <c r="E349" s="202" t="s">
        <v>3</v>
      </c>
      <c r="F349" s="203" t="s">
        <v>2836</v>
      </c>
      <c r="G349" s="13"/>
      <c r="H349" s="204">
        <v>4.4589999999999996</v>
      </c>
      <c r="I349" s="205"/>
      <c r="J349" s="13"/>
      <c r="K349" s="13"/>
      <c r="L349" s="201"/>
      <c r="M349" s="206"/>
      <c r="N349" s="207"/>
      <c r="O349" s="207"/>
      <c r="P349" s="207"/>
      <c r="Q349" s="207"/>
      <c r="R349" s="207"/>
      <c r="S349" s="207"/>
      <c r="T349" s="208"/>
      <c r="U349" s="13"/>
      <c r="V349" s="13"/>
      <c r="W349" s="13"/>
      <c r="X349" s="13"/>
      <c r="Y349" s="13"/>
      <c r="Z349" s="13"/>
      <c r="AA349" s="13"/>
      <c r="AB349" s="13"/>
      <c r="AC349" s="13"/>
      <c r="AD349" s="13"/>
      <c r="AE349" s="13"/>
      <c r="AT349" s="202" t="s">
        <v>442</v>
      </c>
      <c r="AU349" s="202" t="s">
        <v>87</v>
      </c>
      <c r="AV349" s="13" t="s">
        <v>79</v>
      </c>
      <c r="AW349" s="13" t="s">
        <v>31</v>
      </c>
      <c r="AX349" s="13" t="s">
        <v>76</v>
      </c>
      <c r="AY349" s="202" t="s">
        <v>328</v>
      </c>
    </row>
    <row r="350" s="2" customFormat="1" ht="24.15" customHeight="1">
      <c r="A350" s="41"/>
      <c r="B350" s="176"/>
      <c r="C350" s="177" t="s">
        <v>666</v>
      </c>
      <c r="D350" s="177" t="s">
        <v>331</v>
      </c>
      <c r="E350" s="178" t="s">
        <v>2837</v>
      </c>
      <c r="F350" s="179" t="s">
        <v>2838</v>
      </c>
      <c r="G350" s="180" t="s">
        <v>476</v>
      </c>
      <c r="H350" s="181">
        <v>49.545000000000002</v>
      </c>
      <c r="I350" s="182"/>
      <c r="J350" s="183">
        <f>ROUND(I350*H350,2)</f>
        <v>0</v>
      </c>
      <c r="K350" s="179" t="s">
        <v>335</v>
      </c>
      <c r="L350" s="42"/>
      <c r="M350" s="184" t="s">
        <v>3</v>
      </c>
      <c r="N350" s="185" t="s">
        <v>40</v>
      </c>
      <c r="O350" s="75"/>
      <c r="P350" s="186">
        <f>O350*H350</f>
        <v>0</v>
      </c>
      <c r="Q350" s="186">
        <v>0.00048959999999999997</v>
      </c>
      <c r="R350" s="186">
        <f>Q350*H350</f>
        <v>0.024257232</v>
      </c>
      <c r="S350" s="186">
        <v>0</v>
      </c>
      <c r="T350" s="187">
        <f>S350*H350</f>
        <v>0</v>
      </c>
      <c r="U350" s="41"/>
      <c r="V350" s="41"/>
      <c r="W350" s="41"/>
      <c r="X350" s="41"/>
      <c r="Y350" s="41"/>
      <c r="Z350" s="41"/>
      <c r="AA350" s="41"/>
      <c r="AB350" s="41"/>
      <c r="AC350" s="41"/>
      <c r="AD350" s="41"/>
      <c r="AE350" s="41"/>
      <c r="AR350" s="188" t="s">
        <v>113</v>
      </c>
      <c r="AT350" s="188" t="s">
        <v>331</v>
      </c>
      <c r="AU350" s="188" t="s">
        <v>87</v>
      </c>
      <c r="AY350" s="22" t="s">
        <v>328</v>
      </c>
      <c r="BE350" s="189">
        <f>IF(N350="základní",J350,0)</f>
        <v>0</v>
      </c>
      <c r="BF350" s="189">
        <f>IF(N350="snížená",J350,0)</f>
        <v>0</v>
      </c>
      <c r="BG350" s="189">
        <f>IF(N350="zákl. přenesená",J350,0)</f>
        <v>0</v>
      </c>
      <c r="BH350" s="189">
        <f>IF(N350="sníž. přenesená",J350,0)</f>
        <v>0</v>
      </c>
      <c r="BI350" s="189">
        <f>IF(N350="nulová",J350,0)</f>
        <v>0</v>
      </c>
      <c r="BJ350" s="22" t="s">
        <v>76</v>
      </c>
      <c r="BK350" s="189">
        <f>ROUND(I350*H350,2)</f>
        <v>0</v>
      </c>
      <c r="BL350" s="22" t="s">
        <v>113</v>
      </c>
      <c r="BM350" s="188" t="s">
        <v>2839</v>
      </c>
    </row>
    <row r="351" s="2" customFormat="1">
      <c r="A351" s="41"/>
      <c r="B351" s="42"/>
      <c r="C351" s="41"/>
      <c r="D351" s="190" t="s">
        <v>338</v>
      </c>
      <c r="E351" s="41"/>
      <c r="F351" s="191" t="s">
        <v>2840</v>
      </c>
      <c r="G351" s="41"/>
      <c r="H351" s="41"/>
      <c r="I351" s="192"/>
      <c r="J351" s="41"/>
      <c r="K351" s="41"/>
      <c r="L351" s="42"/>
      <c r="M351" s="193"/>
      <c r="N351" s="194"/>
      <c r="O351" s="75"/>
      <c r="P351" s="75"/>
      <c r="Q351" s="75"/>
      <c r="R351" s="75"/>
      <c r="S351" s="75"/>
      <c r="T351" s="76"/>
      <c r="U351" s="41"/>
      <c r="V351" s="41"/>
      <c r="W351" s="41"/>
      <c r="X351" s="41"/>
      <c r="Y351" s="41"/>
      <c r="Z351" s="41"/>
      <c r="AA351" s="41"/>
      <c r="AB351" s="41"/>
      <c r="AC351" s="41"/>
      <c r="AD351" s="41"/>
      <c r="AE351" s="41"/>
      <c r="AT351" s="22" t="s">
        <v>338</v>
      </c>
      <c r="AU351" s="22" t="s">
        <v>87</v>
      </c>
    </row>
    <row r="352" s="13" customFormat="1">
      <c r="A352" s="13"/>
      <c r="B352" s="201"/>
      <c r="C352" s="13"/>
      <c r="D352" s="195" t="s">
        <v>442</v>
      </c>
      <c r="E352" s="202" t="s">
        <v>3</v>
      </c>
      <c r="F352" s="203" t="s">
        <v>2355</v>
      </c>
      <c r="G352" s="13"/>
      <c r="H352" s="204">
        <v>49.545000000000002</v>
      </c>
      <c r="I352" s="205"/>
      <c r="J352" s="13"/>
      <c r="K352" s="13"/>
      <c r="L352" s="201"/>
      <c r="M352" s="206"/>
      <c r="N352" s="207"/>
      <c r="O352" s="207"/>
      <c r="P352" s="207"/>
      <c r="Q352" s="207"/>
      <c r="R352" s="207"/>
      <c r="S352" s="207"/>
      <c r="T352" s="208"/>
      <c r="U352" s="13"/>
      <c r="V352" s="13"/>
      <c r="W352" s="13"/>
      <c r="X352" s="13"/>
      <c r="Y352" s="13"/>
      <c r="Z352" s="13"/>
      <c r="AA352" s="13"/>
      <c r="AB352" s="13"/>
      <c r="AC352" s="13"/>
      <c r="AD352" s="13"/>
      <c r="AE352" s="13"/>
      <c r="AT352" s="202" t="s">
        <v>442</v>
      </c>
      <c r="AU352" s="202" t="s">
        <v>87</v>
      </c>
      <c r="AV352" s="13" t="s">
        <v>79</v>
      </c>
      <c r="AW352" s="13" t="s">
        <v>31</v>
      </c>
      <c r="AX352" s="13" t="s">
        <v>76</v>
      </c>
      <c r="AY352" s="202" t="s">
        <v>328</v>
      </c>
    </row>
    <row r="353" s="2" customFormat="1" ht="33" customHeight="1">
      <c r="A353" s="41"/>
      <c r="B353" s="176"/>
      <c r="C353" s="177" t="s">
        <v>671</v>
      </c>
      <c r="D353" s="177" t="s">
        <v>331</v>
      </c>
      <c r="E353" s="178" t="s">
        <v>2841</v>
      </c>
      <c r="F353" s="179" t="s">
        <v>2842</v>
      </c>
      <c r="G353" s="180" t="s">
        <v>574</v>
      </c>
      <c r="H353" s="181">
        <v>3</v>
      </c>
      <c r="I353" s="182"/>
      <c r="J353" s="183">
        <f>ROUND(I353*H353,2)</f>
        <v>0</v>
      </c>
      <c r="K353" s="179" t="s">
        <v>335</v>
      </c>
      <c r="L353" s="42"/>
      <c r="M353" s="184" t="s">
        <v>3</v>
      </c>
      <c r="N353" s="185" t="s">
        <v>40</v>
      </c>
      <c r="O353" s="75"/>
      <c r="P353" s="186">
        <f>O353*H353</f>
        <v>0</v>
      </c>
      <c r="Q353" s="186">
        <v>0.00095949999999999996</v>
      </c>
      <c r="R353" s="186">
        <f>Q353*H353</f>
        <v>0.0028785</v>
      </c>
      <c r="S353" s="186">
        <v>0</v>
      </c>
      <c r="T353" s="187">
        <f>S353*H353</f>
        <v>0</v>
      </c>
      <c r="U353" s="41"/>
      <c r="V353" s="41"/>
      <c r="W353" s="41"/>
      <c r="X353" s="41"/>
      <c r="Y353" s="41"/>
      <c r="Z353" s="41"/>
      <c r="AA353" s="41"/>
      <c r="AB353" s="41"/>
      <c r="AC353" s="41"/>
      <c r="AD353" s="41"/>
      <c r="AE353" s="41"/>
      <c r="AR353" s="188" t="s">
        <v>532</v>
      </c>
      <c r="AT353" s="188" t="s">
        <v>331</v>
      </c>
      <c r="AU353" s="188" t="s">
        <v>87</v>
      </c>
      <c r="AY353" s="22" t="s">
        <v>328</v>
      </c>
      <c r="BE353" s="189">
        <f>IF(N353="základní",J353,0)</f>
        <v>0</v>
      </c>
      <c r="BF353" s="189">
        <f>IF(N353="snížená",J353,0)</f>
        <v>0</v>
      </c>
      <c r="BG353" s="189">
        <f>IF(N353="zákl. přenesená",J353,0)</f>
        <v>0</v>
      </c>
      <c r="BH353" s="189">
        <f>IF(N353="sníž. přenesená",J353,0)</f>
        <v>0</v>
      </c>
      <c r="BI353" s="189">
        <f>IF(N353="nulová",J353,0)</f>
        <v>0</v>
      </c>
      <c r="BJ353" s="22" t="s">
        <v>76</v>
      </c>
      <c r="BK353" s="189">
        <f>ROUND(I353*H353,2)</f>
        <v>0</v>
      </c>
      <c r="BL353" s="22" t="s">
        <v>532</v>
      </c>
      <c r="BM353" s="188" t="s">
        <v>2843</v>
      </c>
    </row>
    <row r="354" s="2" customFormat="1">
      <c r="A354" s="41"/>
      <c r="B354" s="42"/>
      <c r="C354" s="41"/>
      <c r="D354" s="190" t="s">
        <v>338</v>
      </c>
      <c r="E354" s="41"/>
      <c r="F354" s="191" t="s">
        <v>2844</v>
      </c>
      <c r="G354" s="41"/>
      <c r="H354" s="41"/>
      <c r="I354" s="192"/>
      <c r="J354" s="41"/>
      <c r="K354" s="41"/>
      <c r="L354" s="42"/>
      <c r="M354" s="193"/>
      <c r="N354" s="194"/>
      <c r="O354" s="75"/>
      <c r="P354" s="75"/>
      <c r="Q354" s="75"/>
      <c r="R354" s="75"/>
      <c r="S354" s="75"/>
      <c r="T354" s="76"/>
      <c r="U354" s="41"/>
      <c r="V354" s="41"/>
      <c r="W354" s="41"/>
      <c r="X354" s="41"/>
      <c r="Y354" s="41"/>
      <c r="Z354" s="41"/>
      <c r="AA354" s="41"/>
      <c r="AB354" s="41"/>
      <c r="AC354" s="41"/>
      <c r="AD354" s="41"/>
      <c r="AE354" s="41"/>
      <c r="AT354" s="22" t="s">
        <v>338</v>
      </c>
      <c r="AU354" s="22" t="s">
        <v>87</v>
      </c>
    </row>
    <row r="355" s="2" customFormat="1" ht="44.25" customHeight="1">
      <c r="A355" s="41"/>
      <c r="B355" s="176"/>
      <c r="C355" s="177" t="s">
        <v>676</v>
      </c>
      <c r="D355" s="177" t="s">
        <v>331</v>
      </c>
      <c r="E355" s="178" t="s">
        <v>2845</v>
      </c>
      <c r="F355" s="179" t="s">
        <v>2846</v>
      </c>
      <c r="G355" s="180" t="s">
        <v>574</v>
      </c>
      <c r="H355" s="181">
        <v>3</v>
      </c>
      <c r="I355" s="182"/>
      <c r="J355" s="183">
        <f>ROUND(I355*H355,2)</f>
        <v>0</v>
      </c>
      <c r="K355" s="179" t="s">
        <v>335</v>
      </c>
      <c r="L355" s="42"/>
      <c r="M355" s="184" t="s">
        <v>3</v>
      </c>
      <c r="N355" s="185" t="s">
        <v>40</v>
      </c>
      <c r="O355" s="75"/>
      <c r="P355" s="186">
        <f>O355*H355</f>
        <v>0</v>
      </c>
      <c r="Q355" s="186">
        <v>0.0050612499999999998</v>
      </c>
      <c r="R355" s="186">
        <f>Q355*H355</f>
        <v>0.015183749999999999</v>
      </c>
      <c r="S355" s="186">
        <v>0</v>
      </c>
      <c r="T355" s="187">
        <f>S355*H355</f>
        <v>0</v>
      </c>
      <c r="U355" s="41"/>
      <c r="V355" s="41"/>
      <c r="W355" s="41"/>
      <c r="X355" s="41"/>
      <c r="Y355" s="41"/>
      <c r="Z355" s="41"/>
      <c r="AA355" s="41"/>
      <c r="AB355" s="41"/>
      <c r="AC355" s="41"/>
      <c r="AD355" s="41"/>
      <c r="AE355" s="41"/>
      <c r="AR355" s="188" t="s">
        <v>532</v>
      </c>
      <c r="AT355" s="188" t="s">
        <v>331</v>
      </c>
      <c r="AU355" s="188" t="s">
        <v>87</v>
      </c>
      <c r="AY355" s="22" t="s">
        <v>328</v>
      </c>
      <c r="BE355" s="189">
        <f>IF(N355="základní",J355,0)</f>
        <v>0</v>
      </c>
      <c r="BF355" s="189">
        <f>IF(N355="snížená",J355,0)</f>
        <v>0</v>
      </c>
      <c r="BG355" s="189">
        <f>IF(N355="zákl. přenesená",J355,0)</f>
        <v>0</v>
      </c>
      <c r="BH355" s="189">
        <f>IF(N355="sníž. přenesená",J355,0)</f>
        <v>0</v>
      </c>
      <c r="BI355" s="189">
        <f>IF(N355="nulová",J355,0)</f>
        <v>0</v>
      </c>
      <c r="BJ355" s="22" t="s">
        <v>76</v>
      </c>
      <c r="BK355" s="189">
        <f>ROUND(I355*H355,2)</f>
        <v>0</v>
      </c>
      <c r="BL355" s="22" t="s">
        <v>532</v>
      </c>
      <c r="BM355" s="188" t="s">
        <v>2847</v>
      </c>
    </row>
    <row r="356" s="2" customFormat="1">
      <c r="A356" s="41"/>
      <c r="B356" s="42"/>
      <c r="C356" s="41"/>
      <c r="D356" s="190" t="s">
        <v>338</v>
      </c>
      <c r="E356" s="41"/>
      <c r="F356" s="191" t="s">
        <v>2848</v>
      </c>
      <c r="G356" s="41"/>
      <c r="H356" s="41"/>
      <c r="I356" s="192"/>
      <c r="J356" s="41"/>
      <c r="K356" s="41"/>
      <c r="L356" s="42"/>
      <c r="M356" s="193"/>
      <c r="N356" s="194"/>
      <c r="O356" s="75"/>
      <c r="P356" s="75"/>
      <c r="Q356" s="75"/>
      <c r="R356" s="75"/>
      <c r="S356" s="75"/>
      <c r="T356" s="76"/>
      <c r="U356" s="41"/>
      <c r="V356" s="41"/>
      <c r="W356" s="41"/>
      <c r="X356" s="41"/>
      <c r="Y356" s="41"/>
      <c r="Z356" s="41"/>
      <c r="AA356" s="41"/>
      <c r="AB356" s="41"/>
      <c r="AC356" s="41"/>
      <c r="AD356" s="41"/>
      <c r="AE356" s="41"/>
      <c r="AT356" s="22" t="s">
        <v>338</v>
      </c>
      <c r="AU356" s="22" t="s">
        <v>87</v>
      </c>
    </row>
    <row r="357" s="2" customFormat="1" ht="37.8" customHeight="1">
      <c r="A357" s="41"/>
      <c r="B357" s="176"/>
      <c r="C357" s="177" t="s">
        <v>682</v>
      </c>
      <c r="D357" s="177" t="s">
        <v>331</v>
      </c>
      <c r="E357" s="178" t="s">
        <v>2849</v>
      </c>
      <c r="F357" s="179" t="s">
        <v>2850</v>
      </c>
      <c r="G357" s="180" t="s">
        <v>574</v>
      </c>
      <c r="H357" s="181">
        <v>6</v>
      </c>
      <c r="I357" s="182"/>
      <c r="J357" s="183">
        <f>ROUND(I357*H357,2)</f>
        <v>0</v>
      </c>
      <c r="K357" s="179" t="s">
        <v>335</v>
      </c>
      <c r="L357" s="42"/>
      <c r="M357" s="184" t="s">
        <v>3</v>
      </c>
      <c r="N357" s="185" t="s">
        <v>40</v>
      </c>
      <c r="O357" s="75"/>
      <c r="P357" s="186">
        <f>O357*H357</f>
        <v>0</v>
      </c>
      <c r="Q357" s="186">
        <v>0.00334425</v>
      </c>
      <c r="R357" s="186">
        <f>Q357*H357</f>
        <v>0.0200655</v>
      </c>
      <c r="S357" s="186">
        <v>0</v>
      </c>
      <c r="T357" s="187">
        <f>S357*H357</f>
        <v>0</v>
      </c>
      <c r="U357" s="41"/>
      <c r="V357" s="41"/>
      <c r="W357" s="41"/>
      <c r="X357" s="41"/>
      <c r="Y357" s="41"/>
      <c r="Z357" s="41"/>
      <c r="AA357" s="41"/>
      <c r="AB357" s="41"/>
      <c r="AC357" s="41"/>
      <c r="AD357" s="41"/>
      <c r="AE357" s="41"/>
      <c r="AR357" s="188" t="s">
        <v>532</v>
      </c>
      <c r="AT357" s="188" t="s">
        <v>331</v>
      </c>
      <c r="AU357" s="188" t="s">
        <v>87</v>
      </c>
      <c r="AY357" s="22" t="s">
        <v>328</v>
      </c>
      <c r="BE357" s="189">
        <f>IF(N357="základní",J357,0)</f>
        <v>0</v>
      </c>
      <c r="BF357" s="189">
        <f>IF(N357="snížená",J357,0)</f>
        <v>0</v>
      </c>
      <c r="BG357" s="189">
        <f>IF(N357="zákl. přenesená",J357,0)</f>
        <v>0</v>
      </c>
      <c r="BH357" s="189">
        <f>IF(N357="sníž. přenesená",J357,0)</f>
        <v>0</v>
      </c>
      <c r="BI357" s="189">
        <f>IF(N357="nulová",J357,0)</f>
        <v>0</v>
      </c>
      <c r="BJ357" s="22" t="s">
        <v>76</v>
      </c>
      <c r="BK357" s="189">
        <f>ROUND(I357*H357,2)</f>
        <v>0</v>
      </c>
      <c r="BL357" s="22" t="s">
        <v>532</v>
      </c>
      <c r="BM357" s="188" t="s">
        <v>2851</v>
      </c>
    </row>
    <row r="358" s="2" customFormat="1">
      <c r="A358" s="41"/>
      <c r="B358" s="42"/>
      <c r="C358" s="41"/>
      <c r="D358" s="190" t="s">
        <v>338</v>
      </c>
      <c r="E358" s="41"/>
      <c r="F358" s="191" t="s">
        <v>2852</v>
      </c>
      <c r="G358" s="41"/>
      <c r="H358" s="41"/>
      <c r="I358" s="192"/>
      <c r="J358" s="41"/>
      <c r="K358" s="41"/>
      <c r="L358" s="42"/>
      <c r="M358" s="193"/>
      <c r="N358" s="194"/>
      <c r="O358" s="75"/>
      <c r="P358" s="75"/>
      <c r="Q358" s="75"/>
      <c r="R358" s="75"/>
      <c r="S358" s="75"/>
      <c r="T358" s="76"/>
      <c r="U358" s="41"/>
      <c r="V358" s="41"/>
      <c r="W358" s="41"/>
      <c r="X358" s="41"/>
      <c r="Y358" s="41"/>
      <c r="Z358" s="41"/>
      <c r="AA358" s="41"/>
      <c r="AB358" s="41"/>
      <c r="AC358" s="41"/>
      <c r="AD358" s="41"/>
      <c r="AE358" s="41"/>
      <c r="AT358" s="22" t="s">
        <v>338</v>
      </c>
      <c r="AU358" s="22" t="s">
        <v>87</v>
      </c>
    </row>
    <row r="359" s="2" customFormat="1" ht="37.8" customHeight="1">
      <c r="A359" s="41"/>
      <c r="B359" s="176"/>
      <c r="C359" s="177" t="s">
        <v>110</v>
      </c>
      <c r="D359" s="177" t="s">
        <v>331</v>
      </c>
      <c r="E359" s="178" t="s">
        <v>2853</v>
      </c>
      <c r="F359" s="179" t="s">
        <v>2854</v>
      </c>
      <c r="G359" s="180" t="s">
        <v>574</v>
      </c>
      <c r="H359" s="181">
        <v>3</v>
      </c>
      <c r="I359" s="182"/>
      <c r="J359" s="183">
        <f>ROUND(I359*H359,2)</f>
        <v>0</v>
      </c>
      <c r="K359" s="179" t="s">
        <v>335</v>
      </c>
      <c r="L359" s="42"/>
      <c r="M359" s="184" t="s">
        <v>3</v>
      </c>
      <c r="N359" s="185" t="s">
        <v>40</v>
      </c>
      <c r="O359" s="75"/>
      <c r="P359" s="186">
        <f>O359*H359</f>
        <v>0</v>
      </c>
      <c r="Q359" s="186">
        <v>7.1249999999999997E-05</v>
      </c>
      <c r="R359" s="186">
        <f>Q359*H359</f>
        <v>0.00021374999999999999</v>
      </c>
      <c r="S359" s="186">
        <v>0</v>
      </c>
      <c r="T359" s="187">
        <f>S359*H359</f>
        <v>0</v>
      </c>
      <c r="U359" s="41"/>
      <c r="V359" s="41"/>
      <c r="W359" s="41"/>
      <c r="X359" s="41"/>
      <c r="Y359" s="41"/>
      <c r="Z359" s="41"/>
      <c r="AA359" s="41"/>
      <c r="AB359" s="41"/>
      <c r="AC359" s="41"/>
      <c r="AD359" s="41"/>
      <c r="AE359" s="41"/>
      <c r="AR359" s="188" t="s">
        <v>532</v>
      </c>
      <c r="AT359" s="188" t="s">
        <v>331</v>
      </c>
      <c r="AU359" s="188" t="s">
        <v>87</v>
      </c>
      <c r="AY359" s="22" t="s">
        <v>328</v>
      </c>
      <c r="BE359" s="189">
        <f>IF(N359="základní",J359,0)</f>
        <v>0</v>
      </c>
      <c r="BF359" s="189">
        <f>IF(N359="snížená",J359,0)</f>
        <v>0</v>
      </c>
      <c r="BG359" s="189">
        <f>IF(N359="zákl. přenesená",J359,0)</f>
        <v>0</v>
      </c>
      <c r="BH359" s="189">
        <f>IF(N359="sníž. přenesená",J359,0)</f>
        <v>0</v>
      </c>
      <c r="BI359" s="189">
        <f>IF(N359="nulová",J359,0)</f>
        <v>0</v>
      </c>
      <c r="BJ359" s="22" t="s">
        <v>76</v>
      </c>
      <c r="BK359" s="189">
        <f>ROUND(I359*H359,2)</f>
        <v>0</v>
      </c>
      <c r="BL359" s="22" t="s">
        <v>532</v>
      </c>
      <c r="BM359" s="188" t="s">
        <v>2855</v>
      </c>
    </row>
    <row r="360" s="2" customFormat="1">
      <c r="A360" s="41"/>
      <c r="B360" s="42"/>
      <c r="C360" s="41"/>
      <c r="D360" s="190" t="s">
        <v>338</v>
      </c>
      <c r="E360" s="41"/>
      <c r="F360" s="191" t="s">
        <v>2856</v>
      </c>
      <c r="G360" s="41"/>
      <c r="H360" s="41"/>
      <c r="I360" s="192"/>
      <c r="J360" s="41"/>
      <c r="K360" s="41"/>
      <c r="L360" s="42"/>
      <c r="M360" s="193"/>
      <c r="N360" s="194"/>
      <c r="O360" s="75"/>
      <c r="P360" s="75"/>
      <c r="Q360" s="75"/>
      <c r="R360" s="75"/>
      <c r="S360" s="75"/>
      <c r="T360" s="76"/>
      <c r="U360" s="41"/>
      <c r="V360" s="41"/>
      <c r="W360" s="41"/>
      <c r="X360" s="41"/>
      <c r="Y360" s="41"/>
      <c r="Z360" s="41"/>
      <c r="AA360" s="41"/>
      <c r="AB360" s="41"/>
      <c r="AC360" s="41"/>
      <c r="AD360" s="41"/>
      <c r="AE360" s="41"/>
      <c r="AT360" s="22" t="s">
        <v>338</v>
      </c>
      <c r="AU360" s="22" t="s">
        <v>87</v>
      </c>
    </row>
    <row r="361" s="2" customFormat="1" ht="44.25" customHeight="1">
      <c r="A361" s="41"/>
      <c r="B361" s="176"/>
      <c r="C361" s="177" t="s">
        <v>125</v>
      </c>
      <c r="D361" s="177" t="s">
        <v>331</v>
      </c>
      <c r="E361" s="178" t="s">
        <v>2857</v>
      </c>
      <c r="F361" s="179" t="s">
        <v>2858</v>
      </c>
      <c r="G361" s="180" t="s">
        <v>574</v>
      </c>
      <c r="H361" s="181">
        <v>3</v>
      </c>
      <c r="I361" s="182"/>
      <c r="J361" s="183">
        <f>ROUND(I361*H361,2)</f>
        <v>0</v>
      </c>
      <c r="K361" s="179" t="s">
        <v>335</v>
      </c>
      <c r="L361" s="42"/>
      <c r="M361" s="184" t="s">
        <v>3</v>
      </c>
      <c r="N361" s="185" t="s">
        <v>40</v>
      </c>
      <c r="O361" s="75"/>
      <c r="P361" s="186">
        <f>O361*H361</f>
        <v>0</v>
      </c>
      <c r="Q361" s="186">
        <v>0</v>
      </c>
      <c r="R361" s="186">
        <f>Q361*H361</f>
        <v>0</v>
      </c>
      <c r="S361" s="186">
        <v>0</v>
      </c>
      <c r="T361" s="187">
        <f>S361*H361</f>
        <v>0</v>
      </c>
      <c r="U361" s="41"/>
      <c r="V361" s="41"/>
      <c r="W361" s="41"/>
      <c r="X361" s="41"/>
      <c r="Y361" s="41"/>
      <c r="Z361" s="41"/>
      <c r="AA361" s="41"/>
      <c r="AB361" s="41"/>
      <c r="AC361" s="41"/>
      <c r="AD361" s="41"/>
      <c r="AE361" s="41"/>
      <c r="AR361" s="188" t="s">
        <v>532</v>
      </c>
      <c r="AT361" s="188" t="s">
        <v>331</v>
      </c>
      <c r="AU361" s="188" t="s">
        <v>87</v>
      </c>
      <c r="AY361" s="22" t="s">
        <v>328</v>
      </c>
      <c r="BE361" s="189">
        <f>IF(N361="základní",J361,0)</f>
        <v>0</v>
      </c>
      <c r="BF361" s="189">
        <f>IF(N361="snížená",J361,0)</f>
        <v>0</v>
      </c>
      <c r="BG361" s="189">
        <f>IF(N361="zákl. přenesená",J361,0)</f>
        <v>0</v>
      </c>
      <c r="BH361" s="189">
        <f>IF(N361="sníž. přenesená",J361,0)</f>
        <v>0</v>
      </c>
      <c r="BI361" s="189">
        <f>IF(N361="nulová",J361,0)</f>
        <v>0</v>
      </c>
      <c r="BJ361" s="22" t="s">
        <v>76</v>
      </c>
      <c r="BK361" s="189">
        <f>ROUND(I361*H361,2)</f>
        <v>0</v>
      </c>
      <c r="BL361" s="22" t="s">
        <v>532</v>
      </c>
      <c r="BM361" s="188" t="s">
        <v>2859</v>
      </c>
    </row>
    <row r="362" s="2" customFormat="1">
      <c r="A362" s="41"/>
      <c r="B362" s="42"/>
      <c r="C362" s="41"/>
      <c r="D362" s="190" t="s">
        <v>338</v>
      </c>
      <c r="E362" s="41"/>
      <c r="F362" s="191" t="s">
        <v>2860</v>
      </c>
      <c r="G362" s="41"/>
      <c r="H362" s="41"/>
      <c r="I362" s="192"/>
      <c r="J362" s="41"/>
      <c r="K362" s="41"/>
      <c r="L362" s="42"/>
      <c r="M362" s="193"/>
      <c r="N362" s="194"/>
      <c r="O362" s="75"/>
      <c r="P362" s="75"/>
      <c r="Q362" s="75"/>
      <c r="R362" s="75"/>
      <c r="S362" s="75"/>
      <c r="T362" s="76"/>
      <c r="U362" s="41"/>
      <c r="V362" s="41"/>
      <c r="W362" s="41"/>
      <c r="X362" s="41"/>
      <c r="Y362" s="41"/>
      <c r="Z362" s="41"/>
      <c r="AA362" s="41"/>
      <c r="AB362" s="41"/>
      <c r="AC362" s="41"/>
      <c r="AD362" s="41"/>
      <c r="AE362" s="41"/>
      <c r="AT362" s="22" t="s">
        <v>338</v>
      </c>
      <c r="AU362" s="22" t="s">
        <v>87</v>
      </c>
    </row>
    <row r="363" s="12" customFormat="1" ht="20.88" customHeight="1">
      <c r="A363" s="12"/>
      <c r="B363" s="163"/>
      <c r="C363" s="12"/>
      <c r="D363" s="164" t="s">
        <v>68</v>
      </c>
      <c r="E363" s="174" t="s">
        <v>593</v>
      </c>
      <c r="F363" s="174" t="s">
        <v>2861</v>
      </c>
      <c r="G363" s="12"/>
      <c r="H363" s="12"/>
      <c r="I363" s="166"/>
      <c r="J363" s="175">
        <f>BK363</f>
        <v>0</v>
      </c>
      <c r="K363" s="12"/>
      <c r="L363" s="163"/>
      <c r="M363" s="168"/>
      <c r="N363" s="169"/>
      <c r="O363" s="169"/>
      <c r="P363" s="170">
        <f>SUM(P364:P374)</f>
        <v>0</v>
      </c>
      <c r="Q363" s="169"/>
      <c r="R363" s="170">
        <f>SUM(R364:R374)</f>
        <v>1.9776035999999999</v>
      </c>
      <c r="S363" s="169"/>
      <c r="T363" s="171">
        <f>SUM(T364:T374)</f>
        <v>0</v>
      </c>
      <c r="U363" s="12"/>
      <c r="V363" s="12"/>
      <c r="W363" s="12"/>
      <c r="X363" s="12"/>
      <c r="Y363" s="12"/>
      <c r="Z363" s="12"/>
      <c r="AA363" s="12"/>
      <c r="AB363" s="12"/>
      <c r="AC363" s="12"/>
      <c r="AD363" s="12"/>
      <c r="AE363" s="12"/>
      <c r="AR363" s="164" t="s">
        <v>76</v>
      </c>
      <c r="AT363" s="172" t="s">
        <v>68</v>
      </c>
      <c r="AU363" s="172" t="s">
        <v>79</v>
      </c>
      <c r="AY363" s="164" t="s">
        <v>328</v>
      </c>
      <c r="BK363" s="173">
        <f>SUM(BK364:BK374)</f>
        <v>0</v>
      </c>
    </row>
    <row r="364" s="2" customFormat="1" ht="66.75" customHeight="1">
      <c r="A364" s="41"/>
      <c r="B364" s="176"/>
      <c r="C364" s="177" t="s">
        <v>696</v>
      </c>
      <c r="D364" s="177" t="s">
        <v>331</v>
      </c>
      <c r="E364" s="178" t="s">
        <v>2817</v>
      </c>
      <c r="F364" s="179" t="s">
        <v>2818</v>
      </c>
      <c r="G364" s="180" t="s">
        <v>491</v>
      </c>
      <c r="H364" s="181">
        <v>1.2150000000000001</v>
      </c>
      <c r="I364" s="182"/>
      <c r="J364" s="183">
        <f>ROUND(I364*H364,2)</f>
        <v>0</v>
      </c>
      <c r="K364" s="179" t="s">
        <v>335</v>
      </c>
      <c r="L364" s="42"/>
      <c r="M364" s="184" t="s">
        <v>3</v>
      </c>
      <c r="N364" s="185" t="s">
        <v>40</v>
      </c>
      <c r="O364" s="75"/>
      <c r="P364" s="186">
        <f>O364*H364</f>
        <v>0</v>
      </c>
      <c r="Q364" s="186">
        <v>0</v>
      </c>
      <c r="R364" s="186">
        <f>Q364*H364</f>
        <v>0</v>
      </c>
      <c r="S364" s="186">
        <v>0</v>
      </c>
      <c r="T364" s="187">
        <f>S364*H364</f>
        <v>0</v>
      </c>
      <c r="U364" s="41"/>
      <c r="V364" s="41"/>
      <c r="W364" s="41"/>
      <c r="X364" s="41"/>
      <c r="Y364" s="41"/>
      <c r="Z364" s="41"/>
      <c r="AA364" s="41"/>
      <c r="AB364" s="41"/>
      <c r="AC364" s="41"/>
      <c r="AD364" s="41"/>
      <c r="AE364" s="41"/>
      <c r="AR364" s="188" t="s">
        <v>113</v>
      </c>
      <c r="AT364" s="188" t="s">
        <v>331</v>
      </c>
      <c r="AU364" s="188" t="s">
        <v>87</v>
      </c>
      <c r="AY364" s="22" t="s">
        <v>328</v>
      </c>
      <c r="BE364" s="189">
        <f>IF(N364="základní",J364,0)</f>
        <v>0</v>
      </c>
      <c r="BF364" s="189">
        <f>IF(N364="snížená",J364,0)</f>
        <v>0</v>
      </c>
      <c r="BG364" s="189">
        <f>IF(N364="zákl. přenesená",J364,0)</f>
        <v>0</v>
      </c>
      <c r="BH364" s="189">
        <f>IF(N364="sníž. přenesená",J364,0)</f>
        <v>0</v>
      </c>
      <c r="BI364" s="189">
        <f>IF(N364="nulová",J364,0)</f>
        <v>0</v>
      </c>
      <c r="BJ364" s="22" t="s">
        <v>76</v>
      </c>
      <c r="BK364" s="189">
        <f>ROUND(I364*H364,2)</f>
        <v>0</v>
      </c>
      <c r="BL364" s="22" t="s">
        <v>113</v>
      </c>
      <c r="BM364" s="188" t="s">
        <v>2862</v>
      </c>
    </row>
    <row r="365" s="2" customFormat="1">
      <c r="A365" s="41"/>
      <c r="B365" s="42"/>
      <c r="C365" s="41"/>
      <c r="D365" s="190" t="s">
        <v>338</v>
      </c>
      <c r="E365" s="41"/>
      <c r="F365" s="191" t="s">
        <v>2820</v>
      </c>
      <c r="G365" s="41"/>
      <c r="H365" s="41"/>
      <c r="I365" s="192"/>
      <c r="J365" s="41"/>
      <c r="K365" s="41"/>
      <c r="L365" s="42"/>
      <c r="M365" s="193"/>
      <c r="N365" s="194"/>
      <c r="O365" s="75"/>
      <c r="P365" s="75"/>
      <c r="Q365" s="75"/>
      <c r="R365" s="75"/>
      <c r="S365" s="75"/>
      <c r="T365" s="76"/>
      <c r="U365" s="41"/>
      <c r="V365" s="41"/>
      <c r="W365" s="41"/>
      <c r="X365" s="41"/>
      <c r="Y365" s="41"/>
      <c r="Z365" s="41"/>
      <c r="AA365" s="41"/>
      <c r="AB365" s="41"/>
      <c r="AC365" s="41"/>
      <c r="AD365" s="41"/>
      <c r="AE365" s="41"/>
      <c r="AT365" s="22" t="s">
        <v>338</v>
      </c>
      <c r="AU365" s="22" t="s">
        <v>87</v>
      </c>
    </row>
    <row r="366" s="13" customFormat="1">
      <c r="A366" s="13"/>
      <c r="B366" s="201"/>
      <c r="C366" s="13"/>
      <c r="D366" s="195" t="s">
        <v>442</v>
      </c>
      <c r="E366" s="202" t="s">
        <v>3</v>
      </c>
      <c r="F366" s="203" t="s">
        <v>2863</v>
      </c>
      <c r="G366" s="13"/>
      <c r="H366" s="204">
        <v>1.2150000000000001</v>
      </c>
      <c r="I366" s="205"/>
      <c r="J366" s="13"/>
      <c r="K366" s="13"/>
      <c r="L366" s="201"/>
      <c r="M366" s="206"/>
      <c r="N366" s="207"/>
      <c r="O366" s="207"/>
      <c r="P366" s="207"/>
      <c r="Q366" s="207"/>
      <c r="R366" s="207"/>
      <c r="S366" s="207"/>
      <c r="T366" s="208"/>
      <c r="U366" s="13"/>
      <c r="V366" s="13"/>
      <c r="W366" s="13"/>
      <c r="X366" s="13"/>
      <c r="Y366" s="13"/>
      <c r="Z366" s="13"/>
      <c r="AA366" s="13"/>
      <c r="AB366" s="13"/>
      <c r="AC366" s="13"/>
      <c r="AD366" s="13"/>
      <c r="AE366" s="13"/>
      <c r="AT366" s="202" t="s">
        <v>442</v>
      </c>
      <c r="AU366" s="202" t="s">
        <v>87</v>
      </c>
      <c r="AV366" s="13" t="s">
        <v>79</v>
      </c>
      <c r="AW366" s="13" t="s">
        <v>31</v>
      </c>
      <c r="AX366" s="13" t="s">
        <v>76</v>
      </c>
      <c r="AY366" s="202" t="s">
        <v>328</v>
      </c>
    </row>
    <row r="367" s="2" customFormat="1" ht="16.5" customHeight="1">
      <c r="A367" s="41"/>
      <c r="B367" s="176"/>
      <c r="C367" s="224" t="s">
        <v>703</v>
      </c>
      <c r="D367" s="224" t="s">
        <v>539</v>
      </c>
      <c r="E367" s="225" t="s">
        <v>2823</v>
      </c>
      <c r="F367" s="226" t="s">
        <v>2824</v>
      </c>
      <c r="G367" s="227" t="s">
        <v>585</v>
      </c>
      <c r="H367" s="228">
        <v>1.944</v>
      </c>
      <c r="I367" s="229"/>
      <c r="J367" s="230">
        <f>ROUND(I367*H367,2)</f>
        <v>0</v>
      </c>
      <c r="K367" s="226" t="s">
        <v>335</v>
      </c>
      <c r="L367" s="231"/>
      <c r="M367" s="232" t="s">
        <v>3</v>
      </c>
      <c r="N367" s="233" t="s">
        <v>40</v>
      </c>
      <c r="O367" s="75"/>
      <c r="P367" s="186">
        <f>O367*H367</f>
        <v>0</v>
      </c>
      <c r="Q367" s="186">
        <v>1</v>
      </c>
      <c r="R367" s="186">
        <f>Q367*H367</f>
        <v>1.944</v>
      </c>
      <c r="S367" s="186">
        <v>0</v>
      </c>
      <c r="T367" s="187">
        <f>S367*H367</f>
        <v>0</v>
      </c>
      <c r="U367" s="41"/>
      <c r="V367" s="41"/>
      <c r="W367" s="41"/>
      <c r="X367" s="41"/>
      <c r="Y367" s="41"/>
      <c r="Z367" s="41"/>
      <c r="AA367" s="41"/>
      <c r="AB367" s="41"/>
      <c r="AC367" s="41"/>
      <c r="AD367" s="41"/>
      <c r="AE367" s="41"/>
      <c r="AR367" s="188" t="s">
        <v>171</v>
      </c>
      <c r="AT367" s="188" t="s">
        <v>539</v>
      </c>
      <c r="AU367" s="188" t="s">
        <v>87</v>
      </c>
      <c r="AY367" s="22" t="s">
        <v>328</v>
      </c>
      <c r="BE367" s="189">
        <f>IF(N367="základní",J367,0)</f>
        <v>0</v>
      </c>
      <c r="BF367" s="189">
        <f>IF(N367="snížená",J367,0)</f>
        <v>0</v>
      </c>
      <c r="BG367" s="189">
        <f>IF(N367="zákl. přenesená",J367,0)</f>
        <v>0</v>
      </c>
      <c r="BH367" s="189">
        <f>IF(N367="sníž. přenesená",J367,0)</f>
        <v>0</v>
      </c>
      <c r="BI367" s="189">
        <f>IF(N367="nulová",J367,0)</f>
        <v>0</v>
      </c>
      <c r="BJ367" s="22" t="s">
        <v>76</v>
      </c>
      <c r="BK367" s="189">
        <f>ROUND(I367*H367,2)</f>
        <v>0</v>
      </c>
      <c r="BL367" s="22" t="s">
        <v>113</v>
      </c>
      <c r="BM367" s="188" t="s">
        <v>2864</v>
      </c>
    </row>
    <row r="368" s="13" customFormat="1">
      <c r="A368" s="13"/>
      <c r="B368" s="201"/>
      <c r="C368" s="13"/>
      <c r="D368" s="195" t="s">
        <v>442</v>
      </c>
      <c r="E368" s="13"/>
      <c r="F368" s="203" t="s">
        <v>2865</v>
      </c>
      <c r="G368" s="13"/>
      <c r="H368" s="204">
        <v>1.944</v>
      </c>
      <c r="I368" s="205"/>
      <c r="J368" s="13"/>
      <c r="K368" s="13"/>
      <c r="L368" s="201"/>
      <c r="M368" s="206"/>
      <c r="N368" s="207"/>
      <c r="O368" s="207"/>
      <c r="P368" s="207"/>
      <c r="Q368" s="207"/>
      <c r="R368" s="207"/>
      <c r="S368" s="207"/>
      <c r="T368" s="208"/>
      <c r="U368" s="13"/>
      <c r="V368" s="13"/>
      <c r="W368" s="13"/>
      <c r="X368" s="13"/>
      <c r="Y368" s="13"/>
      <c r="Z368" s="13"/>
      <c r="AA368" s="13"/>
      <c r="AB368" s="13"/>
      <c r="AC368" s="13"/>
      <c r="AD368" s="13"/>
      <c r="AE368" s="13"/>
      <c r="AT368" s="202" t="s">
        <v>442</v>
      </c>
      <c r="AU368" s="202" t="s">
        <v>87</v>
      </c>
      <c r="AV368" s="13" t="s">
        <v>79</v>
      </c>
      <c r="AW368" s="13" t="s">
        <v>4</v>
      </c>
      <c r="AX368" s="13" t="s">
        <v>76</v>
      </c>
      <c r="AY368" s="202" t="s">
        <v>328</v>
      </c>
    </row>
    <row r="369" s="2" customFormat="1" ht="44.25" customHeight="1">
      <c r="A369" s="41"/>
      <c r="B369" s="176"/>
      <c r="C369" s="177" t="s">
        <v>710</v>
      </c>
      <c r="D369" s="177" t="s">
        <v>331</v>
      </c>
      <c r="E369" s="178" t="s">
        <v>2866</v>
      </c>
      <c r="F369" s="179" t="s">
        <v>2867</v>
      </c>
      <c r="G369" s="180" t="s">
        <v>476</v>
      </c>
      <c r="H369" s="181">
        <v>46</v>
      </c>
      <c r="I369" s="182"/>
      <c r="J369" s="183">
        <f>ROUND(I369*H369,2)</f>
        <v>0</v>
      </c>
      <c r="K369" s="179" t="s">
        <v>335</v>
      </c>
      <c r="L369" s="42"/>
      <c r="M369" s="184" t="s">
        <v>3</v>
      </c>
      <c r="N369" s="185" t="s">
        <v>40</v>
      </c>
      <c r="O369" s="75"/>
      <c r="P369" s="186">
        <f>O369*H369</f>
        <v>0</v>
      </c>
      <c r="Q369" s="186">
        <v>0.00033599999999999998</v>
      </c>
      <c r="R369" s="186">
        <f>Q369*H369</f>
        <v>0.015455999999999999</v>
      </c>
      <c r="S369" s="186">
        <v>0</v>
      </c>
      <c r="T369" s="187">
        <f>S369*H369</f>
        <v>0</v>
      </c>
      <c r="U369" s="41"/>
      <c r="V369" s="41"/>
      <c r="W369" s="41"/>
      <c r="X369" s="41"/>
      <c r="Y369" s="41"/>
      <c r="Z369" s="41"/>
      <c r="AA369" s="41"/>
      <c r="AB369" s="41"/>
      <c r="AC369" s="41"/>
      <c r="AD369" s="41"/>
      <c r="AE369" s="41"/>
      <c r="AR369" s="188" t="s">
        <v>113</v>
      </c>
      <c r="AT369" s="188" t="s">
        <v>331</v>
      </c>
      <c r="AU369" s="188" t="s">
        <v>87</v>
      </c>
      <c r="AY369" s="22" t="s">
        <v>328</v>
      </c>
      <c r="BE369" s="189">
        <f>IF(N369="základní",J369,0)</f>
        <v>0</v>
      </c>
      <c r="BF369" s="189">
        <f>IF(N369="snížená",J369,0)</f>
        <v>0</v>
      </c>
      <c r="BG369" s="189">
        <f>IF(N369="zákl. přenesená",J369,0)</f>
        <v>0</v>
      </c>
      <c r="BH369" s="189">
        <f>IF(N369="sníž. přenesená",J369,0)</f>
        <v>0</v>
      </c>
      <c r="BI369" s="189">
        <f>IF(N369="nulová",J369,0)</f>
        <v>0</v>
      </c>
      <c r="BJ369" s="22" t="s">
        <v>76</v>
      </c>
      <c r="BK369" s="189">
        <f>ROUND(I369*H369,2)</f>
        <v>0</v>
      </c>
      <c r="BL369" s="22" t="s">
        <v>113</v>
      </c>
      <c r="BM369" s="188" t="s">
        <v>2868</v>
      </c>
    </row>
    <row r="370" s="2" customFormat="1">
      <c r="A370" s="41"/>
      <c r="B370" s="42"/>
      <c r="C370" s="41"/>
      <c r="D370" s="190" t="s">
        <v>338</v>
      </c>
      <c r="E370" s="41"/>
      <c r="F370" s="191" t="s">
        <v>2869</v>
      </c>
      <c r="G370" s="41"/>
      <c r="H370" s="41"/>
      <c r="I370" s="192"/>
      <c r="J370" s="41"/>
      <c r="K370" s="41"/>
      <c r="L370" s="42"/>
      <c r="M370" s="193"/>
      <c r="N370" s="194"/>
      <c r="O370" s="75"/>
      <c r="P370" s="75"/>
      <c r="Q370" s="75"/>
      <c r="R370" s="75"/>
      <c r="S370" s="75"/>
      <c r="T370" s="76"/>
      <c r="U370" s="41"/>
      <c r="V370" s="41"/>
      <c r="W370" s="41"/>
      <c r="X370" s="41"/>
      <c r="Y370" s="41"/>
      <c r="Z370" s="41"/>
      <c r="AA370" s="41"/>
      <c r="AB370" s="41"/>
      <c r="AC370" s="41"/>
      <c r="AD370" s="41"/>
      <c r="AE370" s="41"/>
      <c r="AT370" s="22" t="s">
        <v>338</v>
      </c>
      <c r="AU370" s="22" t="s">
        <v>87</v>
      </c>
    </row>
    <row r="371" s="13" customFormat="1">
      <c r="A371" s="13"/>
      <c r="B371" s="201"/>
      <c r="C371" s="13"/>
      <c r="D371" s="195" t="s">
        <v>442</v>
      </c>
      <c r="E371" s="202" t="s">
        <v>3</v>
      </c>
      <c r="F371" s="203" t="s">
        <v>2501</v>
      </c>
      <c r="G371" s="13"/>
      <c r="H371" s="204">
        <v>46</v>
      </c>
      <c r="I371" s="205"/>
      <c r="J371" s="13"/>
      <c r="K371" s="13"/>
      <c r="L371" s="201"/>
      <c r="M371" s="206"/>
      <c r="N371" s="207"/>
      <c r="O371" s="207"/>
      <c r="P371" s="207"/>
      <c r="Q371" s="207"/>
      <c r="R371" s="207"/>
      <c r="S371" s="207"/>
      <c r="T371" s="208"/>
      <c r="U371" s="13"/>
      <c r="V371" s="13"/>
      <c r="W371" s="13"/>
      <c r="X371" s="13"/>
      <c r="Y371" s="13"/>
      <c r="Z371" s="13"/>
      <c r="AA371" s="13"/>
      <c r="AB371" s="13"/>
      <c r="AC371" s="13"/>
      <c r="AD371" s="13"/>
      <c r="AE371" s="13"/>
      <c r="AT371" s="202" t="s">
        <v>442</v>
      </c>
      <c r="AU371" s="202" t="s">
        <v>87</v>
      </c>
      <c r="AV371" s="13" t="s">
        <v>79</v>
      </c>
      <c r="AW371" s="13" t="s">
        <v>31</v>
      </c>
      <c r="AX371" s="13" t="s">
        <v>76</v>
      </c>
      <c r="AY371" s="202" t="s">
        <v>328</v>
      </c>
    </row>
    <row r="372" s="2" customFormat="1" ht="37.8" customHeight="1">
      <c r="A372" s="41"/>
      <c r="B372" s="176"/>
      <c r="C372" s="177" t="s">
        <v>713</v>
      </c>
      <c r="D372" s="177" t="s">
        <v>331</v>
      </c>
      <c r="E372" s="178" t="s">
        <v>2870</v>
      </c>
      <c r="F372" s="179" t="s">
        <v>2871</v>
      </c>
      <c r="G372" s="180" t="s">
        <v>476</v>
      </c>
      <c r="H372" s="181">
        <v>8</v>
      </c>
      <c r="I372" s="182"/>
      <c r="J372" s="183">
        <f>ROUND(I372*H372,2)</f>
        <v>0</v>
      </c>
      <c r="K372" s="179" t="s">
        <v>335</v>
      </c>
      <c r="L372" s="42"/>
      <c r="M372" s="184" t="s">
        <v>3</v>
      </c>
      <c r="N372" s="185" t="s">
        <v>40</v>
      </c>
      <c r="O372" s="75"/>
      <c r="P372" s="186">
        <f>O372*H372</f>
        <v>0</v>
      </c>
      <c r="Q372" s="186">
        <v>0.00226845</v>
      </c>
      <c r="R372" s="186">
        <f>Q372*H372</f>
        <v>0.0181476</v>
      </c>
      <c r="S372" s="186">
        <v>0</v>
      </c>
      <c r="T372" s="187">
        <f>S372*H372</f>
        <v>0</v>
      </c>
      <c r="U372" s="41"/>
      <c r="V372" s="41"/>
      <c r="W372" s="41"/>
      <c r="X372" s="41"/>
      <c r="Y372" s="41"/>
      <c r="Z372" s="41"/>
      <c r="AA372" s="41"/>
      <c r="AB372" s="41"/>
      <c r="AC372" s="41"/>
      <c r="AD372" s="41"/>
      <c r="AE372" s="41"/>
      <c r="AR372" s="188" t="s">
        <v>113</v>
      </c>
      <c r="AT372" s="188" t="s">
        <v>331</v>
      </c>
      <c r="AU372" s="188" t="s">
        <v>87</v>
      </c>
      <c r="AY372" s="22" t="s">
        <v>328</v>
      </c>
      <c r="BE372" s="189">
        <f>IF(N372="základní",J372,0)</f>
        <v>0</v>
      </c>
      <c r="BF372" s="189">
        <f>IF(N372="snížená",J372,0)</f>
        <v>0</v>
      </c>
      <c r="BG372" s="189">
        <f>IF(N372="zákl. přenesená",J372,0)</f>
        <v>0</v>
      </c>
      <c r="BH372" s="189">
        <f>IF(N372="sníž. přenesená",J372,0)</f>
        <v>0</v>
      </c>
      <c r="BI372" s="189">
        <f>IF(N372="nulová",J372,0)</f>
        <v>0</v>
      </c>
      <c r="BJ372" s="22" t="s">
        <v>76</v>
      </c>
      <c r="BK372" s="189">
        <f>ROUND(I372*H372,2)</f>
        <v>0</v>
      </c>
      <c r="BL372" s="22" t="s">
        <v>113</v>
      </c>
      <c r="BM372" s="188" t="s">
        <v>2872</v>
      </c>
    </row>
    <row r="373" s="2" customFormat="1">
      <c r="A373" s="41"/>
      <c r="B373" s="42"/>
      <c r="C373" s="41"/>
      <c r="D373" s="190" t="s">
        <v>338</v>
      </c>
      <c r="E373" s="41"/>
      <c r="F373" s="191" t="s">
        <v>2873</v>
      </c>
      <c r="G373" s="41"/>
      <c r="H373" s="41"/>
      <c r="I373" s="192"/>
      <c r="J373" s="41"/>
      <c r="K373" s="41"/>
      <c r="L373" s="42"/>
      <c r="M373" s="193"/>
      <c r="N373" s="194"/>
      <c r="O373" s="75"/>
      <c r="P373" s="75"/>
      <c r="Q373" s="75"/>
      <c r="R373" s="75"/>
      <c r="S373" s="75"/>
      <c r="T373" s="76"/>
      <c r="U373" s="41"/>
      <c r="V373" s="41"/>
      <c r="W373" s="41"/>
      <c r="X373" s="41"/>
      <c r="Y373" s="41"/>
      <c r="Z373" s="41"/>
      <c r="AA373" s="41"/>
      <c r="AB373" s="41"/>
      <c r="AC373" s="41"/>
      <c r="AD373" s="41"/>
      <c r="AE373" s="41"/>
      <c r="AT373" s="22" t="s">
        <v>338</v>
      </c>
      <c r="AU373" s="22" t="s">
        <v>87</v>
      </c>
    </row>
    <row r="374" s="13" customFormat="1">
      <c r="A374" s="13"/>
      <c r="B374" s="201"/>
      <c r="C374" s="13"/>
      <c r="D374" s="195" t="s">
        <v>442</v>
      </c>
      <c r="E374" s="202" t="s">
        <v>3</v>
      </c>
      <c r="F374" s="203" t="s">
        <v>2503</v>
      </c>
      <c r="G374" s="13"/>
      <c r="H374" s="204">
        <v>8</v>
      </c>
      <c r="I374" s="205"/>
      <c r="J374" s="13"/>
      <c r="K374" s="13"/>
      <c r="L374" s="201"/>
      <c r="M374" s="206"/>
      <c r="N374" s="207"/>
      <c r="O374" s="207"/>
      <c r="P374" s="207"/>
      <c r="Q374" s="207"/>
      <c r="R374" s="207"/>
      <c r="S374" s="207"/>
      <c r="T374" s="208"/>
      <c r="U374" s="13"/>
      <c r="V374" s="13"/>
      <c r="W374" s="13"/>
      <c r="X374" s="13"/>
      <c r="Y374" s="13"/>
      <c r="Z374" s="13"/>
      <c r="AA374" s="13"/>
      <c r="AB374" s="13"/>
      <c r="AC374" s="13"/>
      <c r="AD374" s="13"/>
      <c r="AE374" s="13"/>
      <c r="AT374" s="202" t="s">
        <v>442</v>
      </c>
      <c r="AU374" s="202" t="s">
        <v>87</v>
      </c>
      <c r="AV374" s="13" t="s">
        <v>79</v>
      </c>
      <c r="AW374" s="13" t="s">
        <v>31</v>
      </c>
      <c r="AX374" s="13" t="s">
        <v>76</v>
      </c>
      <c r="AY374" s="202" t="s">
        <v>328</v>
      </c>
    </row>
    <row r="375" s="12" customFormat="1" ht="22.8" customHeight="1">
      <c r="A375" s="12"/>
      <c r="B375" s="163"/>
      <c r="C375" s="12"/>
      <c r="D375" s="164" t="s">
        <v>68</v>
      </c>
      <c r="E375" s="174" t="s">
        <v>87</v>
      </c>
      <c r="F375" s="174" t="s">
        <v>1037</v>
      </c>
      <c r="G375" s="12"/>
      <c r="H375" s="12"/>
      <c r="I375" s="166"/>
      <c r="J375" s="175">
        <f>BK375</f>
        <v>0</v>
      </c>
      <c r="K375" s="12"/>
      <c r="L375" s="163"/>
      <c r="M375" s="168"/>
      <c r="N375" s="169"/>
      <c r="O375" s="169"/>
      <c r="P375" s="170">
        <f>P376+SUM(P377:P420)</f>
        <v>0</v>
      </c>
      <c r="Q375" s="169"/>
      <c r="R375" s="170">
        <f>R376+SUM(R377:R420)</f>
        <v>105.272660096</v>
      </c>
      <c r="S375" s="169"/>
      <c r="T375" s="171">
        <f>T376+SUM(T377:T420)</f>
        <v>0</v>
      </c>
      <c r="U375" s="12"/>
      <c r="V375" s="12"/>
      <c r="W375" s="12"/>
      <c r="X375" s="12"/>
      <c r="Y375" s="12"/>
      <c r="Z375" s="12"/>
      <c r="AA375" s="12"/>
      <c r="AB375" s="12"/>
      <c r="AC375" s="12"/>
      <c r="AD375" s="12"/>
      <c r="AE375" s="12"/>
      <c r="AR375" s="164" t="s">
        <v>76</v>
      </c>
      <c r="AT375" s="172" t="s">
        <v>68</v>
      </c>
      <c r="AU375" s="172" t="s">
        <v>76</v>
      </c>
      <c r="AY375" s="164" t="s">
        <v>328</v>
      </c>
      <c r="BK375" s="173">
        <f>BK376+SUM(BK377:BK420)</f>
        <v>0</v>
      </c>
    </row>
    <row r="376" s="2" customFormat="1" ht="33" customHeight="1">
      <c r="A376" s="41"/>
      <c r="B376" s="176"/>
      <c r="C376" s="177" t="s">
        <v>718</v>
      </c>
      <c r="D376" s="177" t="s">
        <v>331</v>
      </c>
      <c r="E376" s="178" t="s">
        <v>2874</v>
      </c>
      <c r="F376" s="179" t="s">
        <v>2875</v>
      </c>
      <c r="G376" s="180" t="s">
        <v>491</v>
      </c>
      <c r="H376" s="181">
        <v>23.649999999999999</v>
      </c>
      <c r="I376" s="182"/>
      <c r="J376" s="183">
        <f>ROUND(I376*H376,2)</f>
        <v>0</v>
      </c>
      <c r="K376" s="179" t="s">
        <v>335</v>
      </c>
      <c r="L376" s="42"/>
      <c r="M376" s="184" t="s">
        <v>3</v>
      </c>
      <c r="N376" s="185" t="s">
        <v>40</v>
      </c>
      <c r="O376" s="75"/>
      <c r="P376" s="186">
        <f>O376*H376</f>
        <v>0</v>
      </c>
      <c r="Q376" s="186">
        <v>1.78636</v>
      </c>
      <c r="R376" s="186">
        <f>Q376*H376</f>
        <v>42.247413999999999</v>
      </c>
      <c r="S376" s="186">
        <v>0</v>
      </c>
      <c r="T376" s="187">
        <f>S376*H376</f>
        <v>0</v>
      </c>
      <c r="U376" s="41"/>
      <c r="V376" s="41"/>
      <c r="W376" s="41"/>
      <c r="X376" s="41"/>
      <c r="Y376" s="41"/>
      <c r="Z376" s="41"/>
      <c r="AA376" s="41"/>
      <c r="AB376" s="41"/>
      <c r="AC376" s="41"/>
      <c r="AD376" s="41"/>
      <c r="AE376" s="41"/>
      <c r="AR376" s="188" t="s">
        <v>113</v>
      </c>
      <c r="AT376" s="188" t="s">
        <v>331</v>
      </c>
      <c r="AU376" s="188" t="s">
        <v>79</v>
      </c>
      <c r="AY376" s="22" t="s">
        <v>328</v>
      </c>
      <c r="BE376" s="189">
        <f>IF(N376="základní",J376,0)</f>
        <v>0</v>
      </c>
      <c r="BF376" s="189">
        <f>IF(N376="snížená",J376,0)</f>
        <v>0</v>
      </c>
      <c r="BG376" s="189">
        <f>IF(N376="zákl. přenesená",J376,0)</f>
        <v>0</v>
      </c>
      <c r="BH376" s="189">
        <f>IF(N376="sníž. přenesená",J376,0)</f>
        <v>0</v>
      </c>
      <c r="BI376" s="189">
        <f>IF(N376="nulová",J376,0)</f>
        <v>0</v>
      </c>
      <c r="BJ376" s="22" t="s">
        <v>76</v>
      </c>
      <c r="BK376" s="189">
        <f>ROUND(I376*H376,2)</f>
        <v>0</v>
      </c>
      <c r="BL376" s="22" t="s">
        <v>113</v>
      </c>
      <c r="BM376" s="188" t="s">
        <v>2876</v>
      </c>
    </row>
    <row r="377" s="2" customFormat="1">
      <c r="A377" s="41"/>
      <c r="B377" s="42"/>
      <c r="C377" s="41"/>
      <c r="D377" s="190" t="s">
        <v>338</v>
      </c>
      <c r="E377" s="41"/>
      <c r="F377" s="191" t="s">
        <v>2877</v>
      </c>
      <c r="G377" s="41"/>
      <c r="H377" s="41"/>
      <c r="I377" s="192"/>
      <c r="J377" s="41"/>
      <c r="K377" s="41"/>
      <c r="L377" s="42"/>
      <c r="M377" s="193"/>
      <c r="N377" s="194"/>
      <c r="O377" s="75"/>
      <c r="P377" s="75"/>
      <c r="Q377" s="75"/>
      <c r="R377" s="75"/>
      <c r="S377" s="75"/>
      <c r="T377" s="76"/>
      <c r="U377" s="41"/>
      <c r="V377" s="41"/>
      <c r="W377" s="41"/>
      <c r="X377" s="41"/>
      <c r="Y377" s="41"/>
      <c r="Z377" s="41"/>
      <c r="AA377" s="41"/>
      <c r="AB377" s="41"/>
      <c r="AC377" s="41"/>
      <c r="AD377" s="41"/>
      <c r="AE377" s="41"/>
      <c r="AT377" s="22" t="s">
        <v>338</v>
      </c>
      <c r="AU377" s="22" t="s">
        <v>79</v>
      </c>
    </row>
    <row r="378" s="15" customFormat="1">
      <c r="A378" s="15"/>
      <c r="B378" s="217"/>
      <c r="C378" s="15"/>
      <c r="D378" s="195" t="s">
        <v>442</v>
      </c>
      <c r="E378" s="218" t="s">
        <v>3</v>
      </c>
      <c r="F378" s="219" t="s">
        <v>2878</v>
      </c>
      <c r="G378" s="15"/>
      <c r="H378" s="218" t="s">
        <v>3</v>
      </c>
      <c r="I378" s="220"/>
      <c r="J378" s="15"/>
      <c r="K378" s="15"/>
      <c r="L378" s="217"/>
      <c r="M378" s="221"/>
      <c r="N378" s="222"/>
      <c r="O378" s="222"/>
      <c r="P378" s="222"/>
      <c r="Q378" s="222"/>
      <c r="R378" s="222"/>
      <c r="S378" s="222"/>
      <c r="T378" s="223"/>
      <c r="U378" s="15"/>
      <c r="V378" s="15"/>
      <c r="W378" s="15"/>
      <c r="X378" s="15"/>
      <c r="Y378" s="15"/>
      <c r="Z378" s="15"/>
      <c r="AA378" s="15"/>
      <c r="AB378" s="15"/>
      <c r="AC378" s="15"/>
      <c r="AD378" s="15"/>
      <c r="AE378" s="15"/>
      <c r="AT378" s="218" t="s">
        <v>442</v>
      </c>
      <c r="AU378" s="218" t="s">
        <v>79</v>
      </c>
      <c r="AV378" s="15" t="s">
        <v>76</v>
      </c>
      <c r="AW378" s="15" t="s">
        <v>31</v>
      </c>
      <c r="AX378" s="15" t="s">
        <v>69</v>
      </c>
      <c r="AY378" s="218" t="s">
        <v>328</v>
      </c>
    </row>
    <row r="379" s="13" customFormat="1">
      <c r="A379" s="13"/>
      <c r="B379" s="201"/>
      <c r="C379" s="13"/>
      <c r="D379" s="195" t="s">
        <v>442</v>
      </c>
      <c r="E379" s="202" t="s">
        <v>3</v>
      </c>
      <c r="F379" s="203" t="s">
        <v>2879</v>
      </c>
      <c r="G379" s="13"/>
      <c r="H379" s="204">
        <v>23.303999999999998</v>
      </c>
      <c r="I379" s="205"/>
      <c r="J379" s="13"/>
      <c r="K379" s="13"/>
      <c r="L379" s="201"/>
      <c r="M379" s="206"/>
      <c r="N379" s="207"/>
      <c r="O379" s="207"/>
      <c r="P379" s="207"/>
      <c r="Q379" s="207"/>
      <c r="R379" s="207"/>
      <c r="S379" s="207"/>
      <c r="T379" s="208"/>
      <c r="U379" s="13"/>
      <c r="V379" s="13"/>
      <c r="W379" s="13"/>
      <c r="X379" s="13"/>
      <c r="Y379" s="13"/>
      <c r="Z379" s="13"/>
      <c r="AA379" s="13"/>
      <c r="AB379" s="13"/>
      <c r="AC379" s="13"/>
      <c r="AD379" s="13"/>
      <c r="AE379" s="13"/>
      <c r="AT379" s="202" t="s">
        <v>442</v>
      </c>
      <c r="AU379" s="202" t="s">
        <v>79</v>
      </c>
      <c r="AV379" s="13" t="s">
        <v>79</v>
      </c>
      <c r="AW379" s="13" t="s">
        <v>31</v>
      </c>
      <c r="AX379" s="13" t="s">
        <v>69</v>
      </c>
      <c r="AY379" s="202" t="s">
        <v>328</v>
      </c>
    </row>
    <row r="380" s="15" customFormat="1">
      <c r="A380" s="15"/>
      <c r="B380" s="217"/>
      <c r="C380" s="15"/>
      <c r="D380" s="195" t="s">
        <v>442</v>
      </c>
      <c r="E380" s="218" t="s">
        <v>3</v>
      </c>
      <c r="F380" s="219" t="s">
        <v>2880</v>
      </c>
      <c r="G380" s="15"/>
      <c r="H380" s="218" t="s">
        <v>3</v>
      </c>
      <c r="I380" s="220"/>
      <c r="J380" s="15"/>
      <c r="K380" s="15"/>
      <c r="L380" s="217"/>
      <c r="M380" s="221"/>
      <c r="N380" s="222"/>
      <c r="O380" s="222"/>
      <c r="P380" s="222"/>
      <c r="Q380" s="222"/>
      <c r="R380" s="222"/>
      <c r="S380" s="222"/>
      <c r="T380" s="223"/>
      <c r="U380" s="15"/>
      <c r="V380" s="15"/>
      <c r="W380" s="15"/>
      <c r="X380" s="15"/>
      <c r="Y380" s="15"/>
      <c r="Z380" s="15"/>
      <c r="AA380" s="15"/>
      <c r="AB380" s="15"/>
      <c r="AC380" s="15"/>
      <c r="AD380" s="15"/>
      <c r="AE380" s="15"/>
      <c r="AT380" s="218" t="s">
        <v>442</v>
      </c>
      <c r="AU380" s="218" t="s">
        <v>79</v>
      </c>
      <c r="AV380" s="15" t="s">
        <v>76</v>
      </c>
      <c r="AW380" s="15" t="s">
        <v>31</v>
      </c>
      <c r="AX380" s="15" t="s">
        <v>69</v>
      </c>
      <c r="AY380" s="218" t="s">
        <v>328</v>
      </c>
    </row>
    <row r="381" s="13" customFormat="1">
      <c r="A381" s="13"/>
      <c r="B381" s="201"/>
      <c r="C381" s="13"/>
      <c r="D381" s="195" t="s">
        <v>442</v>
      </c>
      <c r="E381" s="202" t="s">
        <v>3</v>
      </c>
      <c r="F381" s="203" t="s">
        <v>2881</v>
      </c>
      <c r="G381" s="13"/>
      <c r="H381" s="204">
        <v>-2.3540000000000001</v>
      </c>
      <c r="I381" s="205"/>
      <c r="J381" s="13"/>
      <c r="K381" s="13"/>
      <c r="L381" s="201"/>
      <c r="M381" s="206"/>
      <c r="N381" s="207"/>
      <c r="O381" s="207"/>
      <c r="P381" s="207"/>
      <c r="Q381" s="207"/>
      <c r="R381" s="207"/>
      <c r="S381" s="207"/>
      <c r="T381" s="208"/>
      <c r="U381" s="13"/>
      <c r="V381" s="13"/>
      <c r="W381" s="13"/>
      <c r="X381" s="13"/>
      <c r="Y381" s="13"/>
      <c r="Z381" s="13"/>
      <c r="AA381" s="13"/>
      <c r="AB381" s="13"/>
      <c r="AC381" s="13"/>
      <c r="AD381" s="13"/>
      <c r="AE381" s="13"/>
      <c r="AT381" s="202" t="s">
        <v>442</v>
      </c>
      <c r="AU381" s="202" t="s">
        <v>79</v>
      </c>
      <c r="AV381" s="13" t="s">
        <v>79</v>
      </c>
      <c r="AW381" s="13" t="s">
        <v>31</v>
      </c>
      <c r="AX381" s="13" t="s">
        <v>69</v>
      </c>
      <c r="AY381" s="202" t="s">
        <v>328</v>
      </c>
    </row>
    <row r="382" s="15" customFormat="1">
      <c r="A382" s="15"/>
      <c r="B382" s="217"/>
      <c r="C382" s="15"/>
      <c r="D382" s="195" t="s">
        <v>442</v>
      </c>
      <c r="E382" s="218" t="s">
        <v>3</v>
      </c>
      <c r="F382" s="219" t="s">
        <v>2882</v>
      </c>
      <c r="G382" s="15"/>
      <c r="H382" s="218" t="s">
        <v>3</v>
      </c>
      <c r="I382" s="220"/>
      <c r="J382" s="15"/>
      <c r="K382" s="15"/>
      <c r="L382" s="217"/>
      <c r="M382" s="221"/>
      <c r="N382" s="222"/>
      <c r="O382" s="222"/>
      <c r="P382" s="222"/>
      <c r="Q382" s="222"/>
      <c r="R382" s="222"/>
      <c r="S382" s="222"/>
      <c r="T382" s="223"/>
      <c r="U382" s="15"/>
      <c r="V382" s="15"/>
      <c r="W382" s="15"/>
      <c r="X382" s="15"/>
      <c r="Y382" s="15"/>
      <c r="Z382" s="15"/>
      <c r="AA382" s="15"/>
      <c r="AB382" s="15"/>
      <c r="AC382" s="15"/>
      <c r="AD382" s="15"/>
      <c r="AE382" s="15"/>
      <c r="AT382" s="218" t="s">
        <v>442</v>
      </c>
      <c r="AU382" s="218" t="s">
        <v>79</v>
      </c>
      <c r="AV382" s="15" t="s">
        <v>76</v>
      </c>
      <c r="AW382" s="15" t="s">
        <v>31</v>
      </c>
      <c r="AX382" s="15" t="s">
        <v>69</v>
      </c>
      <c r="AY382" s="218" t="s">
        <v>328</v>
      </c>
    </row>
    <row r="383" s="13" customFormat="1">
      <c r="A383" s="13"/>
      <c r="B383" s="201"/>
      <c r="C383" s="13"/>
      <c r="D383" s="195" t="s">
        <v>442</v>
      </c>
      <c r="E383" s="202" t="s">
        <v>3</v>
      </c>
      <c r="F383" s="203" t="s">
        <v>2883</v>
      </c>
      <c r="G383" s="13"/>
      <c r="H383" s="204">
        <v>2.7000000000000002</v>
      </c>
      <c r="I383" s="205"/>
      <c r="J383" s="13"/>
      <c r="K383" s="13"/>
      <c r="L383" s="201"/>
      <c r="M383" s="206"/>
      <c r="N383" s="207"/>
      <c r="O383" s="207"/>
      <c r="P383" s="207"/>
      <c r="Q383" s="207"/>
      <c r="R383" s="207"/>
      <c r="S383" s="207"/>
      <c r="T383" s="208"/>
      <c r="U383" s="13"/>
      <c r="V383" s="13"/>
      <c r="W383" s="13"/>
      <c r="X383" s="13"/>
      <c r="Y383" s="13"/>
      <c r="Z383" s="13"/>
      <c r="AA383" s="13"/>
      <c r="AB383" s="13"/>
      <c r="AC383" s="13"/>
      <c r="AD383" s="13"/>
      <c r="AE383" s="13"/>
      <c r="AT383" s="202" t="s">
        <v>442</v>
      </c>
      <c r="AU383" s="202" t="s">
        <v>79</v>
      </c>
      <c r="AV383" s="13" t="s">
        <v>79</v>
      </c>
      <c r="AW383" s="13" t="s">
        <v>31</v>
      </c>
      <c r="AX383" s="13" t="s">
        <v>69</v>
      </c>
      <c r="AY383" s="202" t="s">
        <v>328</v>
      </c>
    </row>
    <row r="384" s="14" customFormat="1">
      <c r="A384" s="14"/>
      <c r="B384" s="209"/>
      <c r="C384" s="14"/>
      <c r="D384" s="195" t="s">
        <v>442</v>
      </c>
      <c r="E384" s="210" t="s">
        <v>3</v>
      </c>
      <c r="F384" s="211" t="s">
        <v>452</v>
      </c>
      <c r="G384" s="14"/>
      <c r="H384" s="212">
        <v>23.649999999999999</v>
      </c>
      <c r="I384" s="213"/>
      <c r="J384" s="14"/>
      <c r="K384" s="14"/>
      <c r="L384" s="209"/>
      <c r="M384" s="214"/>
      <c r="N384" s="215"/>
      <c r="O384" s="215"/>
      <c r="P384" s="215"/>
      <c r="Q384" s="215"/>
      <c r="R384" s="215"/>
      <c r="S384" s="215"/>
      <c r="T384" s="216"/>
      <c r="U384" s="14"/>
      <c r="V384" s="14"/>
      <c r="W384" s="14"/>
      <c r="X384" s="14"/>
      <c r="Y384" s="14"/>
      <c r="Z384" s="14"/>
      <c r="AA384" s="14"/>
      <c r="AB384" s="14"/>
      <c r="AC384" s="14"/>
      <c r="AD384" s="14"/>
      <c r="AE384" s="14"/>
      <c r="AT384" s="210" t="s">
        <v>442</v>
      </c>
      <c r="AU384" s="210" t="s">
        <v>79</v>
      </c>
      <c r="AV384" s="14" t="s">
        <v>113</v>
      </c>
      <c r="AW384" s="14" t="s">
        <v>31</v>
      </c>
      <c r="AX384" s="14" t="s">
        <v>76</v>
      </c>
      <c r="AY384" s="210" t="s">
        <v>328</v>
      </c>
    </row>
    <row r="385" s="2" customFormat="1" ht="44.25" customHeight="1">
      <c r="A385" s="41"/>
      <c r="B385" s="176"/>
      <c r="C385" s="177" t="s">
        <v>148</v>
      </c>
      <c r="D385" s="177" t="s">
        <v>331</v>
      </c>
      <c r="E385" s="178" t="s">
        <v>2884</v>
      </c>
      <c r="F385" s="179" t="s">
        <v>2885</v>
      </c>
      <c r="G385" s="180" t="s">
        <v>439</v>
      </c>
      <c r="H385" s="181">
        <v>123.15300000000001</v>
      </c>
      <c r="I385" s="182"/>
      <c r="J385" s="183">
        <f>ROUND(I385*H385,2)</f>
        <v>0</v>
      </c>
      <c r="K385" s="179" t="s">
        <v>335</v>
      </c>
      <c r="L385" s="42"/>
      <c r="M385" s="184" t="s">
        <v>3</v>
      </c>
      <c r="N385" s="185" t="s">
        <v>40</v>
      </c>
      <c r="O385" s="75"/>
      <c r="P385" s="186">
        <f>O385*H385</f>
        <v>0</v>
      </c>
      <c r="Q385" s="186">
        <v>0.22449</v>
      </c>
      <c r="R385" s="186">
        <f>Q385*H385</f>
        <v>27.64661697</v>
      </c>
      <c r="S385" s="186">
        <v>0</v>
      </c>
      <c r="T385" s="187">
        <f>S385*H385</f>
        <v>0</v>
      </c>
      <c r="U385" s="41"/>
      <c r="V385" s="41"/>
      <c r="W385" s="41"/>
      <c r="X385" s="41"/>
      <c r="Y385" s="41"/>
      <c r="Z385" s="41"/>
      <c r="AA385" s="41"/>
      <c r="AB385" s="41"/>
      <c r="AC385" s="41"/>
      <c r="AD385" s="41"/>
      <c r="AE385" s="41"/>
      <c r="AR385" s="188" t="s">
        <v>113</v>
      </c>
      <c r="AT385" s="188" t="s">
        <v>331</v>
      </c>
      <c r="AU385" s="188" t="s">
        <v>79</v>
      </c>
      <c r="AY385" s="22" t="s">
        <v>328</v>
      </c>
      <c r="BE385" s="189">
        <f>IF(N385="základní",J385,0)</f>
        <v>0</v>
      </c>
      <c r="BF385" s="189">
        <f>IF(N385="snížená",J385,0)</f>
        <v>0</v>
      </c>
      <c r="BG385" s="189">
        <f>IF(N385="zákl. přenesená",J385,0)</f>
        <v>0</v>
      </c>
      <c r="BH385" s="189">
        <f>IF(N385="sníž. přenesená",J385,0)</f>
        <v>0</v>
      </c>
      <c r="BI385" s="189">
        <f>IF(N385="nulová",J385,0)</f>
        <v>0</v>
      </c>
      <c r="BJ385" s="22" t="s">
        <v>76</v>
      </c>
      <c r="BK385" s="189">
        <f>ROUND(I385*H385,2)</f>
        <v>0</v>
      </c>
      <c r="BL385" s="22" t="s">
        <v>113</v>
      </c>
      <c r="BM385" s="188" t="s">
        <v>2886</v>
      </c>
    </row>
    <row r="386" s="2" customFormat="1">
      <c r="A386" s="41"/>
      <c r="B386" s="42"/>
      <c r="C386" s="41"/>
      <c r="D386" s="190" t="s">
        <v>338</v>
      </c>
      <c r="E386" s="41"/>
      <c r="F386" s="191" t="s">
        <v>2887</v>
      </c>
      <c r="G386" s="41"/>
      <c r="H386" s="41"/>
      <c r="I386" s="192"/>
      <c r="J386" s="41"/>
      <c r="K386" s="41"/>
      <c r="L386" s="42"/>
      <c r="M386" s="193"/>
      <c r="N386" s="194"/>
      <c r="O386" s="75"/>
      <c r="P386" s="75"/>
      <c r="Q386" s="75"/>
      <c r="R386" s="75"/>
      <c r="S386" s="75"/>
      <c r="T386" s="76"/>
      <c r="U386" s="41"/>
      <c r="V386" s="41"/>
      <c r="W386" s="41"/>
      <c r="X386" s="41"/>
      <c r="Y386" s="41"/>
      <c r="Z386" s="41"/>
      <c r="AA386" s="41"/>
      <c r="AB386" s="41"/>
      <c r="AC386" s="41"/>
      <c r="AD386" s="41"/>
      <c r="AE386" s="41"/>
      <c r="AT386" s="22" t="s">
        <v>338</v>
      </c>
      <c r="AU386" s="22" t="s">
        <v>79</v>
      </c>
    </row>
    <row r="387" s="15" customFormat="1">
      <c r="A387" s="15"/>
      <c r="B387" s="217"/>
      <c r="C387" s="15"/>
      <c r="D387" s="195" t="s">
        <v>442</v>
      </c>
      <c r="E387" s="218" t="s">
        <v>3</v>
      </c>
      <c r="F387" s="219" t="s">
        <v>2888</v>
      </c>
      <c r="G387" s="15"/>
      <c r="H387" s="218" t="s">
        <v>3</v>
      </c>
      <c r="I387" s="220"/>
      <c r="J387" s="15"/>
      <c r="K387" s="15"/>
      <c r="L387" s="217"/>
      <c r="M387" s="221"/>
      <c r="N387" s="222"/>
      <c r="O387" s="222"/>
      <c r="P387" s="222"/>
      <c r="Q387" s="222"/>
      <c r="R387" s="222"/>
      <c r="S387" s="222"/>
      <c r="T387" s="223"/>
      <c r="U387" s="15"/>
      <c r="V387" s="15"/>
      <c r="W387" s="15"/>
      <c r="X387" s="15"/>
      <c r="Y387" s="15"/>
      <c r="Z387" s="15"/>
      <c r="AA387" s="15"/>
      <c r="AB387" s="15"/>
      <c r="AC387" s="15"/>
      <c r="AD387" s="15"/>
      <c r="AE387" s="15"/>
      <c r="AT387" s="218" t="s">
        <v>442</v>
      </c>
      <c r="AU387" s="218" t="s">
        <v>79</v>
      </c>
      <c r="AV387" s="15" t="s">
        <v>76</v>
      </c>
      <c r="AW387" s="15" t="s">
        <v>31</v>
      </c>
      <c r="AX387" s="15" t="s">
        <v>69</v>
      </c>
      <c r="AY387" s="218" t="s">
        <v>328</v>
      </c>
    </row>
    <row r="388" s="13" customFormat="1">
      <c r="A388" s="13"/>
      <c r="B388" s="201"/>
      <c r="C388" s="13"/>
      <c r="D388" s="195" t="s">
        <v>442</v>
      </c>
      <c r="E388" s="202" t="s">
        <v>3</v>
      </c>
      <c r="F388" s="203" t="s">
        <v>2889</v>
      </c>
      <c r="G388" s="13"/>
      <c r="H388" s="204">
        <v>103.759</v>
      </c>
      <c r="I388" s="205"/>
      <c r="J388" s="13"/>
      <c r="K388" s="13"/>
      <c r="L388" s="201"/>
      <c r="M388" s="206"/>
      <c r="N388" s="207"/>
      <c r="O388" s="207"/>
      <c r="P388" s="207"/>
      <c r="Q388" s="207"/>
      <c r="R388" s="207"/>
      <c r="S388" s="207"/>
      <c r="T388" s="208"/>
      <c r="U388" s="13"/>
      <c r="V388" s="13"/>
      <c r="W388" s="13"/>
      <c r="X388" s="13"/>
      <c r="Y388" s="13"/>
      <c r="Z388" s="13"/>
      <c r="AA388" s="13"/>
      <c r="AB388" s="13"/>
      <c r="AC388" s="13"/>
      <c r="AD388" s="13"/>
      <c r="AE388" s="13"/>
      <c r="AT388" s="202" t="s">
        <v>442</v>
      </c>
      <c r="AU388" s="202" t="s">
        <v>79</v>
      </c>
      <c r="AV388" s="13" t="s">
        <v>79</v>
      </c>
      <c r="AW388" s="13" t="s">
        <v>31</v>
      </c>
      <c r="AX388" s="13" t="s">
        <v>69</v>
      </c>
      <c r="AY388" s="202" t="s">
        <v>328</v>
      </c>
    </row>
    <row r="389" s="13" customFormat="1">
      <c r="A389" s="13"/>
      <c r="B389" s="201"/>
      <c r="C389" s="13"/>
      <c r="D389" s="195" t="s">
        <v>442</v>
      </c>
      <c r="E389" s="202" t="s">
        <v>3</v>
      </c>
      <c r="F389" s="203" t="s">
        <v>2890</v>
      </c>
      <c r="G389" s="13"/>
      <c r="H389" s="204">
        <v>41.514000000000003</v>
      </c>
      <c r="I389" s="205"/>
      <c r="J389" s="13"/>
      <c r="K389" s="13"/>
      <c r="L389" s="201"/>
      <c r="M389" s="206"/>
      <c r="N389" s="207"/>
      <c r="O389" s="207"/>
      <c r="P389" s="207"/>
      <c r="Q389" s="207"/>
      <c r="R389" s="207"/>
      <c r="S389" s="207"/>
      <c r="T389" s="208"/>
      <c r="U389" s="13"/>
      <c r="V389" s="13"/>
      <c r="W389" s="13"/>
      <c r="X389" s="13"/>
      <c r="Y389" s="13"/>
      <c r="Z389" s="13"/>
      <c r="AA389" s="13"/>
      <c r="AB389" s="13"/>
      <c r="AC389" s="13"/>
      <c r="AD389" s="13"/>
      <c r="AE389" s="13"/>
      <c r="AT389" s="202" t="s">
        <v>442</v>
      </c>
      <c r="AU389" s="202" t="s">
        <v>79</v>
      </c>
      <c r="AV389" s="13" t="s">
        <v>79</v>
      </c>
      <c r="AW389" s="13" t="s">
        <v>31</v>
      </c>
      <c r="AX389" s="13" t="s">
        <v>69</v>
      </c>
      <c r="AY389" s="202" t="s">
        <v>328</v>
      </c>
    </row>
    <row r="390" s="13" customFormat="1">
      <c r="A390" s="13"/>
      <c r="B390" s="201"/>
      <c r="C390" s="13"/>
      <c r="D390" s="195" t="s">
        <v>442</v>
      </c>
      <c r="E390" s="202" t="s">
        <v>3</v>
      </c>
      <c r="F390" s="203" t="s">
        <v>2891</v>
      </c>
      <c r="G390" s="13"/>
      <c r="H390" s="204">
        <v>4.2149999999999999</v>
      </c>
      <c r="I390" s="205"/>
      <c r="J390" s="13"/>
      <c r="K390" s="13"/>
      <c r="L390" s="201"/>
      <c r="M390" s="206"/>
      <c r="N390" s="207"/>
      <c r="O390" s="207"/>
      <c r="P390" s="207"/>
      <c r="Q390" s="207"/>
      <c r="R390" s="207"/>
      <c r="S390" s="207"/>
      <c r="T390" s="208"/>
      <c r="U390" s="13"/>
      <c r="V390" s="13"/>
      <c r="W390" s="13"/>
      <c r="X390" s="13"/>
      <c r="Y390" s="13"/>
      <c r="Z390" s="13"/>
      <c r="AA390" s="13"/>
      <c r="AB390" s="13"/>
      <c r="AC390" s="13"/>
      <c r="AD390" s="13"/>
      <c r="AE390" s="13"/>
      <c r="AT390" s="202" t="s">
        <v>442</v>
      </c>
      <c r="AU390" s="202" t="s">
        <v>79</v>
      </c>
      <c r="AV390" s="13" t="s">
        <v>79</v>
      </c>
      <c r="AW390" s="13" t="s">
        <v>31</v>
      </c>
      <c r="AX390" s="13" t="s">
        <v>69</v>
      </c>
      <c r="AY390" s="202" t="s">
        <v>328</v>
      </c>
    </row>
    <row r="391" s="13" customFormat="1">
      <c r="A391" s="13"/>
      <c r="B391" s="201"/>
      <c r="C391" s="13"/>
      <c r="D391" s="195" t="s">
        <v>442</v>
      </c>
      <c r="E391" s="202" t="s">
        <v>3</v>
      </c>
      <c r="F391" s="203" t="s">
        <v>2892</v>
      </c>
      <c r="G391" s="13"/>
      <c r="H391" s="204">
        <v>-0.52500000000000002</v>
      </c>
      <c r="I391" s="205"/>
      <c r="J391" s="13"/>
      <c r="K391" s="13"/>
      <c r="L391" s="201"/>
      <c r="M391" s="206"/>
      <c r="N391" s="207"/>
      <c r="O391" s="207"/>
      <c r="P391" s="207"/>
      <c r="Q391" s="207"/>
      <c r="R391" s="207"/>
      <c r="S391" s="207"/>
      <c r="T391" s="208"/>
      <c r="U391" s="13"/>
      <c r="V391" s="13"/>
      <c r="W391" s="13"/>
      <c r="X391" s="13"/>
      <c r="Y391" s="13"/>
      <c r="Z391" s="13"/>
      <c r="AA391" s="13"/>
      <c r="AB391" s="13"/>
      <c r="AC391" s="13"/>
      <c r="AD391" s="13"/>
      <c r="AE391" s="13"/>
      <c r="AT391" s="202" t="s">
        <v>442</v>
      </c>
      <c r="AU391" s="202" t="s">
        <v>79</v>
      </c>
      <c r="AV391" s="13" t="s">
        <v>79</v>
      </c>
      <c r="AW391" s="13" t="s">
        <v>31</v>
      </c>
      <c r="AX391" s="13" t="s">
        <v>69</v>
      </c>
      <c r="AY391" s="202" t="s">
        <v>328</v>
      </c>
    </row>
    <row r="392" s="13" customFormat="1">
      <c r="A392" s="13"/>
      <c r="B392" s="201"/>
      <c r="C392" s="13"/>
      <c r="D392" s="195" t="s">
        <v>442</v>
      </c>
      <c r="E392" s="202" t="s">
        <v>3</v>
      </c>
      <c r="F392" s="203" t="s">
        <v>2893</v>
      </c>
      <c r="G392" s="13"/>
      <c r="H392" s="204">
        <v>-25.809999999999999</v>
      </c>
      <c r="I392" s="205"/>
      <c r="J392" s="13"/>
      <c r="K392" s="13"/>
      <c r="L392" s="201"/>
      <c r="M392" s="206"/>
      <c r="N392" s="207"/>
      <c r="O392" s="207"/>
      <c r="P392" s="207"/>
      <c r="Q392" s="207"/>
      <c r="R392" s="207"/>
      <c r="S392" s="207"/>
      <c r="T392" s="208"/>
      <c r="U392" s="13"/>
      <c r="V392" s="13"/>
      <c r="W392" s="13"/>
      <c r="X392" s="13"/>
      <c r="Y392" s="13"/>
      <c r="Z392" s="13"/>
      <c r="AA392" s="13"/>
      <c r="AB392" s="13"/>
      <c r="AC392" s="13"/>
      <c r="AD392" s="13"/>
      <c r="AE392" s="13"/>
      <c r="AT392" s="202" t="s">
        <v>442</v>
      </c>
      <c r="AU392" s="202" t="s">
        <v>79</v>
      </c>
      <c r="AV392" s="13" t="s">
        <v>79</v>
      </c>
      <c r="AW392" s="13" t="s">
        <v>31</v>
      </c>
      <c r="AX392" s="13" t="s">
        <v>69</v>
      </c>
      <c r="AY392" s="202" t="s">
        <v>328</v>
      </c>
    </row>
    <row r="393" s="14" customFormat="1">
      <c r="A393" s="14"/>
      <c r="B393" s="209"/>
      <c r="C393" s="14"/>
      <c r="D393" s="195" t="s">
        <v>442</v>
      </c>
      <c r="E393" s="210" t="s">
        <v>3</v>
      </c>
      <c r="F393" s="211" t="s">
        <v>452</v>
      </c>
      <c r="G393" s="14"/>
      <c r="H393" s="212">
        <v>123.15300000000001</v>
      </c>
      <c r="I393" s="213"/>
      <c r="J393" s="14"/>
      <c r="K393" s="14"/>
      <c r="L393" s="209"/>
      <c r="M393" s="214"/>
      <c r="N393" s="215"/>
      <c r="O393" s="215"/>
      <c r="P393" s="215"/>
      <c r="Q393" s="215"/>
      <c r="R393" s="215"/>
      <c r="S393" s="215"/>
      <c r="T393" s="216"/>
      <c r="U393" s="14"/>
      <c r="V393" s="14"/>
      <c r="W393" s="14"/>
      <c r="X393" s="14"/>
      <c r="Y393" s="14"/>
      <c r="Z393" s="14"/>
      <c r="AA393" s="14"/>
      <c r="AB393" s="14"/>
      <c r="AC393" s="14"/>
      <c r="AD393" s="14"/>
      <c r="AE393" s="14"/>
      <c r="AT393" s="210" t="s">
        <v>442</v>
      </c>
      <c r="AU393" s="210" t="s">
        <v>79</v>
      </c>
      <c r="AV393" s="14" t="s">
        <v>113</v>
      </c>
      <c r="AW393" s="14" t="s">
        <v>31</v>
      </c>
      <c r="AX393" s="14" t="s">
        <v>76</v>
      </c>
      <c r="AY393" s="210" t="s">
        <v>328</v>
      </c>
    </row>
    <row r="394" s="2" customFormat="1" ht="24.15" customHeight="1">
      <c r="A394" s="41"/>
      <c r="B394" s="176"/>
      <c r="C394" s="177" t="s">
        <v>152</v>
      </c>
      <c r="D394" s="177" t="s">
        <v>331</v>
      </c>
      <c r="E394" s="178" t="s">
        <v>2894</v>
      </c>
      <c r="F394" s="179" t="s">
        <v>2895</v>
      </c>
      <c r="G394" s="180" t="s">
        <v>476</v>
      </c>
      <c r="H394" s="181">
        <v>46.055</v>
      </c>
      <c r="I394" s="182"/>
      <c r="J394" s="183">
        <f>ROUND(I394*H394,2)</f>
        <v>0</v>
      </c>
      <c r="K394" s="179" t="s">
        <v>335</v>
      </c>
      <c r="L394" s="42"/>
      <c r="M394" s="184" t="s">
        <v>3</v>
      </c>
      <c r="N394" s="185" t="s">
        <v>40</v>
      </c>
      <c r="O394" s="75"/>
      <c r="P394" s="186">
        <f>O394*H394</f>
        <v>0</v>
      </c>
      <c r="Q394" s="186">
        <v>0.0074700000000000001</v>
      </c>
      <c r="R394" s="186">
        <f>Q394*H394</f>
        <v>0.34403085</v>
      </c>
      <c r="S394" s="186">
        <v>0</v>
      </c>
      <c r="T394" s="187">
        <f>S394*H394</f>
        <v>0</v>
      </c>
      <c r="U394" s="41"/>
      <c r="V394" s="41"/>
      <c r="W394" s="41"/>
      <c r="X394" s="41"/>
      <c r="Y394" s="41"/>
      <c r="Z394" s="41"/>
      <c r="AA394" s="41"/>
      <c r="AB394" s="41"/>
      <c r="AC394" s="41"/>
      <c r="AD394" s="41"/>
      <c r="AE394" s="41"/>
      <c r="AR394" s="188" t="s">
        <v>113</v>
      </c>
      <c r="AT394" s="188" t="s">
        <v>331</v>
      </c>
      <c r="AU394" s="188" t="s">
        <v>79</v>
      </c>
      <c r="AY394" s="22" t="s">
        <v>328</v>
      </c>
      <c r="BE394" s="189">
        <f>IF(N394="základní",J394,0)</f>
        <v>0</v>
      </c>
      <c r="BF394" s="189">
        <f>IF(N394="snížená",J394,0)</f>
        <v>0</v>
      </c>
      <c r="BG394" s="189">
        <f>IF(N394="zákl. přenesená",J394,0)</f>
        <v>0</v>
      </c>
      <c r="BH394" s="189">
        <f>IF(N394="sníž. přenesená",J394,0)</f>
        <v>0</v>
      </c>
      <c r="BI394" s="189">
        <f>IF(N394="nulová",J394,0)</f>
        <v>0</v>
      </c>
      <c r="BJ394" s="22" t="s">
        <v>76</v>
      </c>
      <c r="BK394" s="189">
        <f>ROUND(I394*H394,2)</f>
        <v>0</v>
      </c>
      <c r="BL394" s="22" t="s">
        <v>113</v>
      </c>
      <c r="BM394" s="188" t="s">
        <v>2896</v>
      </c>
    </row>
    <row r="395" s="2" customFormat="1">
      <c r="A395" s="41"/>
      <c r="B395" s="42"/>
      <c r="C395" s="41"/>
      <c r="D395" s="190" t="s">
        <v>338</v>
      </c>
      <c r="E395" s="41"/>
      <c r="F395" s="191" t="s">
        <v>2897</v>
      </c>
      <c r="G395" s="41"/>
      <c r="H395" s="41"/>
      <c r="I395" s="192"/>
      <c r="J395" s="41"/>
      <c r="K395" s="41"/>
      <c r="L395" s="42"/>
      <c r="M395" s="193"/>
      <c r="N395" s="194"/>
      <c r="O395" s="75"/>
      <c r="P395" s="75"/>
      <c r="Q395" s="75"/>
      <c r="R395" s="75"/>
      <c r="S395" s="75"/>
      <c r="T395" s="76"/>
      <c r="U395" s="41"/>
      <c r="V395" s="41"/>
      <c r="W395" s="41"/>
      <c r="X395" s="41"/>
      <c r="Y395" s="41"/>
      <c r="Z395" s="41"/>
      <c r="AA395" s="41"/>
      <c r="AB395" s="41"/>
      <c r="AC395" s="41"/>
      <c r="AD395" s="41"/>
      <c r="AE395" s="41"/>
      <c r="AT395" s="22" t="s">
        <v>338</v>
      </c>
      <c r="AU395" s="22" t="s">
        <v>79</v>
      </c>
    </row>
    <row r="396" s="15" customFormat="1">
      <c r="A396" s="15"/>
      <c r="B396" s="217"/>
      <c r="C396" s="15"/>
      <c r="D396" s="195" t="s">
        <v>442</v>
      </c>
      <c r="E396" s="218" t="s">
        <v>3</v>
      </c>
      <c r="F396" s="219" t="s">
        <v>2213</v>
      </c>
      <c r="G396" s="15"/>
      <c r="H396" s="218" t="s">
        <v>3</v>
      </c>
      <c r="I396" s="220"/>
      <c r="J396" s="15"/>
      <c r="K396" s="15"/>
      <c r="L396" s="217"/>
      <c r="M396" s="221"/>
      <c r="N396" s="222"/>
      <c r="O396" s="222"/>
      <c r="P396" s="222"/>
      <c r="Q396" s="222"/>
      <c r="R396" s="222"/>
      <c r="S396" s="222"/>
      <c r="T396" s="223"/>
      <c r="U396" s="15"/>
      <c r="V396" s="15"/>
      <c r="W396" s="15"/>
      <c r="X396" s="15"/>
      <c r="Y396" s="15"/>
      <c r="Z396" s="15"/>
      <c r="AA396" s="15"/>
      <c r="AB396" s="15"/>
      <c r="AC396" s="15"/>
      <c r="AD396" s="15"/>
      <c r="AE396" s="15"/>
      <c r="AT396" s="218" t="s">
        <v>442</v>
      </c>
      <c r="AU396" s="218" t="s">
        <v>79</v>
      </c>
      <c r="AV396" s="15" t="s">
        <v>76</v>
      </c>
      <c r="AW396" s="15" t="s">
        <v>31</v>
      </c>
      <c r="AX396" s="15" t="s">
        <v>69</v>
      </c>
      <c r="AY396" s="218" t="s">
        <v>328</v>
      </c>
    </row>
    <row r="397" s="13" customFormat="1">
      <c r="A397" s="13"/>
      <c r="B397" s="201"/>
      <c r="C397" s="13"/>
      <c r="D397" s="195" t="s">
        <v>442</v>
      </c>
      <c r="E397" s="202" t="s">
        <v>3</v>
      </c>
      <c r="F397" s="203" t="s">
        <v>2898</v>
      </c>
      <c r="G397" s="13"/>
      <c r="H397" s="204">
        <v>25.704999999999998</v>
      </c>
      <c r="I397" s="205"/>
      <c r="J397" s="13"/>
      <c r="K397" s="13"/>
      <c r="L397" s="201"/>
      <c r="M397" s="206"/>
      <c r="N397" s="207"/>
      <c r="O397" s="207"/>
      <c r="P397" s="207"/>
      <c r="Q397" s="207"/>
      <c r="R397" s="207"/>
      <c r="S397" s="207"/>
      <c r="T397" s="208"/>
      <c r="U397" s="13"/>
      <c r="V397" s="13"/>
      <c r="W397" s="13"/>
      <c r="X397" s="13"/>
      <c r="Y397" s="13"/>
      <c r="Z397" s="13"/>
      <c r="AA397" s="13"/>
      <c r="AB397" s="13"/>
      <c r="AC397" s="13"/>
      <c r="AD397" s="13"/>
      <c r="AE397" s="13"/>
      <c r="AT397" s="202" t="s">
        <v>442</v>
      </c>
      <c r="AU397" s="202" t="s">
        <v>79</v>
      </c>
      <c r="AV397" s="13" t="s">
        <v>79</v>
      </c>
      <c r="AW397" s="13" t="s">
        <v>31</v>
      </c>
      <c r="AX397" s="13" t="s">
        <v>69</v>
      </c>
      <c r="AY397" s="202" t="s">
        <v>328</v>
      </c>
    </row>
    <row r="398" s="13" customFormat="1">
      <c r="A398" s="13"/>
      <c r="B398" s="201"/>
      <c r="C398" s="13"/>
      <c r="D398" s="195" t="s">
        <v>442</v>
      </c>
      <c r="E398" s="202" t="s">
        <v>3</v>
      </c>
      <c r="F398" s="203" t="s">
        <v>2899</v>
      </c>
      <c r="G398" s="13"/>
      <c r="H398" s="204">
        <v>20.350000000000001</v>
      </c>
      <c r="I398" s="205"/>
      <c r="J398" s="13"/>
      <c r="K398" s="13"/>
      <c r="L398" s="201"/>
      <c r="M398" s="206"/>
      <c r="N398" s="207"/>
      <c r="O398" s="207"/>
      <c r="P398" s="207"/>
      <c r="Q398" s="207"/>
      <c r="R398" s="207"/>
      <c r="S398" s="207"/>
      <c r="T398" s="208"/>
      <c r="U398" s="13"/>
      <c r="V398" s="13"/>
      <c r="W398" s="13"/>
      <c r="X398" s="13"/>
      <c r="Y398" s="13"/>
      <c r="Z398" s="13"/>
      <c r="AA398" s="13"/>
      <c r="AB398" s="13"/>
      <c r="AC398" s="13"/>
      <c r="AD398" s="13"/>
      <c r="AE398" s="13"/>
      <c r="AT398" s="202" t="s">
        <v>442</v>
      </c>
      <c r="AU398" s="202" t="s">
        <v>79</v>
      </c>
      <c r="AV398" s="13" t="s">
        <v>79</v>
      </c>
      <c r="AW398" s="13" t="s">
        <v>31</v>
      </c>
      <c r="AX398" s="13" t="s">
        <v>69</v>
      </c>
      <c r="AY398" s="202" t="s">
        <v>328</v>
      </c>
    </row>
    <row r="399" s="14" customFormat="1">
      <c r="A399" s="14"/>
      <c r="B399" s="209"/>
      <c r="C399" s="14"/>
      <c r="D399" s="195" t="s">
        <v>442</v>
      </c>
      <c r="E399" s="210" t="s">
        <v>3</v>
      </c>
      <c r="F399" s="211" t="s">
        <v>452</v>
      </c>
      <c r="G399" s="14"/>
      <c r="H399" s="212">
        <v>46.055</v>
      </c>
      <c r="I399" s="213"/>
      <c r="J399" s="14"/>
      <c r="K399" s="14"/>
      <c r="L399" s="209"/>
      <c r="M399" s="214"/>
      <c r="N399" s="215"/>
      <c r="O399" s="215"/>
      <c r="P399" s="215"/>
      <c r="Q399" s="215"/>
      <c r="R399" s="215"/>
      <c r="S399" s="215"/>
      <c r="T399" s="216"/>
      <c r="U399" s="14"/>
      <c r="V399" s="14"/>
      <c r="W399" s="14"/>
      <c r="X399" s="14"/>
      <c r="Y399" s="14"/>
      <c r="Z399" s="14"/>
      <c r="AA399" s="14"/>
      <c r="AB399" s="14"/>
      <c r="AC399" s="14"/>
      <c r="AD399" s="14"/>
      <c r="AE399" s="14"/>
      <c r="AT399" s="210" t="s">
        <v>442</v>
      </c>
      <c r="AU399" s="210" t="s">
        <v>79</v>
      </c>
      <c r="AV399" s="14" t="s">
        <v>113</v>
      </c>
      <c r="AW399" s="14" t="s">
        <v>31</v>
      </c>
      <c r="AX399" s="14" t="s">
        <v>76</v>
      </c>
      <c r="AY399" s="210" t="s">
        <v>328</v>
      </c>
    </row>
    <row r="400" s="2" customFormat="1" ht="21.75" customHeight="1">
      <c r="A400" s="41"/>
      <c r="B400" s="176"/>
      <c r="C400" s="177" t="s">
        <v>155</v>
      </c>
      <c r="D400" s="177" t="s">
        <v>331</v>
      </c>
      <c r="E400" s="178" t="s">
        <v>2900</v>
      </c>
      <c r="F400" s="179" t="s">
        <v>2901</v>
      </c>
      <c r="G400" s="180" t="s">
        <v>356</v>
      </c>
      <c r="H400" s="181">
        <v>2</v>
      </c>
      <c r="I400" s="182"/>
      <c r="J400" s="183">
        <f>ROUND(I400*H400,2)</f>
        <v>0</v>
      </c>
      <c r="K400" s="179" t="s">
        <v>2902</v>
      </c>
      <c r="L400" s="42"/>
      <c r="M400" s="184" t="s">
        <v>3</v>
      </c>
      <c r="N400" s="185" t="s">
        <v>40</v>
      </c>
      <c r="O400" s="75"/>
      <c r="P400" s="186">
        <f>O400*H400</f>
        <v>0</v>
      </c>
      <c r="Q400" s="186">
        <v>0</v>
      </c>
      <c r="R400" s="186">
        <f>Q400*H400</f>
        <v>0</v>
      </c>
      <c r="S400" s="186">
        <v>0</v>
      </c>
      <c r="T400" s="187">
        <f>S400*H400</f>
        <v>0</v>
      </c>
      <c r="U400" s="41"/>
      <c r="V400" s="41"/>
      <c r="W400" s="41"/>
      <c r="X400" s="41"/>
      <c r="Y400" s="41"/>
      <c r="Z400" s="41"/>
      <c r="AA400" s="41"/>
      <c r="AB400" s="41"/>
      <c r="AC400" s="41"/>
      <c r="AD400" s="41"/>
      <c r="AE400" s="41"/>
      <c r="AR400" s="188" t="s">
        <v>113</v>
      </c>
      <c r="AT400" s="188" t="s">
        <v>331</v>
      </c>
      <c r="AU400" s="188" t="s">
        <v>79</v>
      </c>
      <c r="AY400" s="22" t="s">
        <v>328</v>
      </c>
      <c r="BE400" s="189">
        <f>IF(N400="základní",J400,0)</f>
        <v>0</v>
      </c>
      <c r="BF400" s="189">
        <f>IF(N400="snížená",J400,0)</f>
        <v>0</v>
      </c>
      <c r="BG400" s="189">
        <f>IF(N400="zákl. přenesená",J400,0)</f>
        <v>0</v>
      </c>
      <c r="BH400" s="189">
        <f>IF(N400="sníž. přenesená",J400,0)</f>
        <v>0</v>
      </c>
      <c r="BI400" s="189">
        <f>IF(N400="nulová",J400,0)</f>
        <v>0</v>
      </c>
      <c r="BJ400" s="22" t="s">
        <v>76</v>
      </c>
      <c r="BK400" s="189">
        <f>ROUND(I400*H400,2)</f>
        <v>0</v>
      </c>
      <c r="BL400" s="22" t="s">
        <v>113</v>
      </c>
      <c r="BM400" s="188" t="s">
        <v>2903</v>
      </c>
    </row>
    <row r="401" s="13" customFormat="1">
      <c r="A401" s="13"/>
      <c r="B401" s="201"/>
      <c r="C401" s="13"/>
      <c r="D401" s="195" t="s">
        <v>442</v>
      </c>
      <c r="E401" s="202" t="s">
        <v>3</v>
      </c>
      <c r="F401" s="203" t="s">
        <v>79</v>
      </c>
      <c r="G401" s="13"/>
      <c r="H401" s="204">
        <v>2</v>
      </c>
      <c r="I401" s="205"/>
      <c r="J401" s="13"/>
      <c r="K401" s="13"/>
      <c r="L401" s="201"/>
      <c r="M401" s="206"/>
      <c r="N401" s="207"/>
      <c r="O401" s="207"/>
      <c r="P401" s="207"/>
      <c r="Q401" s="207"/>
      <c r="R401" s="207"/>
      <c r="S401" s="207"/>
      <c r="T401" s="208"/>
      <c r="U401" s="13"/>
      <c r="V401" s="13"/>
      <c r="W401" s="13"/>
      <c r="X401" s="13"/>
      <c r="Y401" s="13"/>
      <c r="Z401" s="13"/>
      <c r="AA401" s="13"/>
      <c r="AB401" s="13"/>
      <c r="AC401" s="13"/>
      <c r="AD401" s="13"/>
      <c r="AE401" s="13"/>
      <c r="AT401" s="202" t="s">
        <v>442</v>
      </c>
      <c r="AU401" s="202" t="s">
        <v>79</v>
      </c>
      <c r="AV401" s="13" t="s">
        <v>79</v>
      </c>
      <c r="AW401" s="13" t="s">
        <v>31</v>
      </c>
      <c r="AX401" s="13" t="s">
        <v>76</v>
      </c>
      <c r="AY401" s="202" t="s">
        <v>328</v>
      </c>
    </row>
    <row r="402" s="2" customFormat="1" ht="37.8" customHeight="1">
      <c r="A402" s="41"/>
      <c r="B402" s="176"/>
      <c r="C402" s="177" t="s">
        <v>158</v>
      </c>
      <c r="D402" s="177" t="s">
        <v>331</v>
      </c>
      <c r="E402" s="178" t="s">
        <v>2904</v>
      </c>
      <c r="F402" s="179" t="s">
        <v>2905</v>
      </c>
      <c r="G402" s="180" t="s">
        <v>491</v>
      </c>
      <c r="H402" s="181">
        <v>15.106999999999999</v>
      </c>
      <c r="I402" s="182"/>
      <c r="J402" s="183">
        <f>ROUND(I402*H402,2)</f>
        <v>0</v>
      </c>
      <c r="K402" s="179" t="s">
        <v>335</v>
      </c>
      <c r="L402" s="42"/>
      <c r="M402" s="184" t="s">
        <v>3</v>
      </c>
      <c r="N402" s="185" t="s">
        <v>40</v>
      </c>
      <c r="O402" s="75"/>
      <c r="P402" s="186">
        <f>O402*H402</f>
        <v>0</v>
      </c>
      <c r="Q402" s="186">
        <v>1.8775</v>
      </c>
      <c r="R402" s="186">
        <f>Q402*H402</f>
        <v>28.363392499999996</v>
      </c>
      <c r="S402" s="186">
        <v>0</v>
      </c>
      <c r="T402" s="187">
        <f>S402*H402</f>
        <v>0</v>
      </c>
      <c r="U402" s="41"/>
      <c r="V402" s="41"/>
      <c r="W402" s="41"/>
      <c r="X402" s="41"/>
      <c r="Y402" s="41"/>
      <c r="Z402" s="41"/>
      <c r="AA402" s="41"/>
      <c r="AB402" s="41"/>
      <c r="AC402" s="41"/>
      <c r="AD402" s="41"/>
      <c r="AE402" s="41"/>
      <c r="AR402" s="188" t="s">
        <v>113</v>
      </c>
      <c r="AT402" s="188" t="s">
        <v>331</v>
      </c>
      <c r="AU402" s="188" t="s">
        <v>79</v>
      </c>
      <c r="AY402" s="22" t="s">
        <v>328</v>
      </c>
      <c r="BE402" s="189">
        <f>IF(N402="základní",J402,0)</f>
        <v>0</v>
      </c>
      <c r="BF402" s="189">
        <f>IF(N402="snížená",J402,0)</f>
        <v>0</v>
      </c>
      <c r="BG402" s="189">
        <f>IF(N402="zákl. přenesená",J402,0)</f>
        <v>0</v>
      </c>
      <c r="BH402" s="189">
        <f>IF(N402="sníž. přenesená",J402,0)</f>
        <v>0</v>
      </c>
      <c r="BI402" s="189">
        <f>IF(N402="nulová",J402,0)</f>
        <v>0</v>
      </c>
      <c r="BJ402" s="22" t="s">
        <v>76</v>
      </c>
      <c r="BK402" s="189">
        <f>ROUND(I402*H402,2)</f>
        <v>0</v>
      </c>
      <c r="BL402" s="22" t="s">
        <v>113</v>
      </c>
      <c r="BM402" s="188" t="s">
        <v>2906</v>
      </c>
    </row>
    <row r="403" s="2" customFormat="1">
      <c r="A403" s="41"/>
      <c r="B403" s="42"/>
      <c r="C403" s="41"/>
      <c r="D403" s="190" t="s">
        <v>338</v>
      </c>
      <c r="E403" s="41"/>
      <c r="F403" s="191" t="s">
        <v>2907</v>
      </c>
      <c r="G403" s="41"/>
      <c r="H403" s="41"/>
      <c r="I403" s="192"/>
      <c r="J403" s="41"/>
      <c r="K403" s="41"/>
      <c r="L403" s="42"/>
      <c r="M403" s="193"/>
      <c r="N403" s="194"/>
      <c r="O403" s="75"/>
      <c r="P403" s="75"/>
      <c r="Q403" s="75"/>
      <c r="R403" s="75"/>
      <c r="S403" s="75"/>
      <c r="T403" s="76"/>
      <c r="U403" s="41"/>
      <c r="V403" s="41"/>
      <c r="W403" s="41"/>
      <c r="X403" s="41"/>
      <c r="Y403" s="41"/>
      <c r="Z403" s="41"/>
      <c r="AA403" s="41"/>
      <c r="AB403" s="41"/>
      <c r="AC403" s="41"/>
      <c r="AD403" s="41"/>
      <c r="AE403" s="41"/>
      <c r="AT403" s="22" t="s">
        <v>338</v>
      </c>
      <c r="AU403" s="22" t="s">
        <v>79</v>
      </c>
    </row>
    <row r="404" s="15" customFormat="1">
      <c r="A404" s="15"/>
      <c r="B404" s="217"/>
      <c r="C404" s="15"/>
      <c r="D404" s="195" t="s">
        <v>442</v>
      </c>
      <c r="E404" s="218" t="s">
        <v>3</v>
      </c>
      <c r="F404" s="219" t="s">
        <v>2908</v>
      </c>
      <c r="G404" s="15"/>
      <c r="H404" s="218" t="s">
        <v>3</v>
      </c>
      <c r="I404" s="220"/>
      <c r="J404" s="15"/>
      <c r="K404" s="15"/>
      <c r="L404" s="217"/>
      <c r="M404" s="221"/>
      <c r="N404" s="222"/>
      <c r="O404" s="222"/>
      <c r="P404" s="222"/>
      <c r="Q404" s="222"/>
      <c r="R404" s="222"/>
      <c r="S404" s="222"/>
      <c r="T404" s="223"/>
      <c r="U404" s="15"/>
      <c r="V404" s="15"/>
      <c r="W404" s="15"/>
      <c r="X404" s="15"/>
      <c r="Y404" s="15"/>
      <c r="Z404" s="15"/>
      <c r="AA404" s="15"/>
      <c r="AB404" s="15"/>
      <c r="AC404" s="15"/>
      <c r="AD404" s="15"/>
      <c r="AE404" s="15"/>
      <c r="AT404" s="218" t="s">
        <v>442</v>
      </c>
      <c r="AU404" s="218" t="s">
        <v>79</v>
      </c>
      <c r="AV404" s="15" t="s">
        <v>76</v>
      </c>
      <c r="AW404" s="15" t="s">
        <v>31</v>
      </c>
      <c r="AX404" s="15" t="s">
        <v>69</v>
      </c>
      <c r="AY404" s="218" t="s">
        <v>328</v>
      </c>
    </row>
    <row r="405" s="13" customFormat="1">
      <c r="A405" s="13"/>
      <c r="B405" s="201"/>
      <c r="C405" s="13"/>
      <c r="D405" s="195" t="s">
        <v>442</v>
      </c>
      <c r="E405" s="202" t="s">
        <v>3</v>
      </c>
      <c r="F405" s="203" t="s">
        <v>2909</v>
      </c>
      <c r="G405" s="13"/>
      <c r="H405" s="204">
        <v>0.35999999999999999</v>
      </c>
      <c r="I405" s="205"/>
      <c r="J405" s="13"/>
      <c r="K405" s="13"/>
      <c r="L405" s="201"/>
      <c r="M405" s="206"/>
      <c r="N405" s="207"/>
      <c r="O405" s="207"/>
      <c r="P405" s="207"/>
      <c r="Q405" s="207"/>
      <c r="R405" s="207"/>
      <c r="S405" s="207"/>
      <c r="T405" s="208"/>
      <c r="U405" s="13"/>
      <c r="V405" s="13"/>
      <c r="W405" s="13"/>
      <c r="X405" s="13"/>
      <c r="Y405" s="13"/>
      <c r="Z405" s="13"/>
      <c r="AA405" s="13"/>
      <c r="AB405" s="13"/>
      <c r="AC405" s="13"/>
      <c r="AD405" s="13"/>
      <c r="AE405" s="13"/>
      <c r="AT405" s="202" t="s">
        <v>442</v>
      </c>
      <c r="AU405" s="202" t="s">
        <v>79</v>
      </c>
      <c r="AV405" s="13" t="s">
        <v>79</v>
      </c>
      <c r="AW405" s="13" t="s">
        <v>31</v>
      </c>
      <c r="AX405" s="13" t="s">
        <v>69</v>
      </c>
      <c r="AY405" s="202" t="s">
        <v>328</v>
      </c>
    </row>
    <row r="406" s="13" customFormat="1">
      <c r="A406" s="13"/>
      <c r="B406" s="201"/>
      <c r="C406" s="13"/>
      <c r="D406" s="195" t="s">
        <v>442</v>
      </c>
      <c r="E406" s="202" t="s">
        <v>3</v>
      </c>
      <c r="F406" s="203" t="s">
        <v>2910</v>
      </c>
      <c r="G406" s="13"/>
      <c r="H406" s="204">
        <v>1.6499999999999999</v>
      </c>
      <c r="I406" s="205"/>
      <c r="J406" s="13"/>
      <c r="K406" s="13"/>
      <c r="L406" s="201"/>
      <c r="M406" s="206"/>
      <c r="N406" s="207"/>
      <c r="O406" s="207"/>
      <c r="P406" s="207"/>
      <c r="Q406" s="207"/>
      <c r="R406" s="207"/>
      <c r="S406" s="207"/>
      <c r="T406" s="208"/>
      <c r="U406" s="13"/>
      <c r="V406" s="13"/>
      <c r="W406" s="13"/>
      <c r="X406" s="13"/>
      <c r="Y406" s="13"/>
      <c r="Z406" s="13"/>
      <c r="AA406" s="13"/>
      <c r="AB406" s="13"/>
      <c r="AC406" s="13"/>
      <c r="AD406" s="13"/>
      <c r="AE406" s="13"/>
      <c r="AT406" s="202" t="s">
        <v>442</v>
      </c>
      <c r="AU406" s="202" t="s">
        <v>79</v>
      </c>
      <c r="AV406" s="13" t="s">
        <v>79</v>
      </c>
      <c r="AW406" s="13" t="s">
        <v>31</v>
      </c>
      <c r="AX406" s="13" t="s">
        <v>69</v>
      </c>
      <c r="AY406" s="202" t="s">
        <v>328</v>
      </c>
    </row>
    <row r="407" s="13" customFormat="1">
      <c r="A407" s="13"/>
      <c r="B407" s="201"/>
      <c r="C407" s="13"/>
      <c r="D407" s="195" t="s">
        <v>442</v>
      </c>
      <c r="E407" s="202" t="s">
        <v>3</v>
      </c>
      <c r="F407" s="203" t="s">
        <v>2911</v>
      </c>
      <c r="G407" s="13"/>
      <c r="H407" s="204">
        <v>1.877</v>
      </c>
      <c r="I407" s="205"/>
      <c r="J407" s="13"/>
      <c r="K407" s="13"/>
      <c r="L407" s="201"/>
      <c r="M407" s="206"/>
      <c r="N407" s="207"/>
      <c r="O407" s="207"/>
      <c r="P407" s="207"/>
      <c r="Q407" s="207"/>
      <c r="R407" s="207"/>
      <c r="S407" s="207"/>
      <c r="T407" s="208"/>
      <c r="U407" s="13"/>
      <c r="V407" s="13"/>
      <c r="W407" s="13"/>
      <c r="X407" s="13"/>
      <c r="Y407" s="13"/>
      <c r="Z407" s="13"/>
      <c r="AA407" s="13"/>
      <c r="AB407" s="13"/>
      <c r="AC407" s="13"/>
      <c r="AD407" s="13"/>
      <c r="AE407" s="13"/>
      <c r="AT407" s="202" t="s">
        <v>442</v>
      </c>
      <c r="AU407" s="202" t="s">
        <v>79</v>
      </c>
      <c r="AV407" s="13" t="s">
        <v>79</v>
      </c>
      <c r="AW407" s="13" t="s">
        <v>31</v>
      </c>
      <c r="AX407" s="13" t="s">
        <v>69</v>
      </c>
      <c r="AY407" s="202" t="s">
        <v>328</v>
      </c>
    </row>
    <row r="408" s="13" customFormat="1">
      <c r="A408" s="13"/>
      <c r="B408" s="201"/>
      <c r="C408" s="13"/>
      <c r="D408" s="195" t="s">
        <v>442</v>
      </c>
      <c r="E408" s="202" t="s">
        <v>3</v>
      </c>
      <c r="F408" s="203" t="s">
        <v>2912</v>
      </c>
      <c r="G408" s="13"/>
      <c r="H408" s="204">
        <v>1.3899999999999999</v>
      </c>
      <c r="I408" s="205"/>
      <c r="J408" s="13"/>
      <c r="K408" s="13"/>
      <c r="L408" s="201"/>
      <c r="M408" s="206"/>
      <c r="N408" s="207"/>
      <c r="O408" s="207"/>
      <c r="P408" s="207"/>
      <c r="Q408" s="207"/>
      <c r="R408" s="207"/>
      <c r="S408" s="207"/>
      <c r="T408" s="208"/>
      <c r="U408" s="13"/>
      <c r="V408" s="13"/>
      <c r="W408" s="13"/>
      <c r="X408" s="13"/>
      <c r="Y408" s="13"/>
      <c r="Z408" s="13"/>
      <c r="AA408" s="13"/>
      <c r="AB408" s="13"/>
      <c r="AC408" s="13"/>
      <c r="AD408" s="13"/>
      <c r="AE408" s="13"/>
      <c r="AT408" s="202" t="s">
        <v>442</v>
      </c>
      <c r="AU408" s="202" t="s">
        <v>79</v>
      </c>
      <c r="AV408" s="13" t="s">
        <v>79</v>
      </c>
      <c r="AW408" s="13" t="s">
        <v>31</v>
      </c>
      <c r="AX408" s="13" t="s">
        <v>69</v>
      </c>
      <c r="AY408" s="202" t="s">
        <v>328</v>
      </c>
    </row>
    <row r="409" s="13" customFormat="1">
      <c r="A409" s="13"/>
      <c r="B409" s="201"/>
      <c r="C409" s="13"/>
      <c r="D409" s="195" t="s">
        <v>442</v>
      </c>
      <c r="E409" s="202" t="s">
        <v>3</v>
      </c>
      <c r="F409" s="203" t="s">
        <v>2913</v>
      </c>
      <c r="G409" s="13"/>
      <c r="H409" s="204">
        <v>1.107</v>
      </c>
      <c r="I409" s="205"/>
      <c r="J409" s="13"/>
      <c r="K409" s="13"/>
      <c r="L409" s="201"/>
      <c r="M409" s="206"/>
      <c r="N409" s="207"/>
      <c r="O409" s="207"/>
      <c r="P409" s="207"/>
      <c r="Q409" s="207"/>
      <c r="R409" s="207"/>
      <c r="S409" s="207"/>
      <c r="T409" s="208"/>
      <c r="U409" s="13"/>
      <c r="V409" s="13"/>
      <c r="W409" s="13"/>
      <c r="X409" s="13"/>
      <c r="Y409" s="13"/>
      <c r="Z409" s="13"/>
      <c r="AA409" s="13"/>
      <c r="AB409" s="13"/>
      <c r="AC409" s="13"/>
      <c r="AD409" s="13"/>
      <c r="AE409" s="13"/>
      <c r="AT409" s="202" t="s">
        <v>442</v>
      </c>
      <c r="AU409" s="202" t="s">
        <v>79</v>
      </c>
      <c r="AV409" s="13" t="s">
        <v>79</v>
      </c>
      <c r="AW409" s="13" t="s">
        <v>31</v>
      </c>
      <c r="AX409" s="13" t="s">
        <v>69</v>
      </c>
      <c r="AY409" s="202" t="s">
        <v>328</v>
      </c>
    </row>
    <row r="410" s="13" customFormat="1">
      <c r="A410" s="13"/>
      <c r="B410" s="201"/>
      <c r="C410" s="13"/>
      <c r="D410" s="195" t="s">
        <v>442</v>
      </c>
      <c r="E410" s="202" t="s">
        <v>3</v>
      </c>
      <c r="F410" s="203" t="s">
        <v>2914</v>
      </c>
      <c r="G410" s="13"/>
      <c r="H410" s="204">
        <v>1.3500000000000001</v>
      </c>
      <c r="I410" s="205"/>
      <c r="J410" s="13"/>
      <c r="K410" s="13"/>
      <c r="L410" s="201"/>
      <c r="M410" s="206"/>
      <c r="N410" s="207"/>
      <c r="O410" s="207"/>
      <c r="P410" s="207"/>
      <c r="Q410" s="207"/>
      <c r="R410" s="207"/>
      <c r="S410" s="207"/>
      <c r="T410" s="208"/>
      <c r="U410" s="13"/>
      <c r="V410" s="13"/>
      <c r="W410" s="13"/>
      <c r="X410" s="13"/>
      <c r="Y410" s="13"/>
      <c r="Z410" s="13"/>
      <c r="AA410" s="13"/>
      <c r="AB410" s="13"/>
      <c r="AC410" s="13"/>
      <c r="AD410" s="13"/>
      <c r="AE410" s="13"/>
      <c r="AT410" s="202" t="s">
        <v>442</v>
      </c>
      <c r="AU410" s="202" t="s">
        <v>79</v>
      </c>
      <c r="AV410" s="13" t="s">
        <v>79</v>
      </c>
      <c r="AW410" s="13" t="s">
        <v>31</v>
      </c>
      <c r="AX410" s="13" t="s">
        <v>69</v>
      </c>
      <c r="AY410" s="202" t="s">
        <v>328</v>
      </c>
    </row>
    <row r="411" s="15" customFormat="1">
      <c r="A411" s="15"/>
      <c r="B411" s="217"/>
      <c r="C411" s="15"/>
      <c r="D411" s="195" t="s">
        <v>442</v>
      </c>
      <c r="E411" s="218" t="s">
        <v>3</v>
      </c>
      <c r="F411" s="219" t="s">
        <v>2915</v>
      </c>
      <c r="G411" s="15"/>
      <c r="H411" s="218" t="s">
        <v>3</v>
      </c>
      <c r="I411" s="220"/>
      <c r="J411" s="15"/>
      <c r="K411" s="15"/>
      <c r="L411" s="217"/>
      <c r="M411" s="221"/>
      <c r="N411" s="222"/>
      <c r="O411" s="222"/>
      <c r="P411" s="222"/>
      <c r="Q411" s="222"/>
      <c r="R411" s="222"/>
      <c r="S411" s="222"/>
      <c r="T411" s="223"/>
      <c r="U411" s="15"/>
      <c r="V411" s="15"/>
      <c r="W411" s="15"/>
      <c r="X411" s="15"/>
      <c r="Y411" s="15"/>
      <c r="Z411" s="15"/>
      <c r="AA411" s="15"/>
      <c r="AB411" s="15"/>
      <c r="AC411" s="15"/>
      <c r="AD411" s="15"/>
      <c r="AE411" s="15"/>
      <c r="AT411" s="218" t="s">
        <v>442</v>
      </c>
      <c r="AU411" s="218" t="s">
        <v>79</v>
      </c>
      <c r="AV411" s="15" t="s">
        <v>76</v>
      </c>
      <c r="AW411" s="15" t="s">
        <v>31</v>
      </c>
      <c r="AX411" s="15" t="s">
        <v>69</v>
      </c>
      <c r="AY411" s="218" t="s">
        <v>328</v>
      </c>
    </row>
    <row r="412" s="13" customFormat="1">
      <c r="A412" s="13"/>
      <c r="B412" s="201"/>
      <c r="C412" s="13"/>
      <c r="D412" s="195" t="s">
        <v>442</v>
      </c>
      <c r="E412" s="202" t="s">
        <v>3</v>
      </c>
      <c r="F412" s="203" t="s">
        <v>2916</v>
      </c>
      <c r="G412" s="13"/>
      <c r="H412" s="204">
        <v>3.2000000000000002</v>
      </c>
      <c r="I412" s="205"/>
      <c r="J412" s="13"/>
      <c r="K412" s="13"/>
      <c r="L412" s="201"/>
      <c r="M412" s="206"/>
      <c r="N412" s="207"/>
      <c r="O412" s="207"/>
      <c r="P412" s="207"/>
      <c r="Q412" s="207"/>
      <c r="R412" s="207"/>
      <c r="S412" s="207"/>
      <c r="T412" s="208"/>
      <c r="U412" s="13"/>
      <c r="V412" s="13"/>
      <c r="W412" s="13"/>
      <c r="X412" s="13"/>
      <c r="Y412" s="13"/>
      <c r="Z412" s="13"/>
      <c r="AA412" s="13"/>
      <c r="AB412" s="13"/>
      <c r="AC412" s="13"/>
      <c r="AD412" s="13"/>
      <c r="AE412" s="13"/>
      <c r="AT412" s="202" t="s">
        <v>442</v>
      </c>
      <c r="AU412" s="202" t="s">
        <v>79</v>
      </c>
      <c r="AV412" s="13" t="s">
        <v>79</v>
      </c>
      <c r="AW412" s="13" t="s">
        <v>31</v>
      </c>
      <c r="AX412" s="13" t="s">
        <v>69</v>
      </c>
      <c r="AY412" s="202" t="s">
        <v>328</v>
      </c>
    </row>
    <row r="413" s="13" customFormat="1">
      <c r="A413" s="13"/>
      <c r="B413" s="201"/>
      <c r="C413" s="13"/>
      <c r="D413" s="195" t="s">
        <v>442</v>
      </c>
      <c r="E413" s="202" t="s">
        <v>3</v>
      </c>
      <c r="F413" s="203" t="s">
        <v>2917</v>
      </c>
      <c r="G413" s="13"/>
      <c r="H413" s="204">
        <v>1.2669999999999999</v>
      </c>
      <c r="I413" s="205"/>
      <c r="J413" s="13"/>
      <c r="K413" s="13"/>
      <c r="L413" s="201"/>
      <c r="M413" s="206"/>
      <c r="N413" s="207"/>
      <c r="O413" s="207"/>
      <c r="P413" s="207"/>
      <c r="Q413" s="207"/>
      <c r="R413" s="207"/>
      <c r="S413" s="207"/>
      <c r="T413" s="208"/>
      <c r="U413" s="13"/>
      <c r="V413" s="13"/>
      <c r="W413" s="13"/>
      <c r="X413" s="13"/>
      <c r="Y413" s="13"/>
      <c r="Z413" s="13"/>
      <c r="AA413" s="13"/>
      <c r="AB413" s="13"/>
      <c r="AC413" s="13"/>
      <c r="AD413" s="13"/>
      <c r="AE413" s="13"/>
      <c r="AT413" s="202" t="s">
        <v>442</v>
      </c>
      <c r="AU413" s="202" t="s">
        <v>79</v>
      </c>
      <c r="AV413" s="13" t="s">
        <v>79</v>
      </c>
      <c r="AW413" s="13" t="s">
        <v>31</v>
      </c>
      <c r="AX413" s="13" t="s">
        <v>69</v>
      </c>
      <c r="AY413" s="202" t="s">
        <v>328</v>
      </c>
    </row>
    <row r="414" s="13" customFormat="1">
      <c r="A414" s="13"/>
      <c r="B414" s="201"/>
      <c r="C414" s="13"/>
      <c r="D414" s="195" t="s">
        <v>442</v>
      </c>
      <c r="E414" s="202" t="s">
        <v>3</v>
      </c>
      <c r="F414" s="203" t="s">
        <v>2918</v>
      </c>
      <c r="G414" s="13"/>
      <c r="H414" s="204">
        <v>0.17999999999999999</v>
      </c>
      <c r="I414" s="205"/>
      <c r="J414" s="13"/>
      <c r="K414" s="13"/>
      <c r="L414" s="201"/>
      <c r="M414" s="206"/>
      <c r="N414" s="207"/>
      <c r="O414" s="207"/>
      <c r="P414" s="207"/>
      <c r="Q414" s="207"/>
      <c r="R414" s="207"/>
      <c r="S414" s="207"/>
      <c r="T414" s="208"/>
      <c r="U414" s="13"/>
      <c r="V414" s="13"/>
      <c r="W414" s="13"/>
      <c r="X414" s="13"/>
      <c r="Y414" s="13"/>
      <c r="Z414" s="13"/>
      <c r="AA414" s="13"/>
      <c r="AB414" s="13"/>
      <c r="AC414" s="13"/>
      <c r="AD414" s="13"/>
      <c r="AE414" s="13"/>
      <c r="AT414" s="202" t="s">
        <v>442</v>
      </c>
      <c r="AU414" s="202" t="s">
        <v>79</v>
      </c>
      <c r="AV414" s="13" t="s">
        <v>79</v>
      </c>
      <c r="AW414" s="13" t="s">
        <v>31</v>
      </c>
      <c r="AX414" s="13" t="s">
        <v>69</v>
      </c>
      <c r="AY414" s="202" t="s">
        <v>328</v>
      </c>
    </row>
    <row r="415" s="13" customFormat="1">
      <c r="A415" s="13"/>
      <c r="B415" s="201"/>
      <c r="C415" s="13"/>
      <c r="D415" s="195" t="s">
        <v>442</v>
      </c>
      <c r="E415" s="202" t="s">
        <v>3</v>
      </c>
      <c r="F415" s="203" t="s">
        <v>2919</v>
      </c>
      <c r="G415" s="13"/>
      <c r="H415" s="204">
        <v>0.29499999999999998</v>
      </c>
      <c r="I415" s="205"/>
      <c r="J415" s="13"/>
      <c r="K415" s="13"/>
      <c r="L415" s="201"/>
      <c r="M415" s="206"/>
      <c r="N415" s="207"/>
      <c r="O415" s="207"/>
      <c r="P415" s="207"/>
      <c r="Q415" s="207"/>
      <c r="R415" s="207"/>
      <c r="S415" s="207"/>
      <c r="T415" s="208"/>
      <c r="U415" s="13"/>
      <c r="V415" s="13"/>
      <c r="W415" s="13"/>
      <c r="X415" s="13"/>
      <c r="Y415" s="13"/>
      <c r="Z415" s="13"/>
      <c r="AA415" s="13"/>
      <c r="AB415" s="13"/>
      <c r="AC415" s="13"/>
      <c r="AD415" s="13"/>
      <c r="AE415" s="13"/>
      <c r="AT415" s="202" t="s">
        <v>442</v>
      </c>
      <c r="AU415" s="202" t="s">
        <v>79</v>
      </c>
      <c r="AV415" s="13" t="s">
        <v>79</v>
      </c>
      <c r="AW415" s="13" t="s">
        <v>31</v>
      </c>
      <c r="AX415" s="13" t="s">
        <v>69</v>
      </c>
      <c r="AY415" s="202" t="s">
        <v>328</v>
      </c>
    </row>
    <row r="416" s="15" customFormat="1">
      <c r="A416" s="15"/>
      <c r="B416" s="217"/>
      <c r="C416" s="15"/>
      <c r="D416" s="195" t="s">
        <v>442</v>
      </c>
      <c r="E416" s="218" t="s">
        <v>3</v>
      </c>
      <c r="F416" s="219" t="s">
        <v>2920</v>
      </c>
      <c r="G416" s="15"/>
      <c r="H416" s="218" t="s">
        <v>3</v>
      </c>
      <c r="I416" s="220"/>
      <c r="J416" s="15"/>
      <c r="K416" s="15"/>
      <c r="L416" s="217"/>
      <c r="M416" s="221"/>
      <c r="N416" s="222"/>
      <c r="O416" s="222"/>
      <c r="P416" s="222"/>
      <c r="Q416" s="222"/>
      <c r="R416" s="222"/>
      <c r="S416" s="222"/>
      <c r="T416" s="223"/>
      <c r="U416" s="15"/>
      <c r="V416" s="15"/>
      <c r="W416" s="15"/>
      <c r="X416" s="15"/>
      <c r="Y416" s="15"/>
      <c r="Z416" s="15"/>
      <c r="AA416" s="15"/>
      <c r="AB416" s="15"/>
      <c r="AC416" s="15"/>
      <c r="AD416" s="15"/>
      <c r="AE416" s="15"/>
      <c r="AT416" s="218" t="s">
        <v>442</v>
      </c>
      <c r="AU416" s="218" t="s">
        <v>79</v>
      </c>
      <c r="AV416" s="15" t="s">
        <v>76</v>
      </c>
      <c r="AW416" s="15" t="s">
        <v>31</v>
      </c>
      <c r="AX416" s="15" t="s">
        <v>69</v>
      </c>
      <c r="AY416" s="218" t="s">
        <v>328</v>
      </c>
    </row>
    <row r="417" s="13" customFormat="1">
      <c r="A417" s="13"/>
      <c r="B417" s="201"/>
      <c r="C417" s="13"/>
      <c r="D417" s="195" t="s">
        <v>442</v>
      </c>
      <c r="E417" s="202" t="s">
        <v>3</v>
      </c>
      <c r="F417" s="203" t="s">
        <v>2921</v>
      </c>
      <c r="G417" s="13"/>
      <c r="H417" s="204">
        <v>0.43099999999999999</v>
      </c>
      <c r="I417" s="205"/>
      <c r="J417" s="13"/>
      <c r="K417" s="13"/>
      <c r="L417" s="201"/>
      <c r="M417" s="206"/>
      <c r="N417" s="207"/>
      <c r="O417" s="207"/>
      <c r="P417" s="207"/>
      <c r="Q417" s="207"/>
      <c r="R417" s="207"/>
      <c r="S417" s="207"/>
      <c r="T417" s="208"/>
      <c r="U417" s="13"/>
      <c r="V417" s="13"/>
      <c r="W417" s="13"/>
      <c r="X417" s="13"/>
      <c r="Y417" s="13"/>
      <c r="Z417" s="13"/>
      <c r="AA417" s="13"/>
      <c r="AB417" s="13"/>
      <c r="AC417" s="13"/>
      <c r="AD417" s="13"/>
      <c r="AE417" s="13"/>
      <c r="AT417" s="202" t="s">
        <v>442</v>
      </c>
      <c r="AU417" s="202" t="s">
        <v>79</v>
      </c>
      <c r="AV417" s="13" t="s">
        <v>79</v>
      </c>
      <c r="AW417" s="13" t="s">
        <v>31</v>
      </c>
      <c r="AX417" s="13" t="s">
        <v>69</v>
      </c>
      <c r="AY417" s="202" t="s">
        <v>328</v>
      </c>
    </row>
    <row r="418" s="13" customFormat="1">
      <c r="A418" s="13"/>
      <c r="B418" s="201"/>
      <c r="C418" s="13"/>
      <c r="D418" s="195" t="s">
        <v>442</v>
      </c>
      <c r="E418" s="202" t="s">
        <v>3</v>
      </c>
      <c r="F418" s="203" t="s">
        <v>2922</v>
      </c>
      <c r="G418" s="13"/>
      <c r="H418" s="204">
        <v>2</v>
      </c>
      <c r="I418" s="205"/>
      <c r="J418" s="13"/>
      <c r="K418" s="13"/>
      <c r="L418" s="201"/>
      <c r="M418" s="206"/>
      <c r="N418" s="207"/>
      <c r="O418" s="207"/>
      <c r="P418" s="207"/>
      <c r="Q418" s="207"/>
      <c r="R418" s="207"/>
      <c r="S418" s="207"/>
      <c r="T418" s="208"/>
      <c r="U418" s="13"/>
      <c r="V418" s="13"/>
      <c r="W418" s="13"/>
      <c r="X418" s="13"/>
      <c r="Y418" s="13"/>
      <c r="Z418" s="13"/>
      <c r="AA418" s="13"/>
      <c r="AB418" s="13"/>
      <c r="AC418" s="13"/>
      <c r="AD418" s="13"/>
      <c r="AE418" s="13"/>
      <c r="AT418" s="202" t="s">
        <v>442</v>
      </c>
      <c r="AU418" s="202" t="s">
        <v>79</v>
      </c>
      <c r="AV418" s="13" t="s">
        <v>79</v>
      </c>
      <c r="AW418" s="13" t="s">
        <v>31</v>
      </c>
      <c r="AX418" s="13" t="s">
        <v>69</v>
      </c>
      <c r="AY418" s="202" t="s">
        <v>328</v>
      </c>
    </row>
    <row r="419" s="14" customFormat="1">
      <c r="A419" s="14"/>
      <c r="B419" s="209"/>
      <c r="C419" s="14"/>
      <c r="D419" s="195" t="s">
        <v>442</v>
      </c>
      <c r="E419" s="210" t="s">
        <v>3</v>
      </c>
      <c r="F419" s="211" t="s">
        <v>452</v>
      </c>
      <c r="G419" s="14"/>
      <c r="H419" s="212">
        <v>15.106999999999999</v>
      </c>
      <c r="I419" s="213"/>
      <c r="J419" s="14"/>
      <c r="K419" s="14"/>
      <c r="L419" s="209"/>
      <c r="M419" s="214"/>
      <c r="N419" s="215"/>
      <c r="O419" s="215"/>
      <c r="P419" s="215"/>
      <c r="Q419" s="215"/>
      <c r="R419" s="215"/>
      <c r="S419" s="215"/>
      <c r="T419" s="216"/>
      <c r="U419" s="14"/>
      <c r="V419" s="14"/>
      <c r="W419" s="14"/>
      <c r="X419" s="14"/>
      <c r="Y419" s="14"/>
      <c r="Z419" s="14"/>
      <c r="AA419" s="14"/>
      <c r="AB419" s="14"/>
      <c r="AC419" s="14"/>
      <c r="AD419" s="14"/>
      <c r="AE419" s="14"/>
      <c r="AT419" s="210" t="s">
        <v>442</v>
      </c>
      <c r="AU419" s="210" t="s">
        <v>79</v>
      </c>
      <c r="AV419" s="14" t="s">
        <v>113</v>
      </c>
      <c r="AW419" s="14" t="s">
        <v>31</v>
      </c>
      <c r="AX419" s="14" t="s">
        <v>76</v>
      </c>
      <c r="AY419" s="210" t="s">
        <v>328</v>
      </c>
    </row>
    <row r="420" s="12" customFormat="1" ht="20.88" customHeight="1">
      <c r="A420" s="12"/>
      <c r="B420" s="163"/>
      <c r="C420" s="12"/>
      <c r="D420" s="164" t="s">
        <v>68</v>
      </c>
      <c r="E420" s="174" t="s">
        <v>621</v>
      </c>
      <c r="F420" s="174" t="s">
        <v>2923</v>
      </c>
      <c r="G420" s="12"/>
      <c r="H420" s="12"/>
      <c r="I420" s="166"/>
      <c r="J420" s="175">
        <f>BK420</f>
        <v>0</v>
      </c>
      <c r="K420" s="12"/>
      <c r="L420" s="163"/>
      <c r="M420" s="168"/>
      <c r="N420" s="169"/>
      <c r="O420" s="169"/>
      <c r="P420" s="170">
        <f>P421+P452</f>
        <v>0</v>
      </c>
      <c r="Q420" s="169"/>
      <c r="R420" s="170">
        <f>R421+R452</f>
        <v>6.6712057760000008</v>
      </c>
      <c r="S420" s="169"/>
      <c r="T420" s="171">
        <f>T421+T452</f>
        <v>0</v>
      </c>
      <c r="U420" s="12"/>
      <c r="V420" s="12"/>
      <c r="W420" s="12"/>
      <c r="X420" s="12"/>
      <c r="Y420" s="12"/>
      <c r="Z420" s="12"/>
      <c r="AA420" s="12"/>
      <c r="AB420" s="12"/>
      <c r="AC420" s="12"/>
      <c r="AD420" s="12"/>
      <c r="AE420" s="12"/>
      <c r="AR420" s="164" t="s">
        <v>76</v>
      </c>
      <c r="AT420" s="172" t="s">
        <v>68</v>
      </c>
      <c r="AU420" s="172" t="s">
        <v>79</v>
      </c>
      <c r="AY420" s="164" t="s">
        <v>328</v>
      </c>
      <c r="BK420" s="173">
        <f>BK421+BK452</f>
        <v>0</v>
      </c>
    </row>
    <row r="421" s="16" customFormat="1" ht="20.88" customHeight="1">
      <c r="A421" s="16"/>
      <c r="B421" s="243"/>
      <c r="C421" s="16"/>
      <c r="D421" s="244" t="s">
        <v>68</v>
      </c>
      <c r="E421" s="244" t="s">
        <v>2924</v>
      </c>
      <c r="F421" s="244" t="s">
        <v>2925</v>
      </c>
      <c r="G421" s="16"/>
      <c r="H421" s="16"/>
      <c r="I421" s="245"/>
      <c r="J421" s="246">
        <f>BK421</f>
        <v>0</v>
      </c>
      <c r="K421" s="16"/>
      <c r="L421" s="243"/>
      <c r="M421" s="247"/>
      <c r="N421" s="248"/>
      <c r="O421" s="248"/>
      <c r="P421" s="249">
        <f>SUM(P422:P451)</f>
        <v>0</v>
      </c>
      <c r="Q421" s="248"/>
      <c r="R421" s="249">
        <f>SUM(R422:R451)</f>
        <v>3.5862557760000002</v>
      </c>
      <c r="S421" s="248"/>
      <c r="T421" s="250">
        <f>SUM(T422:T451)</f>
        <v>0</v>
      </c>
      <c r="U421" s="16"/>
      <c r="V421" s="16"/>
      <c r="W421" s="16"/>
      <c r="X421" s="16"/>
      <c r="Y421" s="16"/>
      <c r="Z421" s="16"/>
      <c r="AA421" s="16"/>
      <c r="AB421" s="16"/>
      <c r="AC421" s="16"/>
      <c r="AD421" s="16"/>
      <c r="AE421" s="16"/>
      <c r="AR421" s="244" t="s">
        <v>76</v>
      </c>
      <c r="AT421" s="251" t="s">
        <v>68</v>
      </c>
      <c r="AU421" s="251" t="s">
        <v>87</v>
      </c>
      <c r="AY421" s="244" t="s">
        <v>328</v>
      </c>
      <c r="BK421" s="252">
        <f>SUM(BK422:BK451)</f>
        <v>0</v>
      </c>
    </row>
    <row r="422" s="2" customFormat="1" ht="24.15" customHeight="1">
      <c r="A422" s="41"/>
      <c r="B422" s="176"/>
      <c r="C422" s="177" t="s">
        <v>161</v>
      </c>
      <c r="D422" s="177" t="s">
        <v>331</v>
      </c>
      <c r="E422" s="178" t="s">
        <v>2926</v>
      </c>
      <c r="F422" s="179" t="s">
        <v>2927</v>
      </c>
      <c r="G422" s="180" t="s">
        <v>585</v>
      </c>
      <c r="H422" s="181">
        <v>0.14699999999999999</v>
      </c>
      <c r="I422" s="182"/>
      <c r="J422" s="183">
        <f>ROUND(I422*H422,2)</f>
        <v>0</v>
      </c>
      <c r="K422" s="179" t="s">
        <v>335</v>
      </c>
      <c r="L422" s="42"/>
      <c r="M422" s="184" t="s">
        <v>3</v>
      </c>
      <c r="N422" s="185" t="s">
        <v>40</v>
      </c>
      <c r="O422" s="75"/>
      <c r="P422" s="186">
        <f>O422*H422</f>
        <v>0</v>
      </c>
      <c r="Q422" s="186">
        <v>1.0900000000000001</v>
      </c>
      <c r="R422" s="186">
        <f>Q422*H422</f>
        <v>0.16023000000000001</v>
      </c>
      <c r="S422" s="186">
        <v>0</v>
      </c>
      <c r="T422" s="187">
        <f>S422*H422</f>
        <v>0</v>
      </c>
      <c r="U422" s="41"/>
      <c r="V422" s="41"/>
      <c r="W422" s="41"/>
      <c r="X422" s="41"/>
      <c r="Y422" s="41"/>
      <c r="Z422" s="41"/>
      <c r="AA422" s="41"/>
      <c r="AB422" s="41"/>
      <c r="AC422" s="41"/>
      <c r="AD422" s="41"/>
      <c r="AE422" s="41"/>
      <c r="AR422" s="188" t="s">
        <v>113</v>
      </c>
      <c r="AT422" s="188" t="s">
        <v>331</v>
      </c>
      <c r="AU422" s="188" t="s">
        <v>113</v>
      </c>
      <c r="AY422" s="22" t="s">
        <v>328</v>
      </c>
      <c r="BE422" s="189">
        <f>IF(N422="základní",J422,0)</f>
        <v>0</v>
      </c>
      <c r="BF422" s="189">
        <f>IF(N422="snížená",J422,0)</f>
        <v>0</v>
      </c>
      <c r="BG422" s="189">
        <f>IF(N422="zákl. přenesená",J422,0)</f>
        <v>0</v>
      </c>
      <c r="BH422" s="189">
        <f>IF(N422="sníž. přenesená",J422,0)</f>
        <v>0</v>
      </c>
      <c r="BI422" s="189">
        <f>IF(N422="nulová",J422,0)</f>
        <v>0</v>
      </c>
      <c r="BJ422" s="22" t="s">
        <v>76</v>
      </c>
      <c r="BK422" s="189">
        <f>ROUND(I422*H422,2)</f>
        <v>0</v>
      </c>
      <c r="BL422" s="22" t="s">
        <v>113</v>
      </c>
      <c r="BM422" s="188" t="s">
        <v>2928</v>
      </c>
    </row>
    <row r="423" s="2" customFormat="1">
      <c r="A423" s="41"/>
      <c r="B423" s="42"/>
      <c r="C423" s="41"/>
      <c r="D423" s="190" t="s">
        <v>338</v>
      </c>
      <c r="E423" s="41"/>
      <c r="F423" s="191" t="s">
        <v>2929</v>
      </c>
      <c r="G423" s="41"/>
      <c r="H423" s="41"/>
      <c r="I423" s="192"/>
      <c r="J423" s="41"/>
      <c r="K423" s="41"/>
      <c r="L423" s="42"/>
      <c r="M423" s="193"/>
      <c r="N423" s="194"/>
      <c r="O423" s="75"/>
      <c r="P423" s="75"/>
      <c r="Q423" s="75"/>
      <c r="R423" s="75"/>
      <c r="S423" s="75"/>
      <c r="T423" s="76"/>
      <c r="U423" s="41"/>
      <c r="V423" s="41"/>
      <c r="W423" s="41"/>
      <c r="X423" s="41"/>
      <c r="Y423" s="41"/>
      <c r="Z423" s="41"/>
      <c r="AA423" s="41"/>
      <c r="AB423" s="41"/>
      <c r="AC423" s="41"/>
      <c r="AD423" s="41"/>
      <c r="AE423" s="41"/>
      <c r="AT423" s="22" t="s">
        <v>338</v>
      </c>
      <c r="AU423" s="22" t="s">
        <v>113</v>
      </c>
    </row>
    <row r="424" s="13" customFormat="1">
      <c r="A424" s="13"/>
      <c r="B424" s="201"/>
      <c r="C424" s="13"/>
      <c r="D424" s="195" t="s">
        <v>442</v>
      </c>
      <c r="E424" s="202" t="s">
        <v>3</v>
      </c>
      <c r="F424" s="203" t="s">
        <v>2930</v>
      </c>
      <c r="G424" s="13"/>
      <c r="H424" s="204">
        <v>0.033000000000000002</v>
      </c>
      <c r="I424" s="205"/>
      <c r="J424" s="13"/>
      <c r="K424" s="13"/>
      <c r="L424" s="201"/>
      <c r="M424" s="206"/>
      <c r="N424" s="207"/>
      <c r="O424" s="207"/>
      <c r="P424" s="207"/>
      <c r="Q424" s="207"/>
      <c r="R424" s="207"/>
      <c r="S424" s="207"/>
      <c r="T424" s="208"/>
      <c r="U424" s="13"/>
      <c r="V424" s="13"/>
      <c r="W424" s="13"/>
      <c r="X424" s="13"/>
      <c r="Y424" s="13"/>
      <c r="Z424" s="13"/>
      <c r="AA424" s="13"/>
      <c r="AB424" s="13"/>
      <c r="AC424" s="13"/>
      <c r="AD424" s="13"/>
      <c r="AE424" s="13"/>
      <c r="AT424" s="202" t="s">
        <v>442</v>
      </c>
      <c r="AU424" s="202" t="s">
        <v>113</v>
      </c>
      <c r="AV424" s="13" t="s">
        <v>79</v>
      </c>
      <c r="AW424" s="13" t="s">
        <v>31</v>
      </c>
      <c r="AX424" s="13" t="s">
        <v>69</v>
      </c>
      <c r="AY424" s="202" t="s">
        <v>328</v>
      </c>
    </row>
    <row r="425" s="13" customFormat="1">
      <c r="A425" s="13"/>
      <c r="B425" s="201"/>
      <c r="C425" s="13"/>
      <c r="D425" s="195" t="s">
        <v>442</v>
      </c>
      <c r="E425" s="202" t="s">
        <v>3</v>
      </c>
      <c r="F425" s="203" t="s">
        <v>2931</v>
      </c>
      <c r="G425" s="13"/>
      <c r="H425" s="204">
        <v>0.071999999999999995</v>
      </c>
      <c r="I425" s="205"/>
      <c r="J425" s="13"/>
      <c r="K425" s="13"/>
      <c r="L425" s="201"/>
      <c r="M425" s="206"/>
      <c r="N425" s="207"/>
      <c r="O425" s="207"/>
      <c r="P425" s="207"/>
      <c r="Q425" s="207"/>
      <c r="R425" s="207"/>
      <c r="S425" s="207"/>
      <c r="T425" s="208"/>
      <c r="U425" s="13"/>
      <c r="V425" s="13"/>
      <c r="W425" s="13"/>
      <c r="X425" s="13"/>
      <c r="Y425" s="13"/>
      <c r="Z425" s="13"/>
      <c r="AA425" s="13"/>
      <c r="AB425" s="13"/>
      <c r="AC425" s="13"/>
      <c r="AD425" s="13"/>
      <c r="AE425" s="13"/>
      <c r="AT425" s="202" t="s">
        <v>442</v>
      </c>
      <c r="AU425" s="202" t="s">
        <v>113</v>
      </c>
      <c r="AV425" s="13" t="s">
        <v>79</v>
      </c>
      <c r="AW425" s="13" t="s">
        <v>31</v>
      </c>
      <c r="AX425" s="13" t="s">
        <v>69</v>
      </c>
      <c r="AY425" s="202" t="s">
        <v>328</v>
      </c>
    </row>
    <row r="426" s="13" customFormat="1">
      <c r="A426" s="13"/>
      <c r="B426" s="201"/>
      <c r="C426" s="13"/>
      <c r="D426" s="195" t="s">
        <v>442</v>
      </c>
      <c r="E426" s="202" t="s">
        <v>3</v>
      </c>
      <c r="F426" s="203" t="s">
        <v>2932</v>
      </c>
      <c r="G426" s="13"/>
      <c r="H426" s="204">
        <v>0.042000000000000003</v>
      </c>
      <c r="I426" s="205"/>
      <c r="J426" s="13"/>
      <c r="K426" s="13"/>
      <c r="L426" s="201"/>
      <c r="M426" s="206"/>
      <c r="N426" s="207"/>
      <c r="O426" s="207"/>
      <c r="P426" s="207"/>
      <c r="Q426" s="207"/>
      <c r="R426" s="207"/>
      <c r="S426" s="207"/>
      <c r="T426" s="208"/>
      <c r="U426" s="13"/>
      <c r="V426" s="13"/>
      <c r="W426" s="13"/>
      <c r="X426" s="13"/>
      <c r="Y426" s="13"/>
      <c r="Z426" s="13"/>
      <c r="AA426" s="13"/>
      <c r="AB426" s="13"/>
      <c r="AC426" s="13"/>
      <c r="AD426" s="13"/>
      <c r="AE426" s="13"/>
      <c r="AT426" s="202" t="s">
        <v>442</v>
      </c>
      <c r="AU426" s="202" t="s">
        <v>113</v>
      </c>
      <c r="AV426" s="13" t="s">
        <v>79</v>
      </c>
      <c r="AW426" s="13" t="s">
        <v>31</v>
      </c>
      <c r="AX426" s="13" t="s">
        <v>69</v>
      </c>
      <c r="AY426" s="202" t="s">
        <v>328</v>
      </c>
    </row>
    <row r="427" s="14" customFormat="1">
      <c r="A427" s="14"/>
      <c r="B427" s="209"/>
      <c r="C427" s="14"/>
      <c r="D427" s="195" t="s">
        <v>442</v>
      </c>
      <c r="E427" s="210" t="s">
        <v>3</v>
      </c>
      <c r="F427" s="211" t="s">
        <v>452</v>
      </c>
      <c r="G427" s="14"/>
      <c r="H427" s="212">
        <v>0.14699999999999999</v>
      </c>
      <c r="I427" s="213"/>
      <c r="J427" s="14"/>
      <c r="K427" s="14"/>
      <c r="L427" s="209"/>
      <c r="M427" s="214"/>
      <c r="N427" s="215"/>
      <c r="O427" s="215"/>
      <c r="P427" s="215"/>
      <c r="Q427" s="215"/>
      <c r="R427" s="215"/>
      <c r="S427" s="215"/>
      <c r="T427" s="216"/>
      <c r="U427" s="14"/>
      <c r="V427" s="14"/>
      <c r="W427" s="14"/>
      <c r="X427" s="14"/>
      <c r="Y427" s="14"/>
      <c r="Z427" s="14"/>
      <c r="AA427" s="14"/>
      <c r="AB427" s="14"/>
      <c r="AC427" s="14"/>
      <c r="AD427" s="14"/>
      <c r="AE427" s="14"/>
      <c r="AT427" s="210" t="s">
        <v>442</v>
      </c>
      <c r="AU427" s="210" t="s">
        <v>113</v>
      </c>
      <c r="AV427" s="14" t="s">
        <v>113</v>
      </c>
      <c r="AW427" s="14" t="s">
        <v>31</v>
      </c>
      <c r="AX427" s="14" t="s">
        <v>76</v>
      </c>
      <c r="AY427" s="210" t="s">
        <v>328</v>
      </c>
    </row>
    <row r="428" s="2" customFormat="1" ht="33" customHeight="1">
      <c r="A428" s="41"/>
      <c r="B428" s="176"/>
      <c r="C428" s="177" t="s">
        <v>751</v>
      </c>
      <c r="D428" s="177" t="s">
        <v>331</v>
      </c>
      <c r="E428" s="178" t="s">
        <v>2933</v>
      </c>
      <c r="F428" s="179" t="s">
        <v>2934</v>
      </c>
      <c r="G428" s="180" t="s">
        <v>585</v>
      </c>
      <c r="H428" s="181">
        <v>0.45100000000000001</v>
      </c>
      <c r="I428" s="182"/>
      <c r="J428" s="183">
        <f>ROUND(I428*H428,2)</f>
        <v>0</v>
      </c>
      <c r="K428" s="179" t="s">
        <v>335</v>
      </c>
      <c r="L428" s="42"/>
      <c r="M428" s="184" t="s">
        <v>3</v>
      </c>
      <c r="N428" s="185" t="s">
        <v>40</v>
      </c>
      <c r="O428" s="75"/>
      <c r="P428" s="186">
        <f>O428*H428</f>
        <v>0</v>
      </c>
      <c r="Q428" s="186">
        <v>1.0900000000000001</v>
      </c>
      <c r="R428" s="186">
        <f>Q428*H428</f>
        <v>0.49159000000000003</v>
      </c>
      <c r="S428" s="186">
        <v>0</v>
      </c>
      <c r="T428" s="187">
        <f>S428*H428</f>
        <v>0</v>
      </c>
      <c r="U428" s="41"/>
      <c r="V428" s="41"/>
      <c r="W428" s="41"/>
      <c r="X428" s="41"/>
      <c r="Y428" s="41"/>
      <c r="Z428" s="41"/>
      <c r="AA428" s="41"/>
      <c r="AB428" s="41"/>
      <c r="AC428" s="41"/>
      <c r="AD428" s="41"/>
      <c r="AE428" s="41"/>
      <c r="AR428" s="188" t="s">
        <v>113</v>
      </c>
      <c r="AT428" s="188" t="s">
        <v>331</v>
      </c>
      <c r="AU428" s="188" t="s">
        <v>113</v>
      </c>
      <c r="AY428" s="22" t="s">
        <v>328</v>
      </c>
      <c r="BE428" s="189">
        <f>IF(N428="základní",J428,0)</f>
        <v>0</v>
      </c>
      <c r="BF428" s="189">
        <f>IF(N428="snížená",J428,0)</f>
        <v>0</v>
      </c>
      <c r="BG428" s="189">
        <f>IF(N428="zákl. přenesená",J428,0)</f>
        <v>0</v>
      </c>
      <c r="BH428" s="189">
        <f>IF(N428="sníž. přenesená",J428,0)</f>
        <v>0</v>
      </c>
      <c r="BI428" s="189">
        <f>IF(N428="nulová",J428,0)</f>
        <v>0</v>
      </c>
      <c r="BJ428" s="22" t="s">
        <v>76</v>
      </c>
      <c r="BK428" s="189">
        <f>ROUND(I428*H428,2)</f>
        <v>0</v>
      </c>
      <c r="BL428" s="22" t="s">
        <v>113</v>
      </c>
      <c r="BM428" s="188" t="s">
        <v>2935</v>
      </c>
    </row>
    <row r="429" s="2" customFormat="1">
      <c r="A429" s="41"/>
      <c r="B429" s="42"/>
      <c r="C429" s="41"/>
      <c r="D429" s="190" t="s">
        <v>338</v>
      </c>
      <c r="E429" s="41"/>
      <c r="F429" s="191" t="s">
        <v>2936</v>
      </c>
      <c r="G429" s="41"/>
      <c r="H429" s="41"/>
      <c r="I429" s="192"/>
      <c r="J429" s="41"/>
      <c r="K429" s="41"/>
      <c r="L429" s="42"/>
      <c r="M429" s="193"/>
      <c r="N429" s="194"/>
      <c r="O429" s="75"/>
      <c r="P429" s="75"/>
      <c r="Q429" s="75"/>
      <c r="R429" s="75"/>
      <c r="S429" s="75"/>
      <c r="T429" s="76"/>
      <c r="U429" s="41"/>
      <c r="V429" s="41"/>
      <c r="W429" s="41"/>
      <c r="X429" s="41"/>
      <c r="Y429" s="41"/>
      <c r="Z429" s="41"/>
      <c r="AA429" s="41"/>
      <c r="AB429" s="41"/>
      <c r="AC429" s="41"/>
      <c r="AD429" s="41"/>
      <c r="AE429" s="41"/>
      <c r="AT429" s="22" t="s">
        <v>338</v>
      </c>
      <c r="AU429" s="22" t="s">
        <v>113</v>
      </c>
    </row>
    <row r="430" s="13" customFormat="1">
      <c r="A430" s="13"/>
      <c r="B430" s="201"/>
      <c r="C430" s="13"/>
      <c r="D430" s="195" t="s">
        <v>442</v>
      </c>
      <c r="E430" s="202" t="s">
        <v>3</v>
      </c>
      <c r="F430" s="203" t="s">
        <v>2937</v>
      </c>
      <c r="G430" s="13"/>
      <c r="H430" s="204">
        <v>0.079000000000000001</v>
      </c>
      <c r="I430" s="205"/>
      <c r="J430" s="13"/>
      <c r="K430" s="13"/>
      <c r="L430" s="201"/>
      <c r="M430" s="206"/>
      <c r="N430" s="207"/>
      <c r="O430" s="207"/>
      <c r="P430" s="207"/>
      <c r="Q430" s="207"/>
      <c r="R430" s="207"/>
      <c r="S430" s="207"/>
      <c r="T430" s="208"/>
      <c r="U430" s="13"/>
      <c r="V430" s="13"/>
      <c r="W430" s="13"/>
      <c r="X430" s="13"/>
      <c r="Y430" s="13"/>
      <c r="Z430" s="13"/>
      <c r="AA430" s="13"/>
      <c r="AB430" s="13"/>
      <c r="AC430" s="13"/>
      <c r="AD430" s="13"/>
      <c r="AE430" s="13"/>
      <c r="AT430" s="202" t="s">
        <v>442</v>
      </c>
      <c r="AU430" s="202" t="s">
        <v>113</v>
      </c>
      <c r="AV430" s="13" t="s">
        <v>79</v>
      </c>
      <c r="AW430" s="13" t="s">
        <v>31</v>
      </c>
      <c r="AX430" s="13" t="s">
        <v>69</v>
      </c>
      <c r="AY430" s="202" t="s">
        <v>328</v>
      </c>
    </row>
    <row r="431" s="13" customFormat="1">
      <c r="A431" s="13"/>
      <c r="B431" s="201"/>
      <c r="C431" s="13"/>
      <c r="D431" s="195" t="s">
        <v>442</v>
      </c>
      <c r="E431" s="202" t="s">
        <v>3</v>
      </c>
      <c r="F431" s="203" t="s">
        <v>2938</v>
      </c>
      <c r="G431" s="13"/>
      <c r="H431" s="204">
        <v>0.048000000000000001</v>
      </c>
      <c r="I431" s="205"/>
      <c r="J431" s="13"/>
      <c r="K431" s="13"/>
      <c r="L431" s="201"/>
      <c r="M431" s="206"/>
      <c r="N431" s="207"/>
      <c r="O431" s="207"/>
      <c r="P431" s="207"/>
      <c r="Q431" s="207"/>
      <c r="R431" s="207"/>
      <c r="S431" s="207"/>
      <c r="T431" s="208"/>
      <c r="U431" s="13"/>
      <c r="V431" s="13"/>
      <c r="W431" s="13"/>
      <c r="X431" s="13"/>
      <c r="Y431" s="13"/>
      <c r="Z431" s="13"/>
      <c r="AA431" s="13"/>
      <c r="AB431" s="13"/>
      <c r="AC431" s="13"/>
      <c r="AD431" s="13"/>
      <c r="AE431" s="13"/>
      <c r="AT431" s="202" t="s">
        <v>442</v>
      </c>
      <c r="AU431" s="202" t="s">
        <v>113</v>
      </c>
      <c r="AV431" s="13" t="s">
        <v>79</v>
      </c>
      <c r="AW431" s="13" t="s">
        <v>31</v>
      </c>
      <c r="AX431" s="13" t="s">
        <v>69</v>
      </c>
      <c r="AY431" s="202" t="s">
        <v>328</v>
      </c>
    </row>
    <row r="432" s="13" customFormat="1">
      <c r="A432" s="13"/>
      <c r="B432" s="201"/>
      <c r="C432" s="13"/>
      <c r="D432" s="195" t="s">
        <v>442</v>
      </c>
      <c r="E432" s="202" t="s">
        <v>3</v>
      </c>
      <c r="F432" s="203" t="s">
        <v>2939</v>
      </c>
      <c r="G432" s="13"/>
      <c r="H432" s="204">
        <v>0.085000000000000006</v>
      </c>
      <c r="I432" s="205"/>
      <c r="J432" s="13"/>
      <c r="K432" s="13"/>
      <c r="L432" s="201"/>
      <c r="M432" s="206"/>
      <c r="N432" s="207"/>
      <c r="O432" s="207"/>
      <c r="P432" s="207"/>
      <c r="Q432" s="207"/>
      <c r="R432" s="207"/>
      <c r="S432" s="207"/>
      <c r="T432" s="208"/>
      <c r="U432" s="13"/>
      <c r="V432" s="13"/>
      <c r="W432" s="13"/>
      <c r="X432" s="13"/>
      <c r="Y432" s="13"/>
      <c r="Z432" s="13"/>
      <c r="AA432" s="13"/>
      <c r="AB432" s="13"/>
      <c r="AC432" s="13"/>
      <c r="AD432" s="13"/>
      <c r="AE432" s="13"/>
      <c r="AT432" s="202" t="s">
        <v>442</v>
      </c>
      <c r="AU432" s="202" t="s">
        <v>113</v>
      </c>
      <c r="AV432" s="13" t="s">
        <v>79</v>
      </c>
      <c r="AW432" s="13" t="s">
        <v>31</v>
      </c>
      <c r="AX432" s="13" t="s">
        <v>69</v>
      </c>
      <c r="AY432" s="202" t="s">
        <v>328</v>
      </c>
    </row>
    <row r="433" s="13" customFormat="1">
      <c r="A433" s="13"/>
      <c r="B433" s="201"/>
      <c r="C433" s="13"/>
      <c r="D433" s="195" t="s">
        <v>442</v>
      </c>
      <c r="E433" s="202" t="s">
        <v>3</v>
      </c>
      <c r="F433" s="203" t="s">
        <v>2940</v>
      </c>
      <c r="G433" s="13"/>
      <c r="H433" s="204">
        <v>0.090999999999999998</v>
      </c>
      <c r="I433" s="205"/>
      <c r="J433" s="13"/>
      <c r="K433" s="13"/>
      <c r="L433" s="201"/>
      <c r="M433" s="206"/>
      <c r="N433" s="207"/>
      <c r="O433" s="207"/>
      <c r="P433" s="207"/>
      <c r="Q433" s="207"/>
      <c r="R433" s="207"/>
      <c r="S433" s="207"/>
      <c r="T433" s="208"/>
      <c r="U433" s="13"/>
      <c r="V433" s="13"/>
      <c r="W433" s="13"/>
      <c r="X433" s="13"/>
      <c r="Y433" s="13"/>
      <c r="Z433" s="13"/>
      <c r="AA433" s="13"/>
      <c r="AB433" s="13"/>
      <c r="AC433" s="13"/>
      <c r="AD433" s="13"/>
      <c r="AE433" s="13"/>
      <c r="AT433" s="202" t="s">
        <v>442</v>
      </c>
      <c r="AU433" s="202" t="s">
        <v>113</v>
      </c>
      <c r="AV433" s="13" t="s">
        <v>79</v>
      </c>
      <c r="AW433" s="13" t="s">
        <v>31</v>
      </c>
      <c r="AX433" s="13" t="s">
        <v>69</v>
      </c>
      <c r="AY433" s="202" t="s">
        <v>328</v>
      </c>
    </row>
    <row r="434" s="13" customFormat="1">
      <c r="A434" s="13"/>
      <c r="B434" s="201"/>
      <c r="C434" s="13"/>
      <c r="D434" s="195" t="s">
        <v>442</v>
      </c>
      <c r="E434" s="202" t="s">
        <v>3</v>
      </c>
      <c r="F434" s="203" t="s">
        <v>2941</v>
      </c>
      <c r="G434" s="13"/>
      <c r="H434" s="204">
        <v>0.097000000000000003</v>
      </c>
      <c r="I434" s="205"/>
      <c r="J434" s="13"/>
      <c r="K434" s="13"/>
      <c r="L434" s="201"/>
      <c r="M434" s="206"/>
      <c r="N434" s="207"/>
      <c r="O434" s="207"/>
      <c r="P434" s="207"/>
      <c r="Q434" s="207"/>
      <c r="R434" s="207"/>
      <c r="S434" s="207"/>
      <c r="T434" s="208"/>
      <c r="U434" s="13"/>
      <c r="V434" s="13"/>
      <c r="W434" s="13"/>
      <c r="X434" s="13"/>
      <c r="Y434" s="13"/>
      <c r="Z434" s="13"/>
      <c r="AA434" s="13"/>
      <c r="AB434" s="13"/>
      <c r="AC434" s="13"/>
      <c r="AD434" s="13"/>
      <c r="AE434" s="13"/>
      <c r="AT434" s="202" t="s">
        <v>442</v>
      </c>
      <c r="AU434" s="202" t="s">
        <v>113</v>
      </c>
      <c r="AV434" s="13" t="s">
        <v>79</v>
      </c>
      <c r="AW434" s="13" t="s">
        <v>31</v>
      </c>
      <c r="AX434" s="13" t="s">
        <v>69</v>
      </c>
      <c r="AY434" s="202" t="s">
        <v>328</v>
      </c>
    </row>
    <row r="435" s="13" customFormat="1">
      <c r="A435" s="13"/>
      <c r="B435" s="201"/>
      <c r="C435" s="13"/>
      <c r="D435" s="195" t="s">
        <v>442</v>
      </c>
      <c r="E435" s="202" t="s">
        <v>3</v>
      </c>
      <c r="F435" s="203" t="s">
        <v>2942</v>
      </c>
      <c r="G435" s="13"/>
      <c r="H435" s="204">
        <v>0.050999999999999997</v>
      </c>
      <c r="I435" s="205"/>
      <c r="J435" s="13"/>
      <c r="K435" s="13"/>
      <c r="L435" s="201"/>
      <c r="M435" s="206"/>
      <c r="N435" s="207"/>
      <c r="O435" s="207"/>
      <c r="P435" s="207"/>
      <c r="Q435" s="207"/>
      <c r="R435" s="207"/>
      <c r="S435" s="207"/>
      <c r="T435" s="208"/>
      <c r="U435" s="13"/>
      <c r="V435" s="13"/>
      <c r="W435" s="13"/>
      <c r="X435" s="13"/>
      <c r="Y435" s="13"/>
      <c r="Z435" s="13"/>
      <c r="AA435" s="13"/>
      <c r="AB435" s="13"/>
      <c r="AC435" s="13"/>
      <c r="AD435" s="13"/>
      <c r="AE435" s="13"/>
      <c r="AT435" s="202" t="s">
        <v>442</v>
      </c>
      <c r="AU435" s="202" t="s">
        <v>113</v>
      </c>
      <c r="AV435" s="13" t="s">
        <v>79</v>
      </c>
      <c r="AW435" s="13" t="s">
        <v>31</v>
      </c>
      <c r="AX435" s="13" t="s">
        <v>69</v>
      </c>
      <c r="AY435" s="202" t="s">
        <v>328</v>
      </c>
    </row>
    <row r="436" s="14" customFormat="1">
      <c r="A436" s="14"/>
      <c r="B436" s="209"/>
      <c r="C436" s="14"/>
      <c r="D436" s="195" t="s">
        <v>442</v>
      </c>
      <c r="E436" s="210" t="s">
        <v>3</v>
      </c>
      <c r="F436" s="211" t="s">
        <v>452</v>
      </c>
      <c r="G436" s="14"/>
      <c r="H436" s="212">
        <v>0.45100000000000001</v>
      </c>
      <c r="I436" s="213"/>
      <c r="J436" s="14"/>
      <c r="K436" s="14"/>
      <c r="L436" s="209"/>
      <c r="M436" s="214"/>
      <c r="N436" s="215"/>
      <c r="O436" s="215"/>
      <c r="P436" s="215"/>
      <c r="Q436" s="215"/>
      <c r="R436" s="215"/>
      <c r="S436" s="215"/>
      <c r="T436" s="216"/>
      <c r="U436" s="14"/>
      <c r="V436" s="14"/>
      <c r="W436" s="14"/>
      <c r="X436" s="14"/>
      <c r="Y436" s="14"/>
      <c r="Z436" s="14"/>
      <c r="AA436" s="14"/>
      <c r="AB436" s="14"/>
      <c r="AC436" s="14"/>
      <c r="AD436" s="14"/>
      <c r="AE436" s="14"/>
      <c r="AT436" s="210" t="s">
        <v>442</v>
      </c>
      <c r="AU436" s="210" t="s">
        <v>113</v>
      </c>
      <c r="AV436" s="14" t="s">
        <v>113</v>
      </c>
      <c r="AW436" s="14" t="s">
        <v>31</v>
      </c>
      <c r="AX436" s="14" t="s">
        <v>76</v>
      </c>
      <c r="AY436" s="210" t="s">
        <v>328</v>
      </c>
    </row>
    <row r="437" s="2" customFormat="1" ht="37.8" customHeight="1">
      <c r="A437" s="41"/>
      <c r="B437" s="176"/>
      <c r="C437" s="177" t="s">
        <v>756</v>
      </c>
      <c r="D437" s="177" t="s">
        <v>331</v>
      </c>
      <c r="E437" s="178" t="s">
        <v>2943</v>
      </c>
      <c r="F437" s="179" t="s">
        <v>2944</v>
      </c>
      <c r="G437" s="180" t="s">
        <v>439</v>
      </c>
      <c r="H437" s="181">
        <v>5.5640000000000001</v>
      </c>
      <c r="I437" s="182"/>
      <c r="J437" s="183">
        <f>ROUND(I437*H437,2)</f>
        <v>0</v>
      </c>
      <c r="K437" s="179" t="s">
        <v>335</v>
      </c>
      <c r="L437" s="42"/>
      <c r="M437" s="184" t="s">
        <v>3</v>
      </c>
      <c r="N437" s="185" t="s">
        <v>40</v>
      </c>
      <c r="O437" s="75"/>
      <c r="P437" s="186">
        <f>O437*H437</f>
        <v>0</v>
      </c>
      <c r="Q437" s="186">
        <v>0.17818400000000001</v>
      </c>
      <c r="R437" s="186">
        <f>Q437*H437</f>
        <v>0.99141577600000008</v>
      </c>
      <c r="S437" s="186">
        <v>0</v>
      </c>
      <c r="T437" s="187">
        <f>S437*H437</f>
        <v>0</v>
      </c>
      <c r="U437" s="41"/>
      <c r="V437" s="41"/>
      <c r="W437" s="41"/>
      <c r="X437" s="41"/>
      <c r="Y437" s="41"/>
      <c r="Z437" s="41"/>
      <c r="AA437" s="41"/>
      <c r="AB437" s="41"/>
      <c r="AC437" s="41"/>
      <c r="AD437" s="41"/>
      <c r="AE437" s="41"/>
      <c r="AR437" s="188" t="s">
        <v>113</v>
      </c>
      <c r="AT437" s="188" t="s">
        <v>331</v>
      </c>
      <c r="AU437" s="188" t="s">
        <v>113</v>
      </c>
      <c r="AY437" s="22" t="s">
        <v>328</v>
      </c>
      <c r="BE437" s="189">
        <f>IF(N437="základní",J437,0)</f>
        <v>0</v>
      </c>
      <c r="BF437" s="189">
        <f>IF(N437="snížená",J437,0)</f>
        <v>0</v>
      </c>
      <c r="BG437" s="189">
        <f>IF(N437="zákl. přenesená",J437,0)</f>
        <v>0</v>
      </c>
      <c r="BH437" s="189">
        <f>IF(N437="sníž. přenesená",J437,0)</f>
        <v>0</v>
      </c>
      <c r="BI437" s="189">
        <f>IF(N437="nulová",J437,0)</f>
        <v>0</v>
      </c>
      <c r="BJ437" s="22" t="s">
        <v>76</v>
      </c>
      <c r="BK437" s="189">
        <f>ROUND(I437*H437,2)</f>
        <v>0</v>
      </c>
      <c r="BL437" s="22" t="s">
        <v>113</v>
      </c>
      <c r="BM437" s="188" t="s">
        <v>2945</v>
      </c>
    </row>
    <row r="438" s="2" customFormat="1">
      <c r="A438" s="41"/>
      <c r="B438" s="42"/>
      <c r="C438" s="41"/>
      <c r="D438" s="190" t="s">
        <v>338</v>
      </c>
      <c r="E438" s="41"/>
      <c r="F438" s="191" t="s">
        <v>2946</v>
      </c>
      <c r="G438" s="41"/>
      <c r="H438" s="41"/>
      <c r="I438" s="192"/>
      <c r="J438" s="41"/>
      <c r="K438" s="41"/>
      <c r="L438" s="42"/>
      <c r="M438" s="193"/>
      <c r="N438" s="194"/>
      <c r="O438" s="75"/>
      <c r="P438" s="75"/>
      <c r="Q438" s="75"/>
      <c r="R438" s="75"/>
      <c r="S438" s="75"/>
      <c r="T438" s="76"/>
      <c r="U438" s="41"/>
      <c r="V438" s="41"/>
      <c r="W438" s="41"/>
      <c r="X438" s="41"/>
      <c r="Y438" s="41"/>
      <c r="Z438" s="41"/>
      <c r="AA438" s="41"/>
      <c r="AB438" s="41"/>
      <c r="AC438" s="41"/>
      <c r="AD438" s="41"/>
      <c r="AE438" s="41"/>
      <c r="AT438" s="22" t="s">
        <v>338</v>
      </c>
      <c r="AU438" s="22" t="s">
        <v>113</v>
      </c>
    </row>
    <row r="439" s="15" customFormat="1">
      <c r="A439" s="15"/>
      <c r="B439" s="217"/>
      <c r="C439" s="15"/>
      <c r="D439" s="195" t="s">
        <v>442</v>
      </c>
      <c r="E439" s="218" t="s">
        <v>3</v>
      </c>
      <c r="F439" s="219" t="s">
        <v>2063</v>
      </c>
      <c r="G439" s="15"/>
      <c r="H439" s="218" t="s">
        <v>3</v>
      </c>
      <c r="I439" s="220"/>
      <c r="J439" s="15"/>
      <c r="K439" s="15"/>
      <c r="L439" s="217"/>
      <c r="M439" s="221"/>
      <c r="N439" s="222"/>
      <c r="O439" s="222"/>
      <c r="P439" s="222"/>
      <c r="Q439" s="222"/>
      <c r="R439" s="222"/>
      <c r="S439" s="222"/>
      <c r="T439" s="223"/>
      <c r="U439" s="15"/>
      <c r="V439" s="15"/>
      <c r="W439" s="15"/>
      <c r="X439" s="15"/>
      <c r="Y439" s="15"/>
      <c r="Z439" s="15"/>
      <c r="AA439" s="15"/>
      <c r="AB439" s="15"/>
      <c r="AC439" s="15"/>
      <c r="AD439" s="15"/>
      <c r="AE439" s="15"/>
      <c r="AT439" s="218" t="s">
        <v>442</v>
      </c>
      <c r="AU439" s="218" t="s">
        <v>113</v>
      </c>
      <c r="AV439" s="15" t="s">
        <v>76</v>
      </c>
      <c r="AW439" s="15" t="s">
        <v>31</v>
      </c>
      <c r="AX439" s="15" t="s">
        <v>69</v>
      </c>
      <c r="AY439" s="218" t="s">
        <v>328</v>
      </c>
    </row>
    <row r="440" s="13" customFormat="1">
      <c r="A440" s="13"/>
      <c r="B440" s="201"/>
      <c r="C440" s="13"/>
      <c r="D440" s="195" t="s">
        <v>442</v>
      </c>
      <c r="E440" s="202" t="s">
        <v>3</v>
      </c>
      <c r="F440" s="203" t="s">
        <v>2947</v>
      </c>
      <c r="G440" s="13"/>
      <c r="H440" s="204">
        <v>0.33600000000000002</v>
      </c>
      <c r="I440" s="205"/>
      <c r="J440" s="13"/>
      <c r="K440" s="13"/>
      <c r="L440" s="201"/>
      <c r="M440" s="206"/>
      <c r="N440" s="207"/>
      <c r="O440" s="207"/>
      <c r="P440" s="207"/>
      <c r="Q440" s="207"/>
      <c r="R440" s="207"/>
      <c r="S440" s="207"/>
      <c r="T440" s="208"/>
      <c r="U440" s="13"/>
      <c r="V440" s="13"/>
      <c r="W440" s="13"/>
      <c r="X440" s="13"/>
      <c r="Y440" s="13"/>
      <c r="Z440" s="13"/>
      <c r="AA440" s="13"/>
      <c r="AB440" s="13"/>
      <c r="AC440" s="13"/>
      <c r="AD440" s="13"/>
      <c r="AE440" s="13"/>
      <c r="AT440" s="202" t="s">
        <v>442</v>
      </c>
      <c r="AU440" s="202" t="s">
        <v>113</v>
      </c>
      <c r="AV440" s="13" t="s">
        <v>79</v>
      </c>
      <c r="AW440" s="13" t="s">
        <v>31</v>
      </c>
      <c r="AX440" s="13" t="s">
        <v>69</v>
      </c>
      <c r="AY440" s="202" t="s">
        <v>328</v>
      </c>
    </row>
    <row r="441" s="13" customFormat="1">
      <c r="A441" s="13"/>
      <c r="B441" s="201"/>
      <c r="C441" s="13"/>
      <c r="D441" s="195" t="s">
        <v>442</v>
      </c>
      <c r="E441" s="202" t="s">
        <v>3</v>
      </c>
      <c r="F441" s="203" t="s">
        <v>2948</v>
      </c>
      <c r="G441" s="13"/>
      <c r="H441" s="204">
        <v>0.372</v>
      </c>
      <c r="I441" s="205"/>
      <c r="J441" s="13"/>
      <c r="K441" s="13"/>
      <c r="L441" s="201"/>
      <c r="M441" s="206"/>
      <c r="N441" s="207"/>
      <c r="O441" s="207"/>
      <c r="P441" s="207"/>
      <c r="Q441" s="207"/>
      <c r="R441" s="207"/>
      <c r="S441" s="207"/>
      <c r="T441" s="208"/>
      <c r="U441" s="13"/>
      <c r="V441" s="13"/>
      <c r="W441" s="13"/>
      <c r="X441" s="13"/>
      <c r="Y441" s="13"/>
      <c r="Z441" s="13"/>
      <c r="AA441" s="13"/>
      <c r="AB441" s="13"/>
      <c r="AC441" s="13"/>
      <c r="AD441" s="13"/>
      <c r="AE441" s="13"/>
      <c r="AT441" s="202" t="s">
        <v>442</v>
      </c>
      <c r="AU441" s="202" t="s">
        <v>113</v>
      </c>
      <c r="AV441" s="13" t="s">
        <v>79</v>
      </c>
      <c r="AW441" s="13" t="s">
        <v>31</v>
      </c>
      <c r="AX441" s="13" t="s">
        <v>69</v>
      </c>
      <c r="AY441" s="202" t="s">
        <v>328</v>
      </c>
    </row>
    <row r="442" s="13" customFormat="1">
      <c r="A442" s="13"/>
      <c r="B442" s="201"/>
      <c r="C442" s="13"/>
      <c r="D442" s="195" t="s">
        <v>442</v>
      </c>
      <c r="E442" s="202" t="s">
        <v>3</v>
      </c>
      <c r="F442" s="203" t="s">
        <v>2949</v>
      </c>
      <c r="G442" s="13"/>
      <c r="H442" s="204">
        <v>0.44800000000000001</v>
      </c>
      <c r="I442" s="205"/>
      <c r="J442" s="13"/>
      <c r="K442" s="13"/>
      <c r="L442" s="201"/>
      <c r="M442" s="206"/>
      <c r="N442" s="207"/>
      <c r="O442" s="207"/>
      <c r="P442" s="207"/>
      <c r="Q442" s="207"/>
      <c r="R442" s="207"/>
      <c r="S442" s="207"/>
      <c r="T442" s="208"/>
      <c r="U442" s="13"/>
      <c r="V442" s="13"/>
      <c r="W442" s="13"/>
      <c r="X442" s="13"/>
      <c r="Y442" s="13"/>
      <c r="Z442" s="13"/>
      <c r="AA442" s="13"/>
      <c r="AB442" s="13"/>
      <c r="AC442" s="13"/>
      <c r="AD442" s="13"/>
      <c r="AE442" s="13"/>
      <c r="AT442" s="202" t="s">
        <v>442</v>
      </c>
      <c r="AU442" s="202" t="s">
        <v>113</v>
      </c>
      <c r="AV442" s="13" t="s">
        <v>79</v>
      </c>
      <c r="AW442" s="13" t="s">
        <v>31</v>
      </c>
      <c r="AX442" s="13" t="s">
        <v>69</v>
      </c>
      <c r="AY442" s="202" t="s">
        <v>328</v>
      </c>
    </row>
    <row r="443" s="13" customFormat="1">
      <c r="A443" s="13"/>
      <c r="B443" s="201"/>
      <c r="C443" s="13"/>
      <c r="D443" s="195" t="s">
        <v>442</v>
      </c>
      <c r="E443" s="202" t="s">
        <v>3</v>
      </c>
      <c r="F443" s="203" t="s">
        <v>2950</v>
      </c>
      <c r="G443" s="13"/>
      <c r="H443" s="204">
        <v>1.1399999999999999</v>
      </c>
      <c r="I443" s="205"/>
      <c r="J443" s="13"/>
      <c r="K443" s="13"/>
      <c r="L443" s="201"/>
      <c r="M443" s="206"/>
      <c r="N443" s="207"/>
      <c r="O443" s="207"/>
      <c r="P443" s="207"/>
      <c r="Q443" s="207"/>
      <c r="R443" s="207"/>
      <c r="S443" s="207"/>
      <c r="T443" s="208"/>
      <c r="U443" s="13"/>
      <c r="V443" s="13"/>
      <c r="W443" s="13"/>
      <c r="X443" s="13"/>
      <c r="Y443" s="13"/>
      <c r="Z443" s="13"/>
      <c r="AA443" s="13"/>
      <c r="AB443" s="13"/>
      <c r="AC443" s="13"/>
      <c r="AD443" s="13"/>
      <c r="AE443" s="13"/>
      <c r="AT443" s="202" t="s">
        <v>442</v>
      </c>
      <c r="AU443" s="202" t="s">
        <v>113</v>
      </c>
      <c r="AV443" s="13" t="s">
        <v>79</v>
      </c>
      <c r="AW443" s="13" t="s">
        <v>31</v>
      </c>
      <c r="AX443" s="13" t="s">
        <v>69</v>
      </c>
      <c r="AY443" s="202" t="s">
        <v>328</v>
      </c>
    </row>
    <row r="444" s="13" customFormat="1">
      <c r="A444" s="13"/>
      <c r="B444" s="201"/>
      <c r="C444" s="13"/>
      <c r="D444" s="195" t="s">
        <v>442</v>
      </c>
      <c r="E444" s="202" t="s">
        <v>3</v>
      </c>
      <c r="F444" s="203" t="s">
        <v>2951</v>
      </c>
      <c r="G444" s="13"/>
      <c r="H444" s="204">
        <v>0.27200000000000002</v>
      </c>
      <c r="I444" s="205"/>
      <c r="J444" s="13"/>
      <c r="K444" s="13"/>
      <c r="L444" s="201"/>
      <c r="M444" s="206"/>
      <c r="N444" s="207"/>
      <c r="O444" s="207"/>
      <c r="P444" s="207"/>
      <c r="Q444" s="207"/>
      <c r="R444" s="207"/>
      <c r="S444" s="207"/>
      <c r="T444" s="208"/>
      <c r="U444" s="13"/>
      <c r="V444" s="13"/>
      <c r="W444" s="13"/>
      <c r="X444" s="13"/>
      <c r="Y444" s="13"/>
      <c r="Z444" s="13"/>
      <c r="AA444" s="13"/>
      <c r="AB444" s="13"/>
      <c r="AC444" s="13"/>
      <c r="AD444" s="13"/>
      <c r="AE444" s="13"/>
      <c r="AT444" s="202" t="s">
        <v>442</v>
      </c>
      <c r="AU444" s="202" t="s">
        <v>113</v>
      </c>
      <c r="AV444" s="13" t="s">
        <v>79</v>
      </c>
      <c r="AW444" s="13" t="s">
        <v>31</v>
      </c>
      <c r="AX444" s="13" t="s">
        <v>69</v>
      </c>
      <c r="AY444" s="202" t="s">
        <v>328</v>
      </c>
    </row>
    <row r="445" s="15" customFormat="1">
      <c r="A445" s="15"/>
      <c r="B445" s="217"/>
      <c r="C445" s="15"/>
      <c r="D445" s="195" t="s">
        <v>442</v>
      </c>
      <c r="E445" s="218" t="s">
        <v>3</v>
      </c>
      <c r="F445" s="219" t="s">
        <v>2211</v>
      </c>
      <c r="G445" s="15"/>
      <c r="H445" s="218" t="s">
        <v>3</v>
      </c>
      <c r="I445" s="220"/>
      <c r="J445" s="15"/>
      <c r="K445" s="15"/>
      <c r="L445" s="217"/>
      <c r="M445" s="221"/>
      <c r="N445" s="222"/>
      <c r="O445" s="222"/>
      <c r="P445" s="222"/>
      <c r="Q445" s="222"/>
      <c r="R445" s="222"/>
      <c r="S445" s="222"/>
      <c r="T445" s="223"/>
      <c r="U445" s="15"/>
      <c r="V445" s="15"/>
      <c r="W445" s="15"/>
      <c r="X445" s="15"/>
      <c r="Y445" s="15"/>
      <c r="Z445" s="15"/>
      <c r="AA445" s="15"/>
      <c r="AB445" s="15"/>
      <c r="AC445" s="15"/>
      <c r="AD445" s="15"/>
      <c r="AE445" s="15"/>
      <c r="AT445" s="218" t="s">
        <v>442</v>
      </c>
      <c r="AU445" s="218" t="s">
        <v>113</v>
      </c>
      <c r="AV445" s="15" t="s">
        <v>76</v>
      </c>
      <c r="AW445" s="15" t="s">
        <v>31</v>
      </c>
      <c r="AX445" s="15" t="s">
        <v>69</v>
      </c>
      <c r="AY445" s="218" t="s">
        <v>328</v>
      </c>
    </row>
    <row r="446" s="13" customFormat="1">
      <c r="A446" s="13"/>
      <c r="B446" s="201"/>
      <c r="C446" s="13"/>
      <c r="D446" s="195" t="s">
        <v>442</v>
      </c>
      <c r="E446" s="202" t="s">
        <v>3</v>
      </c>
      <c r="F446" s="203" t="s">
        <v>2952</v>
      </c>
      <c r="G446" s="13"/>
      <c r="H446" s="204">
        <v>2.996</v>
      </c>
      <c r="I446" s="205"/>
      <c r="J446" s="13"/>
      <c r="K446" s="13"/>
      <c r="L446" s="201"/>
      <c r="M446" s="206"/>
      <c r="N446" s="207"/>
      <c r="O446" s="207"/>
      <c r="P446" s="207"/>
      <c r="Q446" s="207"/>
      <c r="R446" s="207"/>
      <c r="S446" s="207"/>
      <c r="T446" s="208"/>
      <c r="U446" s="13"/>
      <c r="V446" s="13"/>
      <c r="W446" s="13"/>
      <c r="X446" s="13"/>
      <c r="Y446" s="13"/>
      <c r="Z446" s="13"/>
      <c r="AA446" s="13"/>
      <c r="AB446" s="13"/>
      <c r="AC446" s="13"/>
      <c r="AD446" s="13"/>
      <c r="AE446" s="13"/>
      <c r="AT446" s="202" t="s">
        <v>442</v>
      </c>
      <c r="AU446" s="202" t="s">
        <v>113</v>
      </c>
      <c r="AV446" s="13" t="s">
        <v>79</v>
      </c>
      <c r="AW446" s="13" t="s">
        <v>31</v>
      </c>
      <c r="AX446" s="13" t="s">
        <v>69</v>
      </c>
      <c r="AY446" s="202" t="s">
        <v>328</v>
      </c>
    </row>
    <row r="447" s="14" customFormat="1">
      <c r="A447" s="14"/>
      <c r="B447" s="209"/>
      <c r="C447" s="14"/>
      <c r="D447" s="195" t="s">
        <v>442</v>
      </c>
      <c r="E447" s="210" t="s">
        <v>3</v>
      </c>
      <c r="F447" s="211" t="s">
        <v>452</v>
      </c>
      <c r="G447" s="14"/>
      <c r="H447" s="212">
        <v>5.5640000000000001</v>
      </c>
      <c r="I447" s="213"/>
      <c r="J447" s="14"/>
      <c r="K447" s="14"/>
      <c r="L447" s="209"/>
      <c r="M447" s="214"/>
      <c r="N447" s="215"/>
      <c r="O447" s="215"/>
      <c r="P447" s="215"/>
      <c r="Q447" s="215"/>
      <c r="R447" s="215"/>
      <c r="S447" s="215"/>
      <c r="T447" s="216"/>
      <c r="U447" s="14"/>
      <c r="V447" s="14"/>
      <c r="W447" s="14"/>
      <c r="X447" s="14"/>
      <c r="Y447" s="14"/>
      <c r="Z447" s="14"/>
      <c r="AA447" s="14"/>
      <c r="AB447" s="14"/>
      <c r="AC447" s="14"/>
      <c r="AD447" s="14"/>
      <c r="AE447" s="14"/>
      <c r="AT447" s="210" t="s">
        <v>442</v>
      </c>
      <c r="AU447" s="210" t="s">
        <v>113</v>
      </c>
      <c r="AV447" s="14" t="s">
        <v>113</v>
      </c>
      <c r="AW447" s="14" t="s">
        <v>31</v>
      </c>
      <c r="AX447" s="14" t="s">
        <v>76</v>
      </c>
      <c r="AY447" s="210" t="s">
        <v>328</v>
      </c>
    </row>
    <row r="448" s="2" customFormat="1" ht="24.15" customHeight="1">
      <c r="A448" s="41"/>
      <c r="B448" s="176"/>
      <c r="C448" s="177" t="s">
        <v>761</v>
      </c>
      <c r="D448" s="177" t="s">
        <v>331</v>
      </c>
      <c r="E448" s="178" t="s">
        <v>2953</v>
      </c>
      <c r="F448" s="179" t="s">
        <v>2954</v>
      </c>
      <c r="G448" s="180" t="s">
        <v>491</v>
      </c>
      <c r="H448" s="181">
        <v>1</v>
      </c>
      <c r="I448" s="182"/>
      <c r="J448" s="183">
        <f>ROUND(I448*H448,2)</f>
        <v>0</v>
      </c>
      <c r="K448" s="179" t="s">
        <v>335</v>
      </c>
      <c r="L448" s="42"/>
      <c r="M448" s="184" t="s">
        <v>3</v>
      </c>
      <c r="N448" s="185" t="s">
        <v>40</v>
      </c>
      <c r="O448" s="75"/>
      <c r="P448" s="186">
        <f>O448*H448</f>
        <v>0</v>
      </c>
      <c r="Q448" s="186">
        <v>1.94302</v>
      </c>
      <c r="R448" s="186">
        <f>Q448*H448</f>
        <v>1.94302</v>
      </c>
      <c r="S448" s="186">
        <v>0</v>
      </c>
      <c r="T448" s="187">
        <f>S448*H448</f>
        <v>0</v>
      </c>
      <c r="U448" s="41"/>
      <c r="V448" s="41"/>
      <c r="W448" s="41"/>
      <c r="X448" s="41"/>
      <c r="Y448" s="41"/>
      <c r="Z448" s="41"/>
      <c r="AA448" s="41"/>
      <c r="AB448" s="41"/>
      <c r="AC448" s="41"/>
      <c r="AD448" s="41"/>
      <c r="AE448" s="41"/>
      <c r="AR448" s="188" t="s">
        <v>113</v>
      </c>
      <c r="AT448" s="188" t="s">
        <v>331</v>
      </c>
      <c r="AU448" s="188" t="s">
        <v>113</v>
      </c>
      <c r="AY448" s="22" t="s">
        <v>328</v>
      </c>
      <c r="BE448" s="189">
        <f>IF(N448="základní",J448,0)</f>
        <v>0</v>
      </c>
      <c r="BF448" s="189">
        <f>IF(N448="snížená",J448,0)</f>
        <v>0</v>
      </c>
      <c r="BG448" s="189">
        <f>IF(N448="zákl. přenesená",J448,0)</f>
        <v>0</v>
      </c>
      <c r="BH448" s="189">
        <f>IF(N448="sníž. přenesená",J448,0)</f>
        <v>0</v>
      </c>
      <c r="BI448" s="189">
        <f>IF(N448="nulová",J448,0)</f>
        <v>0</v>
      </c>
      <c r="BJ448" s="22" t="s">
        <v>76</v>
      </c>
      <c r="BK448" s="189">
        <f>ROUND(I448*H448,2)</f>
        <v>0</v>
      </c>
      <c r="BL448" s="22" t="s">
        <v>113</v>
      </c>
      <c r="BM448" s="188" t="s">
        <v>2955</v>
      </c>
    </row>
    <row r="449" s="2" customFormat="1">
      <c r="A449" s="41"/>
      <c r="B449" s="42"/>
      <c r="C449" s="41"/>
      <c r="D449" s="190" t="s">
        <v>338</v>
      </c>
      <c r="E449" s="41"/>
      <c r="F449" s="191" t="s">
        <v>2956</v>
      </c>
      <c r="G449" s="41"/>
      <c r="H449" s="41"/>
      <c r="I449" s="192"/>
      <c r="J449" s="41"/>
      <c r="K449" s="41"/>
      <c r="L449" s="42"/>
      <c r="M449" s="193"/>
      <c r="N449" s="194"/>
      <c r="O449" s="75"/>
      <c r="P449" s="75"/>
      <c r="Q449" s="75"/>
      <c r="R449" s="75"/>
      <c r="S449" s="75"/>
      <c r="T449" s="76"/>
      <c r="U449" s="41"/>
      <c r="V449" s="41"/>
      <c r="W449" s="41"/>
      <c r="X449" s="41"/>
      <c r="Y449" s="41"/>
      <c r="Z449" s="41"/>
      <c r="AA449" s="41"/>
      <c r="AB449" s="41"/>
      <c r="AC449" s="41"/>
      <c r="AD449" s="41"/>
      <c r="AE449" s="41"/>
      <c r="AT449" s="22" t="s">
        <v>338</v>
      </c>
      <c r="AU449" s="22" t="s">
        <v>113</v>
      </c>
    </row>
    <row r="450" s="13" customFormat="1">
      <c r="A450" s="13"/>
      <c r="B450" s="201"/>
      <c r="C450" s="13"/>
      <c r="D450" s="195" t="s">
        <v>442</v>
      </c>
      <c r="E450" s="202" t="s">
        <v>3</v>
      </c>
      <c r="F450" s="203" t="s">
        <v>2957</v>
      </c>
      <c r="G450" s="13"/>
      <c r="H450" s="204">
        <v>1</v>
      </c>
      <c r="I450" s="205"/>
      <c r="J450" s="13"/>
      <c r="K450" s="13"/>
      <c r="L450" s="201"/>
      <c r="M450" s="206"/>
      <c r="N450" s="207"/>
      <c r="O450" s="207"/>
      <c r="P450" s="207"/>
      <c r="Q450" s="207"/>
      <c r="R450" s="207"/>
      <c r="S450" s="207"/>
      <c r="T450" s="208"/>
      <c r="U450" s="13"/>
      <c r="V450" s="13"/>
      <c r="W450" s="13"/>
      <c r="X450" s="13"/>
      <c r="Y450" s="13"/>
      <c r="Z450" s="13"/>
      <c r="AA450" s="13"/>
      <c r="AB450" s="13"/>
      <c r="AC450" s="13"/>
      <c r="AD450" s="13"/>
      <c r="AE450" s="13"/>
      <c r="AT450" s="202" t="s">
        <v>442</v>
      </c>
      <c r="AU450" s="202" t="s">
        <v>113</v>
      </c>
      <c r="AV450" s="13" t="s">
        <v>79</v>
      </c>
      <c r="AW450" s="13" t="s">
        <v>31</v>
      </c>
      <c r="AX450" s="13" t="s">
        <v>76</v>
      </c>
      <c r="AY450" s="202" t="s">
        <v>328</v>
      </c>
    </row>
    <row r="451" s="2" customFormat="1" ht="24.15" customHeight="1">
      <c r="A451" s="41"/>
      <c r="B451" s="176"/>
      <c r="C451" s="177" t="s">
        <v>765</v>
      </c>
      <c r="D451" s="177" t="s">
        <v>331</v>
      </c>
      <c r="E451" s="178" t="s">
        <v>2958</v>
      </c>
      <c r="F451" s="179" t="s">
        <v>2959</v>
      </c>
      <c r="G451" s="180" t="s">
        <v>356</v>
      </c>
      <c r="H451" s="181">
        <v>1</v>
      </c>
      <c r="I451" s="182"/>
      <c r="J451" s="183">
        <f>ROUND(I451*H451,2)</f>
        <v>0</v>
      </c>
      <c r="K451" s="179" t="s">
        <v>2902</v>
      </c>
      <c r="L451" s="42"/>
      <c r="M451" s="184" t="s">
        <v>3</v>
      </c>
      <c r="N451" s="185" t="s">
        <v>40</v>
      </c>
      <c r="O451" s="75"/>
      <c r="P451" s="186">
        <f>O451*H451</f>
        <v>0</v>
      </c>
      <c r="Q451" s="186">
        <v>0</v>
      </c>
      <c r="R451" s="186">
        <f>Q451*H451</f>
        <v>0</v>
      </c>
      <c r="S451" s="186">
        <v>0</v>
      </c>
      <c r="T451" s="187">
        <f>S451*H451</f>
        <v>0</v>
      </c>
      <c r="U451" s="41"/>
      <c r="V451" s="41"/>
      <c r="W451" s="41"/>
      <c r="X451" s="41"/>
      <c r="Y451" s="41"/>
      <c r="Z451" s="41"/>
      <c r="AA451" s="41"/>
      <c r="AB451" s="41"/>
      <c r="AC451" s="41"/>
      <c r="AD451" s="41"/>
      <c r="AE451" s="41"/>
      <c r="AR451" s="188" t="s">
        <v>113</v>
      </c>
      <c r="AT451" s="188" t="s">
        <v>331</v>
      </c>
      <c r="AU451" s="188" t="s">
        <v>113</v>
      </c>
      <c r="AY451" s="22" t="s">
        <v>328</v>
      </c>
      <c r="BE451" s="189">
        <f>IF(N451="základní",J451,0)</f>
        <v>0</v>
      </c>
      <c r="BF451" s="189">
        <f>IF(N451="snížená",J451,0)</f>
        <v>0</v>
      </c>
      <c r="BG451" s="189">
        <f>IF(N451="zákl. přenesená",J451,0)</f>
        <v>0</v>
      </c>
      <c r="BH451" s="189">
        <f>IF(N451="sníž. přenesená",J451,0)</f>
        <v>0</v>
      </c>
      <c r="BI451" s="189">
        <f>IF(N451="nulová",J451,0)</f>
        <v>0</v>
      </c>
      <c r="BJ451" s="22" t="s">
        <v>76</v>
      </c>
      <c r="BK451" s="189">
        <f>ROUND(I451*H451,2)</f>
        <v>0</v>
      </c>
      <c r="BL451" s="22" t="s">
        <v>113</v>
      </c>
      <c r="BM451" s="188" t="s">
        <v>2960</v>
      </c>
    </row>
    <row r="452" s="16" customFormat="1" ht="20.88" customHeight="1">
      <c r="A452" s="16"/>
      <c r="B452" s="243"/>
      <c r="C452" s="16"/>
      <c r="D452" s="244" t="s">
        <v>68</v>
      </c>
      <c r="E452" s="244" t="s">
        <v>2961</v>
      </c>
      <c r="F452" s="244" t="s">
        <v>2962</v>
      </c>
      <c r="G452" s="16"/>
      <c r="H452" s="16"/>
      <c r="I452" s="245"/>
      <c r="J452" s="246">
        <f>BK452</f>
        <v>0</v>
      </c>
      <c r="K452" s="16"/>
      <c r="L452" s="243"/>
      <c r="M452" s="247"/>
      <c r="N452" s="248"/>
      <c r="O452" s="248"/>
      <c r="P452" s="249">
        <f>SUM(P453:P471)</f>
        <v>0</v>
      </c>
      <c r="Q452" s="248"/>
      <c r="R452" s="249">
        <f>SUM(R453:R471)</f>
        <v>3.0849500000000001</v>
      </c>
      <c r="S452" s="248"/>
      <c r="T452" s="250">
        <f>SUM(T453:T471)</f>
        <v>0</v>
      </c>
      <c r="U452" s="16"/>
      <c r="V452" s="16"/>
      <c r="W452" s="16"/>
      <c r="X452" s="16"/>
      <c r="Y452" s="16"/>
      <c r="Z452" s="16"/>
      <c r="AA452" s="16"/>
      <c r="AB452" s="16"/>
      <c r="AC452" s="16"/>
      <c r="AD452" s="16"/>
      <c r="AE452" s="16"/>
      <c r="AR452" s="244" t="s">
        <v>76</v>
      </c>
      <c r="AT452" s="251" t="s">
        <v>68</v>
      </c>
      <c r="AU452" s="251" t="s">
        <v>87</v>
      </c>
      <c r="AY452" s="244" t="s">
        <v>328</v>
      </c>
      <c r="BK452" s="252">
        <f>SUM(BK453:BK471)</f>
        <v>0</v>
      </c>
    </row>
    <row r="453" s="2" customFormat="1" ht="21.75" customHeight="1">
      <c r="A453" s="41"/>
      <c r="B453" s="176"/>
      <c r="C453" s="177" t="s">
        <v>769</v>
      </c>
      <c r="D453" s="177" t="s">
        <v>331</v>
      </c>
      <c r="E453" s="178" t="s">
        <v>2963</v>
      </c>
      <c r="F453" s="179" t="s">
        <v>2964</v>
      </c>
      <c r="G453" s="180" t="s">
        <v>574</v>
      </c>
      <c r="H453" s="181">
        <v>10</v>
      </c>
      <c r="I453" s="182"/>
      <c r="J453" s="183">
        <f>ROUND(I453*H453,2)</f>
        <v>0</v>
      </c>
      <c r="K453" s="179" t="s">
        <v>335</v>
      </c>
      <c r="L453" s="42"/>
      <c r="M453" s="184" t="s">
        <v>3</v>
      </c>
      <c r="N453" s="185" t="s">
        <v>40</v>
      </c>
      <c r="O453" s="75"/>
      <c r="P453" s="186">
        <f>O453*H453</f>
        <v>0</v>
      </c>
      <c r="Q453" s="186">
        <v>0.0068820000000000001</v>
      </c>
      <c r="R453" s="186">
        <f>Q453*H453</f>
        <v>0.068820000000000006</v>
      </c>
      <c r="S453" s="186">
        <v>0</v>
      </c>
      <c r="T453" s="187">
        <f>S453*H453</f>
        <v>0</v>
      </c>
      <c r="U453" s="41"/>
      <c r="V453" s="41"/>
      <c r="W453" s="41"/>
      <c r="X453" s="41"/>
      <c r="Y453" s="41"/>
      <c r="Z453" s="41"/>
      <c r="AA453" s="41"/>
      <c r="AB453" s="41"/>
      <c r="AC453" s="41"/>
      <c r="AD453" s="41"/>
      <c r="AE453" s="41"/>
      <c r="AR453" s="188" t="s">
        <v>113</v>
      </c>
      <c r="AT453" s="188" t="s">
        <v>331</v>
      </c>
      <c r="AU453" s="188" t="s">
        <v>113</v>
      </c>
      <c r="AY453" s="22" t="s">
        <v>328</v>
      </c>
      <c r="BE453" s="189">
        <f>IF(N453="základní",J453,0)</f>
        <v>0</v>
      </c>
      <c r="BF453" s="189">
        <f>IF(N453="snížená",J453,0)</f>
        <v>0</v>
      </c>
      <c r="BG453" s="189">
        <f>IF(N453="zákl. přenesená",J453,0)</f>
        <v>0</v>
      </c>
      <c r="BH453" s="189">
        <f>IF(N453="sníž. přenesená",J453,0)</f>
        <v>0</v>
      </c>
      <c r="BI453" s="189">
        <f>IF(N453="nulová",J453,0)</f>
        <v>0</v>
      </c>
      <c r="BJ453" s="22" t="s">
        <v>76</v>
      </c>
      <c r="BK453" s="189">
        <f>ROUND(I453*H453,2)</f>
        <v>0</v>
      </c>
      <c r="BL453" s="22" t="s">
        <v>113</v>
      </c>
      <c r="BM453" s="188" t="s">
        <v>2965</v>
      </c>
    </row>
    <row r="454" s="2" customFormat="1">
      <c r="A454" s="41"/>
      <c r="B454" s="42"/>
      <c r="C454" s="41"/>
      <c r="D454" s="190" t="s">
        <v>338</v>
      </c>
      <c r="E454" s="41"/>
      <c r="F454" s="191" t="s">
        <v>2966</v>
      </c>
      <c r="G454" s="41"/>
      <c r="H454" s="41"/>
      <c r="I454" s="192"/>
      <c r="J454" s="41"/>
      <c r="K454" s="41"/>
      <c r="L454" s="42"/>
      <c r="M454" s="193"/>
      <c r="N454" s="194"/>
      <c r="O454" s="75"/>
      <c r="P454" s="75"/>
      <c r="Q454" s="75"/>
      <c r="R454" s="75"/>
      <c r="S454" s="75"/>
      <c r="T454" s="76"/>
      <c r="U454" s="41"/>
      <c r="V454" s="41"/>
      <c r="W454" s="41"/>
      <c r="X454" s="41"/>
      <c r="Y454" s="41"/>
      <c r="Z454" s="41"/>
      <c r="AA454" s="41"/>
      <c r="AB454" s="41"/>
      <c r="AC454" s="41"/>
      <c r="AD454" s="41"/>
      <c r="AE454" s="41"/>
      <c r="AT454" s="22" t="s">
        <v>338</v>
      </c>
      <c r="AU454" s="22" t="s">
        <v>113</v>
      </c>
    </row>
    <row r="455" s="2" customFormat="1" ht="24.15" customHeight="1">
      <c r="A455" s="41"/>
      <c r="B455" s="176"/>
      <c r="C455" s="177" t="s">
        <v>165</v>
      </c>
      <c r="D455" s="177" t="s">
        <v>331</v>
      </c>
      <c r="E455" s="178" t="s">
        <v>2967</v>
      </c>
      <c r="F455" s="179" t="s">
        <v>2968</v>
      </c>
      <c r="G455" s="180" t="s">
        <v>574</v>
      </c>
      <c r="H455" s="181">
        <v>3</v>
      </c>
      <c r="I455" s="182"/>
      <c r="J455" s="183">
        <f>ROUND(I455*H455,2)</f>
        <v>0</v>
      </c>
      <c r="K455" s="179" t="s">
        <v>335</v>
      </c>
      <c r="L455" s="42"/>
      <c r="M455" s="184" t="s">
        <v>3</v>
      </c>
      <c r="N455" s="185" t="s">
        <v>40</v>
      </c>
      <c r="O455" s="75"/>
      <c r="P455" s="186">
        <f>O455*H455</f>
        <v>0</v>
      </c>
      <c r="Q455" s="186">
        <v>0.011469999999999999</v>
      </c>
      <c r="R455" s="186">
        <f>Q455*H455</f>
        <v>0.034409999999999996</v>
      </c>
      <c r="S455" s="186">
        <v>0</v>
      </c>
      <c r="T455" s="187">
        <f>S455*H455</f>
        <v>0</v>
      </c>
      <c r="U455" s="41"/>
      <c r="V455" s="41"/>
      <c r="W455" s="41"/>
      <c r="X455" s="41"/>
      <c r="Y455" s="41"/>
      <c r="Z455" s="41"/>
      <c r="AA455" s="41"/>
      <c r="AB455" s="41"/>
      <c r="AC455" s="41"/>
      <c r="AD455" s="41"/>
      <c r="AE455" s="41"/>
      <c r="AR455" s="188" t="s">
        <v>113</v>
      </c>
      <c r="AT455" s="188" t="s">
        <v>331</v>
      </c>
      <c r="AU455" s="188" t="s">
        <v>113</v>
      </c>
      <c r="AY455" s="22" t="s">
        <v>328</v>
      </c>
      <c r="BE455" s="189">
        <f>IF(N455="základní",J455,0)</f>
        <v>0</v>
      </c>
      <c r="BF455" s="189">
        <f>IF(N455="snížená",J455,0)</f>
        <v>0</v>
      </c>
      <c r="BG455" s="189">
        <f>IF(N455="zákl. přenesená",J455,0)</f>
        <v>0</v>
      </c>
      <c r="BH455" s="189">
        <f>IF(N455="sníž. přenesená",J455,0)</f>
        <v>0</v>
      </c>
      <c r="BI455" s="189">
        <f>IF(N455="nulová",J455,0)</f>
        <v>0</v>
      </c>
      <c r="BJ455" s="22" t="s">
        <v>76</v>
      </c>
      <c r="BK455" s="189">
        <f>ROUND(I455*H455,2)</f>
        <v>0</v>
      </c>
      <c r="BL455" s="22" t="s">
        <v>113</v>
      </c>
      <c r="BM455" s="188" t="s">
        <v>2969</v>
      </c>
    </row>
    <row r="456" s="2" customFormat="1">
      <c r="A456" s="41"/>
      <c r="B456" s="42"/>
      <c r="C456" s="41"/>
      <c r="D456" s="190" t="s">
        <v>338</v>
      </c>
      <c r="E456" s="41"/>
      <c r="F456" s="191" t="s">
        <v>2970</v>
      </c>
      <c r="G456" s="41"/>
      <c r="H456" s="41"/>
      <c r="I456" s="192"/>
      <c r="J456" s="41"/>
      <c r="K456" s="41"/>
      <c r="L456" s="42"/>
      <c r="M456" s="193"/>
      <c r="N456" s="194"/>
      <c r="O456" s="75"/>
      <c r="P456" s="75"/>
      <c r="Q456" s="75"/>
      <c r="R456" s="75"/>
      <c r="S456" s="75"/>
      <c r="T456" s="76"/>
      <c r="U456" s="41"/>
      <c r="V456" s="41"/>
      <c r="W456" s="41"/>
      <c r="X456" s="41"/>
      <c r="Y456" s="41"/>
      <c r="Z456" s="41"/>
      <c r="AA456" s="41"/>
      <c r="AB456" s="41"/>
      <c r="AC456" s="41"/>
      <c r="AD456" s="41"/>
      <c r="AE456" s="41"/>
      <c r="AT456" s="22" t="s">
        <v>338</v>
      </c>
      <c r="AU456" s="22" t="s">
        <v>113</v>
      </c>
    </row>
    <row r="457" s="2" customFormat="1" ht="24.15" customHeight="1">
      <c r="A457" s="41"/>
      <c r="B457" s="176"/>
      <c r="C457" s="224" t="s">
        <v>778</v>
      </c>
      <c r="D457" s="224" t="s">
        <v>539</v>
      </c>
      <c r="E457" s="225" t="s">
        <v>2971</v>
      </c>
      <c r="F457" s="226" t="s">
        <v>2972</v>
      </c>
      <c r="G457" s="227" t="s">
        <v>574</v>
      </c>
      <c r="H457" s="228">
        <v>6</v>
      </c>
      <c r="I457" s="229"/>
      <c r="J457" s="230">
        <f>ROUND(I457*H457,2)</f>
        <v>0</v>
      </c>
      <c r="K457" s="226" t="s">
        <v>335</v>
      </c>
      <c r="L457" s="231"/>
      <c r="M457" s="232" t="s">
        <v>3</v>
      </c>
      <c r="N457" s="233" t="s">
        <v>40</v>
      </c>
      <c r="O457" s="75"/>
      <c r="P457" s="186">
        <f>O457*H457</f>
        <v>0</v>
      </c>
      <c r="Q457" s="186">
        <v>0.072999999999999995</v>
      </c>
      <c r="R457" s="186">
        <f>Q457*H457</f>
        <v>0.43799999999999994</v>
      </c>
      <c r="S457" s="186">
        <v>0</v>
      </c>
      <c r="T457" s="187">
        <f>S457*H457</f>
        <v>0</v>
      </c>
      <c r="U457" s="41"/>
      <c r="V457" s="41"/>
      <c r="W457" s="41"/>
      <c r="X457" s="41"/>
      <c r="Y457" s="41"/>
      <c r="Z457" s="41"/>
      <c r="AA457" s="41"/>
      <c r="AB457" s="41"/>
      <c r="AC457" s="41"/>
      <c r="AD457" s="41"/>
      <c r="AE457" s="41"/>
      <c r="AR457" s="188" t="s">
        <v>171</v>
      </c>
      <c r="AT457" s="188" t="s">
        <v>539</v>
      </c>
      <c r="AU457" s="188" t="s">
        <v>113</v>
      </c>
      <c r="AY457" s="22" t="s">
        <v>328</v>
      </c>
      <c r="BE457" s="189">
        <f>IF(N457="základní",J457,0)</f>
        <v>0</v>
      </c>
      <c r="BF457" s="189">
        <f>IF(N457="snížená",J457,0)</f>
        <v>0</v>
      </c>
      <c r="BG457" s="189">
        <f>IF(N457="zákl. přenesená",J457,0)</f>
        <v>0</v>
      </c>
      <c r="BH457" s="189">
        <f>IF(N457="sníž. přenesená",J457,0)</f>
        <v>0</v>
      </c>
      <c r="BI457" s="189">
        <f>IF(N457="nulová",J457,0)</f>
        <v>0</v>
      </c>
      <c r="BJ457" s="22" t="s">
        <v>76</v>
      </c>
      <c r="BK457" s="189">
        <f>ROUND(I457*H457,2)</f>
        <v>0</v>
      </c>
      <c r="BL457" s="22" t="s">
        <v>113</v>
      </c>
      <c r="BM457" s="188" t="s">
        <v>2973</v>
      </c>
    </row>
    <row r="458" s="15" customFormat="1">
      <c r="A458" s="15"/>
      <c r="B458" s="217"/>
      <c r="C458" s="15"/>
      <c r="D458" s="195" t="s">
        <v>442</v>
      </c>
      <c r="E458" s="218" t="s">
        <v>3</v>
      </c>
      <c r="F458" s="219" t="s">
        <v>2141</v>
      </c>
      <c r="G458" s="15"/>
      <c r="H458" s="218" t="s">
        <v>3</v>
      </c>
      <c r="I458" s="220"/>
      <c r="J458" s="15"/>
      <c r="K458" s="15"/>
      <c r="L458" s="217"/>
      <c r="M458" s="221"/>
      <c r="N458" s="222"/>
      <c r="O458" s="222"/>
      <c r="P458" s="222"/>
      <c r="Q458" s="222"/>
      <c r="R458" s="222"/>
      <c r="S458" s="222"/>
      <c r="T458" s="223"/>
      <c r="U458" s="15"/>
      <c r="V458" s="15"/>
      <c r="W458" s="15"/>
      <c r="X458" s="15"/>
      <c r="Y458" s="15"/>
      <c r="Z458" s="15"/>
      <c r="AA458" s="15"/>
      <c r="AB458" s="15"/>
      <c r="AC458" s="15"/>
      <c r="AD458" s="15"/>
      <c r="AE458" s="15"/>
      <c r="AT458" s="218" t="s">
        <v>442</v>
      </c>
      <c r="AU458" s="218" t="s">
        <v>113</v>
      </c>
      <c r="AV458" s="15" t="s">
        <v>76</v>
      </c>
      <c r="AW458" s="15" t="s">
        <v>31</v>
      </c>
      <c r="AX458" s="15" t="s">
        <v>69</v>
      </c>
      <c r="AY458" s="218" t="s">
        <v>328</v>
      </c>
    </row>
    <row r="459" s="13" customFormat="1">
      <c r="A459" s="13"/>
      <c r="B459" s="201"/>
      <c r="C459" s="13"/>
      <c r="D459" s="195" t="s">
        <v>442</v>
      </c>
      <c r="E459" s="202" t="s">
        <v>3</v>
      </c>
      <c r="F459" s="203" t="s">
        <v>2974</v>
      </c>
      <c r="G459" s="13"/>
      <c r="H459" s="204">
        <v>2</v>
      </c>
      <c r="I459" s="205"/>
      <c r="J459" s="13"/>
      <c r="K459" s="13"/>
      <c r="L459" s="201"/>
      <c r="M459" s="206"/>
      <c r="N459" s="207"/>
      <c r="O459" s="207"/>
      <c r="P459" s="207"/>
      <c r="Q459" s="207"/>
      <c r="R459" s="207"/>
      <c r="S459" s="207"/>
      <c r="T459" s="208"/>
      <c r="U459" s="13"/>
      <c r="V459" s="13"/>
      <c r="W459" s="13"/>
      <c r="X459" s="13"/>
      <c r="Y459" s="13"/>
      <c r="Z459" s="13"/>
      <c r="AA459" s="13"/>
      <c r="AB459" s="13"/>
      <c r="AC459" s="13"/>
      <c r="AD459" s="13"/>
      <c r="AE459" s="13"/>
      <c r="AT459" s="202" t="s">
        <v>442</v>
      </c>
      <c r="AU459" s="202" t="s">
        <v>113</v>
      </c>
      <c r="AV459" s="13" t="s">
        <v>79</v>
      </c>
      <c r="AW459" s="13" t="s">
        <v>31</v>
      </c>
      <c r="AX459" s="13" t="s">
        <v>69</v>
      </c>
      <c r="AY459" s="202" t="s">
        <v>328</v>
      </c>
    </row>
    <row r="460" s="15" customFormat="1">
      <c r="A460" s="15"/>
      <c r="B460" s="217"/>
      <c r="C460" s="15"/>
      <c r="D460" s="195" t="s">
        <v>442</v>
      </c>
      <c r="E460" s="218" t="s">
        <v>3</v>
      </c>
      <c r="F460" s="219" t="s">
        <v>1942</v>
      </c>
      <c r="G460" s="15"/>
      <c r="H460" s="218" t="s">
        <v>3</v>
      </c>
      <c r="I460" s="220"/>
      <c r="J460" s="15"/>
      <c r="K460" s="15"/>
      <c r="L460" s="217"/>
      <c r="M460" s="221"/>
      <c r="N460" s="222"/>
      <c r="O460" s="222"/>
      <c r="P460" s="222"/>
      <c r="Q460" s="222"/>
      <c r="R460" s="222"/>
      <c r="S460" s="222"/>
      <c r="T460" s="223"/>
      <c r="U460" s="15"/>
      <c r="V460" s="15"/>
      <c r="W460" s="15"/>
      <c r="X460" s="15"/>
      <c r="Y460" s="15"/>
      <c r="Z460" s="15"/>
      <c r="AA460" s="15"/>
      <c r="AB460" s="15"/>
      <c r="AC460" s="15"/>
      <c r="AD460" s="15"/>
      <c r="AE460" s="15"/>
      <c r="AT460" s="218" t="s">
        <v>442</v>
      </c>
      <c r="AU460" s="218" t="s">
        <v>113</v>
      </c>
      <c r="AV460" s="15" t="s">
        <v>76</v>
      </c>
      <c r="AW460" s="15" t="s">
        <v>31</v>
      </c>
      <c r="AX460" s="15" t="s">
        <v>69</v>
      </c>
      <c r="AY460" s="218" t="s">
        <v>328</v>
      </c>
    </row>
    <row r="461" s="13" customFormat="1">
      <c r="A461" s="13"/>
      <c r="B461" s="201"/>
      <c r="C461" s="13"/>
      <c r="D461" s="195" t="s">
        <v>442</v>
      </c>
      <c r="E461" s="202" t="s">
        <v>3</v>
      </c>
      <c r="F461" s="203" t="s">
        <v>2974</v>
      </c>
      <c r="G461" s="13"/>
      <c r="H461" s="204">
        <v>2</v>
      </c>
      <c r="I461" s="205"/>
      <c r="J461" s="13"/>
      <c r="K461" s="13"/>
      <c r="L461" s="201"/>
      <c r="M461" s="206"/>
      <c r="N461" s="207"/>
      <c r="O461" s="207"/>
      <c r="P461" s="207"/>
      <c r="Q461" s="207"/>
      <c r="R461" s="207"/>
      <c r="S461" s="207"/>
      <c r="T461" s="208"/>
      <c r="U461" s="13"/>
      <c r="V461" s="13"/>
      <c r="W461" s="13"/>
      <c r="X461" s="13"/>
      <c r="Y461" s="13"/>
      <c r="Z461" s="13"/>
      <c r="AA461" s="13"/>
      <c r="AB461" s="13"/>
      <c r="AC461" s="13"/>
      <c r="AD461" s="13"/>
      <c r="AE461" s="13"/>
      <c r="AT461" s="202" t="s">
        <v>442</v>
      </c>
      <c r="AU461" s="202" t="s">
        <v>113</v>
      </c>
      <c r="AV461" s="13" t="s">
        <v>79</v>
      </c>
      <c r="AW461" s="13" t="s">
        <v>31</v>
      </c>
      <c r="AX461" s="13" t="s">
        <v>69</v>
      </c>
      <c r="AY461" s="202" t="s">
        <v>328</v>
      </c>
    </row>
    <row r="462" s="15" customFormat="1">
      <c r="A462" s="15"/>
      <c r="B462" s="217"/>
      <c r="C462" s="15"/>
      <c r="D462" s="195" t="s">
        <v>442</v>
      </c>
      <c r="E462" s="218" t="s">
        <v>3</v>
      </c>
      <c r="F462" s="219" t="s">
        <v>2161</v>
      </c>
      <c r="G462" s="15"/>
      <c r="H462" s="218" t="s">
        <v>3</v>
      </c>
      <c r="I462" s="220"/>
      <c r="J462" s="15"/>
      <c r="K462" s="15"/>
      <c r="L462" s="217"/>
      <c r="M462" s="221"/>
      <c r="N462" s="222"/>
      <c r="O462" s="222"/>
      <c r="P462" s="222"/>
      <c r="Q462" s="222"/>
      <c r="R462" s="222"/>
      <c r="S462" s="222"/>
      <c r="T462" s="223"/>
      <c r="U462" s="15"/>
      <c r="V462" s="15"/>
      <c r="W462" s="15"/>
      <c r="X462" s="15"/>
      <c r="Y462" s="15"/>
      <c r="Z462" s="15"/>
      <c r="AA462" s="15"/>
      <c r="AB462" s="15"/>
      <c r="AC462" s="15"/>
      <c r="AD462" s="15"/>
      <c r="AE462" s="15"/>
      <c r="AT462" s="218" t="s">
        <v>442</v>
      </c>
      <c r="AU462" s="218" t="s">
        <v>113</v>
      </c>
      <c r="AV462" s="15" t="s">
        <v>76</v>
      </c>
      <c r="AW462" s="15" t="s">
        <v>31</v>
      </c>
      <c r="AX462" s="15" t="s">
        <v>69</v>
      </c>
      <c r="AY462" s="218" t="s">
        <v>328</v>
      </c>
    </row>
    <row r="463" s="13" customFormat="1">
      <c r="A463" s="13"/>
      <c r="B463" s="201"/>
      <c r="C463" s="13"/>
      <c r="D463" s="195" t="s">
        <v>442</v>
      </c>
      <c r="E463" s="202" t="s">
        <v>3</v>
      </c>
      <c r="F463" s="203" t="s">
        <v>2974</v>
      </c>
      <c r="G463" s="13"/>
      <c r="H463" s="204">
        <v>2</v>
      </c>
      <c r="I463" s="205"/>
      <c r="J463" s="13"/>
      <c r="K463" s="13"/>
      <c r="L463" s="201"/>
      <c r="M463" s="206"/>
      <c r="N463" s="207"/>
      <c r="O463" s="207"/>
      <c r="P463" s="207"/>
      <c r="Q463" s="207"/>
      <c r="R463" s="207"/>
      <c r="S463" s="207"/>
      <c r="T463" s="208"/>
      <c r="U463" s="13"/>
      <c r="V463" s="13"/>
      <c r="W463" s="13"/>
      <c r="X463" s="13"/>
      <c r="Y463" s="13"/>
      <c r="Z463" s="13"/>
      <c r="AA463" s="13"/>
      <c r="AB463" s="13"/>
      <c r="AC463" s="13"/>
      <c r="AD463" s="13"/>
      <c r="AE463" s="13"/>
      <c r="AT463" s="202" t="s">
        <v>442</v>
      </c>
      <c r="AU463" s="202" t="s">
        <v>113</v>
      </c>
      <c r="AV463" s="13" t="s">
        <v>79</v>
      </c>
      <c r="AW463" s="13" t="s">
        <v>31</v>
      </c>
      <c r="AX463" s="13" t="s">
        <v>69</v>
      </c>
      <c r="AY463" s="202" t="s">
        <v>328</v>
      </c>
    </row>
    <row r="464" s="14" customFormat="1">
      <c r="A464" s="14"/>
      <c r="B464" s="209"/>
      <c r="C464" s="14"/>
      <c r="D464" s="195" t="s">
        <v>442</v>
      </c>
      <c r="E464" s="210" t="s">
        <v>3</v>
      </c>
      <c r="F464" s="211" t="s">
        <v>452</v>
      </c>
      <c r="G464" s="14"/>
      <c r="H464" s="212">
        <v>6</v>
      </c>
      <c r="I464" s="213"/>
      <c r="J464" s="14"/>
      <c r="K464" s="14"/>
      <c r="L464" s="209"/>
      <c r="M464" s="214"/>
      <c r="N464" s="215"/>
      <c r="O464" s="215"/>
      <c r="P464" s="215"/>
      <c r="Q464" s="215"/>
      <c r="R464" s="215"/>
      <c r="S464" s="215"/>
      <c r="T464" s="216"/>
      <c r="U464" s="14"/>
      <c r="V464" s="14"/>
      <c r="W464" s="14"/>
      <c r="X464" s="14"/>
      <c r="Y464" s="14"/>
      <c r="Z464" s="14"/>
      <c r="AA464" s="14"/>
      <c r="AB464" s="14"/>
      <c r="AC464" s="14"/>
      <c r="AD464" s="14"/>
      <c r="AE464" s="14"/>
      <c r="AT464" s="210" t="s">
        <v>442</v>
      </c>
      <c r="AU464" s="210" t="s">
        <v>113</v>
      </c>
      <c r="AV464" s="14" t="s">
        <v>113</v>
      </c>
      <c r="AW464" s="14" t="s">
        <v>31</v>
      </c>
      <c r="AX464" s="14" t="s">
        <v>76</v>
      </c>
      <c r="AY464" s="210" t="s">
        <v>328</v>
      </c>
    </row>
    <row r="465" s="2" customFormat="1" ht="24.15" customHeight="1">
      <c r="A465" s="41"/>
      <c r="B465" s="176"/>
      <c r="C465" s="224" t="s">
        <v>783</v>
      </c>
      <c r="D465" s="224" t="s">
        <v>539</v>
      </c>
      <c r="E465" s="225" t="s">
        <v>2975</v>
      </c>
      <c r="F465" s="226" t="s">
        <v>2976</v>
      </c>
      <c r="G465" s="227" t="s">
        <v>574</v>
      </c>
      <c r="H465" s="228">
        <v>14</v>
      </c>
      <c r="I465" s="229"/>
      <c r="J465" s="230">
        <f>ROUND(I465*H465,2)</f>
        <v>0</v>
      </c>
      <c r="K465" s="226" t="s">
        <v>335</v>
      </c>
      <c r="L465" s="231"/>
      <c r="M465" s="232" t="s">
        <v>3</v>
      </c>
      <c r="N465" s="233" t="s">
        <v>40</v>
      </c>
      <c r="O465" s="75"/>
      <c r="P465" s="186">
        <f>O465*H465</f>
        <v>0</v>
      </c>
      <c r="Q465" s="186">
        <v>0.064000000000000001</v>
      </c>
      <c r="R465" s="186">
        <f>Q465*H465</f>
        <v>0.89600000000000002</v>
      </c>
      <c r="S465" s="186">
        <v>0</v>
      </c>
      <c r="T465" s="187">
        <f>S465*H465</f>
        <v>0</v>
      </c>
      <c r="U465" s="41"/>
      <c r="V465" s="41"/>
      <c r="W465" s="41"/>
      <c r="X465" s="41"/>
      <c r="Y465" s="41"/>
      <c r="Z465" s="41"/>
      <c r="AA465" s="41"/>
      <c r="AB465" s="41"/>
      <c r="AC465" s="41"/>
      <c r="AD465" s="41"/>
      <c r="AE465" s="41"/>
      <c r="AR465" s="188" t="s">
        <v>171</v>
      </c>
      <c r="AT465" s="188" t="s">
        <v>539</v>
      </c>
      <c r="AU465" s="188" t="s">
        <v>113</v>
      </c>
      <c r="AY465" s="22" t="s">
        <v>328</v>
      </c>
      <c r="BE465" s="189">
        <f>IF(N465="základní",J465,0)</f>
        <v>0</v>
      </c>
      <c r="BF465" s="189">
        <f>IF(N465="snížená",J465,0)</f>
        <v>0</v>
      </c>
      <c r="BG465" s="189">
        <f>IF(N465="zákl. přenesená",J465,0)</f>
        <v>0</v>
      </c>
      <c r="BH465" s="189">
        <f>IF(N465="sníž. přenesená",J465,0)</f>
        <v>0</v>
      </c>
      <c r="BI465" s="189">
        <f>IF(N465="nulová",J465,0)</f>
        <v>0</v>
      </c>
      <c r="BJ465" s="22" t="s">
        <v>76</v>
      </c>
      <c r="BK465" s="189">
        <f>ROUND(I465*H465,2)</f>
        <v>0</v>
      </c>
      <c r="BL465" s="22" t="s">
        <v>113</v>
      </c>
      <c r="BM465" s="188" t="s">
        <v>2977</v>
      </c>
    </row>
    <row r="466" s="13" customFormat="1">
      <c r="A466" s="13"/>
      <c r="B466" s="201"/>
      <c r="C466" s="13"/>
      <c r="D466" s="195" t="s">
        <v>442</v>
      </c>
      <c r="E466" s="202" t="s">
        <v>3</v>
      </c>
      <c r="F466" s="203" t="s">
        <v>2978</v>
      </c>
      <c r="G466" s="13"/>
      <c r="H466" s="204">
        <v>14</v>
      </c>
      <c r="I466" s="205"/>
      <c r="J466" s="13"/>
      <c r="K466" s="13"/>
      <c r="L466" s="201"/>
      <c r="M466" s="206"/>
      <c r="N466" s="207"/>
      <c r="O466" s="207"/>
      <c r="P466" s="207"/>
      <c r="Q466" s="207"/>
      <c r="R466" s="207"/>
      <c r="S466" s="207"/>
      <c r="T466" s="208"/>
      <c r="U466" s="13"/>
      <c r="V466" s="13"/>
      <c r="W466" s="13"/>
      <c r="X466" s="13"/>
      <c r="Y466" s="13"/>
      <c r="Z466" s="13"/>
      <c r="AA466" s="13"/>
      <c r="AB466" s="13"/>
      <c r="AC466" s="13"/>
      <c r="AD466" s="13"/>
      <c r="AE466" s="13"/>
      <c r="AT466" s="202" t="s">
        <v>442</v>
      </c>
      <c r="AU466" s="202" t="s">
        <v>113</v>
      </c>
      <c r="AV466" s="13" t="s">
        <v>79</v>
      </c>
      <c r="AW466" s="13" t="s">
        <v>31</v>
      </c>
      <c r="AX466" s="13" t="s">
        <v>76</v>
      </c>
      <c r="AY466" s="202" t="s">
        <v>328</v>
      </c>
    </row>
    <row r="467" s="2" customFormat="1" ht="24.15" customHeight="1">
      <c r="A467" s="41"/>
      <c r="B467" s="176"/>
      <c r="C467" s="224" t="s">
        <v>788</v>
      </c>
      <c r="D467" s="224" t="s">
        <v>539</v>
      </c>
      <c r="E467" s="225" t="s">
        <v>2979</v>
      </c>
      <c r="F467" s="226" t="s">
        <v>2980</v>
      </c>
      <c r="G467" s="227" t="s">
        <v>574</v>
      </c>
      <c r="H467" s="228">
        <v>3</v>
      </c>
      <c r="I467" s="229"/>
      <c r="J467" s="230">
        <f>ROUND(I467*H467,2)</f>
        <v>0</v>
      </c>
      <c r="K467" s="226" t="s">
        <v>335</v>
      </c>
      <c r="L467" s="231"/>
      <c r="M467" s="232" t="s">
        <v>3</v>
      </c>
      <c r="N467" s="233" t="s">
        <v>40</v>
      </c>
      <c r="O467" s="75"/>
      <c r="P467" s="186">
        <f>O467*H467</f>
        <v>0</v>
      </c>
      <c r="Q467" s="186">
        <v>0.112</v>
      </c>
      <c r="R467" s="186">
        <f>Q467*H467</f>
        <v>0.33600000000000002</v>
      </c>
      <c r="S467" s="186">
        <v>0</v>
      </c>
      <c r="T467" s="187">
        <f>S467*H467</f>
        <v>0</v>
      </c>
      <c r="U467" s="41"/>
      <c r="V467" s="41"/>
      <c r="W467" s="41"/>
      <c r="X467" s="41"/>
      <c r="Y467" s="41"/>
      <c r="Z467" s="41"/>
      <c r="AA467" s="41"/>
      <c r="AB467" s="41"/>
      <c r="AC467" s="41"/>
      <c r="AD467" s="41"/>
      <c r="AE467" s="41"/>
      <c r="AR467" s="188" t="s">
        <v>171</v>
      </c>
      <c r="AT467" s="188" t="s">
        <v>539</v>
      </c>
      <c r="AU467" s="188" t="s">
        <v>113</v>
      </c>
      <c r="AY467" s="22" t="s">
        <v>328</v>
      </c>
      <c r="BE467" s="189">
        <f>IF(N467="základní",J467,0)</f>
        <v>0</v>
      </c>
      <c r="BF467" s="189">
        <f>IF(N467="snížená",J467,0)</f>
        <v>0</v>
      </c>
      <c r="BG467" s="189">
        <f>IF(N467="zákl. přenesená",J467,0)</f>
        <v>0</v>
      </c>
      <c r="BH467" s="189">
        <f>IF(N467="sníž. přenesená",J467,0)</f>
        <v>0</v>
      </c>
      <c r="BI467" s="189">
        <f>IF(N467="nulová",J467,0)</f>
        <v>0</v>
      </c>
      <c r="BJ467" s="22" t="s">
        <v>76</v>
      </c>
      <c r="BK467" s="189">
        <f>ROUND(I467*H467,2)</f>
        <v>0</v>
      </c>
      <c r="BL467" s="22" t="s">
        <v>113</v>
      </c>
      <c r="BM467" s="188" t="s">
        <v>2981</v>
      </c>
    </row>
    <row r="468" s="13" customFormat="1">
      <c r="A468" s="13"/>
      <c r="B468" s="201"/>
      <c r="C468" s="13"/>
      <c r="D468" s="195" t="s">
        <v>442</v>
      </c>
      <c r="E468" s="202" t="s">
        <v>3</v>
      </c>
      <c r="F468" s="203" t="s">
        <v>2982</v>
      </c>
      <c r="G468" s="13"/>
      <c r="H468" s="204">
        <v>3</v>
      </c>
      <c r="I468" s="205"/>
      <c r="J468" s="13"/>
      <c r="K468" s="13"/>
      <c r="L468" s="201"/>
      <c r="M468" s="206"/>
      <c r="N468" s="207"/>
      <c r="O468" s="207"/>
      <c r="P468" s="207"/>
      <c r="Q468" s="207"/>
      <c r="R468" s="207"/>
      <c r="S468" s="207"/>
      <c r="T468" s="208"/>
      <c r="U468" s="13"/>
      <c r="V468" s="13"/>
      <c r="W468" s="13"/>
      <c r="X468" s="13"/>
      <c r="Y468" s="13"/>
      <c r="Z468" s="13"/>
      <c r="AA468" s="13"/>
      <c r="AB468" s="13"/>
      <c r="AC468" s="13"/>
      <c r="AD468" s="13"/>
      <c r="AE468" s="13"/>
      <c r="AT468" s="202" t="s">
        <v>442</v>
      </c>
      <c r="AU468" s="202" t="s">
        <v>113</v>
      </c>
      <c r="AV468" s="13" t="s">
        <v>79</v>
      </c>
      <c r="AW468" s="13" t="s">
        <v>31</v>
      </c>
      <c r="AX468" s="13" t="s">
        <v>76</v>
      </c>
      <c r="AY468" s="202" t="s">
        <v>328</v>
      </c>
    </row>
    <row r="469" s="2" customFormat="1" ht="37.8" customHeight="1">
      <c r="A469" s="41"/>
      <c r="B469" s="176"/>
      <c r="C469" s="177" t="s">
        <v>793</v>
      </c>
      <c r="D469" s="177" t="s">
        <v>331</v>
      </c>
      <c r="E469" s="178" t="s">
        <v>2983</v>
      </c>
      <c r="F469" s="179" t="s">
        <v>2984</v>
      </c>
      <c r="G469" s="180" t="s">
        <v>574</v>
      </c>
      <c r="H469" s="181">
        <v>12</v>
      </c>
      <c r="I469" s="182"/>
      <c r="J469" s="183">
        <f>ROUND(I469*H469,2)</f>
        <v>0</v>
      </c>
      <c r="K469" s="179" t="s">
        <v>335</v>
      </c>
      <c r="L469" s="42"/>
      <c r="M469" s="184" t="s">
        <v>3</v>
      </c>
      <c r="N469" s="185" t="s">
        <v>40</v>
      </c>
      <c r="O469" s="75"/>
      <c r="P469" s="186">
        <f>O469*H469</f>
        <v>0</v>
      </c>
      <c r="Q469" s="186">
        <v>0.10931</v>
      </c>
      <c r="R469" s="186">
        <f>Q469*H469</f>
        <v>1.31172</v>
      </c>
      <c r="S469" s="186">
        <v>0</v>
      </c>
      <c r="T469" s="187">
        <f>S469*H469</f>
        <v>0</v>
      </c>
      <c r="U469" s="41"/>
      <c r="V469" s="41"/>
      <c r="W469" s="41"/>
      <c r="X469" s="41"/>
      <c r="Y469" s="41"/>
      <c r="Z469" s="41"/>
      <c r="AA469" s="41"/>
      <c r="AB469" s="41"/>
      <c r="AC469" s="41"/>
      <c r="AD469" s="41"/>
      <c r="AE469" s="41"/>
      <c r="AR469" s="188" t="s">
        <v>113</v>
      </c>
      <c r="AT469" s="188" t="s">
        <v>331</v>
      </c>
      <c r="AU469" s="188" t="s">
        <v>113</v>
      </c>
      <c r="AY469" s="22" t="s">
        <v>328</v>
      </c>
      <c r="BE469" s="189">
        <f>IF(N469="základní",J469,0)</f>
        <v>0</v>
      </c>
      <c r="BF469" s="189">
        <f>IF(N469="snížená",J469,0)</f>
        <v>0</v>
      </c>
      <c r="BG469" s="189">
        <f>IF(N469="zákl. přenesená",J469,0)</f>
        <v>0</v>
      </c>
      <c r="BH469" s="189">
        <f>IF(N469="sníž. přenesená",J469,0)</f>
        <v>0</v>
      </c>
      <c r="BI469" s="189">
        <f>IF(N469="nulová",J469,0)</f>
        <v>0</v>
      </c>
      <c r="BJ469" s="22" t="s">
        <v>76</v>
      </c>
      <c r="BK469" s="189">
        <f>ROUND(I469*H469,2)</f>
        <v>0</v>
      </c>
      <c r="BL469" s="22" t="s">
        <v>113</v>
      </c>
      <c r="BM469" s="188" t="s">
        <v>2985</v>
      </c>
    </row>
    <row r="470" s="2" customFormat="1">
      <c r="A470" s="41"/>
      <c r="B470" s="42"/>
      <c r="C470" s="41"/>
      <c r="D470" s="190" t="s">
        <v>338</v>
      </c>
      <c r="E470" s="41"/>
      <c r="F470" s="191" t="s">
        <v>2986</v>
      </c>
      <c r="G470" s="41"/>
      <c r="H470" s="41"/>
      <c r="I470" s="192"/>
      <c r="J470" s="41"/>
      <c r="K470" s="41"/>
      <c r="L470" s="42"/>
      <c r="M470" s="193"/>
      <c r="N470" s="194"/>
      <c r="O470" s="75"/>
      <c r="P470" s="75"/>
      <c r="Q470" s="75"/>
      <c r="R470" s="75"/>
      <c r="S470" s="75"/>
      <c r="T470" s="76"/>
      <c r="U470" s="41"/>
      <c r="V470" s="41"/>
      <c r="W470" s="41"/>
      <c r="X470" s="41"/>
      <c r="Y470" s="41"/>
      <c r="Z470" s="41"/>
      <c r="AA470" s="41"/>
      <c r="AB470" s="41"/>
      <c r="AC470" s="41"/>
      <c r="AD470" s="41"/>
      <c r="AE470" s="41"/>
      <c r="AT470" s="22" t="s">
        <v>338</v>
      </c>
      <c r="AU470" s="22" t="s">
        <v>113</v>
      </c>
    </row>
    <row r="471" s="13" customFormat="1">
      <c r="A471" s="13"/>
      <c r="B471" s="201"/>
      <c r="C471" s="13"/>
      <c r="D471" s="195" t="s">
        <v>442</v>
      </c>
      <c r="E471" s="202" t="s">
        <v>3</v>
      </c>
      <c r="F471" s="203" t="s">
        <v>2987</v>
      </c>
      <c r="G471" s="13"/>
      <c r="H471" s="204">
        <v>12</v>
      </c>
      <c r="I471" s="205"/>
      <c r="J471" s="13"/>
      <c r="K471" s="13"/>
      <c r="L471" s="201"/>
      <c r="M471" s="206"/>
      <c r="N471" s="207"/>
      <c r="O471" s="207"/>
      <c r="P471" s="207"/>
      <c r="Q471" s="207"/>
      <c r="R471" s="207"/>
      <c r="S471" s="207"/>
      <c r="T471" s="208"/>
      <c r="U471" s="13"/>
      <c r="V471" s="13"/>
      <c r="W471" s="13"/>
      <c r="X471" s="13"/>
      <c r="Y471" s="13"/>
      <c r="Z471" s="13"/>
      <c r="AA471" s="13"/>
      <c r="AB471" s="13"/>
      <c r="AC471" s="13"/>
      <c r="AD471" s="13"/>
      <c r="AE471" s="13"/>
      <c r="AT471" s="202" t="s">
        <v>442</v>
      </c>
      <c r="AU471" s="202" t="s">
        <v>113</v>
      </c>
      <c r="AV471" s="13" t="s">
        <v>79</v>
      </c>
      <c r="AW471" s="13" t="s">
        <v>31</v>
      </c>
      <c r="AX471" s="13" t="s">
        <v>76</v>
      </c>
      <c r="AY471" s="202" t="s">
        <v>328</v>
      </c>
    </row>
    <row r="472" s="12" customFormat="1" ht="22.8" customHeight="1">
      <c r="A472" s="12"/>
      <c r="B472" s="163"/>
      <c r="C472" s="12"/>
      <c r="D472" s="164" t="s">
        <v>68</v>
      </c>
      <c r="E472" s="174" t="s">
        <v>113</v>
      </c>
      <c r="F472" s="174" t="s">
        <v>577</v>
      </c>
      <c r="G472" s="12"/>
      <c r="H472" s="12"/>
      <c r="I472" s="166"/>
      <c r="J472" s="175">
        <f>BK472</f>
        <v>0</v>
      </c>
      <c r="K472" s="12"/>
      <c r="L472" s="163"/>
      <c r="M472" s="168"/>
      <c r="N472" s="169"/>
      <c r="O472" s="169"/>
      <c r="P472" s="170">
        <f>P473+P474+P493+P517+P521+P562+P577</f>
        <v>0</v>
      </c>
      <c r="Q472" s="169"/>
      <c r="R472" s="170">
        <f>R473+R474+R493+R517+R521+R562+R577</f>
        <v>88.266983758879988</v>
      </c>
      <c r="S472" s="169"/>
      <c r="T472" s="171">
        <f>T473+T474+T493+T517+T521+T562+T577</f>
        <v>0</v>
      </c>
      <c r="U472" s="12"/>
      <c r="V472" s="12"/>
      <c r="W472" s="12"/>
      <c r="X472" s="12"/>
      <c r="Y472" s="12"/>
      <c r="Z472" s="12"/>
      <c r="AA472" s="12"/>
      <c r="AB472" s="12"/>
      <c r="AC472" s="12"/>
      <c r="AD472" s="12"/>
      <c r="AE472" s="12"/>
      <c r="AR472" s="164" t="s">
        <v>76</v>
      </c>
      <c r="AT472" s="172" t="s">
        <v>68</v>
      </c>
      <c r="AU472" s="172" t="s">
        <v>76</v>
      </c>
      <c r="AY472" s="164" t="s">
        <v>328</v>
      </c>
      <c r="BK472" s="173">
        <f>BK473+BK474+BK493+BK517+BK521+BK562+BK577</f>
        <v>0</v>
      </c>
    </row>
    <row r="473" s="2" customFormat="1" ht="24.15" customHeight="1">
      <c r="A473" s="41"/>
      <c r="B473" s="176"/>
      <c r="C473" s="177" t="s">
        <v>797</v>
      </c>
      <c r="D473" s="177" t="s">
        <v>331</v>
      </c>
      <c r="E473" s="178" t="s">
        <v>2988</v>
      </c>
      <c r="F473" s="179" t="s">
        <v>2989</v>
      </c>
      <c r="G473" s="180" t="s">
        <v>356</v>
      </c>
      <c r="H473" s="181">
        <v>2</v>
      </c>
      <c r="I473" s="182"/>
      <c r="J473" s="183">
        <f>ROUND(I473*H473,2)</f>
        <v>0</v>
      </c>
      <c r="K473" s="179" t="s">
        <v>2902</v>
      </c>
      <c r="L473" s="42"/>
      <c r="M473" s="184" t="s">
        <v>3</v>
      </c>
      <c r="N473" s="185" t="s">
        <v>40</v>
      </c>
      <c r="O473" s="75"/>
      <c r="P473" s="186">
        <f>O473*H473</f>
        <v>0</v>
      </c>
      <c r="Q473" s="186">
        <v>0</v>
      </c>
      <c r="R473" s="186">
        <f>Q473*H473</f>
        <v>0</v>
      </c>
      <c r="S473" s="186">
        <v>0</v>
      </c>
      <c r="T473" s="187">
        <f>S473*H473</f>
        <v>0</v>
      </c>
      <c r="U473" s="41"/>
      <c r="V473" s="41"/>
      <c r="W473" s="41"/>
      <c r="X473" s="41"/>
      <c r="Y473" s="41"/>
      <c r="Z473" s="41"/>
      <c r="AA473" s="41"/>
      <c r="AB473" s="41"/>
      <c r="AC473" s="41"/>
      <c r="AD473" s="41"/>
      <c r="AE473" s="41"/>
      <c r="AR473" s="188" t="s">
        <v>113</v>
      </c>
      <c r="AT473" s="188" t="s">
        <v>331</v>
      </c>
      <c r="AU473" s="188" t="s">
        <v>79</v>
      </c>
      <c r="AY473" s="22" t="s">
        <v>328</v>
      </c>
      <c r="BE473" s="189">
        <f>IF(N473="základní",J473,0)</f>
        <v>0</v>
      </c>
      <c r="BF473" s="189">
        <f>IF(N473="snížená",J473,0)</f>
        <v>0</v>
      </c>
      <c r="BG473" s="189">
        <f>IF(N473="zákl. přenesená",J473,0)</f>
        <v>0</v>
      </c>
      <c r="BH473" s="189">
        <f>IF(N473="sníž. přenesená",J473,0)</f>
        <v>0</v>
      </c>
      <c r="BI473" s="189">
        <f>IF(N473="nulová",J473,0)</f>
        <v>0</v>
      </c>
      <c r="BJ473" s="22" t="s">
        <v>76</v>
      </c>
      <c r="BK473" s="189">
        <f>ROUND(I473*H473,2)</f>
        <v>0</v>
      </c>
      <c r="BL473" s="22" t="s">
        <v>113</v>
      </c>
      <c r="BM473" s="188" t="s">
        <v>2990</v>
      </c>
    </row>
    <row r="474" s="12" customFormat="1" ht="20.88" customHeight="1">
      <c r="A474" s="12"/>
      <c r="B474" s="163"/>
      <c r="C474" s="12"/>
      <c r="D474" s="164" t="s">
        <v>68</v>
      </c>
      <c r="E474" s="174" t="s">
        <v>2991</v>
      </c>
      <c r="F474" s="174" t="s">
        <v>2992</v>
      </c>
      <c r="G474" s="12"/>
      <c r="H474" s="12"/>
      <c r="I474" s="166"/>
      <c r="J474" s="175">
        <f>BK474</f>
        <v>0</v>
      </c>
      <c r="K474" s="12"/>
      <c r="L474" s="163"/>
      <c r="M474" s="168"/>
      <c r="N474" s="169"/>
      <c r="O474" s="169"/>
      <c r="P474" s="170">
        <f>SUM(P475:P492)</f>
        <v>0</v>
      </c>
      <c r="Q474" s="169"/>
      <c r="R474" s="170">
        <f>SUM(R475:R492)</f>
        <v>3.1831572419999996</v>
      </c>
      <c r="S474" s="169"/>
      <c r="T474" s="171">
        <f>SUM(T475:T492)</f>
        <v>0</v>
      </c>
      <c r="U474" s="12"/>
      <c r="V474" s="12"/>
      <c r="W474" s="12"/>
      <c r="X474" s="12"/>
      <c r="Y474" s="12"/>
      <c r="Z474" s="12"/>
      <c r="AA474" s="12"/>
      <c r="AB474" s="12"/>
      <c r="AC474" s="12"/>
      <c r="AD474" s="12"/>
      <c r="AE474" s="12"/>
      <c r="AR474" s="164" t="s">
        <v>76</v>
      </c>
      <c r="AT474" s="172" t="s">
        <v>68</v>
      </c>
      <c r="AU474" s="172" t="s">
        <v>79</v>
      </c>
      <c r="AY474" s="164" t="s">
        <v>328</v>
      </c>
      <c r="BK474" s="173">
        <f>SUM(BK475:BK492)</f>
        <v>0</v>
      </c>
    </row>
    <row r="475" s="2" customFormat="1" ht="24.15" customHeight="1">
      <c r="A475" s="41"/>
      <c r="B475" s="176"/>
      <c r="C475" s="177" t="s">
        <v>801</v>
      </c>
      <c r="D475" s="177" t="s">
        <v>331</v>
      </c>
      <c r="E475" s="178" t="s">
        <v>2993</v>
      </c>
      <c r="F475" s="179" t="s">
        <v>2994</v>
      </c>
      <c r="G475" s="180" t="s">
        <v>491</v>
      </c>
      <c r="H475" s="181">
        <v>1.1759999999999999</v>
      </c>
      <c r="I475" s="182"/>
      <c r="J475" s="183">
        <f>ROUND(I475*H475,2)</f>
        <v>0</v>
      </c>
      <c r="K475" s="179" t="s">
        <v>335</v>
      </c>
      <c r="L475" s="42"/>
      <c r="M475" s="184" t="s">
        <v>3</v>
      </c>
      <c r="N475" s="185" t="s">
        <v>40</v>
      </c>
      <c r="O475" s="75"/>
      <c r="P475" s="186">
        <f>O475*H475</f>
        <v>0</v>
      </c>
      <c r="Q475" s="186">
        <v>2.5019749999999998</v>
      </c>
      <c r="R475" s="186">
        <f>Q475*H475</f>
        <v>2.9423225999999998</v>
      </c>
      <c r="S475" s="186">
        <v>0</v>
      </c>
      <c r="T475" s="187">
        <f>S475*H475</f>
        <v>0</v>
      </c>
      <c r="U475" s="41"/>
      <c r="V475" s="41"/>
      <c r="W475" s="41"/>
      <c r="X475" s="41"/>
      <c r="Y475" s="41"/>
      <c r="Z475" s="41"/>
      <c r="AA475" s="41"/>
      <c r="AB475" s="41"/>
      <c r="AC475" s="41"/>
      <c r="AD475" s="41"/>
      <c r="AE475" s="41"/>
      <c r="AR475" s="188" t="s">
        <v>113</v>
      </c>
      <c r="AT475" s="188" t="s">
        <v>331</v>
      </c>
      <c r="AU475" s="188" t="s">
        <v>87</v>
      </c>
      <c r="AY475" s="22" t="s">
        <v>328</v>
      </c>
      <c r="BE475" s="189">
        <f>IF(N475="základní",J475,0)</f>
        <v>0</v>
      </c>
      <c r="BF475" s="189">
        <f>IF(N475="snížená",J475,0)</f>
        <v>0</v>
      </c>
      <c r="BG475" s="189">
        <f>IF(N475="zákl. přenesená",J475,0)</f>
        <v>0</v>
      </c>
      <c r="BH475" s="189">
        <f>IF(N475="sníž. přenesená",J475,0)</f>
        <v>0</v>
      </c>
      <c r="BI475" s="189">
        <f>IF(N475="nulová",J475,0)</f>
        <v>0</v>
      </c>
      <c r="BJ475" s="22" t="s">
        <v>76</v>
      </c>
      <c r="BK475" s="189">
        <f>ROUND(I475*H475,2)</f>
        <v>0</v>
      </c>
      <c r="BL475" s="22" t="s">
        <v>113</v>
      </c>
      <c r="BM475" s="188" t="s">
        <v>2995</v>
      </c>
    </row>
    <row r="476" s="2" customFormat="1">
      <c r="A476" s="41"/>
      <c r="B476" s="42"/>
      <c r="C476" s="41"/>
      <c r="D476" s="190" t="s">
        <v>338</v>
      </c>
      <c r="E476" s="41"/>
      <c r="F476" s="191" t="s">
        <v>2996</v>
      </c>
      <c r="G476" s="41"/>
      <c r="H476" s="41"/>
      <c r="I476" s="192"/>
      <c r="J476" s="41"/>
      <c r="K476" s="41"/>
      <c r="L476" s="42"/>
      <c r="M476" s="193"/>
      <c r="N476" s="194"/>
      <c r="O476" s="75"/>
      <c r="P476" s="75"/>
      <c r="Q476" s="75"/>
      <c r="R476" s="75"/>
      <c r="S476" s="75"/>
      <c r="T476" s="76"/>
      <c r="U476" s="41"/>
      <c r="V476" s="41"/>
      <c r="W476" s="41"/>
      <c r="X476" s="41"/>
      <c r="Y476" s="41"/>
      <c r="Z476" s="41"/>
      <c r="AA476" s="41"/>
      <c r="AB476" s="41"/>
      <c r="AC476" s="41"/>
      <c r="AD476" s="41"/>
      <c r="AE476" s="41"/>
      <c r="AT476" s="22" t="s">
        <v>338</v>
      </c>
      <c r="AU476" s="22" t="s">
        <v>87</v>
      </c>
    </row>
    <row r="477" s="15" customFormat="1">
      <c r="A477" s="15"/>
      <c r="B477" s="217"/>
      <c r="C477" s="15"/>
      <c r="D477" s="195" t="s">
        <v>442</v>
      </c>
      <c r="E477" s="218" t="s">
        <v>3</v>
      </c>
      <c r="F477" s="219" t="s">
        <v>2141</v>
      </c>
      <c r="G477" s="15"/>
      <c r="H477" s="218" t="s">
        <v>3</v>
      </c>
      <c r="I477" s="220"/>
      <c r="J477" s="15"/>
      <c r="K477" s="15"/>
      <c r="L477" s="217"/>
      <c r="M477" s="221"/>
      <c r="N477" s="222"/>
      <c r="O477" s="222"/>
      <c r="P477" s="222"/>
      <c r="Q477" s="222"/>
      <c r="R477" s="222"/>
      <c r="S477" s="222"/>
      <c r="T477" s="223"/>
      <c r="U477" s="15"/>
      <c r="V477" s="15"/>
      <c r="W477" s="15"/>
      <c r="X477" s="15"/>
      <c r="Y477" s="15"/>
      <c r="Z477" s="15"/>
      <c r="AA477" s="15"/>
      <c r="AB477" s="15"/>
      <c r="AC477" s="15"/>
      <c r="AD477" s="15"/>
      <c r="AE477" s="15"/>
      <c r="AT477" s="218" t="s">
        <v>442</v>
      </c>
      <c r="AU477" s="218" t="s">
        <v>87</v>
      </c>
      <c r="AV477" s="15" t="s">
        <v>76</v>
      </c>
      <c r="AW477" s="15" t="s">
        <v>31</v>
      </c>
      <c r="AX477" s="15" t="s">
        <v>69</v>
      </c>
      <c r="AY477" s="218" t="s">
        <v>328</v>
      </c>
    </row>
    <row r="478" s="13" customFormat="1">
      <c r="A478" s="13"/>
      <c r="B478" s="201"/>
      <c r="C478" s="13"/>
      <c r="D478" s="195" t="s">
        <v>442</v>
      </c>
      <c r="E478" s="202" t="s">
        <v>3</v>
      </c>
      <c r="F478" s="203" t="s">
        <v>2997</v>
      </c>
      <c r="G478" s="13"/>
      <c r="H478" s="204">
        <v>0.81599999999999995</v>
      </c>
      <c r="I478" s="205"/>
      <c r="J478" s="13"/>
      <c r="K478" s="13"/>
      <c r="L478" s="201"/>
      <c r="M478" s="206"/>
      <c r="N478" s="207"/>
      <c r="O478" s="207"/>
      <c r="P478" s="207"/>
      <c r="Q478" s="207"/>
      <c r="R478" s="207"/>
      <c r="S478" s="207"/>
      <c r="T478" s="208"/>
      <c r="U478" s="13"/>
      <c r="V478" s="13"/>
      <c r="W478" s="13"/>
      <c r="X478" s="13"/>
      <c r="Y478" s="13"/>
      <c r="Z478" s="13"/>
      <c r="AA478" s="13"/>
      <c r="AB478" s="13"/>
      <c r="AC478" s="13"/>
      <c r="AD478" s="13"/>
      <c r="AE478" s="13"/>
      <c r="AT478" s="202" t="s">
        <v>442</v>
      </c>
      <c r="AU478" s="202" t="s">
        <v>87</v>
      </c>
      <c r="AV478" s="13" t="s">
        <v>79</v>
      </c>
      <c r="AW478" s="13" t="s">
        <v>31</v>
      </c>
      <c r="AX478" s="13" t="s">
        <v>69</v>
      </c>
      <c r="AY478" s="202" t="s">
        <v>328</v>
      </c>
    </row>
    <row r="479" s="15" customFormat="1">
      <c r="A479" s="15"/>
      <c r="B479" s="217"/>
      <c r="C479" s="15"/>
      <c r="D479" s="195" t="s">
        <v>442</v>
      </c>
      <c r="E479" s="218" t="s">
        <v>3</v>
      </c>
      <c r="F479" s="219" t="s">
        <v>2066</v>
      </c>
      <c r="G479" s="15"/>
      <c r="H479" s="218" t="s">
        <v>3</v>
      </c>
      <c r="I479" s="220"/>
      <c r="J479" s="15"/>
      <c r="K479" s="15"/>
      <c r="L479" s="217"/>
      <c r="M479" s="221"/>
      <c r="N479" s="222"/>
      <c r="O479" s="222"/>
      <c r="P479" s="222"/>
      <c r="Q479" s="222"/>
      <c r="R479" s="222"/>
      <c r="S479" s="222"/>
      <c r="T479" s="223"/>
      <c r="U479" s="15"/>
      <c r="V479" s="15"/>
      <c r="W479" s="15"/>
      <c r="X479" s="15"/>
      <c r="Y479" s="15"/>
      <c r="Z479" s="15"/>
      <c r="AA479" s="15"/>
      <c r="AB479" s="15"/>
      <c r="AC479" s="15"/>
      <c r="AD479" s="15"/>
      <c r="AE479" s="15"/>
      <c r="AT479" s="218" t="s">
        <v>442</v>
      </c>
      <c r="AU479" s="218" t="s">
        <v>87</v>
      </c>
      <c r="AV479" s="15" t="s">
        <v>76</v>
      </c>
      <c r="AW479" s="15" t="s">
        <v>31</v>
      </c>
      <c r="AX479" s="15" t="s">
        <v>69</v>
      </c>
      <c r="AY479" s="218" t="s">
        <v>328</v>
      </c>
    </row>
    <row r="480" s="13" customFormat="1">
      <c r="A480" s="13"/>
      <c r="B480" s="201"/>
      <c r="C480" s="13"/>
      <c r="D480" s="195" t="s">
        <v>442</v>
      </c>
      <c r="E480" s="202" t="s">
        <v>3</v>
      </c>
      <c r="F480" s="203" t="s">
        <v>2998</v>
      </c>
      <c r="G480" s="13"/>
      <c r="H480" s="204">
        <v>0.35999999999999999</v>
      </c>
      <c r="I480" s="205"/>
      <c r="J480" s="13"/>
      <c r="K480" s="13"/>
      <c r="L480" s="201"/>
      <c r="M480" s="206"/>
      <c r="N480" s="207"/>
      <c r="O480" s="207"/>
      <c r="P480" s="207"/>
      <c r="Q480" s="207"/>
      <c r="R480" s="207"/>
      <c r="S480" s="207"/>
      <c r="T480" s="208"/>
      <c r="U480" s="13"/>
      <c r="V480" s="13"/>
      <c r="W480" s="13"/>
      <c r="X480" s="13"/>
      <c r="Y480" s="13"/>
      <c r="Z480" s="13"/>
      <c r="AA480" s="13"/>
      <c r="AB480" s="13"/>
      <c r="AC480" s="13"/>
      <c r="AD480" s="13"/>
      <c r="AE480" s="13"/>
      <c r="AT480" s="202" t="s">
        <v>442</v>
      </c>
      <c r="AU480" s="202" t="s">
        <v>87</v>
      </c>
      <c r="AV480" s="13" t="s">
        <v>79</v>
      </c>
      <c r="AW480" s="13" t="s">
        <v>31</v>
      </c>
      <c r="AX480" s="13" t="s">
        <v>69</v>
      </c>
      <c r="AY480" s="202" t="s">
        <v>328</v>
      </c>
    </row>
    <row r="481" s="14" customFormat="1">
      <c r="A481" s="14"/>
      <c r="B481" s="209"/>
      <c r="C481" s="14"/>
      <c r="D481" s="195" t="s">
        <v>442</v>
      </c>
      <c r="E481" s="210" t="s">
        <v>3</v>
      </c>
      <c r="F481" s="211" t="s">
        <v>452</v>
      </c>
      <c r="G481" s="14"/>
      <c r="H481" s="212">
        <v>1.1759999999999999</v>
      </c>
      <c r="I481" s="213"/>
      <c r="J481" s="14"/>
      <c r="K481" s="14"/>
      <c r="L481" s="209"/>
      <c r="M481" s="214"/>
      <c r="N481" s="215"/>
      <c r="O481" s="215"/>
      <c r="P481" s="215"/>
      <c r="Q481" s="215"/>
      <c r="R481" s="215"/>
      <c r="S481" s="215"/>
      <c r="T481" s="216"/>
      <c r="U481" s="14"/>
      <c r="V481" s="14"/>
      <c r="W481" s="14"/>
      <c r="X481" s="14"/>
      <c r="Y481" s="14"/>
      <c r="Z481" s="14"/>
      <c r="AA481" s="14"/>
      <c r="AB481" s="14"/>
      <c r="AC481" s="14"/>
      <c r="AD481" s="14"/>
      <c r="AE481" s="14"/>
      <c r="AT481" s="210" t="s">
        <v>442</v>
      </c>
      <c r="AU481" s="210" t="s">
        <v>87</v>
      </c>
      <c r="AV481" s="14" t="s">
        <v>113</v>
      </c>
      <c r="AW481" s="14" t="s">
        <v>31</v>
      </c>
      <c r="AX481" s="14" t="s">
        <v>76</v>
      </c>
      <c r="AY481" s="210" t="s">
        <v>328</v>
      </c>
    </row>
    <row r="482" s="2" customFormat="1" ht="24.15" customHeight="1">
      <c r="A482" s="41"/>
      <c r="B482" s="176"/>
      <c r="C482" s="177" t="s">
        <v>805</v>
      </c>
      <c r="D482" s="177" t="s">
        <v>331</v>
      </c>
      <c r="E482" s="178" t="s">
        <v>2999</v>
      </c>
      <c r="F482" s="179" t="s">
        <v>3000</v>
      </c>
      <c r="G482" s="180" t="s">
        <v>439</v>
      </c>
      <c r="H482" s="181">
        <v>19.199999999999999</v>
      </c>
      <c r="I482" s="182"/>
      <c r="J482" s="183">
        <f>ROUND(I482*H482,2)</f>
        <v>0</v>
      </c>
      <c r="K482" s="179" t="s">
        <v>335</v>
      </c>
      <c r="L482" s="42"/>
      <c r="M482" s="184" t="s">
        <v>3</v>
      </c>
      <c r="N482" s="185" t="s">
        <v>40</v>
      </c>
      <c r="O482" s="75"/>
      <c r="P482" s="186">
        <f>O482*H482</f>
        <v>0</v>
      </c>
      <c r="Q482" s="186">
        <v>0.0111725</v>
      </c>
      <c r="R482" s="186">
        <f>Q482*H482</f>
        <v>0.21451200000000001</v>
      </c>
      <c r="S482" s="186">
        <v>0</v>
      </c>
      <c r="T482" s="187">
        <f>S482*H482</f>
        <v>0</v>
      </c>
      <c r="U482" s="41"/>
      <c r="V482" s="41"/>
      <c r="W482" s="41"/>
      <c r="X482" s="41"/>
      <c r="Y482" s="41"/>
      <c r="Z482" s="41"/>
      <c r="AA482" s="41"/>
      <c r="AB482" s="41"/>
      <c r="AC482" s="41"/>
      <c r="AD482" s="41"/>
      <c r="AE482" s="41"/>
      <c r="AR482" s="188" t="s">
        <v>113</v>
      </c>
      <c r="AT482" s="188" t="s">
        <v>331</v>
      </c>
      <c r="AU482" s="188" t="s">
        <v>87</v>
      </c>
      <c r="AY482" s="22" t="s">
        <v>328</v>
      </c>
      <c r="BE482" s="189">
        <f>IF(N482="základní",J482,0)</f>
        <v>0</v>
      </c>
      <c r="BF482" s="189">
        <f>IF(N482="snížená",J482,0)</f>
        <v>0</v>
      </c>
      <c r="BG482" s="189">
        <f>IF(N482="zákl. přenesená",J482,0)</f>
        <v>0</v>
      </c>
      <c r="BH482" s="189">
        <f>IF(N482="sníž. přenesená",J482,0)</f>
        <v>0</v>
      </c>
      <c r="BI482" s="189">
        <f>IF(N482="nulová",J482,0)</f>
        <v>0</v>
      </c>
      <c r="BJ482" s="22" t="s">
        <v>76</v>
      </c>
      <c r="BK482" s="189">
        <f>ROUND(I482*H482,2)</f>
        <v>0</v>
      </c>
      <c r="BL482" s="22" t="s">
        <v>113</v>
      </c>
      <c r="BM482" s="188" t="s">
        <v>3001</v>
      </c>
    </row>
    <row r="483" s="2" customFormat="1">
      <c r="A483" s="41"/>
      <c r="B483" s="42"/>
      <c r="C483" s="41"/>
      <c r="D483" s="190" t="s">
        <v>338</v>
      </c>
      <c r="E483" s="41"/>
      <c r="F483" s="191" t="s">
        <v>3002</v>
      </c>
      <c r="G483" s="41"/>
      <c r="H483" s="41"/>
      <c r="I483" s="192"/>
      <c r="J483" s="41"/>
      <c r="K483" s="41"/>
      <c r="L483" s="42"/>
      <c r="M483" s="193"/>
      <c r="N483" s="194"/>
      <c r="O483" s="75"/>
      <c r="P483" s="75"/>
      <c r="Q483" s="75"/>
      <c r="R483" s="75"/>
      <c r="S483" s="75"/>
      <c r="T483" s="76"/>
      <c r="U483" s="41"/>
      <c r="V483" s="41"/>
      <c r="W483" s="41"/>
      <c r="X483" s="41"/>
      <c r="Y483" s="41"/>
      <c r="Z483" s="41"/>
      <c r="AA483" s="41"/>
      <c r="AB483" s="41"/>
      <c r="AC483" s="41"/>
      <c r="AD483" s="41"/>
      <c r="AE483" s="41"/>
      <c r="AT483" s="22" t="s">
        <v>338</v>
      </c>
      <c r="AU483" s="22" t="s">
        <v>87</v>
      </c>
    </row>
    <row r="484" s="13" customFormat="1">
      <c r="A484" s="13"/>
      <c r="B484" s="201"/>
      <c r="C484" s="13"/>
      <c r="D484" s="195" t="s">
        <v>442</v>
      </c>
      <c r="E484" s="202" t="s">
        <v>3</v>
      </c>
      <c r="F484" s="203" t="s">
        <v>3003</v>
      </c>
      <c r="G484" s="13"/>
      <c r="H484" s="204">
        <v>11.199999999999999</v>
      </c>
      <c r="I484" s="205"/>
      <c r="J484" s="13"/>
      <c r="K484" s="13"/>
      <c r="L484" s="201"/>
      <c r="M484" s="206"/>
      <c r="N484" s="207"/>
      <c r="O484" s="207"/>
      <c r="P484" s="207"/>
      <c r="Q484" s="207"/>
      <c r="R484" s="207"/>
      <c r="S484" s="207"/>
      <c r="T484" s="208"/>
      <c r="U484" s="13"/>
      <c r="V484" s="13"/>
      <c r="W484" s="13"/>
      <c r="X484" s="13"/>
      <c r="Y484" s="13"/>
      <c r="Z484" s="13"/>
      <c r="AA484" s="13"/>
      <c r="AB484" s="13"/>
      <c r="AC484" s="13"/>
      <c r="AD484" s="13"/>
      <c r="AE484" s="13"/>
      <c r="AT484" s="202" t="s">
        <v>442</v>
      </c>
      <c r="AU484" s="202" t="s">
        <v>87</v>
      </c>
      <c r="AV484" s="13" t="s">
        <v>79</v>
      </c>
      <c r="AW484" s="13" t="s">
        <v>31</v>
      </c>
      <c r="AX484" s="13" t="s">
        <v>69</v>
      </c>
      <c r="AY484" s="202" t="s">
        <v>328</v>
      </c>
    </row>
    <row r="485" s="13" customFormat="1">
      <c r="A485" s="13"/>
      <c r="B485" s="201"/>
      <c r="C485" s="13"/>
      <c r="D485" s="195" t="s">
        <v>442</v>
      </c>
      <c r="E485" s="202" t="s">
        <v>3</v>
      </c>
      <c r="F485" s="203" t="s">
        <v>3004</v>
      </c>
      <c r="G485" s="13"/>
      <c r="H485" s="204">
        <v>8</v>
      </c>
      <c r="I485" s="205"/>
      <c r="J485" s="13"/>
      <c r="K485" s="13"/>
      <c r="L485" s="201"/>
      <c r="M485" s="206"/>
      <c r="N485" s="207"/>
      <c r="O485" s="207"/>
      <c r="P485" s="207"/>
      <c r="Q485" s="207"/>
      <c r="R485" s="207"/>
      <c r="S485" s="207"/>
      <c r="T485" s="208"/>
      <c r="U485" s="13"/>
      <c r="V485" s="13"/>
      <c r="W485" s="13"/>
      <c r="X485" s="13"/>
      <c r="Y485" s="13"/>
      <c r="Z485" s="13"/>
      <c r="AA485" s="13"/>
      <c r="AB485" s="13"/>
      <c r="AC485" s="13"/>
      <c r="AD485" s="13"/>
      <c r="AE485" s="13"/>
      <c r="AT485" s="202" t="s">
        <v>442</v>
      </c>
      <c r="AU485" s="202" t="s">
        <v>87</v>
      </c>
      <c r="AV485" s="13" t="s">
        <v>79</v>
      </c>
      <c r="AW485" s="13" t="s">
        <v>31</v>
      </c>
      <c r="AX485" s="13" t="s">
        <v>69</v>
      </c>
      <c r="AY485" s="202" t="s">
        <v>328</v>
      </c>
    </row>
    <row r="486" s="14" customFormat="1">
      <c r="A486" s="14"/>
      <c r="B486" s="209"/>
      <c r="C486" s="14"/>
      <c r="D486" s="195" t="s">
        <v>442</v>
      </c>
      <c r="E486" s="210" t="s">
        <v>3</v>
      </c>
      <c r="F486" s="211" t="s">
        <v>452</v>
      </c>
      <c r="G486" s="14"/>
      <c r="H486" s="212">
        <v>19.199999999999999</v>
      </c>
      <c r="I486" s="213"/>
      <c r="J486" s="14"/>
      <c r="K486" s="14"/>
      <c r="L486" s="209"/>
      <c r="M486" s="214"/>
      <c r="N486" s="215"/>
      <c r="O486" s="215"/>
      <c r="P486" s="215"/>
      <c r="Q486" s="215"/>
      <c r="R486" s="215"/>
      <c r="S486" s="215"/>
      <c r="T486" s="216"/>
      <c r="U486" s="14"/>
      <c r="V486" s="14"/>
      <c r="W486" s="14"/>
      <c r="X486" s="14"/>
      <c r="Y486" s="14"/>
      <c r="Z486" s="14"/>
      <c r="AA486" s="14"/>
      <c r="AB486" s="14"/>
      <c r="AC486" s="14"/>
      <c r="AD486" s="14"/>
      <c r="AE486" s="14"/>
      <c r="AT486" s="210" t="s">
        <v>442</v>
      </c>
      <c r="AU486" s="210" t="s">
        <v>87</v>
      </c>
      <c r="AV486" s="14" t="s">
        <v>113</v>
      </c>
      <c r="AW486" s="14" t="s">
        <v>31</v>
      </c>
      <c r="AX486" s="14" t="s">
        <v>76</v>
      </c>
      <c r="AY486" s="210" t="s">
        <v>328</v>
      </c>
    </row>
    <row r="487" s="2" customFormat="1" ht="24.15" customHeight="1">
      <c r="A487" s="41"/>
      <c r="B487" s="176"/>
      <c r="C487" s="177" t="s">
        <v>809</v>
      </c>
      <c r="D487" s="177" t="s">
        <v>331</v>
      </c>
      <c r="E487" s="178" t="s">
        <v>3005</v>
      </c>
      <c r="F487" s="179" t="s">
        <v>3006</v>
      </c>
      <c r="G487" s="180" t="s">
        <v>439</v>
      </c>
      <c r="H487" s="181">
        <v>19.199999999999999</v>
      </c>
      <c r="I487" s="182"/>
      <c r="J487" s="183">
        <f>ROUND(I487*H487,2)</f>
        <v>0</v>
      </c>
      <c r="K487" s="179" t="s">
        <v>335</v>
      </c>
      <c r="L487" s="42"/>
      <c r="M487" s="184" t="s">
        <v>3</v>
      </c>
      <c r="N487" s="185" t="s">
        <v>40</v>
      </c>
      <c r="O487" s="75"/>
      <c r="P487" s="186">
        <f>O487*H487</f>
        <v>0</v>
      </c>
      <c r="Q487" s="186">
        <v>0</v>
      </c>
      <c r="R487" s="186">
        <f>Q487*H487</f>
        <v>0</v>
      </c>
      <c r="S487" s="186">
        <v>0</v>
      </c>
      <c r="T487" s="187">
        <f>S487*H487</f>
        <v>0</v>
      </c>
      <c r="U487" s="41"/>
      <c r="V487" s="41"/>
      <c r="W487" s="41"/>
      <c r="X487" s="41"/>
      <c r="Y487" s="41"/>
      <c r="Z487" s="41"/>
      <c r="AA487" s="41"/>
      <c r="AB487" s="41"/>
      <c r="AC487" s="41"/>
      <c r="AD487" s="41"/>
      <c r="AE487" s="41"/>
      <c r="AR487" s="188" t="s">
        <v>113</v>
      </c>
      <c r="AT487" s="188" t="s">
        <v>331</v>
      </c>
      <c r="AU487" s="188" t="s">
        <v>87</v>
      </c>
      <c r="AY487" s="22" t="s">
        <v>328</v>
      </c>
      <c r="BE487" s="189">
        <f>IF(N487="základní",J487,0)</f>
        <v>0</v>
      </c>
      <c r="BF487" s="189">
        <f>IF(N487="snížená",J487,0)</f>
        <v>0</v>
      </c>
      <c r="BG487" s="189">
        <f>IF(N487="zákl. přenesená",J487,0)</f>
        <v>0</v>
      </c>
      <c r="BH487" s="189">
        <f>IF(N487="sníž. přenesená",J487,0)</f>
        <v>0</v>
      </c>
      <c r="BI487" s="189">
        <f>IF(N487="nulová",J487,0)</f>
        <v>0</v>
      </c>
      <c r="BJ487" s="22" t="s">
        <v>76</v>
      </c>
      <c r="BK487" s="189">
        <f>ROUND(I487*H487,2)</f>
        <v>0</v>
      </c>
      <c r="BL487" s="22" t="s">
        <v>113</v>
      </c>
      <c r="BM487" s="188" t="s">
        <v>3007</v>
      </c>
    </row>
    <row r="488" s="2" customFormat="1">
      <c r="A488" s="41"/>
      <c r="B488" s="42"/>
      <c r="C488" s="41"/>
      <c r="D488" s="190" t="s">
        <v>338</v>
      </c>
      <c r="E488" s="41"/>
      <c r="F488" s="191" t="s">
        <v>3008</v>
      </c>
      <c r="G488" s="41"/>
      <c r="H488" s="41"/>
      <c r="I488" s="192"/>
      <c r="J488" s="41"/>
      <c r="K488" s="41"/>
      <c r="L488" s="42"/>
      <c r="M488" s="193"/>
      <c r="N488" s="194"/>
      <c r="O488" s="75"/>
      <c r="P488" s="75"/>
      <c r="Q488" s="75"/>
      <c r="R488" s="75"/>
      <c r="S488" s="75"/>
      <c r="T488" s="76"/>
      <c r="U488" s="41"/>
      <c r="V488" s="41"/>
      <c r="W488" s="41"/>
      <c r="X488" s="41"/>
      <c r="Y488" s="41"/>
      <c r="Z488" s="41"/>
      <c r="AA488" s="41"/>
      <c r="AB488" s="41"/>
      <c r="AC488" s="41"/>
      <c r="AD488" s="41"/>
      <c r="AE488" s="41"/>
      <c r="AT488" s="22" t="s">
        <v>338</v>
      </c>
      <c r="AU488" s="22" t="s">
        <v>87</v>
      </c>
    </row>
    <row r="489" s="2" customFormat="1" ht="24.15" customHeight="1">
      <c r="A489" s="41"/>
      <c r="B489" s="176"/>
      <c r="C489" s="177" t="s">
        <v>813</v>
      </c>
      <c r="D489" s="177" t="s">
        <v>331</v>
      </c>
      <c r="E489" s="178" t="s">
        <v>3009</v>
      </c>
      <c r="F489" s="179" t="s">
        <v>3010</v>
      </c>
      <c r="G489" s="180" t="s">
        <v>585</v>
      </c>
      <c r="H489" s="181">
        <v>0.025000000000000001</v>
      </c>
      <c r="I489" s="182"/>
      <c r="J489" s="183">
        <f>ROUND(I489*H489,2)</f>
        <v>0</v>
      </c>
      <c r="K489" s="179" t="s">
        <v>335</v>
      </c>
      <c r="L489" s="42"/>
      <c r="M489" s="184" t="s">
        <v>3</v>
      </c>
      <c r="N489" s="185" t="s">
        <v>40</v>
      </c>
      <c r="O489" s="75"/>
      <c r="P489" s="186">
        <f>O489*H489</f>
        <v>0</v>
      </c>
      <c r="Q489" s="186">
        <v>1.0529056800000001</v>
      </c>
      <c r="R489" s="186">
        <f>Q489*H489</f>
        <v>0.026322642000000004</v>
      </c>
      <c r="S489" s="186">
        <v>0</v>
      </c>
      <c r="T489" s="187">
        <f>S489*H489</f>
        <v>0</v>
      </c>
      <c r="U489" s="41"/>
      <c r="V489" s="41"/>
      <c r="W489" s="41"/>
      <c r="X489" s="41"/>
      <c r="Y489" s="41"/>
      <c r="Z489" s="41"/>
      <c r="AA489" s="41"/>
      <c r="AB489" s="41"/>
      <c r="AC489" s="41"/>
      <c r="AD489" s="41"/>
      <c r="AE489" s="41"/>
      <c r="AR489" s="188" t="s">
        <v>113</v>
      </c>
      <c r="AT489" s="188" t="s">
        <v>331</v>
      </c>
      <c r="AU489" s="188" t="s">
        <v>87</v>
      </c>
      <c r="AY489" s="22" t="s">
        <v>328</v>
      </c>
      <c r="BE489" s="189">
        <f>IF(N489="základní",J489,0)</f>
        <v>0</v>
      </c>
      <c r="BF489" s="189">
        <f>IF(N489="snížená",J489,0)</f>
        <v>0</v>
      </c>
      <c r="BG489" s="189">
        <f>IF(N489="zákl. přenesená",J489,0)</f>
        <v>0</v>
      </c>
      <c r="BH489" s="189">
        <f>IF(N489="sníž. přenesená",J489,0)</f>
        <v>0</v>
      </c>
      <c r="BI489" s="189">
        <f>IF(N489="nulová",J489,0)</f>
        <v>0</v>
      </c>
      <c r="BJ489" s="22" t="s">
        <v>76</v>
      </c>
      <c r="BK489" s="189">
        <f>ROUND(I489*H489,2)</f>
        <v>0</v>
      </c>
      <c r="BL489" s="22" t="s">
        <v>113</v>
      </c>
      <c r="BM489" s="188" t="s">
        <v>3011</v>
      </c>
    </row>
    <row r="490" s="2" customFormat="1">
      <c r="A490" s="41"/>
      <c r="B490" s="42"/>
      <c r="C490" s="41"/>
      <c r="D490" s="190" t="s">
        <v>338</v>
      </c>
      <c r="E490" s="41"/>
      <c r="F490" s="191" t="s">
        <v>3012</v>
      </c>
      <c r="G490" s="41"/>
      <c r="H490" s="41"/>
      <c r="I490" s="192"/>
      <c r="J490" s="41"/>
      <c r="K490" s="41"/>
      <c r="L490" s="42"/>
      <c r="M490" s="193"/>
      <c r="N490" s="194"/>
      <c r="O490" s="75"/>
      <c r="P490" s="75"/>
      <c r="Q490" s="75"/>
      <c r="R490" s="75"/>
      <c r="S490" s="75"/>
      <c r="T490" s="76"/>
      <c r="U490" s="41"/>
      <c r="V490" s="41"/>
      <c r="W490" s="41"/>
      <c r="X490" s="41"/>
      <c r="Y490" s="41"/>
      <c r="Z490" s="41"/>
      <c r="AA490" s="41"/>
      <c r="AB490" s="41"/>
      <c r="AC490" s="41"/>
      <c r="AD490" s="41"/>
      <c r="AE490" s="41"/>
      <c r="AT490" s="22" t="s">
        <v>338</v>
      </c>
      <c r="AU490" s="22" t="s">
        <v>87</v>
      </c>
    </row>
    <row r="491" s="13" customFormat="1">
      <c r="A491" s="13"/>
      <c r="B491" s="201"/>
      <c r="C491" s="13"/>
      <c r="D491" s="195" t="s">
        <v>442</v>
      </c>
      <c r="E491" s="202" t="s">
        <v>3</v>
      </c>
      <c r="F491" s="203" t="s">
        <v>3013</v>
      </c>
      <c r="G491" s="13"/>
      <c r="H491" s="204">
        <v>0.023</v>
      </c>
      <c r="I491" s="205"/>
      <c r="J491" s="13"/>
      <c r="K491" s="13"/>
      <c r="L491" s="201"/>
      <c r="M491" s="206"/>
      <c r="N491" s="207"/>
      <c r="O491" s="207"/>
      <c r="P491" s="207"/>
      <c r="Q491" s="207"/>
      <c r="R491" s="207"/>
      <c r="S491" s="207"/>
      <c r="T491" s="208"/>
      <c r="U491" s="13"/>
      <c r="V491" s="13"/>
      <c r="W491" s="13"/>
      <c r="X491" s="13"/>
      <c r="Y491" s="13"/>
      <c r="Z491" s="13"/>
      <c r="AA491" s="13"/>
      <c r="AB491" s="13"/>
      <c r="AC491" s="13"/>
      <c r="AD491" s="13"/>
      <c r="AE491" s="13"/>
      <c r="AT491" s="202" t="s">
        <v>442</v>
      </c>
      <c r="AU491" s="202" t="s">
        <v>87</v>
      </c>
      <c r="AV491" s="13" t="s">
        <v>79</v>
      </c>
      <c r="AW491" s="13" t="s">
        <v>31</v>
      </c>
      <c r="AX491" s="13" t="s">
        <v>76</v>
      </c>
      <c r="AY491" s="202" t="s">
        <v>328</v>
      </c>
    </row>
    <row r="492" s="13" customFormat="1">
      <c r="A492" s="13"/>
      <c r="B492" s="201"/>
      <c r="C492" s="13"/>
      <c r="D492" s="195" t="s">
        <v>442</v>
      </c>
      <c r="E492" s="13"/>
      <c r="F492" s="203" t="s">
        <v>3014</v>
      </c>
      <c r="G492" s="13"/>
      <c r="H492" s="204">
        <v>0.025000000000000001</v>
      </c>
      <c r="I492" s="205"/>
      <c r="J492" s="13"/>
      <c r="K492" s="13"/>
      <c r="L492" s="201"/>
      <c r="M492" s="206"/>
      <c r="N492" s="207"/>
      <c r="O492" s="207"/>
      <c r="P492" s="207"/>
      <c r="Q492" s="207"/>
      <c r="R492" s="207"/>
      <c r="S492" s="207"/>
      <c r="T492" s="208"/>
      <c r="U492" s="13"/>
      <c r="V492" s="13"/>
      <c r="W492" s="13"/>
      <c r="X492" s="13"/>
      <c r="Y492" s="13"/>
      <c r="Z492" s="13"/>
      <c r="AA492" s="13"/>
      <c r="AB492" s="13"/>
      <c r="AC492" s="13"/>
      <c r="AD492" s="13"/>
      <c r="AE492" s="13"/>
      <c r="AT492" s="202" t="s">
        <v>442</v>
      </c>
      <c r="AU492" s="202" t="s">
        <v>87</v>
      </c>
      <c r="AV492" s="13" t="s">
        <v>79</v>
      </c>
      <c r="AW492" s="13" t="s">
        <v>4</v>
      </c>
      <c r="AX492" s="13" t="s">
        <v>76</v>
      </c>
      <c r="AY492" s="202" t="s">
        <v>328</v>
      </c>
    </row>
    <row r="493" s="12" customFormat="1" ht="20.88" customHeight="1">
      <c r="A493" s="12"/>
      <c r="B493" s="163"/>
      <c r="C493" s="12"/>
      <c r="D493" s="164" t="s">
        <v>68</v>
      </c>
      <c r="E493" s="174" t="s">
        <v>3015</v>
      </c>
      <c r="F493" s="174" t="s">
        <v>3016</v>
      </c>
      <c r="G493" s="12"/>
      <c r="H493" s="12"/>
      <c r="I493" s="166"/>
      <c r="J493" s="175">
        <f>BK493</f>
        <v>0</v>
      </c>
      <c r="K493" s="12"/>
      <c r="L493" s="163"/>
      <c r="M493" s="168"/>
      <c r="N493" s="169"/>
      <c r="O493" s="169"/>
      <c r="P493" s="170">
        <f>SUM(P494:P516)</f>
        <v>0</v>
      </c>
      <c r="Q493" s="169"/>
      <c r="R493" s="170">
        <f>SUM(R494:R516)</f>
        <v>24.544934497139998</v>
      </c>
      <c r="S493" s="169"/>
      <c r="T493" s="171">
        <f>SUM(T494:T516)</f>
        <v>0</v>
      </c>
      <c r="U493" s="12"/>
      <c r="V493" s="12"/>
      <c r="W493" s="12"/>
      <c r="X493" s="12"/>
      <c r="Y493" s="12"/>
      <c r="Z493" s="12"/>
      <c r="AA493" s="12"/>
      <c r="AB493" s="12"/>
      <c r="AC493" s="12"/>
      <c r="AD493" s="12"/>
      <c r="AE493" s="12"/>
      <c r="AR493" s="164" t="s">
        <v>76</v>
      </c>
      <c r="AT493" s="172" t="s">
        <v>68</v>
      </c>
      <c r="AU493" s="172" t="s">
        <v>79</v>
      </c>
      <c r="AY493" s="164" t="s">
        <v>328</v>
      </c>
      <c r="BK493" s="173">
        <f>SUM(BK494:BK516)</f>
        <v>0</v>
      </c>
    </row>
    <row r="494" s="2" customFormat="1" ht="24.15" customHeight="1">
      <c r="A494" s="41"/>
      <c r="B494" s="176"/>
      <c r="C494" s="177" t="s">
        <v>817</v>
      </c>
      <c r="D494" s="177" t="s">
        <v>331</v>
      </c>
      <c r="E494" s="178" t="s">
        <v>2993</v>
      </c>
      <c r="F494" s="179" t="s">
        <v>2994</v>
      </c>
      <c r="G494" s="180" t="s">
        <v>491</v>
      </c>
      <c r="H494" s="181">
        <v>9.093</v>
      </c>
      <c r="I494" s="182"/>
      <c r="J494" s="183">
        <f>ROUND(I494*H494,2)</f>
        <v>0</v>
      </c>
      <c r="K494" s="179" t="s">
        <v>335</v>
      </c>
      <c r="L494" s="42"/>
      <c r="M494" s="184" t="s">
        <v>3</v>
      </c>
      <c r="N494" s="185" t="s">
        <v>40</v>
      </c>
      <c r="O494" s="75"/>
      <c r="P494" s="186">
        <f>O494*H494</f>
        <v>0</v>
      </c>
      <c r="Q494" s="186">
        <v>2.5019749999999998</v>
      </c>
      <c r="R494" s="186">
        <f>Q494*H494</f>
        <v>22.750458674999997</v>
      </c>
      <c r="S494" s="186">
        <v>0</v>
      </c>
      <c r="T494" s="187">
        <f>S494*H494</f>
        <v>0</v>
      </c>
      <c r="U494" s="41"/>
      <c r="V494" s="41"/>
      <c r="W494" s="41"/>
      <c r="X494" s="41"/>
      <c r="Y494" s="41"/>
      <c r="Z494" s="41"/>
      <c r="AA494" s="41"/>
      <c r="AB494" s="41"/>
      <c r="AC494" s="41"/>
      <c r="AD494" s="41"/>
      <c r="AE494" s="41"/>
      <c r="AR494" s="188" t="s">
        <v>113</v>
      </c>
      <c r="AT494" s="188" t="s">
        <v>331</v>
      </c>
      <c r="AU494" s="188" t="s">
        <v>87</v>
      </c>
      <c r="AY494" s="22" t="s">
        <v>328</v>
      </c>
      <c r="BE494" s="189">
        <f>IF(N494="základní",J494,0)</f>
        <v>0</v>
      </c>
      <c r="BF494" s="189">
        <f>IF(N494="snížená",J494,0)</f>
        <v>0</v>
      </c>
      <c r="BG494" s="189">
        <f>IF(N494="zákl. přenesená",J494,0)</f>
        <v>0</v>
      </c>
      <c r="BH494" s="189">
        <f>IF(N494="sníž. přenesená",J494,0)</f>
        <v>0</v>
      </c>
      <c r="BI494" s="189">
        <f>IF(N494="nulová",J494,0)</f>
        <v>0</v>
      </c>
      <c r="BJ494" s="22" t="s">
        <v>76</v>
      </c>
      <c r="BK494" s="189">
        <f>ROUND(I494*H494,2)</f>
        <v>0</v>
      </c>
      <c r="BL494" s="22" t="s">
        <v>113</v>
      </c>
      <c r="BM494" s="188" t="s">
        <v>3017</v>
      </c>
    </row>
    <row r="495" s="2" customFormat="1">
      <c r="A495" s="41"/>
      <c r="B495" s="42"/>
      <c r="C495" s="41"/>
      <c r="D495" s="190" t="s">
        <v>338</v>
      </c>
      <c r="E495" s="41"/>
      <c r="F495" s="191" t="s">
        <v>2996</v>
      </c>
      <c r="G495" s="41"/>
      <c r="H495" s="41"/>
      <c r="I495" s="192"/>
      <c r="J495" s="41"/>
      <c r="K495" s="41"/>
      <c r="L495" s="42"/>
      <c r="M495" s="193"/>
      <c r="N495" s="194"/>
      <c r="O495" s="75"/>
      <c r="P495" s="75"/>
      <c r="Q495" s="75"/>
      <c r="R495" s="75"/>
      <c r="S495" s="75"/>
      <c r="T495" s="76"/>
      <c r="U495" s="41"/>
      <c r="V495" s="41"/>
      <c r="W495" s="41"/>
      <c r="X495" s="41"/>
      <c r="Y495" s="41"/>
      <c r="Z495" s="41"/>
      <c r="AA495" s="41"/>
      <c r="AB495" s="41"/>
      <c r="AC495" s="41"/>
      <c r="AD495" s="41"/>
      <c r="AE495" s="41"/>
      <c r="AT495" s="22" t="s">
        <v>338</v>
      </c>
      <c r="AU495" s="22" t="s">
        <v>87</v>
      </c>
    </row>
    <row r="496" s="13" customFormat="1">
      <c r="A496" s="13"/>
      <c r="B496" s="201"/>
      <c r="C496" s="13"/>
      <c r="D496" s="195" t="s">
        <v>442</v>
      </c>
      <c r="E496" s="202" t="s">
        <v>3</v>
      </c>
      <c r="F496" s="203" t="s">
        <v>3018</v>
      </c>
      <c r="G496" s="13"/>
      <c r="H496" s="204">
        <v>2.7959999999999998</v>
      </c>
      <c r="I496" s="205"/>
      <c r="J496" s="13"/>
      <c r="K496" s="13"/>
      <c r="L496" s="201"/>
      <c r="M496" s="206"/>
      <c r="N496" s="207"/>
      <c r="O496" s="207"/>
      <c r="P496" s="207"/>
      <c r="Q496" s="207"/>
      <c r="R496" s="207"/>
      <c r="S496" s="207"/>
      <c r="T496" s="208"/>
      <c r="U496" s="13"/>
      <c r="V496" s="13"/>
      <c r="W496" s="13"/>
      <c r="X496" s="13"/>
      <c r="Y496" s="13"/>
      <c r="Z496" s="13"/>
      <c r="AA496" s="13"/>
      <c r="AB496" s="13"/>
      <c r="AC496" s="13"/>
      <c r="AD496" s="13"/>
      <c r="AE496" s="13"/>
      <c r="AT496" s="202" t="s">
        <v>442</v>
      </c>
      <c r="AU496" s="202" t="s">
        <v>87</v>
      </c>
      <c r="AV496" s="13" t="s">
        <v>79</v>
      </c>
      <c r="AW496" s="13" t="s">
        <v>31</v>
      </c>
      <c r="AX496" s="13" t="s">
        <v>69</v>
      </c>
      <c r="AY496" s="202" t="s">
        <v>328</v>
      </c>
    </row>
    <row r="497" s="13" customFormat="1">
      <c r="A497" s="13"/>
      <c r="B497" s="201"/>
      <c r="C497" s="13"/>
      <c r="D497" s="195" t="s">
        <v>442</v>
      </c>
      <c r="E497" s="202" t="s">
        <v>3</v>
      </c>
      <c r="F497" s="203" t="s">
        <v>3019</v>
      </c>
      <c r="G497" s="13"/>
      <c r="H497" s="204">
        <v>3.972</v>
      </c>
      <c r="I497" s="205"/>
      <c r="J497" s="13"/>
      <c r="K497" s="13"/>
      <c r="L497" s="201"/>
      <c r="M497" s="206"/>
      <c r="N497" s="207"/>
      <c r="O497" s="207"/>
      <c r="P497" s="207"/>
      <c r="Q497" s="207"/>
      <c r="R497" s="207"/>
      <c r="S497" s="207"/>
      <c r="T497" s="208"/>
      <c r="U497" s="13"/>
      <c r="V497" s="13"/>
      <c r="W497" s="13"/>
      <c r="X497" s="13"/>
      <c r="Y497" s="13"/>
      <c r="Z497" s="13"/>
      <c r="AA497" s="13"/>
      <c r="AB497" s="13"/>
      <c r="AC497" s="13"/>
      <c r="AD497" s="13"/>
      <c r="AE497" s="13"/>
      <c r="AT497" s="202" t="s">
        <v>442</v>
      </c>
      <c r="AU497" s="202" t="s">
        <v>87</v>
      </c>
      <c r="AV497" s="13" t="s">
        <v>79</v>
      </c>
      <c r="AW497" s="13" t="s">
        <v>31</v>
      </c>
      <c r="AX497" s="13" t="s">
        <v>69</v>
      </c>
      <c r="AY497" s="202" t="s">
        <v>328</v>
      </c>
    </row>
    <row r="498" s="13" customFormat="1">
      <c r="A498" s="13"/>
      <c r="B498" s="201"/>
      <c r="C498" s="13"/>
      <c r="D498" s="195" t="s">
        <v>442</v>
      </c>
      <c r="E498" s="202" t="s">
        <v>3</v>
      </c>
      <c r="F498" s="203" t="s">
        <v>3020</v>
      </c>
      <c r="G498" s="13"/>
      <c r="H498" s="204">
        <v>2.3250000000000002</v>
      </c>
      <c r="I498" s="205"/>
      <c r="J498" s="13"/>
      <c r="K498" s="13"/>
      <c r="L498" s="201"/>
      <c r="M498" s="206"/>
      <c r="N498" s="207"/>
      <c r="O498" s="207"/>
      <c r="P498" s="207"/>
      <c r="Q498" s="207"/>
      <c r="R498" s="207"/>
      <c r="S498" s="207"/>
      <c r="T498" s="208"/>
      <c r="U498" s="13"/>
      <c r="V498" s="13"/>
      <c r="W498" s="13"/>
      <c r="X498" s="13"/>
      <c r="Y498" s="13"/>
      <c r="Z498" s="13"/>
      <c r="AA498" s="13"/>
      <c r="AB498" s="13"/>
      <c r="AC498" s="13"/>
      <c r="AD498" s="13"/>
      <c r="AE498" s="13"/>
      <c r="AT498" s="202" t="s">
        <v>442</v>
      </c>
      <c r="AU498" s="202" t="s">
        <v>87</v>
      </c>
      <c r="AV498" s="13" t="s">
        <v>79</v>
      </c>
      <c r="AW498" s="13" t="s">
        <v>31</v>
      </c>
      <c r="AX498" s="13" t="s">
        <v>69</v>
      </c>
      <c r="AY498" s="202" t="s">
        <v>328</v>
      </c>
    </row>
    <row r="499" s="14" customFormat="1">
      <c r="A499" s="14"/>
      <c r="B499" s="209"/>
      <c r="C499" s="14"/>
      <c r="D499" s="195" t="s">
        <v>442</v>
      </c>
      <c r="E499" s="210" t="s">
        <v>3</v>
      </c>
      <c r="F499" s="211" t="s">
        <v>452</v>
      </c>
      <c r="G499" s="14"/>
      <c r="H499" s="212">
        <v>9.093</v>
      </c>
      <c r="I499" s="213"/>
      <c r="J499" s="14"/>
      <c r="K499" s="14"/>
      <c r="L499" s="209"/>
      <c r="M499" s="214"/>
      <c r="N499" s="215"/>
      <c r="O499" s="215"/>
      <c r="P499" s="215"/>
      <c r="Q499" s="215"/>
      <c r="R499" s="215"/>
      <c r="S499" s="215"/>
      <c r="T499" s="216"/>
      <c r="U499" s="14"/>
      <c r="V499" s="14"/>
      <c r="W499" s="14"/>
      <c r="X499" s="14"/>
      <c r="Y499" s="14"/>
      <c r="Z499" s="14"/>
      <c r="AA499" s="14"/>
      <c r="AB499" s="14"/>
      <c r="AC499" s="14"/>
      <c r="AD499" s="14"/>
      <c r="AE499" s="14"/>
      <c r="AT499" s="210" t="s">
        <v>442</v>
      </c>
      <c r="AU499" s="210" t="s">
        <v>87</v>
      </c>
      <c r="AV499" s="14" t="s">
        <v>113</v>
      </c>
      <c r="AW499" s="14" t="s">
        <v>31</v>
      </c>
      <c r="AX499" s="14" t="s">
        <v>76</v>
      </c>
      <c r="AY499" s="210" t="s">
        <v>328</v>
      </c>
    </row>
    <row r="500" s="2" customFormat="1" ht="24.15" customHeight="1">
      <c r="A500" s="41"/>
      <c r="B500" s="176"/>
      <c r="C500" s="177" t="s">
        <v>821</v>
      </c>
      <c r="D500" s="177" t="s">
        <v>331</v>
      </c>
      <c r="E500" s="178" t="s">
        <v>2999</v>
      </c>
      <c r="F500" s="179" t="s">
        <v>3000</v>
      </c>
      <c r="G500" s="180" t="s">
        <v>439</v>
      </c>
      <c r="H500" s="181">
        <v>106.515</v>
      </c>
      <c r="I500" s="182"/>
      <c r="J500" s="183">
        <f>ROUND(I500*H500,2)</f>
        <v>0</v>
      </c>
      <c r="K500" s="179" t="s">
        <v>335</v>
      </c>
      <c r="L500" s="42"/>
      <c r="M500" s="184" t="s">
        <v>3</v>
      </c>
      <c r="N500" s="185" t="s">
        <v>40</v>
      </c>
      <c r="O500" s="75"/>
      <c r="P500" s="186">
        <f>O500*H500</f>
        <v>0</v>
      </c>
      <c r="Q500" s="186">
        <v>0.0111725</v>
      </c>
      <c r="R500" s="186">
        <f>Q500*H500</f>
        <v>1.1900388375</v>
      </c>
      <c r="S500" s="186">
        <v>0</v>
      </c>
      <c r="T500" s="187">
        <f>S500*H500</f>
        <v>0</v>
      </c>
      <c r="U500" s="41"/>
      <c r="V500" s="41"/>
      <c r="W500" s="41"/>
      <c r="X500" s="41"/>
      <c r="Y500" s="41"/>
      <c r="Z500" s="41"/>
      <c r="AA500" s="41"/>
      <c r="AB500" s="41"/>
      <c r="AC500" s="41"/>
      <c r="AD500" s="41"/>
      <c r="AE500" s="41"/>
      <c r="AR500" s="188" t="s">
        <v>113</v>
      </c>
      <c r="AT500" s="188" t="s">
        <v>331</v>
      </c>
      <c r="AU500" s="188" t="s">
        <v>87</v>
      </c>
      <c r="AY500" s="22" t="s">
        <v>328</v>
      </c>
      <c r="BE500" s="189">
        <f>IF(N500="základní",J500,0)</f>
        <v>0</v>
      </c>
      <c r="BF500" s="189">
        <f>IF(N500="snížená",J500,0)</f>
        <v>0</v>
      </c>
      <c r="BG500" s="189">
        <f>IF(N500="zákl. přenesená",J500,0)</f>
        <v>0</v>
      </c>
      <c r="BH500" s="189">
        <f>IF(N500="sníž. přenesená",J500,0)</f>
        <v>0</v>
      </c>
      <c r="BI500" s="189">
        <f>IF(N500="nulová",J500,0)</f>
        <v>0</v>
      </c>
      <c r="BJ500" s="22" t="s">
        <v>76</v>
      </c>
      <c r="BK500" s="189">
        <f>ROUND(I500*H500,2)</f>
        <v>0</v>
      </c>
      <c r="BL500" s="22" t="s">
        <v>113</v>
      </c>
      <c r="BM500" s="188" t="s">
        <v>3021</v>
      </c>
    </row>
    <row r="501" s="2" customFormat="1">
      <c r="A501" s="41"/>
      <c r="B501" s="42"/>
      <c r="C501" s="41"/>
      <c r="D501" s="190" t="s">
        <v>338</v>
      </c>
      <c r="E501" s="41"/>
      <c r="F501" s="191" t="s">
        <v>3002</v>
      </c>
      <c r="G501" s="41"/>
      <c r="H501" s="41"/>
      <c r="I501" s="192"/>
      <c r="J501" s="41"/>
      <c r="K501" s="41"/>
      <c r="L501" s="42"/>
      <c r="M501" s="193"/>
      <c r="N501" s="194"/>
      <c r="O501" s="75"/>
      <c r="P501" s="75"/>
      <c r="Q501" s="75"/>
      <c r="R501" s="75"/>
      <c r="S501" s="75"/>
      <c r="T501" s="76"/>
      <c r="U501" s="41"/>
      <c r="V501" s="41"/>
      <c r="W501" s="41"/>
      <c r="X501" s="41"/>
      <c r="Y501" s="41"/>
      <c r="Z501" s="41"/>
      <c r="AA501" s="41"/>
      <c r="AB501" s="41"/>
      <c r="AC501" s="41"/>
      <c r="AD501" s="41"/>
      <c r="AE501" s="41"/>
      <c r="AT501" s="22" t="s">
        <v>338</v>
      </c>
      <c r="AU501" s="22" t="s">
        <v>87</v>
      </c>
    </row>
    <row r="502" s="13" customFormat="1">
      <c r="A502" s="13"/>
      <c r="B502" s="201"/>
      <c r="C502" s="13"/>
      <c r="D502" s="195" t="s">
        <v>442</v>
      </c>
      <c r="E502" s="202" t="s">
        <v>3</v>
      </c>
      <c r="F502" s="203" t="s">
        <v>3022</v>
      </c>
      <c r="G502" s="13"/>
      <c r="H502" s="204">
        <v>34.950000000000003</v>
      </c>
      <c r="I502" s="205"/>
      <c r="J502" s="13"/>
      <c r="K502" s="13"/>
      <c r="L502" s="201"/>
      <c r="M502" s="206"/>
      <c r="N502" s="207"/>
      <c r="O502" s="207"/>
      <c r="P502" s="207"/>
      <c r="Q502" s="207"/>
      <c r="R502" s="207"/>
      <c r="S502" s="207"/>
      <c r="T502" s="208"/>
      <c r="U502" s="13"/>
      <c r="V502" s="13"/>
      <c r="W502" s="13"/>
      <c r="X502" s="13"/>
      <c r="Y502" s="13"/>
      <c r="Z502" s="13"/>
      <c r="AA502" s="13"/>
      <c r="AB502" s="13"/>
      <c r="AC502" s="13"/>
      <c r="AD502" s="13"/>
      <c r="AE502" s="13"/>
      <c r="AT502" s="202" t="s">
        <v>442</v>
      </c>
      <c r="AU502" s="202" t="s">
        <v>87</v>
      </c>
      <c r="AV502" s="13" t="s">
        <v>79</v>
      </c>
      <c r="AW502" s="13" t="s">
        <v>31</v>
      </c>
      <c r="AX502" s="13" t="s">
        <v>69</v>
      </c>
      <c r="AY502" s="202" t="s">
        <v>328</v>
      </c>
    </row>
    <row r="503" s="13" customFormat="1">
      <c r="A503" s="13"/>
      <c r="B503" s="201"/>
      <c r="C503" s="13"/>
      <c r="D503" s="195" t="s">
        <v>442</v>
      </c>
      <c r="E503" s="202" t="s">
        <v>3</v>
      </c>
      <c r="F503" s="203" t="s">
        <v>3023</v>
      </c>
      <c r="G503" s="13"/>
      <c r="H503" s="204">
        <v>52.965000000000003</v>
      </c>
      <c r="I503" s="205"/>
      <c r="J503" s="13"/>
      <c r="K503" s="13"/>
      <c r="L503" s="201"/>
      <c r="M503" s="206"/>
      <c r="N503" s="207"/>
      <c r="O503" s="207"/>
      <c r="P503" s="207"/>
      <c r="Q503" s="207"/>
      <c r="R503" s="207"/>
      <c r="S503" s="207"/>
      <c r="T503" s="208"/>
      <c r="U503" s="13"/>
      <c r="V503" s="13"/>
      <c r="W503" s="13"/>
      <c r="X503" s="13"/>
      <c r="Y503" s="13"/>
      <c r="Z503" s="13"/>
      <c r="AA503" s="13"/>
      <c r="AB503" s="13"/>
      <c r="AC503" s="13"/>
      <c r="AD503" s="13"/>
      <c r="AE503" s="13"/>
      <c r="AT503" s="202" t="s">
        <v>442</v>
      </c>
      <c r="AU503" s="202" t="s">
        <v>87</v>
      </c>
      <c r="AV503" s="13" t="s">
        <v>79</v>
      </c>
      <c r="AW503" s="13" t="s">
        <v>31</v>
      </c>
      <c r="AX503" s="13" t="s">
        <v>69</v>
      </c>
      <c r="AY503" s="202" t="s">
        <v>328</v>
      </c>
    </row>
    <row r="504" s="13" customFormat="1">
      <c r="A504" s="13"/>
      <c r="B504" s="201"/>
      <c r="C504" s="13"/>
      <c r="D504" s="195" t="s">
        <v>442</v>
      </c>
      <c r="E504" s="202" t="s">
        <v>3</v>
      </c>
      <c r="F504" s="203" t="s">
        <v>3024</v>
      </c>
      <c r="G504" s="13"/>
      <c r="H504" s="204">
        <v>18.600000000000001</v>
      </c>
      <c r="I504" s="205"/>
      <c r="J504" s="13"/>
      <c r="K504" s="13"/>
      <c r="L504" s="201"/>
      <c r="M504" s="206"/>
      <c r="N504" s="207"/>
      <c r="O504" s="207"/>
      <c r="P504" s="207"/>
      <c r="Q504" s="207"/>
      <c r="R504" s="207"/>
      <c r="S504" s="207"/>
      <c r="T504" s="208"/>
      <c r="U504" s="13"/>
      <c r="V504" s="13"/>
      <c r="W504" s="13"/>
      <c r="X504" s="13"/>
      <c r="Y504" s="13"/>
      <c r="Z504" s="13"/>
      <c r="AA504" s="13"/>
      <c r="AB504" s="13"/>
      <c r="AC504" s="13"/>
      <c r="AD504" s="13"/>
      <c r="AE504" s="13"/>
      <c r="AT504" s="202" t="s">
        <v>442</v>
      </c>
      <c r="AU504" s="202" t="s">
        <v>87</v>
      </c>
      <c r="AV504" s="13" t="s">
        <v>79</v>
      </c>
      <c r="AW504" s="13" t="s">
        <v>31</v>
      </c>
      <c r="AX504" s="13" t="s">
        <v>69</v>
      </c>
      <c r="AY504" s="202" t="s">
        <v>328</v>
      </c>
    </row>
    <row r="505" s="14" customFormat="1">
      <c r="A505" s="14"/>
      <c r="B505" s="209"/>
      <c r="C505" s="14"/>
      <c r="D505" s="195" t="s">
        <v>442</v>
      </c>
      <c r="E505" s="210" t="s">
        <v>3</v>
      </c>
      <c r="F505" s="211" t="s">
        <v>452</v>
      </c>
      <c r="G505" s="14"/>
      <c r="H505" s="212">
        <v>106.515</v>
      </c>
      <c r="I505" s="213"/>
      <c r="J505" s="14"/>
      <c r="K505" s="14"/>
      <c r="L505" s="209"/>
      <c r="M505" s="214"/>
      <c r="N505" s="215"/>
      <c r="O505" s="215"/>
      <c r="P505" s="215"/>
      <c r="Q505" s="215"/>
      <c r="R505" s="215"/>
      <c r="S505" s="215"/>
      <c r="T505" s="216"/>
      <c r="U505" s="14"/>
      <c r="V505" s="14"/>
      <c r="W505" s="14"/>
      <c r="X505" s="14"/>
      <c r="Y505" s="14"/>
      <c r="Z505" s="14"/>
      <c r="AA505" s="14"/>
      <c r="AB505" s="14"/>
      <c r="AC505" s="14"/>
      <c r="AD505" s="14"/>
      <c r="AE505" s="14"/>
      <c r="AT505" s="210" t="s">
        <v>442</v>
      </c>
      <c r="AU505" s="210" t="s">
        <v>87</v>
      </c>
      <c r="AV505" s="14" t="s">
        <v>113</v>
      </c>
      <c r="AW505" s="14" t="s">
        <v>31</v>
      </c>
      <c r="AX505" s="14" t="s">
        <v>76</v>
      </c>
      <c r="AY505" s="210" t="s">
        <v>328</v>
      </c>
    </row>
    <row r="506" s="2" customFormat="1" ht="24.15" customHeight="1">
      <c r="A506" s="41"/>
      <c r="B506" s="176"/>
      <c r="C506" s="177" t="s">
        <v>825</v>
      </c>
      <c r="D506" s="177" t="s">
        <v>331</v>
      </c>
      <c r="E506" s="178" t="s">
        <v>3005</v>
      </c>
      <c r="F506" s="179" t="s">
        <v>3006</v>
      </c>
      <c r="G506" s="180" t="s">
        <v>439</v>
      </c>
      <c r="H506" s="181">
        <v>106.515</v>
      </c>
      <c r="I506" s="182"/>
      <c r="J506" s="183">
        <f>ROUND(I506*H506,2)</f>
        <v>0</v>
      </c>
      <c r="K506" s="179" t="s">
        <v>335</v>
      </c>
      <c r="L506" s="42"/>
      <c r="M506" s="184" t="s">
        <v>3</v>
      </c>
      <c r="N506" s="185" t="s">
        <v>40</v>
      </c>
      <c r="O506" s="75"/>
      <c r="P506" s="186">
        <f>O506*H506</f>
        <v>0</v>
      </c>
      <c r="Q506" s="186">
        <v>0</v>
      </c>
      <c r="R506" s="186">
        <f>Q506*H506</f>
        <v>0</v>
      </c>
      <c r="S506" s="186">
        <v>0</v>
      </c>
      <c r="T506" s="187">
        <f>S506*H506</f>
        <v>0</v>
      </c>
      <c r="U506" s="41"/>
      <c r="V506" s="41"/>
      <c r="W506" s="41"/>
      <c r="X506" s="41"/>
      <c r="Y506" s="41"/>
      <c r="Z506" s="41"/>
      <c r="AA506" s="41"/>
      <c r="AB506" s="41"/>
      <c r="AC506" s="41"/>
      <c r="AD506" s="41"/>
      <c r="AE506" s="41"/>
      <c r="AR506" s="188" t="s">
        <v>113</v>
      </c>
      <c r="AT506" s="188" t="s">
        <v>331</v>
      </c>
      <c r="AU506" s="188" t="s">
        <v>87</v>
      </c>
      <c r="AY506" s="22" t="s">
        <v>328</v>
      </c>
      <c r="BE506" s="189">
        <f>IF(N506="základní",J506,0)</f>
        <v>0</v>
      </c>
      <c r="BF506" s="189">
        <f>IF(N506="snížená",J506,0)</f>
        <v>0</v>
      </c>
      <c r="BG506" s="189">
        <f>IF(N506="zákl. přenesená",J506,0)</f>
        <v>0</v>
      </c>
      <c r="BH506" s="189">
        <f>IF(N506="sníž. přenesená",J506,0)</f>
        <v>0</v>
      </c>
      <c r="BI506" s="189">
        <f>IF(N506="nulová",J506,0)</f>
        <v>0</v>
      </c>
      <c r="BJ506" s="22" t="s">
        <v>76</v>
      </c>
      <c r="BK506" s="189">
        <f>ROUND(I506*H506,2)</f>
        <v>0</v>
      </c>
      <c r="BL506" s="22" t="s">
        <v>113</v>
      </c>
      <c r="BM506" s="188" t="s">
        <v>3025</v>
      </c>
    </row>
    <row r="507" s="2" customFormat="1">
      <c r="A507" s="41"/>
      <c r="B507" s="42"/>
      <c r="C507" s="41"/>
      <c r="D507" s="190" t="s">
        <v>338</v>
      </c>
      <c r="E507" s="41"/>
      <c r="F507" s="191" t="s">
        <v>3008</v>
      </c>
      <c r="G507" s="41"/>
      <c r="H507" s="41"/>
      <c r="I507" s="192"/>
      <c r="J507" s="41"/>
      <c r="K507" s="41"/>
      <c r="L507" s="42"/>
      <c r="M507" s="193"/>
      <c r="N507" s="194"/>
      <c r="O507" s="75"/>
      <c r="P507" s="75"/>
      <c r="Q507" s="75"/>
      <c r="R507" s="75"/>
      <c r="S507" s="75"/>
      <c r="T507" s="76"/>
      <c r="U507" s="41"/>
      <c r="V507" s="41"/>
      <c r="W507" s="41"/>
      <c r="X507" s="41"/>
      <c r="Y507" s="41"/>
      <c r="Z507" s="41"/>
      <c r="AA507" s="41"/>
      <c r="AB507" s="41"/>
      <c r="AC507" s="41"/>
      <c r="AD507" s="41"/>
      <c r="AE507" s="41"/>
      <c r="AT507" s="22" t="s">
        <v>338</v>
      </c>
      <c r="AU507" s="22" t="s">
        <v>87</v>
      </c>
    </row>
    <row r="508" s="2" customFormat="1" ht="24.15" customHeight="1">
      <c r="A508" s="41"/>
      <c r="B508" s="176"/>
      <c r="C508" s="177" t="s">
        <v>830</v>
      </c>
      <c r="D508" s="177" t="s">
        <v>331</v>
      </c>
      <c r="E508" s="178" t="s">
        <v>3009</v>
      </c>
      <c r="F508" s="179" t="s">
        <v>3010</v>
      </c>
      <c r="G508" s="180" t="s">
        <v>585</v>
      </c>
      <c r="H508" s="181">
        <v>0.57299999999999995</v>
      </c>
      <c r="I508" s="182"/>
      <c r="J508" s="183">
        <f>ROUND(I508*H508,2)</f>
        <v>0</v>
      </c>
      <c r="K508" s="179" t="s">
        <v>335</v>
      </c>
      <c r="L508" s="42"/>
      <c r="M508" s="184" t="s">
        <v>3</v>
      </c>
      <c r="N508" s="185" t="s">
        <v>40</v>
      </c>
      <c r="O508" s="75"/>
      <c r="P508" s="186">
        <f>O508*H508</f>
        <v>0</v>
      </c>
      <c r="Q508" s="186">
        <v>1.0529056800000001</v>
      </c>
      <c r="R508" s="186">
        <f>Q508*H508</f>
        <v>0.60331495463999996</v>
      </c>
      <c r="S508" s="186">
        <v>0</v>
      </c>
      <c r="T508" s="187">
        <f>S508*H508</f>
        <v>0</v>
      </c>
      <c r="U508" s="41"/>
      <c r="V508" s="41"/>
      <c r="W508" s="41"/>
      <c r="X508" s="41"/>
      <c r="Y508" s="41"/>
      <c r="Z508" s="41"/>
      <c r="AA508" s="41"/>
      <c r="AB508" s="41"/>
      <c r="AC508" s="41"/>
      <c r="AD508" s="41"/>
      <c r="AE508" s="41"/>
      <c r="AR508" s="188" t="s">
        <v>113</v>
      </c>
      <c r="AT508" s="188" t="s">
        <v>331</v>
      </c>
      <c r="AU508" s="188" t="s">
        <v>87</v>
      </c>
      <c r="AY508" s="22" t="s">
        <v>328</v>
      </c>
      <c r="BE508" s="189">
        <f>IF(N508="základní",J508,0)</f>
        <v>0</v>
      </c>
      <c r="BF508" s="189">
        <f>IF(N508="snížená",J508,0)</f>
        <v>0</v>
      </c>
      <c r="BG508" s="189">
        <f>IF(N508="zákl. přenesená",J508,0)</f>
        <v>0</v>
      </c>
      <c r="BH508" s="189">
        <f>IF(N508="sníž. přenesená",J508,0)</f>
        <v>0</v>
      </c>
      <c r="BI508" s="189">
        <f>IF(N508="nulová",J508,0)</f>
        <v>0</v>
      </c>
      <c r="BJ508" s="22" t="s">
        <v>76</v>
      </c>
      <c r="BK508" s="189">
        <f>ROUND(I508*H508,2)</f>
        <v>0</v>
      </c>
      <c r="BL508" s="22" t="s">
        <v>113</v>
      </c>
      <c r="BM508" s="188" t="s">
        <v>3026</v>
      </c>
    </row>
    <row r="509" s="2" customFormat="1">
      <c r="A509" s="41"/>
      <c r="B509" s="42"/>
      <c r="C509" s="41"/>
      <c r="D509" s="190" t="s">
        <v>338</v>
      </c>
      <c r="E509" s="41"/>
      <c r="F509" s="191" t="s">
        <v>3012</v>
      </c>
      <c r="G509" s="41"/>
      <c r="H509" s="41"/>
      <c r="I509" s="192"/>
      <c r="J509" s="41"/>
      <c r="K509" s="41"/>
      <c r="L509" s="42"/>
      <c r="M509" s="193"/>
      <c r="N509" s="194"/>
      <c r="O509" s="75"/>
      <c r="P509" s="75"/>
      <c r="Q509" s="75"/>
      <c r="R509" s="75"/>
      <c r="S509" s="75"/>
      <c r="T509" s="76"/>
      <c r="U509" s="41"/>
      <c r="V509" s="41"/>
      <c r="W509" s="41"/>
      <c r="X509" s="41"/>
      <c r="Y509" s="41"/>
      <c r="Z509" s="41"/>
      <c r="AA509" s="41"/>
      <c r="AB509" s="41"/>
      <c r="AC509" s="41"/>
      <c r="AD509" s="41"/>
      <c r="AE509" s="41"/>
      <c r="AT509" s="22" t="s">
        <v>338</v>
      </c>
      <c r="AU509" s="22" t="s">
        <v>87</v>
      </c>
    </row>
    <row r="510" s="13" customFormat="1">
      <c r="A510" s="13"/>
      <c r="B510" s="201"/>
      <c r="C510" s="13"/>
      <c r="D510" s="195" t="s">
        <v>442</v>
      </c>
      <c r="E510" s="202" t="s">
        <v>3</v>
      </c>
      <c r="F510" s="203" t="s">
        <v>3027</v>
      </c>
      <c r="G510" s="13"/>
      <c r="H510" s="204">
        <v>0.52100000000000002</v>
      </c>
      <c r="I510" s="205"/>
      <c r="J510" s="13"/>
      <c r="K510" s="13"/>
      <c r="L510" s="201"/>
      <c r="M510" s="206"/>
      <c r="N510" s="207"/>
      <c r="O510" s="207"/>
      <c r="P510" s="207"/>
      <c r="Q510" s="207"/>
      <c r="R510" s="207"/>
      <c r="S510" s="207"/>
      <c r="T510" s="208"/>
      <c r="U510" s="13"/>
      <c r="V510" s="13"/>
      <c r="W510" s="13"/>
      <c r="X510" s="13"/>
      <c r="Y510" s="13"/>
      <c r="Z510" s="13"/>
      <c r="AA510" s="13"/>
      <c r="AB510" s="13"/>
      <c r="AC510" s="13"/>
      <c r="AD510" s="13"/>
      <c r="AE510" s="13"/>
      <c r="AT510" s="202" t="s">
        <v>442</v>
      </c>
      <c r="AU510" s="202" t="s">
        <v>87</v>
      </c>
      <c r="AV510" s="13" t="s">
        <v>79</v>
      </c>
      <c r="AW510" s="13" t="s">
        <v>31</v>
      </c>
      <c r="AX510" s="13" t="s">
        <v>76</v>
      </c>
      <c r="AY510" s="202" t="s">
        <v>328</v>
      </c>
    </row>
    <row r="511" s="13" customFormat="1">
      <c r="A511" s="13"/>
      <c r="B511" s="201"/>
      <c r="C511" s="13"/>
      <c r="D511" s="195" t="s">
        <v>442</v>
      </c>
      <c r="E511" s="13"/>
      <c r="F511" s="203" t="s">
        <v>3028</v>
      </c>
      <c r="G511" s="13"/>
      <c r="H511" s="204">
        <v>0.57299999999999995</v>
      </c>
      <c r="I511" s="205"/>
      <c r="J511" s="13"/>
      <c r="K511" s="13"/>
      <c r="L511" s="201"/>
      <c r="M511" s="206"/>
      <c r="N511" s="207"/>
      <c r="O511" s="207"/>
      <c r="P511" s="207"/>
      <c r="Q511" s="207"/>
      <c r="R511" s="207"/>
      <c r="S511" s="207"/>
      <c r="T511" s="208"/>
      <c r="U511" s="13"/>
      <c r="V511" s="13"/>
      <c r="W511" s="13"/>
      <c r="X511" s="13"/>
      <c r="Y511" s="13"/>
      <c r="Z511" s="13"/>
      <c r="AA511" s="13"/>
      <c r="AB511" s="13"/>
      <c r="AC511" s="13"/>
      <c r="AD511" s="13"/>
      <c r="AE511" s="13"/>
      <c r="AT511" s="202" t="s">
        <v>442</v>
      </c>
      <c r="AU511" s="202" t="s">
        <v>87</v>
      </c>
      <c r="AV511" s="13" t="s">
        <v>79</v>
      </c>
      <c r="AW511" s="13" t="s">
        <v>4</v>
      </c>
      <c r="AX511" s="13" t="s">
        <v>76</v>
      </c>
      <c r="AY511" s="202" t="s">
        <v>328</v>
      </c>
    </row>
    <row r="512" s="2" customFormat="1" ht="37.8" customHeight="1">
      <c r="A512" s="41"/>
      <c r="B512" s="176"/>
      <c r="C512" s="177" t="s">
        <v>835</v>
      </c>
      <c r="D512" s="177" t="s">
        <v>331</v>
      </c>
      <c r="E512" s="178" t="s">
        <v>3029</v>
      </c>
      <c r="F512" s="179" t="s">
        <v>3030</v>
      </c>
      <c r="G512" s="180" t="s">
        <v>439</v>
      </c>
      <c r="H512" s="181">
        <v>0.75</v>
      </c>
      <c r="I512" s="182"/>
      <c r="J512" s="183">
        <f>ROUND(I512*H512,2)</f>
        <v>0</v>
      </c>
      <c r="K512" s="179" t="s">
        <v>335</v>
      </c>
      <c r="L512" s="42"/>
      <c r="M512" s="184" t="s">
        <v>3</v>
      </c>
      <c r="N512" s="185" t="s">
        <v>40</v>
      </c>
      <c r="O512" s="75"/>
      <c r="P512" s="186">
        <f>O512*H512</f>
        <v>0</v>
      </c>
      <c r="Q512" s="186">
        <v>0.0014960399999999999</v>
      </c>
      <c r="R512" s="186">
        <f>Q512*H512</f>
        <v>0.00112203</v>
      </c>
      <c r="S512" s="186">
        <v>0</v>
      </c>
      <c r="T512" s="187">
        <f>S512*H512</f>
        <v>0</v>
      </c>
      <c r="U512" s="41"/>
      <c r="V512" s="41"/>
      <c r="W512" s="41"/>
      <c r="X512" s="41"/>
      <c r="Y512" s="41"/>
      <c r="Z512" s="41"/>
      <c r="AA512" s="41"/>
      <c r="AB512" s="41"/>
      <c r="AC512" s="41"/>
      <c r="AD512" s="41"/>
      <c r="AE512" s="41"/>
      <c r="AR512" s="188" t="s">
        <v>113</v>
      </c>
      <c r="AT512" s="188" t="s">
        <v>331</v>
      </c>
      <c r="AU512" s="188" t="s">
        <v>87</v>
      </c>
      <c r="AY512" s="22" t="s">
        <v>328</v>
      </c>
      <c r="BE512" s="189">
        <f>IF(N512="základní",J512,0)</f>
        <v>0</v>
      </c>
      <c r="BF512" s="189">
        <f>IF(N512="snížená",J512,0)</f>
        <v>0</v>
      </c>
      <c r="BG512" s="189">
        <f>IF(N512="zákl. přenesená",J512,0)</f>
        <v>0</v>
      </c>
      <c r="BH512" s="189">
        <f>IF(N512="sníž. přenesená",J512,0)</f>
        <v>0</v>
      </c>
      <c r="BI512" s="189">
        <f>IF(N512="nulová",J512,0)</f>
        <v>0</v>
      </c>
      <c r="BJ512" s="22" t="s">
        <v>76</v>
      </c>
      <c r="BK512" s="189">
        <f>ROUND(I512*H512,2)</f>
        <v>0</v>
      </c>
      <c r="BL512" s="22" t="s">
        <v>113</v>
      </c>
      <c r="BM512" s="188" t="s">
        <v>3031</v>
      </c>
    </row>
    <row r="513" s="2" customFormat="1">
      <c r="A513" s="41"/>
      <c r="B513" s="42"/>
      <c r="C513" s="41"/>
      <c r="D513" s="190" t="s">
        <v>338</v>
      </c>
      <c r="E513" s="41"/>
      <c r="F513" s="191" t="s">
        <v>3032</v>
      </c>
      <c r="G513" s="41"/>
      <c r="H513" s="41"/>
      <c r="I513" s="192"/>
      <c r="J513" s="41"/>
      <c r="K513" s="41"/>
      <c r="L513" s="42"/>
      <c r="M513" s="193"/>
      <c r="N513" s="194"/>
      <c r="O513" s="75"/>
      <c r="P513" s="75"/>
      <c r="Q513" s="75"/>
      <c r="R513" s="75"/>
      <c r="S513" s="75"/>
      <c r="T513" s="76"/>
      <c r="U513" s="41"/>
      <c r="V513" s="41"/>
      <c r="W513" s="41"/>
      <c r="X513" s="41"/>
      <c r="Y513" s="41"/>
      <c r="Z513" s="41"/>
      <c r="AA513" s="41"/>
      <c r="AB513" s="41"/>
      <c r="AC513" s="41"/>
      <c r="AD513" s="41"/>
      <c r="AE513" s="41"/>
      <c r="AT513" s="22" t="s">
        <v>338</v>
      </c>
      <c r="AU513" s="22" t="s">
        <v>87</v>
      </c>
    </row>
    <row r="514" s="13" customFormat="1">
      <c r="A514" s="13"/>
      <c r="B514" s="201"/>
      <c r="C514" s="13"/>
      <c r="D514" s="195" t="s">
        <v>442</v>
      </c>
      <c r="E514" s="202" t="s">
        <v>3</v>
      </c>
      <c r="F514" s="203" t="s">
        <v>3033</v>
      </c>
      <c r="G514" s="13"/>
      <c r="H514" s="204">
        <v>0.75</v>
      </c>
      <c r="I514" s="205"/>
      <c r="J514" s="13"/>
      <c r="K514" s="13"/>
      <c r="L514" s="201"/>
      <c r="M514" s="206"/>
      <c r="N514" s="207"/>
      <c r="O514" s="207"/>
      <c r="P514" s="207"/>
      <c r="Q514" s="207"/>
      <c r="R514" s="207"/>
      <c r="S514" s="207"/>
      <c r="T514" s="208"/>
      <c r="U514" s="13"/>
      <c r="V514" s="13"/>
      <c r="W514" s="13"/>
      <c r="X514" s="13"/>
      <c r="Y514" s="13"/>
      <c r="Z514" s="13"/>
      <c r="AA514" s="13"/>
      <c r="AB514" s="13"/>
      <c r="AC514" s="13"/>
      <c r="AD514" s="13"/>
      <c r="AE514" s="13"/>
      <c r="AT514" s="202" t="s">
        <v>442</v>
      </c>
      <c r="AU514" s="202" t="s">
        <v>87</v>
      </c>
      <c r="AV514" s="13" t="s">
        <v>79</v>
      </c>
      <c r="AW514" s="13" t="s">
        <v>31</v>
      </c>
      <c r="AX514" s="13" t="s">
        <v>76</v>
      </c>
      <c r="AY514" s="202" t="s">
        <v>328</v>
      </c>
    </row>
    <row r="515" s="2" customFormat="1" ht="37.8" customHeight="1">
      <c r="A515" s="41"/>
      <c r="B515" s="176"/>
      <c r="C515" s="177" t="s">
        <v>840</v>
      </c>
      <c r="D515" s="177" t="s">
        <v>331</v>
      </c>
      <c r="E515" s="178" t="s">
        <v>3034</v>
      </c>
      <c r="F515" s="179" t="s">
        <v>3035</v>
      </c>
      <c r="G515" s="180" t="s">
        <v>439</v>
      </c>
      <c r="H515" s="181">
        <v>0.75</v>
      </c>
      <c r="I515" s="182"/>
      <c r="J515" s="183">
        <f>ROUND(I515*H515,2)</f>
        <v>0</v>
      </c>
      <c r="K515" s="179" t="s">
        <v>335</v>
      </c>
      <c r="L515" s="42"/>
      <c r="M515" s="184" t="s">
        <v>3</v>
      </c>
      <c r="N515" s="185" t="s">
        <v>40</v>
      </c>
      <c r="O515" s="75"/>
      <c r="P515" s="186">
        <f>O515*H515</f>
        <v>0</v>
      </c>
      <c r="Q515" s="186">
        <v>0</v>
      </c>
      <c r="R515" s="186">
        <f>Q515*H515</f>
        <v>0</v>
      </c>
      <c r="S515" s="186">
        <v>0</v>
      </c>
      <c r="T515" s="187">
        <f>S515*H515</f>
        <v>0</v>
      </c>
      <c r="U515" s="41"/>
      <c r="V515" s="41"/>
      <c r="W515" s="41"/>
      <c r="X515" s="41"/>
      <c r="Y515" s="41"/>
      <c r="Z515" s="41"/>
      <c r="AA515" s="41"/>
      <c r="AB515" s="41"/>
      <c r="AC515" s="41"/>
      <c r="AD515" s="41"/>
      <c r="AE515" s="41"/>
      <c r="AR515" s="188" t="s">
        <v>113</v>
      </c>
      <c r="AT515" s="188" t="s">
        <v>331</v>
      </c>
      <c r="AU515" s="188" t="s">
        <v>87</v>
      </c>
      <c r="AY515" s="22" t="s">
        <v>328</v>
      </c>
      <c r="BE515" s="189">
        <f>IF(N515="základní",J515,0)</f>
        <v>0</v>
      </c>
      <c r="BF515" s="189">
        <f>IF(N515="snížená",J515,0)</f>
        <v>0</v>
      </c>
      <c r="BG515" s="189">
        <f>IF(N515="zákl. přenesená",J515,0)</f>
        <v>0</v>
      </c>
      <c r="BH515" s="189">
        <f>IF(N515="sníž. přenesená",J515,0)</f>
        <v>0</v>
      </c>
      <c r="BI515" s="189">
        <f>IF(N515="nulová",J515,0)</f>
        <v>0</v>
      </c>
      <c r="BJ515" s="22" t="s">
        <v>76</v>
      </c>
      <c r="BK515" s="189">
        <f>ROUND(I515*H515,2)</f>
        <v>0</v>
      </c>
      <c r="BL515" s="22" t="s">
        <v>113</v>
      </c>
      <c r="BM515" s="188" t="s">
        <v>3036</v>
      </c>
    </row>
    <row r="516" s="2" customFormat="1">
      <c r="A516" s="41"/>
      <c r="B516" s="42"/>
      <c r="C516" s="41"/>
      <c r="D516" s="190" t="s">
        <v>338</v>
      </c>
      <c r="E516" s="41"/>
      <c r="F516" s="191" t="s">
        <v>3037</v>
      </c>
      <c r="G516" s="41"/>
      <c r="H516" s="41"/>
      <c r="I516" s="192"/>
      <c r="J516" s="41"/>
      <c r="K516" s="41"/>
      <c r="L516" s="42"/>
      <c r="M516" s="193"/>
      <c r="N516" s="194"/>
      <c r="O516" s="75"/>
      <c r="P516" s="75"/>
      <c r="Q516" s="75"/>
      <c r="R516" s="75"/>
      <c r="S516" s="75"/>
      <c r="T516" s="76"/>
      <c r="U516" s="41"/>
      <c r="V516" s="41"/>
      <c r="W516" s="41"/>
      <c r="X516" s="41"/>
      <c r="Y516" s="41"/>
      <c r="Z516" s="41"/>
      <c r="AA516" s="41"/>
      <c r="AB516" s="41"/>
      <c r="AC516" s="41"/>
      <c r="AD516" s="41"/>
      <c r="AE516" s="41"/>
      <c r="AT516" s="22" t="s">
        <v>338</v>
      </c>
      <c r="AU516" s="22" t="s">
        <v>87</v>
      </c>
    </row>
    <row r="517" s="12" customFormat="1" ht="20.88" customHeight="1">
      <c r="A517" s="12"/>
      <c r="B517" s="163"/>
      <c r="C517" s="12"/>
      <c r="D517" s="164" t="s">
        <v>68</v>
      </c>
      <c r="E517" s="174" t="s">
        <v>3038</v>
      </c>
      <c r="F517" s="174" t="s">
        <v>3039</v>
      </c>
      <c r="G517" s="12"/>
      <c r="H517" s="12"/>
      <c r="I517" s="166"/>
      <c r="J517" s="175">
        <f>BK517</f>
        <v>0</v>
      </c>
      <c r="K517" s="12"/>
      <c r="L517" s="163"/>
      <c r="M517" s="168"/>
      <c r="N517" s="169"/>
      <c r="O517" s="169"/>
      <c r="P517" s="170">
        <f>SUM(P518:P520)</f>
        <v>0</v>
      </c>
      <c r="Q517" s="169"/>
      <c r="R517" s="170">
        <f>SUM(R518:R520)</f>
        <v>0.29121239999999998</v>
      </c>
      <c r="S517" s="169"/>
      <c r="T517" s="171">
        <f>SUM(T518:T520)</f>
        <v>0</v>
      </c>
      <c r="U517" s="12"/>
      <c r="V517" s="12"/>
      <c r="W517" s="12"/>
      <c r="X517" s="12"/>
      <c r="Y517" s="12"/>
      <c r="Z517" s="12"/>
      <c r="AA517" s="12"/>
      <c r="AB517" s="12"/>
      <c r="AC517" s="12"/>
      <c r="AD517" s="12"/>
      <c r="AE517" s="12"/>
      <c r="AR517" s="164" t="s">
        <v>76</v>
      </c>
      <c r="AT517" s="172" t="s">
        <v>68</v>
      </c>
      <c r="AU517" s="172" t="s">
        <v>79</v>
      </c>
      <c r="AY517" s="164" t="s">
        <v>328</v>
      </c>
      <c r="BK517" s="173">
        <f>SUM(BK518:BK520)</f>
        <v>0</v>
      </c>
    </row>
    <row r="518" s="2" customFormat="1" ht="37.8" customHeight="1">
      <c r="A518" s="41"/>
      <c r="B518" s="176"/>
      <c r="C518" s="177" t="s">
        <v>845</v>
      </c>
      <c r="D518" s="177" t="s">
        <v>331</v>
      </c>
      <c r="E518" s="178" t="s">
        <v>3040</v>
      </c>
      <c r="F518" s="179" t="s">
        <v>3041</v>
      </c>
      <c r="G518" s="180" t="s">
        <v>574</v>
      </c>
      <c r="H518" s="181">
        <v>1</v>
      </c>
      <c r="I518" s="182"/>
      <c r="J518" s="183">
        <f>ROUND(I518*H518,2)</f>
        <v>0</v>
      </c>
      <c r="K518" s="179" t="s">
        <v>335</v>
      </c>
      <c r="L518" s="42"/>
      <c r="M518" s="184" t="s">
        <v>3</v>
      </c>
      <c r="N518" s="185" t="s">
        <v>40</v>
      </c>
      <c r="O518" s="75"/>
      <c r="P518" s="186">
        <f>O518*H518</f>
        <v>0</v>
      </c>
      <c r="Q518" s="186">
        <v>0.29121239999999998</v>
      </c>
      <c r="R518" s="186">
        <f>Q518*H518</f>
        <v>0.29121239999999998</v>
      </c>
      <c r="S518" s="186">
        <v>0</v>
      </c>
      <c r="T518" s="187">
        <f>S518*H518</f>
        <v>0</v>
      </c>
      <c r="U518" s="41"/>
      <c r="V518" s="41"/>
      <c r="W518" s="41"/>
      <c r="X518" s="41"/>
      <c r="Y518" s="41"/>
      <c r="Z518" s="41"/>
      <c r="AA518" s="41"/>
      <c r="AB518" s="41"/>
      <c r="AC518" s="41"/>
      <c r="AD518" s="41"/>
      <c r="AE518" s="41"/>
      <c r="AR518" s="188" t="s">
        <v>113</v>
      </c>
      <c r="AT518" s="188" t="s">
        <v>331</v>
      </c>
      <c r="AU518" s="188" t="s">
        <v>87</v>
      </c>
      <c r="AY518" s="22" t="s">
        <v>328</v>
      </c>
      <c r="BE518" s="189">
        <f>IF(N518="základní",J518,0)</f>
        <v>0</v>
      </c>
      <c r="BF518" s="189">
        <f>IF(N518="snížená",J518,0)</f>
        <v>0</v>
      </c>
      <c r="BG518" s="189">
        <f>IF(N518="zákl. přenesená",J518,0)</f>
        <v>0</v>
      </c>
      <c r="BH518" s="189">
        <f>IF(N518="sníž. přenesená",J518,0)</f>
        <v>0</v>
      </c>
      <c r="BI518" s="189">
        <f>IF(N518="nulová",J518,0)</f>
        <v>0</v>
      </c>
      <c r="BJ518" s="22" t="s">
        <v>76</v>
      </c>
      <c r="BK518" s="189">
        <f>ROUND(I518*H518,2)</f>
        <v>0</v>
      </c>
      <c r="BL518" s="22" t="s">
        <v>113</v>
      </c>
      <c r="BM518" s="188" t="s">
        <v>3042</v>
      </c>
    </row>
    <row r="519" s="2" customFormat="1">
      <c r="A519" s="41"/>
      <c r="B519" s="42"/>
      <c r="C519" s="41"/>
      <c r="D519" s="190" t="s">
        <v>338</v>
      </c>
      <c r="E519" s="41"/>
      <c r="F519" s="191" t="s">
        <v>3043</v>
      </c>
      <c r="G519" s="41"/>
      <c r="H519" s="41"/>
      <c r="I519" s="192"/>
      <c r="J519" s="41"/>
      <c r="K519" s="41"/>
      <c r="L519" s="42"/>
      <c r="M519" s="193"/>
      <c r="N519" s="194"/>
      <c r="O519" s="75"/>
      <c r="P519" s="75"/>
      <c r="Q519" s="75"/>
      <c r="R519" s="75"/>
      <c r="S519" s="75"/>
      <c r="T519" s="76"/>
      <c r="U519" s="41"/>
      <c r="V519" s="41"/>
      <c r="W519" s="41"/>
      <c r="X519" s="41"/>
      <c r="Y519" s="41"/>
      <c r="Z519" s="41"/>
      <c r="AA519" s="41"/>
      <c r="AB519" s="41"/>
      <c r="AC519" s="41"/>
      <c r="AD519" s="41"/>
      <c r="AE519" s="41"/>
      <c r="AT519" s="22" t="s">
        <v>338</v>
      </c>
      <c r="AU519" s="22" t="s">
        <v>87</v>
      </c>
    </row>
    <row r="520" s="2" customFormat="1" ht="24.15" customHeight="1">
      <c r="A520" s="41"/>
      <c r="B520" s="176"/>
      <c r="C520" s="177" t="s">
        <v>850</v>
      </c>
      <c r="D520" s="177" t="s">
        <v>331</v>
      </c>
      <c r="E520" s="178" t="s">
        <v>3044</v>
      </c>
      <c r="F520" s="179" t="s">
        <v>3045</v>
      </c>
      <c r="G520" s="180" t="s">
        <v>367</v>
      </c>
      <c r="H520" s="181">
        <v>1</v>
      </c>
      <c r="I520" s="182"/>
      <c r="J520" s="183">
        <f>ROUND(I520*H520,2)</f>
        <v>0</v>
      </c>
      <c r="K520" s="179" t="s">
        <v>2902</v>
      </c>
      <c r="L520" s="42"/>
      <c r="M520" s="184" t="s">
        <v>3</v>
      </c>
      <c r="N520" s="185" t="s">
        <v>40</v>
      </c>
      <c r="O520" s="75"/>
      <c r="P520" s="186">
        <f>O520*H520</f>
        <v>0</v>
      </c>
      <c r="Q520" s="186">
        <v>0</v>
      </c>
      <c r="R520" s="186">
        <f>Q520*H520</f>
        <v>0</v>
      </c>
      <c r="S520" s="186">
        <v>0</v>
      </c>
      <c r="T520" s="187">
        <f>S520*H520</f>
        <v>0</v>
      </c>
      <c r="U520" s="41"/>
      <c r="V520" s="41"/>
      <c r="W520" s="41"/>
      <c r="X520" s="41"/>
      <c r="Y520" s="41"/>
      <c r="Z520" s="41"/>
      <c r="AA520" s="41"/>
      <c r="AB520" s="41"/>
      <c r="AC520" s="41"/>
      <c r="AD520" s="41"/>
      <c r="AE520" s="41"/>
      <c r="AR520" s="188" t="s">
        <v>113</v>
      </c>
      <c r="AT520" s="188" t="s">
        <v>331</v>
      </c>
      <c r="AU520" s="188" t="s">
        <v>87</v>
      </c>
      <c r="AY520" s="22" t="s">
        <v>328</v>
      </c>
      <c r="BE520" s="189">
        <f>IF(N520="základní",J520,0)</f>
        <v>0</v>
      </c>
      <c r="BF520" s="189">
        <f>IF(N520="snížená",J520,0)</f>
        <v>0</v>
      </c>
      <c r="BG520" s="189">
        <f>IF(N520="zákl. přenesená",J520,0)</f>
        <v>0</v>
      </c>
      <c r="BH520" s="189">
        <f>IF(N520="sníž. přenesená",J520,0)</f>
        <v>0</v>
      </c>
      <c r="BI520" s="189">
        <f>IF(N520="nulová",J520,0)</f>
        <v>0</v>
      </c>
      <c r="BJ520" s="22" t="s">
        <v>76</v>
      </c>
      <c r="BK520" s="189">
        <f>ROUND(I520*H520,2)</f>
        <v>0</v>
      </c>
      <c r="BL520" s="22" t="s">
        <v>113</v>
      </c>
      <c r="BM520" s="188" t="s">
        <v>3046</v>
      </c>
    </row>
    <row r="521" s="12" customFormat="1" ht="20.88" customHeight="1">
      <c r="A521" s="12"/>
      <c r="B521" s="163"/>
      <c r="C521" s="12"/>
      <c r="D521" s="164" t="s">
        <v>68</v>
      </c>
      <c r="E521" s="174" t="s">
        <v>3047</v>
      </c>
      <c r="F521" s="174" t="s">
        <v>3048</v>
      </c>
      <c r="G521" s="12"/>
      <c r="H521" s="12"/>
      <c r="I521" s="166"/>
      <c r="J521" s="175">
        <f>BK521</f>
        <v>0</v>
      </c>
      <c r="K521" s="12"/>
      <c r="L521" s="163"/>
      <c r="M521" s="168"/>
      <c r="N521" s="169"/>
      <c r="O521" s="169"/>
      <c r="P521" s="170">
        <f>SUM(P522:P561)</f>
        <v>0</v>
      </c>
      <c r="Q521" s="169"/>
      <c r="R521" s="170">
        <f>SUM(R522:R561)</f>
        <v>54.672948994839992</v>
      </c>
      <c r="S521" s="169"/>
      <c r="T521" s="171">
        <f>SUM(T522:T561)</f>
        <v>0</v>
      </c>
      <c r="U521" s="12"/>
      <c r="V521" s="12"/>
      <c r="W521" s="12"/>
      <c r="X521" s="12"/>
      <c r="Y521" s="12"/>
      <c r="Z521" s="12"/>
      <c r="AA521" s="12"/>
      <c r="AB521" s="12"/>
      <c r="AC521" s="12"/>
      <c r="AD521" s="12"/>
      <c r="AE521" s="12"/>
      <c r="AR521" s="164" t="s">
        <v>76</v>
      </c>
      <c r="AT521" s="172" t="s">
        <v>68</v>
      </c>
      <c r="AU521" s="172" t="s">
        <v>79</v>
      </c>
      <c r="AY521" s="164" t="s">
        <v>328</v>
      </c>
      <c r="BK521" s="173">
        <f>SUM(BK522:BK561)</f>
        <v>0</v>
      </c>
    </row>
    <row r="522" s="2" customFormat="1" ht="49.05" customHeight="1">
      <c r="A522" s="41"/>
      <c r="B522" s="176"/>
      <c r="C522" s="177" t="s">
        <v>855</v>
      </c>
      <c r="D522" s="177" t="s">
        <v>331</v>
      </c>
      <c r="E522" s="178" t="s">
        <v>3049</v>
      </c>
      <c r="F522" s="179" t="s">
        <v>3050</v>
      </c>
      <c r="G522" s="180" t="s">
        <v>491</v>
      </c>
      <c r="H522" s="181">
        <v>21.013000000000002</v>
      </c>
      <c r="I522" s="182"/>
      <c r="J522" s="183">
        <f>ROUND(I522*H522,2)</f>
        <v>0</v>
      </c>
      <c r="K522" s="179" t="s">
        <v>335</v>
      </c>
      <c r="L522" s="42"/>
      <c r="M522" s="184" t="s">
        <v>3</v>
      </c>
      <c r="N522" s="185" t="s">
        <v>40</v>
      </c>
      <c r="O522" s="75"/>
      <c r="P522" s="186">
        <f>O522*H522</f>
        <v>0</v>
      </c>
      <c r="Q522" s="186">
        <v>2.5020099999999998</v>
      </c>
      <c r="R522" s="186">
        <f>Q522*H522</f>
        <v>52.574736129999998</v>
      </c>
      <c r="S522" s="186">
        <v>0</v>
      </c>
      <c r="T522" s="187">
        <f>S522*H522</f>
        <v>0</v>
      </c>
      <c r="U522" s="41"/>
      <c r="V522" s="41"/>
      <c r="W522" s="41"/>
      <c r="X522" s="41"/>
      <c r="Y522" s="41"/>
      <c r="Z522" s="41"/>
      <c r="AA522" s="41"/>
      <c r="AB522" s="41"/>
      <c r="AC522" s="41"/>
      <c r="AD522" s="41"/>
      <c r="AE522" s="41"/>
      <c r="AR522" s="188" t="s">
        <v>113</v>
      </c>
      <c r="AT522" s="188" t="s">
        <v>331</v>
      </c>
      <c r="AU522" s="188" t="s">
        <v>87</v>
      </c>
      <c r="AY522" s="22" t="s">
        <v>328</v>
      </c>
      <c r="BE522" s="189">
        <f>IF(N522="základní",J522,0)</f>
        <v>0</v>
      </c>
      <c r="BF522" s="189">
        <f>IF(N522="snížená",J522,0)</f>
        <v>0</v>
      </c>
      <c r="BG522" s="189">
        <f>IF(N522="zákl. přenesená",J522,0)</f>
        <v>0</v>
      </c>
      <c r="BH522" s="189">
        <f>IF(N522="sníž. přenesená",J522,0)</f>
        <v>0</v>
      </c>
      <c r="BI522" s="189">
        <f>IF(N522="nulová",J522,0)</f>
        <v>0</v>
      </c>
      <c r="BJ522" s="22" t="s">
        <v>76</v>
      </c>
      <c r="BK522" s="189">
        <f>ROUND(I522*H522,2)</f>
        <v>0</v>
      </c>
      <c r="BL522" s="22" t="s">
        <v>113</v>
      </c>
      <c r="BM522" s="188" t="s">
        <v>3051</v>
      </c>
    </row>
    <row r="523" s="2" customFormat="1">
      <c r="A523" s="41"/>
      <c r="B523" s="42"/>
      <c r="C523" s="41"/>
      <c r="D523" s="190" t="s">
        <v>338</v>
      </c>
      <c r="E523" s="41"/>
      <c r="F523" s="191" t="s">
        <v>3052</v>
      </c>
      <c r="G523" s="41"/>
      <c r="H523" s="41"/>
      <c r="I523" s="192"/>
      <c r="J523" s="41"/>
      <c r="K523" s="41"/>
      <c r="L523" s="42"/>
      <c r="M523" s="193"/>
      <c r="N523" s="194"/>
      <c r="O523" s="75"/>
      <c r="P523" s="75"/>
      <c r="Q523" s="75"/>
      <c r="R523" s="75"/>
      <c r="S523" s="75"/>
      <c r="T523" s="76"/>
      <c r="U523" s="41"/>
      <c r="V523" s="41"/>
      <c r="W523" s="41"/>
      <c r="X523" s="41"/>
      <c r="Y523" s="41"/>
      <c r="Z523" s="41"/>
      <c r="AA523" s="41"/>
      <c r="AB523" s="41"/>
      <c r="AC523" s="41"/>
      <c r="AD523" s="41"/>
      <c r="AE523" s="41"/>
      <c r="AT523" s="22" t="s">
        <v>338</v>
      </c>
      <c r="AU523" s="22" t="s">
        <v>87</v>
      </c>
    </row>
    <row r="524" s="15" customFormat="1">
      <c r="A524" s="15"/>
      <c r="B524" s="217"/>
      <c r="C524" s="15"/>
      <c r="D524" s="195" t="s">
        <v>442</v>
      </c>
      <c r="E524" s="218" t="s">
        <v>3</v>
      </c>
      <c r="F524" s="219" t="s">
        <v>3053</v>
      </c>
      <c r="G524" s="15"/>
      <c r="H524" s="218" t="s">
        <v>3</v>
      </c>
      <c r="I524" s="220"/>
      <c r="J524" s="15"/>
      <c r="K524" s="15"/>
      <c r="L524" s="217"/>
      <c r="M524" s="221"/>
      <c r="N524" s="222"/>
      <c r="O524" s="222"/>
      <c r="P524" s="222"/>
      <c r="Q524" s="222"/>
      <c r="R524" s="222"/>
      <c r="S524" s="222"/>
      <c r="T524" s="223"/>
      <c r="U524" s="15"/>
      <c r="V524" s="15"/>
      <c r="W524" s="15"/>
      <c r="X524" s="15"/>
      <c r="Y524" s="15"/>
      <c r="Z524" s="15"/>
      <c r="AA524" s="15"/>
      <c r="AB524" s="15"/>
      <c r="AC524" s="15"/>
      <c r="AD524" s="15"/>
      <c r="AE524" s="15"/>
      <c r="AT524" s="218" t="s">
        <v>442</v>
      </c>
      <c r="AU524" s="218" t="s">
        <v>87</v>
      </c>
      <c r="AV524" s="15" t="s">
        <v>76</v>
      </c>
      <c r="AW524" s="15" t="s">
        <v>31</v>
      </c>
      <c r="AX524" s="15" t="s">
        <v>69</v>
      </c>
      <c r="AY524" s="218" t="s">
        <v>328</v>
      </c>
    </row>
    <row r="525" s="13" customFormat="1">
      <c r="A525" s="13"/>
      <c r="B525" s="201"/>
      <c r="C525" s="13"/>
      <c r="D525" s="195" t="s">
        <v>442</v>
      </c>
      <c r="E525" s="202" t="s">
        <v>3</v>
      </c>
      <c r="F525" s="203" t="s">
        <v>3054</v>
      </c>
      <c r="G525" s="13"/>
      <c r="H525" s="204">
        <v>21.013000000000002</v>
      </c>
      <c r="I525" s="205"/>
      <c r="J525" s="13"/>
      <c r="K525" s="13"/>
      <c r="L525" s="201"/>
      <c r="M525" s="206"/>
      <c r="N525" s="207"/>
      <c r="O525" s="207"/>
      <c r="P525" s="207"/>
      <c r="Q525" s="207"/>
      <c r="R525" s="207"/>
      <c r="S525" s="207"/>
      <c r="T525" s="208"/>
      <c r="U525" s="13"/>
      <c r="V525" s="13"/>
      <c r="W525" s="13"/>
      <c r="X525" s="13"/>
      <c r="Y525" s="13"/>
      <c r="Z525" s="13"/>
      <c r="AA525" s="13"/>
      <c r="AB525" s="13"/>
      <c r="AC525" s="13"/>
      <c r="AD525" s="13"/>
      <c r="AE525" s="13"/>
      <c r="AT525" s="202" t="s">
        <v>442</v>
      </c>
      <c r="AU525" s="202" t="s">
        <v>87</v>
      </c>
      <c r="AV525" s="13" t="s">
        <v>79</v>
      </c>
      <c r="AW525" s="13" t="s">
        <v>31</v>
      </c>
      <c r="AX525" s="13" t="s">
        <v>76</v>
      </c>
      <c r="AY525" s="202" t="s">
        <v>328</v>
      </c>
    </row>
    <row r="526" s="2" customFormat="1" ht="78" customHeight="1">
      <c r="A526" s="41"/>
      <c r="B526" s="176"/>
      <c r="C526" s="177" t="s">
        <v>862</v>
      </c>
      <c r="D526" s="177" t="s">
        <v>331</v>
      </c>
      <c r="E526" s="178" t="s">
        <v>3055</v>
      </c>
      <c r="F526" s="179" t="s">
        <v>3056</v>
      </c>
      <c r="G526" s="180" t="s">
        <v>585</v>
      </c>
      <c r="H526" s="181">
        <v>1.3089999999999999</v>
      </c>
      <c r="I526" s="182"/>
      <c r="J526" s="183">
        <f>ROUND(I526*H526,2)</f>
        <v>0</v>
      </c>
      <c r="K526" s="179" t="s">
        <v>335</v>
      </c>
      <c r="L526" s="42"/>
      <c r="M526" s="184" t="s">
        <v>3</v>
      </c>
      <c r="N526" s="185" t="s">
        <v>40</v>
      </c>
      <c r="O526" s="75"/>
      <c r="P526" s="186">
        <f>O526*H526</f>
        <v>0</v>
      </c>
      <c r="Q526" s="186">
        <v>1.0555522399999999</v>
      </c>
      <c r="R526" s="186">
        <f>Q526*H526</f>
        <v>1.3817178821599998</v>
      </c>
      <c r="S526" s="186">
        <v>0</v>
      </c>
      <c r="T526" s="187">
        <f>S526*H526</f>
        <v>0</v>
      </c>
      <c r="U526" s="41"/>
      <c r="V526" s="41"/>
      <c r="W526" s="41"/>
      <c r="X526" s="41"/>
      <c r="Y526" s="41"/>
      <c r="Z526" s="41"/>
      <c r="AA526" s="41"/>
      <c r="AB526" s="41"/>
      <c r="AC526" s="41"/>
      <c r="AD526" s="41"/>
      <c r="AE526" s="41"/>
      <c r="AR526" s="188" t="s">
        <v>113</v>
      </c>
      <c r="AT526" s="188" t="s">
        <v>331</v>
      </c>
      <c r="AU526" s="188" t="s">
        <v>87</v>
      </c>
      <c r="AY526" s="22" t="s">
        <v>328</v>
      </c>
      <c r="BE526" s="189">
        <f>IF(N526="základní",J526,0)</f>
        <v>0</v>
      </c>
      <c r="BF526" s="189">
        <f>IF(N526="snížená",J526,0)</f>
        <v>0</v>
      </c>
      <c r="BG526" s="189">
        <f>IF(N526="zákl. přenesená",J526,0)</f>
        <v>0</v>
      </c>
      <c r="BH526" s="189">
        <f>IF(N526="sníž. přenesená",J526,0)</f>
        <v>0</v>
      </c>
      <c r="BI526" s="189">
        <f>IF(N526="nulová",J526,0)</f>
        <v>0</v>
      </c>
      <c r="BJ526" s="22" t="s">
        <v>76</v>
      </c>
      <c r="BK526" s="189">
        <f>ROUND(I526*H526,2)</f>
        <v>0</v>
      </c>
      <c r="BL526" s="22" t="s">
        <v>113</v>
      </c>
      <c r="BM526" s="188" t="s">
        <v>3057</v>
      </c>
    </row>
    <row r="527" s="2" customFormat="1">
      <c r="A527" s="41"/>
      <c r="B527" s="42"/>
      <c r="C527" s="41"/>
      <c r="D527" s="190" t="s">
        <v>338</v>
      </c>
      <c r="E527" s="41"/>
      <c r="F527" s="191" t="s">
        <v>3058</v>
      </c>
      <c r="G527" s="41"/>
      <c r="H527" s="41"/>
      <c r="I527" s="192"/>
      <c r="J527" s="41"/>
      <c r="K527" s="41"/>
      <c r="L527" s="42"/>
      <c r="M527" s="193"/>
      <c r="N527" s="194"/>
      <c r="O527" s="75"/>
      <c r="P527" s="75"/>
      <c r="Q527" s="75"/>
      <c r="R527" s="75"/>
      <c r="S527" s="75"/>
      <c r="T527" s="76"/>
      <c r="U527" s="41"/>
      <c r="V527" s="41"/>
      <c r="W527" s="41"/>
      <c r="X527" s="41"/>
      <c r="Y527" s="41"/>
      <c r="Z527" s="41"/>
      <c r="AA527" s="41"/>
      <c r="AB527" s="41"/>
      <c r="AC527" s="41"/>
      <c r="AD527" s="41"/>
      <c r="AE527" s="41"/>
      <c r="AT527" s="22" t="s">
        <v>338</v>
      </c>
      <c r="AU527" s="22" t="s">
        <v>87</v>
      </c>
    </row>
    <row r="528" s="13" customFormat="1">
      <c r="A528" s="13"/>
      <c r="B528" s="201"/>
      <c r="C528" s="13"/>
      <c r="D528" s="195" t="s">
        <v>442</v>
      </c>
      <c r="E528" s="202" t="s">
        <v>3</v>
      </c>
      <c r="F528" s="203" t="s">
        <v>3059</v>
      </c>
      <c r="G528" s="13"/>
      <c r="H528" s="204">
        <v>1.3089999999999999</v>
      </c>
      <c r="I528" s="205"/>
      <c r="J528" s="13"/>
      <c r="K528" s="13"/>
      <c r="L528" s="201"/>
      <c r="M528" s="206"/>
      <c r="N528" s="207"/>
      <c r="O528" s="207"/>
      <c r="P528" s="207"/>
      <c r="Q528" s="207"/>
      <c r="R528" s="207"/>
      <c r="S528" s="207"/>
      <c r="T528" s="208"/>
      <c r="U528" s="13"/>
      <c r="V528" s="13"/>
      <c r="W528" s="13"/>
      <c r="X528" s="13"/>
      <c r="Y528" s="13"/>
      <c r="Z528" s="13"/>
      <c r="AA528" s="13"/>
      <c r="AB528" s="13"/>
      <c r="AC528" s="13"/>
      <c r="AD528" s="13"/>
      <c r="AE528" s="13"/>
      <c r="AT528" s="202" t="s">
        <v>442</v>
      </c>
      <c r="AU528" s="202" t="s">
        <v>87</v>
      </c>
      <c r="AV528" s="13" t="s">
        <v>79</v>
      </c>
      <c r="AW528" s="13" t="s">
        <v>31</v>
      </c>
      <c r="AX528" s="13" t="s">
        <v>76</v>
      </c>
      <c r="AY528" s="202" t="s">
        <v>328</v>
      </c>
    </row>
    <row r="529" s="2" customFormat="1" ht="37.8" customHeight="1">
      <c r="A529" s="41"/>
      <c r="B529" s="176"/>
      <c r="C529" s="177" t="s">
        <v>174</v>
      </c>
      <c r="D529" s="177" t="s">
        <v>331</v>
      </c>
      <c r="E529" s="178" t="s">
        <v>3060</v>
      </c>
      <c r="F529" s="179" t="s">
        <v>3061</v>
      </c>
      <c r="G529" s="180" t="s">
        <v>439</v>
      </c>
      <c r="H529" s="181">
        <v>118.139</v>
      </c>
      <c r="I529" s="182"/>
      <c r="J529" s="183">
        <f>ROUND(I529*H529,2)</f>
        <v>0</v>
      </c>
      <c r="K529" s="179" t="s">
        <v>335</v>
      </c>
      <c r="L529" s="42"/>
      <c r="M529" s="184" t="s">
        <v>3</v>
      </c>
      <c r="N529" s="185" t="s">
        <v>40</v>
      </c>
      <c r="O529" s="75"/>
      <c r="P529" s="186">
        <f>O529*H529</f>
        <v>0</v>
      </c>
      <c r="Q529" s="186">
        <v>0.0053261999999999997</v>
      </c>
      <c r="R529" s="186">
        <f>Q529*H529</f>
        <v>0.62923194179999997</v>
      </c>
      <c r="S529" s="186">
        <v>0</v>
      </c>
      <c r="T529" s="187">
        <f>S529*H529</f>
        <v>0</v>
      </c>
      <c r="U529" s="41"/>
      <c r="V529" s="41"/>
      <c r="W529" s="41"/>
      <c r="X529" s="41"/>
      <c r="Y529" s="41"/>
      <c r="Z529" s="41"/>
      <c r="AA529" s="41"/>
      <c r="AB529" s="41"/>
      <c r="AC529" s="41"/>
      <c r="AD529" s="41"/>
      <c r="AE529" s="41"/>
      <c r="AR529" s="188" t="s">
        <v>113</v>
      </c>
      <c r="AT529" s="188" t="s">
        <v>331</v>
      </c>
      <c r="AU529" s="188" t="s">
        <v>87</v>
      </c>
      <c r="AY529" s="22" t="s">
        <v>328</v>
      </c>
      <c r="BE529" s="189">
        <f>IF(N529="základní",J529,0)</f>
        <v>0</v>
      </c>
      <c r="BF529" s="189">
        <f>IF(N529="snížená",J529,0)</f>
        <v>0</v>
      </c>
      <c r="BG529" s="189">
        <f>IF(N529="zákl. přenesená",J529,0)</f>
        <v>0</v>
      </c>
      <c r="BH529" s="189">
        <f>IF(N529="sníž. přenesená",J529,0)</f>
        <v>0</v>
      </c>
      <c r="BI529" s="189">
        <f>IF(N529="nulová",J529,0)</f>
        <v>0</v>
      </c>
      <c r="BJ529" s="22" t="s">
        <v>76</v>
      </c>
      <c r="BK529" s="189">
        <f>ROUND(I529*H529,2)</f>
        <v>0</v>
      </c>
      <c r="BL529" s="22" t="s">
        <v>113</v>
      </c>
      <c r="BM529" s="188" t="s">
        <v>3062</v>
      </c>
    </row>
    <row r="530" s="2" customFormat="1">
      <c r="A530" s="41"/>
      <c r="B530" s="42"/>
      <c r="C530" s="41"/>
      <c r="D530" s="190" t="s">
        <v>338</v>
      </c>
      <c r="E530" s="41"/>
      <c r="F530" s="191" t="s">
        <v>3063</v>
      </c>
      <c r="G530" s="41"/>
      <c r="H530" s="41"/>
      <c r="I530" s="192"/>
      <c r="J530" s="41"/>
      <c r="K530" s="41"/>
      <c r="L530" s="42"/>
      <c r="M530" s="193"/>
      <c r="N530" s="194"/>
      <c r="O530" s="75"/>
      <c r="P530" s="75"/>
      <c r="Q530" s="75"/>
      <c r="R530" s="75"/>
      <c r="S530" s="75"/>
      <c r="T530" s="76"/>
      <c r="U530" s="41"/>
      <c r="V530" s="41"/>
      <c r="W530" s="41"/>
      <c r="X530" s="41"/>
      <c r="Y530" s="41"/>
      <c r="Z530" s="41"/>
      <c r="AA530" s="41"/>
      <c r="AB530" s="41"/>
      <c r="AC530" s="41"/>
      <c r="AD530" s="41"/>
      <c r="AE530" s="41"/>
      <c r="AT530" s="22" t="s">
        <v>338</v>
      </c>
      <c r="AU530" s="22" t="s">
        <v>87</v>
      </c>
    </row>
    <row r="531" s="13" customFormat="1">
      <c r="A531" s="13"/>
      <c r="B531" s="201"/>
      <c r="C531" s="13"/>
      <c r="D531" s="195" t="s">
        <v>442</v>
      </c>
      <c r="E531" s="202" t="s">
        <v>3</v>
      </c>
      <c r="F531" s="203" t="s">
        <v>3064</v>
      </c>
      <c r="G531" s="13"/>
      <c r="H531" s="204">
        <v>21.553999999999998</v>
      </c>
      <c r="I531" s="205"/>
      <c r="J531" s="13"/>
      <c r="K531" s="13"/>
      <c r="L531" s="201"/>
      <c r="M531" s="206"/>
      <c r="N531" s="207"/>
      <c r="O531" s="207"/>
      <c r="P531" s="207"/>
      <c r="Q531" s="207"/>
      <c r="R531" s="207"/>
      <c r="S531" s="207"/>
      <c r="T531" s="208"/>
      <c r="U531" s="13"/>
      <c r="V531" s="13"/>
      <c r="W531" s="13"/>
      <c r="X531" s="13"/>
      <c r="Y531" s="13"/>
      <c r="Z531" s="13"/>
      <c r="AA531" s="13"/>
      <c r="AB531" s="13"/>
      <c r="AC531" s="13"/>
      <c r="AD531" s="13"/>
      <c r="AE531" s="13"/>
      <c r="AT531" s="202" t="s">
        <v>442</v>
      </c>
      <c r="AU531" s="202" t="s">
        <v>87</v>
      </c>
      <c r="AV531" s="13" t="s">
        <v>79</v>
      </c>
      <c r="AW531" s="13" t="s">
        <v>31</v>
      </c>
      <c r="AX531" s="13" t="s">
        <v>69</v>
      </c>
      <c r="AY531" s="202" t="s">
        <v>328</v>
      </c>
    </row>
    <row r="532" s="13" customFormat="1">
      <c r="A532" s="13"/>
      <c r="B532" s="201"/>
      <c r="C532" s="13"/>
      <c r="D532" s="195" t="s">
        <v>442</v>
      </c>
      <c r="E532" s="202" t="s">
        <v>3</v>
      </c>
      <c r="F532" s="203" t="s">
        <v>3065</v>
      </c>
      <c r="G532" s="13"/>
      <c r="H532" s="204">
        <v>16.417000000000002</v>
      </c>
      <c r="I532" s="205"/>
      <c r="J532" s="13"/>
      <c r="K532" s="13"/>
      <c r="L532" s="201"/>
      <c r="M532" s="206"/>
      <c r="N532" s="207"/>
      <c r="O532" s="207"/>
      <c r="P532" s="207"/>
      <c r="Q532" s="207"/>
      <c r="R532" s="207"/>
      <c r="S532" s="207"/>
      <c r="T532" s="208"/>
      <c r="U532" s="13"/>
      <c r="V532" s="13"/>
      <c r="W532" s="13"/>
      <c r="X532" s="13"/>
      <c r="Y532" s="13"/>
      <c r="Z532" s="13"/>
      <c r="AA532" s="13"/>
      <c r="AB532" s="13"/>
      <c r="AC532" s="13"/>
      <c r="AD532" s="13"/>
      <c r="AE532" s="13"/>
      <c r="AT532" s="202" t="s">
        <v>442</v>
      </c>
      <c r="AU532" s="202" t="s">
        <v>87</v>
      </c>
      <c r="AV532" s="13" t="s">
        <v>79</v>
      </c>
      <c r="AW532" s="13" t="s">
        <v>31</v>
      </c>
      <c r="AX532" s="13" t="s">
        <v>69</v>
      </c>
      <c r="AY532" s="202" t="s">
        <v>328</v>
      </c>
    </row>
    <row r="533" s="13" customFormat="1">
      <c r="A533" s="13"/>
      <c r="B533" s="201"/>
      <c r="C533" s="13"/>
      <c r="D533" s="195" t="s">
        <v>442</v>
      </c>
      <c r="E533" s="202" t="s">
        <v>3</v>
      </c>
      <c r="F533" s="203" t="s">
        <v>3066</v>
      </c>
      <c r="G533" s="13"/>
      <c r="H533" s="204">
        <v>23.452000000000002</v>
      </c>
      <c r="I533" s="205"/>
      <c r="J533" s="13"/>
      <c r="K533" s="13"/>
      <c r="L533" s="201"/>
      <c r="M533" s="206"/>
      <c r="N533" s="207"/>
      <c r="O533" s="207"/>
      <c r="P533" s="207"/>
      <c r="Q533" s="207"/>
      <c r="R533" s="207"/>
      <c r="S533" s="207"/>
      <c r="T533" s="208"/>
      <c r="U533" s="13"/>
      <c r="V533" s="13"/>
      <c r="W533" s="13"/>
      <c r="X533" s="13"/>
      <c r="Y533" s="13"/>
      <c r="Z533" s="13"/>
      <c r="AA533" s="13"/>
      <c r="AB533" s="13"/>
      <c r="AC533" s="13"/>
      <c r="AD533" s="13"/>
      <c r="AE533" s="13"/>
      <c r="AT533" s="202" t="s">
        <v>442</v>
      </c>
      <c r="AU533" s="202" t="s">
        <v>87</v>
      </c>
      <c r="AV533" s="13" t="s">
        <v>79</v>
      </c>
      <c r="AW533" s="13" t="s">
        <v>31</v>
      </c>
      <c r="AX533" s="13" t="s">
        <v>69</v>
      </c>
      <c r="AY533" s="202" t="s">
        <v>328</v>
      </c>
    </row>
    <row r="534" s="13" customFormat="1">
      <c r="A534" s="13"/>
      <c r="B534" s="201"/>
      <c r="C534" s="13"/>
      <c r="D534" s="195" t="s">
        <v>442</v>
      </c>
      <c r="E534" s="202" t="s">
        <v>3</v>
      </c>
      <c r="F534" s="203" t="s">
        <v>3067</v>
      </c>
      <c r="G534" s="13"/>
      <c r="H534" s="204">
        <v>8.4920000000000009</v>
      </c>
      <c r="I534" s="205"/>
      <c r="J534" s="13"/>
      <c r="K534" s="13"/>
      <c r="L534" s="201"/>
      <c r="M534" s="206"/>
      <c r="N534" s="207"/>
      <c r="O534" s="207"/>
      <c r="P534" s="207"/>
      <c r="Q534" s="207"/>
      <c r="R534" s="207"/>
      <c r="S534" s="207"/>
      <c r="T534" s="208"/>
      <c r="U534" s="13"/>
      <c r="V534" s="13"/>
      <c r="W534" s="13"/>
      <c r="X534" s="13"/>
      <c r="Y534" s="13"/>
      <c r="Z534" s="13"/>
      <c r="AA534" s="13"/>
      <c r="AB534" s="13"/>
      <c r="AC534" s="13"/>
      <c r="AD534" s="13"/>
      <c r="AE534" s="13"/>
      <c r="AT534" s="202" t="s">
        <v>442</v>
      </c>
      <c r="AU534" s="202" t="s">
        <v>87</v>
      </c>
      <c r="AV534" s="13" t="s">
        <v>79</v>
      </c>
      <c r="AW534" s="13" t="s">
        <v>31</v>
      </c>
      <c r="AX534" s="13" t="s">
        <v>69</v>
      </c>
      <c r="AY534" s="202" t="s">
        <v>328</v>
      </c>
    </row>
    <row r="535" s="13" customFormat="1">
      <c r="A535" s="13"/>
      <c r="B535" s="201"/>
      <c r="C535" s="13"/>
      <c r="D535" s="195" t="s">
        <v>442</v>
      </c>
      <c r="E535" s="202" t="s">
        <v>3</v>
      </c>
      <c r="F535" s="203" t="s">
        <v>3068</v>
      </c>
      <c r="G535" s="13"/>
      <c r="H535" s="204">
        <v>23.690999999999999</v>
      </c>
      <c r="I535" s="205"/>
      <c r="J535" s="13"/>
      <c r="K535" s="13"/>
      <c r="L535" s="201"/>
      <c r="M535" s="206"/>
      <c r="N535" s="207"/>
      <c r="O535" s="207"/>
      <c r="P535" s="207"/>
      <c r="Q535" s="207"/>
      <c r="R535" s="207"/>
      <c r="S535" s="207"/>
      <c r="T535" s="208"/>
      <c r="U535" s="13"/>
      <c r="V535" s="13"/>
      <c r="W535" s="13"/>
      <c r="X535" s="13"/>
      <c r="Y535" s="13"/>
      <c r="Z535" s="13"/>
      <c r="AA535" s="13"/>
      <c r="AB535" s="13"/>
      <c r="AC535" s="13"/>
      <c r="AD535" s="13"/>
      <c r="AE535" s="13"/>
      <c r="AT535" s="202" t="s">
        <v>442</v>
      </c>
      <c r="AU535" s="202" t="s">
        <v>87</v>
      </c>
      <c r="AV535" s="13" t="s">
        <v>79</v>
      </c>
      <c r="AW535" s="13" t="s">
        <v>31</v>
      </c>
      <c r="AX535" s="13" t="s">
        <v>69</v>
      </c>
      <c r="AY535" s="202" t="s">
        <v>328</v>
      </c>
    </row>
    <row r="536" s="15" customFormat="1">
      <c r="A536" s="15"/>
      <c r="B536" s="217"/>
      <c r="C536" s="15"/>
      <c r="D536" s="195" t="s">
        <v>442</v>
      </c>
      <c r="E536" s="218" t="s">
        <v>3</v>
      </c>
      <c r="F536" s="219" t="s">
        <v>3069</v>
      </c>
      <c r="G536" s="15"/>
      <c r="H536" s="218" t="s">
        <v>3</v>
      </c>
      <c r="I536" s="220"/>
      <c r="J536" s="15"/>
      <c r="K536" s="15"/>
      <c r="L536" s="217"/>
      <c r="M536" s="221"/>
      <c r="N536" s="222"/>
      <c r="O536" s="222"/>
      <c r="P536" s="222"/>
      <c r="Q536" s="222"/>
      <c r="R536" s="222"/>
      <c r="S536" s="222"/>
      <c r="T536" s="223"/>
      <c r="U536" s="15"/>
      <c r="V536" s="15"/>
      <c r="W536" s="15"/>
      <c r="X536" s="15"/>
      <c r="Y536" s="15"/>
      <c r="Z536" s="15"/>
      <c r="AA536" s="15"/>
      <c r="AB536" s="15"/>
      <c r="AC536" s="15"/>
      <c r="AD536" s="15"/>
      <c r="AE536" s="15"/>
      <c r="AT536" s="218" t="s">
        <v>442</v>
      </c>
      <c r="AU536" s="218" t="s">
        <v>87</v>
      </c>
      <c r="AV536" s="15" t="s">
        <v>76</v>
      </c>
      <c r="AW536" s="15" t="s">
        <v>4</v>
      </c>
      <c r="AX536" s="15" t="s">
        <v>69</v>
      </c>
      <c r="AY536" s="218" t="s">
        <v>328</v>
      </c>
    </row>
    <row r="537" s="13" customFormat="1">
      <c r="A537" s="13"/>
      <c r="B537" s="201"/>
      <c r="C537" s="13"/>
      <c r="D537" s="195" t="s">
        <v>442</v>
      </c>
      <c r="E537" s="202" t="s">
        <v>3</v>
      </c>
      <c r="F537" s="203" t="s">
        <v>3070</v>
      </c>
      <c r="G537" s="13"/>
      <c r="H537" s="204">
        <v>24.533000000000001</v>
      </c>
      <c r="I537" s="205"/>
      <c r="J537" s="13"/>
      <c r="K537" s="13"/>
      <c r="L537" s="201"/>
      <c r="M537" s="206"/>
      <c r="N537" s="207"/>
      <c r="O537" s="207"/>
      <c r="P537" s="207"/>
      <c r="Q537" s="207"/>
      <c r="R537" s="207"/>
      <c r="S537" s="207"/>
      <c r="T537" s="208"/>
      <c r="U537" s="13"/>
      <c r="V537" s="13"/>
      <c r="W537" s="13"/>
      <c r="X537" s="13"/>
      <c r="Y537" s="13"/>
      <c r="Z537" s="13"/>
      <c r="AA537" s="13"/>
      <c r="AB537" s="13"/>
      <c r="AC537" s="13"/>
      <c r="AD537" s="13"/>
      <c r="AE537" s="13"/>
      <c r="AT537" s="202" t="s">
        <v>442</v>
      </c>
      <c r="AU537" s="202" t="s">
        <v>87</v>
      </c>
      <c r="AV537" s="13" t="s">
        <v>79</v>
      </c>
      <c r="AW537" s="13" t="s">
        <v>31</v>
      </c>
      <c r="AX537" s="13" t="s">
        <v>69</v>
      </c>
      <c r="AY537" s="202" t="s">
        <v>328</v>
      </c>
    </row>
    <row r="538" s="14" customFormat="1">
      <c r="A538" s="14"/>
      <c r="B538" s="209"/>
      <c r="C538" s="14"/>
      <c r="D538" s="195" t="s">
        <v>442</v>
      </c>
      <c r="E538" s="210" t="s">
        <v>3</v>
      </c>
      <c r="F538" s="211" t="s">
        <v>452</v>
      </c>
      <c r="G538" s="14"/>
      <c r="H538" s="212">
        <v>118.139</v>
      </c>
      <c r="I538" s="213"/>
      <c r="J538" s="14"/>
      <c r="K538" s="14"/>
      <c r="L538" s="209"/>
      <c r="M538" s="214"/>
      <c r="N538" s="215"/>
      <c r="O538" s="215"/>
      <c r="P538" s="215"/>
      <c r="Q538" s="215"/>
      <c r="R538" s="215"/>
      <c r="S538" s="215"/>
      <c r="T538" s="216"/>
      <c r="U538" s="14"/>
      <c r="V538" s="14"/>
      <c r="W538" s="14"/>
      <c r="X538" s="14"/>
      <c r="Y538" s="14"/>
      <c r="Z538" s="14"/>
      <c r="AA538" s="14"/>
      <c r="AB538" s="14"/>
      <c r="AC538" s="14"/>
      <c r="AD538" s="14"/>
      <c r="AE538" s="14"/>
      <c r="AT538" s="210" t="s">
        <v>442</v>
      </c>
      <c r="AU538" s="210" t="s">
        <v>87</v>
      </c>
      <c r="AV538" s="14" t="s">
        <v>113</v>
      </c>
      <c r="AW538" s="14" t="s">
        <v>31</v>
      </c>
      <c r="AX538" s="14" t="s">
        <v>76</v>
      </c>
      <c r="AY538" s="210" t="s">
        <v>328</v>
      </c>
    </row>
    <row r="539" s="2" customFormat="1" ht="37.8" customHeight="1">
      <c r="A539" s="41"/>
      <c r="B539" s="176"/>
      <c r="C539" s="177" t="s">
        <v>177</v>
      </c>
      <c r="D539" s="177" t="s">
        <v>331</v>
      </c>
      <c r="E539" s="178" t="s">
        <v>3071</v>
      </c>
      <c r="F539" s="179" t="s">
        <v>3072</v>
      </c>
      <c r="G539" s="180" t="s">
        <v>439</v>
      </c>
      <c r="H539" s="181">
        <v>118.139</v>
      </c>
      <c r="I539" s="182"/>
      <c r="J539" s="183">
        <f>ROUND(I539*H539,2)</f>
        <v>0</v>
      </c>
      <c r="K539" s="179" t="s">
        <v>335</v>
      </c>
      <c r="L539" s="42"/>
      <c r="M539" s="184" t="s">
        <v>3</v>
      </c>
      <c r="N539" s="185" t="s">
        <v>40</v>
      </c>
      <c r="O539" s="75"/>
      <c r="P539" s="186">
        <f>O539*H539</f>
        <v>0</v>
      </c>
      <c r="Q539" s="186">
        <v>0</v>
      </c>
      <c r="R539" s="186">
        <f>Q539*H539</f>
        <v>0</v>
      </c>
      <c r="S539" s="186">
        <v>0</v>
      </c>
      <c r="T539" s="187">
        <f>S539*H539</f>
        <v>0</v>
      </c>
      <c r="U539" s="41"/>
      <c r="V539" s="41"/>
      <c r="W539" s="41"/>
      <c r="X539" s="41"/>
      <c r="Y539" s="41"/>
      <c r="Z539" s="41"/>
      <c r="AA539" s="41"/>
      <c r="AB539" s="41"/>
      <c r="AC539" s="41"/>
      <c r="AD539" s="41"/>
      <c r="AE539" s="41"/>
      <c r="AR539" s="188" t="s">
        <v>113</v>
      </c>
      <c r="AT539" s="188" t="s">
        <v>331</v>
      </c>
      <c r="AU539" s="188" t="s">
        <v>87</v>
      </c>
      <c r="AY539" s="22" t="s">
        <v>328</v>
      </c>
      <c r="BE539" s="189">
        <f>IF(N539="základní",J539,0)</f>
        <v>0</v>
      </c>
      <c r="BF539" s="189">
        <f>IF(N539="snížená",J539,0)</f>
        <v>0</v>
      </c>
      <c r="BG539" s="189">
        <f>IF(N539="zákl. přenesená",J539,0)</f>
        <v>0</v>
      </c>
      <c r="BH539" s="189">
        <f>IF(N539="sníž. přenesená",J539,0)</f>
        <v>0</v>
      </c>
      <c r="BI539" s="189">
        <f>IF(N539="nulová",J539,0)</f>
        <v>0</v>
      </c>
      <c r="BJ539" s="22" t="s">
        <v>76</v>
      </c>
      <c r="BK539" s="189">
        <f>ROUND(I539*H539,2)</f>
        <v>0</v>
      </c>
      <c r="BL539" s="22" t="s">
        <v>113</v>
      </c>
      <c r="BM539" s="188" t="s">
        <v>3073</v>
      </c>
    </row>
    <row r="540" s="2" customFormat="1">
      <c r="A540" s="41"/>
      <c r="B540" s="42"/>
      <c r="C540" s="41"/>
      <c r="D540" s="190" t="s">
        <v>338</v>
      </c>
      <c r="E540" s="41"/>
      <c r="F540" s="191" t="s">
        <v>3074</v>
      </c>
      <c r="G540" s="41"/>
      <c r="H540" s="41"/>
      <c r="I540" s="192"/>
      <c r="J540" s="41"/>
      <c r="K540" s="41"/>
      <c r="L540" s="42"/>
      <c r="M540" s="193"/>
      <c r="N540" s="194"/>
      <c r="O540" s="75"/>
      <c r="P540" s="75"/>
      <c r="Q540" s="75"/>
      <c r="R540" s="75"/>
      <c r="S540" s="75"/>
      <c r="T540" s="76"/>
      <c r="U540" s="41"/>
      <c r="V540" s="41"/>
      <c r="W540" s="41"/>
      <c r="X540" s="41"/>
      <c r="Y540" s="41"/>
      <c r="Z540" s="41"/>
      <c r="AA540" s="41"/>
      <c r="AB540" s="41"/>
      <c r="AC540" s="41"/>
      <c r="AD540" s="41"/>
      <c r="AE540" s="41"/>
      <c r="AT540" s="22" t="s">
        <v>338</v>
      </c>
      <c r="AU540" s="22" t="s">
        <v>87</v>
      </c>
    </row>
    <row r="541" s="2" customFormat="1" ht="37.8" customHeight="1">
      <c r="A541" s="41"/>
      <c r="B541" s="176"/>
      <c r="C541" s="177" t="s">
        <v>180</v>
      </c>
      <c r="D541" s="177" t="s">
        <v>331</v>
      </c>
      <c r="E541" s="178" t="s">
        <v>3075</v>
      </c>
      <c r="F541" s="179" t="s">
        <v>3076</v>
      </c>
      <c r="G541" s="180" t="s">
        <v>439</v>
      </c>
      <c r="H541" s="181">
        <v>93.605999999999995</v>
      </c>
      <c r="I541" s="182"/>
      <c r="J541" s="183">
        <f>ROUND(I541*H541,2)</f>
        <v>0</v>
      </c>
      <c r="K541" s="179" t="s">
        <v>335</v>
      </c>
      <c r="L541" s="42"/>
      <c r="M541" s="184" t="s">
        <v>3</v>
      </c>
      <c r="N541" s="185" t="s">
        <v>40</v>
      </c>
      <c r="O541" s="75"/>
      <c r="P541" s="186">
        <f>O541*H541</f>
        <v>0</v>
      </c>
      <c r="Q541" s="186">
        <v>0.00088228000000000004</v>
      </c>
      <c r="R541" s="186">
        <f>Q541*H541</f>
        <v>0.082586701679999999</v>
      </c>
      <c r="S541" s="186">
        <v>0</v>
      </c>
      <c r="T541" s="187">
        <f>S541*H541</f>
        <v>0</v>
      </c>
      <c r="U541" s="41"/>
      <c r="V541" s="41"/>
      <c r="W541" s="41"/>
      <c r="X541" s="41"/>
      <c r="Y541" s="41"/>
      <c r="Z541" s="41"/>
      <c r="AA541" s="41"/>
      <c r="AB541" s="41"/>
      <c r="AC541" s="41"/>
      <c r="AD541" s="41"/>
      <c r="AE541" s="41"/>
      <c r="AR541" s="188" t="s">
        <v>113</v>
      </c>
      <c r="AT541" s="188" t="s">
        <v>331</v>
      </c>
      <c r="AU541" s="188" t="s">
        <v>87</v>
      </c>
      <c r="AY541" s="22" t="s">
        <v>328</v>
      </c>
      <c r="BE541" s="189">
        <f>IF(N541="základní",J541,0)</f>
        <v>0</v>
      </c>
      <c r="BF541" s="189">
        <f>IF(N541="snížená",J541,0)</f>
        <v>0</v>
      </c>
      <c r="BG541" s="189">
        <f>IF(N541="zákl. přenesená",J541,0)</f>
        <v>0</v>
      </c>
      <c r="BH541" s="189">
        <f>IF(N541="sníž. přenesená",J541,0)</f>
        <v>0</v>
      </c>
      <c r="BI541" s="189">
        <f>IF(N541="nulová",J541,0)</f>
        <v>0</v>
      </c>
      <c r="BJ541" s="22" t="s">
        <v>76</v>
      </c>
      <c r="BK541" s="189">
        <f>ROUND(I541*H541,2)</f>
        <v>0</v>
      </c>
      <c r="BL541" s="22" t="s">
        <v>113</v>
      </c>
      <c r="BM541" s="188" t="s">
        <v>3077</v>
      </c>
    </row>
    <row r="542" s="2" customFormat="1">
      <c r="A542" s="41"/>
      <c r="B542" s="42"/>
      <c r="C542" s="41"/>
      <c r="D542" s="190" t="s">
        <v>338</v>
      </c>
      <c r="E542" s="41"/>
      <c r="F542" s="191" t="s">
        <v>3078</v>
      </c>
      <c r="G542" s="41"/>
      <c r="H542" s="41"/>
      <c r="I542" s="192"/>
      <c r="J542" s="41"/>
      <c r="K542" s="41"/>
      <c r="L542" s="42"/>
      <c r="M542" s="193"/>
      <c r="N542" s="194"/>
      <c r="O542" s="75"/>
      <c r="P542" s="75"/>
      <c r="Q542" s="75"/>
      <c r="R542" s="75"/>
      <c r="S542" s="75"/>
      <c r="T542" s="76"/>
      <c r="U542" s="41"/>
      <c r="V542" s="41"/>
      <c r="W542" s="41"/>
      <c r="X542" s="41"/>
      <c r="Y542" s="41"/>
      <c r="Z542" s="41"/>
      <c r="AA542" s="41"/>
      <c r="AB542" s="41"/>
      <c r="AC542" s="41"/>
      <c r="AD542" s="41"/>
      <c r="AE542" s="41"/>
      <c r="AT542" s="22" t="s">
        <v>338</v>
      </c>
      <c r="AU542" s="22" t="s">
        <v>87</v>
      </c>
    </row>
    <row r="543" s="13" customFormat="1">
      <c r="A543" s="13"/>
      <c r="B543" s="201"/>
      <c r="C543" s="13"/>
      <c r="D543" s="195" t="s">
        <v>442</v>
      </c>
      <c r="E543" s="202" t="s">
        <v>3</v>
      </c>
      <c r="F543" s="203" t="s">
        <v>3064</v>
      </c>
      <c r="G543" s="13"/>
      <c r="H543" s="204">
        <v>21.553999999999998</v>
      </c>
      <c r="I543" s="205"/>
      <c r="J543" s="13"/>
      <c r="K543" s="13"/>
      <c r="L543" s="201"/>
      <c r="M543" s="206"/>
      <c r="N543" s="207"/>
      <c r="O543" s="207"/>
      <c r="P543" s="207"/>
      <c r="Q543" s="207"/>
      <c r="R543" s="207"/>
      <c r="S543" s="207"/>
      <c r="T543" s="208"/>
      <c r="U543" s="13"/>
      <c r="V543" s="13"/>
      <c r="W543" s="13"/>
      <c r="X543" s="13"/>
      <c r="Y543" s="13"/>
      <c r="Z543" s="13"/>
      <c r="AA543" s="13"/>
      <c r="AB543" s="13"/>
      <c r="AC543" s="13"/>
      <c r="AD543" s="13"/>
      <c r="AE543" s="13"/>
      <c r="AT543" s="202" t="s">
        <v>442</v>
      </c>
      <c r="AU543" s="202" t="s">
        <v>87</v>
      </c>
      <c r="AV543" s="13" t="s">
        <v>79</v>
      </c>
      <c r="AW543" s="13" t="s">
        <v>31</v>
      </c>
      <c r="AX543" s="13" t="s">
        <v>69</v>
      </c>
      <c r="AY543" s="202" t="s">
        <v>328</v>
      </c>
    </row>
    <row r="544" s="13" customFormat="1">
      <c r="A544" s="13"/>
      <c r="B544" s="201"/>
      <c r="C544" s="13"/>
      <c r="D544" s="195" t="s">
        <v>442</v>
      </c>
      <c r="E544" s="202" t="s">
        <v>3</v>
      </c>
      <c r="F544" s="203" t="s">
        <v>3065</v>
      </c>
      <c r="G544" s="13"/>
      <c r="H544" s="204">
        <v>16.417000000000002</v>
      </c>
      <c r="I544" s="205"/>
      <c r="J544" s="13"/>
      <c r="K544" s="13"/>
      <c r="L544" s="201"/>
      <c r="M544" s="206"/>
      <c r="N544" s="207"/>
      <c r="O544" s="207"/>
      <c r="P544" s="207"/>
      <c r="Q544" s="207"/>
      <c r="R544" s="207"/>
      <c r="S544" s="207"/>
      <c r="T544" s="208"/>
      <c r="U544" s="13"/>
      <c r="V544" s="13"/>
      <c r="W544" s="13"/>
      <c r="X544" s="13"/>
      <c r="Y544" s="13"/>
      <c r="Z544" s="13"/>
      <c r="AA544" s="13"/>
      <c r="AB544" s="13"/>
      <c r="AC544" s="13"/>
      <c r="AD544" s="13"/>
      <c r="AE544" s="13"/>
      <c r="AT544" s="202" t="s">
        <v>442</v>
      </c>
      <c r="AU544" s="202" t="s">
        <v>87</v>
      </c>
      <c r="AV544" s="13" t="s">
        <v>79</v>
      </c>
      <c r="AW544" s="13" t="s">
        <v>31</v>
      </c>
      <c r="AX544" s="13" t="s">
        <v>69</v>
      </c>
      <c r="AY544" s="202" t="s">
        <v>328</v>
      </c>
    </row>
    <row r="545" s="13" customFormat="1">
      <c r="A545" s="13"/>
      <c r="B545" s="201"/>
      <c r="C545" s="13"/>
      <c r="D545" s="195" t="s">
        <v>442</v>
      </c>
      <c r="E545" s="202" t="s">
        <v>3</v>
      </c>
      <c r="F545" s="203" t="s">
        <v>3066</v>
      </c>
      <c r="G545" s="13"/>
      <c r="H545" s="204">
        <v>23.452000000000002</v>
      </c>
      <c r="I545" s="205"/>
      <c r="J545" s="13"/>
      <c r="K545" s="13"/>
      <c r="L545" s="201"/>
      <c r="M545" s="206"/>
      <c r="N545" s="207"/>
      <c r="O545" s="207"/>
      <c r="P545" s="207"/>
      <c r="Q545" s="207"/>
      <c r="R545" s="207"/>
      <c r="S545" s="207"/>
      <c r="T545" s="208"/>
      <c r="U545" s="13"/>
      <c r="V545" s="13"/>
      <c r="W545" s="13"/>
      <c r="X545" s="13"/>
      <c r="Y545" s="13"/>
      <c r="Z545" s="13"/>
      <c r="AA545" s="13"/>
      <c r="AB545" s="13"/>
      <c r="AC545" s="13"/>
      <c r="AD545" s="13"/>
      <c r="AE545" s="13"/>
      <c r="AT545" s="202" t="s">
        <v>442</v>
      </c>
      <c r="AU545" s="202" t="s">
        <v>87</v>
      </c>
      <c r="AV545" s="13" t="s">
        <v>79</v>
      </c>
      <c r="AW545" s="13" t="s">
        <v>31</v>
      </c>
      <c r="AX545" s="13" t="s">
        <v>69</v>
      </c>
      <c r="AY545" s="202" t="s">
        <v>328</v>
      </c>
    </row>
    <row r="546" s="13" customFormat="1">
      <c r="A546" s="13"/>
      <c r="B546" s="201"/>
      <c r="C546" s="13"/>
      <c r="D546" s="195" t="s">
        <v>442</v>
      </c>
      <c r="E546" s="202" t="s">
        <v>3</v>
      </c>
      <c r="F546" s="203" t="s">
        <v>3067</v>
      </c>
      <c r="G546" s="13"/>
      <c r="H546" s="204">
        <v>8.4920000000000009</v>
      </c>
      <c r="I546" s="205"/>
      <c r="J546" s="13"/>
      <c r="K546" s="13"/>
      <c r="L546" s="201"/>
      <c r="M546" s="206"/>
      <c r="N546" s="207"/>
      <c r="O546" s="207"/>
      <c r="P546" s="207"/>
      <c r="Q546" s="207"/>
      <c r="R546" s="207"/>
      <c r="S546" s="207"/>
      <c r="T546" s="208"/>
      <c r="U546" s="13"/>
      <c r="V546" s="13"/>
      <c r="W546" s="13"/>
      <c r="X546" s="13"/>
      <c r="Y546" s="13"/>
      <c r="Z546" s="13"/>
      <c r="AA546" s="13"/>
      <c r="AB546" s="13"/>
      <c r="AC546" s="13"/>
      <c r="AD546" s="13"/>
      <c r="AE546" s="13"/>
      <c r="AT546" s="202" t="s">
        <v>442</v>
      </c>
      <c r="AU546" s="202" t="s">
        <v>87</v>
      </c>
      <c r="AV546" s="13" t="s">
        <v>79</v>
      </c>
      <c r="AW546" s="13" t="s">
        <v>31</v>
      </c>
      <c r="AX546" s="13" t="s">
        <v>69</v>
      </c>
      <c r="AY546" s="202" t="s">
        <v>328</v>
      </c>
    </row>
    <row r="547" s="13" customFormat="1">
      <c r="A547" s="13"/>
      <c r="B547" s="201"/>
      <c r="C547" s="13"/>
      <c r="D547" s="195" t="s">
        <v>442</v>
      </c>
      <c r="E547" s="202" t="s">
        <v>3</v>
      </c>
      <c r="F547" s="203" t="s">
        <v>3068</v>
      </c>
      <c r="G547" s="13"/>
      <c r="H547" s="204">
        <v>23.690999999999999</v>
      </c>
      <c r="I547" s="205"/>
      <c r="J547" s="13"/>
      <c r="K547" s="13"/>
      <c r="L547" s="201"/>
      <c r="M547" s="206"/>
      <c r="N547" s="207"/>
      <c r="O547" s="207"/>
      <c r="P547" s="207"/>
      <c r="Q547" s="207"/>
      <c r="R547" s="207"/>
      <c r="S547" s="207"/>
      <c r="T547" s="208"/>
      <c r="U547" s="13"/>
      <c r="V547" s="13"/>
      <c r="W547" s="13"/>
      <c r="X547" s="13"/>
      <c r="Y547" s="13"/>
      <c r="Z547" s="13"/>
      <c r="AA547" s="13"/>
      <c r="AB547" s="13"/>
      <c r="AC547" s="13"/>
      <c r="AD547" s="13"/>
      <c r="AE547" s="13"/>
      <c r="AT547" s="202" t="s">
        <v>442</v>
      </c>
      <c r="AU547" s="202" t="s">
        <v>87</v>
      </c>
      <c r="AV547" s="13" t="s">
        <v>79</v>
      </c>
      <c r="AW547" s="13" t="s">
        <v>31</v>
      </c>
      <c r="AX547" s="13" t="s">
        <v>69</v>
      </c>
      <c r="AY547" s="202" t="s">
        <v>328</v>
      </c>
    </row>
    <row r="548" s="14" customFormat="1">
      <c r="A548" s="14"/>
      <c r="B548" s="209"/>
      <c r="C548" s="14"/>
      <c r="D548" s="195" t="s">
        <v>442</v>
      </c>
      <c r="E548" s="210" t="s">
        <v>3</v>
      </c>
      <c r="F548" s="211" t="s">
        <v>452</v>
      </c>
      <c r="G548" s="14"/>
      <c r="H548" s="212">
        <v>93.605999999999995</v>
      </c>
      <c r="I548" s="213"/>
      <c r="J548" s="14"/>
      <c r="K548" s="14"/>
      <c r="L548" s="209"/>
      <c r="M548" s="214"/>
      <c r="N548" s="215"/>
      <c r="O548" s="215"/>
      <c r="P548" s="215"/>
      <c r="Q548" s="215"/>
      <c r="R548" s="215"/>
      <c r="S548" s="215"/>
      <c r="T548" s="216"/>
      <c r="U548" s="14"/>
      <c r="V548" s="14"/>
      <c r="W548" s="14"/>
      <c r="X548" s="14"/>
      <c r="Y548" s="14"/>
      <c r="Z548" s="14"/>
      <c r="AA548" s="14"/>
      <c r="AB548" s="14"/>
      <c r="AC548" s="14"/>
      <c r="AD548" s="14"/>
      <c r="AE548" s="14"/>
      <c r="AT548" s="210" t="s">
        <v>442</v>
      </c>
      <c r="AU548" s="210" t="s">
        <v>87</v>
      </c>
      <c r="AV548" s="14" t="s">
        <v>113</v>
      </c>
      <c r="AW548" s="14" t="s">
        <v>31</v>
      </c>
      <c r="AX548" s="14" t="s">
        <v>76</v>
      </c>
      <c r="AY548" s="210" t="s">
        <v>328</v>
      </c>
    </row>
    <row r="549" s="2" customFormat="1" ht="37.8" customHeight="1">
      <c r="A549" s="41"/>
      <c r="B549" s="176"/>
      <c r="C549" s="177" t="s">
        <v>879</v>
      </c>
      <c r="D549" s="177" t="s">
        <v>331</v>
      </c>
      <c r="E549" s="178" t="s">
        <v>3079</v>
      </c>
      <c r="F549" s="179" t="s">
        <v>3080</v>
      </c>
      <c r="G549" s="180" t="s">
        <v>439</v>
      </c>
      <c r="H549" s="181">
        <v>93.605999999999995</v>
      </c>
      <c r="I549" s="182"/>
      <c r="J549" s="183">
        <f>ROUND(I549*H549,2)</f>
        <v>0</v>
      </c>
      <c r="K549" s="179" t="s">
        <v>335</v>
      </c>
      <c r="L549" s="42"/>
      <c r="M549" s="184" t="s">
        <v>3</v>
      </c>
      <c r="N549" s="185" t="s">
        <v>40</v>
      </c>
      <c r="O549" s="75"/>
      <c r="P549" s="186">
        <f>O549*H549</f>
        <v>0</v>
      </c>
      <c r="Q549" s="186">
        <v>0</v>
      </c>
      <c r="R549" s="186">
        <f>Q549*H549</f>
        <v>0</v>
      </c>
      <c r="S549" s="186">
        <v>0</v>
      </c>
      <c r="T549" s="187">
        <f>S549*H549</f>
        <v>0</v>
      </c>
      <c r="U549" s="41"/>
      <c r="V549" s="41"/>
      <c r="W549" s="41"/>
      <c r="X549" s="41"/>
      <c r="Y549" s="41"/>
      <c r="Z549" s="41"/>
      <c r="AA549" s="41"/>
      <c r="AB549" s="41"/>
      <c r="AC549" s="41"/>
      <c r="AD549" s="41"/>
      <c r="AE549" s="41"/>
      <c r="AR549" s="188" t="s">
        <v>113</v>
      </c>
      <c r="AT549" s="188" t="s">
        <v>331</v>
      </c>
      <c r="AU549" s="188" t="s">
        <v>87</v>
      </c>
      <c r="AY549" s="22" t="s">
        <v>328</v>
      </c>
      <c r="BE549" s="189">
        <f>IF(N549="základní",J549,0)</f>
        <v>0</v>
      </c>
      <c r="BF549" s="189">
        <f>IF(N549="snížená",J549,0)</f>
        <v>0</v>
      </c>
      <c r="BG549" s="189">
        <f>IF(N549="zákl. přenesená",J549,0)</f>
        <v>0</v>
      </c>
      <c r="BH549" s="189">
        <f>IF(N549="sníž. přenesená",J549,0)</f>
        <v>0</v>
      </c>
      <c r="BI549" s="189">
        <f>IF(N549="nulová",J549,0)</f>
        <v>0</v>
      </c>
      <c r="BJ549" s="22" t="s">
        <v>76</v>
      </c>
      <c r="BK549" s="189">
        <f>ROUND(I549*H549,2)</f>
        <v>0</v>
      </c>
      <c r="BL549" s="22" t="s">
        <v>113</v>
      </c>
      <c r="BM549" s="188" t="s">
        <v>3081</v>
      </c>
    </row>
    <row r="550" s="2" customFormat="1">
      <c r="A550" s="41"/>
      <c r="B550" s="42"/>
      <c r="C550" s="41"/>
      <c r="D550" s="190" t="s">
        <v>338</v>
      </c>
      <c r="E550" s="41"/>
      <c r="F550" s="191" t="s">
        <v>3082</v>
      </c>
      <c r="G550" s="41"/>
      <c r="H550" s="41"/>
      <c r="I550" s="192"/>
      <c r="J550" s="41"/>
      <c r="K550" s="41"/>
      <c r="L550" s="42"/>
      <c r="M550" s="193"/>
      <c r="N550" s="194"/>
      <c r="O550" s="75"/>
      <c r="P550" s="75"/>
      <c r="Q550" s="75"/>
      <c r="R550" s="75"/>
      <c r="S550" s="75"/>
      <c r="T550" s="76"/>
      <c r="U550" s="41"/>
      <c r="V550" s="41"/>
      <c r="W550" s="41"/>
      <c r="X550" s="41"/>
      <c r="Y550" s="41"/>
      <c r="Z550" s="41"/>
      <c r="AA550" s="41"/>
      <c r="AB550" s="41"/>
      <c r="AC550" s="41"/>
      <c r="AD550" s="41"/>
      <c r="AE550" s="41"/>
      <c r="AT550" s="22" t="s">
        <v>338</v>
      </c>
      <c r="AU550" s="22" t="s">
        <v>87</v>
      </c>
    </row>
    <row r="551" s="2" customFormat="1" ht="24.15" customHeight="1">
      <c r="A551" s="41"/>
      <c r="B551" s="176"/>
      <c r="C551" s="177" t="s">
        <v>887</v>
      </c>
      <c r="D551" s="177" t="s">
        <v>331</v>
      </c>
      <c r="E551" s="178" t="s">
        <v>3083</v>
      </c>
      <c r="F551" s="179" t="s">
        <v>3084</v>
      </c>
      <c r="G551" s="180" t="s">
        <v>367</v>
      </c>
      <c r="H551" s="181">
        <v>3</v>
      </c>
      <c r="I551" s="182"/>
      <c r="J551" s="183">
        <f>ROUND(I551*H551,2)</f>
        <v>0</v>
      </c>
      <c r="K551" s="179" t="s">
        <v>2902</v>
      </c>
      <c r="L551" s="42"/>
      <c r="M551" s="184" t="s">
        <v>3</v>
      </c>
      <c r="N551" s="185" t="s">
        <v>40</v>
      </c>
      <c r="O551" s="75"/>
      <c r="P551" s="186">
        <f>O551*H551</f>
        <v>0</v>
      </c>
      <c r="Q551" s="186">
        <v>0</v>
      </c>
      <c r="R551" s="186">
        <f>Q551*H551</f>
        <v>0</v>
      </c>
      <c r="S551" s="186">
        <v>0</v>
      </c>
      <c r="T551" s="187">
        <f>S551*H551</f>
        <v>0</v>
      </c>
      <c r="U551" s="41"/>
      <c r="V551" s="41"/>
      <c r="W551" s="41"/>
      <c r="X551" s="41"/>
      <c r="Y551" s="41"/>
      <c r="Z551" s="41"/>
      <c r="AA551" s="41"/>
      <c r="AB551" s="41"/>
      <c r="AC551" s="41"/>
      <c r="AD551" s="41"/>
      <c r="AE551" s="41"/>
      <c r="AR551" s="188" t="s">
        <v>113</v>
      </c>
      <c r="AT551" s="188" t="s">
        <v>331</v>
      </c>
      <c r="AU551" s="188" t="s">
        <v>87</v>
      </c>
      <c r="AY551" s="22" t="s">
        <v>328</v>
      </c>
      <c r="BE551" s="189">
        <f>IF(N551="základní",J551,0)</f>
        <v>0</v>
      </c>
      <c r="BF551" s="189">
        <f>IF(N551="snížená",J551,0)</f>
        <v>0</v>
      </c>
      <c r="BG551" s="189">
        <f>IF(N551="zákl. přenesená",J551,0)</f>
        <v>0</v>
      </c>
      <c r="BH551" s="189">
        <f>IF(N551="sníž. přenesená",J551,0)</f>
        <v>0</v>
      </c>
      <c r="BI551" s="189">
        <f>IF(N551="nulová",J551,0)</f>
        <v>0</v>
      </c>
      <c r="BJ551" s="22" t="s">
        <v>76</v>
      </c>
      <c r="BK551" s="189">
        <f>ROUND(I551*H551,2)</f>
        <v>0</v>
      </c>
      <c r="BL551" s="22" t="s">
        <v>113</v>
      </c>
      <c r="BM551" s="188" t="s">
        <v>3085</v>
      </c>
    </row>
    <row r="552" s="2" customFormat="1" ht="44.25" customHeight="1">
      <c r="A552" s="41"/>
      <c r="B552" s="176"/>
      <c r="C552" s="177" t="s">
        <v>896</v>
      </c>
      <c r="D552" s="177" t="s">
        <v>331</v>
      </c>
      <c r="E552" s="178" t="s">
        <v>3086</v>
      </c>
      <c r="F552" s="179" t="s">
        <v>3087</v>
      </c>
      <c r="G552" s="180" t="s">
        <v>439</v>
      </c>
      <c r="H552" s="181">
        <v>46.539999999999999</v>
      </c>
      <c r="I552" s="182"/>
      <c r="J552" s="183">
        <f>ROUND(I552*H552,2)</f>
        <v>0</v>
      </c>
      <c r="K552" s="179" t="s">
        <v>335</v>
      </c>
      <c r="L552" s="42"/>
      <c r="M552" s="184" t="s">
        <v>3</v>
      </c>
      <c r="N552" s="185" t="s">
        <v>40</v>
      </c>
      <c r="O552" s="75"/>
      <c r="P552" s="186">
        <f>O552*H552</f>
        <v>0</v>
      </c>
      <c r="Q552" s="186">
        <v>0.00010000000000000001</v>
      </c>
      <c r="R552" s="186">
        <f>Q552*H552</f>
        <v>0.0046540000000000002</v>
      </c>
      <c r="S552" s="186">
        <v>0</v>
      </c>
      <c r="T552" s="187">
        <f>S552*H552</f>
        <v>0</v>
      </c>
      <c r="U552" s="41"/>
      <c r="V552" s="41"/>
      <c r="W552" s="41"/>
      <c r="X552" s="41"/>
      <c r="Y552" s="41"/>
      <c r="Z552" s="41"/>
      <c r="AA552" s="41"/>
      <c r="AB552" s="41"/>
      <c r="AC552" s="41"/>
      <c r="AD552" s="41"/>
      <c r="AE552" s="41"/>
      <c r="AR552" s="188" t="s">
        <v>113</v>
      </c>
      <c r="AT552" s="188" t="s">
        <v>331</v>
      </c>
      <c r="AU552" s="188" t="s">
        <v>87</v>
      </c>
      <c r="AY552" s="22" t="s">
        <v>328</v>
      </c>
      <c r="BE552" s="189">
        <f>IF(N552="základní",J552,0)</f>
        <v>0</v>
      </c>
      <c r="BF552" s="189">
        <f>IF(N552="snížená",J552,0)</f>
        <v>0</v>
      </c>
      <c r="BG552" s="189">
        <f>IF(N552="zákl. přenesená",J552,0)</f>
        <v>0</v>
      </c>
      <c r="BH552" s="189">
        <f>IF(N552="sníž. přenesená",J552,0)</f>
        <v>0</v>
      </c>
      <c r="BI552" s="189">
        <f>IF(N552="nulová",J552,0)</f>
        <v>0</v>
      </c>
      <c r="BJ552" s="22" t="s">
        <v>76</v>
      </c>
      <c r="BK552" s="189">
        <f>ROUND(I552*H552,2)</f>
        <v>0</v>
      </c>
      <c r="BL552" s="22" t="s">
        <v>113</v>
      </c>
      <c r="BM552" s="188" t="s">
        <v>3088</v>
      </c>
    </row>
    <row r="553" s="2" customFormat="1">
      <c r="A553" s="41"/>
      <c r="B553" s="42"/>
      <c r="C553" s="41"/>
      <c r="D553" s="190" t="s">
        <v>338</v>
      </c>
      <c r="E553" s="41"/>
      <c r="F553" s="191" t="s">
        <v>3089</v>
      </c>
      <c r="G553" s="41"/>
      <c r="H553" s="41"/>
      <c r="I553" s="192"/>
      <c r="J553" s="41"/>
      <c r="K553" s="41"/>
      <c r="L553" s="42"/>
      <c r="M553" s="193"/>
      <c r="N553" s="194"/>
      <c r="O553" s="75"/>
      <c r="P553" s="75"/>
      <c r="Q553" s="75"/>
      <c r="R553" s="75"/>
      <c r="S553" s="75"/>
      <c r="T553" s="76"/>
      <c r="U553" s="41"/>
      <c r="V553" s="41"/>
      <c r="W553" s="41"/>
      <c r="X553" s="41"/>
      <c r="Y553" s="41"/>
      <c r="Z553" s="41"/>
      <c r="AA553" s="41"/>
      <c r="AB553" s="41"/>
      <c r="AC553" s="41"/>
      <c r="AD553" s="41"/>
      <c r="AE553" s="41"/>
      <c r="AT553" s="22" t="s">
        <v>338</v>
      </c>
      <c r="AU553" s="22" t="s">
        <v>87</v>
      </c>
    </row>
    <row r="554" s="15" customFormat="1">
      <c r="A554" s="15"/>
      <c r="B554" s="217"/>
      <c r="C554" s="15"/>
      <c r="D554" s="195" t="s">
        <v>442</v>
      </c>
      <c r="E554" s="218" t="s">
        <v>3</v>
      </c>
      <c r="F554" s="219" t="s">
        <v>2211</v>
      </c>
      <c r="G554" s="15"/>
      <c r="H554" s="218" t="s">
        <v>3</v>
      </c>
      <c r="I554" s="220"/>
      <c r="J554" s="15"/>
      <c r="K554" s="15"/>
      <c r="L554" s="217"/>
      <c r="M554" s="221"/>
      <c r="N554" s="222"/>
      <c r="O554" s="222"/>
      <c r="P554" s="222"/>
      <c r="Q554" s="222"/>
      <c r="R554" s="222"/>
      <c r="S554" s="222"/>
      <c r="T554" s="223"/>
      <c r="U554" s="15"/>
      <c r="V554" s="15"/>
      <c r="W554" s="15"/>
      <c r="X554" s="15"/>
      <c r="Y554" s="15"/>
      <c r="Z554" s="15"/>
      <c r="AA554" s="15"/>
      <c r="AB554" s="15"/>
      <c r="AC554" s="15"/>
      <c r="AD554" s="15"/>
      <c r="AE554" s="15"/>
      <c r="AT554" s="218" t="s">
        <v>442</v>
      </c>
      <c r="AU554" s="218" t="s">
        <v>87</v>
      </c>
      <c r="AV554" s="15" t="s">
        <v>76</v>
      </c>
      <c r="AW554" s="15" t="s">
        <v>31</v>
      </c>
      <c r="AX554" s="15" t="s">
        <v>69</v>
      </c>
      <c r="AY554" s="218" t="s">
        <v>328</v>
      </c>
    </row>
    <row r="555" s="13" customFormat="1">
      <c r="A555" s="13"/>
      <c r="B555" s="201"/>
      <c r="C555" s="13"/>
      <c r="D555" s="195" t="s">
        <v>442</v>
      </c>
      <c r="E555" s="202" t="s">
        <v>3</v>
      </c>
      <c r="F555" s="203" t="s">
        <v>3090</v>
      </c>
      <c r="G555" s="13"/>
      <c r="H555" s="204">
        <v>14.02</v>
      </c>
      <c r="I555" s="205"/>
      <c r="J555" s="13"/>
      <c r="K555" s="13"/>
      <c r="L555" s="201"/>
      <c r="M555" s="206"/>
      <c r="N555" s="207"/>
      <c r="O555" s="207"/>
      <c r="P555" s="207"/>
      <c r="Q555" s="207"/>
      <c r="R555" s="207"/>
      <c r="S555" s="207"/>
      <c r="T555" s="208"/>
      <c r="U555" s="13"/>
      <c r="V555" s="13"/>
      <c r="W555" s="13"/>
      <c r="X555" s="13"/>
      <c r="Y555" s="13"/>
      <c r="Z555" s="13"/>
      <c r="AA555" s="13"/>
      <c r="AB555" s="13"/>
      <c r="AC555" s="13"/>
      <c r="AD555" s="13"/>
      <c r="AE555" s="13"/>
      <c r="AT555" s="202" t="s">
        <v>442</v>
      </c>
      <c r="AU555" s="202" t="s">
        <v>87</v>
      </c>
      <c r="AV555" s="13" t="s">
        <v>79</v>
      </c>
      <c r="AW555" s="13" t="s">
        <v>31</v>
      </c>
      <c r="AX555" s="13" t="s">
        <v>69</v>
      </c>
      <c r="AY555" s="202" t="s">
        <v>328</v>
      </c>
    </row>
    <row r="556" s="13" customFormat="1">
      <c r="A556" s="13"/>
      <c r="B556" s="201"/>
      <c r="C556" s="13"/>
      <c r="D556" s="195" t="s">
        <v>442</v>
      </c>
      <c r="E556" s="202" t="s">
        <v>3</v>
      </c>
      <c r="F556" s="203" t="s">
        <v>3091</v>
      </c>
      <c r="G556" s="13"/>
      <c r="H556" s="204">
        <v>16.48</v>
      </c>
      <c r="I556" s="205"/>
      <c r="J556" s="13"/>
      <c r="K556" s="13"/>
      <c r="L556" s="201"/>
      <c r="M556" s="206"/>
      <c r="N556" s="207"/>
      <c r="O556" s="207"/>
      <c r="P556" s="207"/>
      <c r="Q556" s="207"/>
      <c r="R556" s="207"/>
      <c r="S556" s="207"/>
      <c r="T556" s="208"/>
      <c r="U556" s="13"/>
      <c r="V556" s="13"/>
      <c r="W556" s="13"/>
      <c r="X556" s="13"/>
      <c r="Y556" s="13"/>
      <c r="Z556" s="13"/>
      <c r="AA556" s="13"/>
      <c r="AB556" s="13"/>
      <c r="AC556" s="13"/>
      <c r="AD556" s="13"/>
      <c r="AE556" s="13"/>
      <c r="AT556" s="202" t="s">
        <v>442</v>
      </c>
      <c r="AU556" s="202" t="s">
        <v>87</v>
      </c>
      <c r="AV556" s="13" t="s">
        <v>79</v>
      </c>
      <c r="AW556" s="13" t="s">
        <v>31</v>
      </c>
      <c r="AX556" s="13" t="s">
        <v>69</v>
      </c>
      <c r="AY556" s="202" t="s">
        <v>328</v>
      </c>
    </row>
    <row r="557" s="13" customFormat="1">
      <c r="A557" s="13"/>
      <c r="B557" s="201"/>
      <c r="C557" s="13"/>
      <c r="D557" s="195" t="s">
        <v>442</v>
      </c>
      <c r="E557" s="202" t="s">
        <v>3</v>
      </c>
      <c r="F557" s="203" t="s">
        <v>3092</v>
      </c>
      <c r="G557" s="13"/>
      <c r="H557" s="204">
        <v>13.25</v>
      </c>
      <c r="I557" s="205"/>
      <c r="J557" s="13"/>
      <c r="K557" s="13"/>
      <c r="L557" s="201"/>
      <c r="M557" s="206"/>
      <c r="N557" s="207"/>
      <c r="O557" s="207"/>
      <c r="P557" s="207"/>
      <c r="Q557" s="207"/>
      <c r="R557" s="207"/>
      <c r="S557" s="207"/>
      <c r="T557" s="208"/>
      <c r="U557" s="13"/>
      <c r="V557" s="13"/>
      <c r="W557" s="13"/>
      <c r="X557" s="13"/>
      <c r="Y557" s="13"/>
      <c r="Z557" s="13"/>
      <c r="AA557" s="13"/>
      <c r="AB557" s="13"/>
      <c r="AC557" s="13"/>
      <c r="AD557" s="13"/>
      <c r="AE557" s="13"/>
      <c r="AT557" s="202" t="s">
        <v>442</v>
      </c>
      <c r="AU557" s="202" t="s">
        <v>87</v>
      </c>
      <c r="AV557" s="13" t="s">
        <v>79</v>
      </c>
      <c r="AW557" s="13" t="s">
        <v>31</v>
      </c>
      <c r="AX557" s="13" t="s">
        <v>69</v>
      </c>
      <c r="AY557" s="202" t="s">
        <v>328</v>
      </c>
    </row>
    <row r="558" s="13" customFormat="1">
      <c r="A558" s="13"/>
      <c r="B558" s="201"/>
      <c r="C558" s="13"/>
      <c r="D558" s="195" t="s">
        <v>442</v>
      </c>
      <c r="E558" s="202" t="s">
        <v>3</v>
      </c>
      <c r="F558" s="203" t="s">
        <v>3093</v>
      </c>
      <c r="G558" s="13"/>
      <c r="H558" s="204">
        <v>2.79</v>
      </c>
      <c r="I558" s="205"/>
      <c r="J558" s="13"/>
      <c r="K558" s="13"/>
      <c r="L558" s="201"/>
      <c r="M558" s="206"/>
      <c r="N558" s="207"/>
      <c r="O558" s="207"/>
      <c r="P558" s="207"/>
      <c r="Q558" s="207"/>
      <c r="R558" s="207"/>
      <c r="S558" s="207"/>
      <c r="T558" s="208"/>
      <c r="U558" s="13"/>
      <c r="V558" s="13"/>
      <c r="W558" s="13"/>
      <c r="X558" s="13"/>
      <c r="Y558" s="13"/>
      <c r="Z558" s="13"/>
      <c r="AA558" s="13"/>
      <c r="AB558" s="13"/>
      <c r="AC558" s="13"/>
      <c r="AD558" s="13"/>
      <c r="AE558" s="13"/>
      <c r="AT558" s="202" t="s">
        <v>442</v>
      </c>
      <c r="AU558" s="202" t="s">
        <v>87</v>
      </c>
      <c r="AV558" s="13" t="s">
        <v>79</v>
      </c>
      <c r="AW558" s="13" t="s">
        <v>31</v>
      </c>
      <c r="AX558" s="13" t="s">
        <v>69</v>
      </c>
      <c r="AY558" s="202" t="s">
        <v>328</v>
      </c>
    </row>
    <row r="559" s="14" customFormat="1">
      <c r="A559" s="14"/>
      <c r="B559" s="209"/>
      <c r="C559" s="14"/>
      <c r="D559" s="195" t="s">
        <v>442</v>
      </c>
      <c r="E559" s="210" t="s">
        <v>3</v>
      </c>
      <c r="F559" s="211" t="s">
        <v>452</v>
      </c>
      <c r="G559" s="14"/>
      <c r="H559" s="212">
        <v>46.539999999999999</v>
      </c>
      <c r="I559" s="213"/>
      <c r="J559" s="14"/>
      <c r="K559" s="14"/>
      <c r="L559" s="209"/>
      <c r="M559" s="214"/>
      <c r="N559" s="215"/>
      <c r="O559" s="215"/>
      <c r="P559" s="215"/>
      <c r="Q559" s="215"/>
      <c r="R559" s="215"/>
      <c r="S559" s="215"/>
      <c r="T559" s="216"/>
      <c r="U559" s="14"/>
      <c r="V559" s="14"/>
      <c r="W559" s="14"/>
      <c r="X559" s="14"/>
      <c r="Y559" s="14"/>
      <c r="Z559" s="14"/>
      <c r="AA559" s="14"/>
      <c r="AB559" s="14"/>
      <c r="AC559" s="14"/>
      <c r="AD559" s="14"/>
      <c r="AE559" s="14"/>
      <c r="AT559" s="210" t="s">
        <v>442</v>
      </c>
      <c r="AU559" s="210" t="s">
        <v>87</v>
      </c>
      <c r="AV559" s="14" t="s">
        <v>113</v>
      </c>
      <c r="AW559" s="14" t="s">
        <v>31</v>
      </c>
      <c r="AX559" s="14" t="s">
        <v>76</v>
      </c>
      <c r="AY559" s="210" t="s">
        <v>328</v>
      </c>
    </row>
    <row r="560" s="2" customFormat="1" ht="37.8" customHeight="1">
      <c r="A560" s="41"/>
      <c r="B560" s="176"/>
      <c r="C560" s="177" t="s">
        <v>903</v>
      </c>
      <c r="D560" s="177" t="s">
        <v>331</v>
      </c>
      <c r="E560" s="178" t="s">
        <v>3094</v>
      </c>
      <c r="F560" s="179" t="s">
        <v>3095</v>
      </c>
      <c r="G560" s="180" t="s">
        <v>439</v>
      </c>
      <c r="H560" s="181">
        <v>46.539999999999999</v>
      </c>
      <c r="I560" s="182"/>
      <c r="J560" s="183">
        <f>ROUND(I560*H560,2)</f>
        <v>0</v>
      </c>
      <c r="K560" s="179" t="s">
        <v>335</v>
      </c>
      <c r="L560" s="42"/>
      <c r="M560" s="184" t="s">
        <v>3</v>
      </c>
      <c r="N560" s="185" t="s">
        <v>40</v>
      </c>
      <c r="O560" s="75"/>
      <c r="P560" s="186">
        <f>O560*H560</f>
        <v>0</v>
      </c>
      <c r="Q560" s="186">
        <v>4.7999999999999996E-07</v>
      </c>
      <c r="R560" s="186">
        <f>Q560*H560</f>
        <v>2.2339199999999998E-05</v>
      </c>
      <c r="S560" s="186">
        <v>0</v>
      </c>
      <c r="T560" s="187">
        <f>S560*H560</f>
        <v>0</v>
      </c>
      <c r="U560" s="41"/>
      <c r="V560" s="41"/>
      <c r="W560" s="41"/>
      <c r="X560" s="41"/>
      <c r="Y560" s="41"/>
      <c r="Z560" s="41"/>
      <c r="AA560" s="41"/>
      <c r="AB560" s="41"/>
      <c r="AC560" s="41"/>
      <c r="AD560" s="41"/>
      <c r="AE560" s="41"/>
      <c r="AR560" s="188" t="s">
        <v>113</v>
      </c>
      <c r="AT560" s="188" t="s">
        <v>331</v>
      </c>
      <c r="AU560" s="188" t="s">
        <v>87</v>
      </c>
      <c r="AY560" s="22" t="s">
        <v>328</v>
      </c>
      <c r="BE560" s="189">
        <f>IF(N560="základní",J560,0)</f>
        <v>0</v>
      </c>
      <c r="BF560" s="189">
        <f>IF(N560="snížená",J560,0)</f>
        <v>0</v>
      </c>
      <c r="BG560" s="189">
        <f>IF(N560="zákl. přenesená",J560,0)</f>
        <v>0</v>
      </c>
      <c r="BH560" s="189">
        <f>IF(N560="sníž. přenesená",J560,0)</f>
        <v>0</v>
      </c>
      <c r="BI560" s="189">
        <f>IF(N560="nulová",J560,0)</f>
        <v>0</v>
      </c>
      <c r="BJ560" s="22" t="s">
        <v>76</v>
      </c>
      <c r="BK560" s="189">
        <f>ROUND(I560*H560,2)</f>
        <v>0</v>
      </c>
      <c r="BL560" s="22" t="s">
        <v>113</v>
      </c>
      <c r="BM560" s="188" t="s">
        <v>3096</v>
      </c>
    </row>
    <row r="561" s="2" customFormat="1">
      <c r="A561" s="41"/>
      <c r="B561" s="42"/>
      <c r="C561" s="41"/>
      <c r="D561" s="190" t="s">
        <v>338</v>
      </c>
      <c r="E561" s="41"/>
      <c r="F561" s="191" t="s">
        <v>3097</v>
      </c>
      <c r="G561" s="41"/>
      <c r="H561" s="41"/>
      <c r="I561" s="192"/>
      <c r="J561" s="41"/>
      <c r="K561" s="41"/>
      <c r="L561" s="42"/>
      <c r="M561" s="193"/>
      <c r="N561" s="194"/>
      <c r="O561" s="75"/>
      <c r="P561" s="75"/>
      <c r="Q561" s="75"/>
      <c r="R561" s="75"/>
      <c r="S561" s="75"/>
      <c r="T561" s="76"/>
      <c r="U561" s="41"/>
      <c r="V561" s="41"/>
      <c r="W561" s="41"/>
      <c r="X561" s="41"/>
      <c r="Y561" s="41"/>
      <c r="Z561" s="41"/>
      <c r="AA561" s="41"/>
      <c r="AB561" s="41"/>
      <c r="AC561" s="41"/>
      <c r="AD561" s="41"/>
      <c r="AE561" s="41"/>
      <c r="AT561" s="22" t="s">
        <v>338</v>
      </c>
      <c r="AU561" s="22" t="s">
        <v>87</v>
      </c>
    </row>
    <row r="562" s="12" customFormat="1" ht="20.88" customHeight="1">
      <c r="A562" s="12"/>
      <c r="B562" s="163"/>
      <c r="C562" s="12"/>
      <c r="D562" s="164" t="s">
        <v>68</v>
      </c>
      <c r="E562" s="174" t="s">
        <v>676</v>
      </c>
      <c r="F562" s="174" t="s">
        <v>3098</v>
      </c>
      <c r="G562" s="12"/>
      <c r="H562" s="12"/>
      <c r="I562" s="166"/>
      <c r="J562" s="175">
        <f>BK562</f>
        <v>0</v>
      </c>
      <c r="K562" s="12"/>
      <c r="L562" s="163"/>
      <c r="M562" s="168"/>
      <c r="N562" s="169"/>
      <c r="O562" s="169"/>
      <c r="P562" s="170">
        <f>SUM(P563:P576)</f>
        <v>0</v>
      </c>
      <c r="Q562" s="169"/>
      <c r="R562" s="170">
        <f>SUM(R563:R576)</f>
        <v>4.5037651583999994</v>
      </c>
      <c r="S562" s="169"/>
      <c r="T562" s="171">
        <f>SUM(T563:T576)</f>
        <v>0</v>
      </c>
      <c r="U562" s="12"/>
      <c r="V562" s="12"/>
      <c r="W562" s="12"/>
      <c r="X562" s="12"/>
      <c r="Y562" s="12"/>
      <c r="Z562" s="12"/>
      <c r="AA562" s="12"/>
      <c r="AB562" s="12"/>
      <c r="AC562" s="12"/>
      <c r="AD562" s="12"/>
      <c r="AE562" s="12"/>
      <c r="AR562" s="164" t="s">
        <v>76</v>
      </c>
      <c r="AT562" s="172" t="s">
        <v>68</v>
      </c>
      <c r="AU562" s="172" t="s">
        <v>79</v>
      </c>
      <c r="AY562" s="164" t="s">
        <v>328</v>
      </c>
      <c r="BK562" s="173">
        <f>SUM(BK563:BK576)</f>
        <v>0</v>
      </c>
    </row>
    <row r="563" s="2" customFormat="1" ht="37.8" customHeight="1">
      <c r="A563" s="41"/>
      <c r="B563" s="176"/>
      <c r="C563" s="177" t="s">
        <v>908</v>
      </c>
      <c r="D563" s="177" t="s">
        <v>331</v>
      </c>
      <c r="E563" s="178" t="s">
        <v>3099</v>
      </c>
      <c r="F563" s="179" t="s">
        <v>3100</v>
      </c>
      <c r="G563" s="180" t="s">
        <v>439</v>
      </c>
      <c r="H563" s="181">
        <v>12.119999999999999</v>
      </c>
      <c r="I563" s="182"/>
      <c r="J563" s="183">
        <f>ROUND(I563*H563,2)</f>
        <v>0</v>
      </c>
      <c r="K563" s="179" t="s">
        <v>335</v>
      </c>
      <c r="L563" s="42"/>
      <c r="M563" s="184" t="s">
        <v>3</v>
      </c>
      <c r="N563" s="185" t="s">
        <v>40</v>
      </c>
      <c r="O563" s="75"/>
      <c r="P563" s="186">
        <f>O563*H563</f>
        <v>0</v>
      </c>
      <c r="Q563" s="186">
        <v>0.00662832</v>
      </c>
      <c r="R563" s="186">
        <f>Q563*H563</f>
        <v>0.080335238399999995</v>
      </c>
      <c r="S563" s="186">
        <v>0</v>
      </c>
      <c r="T563" s="187">
        <f>S563*H563</f>
        <v>0</v>
      </c>
      <c r="U563" s="41"/>
      <c r="V563" s="41"/>
      <c r="W563" s="41"/>
      <c r="X563" s="41"/>
      <c r="Y563" s="41"/>
      <c r="Z563" s="41"/>
      <c r="AA563" s="41"/>
      <c r="AB563" s="41"/>
      <c r="AC563" s="41"/>
      <c r="AD563" s="41"/>
      <c r="AE563" s="41"/>
      <c r="AR563" s="188" t="s">
        <v>113</v>
      </c>
      <c r="AT563" s="188" t="s">
        <v>331</v>
      </c>
      <c r="AU563" s="188" t="s">
        <v>87</v>
      </c>
      <c r="AY563" s="22" t="s">
        <v>328</v>
      </c>
      <c r="BE563" s="189">
        <f>IF(N563="základní",J563,0)</f>
        <v>0</v>
      </c>
      <c r="BF563" s="189">
        <f>IF(N563="snížená",J563,0)</f>
        <v>0</v>
      </c>
      <c r="BG563" s="189">
        <f>IF(N563="zákl. přenesená",J563,0)</f>
        <v>0</v>
      </c>
      <c r="BH563" s="189">
        <f>IF(N563="sníž. přenesená",J563,0)</f>
        <v>0</v>
      </c>
      <c r="BI563" s="189">
        <f>IF(N563="nulová",J563,0)</f>
        <v>0</v>
      </c>
      <c r="BJ563" s="22" t="s">
        <v>76</v>
      </c>
      <c r="BK563" s="189">
        <f>ROUND(I563*H563,2)</f>
        <v>0</v>
      </c>
      <c r="BL563" s="22" t="s">
        <v>113</v>
      </c>
      <c r="BM563" s="188" t="s">
        <v>3101</v>
      </c>
    </row>
    <row r="564" s="2" customFormat="1">
      <c r="A564" s="41"/>
      <c r="B564" s="42"/>
      <c r="C564" s="41"/>
      <c r="D564" s="190" t="s">
        <v>338</v>
      </c>
      <c r="E564" s="41"/>
      <c r="F564" s="191" t="s">
        <v>3102</v>
      </c>
      <c r="G564" s="41"/>
      <c r="H564" s="41"/>
      <c r="I564" s="192"/>
      <c r="J564" s="41"/>
      <c r="K564" s="41"/>
      <c r="L564" s="42"/>
      <c r="M564" s="193"/>
      <c r="N564" s="194"/>
      <c r="O564" s="75"/>
      <c r="P564" s="75"/>
      <c r="Q564" s="75"/>
      <c r="R564" s="75"/>
      <c r="S564" s="75"/>
      <c r="T564" s="76"/>
      <c r="U564" s="41"/>
      <c r="V564" s="41"/>
      <c r="W564" s="41"/>
      <c r="X564" s="41"/>
      <c r="Y564" s="41"/>
      <c r="Z564" s="41"/>
      <c r="AA564" s="41"/>
      <c r="AB564" s="41"/>
      <c r="AC564" s="41"/>
      <c r="AD564" s="41"/>
      <c r="AE564" s="41"/>
      <c r="AT564" s="22" t="s">
        <v>338</v>
      </c>
      <c r="AU564" s="22" t="s">
        <v>87</v>
      </c>
    </row>
    <row r="565" s="15" customFormat="1">
      <c r="A565" s="15"/>
      <c r="B565" s="217"/>
      <c r="C565" s="15"/>
      <c r="D565" s="195" t="s">
        <v>442</v>
      </c>
      <c r="E565" s="218" t="s">
        <v>3</v>
      </c>
      <c r="F565" s="219" t="s">
        <v>3103</v>
      </c>
      <c r="G565" s="15"/>
      <c r="H565" s="218" t="s">
        <v>3</v>
      </c>
      <c r="I565" s="220"/>
      <c r="J565" s="15"/>
      <c r="K565" s="15"/>
      <c r="L565" s="217"/>
      <c r="M565" s="221"/>
      <c r="N565" s="222"/>
      <c r="O565" s="222"/>
      <c r="P565" s="222"/>
      <c r="Q565" s="222"/>
      <c r="R565" s="222"/>
      <c r="S565" s="222"/>
      <c r="T565" s="223"/>
      <c r="U565" s="15"/>
      <c r="V565" s="15"/>
      <c r="W565" s="15"/>
      <c r="X565" s="15"/>
      <c r="Y565" s="15"/>
      <c r="Z565" s="15"/>
      <c r="AA565" s="15"/>
      <c r="AB565" s="15"/>
      <c r="AC565" s="15"/>
      <c r="AD565" s="15"/>
      <c r="AE565" s="15"/>
      <c r="AT565" s="218" t="s">
        <v>442</v>
      </c>
      <c r="AU565" s="218" t="s">
        <v>87</v>
      </c>
      <c r="AV565" s="15" t="s">
        <v>76</v>
      </c>
      <c r="AW565" s="15" t="s">
        <v>31</v>
      </c>
      <c r="AX565" s="15" t="s">
        <v>69</v>
      </c>
      <c r="AY565" s="218" t="s">
        <v>328</v>
      </c>
    </row>
    <row r="566" s="13" customFormat="1">
      <c r="A566" s="13"/>
      <c r="B566" s="201"/>
      <c r="C566" s="13"/>
      <c r="D566" s="195" t="s">
        <v>442</v>
      </c>
      <c r="E566" s="202" t="s">
        <v>3</v>
      </c>
      <c r="F566" s="203" t="s">
        <v>3104</v>
      </c>
      <c r="G566" s="13"/>
      <c r="H566" s="204">
        <v>9.1199999999999992</v>
      </c>
      <c r="I566" s="205"/>
      <c r="J566" s="13"/>
      <c r="K566" s="13"/>
      <c r="L566" s="201"/>
      <c r="M566" s="206"/>
      <c r="N566" s="207"/>
      <c r="O566" s="207"/>
      <c r="P566" s="207"/>
      <c r="Q566" s="207"/>
      <c r="R566" s="207"/>
      <c r="S566" s="207"/>
      <c r="T566" s="208"/>
      <c r="U566" s="13"/>
      <c r="V566" s="13"/>
      <c r="W566" s="13"/>
      <c r="X566" s="13"/>
      <c r="Y566" s="13"/>
      <c r="Z566" s="13"/>
      <c r="AA566" s="13"/>
      <c r="AB566" s="13"/>
      <c r="AC566" s="13"/>
      <c r="AD566" s="13"/>
      <c r="AE566" s="13"/>
      <c r="AT566" s="202" t="s">
        <v>442</v>
      </c>
      <c r="AU566" s="202" t="s">
        <v>87</v>
      </c>
      <c r="AV566" s="13" t="s">
        <v>79</v>
      </c>
      <c r="AW566" s="13" t="s">
        <v>31</v>
      </c>
      <c r="AX566" s="13" t="s">
        <v>69</v>
      </c>
      <c r="AY566" s="202" t="s">
        <v>328</v>
      </c>
    </row>
    <row r="567" s="13" customFormat="1">
      <c r="A567" s="13"/>
      <c r="B567" s="201"/>
      <c r="C567" s="13"/>
      <c r="D567" s="195" t="s">
        <v>442</v>
      </c>
      <c r="E567" s="202" t="s">
        <v>3</v>
      </c>
      <c r="F567" s="203" t="s">
        <v>3105</v>
      </c>
      <c r="G567" s="13"/>
      <c r="H567" s="204">
        <v>3</v>
      </c>
      <c r="I567" s="205"/>
      <c r="J567" s="13"/>
      <c r="K567" s="13"/>
      <c r="L567" s="201"/>
      <c r="M567" s="206"/>
      <c r="N567" s="207"/>
      <c r="O567" s="207"/>
      <c r="P567" s="207"/>
      <c r="Q567" s="207"/>
      <c r="R567" s="207"/>
      <c r="S567" s="207"/>
      <c r="T567" s="208"/>
      <c r="U567" s="13"/>
      <c r="V567" s="13"/>
      <c r="W567" s="13"/>
      <c r="X567" s="13"/>
      <c r="Y567" s="13"/>
      <c r="Z567" s="13"/>
      <c r="AA567" s="13"/>
      <c r="AB567" s="13"/>
      <c r="AC567" s="13"/>
      <c r="AD567" s="13"/>
      <c r="AE567" s="13"/>
      <c r="AT567" s="202" t="s">
        <v>442</v>
      </c>
      <c r="AU567" s="202" t="s">
        <v>87</v>
      </c>
      <c r="AV567" s="13" t="s">
        <v>79</v>
      </c>
      <c r="AW567" s="13" t="s">
        <v>31</v>
      </c>
      <c r="AX567" s="13" t="s">
        <v>69</v>
      </c>
      <c r="AY567" s="202" t="s">
        <v>328</v>
      </c>
    </row>
    <row r="568" s="14" customFormat="1">
      <c r="A568" s="14"/>
      <c r="B568" s="209"/>
      <c r="C568" s="14"/>
      <c r="D568" s="195" t="s">
        <v>442</v>
      </c>
      <c r="E568" s="210" t="s">
        <v>3</v>
      </c>
      <c r="F568" s="211" t="s">
        <v>452</v>
      </c>
      <c r="G568" s="14"/>
      <c r="H568" s="212">
        <v>12.119999999999999</v>
      </c>
      <c r="I568" s="213"/>
      <c r="J568" s="14"/>
      <c r="K568" s="14"/>
      <c r="L568" s="209"/>
      <c r="M568" s="214"/>
      <c r="N568" s="215"/>
      <c r="O568" s="215"/>
      <c r="P568" s="215"/>
      <c r="Q568" s="215"/>
      <c r="R568" s="215"/>
      <c r="S568" s="215"/>
      <c r="T568" s="216"/>
      <c r="U568" s="14"/>
      <c r="V568" s="14"/>
      <c r="W568" s="14"/>
      <c r="X568" s="14"/>
      <c r="Y568" s="14"/>
      <c r="Z568" s="14"/>
      <c r="AA568" s="14"/>
      <c r="AB568" s="14"/>
      <c r="AC568" s="14"/>
      <c r="AD568" s="14"/>
      <c r="AE568" s="14"/>
      <c r="AT568" s="210" t="s">
        <v>442</v>
      </c>
      <c r="AU568" s="210" t="s">
        <v>87</v>
      </c>
      <c r="AV568" s="14" t="s">
        <v>113</v>
      </c>
      <c r="AW568" s="14" t="s">
        <v>31</v>
      </c>
      <c r="AX568" s="14" t="s">
        <v>76</v>
      </c>
      <c r="AY568" s="210" t="s">
        <v>328</v>
      </c>
    </row>
    <row r="569" s="2" customFormat="1" ht="37.8" customHeight="1">
      <c r="A569" s="41"/>
      <c r="B569" s="176"/>
      <c r="C569" s="177" t="s">
        <v>914</v>
      </c>
      <c r="D569" s="177" t="s">
        <v>331</v>
      </c>
      <c r="E569" s="178" t="s">
        <v>3106</v>
      </c>
      <c r="F569" s="179" t="s">
        <v>3107</v>
      </c>
      <c r="G569" s="180" t="s">
        <v>439</v>
      </c>
      <c r="H569" s="181">
        <v>12.119999999999999</v>
      </c>
      <c r="I569" s="182"/>
      <c r="J569" s="183">
        <f>ROUND(I569*H569,2)</f>
        <v>0</v>
      </c>
      <c r="K569" s="179" t="s">
        <v>335</v>
      </c>
      <c r="L569" s="42"/>
      <c r="M569" s="184" t="s">
        <v>3</v>
      </c>
      <c r="N569" s="185" t="s">
        <v>40</v>
      </c>
      <c r="O569" s="75"/>
      <c r="P569" s="186">
        <f>O569*H569</f>
        <v>0</v>
      </c>
      <c r="Q569" s="186">
        <v>0</v>
      </c>
      <c r="R569" s="186">
        <f>Q569*H569</f>
        <v>0</v>
      </c>
      <c r="S569" s="186">
        <v>0</v>
      </c>
      <c r="T569" s="187">
        <f>S569*H569</f>
        <v>0</v>
      </c>
      <c r="U569" s="41"/>
      <c r="V569" s="41"/>
      <c r="W569" s="41"/>
      <c r="X569" s="41"/>
      <c r="Y569" s="41"/>
      <c r="Z569" s="41"/>
      <c r="AA569" s="41"/>
      <c r="AB569" s="41"/>
      <c r="AC569" s="41"/>
      <c r="AD569" s="41"/>
      <c r="AE569" s="41"/>
      <c r="AR569" s="188" t="s">
        <v>113</v>
      </c>
      <c r="AT569" s="188" t="s">
        <v>331</v>
      </c>
      <c r="AU569" s="188" t="s">
        <v>87</v>
      </c>
      <c r="AY569" s="22" t="s">
        <v>328</v>
      </c>
      <c r="BE569" s="189">
        <f>IF(N569="základní",J569,0)</f>
        <v>0</v>
      </c>
      <c r="BF569" s="189">
        <f>IF(N569="snížená",J569,0)</f>
        <v>0</v>
      </c>
      <c r="BG569" s="189">
        <f>IF(N569="zákl. přenesená",J569,0)</f>
        <v>0</v>
      </c>
      <c r="BH569" s="189">
        <f>IF(N569="sníž. přenesená",J569,0)</f>
        <v>0</v>
      </c>
      <c r="BI569" s="189">
        <f>IF(N569="nulová",J569,0)</f>
        <v>0</v>
      </c>
      <c r="BJ569" s="22" t="s">
        <v>76</v>
      </c>
      <c r="BK569" s="189">
        <f>ROUND(I569*H569,2)</f>
        <v>0</v>
      </c>
      <c r="BL569" s="22" t="s">
        <v>113</v>
      </c>
      <c r="BM569" s="188" t="s">
        <v>3108</v>
      </c>
    </row>
    <row r="570" s="2" customFormat="1">
      <c r="A570" s="41"/>
      <c r="B570" s="42"/>
      <c r="C570" s="41"/>
      <c r="D570" s="190" t="s">
        <v>338</v>
      </c>
      <c r="E570" s="41"/>
      <c r="F570" s="191" t="s">
        <v>3109</v>
      </c>
      <c r="G570" s="41"/>
      <c r="H570" s="41"/>
      <c r="I570" s="192"/>
      <c r="J570" s="41"/>
      <c r="K570" s="41"/>
      <c r="L570" s="42"/>
      <c r="M570" s="193"/>
      <c r="N570" s="194"/>
      <c r="O570" s="75"/>
      <c r="P570" s="75"/>
      <c r="Q570" s="75"/>
      <c r="R570" s="75"/>
      <c r="S570" s="75"/>
      <c r="T570" s="76"/>
      <c r="U570" s="41"/>
      <c r="V570" s="41"/>
      <c r="W570" s="41"/>
      <c r="X570" s="41"/>
      <c r="Y570" s="41"/>
      <c r="Z570" s="41"/>
      <c r="AA570" s="41"/>
      <c r="AB570" s="41"/>
      <c r="AC570" s="41"/>
      <c r="AD570" s="41"/>
      <c r="AE570" s="41"/>
      <c r="AT570" s="22" t="s">
        <v>338</v>
      </c>
      <c r="AU570" s="22" t="s">
        <v>87</v>
      </c>
    </row>
    <row r="571" s="2" customFormat="1" ht="55.5" customHeight="1">
      <c r="A571" s="41"/>
      <c r="B571" s="176"/>
      <c r="C571" s="177" t="s">
        <v>922</v>
      </c>
      <c r="D571" s="177" t="s">
        <v>331</v>
      </c>
      <c r="E571" s="178" t="s">
        <v>3110</v>
      </c>
      <c r="F571" s="179" t="s">
        <v>3111</v>
      </c>
      <c r="G571" s="180" t="s">
        <v>491</v>
      </c>
      <c r="H571" s="181">
        <v>1.768</v>
      </c>
      <c r="I571" s="182"/>
      <c r="J571" s="183">
        <f>ROUND(I571*H571,2)</f>
        <v>0</v>
      </c>
      <c r="K571" s="179" t="s">
        <v>335</v>
      </c>
      <c r="L571" s="42"/>
      <c r="M571" s="184" t="s">
        <v>3</v>
      </c>
      <c r="N571" s="185" t="s">
        <v>40</v>
      </c>
      <c r="O571" s="75"/>
      <c r="P571" s="186">
        <f>O571*H571</f>
        <v>0</v>
      </c>
      <c r="Q571" s="186">
        <v>2.5019399999999998</v>
      </c>
      <c r="R571" s="186">
        <f>Q571*H571</f>
        <v>4.4234299199999993</v>
      </c>
      <c r="S571" s="186">
        <v>0</v>
      </c>
      <c r="T571" s="187">
        <f>S571*H571</f>
        <v>0</v>
      </c>
      <c r="U571" s="41"/>
      <c r="V571" s="41"/>
      <c r="W571" s="41"/>
      <c r="X571" s="41"/>
      <c r="Y571" s="41"/>
      <c r="Z571" s="41"/>
      <c r="AA571" s="41"/>
      <c r="AB571" s="41"/>
      <c r="AC571" s="41"/>
      <c r="AD571" s="41"/>
      <c r="AE571" s="41"/>
      <c r="AR571" s="188" t="s">
        <v>113</v>
      </c>
      <c r="AT571" s="188" t="s">
        <v>331</v>
      </c>
      <c r="AU571" s="188" t="s">
        <v>87</v>
      </c>
      <c r="AY571" s="22" t="s">
        <v>328</v>
      </c>
      <c r="BE571" s="189">
        <f>IF(N571="základní",J571,0)</f>
        <v>0</v>
      </c>
      <c r="BF571" s="189">
        <f>IF(N571="snížená",J571,0)</f>
        <v>0</v>
      </c>
      <c r="BG571" s="189">
        <f>IF(N571="zákl. přenesená",J571,0)</f>
        <v>0</v>
      </c>
      <c r="BH571" s="189">
        <f>IF(N571="sníž. přenesená",J571,0)</f>
        <v>0</v>
      </c>
      <c r="BI571" s="189">
        <f>IF(N571="nulová",J571,0)</f>
        <v>0</v>
      </c>
      <c r="BJ571" s="22" t="s">
        <v>76</v>
      </c>
      <c r="BK571" s="189">
        <f>ROUND(I571*H571,2)</f>
        <v>0</v>
      </c>
      <c r="BL571" s="22" t="s">
        <v>113</v>
      </c>
      <c r="BM571" s="188" t="s">
        <v>3112</v>
      </c>
    </row>
    <row r="572" s="2" customFormat="1">
      <c r="A572" s="41"/>
      <c r="B572" s="42"/>
      <c r="C572" s="41"/>
      <c r="D572" s="190" t="s">
        <v>338</v>
      </c>
      <c r="E572" s="41"/>
      <c r="F572" s="191" t="s">
        <v>3113</v>
      </c>
      <c r="G572" s="41"/>
      <c r="H572" s="41"/>
      <c r="I572" s="192"/>
      <c r="J572" s="41"/>
      <c r="K572" s="41"/>
      <c r="L572" s="42"/>
      <c r="M572" s="193"/>
      <c r="N572" s="194"/>
      <c r="O572" s="75"/>
      <c r="P572" s="75"/>
      <c r="Q572" s="75"/>
      <c r="R572" s="75"/>
      <c r="S572" s="75"/>
      <c r="T572" s="76"/>
      <c r="U572" s="41"/>
      <c r="V572" s="41"/>
      <c r="W572" s="41"/>
      <c r="X572" s="41"/>
      <c r="Y572" s="41"/>
      <c r="Z572" s="41"/>
      <c r="AA572" s="41"/>
      <c r="AB572" s="41"/>
      <c r="AC572" s="41"/>
      <c r="AD572" s="41"/>
      <c r="AE572" s="41"/>
      <c r="AT572" s="22" t="s">
        <v>338</v>
      </c>
      <c r="AU572" s="22" t="s">
        <v>87</v>
      </c>
    </row>
    <row r="573" s="15" customFormat="1">
      <c r="A573" s="15"/>
      <c r="B573" s="217"/>
      <c r="C573" s="15"/>
      <c r="D573" s="195" t="s">
        <v>442</v>
      </c>
      <c r="E573" s="218" t="s">
        <v>3</v>
      </c>
      <c r="F573" s="219" t="s">
        <v>3103</v>
      </c>
      <c r="G573" s="15"/>
      <c r="H573" s="218" t="s">
        <v>3</v>
      </c>
      <c r="I573" s="220"/>
      <c r="J573" s="15"/>
      <c r="K573" s="15"/>
      <c r="L573" s="217"/>
      <c r="M573" s="221"/>
      <c r="N573" s="222"/>
      <c r="O573" s="222"/>
      <c r="P573" s="222"/>
      <c r="Q573" s="222"/>
      <c r="R573" s="222"/>
      <c r="S573" s="222"/>
      <c r="T573" s="223"/>
      <c r="U573" s="15"/>
      <c r="V573" s="15"/>
      <c r="W573" s="15"/>
      <c r="X573" s="15"/>
      <c r="Y573" s="15"/>
      <c r="Z573" s="15"/>
      <c r="AA573" s="15"/>
      <c r="AB573" s="15"/>
      <c r="AC573" s="15"/>
      <c r="AD573" s="15"/>
      <c r="AE573" s="15"/>
      <c r="AT573" s="218" t="s">
        <v>442</v>
      </c>
      <c r="AU573" s="218" t="s">
        <v>87</v>
      </c>
      <c r="AV573" s="15" t="s">
        <v>76</v>
      </c>
      <c r="AW573" s="15" t="s">
        <v>31</v>
      </c>
      <c r="AX573" s="15" t="s">
        <v>69</v>
      </c>
      <c r="AY573" s="218" t="s">
        <v>328</v>
      </c>
    </row>
    <row r="574" s="13" customFormat="1">
      <c r="A574" s="13"/>
      <c r="B574" s="201"/>
      <c r="C574" s="13"/>
      <c r="D574" s="195" t="s">
        <v>442</v>
      </c>
      <c r="E574" s="202" t="s">
        <v>3</v>
      </c>
      <c r="F574" s="203" t="s">
        <v>3114</v>
      </c>
      <c r="G574" s="13"/>
      <c r="H574" s="204">
        <v>1.3300000000000001</v>
      </c>
      <c r="I574" s="205"/>
      <c r="J574" s="13"/>
      <c r="K574" s="13"/>
      <c r="L574" s="201"/>
      <c r="M574" s="206"/>
      <c r="N574" s="207"/>
      <c r="O574" s="207"/>
      <c r="P574" s="207"/>
      <c r="Q574" s="207"/>
      <c r="R574" s="207"/>
      <c r="S574" s="207"/>
      <c r="T574" s="208"/>
      <c r="U574" s="13"/>
      <c r="V574" s="13"/>
      <c r="W574" s="13"/>
      <c r="X574" s="13"/>
      <c r="Y574" s="13"/>
      <c r="Z574" s="13"/>
      <c r="AA574" s="13"/>
      <c r="AB574" s="13"/>
      <c r="AC574" s="13"/>
      <c r="AD574" s="13"/>
      <c r="AE574" s="13"/>
      <c r="AT574" s="202" t="s">
        <v>442</v>
      </c>
      <c r="AU574" s="202" t="s">
        <v>87</v>
      </c>
      <c r="AV574" s="13" t="s">
        <v>79</v>
      </c>
      <c r="AW574" s="13" t="s">
        <v>31</v>
      </c>
      <c r="AX574" s="13" t="s">
        <v>69</v>
      </c>
      <c r="AY574" s="202" t="s">
        <v>328</v>
      </c>
    </row>
    <row r="575" s="13" customFormat="1">
      <c r="A575" s="13"/>
      <c r="B575" s="201"/>
      <c r="C575" s="13"/>
      <c r="D575" s="195" t="s">
        <v>442</v>
      </c>
      <c r="E575" s="202" t="s">
        <v>3</v>
      </c>
      <c r="F575" s="203" t="s">
        <v>3115</v>
      </c>
      <c r="G575" s="13"/>
      <c r="H575" s="204">
        <v>0.438</v>
      </c>
      <c r="I575" s="205"/>
      <c r="J575" s="13"/>
      <c r="K575" s="13"/>
      <c r="L575" s="201"/>
      <c r="M575" s="206"/>
      <c r="N575" s="207"/>
      <c r="O575" s="207"/>
      <c r="P575" s="207"/>
      <c r="Q575" s="207"/>
      <c r="R575" s="207"/>
      <c r="S575" s="207"/>
      <c r="T575" s="208"/>
      <c r="U575" s="13"/>
      <c r="V575" s="13"/>
      <c r="W575" s="13"/>
      <c r="X575" s="13"/>
      <c r="Y575" s="13"/>
      <c r="Z575" s="13"/>
      <c r="AA575" s="13"/>
      <c r="AB575" s="13"/>
      <c r="AC575" s="13"/>
      <c r="AD575" s="13"/>
      <c r="AE575" s="13"/>
      <c r="AT575" s="202" t="s">
        <v>442</v>
      </c>
      <c r="AU575" s="202" t="s">
        <v>87</v>
      </c>
      <c r="AV575" s="13" t="s">
        <v>79</v>
      </c>
      <c r="AW575" s="13" t="s">
        <v>31</v>
      </c>
      <c r="AX575" s="13" t="s">
        <v>69</v>
      </c>
      <c r="AY575" s="202" t="s">
        <v>328</v>
      </c>
    </row>
    <row r="576" s="14" customFormat="1">
      <c r="A576" s="14"/>
      <c r="B576" s="209"/>
      <c r="C576" s="14"/>
      <c r="D576" s="195" t="s">
        <v>442</v>
      </c>
      <c r="E576" s="210" t="s">
        <v>3</v>
      </c>
      <c r="F576" s="211" t="s">
        <v>452</v>
      </c>
      <c r="G576" s="14"/>
      <c r="H576" s="212">
        <v>1.768</v>
      </c>
      <c r="I576" s="213"/>
      <c r="J576" s="14"/>
      <c r="K576" s="14"/>
      <c r="L576" s="209"/>
      <c r="M576" s="214"/>
      <c r="N576" s="215"/>
      <c r="O576" s="215"/>
      <c r="P576" s="215"/>
      <c r="Q576" s="215"/>
      <c r="R576" s="215"/>
      <c r="S576" s="215"/>
      <c r="T576" s="216"/>
      <c r="U576" s="14"/>
      <c r="V576" s="14"/>
      <c r="W576" s="14"/>
      <c r="X576" s="14"/>
      <c r="Y576" s="14"/>
      <c r="Z576" s="14"/>
      <c r="AA576" s="14"/>
      <c r="AB576" s="14"/>
      <c r="AC576" s="14"/>
      <c r="AD576" s="14"/>
      <c r="AE576" s="14"/>
      <c r="AT576" s="210" t="s">
        <v>442</v>
      </c>
      <c r="AU576" s="210" t="s">
        <v>87</v>
      </c>
      <c r="AV576" s="14" t="s">
        <v>113</v>
      </c>
      <c r="AW576" s="14" t="s">
        <v>31</v>
      </c>
      <c r="AX576" s="14" t="s">
        <v>76</v>
      </c>
      <c r="AY576" s="210" t="s">
        <v>328</v>
      </c>
    </row>
    <row r="577" s="12" customFormat="1" ht="20.88" customHeight="1">
      <c r="A577" s="12"/>
      <c r="B577" s="163"/>
      <c r="C577" s="12"/>
      <c r="D577" s="164" t="s">
        <v>68</v>
      </c>
      <c r="E577" s="174" t="s">
        <v>3116</v>
      </c>
      <c r="F577" s="174" t="s">
        <v>3117</v>
      </c>
      <c r="G577" s="12"/>
      <c r="H577" s="12"/>
      <c r="I577" s="166"/>
      <c r="J577" s="175">
        <f>BK577</f>
        <v>0</v>
      </c>
      <c r="K577" s="12"/>
      <c r="L577" s="163"/>
      <c r="M577" s="168"/>
      <c r="N577" s="169"/>
      <c r="O577" s="169"/>
      <c r="P577" s="170">
        <f>SUM(P578:P594)</f>
        <v>0</v>
      </c>
      <c r="Q577" s="169"/>
      <c r="R577" s="170">
        <f>SUM(R578:R594)</f>
        <v>1.0709654665000001</v>
      </c>
      <c r="S577" s="169"/>
      <c r="T577" s="171">
        <f>SUM(T578:T594)</f>
        <v>0</v>
      </c>
      <c r="U577" s="12"/>
      <c r="V577" s="12"/>
      <c r="W577" s="12"/>
      <c r="X577" s="12"/>
      <c r="Y577" s="12"/>
      <c r="Z577" s="12"/>
      <c r="AA577" s="12"/>
      <c r="AB577" s="12"/>
      <c r="AC577" s="12"/>
      <c r="AD577" s="12"/>
      <c r="AE577" s="12"/>
      <c r="AR577" s="164" t="s">
        <v>76</v>
      </c>
      <c r="AT577" s="172" t="s">
        <v>68</v>
      </c>
      <c r="AU577" s="172" t="s">
        <v>79</v>
      </c>
      <c r="AY577" s="164" t="s">
        <v>328</v>
      </c>
      <c r="BK577" s="173">
        <f>SUM(BK578:BK594)</f>
        <v>0</v>
      </c>
    </row>
    <row r="578" s="2" customFormat="1" ht="37.8" customHeight="1">
      <c r="A578" s="41"/>
      <c r="B578" s="176"/>
      <c r="C578" s="177" t="s">
        <v>934</v>
      </c>
      <c r="D578" s="177" t="s">
        <v>331</v>
      </c>
      <c r="E578" s="178" t="s">
        <v>3118</v>
      </c>
      <c r="F578" s="179" t="s">
        <v>3119</v>
      </c>
      <c r="G578" s="180" t="s">
        <v>491</v>
      </c>
      <c r="H578" s="181">
        <v>0.22500000000000001</v>
      </c>
      <c r="I578" s="182"/>
      <c r="J578" s="183">
        <f>ROUND(I578*H578,2)</f>
        <v>0</v>
      </c>
      <c r="K578" s="179" t="s">
        <v>335</v>
      </c>
      <c r="L578" s="42"/>
      <c r="M578" s="184" t="s">
        <v>3</v>
      </c>
      <c r="N578" s="185" t="s">
        <v>40</v>
      </c>
      <c r="O578" s="75"/>
      <c r="P578" s="186">
        <f>O578*H578</f>
        <v>0</v>
      </c>
      <c r="Q578" s="186">
        <v>2.50194574</v>
      </c>
      <c r="R578" s="186">
        <f>Q578*H578</f>
        <v>0.56293779150000001</v>
      </c>
      <c r="S578" s="186">
        <v>0</v>
      </c>
      <c r="T578" s="187">
        <f>S578*H578</f>
        <v>0</v>
      </c>
      <c r="U578" s="41"/>
      <c r="V578" s="41"/>
      <c r="W578" s="41"/>
      <c r="X578" s="41"/>
      <c r="Y578" s="41"/>
      <c r="Z578" s="41"/>
      <c r="AA578" s="41"/>
      <c r="AB578" s="41"/>
      <c r="AC578" s="41"/>
      <c r="AD578" s="41"/>
      <c r="AE578" s="41"/>
      <c r="AR578" s="188" t="s">
        <v>113</v>
      </c>
      <c r="AT578" s="188" t="s">
        <v>331</v>
      </c>
      <c r="AU578" s="188" t="s">
        <v>87</v>
      </c>
      <c r="AY578" s="22" t="s">
        <v>328</v>
      </c>
      <c r="BE578" s="189">
        <f>IF(N578="základní",J578,0)</f>
        <v>0</v>
      </c>
      <c r="BF578" s="189">
        <f>IF(N578="snížená",J578,0)</f>
        <v>0</v>
      </c>
      <c r="BG578" s="189">
        <f>IF(N578="zákl. přenesená",J578,0)</f>
        <v>0</v>
      </c>
      <c r="BH578" s="189">
        <f>IF(N578="sníž. přenesená",J578,0)</f>
        <v>0</v>
      </c>
      <c r="BI578" s="189">
        <f>IF(N578="nulová",J578,0)</f>
        <v>0</v>
      </c>
      <c r="BJ578" s="22" t="s">
        <v>76</v>
      </c>
      <c r="BK578" s="189">
        <f>ROUND(I578*H578,2)</f>
        <v>0</v>
      </c>
      <c r="BL578" s="22" t="s">
        <v>113</v>
      </c>
      <c r="BM578" s="188" t="s">
        <v>3120</v>
      </c>
    </row>
    <row r="579" s="2" customFormat="1">
      <c r="A579" s="41"/>
      <c r="B579" s="42"/>
      <c r="C579" s="41"/>
      <c r="D579" s="190" t="s">
        <v>338</v>
      </c>
      <c r="E579" s="41"/>
      <c r="F579" s="191" t="s">
        <v>3121</v>
      </c>
      <c r="G579" s="41"/>
      <c r="H579" s="41"/>
      <c r="I579" s="192"/>
      <c r="J579" s="41"/>
      <c r="K579" s="41"/>
      <c r="L579" s="42"/>
      <c r="M579" s="193"/>
      <c r="N579" s="194"/>
      <c r="O579" s="75"/>
      <c r="P579" s="75"/>
      <c r="Q579" s="75"/>
      <c r="R579" s="75"/>
      <c r="S579" s="75"/>
      <c r="T579" s="76"/>
      <c r="U579" s="41"/>
      <c r="V579" s="41"/>
      <c r="W579" s="41"/>
      <c r="X579" s="41"/>
      <c r="Y579" s="41"/>
      <c r="Z579" s="41"/>
      <c r="AA579" s="41"/>
      <c r="AB579" s="41"/>
      <c r="AC579" s="41"/>
      <c r="AD579" s="41"/>
      <c r="AE579" s="41"/>
      <c r="AT579" s="22" t="s">
        <v>338</v>
      </c>
      <c r="AU579" s="22" t="s">
        <v>87</v>
      </c>
    </row>
    <row r="580" s="15" customFormat="1">
      <c r="A580" s="15"/>
      <c r="B580" s="217"/>
      <c r="C580" s="15"/>
      <c r="D580" s="195" t="s">
        <v>442</v>
      </c>
      <c r="E580" s="218" t="s">
        <v>3</v>
      </c>
      <c r="F580" s="219" t="s">
        <v>3122</v>
      </c>
      <c r="G580" s="15"/>
      <c r="H580" s="218" t="s">
        <v>3</v>
      </c>
      <c r="I580" s="220"/>
      <c r="J580" s="15"/>
      <c r="K580" s="15"/>
      <c r="L580" s="217"/>
      <c r="M580" s="221"/>
      <c r="N580" s="222"/>
      <c r="O580" s="222"/>
      <c r="P580" s="222"/>
      <c r="Q580" s="222"/>
      <c r="R580" s="222"/>
      <c r="S580" s="222"/>
      <c r="T580" s="223"/>
      <c r="U580" s="15"/>
      <c r="V580" s="15"/>
      <c r="W580" s="15"/>
      <c r="X580" s="15"/>
      <c r="Y580" s="15"/>
      <c r="Z580" s="15"/>
      <c r="AA580" s="15"/>
      <c r="AB580" s="15"/>
      <c r="AC580" s="15"/>
      <c r="AD580" s="15"/>
      <c r="AE580" s="15"/>
      <c r="AT580" s="218" t="s">
        <v>442</v>
      </c>
      <c r="AU580" s="218" t="s">
        <v>87</v>
      </c>
      <c r="AV580" s="15" t="s">
        <v>76</v>
      </c>
      <c r="AW580" s="15" t="s">
        <v>31</v>
      </c>
      <c r="AX580" s="15" t="s">
        <v>69</v>
      </c>
      <c r="AY580" s="218" t="s">
        <v>328</v>
      </c>
    </row>
    <row r="581" s="13" customFormat="1">
      <c r="A581" s="13"/>
      <c r="B581" s="201"/>
      <c r="C581" s="13"/>
      <c r="D581" s="195" t="s">
        <v>442</v>
      </c>
      <c r="E581" s="202" t="s">
        <v>3</v>
      </c>
      <c r="F581" s="203" t="s">
        <v>3123</v>
      </c>
      <c r="G581" s="13"/>
      <c r="H581" s="204">
        <v>0.089999999999999997</v>
      </c>
      <c r="I581" s="205"/>
      <c r="J581" s="13"/>
      <c r="K581" s="13"/>
      <c r="L581" s="201"/>
      <c r="M581" s="206"/>
      <c r="N581" s="207"/>
      <c r="O581" s="207"/>
      <c r="P581" s="207"/>
      <c r="Q581" s="207"/>
      <c r="R581" s="207"/>
      <c r="S581" s="207"/>
      <c r="T581" s="208"/>
      <c r="U581" s="13"/>
      <c r="V581" s="13"/>
      <c r="W581" s="13"/>
      <c r="X581" s="13"/>
      <c r="Y581" s="13"/>
      <c r="Z581" s="13"/>
      <c r="AA581" s="13"/>
      <c r="AB581" s="13"/>
      <c r="AC581" s="13"/>
      <c r="AD581" s="13"/>
      <c r="AE581" s="13"/>
      <c r="AT581" s="202" t="s">
        <v>442</v>
      </c>
      <c r="AU581" s="202" t="s">
        <v>87</v>
      </c>
      <c r="AV581" s="13" t="s">
        <v>79</v>
      </c>
      <c r="AW581" s="13" t="s">
        <v>31</v>
      </c>
      <c r="AX581" s="13" t="s">
        <v>69</v>
      </c>
      <c r="AY581" s="202" t="s">
        <v>328</v>
      </c>
    </row>
    <row r="582" s="13" customFormat="1">
      <c r="A582" s="13"/>
      <c r="B582" s="201"/>
      <c r="C582" s="13"/>
      <c r="D582" s="195" t="s">
        <v>442</v>
      </c>
      <c r="E582" s="202" t="s">
        <v>3</v>
      </c>
      <c r="F582" s="203" t="s">
        <v>3124</v>
      </c>
      <c r="G582" s="13"/>
      <c r="H582" s="204">
        <v>0.13500000000000001</v>
      </c>
      <c r="I582" s="205"/>
      <c r="J582" s="13"/>
      <c r="K582" s="13"/>
      <c r="L582" s="201"/>
      <c r="M582" s="206"/>
      <c r="N582" s="207"/>
      <c r="O582" s="207"/>
      <c r="P582" s="207"/>
      <c r="Q582" s="207"/>
      <c r="R582" s="207"/>
      <c r="S582" s="207"/>
      <c r="T582" s="208"/>
      <c r="U582" s="13"/>
      <c r="V582" s="13"/>
      <c r="W582" s="13"/>
      <c r="X582" s="13"/>
      <c r="Y582" s="13"/>
      <c r="Z582" s="13"/>
      <c r="AA582" s="13"/>
      <c r="AB582" s="13"/>
      <c r="AC582" s="13"/>
      <c r="AD582" s="13"/>
      <c r="AE582" s="13"/>
      <c r="AT582" s="202" t="s">
        <v>442</v>
      </c>
      <c r="AU582" s="202" t="s">
        <v>87</v>
      </c>
      <c r="AV582" s="13" t="s">
        <v>79</v>
      </c>
      <c r="AW582" s="13" t="s">
        <v>31</v>
      </c>
      <c r="AX582" s="13" t="s">
        <v>69</v>
      </c>
      <c r="AY582" s="202" t="s">
        <v>328</v>
      </c>
    </row>
    <row r="583" s="14" customFormat="1">
      <c r="A583" s="14"/>
      <c r="B583" s="209"/>
      <c r="C583" s="14"/>
      <c r="D583" s="195" t="s">
        <v>442</v>
      </c>
      <c r="E583" s="210" t="s">
        <v>3</v>
      </c>
      <c r="F583" s="211" t="s">
        <v>452</v>
      </c>
      <c r="G583" s="14"/>
      <c r="H583" s="212">
        <v>0.22500000000000001</v>
      </c>
      <c r="I583" s="213"/>
      <c r="J583" s="14"/>
      <c r="K583" s="14"/>
      <c r="L583" s="209"/>
      <c r="M583" s="214"/>
      <c r="N583" s="215"/>
      <c r="O583" s="215"/>
      <c r="P583" s="215"/>
      <c r="Q583" s="215"/>
      <c r="R583" s="215"/>
      <c r="S583" s="215"/>
      <c r="T583" s="216"/>
      <c r="U583" s="14"/>
      <c r="V583" s="14"/>
      <c r="W583" s="14"/>
      <c r="X583" s="14"/>
      <c r="Y583" s="14"/>
      <c r="Z583" s="14"/>
      <c r="AA583" s="14"/>
      <c r="AB583" s="14"/>
      <c r="AC583" s="14"/>
      <c r="AD583" s="14"/>
      <c r="AE583" s="14"/>
      <c r="AT583" s="210" t="s">
        <v>442</v>
      </c>
      <c r="AU583" s="210" t="s">
        <v>87</v>
      </c>
      <c r="AV583" s="14" t="s">
        <v>113</v>
      </c>
      <c r="AW583" s="14" t="s">
        <v>31</v>
      </c>
      <c r="AX583" s="14" t="s">
        <v>76</v>
      </c>
      <c r="AY583" s="210" t="s">
        <v>328</v>
      </c>
    </row>
    <row r="584" s="2" customFormat="1" ht="37.8" customHeight="1">
      <c r="A584" s="41"/>
      <c r="B584" s="176"/>
      <c r="C584" s="177" t="s">
        <v>939</v>
      </c>
      <c r="D584" s="177" t="s">
        <v>331</v>
      </c>
      <c r="E584" s="178" t="s">
        <v>3125</v>
      </c>
      <c r="F584" s="179" t="s">
        <v>3126</v>
      </c>
      <c r="G584" s="180" t="s">
        <v>585</v>
      </c>
      <c r="H584" s="181">
        <v>0.025000000000000001</v>
      </c>
      <c r="I584" s="182"/>
      <c r="J584" s="183">
        <f>ROUND(I584*H584,2)</f>
        <v>0</v>
      </c>
      <c r="K584" s="179" t="s">
        <v>335</v>
      </c>
      <c r="L584" s="42"/>
      <c r="M584" s="184" t="s">
        <v>3</v>
      </c>
      <c r="N584" s="185" t="s">
        <v>40</v>
      </c>
      <c r="O584" s="75"/>
      <c r="P584" s="186">
        <f>O584*H584</f>
        <v>0</v>
      </c>
      <c r="Q584" s="186">
        <v>1.0492724</v>
      </c>
      <c r="R584" s="186">
        <f>Q584*H584</f>
        <v>0.026231810000000001</v>
      </c>
      <c r="S584" s="186">
        <v>0</v>
      </c>
      <c r="T584" s="187">
        <f>S584*H584</f>
        <v>0</v>
      </c>
      <c r="U584" s="41"/>
      <c r="V584" s="41"/>
      <c r="W584" s="41"/>
      <c r="X584" s="41"/>
      <c r="Y584" s="41"/>
      <c r="Z584" s="41"/>
      <c r="AA584" s="41"/>
      <c r="AB584" s="41"/>
      <c r="AC584" s="41"/>
      <c r="AD584" s="41"/>
      <c r="AE584" s="41"/>
      <c r="AR584" s="188" t="s">
        <v>113</v>
      </c>
      <c r="AT584" s="188" t="s">
        <v>331</v>
      </c>
      <c r="AU584" s="188" t="s">
        <v>87</v>
      </c>
      <c r="AY584" s="22" t="s">
        <v>328</v>
      </c>
      <c r="BE584" s="189">
        <f>IF(N584="základní",J584,0)</f>
        <v>0</v>
      </c>
      <c r="BF584" s="189">
        <f>IF(N584="snížená",J584,0)</f>
        <v>0</v>
      </c>
      <c r="BG584" s="189">
        <f>IF(N584="zákl. přenesená",J584,0)</f>
        <v>0</v>
      </c>
      <c r="BH584" s="189">
        <f>IF(N584="sníž. přenesená",J584,0)</f>
        <v>0</v>
      </c>
      <c r="BI584" s="189">
        <f>IF(N584="nulová",J584,0)</f>
        <v>0</v>
      </c>
      <c r="BJ584" s="22" t="s">
        <v>76</v>
      </c>
      <c r="BK584" s="189">
        <f>ROUND(I584*H584,2)</f>
        <v>0</v>
      </c>
      <c r="BL584" s="22" t="s">
        <v>113</v>
      </c>
      <c r="BM584" s="188" t="s">
        <v>3127</v>
      </c>
    </row>
    <row r="585" s="2" customFormat="1">
      <c r="A585" s="41"/>
      <c r="B585" s="42"/>
      <c r="C585" s="41"/>
      <c r="D585" s="190" t="s">
        <v>338</v>
      </c>
      <c r="E585" s="41"/>
      <c r="F585" s="191" t="s">
        <v>3128</v>
      </c>
      <c r="G585" s="41"/>
      <c r="H585" s="41"/>
      <c r="I585" s="192"/>
      <c r="J585" s="41"/>
      <c r="K585" s="41"/>
      <c r="L585" s="42"/>
      <c r="M585" s="193"/>
      <c r="N585" s="194"/>
      <c r="O585" s="75"/>
      <c r="P585" s="75"/>
      <c r="Q585" s="75"/>
      <c r="R585" s="75"/>
      <c r="S585" s="75"/>
      <c r="T585" s="76"/>
      <c r="U585" s="41"/>
      <c r="V585" s="41"/>
      <c r="W585" s="41"/>
      <c r="X585" s="41"/>
      <c r="Y585" s="41"/>
      <c r="Z585" s="41"/>
      <c r="AA585" s="41"/>
      <c r="AB585" s="41"/>
      <c r="AC585" s="41"/>
      <c r="AD585" s="41"/>
      <c r="AE585" s="41"/>
      <c r="AT585" s="22" t="s">
        <v>338</v>
      </c>
      <c r="AU585" s="22" t="s">
        <v>87</v>
      </c>
    </row>
    <row r="586" s="2" customFormat="1" ht="44.25" customHeight="1">
      <c r="A586" s="41"/>
      <c r="B586" s="176"/>
      <c r="C586" s="177" t="s">
        <v>1673</v>
      </c>
      <c r="D586" s="177" t="s">
        <v>331</v>
      </c>
      <c r="E586" s="178" t="s">
        <v>3129</v>
      </c>
      <c r="F586" s="179" t="s">
        <v>3130</v>
      </c>
      <c r="G586" s="180" t="s">
        <v>476</v>
      </c>
      <c r="H586" s="181">
        <v>4.2999999999999998</v>
      </c>
      <c r="I586" s="182"/>
      <c r="J586" s="183">
        <f>ROUND(I586*H586,2)</f>
        <v>0</v>
      </c>
      <c r="K586" s="179" t="s">
        <v>335</v>
      </c>
      <c r="L586" s="42"/>
      <c r="M586" s="184" t="s">
        <v>3</v>
      </c>
      <c r="N586" s="185" t="s">
        <v>40</v>
      </c>
      <c r="O586" s="75"/>
      <c r="P586" s="186">
        <f>O586*H586</f>
        <v>0</v>
      </c>
      <c r="Q586" s="186">
        <v>0.11046105000000001</v>
      </c>
      <c r="R586" s="186">
        <f>Q586*H586</f>
        <v>0.47498251499999999</v>
      </c>
      <c r="S586" s="186">
        <v>0</v>
      </c>
      <c r="T586" s="187">
        <f>S586*H586</f>
        <v>0</v>
      </c>
      <c r="U586" s="41"/>
      <c r="V586" s="41"/>
      <c r="W586" s="41"/>
      <c r="X586" s="41"/>
      <c r="Y586" s="41"/>
      <c r="Z586" s="41"/>
      <c r="AA586" s="41"/>
      <c r="AB586" s="41"/>
      <c r="AC586" s="41"/>
      <c r="AD586" s="41"/>
      <c r="AE586" s="41"/>
      <c r="AR586" s="188" t="s">
        <v>113</v>
      </c>
      <c r="AT586" s="188" t="s">
        <v>331</v>
      </c>
      <c r="AU586" s="188" t="s">
        <v>87</v>
      </c>
      <c r="AY586" s="22" t="s">
        <v>328</v>
      </c>
      <c r="BE586" s="189">
        <f>IF(N586="základní",J586,0)</f>
        <v>0</v>
      </c>
      <c r="BF586" s="189">
        <f>IF(N586="snížená",J586,0)</f>
        <v>0</v>
      </c>
      <c r="BG586" s="189">
        <f>IF(N586="zákl. přenesená",J586,0)</f>
        <v>0</v>
      </c>
      <c r="BH586" s="189">
        <f>IF(N586="sníž. přenesená",J586,0)</f>
        <v>0</v>
      </c>
      <c r="BI586" s="189">
        <f>IF(N586="nulová",J586,0)</f>
        <v>0</v>
      </c>
      <c r="BJ586" s="22" t="s">
        <v>76</v>
      </c>
      <c r="BK586" s="189">
        <f>ROUND(I586*H586,2)</f>
        <v>0</v>
      </c>
      <c r="BL586" s="22" t="s">
        <v>113</v>
      </c>
      <c r="BM586" s="188" t="s">
        <v>3131</v>
      </c>
    </row>
    <row r="587" s="2" customFormat="1">
      <c r="A587" s="41"/>
      <c r="B587" s="42"/>
      <c r="C587" s="41"/>
      <c r="D587" s="190" t="s">
        <v>338</v>
      </c>
      <c r="E587" s="41"/>
      <c r="F587" s="191" t="s">
        <v>3132</v>
      </c>
      <c r="G587" s="41"/>
      <c r="H587" s="41"/>
      <c r="I587" s="192"/>
      <c r="J587" s="41"/>
      <c r="K587" s="41"/>
      <c r="L587" s="42"/>
      <c r="M587" s="193"/>
      <c r="N587" s="194"/>
      <c r="O587" s="75"/>
      <c r="P587" s="75"/>
      <c r="Q587" s="75"/>
      <c r="R587" s="75"/>
      <c r="S587" s="75"/>
      <c r="T587" s="76"/>
      <c r="U587" s="41"/>
      <c r="V587" s="41"/>
      <c r="W587" s="41"/>
      <c r="X587" s="41"/>
      <c r="Y587" s="41"/>
      <c r="Z587" s="41"/>
      <c r="AA587" s="41"/>
      <c r="AB587" s="41"/>
      <c r="AC587" s="41"/>
      <c r="AD587" s="41"/>
      <c r="AE587" s="41"/>
      <c r="AT587" s="22" t="s">
        <v>338</v>
      </c>
      <c r="AU587" s="22" t="s">
        <v>87</v>
      </c>
    </row>
    <row r="588" s="13" customFormat="1">
      <c r="A588" s="13"/>
      <c r="B588" s="201"/>
      <c r="C588" s="13"/>
      <c r="D588" s="195" t="s">
        <v>442</v>
      </c>
      <c r="E588" s="202" t="s">
        <v>3</v>
      </c>
      <c r="F588" s="203" t="s">
        <v>2400</v>
      </c>
      <c r="G588" s="13"/>
      <c r="H588" s="204">
        <v>4.2999999999999998</v>
      </c>
      <c r="I588" s="205"/>
      <c r="J588" s="13"/>
      <c r="K588" s="13"/>
      <c r="L588" s="201"/>
      <c r="M588" s="206"/>
      <c r="N588" s="207"/>
      <c r="O588" s="207"/>
      <c r="P588" s="207"/>
      <c r="Q588" s="207"/>
      <c r="R588" s="207"/>
      <c r="S588" s="207"/>
      <c r="T588" s="208"/>
      <c r="U588" s="13"/>
      <c r="V588" s="13"/>
      <c r="W588" s="13"/>
      <c r="X588" s="13"/>
      <c r="Y588" s="13"/>
      <c r="Z588" s="13"/>
      <c r="AA588" s="13"/>
      <c r="AB588" s="13"/>
      <c r="AC588" s="13"/>
      <c r="AD588" s="13"/>
      <c r="AE588" s="13"/>
      <c r="AT588" s="202" t="s">
        <v>442</v>
      </c>
      <c r="AU588" s="202" t="s">
        <v>87</v>
      </c>
      <c r="AV588" s="13" t="s">
        <v>79</v>
      </c>
      <c r="AW588" s="13" t="s">
        <v>31</v>
      </c>
      <c r="AX588" s="13" t="s">
        <v>76</v>
      </c>
      <c r="AY588" s="202" t="s">
        <v>328</v>
      </c>
    </row>
    <row r="589" s="2" customFormat="1" ht="33" customHeight="1">
      <c r="A589" s="41"/>
      <c r="B589" s="176"/>
      <c r="C589" s="177" t="s">
        <v>1539</v>
      </c>
      <c r="D589" s="177" t="s">
        <v>331</v>
      </c>
      <c r="E589" s="178" t="s">
        <v>3133</v>
      </c>
      <c r="F589" s="179" t="s">
        <v>3134</v>
      </c>
      <c r="G589" s="180" t="s">
        <v>439</v>
      </c>
      <c r="H589" s="181">
        <v>0.85999999999999999</v>
      </c>
      <c r="I589" s="182"/>
      <c r="J589" s="183">
        <f>ROUND(I589*H589,2)</f>
        <v>0</v>
      </c>
      <c r="K589" s="179" t="s">
        <v>335</v>
      </c>
      <c r="L589" s="42"/>
      <c r="M589" s="184" t="s">
        <v>3</v>
      </c>
      <c r="N589" s="185" t="s">
        <v>40</v>
      </c>
      <c r="O589" s="75"/>
      <c r="P589" s="186">
        <f>O589*H589</f>
        <v>0</v>
      </c>
      <c r="Q589" s="186">
        <v>0.0079225000000000007</v>
      </c>
      <c r="R589" s="186">
        <f>Q589*H589</f>
        <v>0.0068133500000000001</v>
      </c>
      <c r="S589" s="186">
        <v>0</v>
      </c>
      <c r="T589" s="187">
        <f>S589*H589</f>
        <v>0</v>
      </c>
      <c r="U589" s="41"/>
      <c r="V589" s="41"/>
      <c r="W589" s="41"/>
      <c r="X589" s="41"/>
      <c r="Y589" s="41"/>
      <c r="Z589" s="41"/>
      <c r="AA589" s="41"/>
      <c r="AB589" s="41"/>
      <c r="AC589" s="41"/>
      <c r="AD589" s="41"/>
      <c r="AE589" s="41"/>
      <c r="AR589" s="188" t="s">
        <v>113</v>
      </c>
      <c r="AT589" s="188" t="s">
        <v>331</v>
      </c>
      <c r="AU589" s="188" t="s">
        <v>87</v>
      </c>
      <c r="AY589" s="22" t="s">
        <v>328</v>
      </c>
      <c r="BE589" s="189">
        <f>IF(N589="základní",J589,0)</f>
        <v>0</v>
      </c>
      <c r="BF589" s="189">
        <f>IF(N589="snížená",J589,0)</f>
        <v>0</v>
      </c>
      <c r="BG589" s="189">
        <f>IF(N589="zákl. přenesená",J589,0)</f>
        <v>0</v>
      </c>
      <c r="BH589" s="189">
        <f>IF(N589="sníž. přenesená",J589,0)</f>
        <v>0</v>
      </c>
      <c r="BI589" s="189">
        <f>IF(N589="nulová",J589,0)</f>
        <v>0</v>
      </c>
      <c r="BJ589" s="22" t="s">
        <v>76</v>
      </c>
      <c r="BK589" s="189">
        <f>ROUND(I589*H589,2)</f>
        <v>0</v>
      </c>
      <c r="BL589" s="22" t="s">
        <v>113</v>
      </c>
      <c r="BM589" s="188" t="s">
        <v>3135</v>
      </c>
    </row>
    <row r="590" s="2" customFormat="1">
      <c r="A590" s="41"/>
      <c r="B590" s="42"/>
      <c r="C590" s="41"/>
      <c r="D590" s="190" t="s">
        <v>338</v>
      </c>
      <c r="E590" s="41"/>
      <c r="F590" s="191" t="s">
        <v>3136</v>
      </c>
      <c r="G590" s="41"/>
      <c r="H590" s="41"/>
      <c r="I590" s="192"/>
      <c r="J590" s="41"/>
      <c r="K590" s="41"/>
      <c r="L590" s="42"/>
      <c r="M590" s="193"/>
      <c r="N590" s="194"/>
      <c r="O590" s="75"/>
      <c r="P590" s="75"/>
      <c r="Q590" s="75"/>
      <c r="R590" s="75"/>
      <c r="S590" s="75"/>
      <c r="T590" s="76"/>
      <c r="U590" s="41"/>
      <c r="V590" s="41"/>
      <c r="W590" s="41"/>
      <c r="X590" s="41"/>
      <c r="Y590" s="41"/>
      <c r="Z590" s="41"/>
      <c r="AA590" s="41"/>
      <c r="AB590" s="41"/>
      <c r="AC590" s="41"/>
      <c r="AD590" s="41"/>
      <c r="AE590" s="41"/>
      <c r="AT590" s="22" t="s">
        <v>338</v>
      </c>
      <c r="AU590" s="22" t="s">
        <v>87</v>
      </c>
    </row>
    <row r="591" s="13" customFormat="1">
      <c r="A591" s="13"/>
      <c r="B591" s="201"/>
      <c r="C591" s="13"/>
      <c r="D591" s="195" t="s">
        <v>442</v>
      </c>
      <c r="E591" s="202" t="s">
        <v>3</v>
      </c>
      <c r="F591" s="203" t="s">
        <v>3137</v>
      </c>
      <c r="G591" s="13"/>
      <c r="H591" s="204">
        <v>0.85999999999999999</v>
      </c>
      <c r="I591" s="205"/>
      <c r="J591" s="13"/>
      <c r="K591" s="13"/>
      <c r="L591" s="201"/>
      <c r="M591" s="206"/>
      <c r="N591" s="207"/>
      <c r="O591" s="207"/>
      <c r="P591" s="207"/>
      <c r="Q591" s="207"/>
      <c r="R591" s="207"/>
      <c r="S591" s="207"/>
      <c r="T591" s="208"/>
      <c r="U591" s="13"/>
      <c r="V591" s="13"/>
      <c r="W591" s="13"/>
      <c r="X591" s="13"/>
      <c r="Y591" s="13"/>
      <c r="Z591" s="13"/>
      <c r="AA591" s="13"/>
      <c r="AB591" s="13"/>
      <c r="AC591" s="13"/>
      <c r="AD591" s="13"/>
      <c r="AE591" s="13"/>
      <c r="AT591" s="202" t="s">
        <v>442</v>
      </c>
      <c r="AU591" s="202" t="s">
        <v>87</v>
      </c>
      <c r="AV591" s="13" t="s">
        <v>79</v>
      </c>
      <c r="AW591" s="13" t="s">
        <v>31</v>
      </c>
      <c r="AX591" s="13" t="s">
        <v>69</v>
      </c>
      <c r="AY591" s="202" t="s">
        <v>328</v>
      </c>
    </row>
    <row r="592" s="14" customFormat="1">
      <c r="A592" s="14"/>
      <c r="B592" s="209"/>
      <c r="C592" s="14"/>
      <c r="D592" s="195" t="s">
        <v>442</v>
      </c>
      <c r="E592" s="210" t="s">
        <v>3</v>
      </c>
      <c r="F592" s="211" t="s">
        <v>452</v>
      </c>
      <c r="G592" s="14"/>
      <c r="H592" s="212">
        <v>0.85999999999999999</v>
      </c>
      <c r="I592" s="213"/>
      <c r="J592" s="14"/>
      <c r="K592" s="14"/>
      <c r="L592" s="209"/>
      <c r="M592" s="214"/>
      <c r="N592" s="215"/>
      <c r="O592" s="215"/>
      <c r="P592" s="215"/>
      <c r="Q592" s="215"/>
      <c r="R592" s="215"/>
      <c r="S592" s="215"/>
      <c r="T592" s="216"/>
      <c r="U592" s="14"/>
      <c r="V592" s="14"/>
      <c r="W592" s="14"/>
      <c r="X592" s="14"/>
      <c r="Y592" s="14"/>
      <c r="Z592" s="14"/>
      <c r="AA592" s="14"/>
      <c r="AB592" s="14"/>
      <c r="AC592" s="14"/>
      <c r="AD592" s="14"/>
      <c r="AE592" s="14"/>
      <c r="AT592" s="210" t="s">
        <v>442</v>
      </c>
      <c r="AU592" s="210" t="s">
        <v>87</v>
      </c>
      <c r="AV592" s="14" t="s">
        <v>113</v>
      </c>
      <c r="AW592" s="14" t="s">
        <v>31</v>
      </c>
      <c r="AX592" s="14" t="s">
        <v>76</v>
      </c>
      <c r="AY592" s="210" t="s">
        <v>328</v>
      </c>
    </row>
    <row r="593" s="2" customFormat="1" ht="33" customHeight="1">
      <c r="A593" s="41"/>
      <c r="B593" s="176"/>
      <c r="C593" s="177" t="s">
        <v>1681</v>
      </c>
      <c r="D593" s="177" t="s">
        <v>331</v>
      </c>
      <c r="E593" s="178" t="s">
        <v>3138</v>
      </c>
      <c r="F593" s="179" t="s">
        <v>3139</v>
      </c>
      <c r="G593" s="180" t="s">
        <v>439</v>
      </c>
      <c r="H593" s="181">
        <v>0.85999999999999999</v>
      </c>
      <c r="I593" s="182"/>
      <c r="J593" s="183">
        <f>ROUND(I593*H593,2)</f>
        <v>0</v>
      </c>
      <c r="K593" s="179" t="s">
        <v>335</v>
      </c>
      <c r="L593" s="42"/>
      <c r="M593" s="184" t="s">
        <v>3</v>
      </c>
      <c r="N593" s="185" t="s">
        <v>40</v>
      </c>
      <c r="O593" s="75"/>
      <c r="P593" s="186">
        <f>O593*H593</f>
        <v>0</v>
      </c>
      <c r="Q593" s="186">
        <v>0</v>
      </c>
      <c r="R593" s="186">
        <f>Q593*H593</f>
        <v>0</v>
      </c>
      <c r="S593" s="186">
        <v>0</v>
      </c>
      <c r="T593" s="187">
        <f>S593*H593</f>
        <v>0</v>
      </c>
      <c r="U593" s="41"/>
      <c r="V593" s="41"/>
      <c r="W593" s="41"/>
      <c r="X593" s="41"/>
      <c r="Y593" s="41"/>
      <c r="Z593" s="41"/>
      <c r="AA593" s="41"/>
      <c r="AB593" s="41"/>
      <c r="AC593" s="41"/>
      <c r="AD593" s="41"/>
      <c r="AE593" s="41"/>
      <c r="AR593" s="188" t="s">
        <v>113</v>
      </c>
      <c r="AT593" s="188" t="s">
        <v>331</v>
      </c>
      <c r="AU593" s="188" t="s">
        <v>87</v>
      </c>
      <c r="AY593" s="22" t="s">
        <v>328</v>
      </c>
      <c r="BE593" s="189">
        <f>IF(N593="základní",J593,0)</f>
        <v>0</v>
      </c>
      <c r="BF593" s="189">
        <f>IF(N593="snížená",J593,0)</f>
        <v>0</v>
      </c>
      <c r="BG593" s="189">
        <f>IF(N593="zákl. přenesená",J593,0)</f>
        <v>0</v>
      </c>
      <c r="BH593" s="189">
        <f>IF(N593="sníž. přenesená",J593,0)</f>
        <v>0</v>
      </c>
      <c r="BI593" s="189">
        <f>IF(N593="nulová",J593,0)</f>
        <v>0</v>
      </c>
      <c r="BJ593" s="22" t="s">
        <v>76</v>
      </c>
      <c r="BK593" s="189">
        <f>ROUND(I593*H593,2)</f>
        <v>0</v>
      </c>
      <c r="BL593" s="22" t="s">
        <v>113</v>
      </c>
      <c r="BM593" s="188" t="s">
        <v>3140</v>
      </c>
    </row>
    <row r="594" s="2" customFormat="1">
      <c r="A594" s="41"/>
      <c r="B594" s="42"/>
      <c r="C594" s="41"/>
      <c r="D594" s="190" t="s">
        <v>338</v>
      </c>
      <c r="E594" s="41"/>
      <c r="F594" s="191" t="s">
        <v>3141</v>
      </c>
      <c r="G594" s="41"/>
      <c r="H594" s="41"/>
      <c r="I594" s="192"/>
      <c r="J594" s="41"/>
      <c r="K594" s="41"/>
      <c r="L594" s="42"/>
      <c r="M594" s="193"/>
      <c r="N594" s="194"/>
      <c r="O594" s="75"/>
      <c r="P594" s="75"/>
      <c r="Q594" s="75"/>
      <c r="R594" s="75"/>
      <c r="S594" s="75"/>
      <c r="T594" s="76"/>
      <c r="U594" s="41"/>
      <c r="V594" s="41"/>
      <c r="W594" s="41"/>
      <c r="X594" s="41"/>
      <c r="Y594" s="41"/>
      <c r="Z594" s="41"/>
      <c r="AA594" s="41"/>
      <c r="AB594" s="41"/>
      <c r="AC594" s="41"/>
      <c r="AD594" s="41"/>
      <c r="AE594" s="41"/>
      <c r="AT594" s="22" t="s">
        <v>338</v>
      </c>
      <c r="AU594" s="22" t="s">
        <v>87</v>
      </c>
    </row>
    <row r="595" s="12" customFormat="1" ht="22.8" customHeight="1">
      <c r="A595" s="12"/>
      <c r="B595" s="163"/>
      <c r="C595" s="12"/>
      <c r="D595" s="164" t="s">
        <v>68</v>
      </c>
      <c r="E595" s="174" t="s">
        <v>150</v>
      </c>
      <c r="F595" s="174" t="s">
        <v>3142</v>
      </c>
      <c r="G595" s="12"/>
      <c r="H595" s="12"/>
      <c r="I595" s="166"/>
      <c r="J595" s="175">
        <f>BK595</f>
        <v>0</v>
      </c>
      <c r="K595" s="12"/>
      <c r="L595" s="163"/>
      <c r="M595" s="168"/>
      <c r="N595" s="169"/>
      <c r="O595" s="169"/>
      <c r="P595" s="170">
        <f>P596+P661+P791</f>
        <v>0</v>
      </c>
      <c r="Q595" s="169"/>
      <c r="R595" s="170">
        <f>R596+R661+R791</f>
        <v>120.9221568424138</v>
      </c>
      <c r="S595" s="169"/>
      <c r="T595" s="171">
        <f>T596+T661+T791</f>
        <v>0.0017122900000000004</v>
      </c>
      <c r="U595" s="12"/>
      <c r="V595" s="12"/>
      <c r="W595" s="12"/>
      <c r="X595" s="12"/>
      <c r="Y595" s="12"/>
      <c r="Z595" s="12"/>
      <c r="AA595" s="12"/>
      <c r="AB595" s="12"/>
      <c r="AC595" s="12"/>
      <c r="AD595" s="12"/>
      <c r="AE595" s="12"/>
      <c r="AR595" s="164" t="s">
        <v>76</v>
      </c>
      <c r="AT595" s="172" t="s">
        <v>68</v>
      </c>
      <c r="AU595" s="172" t="s">
        <v>76</v>
      </c>
      <c r="AY595" s="164" t="s">
        <v>328</v>
      </c>
      <c r="BK595" s="173">
        <f>BK596+BK661+BK791</f>
        <v>0</v>
      </c>
    </row>
    <row r="596" s="12" customFormat="1" ht="20.88" customHeight="1">
      <c r="A596" s="12"/>
      <c r="B596" s="163"/>
      <c r="C596" s="12"/>
      <c r="D596" s="164" t="s">
        <v>68</v>
      </c>
      <c r="E596" s="174" t="s">
        <v>165</v>
      </c>
      <c r="F596" s="174" t="s">
        <v>3143</v>
      </c>
      <c r="G596" s="12"/>
      <c r="H596" s="12"/>
      <c r="I596" s="166"/>
      <c r="J596" s="175">
        <f>BK596</f>
        <v>0</v>
      </c>
      <c r="K596" s="12"/>
      <c r="L596" s="163"/>
      <c r="M596" s="168"/>
      <c r="N596" s="169"/>
      <c r="O596" s="169"/>
      <c r="P596" s="170">
        <f>P597+SUM(P598:P636)</f>
        <v>0</v>
      </c>
      <c r="Q596" s="169"/>
      <c r="R596" s="170">
        <f>R597+SUM(R598:R636)</f>
        <v>34.671858888000003</v>
      </c>
      <c r="S596" s="169"/>
      <c r="T596" s="171">
        <f>T597+SUM(T598:T636)</f>
        <v>0.00075504000000000012</v>
      </c>
      <c r="U596" s="12"/>
      <c r="V596" s="12"/>
      <c r="W596" s="12"/>
      <c r="X596" s="12"/>
      <c r="Y596" s="12"/>
      <c r="Z596" s="12"/>
      <c r="AA596" s="12"/>
      <c r="AB596" s="12"/>
      <c r="AC596" s="12"/>
      <c r="AD596" s="12"/>
      <c r="AE596" s="12"/>
      <c r="AR596" s="164" t="s">
        <v>76</v>
      </c>
      <c r="AT596" s="172" t="s">
        <v>68</v>
      </c>
      <c r="AU596" s="172" t="s">
        <v>79</v>
      </c>
      <c r="AY596" s="164" t="s">
        <v>328</v>
      </c>
      <c r="BK596" s="173">
        <f>BK597+SUM(BK598:BK636)</f>
        <v>0</v>
      </c>
    </row>
    <row r="597" s="2" customFormat="1" ht="37.8" customHeight="1">
      <c r="A597" s="41"/>
      <c r="B597" s="176"/>
      <c r="C597" s="177" t="s">
        <v>1332</v>
      </c>
      <c r="D597" s="177" t="s">
        <v>331</v>
      </c>
      <c r="E597" s="178" t="s">
        <v>3144</v>
      </c>
      <c r="F597" s="179" t="s">
        <v>3145</v>
      </c>
      <c r="G597" s="180" t="s">
        <v>439</v>
      </c>
      <c r="H597" s="181">
        <v>75.504000000000005</v>
      </c>
      <c r="I597" s="182"/>
      <c r="J597" s="183">
        <f>ROUND(I597*H597,2)</f>
        <v>0</v>
      </c>
      <c r="K597" s="179" t="s">
        <v>335</v>
      </c>
      <c r="L597" s="42"/>
      <c r="M597" s="184" t="s">
        <v>3</v>
      </c>
      <c r="N597" s="185" t="s">
        <v>40</v>
      </c>
      <c r="O597" s="75"/>
      <c r="P597" s="186">
        <f>O597*H597</f>
        <v>0</v>
      </c>
      <c r="Q597" s="186">
        <v>2.1999999999999999E-05</v>
      </c>
      <c r="R597" s="186">
        <f>Q597*H597</f>
        <v>0.001661088</v>
      </c>
      <c r="S597" s="186">
        <v>1.0000000000000001E-05</v>
      </c>
      <c r="T597" s="187">
        <f>S597*H597</f>
        <v>0.00075504000000000012</v>
      </c>
      <c r="U597" s="41"/>
      <c r="V597" s="41"/>
      <c r="W597" s="41"/>
      <c r="X597" s="41"/>
      <c r="Y597" s="41"/>
      <c r="Z597" s="41"/>
      <c r="AA597" s="41"/>
      <c r="AB597" s="41"/>
      <c r="AC597" s="41"/>
      <c r="AD597" s="41"/>
      <c r="AE597" s="41"/>
      <c r="AR597" s="188" t="s">
        <v>113</v>
      </c>
      <c r="AT597" s="188" t="s">
        <v>331</v>
      </c>
      <c r="AU597" s="188" t="s">
        <v>87</v>
      </c>
      <c r="AY597" s="22" t="s">
        <v>328</v>
      </c>
      <c r="BE597" s="189">
        <f>IF(N597="základní",J597,0)</f>
        <v>0</v>
      </c>
      <c r="BF597" s="189">
        <f>IF(N597="snížená",J597,0)</f>
        <v>0</v>
      </c>
      <c r="BG597" s="189">
        <f>IF(N597="zákl. přenesená",J597,0)</f>
        <v>0</v>
      </c>
      <c r="BH597" s="189">
        <f>IF(N597="sníž. přenesená",J597,0)</f>
        <v>0</v>
      </c>
      <c r="BI597" s="189">
        <f>IF(N597="nulová",J597,0)</f>
        <v>0</v>
      </c>
      <c r="BJ597" s="22" t="s">
        <v>76</v>
      </c>
      <c r="BK597" s="189">
        <f>ROUND(I597*H597,2)</f>
        <v>0</v>
      </c>
      <c r="BL597" s="22" t="s">
        <v>113</v>
      </c>
      <c r="BM597" s="188" t="s">
        <v>3146</v>
      </c>
    </row>
    <row r="598" s="2" customFormat="1">
      <c r="A598" s="41"/>
      <c r="B598" s="42"/>
      <c r="C598" s="41"/>
      <c r="D598" s="190" t="s">
        <v>338</v>
      </c>
      <c r="E598" s="41"/>
      <c r="F598" s="191" t="s">
        <v>3147</v>
      </c>
      <c r="G598" s="41"/>
      <c r="H598" s="41"/>
      <c r="I598" s="192"/>
      <c r="J598" s="41"/>
      <c r="K598" s="41"/>
      <c r="L598" s="42"/>
      <c r="M598" s="193"/>
      <c r="N598" s="194"/>
      <c r="O598" s="75"/>
      <c r="P598" s="75"/>
      <c r="Q598" s="75"/>
      <c r="R598" s="75"/>
      <c r="S598" s="75"/>
      <c r="T598" s="76"/>
      <c r="U598" s="41"/>
      <c r="V598" s="41"/>
      <c r="W598" s="41"/>
      <c r="X598" s="41"/>
      <c r="Y598" s="41"/>
      <c r="Z598" s="41"/>
      <c r="AA598" s="41"/>
      <c r="AB598" s="41"/>
      <c r="AC598" s="41"/>
      <c r="AD598" s="41"/>
      <c r="AE598" s="41"/>
      <c r="AT598" s="22" t="s">
        <v>338</v>
      </c>
      <c r="AU598" s="22" t="s">
        <v>87</v>
      </c>
    </row>
    <row r="599" s="13" customFormat="1">
      <c r="A599" s="13"/>
      <c r="B599" s="201"/>
      <c r="C599" s="13"/>
      <c r="D599" s="195" t="s">
        <v>442</v>
      </c>
      <c r="E599" s="202" t="s">
        <v>3</v>
      </c>
      <c r="F599" s="203" t="s">
        <v>2455</v>
      </c>
      <c r="G599" s="13"/>
      <c r="H599" s="204">
        <v>23.358000000000001</v>
      </c>
      <c r="I599" s="205"/>
      <c r="J599" s="13"/>
      <c r="K599" s="13"/>
      <c r="L599" s="201"/>
      <c r="M599" s="206"/>
      <c r="N599" s="207"/>
      <c r="O599" s="207"/>
      <c r="P599" s="207"/>
      <c r="Q599" s="207"/>
      <c r="R599" s="207"/>
      <c r="S599" s="207"/>
      <c r="T599" s="208"/>
      <c r="U599" s="13"/>
      <c r="V599" s="13"/>
      <c r="W599" s="13"/>
      <c r="X599" s="13"/>
      <c r="Y599" s="13"/>
      <c r="Z599" s="13"/>
      <c r="AA599" s="13"/>
      <c r="AB599" s="13"/>
      <c r="AC599" s="13"/>
      <c r="AD599" s="13"/>
      <c r="AE599" s="13"/>
      <c r="AT599" s="202" t="s">
        <v>442</v>
      </c>
      <c r="AU599" s="202" t="s">
        <v>87</v>
      </c>
      <c r="AV599" s="13" t="s">
        <v>79</v>
      </c>
      <c r="AW599" s="13" t="s">
        <v>31</v>
      </c>
      <c r="AX599" s="13" t="s">
        <v>69</v>
      </c>
      <c r="AY599" s="202" t="s">
        <v>328</v>
      </c>
    </row>
    <row r="600" s="13" customFormat="1">
      <c r="A600" s="13"/>
      <c r="B600" s="201"/>
      <c r="C600" s="13"/>
      <c r="D600" s="195" t="s">
        <v>442</v>
      </c>
      <c r="E600" s="202" t="s">
        <v>3</v>
      </c>
      <c r="F600" s="203" t="s">
        <v>2458</v>
      </c>
      <c r="G600" s="13"/>
      <c r="H600" s="204">
        <v>26.335999999999999</v>
      </c>
      <c r="I600" s="205"/>
      <c r="J600" s="13"/>
      <c r="K600" s="13"/>
      <c r="L600" s="201"/>
      <c r="M600" s="206"/>
      <c r="N600" s="207"/>
      <c r="O600" s="207"/>
      <c r="P600" s="207"/>
      <c r="Q600" s="207"/>
      <c r="R600" s="207"/>
      <c r="S600" s="207"/>
      <c r="T600" s="208"/>
      <c r="U600" s="13"/>
      <c r="V600" s="13"/>
      <c r="W600" s="13"/>
      <c r="X600" s="13"/>
      <c r="Y600" s="13"/>
      <c r="Z600" s="13"/>
      <c r="AA600" s="13"/>
      <c r="AB600" s="13"/>
      <c r="AC600" s="13"/>
      <c r="AD600" s="13"/>
      <c r="AE600" s="13"/>
      <c r="AT600" s="202" t="s">
        <v>442</v>
      </c>
      <c r="AU600" s="202" t="s">
        <v>87</v>
      </c>
      <c r="AV600" s="13" t="s">
        <v>79</v>
      </c>
      <c r="AW600" s="13" t="s">
        <v>31</v>
      </c>
      <c r="AX600" s="13" t="s">
        <v>69</v>
      </c>
      <c r="AY600" s="202" t="s">
        <v>328</v>
      </c>
    </row>
    <row r="601" s="13" customFormat="1">
      <c r="A601" s="13"/>
      <c r="B601" s="201"/>
      <c r="C601" s="13"/>
      <c r="D601" s="195" t="s">
        <v>442</v>
      </c>
      <c r="E601" s="202" t="s">
        <v>3</v>
      </c>
      <c r="F601" s="203" t="s">
        <v>2461</v>
      </c>
      <c r="G601" s="13"/>
      <c r="H601" s="204">
        <v>25.809999999999999</v>
      </c>
      <c r="I601" s="205"/>
      <c r="J601" s="13"/>
      <c r="K601" s="13"/>
      <c r="L601" s="201"/>
      <c r="M601" s="206"/>
      <c r="N601" s="207"/>
      <c r="O601" s="207"/>
      <c r="P601" s="207"/>
      <c r="Q601" s="207"/>
      <c r="R601" s="207"/>
      <c r="S601" s="207"/>
      <c r="T601" s="208"/>
      <c r="U601" s="13"/>
      <c r="V601" s="13"/>
      <c r="W601" s="13"/>
      <c r="X601" s="13"/>
      <c r="Y601" s="13"/>
      <c r="Z601" s="13"/>
      <c r="AA601" s="13"/>
      <c r="AB601" s="13"/>
      <c r="AC601" s="13"/>
      <c r="AD601" s="13"/>
      <c r="AE601" s="13"/>
      <c r="AT601" s="202" t="s">
        <v>442</v>
      </c>
      <c r="AU601" s="202" t="s">
        <v>87</v>
      </c>
      <c r="AV601" s="13" t="s">
        <v>79</v>
      </c>
      <c r="AW601" s="13" t="s">
        <v>31</v>
      </c>
      <c r="AX601" s="13" t="s">
        <v>69</v>
      </c>
      <c r="AY601" s="202" t="s">
        <v>328</v>
      </c>
    </row>
    <row r="602" s="14" customFormat="1">
      <c r="A602" s="14"/>
      <c r="B602" s="209"/>
      <c r="C602" s="14"/>
      <c r="D602" s="195" t="s">
        <v>442</v>
      </c>
      <c r="E602" s="210" t="s">
        <v>3</v>
      </c>
      <c r="F602" s="211" t="s">
        <v>452</v>
      </c>
      <c r="G602" s="14"/>
      <c r="H602" s="212">
        <v>75.504000000000005</v>
      </c>
      <c r="I602" s="213"/>
      <c r="J602" s="14"/>
      <c r="K602" s="14"/>
      <c r="L602" s="209"/>
      <c r="M602" s="214"/>
      <c r="N602" s="215"/>
      <c r="O602" s="215"/>
      <c r="P602" s="215"/>
      <c r="Q602" s="215"/>
      <c r="R602" s="215"/>
      <c r="S602" s="215"/>
      <c r="T602" s="216"/>
      <c r="U602" s="14"/>
      <c r="V602" s="14"/>
      <c r="W602" s="14"/>
      <c r="X602" s="14"/>
      <c r="Y602" s="14"/>
      <c r="Z602" s="14"/>
      <c r="AA602" s="14"/>
      <c r="AB602" s="14"/>
      <c r="AC602" s="14"/>
      <c r="AD602" s="14"/>
      <c r="AE602" s="14"/>
      <c r="AT602" s="210" t="s">
        <v>442</v>
      </c>
      <c r="AU602" s="210" t="s">
        <v>87</v>
      </c>
      <c r="AV602" s="14" t="s">
        <v>113</v>
      </c>
      <c r="AW602" s="14" t="s">
        <v>31</v>
      </c>
      <c r="AX602" s="14" t="s">
        <v>76</v>
      </c>
      <c r="AY602" s="210" t="s">
        <v>328</v>
      </c>
    </row>
    <row r="603" s="2" customFormat="1" ht="55.5" customHeight="1">
      <c r="A603" s="41"/>
      <c r="B603" s="176"/>
      <c r="C603" s="177" t="s">
        <v>1690</v>
      </c>
      <c r="D603" s="177" t="s">
        <v>331</v>
      </c>
      <c r="E603" s="178" t="s">
        <v>3148</v>
      </c>
      <c r="F603" s="179" t="s">
        <v>3149</v>
      </c>
      <c r="G603" s="180" t="s">
        <v>476</v>
      </c>
      <c r="H603" s="181">
        <v>369.19600000000003</v>
      </c>
      <c r="I603" s="182"/>
      <c r="J603" s="183">
        <f>ROUND(I603*H603,2)</f>
        <v>0</v>
      </c>
      <c r="K603" s="179" t="s">
        <v>335</v>
      </c>
      <c r="L603" s="42"/>
      <c r="M603" s="184" t="s">
        <v>3</v>
      </c>
      <c r="N603" s="185" t="s">
        <v>40</v>
      </c>
      <c r="O603" s="75"/>
      <c r="P603" s="186">
        <f>O603*H603</f>
        <v>0</v>
      </c>
      <c r="Q603" s="186">
        <v>0</v>
      </c>
      <c r="R603" s="186">
        <f>Q603*H603</f>
        <v>0</v>
      </c>
      <c r="S603" s="186">
        <v>0</v>
      </c>
      <c r="T603" s="187">
        <f>S603*H603</f>
        <v>0</v>
      </c>
      <c r="U603" s="41"/>
      <c r="V603" s="41"/>
      <c r="W603" s="41"/>
      <c r="X603" s="41"/>
      <c r="Y603" s="41"/>
      <c r="Z603" s="41"/>
      <c r="AA603" s="41"/>
      <c r="AB603" s="41"/>
      <c r="AC603" s="41"/>
      <c r="AD603" s="41"/>
      <c r="AE603" s="41"/>
      <c r="AR603" s="188" t="s">
        <v>113</v>
      </c>
      <c r="AT603" s="188" t="s">
        <v>331</v>
      </c>
      <c r="AU603" s="188" t="s">
        <v>87</v>
      </c>
      <c r="AY603" s="22" t="s">
        <v>328</v>
      </c>
      <c r="BE603" s="189">
        <f>IF(N603="základní",J603,0)</f>
        <v>0</v>
      </c>
      <c r="BF603" s="189">
        <f>IF(N603="snížená",J603,0)</f>
        <v>0</v>
      </c>
      <c r="BG603" s="189">
        <f>IF(N603="zákl. přenesená",J603,0)</f>
        <v>0</v>
      </c>
      <c r="BH603" s="189">
        <f>IF(N603="sníž. přenesená",J603,0)</f>
        <v>0</v>
      </c>
      <c r="BI603" s="189">
        <f>IF(N603="nulová",J603,0)</f>
        <v>0</v>
      </c>
      <c r="BJ603" s="22" t="s">
        <v>76</v>
      </c>
      <c r="BK603" s="189">
        <f>ROUND(I603*H603,2)</f>
        <v>0</v>
      </c>
      <c r="BL603" s="22" t="s">
        <v>113</v>
      </c>
      <c r="BM603" s="188" t="s">
        <v>3150</v>
      </c>
    </row>
    <row r="604" s="2" customFormat="1">
      <c r="A604" s="41"/>
      <c r="B604" s="42"/>
      <c r="C604" s="41"/>
      <c r="D604" s="190" t="s">
        <v>338</v>
      </c>
      <c r="E604" s="41"/>
      <c r="F604" s="191" t="s">
        <v>3151</v>
      </c>
      <c r="G604" s="41"/>
      <c r="H604" s="41"/>
      <c r="I604" s="192"/>
      <c r="J604" s="41"/>
      <c r="K604" s="41"/>
      <c r="L604" s="42"/>
      <c r="M604" s="193"/>
      <c r="N604" s="194"/>
      <c r="O604" s="75"/>
      <c r="P604" s="75"/>
      <c r="Q604" s="75"/>
      <c r="R604" s="75"/>
      <c r="S604" s="75"/>
      <c r="T604" s="76"/>
      <c r="U604" s="41"/>
      <c r="V604" s="41"/>
      <c r="W604" s="41"/>
      <c r="X604" s="41"/>
      <c r="Y604" s="41"/>
      <c r="Z604" s="41"/>
      <c r="AA604" s="41"/>
      <c r="AB604" s="41"/>
      <c r="AC604" s="41"/>
      <c r="AD604" s="41"/>
      <c r="AE604" s="41"/>
      <c r="AT604" s="22" t="s">
        <v>338</v>
      </c>
      <c r="AU604" s="22" t="s">
        <v>87</v>
      </c>
    </row>
    <row r="605" s="15" customFormat="1">
      <c r="A605" s="15"/>
      <c r="B605" s="217"/>
      <c r="C605" s="15"/>
      <c r="D605" s="195" t="s">
        <v>442</v>
      </c>
      <c r="E605" s="218" t="s">
        <v>3</v>
      </c>
      <c r="F605" s="219" t="s">
        <v>3152</v>
      </c>
      <c r="G605" s="15"/>
      <c r="H605" s="218" t="s">
        <v>3</v>
      </c>
      <c r="I605" s="220"/>
      <c r="J605" s="15"/>
      <c r="K605" s="15"/>
      <c r="L605" s="217"/>
      <c r="M605" s="221"/>
      <c r="N605" s="222"/>
      <c r="O605" s="222"/>
      <c r="P605" s="222"/>
      <c r="Q605" s="222"/>
      <c r="R605" s="222"/>
      <c r="S605" s="222"/>
      <c r="T605" s="223"/>
      <c r="U605" s="15"/>
      <c r="V605" s="15"/>
      <c r="W605" s="15"/>
      <c r="X605" s="15"/>
      <c r="Y605" s="15"/>
      <c r="Z605" s="15"/>
      <c r="AA605" s="15"/>
      <c r="AB605" s="15"/>
      <c r="AC605" s="15"/>
      <c r="AD605" s="15"/>
      <c r="AE605" s="15"/>
      <c r="AT605" s="218" t="s">
        <v>442</v>
      </c>
      <c r="AU605" s="218" t="s">
        <v>87</v>
      </c>
      <c r="AV605" s="15" t="s">
        <v>76</v>
      </c>
      <c r="AW605" s="15" t="s">
        <v>31</v>
      </c>
      <c r="AX605" s="15" t="s">
        <v>69</v>
      </c>
      <c r="AY605" s="218" t="s">
        <v>328</v>
      </c>
    </row>
    <row r="606" s="13" customFormat="1">
      <c r="A606" s="13"/>
      <c r="B606" s="201"/>
      <c r="C606" s="13"/>
      <c r="D606" s="195" t="s">
        <v>442</v>
      </c>
      <c r="E606" s="202" t="s">
        <v>3</v>
      </c>
      <c r="F606" s="203" t="s">
        <v>3153</v>
      </c>
      <c r="G606" s="13"/>
      <c r="H606" s="204">
        <v>123.868</v>
      </c>
      <c r="I606" s="205"/>
      <c r="J606" s="13"/>
      <c r="K606" s="13"/>
      <c r="L606" s="201"/>
      <c r="M606" s="206"/>
      <c r="N606" s="207"/>
      <c r="O606" s="207"/>
      <c r="P606" s="207"/>
      <c r="Q606" s="207"/>
      <c r="R606" s="207"/>
      <c r="S606" s="207"/>
      <c r="T606" s="208"/>
      <c r="U606" s="13"/>
      <c r="V606" s="13"/>
      <c r="W606" s="13"/>
      <c r="X606" s="13"/>
      <c r="Y606" s="13"/>
      <c r="Z606" s="13"/>
      <c r="AA606" s="13"/>
      <c r="AB606" s="13"/>
      <c r="AC606" s="13"/>
      <c r="AD606" s="13"/>
      <c r="AE606" s="13"/>
      <c r="AT606" s="202" t="s">
        <v>442</v>
      </c>
      <c r="AU606" s="202" t="s">
        <v>87</v>
      </c>
      <c r="AV606" s="13" t="s">
        <v>79</v>
      </c>
      <c r="AW606" s="13" t="s">
        <v>31</v>
      </c>
      <c r="AX606" s="13" t="s">
        <v>69</v>
      </c>
      <c r="AY606" s="202" t="s">
        <v>328</v>
      </c>
    </row>
    <row r="607" s="13" customFormat="1">
      <c r="A607" s="13"/>
      <c r="B607" s="201"/>
      <c r="C607" s="13"/>
      <c r="D607" s="195" t="s">
        <v>442</v>
      </c>
      <c r="E607" s="202" t="s">
        <v>3</v>
      </c>
      <c r="F607" s="203" t="s">
        <v>3153</v>
      </c>
      <c r="G607" s="13"/>
      <c r="H607" s="204">
        <v>123.868</v>
      </c>
      <c r="I607" s="205"/>
      <c r="J607" s="13"/>
      <c r="K607" s="13"/>
      <c r="L607" s="201"/>
      <c r="M607" s="206"/>
      <c r="N607" s="207"/>
      <c r="O607" s="207"/>
      <c r="P607" s="207"/>
      <c r="Q607" s="207"/>
      <c r="R607" s="207"/>
      <c r="S607" s="207"/>
      <c r="T607" s="208"/>
      <c r="U607" s="13"/>
      <c r="V607" s="13"/>
      <c r="W607" s="13"/>
      <c r="X607" s="13"/>
      <c r="Y607" s="13"/>
      <c r="Z607" s="13"/>
      <c r="AA607" s="13"/>
      <c r="AB607" s="13"/>
      <c r="AC607" s="13"/>
      <c r="AD607" s="13"/>
      <c r="AE607" s="13"/>
      <c r="AT607" s="202" t="s">
        <v>442</v>
      </c>
      <c r="AU607" s="202" t="s">
        <v>87</v>
      </c>
      <c r="AV607" s="13" t="s">
        <v>79</v>
      </c>
      <c r="AW607" s="13" t="s">
        <v>31</v>
      </c>
      <c r="AX607" s="13" t="s">
        <v>69</v>
      </c>
      <c r="AY607" s="202" t="s">
        <v>328</v>
      </c>
    </row>
    <row r="608" s="13" customFormat="1">
      <c r="A608" s="13"/>
      <c r="B608" s="201"/>
      <c r="C608" s="13"/>
      <c r="D608" s="195" t="s">
        <v>442</v>
      </c>
      <c r="E608" s="202" t="s">
        <v>3</v>
      </c>
      <c r="F608" s="203" t="s">
        <v>3154</v>
      </c>
      <c r="G608" s="13"/>
      <c r="H608" s="204">
        <v>41.729999999999997</v>
      </c>
      <c r="I608" s="205"/>
      <c r="J608" s="13"/>
      <c r="K608" s="13"/>
      <c r="L608" s="201"/>
      <c r="M608" s="206"/>
      <c r="N608" s="207"/>
      <c r="O608" s="207"/>
      <c r="P608" s="207"/>
      <c r="Q608" s="207"/>
      <c r="R608" s="207"/>
      <c r="S608" s="207"/>
      <c r="T608" s="208"/>
      <c r="U608" s="13"/>
      <c r="V608" s="13"/>
      <c r="W608" s="13"/>
      <c r="X608" s="13"/>
      <c r="Y608" s="13"/>
      <c r="Z608" s="13"/>
      <c r="AA608" s="13"/>
      <c r="AB608" s="13"/>
      <c r="AC608" s="13"/>
      <c r="AD608" s="13"/>
      <c r="AE608" s="13"/>
      <c r="AT608" s="202" t="s">
        <v>442</v>
      </c>
      <c r="AU608" s="202" t="s">
        <v>87</v>
      </c>
      <c r="AV608" s="13" t="s">
        <v>79</v>
      </c>
      <c r="AW608" s="13" t="s">
        <v>31</v>
      </c>
      <c r="AX608" s="13" t="s">
        <v>69</v>
      </c>
      <c r="AY608" s="202" t="s">
        <v>328</v>
      </c>
    </row>
    <row r="609" s="13" customFormat="1">
      <c r="A609" s="13"/>
      <c r="B609" s="201"/>
      <c r="C609" s="13"/>
      <c r="D609" s="195" t="s">
        <v>442</v>
      </c>
      <c r="E609" s="202" t="s">
        <v>3</v>
      </c>
      <c r="F609" s="203" t="s">
        <v>3154</v>
      </c>
      <c r="G609" s="13"/>
      <c r="H609" s="204">
        <v>41.729999999999997</v>
      </c>
      <c r="I609" s="205"/>
      <c r="J609" s="13"/>
      <c r="K609" s="13"/>
      <c r="L609" s="201"/>
      <c r="M609" s="206"/>
      <c r="N609" s="207"/>
      <c r="O609" s="207"/>
      <c r="P609" s="207"/>
      <c r="Q609" s="207"/>
      <c r="R609" s="207"/>
      <c r="S609" s="207"/>
      <c r="T609" s="208"/>
      <c r="U609" s="13"/>
      <c r="V609" s="13"/>
      <c r="W609" s="13"/>
      <c r="X609" s="13"/>
      <c r="Y609" s="13"/>
      <c r="Z609" s="13"/>
      <c r="AA609" s="13"/>
      <c r="AB609" s="13"/>
      <c r="AC609" s="13"/>
      <c r="AD609" s="13"/>
      <c r="AE609" s="13"/>
      <c r="AT609" s="202" t="s">
        <v>442</v>
      </c>
      <c r="AU609" s="202" t="s">
        <v>87</v>
      </c>
      <c r="AV609" s="13" t="s">
        <v>79</v>
      </c>
      <c r="AW609" s="13" t="s">
        <v>31</v>
      </c>
      <c r="AX609" s="13" t="s">
        <v>69</v>
      </c>
      <c r="AY609" s="202" t="s">
        <v>328</v>
      </c>
    </row>
    <row r="610" s="13" customFormat="1">
      <c r="A610" s="13"/>
      <c r="B610" s="201"/>
      <c r="C610" s="13"/>
      <c r="D610" s="195" t="s">
        <v>442</v>
      </c>
      <c r="E610" s="202" t="s">
        <v>3</v>
      </c>
      <c r="F610" s="203" t="s">
        <v>3155</v>
      </c>
      <c r="G610" s="13"/>
      <c r="H610" s="204">
        <v>38</v>
      </c>
      <c r="I610" s="205"/>
      <c r="J610" s="13"/>
      <c r="K610" s="13"/>
      <c r="L610" s="201"/>
      <c r="M610" s="206"/>
      <c r="N610" s="207"/>
      <c r="O610" s="207"/>
      <c r="P610" s="207"/>
      <c r="Q610" s="207"/>
      <c r="R610" s="207"/>
      <c r="S610" s="207"/>
      <c r="T610" s="208"/>
      <c r="U610" s="13"/>
      <c r="V610" s="13"/>
      <c r="W610" s="13"/>
      <c r="X610" s="13"/>
      <c r="Y610" s="13"/>
      <c r="Z610" s="13"/>
      <c r="AA610" s="13"/>
      <c r="AB610" s="13"/>
      <c r="AC610" s="13"/>
      <c r="AD610" s="13"/>
      <c r="AE610" s="13"/>
      <c r="AT610" s="202" t="s">
        <v>442</v>
      </c>
      <c r="AU610" s="202" t="s">
        <v>87</v>
      </c>
      <c r="AV610" s="13" t="s">
        <v>79</v>
      </c>
      <c r="AW610" s="13" t="s">
        <v>31</v>
      </c>
      <c r="AX610" s="13" t="s">
        <v>69</v>
      </c>
      <c r="AY610" s="202" t="s">
        <v>328</v>
      </c>
    </row>
    <row r="611" s="14" customFormat="1">
      <c r="A611" s="14"/>
      <c r="B611" s="209"/>
      <c r="C611" s="14"/>
      <c r="D611" s="195" t="s">
        <v>442</v>
      </c>
      <c r="E611" s="210" t="s">
        <v>3</v>
      </c>
      <c r="F611" s="211" t="s">
        <v>452</v>
      </c>
      <c r="G611" s="14"/>
      <c r="H611" s="212">
        <v>369.19600000000003</v>
      </c>
      <c r="I611" s="213"/>
      <c r="J611" s="14"/>
      <c r="K611" s="14"/>
      <c r="L611" s="209"/>
      <c r="M611" s="214"/>
      <c r="N611" s="215"/>
      <c r="O611" s="215"/>
      <c r="P611" s="215"/>
      <c r="Q611" s="215"/>
      <c r="R611" s="215"/>
      <c r="S611" s="215"/>
      <c r="T611" s="216"/>
      <c r="U611" s="14"/>
      <c r="V611" s="14"/>
      <c r="W611" s="14"/>
      <c r="X611" s="14"/>
      <c r="Y611" s="14"/>
      <c r="Z611" s="14"/>
      <c r="AA611" s="14"/>
      <c r="AB611" s="14"/>
      <c r="AC611" s="14"/>
      <c r="AD611" s="14"/>
      <c r="AE611" s="14"/>
      <c r="AT611" s="210" t="s">
        <v>442</v>
      </c>
      <c r="AU611" s="210" t="s">
        <v>87</v>
      </c>
      <c r="AV611" s="14" t="s">
        <v>113</v>
      </c>
      <c r="AW611" s="14" t="s">
        <v>31</v>
      </c>
      <c r="AX611" s="14" t="s">
        <v>76</v>
      </c>
      <c r="AY611" s="210" t="s">
        <v>328</v>
      </c>
    </row>
    <row r="612" s="2" customFormat="1" ht="16.5" customHeight="1">
      <c r="A612" s="41"/>
      <c r="B612" s="176"/>
      <c r="C612" s="224" t="s">
        <v>1335</v>
      </c>
      <c r="D612" s="224" t="s">
        <v>539</v>
      </c>
      <c r="E612" s="225" t="s">
        <v>3156</v>
      </c>
      <c r="F612" s="226" t="s">
        <v>3157</v>
      </c>
      <c r="G612" s="227" t="s">
        <v>476</v>
      </c>
      <c r="H612" s="228">
        <v>406.11599999999999</v>
      </c>
      <c r="I612" s="229"/>
      <c r="J612" s="230">
        <f>ROUND(I612*H612,2)</f>
        <v>0</v>
      </c>
      <c r="K612" s="226" t="s">
        <v>335</v>
      </c>
      <c r="L612" s="231"/>
      <c r="M612" s="232" t="s">
        <v>3</v>
      </c>
      <c r="N612" s="233" t="s">
        <v>40</v>
      </c>
      <c r="O612" s="75"/>
      <c r="P612" s="186">
        <f>O612*H612</f>
        <v>0</v>
      </c>
      <c r="Q612" s="186">
        <v>0.00029999999999999997</v>
      </c>
      <c r="R612" s="186">
        <f>Q612*H612</f>
        <v>0.12183479999999998</v>
      </c>
      <c r="S612" s="186">
        <v>0</v>
      </c>
      <c r="T612" s="187">
        <f>S612*H612</f>
        <v>0</v>
      </c>
      <c r="U612" s="41"/>
      <c r="V612" s="41"/>
      <c r="W612" s="41"/>
      <c r="X612" s="41"/>
      <c r="Y612" s="41"/>
      <c r="Z612" s="41"/>
      <c r="AA612" s="41"/>
      <c r="AB612" s="41"/>
      <c r="AC612" s="41"/>
      <c r="AD612" s="41"/>
      <c r="AE612" s="41"/>
      <c r="AR612" s="188" t="s">
        <v>171</v>
      </c>
      <c r="AT612" s="188" t="s">
        <v>539</v>
      </c>
      <c r="AU612" s="188" t="s">
        <v>87</v>
      </c>
      <c r="AY612" s="22" t="s">
        <v>328</v>
      </c>
      <c r="BE612" s="189">
        <f>IF(N612="základní",J612,0)</f>
        <v>0</v>
      </c>
      <c r="BF612" s="189">
        <f>IF(N612="snížená",J612,0)</f>
        <v>0</v>
      </c>
      <c r="BG612" s="189">
        <f>IF(N612="zákl. přenesená",J612,0)</f>
        <v>0</v>
      </c>
      <c r="BH612" s="189">
        <f>IF(N612="sníž. přenesená",J612,0)</f>
        <v>0</v>
      </c>
      <c r="BI612" s="189">
        <f>IF(N612="nulová",J612,0)</f>
        <v>0</v>
      </c>
      <c r="BJ612" s="22" t="s">
        <v>76</v>
      </c>
      <c r="BK612" s="189">
        <f>ROUND(I612*H612,2)</f>
        <v>0</v>
      </c>
      <c r="BL612" s="22" t="s">
        <v>113</v>
      </c>
      <c r="BM612" s="188" t="s">
        <v>3158</v>
      </c>
    </row>
    <row r="613" s="13" customFormat="1">
      <c r="A613" s="13"/>
      <c r="B613" s="201"/>
      <c r="C613" s="13"/>
      <c r="D613" s="195" t="s">
        <v>442</v>
      </c>
      <c r="E613" s="13"/>
      <c r="F613" s="203" t="s">
        <v>3159</v>
      </c>
      <c r="G613" s="13"/>
      <c r="H613" s="204">
        <v>406.11599999999999</v>
      </c>
      <c r="I613" s="205"/>
      <c r="J613" s="13"/>
      <c r="K613" s="13"/>
      <c r="L613" s="201"/>
      <c r="M613" s="206"/>
      <c r="N613" s="207"/>
      <c r="O613" s="207"/>
      <c r="P613" s="207"/>
      <c r="Q613" s="207"/>
      <c r="R613" s="207"/>
      <c r="S613" s="207"/>
      <c r="T613" s="208"/>
      <c r="U613" s="13"/>
      <c r="V613" s="13"/>
      <c r="W613" s="13"/>
      <c r="X613" s="13"/>
      <c r="Y613" s="13"/>
      <c r="Z613" s="13"/>
      <c r="AA613" s="13"/>
      <c r="AB613" s="13"/>
      <c r="AC613" s="13"/>
      <c r="AD613" s="13"/>
      <c r="AE613" s="13"/>
      <c r="AT613" s="202" t="s">
        <v>442</v>
      </c>
      <c r="AU613" s="202" t="s">
        <v>87</v>
      </c>
      <c r="AV613" s="13" t="s">
        <v>79</v>
      </c>
      <c r="AW613" s="13" t="s">
        <v>4</v>
      </c>
      <c r="AX613" s="13" t="s">
        <v>76</v>
      </c>
      <c r="AY613" s="202" t="s">
        <v>328</v>
      </c>
    </row>
    <row r="614" s="2" customFormat="1" ht="44.25" customHeight="1">
      <c r="A614" s="41"/>
      <c r="B614" s="176"/>
      <c r="C614" s="177" t="s">
        <v>1698</v>
      </c>
      <c r="D614" s="177" t="s">
        <v>331</v>
      </c>
      <c r="E614" s="178" t="s">
        <v>3160</v>
      </c>
      <c r="F614" s="179" t="s">
        <v>3161</v>
      </c>
      <c r="G614" s="180" t="s">
        <v>476</v>
      </c>
      <c r="H614" s="181">
        <v>254.078</v>
      </c>
      <c r="I614" s="182"/>
      <c r="J614" s="183">
        <f>ROUND(I614*H614,2)</f>
        <v>0</v>
      </c>
      <c r="K614" s="179" t="s">
        <v>335</v>
      </c>
      <c r="L614" s="42"/>
      <c r="M614" s="184" t="s">
        <v>3</v>
      </c>
      <c r="N614" s="185" t="s">
        <v>40</v>
      </c>
      <c r="O614" s="75"/>
      <c r="P614" s="186">
        <f>O614*H614</f>
        <v>0</v>
      </c>
      <c r="Q614" s="186">
        <v>0</v>
      </c>
      <c r="R614" s="186">
        <f>Q614*H614</f>
        <v>0</v>
      </c>
      <c r="S614" s="186">
        <v>0</v>
      </c>
      <c r="T614" s="187">
        <f>S614*H614</f>
        <v>0</v>
      </c>
      <c r="U614" s="41"/>
      <c r="V614" s="41"/>
      <c r="W614" s="41"/>
      <c r="X614" s="41"/>
      <c r="Y614" s="41"/>
      <c r="Z614" s="41"/>
      <c r="AA614" s="41"/>
      <c r="AB614" s="41"/>
      <c r="AC614" s="41"/>
      <c r="AD614" s="41"/>
      <c r="AE614" s="41"/>
      <c r="AR614" s="188" t="s">
        <v>113</v>
      </c>
      <c r="AT614" s="188" t="s">
        <v>331</v>
      </c>
      <c r="AU614" s="188" t="s">
        <v>87</v>
      </c>
      <c r="AY614" s="22" t="s">
        <v>328</v>
      </c>
      <c r="BE614" s="189">
        <f>IF(N614="základní",J614,0)</f>
        <v>0</v>
      </c>
      <c r="BF614" s="189">
        <f>IF(N614="snížená",J614,0)</f>
        <v>0</v>
      </c>
      <c r="BG614" s="189">
        <f>IF(N614="zákl. přenesená",J614,0)</f>
        <v>0</v>
      </c>
      <c r="BH614" s="189">
        <f>IF(N614="sníž. přenesená",J614,0)</f>
        <v>0</v>
      </c>
      <c r="BI614" s="189">
        <f>IF(N614="nulová",J614,0)</f>
        <v>0</v>
      </c>
      <c r="BJ614" s="22" t="s">
        <v>76</v>
      </c>
      <c r="BK614" s="189">
        <f>ROUND(I614*H614,2)</f>
        <v>0</v>
      </c>
      <c r="BL614" s="22" t="s">
        <v>113</v>
      </c>
      <c r="BM614" s="188" t="s">
        <v>3162</v>
      </c>
    </row>
    <row r="615" s="2" customFormat="1">
      <c r="A615" s="41"/>
      <c r="B615" s="42"/>
      <c r="C615" s="41"/>
      <c r="D615" s="190" t="s">
        <v>338</v>
      </c>
      <c r="E615" s="41"/>
      <c r="F615" s="191" t="s">
        <v>3163</v>
      </c>
      <c r="G615" s="41"/>
      <c r="H615" s="41"/>
      <c r="I615" s="192"/>
      <c r="J615" s="41"/>
      <c r="K615" s="41"/>
      <c r="L615" s="42"/>
      <c r="M615" s="193"/>
      <c r="N615" s="194"/>
      <c r="O615" s="75"/>
      <c r="P615" s="75"/>
      <c r="Q615" s="75"/>
      <c r="R615" s="75"/>
      <c r="S615" s="75"/>
      <c r="T615" s="76"/>
      <c r="U615" s="41"/>
      <c r="V615" s="41"/>
      <c r="W615" s="41"/>
      <c r="X615" s="41"/>
      <c r="Y615" s="41"/>
      <c r="Z615" s="41"/>
      <c r="AA615" s="41"/>
      <c r="AB615" s="41"/>
      <c r="AC615" s="41"/>
      <c r="AD615" s="41"/>
      <c r="AE615" s="41"/>
      <c r="AT615" s="22" t="s">
        <v>338</v>
      </c>
      <c r="AU615" s="22" t="s">
        <v>87</v>
      </c>
    </row>
    <row r="616" s="2" customFormat="1" ht="24.15" customHeight="1">
      <c r="A616" s="41"/>
      <c r="B616" s="176"/>
      <c r="C616" s="224" t="s">
        <v>1338</v>
      </c>
      <c r="D616" s="224" t="s">
        <v>539</v>
      </c>
      <c r="E616" s="225" t="s">
        <v>3164</v>
      </c>
      <c r="F616" s="226" t="s">
        <v>3165</v>
      </c>
      <c r="G616" s="227" t="s">
        <v>476</v>
      </c>
      <c r="H616" s="228">
        <v>279.48599999999999</v>
      </c>
      <c r="I616" s="229"/>
      <c r="J616" s="230">
        <f>ROUND(I616*H616,2)</f>
        <v>0</v>
      </c>
      <c r="K616" s="226" t="s">
        <v>335</v>
      </c>
      <c r="L616" s="231"/>
      <c r="M616" s="232" t="s">
        <v>3</v>
      </c>
      <c r="N616" s="233" t="s">
        <v>40</v>
      </c>
      <c r="O616" s="75"/>
      <c r="P616" s="186">
        <f>O616*H616</f>
        <v>0</v>
      </c>
      <c r="Q616" s="186">
        <v>0.00010000000000000001</v>
      </c>
      <c r="R616" s="186">
        <f>Q616*H616</f>
        <v>0.027948600000000001</v>
      </c>
      <c r="S616" s="186">
        <v>0</v>
      </c>
      <c r="T616" s="187">
        <f>S616*H616</f>
        <v>0</v>
      </c>
      <c r="U616" s="41"/>
      <c r="V616" s="41"/>
      <c r="W616" s="41"/>
      <c r="X616" s="41"/>
      <c r="Y616" s="41"/>
      <c r="Z616" s="41"/>
      <c r="AA616" s="41"/>
      <c r="AB616" s="41"/>
      <c r="AC616" s="41"/>
      <c r="AD616" s="41"/>
      <c r="AE616" s="41"/>
      <c r="AR616" s="188" t="s">
        <v>171</v>
      </c>
      <c r="AT616" s="188" t="s">
        <v>539</v>
      </c>
      <c r="AU616" s="188" t="s">
        <v>87</v>
      </c>
      <c r="AY616" s="22" t="s">
        <v>328</v>
      </c>
      <c r="BE616" s="189">
        <f>IF(N616="základní",J616,0)</f>
        <v>0</v>
      </c>
      <c r="BF616" s="189">
        <f>IF(N616="snížená",J616,0)</f>
        <v>0</v>
      </c>
      <c r="BG616" s="189">
        <f>IF(N616="zákl. přenesená",J616,0)</f>
        <v>0</v>
      </c>
      <c r="BH616" s="189">
        <f>IF(N616="sníž. přenesená",J616,0)</f>
        <v>0</v>
      </c>
      <c r="BI616" s="189">
        <f>IF(N616="nulová",J616,0)</f>
        <v>0</v>
      </c>
      <c r="BJ616" s="22" t="s">
        <v>76</v>
      </c>
      <c r="BK616" s="189">
        <f>ROUND(I616*H616,2)</f>
        <v>0</v>
      </c>
      <c r="BL616" s="22" t="s">
        <v>113</v>
      </c>
      <c r="BM616" s="188" t="s">
        <v>3166</v>
      </c>
    </row>
    <row r="617" s="13" customFormat="1">
      <c r="A617" s="13"/>
      <c r="B617" s="201"/>
      <c r="C617" s="13"/>
      <c r="D617" s="195" t="s">
        <v>442</v>
      </c>
      <c r="E617" s="202" t="s">
        <v>3</v>
      </c>
      <c r="F617" s="203" t="s">
        <v>3153</v>
      </c>
      <c r="G617" s="13"/>
      <c r="H617" s="204">
        <v>123.868</v>
      </c>
      <c r="I617" s="205"/>
      <c r="J617" s="13"/>
      <c r="K617" s="13"/>
      <c r="L617" s="201"/>
      <c r="M617" s="206"/>
      <c r="N617" s="207"/>
      <c r="O617" s="207"/>
      <c r="P617" s="207"/>
      <c r="Q617" s="207"/>
      <c r="R617" s="207"/>
      <c r="S617" s="207"/>
      <c r="T617" s="208"/>
      <c r="U617" s="13"/>
      <c r="V617" s="13"/>
      <c r="W617" s="13"/>
      <c r="X617" s="13"/>
      <c r="Y617" s="13"/>
      <c r="Z617" s="13"/>
      <c r="AA617" s="13"/>
      <c r="AB617" s="13"/>
      <c r="AC617" s="13"/>
      <c r="AD617" s="13"/>
      <c r="AE617" s="13"/>
      <c r="AT617" s="202" t="s">
        <v>442</v>
      </c>
      <c r="AU617" s="202" t="s">
        <v>87</v>
      </c>
      <c r="AV617" s="13" t="s">
        <v>79</v>
      </c>
      <c r="AW617" s="13" t="s">
        <v>31</v>
      </c>
      <c r="AX617" s="13" t="s">
        <v>69</v>
      </c>
      <c r="AY617" s="202" t="s">
        <v>328</v>
      </c>
    </row>
    <row r="618" s="13" customFormat="1">
      <c r="A618" s="13"/>
      <c r="B618" s="201"/>
      <c r="C618" s="13"/>
      <c r="D618" s="195" t="s">
        <v>442</v>
      </c>
      <c r="E618" s="202" t="s">
        <v>3</v>
      </c>
      <c r="F618" s="203" t="s">
        <v>3154</v>
      </c>
      <c r="G618" s="13"/>
      <c r="H618" s="204">
        <v>41.729999999999997</v>
      </c>
      <c r="I618" s="205"/>
      <c r="J618" s="13"/>
      <c r="K618" s="13"/>
      <c r="L618" s="201"/>
      <c r="M618" s="206"/>
      <c r="N618" s="207"/>
      <c r="O618" s="207"/>
      <c r="P618" s="207"/>
      <c r="Q618" s="207"/>
      <c r="R618" s="207"/>
      <c r="S618" s="207"/>
      <c r="T618" s="208"/>
      <c r="U618" s="13"/>
      <c r="V618" s="13"/>
      <c r="W618" s="13"/>
      <c r="X618" s="13"/>
      <c r="Y618" s="13"/>
      <c r="Z618" s="13"/>
      <c r="AA618" s="13"/>
      <c r="AB618" s="13"/>
      <c r="AC618" s="13"/>
      <c r="AD618" s="13"/>
      <c r="AE618" s="13"/>
      <c r="AT618" s="202" t="s">
        <v>442</v>
      </c>
      <c r="AU618" s="202" t="s">
        <v>87</v>
      </c>
      <c r="AV618" s="13" t="s">
        <v>79</v>
      </c>
      <c r="AW618" s="13" t="s">
        <v>31</v>
      </c>
      <c r="AX618" s="13" t="s">
        <v>69</v>
      </c>
      <c r="AY618" s="202" t="s">
        <v>328</v>
      </c>
    </row>
    <row r="619" s="13" customFormat="1">
      <c r="A619" s="13"/>
      <c r="B619" s="201"/>
      <c r="C619" s="13"/>
      <c r="D619" s="195" t="s">
        <v>442</v>
      </c>
      <c r="E619" s="202" t="s">
        <v>3</v>
      </c>
      <c r="F619" s="203" t="s">
        <v>3167</v>
      </c>
      <c r="G619" s="13"/>
      <c r="H619" s="204">
        <v>42</v>
      </c>
      <c r="I619" s="205"/>
      <c r="J619" s="13"/>
      <c r="K619" s="13"/>
      <c r="L619" s="201"/>
      <c r="M619" s="206"/>
      <c r="N619" s="207"/>
      <c r="O619" s="207"/>
      <c r="P619" s="207"/>
      <c r="Q619" s="207"/>
      <c r="R619" s="207"/>
      <c r="S619" s="207"/>
      <c r="T619" s="208"/>
      <c r="U619" s="13"/>
      <c r="V619" s="13"/>
      <c r="W619" s="13"/>
      <c r="X619" s="13"/>
      <c r="Y619" s="13"/>
      <c r="Z619" s="13"/>
      <c r="AA619" s="13"/>
      <c r="AB619" s="13"/>
      <c r="AC619" s="13"/>
      <c r="AD619" s="13"/>
      <c r="AE619" s="13"/>
      <c r="AT619" s="202" t="s">
        <v>442</v>
      </c>
      <c r="AU619" s="202" t="s">
        <v>87</v>
      </c>
      <c r="AV619" s="13" t="s">
        <v>79</v>
      </c>
      <c r="AW619" s="13" t="s">
        <v>31</v>
      </c>
      <c r="AX619" s="13" t="s">
        <v>69</v>
      </c>
      <c r="AY619" s="202" t="s">
        <v>328</v>
      </c>
    </row>
    <row r="620" s="13" customFormat="1">
      <c r="A620" s="13"/>
      <c r="B620" s="201"/>
      <c r="C620" s="13"/>
      <c r="D620" s="195" t="s">
        <v>442</v>
      </c>
      <c r="E620" s="202" t="s">
        <v>3</v>
      </c>
      <c r="F620" s="203" t="s">
        <v>3168</v>
      </c>
      <c r="G620" s="13"/>
      <c r="H620" s="204">
        <v>22.800000000000001</v>
      </c>
      <c r="I620" s="205"/>
      <c r="J620" s="13"/>
      <c r="K620" s="13"/>
      <c r="L620" s="201"/>
      <c r="M620" s="206"/>
      <c r="N620" s="207"/>
      <c r="O620" s="207"/>
      <c r="P620" s="207"/>
      <c r="Q620" s="207"/>
      <c r="R620" s="207"/>
      <c r="S620" s="207"/>
      <c r="T620" s="208"/>
      <c r="U620" s="13"/>
      <c r="V620" s="13"/>
      <c r="W620" s="13"/>
      <c r="X620" s="13"/>
      <c r="Y620" s="13"/>
      <c r="Z620" s="13"/>
      <c r="AA620" s="13"/>
      <c r="AB620" s="13"/>
      <c r="AC620" s="13"/>
      <c r="AD620" s="13"/>
      <c r="AE620" s="13"/>
      <c r="AT620" s="202" t="s">
        <v>442</v>
      </c>
      <c r="AU620" s="202" t="s">
        <v>87</v>
      </c>
      <c r="AV620" s="13" t="s">
        <v>79</v>
      </c>
      <c r="AW620" s="13" t="s">
        <v>31</v>
      </c>
      <c r="AX620" s="13" t="s">
        <v>69</v>
      </c>
      <c r="AY620" s="202" t="s">
        <v>328</v>
      </c>
    </row>
    <row r="621" s="13" customFormat="1">
      <c r="A621" s="13"/>
      <c r="B621" s="201"/>
      <c r="C621" s="13"/>
      <c r="D621" s="195" t="s">
        <v>442</v>
      </c>
      <c r="E621" s="202" t="s">
        <v>3</v>
      </c>
      <c r="F621" s="203" t="s">
        <v>3169</v>
      </c>
      <c r="G621" s="13"/>
      <c r="H621" s="204">
        <v>7</v>
      </c>
      <c r="I621" s="205"/>
      <c r="J621" s="13"/>
      <c r="K621" s="13"/>
      <c r="L621" s="201"/>
      <c r="M621" s="206"/>
      <c r="N621" s="207"/>
      <c r="O621" s="207"/>
      <c r="P621" s="207"/>
      <c r="Q621" s="207"/>
      <c r="R621" s="207"/>
      <c r="S621" s="207"/>
      <c r="T621" s="208"/>
      <c r="U621" s="13"/>
      <c r="V621" s="13"/>
      <c r="W621" s="13"/>
      <c r="X621" s="13"/>
      <c r="Y621" s="13"/>
      <c r="Z621" s="13"/>
      <c r="AA621" s="13"/>
      <c r="AB621" s="13"/>
      <c r="AC621" s="13"/>
      <c r="AD621" s="13"/>
      <c r="AE621" s="13"/>
      <c r="AT621" s="202" t="s">
        <v>442</v>
      </c>
      <c r="AU621" s="202" t="s">
        <v>87</v>
      </c>
      <c r="AV621" s="13" t="s">
        <v>79</v>
      </c>
      <c r="AW621" s="13" t="s">
        <v>31</v>
      </c>
      <c r="AX621" s="13" t="s">
        <v>69</v>
      </c>
      <c r="AY621" s="202" t="s">
        <v>328</v>
      </c>
    </row>
    <row r="622" s="13" customFormat="1">
      <c r="A622" s="13"/>
      <c r="B622" s="201"/>
      <c r="C622" s="13"/>
      <c r="D622" s="195" t="s">
        <v>442</v>
      </c>
      <c r="E622" s="202" t="s">
        <v>3</v>
      </c>
      <c r="F622" s="203" t="s">
        <v>3170</v>
      </c>
      <c r="G622" s="13"/>
      <c r="H622" s="204">
        <v>16.68</v>
      </c>
      <c r="I622" s="205"/>
      <c r="J622" s="13"/>
      <c r="K622" s="13"/>
      <c r="L622" s="201"/>
      <c r="M622" s="206"/>
      <c r="N622" s="207"/>
      <c r="O622" s="207"/>
      <c r="P622" s="207"/>
      <c r="Q622" s="207"/>
      <c r="R622" s="207"/>
      <c r="S622" s="207"/>
      <c r="T622" s="208"/>
      <c r="U622" s="13"/>
      <c r="V622" s="13"/>
      <c r="W622" s="13"/>
      <c r="X622" s="13"/>
      <c r="Y622" s="13"/>
      <c r="Z622" s="13"/>
      <c r="AA622" s="13"/>
      <c r="AB622" s="13"/>
      <c r="AC622" s="13"/>
      <c r="AD622" s="13"/>
      <c r="AE622" s="13"/>
      <c r="AT622" s="202" t="s">
        <v>442</v>
      </c>
      <c r="AU622" s="202" t="s">
        <v>87</v>
      </c>
      <c r="AV622" s="13" t="s">
        <v>79</v>
      </c>
      <c r="AW622" s="13" t="s">
        <v>31</v>
      </c>
      <c r="AX622" s="13" t="s">
        <v>69</v>
      </c>
      <c r="AY622" s="202" t="s">
        <v>328</v>
      </c>
    </row>
    <row r="623" s="14" customFormat="1">
      <c r="A623" s="14"/>
      <c r="B623" s="209"/>
      <c r="C623" s="14"/>
      <c r="D623" s="195" t="s">
        <v>442</v>
      </c>
      <c r="E623" s="210" t="s">
        <v>3</v>
      </c>
      <c r="F623" s="211" t="s">
        <v>452</v>
      </c>
      <c r="G623" s="14"/>
      <c r="H623" s="212">
        <v>254.078</v>
      </c>
      <c r="I623" s="213"/>
      <c r="J623" s="14"/>
      <c r="K623" s="14"/>
      <c r="L623" s="209"/>
      <c r="M623" s="214"/>
      <c r="N623" s="215"/>
      <c r="O623" s="215"/>
      <c r="P623" s="215"/>
      <c r="Q623" s="215"/>
      <c r="R623" s="215"/>
      <c r="S623" s="215"/>
      <c r="T623" s="216"/>
      <c r="U623" s="14"/>
      <c r="V623" s="14"/>
      <c r="W623" s="14"/>
      <c r="X623" s="14"/>
      <c r="Y623" s="14"/>
      <c r="Z623" s="14"/>
      <c r="AA623" s="14"/>
      <c r="AB623" s="14"/>
      <c r="AC623" s="14"/>
      <c r="AD623" s="14"/>
      <c r="AE623" s="14"/>
      <c r="AT623" s="210" t="s">
        <v>442</v>
      </c>
      <c r="AU623" s="210" t="s">
        <v>87</v>
      </c>
      <c r="AV623" s="14" t="s">
        <v>113</v>
      </c>
      <c r="AW623" s="14" t="s">
        <v>31</v>
      </c>
      <c r="AX623" s="14" t="s">
        <v>76</v>
      </c>
      <c r="AY623" s="210" t="s">
        <v>328</v>
      </c>
    </row>
    <row r="624" s="13" customFormat="1">
      <c r="A624" s="13"/>
      <c r="B624" s="201"/>
      <c r="C624" s="13"/>
      <c r="D624" s="195" t="s">
        <v>442</v>
      </c>
      <c r="E624" s="13"/>
      <c r="F624" s="203" t="s">
        <v>3171</v>
      </c>
      <c r="G624" s="13"/>
      <c r="H624" s="204">
        <v>279.48599999999999</v>
      </c>
      <c r="I624" s="205"/>
      <c r="J624" s="13"/>
      <c r="K624" s="13"/>
      <c r="L624" s="201"/>
      <c r="M624" s="206"/>
      <c r="N624" s="207"/>
      <c r="O624" s="207"/>
      <c r="P624" s="207"/>
      <c r="Q624" s="207"/>
      <c r="R624" s="207"/>
      <c r="S624" s="207"/>
      <c r="T624" s="208"/>
      <c r="U624" s="13"/>
      <c r="V624" s="13"/>
      <c r="W624" s="13"/>
      <c r="X624" s="13"/>
      <c r="Y624" s="13"/>
      <c r="Z624" s="13"/>
      <c r="AA624" s="13"/>
      <c r="AB624" s="13"/>
      <c r="AC624" s="13"/>
      <c r="AD624" s="13"/>
      <c r="AE624" s="13"/>
      <c r="AT624" s="202" t="s">
        <v>442</v>
      </c>
      <c r="AU624" s="202" t="s">
        <v>87</v>
      </c>
      <c r="AV624" s="13" t="s">
        <v>79</v>
      </c>
      <c r="AW624" s="13" t="s">
        <v>4</v>
      </c>
      <c r="AX624" s="13" t="s">
        <v>76</v>
      </c>
      <c r="AY624" s="202" t="s">
        <v>328</v>
      </c>
    </row>
    <row r="625" s="2" customFormat="1" ht="37.8" customHeight="1">
      <c r="A625" s="41"/>
      <c r="B625" s="176"/>
      <c r="C625" s="177" t="s">
        <v>1707</v>
      </c>
      <c r="D625" s="177" t="s">
        <v>331</v>
      </c>
      <c r="E625" s="178" t="s">
        <v>3172</v>
      </c>
      <c r="F625" s="179" t="s">
        <v>3173</v>
      </c>
      <c r="G625" s="180" t="s">
        <v>439</v>
      </c>
      <c r="H625" s="181">
        <v>86.400000000000006</v>
      </c>
      <c r="I625" s="182"/>
      <c r="J625" s="183">
        <f>ROUND(I625*H625,2)</f>
        <v>0</v>
      </c>
      <c r="K625" s="179" t="s">
        <v>335</v>
      </c>
      <c r="L625" s="42"/>
      <c r="M625" s="184" t="s">
        <v>3</v>
      </c>
      <c r="N625" s="185" t="s">
        <v>40</v>
      </c>
      <c r="O625" s="75"/>
      <c r="P625" s="186">
        <f>O625*H625</f>
        <v>0</v>
      </c>
      <c r="Q625" s="186">
        <v>0.0043839999999999999</v>
      </c>
      <c r="R625" s="186">
        <f>Q625*H625</f>
        <v>0.37877759999999999</v>
      </c>
      <c r="S625" s="186">
        <v>0</v>
      </c>
      <c r="T625" s="187">
        <f>S625*H625</f>
        <v>0</v>
      </c>
      <c r="U625" s="41"/>
      <c r="V625" s="41"/>
      <c r="W625" s="41"/>
      <c r="X625" s="41"/>
      <c r="Y625" s="41"/>
      <c r="Z625" s="41"/>
      <c r="AA625" s="41"/>
      <c r="AB625" s="41"/>
      <c r="AC625" s="41"/>
      <c r="AD625" s="41"/>
      <c r="AE625" s="41"/>
      <c r="AR625" s="188" t="s">
        <v>113</v>
      </c>
      <c r="AT625" s="188" t="s">
        <v>331</v>
      </c>
      <c r="AU625" s="188" t="s">
        <v>87</v>
      </c>
      <c r="AY625" s="22" t="s">
        <v>328</v>
      </c>
      <c r="BE625" s="189">
        <f>IF(N625="základní",J625,0)</f>
        <v>0</v>
      </c>
      <c r="BF625" s="189">
        <f>IF(N625="snížená",J625,0)</f>
        <v>0</v>
      </c>
      <c r="BG625" s="189">
        <f>IF(N625="zákl. přenesená",J625,0)</f>
        <v>0</v>
      </c>
      <c r="BH625" s="189">
        <f>IF(N625="sníž. přenesená",J625,0)</f>
        <v>0</v>
      </c>
      <c r="BI625" s="189">
        <f>IF(N625="nulová",J625,0)</f>
        <v>0</v>
      </c>
      <c r="BJ625" s="22" t="s">
        <v>76</v>
      </c>
      <c r="BK625" s="189">
        <f>ROUND(I625*H625,2)</f>
        <v>0</v>
      </c>
      <c r="BL625" s="22" t="s">
        <v>113</v>
      </c>
      <c r="BM625" s="188" t="s">
        <v>3174</v>
      </c>
    </row>
    <row r="626" s="2" customFormat="1">
      <c r="A626" s="41"/>
      <c r="B626" s="42"/>
      <c r="C626" s="41"/>
      <c r="D626" s="190" t="s">
        <v>338</v>
      </c>
      <c r="E626" s="41"/>
      <c r="F626" s="191" t="s">
        <v>3175</v>
      </c>
      <c r="G626" s="41"/>
      <c r="H626" s="41"/>
      <c r="I626" s="192"/>
      <c r="J626" s="41"/>
      <c r="K626" s="41"/>
      <c r="L626" s="42"/>
      <c r="M626" s="193"/>
      <c r="N626" s="194"/>
      <c r="O626" s="75"/>
      <c r="P626" s="75"/>
      <c r="Q626" s="75"/>
      <c r="R626" s="75"/>
      <c r="S626" s="75"/>
      <c r="T626" s="76"/>
      <c r="U626" s="41"/>
      <c r="V626" s="41"/>
      <c r="W626" s="41"/>
      <c r="X626" s="41"/>
      <c r="Y626" s="41"/>
      <c r="Z626" s="41"/>
      <c r="AA626" s="41"/>
      <c r="AB626" s="41"/>
      <c r="AC626" s="41"/>
      <c r="AD626" s="41"/>
      <c r="AE626" s="41"/>
      <c r="AT626" s="22" t="s">
        <v>338</v>
      </c>
      <c r="AU626" s="22" t="s">
        <v>87</v>
      </c>
    </row>
    <row r="627" s="15" customFormat="1">
      <c r="A627" s="15"/>
      <c r="B627" s="217"/>
      <c r="C627" s="15"/>
      <c r="D627" s="195" t="s">
        <v>442</v>
      </c>
      <c r="E627" s="218" t="s">
        <v>3</v>
      </c>
      <c r="F627" s="219" t="s">
        <v>3176</v>
      </c>
      <c r="G627" s="15"/>
      <c r="H627" s="218" t="s">
        <v>3</v>
      </c>
      <c r="I627" s="220"/>
      <c r="J627" s="15"/>
      <c r="K627" s="15"/>
      <c r="L627" s="217"/>
      <c r="M627" s="221"/>
      <c r="N627" s="222"/>
      <c r="O627" s="222"/>
      <c r="P627" s="222"/>
      <c r="Q627" s="222"/>
      <c r="R627" s="222"/>
      <c r="S627" s="222"/>
      <c r="T627" s="223"/>
      <c r="U627" s="15"/>
      <c r="V627" s="15"/>
      <c r="W627" s="15"/>
      <c r="X627" s="15"/>
      <c r="Y627" s="15"/>
      <c r="Z627" s="15"/>
      <c r="AA627" s="15"/>
      <c r="AB627" s="15"/>
      <c r="AC627" s="15"/>
      <c r="AD627" s="15"/>
      <c r="AE627" s="15"/>
      <c r="AT627" s="218" t="s">
        <v>442</v>
      </c>
      <c r="AU627" s="218" t="s">
        <v>87</v>
      </c>
      <c r="AV627" s="15" t="s">
        <v>76</v>
      </c>
      <c r="AW627" s="15" t="s">
        <v>31</v>
      </c>
      <c r="AX627" s="15" t="s">
        <v>69</v>
      </c>
      <c r="AY627" s="218" t="s">
        <v>328</v>
      </c>
    </row>
    <row r="628" s="13" customFormat="1">
      <c r="A628" s="13"/>
      <c r="B628" s="201"/>
      <c r="C628" s="13"/>
      <c r="D628" s="195" t="s">
        <v>442</v>
      </c>
      <c r="E628" s="202" t="s">
        <v>3</v>
      </c>
      <c r="F628" s="203" t="s">
        <v>3177</v>
      </c>
      <c r="G628" s="13"/>
      <c r="H628" s="204">
        <v>41.399999999999999</v>
      </c>
      <c r="I628" s="205"/>
      <c r="J628" s="13"/>
      <c r="K628" s="13"/>
      <c r="L628" s="201"/>
      <c r="M628" s="206"/>
      <c r="N628" s="207"/>
      <c r="O628" s="207"/>
      <c r="P628" s="207"/>
      <c r="Q628" s="207"/>
      <c r="R628" s="207"/>
      <c r="S628" s="207"/>
      <c r="T628" s="208"/>
      <c r="U628" s="13"/>
      <c r="V628" s="13"/>
      <c r="W628" s="13"/>
      <c r="X628" s="13"/>
      <c r="Y628" s="13"/>
      <c r="Z628" s="13"/>
      <c r="AA628" s="13"/>
      <c r="AB628" s="13"/>
      <c r="AC628" s="13"/>
      <c r="AD628" s="13"/>
      <c r="AE628" s="13"/>
      <c r="AT628" s="202" t="s">
        <v>442</v>
      </c>
      <c r="AU628" s="202" t="s">
        <v>87</v>
      </c>
      <c r="AV628" s="13" t="s">
        <v>79</v>
      </c>
      <c r="AW628" s="13" t="s">
        <v>31</v>
      </c>
      <c r="AX628" s="13" t="s">
        <v>69</v>
      </c>
      <c r="AY628" s="202" t="s">
        <v>328</v>
      </c>
    </row>
    <row r="629" s="13" customFormat="1">
      <c r="A629" s="13"/>
      <c r="B629" s="201"/>
      <c r="C629" s="13"/>
      <c r="D629" s="195" t="s">
        <v>442</v>
      </c>
      <c r="E629" s="202" t="s">
        <v>3</v>
      </c>
      <c r="F629" s="203" t="s">
        <v>3178</v>
      </c>
      <c r="G629" s="13"/>
      <c r="H629" s="204">
        <v>45</v>
      </c>
      <c r="I629" s="205"/>
      <c r="J629" s="13"/>
      <c r="K629" s="13"/>
      <c r="L629" s="201"/>
      <c r="M629" s="206"/>
      <c r="N629" s="207"/>
      <c r="O629" s="207"/>
      <c r="P629" s="207"/>
      <c r="Q629" s="207"/>
      <c r="R629" s="207"/>
      <c r="S629" s="207"/>
      <c r="T629" s="208"/>
      <c r="U629" s="13"/>
      <c r="V629" s="13"/>
      <c r="W629" s="13"/>
      <c r="X629" s="13"/>
      <c r="Y629" s="13"/>
      <c r="Z629" s="13"/>
      <c r="AA629" s="13"/>
      <c r="AB629" s="13"/>
      <c r="AC629" s="13"/>
      <c r="AD629" s="13"/>
      <c r="AE629" s="13"/>
      <c r="AT629" s="202" t="s">
        <v>442</v>
      </c>
      <c r="AU629" s="202" t="s">
        <v>87</v>
      </c>
      <c r="AV629" s="13" t="s">
        <v>79</v>
      </c>
      <c r="AW629" s="13" t="s">
        <v>31</v>
      </c>
      <c r="AX629" s="13" t="s">
        <v>69</v>
      </c>
      <c r="AY629" s="202" t="s">
        <v>328</v>
      </c>
    </row>
    <row r="630" s="14" customFormat="1">
      <c r="A630" s="14"/>
      <c r="B630" s="209"/>
      <c r="C630" s="14"/>
      <c r="D630" s="195" t="s">
        <v>442</v>
      </c>
      <c r="E630" s="210" t="s">
        <v>3</v>
      </c>
      <c r="F630" s="211" t="s">
        <v>452</v>
      </c>
      <c r="G630" s="14"/>
      <c r="H630" s="212">
        <v>86.400000000000006</v>
      </c>
      <c r="I630" s="213"/>
      <c r="J630" s="14"/>
      <c r="K630" s="14"/>
      <c r="L630" s="209"/>
      <c r="M630" s="214"/>
      <c r="N630" s="215"/>
      <c r="O630" s="215"/>
      <c r="P630" s="215"/>
      <c r="Q630" s="215"/>
      <c r="R630" s="215"/>
      <c r="S630" s="215"/>
      <c r="T630" s="216"/>
      <c r="U630" s="14"/>
      <c r="V630" s="14"/>
      <c r="W630" s="14"/>
      <c r="X630" s="14"/>
      <c r="Y630" s="14"/>
      <c r="Z630" s="14"/>
      <c r="AA630" s="14"/>
      <c r="AB630" s="14"/>
      <c r="AC630" s="14"/>
      <c r="AD630" s="14"/>
      <c r="AE630" s="14"/>
      <c r="AT630" s="210" t="s">
        <v>442</v>
      </c>
      <c r="AU630" s="210" t="s">
        <v>87</v>
      </c>
      <c r="AV630" s="14" t="s">
        <v>113</v>
      </c>
      <c r="AW630" s="14" t="s">
        <v>31</v>
      </c>
      <c r="AX630" s="14" t="s">
        <v>76</v>
      </c>
      <c r="AY630" s="210" t="s">
        <v>328</v>
      </c>
    </row>
    <row r="631" s="2" customFormat="1" ht="33" customHeight="1">
      <c r="A631" s="41"/>
      <c r="B631" s="176"/>
      <c r="C631" s="177" t="s">
        <v>1341</v>
      </c>
      <c r="D631" s="177" t="s">
        <v>331</v>
      </c>
      <c r="E631" s="178" t="s">
        <v>3179</v>
      </c>
      <c r="F631" s="179" t="s">
        <v>3180</v>
      </c>
      <c r="G631" s="180" t="s">
        <v>439</v>
      </c>
      <c r="H631" s="181">
        <v>12.710000000000001</v>
      </c>
      <c r="I631" s="182"/>
      <c r="J631" s="183">
        <f>ROUND(I631*H631,2)</f>
        <v>0</v>
      </c>
      <c r="K631" s="179" t="s">
        <v>335</v>
      </c>
      <c r="L631" s="42"/>
      <c r="M631" s="184" t="s">
        <v>3</v>
      </c>
      <c r="N631" s="185" t="s">
        <v>40</v>
      </c>
      <c r="O631" s="75"/>
      <c r="P631" s="186">
        <f>O631*H631</f>
        <v>0</v>
      </c>
      <c r="Q631" s="186">
        <v>0.042000000000000003</v>
      </c>
      <c r="R631" s="186">
        <f>Q631*H631</f>
        <v>0.53382000000000007</v>
      </c>
      <c r="S631" s="186">
        <v>0</v>
      </c>
      <c r="T631" s="187">
        <f>S631*H631</f>
        <v>0</v>
      </c>
      <c r="U631" s="41"/>
      <c r="V631" s="41"/>
      <c r="W631" s="41"/>
      <c r="X631" s="41"/>
      <c r="Y631" s="41"/>
      <c r="Z631" s="41"/>
      <c r="AA631" s="41"/>
      <c r="AB631" s="41"/>
      <c r="AC631" s="41"/>
      <c r="AD631" s="41"/>
      <c r="AE631" s="41"/>
      <c r="AR631" s="188" t="s">
        <v>113</v>
      </c>
      <c r="AT631" s="188" t="s">
        <v>331</v>
      </c>
      <c r="AU631" s="188" t="s">
        <v>87</v>
      </c>
      <c r="AY631" s="22" t="s">
        <v>328</v>
      </c>
      <c r="BE631" s="189">
        <f>IF(N631="základní",J631,0)</f>
        <v>0</v>
      </c>
      <c r="BF631" s="189">
        <f>IF(N631="snížená",J631,0)</f>
        <v>0</v>
      </c>
      <c r="BG631" s="189">
        <f>IF(N631="zákl. přenesená",J631,0)</f>
        <v>0</v>
      </c>
      <c r="BH631" s="189">
        <f>IF(N631="sníž. přenesená",J631,0)</f>
        <v>0</v>
      </c>
      <c r="BI631" s="189">
        <f>IF(N631="nulová",J631,0)</f>
        <v>0</v>
      </c>
      <c r="BJ631" s="22" t="s">
        <v>76</v>
      </c>
      <c r="BK631" s="189">
        <f>ROUND(I631*H631,2)</f>
        <v>0</v>
      </c>
      <c r="BL631" s="22" t="s">
        <v>113</v>
      </c>
      <c r="BM631" s="188" t="s">
        <v>3181</v>
      </c>
    </row>
    <row r="632" s="2" customFormat="1">
      <c r="A632" s="41"/>
      <c r="B632" s="42"/>
      <c r="C632" s="41"/>
      <c r="D632" s="190" t="s">
        <v>338</v>
      </c>
      <c r="E632" s="41"/>
      <c r="F632" s="191" t="s">
        <v>3182</v>
      </c>
      <c r="G632" s="41"/>
      <c r="H632" s="41"/>
      <c r="I632" s="192"/>
      <c r="J632" s="41"/>
      <c r="K632" s="41"/>
      <c r="L632" s="42"/>
      <c r="M632" s="193"/>
      <c r="N632" s="194"/>
      <c r="O632" s="75"/>
      <c r="P632" s="75"/>
      <c r="Q632" s="75"/>
      <c r="R632" s="75"/>
      <c r="S632" s="75"/>
      <c r="T632" s="76"/>
      <c r="U632" s="41"/>
      <c r="V632" s="41"/>
      <c r="W632" s="41"/>
      <c r="X632" s="41"/>
      <c r="Y632" s="41"/>
      <c r="Z632" s="41"/>
      <c r="AA632" s="41"/>
      <c r="AB632" s="41"/>
      <c r="AC632" s="41"/>
      <c r="AD632" s="41"/>
      <c r="AE632" s="41"/>
      <c r="AT632" s="22" t="s">
        <v>338</v>
      </c>
      <c r="AU632" s="22" t="s">
        <v>87</v>
      </c>
    </row>
    <row r="633" s="13" customFormat="1">
      <c r="A633" s="13"/>
      <c r="B633" s="201"/>
      <c r="C633" s="13"/>
      <c r="D633" s="195" t="s">
        <v>442</v>
      </c>
      <c r="E633" s="202" t="s">
        <v>3</v>
      </c>
      <c r="F633" s="203" t="s">
        <v>3183</v>
      </c>
      <c r="G633" s="13"/>
      <c r="H633" s="204">
        <v>8.5600000000000005</v>
      </c>
      <c r="I633" s="205"/>
      <c r="J633" s="13"/>
      <c r="K633" s="13"/>
      <c r="L633" s="201"/>
      <c r="M633" s="206"/>
      <c r="N633" s="207"/>
      <c r="O633" s="207"/>
      <c r="P633" s="207"/>
      <c r="Q633" s="207"/>
      <c r="R633" s="207"/>
      <c r="S633" s="207"/>
      <c r="T633" s="208"/>
      <c r="U633" s="13"/>
      <c r="V633" s="13"/>
      <c r="W633" s="13"/>
      <c r="X633" s="13"/>
      <c r="Y633" s="13"/>
      <c r="Z633" s="13"/>
      <c r="AA633" s="13"/>
      <c r="AB633" s="13"/>
      <c r="AC633" s="13"/>
      <c r="AD633" s="13"/>
      <c r="AE633" s="13"/>
      <c r="AT633" s="202" t="s">
        <v>442</v>
      </c>
      <c r="AU633" s="202" t="s">
        <v>87</v>
      </c>
      <c r="AV633" s="13" t="s">
        <v>79</v>
      </c>
      <c r="AW633" s="13" t="s">
        <v>31</v>
      </c>
      <c r="AX633" s="13" t="s">
        <v>69</v>
      </c>
      <c r="AY633" s="202" t="s">
        <v>328</v>
      </c>
    </row>
    <row r="634" s="13" customFormat="1">
      <c r="A634" s="13"/>
      <c r="B634" s="201"/>
      <c r="C634" s="13"/>
      <c r="D634" s="195" t="s">
        <v>442</v>
      </c>
      <c r="E634" s="202" t="s">
        <v>3</v>
      </c>
      <c r="F634" s="203" t="s">
        <v>3184</v>
      </c>
      <c r="G634" s="13"/>
      <c r="H634" s="204">
        <v>4.1500000000000004</v>
      </c>
      <c r="I634" s="205"/>
      <c r="J634" s="13"/>
      <c r="K634" s="13"/>
      <c r="L634" s="201"/>
      <c r="M634" s="206"/>
      <c r="N634" s="207"/>
      <c r="O634" s="207"/>
      <c r="P634" s="207"/>
      <c r="Q634" s="207"/>
      <c r="R634" s="207"/>
      <c r="S634" s="207"/>
      <c r="T634" s="208"/>
      <c r="U634" s="13"/>
      <c r="V634" s="13"/>
      <c r="W634" s="13"/>
      <c r="X634" s="13"/>
      <c r="Y634" s="13"/>
      <c r="Z634" s="13"/>
      <c r="AA634" s="13"/>
      <c r="AB634" s="13"/>
      <c r="AC634" s="13"/>
      <c r="AD634" s="13"/>
      <c r="AE634" s="13"/>
      <c r="AT634" s="202" t="s">
        <v>442</v>
      </c>
      <c r="AU634" s="202" t="s">
        <v>87</v>
      </c>
      <c r="AV634" s="13" t="s">
        <v>79</v>
      </c>
      <c r="AW634" s="13" t="s">
        <v>31</v>
      </c>
      <c r="AX634" s="13" t="s">
        <v>69</v>
      </c>
      <c r="AY634" s="202" t="s">
        <v>328</v>
      </c>
    </row>
    <row r="635" s="14" customFormat="1">
      <c r="A635" s="14"/>
      <c r="B635" s="209"/>
      <c r="C635" s="14"/>
      <c r="D635" s="195" t="s">
        <v>442</v>
      </c>
      <c r="E635" s="210" t="s">
        <v>3</v>
      </c>
      <c r="F635" s="211" t="s">
        <v>452</v>
      </c>
      <c r="G635" s="14"/>
      <c r="H635" s="212">
        <v>12.710000000000001</v>
      </c>
      <c r="I635" s="213"/>
      <c r="J635" s="14"/>
      <c r="K635" s="14"/>
      <c r="L635" s="209"/>
      <c r="M635" s="214"/>
      <c r="N635" s="215"/>
      <c r="O635" s="215"/>
      <c r="P635" s="215"/>
      <c r="Q635" s="215"/>
      <c r="R635" s="215"/>
      <c r="S635" s="215"/>
      <c r="T635" s="216"/>
      <c r="U635" s="14"/>
      <c r="V635" s="14"/>
      <c r="W635" s="14"/>
      <c r="X635" s="14"/>
      <c r="Y635" s="14"/>
      <c r="Z635" s="14"/>
      <c r="AA635" s="14"/>
      <c r="AB635" s="14"/>
      <c r="AC635" s="14"/>
      <c r="AD635" s="14"/>
      <c r="AE635" s="14"/>
      <c r="AT635" s="210" t="s">
        <v>442</v>
      </c>
      <c r="AU635" s="210" t="s">
        <v>87</v>
      </c>
      <c r="AV635" s="14" t="s">
        <v>113</v>
      </c>
      <c r="AW635" s="14" t="s">
        <v>31</v>
      </c>
      <c r="AX635" s="14" t="s">
        <v>76</v>
      </c>
      <c r="AY635" s="210" t="s">
        <v>328</v>
      </c>
    </row>
    <row r="636" s="16" customFormat="1" ht="20.88" customHeight="1">
      <c r="A636" s="16"/>
      <c r="B636" s="243"/>
      <c r="C636" s="16"/>
      <c r="D636" s="244" t="s">
        <v>68</v>
      </c>
      <c r="E636" s="244" t="s">
        <v>3185</v>
      </c>
      <c r="F636" s="244" t="s">
        <v>3186</v>
      </c>
      <c r="G636" s="16"/>
      <c r="H636" s="16"/>
      <c r="I636" s="245"/>
      <c r="J636" s="246">
        <f>BK636</f>
        <v>0</v>
      </c>
      <c r="K636" s="16"/>
      <c r="L636" s="243"/>
      <c r="M636" s="247"/>
      <c r="N636" s="248"/>
      <c r="O636" s="248"/>
      <c r="P636" s="249">
        <f>SUM(P637:P660)</f>
        <v>0</v>
      </c>
      <c r="Q636" s="248"/>
      <c r="R636" s="249">
        <f>SUM(R637:R660)</f>
        <v>33.607816800000002</v>
      </c>
      <c r="S636" s="248"/>
      <c r="T636" s="250">
        <f>SUM(T637:T660)</f>
        <v>0</v>
      </c>
      <c r="U636" s="16"/>
      <c r="V636" s="16"/>
      <c r="W636" s="16"/>
      <c r="X636" s="16"/>
      <c r="Y636" s="16"/>
      <c r="Z636" s="16"/>
      <c r="AA636" s="16"/>
      <c r="AB636" s="16"/>
      <c r="AC636" s="16"/>
      <c r="AD636" s="16"/>
      <c r="AE636" s="16"/>
      <c r="AR636" s="244" t="s">
        <v>76</v>
      </c>
      <c r="AT636" s="251" t="s">
        <v>68</v>
      </c>
      <c r="AU636" s="251" t="s">
        <v>87</v>
      </c>
      <c r="AY636" s="244" t="s">
        <v>328</v>
      </c>
      <c r="BK636" s="252">
        <f>SUM(BK637:BK660)</f>
        <v>0</v>
      </c>
    </row>
    <row r="637" s="2" customFormat="1" ht="33" customHeight="1">
      <c r="A637" s="41"/>
      <c r="B637" s="176"/>
      <c r="C637" s="177" t="s">
        <v>1713</v>
      </c>
      <c r="D637" s="177" t="s">
        <v>331</v>
      </c>
      <c r="E637" s="178" t="s">
        <v>3187</v>
      </c>
      <c r="F637" s="179" t="s">
        <v>3188</v>
      </c>
      <c r="G637" s="180" t="s">
        <v>439</v>
      </c>
      <c r="H637" s="181">
        <v>823.77200000000005</v>
      </c>
      <c r="I637" s="182"/>
      <c r="J637" s="183">
        <f>ROUND(I637*H637,2)</f>
        <v>0</v>
      </c>
      <c r="K637" s="179" t="s">
        <v>335</v>
      </c>
      <c r="L637" s="42"/>
      <c r="M637" s="184" t="s">
        <v>3</v>
      </c>
      <c r="N637" s="185" t="s">
        <v>40</v>
      </c>
      <c r="O637" s="75"/>
      <c r="P637" s="186">
        <f>O637*H637</f>
        <v>0</v>
      </c>
      <c r="Q637" s="186">
        <v>0.0073499999999999998</v>
      </c>
      <c r="R637" s="186">
        <f>Q637*H637</f>
        <v>6.0547241999999999</v>
      </c>
      <c r="S637" s="186">
        <v>0</v>
      </c>
      <c r="T637" s="187">
        <f>S637*H637</f>
        <v>0</v>
      </c>
      <c r="U637" s="41"/>
      <c r="V637" s="41"/>
      <c r="W637" s="41"/>
      <c r="X637" s="41"/>
      <c r="Y637" s="41"/>
      <c r="Z637" s="41"/>
      <c r="AA637" s="41"/>
      <c r="AB637" s="41"/>
      <c r="AC637" s="41"/>
      <c r="AD637" s="41"/>
      <c r="AE637" s="41"/>
      <c r="AR637" s="188" t="s">
        <v>113</v>
      </c>
      <c r="AT637" s="188" t="s">
        <v>331</v>
      </c>
      <c r="AU637" s="188" t="s">
        <v>113</v>
      </c>
      <c r="AY637" s="22" t="s">
        <v>328</v>
      </c>
      <c r="BE637" s="189">
        <f>IF(N637="základní",J637,0)</f>
        <v>0</v>
      </c>
      <c r="BF637" s="189">
        <f>IF(N637="snížená",J637,0)</f>
        <v>0</v>
      </c>
      <c r="BG637" s="189">
        <f>IF(N637="zákl. přenesená",J637,0)</f>
        <v>0</v>
      </c>
      <c r="BH637" s="189">
        <f>IF(N637="sníž. přenesená",J637,0)</f>
        <v>0</v>
      </c>
      <c r="BI637" s="189">
        <f>IF(N637="nulová",J637,0)</f>
        <v>0</v>
      </c>
      <c r="BJ637" s="22" t="s">
        <v>76</v>
      </c>
      <c r="BK637" s="189">
        <f>ROUND(I637*H637,2)</f>
        <v>0</v>
      </c>
      <c r="BL637" s="22" t="s">
        <v>113</v>
      </c>
      <c r="BM637" s="188" t="s">
        <v>3189</v>
      </c>
    </row>
    <row r="638" s="2" customFormat="1">
      <c r="A638" s="41"/>
      <c r="B638" s="42"/>
      <c r="C638" s="41"/>
      <c r="D638" s="190" t="s">
        <v>338</v>
      </c>
      <c r="E638" s="41"/>
      <c r="F638" s="191" t="s">
        <v>3190</v>
      </c>
      <c r="G638" s="41"/>
      <c r="H638" s="41"/>
      <c r="I638" s="192"/>
      <c r="J638" s="41"/>
      <c r="K638" s="41"/>
      <c r="L638" s="42"/>
      <c r="M638" s="193"/>
      <c r="N638" s="194"/>
      <c r="O638" s="75"/>
      <c r="P638" s="75"/>
      <c r="Q638" s="75"/>
      <c r="R638" s="75"/>
      <c r="S638" s="75"/>
      <c r="T638" s="76"/>
      <c r="U638" s="41"/>
      <c r="V638" s="41"/>
      <c r="W638" s="41"/>
      <c r="X638" s="41"/>
      <c r="Y638" s="41"/>
      <c r="Z638" s="41"/>
      <c r="AA638" s="41"/>
      <c r="AB638" s="41"/>
      <c r="AC638" s="41"/>
      <c r="AD638" s="41"/>
      <c r="AE638" s="41"/>
      <c r="AT638" s="22" t="s">
        <v>338</v>
      </c>
      <c r="AU638" s="22" t="s">
        <v>113</v>
      </c>
    </row>
    <row r="639" s="13" customFormat="1">
      <c r="A639" s="13"/>
      <c r="B639" s="201"/>
      <c r="C639" s="13"/>
      <c r="D639" s="195" t="s">
        <v>442</v>
      </c>
      <c r="E639" s="202" t="s">
        <v>3</v>
      </c>
      <c r="F639" s="203" t="s">
        <v>2464</v>
      </c>
      <c r="G639" s="13"/>
      <c r="H639" s="204">
        <v>684.65200000000004</v>
      </c>
      <c r="I639" s="205"/>
      <c r="J639" s="13"/>
      <c r="K639" s="13"/>
      <c r="L639" s="201"/>
      <c r="M639" s="206"/>
      <c r="N639" s="207"/>
      <c r="O639" s="207"/>
      <c r="P639" s="207"/>
      <c r="Q639" s="207"/>
      <c r="R639" s="207"/>
      <c r="S639" s="207"/>
      <c r="T639" s="208"/>
      <c r="U639" s="13"/>
      <c r="V639" s="13"/>
      <c r="W639" s="13"/>
      <c r="X639" s="13"/>
      <c r="Y639" s="13"/>
      <c r="Z639" s="13"/>
      <c r="AA639" s="13"/>
      <c r="AB639" s="13"/>
      <c r="AC639" s="13"/>
      <c r="AD639" s="13"/>
      <c r="AE639" s="13"/>
      <c r="AT639" s="202" t="s">
        <v>442</v>
      </c>
      <c r="AU639" s="202" t="s">
        <v>113</v>
      </c>
      <c r="AV639" s="13" t="s">
        <v>79</v>
      </c>
      <c r="AW639" s="13" t="s">
        <v>31</v>
      </c>
      <c r="AX639" s="13" t="s">
        <v>69</v>
      </c>
      <c r="AY639" s="202" t="s">
        <v>328</v>
      </c>
    </row>
    <row r="640" s="13" customFormat="1">
      <c r="A640" s="13"/>
      <c r="B640" s="201"/>
      <c r="C640" s="13"/>
      <c r="D640" s="195" t="s">
        <v>442</v>
      </c>
      <c r="E640" s="202" t="s">
        <v>3</v>
      </c>
      <c r="F640" s="203" t="s">
        <v>2467</v>
      </c>
      <c r="G640" s="13"/>
      <c r="H640" s="204">
        <v>139.12000000000001</v>
      </c>
      <c r="I640" s="205"/>
      <c r="J640" s="13"/>
      <c r="K640" s="13"/>
      <c r="L640" s="201"/>
      <c r="M640" s="206"/>
      <c r="N640" s="207"/>
      <c r="O640" s="207"/>
      <c r="P640" s="207"/>
      <c r="Q640" s="207"/>
      <c r="R640" s="207"/>
      <c r="S640" s="207"/>
      <c r="T640" s="208"/>
      <c r="U640" s="13"/>
      <c r="V640" s="13"/>
      <c r="W640" s="13"/>
      <c r="X640" s="13"/>
      <c r="Y640" s="13"/>
      <c r="Z640" s="13"/>
      <c r="AA640" s="13"/>
      <c r="AB640" s="13"/>
      <c r="AC640" s="13"/>
      <c r="AD640" s="13"/>
      <c r="AE640" s="13"/>
      <c r="AT640" s="202" t="s">
        <v>442</v>
      </c>
      <c r="AU640" s="202" t="s">
        <v>113</v>
      </c>
      <c r="AV640" s="13" t="s">
        <v>79</v>
      </c>
      <c r="AW640" s="13" t="s">
        <v>31</v>
      </c>
      <c r="AX640" s="13" t="s">
        <v>69</v>
      </c>
      <c r="AY640" s="202" t="s">
        <v>328</v>
      </c>
    </row>
    <row r="641" s="14" customFormat="1">
      <c r="A641" s="14"/>
      <c r="B641" s="209"/>
      <c r="C641" s="14"/>
      <c r="D641" s="195" t="s">
        <v>442</v>
      </c>
      <c r="E641" s="210" t="s">
        <v>3</v>
      </c>
      <c r="F641" s="211" t="s">
        <v>452</v>
      </c>
      <c r="G641" s="14"/>
      <c r="H641" s="212">
        <v>823.77200000000005</v>
      </c>
      <c r="I641" s="213"/>
      <c r="J641" s="14"/>
      <c r="K641" s="14"/>
      <c r="L641" s="209"/>
      <c r="M641" s="214"/>
      <c r="N641" s="215"/>
      <c r="O641" s="215"/>
      <c r="P641" s="215"/>
      <c r="Q641" s="215"/>
      <c r="R641" s="215"/>
      <c r="S641" s="215"/>
      <c r="T641" s="216"/>
      <c r="U641" s="14"/>
      <c r="V641" s="14"/>
      <c r="W641" s="14"/>
      <c r="X641" s="14"/>
      <c r="Y641" s="14"/>
      <c r="Z641" s="14"/>
      <c r="AA641" s="14"/>
      <c r="AB641" s="14"/>
      <c r="AC641" s="14"/>
      <c r="AD641" s="14"/>
      <c r="AE641" s="14"/>
      <c r="AT641" s="210" t="s">
        <v>442</v>
      </c>
      <c r="AU641" s="210" t="s">
        <v>113</v>
      </c>
      <c r="AV641" s="14" t="s">
        <v>113</v>
      </c>
      <c r="AW641" s="14" t="s">
        <v>31</v>
      </c>
      <c r="AX641" s="14" t="s">
        <v>76</v>
      </c>
      <c r="AY641" s="210" t="s">
        <v>328</v>
      </c>
    </row>
    <row r="642" s="2" customFormat="1" ht="37.8" customHeight="1">
      <c r="A642" s="41"/>
      <c r="B642" s="176"/>
      <c r="C642" s="177" t="s">
        <v>1344</v>
      </c>
      <c r="D642" s="177" t="s">
        <v>331</v>
      </c>
      <c r="E642" s="178" t="s">
        <v>3191</v>
      </c>
      <c r="F642" s="179" t="s">
        <v>3192</v>
      </c>
      <c r="G642" s="180" t="s">
        <v>439</v>
      </c>
      <c r="H642" s="181">
        <v>823.77200000000005</v>
      </c>
      <c r="I642" s="182"/>
      <c r="J642" s="183">
        <f>ROUND(I642*H642,2)</f>
        <v>0</v>
      </c>
      <c r="K642" s="179" t="s">
        <v>335</v>
      </c>
      <c r="L642" s="42"/>
      <c r="M642" s="184" t="s">
        <v>3</v>
      </c>
      <c r="N642" s="185" t="s">
        <v>40</v>
      </c>
      <c r="O642" s="75"/>
      <c r="P642" s="186">
        <f>O642*H642</f>
        <v>0</v>
      </c>
      <c r="Q642" s="186">
        <v>0.013650000000000001</v>
      </c>
      <c r="R642" s="186">
        <f>Q642*H642</f>
        <v>11.244487800000002</v>
      </c>
      <c r="S642" s="186">
        <v>0</v>
      </c>
      <c r="T642" s="187">
        <f>S642*H642</f>
        <v>0</v>
      </c>
      <c r="U642" s="41"/>
      <c r="V642" s="41"/>
      <c r="W642" s="41"/>
      <c r="X642" s="41"/>
      <c r="Y642" s="41"/>
      <c r="Z642" s="41"/>
      <c r="AA642" s="41"/>
      <c r="AB642" s="41"/>
      <c r="AC642" s="41"/>
      <c r="AD642" s="41"/>
      <c r="AE642" s="41"/>
      <c r="AR642" s="188" t="s">
        <v>113</v>
      </c>
      <c r="AT642" s="188" t="s">
        <v>331</v>
      </c>
      <c r="AU642" s="188" t="s">
        <v>113</v>
      </c>
      <c r="AY642" s="22" t="s">
        <v>328</v>
      </c>
      <c r="BE642" s="189">
        <f>IF(N642="základní",J642,0)</f>
        <v>0</v>
      </c>
      <c r="BF642" s="189">
        <f>IF(N642="snížená",J642,0)</f>
        <v>0</v>
      </c>
      <c r="BG642" s="189">
        <f>IF(N642="zákl. přenesená",J642,0)</f>
        <v>0</v>
      </c>
      <c r="BH642" s="189">
        <f>IF(N642="sníž. přenesená",J642,0)</f>
        <v>0</v>
      </c>
      <c r="BI642" s="189">
        <f>IF(N642="nulová",J642,0)</f>
        <v>0</v>
      </c>
      <c r="BJ642" s="22" t="s">
        <v>76</v>
      </c>
      <c r="BK642" s="189">
        <f>ROUND(I642*H642,2)</f>
        <v>0</v>
      </c>
      <c r="BL642" s="22" t="s">
        <v>113</v>
      </c>
      <c r="BM642" s="188" t="s">
        <v>3193</v>
      </c>
    </row>
    <row r="643" s="2" customFormat="1">
      <c r="A643" s="41"/>
      <c r="B643" s="42"/>
      <c r="C643" s="41"/>
      <c r="D643" s="190" t="s">
        <v>338</v>
      </c>
      <c r="E643" s="41"/>
      <c r="F643" s="191" t="s">
        <v>3194</v>
      </c>
      <c r="G643" s="41"/>
      <c r="H643" s="41"/>
      <c r="I643" s="192"/>
      <c r="J643" s="41"/>
      <c r="K643" s="41"/>
      <c r="L643" s="42"/>
      <c r="M643" s="193"/>
      <c r="N643" s="194"/>
      <c r="O643" s="75"/>
      <c r="P643" s="75"/>
      <c r="Q643" s="75"/>
      <c r="R643" s="75"/>
      <c r="S643" s="75"/>
      <c r="T643" s="76"/>
      <c r="U643" s="41"/>
      <c r="V643" s="41"/>
      <c r="W643" s="41"/>
      <c r="X643" s="41"/>
      <c r="Y643" s="41"/>
      <c r="Z643" s="41"/>
      <c r="AA643" s="41"/>
      <c r="AB643" s="41"/>
      <c r="AC643" s="41"/>
      <c r="AD643" s="41"/>
      <c r="AE643" s="41"/>
      <c r="AT643" s="22" t="s">
        <v>338</v>
      </c>
      <c r="AU643" s="22" t="s">
        <v>113</v>
      </c>
    </row>
    <row r="644" s="13" customFormat="1">
      <c r="A644" s="13"/>
      <c r="B644" s="201"/>
      <c r="C644" s="13"/>
      <c r="D644" s="195" t="s">
        <v>442</v>
      </c>
      <c r="E644" s="202" t="s">
        <v>3</v>
      </c>
      <c r="F644" s="203" t="s">
        <v>2464</v>
      </c>
      <c r="G644" s="13"/>
      <c r="H644" s="204">
        <v>684.65200000000004</v>
      </c>
      <c r="I644" s="205"/>
      <c r="J644" s="13"/>
      <c r="K644" s="13"/>
      <c r="L644" s="201"/>
      <c r="M644" s="206"/>
      <c r="N644" s="207"/>
      <c r="O644" s="207"/>
      <c r="P644" s="207"/>
      <c r="Q644" s="207"/>
      <c r="R644" s="207"/>
      <c r="S644" s="207"/>
      <c r="T644" s="208"/>
      <c r="U644" s="13"/>
      <c r="V644" s="13"/>
      <c r="W644" s="13"/>
      <c r="X644" s="13"/>
      <c r="Y644" s="13"/>
      <c r="Z644" s="13"/>
      <c r="AA644" s="13"/>
      <c r="AB644" s="13"/>
      <c r="AC644" s="13"/>
      <c r="AD644" s="13"/>
      <c r="AE644" s="13"/>
      <c r="AT644" s="202" t="s">
        <v>442</v>
      </c>
      <c r="AU644" s="202" t="s">
        <v>113</v>
      </c>
      <c r="AV644" s="13" t="s">
        <v>79</v>
      </c>
      <c r="AW644" s="13" t="s">
        <v>31</v>
      </c>
      <c r="AX644" s="13" t="s">
        <v>69</v>
      </c>
      <c r="AY644" s="202" t="s">
        <v>328</v>
      </c>
    </row>
    <row r="645" s="13" customFormat="1">
      <c r="A645" s="13"/>
      <c r="B645" s="201"/>
      <c r="C645" s="13"/>
      <c r="D645" s="195" t="s">
        <v>442</v>
      </c>
      <c r="E645" s="202" t="s">
        <v>3</v>
      </c>
      <c r="F645" s="203" t="s">
        <v>2467</v>
      </c>
      <c r="G645" s="13"/>
      <c r="H645" s="204">
        <v>139.12000000000001</v>
      </c>
      <c r="I645" s="205"/>
      <c r="J645" s="13"/>
      <c r="K645" s="13"/>
      <c r="L645" s="201"/>
      <c r="M645" s="206"/>
      <c r="N645" s="207"/>
      <c r="O645" s="207"/>
      <c r="P645" s="207"/>
      <c r="Q645" s="207"/>
      <c r="R645" s="207"/>
      <c r="S645" s="207"/>
      <c r="T645" s="208"/>
      <c r="U645" s="13"/>
      <c r="V645" s="13"/>
      <c r="W645" s="13"/>
      <c r="X645" s="13"/>
      <c r="Y645" s="13"/>
      <c r="Z645" s="13"/>
      <c r="AA645" s="13"/>
      <c r="AB645" s="13"/>
      <c r="AC645" s="13"/>
      <c r="AD645" s="13"/>
      <c r="AE645" s="13"/>
      <c r="AT645" s="202" t="s">
        <v>442</v>
      </c>
      <c r="AU645" s="202" t="s">
        <v>113</v>
      </c>
      <c r="AV645" s="13" t="s">
        <v>79</v>
      </c>
      <c r="AW645" s="13" t="s">
        <v>31</v>
      </c>
      <c r="AX645" s="13" t="s">
        <v>69</v>
      </c>
      <c r="AY645" s="202" t="s">
        <v>328</v>
      </c>
    </row>
    <row r="646" s="14" customFormat="1">
      <c r="A646" s="14"/>
      <c r="B646" s="209"/>
      <c r="C646" s="14"/>
      <c r="D646" s="195" t="s">
        <v>442</v>
      </c>
      <c r="E646" s="210" t="s">
        <v>3</v>
      </c>
      <c r="F646" s="211" t="s">
        <v>452</v>
      </c>
      <c r="G646" s="14"/>
      <c r="H646" s="212">
        <v>823.77200000000005</v>
      </c>
      <c r="I646" s="213"/>
      <c r="J646" s="14"/>
      <c r="K646" s="14"/>
      <c r="L646" s="209"/>
      <c r="M646" s="214"/>
      <c r="N646" s="215"/>
      <c r="O646" s="215"/>
      <c r="P646" s="215"/>
      <c r="Q646" s="215"/>
      <c r="R646" s="215"/>
      <c r="S646" s="215"/>
      <c r="T646" s="216"/>
      <c r="U646" s="14"/>
      <c r="V646" s="14"/>
      <c r="W646" s="14"/>
      <c r="X646" s="14"/>
      <c r="Y646" s="14"/>
      <c r="Z646" s="14"/>
      <c r="AA646" s="14"/>
      <c r="AB646" s="14"/>
      <c r="AC646" s="14"/>
      <c r="AD646" s="14"/>
      <c r="AE646" s="14"/>
      <c r="AT646" s="210" t="s">
        <v>442</v>
      </c>
      <c r="AU646" s="210" t="s">
        <v>113</v>
      </c>
      <c r="AV646" s="14" t="s">
        <v>113</v>
      </c>
      <c r="AW646" s="14" t="s">
        <v>31</v>
      </c>
      <c r="AX646" s="14" t="s">
        <v>76</v>
      </c>
      <c r="AY646" s="210" t="s">
        <v>328</v>
      </c>
    </row>
    <row r="647" s="2" customFormat="1" ht="44.25" customHeight="1">
      <c r="A647" s="41"/>
      <c r="B647" s="176"/>
      <c r="C647" s="177" t="s">
        <v>1725</v>
      </c>
      <c r="D647" s="177" t="s">
        <v>331</v>
      </c>
      <c r="E647" s="178" t="s">
        <v>3195</v>
      </c>
      <c r="F647" s="179" t="s">
        <v>3196</v>
      </c>
      <c r="G647" s="180" t="s">
        <v>439</v>
      </c>
      <c r="H647" s="181">
        <v>2053.9560000000001</v>
      </c>
      <c r="I647" s="182"/>
      <c r="J647" s="183">
        <f>ROUND(I647*H647,2)</f>
        <v>0</v>
      </c>
      <c r="K647" s="179" t="s">
        <v>335</v>
      </c>
      <c r="L647" s="42"/>
      <c r="M647" s="184" t="s">
        <v>3</v>
      </c>
      <c r="N647" s="185" t="s">
        <v>40</v>
      </c>
      <c r="O647" s="75"/>
      <c r="P647" s="186">
        <f>O647*H647</f>
        <v>0</v>
      </c>
      <c r="Q647" s="186">
        <v>0.0067999999999999996</v>
      </c>
      <c r="R647" s="186">
        <f>Q647*H647</f>
        <v>13.966900799999999</v>
      </c>
      <c r="S647" s="186">
        <v>0</v>
      </c>
      <c r="T647" s="187">
        <f>S647*H647</f>
        <v>0</v>
      </c>
      <c r="U647" s="41"/>
      <c r="V647" s="41"/>
      <c r="W647" s="41"/>
      <c r="X647" s="41"/>
      <c r="Y647" s="41"/>
      <c r="Z647" s="41"/>
      <c r="AA647" s="41"/>
      <c r="AB647" s="41"/>
      <c r="AC647" s="41"/>
      <c r="AD647" s="41"/>
      <c r="AE647" s="41"/>
      <c r="AR647" s="188" t="s">
        <v>113</v>
      </c>
      <c r="AT647" s="188" t="s">
        <v>331</v>
      </c>
      <c r="AU647" s="188" t="s">
        <v>113</v>
      </c>
      <c r="AY647" s="22" t="s">
        <v>328</v>
      </c>
      <c r="BE647" s="189">
        <f>IF(N647="základní",J647,0)</f>
        <v>0</v>
      </c>
      <c r="BF647" s="189">
        <f>IF(N647="snížená",J647,0)</f>
        <v>0</v>
      </c>
      <c r="BG647" s="189">
        <f>IF(N647="zákl. přenesená",J647,0)</f>
        <v>0</v>
      </c>
      <c r="BH647" s="189">
        <f>IF(N647="sníž. přenesená",J647,0)</f>
        <v>0</v>
      </c>
      <c r="BI647" s="189">
        <f>IF(N647="nulová",J647,0)</f>
        <v>0</v>
      </c>
      <c r="BJ647" s="22" t="s">
        <v>76</v>
      </c>
      <c r="BK647" s="189">
        <f>ROUND(I647*H647,2)</f>
        <v>0</v>
      </c>
      <c r="BL647" s="22" t="s">
        <v>113</v>
      </c>
      <c r="BM647" s="188" t="s">
        <v>3197</v>
      </c>
    </row>
    <row r="648" s="2" customFormat="1">
      <c r="A648" s="41"/>
      <c r="B648" s="42"/>
      <c r="C648" s="41"/>
      <c r="D648" s="190" t="s">
        <v>338</v>
      </c>
      <c r="E648" s="41"/>
      <c r="F648" s="191" t="s">
        <v>3198</v>
      </c>
      <c r="G648" s="41"/>
      <c r="H648" s="41"/>
      <c r="I648" s="192"/>
      <c r="J648" s="41"/>
      <c r="K648" s="41"/>
      <c r="L648" s="42"/>
      <c r="M648" s="193"/>
      <c r="N648" s="194"/>
      <c r="O648" s="75"/>
      <c r="P648" s="75"/>
      <c r="Q648" s="75"/>
      <c r="R648" s="75"/>
      <c r="S648" s="75"/>
      <c r="T648" s="76"/>
      <c r="U648" s="41"/>
      <c r="V648" s="41"/>
      <c r="W648" s="41"/>
      <c r="X648" s="41"/>
      <c r="Y648" s="41"/>
      <c r="Z648" s="41"/>
      <c r="AA648" s="41"/>
      <c r="AB648" s="41"/>
      <c r="AC648" s="41"/>
      <c r="AD648" s="41"/>
      <c r="AE648" s="41"/>
      <c r="AT648" s="22" t="s">
        <v>338</v>
      </c>
      <c r="AU648" s="22" t="s">
        <v>113</v>
      </c>
    </row>
    <row r="649" s="13" customFormat="1">
      <c r="A649" s="13"/>
      <c r="B649" s="201"/>
      <c r="C649" s="13"/>
      <c r="D649" s="195" t="s">
        <v>442</v>
      </c>
      <c r="E649" s="202" t="s">
        <v>3</v>
      </c>
      <c r="F649" s="203" t="s">
        <v>3199</v>
      </c>
      <c r="G649" s="13"/>
      <c r="H649" s="204">
        <v>2053.9560000000001</v>
      </c>
      <c r="I649" s="205"/>
      <c r="J649" s="13"/>
      <c r="K649" s="13"/>
      <c r="L649" s="201"/>
      <c r="M649" s="206"/>
      <c r="N649" s="207"/>
      <c r="O649" s="207"/>
      <c r="P649" s="207"/>
      <c r="Q649" s="207"/>
      <c r="R649" s="207"/>
      <c r="S649" s="207"/>
      <c r="T649" s="208"/>
      <c r="U649" s="13"/>
      <c r="V649" s="13"/>
      <c r="W649" s="13"/>
      <c r="X649" s="13"/>
      <c r="Y649" s="13"/>
      <c r="Z649" s="13"/>
      <c r="AA649" s="13"/>
      <c r="AB649" s="13"/>
      <c r="AC649" s="13"/>
      <c r="AD649" s="13"/>
      <c r="AE649" s="13"/>
      <c r="AT649" s="202" t="s">
        <v>442</v>
      </c>
      <c r="AU649" s="202" t="s">
        <v>113</v>
      </c>
      <c r="AV649" s="13" t="s">
        <v>79</v>
      </c>
      <c r="AW649" s="13" t="s">
        <v>31</v>
      </c>
      <c r="AX649" s="13" t="s">
        <v>76</v>
      </c>
      <c r="AY649" s="202" t="s">
        <v>328</v>
      </c>
    </row>
    <row r="650" s="2" customFormat="1" ht="24.15" customHeight="1">
      <c r="A650" s="41"/>
      <c r="B650" s="176"/>
      <c r="C650" s="177" t="s">
        <v>1347</v>
      </c>
      <c r="D650" s="177" t="s">
        <v>331</v>
      </c>
      <c r="E650" s="178" t="s">
        <v>3200</v>
      </c>
      <c r="F650" s="179" t="s">
        <v>3201</v>
      </c>
      <c r="G650" s="180" t="s">
        <v>439</v>
      </c>
      <c r="H650" s="181">
        <v>703.31200000000001</v>
      </c>
      <c r="I650" s="182"/>
      <c r="J650" s="183">
        <f>ROUND(I650*H650,2)</f>
        <v>0</v>
      </c>
      <c r="K650" s="179" t="s">
        <v>335</v>
      </c>
      <c r="L650" s="42"/>
      <c r="M650" s="184" t="s">
        <v>3</v>
      </c>
      <c r="N650" s="185" t="s">
        <v>40</v>
      </c>
      <c r="O650" s="75"/>
      <c r="P650" s="186">
        <f>O650*H650</f>
        <v>0</v>
      </c>
      <c r="Q650" s="186">
        <v>0.0030000000000000001</v>
      </c>
      <c r="R650" s="186">
        <f>Q650*H650</f>
        <v>2.1099360000000003</v>
      </c>
      <c r="S650" s="186">
        <v>0</v>
      </c>
      <c r="T650" s="187">
        <f>S650*H650</f>
        <v>0</v>
      </c>
      <c r="U650" s="41"/>
      <c r="V650" s="41"/>
      <c r="W650" s="41"/>
      <c r="X650" s="41"/>
      <c r="Y650" s="41"/>
      <c r="Z650" s="41"/>
      <c r="AA650" s="41"/>
      <c r="AB650" s="41"/>
      <c r="AC650" s="41"/>
      <c r="AD650" s="41"/>
      <c r="AE650" s="41"/>
      <c r="AR650" s="188" t="s">
        <v>113</v>
      </c>
      <c r="AT650" s="188" t="s">
        <v>331</v>
      </c>
      <c r="AU650" s="188" t="s">
        <v>113</v>
      </c>
      <c r="AY650" s="22" t="s">
        <v>328</v>
      </c>
      <c r="BE650" s="189">
        <f>IF(N650="základní",J650,0)</f>
        <v>0</v>
      </c>
      <c r="BF650" s="189">
        <f>IF(N650="snížená",J650,0)</f>
        <v>0</v>
      </c>
      <c r="BG650" s="189">
        <f>IF(N650="zákl. přenesená",J650,0)</f>
        <v>0</v>
      </c>
      <c r="BH650" s="189">
        <f>IF(N650="sníž. přenesená",J650,0)</f>
        <v>0</v>
      </c>
      <c r="BI650" s="189">
        <f>IF(N650="nulová",J650,0)</f>
        <v>0</v>
      </c>
      <c r="BJ650" s="22" t="s">
        <v>76</v>
      </c>
      <c r="BK650" s="189">
        <f>ROUND(I650*H650,2)</f>
        <v>0</v>
      </c>
      <c r="BL650" s="22" t="s">
        <v>113</v>
      </c>
      <c r="BM650" s="188" t="s">
        <v>3202</v>
      </c>
    </row>
    <row r="651" s="2" customFormat="1">
      <c r="A651" s="41"/>
      <c r="B651" s="42"/>
      <c r="C651" s="41"/>
      <c r="D651" s="190" t="s">
        <v>338</v>
      </c>
      <c r="E651" s="41"/>
      <c r="F651" s="191" t="s">
        <v>3203</v>
      </c>
      <c r="G651" s="41"/>
      <c r="H651" s="41"/>
      <c r="I651" s="192"/>
      <c r="J651" s="41"/>
      <c r="K651" s="41"/>
      <c r="L651" s="42"/>
      <c r="M651" s="193"/>
      <c r="N651" s="194"/>
      <c r="O651" s="75"/>
      <c r="P651" s="75"/>
      <c r="Q651" s="75"/>
      <c r="R651" s="75"/>
      <c r="S651" s="75"/>
      <c r="T651" s="76"/>
      <c r="U651" s="41"/>
      <c r="V651" s="41"/>
      <c r="W651" s="41"/>
      <c r="X651" s="41"/>
      <c r="Y651" s="41"/>
      <c r="Z651" s="41"/>
      <c r="AA651" s="41"/>
      <c r="AB651" s="41"/>
      <c r="AC651" s="41"/>
      <c r="AD651" s="41"/>
      <c r="AE651" s="41"/>
      <c r="AT651" s="22" t="s">
        <v>338</v>
      </c>
      <c r="AU651" s="22" t="s">
        <v>113</v>
      </c>
    </row>
    <row r="652" s="13" customFormat="1">
      <c r="A652" s="13"/>
      <c r="B652" s="201"/>
      <c r="C652" s="13"/>
      <c r="D652" s="195" t="s">
        <v>442</v>
      </c>
      <c r="E652" s="202" t="s">
        <v>3</v>
      </c>
      <c r="F652" s="203" t="s">
        <v>3204</v>
      </c>
      <c r="G652" s="13"/>
      <c r="H652" s="204">
        <v>823.77200000000005</v>
      </c>
      <c r="I652" s="205"/>
      <c r="J652" s="13"/>
      <c r="K652" s="13"/>
      <c r="L652" s="201"/>
      <c r="M652" s="206"/>
      <c r="N652" s="207"/>
      <c r="O652" s="207"/>
      <c r="P652" s="207"/>
      <c r="Q652" s="207"/>
      <c r="R652" s="207"/>
      <c r="S652" s="207"/>
      <c r="T652" s="208"/>
      <c r="U652" s="13"/>
      <c r="V652" s="13"/>
      <c r="W652" s="13"/>
      <c r="X652" s="13"/>
      <c r="Y652" s="13"/>
      <c r="Z652" s="13"/>
      <c r="AA652" s="13"/>
      <c r="AB652" s="13"/>
      <c r="AC652" s="13"/>
      <c r="AD652" s="13"/>
      <c r="AE652" s="13"/>
      <c r="AT652" s="202" t="s">
        <v>442</v>
      </c>
      <c r="AU652" s="202" t="s">
        <v>113</v>
      </c>
      <c r="AV652" s="13" t="s">
        <v>79</v>
      </c>
      <c r="AW652" s="13" t="s">
        <v>31</v>
      </c>
      <c r="AX652" s="13" t="s">
        <v>69</v>
      </c>
      <c r="AY652" s="202" t="s">
        <v>328</v>
      </c>
    </row>
    <row r="653" s="15" customFormat="1">
      <c r="A653" s="15"/>
      <c r="B653" s="217"/>
      <c r="C653" s="15"/>
      <c r="D653" s="195" t="s">
        <v>442</v>
      </c>
      <c r="E653" s="218" t="s">
        <v>3</v>
      </c>
      <c r="F653" s="219" t="s">
        <v>3205</v>
      </c>
      <c r="G653" s="15"/>
      <c r="H653" s="218" t="s">
        <v>3</v>
      </c>
      <c r="I653" s="220"/>
      <c r="J653" s="15"/>
      <c r="K653" s="15"/>
      <c r="L653" s="217"/>
      <c r="M653" s="221"/>
      <c r="N653" s="222"/>
      <c r="O653" s="222"/>
      <c r="P653" s="222"/>
      <c r="Q653" s="222"/>
      <c r="R653" s="222"/>
      <c r="S653" s="222"/>
      <c r="T653" s="223"/>
      <c r="U653" s="15"/>
      <c r="V653" s="15"/>
      <c r="W653" s="15"/>
      <c r="X653" s="15"/>
      <c r="Y653" s="15"/>
      <c r="Z653" s="15"/>
      <c r="AA653" s="15"/>
      <c r="AB653" s="15"/>
      <c r="AC653" s="15"/>
      <c r="AD653" s="15"/>
      <c r="AE653" s="15"/>
      <c r="AT653" s="218" t="s">
        <v>442</v>
      </c>
      <c r="AU653" s="218" t="s">
        <v>113</v>
      </c>
      <c r="AV653" s="15" t="s">
        <v>76</v>
      </c>
      <c r="AW653" s="15" t="s">
        <v>31</v>
      </c>
      <c r="AX653" s="15" t="s">
        <v>69</v>
      </c>
      <c r="AY653" s="218" t="s">
        <v>328</v>
      </c>
    </row>
    <row r="654" s="13" customFormat="1">
      <c r="A654" s="13"/>
      <c r="B654" s="201"/>
      <c r="C654" s="13"/>
      <c r="D654" s="195" t="s">
        <v>442</v>
      </c>
      <c r="E654" s="202" t="s">
        <v>3</v>
      </c>
      <c r="F654" s="203" t="s">
        <v>3206</v>
      </c>
      <c r="G654" s="13"/>
      <c r="H654" s="204">
        <v>-43.479999999999997</v>
      </c>
      <c r="I654" s="205"/>
      <c r="J654" s="13"/>
      <c r="K654" s="13"/>
      <c r="L654" s="201"/>
      <c r="M654" s="206"/>
      <c r="N654" s="207"/>
      <c r="O654" s="207"/>
      <c r="P654" s="207"/>
      <c r="Q654" s="207"/>
      <c r="R654" s="207"/>
      <c r="S654" s="207"/>
      <c r="T654" s="208"/>
      <c r="U654" s="13"/>
      <c r="V654" s="13"/>
      <c r="W654" s="13"/>
      <c r="X654" s="13"/>
      <c r="Y654" s="13"/>
      <c r="Z654" s="13"/>
      <c r="AA654" s="13"/>
      <c r="AB654" s="13"/>
      <c r="AC654" s="13"/>
      <c r="AD654" s="13"/>
      <c r="AE654" s="13"/>
      <c r="AT654" s="202" t="s">
        <v>442</v>
      </c>
      <c r="AU654" s="202" t="s">
        <v>113</v>
      </c>
      <c r="AV654" s="13" t="s">
        <v>79</v>
      </c>
      <c r="AW654" s="13" t="s">
        <v>31</v>
      </c>
      <c r="AX654" s="13" t="s">
        <v>69</v>
      </c>
      <c r="AY654" s="202" t="s">
        <v>328</v>
      </c>
    </row>
    <row r="655" s="13" customFormat="1">
      <c r="A655" s="13"/>
      <c r="B655" s="201"/>
      <c r="C655" s="13"/>
      <c r="D655" s="195" t="s">
        <v>442</v>
      </c>
      <c r="E655" s="202" t="s">
        <v>3</v>
      </c>
      <c r="F655" s="203" t="s">
        <v>3207</v>
      </c>
      <c r="G655" s="13"/>
      <c r="H655" s="204">
        <v>-37.159999999999997</v>
      </c>
      <c r="I655" s="205"/>
      <c r="J655" s="13"/>
      <c r="K655" s="13"/>
      <c r="L655" s="201"/>
      <c r="M655" s="206"/>
      <c r="N655" s="207"/>
      <c r="O655" s="207"/>
      <c r="P655" s="207"/>
      <c r="Q655" s="207"/>
      <c r="R655" s="207"/>
      <c r="S655" s="207"/>
      <c r="T655" s="208"/>
      <c r="U655" s="13"/>
      <c r="V655" s="13"/>
      <c r="W655" s="13"/>
      <c r="X655" s="13"/>
      <c r="Y655" s="13"/>
      <c r="Z655" s="13"/>
      <c r="AA655" s="13"/>
      <c r="AB655" s="13"/>
      <c r="AC655" s="13"/>
      <c r="AD655" s="13"/>
      <c r="AE655" s="13"/>
      <c r="AT655" s="202" t="s">
        <v>442</v>
      </c>
      <c r="AU655" s="202" t="s">
        <v>113</v>
      </c>
      <c r="AV655" s="13" t="s">
        <v>79</v>
      </c>
      <c r="AW655" s="13" t="s">
        <v>31</v>
      </c>
      <c r="AX655" s="13" t="s">
        <v>69</v>
      </c>
      <c r="AY655" s="202" t="s">
        <v>328</v>
      </c>
    </row>
    <row r="656" s="13" customFormat="1">
      <c r="A656" s="13"/>
      <c r="B656" s="201"/>
      <c r="C656" s="13"/>
      <c r="D656" s="195" t="s">
        <v>442</v>
      </c>
      <c r="E656" s="202" t="s">
        <v>3</v>
      </c>
      <c r="F656" s="203" t="s">
        <v>3208</v>
      </c>
      <c r="G656" s="13"/>
      <c r="H656" s="204">
        <v>-39.82</v>
      </c>
      <c r="I656" s="205"/>
      <c r="J656" s="13"/>
      <c r="K656" s="13"/>
      <c r="L656" s="201"/>
      <c r="M656" s="206"/>
      <c r="N656" s="207"/>
      <c r="O656" s="207"/>
      <c r="P656" s="207"/>
      <c r="Q656" s="207"/>
      <c r="R656" s="207"/>
      <c r="S656" s="207"/>
      <c r="T656" s="208"/>
      <c r="U656" s="13"/>
      <c r="V656" s="13"/>
      <c r="W656" s="13"/>
      <c r="X656" s="13"/>
      <c r="Y656" s="13"/>
      <c r="Z656" s="13"/>
      <c r="AA656" s="13"/>
      <c r="AB656" s="13"/>
      <c r="AC656" s="13"/>
      <c r="AD656" s="13"/>
      <c r="AE656" s="13"/>
      <c r="AT656" s="202" t="s">
        <v>442</v>
      </c>
      <c r="AU656" s="202" t="s">
        <v>113</v>
      </c>
      <c r="AV656" s="13" t="s">
        <v>79</v>
      </c>
      <c r="AW656" s="13" t="s">
        <v>31</v>
      </c>
      <c r="AX656" s="13" t="s">
        <v>69</v>
      </c>
      <c r="AY656" s="202" t="s">
        <v>328</v>
      </c>
    </row>
    <row r="657" s="14" customFormat="1">
      <c r="A657" s="14"/>
      <c r="B657" s="209"/>
      <c r="C657" s="14"/>
      <c r="D657" s="195" t="s">
        <v>442</v>
      </c>
      <c r="E657" s="210" t="s">
        <v>3</v>
      </c>
      <c r="F657" s="211" t="s">
        <v>452</v>
      </c>
      <c r="G657" s="14"/>
      <c r="H657" s="212">
        <v>703.31200000000001</v>
      </c>
      <c r="I657" s="213"/>
      <c r="J657" s="14"/>
      <c r="K657" s="14"/>
      <c r="L657" s="209"/>
      <c r="M657" s="214"/>
      <c r="N657" s="215"/>
      <c r="O657" s="215"/>
      <c r="P657" s="215"/>
      <c r="Q657" s="215"/>
      <c r="R657" s="215"/>
      <c r="S657" s="215"/>
      <c r="T657" s="216"/>
      <c r="U657" s="14"/>
      <c r="V657" s="14"/>
      <c r="W657" s="14"/>
      <c r="X657" s="14"/>
      <c r="Y657" s="14"/>
      <c r="Z657" s="14"/>
      <c r="AA657" s="14"/>
      <c r="AB657" s="14"/>
      <c r="AC657" s="14"/>
      <c r="AD657" s="14"/>
      <c r="AE657" s="14"/>
      <c r="AT657" s="210" t="s">
        <v>442</v>
      </c>
      <c r="AU657" s="210" t="s">
        <v>113</v>
      </c>
      <c r="AV657" s="14" t="s">
        <v>113</v>
      </c>
      <c r="AW657" s="14" t="s">
        <v>31</v>
      </c>
      <c r="AX657" s="14" t="s">
        <v>76</v>
      </c>
      <c r="AY657" s="210" t="s">
        <v>328</v>
      </c>
    </row>
    <row r="658" s="2" customFormat="1" ht="24.15" customHeight="1">
      <c r="A658" s="41"/>
      <c r="B658" s="176"/>
      <c r="C658" s="177" t="s">
        <v>1733</v>
      </c>
      <c r="D658" s="177" t="s">
        <v>331</v>
      </c>
      <c r="E658" s="178" t="s">
        <v>3209</v>
      </c>
      <c r="F658" s="179" t="s">
        <v>3210</v>
      </c>
      <c r="G658" s="180" t="s">
        <v>439</v>
      </c>
      <c r="H658" s="181">
        <v>85.840000000000003</v>
      </c>
      <c r="I658" s="182"/>
      <c r="J658" s="183">
        <f>ROUND(I658*H658,2)</f>
        <v>0</v>
      </c>
      <c r="K658" s="179" t="s">
        <v>335</v>
      </c>
      <c r="L658" s="42"/>
      <c r="M658" s="184" t="s">
        <v>3</v>
      </c>
      <c r="N658" s="185" t="s">
        <v>40</v>
      </c>
      <c r="O658" s="75"/>
      <c r="P658" s="186">
        <f>O658*H658</f>
        <v>0</v>
      </c>
      <c r="Q658" s="186">
        <v>0.0027000000000000001</v>
      </c>
      <c r="R658" s="186">
        <f>Q658*H658</f>
        <v>0.23176800000000003</v>
      </c>
      <c r="S658" s="186">
        <v>0</v>
      </c>
      <c r="T658" s="187">
        <f>S658*H658</f>
        <v>0</v>
      </c>
      <c r="U658" s="41"/>
      <c r="V658" s="41"/>
      <c r="W658" s="41"/>
      <c r="X658" s="41"/>
      <c r="Y658" s="41"/>
      <c r="Z658" s="41"/>
      <c r="AA658" s="41"/>
      <c r="AB658" s="41"/>
      <c r="AC658" s="41"/>
      <c r="AD658" s="41"/>
      <c r="AE658" s="41"/>
      <c r="AR658" s="188" t="s">
        <v>113</v>
      </c>
      <c r="AT658" s="188" t="s">
        <v>331</v>
      </c>
      <c r="AU658" s="188" t="s">
        <v>113</v>
      </c>
      <c r="AY658" s="22" t="s">
        <v>328</v>
      </c>
      <c r="BE658" s="189">
        <f>IF(N658="základní",J658,0)</f>
        <v>0</v>
      </c>
      <c r="BF658" s="189">
        <f>IF(N658="snížená",J658,0)</f>
        <v>0</v>
      </c>
      <c r="BG658" s="189">
        <f>IF(N658="zákl. přenesená",J658,0)</f>
        <v>0</v>
      </c>
      <c r="BH658" s="189">
        <f>IF(N658="sníž. přenesená",J658,0)</f>
        <v>0</v>
      </c>
      <c r="BI658" s="189">
        <f>IF(N658="nulová",J658,0)</f>
        <v>0</v>
      </c>
      <c r="BJ658" s="22" t="s">
        <v>76</v>
      </c>
      <c r="BK658" s="189">
        <f>ROUND(I658*H658,2)</f>
        <v>0</v>
      </c>
      <c r="BL658" s="22" t="s">
        <v>113</v>
      </c>
      <c r="BM658" s="188" t="s">
        <v>3211</v>
      </c>
    </row>
    <row r="659" s="2" customFormat="1">
      <c r="A659" s="41"/>
      <c r="B659" s="42"/>
      <c r="C659" s="41"/>
      <c r="D659" s="190" t="s">
        <v>338</v>
      </c>
      <c r="E659" s="41"/>
      <c r="F659" s="191" t="s">
        <v>3212</v>
      </c>
      <c r="G659" s="41"/>
      <c r="H659" s="41"/>
      <c r="I659" s="192"/>
      <c r="J659" s="41"/>
      <c r="K659" s="41"/>
      <c r="L659" s="42"/>
      <c r="M659" s="193"/>
      <c r="N659" s="194"/>
      <c r="O659" s="75"/>
      <c r="P659" s="75"/>
      <c r="Q659" s="75"/>
      <c r="R659" s="75"/>
      <c r="S659" s="75"/>
      <c r="T659" s="76"/>
      <c r="U659" s="41"/>
      <c r="V659" s="41"/>
      <c r="W659" s="41"/>
      <c r="X659" s="41"/>
      <c r="Y659" s="41"/>
      <c r="Z659" s="41"/>
      <c r="AA659" s="41"/>
      <c r="AB659" s="41"/>
      <c r="AC659" s="41"/>
      <c r="AD659" s="41"/>
      <c r="AE659" s="41"/>
      <c r="AT659" s="22" t="s">
        <v>338</v>
      </c>
      <c r="AU659" s="22" t="s">
        <v>113</v>
      </c>
    </row>
    <row r="660" s="13" customFormat="1">
      <c r="A660" s="13"/>
      <c r="B660" s="201"/>
      <c r="C660" s="13"/>
      <c r="D660" s="195" t="s">
        <v>442</v>
      </c>
      <c r="E660" s="202" t="s">
        <v>3</v>
      </c>
      <c r="F660" s="203" t="s">
        <v>2417</v>
      </c>
      <c r="G660" s="13"/>
      <c r="H660" s="204">
        <v>85.840000000000003</v>
      </c>
      <c r="I660" s="205"/>
      <c r="J660" s="13"/>
      <c r="K660" s="13"/>
      <c r="L660" s="201"/>
      <c r="M660" s="206"/>
      <c r="N660" s="207"/>
      <c r="O660" s="207"/>
      <c r="P660" s="207"/>
      <c r="Q660" s="207"/>
      <c r="R660" s="207"/>
      <c r="S660" s="207"/>
      <c r="T660" s="208"/>
      <c r="U660" s="13"/>
      <c r="V660" s="13"/>
      <c r="W660" s="13"/>
      <c r="X660" s="13"/>
      <c r="Y660" s="13"/>
      <c r="Z660" s="13"/>
      <c r="AA660" s="13"/>
      <c r="AB660" s="13"/>
      <c r="AC660" s="13"/>
      <c r="AD660" s="13"/>
      <c r="AE660" s="13"/>
      <c r="AT660" s="202" t="s">
        <v>442</v>
      </c>
      <c r="AU660" s="202" t="s">
        <v>113</v>
      </c>
      <c r="AV660" s="13" t="s">
        <v>79</v>
      </c>
      <c r="AW660" s="13" t="s">
        <v>31</v>
      </c>
      <c r="AX660" s="13" t="s">
        <v>76</v>
      </c>
      <c r="AY660" s="202" t="s">
        <v>328</v>
      </c>
    </row>
    <row r="661" s="12" customFormat="1" ht="20.88" customHeight="1">
      <c r="A661" s="12"/>
      <c r="B661" s="163"/>
      <c r="C661" s="12"/>
      <c r="D661" s="164" t="s">
        <v>68</v>
      </c>
      <c r="E661" s="174" t="s">
        <v>778</v>
      </c>
      <c r="F661" s="174" t="s">
        <v>3213</v>
      </c>
      <c r="G661" s="12"/>
      <c r="H661" s="12"/>
      <c r="I661" s="166"/>
      <c r="J661" s="175">
        <f>BK661</f>
        <v>0</v>
      </c>
      <c r="K661" s="12"/>
      <c r="L661" s="163"/>
      <c r="M661" s="168"/>
      <c r="N661" s="169"/>
      <c r="O661" s="169"/>
      <c r="P661" s="170">
        <f>P662+P692+P724+P735+P750+P770</f>
        <v>0</v>
      </c>
      <c r="Q661" s="169"/>
      <c r="R661" s="170">
        <f>R662+R692+R724+R735+R750+R770</f>
        <v>27.832809693760002</v>
      </c>
      <c r="S661" s="169"/>
      <c r="T661" s="171">
        <f>T662+T692+T724+T735+T750+T770</f>
        <v>0.0009572500000000002</v>
      </c>
      <c r="U661" s="12"/>
      <c r="V661" s="12"/>
      <c r="W661" s="12"/>
      <c r="X661" s="12"/>
      <c r="Y661" s="12"/>
      <c r="Z661" s="12"/>
      <c r="AA661" s="12"/>
      <c r="AB661" s="12"/>
      <c r="AC661" s="12"/>
      <c r="AD661" s="12"/>
      <c r="AE661" s="12"/>
      <c r="AR661" s="164" t="s">
        <v>76</v>
      </c>
      <c r="AT661" s="172" t="s">
        <v>68</v>
      </c>
      <c r="AU661" s="172" t="s">
        <v>79</v>
      </c>
      <c r="AY661" s="164" t="s">
        <v>328</v>
      </c>
      <c r="BK661" s="173">
        <f>BK662+BK692+BK724+BK735+BK750+BK770</f>
        <v>0</v>
      </c>
    </row>
    <row r="662" s="16" customFormat="1" ht="20.88" customHeight="1">
      <c r="A662" s="16"/>
      <c r="B662" s="243"/>
      <c r="C662" s="16"/>
      <c r="D662" s="244" t="s">
        <v>68</v>
      </c>
      <c r="E662" s="244" t="s">
        <v>3214</v>
      </c>
      <c r="F662" s="244" t="s">
        <v>3215</v>
      </c>
      <c r="G662" s="16"/>
      <c r="H662" s="16"/>
      <c r="I662" s="245"/>
      <c r="J662" s="246">
        <f>BK662</f>
        <v>0</v>
      </c>
      <c r="K662" s="16"/>
      <c r="L662" s="243"/>
      <c r="M662" s="247"/>
      <c r="N662" s="248"/>
      <c r="O662" s="248"/>
      <c r="P662" s="249">
        <f>SUM(P663:P691)</f>
        <v>0</v>
      </c>
      <c r="Q662" s="248"/>
      <c r="R662" s="249">
        <f>SUM(R663:R691)</f>
        <v>20.814859947999995</v>
      </c>
      <c r="S662" s="248"/>
      <c r="T662" s="250">
        <f>SUM(T663:T691)</f>
        <v>0.0009572500000000002</v>
      </c>
      <c r="U662" s="16"/>
      <c r="V662" s="16"/>
      <c r="W662" s="16"/>
      <c r="X662" s="16"/>
      <c r="Y662" s="16"/>
      <c r="Z662" s="16"/>
      <c r="AA662" s="16"/>
      <c r="AB662" s="16"/>
      <c r="AC662" s="16"/>
      <c r="AD662" s="16"/>
      <c r="AE662" s="16"/>
      <c r="AR662" s="244" t="s">
        <v>76</v>
      </c>
      <c r="AT662" s="251" t="s">
        <v>68</v>
      </c>
      <c r="AU662" s="251" t="s">
        <v>87</v>
      </c>
      <c r="AY662" s="244" t="s">
        <v>328</v>
      </c>
      <c r="BK662" s="252">
        <f>SUM(BK663:BK691)</f>
        <v>0</v>
      </c>
    </row>
    <row r="663" s="2" customFormat="1" ht="33" customHeight="1">
      <c r="A663" s="41"/>
      <c r="B663" s="176"/>
      <c r="C663" s="177" t="s">
        <v>570</v>
      </c>
      <c r="D663" s="177" t="s">
        <v>331</v>
      </c>
      <c r="E663" s="178" t="s">
        <v>3216</v>
      </c>
      <c r="F663" s="179" t="s">
        <v>3217</v>
      </c>
      <c r="G663" s="180" t="s">
        <v>439</v>
      </c>
      <c r="H663" s="181">
        <v>506.56700000000001</v>
      </c>
      <c r="I663" s="182"/>
      <c r="J663" s="183">
        <f>ROUND(I663*H663,2)</f>
        <v>0</v>
      </c>
      <c r="K663" s="179" t="s">
        <v>335</v>
      </c>
      <c r="L663" s="42"/>
      <c r="M663" s="184" t="s">
        <v>3</v>
      </c>
      <c r="N663" s="185" t="s">
        <v>40</v>
      </c>
      <c r="O663" s="75"/>
      <c r="P663" s="186">
        <f>O663*H663</f>
        <v>0</v>
      </c>
      <c r="Q663" s="186">
        <v>0.0073499999999999998</v>
      </c>
      <c r="R663" s="186">
        <f>Q663*H663</f>
        <v>3.7232674499999998</v>
      </c>
      <c r="S663" s="186">
        <v>0</v>
      </c>
      <c r="T663" s="187">
        <f>S663*H663</f>
        <v>0</v>
      </c>
      <c r="U663" s="41"/>
      <c r="V663" s="41"/>
      <c r="W663" s="41"/>
      <c r="X663" s="41"/>
      <c r="Y663" s="41"/>
      <c r="Z663" s="41"/>
      <c r="AA663" s="41"/>
      <c r="AB663" s="41"/>
      <c r="AC663" s="41"/>
      <c r="AD663" s="41"/>
      <c r="AE663" s="41"/>
      <c r="AR663" s="188" t="s">
        <v>113</v>
      </c>
      <c r="AT663" s="188" t="s">
        <v>331</v>
      </c>
      <c r="AU663" s="188" t="s">
        <v>113</v>
      </c>
      <c r="AY663" s="22" t="s">
        <v>328</v>
      </c>
      <c r="BE663" s="189">
        <f>IF(N663="základní",J663,0)</f>
        <v>0</v>
      </c>
      <c r="BF663" s="189">
        <f>IF(N663="snížená",J663,0)</f>
        <v>0</v>
      </c>
      <c r="BG663" s="189">
        <f>IF(N663="zákl. přenesená",J663,0)</f>
        <v>0</v>
      </c>
      <c r="BH663" s="189">
        <f>IF(N663="sníž. přenesená",J663,0)</f>
        <v>0</v>
      </c>
      <c r="BI663" s="189">
        <f>IF(N663="nulová",J663,0)</f>
        <v>0</v>
      </c>
      <c r="BJ663" s="22" t="s">
        <v>76</v>
      </c>
      <c r="BK663" s="189">
        <f>ROUND(I663*H663,2)</f>
        <v>0</v>
      </c>
      <c r="BL663" s="22" t="s">
        <v>113</v>
      </c>
      <c r="BM663" s="188" t="s">
        <v>3218</v>
      </c>
    </row>
    <row r="664" s="2" customFormat="1">
      <c r="A664" s="41"/>
      <c r="B664" s="42"/>
      <c r="C664" s="41"/>
      <c r="D664" s="190" t="s">
        <v>338</v>
      </c>
      <c r="E664" s="41"/>
      <c r="F664" s="191" t="s">
        <v>3219</v>
      </c>
      <c r="G664" s="41"/>
      <c r="H664" s="41"/>
      <c r="I664" s="192"/>
      <c r="J664" s="41"/>
      <c r="K664" s="41"/>
      <c r="L664" s="42"/>
      <c r="M664" s="193"/>
      <c r="N664" s="194"/>
      <c r="O664" s="75"/>
      <c r="P664" s="75"/>
      <c r="Q664" s="75"/>
      <c r="R664" s="75"/>
      <c r="S664" s="75"/>
      <c r="T664" s="76"/>
      <c r="U664" s="41"/>
      <c r="V664" s="41"/>
      <c r="W664" s="41"/>
      <c r="X664" s="41"/>
      <c r="Y664" s="41"/>
      <c r="Z664" s="41"/>
      <c r="AA664" s="41"/>
      <c r="AB664" s="41"/>
      <c r="AC664" s="41"/>
      <c r="AD664" s="41"/>
      <c r="AE664" s="41"/>
      <c r="AT664" s="22" t="s">
        <v>338</v>
      </c>
      <c r="AU664" s="22" t="s">
        <v>113</v>
      </c>
    </row>
    <row r="665" s="15" customFormat="1">
      <c r="A665" s="15"/>
      <c r="B665" s="217"/>
      <c r="C665" s="15"/>
      <c r="D665" s="195" t="s">
        <v>442</v>
      </c>
      <c r="E665" s="218" t="s">
        <v>3</v>
      </c>
      <c r="F665" s="219" t="s">
        <v>3220</v>
      </c>
      <c r="G665" s="15"/>
      <c r="H665" s="218" t="s">
        <v>3</v>
      </c>
      <c r="I665" s="220"/>
      <c r="J665" s="15"/>
      <c r="K665" s="15"/>
      <c r="L665" s="217"/>
      <c r="M665" s="221"/>
      <c r="N665" s="222"/>
      <c r="O665" s="222"/>
      <c r="P665" s="222"/>
      <c r="Q665" s="222"/>
      <c r="R665" s="222"/>
      <c r="S665" s="222"/>
      <c r="T665" s="223"/>
      <c r="U665" s="15"/>
      <c r="V665" s="15"/>
      <c r="W665" s="15"/>
      <c r="X665" s="15"/>
      <c r="Y665" s="15"/>
      <c r="Z665" s="15"/>
      <c r="AA665" s="15"/>
      <c r="AB665" s="15"/>
      <c r="AC665" s="15"/>
      <c r="AD665" s="15"/>
      <c r="AE665" s="15"/>
      <c r="AT665" s="218" t="s">
        <v>442</v>
      </c>
      <c r="AU665" s="218" t="s">
        <v>113</v>
      </c>
      <c r="AV665" s="15" t="s">
        <v>76</v>
      </c>
      <c r="AW665" s="15" t="s">
        <v>31</v>
      </c>
      <c r="AX665" s="15" t="s">
        <v>69</v>
      </c>
      <c r="AY665" s="218" t="s">
        <v>328</v>
      </c>
    </row>
    <row r="666" s="13" customFormat="1">
      <c r="A666" s="13"/>
      <c r="B666" s="201"/>
      <c r="C666" s="13"/>
      <c r="D666" s="195" t="s">
        <v>442</v>
      </c>
      <c r="E666" s="202" t="s">
        <v>3</v>
      </c>
      <c r="F666" s="203" t="s">
        <v>2414</v>
      </c>
      <c r="G666" s="13"/>
      <c r="H666" s="204">
        <v>76.146000000000001</v>
      </c>
      <c r="I666" s="205"/>
      <c r="J666" s="13"/>
      <c r="K666" s="13"/>
      <c r="L666" s="201"/>
      <c r="M666" s="206"/>
      <c r="N666" s="207"/>
      <c r="O666" s="207"/>
      <c r="P666" s="207"/>
      <c r="Q666" s="207"/>
      <c r="R666" s="207"/>
      <c r="S666" s="207"/>
      <c r="T666" s="208"/>
      <c r="U666" s="13"/>
      <c r="V666" s="13"/>
      <c r="W666" s="13"/>
      <c r="X666" s="13"/>
      <c r="Y666" s="13"/>
      <c r="Z666" s="13"/>
      <c r="AA666" s="13"/>
      <c r="AB666" s="13"/>
      <c r="AC666" s="13"/>
      <c r="AD666" s="13"/>
      <c r="AE666" s="13"/>
      <c r="AT666" s="202" t="s">
        <v>442</v>
      </c>
      <c r="AU666" s="202" t="s">
        <v>113</v>
      </c>
      <c r="AV666" s="13" t="s">
        <v>79</v>
      </c>
      <c r="AW666" s="13" t="s">
        <v>31</v>
      </c>
      <c r="AX666" s="13" t="s">
        <v>69</v>
      </c>
      <c r="AY666" s="202" t="s">
        <v>328</v>
      </c>
    </row>
    <row r="667" s="13" customFormat="1">
      <c r="A667" s="13"/>
      <c r="B667" s="201"/>
      <c r="C667" s="13"/>
      <c r="D667" s="195" t="s">
        <v>442</v>
      </c>
      <c r="E667" s="202" t="s">
        <v>3</v>
      </c>
      <c r="F667" s="203" t="s">
        <v>2411</v>
      </c>
      <c r="G667" s="13"/>
      <c r="H667" s="204">
        <v>25.995000000000001</v>
      </c>
      <c r="I667" s="205"/>
      <c r="J667" s="13"/>
      <c r="K667" s="13"/>
      <c r="L667" s="201"/>
      <c r="M667" s="206"/>
      <c r="N667" s="207"/>
      <c r="O667" s="207"/>
      <c r="P667" s="207"/>
      <c r="Q667" s="207"/>
      <c r="R667" s="207"/>
      <c r="S667" s="207"/>
      <c r="T667" s="208"/>
      <c r="U667" s="13"/>
      <c r="V667" s="13"/>
      <c r="W667" s="13"/>
      <c r="X667" s="13"/>
      <c r="Y667" s="13"/>
      <c r="Z667" s="13"/>
      <c r="AA667" s="13"/>
      <c r="AB667" s="13"/>
      <c r="AC667" s="13"/>
      <c r="AD667" s="13"/>
      <c r="AE667" s="13"/>
      <c r="AT667" s="202" t="s">
        <v>442</v>
      </c>
      <c r="AU667" s="202" t="s">
        <v>113</v>
      </c>
      <c r="AV667" s="13" t="s">
        <v>79</v>
      </c>
      <c r="AW667" s="13" t="s">
        <v>31</v>
      </c>
      <c r="AX667" s="13" t="s">
        <v>69</v>
      </c>
      <c r="AY667" s="202" t="s">
        <v>328</v>
      </c>
    </row>
    <row r="668" s="13" customFormat="1">
      <c r="A668" s="13"/>
      <c r="B668" s="201"/>
      <c r="C668" s="13"/>
      <c r="D668" s="195" t="s">
        <v>442</v>
      </c>
      <c r="E668" s="202" t="s">
        <v>3</v>
      </c>
      <c r="F668" s="203" t="s">
        <v>2397</v>
      </c>
      <c r="G668" s="13"/>
      <c r="H668" s="204">
        <v>404.42599999999999</v>
      </c>
      <c r="I668" s="205"/>
      <c r="J668" s="13"/>
      <c r="K668" s="13"/>
      <c r="L668" s="201"/>
      <c r="M668" s="206"/>
      <c r="N668" s="207"/>
      <c r="O668" s="207"/>
      <c r="P668" s="207"/>
      <c r="Q668" s="207"/>
      <c r="R668" s="207"/>
      <c r="S668" s="207"/>
      <c r="T668" s="208"/>
      <c r="U668" s="13"/>
      <c r="V668" s="13"/>
      <c r="W668" s="13"/>
      <c r="X668" s="13"/>
      <c r="Y668" s="13"/>
      <c r="Z668" s="13"/>
      <c r="AA668" s="13"/>
      <c r="AB668" s="13"/>
      <c r="AC668" s="13"/>
      <c r="AD668" s="13"/>
      <c r="AE668" s="13"/>
      <c r="AT668" s="202" t="s">
        <v>442</v>
      </c>
      <c r="AU668" s="202" t="s">
        <v>113</v>
      </c>
      <c r="AV668" s="13" t="s">
        <v>79</v>
      </c>
      <c r="AW668" s="13" t="s">
        <v>31</v>
      </c>
      <c r="AX668" s="13" t="s">
        <v>69</v>
      </c>
      <c r="AY668" s="202" t="s">
        <v>328</v>
      </c>
    </row>
    <row r="669" s="14" customFormat="1">
      <c r="A669" s="14"/>
      <c r="B669" s="209"/>
      <c r="C669" s="14"/>
      <c r="D669" s="195" t="s">
        <v>442</v>
      </c>
      <c r="E669" s="210" t="s">
        <v>3</v>
      </c>
      <c r="F669" s="211" t="s">
        <v>452</v>
      </c>
      <c r="G669" s="14"/>
      <c r="H669" s="212">
        <v>506.56700000000001</v>
      </c>
      <c r="I669" s="213"/>
      <c r="J669" s="14"/>
      <c r="K669" s="14"/>
      <c r="L669" s="209"/>
      <c r="M669" s="214"/>
      <c r="N669" s="215"/>
      <c r="O669" s="215"/>
      <c r="P669" s="215"/>
      <c r="Q669" s="215"/>
      <c r="R669" s="215"/>
      <c r="S669" s="215"/>
      <c r="T669" s="216"/>
      <c r="U669" s="14"/>
      <c r="V669" s="14"/>
      <c r="W669" s="14"/>
      <c r="X669" s="14"/>
      <c r="Y669" s="14"/>
      <c r="Z669" s="14"/>
      <c r="AA669" s="14"/>
      <c r="AB669" s="14"/>
      <c r="AC669" s="14"/>
      <c r="AD669" s="14"/>
      <c r="AE669" s="14"/>
      <c r="AT669" s="210" t="s">
        <v>442</v>
      </c>
      <c r="AU669" s="210" t="s">
        <v>113</v>
      </c>
      <c r="AV669" s="14" t="s">
        <v>113</v>
      </c>
      <c r="AW669" s="14" t="s">
        <v>31</v>
      </c>
      <c r="AX669" s="14" t="s">
        <v>76</v>
      </c>
      <c r="AY669" s="210" t="s">
        <v>328</v>
      </c>
    </row>
    <row r="670" s="2" customFormat="1" ht="37.8" customHeight="1">
      <c r="A670" s="41"/>
      <c r="B670" s="176"/>
      <c r="C670" s="177" t="s">
        <v>1742</v>
      </c>
      <c r="D670" s="177" t="s">
        <v>331</v>
      </c>
      <c r="E670" s="178" t="s">
        <v>3221</v>
      </c>
      <c r="F670" s="179" t="s">
        <v>3222</v>
      </c>
      <c r="G670" s="180" t="s">
        <v>439</v>
      </c>
      <c r="H670" s="181">
        <v>506.56700000000001</v>
      </c>
      <c r="I670" s="182"/>
      <c r="J670" s="183">
        <f>ROUND(I670*H670,2)</f>
        <v>0</v>
      </c>
      <c r="K670" s="179" t="s">
        <v>335</v>
      </c>
      <c r="L670" s="42"/>
      <c r="M670" s="184" t="s">
        <v>3</v>
      </c>
      <c r="N670" s="185" t="s">
        <v>40</v>
      </c>
      <c r="O670" s="75"/>
      <c r="P670" s="186">
        <f>O670*H670</f>
        <v>0</v>
      </c>
      <c r="Q670" s="186">
        <v>0.023630000000000002</v>
      </c>
      <c r="R670" s="186">
        <f>Q670*H670</f>
        <v>11.97017821</v>
      </c>
      <c r="S670" s="186">
        <v>0</v>
      </c>
      <c r="T670" s="187">
        <f>S670*H670</f>
        <v>0</v>
      </c>
      <c r="U670" s="41"/>
      <c r="V670" s="41"/>
      <c r="W670" s="41"/>
      <c r="X670" s="41"/>
      <c r="Y670" s="41"/>
      <c r="Z670" s="41"/>
      <c r="AA670" s="41"/>
      <c r="AB670" s="41"/>
      <c r="AC670" s="41"/>
      <c r="AD670" s="41"/>
      <c r="AE670" s="41"/>
      <c r="AR670" s="188" t="s">
        <v>113</v>
      </c>
      <c r="AT670" s="188" t="s">
        <v>331</v>
      </c>
      <c r="AU670" s="188" t="s">
        <v>113</v>
      </c>
      <c r="AY670" s="22" t="s">
        <v>328</v>
      </c>
      <c r="BE670" s="189">
        <f>IF(N670="základní",J670,0)</f>
        <v>0</v>
      </c>
      <c r="BF670" s="189">
        <f>IF(N670="snížená",J670,0)</f>
        <v>0</v>
      </c>
      <c r="BG670" s="189">
        <f>IF(N670="zákl. přenesená",J670,0)</f>
        <v>0</v>
      </c>
      <c r="BH670" s="189">
        <f>IF(N670="sníž. přenesená",J670,0)</f>
        <v>0</v>
      </c>
      <c r="BI670" s="189">
        <f>IF(N670="nulová",J670,0)</f>
        <v>0</v>
      </c>
      <c r="BJ670" s="22" t="s">
        <v>76</v>
      </c>
      <c r="BK670" s="189">
        <f>ROUND(I670*H670,2)</f>
        <v>0</v>
      </c>
      <c r="BL670" s="22" t="s">
        <v>113</v>
      </c>
      <c r="BM670" s="188" t="s">
        <v>3223</v>
      </c>
    </row>
    <row r="671" s="2" customFormat="1">
      <c r="A671" s="41"/>
      <c r="B671" s="42"/>
      <c r="C671" s="41"/>
      <c r="D671" s="190" t="s">
        <v>338</v>
      </c>
      <c r="E671" s="41"/>
      <c r="F671" s="191" t="s">
        <v>3224</v>
      </c>
      <c r="G671" s="41"/>
      <c r="H671" s="41"/>
      <c r="I671" s="192"/>
      <c r="J671" s="41"/>
      <c r="K671" s="41"/>
      <c r="L671" s="42"/>
      <c r="M671" s="193"/>
      <c r="N671" s="194"/>
      <c r="O671" s="75"/>
      <c r="P671" s="75"/>
      <c r="Q671" s="75"/>
      <c r="R671" s="75"/>
      <c r="S671" s="75"/>
      <c r="T671" s="76"/>
      <c r="U671" s="41"/>
      <c r="V671" s="41"/>
      <c r="W671" s="41"/>
      <c r="X671" s="41"/>
      <c r="Y671" s="41"/>
      <c r="Z671" s="41"/>
      <c r="AA671" s="41"/>
      <c r="AB671" s="41"/>
      <c r="AC671" s="41"/>
      <c r="AD671" s="41"/>
      <c r="AE671" s="41"/>
      <c r="AT671" s="22" t="s">
        <v>338</v>
      </c>
      <c r="AU671" s="22" t="s">
        <v>113</v>
      </c>
    </row>
    <row r="672" s="2" customFormat="1" ht="44.25" customHeight="1">
      <c r="A672" s="41"/>
      <c r="B672" s="176"/>
      <c r="C672" s="177" t="s">
        <v>1352</v>
      </c>
      <c r="D672" s="177" t="s">
        <v>331</v>
      </c>
      <c r="E672" s="178" t="s">
        <v>3225</v>
      </c>
      <c r="F672" s="179" t="s">
        <v>3226</v>
      </c>
      <c r="G672" s="180" t="s">
        <v>439</v>
      </c>
      <c r="H672" s="181">
        <v>506.56700000000001</v>
      </c>
      <c r="I672" s="182"/>
      <c r="J672" s="183">
        <f>ROUND(I672*H672,2)</f>
        <v>0</v>
      </c>
      <c r="K672" s="179" t="s">
        <v>335</v>
      </c>
      <c r="L672" s="42"/>
      <c r="M672" s="184" t="s">
        <v>3</v>
      </c>
      <c r="N672" s="185" t="s">
        <v>40</v>
      </c>
      <c r="O672" s="75"/>
      <c r="P672" s="186">
        <f>O672*H672</f>
        <v>0</v>
      </c>
      <c r="Q672" s="186">
        <v>0.0079000000000000008</v>
      </c>
      <c r="R672" s="186">
        <f>Q672*H672</f>
        <v>4.0018793000000006</v>
      </c>
      <c r="S672" s="186">
        <v>0</v>
      </c>
      <c r="T672" s="187">
        <f>S672*H672</f>
        <v>0</v>
      </c>
      <c r="U672" s="41"/>
      <c r="V672" s="41"/>
      <c r="W672" s="41"/>
      <c r="X672" s="41"/>
      <c r="Y672" s="41"/>
      <c r="Z672" s="41"/>
      <c r="AA672" s="41"/>
      <c r="AB672" s="41"/>
      <c r="AC672" s="41"/>
      <c r="AD672" s="41"/>
      <c r="AE672" s="41"/>
      <c r="AR672" s="188" t="s">
        <v>113</v>
      </c>
      <c r="AT672" s="188" t="s">
        <v>331</v>
      </c>
      <c r="AU672" s="188" t="s">
        <v>113</v>
      </c>
      <c r="AY672" s="22" t="s">
        <v>328</v>
      </c>
      <c r="BE672" s="189">
        <f>IF(N672="základní",J672,0)</f>
        <v>0</v>
      </c>
      <c r="BF672" s="189">
        <f>IF(N672="snížená",J672,0)</f>
        <v>0</v>
      </c>
      <c r="BG672" s="189">
        <f>IF(N672="zákl. přenesená",J672,0)</f>
        <v>0</v>
      </c>
      <c r="BH672" s="189">
        <f>IF(N672="sníž. přenesená",J672,0)</f>
        <v>0</v>
      </c>
      <c r="BI672" s="189">
        <f>IF(N672="nulová",J672,0)</f>
        <v>0</v>
      </c>
      <c r="BJ672" s="22" t="s">
        <v>76</v>
      </c>
      <c r="BK672" s="189">
        <f>ROUND(I672*H672,2)</f>
        <v>0</v>
      </c>
      <c r="BL672" s="22" t="s">
        <v>113</v>
      </c>
      <c r="BM672" s="188" t="s">
        <v>3227</v>
      </c>
    </row>
    <row r="673" s="2" customFormat="1">
      <c r="A673" s="41"/>
      <c r="B673" s="42"/>
      <c r="C673" s="41"/>
      <c r="D673" s="190" t="s">
        <v>338</v>
      </c>
      <c r="E673" s="41"/>
      <c r="F673" s="191" t="s">
        <v>3228</v>
      </c>
      <c r="G673" s="41"/>
      <c r="H673" s="41"/>
      <c r="I673" s="192"/>
      <c r="J673" s="41"/>
      <c r="K673" s="41"/>
      <c r="L673" s="42"/>
      <c r="M673" s="193"/>
      <c r="N673" s="194"/>
      <c r="O673" s="75"/>
      <c r="P673" s="75"/>
      <c r="Q673" s="75"/>
      <c r="R673" s="75"/>
      <c r="S673" s="75"/>
      <c r="T673" s="76"/>
      <c r="U673" s="41"/>
      <c r="V673" s="41"/>
      <c r="W673" s="41"/>
      <c r="X673" s="41"/>
      <c r="Y673" s="41"/>
      <c r="Z673" s="41"/>
      <c r="AA673" s="41"/>
      <c r="AB673" s="41"/>
      <c r="AC673" s="41"/>
      <c r="AD673" s="41"/>
      <c r="AE673" s="41"/>
      <c r="AT673" s="22" t="s">
        <v>338</v>
      </c>
      <c r="AU673" s="22" t="s">
        <v>113</v>
      </c>
    </row>
    <row r="674" s="2" customFormat="1" ht="24.15" customHeight="1">
      <c r="A674" s="41"/>
      <c r="B674" s="176"/>
      <c r="C674" s="177" t="s">
        <v>1751</v>
      </c>
      <c r="D674" s="177" t="s">
        <v>331</v>
      </c>
      <c r="E674" s="178" t="s">
        <v>3229</v>
      </c>
      <c r="F674" s="179" t="s">
        <v>3230</v>
      </c>
      <c r="G674" s="180" t="s">
        <v>439</v>
      </c>
      <c r="H674" s="181">
        <v>404.42599999999999</v>
      </c>
      <c r="I674" s="182"/>
      <c r="J674" s="183">
        <f>ROUND(I674*H674,2)</f>
        <v>0</v>
      </c>
      <c r="K674" s="179" t="s">
        <v>335</v>
      </c>
      <c r="L674" s="42"/>
      <c r="M674" s="184" t="s">
        <v>3</v>
      </c>
      <c r="N674" s="185" t="s">
        <v>40</v>
      </c>
      <c r="O674" s="75"/>
      <c r="P674" s="186">
        <f>O674*H674</f>
        <v>0</v>
      </c>
      <c r="Q674" s="186">
        <v>0.000263</v>
      </c>
      <c r="R674" s="186">
        <f>Q674*H674</f>
        <v>0.10636403799999999</v>
      </c>
      <c r="S674" s="186">
        <v>0</v>
      </c>
      <c r="T674" s="187">
        <f>S674*H674</f>
        <v>0</v>
      </c>
      <c r="U674" s="41"/>
      <c r="V674" s="41"/>
      <c r="W674" s="41"/>
      <c r="X674" s="41"/>
      <c r="Y674" s="41"/>
      <c r="Z674" s="41"/>
      <c r="AA674" s="41"/>
      <c r="AB674" s="41"/>
      <c r="AC674" s="41"/>
      <c r="AD674" s="41"/>
      <c r="AE674" s="41"/>
      <c r="AR674" s="188" t="s">
        <v>113</v>
      </c>
      <c r="AT674" s="188" t="s">
        <v>331</v>
      </c>
      <c r="AU674" s="188" t="s">
        <v>113</v>
      </c>
      <c r="AY674" s="22" t="s">
        <v>328</v>
      </c>
      <c r="BE674" s="189">
        <f>IF(N674="základní",J674,0)</f>
        <v>0</v>
      </c>
      <c r="BF674" s="189">
        <f>IF(N674="snížená",J674,0)</f>
        <v>0</v>
      </c>
      <c r="BG674" s="189">
        <f>IF(N674="zákl. přenesená",J674,0)</f>
        <v>0</v>
      </c>
      <c r="BH674" s="189">
        <f>IF(N674="sníž. přenesená",J674,0)</f>
        <v>0</v>
      </c>
      <c r="BI674" s="189">
        <f>IF(N674="nulová",J674,0)</f>
        <v>0</v>
      </c>
      <c r="BJ674" s="22" t="s">
        <v>76</v>
      </c>
      <c r="BK674" s="189">
        <f>ROUND(I674*H674,2)</f>
        <v>0</v>
      </c>
      <c r="BL674" s="22" t="s">
        <v>113</v>
      </c>
      <c r="BM674" s="188" t="s">
        <v>3231</v>
      </c>
    </row>
    <row r="675" s="2" customFormat="1">
      <c r="A675" s="41"/>
      <c r="B675" s="42"/>
      <c r="C675" s="41"/>
      <c r="D675" s="190" t="s">
        <v>338</v>
      </c>
      <c r="E675" s="41"/>
      <c r="F675" s="191" t="s">
        <v>3232</v>
      </c>
      <c r="G675" s="41"/>
      <c r="H675" s="41"/>
      <c r="I675" s="192"/>
      <c r="J675" s="41"/>
      <c r="K675" s="41"/>
      <c r="L675" s="42"/>
      <c r="M675" s="193"/>
      <c r="N675" s="194"/>
      <c r="O675" s="75"/>
      <c r="P675" s="75"/>
      <c r="Q675" s="75"/>
      <c r="R675" s="75"/>
      <c r="S675" s="75"/>
      <c r="T675" s="76"/>
      <c r="U675" s="41"/>
      <c r="V675" s="41"/>
      <c r="W675" s="41"/>
      <c r="X675" s="41"/>
      <c r="Y675" s="41"/>
      <c r="Z675" s="41"/>
      <c r="AA675" s="41"/>
      <c r="AB675" s="41"/>
      <c r="AC675" s="41"/>
      <c r="AD675" s="41"/>
      <c r="AE675" s="41"/>
      <c r="AT675" s="22" t="s">
        <v>338</v>
      </c>
      <c r="AU675" s="22" t="s">
        <v>113</v>
      </c>
    </row>
    <row r="676" s="13" customFormat="1">
      <c r="A676" s="13"/>
      <c r="B676" s="201"/>
      <c r="C676" s="13"/>
      <c r="D676" s="195" t="s">
        <v>442</v>
      </c>
      <c r="E676" s="202" t="s">
        <v>3</v>
      </c>
      <c r="F676" s="203" t="s">
        <v>2397</v>
      </c>
      <c r="G676" s="13"/>
      <c r="H676" s="204">
        <v>404.42599999999999</v>
      </c>
      <c r="I676" s="205"/>
      <c r="J676" s="13"/>
      <c r="K676" s="13"/>
      <c r="L676" s="201"/>
      <c r="M676" s="206"/>
      <c r="N676" s="207"/>
      <c r="O676" s="207"/>
      <c r="P676" s="207"/>
      <c r="Q676" s="207"/>
      <c r="R676" s="207"/>
      <c r="S676" s="207"/>
      <c r="T676" s="208"/>
      <c r="U676" s="13"/>
      <c r="V676" s="13"/>
      <c r="W676" s="13"/>
      <c r="X676" s="13"/>
      <c r="Y676" s="13"/>
      <c r="Z676" s="13"/>
      <c r="AA676" s="13"/>
      <c r="AB676" s="13"/>
      <c r="AC676" s="13"/>
      <c r="AD676" s="13"/>
      <c r="AE676" s="13"/>
      <c r="AT676" s="202" t="s">
        <v>442</v>
      </c>
      <c r="AU676" s="202" t="s">
        <v>113</v>
      </c>
      <c r="AV676" s="13" t="s">
        <v>79</v>
      </c>
      <c r="AW676" s="13" t="s">
        <v>31</v>
      </c>
      <c r="AX676" s="13" t="s">
        <v>76</v>
      </c>
      <c r="AY676" s="202" t="s">
        <v>328</v>
      </c>
    </row>
    <row r="677" s="2" customFormat="1" ht="24.15" customHeight="1">
      <c r="A677" s="41"/>
      <c r="B677" s="176"/>
      <c r="C677" s="177" t="s">
        <v>1355</v>
      </c>
      <c r="D677" s="177" t="s">
        <v>331</v>
      </c>
      <c r="E677" s="178" t="s">
        <v>3233</v>
      </c>
      <c r="F677" s="179" t="s">
        <v>3234</v>
      </c>
      <c r="G677" s="180" t="s">
        <v>439</v>
      </c>
      <c r="H677" s="181">
        <v>404.42599999999999</v>
      </c>
      <c r="I677" s="182"/>
      <c r="J677" s="183">
        <f>ROUND(I677*H677,2)</f>
        <v>0</v>
      </c>
      <c r="K677" s="179" t="s">
        <v>335</v>
      </c>
      <c r="L677" s="42"/>
      <c r="M677" s="184" t="s">
        <v>3</v>
      </c>
      <c r="N677" s="185" t="s">
        <v>40</v>
      </c>
      <c r="O677" s="75"/>
      <c r="P677" s="186">
        <f>O677*H677</f>
        <v>0</v>
      </c>
      <c r="Q677" s="186">
        <v>0.0025000000000000001</v>
      </c>
      <c r="R677" s="186">
        <f>Q677*H677</f>
        <v>1.0110649999999999</v>
      </c>
      <c r="S677" s="186">
        <v>0</v>
      </c>
      <c r="T677" s="187">
        <f>S677*H677</f>
        <v>0</v>
      </c>
      <c r="U677" s="41"/>
      <c r="V677" s="41"/>
      <c r="W677" s="41"/>
      <c r="X677" s="41"/>
      <c r="Y677" s="41"/>
      <c r="Z677" s="41"/>
      <c r="AA677" s="41"/>
      <c r="AB677" s="41"/>
      <c r="AC677" s="41"/>
      <c r="AD677" s="41"/>
      <c r="AE677" s="41"/>
      <c r="AR677" s="188" t="s">
        <v>113</v>
      </c>
      <c r="AT677" s="188" t="s">
        <v>331</v>
      </c>
      <c r="AU677" s="188" t="s">
        <v>113</v>
      </c>
      <c r="AY677" s="22" t="s">
        <v>328</v>
      </c>
      <c r="BE677" s="189">
        <f>IF(N677="základní",J677,0)</f>
        <v>0</v>
      </c>
      <c r="BF677" s="189">
        <f>IF(N677="snížená",J677,0)</f>
        <v>0</v>
      </c>
      <c r="BG677" s="189">
        <f>IF(N677="zákl. přenesená",J677,0)</f>
        <v>0</v>
      </c>
      <c r="BH677" s="189">
        <f>IF(N677="sníž. přenesená",J677,0)</f>
        <v>0</v>
      </c>
      <c r="BI677" s="189">
        <f>IF(N677="nulová",J677,0)</f>
        <v>0</v>
      </c>
      <c r="BJ677" s="22" t="s">
        <v>76</v>
      </c>
      <c r="BK677" s="189">
        <f>ROUND(I677*H677,2)</f>
        <v>0</v>
      </c>
      <c r="BL677" s="22" t="s">
        <v>113</v>
      </c>
      <c r="BM677" s="188" t="s">
        <v>3235</v>
      </c>
    </row>
    <row r="678" s="2" customFormat="1">
      <c r="A678" s="41"/>
      <c r="B678" s="42"/>
      <c r="C678" s="41"/>
      <c r="D678" s="190" t="s">
        <v>338</v>
      </c>
      <c r="E678" s="41"/>
      <c r="F678" s="191" t="s">
        <v>3236</v>
      </c>
      <c r="G678" s="41"/>
      <c r="H678" s="41"/>
      <c r="I678" s="192"/>
      <c r="J678" s="41"/>
      <c r="K678" s="41"/>
      <c r="L678" s="42"/>
      <c r="M678" s="193"/>
      <c r="N678" s="194"/>
      <c r="O678" s="75"/>
      <c r="P678" s="75"/>
      <c r="Q678" s="75"/>
      <c r="R678" s="75"/>
      <c r="S678" s="75"/>
      <c r="T678" s="76"/>
      <c r="U678" s="41"/>
      <c r="V678" s="41"/>
      <c r="W678" s="41"/>
      <c r="X678" s="41"/>
      <c r="Y678" s="41"/>
      <c r="Z678" s="41"/>
      <c r="AA678" s="41"/>
      <c r="AB678" s="41"/>
      <c r="AC678" s="41"/>
      <c r="AD678" s="41"/>
      <c r="AE678" s="41"/>
      <c r="AT678" s="22" t="s">
        <v>338</v>
      </c>
      <c r="AU678" s="22" t="s">
        <v>113</v>
      </c>
    </row>
    <row r="679" s="13" customFormat="1">
      <c r="A679" s="13"/>
      <c r="B679" s="201"/>
      <c r="C679" s="13"/>
      <c r="D679" s="195" t="s">
        <v>442</v>
      </c>
      <c r="E679" s="202" t="s">
        <v>3</v>
      </c>
      <c r="F679" s="203" t="s">
        <v>2397</v>
      </c>
      <c r="G679" s="13"/>
      <c r="H679" s="204">
        <v>404.42599999999999</v>
      </c>
      <c r="I679" s="205"/>
      <c r="J679" s="13"/>
      <c r="K679" s="13"/>
      <c r="L679" s="201"/>
      <c r="M679" s="206"/>
      <c r="N679" s="207"/>
      <c r="O679" s="207"/>
      <c r="P679" s="207"/>
      <c r="Q679" s="207"/>
      <c r="R679" s="207"/>
      <c r="S679" s="207"/>
      <c r="T679" s="208"/>
      <c r="U679" s="13"/>
      <c r="V679" s="13"/>
      <c r="W679" s="13"/>
      <c r="X679" s="13"/>
      <c r="Y679" s="13"/>
      <c r="Z679" s="13"/>
      <c r="AA679" s="13"/>
      <c r="AB679" s="13"/>
      <c r="AC679" s="13"/>
      <c r="AD679" s="13"/>
      <c r="AE679" s="13"/>
      <c r="AT679" s="202" t="s">
        <v>442</v>
      </c>
      <c r="AU679" s="202" t="s">
        <v>113</v>
      </c>
      <c r="AV679" s="13" t="s">
        <v>79</v>
      </c>
      <c r="AW679" s="13" t="s">
        <v>31</v>
      </c>
      <c r="AX679" s="13" t="s">
        <v>76</v>
      </c>
      <c r="AY679" s="202" t="s">
        <v>328</v>
      </c>
    </row>
    <row r="680" s="2" customFormat="1" ht="24.15" customHeight="1">
      <c r="A680" s="41"/>
      <c r="B680" s="176"/>
      <c r="C680" s="177" t="s">
        <v>1760</v>
      </c>
      <c r="D680" s="177" t="s">
        <v>331</v>
      </c>
      <c r="E680" s="178" t="s">
        <v>3237</v>
      </c>
      <c r="F680" s="179" t="s">
        <v>3238</v>
      </c>
      <c r="G680" s="180" t="s">
        <v>439</v>
      </c>
      <c r="H680" s="181">
        <v>404.42599999999999</v>
      </c>
      <c r="I680" s="182"/>
      <c r="J680" s="183">
        <f>ROUND(I680*H680,2)</f>
        <v>0</v>
      </c>
      <c r="K680" s="179" t="s">
        <v>335</v>
      </c>
      <c r="L680" s="42"/>
      <c r="M680" s="184" t="s">
        <v>3</v>
      </c>
      <c r="N680" s="185" t="s">
        <v>40</v>
      </c>
      <c r="O680" s="75"/>
      <c r="P680" s="186">
        <f>O680*H680</f>
        <v>0</v>
      </c>
      <c r="Q680" s="186">
        <v>0</v>
      </c>
      <c r="R680" s="186">
        <f>Q680*H680</f>
        <v>0</v>
      </c>
      <c r="S680" s="186">
        <v>0</v>
      </c>
      <c r="T680" s="187">
        <f>S680*H680</f>
        <v>0</v>
      </c>
      <c r="U680" s="41"/>
      <c r="V680" s="41"/>
      <c r="W680" s="41"/>
      <c r="X680" s="41"/>
      <c r="Y680" s="41"/>
      <c r="Z680" s="41"/>
      <c r="AA680" s="41"/>
      <c r="AB680" s="41"/>
      <c r="AC680" s="41"/>
      <c r="AD680" s="41"/>
      <c r="AE680" s="41"/>
      <c r="AR680" s="188" t="s">
        <v>113</v>
      </c>
      <c r="AT680" s="188" t="s">
        <v>331</v>
      </c>
      <c r="AU680" s="188" t="s">
        <v>113</v>
      </c>
      <c r="AY680" s="22" t="s">
        <v>328</v>
      </c>
      <c r="BE680" s="189">
        <f>IF(N680="základní",J680,0)</f>
        <v>0</v>
      </c>
      <c r="BF680" s="189">
        <f>IF(N680="snížená",J680,0)</f>
        <v>0</v>
      </c>
      <c r="BG680" s="189">
        <f>IF(N680="zákl. přenesená",J680,0)</f>
        <v>0</v>
      </c>
      <c r="BH680" s="189">
        <f>IF(N680="sníž. přenesená",J680,0)</f>
        <v>0</v>
      </c>
      <c r="BI680" s="189">
        <f>IF(N680="nulová",J680,0)</f>
        <v>0</v>
      </c>
      <c r="BJ680" s="22" t="s">
        <v>76</v>
      </c>
      <c r="BK680" s="189">
        <f>ROUND(I680*H680,2)</f>
        <v>0</v>
      </c>
      <c r="BL680" s="22" t="s">
        <v>113</v>
      </c>
      <c r="BM680" s="188" t="s">
        <v>3239</v>
      </c>
    </row>
    <row r="681" s="2" customFormat="1">
      <c r="A681" s="41"/>
      <c r="B681" s="42"/>
      <c r="C681" s="41"/>
      <c r="D681" s="190" t="s">
        <v>338</v>
      </c>
      <c r="E681" s="41"/>
      <c r="F681" s="191" t="s">
        <v>3240</v>
      </c>
      <c r="G681" s="41"/>
      <c r="H681" s="41"/>
      <c r="I681" s="192"/>
      <c r="J681" s="41"/>
      <c r="K681" s="41"/>
      <c r="L681" s="42"/>
      <c r="M681" s="193"/>
      <c r="N681" s="194"/>
      <c r="O681" s="75"/>
      <c r="P681" s="75"/>
      <c r="Q681" s="75"/>
      <c r="R681" s="75"/>
      <c r="S681" s="75"/>
      <c r="T681" s="76"/>
      <c r="U681" s="41"/>
      <c r="V681" s="41"/>
      <c r="W681" s="41"/>
      <c r="X681" s="41"/>
      <c r="Y681" s="41"/>
      <c r="Z681" s="41"/>
      <c r="AA681" s="41"/>
      <c r="AB681" s="41"/>
      <c r="AC681" s="41"/>
      <c r="AD681" s="41"/>
      <c r="AE681" s="41"/>
      <c r="AT681" s="22" t="s">
        <v>338</v>
      </c>
      <c r="AU681" s="22" t="s">
        <v>113</v>
      </c>
    </row>
    <row r="682" s="13" customFormat="1">
      <c r="A682" s="13"/>
      <c r="B682" s="201"/>
      <c r="C682" s="13"/>
      <c r="D682" s="195" t="s">
        <v>442</v>
      </c>
      <c r="E682" s="202" t="s">
        <v>3</v>
      </c>
      <c r="F682" s="203" t="s">
        <v>2397</v>
      </c>
      <c r="G682" s="13"/>
      <c r="H682" s="204">
        <v>404.42599999999999</v>
      </c>
      <c r="I682" s="205"/>
      <c r="J682" s="13"/>
      <c r="K682" s="13"/>
      <c r="L682" s="201"/>
      <c r="M682" s="206"/>
      <c r="N682" s="207"/>
      <c r="O682" s="207"/>
      <c r="P682" s="207"/>
      <c r="Q682" s="207"/>
      <c r="R682" s="207"/>
      <c r="S682" s="207"/>
      <c r="T682" s="208"/>
      <c r="U682" s="13"/>
      <c r="V682" s="13"/>
      <c r="W682" s="13"/>
      <c r="X682" s="13"/>
      <c r="Y682" s="13"/>
      <c r="Z682" s="13"/>
      <c r="AA682" s="13"/>
      <c r="AB682" s="13"/>
      <c r="AC682" s="13"/>
      <c r="AD682" s="13"/>
      <c r="AE682" s="13"/>
      <c r="AT682" s="202" t="s">
        <v>442</v>
      </c>
      <c r="AU682" s="202" t="s">
        <v>113</v>
      </c>
      <c r="AV682" s="13" t="s">
        <v>79</v>
      </c>
      <c r="AW682" s="13" t="s">
        <v>31</v>
      </c>
      <c r="AX682" s="13" t="s">
        <v>76</v>
      </c>
      <c r="AY682" s="202" t="s">
        <v>328</v>
      </c>
    </row>
    <row r="683" s="2" customFormat="1" ht="37.8" customHeight="1">
      <c r="A683" s="41"/>
      <c r="B683" s="176"/>
      <c r="C683" s="177" t="s">
        <v>1358</v>
      </c>
      <c r="D683" s="177" t="s">
        <v>331</v>
      </c>
      <c r="E683" s="178" t="s">
        <v>3144</v>
      </c>
      <c r="F683" s="179" t="s">
        <v>3145</v>
      </c>
      <c r="G683" s="180" t="s">
        <v>439</v>
      </c>
      <c r="H683" s="181">
        <v>75.504000000000005</v>
      </c>
      <c r="I683" s="182"/>
      <c r="J683" s="183">
        <f>ROUND(I683*H683,2)</f>
        <v>0</v>
      </c>
      <c r="K683" s="179" t="s">
        <v>335</v>
      </c>
      <c r="L683" s="42"/>
      <c r="M683" s="184" t="s">
        <v>3</v>
      </c>
      <c r="N683" s="185" t="s">
        <v>40</v>
      </c>
      <c r="O683" s="75"/>
      <c r="P683" s="186">
        <f>O683*H683</f>
        <v>0</v>
      </c>
      <c r="Q683" s="186">
        <v>2.1999999999999999E-05</v>
      </c>
      <c r="R683" s="186">
        <f>Q683*H683</f>
        <v>0.001661088</v>
      </c>
      <c r="S683" s="186">
        <v>1.0000000000000001E-05</v>
      </c>
      <c r="T683" s="187">
        <f>S683*H683</f>
        <v>0.00075504000000000012</v>
      </c>
      <c r="U683" s="41"/>
      <c r="V683" s="41"/>
      <c r="W683" s="41"/>
      <c r="X683" s="41"/>
      <c r="Y683" s="41"/>
      <c r="Z683" s="41"/>
      <c r="AA683" s="41"/>
      <c r="AB683" s="41"/>
      <c r="AC683" s="41"/>
      <c r="AD683" s="41"/>
      <c r="AE683" s="41"/>
      <c r="AR683" s="188" t="s">
        <v>113</v>
      </c>
      <c r="AT683" s="188" t="s">
        <v>331</v>
      </c>
      <c r="AU683" s="188" t="s">
        <v>113</v>
      </c>
      <c r="AY683" s="22" t="s">
        <v>328</v>
      </c>
      <c r="BE683" s="189">
        <f>IF(N683="základní",J683,0)</f>
        <v>0</v>
      </c>
      <c r="BF683" s="189">
        <f>IF(N683="snížená",J683,0)</f>
        <v>0</v>
      </c>
      <c r="BG683" s="189">
        <f>IF(N683="zákl. přenesená",J683,0)</f>
        <v>0</v>
      </c>
      <c r="BH683" s="189">
        <f>IF(N683="sníž. přenesená",J683,0)</f>
        <v>0</v>
      </c>
      <c r="BI683" s="189">
        <f>IF(N683="nulová",J683,0)</f>
        <v>0</v>
      </c>
      <c r="BJ683" s="22" t="s">
        <v>76</v>
      </c>
      <c r="BK683" s="189">
        <f>ROUND(I683*H683,2)</f>
        <v>0</v>
      </c>
      <c r="BL683" s="22" t="s">
        <v>113</v>
      </c>
      <c r="BM683" s="188" t="s">
        <v>3241</v>
      </c>
    </row>
    <row r="684" s="2" customFormat="1">
      <c r="A684" s="41"/>
      <c r="B684" s="42"/>
      <c r="C684" s="41"/>
      <c r="D684" s="190" t="s">
        <v>338</v>
      </c>
      <c r="E684" s="41"/>
      <c r="F684" s="191" t="s">
        <v>3147</v>
      </c>
      <c r="G684" s="41"/>
      <c r="H684" s="41"/>
      <c r="I684" s="192"/>
      <c r="J684" s="41"/>
      <c r="K684" s="41"/>
      <c r="L684" s="42"/>
      <c r="M684" s="193"/>
      <c r="N684" s="194"/>
      <c r="O684" s="75"/>
      <c r="P684" s="75"/>
      <c r="Q684" s="75"/>
      <c r="R684" s="75"/>
      <c r="S684" s="75"/>
      <c r="T684" s="76"/>
      <c r="U684" s="41"/>
      <c r="V684" s="41"/>
      <c r="W684" s="41"/>
      <c r="X684" s="41"/>
      <c r="Y684" s="41"/>
      <c r="Z684" s="41"/>
      <c r="AA684" s="41"/>
      <c r="AB684" s="41"/>
      <c r="AC684" s="41"/>
      <c r="AD684" s="41"/>
      <c r="AE684" s="41"/>
      <c r="AT684" s="22" t="s">
        <v>338</v>
      </c>
      <c r="AU684" s="22" t="s">
        <v>113</v>
      </c>
    </row>
    <row r="685" s="13" customFormat="1">
      <c r="A685" s="13"/>
      <c r="B685" s="201"/>
      <c r="C685" s="13"/>
      <c r="D685" s="195" t="s">
        <v>442</v>
      </c>
      <c r="E685" s="202" t="s">
        <v>3</v>
      </c>
      <c r="F685" s="203" t="s">
        <v>2455</v>
      </c>
      <c r="G685" s="13"/>
      <c r="H685" s="204">
        <v>23.358000000000001</v>
      </c>
      <c r="I685" s="205"/>
      <c r="J685" s="13"/>
      <c r="K685" s="13"/>
      <c r="L685" s="201"/>
      <c r="M685" s="206"/>
      <c r="N685" s="207"/>
      <c r="O685" s="207"/>
      <c r="P685" s="207"/>
      <c r="Q685" s="207"/>
      <c r="R685" s="207"/>
      <c r="S685" s="207"/>
      <c r="T685" s="208"/>
      <c r="U685" s="13"/>
      <c r="V685" s="13"/>
      <c r="W685" s="13"/>
      <c r="X685" s="13"/>
      <c r="Y685" s="13"/>
      <c r="Z685" s="13"/>
      <c r="AA685" s="13"/>
      <c r="AB685" s="13"/>
      <c r="AC685" s="13"/>
      <c r="AD685" s="13"/>
      <c r="AE685" s="13"/>
      <c r="AT685" s="202" t="s">
        <v>442</v>
      </c>
      <c r="AU685" s="202" t="s">
        <v>113</v>
      </c>
      <c r="AV685" s="13" t="s">
        <v>79</v>
      </c>
      <c r="AW685" s="13" t="s">
        <v>31</v>
      </c>
      <c r="AX685" s="13" t="s">
        <v>69</v>
      </c>
      <c r="AY685" s="202" t="s">
        <v>328</v>
      </c>
    </row>
    <row r="686" s="13" customFormat="1">
      <c r="A686" s="13"/>
      <c r="B686" s="201"/>
      <c r="C686" s="13"/>
      <c r="D686" s="195" t="s">
        <v>442</v>
      </c>
      <c r="E686" s="202" t="s">
        <v>3</v>
      </c>
      <c r="F686" s="203" t="s">
        <v>2458</v>
      </c>
      <c r="G686" s="13"/>
      <c r="H686" s="204">
        <v>26.335999999999999</v>
      </c>
      <c r="I686" s="205"/>
      <c r="J686" s="13"/>
      <c r="K686" s="13"/>
      <c r="L686" s="201"/>
      <c r="M686" s="206"/>
      <c r="N686" s="207"/>
      <c r="O686" s="207"/>
      <c r="P686" s="207"/>
      <c r="Q686" s="207"/>
      <c r="R686" s="207"/>
      <c r="S686" s="207"/>
      <c r="T686" s="208"/>
      <c r="U686" s="13"/>
      <c r="V686" s="13"/>
      <c r="W686" s="13"/>
      <c r="X686" s="13"/>
      <c r="Y686" s="13"/>
      <c r="Z686" s="13"/>
      <c r="AA686" s="13"/>
      <c r="AB686" s="13"/>
      <c r="AC686" s="13"/>
      <c r="AD686" s="13"/>
      <c r="AE686" s="13"/>
      <c r="AT686" s="202" t="s">
        <v>442</v>
      </c>
      <c r="AU686" s="202" t="s">
        <v>113</v>
      </c>
      <c r="AV686" s="13" t="s">
        <v>79</v>
      </c>
      <c r="AW686" s="13" t="s">
        <v>31</v>
      </c>
      <c r="AX686" s="13" t="s">
        <v>69</v>
      </c>
      <c r="AY686" s="202" t="s">
        <v>328</v>
      </c>
    </row>
    <row r="687" s="13" customFormat="1">
      <c r="A687" s="13"/>
      <c r="B687" s="201"/>
      <c r="C687" s="13"/>
      <c r="D687" s="195" t="s">
        <v>442</v>
      </c>
      <c r="E687" s="202" t="s">
        <v>3</v>
      </c>
      <c r="F687" s="203" t="s">
        <v>2461</v>
      </c>
      <c r="G687" s="13"/>
      <c r="H687" s="204">
        <v>25.809999999999999</v>
      </c>
      <c r="I687" s="205"/>
      <c r="J687" s="13"/>
      <c r="K687" s="13"/>
      <c r="L687" s="201"/>
      <c r="M687" s="206"/>
      <c r="N687" s="207"/>
      <c r="O687" s="207"/>
      <c r="P687" s="207"/>
      <c r="Q687" s="207"/>
      <c r="R687" s="207"/>
      <c r="S687" s="207"/>
      <c r="T687" s="208"/>
      <c r="U687" s="13"/>
      <c r="V687" s="13"/>
      <c r="W687" s="13"/>
      <c r="X687" s="13"/>
      <c r="Y687" s="13"/>
      <c r="Z687" s="13"/>
      <c r="AA687" s="13"/>
      <c r="AB687" s="13"/>
      <c r="AC687" s="13"/>
      <c r="AD687" s="13"/>
      <c r="AE687" s="13"/>
      <c r="AT687" s="202" t="s">
        <v>442</v>
      </c>
      <c r="AU687" s="202" t="s">
        <v>113</v>
      </c>
      <c r="AV687" s="13" t="s">
        <v>79</v>
      </c>
      <c r="AW687" s="13" t="s">
        <v>31</v>
      </c>
      <c r="AX687" s="13" t="s">
        <v>69</v>
      </c>
      <c r="AY687" s="202" t="s">
        <v>328</v>
      </c>
    </row>
    <row r="688" s="14" customFormat="1">
      <c r="A688" s="14"/>
      <c r="B688" s="209"/>
      <c r="C688" s="14"/>
      <c r="D688" s="195" t="s">
        <v>442</v>
      </c>
      <c r="E688" s="210" t="s">
        <v>3</v>
      </c>
      <c r="F688" s="211" t="s">
        <v>452</v>
      </c>
      <c r="G688" s="14"/>
      <c r="H688" s="212">
        <v>75.504000000000005</v>
      </c>
      <c r="I688" s="213"/>
      <c r="J688" s="14"/>
      <c r="K688" s="14"/>
      <c r="L688" s="209"/>
      <c r="M688" s="214"/>
      <c r="N688" s="215"/>
      <c r="O688" s="215"/>
      <c r="P688" s="215"/>
      <c r="Q688" s="215"/>
      <c r="R688" s="215"/>
      <c r="S688" s="215"/>
      <c r="T688" s="216"/>
      <c r="U688" s="14"/>
      <c r="V688" s="14"/>
      <c r="W688" s="14"/>
      <c r="X688" s="14"/>
      <c r="Y688" s="14"/>
      <c r="Z688" s="14"/>
      <c r="AA688" s="14"/>
      <c r="AB688" s="14"/>
      <c r="AC688" s="14"/>
      <c r="AD688" s="14"/>
      <c r="AE688" s="14"/>
      <c r="AT688" s="210" t="s">
        <v>442</v>
      </c>
      <c r="AU688" s="210" t="s">
        <v>113</v>
      </c>
      <c r="AV688" s="14" t="s">
        <v>113</v>
      </c>
      <c r="AW688" s="14" t="s">
        <v>31</v>
      </c>
      <c r="AX688" s="14" t="s">
        <v>76</v>
      </c>
      <c r="AY688" s="210" t="s">
        <v>328</v>
      </c>
    </row>
    <row r="689" s="2" customFormat="1" ht="37.8" customHeight="1">
      <c r="A689" s="41"/>
      <c r="B689" s="176"/>
      <c r="C689" s="177" t="s">
        <v>1769</v>
      </c>
      <c r="D689" s="177" t="s">
        <v>331</v>
      </c>
      <c r="E689" s="178" t="s">
        <v>3242</v>
      </c>
      <c r="F689" s="179" t="s">
        <v>3243</v>
      </c>
      <c r="G689" s="180" t="s">
        <v>439</v>
      </c>
      <c r="H689" s="181">
        <v>20.221</v>
      </c>
      <c r="I689" s="182"/>
      <c r="J689" s="183">
        <f>ROUND(I689*H689,2)</f>
        <v>0</v>
      </c>
      <c r="K689" s="179" t="s">
        <v>335</v>
      </c>
      <c r="L689" s="42"/>
      <c r="M689" s="184" t="s">
        <v>3</v>
      </c>
      <c r="N689" s="185" t="s">
        <v>40</v>
      </c>
      <c r="O689" s="75"/>
      <c r="P689" s="186">
        <f>O689*H689</f>
        <v>0</v>
      </c>
      <c r="Q689" s="186">
        <v>2.1999999999999999E-05</v>
      </c>
      <c r="R689" s="186">
        <f>Q689*H689</f>
        <v>0.00044486199999999997</v>
      </c>
      <c r="S689" s="186">
        <v>1.0000000000000001E-05</v>
      </c>
      <c r="T689" s="187">
        <f>S689*H689</f>
        <v>0.00020221000000000003</v>
      </c>
      <c r="U689" s="41"/>
      <c r="V689" s="41"/>
      <c r="W689" s="41"/>
      <c r="X689" s="41"/>
      <c r="Y689" s="41"/>
      <c r="Z689" s="41"/>
      <c r="AA689" s="41"/>
      <c r="AB689" s="41"/>
      <c r="AC689" s="41"/>
      <c r="AD689" s="41"/>
      <c r="AE689" s="41"/>
      <c r="AR689" s="188" t="s">
        <v>113</v>
      </c>
      <c r="AT689" s="188" t="s">
        <v>331</v>
      </c>
      <c r="AU689" s="188" t="s">
        <v>113</v>
      </c>
      <c r="AY689" s="22" t="s">
        <v>328</v>
      </c>
      <c r="BE689" s="189">
        <f>IF(N689="základní",J689,0)</f>
        <v>0</v>
      </c>
      <c r="BF689" s="189">
        <f>IF(N689="snížená",J689,0)</f>
        <v>0</v>
      </c>
      <c r="BG689" s="189">
        <f>IF(N689="zákl. přenesená",J689,0)</f>
        <v>0</v>
      </c>
      <c r="BH689" s="189">
        <f>IF(N689="sníž. přenesená",J689,0)</f>
        <v>0</v>
      </c>
      <c r="BI689" s="189">
        <f>IF(N689="nulová",J689,0)</f>
        <v>0</v>
      </c>
      <c r="BJ689" s="22" t="s">
        <v>76</v>
      </c>
      <c r="BK689" s="189">
        <f>ROUND(I689*H689,2)</f>
        <v>0</v>
      </c>
      <c r="BL689" s="22" t="s">
        <v>113</v>
      </c>
      <c r="BM689" s="188" t="s">
        <v>3244</v>
      </c>
    </row>
    <row r="690" s="2" customFormat="1">
      <c r="A690" s="41"/>
      <c r="B690" s="42"/>
      <c r="C690" s="41"/>
      <c r="D690" s="190" t="s">
        <v>338</v>
      </c>
      <c r="E690" s="41"/>
      <c r="F690" s="191" t="s">
        <v>3245</v>
      </c>
      <c r="G690" s="41"/>
      <c r="H690" s="41"/>
      <c r="I690" s="192"/>
      <c r="J690" s="41"/>
      <c r="K690" s="41"/>
      <c r="L690" s="42"/>
      <c r="M690" s="193"/>
      <c r="N690" s="194"/>
      <c r="O690" s="75"/>
      <c r="P690" s="75"/>
      <c r="Q690" s="75"/>
      <c r="R690" s="75"/>
      <c r="S690" s="75"/>
      <c r="T690" s="76"/>
      <c r="U690" s="41"/>
      <c r="V690" s="41"/>
      <c r="W690" s="41"/>
      <c r="X690" s="41"/>
      <c r="Y690" s="41"/>
      <c r="Z690" s="41"/>
      <c r="AA690" s="41"/>
      <c r="AB690" s="41"/>
      <c r="AC690" s="41"/>
      <c r="AD690" s="41"/>
      <c r="AE690" s="41"/>
      <c r="AT690" s="22" t="s">
        <v>338</v>
      </c>
      <c r="AU690" s="22" t="s">
        <v>113</v>
      </c>
    </row>
    <row r="691" s="13" customFormat="1">
      <c r="A691" s="13"/>
      <c r="B691" s="201"/>
      <c r="C691" s="13"/>
      <c r="D691" s="195" t="s">
        <v>442</v>
      </c>
      <c r="E691" s="202" t="s">
        <v>3</v>
      </c>
      <c r="F691" s="203" t="s">
        <v>3246</v>
      </c>
      <c r="G691" s="13"/>
      <c r="H691" s="204">
        <v>20.221</v>
      </c>
      <c r="I691" s="205"/>
      <c r="J691" s="13"/>
      <c r="K691" s="13"/>
      <c r="L691" s="201"/>
      <c r="M691" s="206"/>
      <c r="N691" s="207"/>
      <c r="O691" s="207"/>
      <c r="P691" s="207"/>
      <c r="Q691" s="207"/>
      <c r="R691" s="207"/>
      <c r="S691" s="207"/>
      <c r="T691" s="208"/>
      <c r="U691" s="13"/>
      <c r="V691" s="13"/>
      <c r="W691" s="13"/>
      <c r="X691" s="13"/>
      <c r="Y691" s="13"/>
      <c r="Z691" s="13"/>
      <c r="AA691" s="13"/>
      <c r="AB691" s="13"/>
      <c r="AC691" s="13"/>
      <c r="AD691" s="13"/>
      <c r="AE691" s="13"/>
      <c r="AT691" s="202" t="s">
        <v>442</v>
      </c>
      <c r="AU691" s="202" t="s">
        <v>113</v>
      </c>
      <c r="AV691" s="13" t="s">
        <v>79</v>
      </c>
      <c r="AW691" s="13" t="s">
        <v>31</v>
      </c>
      <c r="AX691" s="13" t="s">
        <v>76</v>
      </c>
      <c r="AY691" s="202" t="s">
        <v>328</v>
      </c>
    </row>
    <row r="692" s="16" customFormat="1" ht="20.88" customHeight="1">
      <c r="A692" s="16"/>
      <c r="B692" s="243"/>
      <c r="C692" s="16"/>
      <c r="D692" s="244" t="s">
        <v>68</v>
      </c>
      <c r="E692" s="244" t="s">
        <v>3247</v>
      </c>
      <c r="F692" s="244" t="s">
        <v>3248</v>
      </c>
      <c r="G692" s="16"/>
      <c r="H692" s="16"/>
      <c r="I692" s="245"/>
      <c r="J692" s="246">
        <f>BK692</f>
        <v>0</v>
      </c>
      <c r="K692" s="16"/>
      <c r="L692" s="243"/>
      <c r="M692" s="247"/>
      <c r="N692" s="248"/>
      <c r="O692" s="248"/>
      <c r="P692" s="249">
        <f>SUM(P693:P723)</f>
        <v>0</v>
      </c>
      <c r="Q692" s="248"/>
      <c r="R692" s="249">
        <f>SUM(R693:R723)</f>
        <v>0.097235427999999999</v>
      </c>
      <c r="S692" s="248"/>
      <c r="T692" s="250">
        <f>SUM(T693:T723)</f>
        <v>0</v>
      </c>
      <c r="U692" s="16"/>
      <c r="V692" s="16"/>
      <c r="W692" s="16"/>
      <c r="X692" s="16"/>
      <c r="Y692" s="16"/>
      <c r="Z692" s="16"/>
      <c r="AA692" s="16"/>
      <c r="AB692" s="16"/>
      <c r="AC692" s="16"/>
      <c r="AD692" s="16"/>
      <c r="AE692" s="16"/>
      <c r="AR692" s="244" t="s">
        <v>76</v>
      </c>
      <c r="AT692" s="251" t="s">
        <v>68</v>
      </c>
      <c r="AU692" s="251" t="s">
        <v>87</v>
      </c>
      <c r="AY692" s="244" t="s">
        <v>328</v>
      </c>
      <c r="BK692" s="252">
        <f>SUM(BK693:BK723)</f>
        <v>0</v>
      </c>
    </row>
    <row r="693" s="2" customFormat="1" ht="24.15" customHeight="1">
      <c r="A693" s="41"/>
      <c r="B693" s="176"/>
      <c r="C693" s="177" t="s">
        <v>1361</v>
      </c>
      <c r="D693" s="177" t="s">
        <v>331</v>
      </c>
      <c r="E693" s="178" t="s">
        <v>3249</v>
      </c>
      <c r="F693" s="179" t="s">
        <v>3250</v>
      </c>
      <c r="G693" s="180" t="s">
        <v>356</v>
      </c>
      <c r="H693" s="181">
        <v>1</v>
      </c>
      <c r="I693" s="182"/>
      <c r="J693" s="183">
        <f>ROUND(I693*H693,2)</f>
        <v>0</v>
      </c>
      <c r="K693" s="179" t="s">
        <v>2902</v>
      </c>
      <c r="L693" s="42"/>
      <c r="M693" s="184" t="s">
        <v>3</v>
      </c>
      <c r="N693" s="185" t="s">
        <v>40</v>
      </c>
      <c r="O693" s="75"/>
      <c r="P693" s="186">
        <f>O693*H693</f>
        <v>0</v>
      </c>
      <c r="Q693" s="186">
        <v>0</v>
      </c>
      <c r="R693" s="186">
        <f>Q693*H693</f>
        <v>0</v>
      </c>
      <c r="S693" s="186">
        <v>0</v>
      </c>
      <c r="T693" s="187">
        <f>S693*H693</f>
        <v>0</v>
      </c>
      <c r="U693" s="41"/>
      <c r="V693" s="41"/>
      <c r="W693" s="41"/>
      <c r="X693" s="41"/>
      <c r="Y693" s="41"/>
      <c r="Z693" s="41"/>
      <c r="AA693" s="41"/>
      <c r="AB693" s="41"/>
      <c r="AC693" s="41"/>
      <c r="AD693" s="41"/>
      <c r="AE693" s="41"/>
      <c r="AR693" s="188" t="s">
        <v>113</v>
      </c>
      <c r="AT693" s="188" t="s">
        <v>331</v>
      </c>
      <c r="AU693" s="188" t="s">
        <v>113</v>
      </c>
      <c r="AY693" s="22" t="s">
        <v>328</v>
      </c>
      <c r="BE693" s="189">
        <f>IF(N693="základní",J693,0)</f>
        <v>0</v>
      </c>
      <c r="BF693" s="189">
        <f>IF(N693="snížená",J693,0)</f>
        <v>0</v>
      </c>
      <c r="BG693" s="189">
        <f>IF(N693="zákl. přenesená",J693,0)</f>
        <v>0</v>
      </c>
      <c r="BH693" s="189">
        <f>IF(N693="sníž. přenesená",J693,0)</f>
        <v>0</v>
      </c>
      <c r="BI693" s="189">
        <f>IF(N693="nulová",J693,0)</f>
        <v>0</v>
      </c>
      <c r="BJ693" s="22" t="s">
        <v>76</v>
      </c>
      <c r="BK693" s="189">
        <f>ROUND(I693*H693,2)</f>
        <v>0</v>
      </c>
      <c r="BL693" s="22" t="s">
        <v>113</v>
      </c>
      <c r="BM693" s="188" t="s">
        <v>3251</v>
      </c>
    </row>
    <row r="694" s="2" customFormat="1" ht="55.5" customHeight="1">
      <c r="A694" s="41"/>
      <c r="B694" s="176"/>
      <c r="C694" s="177" t="s">
        <v>1783</v>
      </c>
      <c r="D694" s="177" t="s">
        <v>331</v>
      </c>
      <c r="E694" s="178" t="s">
        <v>3148</v>
      </c>
      <c r="F694" s="179" t="s">
        <v>3149</v>
      </c>
      <c r="G694" s="180" t="s">
        <v>476</v>
      </c>
      <c r="H694" s="181">
        <v>165.59800000000001</v>
      </c>
      <c r="I694" s="182"/>
      <c r="J694" s="183">
        <f>ROUND(I694*H694,2)</f>
        <v>0</v>
      </c>
      <c r="K694" s="179" t="s">
        <v>335</v>
      </c>
      <c r="L694" s="42"/>
      <c r="M694" s="184" t="s">
        <v>3</v>
      </c>
      <c r="N694" s="185" t="s">
        <v>40</v>
      </c>
      <c r="O694" s="75"/>
      <c r="P694" s="186">
        <f>O694*H694</f>
        <v>0</v>
      </c>
      <c r="Q694" s="186">
        <v>0</v>
      </c>
      <c r="R694" s="186">
        <f>Q694*H694</f>
        <v>0</v>
      </c>
      <c r="S694" s="186">
        <v>0</v>
      </c>
      <c r="T694" s="187">
        <f>S694*H694</f>
        <v>0</v>
      </c>
      <c r="U694" s="41"/>
      <c r="V694" s="41"/>
      <c r="W694" s="41"/>
      <c r="X694" s="41"/>
      <c r="Y694" s="41"/>
      <c r="Z694" s="41"/>
      <c r="AA694" s="41"/>
      <c r="AB694" s="41"/>
      <c r="AC694" s="41"/>
      <c r="AD694" s="41"/>
      <c r="AE694" s="41"/>
      <c r="AR694" s="188" t="s">
        <v>113</v>
      </c>
      <c r="AT694" s="188" t="s">
        <v>331</v>
      </c>
      <c r="AU694" s="188" t="s">
        <v>113</v>
      </c>
      <c r="AY694" s="22" t="s">
        <v>328</v>
      </c>
      <c r="BE694" s="189">
        <f>IF(N694="základní",J694,0)</f>
        <v>0</v>
      </c>
      <c r="BF694" s="189">
        <f>IF(N694="snížená",J694,0)</f>
        <v>0</v>
      </c>
      <c r="BG694" s="189">
        <f>IF(N694="zákl. přenesená",J694,0)</f>
        <v>0</v>
      </c>
      <c r="BH694" s="189">
        <f>IF(N694="sníž. přenesená",J694,0)</f>
        <v>0</v>
      </c>
      <c r="BI694" s="189">
        <f>IF(N694="nulová",J694,0)</f>
        <v>0</v>
      </c>
      <c r="BJ694" s="22" t="s">
        <v>76</v>
      </c>
      <c r="BK694" s="189">
        <f>ROUND(I694*H694,2)</f>
        <v>0</v>
      </c>
      <c r="BL694" s="22" t="s">
        <v>113</v>
      </c>
      <c r="BM694" s="188" t="s">
        <v>3252</v>
      </c>
    </row>
    <row r="695" s="2" customFormat="1">
      <c r="A695" s="41"/>
      <c r="B695" s="42"/>
      <c r="C695" s="41"/>
      <c r="D695" s="190" t="s">
        <v>338</v>
      </c>
      <c r="E695" s="41"/>
      <c r="F695" s="191" t="s">
        <v>3151</v>
      </c>
      <c r="G695" s="41"/>
      <c r="H695" s="41"/>
      <c r="I695" s="192"/>
      <c r="J695" s="41"/>
      <c r="K695" s="41"/>
      <c r="L695" s="42"/>
      <c r="M695" s="193"/>
      <c r="N695" s="194"/>
      <c r="O695" s="75"/>
      <c r="P695" s="75"/>
      <c r="Q695" s="75"/>
      <c r="R695" s="75"/>
      <c r="S695" s="75"/>
      <c r="T695" s="76"/>
      <c r="U695" s="41"/>
      <c r="V695" s="41"/>
      <c r="W695" s="41"/>
      <c r="X695" s="41"/>
      <c r="Y695" s="41"/>
      <c r="Z695" s="41"/>
      <c r="AA695" s="41"/>
      <c r="AB695" s="41"/>
      <c r="AC695" s="41"/>
      <c r="AD695" s="41"/>
      <c r="AE695" s="41"/>
      <c r="AT695" s="22" t="s">
        <v>338</v>
      </c>
      <c r="AU695" s="22" t="s">
        <v>113</v>
      </c>
    </row>
    <row r="696" s="13" customFormat="1">
      <c r="A696" s="13"/>
      <c r="B696" s="201"/>
      <c r="C696" s="13"/>
      <c r="D696" s="195" t="s">
        <v>442</v>
      </c>
      <c r="E696" s="202" t="s">
        <v>3</v>
      </c>
      <c r="F696" s="203" t="s">
        <v>3153</v>
      </c>
      <c r="G696" s="13"/>
      <c r="H696" s="204">
        <v>123.868</v>
      </c>
      <c r="I696" s="205"/>
      <c r="J696" s="13"/>
      <c r="K696" s="13"/>
      <c r="L696" s="201"/>
      <c r="M696" s="206"/>
      <c r="N696" s="207"/>
      <c r="O696" s="207"/>
      <c r="P696" s="207"/>
      <c r="Q696" s="207"/>
      <c r="R696" s="207"/>
      <c r="S696" s="207"/>
      <c r="T696" s="208"/>
      <c r="U696" s="13"/>
      <c r="V696" s="13"/>
      <c r="W696" s="13"/>
      <c r="X696" s="13"/>
      <c r="Y696" s="13"/>
      <c r="Z696" s="13"/>
      <c r="AA696" s="13"/>
      <c r="AB696" s="13"/>
      <c r="AC696" s="13"/>
      <c r="AD696" s="13"/>
      <c r="AE696" s="13"/>
      <c r="AT696" s="202" t="s">
        <v>442</v>
      </c>
      <c r="AU696" s="202" t="s">
        <v>113</v>
      </c>
      <c r="AV696" s="13" t="s">
        <v>79</v>
      </c>
      <c r="AW696" s="13" t="s">
        <v>31</v>
      </c>
      <c r="AX696" s="13" t="s">
        <v>69</v>
      </c>
      <c r="AY696" s="202" t="s">
        <v>328</v>
      </c>
    </row>
    <row r="697" s="13" customFormat="1">
      <c r="A697" s="13"/>
      <c r="B697" s="201"/>
      <c r="C697" s="13"/>
      <c r="D697" s="195" t="s">
        <v>442</v>
      </c>
      <c r="E697" s="202" t="s">
        <v>3</v>
      </c>
      <c r="F697" s="203" t="s">
        <v>3154</v>
      </c>
      <c r="G697" s="13"/>
      <c r="H697" s="204">
        <v>41.729999999999997</v>
      </c>
      <c r="I697" s="205"/>
      <c r="J697" s="13"/>
      <c r="K697" s="13"/>
      <c r="L697" s="201"/>
      <c r="M697" s="206"/>
      <c r="N697" s="207"/>
      <c r="O697" s="207"/>
      <c r="P697" s="207"/>
      <c r="Q697" s="207"/>
      <c r="R697" s="207"/>
      <c r="S697" s="207"/>
      <c r="T697" s="208"/>
      <c r="U697" s="13"/>
      <c r="V697" s="13"/>
      <c r="W697" s="13"/>
      <c r="X697" s="13"/>
      <c r="Y697" s="13"/>
      <c r="Z697" s="13"/>
      <c r="AA697" s="13"/>
      <c r="AB697" s="13"/>
      <c r="AC697" s="13"/>
      <c r="AD697" s="13"/>
      <c r="AE697" s="13"/>
      <c r="AT697" s="202" t="s">
        <v>442</v>
      </c>
      <c r="AU697" s="202" t="s">
        <v>113</v>
      </c>
      <c r="AV697" s="13" t="s">
        <v>79</v>
      </c>
      <c r="AW697" s="13" t="s">
        <v>31</v>
      </c>
      <c r="AX697" s="13" t="s">
        <v>69</v>
      </c>
      <c r="AY697" s="202" t="s">
        <v>328</v>
      </c>
    </row>
    <row r="698" s="14" customFormat="1">
      <c r="A698" s="14"/>
      <c r="B698" s="209"/>
      <c r="C698" s="14"/>
      <c r="D698" s="195" t="s">
        <v>442</v>
      </c>
      <c r="E698" s="210" t="s">
        <v>3</v>
      </c>
      <c r="F698" s="211" t="s">
        <v>452</v>
      </c>
      <c r="G698" s="14"/>
      <c r="H698" s="212">
        <v>165.59800000000001</v>
      </c>
      <c r="I698" s="213"/>
      <c r="J698" s="14"/>
      <c r="K698" s="14"/>
      <c r="L698" s="209"/>
      <c r="M698" s="214"/>
      <c r="N698" s="215"/>
      <c r="O698" s="215"/>
      <c r="P698" s="215"/>
      <c r="Q698" s="215"/>
      <c r="R698" s="215"/>
      <c r="S698" s="215"/>
      <c r="T698" s="216"/>
      <c r="U698" s="14"/>
      <c r="V698" s="14"/>
      <c r="W698" s="14"/>
      <c r="X698" s="14"/>
      <c r="Y698" s="14"/>
      <c r="Z698" s="14"/>
      <c r="AA698" s="14"/>
      <c r="AB698" s="14"/>
      <c r="AC698" s="14"/>
      <c r="AD698" s="14"/>
      <c r="AE698" s="14"/>
      <c r="AT698" s="210" t="s">
        <v>442</v>
      </c>
      <c r="AU698" s="210" t="s">
        <v>113</v>
      </c>
      <c r="AV698" s="14" t="s">
        <v>113</v>
      </c>
      <c r="AW698" s="14" t="s">
        <v>31</v>
      </c>
      <c r="AX698" s="14" t="s">
        <v>76</v>
      </c>
      <c r="AY698" s="210" t="s">
        <v>328</v>
      </c>
    </row>
    <row r="699" s="2" customFormat="1" ht="24.15" customHeight="1">
      <c r="A699" s="41"/>
      <c r="B699" s="176"/>
      <c r="C699" s="224" t="s">
        <v>1364</v>
      </c>
      <c r="D699" s="224" t="s">
        <v>539</v>
      </c>
      <c r="E699" s="225" t="s">
        <v>3253</v>
      </c>
      <c r="F699" s="226" t="s">
        <v>3254</v>
      </c>
      <c r="G699" s="227" t="s">
        <v>476</v>
      </c>
      <c r="H699" s="228">
        <v>182.15799999999999</v>
      </c>
      <c r="I699" s="229"/>
      <c r="J699" s="230">
        <f>ROUND(I699*H699,2)</f>
        <v>0</v>
      </c>
      <c r="K699" s="226" t="s">
        <v>335</v>
      </c>
      <c r="L699" s="231"/>
      <c r="M699" s="232" t="s">
        <v>3</v>
      </c>
      <c r="N699" s="233" t="s">
        <v>40</v>
      </c>
      <c r="O699" s="75"/>
      <c r="P699" s="186">
        <f>O699*H699</f>
        <v>0</v>
      </c>
      <c r="Q699" s="186">
        <v>4.0000000000000003E-05</v>
      </c>
      <c r="R699" s="186">
        <f>Q699*H699</f>
        <v>0.0072863199999999998</v>
      </c>
      <c r="S699" s="186">
        <v>0</v>
      </c>
      <c r="T699" s="187">
        <f>S699*H699</f>
        <v>0</v>
      </c>
      <c r="U699" s="41"/>
      <c r="V699" s="41"/>
      <c r="W699" s="41"/>
      <c r="X699" s="41"/>
      <c r="Y699" s="41"/>
      <c r="Z699" s="41"/>
      <c r="AA699" s="41"/>
      <c r="AB699" s="41"/>
      <c r="AC699" s="41"/>
      <c r="AD699" s="41"/>
      <c r="AE699" s="41"/>
      <c r="AR699" s="188" t="s">
        <v>171</v>
      </c>
      <c r="AT699" s="188" t="s">
        <v>539</v>
      </c>
      <c r="AU699" s="188" t="s">
        <v>113</v>
      </c>
      <c r="AY699" s="22" t="s">
        <v>328</v>
      </c>
      <c r="BE699" s="189">
        <f>IF(N699="základní",J699,0)</f>
        <v>0</v>
      </c>
      <c r="BF699" s="189">
        <f>IF(N699="snížená",J699,0)</f>
        <v>0</v>
      </c>
      <c r="BG699" s="189">
        <f>IF(N699="zákl. přenesená",J699,0)</f>
        <v>0</v>
      </c>
      <c r="BH699" s="189">
        <f>IF(N699="sníž. přenesená",J699,0)</f>
        <v>0</v>
      </c>
      <c r="BI699" s="189">
        <f>IF(N699="nulová",J699,0)</f>
        <v>0</v>
      </c>
      <c r="BJ699" s="22" t="s">
        <v>76</v>
      </c>
      <c r="BK699" s="189">
        <f>ROUND(I699*H699,2)</f>
        <v>0</v>
      </c>
      <c r="BL699" s="22" t="s">
        <v>113</v>
      </c>
      <c r="BM699" s="188" t="s">
        <v>3255</v>
      </c>
    </row>
    <row r="700" s="13" customFormat="1">
      <c r="A700" s="13"/>
      <c r="B700" s="201"/>
      <c r="C700" s="13"/>
      <c r="D700" s="195" t="s">
        <v>442</v>
      </c>
      <c r="E700" s="13"/>
      <c r="F700" s="203" t="s">
        <v>3256</v>
      </c>
      <c r="G700" s="13"/>
      <c r="H700" s="204">
        <v>182.15799999999999</v>
      </c>
      <c r="I700" s="205"/>
      <c r="J700" s="13"/>
      <c r="K700" s="13"/>
      <c r="L700" s="201"/>
      <c r="M700" s="206"/>
      <c r="N700" s="207"/>
      <c r="O700" s="207"/>
      <c r="P700" s="207"/>
      <c r="Q700" s="207"/>
      <c r="R700" s="207"/>
      <c r="S700" s="207"/>
      <c r="T700" s="208"/>
      <c r="U700" s="13"/>
      <c r="V700" s="13"/>
      <c r="W700" s="13"/>
      <c r="X700" s="13"/>
      <c r="Y700" s="13"/>
      <c r="Z700" s="13"/>
      <c r="AA700" s="13"/>
      <c r="AB700" s="13"/>
      <c r="AC700" s="13"/>
      <c r="AD700" s="13"/>
      <c r="AE700" s="13"/>
      <c r="AT700" s="202" t="s">
        <v>442</v>
      </c>
      <c r="AU700" s="202" t="s">
        <v>113</v>
      </c>
      <c r="AV700" s="13" t="s">
        <v>79</v>
      </c>
      <c r="AW700" s="13" t="s">
        <v>4</v>
      </c>
      <c r="AX700" s="13" t="s">
        <v>76</v>
      </c>
      <c r="AY700" s="202" t="s">
        <v>328</v>
      </c>
    </row>
    <row r="701" s="2" customFormat="1" ht="24.15" customHeight="1">
      <c r="A701" s="41"/>
      <c r="B701" s="176"/>
      <c r="C701" s="177" t="s">
        <v>3257</v>
      </c>
      <c r="D701" s="177" t="s">
        <v>331</v>
      </c>
      <c r="E701" s="178" t="s">
        <v>3258</v>
      </c>
      <c r="F701" s="179" t="s">
        <v>3259</v>
      </c>
      <c r="G701" s="180" t="s">
        <v>476</v>
      </c>
      <c r="H701" s="181">
        <v>279.96800000000002</v>
      </c>
      <c r="I701" s="182"/>
      <c r="J701" s="183">
        <f>ROUND(I701*H701,2)</f>
        <v>0</v>
      </c>
      <c r="K701" s="179" t="s">
        <v>335</v>
      </c>
      <c r="L701" s="42"/>
      <c r="M701" s="184" t="s">
        <v>3</v>
      </c>
      <c r="N701" s="185" t="s">
        <v>40</v>
      </c>
      <c r="O701" s="75"/>
      <c r="P701" s="186">
        <f>O701*H701</f>
        <v>0</v>
      </c>
      <c r="Q701" s="186">
        <v>0</v>
      </c>
      <c r="R701" s="186">
        <f>Q701*H701</f>
        <v>0</v>
      </c>
      <c r="S701" s="186">
        <v>0</v>
      </c>
      <c r="T701" s="187">
        <f>S701*H701</f>
        <v>0</v>
      </c>
      <c r="U701" s="41"/>
      <c r="V701" s="41"/>
      <c r="W701" s="41"/>
      <c r="X701" s="41"/>
      <c r="Y701" s="41"/>
      <c r="Z701" s="41"/>
      <c r="AA701" s="41"/>
      <c r="AB701" s="41"/>
      <c r="AC701" s="41"/>
      <c r="AD701" s="41"/>
      <c r="AE701" s="41"/>
      <c r="AR701" s="188" t="s">
        <v>113</v>
      </c>
      <c r="AT701" s="188" t="s">
        <v>331</v>
      </c>
      <c r="AU701" s="188" t="s">
        <v>113</v>
      </c>
      <c r="AY701" s="22" t="s">
        <v>328</v>
      </c>
      <c r="BE701" s="189">
        <f>IF(N701="základní",J701,0)</f>
        <v>0</v>
      </c>
      <c r="BF701" s="189">
        <f>IF(N701="snížená",J701,0)</f>
        <v>0</v>
      </c>
      <c r="BG701" s="189">
        <f>IF(N701="zákl. přenesená",J701,0)</f>
        <v>0</v>
      </c>
      <c r="BH701" s="189">
        <f>IF(N701="sníž. přenesená",J701,0)</f>
        <v>0</v>
      </c>
      <c r="BI701" s="189">
        <f>IF(N701="nulová",J701,0)</f>
        <v>0</v>
      </c>
      <c r="BJ701" s="22" t="s">
        <v>76</v>
      </c>
      <c r="BK701" s="189">
        <f>ROUND(I701*H701,2)</f>
        <v>0</v>
      </c>
      <c r="BL701" s="22" t="s">
        <v>113</v>
      </c>
      <c r="BM701" s="188" t="s">
        <v>3260</v>
      </c>
    </row>
    <row r="702" s="2" customFormat="1">
      <c r="A702" s="41"/>
      <c r="B702" s="42"/>
      <c r="C702" s="41"/>
      <c r="D702" s="190" t="s">
        <v>338</v>
      </c>
      <c r="E702" s="41"/>
      <c r="F702" s="191" t="s">
        <v>3261</v>
      </c>
      <c r="G702" s="41"/>
      <c r="H702" s="41"/>
      <c r="I702" s="192"/>
      <c r="J702" s="41"/>
      <c r="K702" s="41"/>
      <c r="L702" s="42"/>
      <c r="M702" s="193"/>
      <c r="N702" s="194"/>
      <c r="O702" s="75"/>
      <c r="P702" s="75"/>
      <c r="Q702" s="75"/>
      <c r="R702" s="75"/>
      <c r="S702" s="75"/>
      <c r="T702" s="76"/>
      <c r="U702" s="41"/>
      <c r="V702" s="41"/>
      <c r="W702" s="41"/>
      <c r="X702" s="41"/>
      <c r="Y702" s="41"/>
      <c r="Z702" s="41"/>
      <c r="AA702" s="41"/>
      <c r="AB702" s="41"/>
      <c r="AC702" s="41"/>
      <c r="AD702" s="41"/>
      <c r="AE702" s="41"/>
      <c r="AT702" s="22" t="s">
        <v>338</v>
      </c>
      <c r="AU702" s="22" t="s">
        <v>113</v>
      </c>
    </row>
    <row r="703" s="2" customFormat="1" ht="21.75" customHeight="1">
      <c r="A703" s="41"/>
      <c r="B703" s="176"/>
      <c r="C703" s="224" t="s">
        <v>1367</v>
      </c>
      <c r="D703" s="224" t="s">
        <v>539</v>
      </c>
      <c r="E703" s="225" t="s">
        <v>3262</v>
      </c>
      <c r="F703" s="226" t="s">
        <v>3263</v>
      </c>
      <c r="G703" s="227" t="s">
        <v>476</v>
      </c>
      <c r="H703" s="228">
        <v>211.05500000000001</v>
      </c>
      <c r="I703" s="229"/>
      <c r="J703" s="230">
        <f>ROUND(I703*H703,2)</f>
        <v>0</v>
      </c>
      <c r="K703" s="226" t="s">
        <v>335</v>
      </c>
      <c r="L703" s="231"/>
      <c r="M703" s="232" t="s">
        <v>3</v>
      </c>
      <c r="N703" s="233" t="s">
        <v>40</v>
      </c>
      <c r="O703" s="75"/>
      <c r="P703" s="186">
        <f>O703*H703</f>
        <v>0</v>
      </c>
      <c r="Q703" s="186">
        <v>0.00010000000000000001</v>
      </c>
      <c r="R703" s="186">
        <f>Q703*H703</f>
        <v>0.021105500000000003</v>
      </c>
      <c r="S703" s="186">
        <v>0</v>
      </c>
      <c r="T703" s="187">
        <f>S703*H703</f>
        <v>0</v>
      </c>
      <c r="U703" s="41"/>
      <c r="V703" s="41"/>
      <c r="W703" s="41"/>
      <c r="X703" s="41"/>
      <c r="Y703" s="41"/>
      <c r="Z703" s="41"/>
      <c r="AA703" s="41"/>
      <c r="AB703" s="41"/>
      <c r="AC703" s="41"/>
      <c r="AD703" s="41"/>
      <c r="AE703" s="41"/>
      <c r="AR703" s="188" t="s">
        <v>171</v>
      </c>
      <c r="AT703" s="188" t="s">
        <v>539</v>
      </c>
      <c r="AU703" s="188" t="s">
        <v>113</v>
      </c>
      <c r="AY703" s="22" t="s">
        <v>328</v>
      </c>
      <c r="BE703" s="189">
        <f>IF(N703="základní",J703,0)</f>
        <v>0</v>
      </c>
      <c r="BF703" s="189">
        <f>IF(N703="snížená",J703,0)</f>
        <v>0</v>
      </c>
      <c r="BG703" s="189">
        <f>IF(N703="zákl. přenesená",J703,0)</f>
        <v>0</v>
      </c>
      <c r="BH703" s="189">
        <f>IF(N703="sníž. přenesená",J703,0)</f>
        <v>0</v>
      </c>
      <c r="BI703" s="189">
        <f>IF(N703="nulová",J703,0)</f>
        <v>0</v>
      </c>
      <c r="BJ703" s="22" t="s">
        <v>76</v>
      </c>
      <c r="BK703" s="189">
        <f>ROUND(I703*H703,2)</f>
        <v>0</v>
      </c>
      <c r="BL703" s="22" t="s">
        <v>113</v>
      </c>
      <c r="BM703" s="188" t="s">
        <v>3264</v>
      </c>
    </row>
    <row r="704" s="13" customFormat="1">
      <c r="A704" s="13"/>
      <c r="B704" s="201"/>
      <c r="C704" s="13"/>
      <c r="D704" s="195" t="s">
        <v>442</v>
      </c>
      <c r="E704" s="202" t="s">
        <v>3</v>
      </c>
      <c r="F704" s="203" t="s">
        <v>3153</v>
      </c>
      <c r="G704" s="13"/>
      <c r="H704" s="204">
        <v>123.868</v>
      </c>
      <c r="I704" s="205"/>
      <c r="J704" s="13"/>
      <c r="K704" s="13"/>
      <c r="L704" s="201"/>
      <c r="M704" s="206"/>
      <c r="N704" s="207"/>
      <c r="O704" s="207"/>
      <c r="P704" s="207"/>
      <c r="Q704" s="207"/>
      <c r="R704" s="207"/>
      <c r="S704" s="207"/>
      <c r="T704" s="208"/>
      <c r="U704" s="13"/>
      <c r="V704" s="13"/>
      <c r="W704" s="13"/>
      <c r="X704" s="13"/>
      <c r="Y704" s="13"/>
      <c r="Z704" s="13"/>
      <c r="AA704" s="13"/>
      <c r="AB704" s="13"/>
      <c r="AC704" s="13"/>
      <c r="AD704" s="13"/>
      <c r="AE704" s="13"/>
      <c r="AT704" s="202" t="s">
        <v>442</v>
      </c>
      <c r="AU704" s="202" t="s">
        <v>113</v>
      </c>
      <c r="AV704" s="13" t="s">
        <v>79</v>
      </c>
      <c r="AW704" s="13" t="s">
        <v>31</v>
      </c>
      <c r="AX704" s="13" t="s">
        <v>69</v>
      </c>
      <c r="AY704" s="202" t="s">
        <v>328</v>
      </c>
    </row>
    <row r="705" s="13" customFormat="1">
      <c r="A705" s="13"/>
      <c r="B705" s="201"/>
      <c r="C705" s="13"/>
      <c r="D705" s="195" t="s">
        <v>442</v>
      </c>
      <c r="E705" s="202" t="s">
        <v>3</v>
      </c>
      <c r="F705" s="203" t="s">
        <v>3265</v>
      </c>
      <c r="G705" s="13"/>
      <c r="H705" s="204">
        <v>68</v>
      </c>
      <c r="I705" s="205"/>
      <c r="J705" s="13"/>
      <c r="K705" s="13"/>
      <c r="L705" s="201"/>
      <c r="M705" s="206"/>
      <c r="N705" s="207"/>
      <c r="O705" s="207"/>
      <c r="P705" s="207"/>
      <c r="Q705" s="207"/>
      <c r="R705" s="207"/>
      <c r="S705" s="207"/>
      <c r="T705" s="208"/>
      <c r="U705" s="13"/>
      <c r="V705" s="13"/>
      <c r="W705" s="13"/>
      <c r="X705" s="13"/>
      <c r="Y705" s="13"/>
      <c r="Z705" s="13"/>
      <c r="AA705" s="13"/>
      <c r="AB705" s="13"/>
      <c r="AC705" s="13"/>
      <c r="AD705" s="13"/>
      <c r="AE705" s="13"/>
      <c r="AT705" s="202" t="s">
        <v>442</v>
      </c>
      <c r="AU705" s="202" t="s">
        <v>113</v>
      </c>
      <c r="AV705" s="13" t="s">
        <v>79</v>
      </c>
      <c r="AW705" s="13" t="s">
        <v>31</v>
      </c>
      <c r="AX705" s="13" t="s">
        <v>69</v>
      </c>
      <c r="AY705" s="202" t="s">
        <v>328</v>
      </c>
    </row>
    <row r="706" s="14" customFormat="1">
      <c r="A706" s="14"/>
      <c r="B706" s="209"/>
      <c r="C706" s="14"/>
      <c r="D706" s="195" t="s">
        <v>442</v>
      </c>
      <c r="E706" s="210" t="s">
        <v>3</v>
      </c>
      <c r="F706" s="211" t="s">
        <v>452</v>
      </c>
      <c r="G706" s="14"/>
      <c r="H706" s="212">
        <v>191.868</v>
      </c>
      <c r="I706" s="213"/>
      <c r="J706" s="14"/>
      <c r="K706" s="14"/>
      <c r="L706" s="209"/>
      <c r="M706" s="214"/>
      <c r="N706" s="215"/>
      <c r="O706" s="215"/>
      <c r="P706" s="215"/>
      <c r="Q706" s="215"/>
      <c r="R706" s="215"/>
      <c r="S706" s="215"/>
      <c r="T706" s="216"/>
      <c r="U706" s="14"/>
      <c r="V706" s="14"/>
      <c r="W706" s="14"/>
      <c r="X706" s="14"/>
      <c r="Y706" s="14"/>
      <c r="Z706" s="14"/>
      <c r="AA706" s="14"/>
      <c r="AB706" s="14"/>
      <c r="AC706" s="14"/>
      <c r="AD706" s="14"/>
      <c r="AE706" s="14"/>
      <c r="AT706" s="210" t="s">
        <v>442</v>
      </c>
      <c r="AU706" s="210" t="s">
        <v>113</v>
      </c>
      <c r="AV706" s="14" t="s">
        <v>113</v>
      </c>
      <c r="AW706" s="14" t="s">
        <v>31</v>
      </c>
      <c r="AX706" s="14" t="s">
        <v>76</v>
      </c>
      <c r="AY706" s="210" t="s">
        <v>328</v>
      </c>
    </row>
    <row r="707" s="13" customFormat="1">
      <c r="A707" s="13"/>
      <c r="B707" s="201"/>
      <c r="C707" s="13"/>
      <c r="D707" s="195" t="s">
        <v>442</v>
      </c>
      <c r="E707" s="13"/>
      <c r="F707" s="203" t="s">
        <v>3266</v>
      </c>
      <c r="G707" s="13"/>
      <c r="H707" s="204">
        <v>211.05500000000001</v>
      </c>
      <c r="I707" s="205"/>
      <c r="J707" s="13"/>
      <c r="K707" s="13"/>
      <c r="L707" s="201"/>
      <c r="M707" s="206"/>
      <c r="N707" s="207"/>
      <c r="O707" s="207"/>
      <c r="P707" s="207"/>
      <c r="Q707" s="207"/>
      <c r="R707" s="207"/>
      <c r="S707" s="207"/>
      <c r="T707" s="208"/>
      <c r="U707" s="13"/>
      <c r="V707" s="13"/>
      <c r="W707" s="13"/>
      <c r="X707" s="13"/>
      <c r="Y707" s="13"/>
      <c r="Z707" s="13"/>
      <c r="AA707" s="13"/>
      <c r="AB707" s="13"/>
      <c r="AC707" s="13"/>
      <c r="AD707" s="13"/>
      <c r="AE707" s="13"/>
      <c r="AT707" s="202" t="s">
        <v>442</v>
      </c>
      <c r="AU707" s="202" t="s">
        <v>113</v>
      </c>
      <c r="AV707" s="13" t="s">
        <v>79</v>
      </c>
      <c r="AW707" s="13" t="s">
        <v>4</v>
      </c>
      <c r="AX707" s="13" t="s">
        <v>76</v>
      </c>
      <c r="AY707" s="202" t="s">
        <v>328</v>
      </c>
    </row>
    <row r="708" s="2" customFormat="1" ht="24.15" customHeight="1">
      <c r="A708" s="41"/>
      <c r="B708" s="176"/>
      <c r="C708" s="224" t="s">
        <v>3267</v>
      </c>
      <c r="D708" s="224" t="s">
        <v>539</v>
      </c>
      <c r="E708" s="225" t="s">
        <v>3268</v>
      </c>
      <c r="F708" s="226" t="s">
        <v>3269</v>
      </c>
      <c r="G708" s="227" t="s">
        <v>476</v>
      </c>
      <c r="H708" s="228">
        <v>45.902999999999999</v>
      </c>
      <c r="I708" s="229"/>
      <c r="J708" s="230">
        <f>ROUND(I708*H708,2)</f>
        <v>0</v>
      </c>
      <c r="K708" s="226" t="s">
        <v>335</v>
      </c>
      <c r="L708" s="231"/>
      <c r="M708" s="232" t="s">
        <v>3</v>
      </c>
      <c r="N708" s="233" t="s">
        <v>40</v>
      </c>
      <c r="O708" s="75"/>
      <c r="P708" s="186">
        <f>O708*H708</f>
        <v>0</v>
      </c>
      <c r="Q708" s="186">
        <v>0.00029999999999999997</v>
      </c>
      <c r="R708" s="186">
        <f>Q708*H708</f>
        <v>0.013770899999999999</v>
      </c>
      <c r="S708" s="186">
        <v>0</v>
      </c>
      <c r="T708" s="187">
        <f>S708*H708</f>
        <v>0</v>
      </c>
      <c r="U708" s="41"/>
      <c r="V708" s="41"/>
      <c r="W708" s="41"/>
      <c r="X708" s="41"/>
      <c r="Y708" s="41"/>
      <c r="Z708" s="41"/>
      <c r="AA708" s="41"/>
      <c r="AB708" s="41"/>
      <c r="AC708" s="41"/>
      <c r="AD708" s="41"/>
      <c r="AE708" s="41"/>
      <c r="AR708" s="188" t="s">
        <v>171</v>
      </c>
      <c r="AT708" s="188" t="s">
        <v>539</v>
      </c>
      <c r="AU708" s="188" t="s">
        <v>113</v>
      </c>
      <c r="AY708" s="22" t="s">
        <v>328</v>
      </c>
      <c r="BE708" s="189">
        <f>IF(N708="základní",J708,0)</f>
        <v>0</v>
      </c>
      <c r="BF708" s="189">
        <f>IF(N708="snížená",J708,0)</f>
        <v>0</v>
      </c>
      <c r="BG708" s="189">
        <f>IF(N708="zákl. přenesená",J708,0)</f>
        <v>0</v>
      </c>
      <c r="BH708" s="189">
        <f>IF(N708="sníž. přenesená",J708,0)</f>
        <v>0</v>
      </c>
      <c r="BI708" s="189">
        <f>IF(N708="nulová",J708,0)</f>
        <v>0</v>
      </c>
      <c r="BJ708" s="22" t="s">
        <v>76</v>
      </c>
      <c r="BK708" s="189">
        <f>ROUND(I708*H708,2)</f>
        <v>0</v>
      </c>
      <c r="BL708" s="22" t="s">
        <v>113</v>
      </c>
      <c r="BM708" s="188" t="s">
        <v>3270</v>
      </c>
    </row>
    <row r="709" s="13" customFormat="1">
      <c r="A709" s="13"/>
      <c r="B709" s="201"/>
      <c r="C709" s="13"/>
      <c r="D709" s="195" t="s">
        <v>442</v>
      </c>
      <c r="E709" s="202" t="s">
        <v>3</v>
      </c>
      <c r="F709" s="203" t="s">
        <v>3154</v>
      </c>
      <c r="G709" s="13"/>
      <c r="H709" s="204">
        <v>41.729999999999997</v>
      </c>
      <c r="I709" s="205"/>
      <c r="J709" s="13"/>
      <c r="K709" s="13"/>
      <c r="L709" s="201"/>
      <c r="M709" s="206"/>
      <c r="N709" s="207"/>
      <c r="O709" s="207"/>
      <c r="P709" s="207"/>
      <c r="Q709" s="207"/>
      <c r="R709" s="207"/>
      <c r="S709" s="207"/>
      <c r="T709" s="208"/>
      <c r="U709" s="13"/>
      <c r="V709" s="13"/>
      <c r="W709" s="13"/>
      <c r="X709" s="13"/>
      <c r="Y709" s="13"/>
      <c r="Z709" s="13"/>
      <c r="AA709" s="13"/>
      <c r="AB709" s="13"/>
      <c r="AC709" s="13"/>
      <c r="AD709" s="13"/>
      <c r="AE709" s="13"/>
      <c r="AT709" s="202" t="s">
        <v>442</v>
      </c>
      <c r="AU709" s="202" t="s">
        <v>113</v>
      </c>
      <c r="AV709" s="13" t="s">
        <v>79</v>
      </c>
      <c r="AW709" s="13" t="s">
        <v>31</v>
      </c>
      <c r="AX709" s="13" t="s">
        <v>69</v>
      </c>
      <c r="AY709" s="202" t="s">
        <v>328</v>
      </c>
    </row>
    <row r="710" s="14" customFormat="1">
      <c r="A710" s="14"/>
      <c r="B710" s="209"/>
      <c r="C710" s="14"/>
      <c r="D710" s="195" t="s">
        <v>442</v>
      </c>
      <c r="E710" s="210" t="s">
        <v>3</v>
      </c>
      <c r="F710" s="211" t="s">
        <v>452</v>
      </c>
      <c r="G710" s="14"/>
      <c r="H710" s="212">
        <v>41.729999999999997</v>
      </c>
      <c r="I710" s="213"/>
      <c r="J710" s="14"/>
      <c r="K710" s="14"/>
      <c r="L710" s="209"/>
      <c r="M710" s="214"/>
      <c r="N710" s="215"/>
      <c r="O710" s="215"/>
      <c r="P710" s="215"/>
      <c r="Q710" s="215"/>
      <c r="R710" s="215"/>
      <c r="S710" s="215"/>
      <c r="T710" s="216"/>
      <c r="U710" s="14"/>
      <c r="V710" s="14"/>
      <c r="W710" s="14"/>
      <c r="X710" s="14"/>
      <c r="Y710" s="14"/>
      <c r="Z710" s="14"/>
      <c r="AA710" s="14"/>
      <c r="AB710" s="14"/>
      <c r="AC710" s="14"/>
      <c r="AD710" s="14"/>
      <c r="AE710" s="14"/>
      <c r="AT710" s="210" t="s">
        <v>442</v>
      </c>
      <c r="AU710" s="210" t="s">
        <v>113</v>
      </c>
      <c r="AV710" s="14" t="s">
        <v>113</v>
      </c>
      <c r="AW710" s="14" t="s">
        <v>31</v>
      </c>
      <c r="AX710" s="14" t="s">
        <v>76</v>
      </c>
      <c r="AY710" s="210" t="s">
        <v>328</v>
      </c>
    </row>
    <row r="711" s="13" customFormat="1">
      <c r="A711" s="13"/>
      <c r="B711" s="201"/>
      <c r="C711" s="13"/>
      <c r="D711" s="195" t="s">
        <v>442</v>
      </c>
      <c r="E711" s="13"/>
      <c r="F711" s="203" t="s">
        <v>3271</v>
      </c>
      <c r="G711" s="13"/>
      <c r="H711" s="204">
        <v>45.902999999999999</v>
      </c>
      <c r="I711" s="205"/>
      <c r="J711" s="13"/>
      <c r="K711" s="13"/>
      <c r="L711" s="201"/>
      <c r="M711" s="206"/>
      <c r="N711" s="207"/>
      <c r="O711" s="207"/>
      <c r="P711" s="207"/>
      <c r="Q711" s="207"/>
      <c r="R711" s="207"/>
      <c r="S711" s="207"/>
      <c r="T711" s="208"/>
      <c r="U711" s="13"/>
      <c r="V711" s="13"/>
      <c r="W711" s="13"/>
      <c r="X711" s="13"/>
      <c r="Y711" s="13"/>
      <c r="Z711" s="13"/>
      <c r="AA711" s="13"/>
      <c r="AB711" s="13"/>
      <c r="AC711" s="13"/>
      <c r="AD711" s="13"/>
      <c r="AE711" s="13"/>
      <c r="AT711" s="202" t="s">
        <v>442</v>
      </c>
      <c r="AU711" s="202" t="s">
        <v>113</v>
      </c>
      <c r="AV711" s="13" t="s">
        <v>79</v>
      </c>
      <c r="AW711" s="13" t="s">
        <v>4</v>
      </c>
      <c r="AX711" s="13" t="s">
        <v>76</v>
      </c>
      <c r="AY711" s="202" t="s">
        <v>328</v>
      </c>
    </row>
    <row r="712" s="2" customFormat="1" ht="24.15" customHeight="1">
      <c r="A712" s="41"/>
      <c r="B712" s="176"/>
      <c r="C712" s="224" t="s">
        <v>1573</v>
      </c>
      <c r="D712" s="224" t="s">
        <v>539</v>
      </c>
      <c r="E712" s="225" t="s">
        <v>3272</v>
      </c>
      <c r="F712" s="226" t="s">
        <v>3273</v>
      </c>
      <c r="G712" s="227" t="s">
        <v>476</v>
      </c>
      <c r="H712" s="228">
        <v>41.799999999999997</v>
      </c>
      <c r="I712" s="229"/>
      <c r="J712" s="230">
        <f>ROUND(I712*H712,2)</f>
        <v>0</v>
      </c>
      <c r="K712" s="226" t="s">
        <v>335</v>
      </c>
      <c r="L712" s="231"/>
      <c r="M712" s="232" t="s">
        <v>3</v>
      </c>
      <c r="N712" s="233" t="s">
        <v>40</v>
      </c>
      <c r="O712" s="75"/>
      <c r="P712" s="186">
        <f>O712*H712</f>
        <v>0</v>
      </c>
      <c r="Q712" s="186">
        <v>0.00020000000000000001</v>
      </c>
      <c r="R712" s="186">
        <f>Q712*H712</f>
        <v>0.0083599999999999994</v>
      </c>
      <c r="S712" s="186">
        <v>0</v>
      </c>
      <c r="T712" s="187">
        <f>S712*H712</f>
        <v>0</v>
      </c>
      <c r="U712" s="41"/>
      <c r="V712" s="41"/>
      <c r="W712" s="41"/>
      <c r="X712" s="41"/>
      <c r="Y712" s="41"/>
      <c r="Z712" s="41"/>
      <c r="AA712" s="41"/>
      <c r="AB712" s="41"/>
      <c r="AC712" s="41"/>
      <c r="AD712" s="41"/>
      <c r="AE712" s="41"/>
      <c r="AR712" s="188" t="s">
        <v>171</v>
      </c>
      <c r="AT712" s="188" t="s">
        <v>539</v>
      </c>
      <c r="AU712" s="188" t="s">
        <v>113</v>
      </c>
      <c r="AY712" s="22" t="s">
        <v>328</v>
      </c>
      <c r="BE712" s="189">
        <f>IF(N712="základní",J712,0)</f>
        <v>0</v>
      </c>
      <c r="BF712" s="189">
        <f>IF(N712="snížená",J712,0)</f>
        <v>0</v>
      </c>
      <c r="BG712" s="189">
        <f>IF(N712="zákl. přenesená",J712,0)</f>
        <v>0</v>
      </c>
      <c r="BH712" s="189">
        <f>IF(N712="sníž. přenesená",J712,0)</f>
        <v>0</v>
      </c>
      <c r="BI712" s="189">
        <f>IF(N712="nulová",J712,0)</f>
        <v>0</v>
      </c>
      <c r="BJ712" s="22" t="s">
        <v>76</v>
      </c>
      <c r="BK712" s="189">
        <f>ROUND(I712*H712,2)</f>
        <v>0</v>
      </c>
      <c r="BL712" s="22" t="s">
        <v>113</v>
      </c>
      <c r="BM712" s="188" t="s">
        <v>3274</v>
      </c>
    </row>
    <row r="713" s="2" customFormat="1">
      <c r="A713" s="41"/>
      <c r="B713" s="42"/>
      <c r="C713" s="41"/>
      <c r="D713" s="195" t="s">
        <v>340</v>
      </c>
      <c r="E713" s="41"/>
      <c r="F713" s="196" t="s">
        <v>3275</v>
      </c>
      <c r="G713" s="41"/>
      <c r="H713" s="41"/>
      <c r="I713" s="192"/>
      <c r="J713" s="41"/>
      <c r="K713" s="41"/>
      <c r="L713" s="42"/>
      <c r="M713" s="193"/>
      <c r="N713" s="194"/>
      <c r="O713" s="75"/>
      <c r="P713" s="75"/>
      <c r="Q713" s="75"/>
      <c r="R713" s="75"/>
      <c r="S713" s="75"/>
      <c r="T713" s="76"/>
      <c r="U713" s="41"/>
      <c r="V713" s="41"/>
      <c r="W713" s="41"/>
      <c r="X713" s="41"/>
      <c r="Y713" s="41"/>
      <c r="Z713" s="41"/>
      <c r="AA713" s="41"/>
      <c r="AB713" s="41"/>
      <c r="AC713" s="41"/>
      <c r="AD713" s="41"/>
      <c r="AE713" s="41"/>
      <c r="AT713" s="22" t="s">
        <v>340</v>
      </c>
      <c r="AU713" s="22" t="s">
        <v>113</v>
      </c>
    </row>
    <row r="714" s="13" customFormat="1">
      <c r="A714" s="13"/>
      <c r="B714" s="201"/>
      <c r="C714" s="13"/>
      <c r="D714" s="195" t="s">
        <v>442</v>
      </c>
      <c r="E714" s="202" t="s">
        <v>3</v>
      </c>
      <c r="F714" s="203" t="s">
        <v>3155</v>
      </c>
      <c r="G714" s="13"/>
      <c r="H714" s="204">
        <v>38</v>
      </c>
      <c r="I714" s="205"/>
      <c r="J714" s="13"/>
      <c r="K714" s="13"/>
      <c r="L714" s="201"/>
      <c r="M714" s="206"/>
      <c r="N714" s="207"/>
      <c r="O714" s="207"/>
      <c r="P714" s="207"/>
      <c r="Q714" s="207"/>
      <c r="R714" s="207"/>
      <c r="S714" s="207"/>
      <c r="T714" s="208"/>
      <c r="U714" s="13"/>
      <c r="V714" s="13"/>
      <c r="W714" s="13"/>
      <c r="X714" s="13"/>
      <c r="Y714" s="13"/>
      <c r="Z714" s="13"/>
      <c r="AA714" s="13"/>
      <c r="AB714" s="13"/>
      <c r="AC714" s="13"/>
      <c r="AD714" s="13"/>
      <c r="AE714" s="13"/>
      <c r="AT714" s="202" t="s">
        <v>442</v>
      </c>
      <c r="AU714" s="202" t="s">
        <v>113</v>
      </c>
      <c r="AV714" s="13" t="s">
        <v>79</v>
      </c>
      <c r="AW714" s="13" t="s">
        <v>31</v>
      </c>
      <c r="AX714" s="13" t="s">
        <v>76</v>
      </c>
      <c r="AY714" s="202" t="s">
        <v>328</v>
      </c>
    </row>
    <row r="715" s="13" customFormat="1">
      <c r="A715" s="13"/>
      <c r="B715" s="201"/>
      <c r="C715" s="13"/>
      <c r="D715" s="195" t="s">
        <v>442</v>
      </c>
      <c r="E715" s="13"/>
      <c r="F715" s="203" t="s">
        <v>3276</v>
      </c>
      <c r="G715" s="13"/>
      <c r="H715" s="204">
        <v>41.799999999999997</v>
      </c>
      <c r="I715" s="205"/>
      <c r="J715" s="13"/>
      <c r="K715" s="13"/>
      <c r="L715" s="201"/>
      <c r="M715" s="206"/>
      <c r="N715" s="207"/>
      <c r="O715" s="207"/>
      <c r="P715" s="207"/>
      <c r="Q715" s="207"/>
      <c r="R715" s="207"/>
      <c r="S715" s="207"/>
      <c r="T715" s="208"/>
      <c r="U715" s="13"/>
      <c r="V715" s="13"/>
      <c r="W715" s="13"/>
      <c r="X715" s="13"/>
      <c r="Y715" s="13"/>
      <c r="Z715" s="13"/>
      <c r="AA715" s="13"/>
      <c r="AB715" s="13"/>
      <c r="AC715" s="13"/>
      <c r="AD715" s="13"/>
      <c r="AE715" s="13"/>
      <c r="AT715" s="202" t="s">
        <v>442</v>
      </c>
      <c r="AU715" s="202" t="s">
        <v>113</v>
      </c>
      <c r="AV715" s="13" t="s">
        <v>79</v>
      </c>
      <c r="AW715" s="13" t="s">
        <v>4</v>
      </c>
      <c r="AX715" s="13" t="s">
        <v>76</v>
      </c>
      <c r="AY715" s="202" t="s">
        <v>328</v>
      </c>
    </row>
    <row r="716" s="2" customFormat="1" ht="24.15" customHeight="1">
      <c r="A716" s="41"/>
      <c r="B716" s="176"/>
      <c r="C716" s="224" t="s">
        <v>3277</v>
      </c>
      <c r="D716" s="224" t="s">
        <v>539</v>
      </c>
      <c r="E716" s="225" t="s">
        <v>3278</v>
      </c>
      <c r="F716" s="226" t="s">
        <v>3279</v>
      </c>
      <c r="G716" s="227" t="s">
        <v>476</v>
      </c>
      <c r="H716" s="228">
        <v>8.3699999999999992</v>
      </c>
      <c r="I716" s="229"/>
      <c r="J716" s="230">
        <f>ROUND(I716*H716,2)</f>
        <v>0</v>
      </c>
      <c r="K716" s="226" t="s">
        <v>335</v>
      </c>
      <c r="L716" s="231"/>
      <c r="M716" s="232" t="s">
        <v>3</v>
      </c>
      <c r="N716" s="233" t="s">
        <v>40</v>
      </c>
      <c r="O716" s="75"/>
      <c r="P716" s="186">
        <f>O716*H716</f>
        <v>0</v>
      </c>
      <c r="Q716" s="186">
        <v>0.00029999999999999997</v>
      </c>
      <c r="R716" s="186">
        <f>Q716*H716</f>
        <v>0.0025109999999999993</v>
      </c>
      <c r="S716" s="186">
        <v>0</v>
      </c>
      <c r="T716" s="187">
        <f>S716*H716</f>
        <v>0</v>
      </c>
      <c r="U716" s="41"/>
      <c r="V716" s="41"/>
      <c r="W716" s="41"/>
      <c r="X716" s="41"/>
      <c r="Y716" s="41"/>
      <c r="Z716" s="41"/>
      <c r="AA716" s="41"/>
      <c r="AB716" s="41"/>
      <c r="AC716" s="41"/>
      <c r="AD716" s="41"/>
      <c r="AE716" s="41"/>
      <c r="AR716" s="188" t="s">
        <v>171</v>
      </c>
      <c r="AT716" s="188" t="s">
        <v>539</v>
      </c>
      <c r="AU716" s="188" t="s">
        <v>113</v>
      </c>
      <c r="AY716" s="22" t="s">
        <v>328</v>
      </c>
      <c r="BE716" s="189">
        <f>IF(N716="základní",J716,0)</f>
        <v>0</v>
      </c>
      <c r="BF716" s="189">
        <f>IF(N716="snížená",J716,0)</f>
        <v>0</v>
      </c>
      <c r="BG716" s="189">
        <f>IF(N716="zákl. přenesená",J716,0)</f>
        <v>0</v>
      </c>
      <c r="BH716" s="189">
        <f>IF(N716="sníž. přenesená",J716,0)</f>
        <v>0</v>
      </c>
      <c r="BI716" s="189">
        <f>IF(N716="nulová",J716,0)</f>
        <v>0</v>
      </c>
      <c r="BJ716" s="22" t="s">
        <v>76</v>
      </c>
      <c r="BK716" s="189">
        <f>ROUND(I716*H716,2)</f>
        <v>0</v>
      </c>
      <c r="BL716" s="22" t="s">
        <v>113</v>
      </c>
      <c r="BM716" s="188" t="s">
        <v>3280</v>
      </c>
    </row>
    <row r="717" s="13" customFormat="1">
      <c r="A717" s="13"/>
      <c r="B717" s="201"/>
      <c r="C717" s="13"/>
      <c r="D717" s="195" t="s">
        <v>442</v>
      </c>
      <c r="E717" s="202" t="s">
        <v>3</v>
      </c>
      <c r="F717" s="203" t="s">
        <v>3281</v>
      </c>
      <c r="G717" s="13"/>
      <c r="H717" s="204">
        <v>8.3699999999999992</v>
      </c>
      <c r="I717" s="205"/>
      <c r="J717" s="13"/>
      <c r="K717" s="13"/>
      <c r="L717" s="201"/>
      <c r="M717" s="206"/>
      <c r="N717" s="207"/>
      <c r="O717" s="207"/>
      <c r="P717" s="207"/>
      <c r="Q717" s="207"/>
      <c r="R717" s="207"/>
      <c r="S717" s="207"/>
      <c r="T717" s="208"/>
      <c r="U717" s="13"/>
      <c r="V717" s="13"/>
      <c r="W717" s="13"/>
      <c r="X717" s="13"/>
      <c r="Y717" s="13"/>
      <c r="Z717" s="13"/>
      <c r="AA717" s="13"/>
      <c r="AB717" s="13"/>
      <c r="AC717" s="13"/>
      <c r="AD717" s="13"/>
      <c r="AE717" s="13"/>
      <c r="AT717" s="202" t="s">
        <v>442</v>
      </c>
      <c r="AU717" s="202" t="s">
        <v>113</v>
      </c>
      <c r="AV717" s="13" t="s">
        <v>79</v>
      </c>
      <c r="AW717" s="13" t="s">
        <v>31</v>
      </c>
      <c r="AX717" s="13" t="s">
        <v>69</v>
      </c>
      <c r="AY717" s="202" t="s">
        <v>328</v>
      </c>
    </row>
    <row r="718" s="14" customFormat="1">
      <c r="A718" s="14"/>
      <c r="B718" s="209"/>
      <c r="C718" s="14"/>
      <c r="D718" s="195" t="s">
        <v>442</v>
      </c>
      <c r="E718" s="210" t="s">
        <v>3</v>
      </c>
      <c r="F718" s="211" t="s">
        <v>452</v>
      </c>
      <c r="G718" s="14"/>
      <c r="H718" s="212">
        <v>8.3699999999999992</v>
      </c>
      <c r="I718" s="213"/>
      <c r="J718" s="14"/>
      <c r="K718" s="14"/>
      <c r="L718" s="209"/>
      <c r="M718" s="214"/>
      <c r="N718" s="215"/>
      <c r="O718" s="215"/>
      <c r="P718" s="215"/>
      <c r="Q718" s="215"/>
      <c r="R718" s="215"/>
      <c r="S718" s="215"/>
      <c r="T718" s="216"/>
      <c r="U718" s="14"/>
      <c r="V718" s="14"/>
      <c r="W718" s="14"/>
      <c r="X718" s="14"/>
      <c r="Y718" s="14"/>
      <c r="Z718" s="14"/>
      <c r="AA718" s="14"/>
      <c r="AB718" s="14"/>
      <c r="AC718" s="14"/>
      <c r="AD718" s="14"/>
      <c r="AE718" s="14"/>
      <c r="AT718" s="210" t="s">
        <v>442</v>
      </c>
      <c r="AU718" s="210" t="s">
        <v>113</v>
      </c>
      <c r="AV718" s="14" t="s">
        <v>113</v>
      </c>
      <c r="AW718" s="14" t="s">
        <v>31</v>
      </c>
      <c r="AX718" s="14" t="s">
        <v>76</v>
      </c>
      <c r="AY718" s="210" t="s">
        <v>328</v>
      </c>
    </row>
    <row r="719" s="2" customFormat="1" ht="24.15" customHeight="1">
      <c r="A719" s="41"/>
      <c r="B719" s="176"/>
      <c r="C719" s="177" t="s">
        <v>1372</v>
      </c>
      <c r="D719" s="177" t="s">
        <v>331</v>
      </c>
      <c r="E719" s="178" t="s">
        <v>3282</v>
      </c>
      <c r="F719" s="179" t="s">
        <v>3283</v>
      </c>
      <c r="G719" s="180" t="s">
        <v>476</v>
      </c>
      <c r="H719" s="181">
        <v>103.42</v>
      </c>
      <c r="I719" s="182"/>
      <c r="J719" s="183">
        <f>ROUND(I719*H719,2)</f>
        <v>0</v>
      </c>
      <c r="K719" s="179" t="s">
        <v>335</v>
      </c>
      <c r="L719" s="42"/>
      <c r="M719" s="184" t="s">
        <v>3</v>
      </c>
      <c r="N719" s="185" t="s">
        <v>40</v>
      </c>
      <c r="O719" s="75"/>
      <c r="P719" s="186">
        <f>O719*H719</f>
        <v>0</v>
      </c>
      <c r="Q719" s="186">
        <v>9.7399999999999996E-05</v>
      </c>
      <c r="R719" s="186">
        <f>Q719*H719</f>
        <v>0.010073107999999999</v>
      </c>
      <c r="S719" s="186">
        <v>0</v>
      </c>
      <c r="T719" s="187">
        <f>S719*H719</f>
        <v>0</v>
      </c>
      <c r="U719" s="41"/>
      <c r="V719" s="41"/>
      <c r="W719" s="41"/>
      <c r="X719" s="41"/>
      <c r="Y719" s="41"/>
      <c r="Z719" s="41"/>
      <c r="AA719" s="41"/>
      <c r="AB719" s="41"/>
      <c r="AC719" s="41"/>
      <c r="AD719" s="41"/>
      <c r="AE719" s="41"/>
      <c r="AR719" s="188" t="s">
        <v>113</v>
      </c>
      <c r="AT719" s="188" t="s">
        <v>331</v>
      </c>
      <c r="AU719" s="188" t="s">
        <v>113</v>
      </c>
      <c r="AY719" s="22" t="s">
        <v>328</v>
      </c>
      <c r="BE719" s="189">
        <f>IF(N719="základní",J719,0)</f>
        <v>0</v>
      </c>
      <c r="BF719" s="189">
        <f>IF(N719="snížená",J719,0)</f>
        <v>0</v>
      </c>
      <c r="BG719" s="189">
        <f>IF(N719="zákl. přenesená",J719,0)</f>
        <v>0</v>
      </c>
      <c r="BH719" s="189">
        <f>IF(N719="sníž. přenesená",J719,0)</f>
        <v>0</v>
      </c>
      <c r="BI719" s="189">
        <f>IF(N719="nulová",J719,0)</f>
        <v>0</v>
      </c>
      <c r="BJ719" s="22" t="s">
        <v>76</v>
      </c>
      <c r="BK719" s="189">
        <f>ROUND(I719*H719,2)</f>
        <v>0</v>
      </c>
      <c r="BL719" s="22" t="s">
        <v>113</v>
      </c>
      <c r="BM719" s="188" t="s">
        <v>3284</v>
      </c>
    </row>
    <row r="720" s="2" customFormat="1">
      <c r="A720" s="41"/>
      <c r="B720" s="42"/>
      <c r="C720" s="41"/>
      <c r="D720" s="190" t="s">
        <v>338</v>
      </c>
      <c r="E720" s="41"/>
      <c r="F720" s="191" t="s">
        <v>3285</v>
      </c>
      <c r="G720" s="41"/>
      <c r="H720" s="41"/>
      <c r="I720" s="192"/>
      <c r="J720" s="41"/>
      <c r="K720" s="41"/>
      <c r="L720" s="42"/>
      <c r="M720" s="193"/>
      <c r="N720" s="194"/>
      <c r="O720" s="75"/>
      <c r="P720" s="75"/>
      <c r="Q720" s="75"/>
      <c r="R720" s="75"/>
      <c r="S720" s="75"/>
      <c r="T720" s="76"/>
      <c r="U720" s="41"/>
      <c r="V720" s="41"/>
      <c r="W720" s="41"/>
      <c r="X720" s="41"/>
      <c r="Y720" s="41"/>
      <c r="Z720" s="41"/>
      <c r="AA720" s="41"/>
      <c r="AB720" s="41"/>
      <c r="AC720" s="41"/>
      <c r="AD720" s="41"/>
      <c r="AE720" s="41"/>
      <c r="AT720" s="22" t="s">
        <v>338</v>
      </c>
      <c r="AU720" s="22" t="s">
        <v>113</v>
      </c>
    </row>
    <row r="721" s="13" customFormat="1">
      <c r="A721" s="13"/>
      <c r="B721" s="201"/>
      <c r="C721" s="13"/>
      <c r="D721" s="195" t="s">
        <v>442</v>
      </c>
      <c r="E721" s="202" t="s">
        <v>3</v>
      </c>
      <c r="F721" s="203" t="s">
        <v>3286</v>
      </c>
      <c r="G721" s="13"/>
      <c r="H721" s="204">
        <v>103.42</v>
      </c>
      <c r="I721" s="205"/>
      <c r="J721" s="13"/>
      <c r="K721" s="13"/>
      <c r="L721" s="201"/>
      <c r="M721" s="206"/>
      <c r="N721" s="207"/>
      <c r="O721" s="207"/>
      <c r="P721" s="207"/>
      <c r="Q721" s="207"/>
      <c r="R721" s="207"/>
      <c r="S721" s="207"/>
      <c r="T721" s="208"/>
      <c r="U721" s="13"/>
      <c r="V721" s="13"/>
      <c r="W721" s="13"/>
      <c r="X721" s="13"/>
      <c r="Y721" s="13"/>
      <c r="Z721" s="13"/>
      <c r="AA721" s="13"/>
      <c r="AB721" s="13"/>
      <c r="AC721" s="13"/>
      <c r="AD721" s="13"/>
      <c r="AE721" s="13"/>
      <c r="AT721" s="202" t="s">
        <v>442</v>
      </c>
      <c r="AU721" s="202" t="s">
        <v>113</v>
      </c>
      <c r="AV721" s="13" t="s">
        <v>79</v>
      </c>
      <c r="AW721" s="13" t="s">
        <v>31</v>
      </c>
      <c r="AX721" s="13" t="s">
        <v>76</v>
      </c>
      <c r="AY721" s="202" t="s">
        <v>328</v>
      </c>
    </row>
    <row r="722" s="2" customFormat="1" ht="24.15" customHeight="1">
      <c r="A722" s="41"/>
      <c r="B722" s="176"/>
      <c r="C722" s="224" t="s">
        <v>3287</v>
      </c>
      <c r="D722" s="224" t="s">
        <v>539</v>
      </c>
      <c r="E722" s="225" t="s">
        <v>3288</v>
      </c>
      <c r="F722" s="226" t="s">
        <v>3289</v>
      </c>
      <c r="G722" s="227" t="s">
        <v>476</v>
      </c>
      <c r="H722" s="228">
        <v>113.762</v>
      </c>
      <c r="I722" s="229"/>
      <c r="J722" s="230">
        <f>ROUND(I722*H722,2)</f>
        <v>0</v>
      </c>
      <c r="K722" s="226" t="s">
        <v>335</v>
      </c>
      <c r="L722" s="231"/>
      <c r="M722" s="232" t="s">
        <v>3</v>
      </c>
      <c r="N722" s="233" t="s">
        <v>40</v>
      </c>
      <c r="O722" s="75"/>
      <c r="P722" s="186">
        <f>O722*H722</f>
        <v>0</v>
      </c>
      <c r="Q722" s="186">
        <v>0.00029999999999999997</v>
      </c>
      <c r="R722" s="186">
        <f>Q722*H722</f>
        <v>0.034128599999999995</v>
      </c>
      <c r="S722" s="186">
        <v>0</v>
      </c>
      <c r="T722" s="187">
        <f>S722*H722</f>
        <v>0</v>
      </c>
      <c r="U722" s="41"/>
      <c r="V722" s="41"/>
      <c r="W722" s="41"/>
      <c r="X722" s="41"/>
      <c r="Y722" s="41"/>
      <c r="Z722" s="41"/>
      <c r="AA722" s="41"/>
      <c r="AB722" s="41"/>
      <c r="AC722" s="41"/>
      <c r="AD722" s="41"/>
      <c r="AE722" s="41"/>
      <c r="AR722" s="188" t="s">
        <v>171</v>
      </c>
      <c r="AT722" s="188" t="s">
        <v>539</v>
      </c>
      <c r="AU722" s="188" t="s">
        <v>113</v>
      </c>
      <c r="AY722" s="22" t="s">
        <v>328</v>
      </c>
      <c r="BE722" s="189">
        <f>IF(N722="základní",J722,0)</f>
        <v>0</v>
      </c>
      <c r="BF722" s="189">
        <f>IF(N722="snížená",J722,0)</f>
        <v>0</v>
      </c>
      <c r="BG722" s="189">
        <f>IF(N722="zákl. přenesená",J722,0)</f>
        <v>0</v>
      </c>
      <c r="BH722" s="189">
        <f>IF(N722="sníž. přenesená",J722,0)</f>
        <v>0</v>
      </c>
      <c r="BI722" s="189">
        <f>IF(N722="nulová",J722,0)</f>
        <v>0</v>
      </c>
      <c r="BJ722" s="22" t="s">
        <v>76</v>
      </c>
      <c r="BK722" s="189">
        <f>ROUND(I722*H722,2)</f>
        <v>0</v>
      </c>
      <c r="BL722" s="22" t="s">
        <v>113</v>
      </c>
      <c r="BM722" s="188" t="s">
        <v>3290</v>
      </c>
    </row>
    <row r="723" s="13" customFormat="1">
      <c r="A723" s="13"/>
      <c r="B723" s="201"/>
      <c r="C723" s="13"/>
      <c r="D723" s="195" t="s">
        <v>442</v>
      </c>
      <c r="E723" s="13"/>
      <c r="F723" s="203" t="s">
        <v>3291</v>
      </c>
      <c r="G723" s="13"/>
      <c r="H723" s="204">
        <v>113.762</v>
      </c>
      <c r="I723" s="205"/>
      <c r="J723" s="13"/>
      <c r="K723" s="13"/>
      <c r="L723" s="201"/>
      <c r="M723" s="206"/>
      <c r="N723" s="207"/>
      <c r="O723" s="207"/>
      <c r="P723" s="207"/>
      <c r="Q723" s="207"/>
      <c r="R723" s="207"/>
      <c r="S723" s="207"/>
      <c r="T723" s="208"/>
      <c r="U723" s="13"/>
      <c r="V723" s="13"/>
      <c r="W723" s="13"/>
      <c r="X723" s="13"/>
      <c r="Y723" s="13"/>
      <c r="Z723" s="13"/>
      <c r="AA723" s="13"/>
      <c r="AB723" s="13"/>
      <c r="AC723" s="13"/>
      <c r="AD723" s="13"/>
      <c r="AE723" s="13"/>
      <c r="AT723" s="202" t="s">
        <v>442</v>
      </c>
      <c r="AU723" s="202" t="s">
        <v>113</v>
      </c>
      <c r="AV723" s="13" t="s">
        <v>79</v>
      </c>
      <c r="AW723" s="13" t="s">
        <v>4</v>
      </c>
      <c r="AX723" s="13" t="s">
        <v>76</v>
      </c>
      <c r="AY723" s="202" t="s">
        <v>328</v>
      </c>
    </row>
    <row r="724" s="16" customFormat="1" ht="20.88" customHeight="1">
      <c r="A724" s="16"/>
      <c r="B724" s="243"/>
      <c r="C724" s="16"/>
      <c r="D724" s="244" t="s">
        <v>68</v>
      </c>
      <c r="E724" s="244" t="s">
        <v>3292</v>
      </c>
      <c r="F724" s="244" t="s">
        <v>3293</v>
      </c>
      <c r="G724" s="16"/>
      <c r="H724" s="16"/>
      <c r="I724" s="245"/>
      <c r="J724" s="246">
        <f>BK724</f>
        <v>0</v>
      </c>
      <c r="K724" s="16"/>
      <c r="L724" s="243"/>
      <c r="M724" s="247"/>
      <c r="N724" s="248"/>
      <c r="O724" s="248"/>
      <c r="P724" s="249">
        <f>SUM(P725:P734)</f>
        <v>0</v>
      </c>
      <c r="Q724" s="248"/>
      <c r="R724" s="249">
        <f>SUM(R725:R734)</f>
        <v>4.9953718397600007</v>
      </c>
      <c r="S724" s="248"/>
      <c r="T724" s="250">
        <f>SUM(T725:T734)</f>
        <v>0</v>
      </c>
      <c r="U724" s="16"/>
      <c r="V724" s="16"/>
      <c r="W724" s="16"/>
      <c r="X724" s="16"/>
      <c r="Y724" s="16"/>
      <c r="Z724" s="16"/>
      <c r="AA724" s="16"/>
      <c r="AB724" s="16"/>
      <c r="AC724" s="16"/>
      <c r="AD724" s="16"/>
      <c r="AE724" s="16"/>
      <c r="AR724" s="244" t="s">
        <v>76</v>
      </c>
      <c r="AT724" s="251" t="s">
        <v>68</v>
      </c>
      <c r="AU724" s="251" t="s">
        <v>87</v>
      </c>
      <c r="AY724" s="244" t="s">
        <v>328</v>
      </c>
      <c r="BK724" s="252">
        <f>SUM(BK725:BK734)</f>
        <v>0</v>
      </c>
    </row>
    <row r="725" s="2" customFormat="1" ht="66.75" customHeight="1">
      <c r="A725" s="41"/>
      <c r="B725" s="176"/>
      <c r="C725" s="177" t="s">
        <v>1375</v>
      </c>
      <c r="D725" s="177" t="s">
        <v>331</v>
      </c>
      <c r="E725" s="178" t="s">
        <v>3294</v>
      </c>
      <c r="F725" s="179" t="s">
        <v>3295</v>
      </c>
      <c r="G725" s="180" t="s">
        <v>439</v>
      </c>
      <c r="H725" s="181">
        <v>404.42599999999999</v>
      </c>
      <c r="I725" s="182"/>
      <c r="J725" s="183">
        <f>ROUND(I725*H725,2)</f>
        <v>0</v>
      </c>
      <c r="K725" s="179" t="s">
        <v>335</v>
      </c>
      <c r="L725" s="42"/>
      <c r="M725" s="184" t="s">
        <v>3</v>
      </c>
      <c r="N725" s="185" t="s">
        <v>40</v>
      </c>
      <c r="O725" s="75"/>
      <c r="P725" s="186">
        <f>O725*H725</f>
        <v>0</v>
      </c>
      <c r="Q725" s="186">
        <v>0.0085961600000000003</v>
      </c>
      <c r="R725" s="186">
        <f>Q725*H725</f>
        <v>3.47651060416</v>
      </c>
      <c r="S725" s="186">
        <v>0</v>
      </c>
      <c r="T725" s="187">
        <f>S725*H725</f>
        <v>0</v>
      </c>
      <c r="U725" s="41"/>
      <c r="V725" s="41"/>
      <c r="W725" s="41"/>
      <c r="X725" s="41"/>
      <c r="Y725" s="41"/>
      <c r="Z725" s="41"/>
      <c r="AA725" s="41"/>
      <c r="AB725" s="41"/>
      <c r="AC725" s="41"/>
      <c r="AD725" s="41"/>
      <c r="AE725" s="41"/>
      <c r="AR725" s="188" t="s">
        <v>113</v>
      </c>
      <c r="AT725" s="188" t="s">
        <v>331</v>
      </c>
      <c r="AU725" s="188" t="s">
        <v>113</v>
      </c>
      <c r="AY725" s="22" t="s">
        <v>328</v>
      </c>
      <c r="BE725" s="189">
        <f>IF(N725="základní",J725,0)</f>
        <v>0</v>
      </c>
      <c r="BF725" s="189">
        <f>IF(N725="snížená",J725,0)</f>
        <v>0</v>
      </c>
      <c r="BG725" s="189">
        <f>IF(N725="zákl. přenesená",J725,0)</f>
        <v>0</v>
      </c>
      <c r="BH725" s="189">
        <f>IF(N725="sníž. přenesená",J725,0)</f>
        <v>0</v>
      </c>
      <c r="BI725" s="189">
        <f>IF(N725="nulová",J725,0)</f>
        <v>0</v>
      </c>
      <c r="BJ725" s="22" t="s">
        <v>76</v>
      </c>
      <c r="BK725" s="189">
        <f>ROUND(I725*H725,2)</f>
        <v>0</v>
      </c>
      <c r="BL725" s="22" t="s">
        <v>113</v>
      </c>
      <c r="BM725" s="188" t="s">
        <v>3296</v>
      </c>
    </row>
    <row r="726" s="2" customFormat="1">
      <c r="A726" s="41"/>
      <c r="B726" s="42"/>
      <c r="C726" s="41"/>
      <c r="D726" s="190" t="s">
        <v>338</v>
      </c>
      <c r="E726" s="41"/>
      <c r="F726" s="191" t="s">
        <v>3297</v>
      </c>
      <c r="G726" s="41"/>
      <c r="H726" s="41"/>
      <c r="I726" s="192"/>
      <c r="J726" s="41"/>
      <c r="K726" s="41"/>
      <c r="L726" s="42"/>
      <c r="M726" s="193"/>
      <c r="N726" s="194"/>
      <c r="O726" s="75"/>
      <c r="P726" s="75"/>
      <c r="Q726" s="75"/>
      <c r="R726" s="75"/>
      <c r="S726" s="75"/>
      <c r="T726" s="76"/>
      <c r="U726" s="41"/>
      <c r="V726" s="41"/>
      <c r="W726" s="41"/>
      <c r="X726" s="41"/>
      <c r="Y726" s="41"/>
      <c r="Z726" s="41"/>
      <c r="AA726" s="41"/>
      <c r="AB726" s="41"/>
      <c r="AC726" s="41"/>
      <c r="AD726" s="41"/>
      <c r="AE726" s="41"/>
      <c r="AT726" s="22" t="s">
        <v>338</v>
      </c>
      <c r="AU726" s="22" t="s">
        <v>113</v>
      </c>
    </row>
    <row r="727" s="13" customFormat="1">
      <c r="A727" s="13"/>
      <c r="B727" s="201"/>
      <c r="C727" s="13"/>
      <c r="D727" s="195" t="s">
        <v>442</v>
      </c>
      <c r="E727" s="202" t="s">
        <v>3</v>
      </c>
      <c r="F727" s="203" t="s">
        <v>2397</v>
      </c>
      <c r="G727" s="13"/>
      <c r="H727" s="204">
        <v>404.42599999999999</v>
      </c>
      <c r="I727" s="205"/>
      <c r="J727" s="13"/>
      <c r="K727" s="13"/>
      <c r="L727" s="201"/>
      <c r="M727" s="206"/>
      <c r="N727" s="207"/>
      <c r="O727" s="207"/>
      <c r="P727" s="207"/>
      <c r="Q727" s="207"/>
      <c r="R727" s="207"/>
      <c r="S727" s="207"/>
      <c r="T727" s="208"/>
      <c r="U727" s="13"/>
      <c r="V727" s="13"/>
      <c r="W727" s="13"/>
      <c r="X727" s="13"/>
      <c r="Y727" s="13"/>
      <c r="Z727" s="13"/>
      <c r="AA727" s="13"/>
      <c r="AB727" s="13"/>
      <c r="AC727" s="13"/>
      <c r="AD727" s="13"/>
      <c r="AE727" s="13"/>
      <c r="AT727" s="202" t="s">
        <v>442</v>
      </c>
      <c r="AU727" s="202" t="s">
        <v>113</v>
      </c>
      <c r="AV727" s="13" t="s">
        <v>79</v>
      </c>
      <c r="AW727" s="13" t="s">
        <v>31</v>
      </c>
      <c r="AX727" s="13" t="s">
        <v>76</v>
      </c>
      <c r="AY727" s="202" t="s">
        <v>328</v>
      </c>
    </row>
    <row r="728" s="2" customFormat="1" ht="16.5" customHeight="1">
      <c r="A728" s="41"/>
      <c r="B728" s="176"/>
      <c r="C728" s="224" t="s">
        <v>3298</v>
      </c>
      <c r="D728" s="224" t="s">
        <v>539</v>
      </c>
      <c r="E728" s="225" t="s">
        <v>3299</v>
      </c>
      <c r="F728" s="226" t="s">
        <v>3300</v>
      </c>
      <c r="G728" s="227" t="s">
        <v>439</v>
      </c>
      <c r="H728" s="228">
        <v>424.64699999999999</v>
      </c>
      <c r="I728" s="229"/>
      <c r="J728" s="230">
        <f>ROUND(I728*H728,2)</f>
        <v>0</v>
      </c>
      <c r="K728" s="226" t="s">
        <v>335</v>
      </c>
      <c r="L728" s="231"/>
      <c r="M728" s="232" t="s">
        <v>3</v>
      </c>
      <c r="N728" s="233" t="s">
        <v>40</v>
      </c>
      <c r="O728" s="75"/>
      <c r="P728" s="186">
        <f>O728*H728</f>
        <v>0</v>
      </c>
      <c r="Q728" s="186">
        <v>0.0035000000000000001</v>
      </c>
      <c r="R728" s="186">
        <f>Q728*H728</f>
        <v>1.4862645000000001</v>
      </c>
      <c r="S728" s="186">
        <v>0</v>
      </c>
      <c r="T728" s="187">
        <f>S728*H728</f>
        <v>0</v>
      </c>
      <c r="U728" s="41"/>
      <c r="V728" s="41"/>
      <c r="W728" s="41"/>
      <c r="X728" s="41"/>
      <c r="Y728" s="41"/>
      <c r="Z728" s="41"/>
      <c r="AA728" s="41"/>
      <c r="AB728" s="41"/>
      <c r="AC728" s="41"/>
      <c r="AD728" s="41"/>
      <c r="AE728" s="41"/>
      <c r="AR728" s="188" t="s">
        <v>171</v>
      </c>
      <c r="AT728" s="188" t="s">
        <v>539</v>
      </c>
      <c r="AU728" s="188" t="s">
        <v>113</v>
      </c>
      <c r="AY728" s="22" t="s">
        <v>328</v>
      </c>
      <c r="BE728" s="189">
        <f>IF(N728="základní",J728,0)</f>
        <v>0</v>
      </c>
      <c r="BF728" s="189">
        <f>IF(N728="snížená",J728,0)</f>
        <v>0</v>
      </c>
      <c r="BG728" s="189">
        <f>IF(N728="zákl. přenesená",J728,0)</f>
        <v>0</v>
      </c>
      <c r="BH728" s="189">
        <f>IF(N728="sníž. přenesená",J728,0)</f>
        <v>0</v>
      </c>
      <c r="BI728" s="189">
        <f>IF(N728="nulová",J728,0)</f>
        <v>0</v>
      </c>
      <c r="BJ728" s="22" t="s">
        <v>76</v>
      </c>
      <c r="BK728" s="189">
        <f>ROUND(I728*H728,2)</f>
        <v>0</v>
      </c>
      <c r="BL728" s="22" t="s">
        <v>113</v>
      </c>
      <c r="BM728" s="188" t="s">
        <v>3301</v>
      </c>
    </row>
    <row r="729" s="2" customFormat="1">
      <c r="A729" s="41"/>
      <c r="B729" s="42"/>
      <c r="C729" s="41"/>
      <c r="D729" s="195" t="s">
        <v>340</v>
      </c>
      <c r="E729" s="41"/>
      <c r="F729" s="196" t="s">
        <v>3302</v>
      </c>
      <c r="G729" s="41"/>
      <c r="H729" s="41"/>
      <c r="I729" s="192"/>
      <c r="J729" s="41"/>
      <c r="K729" s="41"/>
      <c r="L729" s="42"/>
      <c r="M729" s="193"/>
      <c r="N729" s="194"/>
      <c r="O729" s="75"/>
      <c r="P729" s="75"/>
      <c r="Q729" s="75"/>
      <c r="R729" s="75"/>
      <c r="S729" s="75"/>
      <c r="T729" s="76"/>
      <c r="U729" s="41"/>
      <c r="V729" s="41"/>
      <c r="W729" s="41"/>
      <c r="X729" s="41"/>
      <c r="Y729" s="41"/>
      <c r="Z729" s="41"/>
      <c r="AA729" s="41"/>
      <c r="AB729" s="41"/>
      <c r="AC729" s="41"/>
      <c r="AD729" s="41"/>
      <c r="AE729" s="41"/>
      <c r="AT729" s="22" t="s">
        <v>340</v>
      </c>
      <c r="AU729" s="22" t="s">
        <v>113</v>
      </c>
    </row>
    <row r="730" s="13" customFormat="1">
      <c r="A730" s="13"/>
      <c r="B730" s="201"/>
      <c r="C730" s="13"/>
      <c r="D730" s="195" t="s">
        <v>442</v>
      </c>
      <c r="E730" s="13"/>
      <c r="F730" s="203" t="s">
        <v>3303</v>
      </c>
      <c r="G730" s="13"/>
      <c r="H730" s="204">
        <v>424.64699999999999</v>
      </c>
      <c r="I730" s="205"/>
      <c r="J730" s="13"/>
      <c r="K730" s="13"/>
      <c r="L730" s="201"/>
      <c r="M730" s="206"/>
      <c r="N730" s="207"/>
      <c r="O730" s="207"/>
      <c r="P730" s="207"/>
      <c r="Q730" s="207"/>
      <c r="R730" s="207"/>
      <c r="S730" s="207"/>
      <c r="T730" s="208"/>
      <c r="U730" s="13"/>
      <c r="V730" s="13"/>
      <c r="W730" s="13"/>
      <c r="X730" s="13"/>
      <c r="Y730" s="13"/>
      <c r="Z730" s="13"/>
      <c r="AA730" s="13"/>
      <c r="AB730" s="13"/>
      <c r="AC730" s="13"/>
      <c r="AD730" s="13"/>
      <c r="AE730" s="13"/>
      <c r="AT730" s="202" t="s">
        <v>442</v>
      </c>
      <c r="AU730" s="202" t="s">
        <v>113</v>
      </c>
      <c r="AV730" s="13" t="s">
        <v>79</v>
      </c>
      <c r="AW730" s="13" t="s">
        <v>4</v>
      </c>
      <c r="AX730" s="13" t="s">
        <v>76</v>
      </c>
      <c r="AY730" s="202" t="s">
        <v>328</v>
      </c>
    </row>
    <row r="731" s="2" customFormat="1" ht="55.5" customHeight="1">
      <c r="A731" s="41"/>
      <c r="B731" s="176"/>
      <c r="C731" s="177" t="s">
        <v>1580</v>
      </c>
      <c r="D731" s="177" t="s">
        <v>331</v>
      </c>
      <c r="E731" s="178" t="s">
        <v>3304</v>
      </c>
      <c r="F731" s="179" t="s">
        <v>3305</v>
      </c>
      <c r="G731" s="180" t="s">
        <v>439</v>
      </c>
      <c r="H731" s="181">
        <v>404.42599999999999</v>
      </c>
      <c r="I731" s="182"/>
      <c r="J731" s="183">
        <f>ROUND(I731*H731,2)</f>
        <v>0</v>
      </c>
      <c r="K731" s="179" t="s">
        <v>335</v>
      </c>
      <c r="L731" s="42"/>
      <c r="M731" s="184" t="s">
        <v>3</v>
      </c>
      <c r="N731" s="185" t="s">
        <v>40</v>
      </c>
      <c r="O731" s="75"/>
      <c r="P731" s="186">
        <f>O731*H731</f>
        <v>0</v>
      </c>
      <c r="Q731" s="186">
        <v>8.0599999999999994E-05</v>
      </c>
      <c r="R731" s="186">
        <f>Q731*H731</f>
        <v>0.032596735599999996</v>
      </c>
      <c r="S731" s="186">
        <v>0</v>
      </c>
      <c r="T731" s="187">
        <f>S731*H731</f>
        <v>0</v>
      </c>
      <c r="U731" s="41"/>
      <c r="V731" s="41"/>
      <c r="W731" s="41"/>
      <c r="X731" s="41"/>
      <c r="Y731" s="41"/>
      <c r="Z731" s="41"/>
      <c r="AA731" s="41"/>
      <c r="AB731" s="41"/>
      <c r="AC731" s="41"/>
      <c r="AD731" s="41"/>
      <c r="AE731" s="41"/>
      <c r="AR731" s="188" t="s">
        <v>113</v>
      </c>
      <c r="AT731" s="188" t="s">
        <v>331</v>
      </c>
      <c r="AU731" s="188" t="s">
        <v>113</v>
      </c>
      <c r="AY731" s="22" t="s">
        <v>328</v>
      </c>
      <c r="BE731" s="189">
        <f>IF(N731="základní",J731,0)</f>
        <v>0</v>
      </c>
      <c r="BF731" s="189">
        <f>IF(N731="snížená",J731,0)</f>
        <v>0</v>
      </c>
      <c r="BG731" s="189">
        <f>IF(N731="zákl. přenesená",J731,0)</f>
        <v>0</v>
      </c>
      <c r="BH731" s="189">
        <f>IF(N731="sníž. přenesená",J731,0)</f>
        <v>0</v>
      </c>
      <c r="BI731" s="189">
        <f>IF(N731="nulová",J731,0)</f>
        <v>0</v>
      </c>
      <c r="BJ731" s="22" t="s">
        <v>76</v>
      </c>
      <c r="BK731" s="189">
        <f>ROUND(I731*H731,2)</f>
        <v>0</v>
      </c>
      <c r="BL731" s="22" t="s">
        <v>113</v>
      </c>
      <c r="BM731" s="188" t="s">
        <v>3306</v>
      </c>
    </row>
    <row r="732" s="2" customFormat="1">
      <c r="A732" s="41"/>
      <c r="B732" s="42"/>
      <c r="C732" s="41"/>
      <c r="D732" s="190" t="s">
        <v>338</v>
      </c>
      <c r="E732" s="41"/>
      <c r="F732" s="191" t="s">
        <v>3307</v>
      </c>
      <c r="G732" s="41"/>
      <c r="H732" s="41"/>
      <c r="I732" s="192"/>
      <c r="J732" s="41"/>
      <c r="K732" s="41"/>
      <c r="L732" s="42"/>
      <c r="M732" s="193"/>
      <c r="N732" s="194"/>
      <c r="O732" s="75"/>
      <c r="P732" s="75"/>
      <c r="Q732" s="75"/>
      <c r="R732" s="75"/>
      <c r="S732" s="75"/>
      <c r="T732" s="76"/>
      <c r="U732" s="41"/>
      <c r="V732" s="41"/>
      <c r="W732" s="41"/>
      <c r="X732" s="41"/>
      <c r="Y732" s="41"/>
      <c r="Z732" s="41"/>
      <c r="AA732" s="41"/>
      <c r="AB732" s="41"/>
      <c r="AC732" s="41"/>
      <c r="AD732" s="41"/>
      <c r="AE732" s="41"/>
      <c r="AT732" s="22" t="s">
        <v>338</v>
      </c>
      <c r="AU732" s="22" t="s">
        <v>113</v>
      </c>
    </row>
    <row r="733" s="13" customFormat="1">
      <c r="A733" s="13"/>
      <c r="B733" s="201"/>
      <c r="C733" s="13"/>
      <c r="D733" s="195" t="s">
        <v>442</v>
      </c>
      <c r="E733" s="202" t="s">
        <v>3</v>
      </c>
      <c r="F733" s="203" t="s">
        <v>2397</v>
      </c>
      <c r="G733" s="13"/>
      <c r="H733" s="204">
        <v>404.42599999999999</v>
      </c>
      <c r="I733" s="205"/>
      <c r="J733" s="13"/>
      <c r="K733" s="13"/>
      <c r="L733" s="201"/>
      <c r="M733" s="206"/>
      <c r="N733" s="207"/>
      <c r="O733" s="207"/>
      <c r="P733" s="207"/>
      <c r="Q733" s="207"/>
      <c r="R733" s="207"/>
      <c r="S733" s="207"/>
      <c r="T733" s="208"/>
      <c r="U733" s="13"/>
      <c r="V733" s="13"/>
      <c r="W733" s="13"/>
      <c r="X733" s="13"/>
      <c r="Y733" s="13"/>
      <c r="Z733" s="13"/>
      <c r="AA733" s="13"/>
      <c r="AB733" s="13"/>
      <c r="AC733" s="13"/>
      <c r="AD733" s="13"/>
      <c r="AE733" s="13"/>
      <c r="AT733" s="202" t="s">
        <v>442</v>
      </c>
      <c r="AU733" s="202" t="s">
        <v>113</v>
      </c>
      <c r="AV733" s="13" t="s">
        <v>79</v>
      </c>
      <c r="AW733" s="13" t="s">
        <v>31</v>
      </c>
      <c r="AX733" s="13" t="s">
        <v>76</v>
      </c>
      <c r="AY733" s="202" t="s">
        <v>328</v>
      </c>
    </row>
    <row r="734" s="2" customFormat="1" ht="16.5" customHeight="1">
      <c r="A734" s="41"/>
      <c r="B734" s="176"/>
      <c r="C734" s="177" t="s">
        <v>3308</v>
      </c>
      <c r="D734" s="177" t="s">
        <v>331</v>
      </c>
      <c r="E734" s="178" t="s">
        <v>3309</v>
      </c>
      <c r="F734" s="179" t="s">
        <v>3310</v>
      </c>
      <c r="G734" s="180" t="s">
        <v>356</v>
      </c>
      <c r="H734" s="181">
        <v>1</v>
      </c>
      <c r="I734" s="182"/>
      <c r="J734" s="183">
        <f>ROUND(I734*H734,2)</f>
        <v>0</v>
      </c>
      <c r="K734" s="179" t="s">
        <v>2902</v>
      </c>
      <c r="L734" s="42"/>
      <c r="M734" s="184" t="s">
        <v>3</v>
      </c>
      <c r="N734" s="185" t="s">
        <v>40</v>
      </c>
      <c r="O734" s="75"/>
      <c r="P734" s="186">
        <f>O734*H734</f>
        <v>0</v>
      </c>
      <c r="Q734" s="186">
        <v>0</v>
      </c>
      <c r="R734" s="186">
        <f>Q734*H734</f>
        <v>0</v>
      </c>
      <c r="S734" s="186">
        <v>0</v>
      </c>
      <c r="T734" s="187">
        <f>S734*H734</f>
        <v>0</v>
      </c>
      <c r="U734" s="41"/>
      <c r="V734" s="41"/>
      <c r="W734" s="41"/>
      <c r="X734" s="41"/>
      <c r="Y734" s="41"/>
      <c r="Z734" s="41"/>
      <c r="AA734" s="41"/>
      <c r="AB734" s="41"/>
      <c r="AC734" s="41"/>
      <c r="AD734" s="41"/>
      <c r="AE734" s="41"/>
      <c r="AR734" s="188" t="s">
        <v>113</v>
      </c>
      <c r="AT734" s="188" t="s">
        <v>331</v>
      </c>
      <c r="AU734" s="188" t="s">
        <v>113</v>
      </c>
      <c r="AY734" s="22" t="s">
        <v>328</v>
      </c>
      <c r="BE734" s="189">
        <f>IF(N734="základní",J734,0)</f>
        <v>0</v>
      </c>
      <c r="BF734" s="189">
        <f>IF(N734="snížená",J734,0)</f>
        <v>0</v>
      </c>
      <c r="BG734" s="189">
        <f>IF(N734="zákl. přenesená",J734,0)</f>
        <v>0</v>
      </c>
      <c r="BH734" s="189">
        <f>IF(N734="sníž. přenesená",J734,0)</f>
        <v>0</v>
      </c>
      <c r="BI734" s="189">
        <f>IF(N734="nulová",J734,0)</f>
        <v>0</v>
      </c>
      <c r="BJ734" s="22" t="s">
        <v>76</v>
      </c>
      <c r="BK734" s="189">
        <f>ROUND(I734*H734,2)</f>
        <v>0</v>
      </c>
      <c r="BL734" s="22" t="s">
        <v>113</v>
      </c>
      <c r="BM734" s="188" t="s">
        <v>3311</v>
      </c>
    </row>
    <row r="735" s="16" customFormat="1" ht="20.88" customHeight="1">
      <c r="A735" s="16"/>
      <c r="B735" s="243"/>
      <c r="C735" s="16"/>
      <c r="D735" s="244" t="s">
        <v>68</v>
      </c>
      <c r="E735" s="244" t="s">
        <v>3312</v>
      </c>
      <c r="F735" s="244" t="s">
        <v>3313</v>
      </c>
      <c r="G735" s="16"/>
      <c r="H735" s="16"/>
      <c r="I735" s="245"/>
      <c r="J735" s="246">
        <f>BK735</f>
        <v>0</v>
      </c>
      <c r="K735" s="16"/>
      <c r="L735" s="243"/>
      <c r="M735" s="247"/>
      <c r="N735" s="248"/>
      <c r="O735" s="248"/>
      <c r="P735" s="249">
        <f>SUM(P736:P749)</f>
        <v>0</v>
      </c>
      <c r="Q735" s="248"/>
      <c r="R735" s="249">
        <f>SUM(R736:R749)</f>
        <v>0.85248598799999997</v>
      </c>
      <c r="S735" s="248"/>
      <c r="T735" s="250">
        <f>SUM(T736:T749)</f>
        <v>0</v>
      </c>
      <c r="U735" s="16"/>
      <c r="V735" s="16"/>
      <c r="W735" s="16"/>
      <c r="X735" s="16"/>
      <c r="Y735" s="16"/>
      <c r="Z735" s="16"/>
      <c r="AA735" s="16"/>
      <c r="AB735" s="16"/>
      <c r="AC735" s="16"/>
      <c r="AD735" s="16"/>
      <c r="AE735" s="16"/>
      <c r="AR735" s="244" t="s">
        <v>76</v>
      </c>
      <c r="AT735" s="251" t="s">
        <v>68</v>
      </c>
      <c r="AU735" s="251" t="s">
        <v>87</v>
      </c>
      <c r="AY735" s="244" t="s">
        <v>328</v>
      </c>
      <c r="BK735" s="252">
        <f>SUM(BK736:BK749)</f>
        <v>0</v>
      </c>
    </row>
    <row r="736" s="2" customFormat="1" ht="55.5" customHeight="1">
      <c r="A736" s="41"/>
      <c r="B736" s="176"/>
      <c r="C736" s="177" t="s">
        <v>1379</v>
      </c>
      <c r="D736" s="177" t="s">
        <v>331</v>
      </c>
      <c r="E736" s="178" t="s">
        <v>3314</v>
      </c>
      <c r="F736" s="179" t="s">
        <v>3315</v>
      </c>
      <c r="G736" s="180" t="s">
        <v>476</v>
      </c>
      <c r="H736" s="181">
        <v>165.59800000000001</v>
      </c>
      <c r="I736" s="182"/>
      <c r="J736" s="183">
        <f>ROUND(I736*H736,2)</f>
        <v>0</v>
      </c>
      <c r="K736" s="179" t="s">
        <v>335</v>
      </c>
      <c r="L736" s="42"/>
      <c r="M736" s="184" t="s">
        <v>3</v>
      </c>
      <c r="N736" s="185" t="s">
        <v>40</v>
      </c>
      <c r="O736" s="75"/>
      <c r="P736" s="186">
        <f>O736*H736</f>
        <v>0</v>
      </c>
      <c r="Q736" s="186">
        <v>0.0033899999999999998</v>
      </c>
      <c r="R736" s="186">
        <f>Q736*H736</f>
        <v>0.56137722000000001</v>
      </c>
      <c r="S736" s="186">
        <v>0</v>
      </c>
      <c r="T736" s="187">
        <f>S736*H736</f>
        <v>0</v>
      </c>
      <c r="U736" s="41"/>
      <c r="V736" s="41"/>
      <c r="W736" s="41"/>
      <c r="X736" s="41"/>
      <c r="Y736" s="41"/>
      <c r="Z736" s="41"/>
      <c r="AA736" s="41"/>
      <c r="AB736" s="41"/>
      <c r="AC736" s="41"/>
      <c r="AD736" s="41"/>
      <c r="AE736" s="41"/>
      <c r="AR736" s="188" t="s">
        <v>113</v>
      </c>
      <c r="AT736" s="188" t="s">
        <v>331</v>
      </c>
      <c r="AU736" s="188" t="s">
        <v>113</v>
      </c>
      <c r="AY736" s="22" t="s">
        <v>328</v>
      </c>
      <c r="BE736" s="189">
        <f>IF(N736="základní",J736,0)</f>
        <v>0</v>
      </c>
      <c r="BF736" s="189">
        <f>IF(N736="snížená",J736,0)</f>
        <v>0</v>
      </c>
      <c r="BG736" s="189">
        <f>IF(N736="zákl. přenesená",J736,0)</f>
        <v>0</v>
      </c>
      <c r="BH736" s="189">
        <f>IF(N736="sníž. přenesená",J736,0)</f>
        <v>0</v>
      </c>
      <c r="BI736" s="189">
        <f>IF(N736="nulová",J736,0)</f>
        <v>0</v>
      </c>
      <c r="BJ736" s="22" t="s">
        <v>76</v>
      </c>
      <c r="BK736" s="189">
        <f>ROUND(I736*H736,2)</f>
        <v>0</v>
      </c>
      <c r="BL736" s="22" t="s">
        <v>113</v>
      </c>
      <c r="BM736" s="188" t="s">
        <v>3316</v>
      </c>
    </row>
    <row r="737" s="2" customFormat="1">
      <c r="A737" s="41"/>
      <c r="B737" s="42"/>
      <c r="C737" s="41"/>
      <c r="D737" s="190" t="s">
        <v>338</v>
      </c>
      <c r="E737" s="41"/>
      <c r="F737" s="191" t="s">
        <v>3317</v>
      </c>
      <c r="G737" s="41"/>
      <c r="H737" s="41"/>
      <c r="I737" s="192"/>
      <c r="J737" s="41"/>
      <c r="K737" s="41"/>
      <c r="L737" s="42"/>
      <c r="M737" s="193"/>
      <c r="N737" s="194"/>
      <c r="O737" s="75"/>
      <c r="P737" s="75"/>
      <c r="Q737" s="75"/>
      <c r="R737" s="75"/>
      <c r="S737" s="75"/>
      <c r="T737" s="76"/>
      <c r="U737" s="41"/>
      <c r="V737" s="41"/>
      <c r="W737" s="41"/>
      <c r="X737" s="41"/>
      <c r="Y737" s="41"/>
      <c r="Z737" s="41"/>
      <c r="AA737" s="41"/>
      <c r="AB737" s="41"/>
      <c r="AC737" s="41"/>
      <c r="AD737" s="41"/>
      <c r="AE737" s="41"/>
      <c r="AT737" s="22" t="s">
        <v>338</v>
      </c>
      <c r="AU737" s="22" t="s">
        <v>113</v>
      </c>
    </row>
    <row r="738" s="2" customFormat="1">
      <c r="A738" s="41"/>
      <c r="B738" s="42"/>
      <c r="C738" s="41"/>
      <c r="D738" s="195" t="s">
        <v>340</v>
      </c>
      <c r="E738" s="41"/>
      <c r="F738" s="196" t="s">
        <v>3318</v>
      </c>
      <c r="G738" s="41"/>
      <c r="H738" s="41"/>
      <c r="I738" s="192"/>
      <c r="J738" s="41"/>
      <c r="K738" s="41"/>
      <c r="L738" s="42"/>
      <c r="M738" s="193"/>
      <c r="N738" s="194"/>
      <c r="O738" s="75"/>
      <c r="P738" s="75"/>
      <c r="Q738" s="75"/>
      <c r="R738" s="75"/>
      <c r="S738" s="75"/>
      <c r="T738" s="76"/>
      <c r="U738" s="41"/>
      <c r="V738" s="41"/>
      <c r="W738" s="41"/>
      <c r="X738" s="41"/>
      <c r="Y738" s="41"/>
      <c r="Z738" s="41"/>
      <c r="AA738" s="41"/>
      <c r="AB738" s="41"/>
      <c r="AC738" s="41"/>
      <c r="AD738" s="41"/>
      <c r="AE738" s="41"/>
      <c r="AT738" s="22" t="s">
        <v>340</v>
      </c>
      <c r="AU738" s="22" t="s">
        <v>113</v>
      </c>
    </row>
    <row r="739" s="13" customFormat="1">
      <c r="A739" s="13"/>
      <c r="B739" s="201"/>
      <c r="C739" s="13"/>
      <c r="D739" s="195" t="s">
        <v>442</v>
      </c>
      <c r="E739" s="202" t="s">
        <v>3</v>
      </c>
      <c r="F739" s="203" t="s">
        <v>3319</v>
      </c>
      <c r="G739" s="13"/>
      <c r="H739" s="204">
        <v>165.59800000000001</v>
      </c>
      <c r="I739" s="205"/>
      <c r="J739" s="13"/>
      <c r="K739" s="13"/>
      <c r="L739" s="201"/>
      <c r="M739" s="206"/>
      <c r="N739" s="207"/>
      <c r="O739" s="207"/>
      <c r="P739" s="207"/>
      <c r="Q739" s="207"/>
      <c r="R739" s="207"/>
      <c r="S739" s="207"/>
      <c r="T739" s="208"/>
      <c r="U739" s="13"/>
      <c r="V739" s="13"/>
      <c r="W739" s="13"/>
      <c r="X739" s="13"/>
      <c r="Y739" s="13"/>
      <c r="Z739" s="13"/>
      <c r="AA739" s="13"/>
      <c r="AB739" s="13"/>
      <c r="AC739" s="13"/>
      <c r="AD739" s="13"/>
      <c r="AE739" s="13"/>
      <c r="AT739" s="202" t="s">
        <v>442</v>
      </c>
      <c r="AU739" s="202" t="s">
        <v>113</v>
      </c>
      <c r="AV739" s="13" t="s">
        <v>79</v>
      </c>
      <c r="AW739" s="13" t="s">
        <v>31</v>
      </c>
      <c r="AX739" s="13" t="s">
        <v>69</v>
      </c>
      <c r="AY739" s="202" t="s">
        <v>328</v>
      </c>
    </row>
    <row r="740" s="14" customFormat="1">
      <c r="A740" s="14"/>
      <c r="B740" s="209"/>
      <c r="C740" s="14"/>
      <c r="D740" s="195" t="s">
        <v>442</v>
      </c>
      <c r="E740" s="210" t="s">
        <v>3</v>
      </c>
      <c r="F740" s="211" t="s">
        <v>452</v>
      </c>
      <c r="G740" s="14"/>
      <c r="H740" s="212">
        <v>165.59800000000001</v>
      </c>
      <c r="I740" s="213"/>
      <c r="J740" s="14"/>
      <c r="K740" s="14"/>
      <c r="L740" s="209"/>
      <c r="M740" s="214"/>
      <c r="N740" s="215"/>
      <c r="O740" s="215"/>
      <c r="P740" s="215"/>
      <c r="Q740" s="215"/>
      <c r="R740" s="215"/>
      <c r="S740" s="215"/>
      <c r="T740" s="216"/>
      <c r="U740" s="14"/>
      <c r="V740" s="14"/>
      <c r="W740" s="14"/>
      <c r="X740" s="14"/>
      <c r="Y740" s="14"/>
      <c r="Z740" s="14"/>
      <c r="AA740" s="14"/>
      <c r="AB740" s="14"/>
      <c r="AC740" s="14"/>
      <c r="AD740" s="14"/>
      <c r="AE740" s="14"/>
      <c r="AT740" s="210" t="s">
        <v>442</v>
      </c>
      <c r="AU740" s="210" t="s">
        <v>113</v>
      </c>
      <c r="AV740" s="14" t="s">
        <v>113</v>
      </c>
      <c r="AW740" s="14" t="s">
        <v>31</v>
      </c>
      <c r="AX740" s="14" t="s">
        <v>76</v>
      </c>
      <c r="AY740" s="210" t="s">
        <v>328</v>
      </c>
    </row>
    <row r="741" s="2" customFormat="1" ht="55.5" customHeight="1">
      <c r="A741" s="41"/>
      <c r="B741" s="176"/>
      <c r="C741" s="177" t="s">
        <v>3320</v>
      </c>
      <c r="D741" s="177" t="s">
        <v>331</v>
      </c>
      <c r="E741" s="178" t="s">
        <v>3314</v>
      </c>
      <c r="F741" s="179" t="s">
        <v>3315</v>
      </c>
      <c r="G741" s="180" t="s">
        <v>476</v>
      </c>
      <c r="H741" s="181">
        <v>38</v>
      </c>
      <c r="I741" s="182"/>
      <c r="J741" s="183">
        <f>ROUND(I741*H741,2)</f>
        <v>0</v>
      </c>
      <c r="K741" s="179" t="s">
        <v>335</v>
      </c>
      <c r="L741" s="42"/>
      <c r="M741" s="184" t="s">
        <v>3</v>
      </c>
      <c r="N741" s="185" t="s">
        <v>40</v>
      </c>
      <c r="O741" s="75"/>
      <c r="P741" s="186">
        <f>O741*H741</f>
        <v>0</v>
      </c>
      <c r="Q741" s="186">
        <v>0.0033899999999999998</v>
      </c>
      <c r="R741" s="186">
        <f>Q741*H741</f>
        <v>0.12881999999999999</v>
      </c>
      <c r="S741" s="186">
        <v>0</v>
      </c>
      <c r="T741" s="187">
        <f>S741*H741</f>
        <v>0</v>
      </c>
      <c r="U741" s="41"/>
      <c r="V741" s="41"/>
      <c r="W741" s="41"/>
      <c r="X741" s="41"/>
      <c r="Y741" s="41"/>
      <c r="Z741" s="41"/>
      <c r="AA741" s="41"/>
      <c r="AB741" s="41"/>
      <c r="AC741" s="41"/>
      <c r="AD741" s="41"/>
      <c r="AE741" s="41"/>
      <c r="AR741" s="188" t="s">
        <v>113</v>
      </c>
      <c r="AT741" s="188" t="s">
        <v>331</v>
      </c>
      <c r="AU741" s="188" t="s">
        <v>113</v>
      </c>
      <c r="AY741" s="22" t="s">
        <v>328</v>
      </c>
      <c r="BE741" s="189">
        <f>IF(N741="základní",J741,0)</f>
        <v>0</v>
      </c>
      <c r="BF741" s="189">
        <f>IF(N741="snížená",J741,0)</f>
        <v>0</v>
      </c>
      <c r="BG741" s="189">
        <f>IF(N741="zákl. přenesená",J741,0)</f>
        <v>0</v>
      </c>
      <c r="BH741" s="189">
        <f>IF(N741="sníž. přenesená",J741,0)</f>
        <v>0</v>
      </c>
      <c r="BI741" s="189">
        <f>IF(N741="nulová",J741,0)</f>
        <v>0</v>
      </c>
      <c r="BJ741" s="22" t="s">
        <v>76</v>
      </c>
      <c r="BK741" s="189">
        <f>ROUND(I741*H741,2)</f>
        <v>0</v>
      </c>
      <c r="BL741" s="22" t="s">
        <v>113</v>
      </c>
      <c r="BM741" s="188" t="s">
        <v>3321</v>
      </c>
    </row>
    <row r="742" s="2" customFormat="1">
      <c r="A742" s="41"/>
      <c r="B742" s="42"/>
      <c r="C742" s="41"/>
      <c r="D742" s="190" t="s">
        <v>338</v>
      </c>
      <c r="E742" s="41"/>
      <c r="F742" s="191" t="s">
        <v>3317</v>
      </c>
      <c r="G742" s="41"/>
      <c r="H742" s="41"/>
      <c r="I742" s="192"/>
      <c r="J742" s="41"/>
      <c r="K742" s="41"/>
      <c r="L742" s="42"/>
      <c r="M742" s="193"/>
      <c r="N742" s="194"/>
      <c r="O742" s="75"/>
      <c r="P742" s="75"/>
      <c r="Q742" s="75"/>
      <c r="R742" s="75"/>
      <c r="S742" s="75"/>
      <c r="T742" s="76"/>
      <c r="U742" s="41"/>
      <c r="V742" s="41"/>
      <c r="W742" s="41"/>
      <c r="X742" s="41"/>
      <c r="Y742" s="41"/>
      <c r="Z742" s="41"/>
      <c r="AA742" s="41"/>
      <c r="AB742" s="41"/>
      <c r="AC742" s="41"/>
      <c r="AD742" s="41"/>
      <c r="AE742" s="41"/>
      <c r="AT742" s="22" t="s">
        <v>338</v>
      </c>
      <c r="AU742" s="22" t="s">
        <v>113</v>
      </c>
    </row>
    <row r="743" s="13" customFormat="1">
      <c r="A743" s="13"/>
      <c r="B743" s="201"/>
      <c r="C743" s="13"/>
      <c r="D743" s="195" t="s">
        <v>442</v>
      </c>
      <c r="E743" s="202" t="s">
        <v>3</v>
      </c>
      <c r="F743" s="203" t="s">
        <v>3155</v>
      </c>
      <c r="G743" s="13"/>
      <c r="H743" s="204">
        <v>38</v>
      </c>
      <c r="I743" s="205"/>
      <c r="J743" s="13"/>
      <c r="K743" s="13"/>
      <c r="L743" s="201"/>
      <c r="M743" s="206"/>
      <c r="N743" s="207"/>
      <c r="O743" s="207"/>
      <c r="P743" s="207"/>
      <c r="Q743" s="207"/>
      <c r="R743" s="207"/>
      <c r="S743" s="207"/>
      <c r="T743" s="208"/>
      <c r="U743" s="13"/>
      <c r="V743" s="13"/>
      <c r="W743" s="13"/>
      <c r="X743" s="13"/>
      <c r="Y743" s="13"/>
      <c r="Z743" s="13"/>
      <c r="AA743" s="13"/>
      <c r="AB743" s="13"/>
      <c r="AC743" s="13"/>
      <c r="AD743" s="13"/>
      <c r="AE743" s="13"/>
      <c r="AT743" s="202" t="s">
        <v>442</v>
      </c>
      <c r="AU743" s="202" t="s">
        <v>113</v>
      </c>
      <c r="AV743" s="13" t="s">
        <v>79</v>
      </c>
      <c r="AW743" s="13" t="s">
        <v>31</v>
      </c>
      <c r="AX743" s="13" t="s">
        <v>76</v>
      </c>
      <c r="AY743" s="202" t="s">
        <v>328</v>
      </c>
    </row>
    <row r="744" s="2" customFormat="1" ht="24.15" customHeight="1">
      <c r="A744" s="41"/>
      <c r="B744" s="176"/>
      <c r="C744" s="224" t="s">
        <v>1382</v>
      </c>
      <c r="D744" s="224" t="s">
        <v>539</v>
      </c>
      <c r="E744" s="225" t="s">
        <v>3322</v>
      </c>
      <c r="F744" s="226" t="s">
        <v>3323</v>
      </c>
      <c r="G744" s="227" t="s">
        <v>439</v>
      </c>
      <c r="H744" s="228">
        <v>10.640000000000001</v>
      </c>
      <c r="I744" s="229"/>
      <c r="J744" s="230">
        <f>ROUND(I744*H744,2)</f>
        <v>0</v>
      </c>
      <c r="K744" s="226" t="s">
        <v>335</v>
      </c>
      <c r="L744" s="231"/>
      <c r="M744" s="232" t="s">
        <v>3</v>
      </c>
      <c r="N744" s="233" t="s">
        <v>40</v>
      </c>
      <c r="O744" s="75"/>
      <c r="P744" s="186">
        <f>O744*H744</f>
        <v>0</v>
      </c>
      <c r="Q744" s="186">
        <v>0.00089999999999999998</v>
      </c>
      <c r="R744" s="186">
        <f>Q744*H744</f>
        <v>0.0095759999999999994</v>
      </c>
      <c r="S744" s="186">
        <v>0</v>
      </c>
      <c r="T744" s="187">
        <f>S744*H744</f>
        <v>0</v>
      </c>
      <c r="U744" s="41"/>
      <c r="V744" s="41"/>
      <c r="W744" s="41"/>
      <c r="X744" s="41"/>
      <c r="Y744" s="41"/>
      <c r="Z744" s="41"/>
      <c r="AA744" s="41"/>
      <c r="AB744" s="41"/>
      <c r="AC744" s="41"/>
      <c r="AD744" s="41"/>
      <c r="AE744" s="41"/>
      <c r="AR744" s="188" t="s">
        <v>171</v>
      </c>
      <c r="AT744" s="188" t="s">
        <v>539</v>
      </c>
      <c r="AU744" s="188" t="s">
        <v>113</v>
      </c>
      <c r="AY744" s="22" t="s">
        <v>328</v>
      </c>
      <c r="BE744" s="189">
        <f>IF(N744="základní",J744,0)</f>
        <v>0</v>
      </c>
      <c r="BF744" s="189">
        <f>IF(N744="snížená",J744,0)</f>
        <v>0</v>
      </c>
      <c r="BG744" s="189">
        <f>IF(N744="zákl. přenesená",J744,0)</f>
        <v>0</v>
      </c>
      <c r="BH744" s="189">
        <f>IF(N744="sníž. přenesená",J744,0)</f>
        <v>0</v>
      </c>
      <c r="BI744" s="189">
        <f>IF(N744="nulová",J744,0)</f>
        <v>0</v>
      </c>
      <c r="BJ744" s="22" t="s">
        <v>76</v>
      </c>
      <c r="BK744" s="189">
        <f>ROUND(I744*H744,2)</f>
        <v>0</v>
      </c>
      <c r="BL744" s="22" t="s">
        <v>113</v>
      </c>
      <c r="BM744" s="188" t="s">
        <v>3324</v>
      </c>
    </row>
    <row r="745" s="13" customFormat="1">
      <c r="A745" s="13"/>
      <c r="B745" s="201"/>
      <c r="C745" s="13"/>
      <c r="D745" s="195" t="s">
        <v>442</v>
      </c>
      <c r="E745" s="13"/>
      <c r="F745" s="203" t="s">
        <v>3325</v>
      </c>
      <c r="G745" s="13"/>
      <c r="H745" s="204">
        <v>10.640000000000001</v>
      </c>
      <c r="I745" s="205"/>
      <c r="J745" s="13"/>
      <c r="K745" s="13"/>
      <c r="L745" s="201"/>
      <c r="M745" s="206"/>
      <c r="N745" s="207"/>
      <c r="O745" s="207"/>
      <c r="P745" s="207"/>
      <c r="Q745" s="207"/>
      <c r="R745" s="207"/>
      <c r="S745" s="207"/>
      <c r="T745" s="208"/>
      <c r="U745" s="13"/>
      <c r="V745" s="13"/>
      <c r="W745" s="13"/>
      <c r="X745" s="13"/>
      <c r="Y745" s="13"/>
      <c r="Z745" s="13"/>
      <c r="AA745" s="13"/>
      <c r="AB745" s="13"/>
      <c r="AC745" s="13"/>
      <c r="AD745" s="13"/>
      <c r="AE745" s="13"/>
      <c r="AT745" s="202" t="s">
        <v>442</v>
      </c>
      <c r="AU745" s="202" t="s">
        <v>113</v>
      </c>
      <c r="AV745" s="13" t="s">
        <v>79</v>
      </c>
      <c r="AW745" s="13" t="s">
        <v>4</v>
      </c>
      <c r="AX745" s="13" t="s">
        <v>76</v>
      </c>
      <c r="AY745" s="202" t="s">
        <v>328</v>
      </c>
    </row>
    <row r="746" s="2" customFormat="1" ht="44.25" customHeight="1">
      <c r="A746" s="41"/>
      <c r="B746" s="176"/>
      <c r="C746" s="177" t="s">
        <v>701</v>
      </c>
      <c r="D746" s="177" t="s">
        <v>331</v>
      </c>
      <c r="E746" s="178" t="s">
        <v>3326</v>
      </c>
      <c r="F746" s="179" t="s">
        <v>3327</v>
      </c>
      <c r="G746" s="180" t="s">
        <v>439</v>
      </c>
      <c r="H746" s="181">
        <v>40.442999999999998</v>
      </c>
      <c r="I746" s="182"/>
      <c r="J746" s="183">
        <f>ROUND(I746*H746,2)</f>
        <v>0</v>
      </c>
      <c r="K746" s="179" t="s">
        <v>335</v>
      </c>
      <c r="L746" s="42"/>
      <c r="M746" s="184" t="s">
        <v>3</v>
      </c>
      <c r="N746" s="185" t="s">
        <v>40</v>
      </c>
      <c r="O746" s="75"/>
      <c r="P746" s="186">
        <f>O746*H746</f>
        <v>0</v>
      </c>
      <c r="Q746" s="186">
        <v>0.0037759999999999998</v>
      </c>
      <c r="R746" s="186">
        <f>Q746*H746</f>
        <v>0.152712768</v>
      </c>
      <c r="S746" s="186">
        <v>0</v>
      </c>
      <c r="T746" s="187">
        <f>S746*H746</f>
        <v>0</v>
      </c>
      <c r="U746" s="41"/>
      <c r="V746" s="41"/>
      <c r="W746" s="41"/>
      <c r="X746" s="41"/>
      <c r="Y746" s="41"/>
      <c r="Z746" s="41"/>
      <c r="AA746" s="41"/>
      <c r="AB746" s="41"/>
      <c r="AC746" s="41"/>
      <c r="AD746" s="41"/>
      <c r="AE746" s="41"/>
      <c r="AR746" s="188" t="s">
        <v>113</v>
      </c>
      <c r="AT746" s="188" t="s">
        <v>331</v>
      </c>
      <c r="AU746" s="188" t="s">
        <v>113</v>
      </c>
      <c r="AY746" s="22" t="s">
        <v>328</v>
      </c>
      <c r="BE746" s="189">
        <f>IF(N746="základní",J746,0)</f>
        <v>0</v>
      </c>
      <c r="BF746" s="189">
        <f>IF(N746="snížená",J746,0)</f>
        <v>0</v>
      </c>
      <c r="BG746" s="189">
        <f>IF(N746="zákl. přenesená",J746,0)</f>
        <v>0</v>
      </c>
      <c r="BH746" s="189">
        <f>IF(N746="sníž. přenesená",J746,0)</f>
        <v>0</v>
      </c>
      <c r="BI746" s="189">
        <f>IF(N746="nulová",J746,0)</f>
        <v>0</v>
      </c>
      <c r="BJ746" s="22" t="s">
        <v>76</v>
      </c>
      <c r="BK746" s="189">
        <f>ROUND(I746*H746,2)</f>
        <v>0</v>
      </c>
      <c r="BL746" s="22" t="s">
        <v>113</v>
      </c>
      <c r="BM746" s="188" t="s">
        <v>3328</v>
      </c>
    </row>
    <row r="747" s="2" customFormat="1">
      <c r="A747" s="41"/>
      <c r="B747" s="42"/>
      <c r="C747" s="41"/>
      <c r="D747" s="190" t="s">
        <v>338</v>
      </c>
      <c r="E747" s="41"/>
      <c r="F747" s="191" t="s">
        <v>3329</v>
      </c>
      <c r="G747" s="41"/>
      <c r="H747" s="41"/>
      <c r="I747" s="192"/>
      <c r="J747" s="41"/>
      <c r="K747" s="41"/>
      <c r="L747" s="42"/>
      <c r="M747" s="193"/>
      <c r="N747" s="194"/>
      <c r="O747" s="75"/>
      <c r="P747" s="75"/>
      <c r="Q747" s="75"/>
      <c r="R747" s="75"/>
      <c r="S747" s="75"/>
      <c r="T747" s="76"/>
      <c r="U747" s="41"/>
      <c r="V747" s="41"/>
      <c r="W747" s="41"/>
      <c r="X747" s="41"/>
      <c r="Y747" s="41"/>
      <c r="Z747" s="41"/>
      <c r="AA747" s="41"/>
      <c r="AB747" s="41"/>
      <c r="AC747" s="41"/>
      <c r="AD747" s="41"/>
      <c r="AE747" s="41"/>
      <c r="AT747" s="22" t="s">
        <v>338</v>
      </c>
      <c r="AU747" s="22" t="s">
        <v>113</v>
      </c>
    </row>
    <row r="748" s="15" customFormat="1">
      <c r="A748" s="15"/>
      <c r="B748" s="217"/>
      <c r="C748" s="15"/>
      <c r="D748" s="195" t="s">
        <v>442</v>
      </c>
      <c r="E748" s="218" t="s">
        <v>3</v>
      </c>
      <c r="F748" s="219" t="s">
        <v>3330</v>
      </c>
      <c r="G748" s="15"/>
      <c r="H748" s="218" t="s">
        <v>3</v>
      </c>
      <c r="I748" s="220"/>
      <c r="J748" s="15"/>
      <c r="K748" s="15"/>
      <c r="L748" s="217"/>
      <c r="M748" s="221"/>
      <c r="N748" s="222"/>
      <c r="O748" s="222"/>
      <c r="P748" s="222"/>
      <c r="Q748" s="222"/>
      <c r="R748" s="222"/>
      <c r="S748" s="222"/>
      <c r="T748" s="223"/>
      <c r="U748" s="15"/>
      <c r="V748" s="15"/>
      <c r="W748" s="15"/>
      <c r="X748" s="15"/>
      <c r="Y748" s="15"/>
      <c r="Z748" s="15"/>
      <c r="AA748" s="15"/>
      <c r="AB748" s="15"/>
      <c r="AC748" s="15"/>
      <c r="AD748" s="15"/>
      <c r="AE748" s="15"/>
      <c r="AT748" s="218" t="s">
        <v>442</v>
      </c>
      <c r="AU748" s="218" t="s">
        <v>113</v>
      </c>
      <c r="AV748" s="15" t="s">
        <v>76</v>
      </c>
      <c r="AW748" s="15" t="s">
        <v>31</v>
      </c>
      <c r="AX748" s="15" t="s">
        <v>69</v>
      </c>
      <c r="AY748" s="218" t="s">
        <v>328</v>
      </c>
    </row>
    <row r="749" s="13" customFormat="1">
      <c r="A749" s="13"/>
      <c r="B749" s="201"/>
      <c r="C749" s="13"/>
      <c r="D749" s="195" t="s">
        <v>442</v>
      </c>
      <c r="E749" s="202" t="s">
        <v>3</v>
      </c>
      <c r="F749" s="203" t="s">
        <v>3331</v>
      </c>
      <c r="G749" s="13"/>
      <c r="H749" s="204">
        <v>40.442999999999998</v>
      </c>
      <c r="I749" s="205"/>
      <c r="J749" s="13"/>
      <c r="K749" s="13"/>
      <c r="L749" s="201"/>
      <c r="M749" s="206"/>
      <c r="N749" s="207"/>
      <c r="O749" s="207"/>
      <c r="P749" s="207"/>
      <c r="Q749" s="207"/>
      <c r="R749" s="207"/>
      <c r="S749" s="207"/>
      <c r="T749" s="208"/>
      <c r="U749" s="13"/>
      <c r="V749" s="13"/>
      <c r="W749" s="13"/>
      <c r="X749" s="13"/>
      <c r="Y749" s="13"/>
      <c r="Z749" s="13"/>
      <c r="AA749" s="13"/>
      <c r="AB749" s="13"/>
      <c r="AC749" s="13"/>
      <c r="AD749" s="13"/>
      <c r="AE749" s="13"/>
      <c r="AT749" s="202" t="s">
        <v>442</v>
      </c>
      <c r="AU749" s="202" t="s">
        <v>113</v>
      </c>
      <c r="AV749" s="13" t="s">
        <v>79</v>
      </c>
      <c r="AW749" s="13" t="s">
        <v>31</v>
      </c>
      <c r="AX749" s="13" t="s">
        <v>76</v>
      </c>
      <c r="AY749" s="202" t="s">
        <v>328</v>
      </c>
    </row>
    <row r="750" s="16" customFormat="1" ht="20.88" customHeight="1">
      <c r="A750" s="16"/>
      <c r="B750" s="243"/>
      <c r="C750" s="16"/>
      <c r="D750" s="244" t="s">
        <v>68</v>
      </c>
      <c r="E750" s="244" t="s">
        <v>3332</v>
      </c>
      <c r="F750" s="244" t="s">
        <v>3333</v>
      </c>
      <c r="G750" s="16"/>
      <c r="H750" s="16"/>
      <c r="I750" s="245"/>
      <c r="J750" s="246">
        <f>BK750</f>
        <v>0</v>
      </c>
      <c r="K750" s="16"/>
      <c r="L750" s="243"/>
      <c r="M750" s="247"/>
      <c r="N750" s="248"/>
      <c r="O750" s="248"/>
      <c r="P750" s="249">
        <f>SUM(P751:P769)</f>
        <v>0</v>
      </c>
      <c r="Q750" s="248"/>
      <c r="R750" s="249">
        <f>SUM(R751:R769)</f>
        <v>1.0058733499999999</v>
      </c>
      <c r="S750" s="248"/>
      <c r="T750" s="250">
        <f>SUM(T751:T769)</f>
        <v>0</v>
      </c>
      <c r="U750" s="16"/>
      <c r="V750" s="16"/>
      <c r="W750" s="16"/>
      <c r="X750" s="16"/>
      <c r="Y750" s="16"/>
      <c r="Z750" s="16"/>
      <c r="AA750" s="16"/>
      <c r="AB750" s="16"/>
      <c r="AC750" s="16"/>
      <c r="AD750" s="16"/>
      <c r="AE750" s="16"/>
      <c r="AR750" s="244" t="s">
        <v>76</v>
      </c>
      <c r="AT750" s="251" t="s">
        <v>68</v>
      </c>
      <c r="AU750" s="251" t="s">
        <v>87</v>
      </c>
      <c r="AY750" s="244" t="s">
        <v>328</v>
      </c>
      <c r="BK750" s="252">
        <f>SUM(BK751:BK769)</f>
        <v>0</v>
      </c>
    </row>
    <row r="751" s="2" customFormat="1" ht="33" customHeight="1">
      <c r="A751" s="41"/>
      <c r="B751" s="176"/>
      <c r="C751" s="177" t="s">
        <v>1589</v>
      </c>
      <c r="D751" s="177" t="s">
        <v>331</v>
      </c>
      <c r="E751" s="178" t="s">
        <v>3334</v>
      </c>
      <c r="F751" s="179" t="s">
        <v>3335</v>
      </c>
      <c r="G751" s="180" t="s">
        <v>439</v>
      </c>
      <c r="H751" s="181">
        <v>15.75</v>
      </c>
      <c r="I751" s="182"/>
      <c r="J751" s="183">
        <f>ROUND(I751*H751,2)</f>
        <v>0</v>
      </c>
      <c r="K751" s="179" t="s">
        <v>335</v>
      </c>
      <c r="L751" s="42"/>
      <c r="M751" s="184" t="s">
        <v>3</v>
      </c>
      <c r="N751" s="185" t="s">
        <v>40</v>
      </c>
      <c r="O751" s="75"/>
      <c r="P751" s="186">
        <f>O751*H751</f>
        <v>0</v>
      </c>
      <c r="Q751" s="186">
        <v>0.0043839999999999999</v>
      </c>
      <c r="R751" s="186">
        <f>Q751*H751</f>
        <v>0.069047999999999998</v>
      </c>
      <c r="S751" s="186">
        <v>0</v>
      </c>
      <c r="T751" s="187">
        <f>S751*H751</f>
        <v>0</v>
      </c>
      <c r="U751" s="41"/>
      <c r="V751" s="41"/>
      <c r="W751" s="41"/>
      <c r="X751" s="41"/>
      <c r="Y751" s="41"/>
      <c r="Z751" s="41"/>
      <c r="AA751" s="41"/>
      <c r="AB751" s="41"/>
      <c r="AC751" s="41"/>
      <c r="AD751" s="41"/>
      <c r="AE751" s="41"/>
      <c r="AR751" s="188" t="s">
        <v>113</v>
      </c>
      <c r="AT751" s="188" t="s">
        <v>331</v>
      </c>
      <c r="AU751" s="188" t="s">
        <v>113</v>
      </c>
      <c r="AY751" s="22" t="s">
        <v>328</v>
      </c>
      <c r="BE751" s="189">
        <f>IF(N751="základní",J751,0)</f>
        <v>0</v>
      </c>
      <c r="BF751" s="189">
        <f>IF(N751="snížená",J751,0)</f>
        <v>0</v>
      </c>
      <c r="BG751" s="189">
        <f>IF(N751="zákl. přenesená",J751,0)</f>
        <v>0</v>
      </c>
      <c r="BH751" s="189">
        <f>IF(N751="sníž. přenesená",J751,0)</f>
        <v>0</v>
      </c>
      <c r="BI751" s="189">
        <f>IF(N751="nulová",J751,0)</f>
        <v>0</v>
      </c>
      <c r="BJ751" s="22" t="s">
        <v>76</v>
      </c>
      <c r="BK751" s="189">
        <f>ROUND(I751*H751,2)</f>
        <v>0</v>
      </c>
      <c r="BL751" s="22" t="s">
        <v>113</v>
      </c>
      <c r="BM751" s="188" t="s">
        <v>3336</v>
      </c>
    </row>
    <row r="752" s="2" customFormat="1">
      <c r="A752" s="41"/>
      <c r="B752" s="42"/>
      <c r="C752" s="41"/>
      <c r="D752" s="190" t="s">
        <v>338</v>
      </c>
      <c r="E752" s="41"/>
      <c r="F752" s="191" t="s">
        <v>3337</v>
      </c>
      <c r="G752" s="41"/>
      <c r="H752" s="41"/>
      <c r="I752" s="192"/>
      <c r="J752" s="41"/>
      <c r="K752" s="41"/>
      <c r="L752" s="42"/>
      <c r="M752" s="193"/>
      <c r="N752" s="194"/>
      <c r="O752" s="75"/>
      <c r="P752" s="75"/>
      <c r="Q752" s="75"/>
      <c r="R752" s="75"/>
      <c r="S752" s="75"/>
      <c r="T752" s="76"/>
      <c r="U752" s="41"/>
      <c r="V752" s="41"/>
      <c r="W752" s="41"/>
      <c r="X752" s="41"/>
      <c r="Y752" s="41"/>
      <c r="Z752" s="41"/>
      <c r="AA752" s="41"/>
      <c r="AB752" s="41"/>
      <c r="AC752" s="41"/>
      <c r="AD752" s="41"/>
      <c r="AE752" s="41"/>
      <c r="AT752" s="22" t="s">
        <v>338</v>
      </c>
      <c r="AU752" s="22" t="s">
        <v>113</v>
      </c>
    </row>
    <row r="753" s="13" customFormat="1">
      <c r="A753" s="13"/>
      <c r="B753" s="201"/>
      <c r="C753" s="13"/>
      <c r="D753" s="195" t="s">
        <v>442</v>
      </c>
      <c r="E753" s="202" t="s">
        <v>3</v>
      </c>
      <c r="F753" s="203" t="s">
        <v>3338</v>
      </c>
      <c r="G753" s="13"/>
      <c r="H753" s="204">
        <v>15.75</v>
      </c>
      <c r="I753" s="205"/>
      <c r="J753" s="13"/>
      <c r="K753" s="13"/>
      <c r="L753" s="201"/>
      <c r="M753" s="206"/>
      <c r="N753" s="207"/>
      <c r="O753" s="207"/>
      <c r="P753" s="207"/>
      <c r="Q753" s="207"/>
      <c r="R753" s="207"/>
      <c r="S753" s="207"/>
      <c r="T753" s="208"/>
      <c r="U753" s="13"/>
      <c r="V753" s="13"/>
      <c r="W753" s="13"/>
      <c r="X753" s="13"/>
      <c r="Y753" s="13"/>
      <c r="Z753" s="13"/>
      <c r="AA753" s="13"/>
      <c r="AB753" s="13"/>
      <c r="AC753" s="13"/>
      <c r="AD753" s="13"/>
      <c r="AE753" s="13"/>
      <c r="AT753" s="202" t="s">
        <v>442</v>
      </c>
      <c r="AU753" s="202" t="s">
        <v>113</v>
      </c>
      <c r="AV753" s="13" t="s">
        <v>79</v>
      </c>
      <c r="AW753" s="13" t="s">
        <v>31</v>
      </c>
      <c r="AX753" s="13" t="s">
        <v>76</v>
      </c>
      <c r="AY753" s="202" t="s">
        <v>328</v>
      </c>
    </row>
    <row r="754" s="2" customFormat="1" ht="44.25" customHeight="1">
      <c r="A754" s="41"/>
      <c r="B754" s="176"/>
      <c r="C754" s="177" t="s">
        <v>3339</v>
      </c>
      <c r="D754" s="177" t="s">
        <v>331</v>
      </c>
      <c r="E754" s="178" t="s">
        <v>3340</v>
      </c>
      <c r="F754" s="179" t="s">
        <v>3341</v>
      </c>
      <c r="G754" s="180" t="s">
        <v>439</v>
      </c>
      <c r="H754" s="181">
        <v>100.584</v>
      </c>
      <c r="I754" s="182"/>
      <c r="J754" s="183">
        <f>ROUND(I754*H754,2)</f>
        <v>0</v>
      </c>
      <c r="K754" s="179" t="s">
        <v>335</v>
      </c>
      <c r="L754" s="42"/>
      <c r="M754" s="184" t="s">
        <v>3</v>
      </c>
      <c r="N754" s="185" t="s">
        <v>40</v>
      </c>
      <c r="O754" s="75"/>
      <c r="P754" s="186">
        <f>O754*H754</f>
        <v>0</v>
      </c>
      <c r="Q754" s="186">
        <v>0.0030000000000000001</v>
      </c>
      <c r="R754" s="186">
        <f>Q754*H754</f>
        <v>0.30175200000000002</v>
      </c>
      <c r="S754" s="186">
        <v>0</v>
      </c>
      <c r="T754" s="187">
        <f>S754*H754</f>
        <v>0</v>
      </c>
      <c r="U754" s="41"/>
      <c r="V754" s="41"/>
      <c r="W754" s="41"/>
      <c r="X754" s="41"/>
      <c r="Y754" s="41"/>
      <c r="Z754" s="41"/>
      <c r="AA754" s="41"/>
      <c r="AB754" s="41"/>
      <c r="AC754" s="41"/>
      <c r="AD754" s="41"/>
      <c r="AE754" s="41"/>
      <c r="AR754" s="188" t="s">
        <v>113</v>
      </c>
      <c r="AT754" s="188" t="s">
        <v>331</v>
      </c>
      <c r="AU754" s="188" t="s">
        <v>113</v>
      </c>
      <c r="AY754" s="22" t="s">
        <v>328</v>
      </c>
      <c r="BE754" s="189">
        <f>IF(N754="základní",J754,0)</f>
        <v>0</v>
      </c>
      <c r="BF754" s="189">
        <f>IF(N754="snížená",J754,0)</f>
        <v>0</v>
      </c>
      <c r="BG754" s="189">
        <f>IF(N754="zákl. přenesená",J754,0)</f>
        <v>0</v>
      </c>
      <c r="BH754" s="189">
        <f>IF(N754="sníž. přenesená",J754,0)</f>
        <v>0</v>
      </c>
      <c r="BI754" s="189">
        <f>IF(N754="nulová",J754,0)</f>
        <v>0</v>
      </c>
      <c r="BJ754" s="22" t="s">
        <v>76</v>
      </c>
      <c r="BK754" s="189">
        <f>ROUND(I754*H754,2)</f>
        <v>0</v>
      </c>
      <c r="BL754" s="22" t="s">
        <v>113</v>
      </c>
      <c r="BM754" s="188" t="s">
        <v>3342</v>
      </c>
    </row>
    <row r="755" s="2" customFormat="1">
      <c r="A755" s="41"/>
      <c r="B755" s="42"/>
      <c r="C755" s="41"/>
      <c r="D755" s="190" t="s">
        <v>338</v>
      </c>
      <c r="E755" s="41"/>
      <c r="F755" s="191" t="s">
        <v>3343</v>
      </c>
      <c r="G755" s="41"/>
      <c r="H755" s="41"/>
      <c r="I755" s="192"/>
      <c r="J755" s="41"/>
      <c r="K755" s="41"/>
      <c r="L755" s="42"/>
      <c r="M755" s="193"/>
      <c r="N755" s="194"/>
      <c r="O755" s="75"/>
      <c r="P755" s="75"/>
      <c r="Q755" s="75"/>
      <c r="R755" s="75"/>
      <c r="S755" s="75"/>
      <c r="T755" s="76"/>
      <c r="U755" s="41"/>
      <c r="V755" s="41"/>
      <c r="W755" s="41"/>
      <c r="X755" s="41"/>
      <c r="Y755" s="41"/>
      <c r="Z755" s="41"/>
      <c r="AA755" s="41"/>
      <c r="AB755" s="41"/>
      <c r="AC755" s="41"/>
      <c r="AD755" s="41"/>
      <c r="AE755" s="41"/>
      <c r="AT755" s="22" t="s">
        <v>338</v>
      </c>
      <c r="AU755" s="22" t="s">
        <v>113</v>
      </c>
    </row>
    <row r="756" s="2" customFormat="1" ht="24.15" customHeight="1">
      <c r="A756" s="41"/>
      <c r="B756" s="176"/>
      <c r="C756" s="224" t="s">
        <v>1385</v>
      </c>
      <c r="D756" s="224" t="s">
        <v>539</v>
      </c>
      <c r="E756" s="225" t="s">
        <v>3344</v>
      </c>
      <c r="F756" s="226" t="s">
        <v>3345</v>
      </c>
      <c r="G756" s="227" t="s">
        <v>439</v>
      </c>
      <c r="H756" s="228">
        <v>75.863</v>
      </c>
      <c r="I756" s="229"/>
      <c r="J756" s="230">
        <f>ROUND(I756*H756,2)</f>
        <v>0</v>
      </c>
      <c r="K756" s="226" t="s">
        <v>335</v>
      </c>
      <c r="L756" s="231"/>
      <c r="M756" s="232" t="s">
        <v>3</v>
      </c>
      <c r="N756" s="233" t="s">
        <v>40</v>
      </c>
      <c r="O756" s="75"/>
      <c r="P756" s="186">
        <f>O756*H756</f>
        <v>0</v>
      </c>
      <c r="Q756" s="186">
        <v>0.0070000000000000001</v>
      </c>
      <c r="R756" s="186">
        <f>Q756*H756</f>
        <v>0.53104099999999999</v>
      </c>
      <c r="S756" s="186">
        <v>0</v>
      </c>
      <c r="T756" s="187">
        <f>S756*H756</f>
        <v>0</v>
      </c>
      <c r="U756" s="41"/>
      <c r="V756" s="41"/>
      <c r="W756" s="41"/>
      <c r="X756" s="41"/>
      <c r="Y756" s="41"/>
      <c r="Z756" s="41"/>
      <c r="AA756" s="41"/>
      <c r="AB756" s="41"/>
      <c r="AC756" s="41"/>
      <c r="AD756" s="41"/>
      <c r="AE756" s="41"/>
      <c r="AR756" s="188" t="s">
        <v>171</v>
      </c>
      <c r="AT756" s="188" t="s">
        <v>539</v>
      </c>
      <c r="AU756" s="188" t="s">
        <v>113</v>
      </c>
      <c r="AY756" s="22" t="s">
        <v>328</v>
      </c>
      <c r="BE756" s="189">
        <f>IF(N756="základní",J756,0)</f>
        <v>0</v>
      </c>
      <c r="BF756" s="189">
        <f>IF(N756="snížená",J756,0)</f>
        <v>0</v>
      </c>
      <c r="BG756" s="189">
        <f>IF(N756="zákl. přenesená",J756,0)</f>
        <v>0</v>
      </c>
      <c r="BH756" s="189">
        <f>IF(N756="sníž. přenesená",J756,0)</f>
        <v>0</v>
      </c>
      <c r="BI756" s="189">
        <f>IF(N756="nulová",J756,0)</f>
        <v>0</v>
      </c>
      <c r="BJ756" s="22" t="s">
        <v>76</v>
      </c>
      <c r="BK756" s="189">
        <f>ROUND(I756*H756,2)</f>
        <v>0</v>
      </c>
      <c r="BL756" s="22" t="s">
        <v>113</v>
      </c>
      <c r="BM756" s="188" t="s">
        <v>3346</v>
      </c>
    </row>
    <row r="757" s="13" customFormat="1">
      <c r="A757" s="13"/>
      <c r="B757" s="201"/>
      <c r="C757" s="13"/>
      <c r="D757" s="195" t="s">
        <v>442</v>
      </c>
      <c r="E757" s="202" t="s">
        <v>3</v>
      </c>
      <c r="F757" s="203" t="s">
        <v>2511</v>
      </c>
      <c r="G757" s="13"/>
      <c r="H757" s="204">
        <v>15.75</v>
      </c>
      <c r="I757" s="205"/>
      <c r="J757" s="13"/>
      <c r="K757" s="13"/>
      <c r="L757" s="201"/>
      <c r="M757" s="206"/>
      <c r="N757" s="207"/>
      <c r="O757" s="207"/>
      <c r="P757" s="207"/>
      <c r="Q757" s="207"/>
      <c r="R757" s="207"/>
      <c r="S757" s="207"/>
      <c r="T757" s="208"/>
      <c r="U757" s="13"/>
      <c r="V757" s="13"/>
      <c r="W757" s="13"/>
      <c r="X757" s="13"/>
      <c r="Y757" s="13"/>
      <c r="Z757" s="13"/>
      <c r="AA757" s="13"/>
      <c r="AB757" s="13"/>
      <c r="AC757" s="13"/>
      <c r="AD757" s="13"/>
      <c r="AE757" s="13"/>
      <c r="AT757" s="202" t="s">
        <v>442</v>
      </c>
      <c r="AU757" s="202" t="s">
        <v>113</v>
      </c>
      <c r="AV757" s="13" t="s">
        <v>79</v>
      </c>
      <c r="AW757" s="13" t="s">
        <v>31</v>
      </c>
      <c r="AX757" s="13" t="s">
        <v>69</v>
      </c>
      <c r="AY757" s="202" t="s">
        <v>328</v>
      </c>
    </row>
    <row r="758" s="15" customFormat="1">
      <c r="A758" s="15"/>
      <c r="B758" s="217"/>
      <c r="C758" s="15"/>
      <c r="D758" s="195" t="s">
        <v>442</v>
      </c>
      <c r="E758" s="218" t="s">
        <v>3</v>
      </c>
      <c r="F758" s="219" t="s">
        <v>3347</v>
      </c>
      <c r="G758" s="15"/>
      <c r="H758" s="218" t="s">
        <v>3</v>
      </c>
      <c r="I758" s="220"/>
      <c r="J758" s="15"/>
      <c r="K758" s="15"/>
      <c r="L758" s="217"/>
      <c r="M758" s="221"/>
      <c r="N758" s="222"/>
      <c r="O758" s="222"/>
      <c r="P758" s="222"/>
      <c r="Q758" s="222"/>
      <c r="R758" s="222"/>
      <c r="S758" s="222"/>
      <c r="T758" s="223"/>
      <c r="U758" s="15"/>
      <c r="V758" s="15"/>
      <c r="W758" s="15"/>
      <c r="X758" s="15"/>
      <c r="Y758" s="15"/>
      <c r="Z758" s="15"/>
      <c r="AA758" s="15"/>
      <c r="AB758" s="15"/>
      <c r="AC758" s="15"/>
      <c r="AD758" s="15"/>
      <c r="AE758" s="15"/>
      <c r="AT758" s="218" t="s">
        <v>442</v>
      </c>
      <c r="AU758" s="218" t="s">
        <v>113</v>
      </c>
      <c r="AV758" s="15" t="s">
        <v>76</v>
      </c>
      <c r="AW758" s="15" t="s">
        <v>31</v>
      </c>
      <c r="AX758" s="15" t="s">
        <v>69</v>
      </c>
      <c r="AY758" s="218" t="s">
        <v>328</v>
      </c>
    </row>
    <row r="759" s="13" customFormat="1">
      <c r="A759" s="13"/>
      <c r="B759" s="201"/>
      <c r="C759" s="13"/>
      <c r="D759" s="195" t="s">
        <v>442</v>
      </c>
      <c r="E759" s="202" t="s">
        <v>3</v>
      </c>
      <c r="F759" s="203" t="s">
        <v>3348</v>
      </c>
      <c r="G759" s="13"/>
      <c r="H759" s="204">
        <v>63</v>
      </c>
      <c r="I759" s="205"/>
      <c r="J759" s="13"/>
      <c r="K759" s="13"/>
      <c r="L759" s="201"/>
      <c r="M759" s="206"/>
      <c r="N759" s="207"/>
      <c r="O759" s="207"/>
      <c r="P759" s="207"/>
      <c r="Q759" s="207"/>
      <c r="R759" s="207"/>
      <c r="S759" s="207"/>
      <c r="T759" s="208"/>
      <c r="U759" s="13"/>
      <c r="V759" s="13"/>
      <c r="W759" s="13"/>
      <c r="X759" s="13"/>
      <c r="Y759" s="13"/>
      <c r="Z759" s="13"/>
      <c r="AA759" s="13"/>
      <c r="AB759" s="13"/>
      <c r="AC759" s="13"/>
      <c r="AD759" s="13"/>
      <c r="AE759" s="13"/>
      <c r="AT759" s="202" t="s">
        <v>442</v>
      </c>
      <c r="AU759" s="202" t="s">
        <v>113</v>
      </c>
      <c r="AV759" s="13" t="s">
        <v>79</v>
      </c>
      <c r="AW759" s="13" t="s">
        <v>31</v>
      </c>
      <c r="AX759" s="13" t="s">
        <v>69</v>
      </c>
      <c r="AY759" s="202" t="s">
        <v>328</v>
      </c>
    </row>
    <row r="760" s="13" customFormat="1">
      <c r="A760" s="13"/>
      <c r="B760" s="201"/>
      <c r="C760" s="13"/>
      <c r="D760" s="195" t="s">
        <v>442</v>
      </c>
      <c r="E760" s="202" t="s">
        <v>3</v>
      </c>
      <c r="F760" s="203" t="s">
        <v>3349</v>
      </c>
      <c r="G760" s="13"/>
      <c r="H760" s="204">
        <v>-6.5</v>
      </c>
      <c r="I760" s="205"/>
      <c r="J760" s="13"/>
      <c r="K760" s="13"/>
      <c r="L760" s="201"/>
      <c r="M760" s="206"/>
      <c r="N760" s="207"/>
      <c r="O760" s="207"/>
      <c r="P760" s="207"/>
      <c r="Q760" s="207"/>
      <c r="R760" s="207"/>
      <c r="S760" s="207"/>
      <c r="T760" s="208"/>
      <c r="U760" s="13"/>
      <c r="V760" s="13"/>
      <c r="W760" s="13"/>
      <c r="X760" s="13"/>
      <c r="Y760" s="13"/>
      <c r="Z760" s="13"/>
      <c r="AA760" s="13"/>
      <c r="AB760" s="13"/>
      <c r="AC760" s="13"/>
      <c r="AD760" s="13"/>
      <c r="AE760" s="13"/>
      <c r="AT760" s="202" t="s">
        <v>442</v>
      </c>
      <c r="AU760" s="202" t="s">
        <v>113</v>
      </c>
      <c r="AV760" s="13" t="s">
        <v>79</v>
      </c>
      <c r="AW760" s="13" t="s">
        <v>31</v>
      </c>
      <c r="AX760" s="13" t="s">
        <v>69</v>
      </c>
      <c r="AY760" s="202" t="s">
        <v>328</v>
      </c>
    </row>
    <row r="761" s="14" customFormat="1">
      <c r="A761" s="14"/>
      <c r="B761" s="209"/>
      <c r="C761" s="14"/>
      <c r="D761" s="195" t="s">
        <v>442</v>
      </c>
      <c r="E761" s="210" t="s">
        <v>3</v>
      </c>
      <c r="F761" s="211" t="s">
        <v>452</v>
      </c>
      <c r="G761" s="14"/>
      <c r="H761" s="212">
        <v>72.25</v>
      </c>
      <c r="I761" s="213"/>
      <c r="J761" s="14"/>
      <c r="K761" s="14"/>
      <c r="L761" s="209"/>
      <c r="M761" s="214"/>
      <c r="N761" s="215"/>
      <c r="O761" s="215"/>
      <c r="P761" s="215"/>
      <c r="Q761" s="215"/>
      <c r="R761" s="215"/>
      <c r="S761" s="215"/>
      <c r="T761" s="216"/>
      <c r="U761" s="14"/>
      <c r="V761" s="14"/>
      <c r="W761" s="14"/>
      <c r="X761" s="14"/>
      <c r="Y761" s="14"/>
      <c r="Z761" s="14"/>
      <c r="AA761" s="14"/>
      <c r="AB761" s="14"/>
      <c r="AC761" s="14"/>
      <c r="AD761" s="14"/>
      <c r="AE761" s="14"/>
      <c r="AT761" s="210" t="s">
        <v>442</v>
      </c>
      <c r="AU761" s="210" t="s">
        <v>113</v>
      </c>
      <c r="AV761" s="14" t="s">
        <v>113</v>
      </c>
      <c r="AW761" s="14" t="s">
        <v>31</v>
      </c>
      <c r="AX761" s="14" t="s">
        <v>76</v>
      </c>
      <c r="AY761" s="210" t="s">
        <v>328</v>
      </c>
    </row>
    <row r="762" s="13" customFormat="1">
      <c r="A762" s="13"/>
      <c r="B762" s="201"/>
      <c r="C762" s="13"/>
      <c r="D762" s="195" t="s">
        <v>442</v>
      </c>
      <c r="E762" s="13"/>
      <c r="F762" s="203" t="s">
        <v>3350</v>
      </c>
      <c r="G762" s="13"/>
      <c r="H762" s="204">
        <v>75.863</v>
      </c>
      <c r="I762" s="205"/>
      <c r="J762" s="13"/>
      <c r="K762" s="13"/>
      <c r="L762" s="201"/>
      <c r="M762" s="206"/>
      <c r="N762" s="207"/>
      <c r="O762" s="207"/>
      <c r="P762" s="207"/>
      <c r="Q762" s="207"/>
      <c r="R762" s="207"/>
      <c r="S762" s="207"/>
      <c r="T762" s="208"/>
      <c r="U762" s="13"/>
      <c r="V762" s="13"/>
      <c r="W762" s="13"/>
      <c r="X762" s="13"/>
      <c r="Y762" s="13"/>
      <c r="Z762" s="13"/>
      <c r="AA762" s="13"/>
      <c r="AB762" s="13"/>
      <c r="AC762" s="13"/>
      <c r="AD762" s="13"/>
      <c r="AE762" s="13"/>
      <c r="AT762" s="202" t="s">
        <v>442</v>
      </c>
      <c r="AU762" s="202" t="s">
        <v>113</v>
      </c>
      <c r="AV762" s="13" t="s">
        <v>79</v>
      </c>
      <c r="AW762" s="13" t="s">
        <v>4</v>
      </c>
      <c r="AX762" s="13" t="s">
        <v>76</v>
      </c>
      <c r="AY762" s="202" t="s">
        <v>328</v>
      </c>
    </row>
    <row r="763" s="2" customFormat="1" ht="24.15" customHeight="1">
      <c r="A763" s="41"/>
      <c r="B763" s="176"/>
      <c r="C763" s="224" t="s">
        <v>3351</v>
      </c>
      <c r="D763" s="224" t="s">
        <v>539</v>
      </c>
      <c r="E763" s="225" t="s">
        <v>3352</v>
      </c>
      <c r="F763" s="226" t="s">
        <v>3353</v>
      </c>
      <c r="G763" s="227" t="s">
        <v>439</v>
      </c>
      <c r="H763" s="228">
        <v>22.925999999999998</v>
      </c>
      <c r="I763" s="229"/>
      <c r="J763" s="230">
        <f>ROUND(I763*H763,2)</f>
        <v>0</v>
      </c>
      <c r="K763" s="226" t="s">
        <v>335</v>
      </c>
      <c r="L763" s="231"/>
      <c r="M763" s="232" t="s">
        <v>3</v>
      </c>
      <c r="N763" s="233" t="s">
        <v>40</v>
      </c>
      <c r="O763" s="75"/>
      <c r="P763" s="186">
        <f>O763*H763</f>
        <v>0</v>
      </c>
      <c r="Q763" s="186">
        <v>0.0035999999999999999</v>
      </c>
      <c r="R763" s="186">
        <f>Q763*H763</f>
        <v>0.082533599999999999</v>
      </c>
      <c r="S763" s="186">
        <v>0</v>
      </c>
      <c r="T763" s="187">
        <f>S763*H763</f>
        <v>0</v>
      </c>
      <c r="U763" s="41"/>
      <c r="V763" s="41"/>
      <c r="W763" s="41"/>
      <c r="X763" s="41"/>
      <c r="Y763" s="41"/>
      <c r="Z763" s="41"/>
      <c r="AA763" s="41"/>
      <c r="AB763" s="41"/>
      <c r="AC763" s="41"/>
      <c r="AD763" s="41"/>
      <c r="AE763" s="41"/>
      <c r="AR763" s="188" t="s">
        <v>171</v>
      </c>
      <c r="AT763" s="188" t="s">
        <v>539</v>
      </c>
      <c r="AU763" s="188" t="s">
        <v>113</v>
      </c>
      <c r="AY763" s="22" t="s">
        <v>328</v>
      </c>
      <c r="BE763" s="189">
        <f>IF(N763="základní",J763,0)</f>
        <v>0</v>
      </c>
      <c r="BF763" s="189">
        <f>IF(N763="snížená",J763,0)</f>
        <v>0</v>
      </c>
      <c r="BG763" s="189">
        <f>IF(N763="zákl. přenesená",J763,0)</f>
        <v>0</v>
      </c>
      <c r="BH763" s="189">
        <f>IF(N763="sníž. přenesená",J763,0)</f>
        <v>0</v>
      </c>
      <c r="BI763" s="189">
        <f>IF(N763="nulová",J763,0)</f>
        <v>0</v>
      </c>
      <c r="BJ763" s="22" t="s">
        <v>76</v>
      </c>
      <c r="BK763" s="189">
        <f>ROUND(I763*H763,2)</f>
        <v>0</v>
      </c>
      <c r="BL763" s="22" t="s">
        <v>113</v>
      </c>
      <c r="BM763" s="188" t="s">
        <v>3354</v>
      </c>
    </row>
    <row r="764" s="15" customFormat="1">
      <c r="A764" s="15"/>
      <c r="B764" s="217"/>
      <c r="C764" s="15"/>
      <c r="D764" s="195" t="s">
        <v>442</v>
      </c>
      <c r="E764" s="218" t="s">
        <v>3</v>
      </c>
      <c r="F764" s="219" t="s">
        <v>3355</v>
      </c>
      <c r="G764" s="15"/>
      <c r="H764" s="218" t="s">
        <v>3</v>
      </c>
      <c r="I764" s="220"/>
      <c r="J764" s="15"/>
      <c r="K764" s="15"/>
      <c r="L764" s="217"/>
      <c r="M764" s="221"/>
      <c r="N764" s="222"/>
      <c r="O764" s="222"/>
      <c r="P764" s="222"/>
      <c r="Q764" s="222"/>
      <c r="R764" s="222"/>
      <c r="S764" s="222"/>
      <c r="T764" s="223"/>
      <c r="U764" s="15"/>
      <c r="V764" s="15"/>
      <c r="W764" s="15"/>
      <c r="X764" s="15"/>
      <c r="Y764" s="15"/>
      <c r="Z764" s="15"/>
      <c r="AA764" s="15"/>
      <c r="AB764" s="15"/>
      <c r="AC764" s="15"/>
      <c r="AD764" s="15"/>
      <c r="AE764" s="15"/>
      <c r="AT764" s="218" t="s">
        <v>442</v>
      </c>
      <c r="AU764" s="218" t="s">
        <v>113</v>
      </c>
      <c r="AV764" s="15" t="s">
        <v>76</v>
      </c>
      <c r="AW764" s="15" t="s">
        <v>31</v>
      </c>
      <c r="AX764" s="15" t="s">
        <v>69</v>
      </c>
      <c r="AY764" s="218" t="s">
        <v>328</v>
      </c>
    </row>
    <row r="765" s="13" customFormat="1">
      <c r="A765" s="13"/>
      <c r="B765" s="201"/>
      <c r="C765" s="13"/>
      <c r="D765" s="195" t="s">
        <v>442</v>
      </c>
      <c r="E765" s="202" t="s">
        <v>3</v>
      </c>
      <c r="F765" s="203" t="s">
        <v>3356</v>
      </c>
      <c r="G765" s="13"/>
      <c r="H765" s="204">
        <v>21.834</v>
      </c>
      <c r="I765" s="205"/>
      <c r="J765" s="13"/>
      <c r="K765" s="13"/>
      <c r="L765" s="201"/>
      <c r="M765" s="206"/>
      <c r="N765" s="207"/>
      <c r="O765" s="207"/>
      <c r="P765" s="207"/>
      <c r="Q765" s="207"/>
      <c r="R765" s="207"/>
      <c r="S765" s="207"/>
      <c r="T765" s="208"/>
      <c r="U765" s="13"/>
      <c r="V765" s="13"/>
      <c r="W765" s="13"/>
      <c r="X765" s="13"/>
      <c r="Y765" s="13"/>
      <c r="Z765" s="13"/>
      <c r="AA765" s="13"/>
      <c r="AB765" s="13"/>
      <c r="AC765" s="13"/>
      <c r="AD765" s="13"/>
      <c r="AE765" s="13"/>
      <c r="AT765" s="202" t="s">
        <v>442</v>
      </c>
      <c r="AU765" s="202" t="s">
        <v>113</v>
      </c>
      <c r="AV765" s="13" t="s">
        <v>79</v>
      </c>
      <c r="AW765" s="13" t="s">
        <v>31</v>
      </c>
      <c r="AX765" s="13" t="s">
        <v>76</v>
      </c>
      <c r="AY765" s="202" t="s">
        <v>328</v>
      </c>
    </row>
    <row r="766" s="13" customFormat="1">
      <c r="A766" s="13"/>
      <c r="B766" s="201"/>
      <c r="C766" s="13"/>
      <c r="D766" s="195" t="s">
        <v>442</v>
      </c>
      <c r="E766" s="13"/>
      <c r="F766" s="203" t="s">
        <v>3357</v>
      </c>
      <c r="G766" s="13"/>
      <c r="H766" s="204">
        <v>22.925999999999998</v>
      </c>
      <c r="I766" s="205"/>
      <c r="J766" s="13"/>
      <c r="K766" s="13"/>
      <c r="L766" s="201"/>
      <c r="M766" s="206"/>
      <c r="N766" s="207"/>
      <c r="O766" s="207"/>
      <c r="P766" s="207"/>
      <c r="Q766" s="207"/>
      <c r="R766" s="207"/>
      <c r="S766" s="207"/>
      <c r="T766" s="208"/>
      <c r="U766" s="13"/>
      <c r="V766" s="13"/>
      <c r="W766" s="13"/>
      <c r="X766" s="13"/>
      <c r="Y766" s="13"/>
      <c r="Z766" s="13"/>
      <c r="AA766" s="13"/>
      <c r="AB766" s="13"/>
      <c r="AC766" s="13"/>
      <c r="AD766" s="13"/>
      <c r="AE766" s="13"/>
      <c r="AT766" s="202" t="s">
        <v>442</v>
      </c>
      <c r="AU766" s="202" t="s">
        <v>113</v>
      </c>
      <c r="AV766" s="13" t="s">
        <v>79</v>
      </c>
      <c r="AW766" s="13" t="s">
        <v>4</v>
      </c>
      <c r="AX766" s="13" t="s">
        <v>76</v>
      </c>
      <c r="AY766" s="202" t="s">
        <v>328</v>
      </c>
    </row>
    <row r="767" s="2" customFormat="1" ht="24.15" customHeight="1">
      <c r="A767" s="41"/>
      <c r="B767" s="176"/>
      <c r="C767" s="224" t="s">
        <v>1389</v>
      </c>
      <c r="D767" s="224" t="s">
        <v>539</v>
      </c>
      <c r="E767" s="225" t="s">
        <v>3358</v>
      </c>
      <c r="F767" s="226" t="s">
        <v>3359</v>
      </c>
      <c r="G767" s="227" t="s">
        <v>439</v>
      </c>
      <c r="H767" s="228">
        <v>6.8250000000000002</v>
      </c>
      <c r="I767" s="229"/>
      <c r="J767" s="230">
        <f>ROUND(I767*H767,2)</f>
        <v>0</v>
      </c>
      <c r="K767" s="226" t="s">
        <v>335</v>
      </c>
      <c r="L767" s="231"/>
      <c r="M767" s="232" t="s">
        <v>3</v>
      </c>
      <c r="N767" s="233" t="s">
        <v>40</v>
      </c>
      <c r="O767" s="75"/>
      <c r="P767" s="186">
        <f>O767*H767</f>
        <v>0</v>
      </c>
      <c r="Q767" s="186">
        <v>0.00315</v>
      </c>
      <c r="R767" s="186">
        <f>Q767*H767</f>
        <v>0.02149875</v>
      </c>
      <c r="S767" s="186">
        <v>0</v>
      </c>
      <c r="T767" s="187">
        <f>S767*H767</f>
        <v>0</v>
      </c>
      <c r="U767" s="41"/>
      <c r="V767" s="41"/>
      <c r="W767" s="41"/>
      <c r="X767" s="41"/>
      <c r="Y767" s="41"/>
      <c r="Z767" s="41"/>
      <c r="AA767" s="41"/>
      <c r="AB767" s="41"/>
      <c r="AC767" s="41"/>
      <c r="AD767" s="41"/>
      <c r="AE767" s="41"/>
      <c r="AR767" s="188" t="s">
        <v>171</v>
      </c>
      <c r="AT767" s="188" t="s">
        <v>539</v>
      </c>
      <c r="AU767" s="188" t="s">
        <v>113</v>
      </c>
      <c r="AY767" s="22" t="s">
        <v>328</v>
      </c>
      <c r="BE767" s="189">
        <f>IF(N767="základní",J767,0)</f>
        <v>0</v>
      </c>
      <c r="BF767" s="189">
        <f>IF(N767="snížená",J767,0)</f>
        <v>0</v>
      </c>
      <c r="BG767" s="189">
        <f>IF(N767="zákl. přenesená",J767,0)</f>
        <v>0</v>
      </c>
      <c r="BH767" s="189">
        <f>IF(N767="sníž. přenesená",J767,0)</f>
        <v>0</v>
      </c>
      <c r="BI767" s="189">
        <f>IF(N767="nulová",J767,0)</f>
        <v>0</v>
      </c>
      <c r="BJ767" s="22" t="s">
        <v>76</v>
      </c>
      <c r="BK767" s="189">
        <f>ROUND(I767*H767,2)</f>
        <v>0</v>
      </c>
      <c r="BL767" s="22" t="s">
        <v>113</v>
      </c>
      <c r="BM767" s="188" t="s">
        <v>3360</v>
      </c>
    </row>
    <row r="768" s="13" customFormat="1">
      <c r="A768" s="13"/>
      <c r="B768" s="201"/>
      <c r="C768" s="13"/>
      <c r="D768" s="195" t="s">
        <v>442</v>
      </c>
      <c r="E768" s="202" t="s">
        <v>3</v>
      </c>
      <c r="F768" s="203" t="s">
        <v>3361</v>
      </c>
      <c r="G768" s="13"/>
      <c r="H768" s="204">
        <v>6.5</v>
      </c>
      <c r="I768" s="205"/>
      <c r="J768" s="13"/>
      <c r="K768" s="13"/>
      <c r="L768" s="201"/>
      <c r="M768" s="206"/>
      <c r="N768" s="207"/>
      <c r="O768" s="207"/>
      <c r="P768" s="207"/>
      <c r="Q768" s="207"/>
      <c r="R768" s="207"/>
      <c r="S768" s="207"/>
      <c r="T768" s="208"/>
      <c r="U768" s="13"/>
      <c r="V768" s="13"/>
      <c r="W768" s="13"/>
      <c r="X768" s="13"/>
      <c r="Y768" s="13"/>
      <c r="Z768" s="13"/>
      <c r="AA768" s="13"/>
      <c r="AB768" s="13"/>
      <c r="AC768" s="13"/>
      <c r="AD768" s="13"/>
      <c r="AE768" s="13"/>
      <c r="AT768" s="202" t="s">
        <v>442</v>
      </c>
      <c r="AU768" s="202" t="s">
        <v>113</v>
      </c>
      <c r="AV768" s="13" t="s">
        <v>79</v>
      </c>
      <c r="AW768" s="13" t="s">
        <v>31</v>
      </c>
      <c r="AX768" s="13" t="s">
        <v>76</v>
      </c>
      <c r="AY768" s="202" t="s">
        <v>328</v>
      </c>
    </row>
    <row r="769" s="13" customFormat="1">
      <c r="A769" s="13"/>
      <c r="B769" s="201"/>
      <c r="C769" s="13"/>
      <c r="D769" s="195" t="s">
        <v>442</v>
      </c>
      <c r="E769" s="13"/>
      <c r="F769" s="203" t="s">
        <v>3362</v>
      </c>
      <c r="G769" s="13"/>
      <c r="H769" s="204">
        <v>6.8250000000000002</v>
      </c>
      <c r="I769" s="205"/>
      <c r="J769" s="13"/>
      <c r="K769" s="13"/>
      <c r="L769" s="201"/>
      <c r="M769" s="206"/>
      <c r="N769" s="207"/>
      <c r="O769" s="207"/>
      <c r="P769" s="207"/>
      <c r="Q769" s="207"/>
      <c r="R769" s="207"/>
      <c r="S769" s="207"/>
      <c r="T769" s="208"/>
      <c r="U769" s="13"/>
      <c r="V769" s="13"/>
      <c r="W769" s="13"/>
      <c r="X769" s="13"/>
      <c r="Y769" s="13"/>
      <c r="Z769" s="13"/>
      <c r="AA769" s="13"/>
      <c r="AB769" s="13"/>
      <c r="AC769" s="13"/>
      <c r="AD769" s="13"/>
      <c r="AE769" s="13"/>
      <c r="AT769" s="202" t="s">
        <v>442</v>
      </c>
      <c r="AU769" s="202" t="s">
        <v>113</v>
      </c>
      <c r="AV769" s="13" t="s">
        <v>79</v>
      </c>
      <c r="AW769" s="13" t="s">
        <v>4</v>
      </c>
      <c r="AX769" s="13" t="s">
        <v>76</v>
      </c>
      <c r="AY769" s="202" t="s">
        <v>328</v>
      </c>
    </row>
    <row r="770" s="16" customFormat="1" ht="20.88" customHeight="1">
      <c r="A770" s="16"/>
      <c r="B770" s="243"/>
      <c r="C770" s="16"/>
      <c r="D770" s="244" t="s">
        <v>68</v>
      </c>
      <c r="E770" s="244" t="s">
        <v>3363</v>
      </c>
      <c r="F770" s="244" t="s">
        <v>3364</v>
      </c>
      <c r="G770" s="16"/>
      <c r="H770" s="16"/>
      <c r="I770" s="245"/>
      <c r="J770" s="246">
        <f>BK770</f>
        <v>0</v>
      </c>
      <c r="K770" s="16"/>
      <c r="L770" s="243"/>
      <c r="M770" s="247"/>
      <c r="N770" s="248"/>
      <c r="O770" s="248"/>
      <c r="P770" s="249">
        <f>SUM(P771:P790)</f>
        <v>0</v>
      </c>
      <c r="Q770" s="248"/>
      <c r="R770" s="249">
        <f>SUM(R771:R790)</f>
        <v>0.066983139999999997</v>
      </c>
      <c r="S770" s="248"/>
      <c r="T770" s="250">
        <f>SUM(T771:T790)</f>
        <v>0</v>
      </c>
      <c r="U770" s="16"/>
      <c r="V770" s="16"/>
      <c r="W770" s="16"/>
      <c r="X770" s="16"/>
      <c r="Y770" s="16"/>
      <c r="Z770" s="16"/>
      <c r="AA770" s="16"/>
      <c r="AB770" s="16"/>
      <c r="AC770" s="16"/>
      <c r="AD770" s="16"/>
      <c r="AE770" s="16"/>
      <c r="AR770" s="244" t="s">
        <v>76</v>
      </c>
      <c r="AT770" s="251" t="s">
        <v>68</v>
      </c>
      <c r="AU770" s="251" t="s">
        <v>87</v>
      </c>
      <c r="AY770" s="244" t="s">
        <v>328</v>
      </c>
      <c r="BK770" s="252">
        <f>SUM(BK771:BK790)</f>
        <v>0</v>
      </c>
    </row>
    <row r="771" s="2" customFormat="1" ht="24.15" customHeight="1">
      <c r="A771" s="41"/>
      <c r="B771" s="176"/>
      <c r="C771" s="177" t="s">
        <v>3365</v>
      </c>
      <c r="D771" s="177" t="s">
        <v>331</v>
      </c>
      <c r="E771" s="178" t="s">
        <v>3366</v>
      </c>
      <c r="F771" s="179" t="s">
        <v>3367</v>
      </c>
      <c r="G771" s="180" t="s">
        <v>439</v>
      </c>
      <c r="H771" s="181">
        <v>461.57600000000002</v>
      </c>
      <c r="I771" s="182"/>
      <c r="J771" s="183">
        <f>ROUND(I771*H771,2)</f>
        <v>0</v>
      </c>
      <c r="K771" s="179" t="s">
        <v>335</v>
      </c>
      <c r="L771" s="42"/>
      <c r="M771" s="184" t="s">
        <v>3</v>
      </c>
      <c r="N771" s="185" t="s">
        <v>40</v>
      </c>
      <c r="O771" s="75"/>
      <c r="P771" s="186">
        <f>O771*H771</f>
        <v>0</v>
      </c>
      <c r="Q771" s="186">
        <v>0.00013999999999999999</v>
      </c>
      <c r="R771" s="186">
        <f>Q771*H771</f>
        <v>0.064620639999999993</v>
      </c>
      <c r="S771" s="186">
        <v>0</v>
      </c>
      <c r="T771" s="187">
        <f>S771*H771</f>
        <v>0</v>
      </c>
      <c r="U771" s="41"/>
      <c r="V771" s="41"/>
      <c r="W771" s="41"/>
      <c r="X771" s="41"/>
      <c r="Y771" s="41"/>
      <c r="Z771" s="41"/>
      <c r="AA771" s="41"/>
      <c r="AB771" s="41"/>
      <c r="AC771" s="41"/>
      <c r="AD771" s="41"/>
      <c r="AE771" s="41"/>
      <c r="AR771" s="188" t="s">
        <v>113</v>
      </c>
      <c r="AT771" s="188" t="s">
        <v>331</v>
      </c>
      <c r="AU771" s="188" t="s">
        <v>113</v>
      </c>
      <c r="AY771" s="22" t="s">
        <v>328</v>
      </c>
      <c r="BE771" s="189">
        <f>IF(N771="základní",J771,0)</f>
        <v>0</v>
      </c>
      <c r="BF771" s="189">
        <f>IF(N771="snížená",J771,0)</f>
        <v>0</v>
      </c>
      <c r="BG771" s="189">
        <f>IF(N771="zákl. přenesená",J771,0)</f>
        <v>0</v>
      </c>
      <c r="BH771" s="189">
        <f>IF(N771="sníž. přenesená",J771,0)</f>
        <v>0</v>
      </c>
      <c r="BI771" s="189">
        <f>IF(N771="nulová",J771,0)</f>
        <v>0</v>
      </c>
      <c r="BJ771" s="22" t="s">
        <v>76</v>
      </c>
      <c r="BK771" s="189">
        <f>ROUND(I771*H771,2)</f>
        <v>0</v>
      </c>
      <c r="BL771" s="22" t="s">
        <v>113</v>
      </c>
      <c r="BM771" s="188" t="s">
        <v>3368</v>
      </c>
    </row>
    <row r="772" s="2" customFormat="1">
      <c r="A772" s="41"/>
      <c r="B772" s="42"/>
      <c r="C772" s="41"/>
      <c r="D772" s="190" t="s">
        <v>338</v>
      </c>
      <c r="E772" s="41"/>
      <c r="F772" s="191" t="s">
        <v>3369</v>
      </c>
      <c r="G772" s="41"/>
      <c r="H772" s="41"/>
      <c r="I772" s="192"/>
      <c r="J772" s="41"/>
      <c r="K772" s="41"/>
      <c r="L772" s="42"/>
      <c r="M772" s="193"/>
      <c r="N772" s="194"/>
      <c r="O772" s="75"/>
      <c r="P772" s="75"/>
      <c r="Q772" s="75"/>
      <c r="R772" s="75"/>
      <c r="S772" s="75"/>
      <c r="T772" s="76"/>
      <c r="U772" s="41"/>
      <c r="V772" s="41"/>
      <c r="W772" s="41"/>
      <c r="X772" s="41"/>
      <c r="Y772" s="41"/>
      <c r="Z772" s="41"/>
      <c r="AA772" s="41"/>
      <c r="AB772" s="41"/>
      <c r="AC772" s="41"/>
      <c r="AD772" s="41"/>
      <c r="AE772" s="41"/>
      <c r="AT772" s="22" t="s">
        <v>338</v>
      </c>
      <c r="AU772" s="22" t="s">
        <v>113</v>
      </c>
    </row>
    <row r="773" s="13" customFormat="1">
      <c r="A773" s="13"/>
      <c r="B773" s="201"/>
      <c r="C773" s="13"/>
      <c r="D773" s="195" t="s">
        <v>442</v>
      </c>
      <c r="E773" s="202" t="s">
        <v>3</v>
      </c>
      <c r="F773" s="203" t="s">
        <v>2397</v>
      </c>
      <c r="G773" s="13"/>
      <c r="H773" s="204">
        <v>404.42599999999999</v>
      </c>
      <c r="I773" s="205"/>
      <c r="J773" s="13"/>
      <c r="K773" s="13"/>
      <c r="L773" s="201"/>
      <c r="M773" s="206"/>
      <c r="N773" s="207"/>
      <c r="O773" s="207"/>
      <c r="P773" s="207"/>
      <c r="Q773" s="207"/>
      <c r="R773" s="207"/>
      <c r="S773" s="207"/>
      <c r="T773" s="208"/>
      <c r="U773" s="13"/>
      <c r="V773" s="13"/>
      <c r="W773" s="13"/>
      <c r="X773" s="13"/>
      <c r="Y773" s="13"/>
      <c r="Z773" s="13"/>
      <c r="AA773" s="13"/>
      <c r="AB773" s="13"/>
      <c r="AC773" s="13"/>
      <c r="AD773" s="13"/>
      <c r="AE773" s="13"/>
      <c r="AT773" s="202" t="s">
        <v>442</v>
      </c>
      <c r="AU773" s="202" t="s">
        <v>113</v>
      </c>
      <c r="AV773" s="13" t="s">
        <v>79</v>
      </c>
      <c r="AW773" s="13" t="s">
        <v>31</v>
      </c>
      <c r="AX773" s="13" t="s">
        <v>69</v>
      </c>
      <c r="AY773" s="202" t="s">
        <v>328</v>
      </c>
    </row>
    <row r="774" s="13" customFormat="1">
      <c r="A774" s="13"/>
      <c r="B774" s="201"/>
      <c r="C774" s="13"/>
      <c r="D774" s="195" t="s">
        <v>442</v>
      </c>
      <c r="E774" s="202" t="s">
        <v>3</v>
      </c>
      <c r="F774" s="203" t="s">
        <v>3370</v>
      </c>
      <c r="G774" s="13"/>
      <c r="H774" s="204">
        <v>41.399999999999999</v>
      </c>
      <c r="I774" s="205"/>
      <c r="J774" s="13"/>
      <c r="K774" s="13"/>
      <c r="L774" s="201"/>
      <c r="M774" s="206"/>
      <c r="N774" s="207"/>
      <c r="O774" s="207"/>
      <c r="P774" s="207"/>
      <c r="Q774" s="207"/>
      <c r="R774" s="207"/>
      <c r="S774" s="207"/>
      <c r="T774" s="208"/>
      <c r="U774" s="13"/>
      <c r="V774" s="13"/>
      <c r="W774" s="13"/>
      <c r="X774" s="13"/>
      <c r="Y774" s="13"/>
      <c r="Z774" s="13"/>
      <c r="AA774" s="13"/>
      <c r="AB774" s="13"/>
      <c r="AC774" s="13"/>
      <c r="AD774" s="13"/>
      <c r="AE774" s="13"/>
      <c r="AT774" s="202" t="s">
        <v>442</v>
      </c>
      <c r="AU774" s="202" t="s">
        <v>113</v>
      </c>
      <c r="AV774" s="13" t="s">
        <v>79</v>
      </c>
      <c r="AW774" s="13" t="s">
        <v>31</v>
      </c>
      <c r="AX774" s="13" t="s">
        <v>69</v>
      </c>
      <c r="AY774" s="202" t="s">
        <v>328</v>
      </c>
    </row>
    <row r="775" s="13" customFormat="1">
      <c r="A775" s="13"/>
      <c r="B775" s="201"/>
      <c r="C775" s="13"/>
      <c r="D775" s="195" t="s">
        <v>442</v>
      </c>
      <c r="E775" s="202" t="s">
        <v>3</v>
      </c>
      <c r="F775" s="203" t="s">
        <v>2511</v>
      </c>
      <c r="G775" s="13"/>
      <c r="H775" s="204">
        <v>15.75</v>
      </c>
      <c r="I775" s="205"/>
      <c r="J775" s="13"/>
      <c r="K775" s="13"/>
      <c r="L775" s="201"/>
      <c r="M775" s="206"/>
      <c r="N775" s="207"/>
      <c r="O775" s="207"/>
      <c r="P775" s="207"/>
      <c r="Q775" s="207"/>
      <c r="R775" s="207"/>
      <c r="S775" s="207"/>
      <c r="T775" s="208"/>
      <c r="U775" s="13"/>
      <c r="V775" s="13"/>
      <c r="W775" s="13"/>
      <c r="X775" s="13"/>
      <c r="Y775" s="13"/>
      <c r="Z775" s="13"/>
      <c r="AA775" s="13"/>
      <c r="AB775" s="13"/>
      <c r="AC775" s="13"/>
      <c r="AD775" s="13"/>
      <c r="AE775" s="13"/>
      <c r="AT775" s="202" t="s">
        <v>442</v>
      </c>
      <c r="AU775" s="202" t="s">
        <v>113</v>
      </c>
      <c r="AV775" s="13" t="s">
        <v>79</v>
      </c>
      <c r="AW775" s="13" t="s">
        <v>31</v>
      </c>
      <c r="AX775" s="13" t="s">
        <v>69</v>
      </c>
      <c r="AY775" s="202" t="s">
        <v>328</v>
      </c>
    </row>
    <row r="776" s="14" customFormat="1">
      <c r="A776" s="14"/>
      <c r="B776" s="209"/>
      <c r="C776" s="14"/>
      <c r="D776" s="195" t="s">
        <v>442</v>
      </c>
      <c r="E776" s="210" t="s">
        <v>3</v>
      </c>
      <c r="F776" s="211" t="s">
        <v>452</v>
      </c>
      <c r="G776" s="14"/>
      <c r="H776" s="212">
        <v>461.57600000000002</v>
      </c>
      <c r="I776" s="213"/>
      <c r="J776" s="14"/>
      <c r="K776" s="14"/>
      <c r="L776" s="209"/>
      <c r="M776" s="214"/>
      <c r="N776" s="215"/>
      <c r="O776" s="215"/>
      <c r="P776" s="215"/>
      <c r="Q776" s="215"/>
      <c r="R776" s="215"/>
      <c r="S776" s="215"/>
      <c r="T776" s="216"/>
      <c r="U776" s="14"/>
      <c r="V776" s="14"/>
      <c r="W776" s="14"/>
      <c r="X776" s="14"/>
      <c r="Y776" s="14"/>
      <c r="Z776" s="14"/>
      <c r="AA776" s="14"/>
      <c r="AB776" s="14"/>
      <c r="AC776" s="14"/>
      <c r="AD776" s="14"/>
      <c r="AE776" s="14"/>
      <c r="AT776" s="210" t="s">
        <v>442</v>
      </c>
      <c r="AU776" s="210" t="s">
        <v>113</v>
      </c>
      <c r="AV776" s="14" t="s">
        <v>113</v>
      </c>
      <c r="AW776" s="14" t="s">
        <v>31</v>
      </c>
      <c r="AX776" s="14" t="s">
        <v>76</v>
      </c>
      <c r="AY776" s="210" t="s">
        <v>328</v>
      </c>
    </row>
    <row r="777" s="2" customFormat="1" ht="49.05" customHeight="1">
      <c r="A777" s="41"/>
      <c r="B777" s="176"/>
      <c r="C777" s="177" t="s">
        <v>1392</v>
      </c>
      <c r="D777" s="177" t="s">
        <v>331</v>
      </c>
      <c r="E777" s="178" t="s">
        <v>3371</v>
      </c>
      <c r="F777" s="179" t="s">
        <v>3372</v>
      </c>
      <c r="G777" s="180" t="s">
        <v>439</v>
      </c>
      <c r="H777" s="181">
        <v>399.81700000000001</v>
      </c>
      <c r="I777" s="182"/>
      <c r="J777" s="183">
        <f>ROUND(I777*H777,2)</f>
        <v>0</v>
      </c>
      <c r="K777" s="179" t="s">
        <v>2902</v>
      </c>
      <c r="L777" s="42"/>
      <c r="M777" s="184" t="s">
        <v>3</v>
      </c>
      <c r="N777" s="185" t="s">
        <v>40</v>
      </c>
      <c r="O777" s="75"/>
      <c r="P777" s="186">
        <f>O777*H777</f>
        <v>0</v>
      </c>
      <c r="Q777" s="186">
        <v>0</v>
      </c>
      <c r="R777" s="186">
        <f>Q777*H777</f>
        <v>0</v>
      </c>
      <c r="S777" s="186">
        <v>0</v>
      </c>
      <c r="T777" s="187">
        <f>S777*H777</f>
        <v>0</v>
      </c>
      <c r="U777" s="41"/>
      <c r="V777" s="41"/>
      <c r="W777" s="41"/>
      <c r="X777" s="41"/>
      <c r="Y777" s="41"/>
      <c r="Z777" s="41"/>
      <c r="AA777" s="41"/>
      <c r="AB777" s="41"/>
      <c r="AC777" s="41"/>
      <c r="AD777" s="41"/>
      <c r="AE777" s="41"/>
      <c r="AR777" s="188" t="s">
        <v>113</v>
      </c>
      <c r="AT777" s="188" t="s">
        <v>331</v>
      </c>
      <c r="AU777" s="188" t="s">
        <v>113</v>
      </c>
      <c r="AY777" s="22" t="s">
        <v>328</v>
      </c>
      <c r="BE777" s="189">
        <f>IF(N777="základní",J777,0)</f>
        <v>0</v>
      </c>
      <c r="BF777" s="189">
        <f>IF(N777="snížená",J777,0)</f>
        <v>0</v>
      </c>
      <c r="BG777" s="189">
        <f>IF(N777="zákl. přenesená",J777,0)</f>
        <v>0</v>
      </c>
      <c r="BH777" s="189">
        <f>IF(N777="sníž. přenesená",J777,0)</f>
        <v>0</v>
      </c>
      <c r="BI777" s="189">
        <f>IF(N777="nulová",J777,0)</f>
        <v>0</v>
      </c>
      <c r="BJ777" s="22" t="s">
        <v>76</v>
      </c>
      <c r="BK777" s="189">
        <f>ROUND(I777*H777,2)</f>
        <v>0</v>
      </c>
      <c r="BL777" s="22" t="s">
        <v>113</v>
      </c>
      <c r="BM777" s="188" t="s">
        <v>3373</v>
      </c>
    </row>
    <row r="778" s="13" customFormat="1">
      <c r="A778" s="13"/>
      <c r="B778" s="201"/>
      <c r="C778" s="13"/>
      <c r="D778" s="195" t="s">
        <v>442</v>
      </c>
      <c r="E778" s="202" t="s">
        <v>3</v>
      </c>
      <c r="F778" s="203" t="s">
        <v>2397</v>
      </c>
      <c r="G778" s="13"/>
      <c r="H778" s="204">
        <v>404.42599999999999</v>
      </c>
      <c r="I778" s="205"/>
      <c r="J778" s="13"/>
      <c r="K778" s="13"/>
      <c r="L778" s="201"/>
      <c r="M778" s="206"/>
      <c r="N778" s="207"/>
      <c r="O778" s="207"/>
      <c r="P778" s="207"/>
      <c r="Q778" s="207"/>
      <c r="R778" s="207"/>
      <c r="S778" s="207"/>
      <c r="T778" s="208"/>
      <c r="U778" s="13"/>
      <c r="V778" s="13"/>
      <c r="W778" s="13"/>
      <c r="X778" s="13"/>
      <c r="Y778" s="13"/>
      <c r="Z778" s="13"/>
      <c r="AA778" s="13"/>
      <c r="AB778" s="13"/>
      <c r="AC778" s="13"/>
      <c r="AD778" s="13"/>
      <c r="AE778" s="13"/>
      <c r="AT778" s="202" t="s">
        <v>442</v>
      </c>
      <c r="AU778" s="202" t="s">
        <v>113</v>
      </c>
      <c r="AV778" s="13" t="s">
        <v>79</v>
      </c>
      <c r="AW778" s="13" t="s">
        <v>31</v>
      </c>
      <c r="AX778" s="13" t="s">
        <v>69</v>
      </c>
      <c r="AY778" s="202" t="s">
        <v>328</v>
      </c>
    </row>
    <row r="779" s="13" customFormat="1">
      <c r="A779" s="13"/>
      <c r="B779" s="201"/>
      <c r="C779" s="13"/>
      <c r="D779" s="195" t="s">
        <v>442</v>
      </c>
      <c r="E779" s="202" t="s">
        <v>3</v>
      </c>
      <c r="F779" s="203" t="s">
        <v>3370</v>
      </c>
      <c r="G779" s="13"/>
      <c r="H779" s="204">
        <v>41.399999999999999</v>
      </c>
      <c r="I779" s="205"/>
      <c r="J779" s="13"/>
      <c r="K779" s="13"/>
      <c r="L779" s="201"/>
      <c r="M779" s="206"/>
      <c r="N779" s="207"/>
      <c r="O779" s="207"/>
      <c r="P779" s="207"/>
      <c r="Q779" s="207"/>
      <c r="R779" s="207"/>
      <c r="S779" s="207"/>
      <c r="T779" s="208"/>
      <c r="U779" s="13"/>
      <c r="V779" s="13"/>
      <c r="W779" s="13"/>
      <c r="X779" s="13"/>
      <c r="Y779" s="13"/>
      <c r="Z779" s="13"/>
      <c r="AA779" s="13"/>
      <c r="AB779" s="13"/>
      <c r="AC779" s="13"/>
      <c r="AD779" s="13"/>
      <c r="AE779" s="13"/>
      <c r="AT779" s="202" t="s">
        <v>442</v>
      </c>
      <c r="AU779" s="202" t="s">
        <v>113</v>
      </c>
      <c r="AV779" s="13" t="s">
        <v>79</v>
      </c>
      <c r="AW779" s="13" t="s">
        <v>31</v>
      </c>
      <c r="AX779" s="13" t="s">
        <v>69</v>
      </c>
      <c r="AY779" s="202" t="s">
        <v>328</v>
      </c>
    </row>
    <row r="780" s="13" customFormat="1">
      <c r="A780" s="13"/>
      <c r="B780" s="201"/>
      <c r="C780" s="13"/>
      <c r="D780" s="195" t="s">
        <v>442</v>
      </c>
      <c r="E780" s="202" t="s">
        <v>3</v>
      </c>
      <c r="F780" s="203" t="s">
        <v>3374</v>
      </c>
      <c r="G780" s="13"/>
      <c r="H780" s="204">
        <v>-57.959000000000003</v>
      </c>
      <c r="I780" s="205"/>
      <c r="J780" s="13"/>
      <c r="K780" s="13"/>
      <c r="L780" s="201"/>
      <c r="M780" s="206"/>
      <c r="N780" s="207"/>
      <c r="O780" s="207"/>
      <c r="P780" s="207"/>
      <c r="Q780" s="207"/>
      <c r="R780" s="207"/>
      <c r="S780" s="207"/>
      <c r="T780" s="208"/>
      <c r="U780" s="13"/>
      <c r="V780" s="13"/>
      <c r="W780" s="13"/>
      <c r="X780" s="13"/>
      <c r="Y780" s="13"/>
      <c r="Z780" s="13"/>
      <c r="AA780" s="13"/>
      <c r="AB780" s="13"/>
      <c r="AC780" s="13"/>
      <c r="AD780" s="13"/>
      <c r="AE780" s="13"/>
      <c r="AT780" s="202" t="s">
        <v>442</v>
      </c>
      <c r="AU780" s="202" t="s">
        <v>113</v>
      </c>
      <c r="AV780" s="13" t="s">
        <v>79</v>
      </c>
      <c r="AW780" s="13" t="s">
        <v>31</v>
      </c>
      <c r="AX780" s="13" t="s">
        <v>69</v>
      </c>
      <c r="AY780" s="202" t="s">
        <v>328</v>
      </c>
    </row>
    <row r="781" s="13" customFormat="1">
      <c r="A781" s="13"/>
      <c r="B781" s="201"/>
      <c r="C781" s="13"/>
      <c r="D781" s="195" t="s">
        <v>442</v>
      </c>
      <c r="E781" s="202" t="s">
        <v>3</v>
      </c>
      <c r="F781" s="203" t="s">
        <v>3375</v>
      </c>
      <c r="G781" s="13"/>
      <c r="H781" s="204">
        <v>-3.7999999999999998</v>
      </c>
      <c r="I781" s="205"/>
      <c r="J781" s="13"/>
      <c r="K781" s="13"/>
      <c r="L781" s="201"/>
      <c r="M781" s="206"/>
      <c r="N781" s="207"/>
      <c r="O781" s="207"/>
      <c r="P781" s="207"/>
      <c r="Q781" s="207"/>
      <c r="R781" s="207"/>
      <c r="S781" s="207"/>
      <c r="T781" s="208"/>
      <c r="U781" s="13"/>
      <c r="V781" s="13"/>
      <c r="W781" s="13"/>
      <c r="X781" s="13"/>
      <c r="Y781" s="13"/>
      <c r="Z781" s="13"/>
      <c r="AA781" s="13"/>
      <c r="AB781" s="13"/>
      <c r="AC781" s="13"/>
      <c r="AD781" s="13"/>
      <c r="AE781" s="13"/>
      <c r="AT781" s="202" t="s">
        <v>442</v>
      </c>
      <c r="AU781" s="202" t="s">
        <v>113</v>
      </c>
      <c r="AV781" s="13" t="s">
        <v>79</v>
      </c>
      <c r="AW781" s="13" t="s">
        <v>31</v>
      </c>
      <c r="AX781" s="13" t="s">
        <v>69</v>
      </c>
      <c r="AY781" s="202" t="s">
        <v>328</v>
      </c>
    </row>
    <row r="782" s="13" customFormat="1">
      <c r="A782" s="13"/>
      <c r="B782" s="201"/>
      <c r="C782" s="13"/>
      <c r="D782" s="195" t="s">
        <v>442</v>
      </c>
      <c r="E782" s="202" t="s">
        <v>3</v>
      </c>
      <c r="F782" s="203" t="s">
        <v>2511</v>
      </c>
      <c r="G782" s="13"/>
      <c r="H782" s="204">
        <v>15.75</v>
      </c>
      <c r="I782" s="205"/>
      <c r="J782" s="13"/>
      <c r="K782" s="13"/>
      <c r="L782" s="201"/>
      <c r="M782" s="206"/>
      <c r="N782" s="207"/>
      <c r="O782" s="207"/>
      <c r="P782" s="207"/>
      <c r="Q782" s="207"/>
      <c r="R782" s="207"/>
      <c r="S782" s="207"/>
      <c r="T782" s="208"/>
      <c r="U782" s="13"/>
      <c r="V782" s="13"/>
      <c r="W782" s="13"/>
      <c r="X782" s="13"/>
      <c r="Y782" s="13"/>
      <c r="Z782" s="13"/>
      <c r="AA782" s="13"/>
      <c r="AB782" s="13"/>
      <c r="AC782" s="13"/>
      <c r="AD782" s="13"/>
      <c r="AE782" s="13"/>
      <c r="AT782" s="202" t="s">
        <v>442</v>
      </c>
      <c r="AU782" s="202" t="s">
        <v>113</v>
      </c>
      <c r="AV782" s="13" t="s">
        <v>79</v>
      </c>
      <c r="AW782" s="13" t="s">
        <v>31</v>
      </c>
      <c r="AX782" s="13" t="s">
        <v>69</v>
      </c>
      <c r="AY782" s="202" t="s">
        <v>328</v>
      </c>
    </row>
    <row r="783" s="14" customFormat="1">
      <c r="A783" s="14"/>
      <c r="B783" s="209"/>
      <c r="C783" s="14"/>
      <c r="D783" s="195" t="s">
        <v>442</v>
      </c>
      <c r="E783" s="210" t="s">
        <v>3</v>
      </c>
      <c r="F783" s="211" t="s">
        <v>452</v>
      </c>
      <c r="G783" s="14"/>
      <c r="H783" s="212">
        <v>399.81700000000001</v>
      </c>
      <c r="I783" s="213"/>
      <c r="J783" s="14"/>
      <c r="K783" s="14"/>
      <c r="L783" s="209"/>
      <c r="M783" s="214"/>
      <c r="N783" s="215"/>
      <c r="O783" s="215"/>
      <c r="P783" s="215"/>
      <c r="Q783" s="215"/>
      <c r="R783" s="215"/>
      <c r="S783" s="215"/>
      <c r="T783" s="216"/>
      <c r="U783" s="14"/>
      <c r="V783" s="14"/>
      <c r="W783" s="14"/>
      <c r="X783" s="14"/>
      <c r="Y783" s="14"/>
      <c r="Z783" s="14"/>
      <c r="AA783" s="14"/>
      <c r="AB783" s="14"/>
      <c r="AC783" s="14"/>
      <c r="AD783" s="14"/>
      <c r="AE783" s="14"/>
      <c r="AT783" s="210" t="s">
        <v>442</v>
      </c>
      <c r="AU783" s="210" t="s">
        <v>113</v>
      </c>
      <c r="AV783" s="14" t="s">
        <v>113</v>
      </c>
      <c r="AW783" s="14" t="s">
        <v>31</v>
      </c>
      <c r="AX783" s="14" t="s">
        <v>76</v>
      </c>
      <c r="AY783" s="210" t="s">
        <v>328</v>
      </c>
    </row>
    <row r="784" s="2" customFormat="1" ht="49.05" customHeight="1">
      <c r="A784" s="41"/>
      <c r="B784" s="176"/>
      <c r="C784" s="177" t="s">
        <v>3376</v>
      </c>
      <c r="D784" s="177" t="s">
        <v>331</v>
      </c>
      <c r="E784" s="178" t="s">
        <v>3377</v>
      </c>
      <c r="F784" s="179" t="s">
        <v>3378</v>
      </c>
      <c r="G784" s="180" t="s">
        <v>439</v>
      </c>
      <c r="H784" s="181">
        <v>61.759</v>
      </c>
      <c r="I784" s="182"/>
      <c r="J784" s="183">
        <f>ROUND(I784*H784,2)</f>
        <v>0</v>
      </c>
      <c r="K784" s="179" t="s">
        <v>2902</v>
      </c>
      <c r="L784" s="42"/>
      <c r="M784" s="184" t="s">
        <v>3</v>
      </c>
      <c r="N784" s="185" t="s">
        <v>40</v>
      </c>
      <c r="O784" s="75"/>
      <c r="P784" s="186">
        <f>O784*H784</f>
        <v>0</v>
      </c>
      <c r="Q784" s="186">
        <v>0</v>
      </c>
      <c r="R784" s="186">
        <f>Q784*H784</f>
        <v>0</v>
      </c>
      <c r="S784" s="186">
        <v>0</v>
      </c>
      <c r="T784" s="187">
        <f>S784*H784</f>
        <v>0</v>
      </c>
      <c r="U784" s="41"/>
      <c r="V784" s="41"/>
      <c r="W784" s="41"/>
      <c r="X784" s="41"/>
      <c r="Y784" s="41"/>
      <c r="Z784" s="41"/>
      <c r="AA784" s="41"/>
      <c r="AB784" s="41"/>
      <c r="AC784" s="41"/>
      <c r="AD784" s="41"/>
      <c r="AE784" s="41"/>
      <c r="AR784" s="188" t="s">
        <v>113</v>
      </c>
      <c r="AT784" s="188" t="s">
        <v>331</v>
      </c>
      <c r="AU784" s="188" t="s">
        <v>113</v>
      </c>
      <c r="AY784" s="22" t="s">
        <v>328</v>
      </c>
      <c r="BE784" s="189">
        <f>IF(N784="základní",J784,0)</f>
        <v>0</v>
      </c>
      <c r="BF784" s="189">
        <f>IF(N784="snížená",J784,0)</f>
        <v>0</v>
      </c>
      <c r="BG784" s="189">
        <f>IF(N784="zákl. přenesená",J784,0)</f>
        <v>0</v>
      </c>
      <c r="BH784" s="189">
        <f>IF(N784="sníž. přenesená",J784,0)</f>
        <v>0</v>
      </c>
      <c r="BI784" s="189">
        <f>IF(N784="nulová",J784,0)</f>
        <v>0</v>
      </c>
      <c r="BJ784" s="22" t="s">
        <v>76</v>
      </c>
      <c r="BK784" s="189">
        <f>ROUND(I784*H784,2)</f>
        <v>0</v>
      </c>
      <c r="BL784" s="22" t="s">
        <v>113</v>
      </c>
      <c r="BM784" s="188" t="s">
        <v>3379</v>
      </c>
    </row>
    <row r="785" s="13" customFormat="1">
      <c r="A785" s="13"/>
      <c r="B785" s="201"/>
      <c r="C785" s="13"/>
      <c r="D785" s="195" t="s">
        <v>442</v>
      </c>
      <c r="E785" s="202" t="s">
        <v>3</v>
      </c>
      <c r="F785" s="203" t="s">
        <v>3380</v>
      </c>
      <c r="G785" s="13"/>
      <c r="H785" s="204">
        <v>57.959000000000003</v>
      </c>
      <c r="I785" s="205"/>
      <c r="J785" s="13"/>
      <c r="K785" s="13"/>
      <c r="L785" s="201"/>
      <c r="M785" s="206"/>
      <c r="N785" s="207"/>
      <c r="O785" s="207"/>
      <c r="P785" s="207"/>
      <c r="Q785" s="207"/>
      <c r="R785" s="207"/>
      <c r="S785" s="207"/>
      <c r="T785" s="208"/>
      <c r="U785" s="13"/>
      <c r="V785" s="13"/>
      <c r="W785" s="13"/>
      <c r="X785" s="13"/>
      <c r="Y785" s="13"/>
      <c r="Z785" s="13"/>
      <c r="AA785" s="13"/>
      <c r="AB785" s="13"/>
      <c r="AC785" s="13"/>
      <c r="AD785" s="13"/>
      <c r="AE785" s="13"/>
      <c r="AT785" s="202" t="s">
        <v>442</v>
      </c>
      <c r="AU785" s="202" t="s">
        <v>113</v>
      </c>
      <c r="AV785" s="13" t="s">
        <v>79</v>
      </c>
      <c r="AW785" s="13" t="s">
        <v>31</v>
      </c>
      <c r="AX785" s="13" t="s">
        <v>69</v>
      </c>
      <c r="AY785" s="202" t="s">
        <v>328</v>
      </c>
    </row>
    <row r="786" s="13" customFormat="1">
      <c r="A786" s="13"/>
      <c r="B786" s="201"/>
      <c r="C786" s="13"/>
      <c r="D786" s="195" t="s">
        <v>442</v>
      </c>
      <c r="E786" s="202" t="s">
        <v>3</v>
      </c>
      <c r="F786" s="203" t="s">
        <v>3381</v>
      </c>
      <c r="G786" s="13"/>
      <c r="H786" s="204">
        <v>3.7999999999999998</v>
      </c>
      <c r="I786" s="205"/>
      <c r="J786" s="13"/>
      <c r="K786" s="13"/>
      <c r="L786" s="201"/>
      <c r="M786" s="206"/>
      <c r="N786" s="207"/>
      <c r="O786" s="207"/>
      <c r="P786" s="207"/>
      <c r="Q786" s="207"/>
      <c r="R786" s="207"/>
      <c r="S786" s="207"/>
      <c r="T786" s="208"/>
      <c r="U786" s="13"/>
      <c r="V786" s="13"/>
      <c r="W786" s="13"/>
      <c r="X786" s="13"/>
      <c r="Y786" s="13"/>
      <c r="Z786" s="13"/>
      <c r="AA786" s="13"/>
      <c r="AB786" s="13"/>
      <c r="AC786" s="13"/>
      <c r="AD786" s="13"/>
      <c r="AE786" s="13"/>
      <c r="AT786" s="202" t="s">
        <v>442</v>
      </c>
      <c r="AU786" s="202" t="s">
        <v>113</v>
      </c>
      <c r="AV786" s="13" t="s">
        <v>79</v>
      </c>
      <c r="AW786" s="13" t="s">
        <v>31</v>
      </c>
      <c r="AX786" s="13" t="s">
        <v>69</v>
      </c>
      <c r="AY786" s="202" t="s">
        <v>328</v>
      </c>
    </row>
    <row r="787" s="14" customFormat="1">
      <c r="A787" s="14"/>
      <c r="B787" s="209"/>
      <c r="C787" s="14"/>
      <c r="D787" s="195" t="s">
        <v>442</v>
      </c>
      <c r="E787" s="210" t="s">
        <v>3</v>
      </c>
      <c r="F787" s="211" t="s">
        <v>452</v>
      </c>
      <c r="G787" s="14"/>
      <c r="H787" s="212">
        <v>61.759</v>
      </c>
      <c r="I787" s="213"/>
      <c r="J787" s="14"/>
      <c r="K787" s="14"/>
      <c r="L787" s="209"/>
      <c r="M787" s="214"/>
      <c r="N787" s="215"/>
      <c r="O787" s="215"/>
      <c r="P787" s="215"/>
      <c r="Q787" s="215"/>
      <c r="R787" s="215"/>
      <c r="S787" s="215"/>
      <c r="T787" s="216"/>
      <c r="U787" s="14"/>
      <c r="V787" s="14"/>
      <c r="W787" s="14"/>
      <c r="X787" s="14"/>
      <c r="Y787" s="14"/>
      <c r="Z787" s="14"/>
      <c r="AA787" s="14"/>
      <c r="AB787" s="14"/>
      <c r="AC787" s="14"/>
      <c r="AD787" s="14"/>
      <c r="AE787" s="14"/>
      <c r="AT787" s="210" t="s">
        <v>442</v>
      </c>
      <c r="AU787" s="210" t="s">
        <v>113</v>
      </c>
      <c r="AV787" s="14" t="s">
        <v>113</v>
      </c>
      <c r="AW787" s="14" t="s">
        <v>31</v>
      </c>
      <c r="AX787" s="14" t="s">
        <v>76</v>
      </c>
      <c r="AY787" s="210" t="s">
        <v>328</v>
      </c>
    </row>
    <row r="788" s="2" customFormat="1" ht="49.05" customHeight="1">
      <c r="A788" s="41"/>
      <c r="B788" s="176"/>
      <c r="C788" s="177" t="s">
        <v>1395</v>
      </c>
      <c r="D788" s="177" t="s">
        <v>331</v>
      </c>
      <c r="E788" s="178" t="s">
        <v>3382</v>
      </c>
      <c r="F788" s="179" t="s">
        <v>3383</v>
      </c>
      <c r="G788" s="180" t="s">
        <v>439</v>
      </c>
      <c r="H788" s="181">
        <v>15.75</v>
      </c>
      <c r="I788" s="182"/>
      <c r="J788" s="183">
        <f>ROUND(I788*H788,2)</f>
        <v>0</v>
      </c>
      <c r="K788" s="179" t="s">
        <v>335</v>
      </c>
      <c r="L788" s="42"/>
      <c r="M788" s="184" t="s">
        <v>3</v>
      </c>
      <c r="N788" s="185" t="s">
        <v>40</v>
      </c>
      <c r="O788" s="75"/>
      <c r="P788" s="186">
        <f>O788*H788</f>
        <v>0</v>
      </c>
      <c r="Q788" s="186">
        <v>0.00014999999999999999</v>
      </c>
      <c r="R788" s="186">
        <f>Q788*H788</f>
        <v>0.0023624999999999996</v>
      </c>
      <c r="S788" s="186">
        <v>0</v>
      </c>
      <c r="T788" s="187">
        <f>S788*H788</f>
        <v>0</v>
      </c>
      <c r="U788" s="41"/>
      <c r="V788" s="41"/>
      <c r="W788" s="41"/>
      <c r="X788" s="41"/>
      <c r="Y788" s="41"/>
      <c r="Z788" s="41"/>
      <c r="AA788" s="41"/>
      <c r="AB788" s="41"/>
      <c r="AC788" s="41"/>
      <c r="AD788" s="41"/>
      <c r="AE788" s="41"/>
      <c r="AR788" s="188" t="s">
        <v>113</v>
      </c>
      <c r="AT788" s="188" t="s">
        <v>331</v>
      </c>
      <c r="AU788" s="188" t="s">
        <v>113</v>
      </c>
      <c r="AY788" s="22" t="s">
        <v>328</v>
      </c>
      <c r="BE788" s="189">
        <f>IF(N788="základní",J788,0)</f>
        <v>0</v>
      </c>
      <c r="BF788" s="189">
        <f>IF(N788="snížená",J788,0)</f>
        <v>0</v>
      </c>
      <c r="BG788" s="189">
        <f>IF(N788="zákl. přenesená",J788,0)</f>
        <v>0</v>
      </c>
      <c r="BH788" s="189">
        <f>IF(N788="sníž. přenesená",J788,0)</f>
        <v>0</v>
      </c>
      <c r="BI788" s="189">
        <f>IF(N788="nulová",J788,0)</f>
        <v>0</v>
      </c>
      <c r="BJ788" s="22" t="s">
        <v>76</v>
      </c>
      <c r="BK788" s="189">
        <f>ROUND(I788*H788,2)</f>
        <v>0</v>
      </c>
      <c r="BL788" s="22" t="s">
        <v>113</v>
      </c>
      <c r="BM788" s="188" t="s">
        <v>3384</v>
      </c>
    </row>
    <row r="789" s="2" customFormat="1">
      <c r="A789" s="41"/>
      <c r="B789" s="42"/>
      <c r="C789" s="41"/>
      <c r="D789" s="190" t="s">
        <v>338</v>
      </c>
      <c r="E789" s="41"/>
      <c r="F789" s="191" t="s">
        <v>3385</v>
      </c>
      <c r="G789" s="41"/>
      <c r="H789" s="41"/>
      <c r="I789" s="192"/>
      <c r="J789" s="41"/>
      <c r="K789" s="41"/>
      <c r="L789" s="42"/>
      <c r="M789" s="193"/>
      <c r="N789" s="194"/>
      <c r="O789" s="75"/>
      <c r="P789" s="75"/>
      <c r="Q789" s="75"/>
      <c r="R789" s="75"/>
      <c r="S789" s="75"/>
      <c r="T789" s="76"/>
      <c r="U789" s="41"/>
      <c r="V789" s="41"/>
      <c r="W789" s="41"/>
      <c r="X789" s="41"/>
      <c r="Y789" s="41"/>
      <c r="Z789" s="41"/>
      <c r="AA789" s="41"/>
      <c r="AB789" s="41"/>
      <c r="AC789" s="41"/>
      <c r="AD789" s="41"/>
      <c r="AE789" s="41"/>
      <c r="AT789" s="22" t="s">
        <v>338</v>
      </c>
      <c r="AU789" s="22" t="s">
        <v>113</v>
      </c>
    </row>
    <row r="790" s="13" customFormat="1">
      <c r="A790" s="13"/>
      <c r="B790" s="201"/>
      <c r="C790" s="13"/>
      <c r="D790" s="195" t="s">
        <v>442</v>
      </c>
      <c r="E790" s="202" t="s">
        <v>3</v>
      </c>
      <c r="F790" s="203" t="s">
        <v>2511</v>
      </c>
      <c r="G790" s="13"/>
      <c r="H790" s="204">
        <v>15.75</v>
      </c>
      <c r="I790" s="205"/>
      <c r="J790" s="13"/>
      <c r="K790" s="13"/>
      <c r="L790" s="201"/>
      <c r="M790" s="206"/>
      <c r="N790" s="207"/>
      <c r="O790" s="207"/>
      <c r="P790" s="207"/>
      <c r="Q790" s="207"/>
      <c r="R790" s="207"/>
      <c r="S790" s="207"/>
      <c r="T790" s="208"/>
      <c r="U790" s="13"/>
      <c r="V790" s="13"/>
      <c r="W790" s="13"/>
      <c r="X790" s="13"/>
      <c r="Y790" s="13"/>
      <c r="Z790" s="13"/>
      <c r="AA790" s="13"/>
      <c r="AB790" s="13"/>
      <c r="AC790" s="13"/>
      <c r="AD790" s="13"/>
      <c r="AE790" s="13"/>
      <c r="AT790" s="202" t="s">
        <v>442</v>
      </c>
      <c r="AU790" s="202" t="s">
        <v>113</v>
      </c>
      <c r="AV790" s="13" t="s">
        <v>79</v>
      </c>
      <c r="AW790" s="13" t="s">
        <v>31</v>
      </c>
      <c r="AX790" s="13" t="s">
        <v>76</v>
      </c>
      <c r="AY790" s="202" t="s">
        <v>328</v>
      </c>
    </row>
    <row r="791" s="12" customFormat="1" ht="20.88" customHeight="1">
      <c r="A791" s="12"/>
      <c r="B791" s="163"/>
      <c r="C791" s="12"/>
      <c r="D791" s="164" t="s">
        <v>68</v>
      </c>
      <c r="E791" s="174" t="s">
        <v>783</v>
      </c>
      <c r="F791" s="174" t="s">
        <v>3386</v>
      </c>
      <c r="G791" s="12"/>
      <c r="H791" s="12"/>
      <c r="I791" s="166"/>
      <c r="J791" s="175">
        <f>BK791</f>
        <v>0</v>
      </c>
      <c r="K791" s="12"/>
      <c r="L791" s="163"/>
      <c r="M791" s="168"/>
      <c r="N791" s="169"/>
      <c r="O791" s="169"/>
      <c r="P791" s="170">
        <f>P792+SUM(P793:P812)</f>
        <v>0</v>
      </c>
      <c r="Q791" s="169"/>
      <c r="R791" s="170">
        <f>R792+SUM(R793:R812)</f>
        <v>58.417488260653798</v>
      </c>
      <c r="S791" s="169"/>
      <c r="T791" s="171">
        <f>T792+SUM(T793:T812)</f>
        <v>0</v>
      </c>
      <c r="U791" s="12"/>
      <c r="V791" s="12"/>
      <c r="W791" s="12"/>
      <c r="X791" s="12"/>
      <c r="Y791" s="12"/>
      <c r="Z791" s="12"/>
      <c r="AA791" s="12"/>
      <c r="AB791" s="12"/>
      <c r="AC791" s="12"/>
      <c r="AD791" s="12"/>
      <c r="AE791" s="12"/>
      <c r="AR791" s="164" t="s">
        <v>76</v>
      </c>
      <c r="AT791" s="172" t="s">
        <v>68</v>
      </c>
      <c r="AU791" s="172" t="s">
        <v>79</v>
      </c>
      <c r="AY791" s="164" t="s">
        <v>328</v>
      </c>
      <c r="BK791" s="173">
        <f>BK792+SUM(BK793:BK812)</f>
        <v>0</v>
      </c>
    </row>
    <row r="792" s="2" customFormat="1" ht="24.15" customHeight="1">
      <c r="A792" s="41"/>
      <c r="B792" s="176"/>
      <c r="C792" s="177" t="s">
        <v>3387</v>
      </c>
      <c r="D792" s="177" t="s">
        <v>331</v>
      </c>
      <c r="E792" s="178" t="s">
        <v>3388</v>
      </c>
      <c r="F792" s="179" t="s">
        <v>3389</v>
      </c>
      <c r="G792" s="180" t="s">
        <v>439</v>
      </c>
      <c r="H792" s="181">
        <v>343.54500000000002</v>
      </c>
      <c r="I792" s="182"/>
      <c r="J792" s="183">
        <f>ROUND(I792*H792,2)</f>
        <v>0</v>
      </c>
      <c r="K792" s="179" t="s">
        <v>335</v>
      </c>
      <c r="L792" s="42"/>
      <c r="M792" s="184" t="s">
        <v>3</v>
      </c>
      <c r="N792" s="185" t="s">
        <v>40</v>
      </c>
      <c r="O792" s="75"/>
      <c r="P792" s="186">
        <f>O792*H792</f>
        <v>0</v>
      </c>
      <c r="Q792" s="186">
        <v>0.00013200000000000001</v>
      </c>
      <c r="R792" s="186">
        <f>Q792*H792</f>
        <v>0.045347940000000003</v>
      </c>
      <c r="S792" s="186">
        <v>0</v>
      </c>
      <c r="T792" s="187">
        <f>S792*H792</f>
        <v>0</v>
      </c>
      <c r="U792" s="41"/>
      <c r="V792" s="41"/>
      <c r="W792" s="41"/>
      <c r="X792" s="41"/>
      <c r="Y792" s="41"/>
      <c r="Z792" s="41"/>
      <c r="AA792" s="41"/>
      <c r="AB792" s="41"/>
      <c r="AC792" s="41"/>
      <c r="AD792" s="41"/>
      <c r="AE792" s="41"/>
      <c r="AR792" s="188" t="s">
        <v>113</v>
      </c>
      <c r="AT792" s="188" t="s">
        <v>331</v>
      </c>
      <c r="AU792" s="188" t="s">
        <v>87</v>
      </c>
      <c r="AY792" s="22" t="s">
        <v>328</v>
      </c>
      <c r="BE792" s="189">
        <f>IF(N792="základní",J792,0)</f>
        <v>0</v>
      </c>
      <c r="BF792" s="189">
        <f>IF(N792="snížená",J792,0)</f>
        <v>0</v>
      </c>
      <c r="BG792" s="189">
        <f>IF(N792="zákl. přenesená",J792,0)</f>
        <v>0</v>
      </c>
      <c r="BH792" s="189">
        <f>IF(N792="sníž. přenesená",J792,0)</f>
        <v>0</v>
      </c>
      <c r="BI792" s="189">
        <f>IF(N792="nulová",J792,0)</f>
        <v>0</v>
      </c>
      <c r="BJ792" s="22" t="s">
        <v>76</v>
      </c>
      <c r="BK792" s="189">
        <f>ROUND(I792*H792,2)</f>
        <v>0</v>
      </c>
      <c r="BL792" s="22" t="s">
        <v>113</v>
      </c>
      <c r="BM792" s="188" t="s">
        <v>3390</v>
      </c>
    </row>
    <row r="793" s="2" customFormat="1">
      <c r="A793" s="41"/>
      <c r="B793" s="42"/>
      <c r="C793" s="41"/>
      <c r="D793" s="190" t="s">
        <v>338</v>
      </c>
      <c r="E793" s="41"/>
      <c r="F793" s="191" t="s">
        <v>3391</v>
      </c>
      <c r="G793" s="41"/>
      <c r="H793" s="41"/>
      <c r="I793" s="192"/>
      <c r="J793" s="41"/>
      <c r="K793" s="41"/>
      <c r="L793" s="42"/>
      <c r="M793" s="193"/>
      <c r="N793" s="194"/>
      <c r="O793" s="75"/>
      <c r="P793" s="75"/>
      <c r="Q793" s="75"/>
      <c r="R793" s="75"/>
      <c r="S793" s="75"/>
      <c r="T793" s="76"/>
      <c r="U793" s="41"/>
      <c r="V793" s="41"/>
      <c r="W793" s="41"/>
      <c r="X793" s="41"/>
      <c r="Y793" s="41"/>
      <c r="Z793" s="41"/>
      <c r="AA793" s="41"/>
      <c r="AB793" s="41"/>
      <c r="AC793" s="41"/>
      <c r="AD793" s="41"/>
      <c r="AE793" s="41"/>
      <c r="AT793" s="22" t="s">
        <v>338</v>
      </c>
      <c r="AU793" s="22" t="s">
        <v>87</v>
      </c>
    </row>
    <row r="794" s="13" customFormat="1">
      <c r="A794" s="13"/>
      <c r="B794" s="201"/>
      <c r="C794" s="13"/>
      <c r="D794" s="195" t="s">
        <v>442</v>
      </c>
      <c r="E794" s="202" t="s">
        <v>3</v>
      </c>
      <c r="F794" s="203" t="s">
        <v>2371</v>
      </c>
      <c r="G794" s="13"/>
      <c r="H794" s="204">
        <v>113.675</v>
      </c>
      <c r="I794" s="205"/>
      <c r="J794" s="13"/>
      <c r="K794" s="13"/>
      <c r="L794" s="201"/>
      <c r="M794" s="206"/>
      <c r="N794" s="207"/>
      <c r="O794" s="207"/>
      <c r="P794" s="207"/>
      <c r="Q794" s="207"/>
      <c r="R794" s="207"/>
      <c r="S794" s="207"/>
      <c r="T794" s="208"/>
      <c r="U794" s="13"/>
      <c r="V794" s="13"/>
      <c r="W794" s="13"/>
      <c r="X794" s="13"/>
      <c r="Y794" s="13"/>
      <c r="Z794" s="13"/>
      <c r="AA794" s="13"/>
      <c r="AB794" s="13"/>
      <c r="AC794" s="13"/>
      <c r="AD794" s="13"/>
      <c r="AE794" s="13"/>
      <c r="AT794" s="202" t="s">
        <v>442</v>
      </c>
      <c r="AU794" s="202" t="s">
        <v>87</v>
      </c>
      <c r="AV794" s="13" t="s">
        <v>79</v>
      </c>
      <c r="AW794" s="13" t="s">
        <v>31</v>
      </c>
      <c r="AX794" s="13" t="s">
        <v>69</v>
      </c>
      <c r="AY794" s="202" t="s">
        <v>328</v>
      </c>
    </row>
    <row r="795" s="13" customFormat="1">
      <c r="A795" s="13"/>
      <c r="B795" s="201"/>
      <c r="C795" s="13"/>
      <c r="D795" s="195" t="s">
        <v>442</v>
      </c>
      <c r="E795" s="202" t="s">
        <v>3</v>
      </c>
      <c r="F795" s="203" t="s">
        <v>2383</v>
      </c>
      <c r="G795" s="13"/>
      <c r="H795" s="204">
        <v>108.13500000000001</v>
      </c>
      <c r="I795" s="205"/>
      <c r="J795" s="13"/>
      <c r="K795" s="13"/>
      <c r="L795" s="201"/>
      <c r="M795" s="206"/>
      <c r="N795" s="207"/>
      <c r="O795" s="207"/>
      <c r="P795" s="207"/>
      <c r="Q795" s="207"/>
      <c r="R795" s="207"/>
      <c r="S795" s="207"/>
      <c r="T795" s="208"/>
      <c r="U795" s="13"/>
      <c r="V795" s="13"/>
      <c r="W795" s="13"/>
      <c r="X795" s="13"/>
      <c r="Y795" s="13"/>
      <c r="Z795" s="13"/>
      <c r="AA795" s="13"/>
      <c r="AB795" s="13"/>
      <c r="AC795" s="13"/>
      <c r="AD795" s="13"/>
      <c r="AE795" s="13"/>
      <c r="AT795" s="202" t="s">
        <v>442</v>
      </c>
      <c r="AU795" s="202" t="s">
        <v>87</v>
      </c>
      <c r="AV795" s="13" t="s">
        <v>79</v>
      </c>
      <c r="AW795" s="13" t="s">
        <v>31</v>
      </c>
      <c r="AX795" s="13" t="s">
        <v>69</v>
      </c>
      <c r="AY795" s="202" t="s">
        <v>328</v>
      </c>
    </row>
    <row r="796" s="13" customFormat="1">
      <c r="A796" s="13"/>
      <c r="B796" s="201"/>
      <c r="C796" s="13"/>
      <c r="D796" s="195" t="s">
        <v>442</v>
      </c>
      <c r="E796" s="202" t="s">
        <v>3</v>
      </c>
      <c r="F796" s="203" t="s">
        <v>2392</v>
      </c>
      <c r="G796" s="13"/>
      <c r="H796" s="204">
        <v>121.735</v>
      </c>
      <c r="I796" s="205"/>
      <c r="J796" s="13"/>
      <c r="K796" s="13"/>
      <c r="L796" s="201"/>
      <c r="M796" s="206"/>
      <c r="N796" s="207"/>
      <c r="O796" s="207"/>
      <c r="P796" s="207"/>
      <c r="Q796" s="207"/>
      <c r="R796" s="207"/>
      <c r="S796" s="207"/>
      <c r="T796" s="208"/>
      <c r="U796" s="13"/>
      <c r="V796" s="13"/>
      <c r="W796" s="13"/>
      <c r="X796" s="13"/>
      <c r="Y796" s="13"/>
      <c r="Z796" s="13"/>
      <c r="AA796" s="13"/>
      <c r="AB796" s="13"/>
      <c r="AC796" s="13"/>
      <c r="AD796" s="13"/>
      <c r="AE796" s="13"/>
      <c r="AT796" s="202" t="s">
        <v>442</v>
      </c>
      <c r="AU796" s="202" t="s">
        <v>87</v>
      </c>
      <c r="AV796" s="13" t="s">
        <v>79</v>
      </c>
      <c r="AW796" s="13" t="s">
        <v>31</v>
      </c>
      <c r="AX796" s="13" t="s">
        <v>69</v>
      </c>
      <c r="AY796" s="202" t="s">
        <v>328</v>
      </c>
    </row>
    <row r="797" s="14" customFormat="1">
      <c r="A797" s="14"/>
      <c r="B797" s="209"/>
      <c r="C797" s="14"/>
      <c r="D797" s="195" t="s">
        <v>442</v>
      </c>
      <c r="E797" s="210" t="s">
        <v>3</v>
      </c>
      <c r="F797" s="211" t="s">
        <v>452</v>
      </c>
      <c r="G797" s="14"/>
      <c r="H797" s="212">
        <v>343.54500000000002</v>
      </c>
      <c r="I797" s="213"/>
      <c r="J797" s="14"/>
      <c r="K797" s="14"/>
      <c r="L797" s="209"/>
      <c r="M797" s="214"/>
      <c r="N797" s="215"/>
      <c r="O797" s="215"/>
      <c r="P797" s="215"/>
      <c r="Q797" s="215"/>
      <c r="R797" s="215"/>
      <c r="S797" s="215"/>
      <c r="T797" s="216"/>
      <c r="U797" s="14"/>
      <c r="V797" s="14"/>
      <c r="W797" s="14"/>
      <c r="X797" s="14"/>
      <c r="Y797" s="14"/>
      <c r="Z797" s="14"/>
      <c r="AA797" s="14"/>
      <c r="AB797" s="14"/>
      <c r="AC797" s="14"/>
      <c r="AD797" s="14"/>
      <c r="AE797" s="14"/>
      <c r="AT797" s="210" t="s">
        <v>442</v>
      </c>
      <c r="AU797" s="210" t="s">
        <v>87</v>
      </c>
      <c r="AV797" s="14" t="s">
        <v>113</v>
      </c>
      <c r="AW797" s="14" t="s">
        <v>31</v>
      </c>
      <c r="AX797" s="14" t="s">
        <v>76</v>
      </c>
      <c r="AY797" s="210" t="s">
        <v>328</v>
      </c>
    </row>
    <row r="798" s="2" customFormat="1" ht="37.8" customHeight="1">
      <c r="A798" s="41"/>
      <c r="B798" s="176"/>
      <c r="C798" s="177" t="s">
        <v>1602</v>
      </c>
      <c r="D798" s="177" t="s">
        <v>331</v>
      </c>
      <c r="E798" s="178" t="s">
        <v>3392</v>
      </c>
      <c r="F798" s="179" t="s">
        <v>3393</v>
      </c>
      <c r="G798" s="180" t="s">
        <v>476</v>
      </c>
      <c r="H798" s="181">
        <v>545.90099999999995</v>
      </c>
      <c r="I798" s="182"/>
      <c r="J798" s="183">
        <f>ROUND(I798*H798,2)</f>
        <v>0</v>
      </c>
      <c r="K798" s="179" t="s">
        <v>335</v>
      </c>
      <c r="L798" s="42"/>
      <c r="M798" s="184" t="s">
        <v>3</v>
      </c>
      <c r="N798" s="185" t="s">
        <v>40</v>
      </c>
      <c r="O798" s="75"/>
      <c r="P798" s="186">
        <f>O798*H798</f>
        <v>0</v>
      </c>
      <c r="Q798" s="186">
        <v>2.0999999999999999E-05</v>
      </c>
      <c r="R798" s="186">
        <f>Q798*H798</f>
        <v>0.011463920999999998</v>
      </c>
      <c r="S798" s="186">
        <v>0</v>
      </c>
      <c r="T798" s="187">
        <f>S798*H798</f>
        <v>0</v>
      </c>
      <c r="U798" s="41"/>
      <c r="V798" s="41"/>
      <c r="W798" s="41"/>
      <c r="X798" s="41"/>
      <c r="Y798" s="41"/>
      <c r="Z798" s="41"/>
      <c r="AA798" s="41"/>
      <c r="AB798" s="41"/>
      <c r="AC798" s="41"/>
      <c r="AD798" s="41"/>
      <c r="AE798" s="41"/>
      <c r="AR798" s="188" t="s">
        <v>113</v>
      </c>
      <c r="AT798" s="188" t="s">
        <v>331</v>
      </c>
      <c r="AU798" s="188" t="s">
        <v>87</v>
      </c>
      <c r="AY798" s="22" t="s">
        <v>328</v>
      </c>
      <c r="BE798" s="189">
        <f>IF(N798="základní",J798,0)</f>
        <v>0</v>
      </c>
      <c r="BF798" s="189">
        <f>IF(N798="snížená",J798,0)</f>
        <v>0</v>
      </c>
      <c r="BG798" s="189">
        <f>IF(N798="zákl. přenesená",J798,0)</f>
        <v>0</v>
      </c>
      <c r="BH798" s="189">
        <f>IF(N798="sníž. přenesená",J798,0)</f>
        <v>0</v>
      </c>
      <c r="BI798" s="189">
        <f>IF(N798="nulová",J798,0)</f>
        <v>0</v>
      </c>
      <c r="BJ798" s="22" t="s">
        <v>76</v>
      </c>
      <c r="BK798" s="189">
        <f>ROUND(I798*H798,2)</f>
        <v>0</v>
      </c>
      <c r="BL798" s="22" t="s">
        <v>113</v>
      </c>
      <c r="BM798" s="188" t="s">
        <v>3394</v>
      </c>
    </row>
    <row r="799" s="2" customFormat="1">
      <c r="A799" s="41"/>
      <c r="B799" s="42"/>
      <c r="C799" s="41"/>
      <c r="D799" s="190" t="s">
        <v>338</v>
      </c>
      <c r="E799" s="41"/>
      <c r="F799" s="191" t="s">
        <v>3395</v>
      </c>
      <c r="G799" s="41"/>
      <c r="H799" s="41"/>
      <c r="I799" s="192"/>
      <c r="J799" s="41"/>
      <c r="K799" s="41"/>
      <c r="L799" s="42"/>
      <c r="M799" s="193"/>
      <c r="N799" s="194"/>
      <c r="O799" s="75"/>
      <c r="P799" s="75"/>
      <c r="Q799" s="75"/>
      <c r="R799" s="75"/>
      <c r="S799" s="75"/>
      <c r="T799" s="76"/>
      <c r="U799" s="41"/>
      <c r="V799" s="41"/>
      <c r="W799" s="41"/>
      <c r="X799" s="41"/>
      <c r="Y799" s="41"/>
      <c r="Z799" s="41"/>
      <c r="AA799" s="41"/>
      <c r="AB799" s="41"/>
      <c r="AC799" s="41"/>
      <c r="AD799" s="41"/>
      <c r="AE799" s="41"/>
      <c r="AT799" s="22" t="s">
        <v>338</v>
      </c>
      <c r="AU799" s="22" t="s">
        <v>87</v>
      </c>
    </row>
    <row r="800" s="13" customFormat="1">
      <c r="A800" s="13"/>
      <c r="B800" s="201"/>
      <c r="C800" s="13"/>
      <c r="D800" s="195" t="s">
        <v>442</v>
      </c>
      <c r="E800" s="202" t="s">
        <v>3</v>
      </c>
      <c r="F800" s="203" t="s">
        <v>2443</v>
      </c>
      <c r="G800" s="13"/>
      <c r="H800" s="204">
        <v>190.95099999999999</v>
      </c>
      <c r="I800" s="205"/>
      <c r="J800" s="13"/>
      <c r="K800" s="13"/>
      <c r="L800" s="201"/>
      <c r="M800" s="206"/>
      <c r="N800" s="207"/>
      <c r="O800" s="207"/>
      <c r="P800" s="207"/>
      <c r="Q800" s="207"/>
      <c r="R800" s="207"/>
      <c r="S800" s="207"/>
      <c r="T800" s="208"/>
      <c r="U800" s="13"/>
      <c r="V800" s="13"/>
      <c r="W800" s="13"/>
      <c r="X800" s="13"/>
      <c r="Y800" s="13"/>
      <c r="Z800" s="13"/>
      <c r="AA800" s="13"/>
      <c r="AB800" s="13"/>
      <c r="AC800" s="13"/>
      <c r="AD800" s="13"/>
      <c r="AE800" s="13"/>
      <c r="AT800" s="202" t="s">
        <v>442</v>
      </c>
      <c r="AU800" s="202" t="s">
        <v>87</v>
      </c>
      <c r="AV800" s="13" t="s">
        <v>79</v>
      </c>
      <c r="AW800" s="13" t="s">
        <v>31</v>
      </c>
      <c r="AX800" s="13" t="s">
        <v>69</v>
      </c>
      <c r="AY800" s="202" t="s">
        <v>328</v>
      </c>
    </row>
    <row r="801" s="13" customFormat="1">
      <c r="A801" s="13"/>
      <c r="B801" s="201"/>
      <c r="C801" s="13"/>
      <c r="D801" s="195" t="s">
        <v>442</v>
      </c>
      <c r="E801" s="202" t="s">
        <v>3</v>
      </c>
      <c r="F801" s="203" t="s">
        <v>2449</v>
      </c>
      <c r="G801" s="13"/>
      <c r="H801" s="204">
        <v>181.65100000000001</v>
      </c>
      <c r="I801" s="205"/>
      <c r="J801" s="13"/>
      <c r="K801" s="13"/>
      <c r="L801" s="201"/>
      <c r="M801" s="206"/>
      <c r="N801" s="207"/>
      <c r="O801" s="207"/>
      <c r="P801" s="207"/>
      <c r="Q801" s="207"/>
      <c r="R801" s="207"/>
      <c r="S801" s="207"/>
      <c r="T801" s="208"/>
      <c r="U801" s="13"/>
      <c r="V801" s="13"/>
      <c r="W801" s="13"/>
      <c r="X801" s="13"/>
      <c r="Y801" s="13"/>
      <c r="Z801" s="13"/>
      <c r="AA801" s="13"/>
      <c r="AB801" s="13"/>
      <c r="AC801" s="13"/>
      <c r="AD801" s="13"/>
      <c r="AE801" s="13"/>
      <c r="AT801" s="202" t="s">
        <v>442</v>
      </c>
      <c r="AU801" s="202" t="s">
        <v>87</v>
      </c>
      <c r="AV801" s="13" t="s">
        <v>79</v>
      </c>
      <c r="AW801" s="13" t="s">
        <v>31</v>
      </c>
      <c r="AX801" s="13" t="s">
        <v>69</v>
      </c>
      <c r="AY801" s="202" t="s">
        <v>328</v>
      </c>
    </row>
    <row r="802" s="13" customFormat="1">
      <c r="A802" s="13"/>
      <c r="B802" s="201"/>
      <c r="C802" s="13"/>
      <c r="D802" s="195" t="s">
        <v>442</v>
      </c>
      <c r="E802" s="202" t="s">
        <v>3</v>
      </c>
      <c r="F802" s="203" t="s">
        <v>2452</v>
      </c>
      <c r="G802" s="13"/>
      <c r="H802" s="204">
        <v>173.29900000000001</v>
      </c>
      <c r="I802" s="205"/>
      <c r="J802" s="13"/>
      <c r="K802" s="13"/>
      <c r="L802" s="201"/>
      <c r="M802" s="206"/>
      <c r="N802" s="207"/>
      <c r="O802" s="207"/>
      <c r="P802" s="207"/>
      <c r="Q802" s="207"/>
      <c r="R802" s="207"/>
      <c r="S802" s="207"/>
      <c r="T802" s="208"/>
      <c r="U802" s="13"/>
      <c r="V802" s="13"/>
      <c r="W802" s="13"/>
      <c r="X802" s="13"/>
      <c r="Y802" s="13"/>
      <c r="Z802" s="13"/>
      <c r="AA802" s="13"/>
      <c r="AB802" s="13"/>
      <c r="AC802" s="13"/>
      <c r="AD802" s="13"/>
      <c r="AE802" s="13"/>
      <c r="AT802" s="202" t="s">
        <v>442</v>
      </c>
      <c r="AU802" s="202" t="s">
        <v>87</v>
      </c>
      <c r="AV802" s="13" t="s">
        <v>79</v>
      </c>
      <c r="AW802" s="13" t="s">
        <v>31</v>
      </c>
      <c r="AX802" s="13" t="s">
        <v>69</v>
      </c>
      <c r="AY802" s="202" t="s">
        <v>328</v>
      </c>
    </row>
    <row r="803" s="14" customFormat="1">
      <c r="A803" s="14"/>
      <c r="B803" s="209"/>
      <c r="C803" s="14"/>
      <c r="D803" s="195" t="s">
        <v>442</v>
      </c>
      <c r="E803" s="210" t="s">
        <v>3</v>
      </c>
      <c r="F803" s="211" t="s">
        <v>452</v>
      </c>
      <c r="G803" s="14"/>
      <c r="H803" s="212">
        <v>545.90099999999995</v>
      </c>
      <c r="I803" s="213"/>
      <c r="J803" s="14"/>
      <c r="K803" s="14"/>
      <c r="L803" s="209"/>
      <c r="M803" s="214"/>
      <c r="N803" s="215"/>
      <c r="O803" s="215"/>
      <c r="P803" s="215"/>
      <c r="Q803" s="215"/>
      <c r="R803" s="215"/>
      <c r="S803" s="215"/>
      <c r="T803" s="216"/>
      <c r="U803" s="14"/>
      <c r="V803" s="14"/>
      <c r="W803" s="14"/>
      <c r="X803" s="14"/>
      <c r="Y803" s="14"/>
      <c r="Z803" s="14"/>
      <c r="AA803" s="14"/>
      <c r="AB803" s="14"/>
      <c r="AC803" s="14"/>
      <c r="AD803" s="14"/>
      <c r="AE803" s="14"/>
      <c r="AT803" s="210" t="s">
        <v>442</v>
      </c>
      <c r="AU803" s="210" t="s">
        <v>87</v>
      </c>
      <c r="AV803" s="14" t="s">
        <v>113</v>
      </c>
      <c r="AW803" s="14" t="s">
        <v>31</v>
      </c>
      <c r="AX803" s="14" t="s">
        <v>76</v>
      </c>
      <c r="AY803" s="210" t="s">
        <v>328</v>
      </c>
    </row>
    <row r="804" s="2" customFormat="1" ht="44.25" customHeight="1">
      <c r="A804" s="41"/>
      <c r="B804" s="176"/>
      <c r="C804" s="177" t="s">
        <v>3396</v>
      </c>
      <c r="D804" s="177" t="s">
        <v>331</v>
      </c>
      <c r="E804" s="178" t="s">
        <v>3397</v>
      </c>
      <c r="F804" s="179" t="s">
        <v>3398</v>
      </c>
      <c r="G804" s="180" t="s">
        <v>439</v>
      </c>
      <c r="H804" s="181">
        <v>113.675</v>
      </c>
      <c r="I804" s="182"/>
      <c r="J804" s="183">
        <f>ROUND(I804*H804,2)</f>
        <v>0</v>
      </c>
      <c r="K804" s="179" t="s">
        <v>335</v>
      </c>
      <c r="L804" s="42"/>
      <c r="M804" s="184" t="s">
        <v>3</v>
      </c>
      <c r="N804" s="185" t="s">
        <v>40</v>
      </c>
      <c r="O804" s="75"/>
      <c r="P804" s="186">
        <f>O804*H804</f>
        <v>0</v>
      </c>
      <c r="Q804" s="186">
        <v>0.036700000000000003</v>
      </c>
      <c r="R804" s="186">
        <f>Q804*H804</f>
        <v>4.1718725000000001</v>
      </c>
      <c r="S804" s="186">
        <v>0</v>
      </c>
      <c r="T804" s="187">
        <f>S804*H804</f>
        <v>0</v>
      </c>
      <c r="U804" s="41"/>
      <c r="V804" s="41"/>
      <c r="W804" s="41"/>
      <c r="X804" s="41"/>
      <c r="Y804" s="41"/>
      <c r="Z804" s="41"/>
      <c r="AA804" s="41"/>
      <c r="AB804" s="41"/>
      <c r="AC804" s="41"/>
      <c r="AD804" s="41"/>
      <c r="AE804" s="41"/>
      <c r="AR804" s="188" t="s">
        <v>113</v>
      </c>
      <c r="AT804" s="188" t="s">
        <v>331</v>
      </c>
      <c r="AU804" s="188" t="s">
        <v>87</v>
      </c>
      <c r="AY804" s="22" t="s">
        <v>328</v>
      </c>
      <c r="BE804" s="189">
        <f>IF(N804="základní",J804,0)</f>
        <v>0</v>
      </c>
      <c r="BF804" s="189">
        <f>IF(N804="snížená",J804,0)</f>
        <v>0</v>
      </c>
      <c r="BG804" s="189">
        <f>IF(N804="zákl. přenesená",J804,0)</f>
        <v>0</v>
      </c>
      <c r="BH804" s="189">
        <f>IF(N804="sníž. přenesená",J804,0)</f>
        <v>0</v>
      </c>
      <c r="BI804" s="189">
        <f>IF(N804="nulová",J804,0)</f>
        <v>0</v>
      </c>
      <c r="BJ804" s="22" t="s">
        <v>76</v>
      </c>
      <c r="BK804" s="189">
        <f>ROUND(I804*H804,2)</f>
        <v>0</v>
      </c>
      <c r="BL804" s="22" t="s">
        <v>113</v>
      </c>
      <c r="BM804" s="188" t="s">
        <v>3399</v>
      </c>
    </row>
    <row r="805" s="2" customFormat="1">
      <c r="A805" s="41"/>
      <c r="B805" s="42"/>
      <c r="C805" s="41"/>
      <c r="D805" s="190" t="s">
        <v>338</v>
      </c>
      <c r="E805" s="41"/>
      <c r="F805" s="191" t="s">
        <v>3400</v>
      </c>
      <c r="G805" s="41"/>
      <c r="H805" s="41"/>
      <c r="I805" s="192"/>
      <c r="J805" s="41"/>
      <c r="K805" s="41"/>
      <c r="L805" s="42"/>
      <c r="M805" s="193"/>
      <c r="N805" s="194"/>
      <c r="O805" s="75"/>
      <c r="P805" s="75"/>
      <c r="Q805" s="75"/>
      <c r="R805" s="75"/>
      <c r="S805" s="75"/>
      <c r="T805" s="76"/>
      <c r="U805" s="41"/>
      <c r="V805" s="41"/>
      <c r="W805" s="41"/>
      <c r="X805" s="41"/>
      <c r="Y805" s="41"/>
      <c r="Z805" s="41"/>
      <c r="AA805" s="41"/>
      <c r="AB805" s="41"/>
      <c r="AC805" s="41"/>
      <c r="AD805" s="41"/>
      <c r="AE805" s="41"/>
      <c r="AT805" s="22" t="s">
        <v>338</v>
      </c>
      <c r="AU805" s="22" t="s">
        <v>87</v>
      </c>
    </row>
    <row r="806" s="15" customFormat="1">
      <c r="A806" s="15"/>
      <c r="B806" s="217"/>
      <c r="C806" s="15"/>
      <c r="D806" s="195" t="s">
        <v>442</v>
      </c>
      <c r="E806" s="218" t="s">
        <v>3</v>
      </c>
      <c r="F806" s="219" t="s">
        <v>3401</v>
      </c>
      <c r="G806" s="15"/>
      <c r="H806" s="218" t="s">
        <v>3</v>
      </c>
      <c r="I806" s="220"/>
      <c r="J806" s="15"/>
      <c r="K806" s="15"/>
      <c r="L806" s="217"/>
      <c r="M806" s="221"/>
      <c r="N806" s="222"/>
      <c r="O806" s="222"/>
      <c r="P806" s="222"/>
      <c r="Q806" s="222"/>
      <c r="R806" s="222"/>
      <c r="S806" s="222"/>
      <c r="T806" s="223"/>
      <c r="U806" s="15"/>
      <c r="V806" s="15"/>
      <c r="W806" s="15"/>
      <c r="X806" s="15"/>
      <c r="Y806" s="15"/>
      <c r="Z806" s="15"/>
      <c r="AA806" s="15"/>
      <c r="AB806" s="15"/>
      <c r="AC806" s="15"/>
      <c r="AD806" s="15"/>
      <c r="AE806" s="15"/>
      <c r="AT806" s="218" t="s">
        <v>442</v>
      </c>
      <c r="AU806" s="218" t="s">
        <v>87</v>
      </c>
      <c r="AV806" s="15" t="s">
        <v>76</v>
      </c>
      <c r="AW806" s="15" t="s">
        <v>31</v>
      </c>
      <c r="AX806" s="15" t="s">
        <v>69</v>
      </c>
      <c r="AY806" s="218" t="s">
        <v>328</v>
      </c>
    </row>
    <row r="807" s="13" customFormat="1">
      <c r="A807" s="13"/>
      <c r="B807" s="201"/>
      <c r="C807" s="13"/>
      <c r="D807" s="195" t="s">
        <v>442</v>
      </c>
      <c r="E807" s="202" t="s">
        <v>3</v>
      </c>
      <c r="F807" s="203" t="s">
        <v>2371</v>
      </c>
      <c r="G807" s="13"/>
      <c r="H807" s="204">
        <v>113.675</v>
      </c>
      <c r="I807" s="205"/>
      <c r="J807" s="13"/>
      <c r="K807" s="13"/>
      <c r="L807" s="201"/>
      <c r="M807" s="206"/>
      <c r="N807" s="207"/>
      <c r="O807" s="207"/>
      <c r="P807" s="207"/>
      <c r="Q807" s="207"/>
      <c r="R807" s="207"/>
      <c r="S807" s="207"/>
      <c r="T807" s="208"/>
      <c r="U807" s="13"/>
      <c r="V807" s="13"/>
      <c r="W807" s="13"/>
      <c r="X807" s="13"/>
      <c r="Y807" s="13"/>
      <c r="Z807" s="13"/>
      <c r="AA807" s="13"/>
      <c r="AB807" s="13"/>
      <c r="AC807" s="13"/>
      <c r="AD807" s="13"/>
      <c r="AE807" s="13"/>
      <c r="AT807" s="202" t="s">
        <v>442</v>
      </c>
      <c r="AU807" s="202" t="s">
        <v>87</v>
      </c>
      <c r="AV807" s="13" t="s">
        <v>79</v>
      </c>
      <c r="AW807" s="13" t="s">
        <v>31</v>
      </c>
      <c r="AX807" s="13" t="s">
        <v>76</v>
      </c>
      <c r="AY807" s="202" t="s">
        <v>328</v>
      </c>
    </row>
    <row r="808" s="2" customFormat="1" ht="24.15" customHeight="1">
      <c r="A808" s="41"/>
      <c r="B808" s="176"/>
      <c r="C808" s="177" t="s">
        <v>1605</v>
      </c>
      <c r="D808" s="177" t="s">
        <v>331</v>
      </c>
      <c r="E808" s="178" t="s">
        <v>3402</v>
      </c>
      <c r="F808" s="179" t="s">
        <v>3403</v>
      </c>
      <c r="G808" s="180" t="s">
        <v>491</v>
      </c>
      <c r="H808" s="181">
        <v>10.814</v>
      </c>
      <c r="I808" s="182"/>
      <c r="J808" s="183">
        <f>ROUND(I808*H808,2)</f>
        <v>0</v>
      </c>
      <c r="K808" s="179" t="s">
        <v>335</v>
      </c>
      <c r="L808" s="42"/>
      <c r="M808" s="184" t="s">
        <v>3</v>
      </c>
      <c r="N808" s="185" t="s">
        <v>40</v>
      </c>
      <c r="O808" s="75"/>
      <c r="P808" s="186">
        <f>O808*H808</f>
        <v>0</v>
      </c>
      <c r="Q808" s="186">
        <v>0.41999999999999998</v>
      </c>
      <c r="R808" s="186">
        <f>Q808*H808</f>
        <v>4.5418799999999999</v>
      </c>
      <c r="S808" s="186">
        <v>0</v>
      </c>
      <c r="T808" s="187">
        <f>S808*H808</f>
        <v>0</v>
      </c>
      <c r="U808" s="41"/>
      <c r="V808" s="41"/>
      <c r="W808" s="41"/>
      <c r="X808" s="41"/>
      <c r="Y808" s="41"/>
      <c r="Z808" s="41"/>
      <c r="AA808" s="41"/>
      <c r="AB808" s="41"/>
      <c r="AC808" s="41"/>
      <c r="AD808" s="41"/>
      <c r="AE808" s="41"/>
      <c r="AR808" s="188" t="s">
        <v>113</v>
      </c>
      <c r="AT808" s="188" t="s">
        <v>331</v>
      </c>
      <c r="AU808" s="188" t="s">
        <v>87</v>
      </c>
      <c r="AY808" s="22" t="s">
        <v>328</v>
      </c>
      <c r="BE808" s="189">
        <f>IF(N808="základní",J808,0)</f>
        <v>0</v>
      </c>
      <c r="BF808" s="189">
        <f>IF(N808="snížená",J808,0)</f>
        <v>0</v>
      </c>
      <c r="BG808" s="189">
        <f>IF(N808="zákl. přenesená",J808,0)</f>
        <v>0</v>
      </c>
      <c r="BH808" s="189">
        <f>IF(N808="sníž. přenesená",J808,0)</f>
        <v>0</v>
      </c>
      <c r="BI808" s="189">
        <f>IF(N808="nulová",J808,0)</f>
        <v>0</v>
      </c>
      <c r="BJ808" s="22" t="s">
        <v>76</v>
      </c>
      <c r="BK808" s="189">
        <f>ROUND(I808*H808,2)</f>
        <v>0</v>
      </c>
      <c r="BL808" s="22" t="s">
        <v>113</v>
      </c>
      <c r="BM808" s="188" t="s">
        <v>3404</v>
      </c>
    </row>
    <row r="809" s="2" customFormat="1">
      <c r="A809" s="41"/>
      <c r="B809" s="42"/>
      <c r="C809" s="41"/>
      <c r="D809" s="190" t="s">
        <v>338</v>
      </c>
      <c r="E809" s="41"/>
      <c r="F809" s="191" t="s">
        <v>3405</v>
      </c>
      <c r="G809" s="41"/>
      <c r="H809" s="41"/>
      <c r="I809" s="192"/>
      <c r="J809" s="41"/>
      <c r="K809" s="41"/>
      <c r="L809" s="42"/>
      <c r="M809" s="193"/>
      <c r="N809" s="194"/>
      <c r="O809" s="75"/>
      <c r="P809" s="75"/>
      <c r="Q809" s="75"/>
      <c r="R809" s="75"/>
      <c r="S809" s="75"/>
      <c r="T809" s="76"/>
      <c r="U809" s="41"/>
      <c r="V809" s="41"/>
      <c r="W809" s="41"/>
      <c r="X809" s="41"/>
      <c r="Y809" s="41"/>
      <c r="Z809" s="41"/>
      <c r="AA809" s="41"/>
      <c r="AB809" s="41"/>
      <c r="AC809" s="41"/>
      <c r="AD809" s="41"/>
      <c r="AE809" s="41"/>
      <c r="AT809" s="22" t="s">
        <v>338</v>
      </c>
      <c r="AU809" s="22" t="s">
        <v>87</v>
      </c>
    </row>
    <row r="810" s="15" customFormat="1">
      <c r="A810" s="15"/>
      <c r="B810" s="217"/>
      <c r="C810" s="15"/>
      <c r="D810" s="195" t="s">
        <v>442</v>
      </c>
      <c r="E810" s="218" t="s">
        <v>3</v>
      </c>
      <c r="F810" s="219" t="s">
        <v>3406</v>
      </c>
      <c r="G810" s="15"/>
      <c r="H810" s="218" t="s">
        <v>3</v>
      </c>
      <c r="I810" s="220"/>
      <c r="J810" s="15"/>
      <c r="K810" s="15"/>
      <c r="L810" s="217"/>
      <c r="M810" s="221"/>
      <c r="N810" s="222"/>
      <c r="O810" s="222"/>
      <c r="P810" s="222"/>
      <c r="Q810" s="222"/>
      <c r="R810" s="222"/>
      <c r="S810" s="222"/>
      <c r="T810" s="223"/>
      <c r="U810" s="15"/>
      <c r="V810" s="15"/>
      <c r="W810" s="15"/>
      <c r="X810" s="15"/>
      <c r="Y810" s="15"/>
      <c r="Z810" s="15"/>
      <c r="AA810" s="15"/>
      <c r="AB810" s="15"/>
      <c r="AC810" s="15"/>
      <c r="AD810" s="15"/>
      <c r="AE810" s="15"/>
      <c r="AT810" s="218" t="s">
        <v>442</v>
      </c>
      <c r="AU810" s="218" t="s">
        <v>87</v>
      </c>
      <c r="AV810" s="15" t="s">
        <v>76</v>
      </c>
      <c r="AW810" s="15" t="s">
        <v>31</v>
      </c>
      <c r="AX810" s="15" t="s">
        <v>69</v>
      </c>
      <c r="AY810" s="218" t="s">
        <v>328</v>
      </c>
    </row>
    <row r="811" s="13" customFormat="1">
      <c r="A811" s="13"/>
      <c r="B811" s="201"/>
      <c r="C811" s="13"/>
      <c r="D811" s="195" t="s">
        <v>442</v>
      </c>
      <c r="E811" s="202" t="s">
        <v>3</v>
      </c>
      <c r="F811" s="203" t="s">
        <v>3407</v>
      </c>
      <c r="G811" s="13"/>
      <c r="H811" s="204">
        <v>10.814</v>
      </c>
      <c r="I811" s="205"/>
      <c r="J811" s="13"/>
      <c r="K811" s="13"/>
      <c r="L811" s="201"/>
      <c r="M811" s="206"/>
      <c r="N811" s="207"/>
      <c r="O811" s="207"/>
      <c r="P811" s="207"/>
      <c r="Q811" s="207"/>
      <c r="R811" s="207"/>
      <c r="S811" s="207"/>
      <c r="T811" s="208"/>
      <c r="U811" s="13"/>
      <c r="V811" s="13"/>
      <c r="W811" s="13"/>
      <c r="X811" s="13"/>
      <c r="Y811" s="13"/>
      <c r="Z811" s="13"/>
      <c r="AA811" s="13"/>
      <c r="AB811" s="13"/>
      <c r="AC811" s="13"/>
      <c r="AD811" s="13"/>
      <c r="AE811" s="13"/>
      <c r="AT811" s="202" t="s">
        <v>442</v>
      </c>
      <c r="AU811" s="202" t="s">
        <v>87</v>
      </c>
      <c r="AV811" s="13" t="s">
        <v>79</v>
      </c>
      <c r="AW811" s="13" t="s">
        <v>31</v>
      </c>
      <c r="AX811" s="13" t="s">
        <v>76</v>
      </c>
      <c r="AY811" s="202" t="s">
        <v>328</v>
      </c>
    </row>
    <row r="812" s="16" customFormat="1" ht="20.88" customHeight="1">
      <c r="A812" s="16"/>
      <c r="B812" s="243"/>
      <c r="C812" s="16"/>
      <c r="D812" s="244" t="s">
        <v>68</v>
      </c>
      <c r="E812" s="244" t="s">
        <v>3408</v>
      </c>
      <c r="F812" s="244" t="s">
        <v>3409</v>
      </c>
      <c r="G812" s="16"/>
      <c r="H812" s="16"/>
      <c r="I812" s="245"/>
      <c r="J812" s="246">
        <f>BK812</f>
        <v>0</v>
      </c>
      <c r="K812" s="16"/>
      <c r="L812" s="243"/>
      <c r="M812" s="247"/>
      <c r="N812" s="248"/>
      <c r="O812" s="248"/>
      <c r="P812" s="249">
        <f>SUM(P813:P844)</f>
        <v>0</v>
      </c>
      <c r="Q812" s="248"/>
      <c r="R812" s="249">
        <f>SUM(R813:R844)</f>
        <v>49.6469238996538</v>
      </c>
      <c r="S812" s="248"/>
      <c r="T812" s="250">
        <f>SUM(T813:T844)</f>
        <v>0</v>
      </c>
      <c r="U812" s="16"/>
      <c r="V812" s="16"/>
      <c r="W812" s="16"/>
      <c r="X812" s="16"/>
      <c r="Y812" s="16"/>
      <c r="Z812" s="16"/>
      <c r="AA812" s="16"/>
      <c r="AB812" s="16"/>
      <c r="AC812" s="16"/>
      <c r="AD812" s="16"/>
      <c r="AE812" s="16"/>
      <c r="AR812" s="244" t="s">
        <v>76</v>
      </c>
      <c r="AT812" s="251" t="s">
        <v>68</v>
      </c>
      <c r="AU812" s="251" t="s">
        <v>87</v>
      </c>
      <c r="AY812" s="244" t="s">
        <v>328</v>
      </c>
      <c r="BK812" s="252">
        <f>SUM(BK813:BK844)</f>
        <v>0</v>
      </c>
    </row>
    <row r="813" s="2" customFormat="1" ht="24.15" customHeight="1">
      <c r="A813" s="41"/>
      <c r="B813" s="176"/>
      <c r="C813" s="177" t="s">
        <v>3410</v>
      </c>
      <c r="D813" s="177" t="s">
        <v>331</v>
      </c>
      <c r="E813" s="178" t="s">
        <v>3411</v>
      </c>
      <c r="F813" s="179" t="s">
        <v>3412</v>
      </c>
      <c r="G813" s="180" t="s">
        <v>439</v>
      </c>
      <c r="H813" s="181">
        <v>334.54500000000002</v>
      </c>
      <c r="I813" s="182"/>
      <c r="J813" s="183">
        <f>ROUND(I813*H813,2)</f>
        <v>0</v>
      </c>
      <c r="K813" s="179" t="s">
        <v>335</v>
      </c>
      <c r="L813" s="42"/>
      <c r="M813" s="184" t="s">
        <v>3</v>
      </c>
      <c r="N813" s="185" t="s">
        <v>40</v>
      </c>
      <c r="O813" s="75"/>
      <c r="P813" s="186">
        <f>O813*H813</f>
        <v>0</v>
      </c>
      <c r="Q813" s="186">
        <v>0.11</v>
      </c>
      <c r="R813" s="186">
        <f>Q813*H813</f>
        <v>36.799950000000003</v>
      </c>
      <c r="S813" s="186">
        <v>0</v>
      </c>
      <c r="T813" s="187">
        <f>S813*H813</f>
        <v>0</v>
      </c>
      <c r="U813" s="41"/>
      <c r="V813" s="41"/>
      <c r="W813" s="41"/>
      <c r="X813" s="41"/>
      <c r="Y813" s="41"/>
      <c r="Z813" s="41"/>
      <c r="AA813" s="41"/>
      <c r="AB813" s="41"/>
      <c r="AC813" s="41"/>
      <c r="AD813" s="41"/>
      <c r="AE813" s="41"/>
      <c r="AR813" s="188" t="s">
        <v>113</v>
      </c>
      <c r="AT813" s="188" t="s">
        <v>331</v>
      </c>
      <c r="AU813" s="188" t="s">
        <v>113</v>
      </c>
      <c r="AY813" s="22" t="s">
        <v>328</v>
      </c>
      <c r="BE813" s="189">
        <f>IF(N813="základní",J813,0)</f>
        <v>0</v>
      </c>
      <c r="BF813" s="189">
        <f>IF(N813="snížená",J813,0)</f>
        <v>0</v>
      </c>
      <c r="BG813" s="189">
        <f>IF(N813="zákl. přenesená",J813,0)</f>
        <v>0</v>
      </c>
      <c r="BH813" s="189">
        <f>IF(N813="sníž. přenesená",J813,0)</f>
        <v>0</v>
      </c>
      <c r="BI813" s="189">
        <f>IF(N813="nulová",J813,0)</f>
        <v>0</v>
      </c>
      <c r="BJ813" s="22" t="s">
        <v>76</v>
      </c>
      <c r="BK813" s="189">
        <f>ROUND(I813*H813,2)</f>
        <v>0</v>
      </c>
      <c r="BL813" s="22" t="s">
        <v>113</v>
      </c>
      <c r="BM813" s="188" t="s">
        <v>3413</v>
      </c>
    </row>
    <row r="814" s="2" customFormat="1">
      <c r="A814" s="41"/>
      <c r="B814" s="42"/>
      <c r="C814" s="41"/>
      <c r="D814" s="190" t="s">
        <v>338</v>
      </c>
      <c r="E814" s="41"/>
      <c r="F814" s="191" t="s">
        <v>3414</v>
      </c>
      <c r="G814" s="41"/>
      <c r="H814" s="41"/>
      <c r="I814" s="192"/>
      <c r="J814" s="41"/>
      <c r="K814" s="41"/>
      <c r="L814" s="42"/>
      <c r="M814" s="193"/>
      <c r="N814" s="194"/>
      <c r="O814" s="75"/>
      <c r="P814" s="75"/>
      <c r="Q814" s="75"/>
      <c r="R814" s="75"/>
      <c r="S814" s="75"/>
      <c r="T814" s="76"/>
      <c r="U814" s="41"/>
      <c r="V814" s="41"/>
      <c r="W814" s="41"/>
      <c r="X814" s="41"/>
      <c r="Y814" s="41"/>
      <c r="Z814" s="41"/>
      <c r="AA814" s="41"/>
      <c r="AB814" s="41"/>
      <c r="AC814" s="41"/>
      <c r="AD814" s="41"/>
      <c r="AE814" s="41"/>
      <c r="AT814" s="22" t="s">
        <v>338</v>
      </c>
      <c r="AU814" s="22" t="s">
        <v>113</v>
      </c>
    </row>
    <row r="815" s="13" customFormat="1">
      <c r="A815" s="13"/>
      <c r="B815" s="201"/>
      <c r="C815" s="13"/>
      <c r="D815" s="195" t="s">
        <v>442</v>
      </c>
      <c r="E815" s="202" t="s">
        <v>3</v>
      </c>
      <c r="F815" s="203" t="s">
        <v>2371</v>
      </c>
      <c r="G815" s="13"/>
      <c r="H815" s="204">
        <v>113.675</v>
      </c>
      <c r="I815" s="205"/>
      <c r="J815" s="13"/>
      <c r="K815" s="13"/>
      <c r="L815" s="201"/>
      <c r="M815" s="206"/>
      <c r="N815" s="207"/>
      <c r="O815" s="207"/>
      <c r="P815" s="207"/>
      <c r="Q815" s="207"/>
      <c r="R815" s="207"/>
      <c r="S815" s="207"/>
      <c r="T815" s="208"/>
      <c r="U815" s="13"/>
      <c r="V815" s="13"/>
      <c r="W815" s="13"/>
      <c r="X815" s="13"/>
      <c r="Y815" s="13"/>
      <c r="Z815" s="13"/>
      <c r="AA815" s="13"/>
      <c r="AB815" s="13"/>
      <c r="AC815" s="13"/>
      <c r="AD815" s="13"/>
      <c r="AE815" s="13"/>
      <c r="AT815" s="202" t="s">
        <v>442</v>
      </c>
      <c r="AU815" s="202" t="s">
        <v>113</v>
      </c>
      <c r="AV815" s="13" t="s">
        <v>79</v>
      </c>
      <c r="AW815" s="13" t="s">
        <v>31</v>
      </c>
      <c r="AX815" s="13" t="s">
        <v>69</v>
      </c>
      <c r="AY815" s="202" t="s">
        <v>328</v>
      </c>
    </row>
    <row r="816" s="13" customFormat="1">
      <c r="A816" s="13"/>
      <c r="B816" s="201"/>
      <c r="C816" s="13"/>
      <c r="D816" s="195" t="s">
        <v>442</v>
      </c>
      <c r="E816" s="202" t="s">
        <v>3</v>
      </c>
      <c r="F816" s="203" t="s">
        <v>2383</v>
      </c>
      <c r="G816" s="13"/>
      <c r="H816" s="204">
        <v>108.13500000000001</v>
      </c>
      <c r="I816" s="205"/>
      <c r="J816" s="13"/>
      <c r="K816" s="13"/>
      <c r="L816" s="201"/>
      <c r="M816" s="206"/>
      <c r="N816" s="207"/>
      <c r="O816" s="207"/>
      <c r="P816" s="207"/>
      <c r="Q816" s="207"/>
      <c r="R816" s="207"/>
      <c r="S816" s="207"/>
      <c r="T816" s="208"/>
      <c r="U816" s="13"/>
      <c r="V816" s="13"/>
      <c r="W816" s="13"/>
      <c r="X816" s="13"/>
      <c r="Y816" s="13"/>
      <c r="Z816" s="13"/>
      <c r="AA816" s="13"/>
      <c r="AB816" s="13"/>
      <c r="AC816" s="13"/>
      <c r="AD816" s="13"/>
      <c r="AE816" s="13"/>
      <c r="AT816" s="202" t="s">
        <v>442</v>
      </c>
      <c r="AU816" s="202" t="s">
        <v>113</v>
      </c>
      <c r="AV816" s="13" t="s">
        <v>79</v>
      </c>
      <c r="AW816" s="13" t="s">
        <v>31</v>
      </c>
      <c r="AX816" s="13" t="s">
        <v>69</v>
      </c>
      <c r="AY816" s="202" t="s">
        <v>328</v>
      </c>
    </row>
    <row r="817" s="13" customFormat="1">
      <c r="A817" s="13"/>
      <c r="B817" s="201"/>
      <c r="C817" s="13"/>
      <c r="D817" s="195" t="s">
        <v>442</v>
      </c>
      <c r="E817" s="202" t="s">
        <v>3</v>
      </c>
      <c r="F817" s="203" t="s">
        <v>2392</v>
      </c>
      <c r="G817" s="13"/>
      <c r="H817" s="204">
        <v>121.735</v>
      </c>
      <c r="I817" s="205"/>
      <c r="J817" s="13"/>
      <c r="K817" s="13"/>
      <c r="L817" s="201"/>
      <c r="M817" s="206"/>
      <c r="N817" s="207"/>
      <c r="O817" s="207"/>
      <c r="P817" s="207"/>
      <c r="Q817" s="207"/>
      <c r="R817" s="207"/>
      <c r="S817" s="207"/>
      <c r="T817" s="208"/>
      <c r="U817" s="13"/>
      <c r="V817" s="13"/>
      <c r="W817" s="13"/>
      <c r="X817" s="13"/>
      <c r="Y817" s="13"/>
      <c r="Z817" s="13"/>
      <c r="AA817" s="13"/>
      <c r="AB817" s="13"/>
      <c r="AC817" s="13"/>
      <c r="AD817" s="13"/>
      <c r="AE817" s="13"/>
      <c r="AT817" s="202" t="s">
        <v>442</v>
      </c>
      <c r="AU817" s="202" t="s">
        <v>113</v>
      </c>
      <c r="AV817" s="13" t="s">
        <v>79</v>
      </c>
      <c r="AW817" s="13" t="s">
        <v>31</v>
      </c>
      <c r="AX817" s="13" t="s">
        <v>69</v>
      </c>
      <c r="AY817" s="202" t="s">
        <v>328</v>
      </c>
    </row>
    <row r="818" s="15" customFormat="1">
      <c r="A818" s="15"/>
      <c r="B818" s="217"/>
      <c r="C818" s="15"/>
      <c r="D818" s="195" t="s">
        <v>442</v>
      </c>
      <c r="E818" s="218" t="s">
        <v>3</v>
      </c>
      <c r="F818" s="219" t="s">
        <v>3415</v>
      </c>
      <c r="G818" s="15"/>
      <c r="H818" s="218" t="s">
        <v>3</v>
      </c>
      <c r="I818" s="220"/>
      <c r="J818" s="15"/>
      <c r="K818" s="15"/>
      <c r="L818" s="217"/>
      <c r="M818" s="221"/>
      <c r="N818" s="222"/>
      <c r="O818" s="222"/>
      <c r="P818" s="222"/>
      <c r="Q818" s="222"/>
      <c r="R818" s="222"/>
      <c r="S818" s="222"/>
      <c r="T818" s="223"/>
      <c r="U818" s="15"/>
      <c r="V818" s="15"/>
      <c r="W818" s="15"/>
      <c r="X818" s="15"/>
      <c r="Y818" s="15"/>
      <c r="Z818" s="15"/>
      <c r="AA818" s="15"/>
      <c r="AB818" s="15"/>
      <c r="AC818" s="15"/>
      <c r="AD818" s="15"/>
      <c r="AE818" s="15"/>
      <c r="AT818" s="218" t="s">
        <v>442</v>
      </c>
      <c r="AU818" s="218" t="s">
        <v>113</v>
      </c>
      <c r="AV818" s="15" t="s">
        <v>76</v>
      </c>
      <c r="AW818" s="15" t="s">
        <v>31</v>
      </c>
      <c r="AX818" s="15" t="s">
        <v>69</v>
      </c>
      <c r="AY818" s="218" t="s">
        <v>328</v>
      </c>
    </row>
    <row r="819" s="13" customFormat="1">
      <c r="A819" s="13"/>
      <c r="B819" s="201"/>
      <c r="C819" s="13"/>
      <c r="D819" s="195" t="s">
        <v>442</v>
      </c>
      <c r="E819" s="202" t="s">
        <v>3</v>
      </c>
      <c r="F819" s="203" t="s">
        <v>3416</v>
      </c>
      <c r="G819" s="13"/>
      <c r="H819" s="204">
        <v>-9</v>
      </c>
      <c r="I819" s="205"/>
      <c r="J819" s="13"/>
      <c r="K819" s="13"/>
      <c r="L819" s="201"/>
      <c r="M819" s="206"/>
      <c r="N819" s="207"/>
      <c r="O819" s="207"/>
      <c r="P819" s="207"/>
      <c r="Q819" s="207"/>
      <c r="R819" s="207"/>
      <c r="S819" s="207"/>
      <c r="T819" s="208"/>
      <c r="U819" s="13"/>
      <c r="V819" s="13"/>
      <c r="W819" s="13"/>
      <c r="X819" s="13"/>
      <c r="Y819" s="13"/>
      <c r="Z819" s="13"/>
      <c r="AA819" s="13"/>
      <c r="AB819" s="13"/>
      <c r="AC819" s="13"/>
      <c r="AD819" s="13"/>
      <c r="AE819" s="13"/>
      <c r="AT819" s="202" t="s">
        <v>442</v>
      </c>
      <c r="AU819" s="202" t="s">
        <v>113</v>
      </c>
      <c r="AV819" s="13" t="s">
        <v>79</v>
      </c>
      <c r="AW819" s="13" t="s">
        <v>31</v>
      </c>
      <c r="AX819" s="13" t="s">
        <v>69</v>
      </c>
      <c r="AY819" s="202" t="s">
        <v>328</v>
      </c>
    </row>
    <row r="820" s="14" customFormat="1">
      <c r="A820" s="14"/>
      <c r="B820" s="209"/>
      <c r="C820" s="14"/>
      <c r="D820" s="195" t="s">
        <v>442</v>
      </c>
      <c r="E820" s="210" t="s">
        <v>3</v>
      </c>
      <c r="F820" s="211" t="s">
        <v>452</v>
      </c>
      <c r="G820" s="14"/>
      <c r="H820" s="212">
        <v>334.54500000000002</v>
      </c>
      <c r="I820" s="213"/>
      <c r="J820" s="14"/>
      <c r="K820" s="14"/>
      <c r="L820" s="209"/>
      <c r="M820" s="214"/>
      <c r="N820" s="215"/>
      <c r="O820" s="215"/>
      <c r="P820" s="215"/>
      <c r="Q820" s="215"/>
      <c r="R820" s="215"/>
      <c r="S820" s="215"/>
      <c r="T820" s="216"/>
      <c r="U820" s="14"/>
      <c r="V820" s="14"/>
      <c r="W820" s="14"/>
      <c r="X820" s="14"/>
      <c r="Y820" s="14"/>
      <c r="Z820" s="14"/>
      <c r="AA820" s="14"/>
      <c r="AB820" s="14"/>
      <c r="AC820" s="14"/>
      <c r="AD820" s="14"/>
      <c r="AE820" s="14"/>
      <c r="AT820" s="210" t="s">
        <v>442</v>
      </c>
      <c r="AU820" s="210" t="s">
        <v>113</v>
      </c>
      <c r="AV820" s="14" t="s">
        <v>113</v>
      </c>
      <c r="AW820" s="14" t="s">
        <v>31</v>
      </c>
      <c r="AX820" s="14" t="s">
        <v>76</v>
      </c>
      <c r="AY820" s="210" t="s">
        <v>328</v>
      </c>
    </row>
    <row r="821" s="2" customFormat="1" ht="37.8" customHeight="1">
      <c r="A821" s="41"/>
      <c r="B821" s="176"/>
      <c r="C821" s="177" t="s">
        <v>1608</v>
      </c>
      <c r="D821" s="177" t="s">
        <v>331</v>
      </c>
      <c r="E821" s="178" t="s">
        <v>3417</v>
      </c>
      <c r="F821" s="179" t="s">
        <v>3418</v>
      </c>
      <c r="G821" s="180" t="s">
        <v>439</v>
      </c>
      <c r="H821" s="181">
        <v>1009.175</v>
      </c>
      <c r="I821" s="182"/>
      <c r="J821" s="183">
        <f>ROUND(I821*H821,2)</f>
        <v>0</v>
      </c>
      <c r="K821" s="179" t="s">
        <v>335</v>
      </c>
      <c r="L821" s="42"/>
      <c r="M821" s="184" t="s">
        <v>3</v>
      </c>
      <c r="N821" s="185" t="s">
        <v>40</v>
      </c>
      <c r="O821" s="75"/>
      <c r="P821" s="186">
        <f>O821*H821</f>
        <v>0</v>
      </c>
      <c r="Q821" s="186">
        <v>0.010999999999999999</v>
      </c>
      <c r="R821" s="186">
        <f>Q821*H821</f>
        <v>11.100924999999998</v>
      </c>
      <c r="S821" s="186">
        <v>0</v>
      </c>
      <c r="T821" s="187">
        <f>S821*H821</f>
        <v>0</v>
      </c>
      <c r="U821" s="41"/>
      <c r="V821" s="41"/>
      <c r="W821" s="41"/>
      <c r="X821" s="41"/>
      <c r="Y821" s="41"/>
      <c r="Z821" s="41"/>
      <c r="AA821" s="41"/>
      <c r="AB821" s="41"/>
      <c r="AC821" s="41"/>
      <c r="AD821" s="41"/>
      <c r="AE821" s="41"/>
      <c r="AR821" s="188" t="s">
        <v>113</v>
      </c>
      <c r="AT821" s="188" t="s">
        <v>331</v>
      </c>
      <c r="AU821" s="188" t="s">
        <v>113</v>
      </c>
      <c r="AY821" s="22" t="s">
        <v>328</v>
      </c>
      <c r="BE821" s="189">
        <f>IF(N821="základní",J821,0)</f>
        <v>0</v>
      </c>
      <c r="BF821" s="189">
        <f>IF(N821="snížená",J821,0)</f>
        <v>0</v>
      </c>
      <c r="BG821" s="189">
        <f>IF(N821="zákl. přenesená",J821,0)</f>
        <v>0</v>
      </c>
      <c r="BH821" s="189">
        <f>IF(N821="sníž. přenesená",J821,0)</f>
        <v>0</v>
      </c>
      <c r="BI821" s="189">
        <f>IF(N821="nulová",J821,0)</f>
        <v>0</v>
      </c>
      <c r="BJ821" s="22" t="s">
        <v>76</v>
      </c>
      <c r="BK821" s="189">
        <f>ROUND(I821*H821,2)</f>
        <v>0</v>
      </c>
      <c r="BL821" s="22" t="s">
        <v>113</v>
      </c>
      <c r="BM821" s="188" t="s">
        <v>3419</v>
      </c>
    </row>
    <row r="822" s="2" customFormat="1">
      <c r="A822" s="41"/>
      <c r="B822" s="42"/>
      <c r="C822" s="41"/>
      <c r="D822" s="190" t="s">
        <v>338</v>
      </c>
      <c r="E822" s="41"/>
      <c r="F822" s="191" t="s">
        <v>3420</v>
      </c>
      <c r="G822" s="41"/>
      <c r="H822" s="41"/>
      <c r="I822" s="192"/>
      <c r="J822" s="41"/>
      <c r="K822" s="41"/>
      <c r="L822" s="42"/>
      <c r="M822" s="193"/>
      <c r="N822" s="194"/>
      <c r="O822" s="75"/>
      <c r="P822" s="75"/>
      <c r="Q822" s="75"/>
      <c r="R822" s="75"/>
      <c r="S822" s="75"/>
      <c r="T822" s="76"/>
      <c r="U822" s="41"/>
      <c r="V822" s="41"/>
      <c r="W822" s="41"/>
      <c r="X822" s="41"/>
      <c r="Y822" s="41"/>
      <c r="Z822" s="41"/>
      <c r="AA822" s="41"/>
      <c r="AB822" s="41"/>
      <c r="AC822" s="41"/>
      <c r="AD822" s="41"/>
      <c r="AE822" s="41"/>
      <c r="AT822" s="22" t="s">
        <v>338</v>
      </c>
      <c r="AU822" s="22" t="s">
        <v>113</v>
      </c>
    </row>
    <row r="823" s="15" customFormat="1">
      <c r="A823" s="15"/>
      <c r="B823" s="217"/>
      <c r="C823" s="15"/>
      <c r="D823" s="195" t="s">
        <v>442</v>
      </c>
      <c r="E823" s="218" t="s">
        <v>3</v>
      </c>
      <c r="F823" s="219" t="s">
        <v>3421</v>
      </c>
      <c r="G823" s="15"/>
      <c r="H823" s="218" t="s">
        <v>3</v>
      </c>
      <c r="I823" s="220"/>
      <c r="J823" s="15"/>
      <c r="K823" s="15"/>
      <c r="L823" s="217"/>
      <c r="M823" s="221"/>
      <c r="N823" s="222"/>
      <c r="O823" s="222"/>
      <c r="P823" s="222"/>
      <c r="Q823" s="222"/>
      <c r="R823" s="222"/>
      <c r="S823" s="222"/>
      <c r="T823" s="223"/>
      <c r="U823" s="15"/>
      <c r="V823" s="15"/>
      <c r="W823" s="15"/>
      <c r="X823" s="15"/>
      <c r="Y823" s="15"/>
      <c r="Z823" s="15"/>
      <c r="AA823" s="15"/>
      <c r="AB823" s="15"/>
      <c r="AC823" s="15"/>
      <c r="AD823" s="15"/>
      <c r="AE823" s="15"/>
      <c r="AT823" s="218" t="s">
        <v>442</v>
      </c>
      <c r="AU823" s="218" t="s">
        <v>113</v>
      </c>
      <c r="AV823" s="15" t="s">
        <v>76</v>
      </c>
      <c r="AW823" s="15" t="s">
        <v>31</v>
      </c>
      <c r="AX823" s="15" t="s">
        <v>69</v>
      </c>
      <c r="AY823" s="218" t="s">
        <v>328</v>
      </c>
    </row>
    <row r="824" s="13" customFormat="1">
      <c r="A824" s="13"/>
      <c r="B824" s="201"/>
      <c r="C824" s="13"/>
      <c r="D824" s="195" t="s">
        <v>442</v>
      </c>
      <c r="E824" s="202" t="s">
        <v>3</v>
      </c>
      <c r="F824" s="203" t="s">
        <v>3422</v>
      </c>
      <c r="G824" s="13"/>
      <c r="H824" s="204">
        <v>227.34999999999999</v>
      </c>
      <c r="I824" s="205"/>
      <c r="J824" s="13"/>
      <c r="K824" s="13"/>
      <c r="L824" s="201"/>
      <c r="M824" s="206"/>
      <c r="N824" s="207"/>
      <c r="O824" s="207"/>
      <c r="P824" s="207"/>
      <c r="Q824" s="207"/>
      <c r="R824" s="207"/>
      <c r="S824" s="207"/>
      <c r="T824" s="208"/>
      <c r="U824" s="13"/>
      <c r="V824" s="13"/>
      <c r="W824" s="13"/>
      <c r="X824" s="13"/>
      <c r="Y824" s="13"/>
      <c r="Z824" s="13"/>
      <c r="AA824" s="13"/>
      <c r="AB824" s="13"/>
      <c r="AC824" s="13"/>
      <c r="AD824" s="13"/>
      <c r="AE824" s="13"/>
      <c r="AT824" s="202" t="s">
        <v>442</v>
      </c>
      <c r="AU824" s="202" t="s">
        <v>113</v>
      </c>
      <c r="AV824" s="13" t="s">
        <v>79</v>
      </c>
      <c r="AW824" s="13" t="s">
        <v>31</v>
      </c>
      <c r="AX824" s="13" t="s">
        <v>69</v>
      </c>
      <c r="AY824" s="202" t="s">
        <v>328</v>
      </c>
    </row>
    <row r="825" s="13" customFormat="1">
      <c r="A825" s="13"/>
      <c r="B825" s="201"/>
      <c r="C825" s="13"/>
      <c r="D825" s="195" t="s">
        <v>442</v>
      </c>
      <c r="E825" s="202" t="s">
        <v>3</v>
      </c>
      <c r="F825" s="203" t="s">
        <v>3423</v>
      </c>
      <c r="G825" s="13"/>
      <c r="H825" s="204">
        <v>121.735</v>
      </c>
      <c r="I825" s="205"/>
      <c r="J825" s="13"/>
      <c r="K825" s="13"/>
      <c r="L825" s="201"/>
      <c r="M825" s="206"/>
      <c r="N825" s="207"/>
      <c r="O825" s="207"/>
      <c r="P825" s="207"/>
      <c r="Q825" s="207"/>
      <c r="R825" s="207"/>
      <c r="S825" s="207"/>
      <c r="T825" s="208"/>
      <c r="U825" s="13"/>
      <c r="V825" s="13"/>
      <c r="W825" s="13"/>
      <c r="X825" s="13"/>
      <c r="Y825" s="13"/>
      <c r="Z825" s="13"/>
      <c r="AA825" s="13"/>
      <c r="AB825" s="13"/>
      <c r="AC825" s="13"/>
      <c r="AD825" s="13"/>
      <c r="AE825" s="13"/>
      <c r="AT825" s="202" t="s">
        <v>442</v>
      </c>
      <c r="AU825" s="202" t="s">
        <v>113</v>
      </c>
      <c r="AV825" s="13" t="s">
        <v>79</v>
      </c>
      <c r="AW825" s="13" t="s">
        <v>31</v>
      </c>
      <c r="AX825" s="13" t="s">
        <v>69</v>
      </c>
      <c r="AY825" s="202" t="s">
        <v>328</v>
      </c>
    </row>
    <row r="826" s="13" customFormat="1">
      <c r="A826" s="13"/>
      <c r="B826" s="201"/>
      <c r="C826" s="13"/>
      <c r="D826" s="195" t="s">
        <v>442</v>
      </c>
      <c r="E826" s="202" t="s">
        <v>3</v>
      </c>
      <c r="F826" s="203" t="s">
        <v>3424</v>
      </c>
      <c r="G826" s="13"/>
      <c r="H826" s="204">
        <v>687.09000000000003</v>
      </c>
      <c r="I826" s="205"/>
      <c r="J826" s="13"/>
      <c r="K826" s="13"/>
      <c r="L826" s="201"/>
      <c r="M826" s="206"/>
      <c r="N826" s="207"/>
      <c r="O826" s="207"/>
      <c r="P826" s="207"/>
      <c r="Q826" s="207"/>
      <c r="R826" s="207"/>
      <c r="S826" s="207"/>
      <c r="T826" s="208"/>
      <c r="U826" s="13"/>
      <c r="V826" s="13"/>
      <c r="W826" s="13"/>
      <c r="X826" s="13"/>
      <c r="Y826" s="13"/>
      <c r="Z826" s="13"/>
      <c r="AA826" s="13"/>
      <c r="AB826" s="13"/>
      <c r="AC826" s="13"/>
      <c r="AD826" s="13"/>
      <c r="AE826" s="13"/>
      <c r="AT826" s="202" t="s">
        <v>442</v>
      </c>
      <c r="AU826" s="202" t="s">
        <v>113</v>
      </c>
      <c r="AV826" s="13" t="s">
        <v>79</v>
      </c>
      <c r="AW826" s="13" t="s">
        <v>31</v>
      </c>
      <c r="AX826" s="13" t="s">
        <v>69</v>
      </c>
      <c r="AY826" s="202" t="s">
        <v>328</v>
      </c>
    </row>
    <row r="827" s="15" customFormat="1">
      <c r="A827" s="15"/>
      <c r="B827" s="217"/>
      <c r="C827" s="15"/>
      <c r="D827" s="195" t="s">
        <v>442</v>
      </c>
      <c r="E827" s="218" t="s">
        <v>3</v>
      </c>
      <c r="F827" s="219" t="s">
        <v>3415</v>
      </c>
      <c r="G827" s="15"/>
      <c r="H827" s="218" t="s">
        <v>3</v>
      </c>
      <c r="I827" s="220"/>
      <c r="J827" s="15"/>
      <c r="K827" s="15"/>
      <c r="L827" s="217"/>
      <c r="M827" s="221"/>
      <c r="N827" s="222"/>
      <c r="O827" s="222"/>
      <c r="P827" s="222"/>
      <c r="Q827" s="222"/>
      <c r="R827" s="222"/>
      <c r="S827" s="222"/>
      <c r="T827" s="223"/>
      <c r="U827" s="15"/>
      <c r="V827" s="15"/>
      <c r="W827" s="15"/>
      <c r="X827" s="15"/>
      <c r="Y827" s="15"/>
      <c r="Z827" s="15"/>
      <c r="AA827" s="15"/>
      <c r="AB827" s="15"/>
      <c r="AC827" s="15"/>
      <c r="AD827" s="15"/>
      <c r="AE827" s="15"/>
      <c r="AT827" s="218" t="s">
        <v>442</v>
      </c>
      <c r="AU827" s="218" t="s">
        <v>113</v>
      </c>
      <c r="AV827" s="15" t="s">
        <v>76</v>
      </c>
      <c r="AW827" s="15" t="s">
        <v>31</v>
      </c>
      <c r="AX827" s="15" t="s">
        <v>69</v>
      </c>
      <c r="AY827" s="218" t="s">
        <v>328</v>
      </c>
    </row>
    <row r="828" s="13" customFormat="1">
      <c r="A828" s="13"/>
      <c r="B828" s="201"/>
      <c r="C828" s="13"/>
      <c r="D828" s="195" t="s">
        <v>442</v>
      </c>
      <c r="E828" s="202" t="s">
        <v>3</v>
      </c>
      <c r="F828" s="203" t="s">
        <v>3425</v>
      </c>
      <c r="G828" s="13"/>
      <c r="H828" s="204">
        <v>-27</v>
      </c>
      <c r="I828" s="205"/>
      <c r="J828" s="13"/>
      <c r="K828" s="13"/>
      <c r="L828" s="201"/>
      <c r="M828" s="206"/>
      <c r="N828" s="207"/>
      <c r="O828" s="207"/>
      <c r="P828" s="207"/>
      <c r="Q828" s="207"/>
      <c r="R828" s="207"/>
      <c r="S828" s="207"/>
      <c r="T828" s="208"/>
      <c r="U828" s="13"/>
      <c r="V828" s="13"/>
      <c r="W828" s="13"/>
      <c r="X828" s="13"/>
      <c r="Y828" s="13"/>
      <c r="Z828" s="13"/>
      <c r="AA828" s="13"/>
      <c r="AB828" s="13"/>
      <c r="AC828" s="13"/>
      <c r="AD828" s="13"/>
      <c r="AE828" s="13"/>
      <c r="AT828" s="202" t="s">
        <v>442</v>
      </c>
      <c r="AU828" s="202" t="s">
        <v>113</v>
      </c>
      <c r="AV828" s="13" t="s">
        <v>79</v>
      </c>
      <c r="AW828" s="13" t="s">
        <v>31</v>
      </c>
      <c r="AX828" s="13" t="s">
        <v>69</v>
      </c>
      <c r="AY828" s="202" t="s">
        <v>328</v>
      </c>
    </row>
    <row r="829" s="14" customFormat="1">
      <c r="A829" s="14"/>
      <c r="B829" s="209"/>
      <c r="C829" s="14"/>
      <c r="D829" s="195" t="s">
        <v>442</v>
      </c>
      <c r="E829" s="210" t="s">
        <v>3</v>
      </c>
      <c r="F829" s="211" t="s">
        <v>452</v>
      </c>
      <c r="G829" s="14"/>
      <c r="H829" s="212">
        <v>1009.175</v>
      </c>
      <c r="I829" s="213"/>
      <c r="J829" s="14"/>
      <c r="K829" s="14"/>
      <c r="L829" s="209"/>
      <c r="M829" s="214"/>
      <c r="N829" s="215"/>
      <c r="O829" s="215"/>
      <c r="P829" s="215"/>
      <c r="Q829" s="215"/>
      <c r="R829" s="215"/>
      <c r="S829" s="215"/>
      <c r="T829" s="216"/>
      <c r="U829" s="14"/>
      <c r="V829" s="14"/>
      <c r="W829" s="14"/>
      <c r="X829" s="14"/>
      <c r="Y829" s="14"/>
      <c r="Z829" s="14"/>
      <c r="AA829" s="14"/>
      <c r="AB829" s="14"/>
      <c r="AC829" s="14"/>
      <c r="AD829" s="14"/>
      <c r="AE829" s="14"/>
      <c r="AT829" s="210" t="s">
        <v>442</v>
      </c>
      <c r="AU829" s="210" t="s">
        <v>113</v>
      </c>
      <c r="AV829" s="14" t="s">
        <v>113</v>
      </c>
      <c r="AW829" s="14" t="s">
        <v>31</v>
      </c>
      <c r="AX829" s="14" t="s">
        <v>76</v>
      </c>
      <c r="AY829" s="210" t="s">
        <v>328</v>
      </c>
    </row>
    <row r="830" s="2" customFormat="1" ht="21.75" customHeight="1">
      <c r="A830" s="41"/>
      <c r="B830" s="176"/>
      <c r="C830" s="177" t="s">
        <v>3426</v>
      </c>
      <c r="D830" s="177" t="s">
        <v>331</v>
      </c>
      <c r="E830" s="178" t="s">
        <v>3427</v>
      </c>
      <c r="F830" s="179" t="s">
        <v>2802</v>
      </c>
      <c r="G830" s="180" t="s">
        <v>585</v>
      </c>
      <c r="H830" s="181">
        <v>1.5540000000000001</v>
      </c>
      <c r="I830" s="182"/>
      <c r="J830" s="183">
        <f>ROUND(I830*H830,2)</f>
        <v>0</v>
      </c>
      <c r="K830" s="179" t="s">
        <v>335</v>
      </c>
      <c r="L830" s="42"/>
      <c r="M830" s="184" t="s">
        <v>3</v>
      </c>
      <c r="N830" s="185" t="s">
        <v>40</v>
      </c>
      <c r="O830" s="75"/>
      <c r="P830" s="186">
        <f>O830*H830</f>
        <v>0</v>
      </c>
      <c r="Q830" s="186">
        <v>1.0627727797</v>
      </c>
      <c r="R830" s="186">
        <f>Q830*H830</f>
        <v>1.6515488996537999</v>
      </c>
      <c r="S830" s="186">
        <v>0</v>
      </c>
      <c r="T830" s="187">
        <f>S830*H830</f>
        <v>0</v>
      </c>
      <c r="U830" s="41"/>
      <c r="V830" s="41"/>
      <c r="W830" s="41"/>
      <c r="X830" s="41"/>
      <c r="Y830" s="41"/>
      <c r="Z830" s="41"/>
      <c r="AA830" s="41"/>
      <c r="AB830" s="41"/>
      <c r="AC830" s="41"/>
      <c r="AD830" s="41"/>
      <c r="AE830" s="41"/>
      <c r="AR830" s="188" t="s">
        <v>113</v>
      </c>
      <c r="AT830" s="188" t="s">
        <v>331</v>
      </c>
      <c r="AU830" s="188" t="s">
        <v>113</v>
      </c>
      <c r="AY830" s="22" t="s">
        <v>328</v>
      </c>
      <c r="BE830" s="189">
        <f>IF(N830="základní",J830,0)</f>
        <v>0</v>
      </c>
      <c r="BF830" s="189">
        <f>IF(N830="snížená",J830,0)</f>
        <v>0</v>
      </c>
      <c r="BG830" s="189">
        <f>IF(N830="zákl. přenesená",J830,0)</f>
        <v>0</v>
      </c>
      <c r="BH830" s="189">
        <f>IF(N830="sníž. přenesená",J830,0)</f>
        <v>0</v>
      </c>
      <c r="BI830" s="189">
        <f>IF(N830="nulová",J830,0)</f>
        <v>0</v>
      </c>
      <c r="BJ830" s="22" t="s">
        <v>76</v>
      </c>
      <c r="BK830" s="189">
        <f>ROUND(I830*H830,2)</f>
        <v>0</v>
      </c>
      <c r="BL830" s="22" t="s">
        <v>113</v>
      </c>
      <c r="BM830" s="188" t="s">
        <v>3428</v>
      </c>
    </row>
    <row r="831" s="2" customFormat="1">
      <c r="A831" s="41"/>
      <c r="B831" s="42"/>
      <c r="C831" s="41"/>
      <c r="D831" s="190" t="s">
        <v>338</v>
      </c>
      <c r="E831" s="41"/>
      <c r="F831" s="191" t="s">
        <v>3429</v>
      </c>
      <c r="G831" s="41"/>
      <c r="H831" s="41"/>
      <c r="I831" s="192"/>
      <c r="J831" s="41"/>
      <c r="K831" s="41"/>
      <c r="L831" s="42"/>
      <c r="M831" s="193"/>
      <c r="N831" s="194"/>
      <c r="O831" s="75"/>
      <c r="P831" s="75"/>
      <c r="Q831" s="75"/>
      <c r="R831" s="75"/>
      <c r="S831" s="75"/>
      <c r="T831" s="76"/>
      <c r="U831" s="41"/>
      <c r="V831" s="41"/>
      <c r="W831" s="41"/>
      <c r="X831" s="41"/>
      <c r="Y831" s="41"/>
      <c r="Z831" s="41"/>
      <c r="AA831" s="41"/>
      <c r="AB831" s="41"/>
      <c r="AC831" s="41"/>
      <c r="AD831" s="41"/>
      <c r="AE831" s="41"/>
      <c r="AT831" s="22" t="s">
        <v>338</v>
      </c>
      <c r="AU831" s="22" t="s">
        <v>113</v>
      </c>
    </row>
    <row r="832" s="15" customFormat="1">
      <c r="A832" s="15"/>
      <c r="B832" s="217"/>
      <c r="C832" s="15"/>
      <c r="D832" s="195" t="s">
        <v>442</v>
      </c>
      <c r="E832" s="218" t="s">
        <v>3</v>
      </c>
      <c r="F832" s="219" t="s">
        <v>3430</v>
      </c>
      <c r="G832" s="15"/>
      <c r="H832" s="218" t="s">
        <v>3</v>
      </c>
      <c r="I832" s="220"/>
      <c r="J832" s="15"/>
      <c r="K832" s="15"/>
      <c r="L832" s="217"/>
      <c r="M832" s="221"/>
      <c r="N832" s="222"/>
      <c r="O832" s="222"/>
      <c r="P832" s="222"/>
      <c r="Q832" s="222"/>
      <c r="R832" s="222"/>
      <c r="S832" s="222"/>
      <c r="T832" s="223"/>
      <c r="U832" s="15"/>
      <c r="V832" s="15"/>
      <c r="W832" s="15"/>
      <c r="X832" s="15"/>
      <c r="Y832" s="15"/>
      <c r="Z832" s="15"/>
      <c r="AA832" s="15"/>
      <c r="AB832" s="15"/>
      <c r="AC832" s="15"/>
      <c r="AD832" s="15"/>
      <c r="AE832" s="15"/>
      <c r="AT832" s="218" t="s">
        <v>442</v>
      </c>
      <c r="AU832" s="218" t="s">
        <v>113</v>
      </c>
      <c r="AV832" s="15" t="s">
        <v>76</v>
      </c>
      <c r="AW832" s="15" t="s">
        <v>31</v>
      </c>
      <c r="AX832" s="15" t="s">
        <v>69</v>
      </c>
      <c r="AY832" s="218" t="s">
        <v>328</v>
      </c>
    </row>
    <row r="833" s="13" customFormat="1">
      <c r="A833" s="13"/>
      <c r="B833" s="201"/>
      <c r="C833" s="13"/>
      <c r="D833" s="195" t="s">
        <v>442</v>
      </c>
      <c r="E833" s="202" t="s">
        <v>3</v>
      </c>
      <c r="F833" s="203" t="s">
        <v>3431</v>
      </c>
      <c r="G833" s="13"/>
      <c r="H833" s="204">
        <v>0.52800000000000002</v>
      </c>
      <c r="I833" s="205"/>
      <c r="J833" s="13"/>
      <c r="K833" s="13"/>
      <c r="L833" s="201"/>
      <c r="M833" s="206"/>
      <c r="N833" s="207"/>
      <c r="O833" s="207"/>
      <c r="P833" s="207"/>
      <c r="Q833" s="207"/>
      <c r="R833" s="207"/>
      <c r="S833" s="207"/>
      <c r="T833" s="208"/>
      <c r="U833" s="13"/>
      <c r="V833" s="13"/>
      <c r="W833" s="13"/>
      <c r="X833" s="13"/>
      <c r="Y833" s="13"/>
      <c r="Z833" s="13"/>
      <c r="AA833" s="13"/>
      <c r="AB833" s="13"/>
      <c r="AC833" s="13"/>
      <c r="AD833" s="13"/>
      <c r="AE833" s="13"/>
      <c r="AT833" s="202" t="s">
        <v>442</v>
      </c>
      <c r="AU833" s="202" t="s">
        <v>113</v>
      </c>
      <c r="AV833" s="13" t="s">
        <v>79</v>
      </c>
      <c r="AW833" s="13" t="s">
        <v>31</v>
      </c>
      <c r="AX833" s="13" t="s">
        <v>69</v>
      </c>
      <c r="AY833" s="202" t="s">
        <v>328</v>
      </c>
    </row>
    <row r="834" s="13" customFormat="1">
      <c r="A834" s="13"/>
      <c r="B834" s="201"/>
      <c r="C834" s="13"/>
      <c r="D834" s="195" t="s">
        <v>442</v>
      </c>
      <c r="E834" s="202" t="s">
        <v>3</v>
      </c>
      <c r="F834" s="203" t="s">
        <v>3432</v>
      </c>
      <c r="G834" s="13"/>
      <c r="H834" s="204">
        <v>0.502</v>
      </c>
      <c r="I834" s="205"/>
      <c r="J834" s="13"/>
      <c r="K834" s="13"/>
      <c r="L834" s="201"/>
      <c r="M834" s="206"/>
      <c r="N834" s="207"/>
      <c r="O834" s="207"/>
      <c r="P834" s="207"/>
      <c r="Q834" s="207"/>
      <c r="R834" s="207"/>
      <c r="S834" s="207"/>
      <c r="T834" s="208"/>
      <c r="U834" s="13"/>
      <c r="V834" s="13"/>
      <c r="W834" s="13"/>
      <c r="X834" s="13"/>
      <c r="Y834" s="13"/>
      <c r="Z834" s="13"/>
      <c r="AA834" s="13"/>
      <c r="AB834" s="13"/>
      <c r="AC834" s="13"/>
      <c r="AD834" s="13"/>
      <c r="AE834" s="13"/>
      <c r="AT834" s="202" t="s">
        <v>442</v>
      </c>
      <c r="AU834" s="202" t="s">
        <v>113</v>
      </c>
      <c r="AV834" s="13" t="s">
        <v>79</v>
      </c>
      <c r="AW834" s="13" t="s">
        <v>31</v>
      </c>
      <c r="AX834" s="13" t="s">
        <v>69</v>
      </c>
      <c r="AY834" s="202" t="s">
        <v>328</v>
      </c>
    </row>
    <row r="835" s="13" customFormat="1">
      <c r="A835" s="13"/>
      <c r="B835" s="201"/>
      <c r="C835" s="13"/>
      <c r="D835" s="195" t="s">
        <v>442</v>
      </c>
      <c r="E835" s="202" t="s">
        <v>3</v>
      </c>
      <c r="F835" s="203" t="s">
        <v>3433</v>
      </c>
      <c r="G835" s="13"/>
      <c r="H835" s="204">
        <v>0.56599999999999995</v>
      </c>
      <c r="I835" s="205"/>
      <c r="J835" s="13"/>
      <c r="K835" s="13"/>
      <c r="L835" s="201"/>
      <c r="M835" s="206"/>
      <c r="N835" s="207"/>
      <c r="O835" s="207"/>
      <c r="P835" s="207"/>
      <c r="Q835" s="207"/>
      <c r="R835" s="207"/>
      <c r="S835" s="207"/>
      <c r="T835" s="208"/>
      <c r="U835" s="13"/>
      <c r="V835" s="13"/>
      <c r="W835" s="13"/>
      <c r="X835" s="13"/>
      <c r="Y835" s="13"/>
      <c r="Z835" s="13"/>
      <c r="AA835" s="13"/>
      <c r="AB835" s="13"/>
      <c r="AC835" s="13"/>
      <c r="AD835" s="13"/>
      <c r="AE835" s="13"/>
      <c r="AT835" s="202" t="s">
        <v>442</v>
      </c>
      <c r="AU835" s="202" t="s">
        <v>113</v>
      </c>
      <c r="AV835" s="13" t="s">
        <v>79</v>
      </c>
      <c r="AW835" s="13" t="s">
        <v>31</v>
      </c>
      <c r="AX835" s="13" t="s">
        <v>69</v>
      </c>
      <c r="AY835" s="202" t="s">
        <v>328</v>
      </c>
    </row>
    <row r="836" s="15" customFormat="1">
      <c r="A836" s="15"/>
      <c r="B836" s="217"/>
      <c r="C836" s="15"/>
      <c r="D836" s="195" t="s">
        <v>442</v>
      </c>
      <c r="E836" s="218" t="s">
        <v>3</v>
      </c>
      <c r="F836" s="219" t="s">
        <v>3415</v>
      </c>
      <c r="G836" s="15"/>
      <c r="H836" s="218" t="s">
        <v>3</v>
      </c>
      <c r="I836" s="220"/>
      <c r="J836" s="15"/>
      <c r="K836" s="15"/>
      <c r="L836" s="217"/>
      <c r="M836" s="221"/>
      <c r="N836" s="222"/>
      <c r="O836" s="222"/>
      <c r="P836" s="222"/>
      <c r="Q836" s="222"/>
      <c r="R836" s="222"/>
      <c r="S836" s="222"/>
      <c r="T836" s="223"/>
      <c r="U836" s="15"/>
      <c r="V836" s="15"/>
      <c r="W836" s="15"/>
      <c r="X836" s="15"/>
      <c r="Y836" s="15"/>
      <c r="Z836" s="15"/>
      <c r="AA836" s="15"/>
      <c r="AB836" s="15"/>
      <c r="AC836" s="15"/>
      <c r="AD836" s="15"/>
      <c r="AE836" s="15"/>
      <c r="AT836" s="218" t="s">
        <v>442</v>
      </c>
      <c r="AU836" s="218" t="s">
        <v>113</v>
      </c>
      <c r="AV836" s="15" t="s">
        <v>76</v>
      </c>
      <c r="AW836" s="15" t="s">
        <v>31</v>
      </c>
      <c r="AX836" s="15" t="s">
        <v>69</v>
      </c>
      <c r="AY836" s="218" t="s">
        <v>328</v>
      </c>
    </row>
    <row r="837" s="13" customFormat="1">
      <c r="A837" s="13"/>
      <c r="B837" s="201"/>
      <c r="C837" s="13"/>
      <c r="D837" s="195" t="s">
        <v>442</v>
      </c>
      <c r="E837" s="202" t="s">
        <v>3</v>
      </c>
      <c r="F837" s="203" t="s">
        <v>3434</v>
      </c>
      <c r="G837" s="13"/>
      <c r="H837" s="204">
        <v>-0.042000000000000003</v>
      </c>
      <c r="I837" s="205"/>
      <c r="J837" s="13"/>
      <c r="K837" s="13"/>
      <c r="L837" s="201"/>
      <c r="M837" s="206"/>
      <c r="N837" s="207"/>
      <c r="O837" s="207"/>
      <c r="P837" s="207"/>
      <c r="Q837" s="207"/>
      <c r="R837" s="207"/>
      <c r="S837" s="207"/>
      <c r="T837" s="208"/>
      <c r="U837" s="13"/>
      <c r="V837" s="13"/>
      <c r="W837" s="13"/>
      <c r="X837" s="13"/>
      <c r="Y837" s="13"/>
      <c r="Z837" s="13"/>
      <c r="AA837" s="13"/>
      <c r="AB837" s="13"/>
      <c r="AC837" s="13"/>
      <c r="AD837" s="13"/>
      <c r="AE837" s="13"/>
      <c r="AT837" s="202" t="s">
        <v>442</v>
      </c>
      <c r="AU837" s="202" t="s">
        <v>113</v>
      </c>
      <c r="AV837" s="13" t="s">
        <v>79</v>
      </c>
      <c r="AW837" s="13" t="s">
        <v>31</v>
      </c>
      <c r="AX837" s="13" t="s">
        <v>69</v>
      </c>
      <c r="AY837" s="202" t="s">
        <v>328</v>
      </c>
    </row>
    <row r="838" s="14" customFormat="1">
      <c r="A838" s="14"/>
      <c r="B838" s="209"/>
      <c r="C838" s="14"/>
      <c r="D838" s="195" t="s">
        <v>442</v>
      </c>
      <c r="E838" s="210" t="s">
        <v>3</v>
      </c>
      <c r="F838" s="211" t="s">
        <v>452</v>
      </c>
      <c r="G838" s="14"/>
      <c r="H838" s="212">
        <v>1.5540000000000001</v>
      </c>
      <c r="I838" s="213"/>
      <c r="J838" s="14"/>
      <c r="K838" s="14"/>
      <c r="L838" s="209"/>
      <c r="M838" s="214"/>
      <c r="N838" s="215"/>
      <c r="O838" s="215"/>
      <c r="P838" s="215"/>
      <c r="Q838" s="215"/>
      <c r="R838" s="215"/>
      <c r="S838" s="215"/>
      <c r="T838" s="216"/>
      <c r="U838" s="14"/>
      <c r="V838" s="14"/>
      <c r="W838" s="14"/>
      <c r="X838" s="14"/>
      <c r="Y838" s="14"/>
      <c r="Z838" s="14"/>
      <c r="AA838" s="14"/>
      <c r="AB838" s="14"/>
      <c r="AC838" s="14"/>
      <c r="AD838" s="14"/>
      <c r="AE838" s="14"/>
      <c r="AT838" s="210" t="s">
        <v>442</v>
      </c>
      <c r="AU838" s="210" t="s">
        <v>113</v>
      </c>
      <c r="AV838" s="14" t="s">
        <v>113</v>
      </c>
      <c r="AW838" s="14" t="s">
        <v>31</v>
      </c>
      <c r="AX838" s="14" t="s">
        <v>76</v>
      </c>
      <c r="AY838" s="210" t="s">
        <v>328</v>
      </c>
    </row>
    <row r="839" s="2" customFormat="1" ht="24.15" customHeight="1">
      <c r="A839" s="41"/>
      <c r="B839" s="176"/>
      <c r="C839" s="177" t="s">
        <v>1611</v>
      </c>
      <c r="D839" s="177" t="s">
        <v>331</v>
      </c>
      <c r="E839" s="178" t="s">
        <v>3435</v>
      </c>
      <c r="F839" s="179" t="s">
        <v>3436</v>
      </c>
      <c r="G839" s="180" t="s">
        <v>439</v>
      </c>
      <c r="H839" s="181">
        <v>9</v>
      </c>
      <c r="I839" s="182"/>
      <c r="J839" s="183">
        <f>ROUND(I839*H839,2)</f>
        <v>0</v>
      </c>
      <c r="K839" s="179" t="s">
        <v>335</v>
      </c>
      <c r="L839" s="42"/>
      <c r="M839" s="184" t="s">
        <v>3</v>
      </c>
      <c r="N839" s="185" t="s">
        <v>40</v>
      </c>
      <c r="O839" s="75"/>
      <c r="P839" s="186">
        <f>O839*H839</f>
        <v>0</v>
      </c>
      <c r="Q839" s="186">
        <v>0.010200000000000001</v>
      </c>
      <c r="R839" s="186">
        <f>Q839*H839</f>
        <v>0.091800000000000007</v>
      </c>
      <c r="S839" s="186">
        <v>0</v>
      </c>
      <c r="T839" s="187">
        <f>S839*H839</f>
        <v>0</v>
      </c>
      <c r="U839" s="41"/>
      <c r="V839" s="41"/>
      <c r="W839" s="41"/>
      <c r="X839" s="41"/>
      <c r="Y839" s="41"/>
      <c r="Z839" s="41"/>
      <c r="AA839" s="41"/>
      <c r="AB839" s="41"/>
      <c r="AC839" s="41"/>
      <c r="AD839" s="41"/>
      <c r="AE839" s="41"/>
      <c r="AR839" s="188" t="s">
        <v>113</v>
      </c>
      <c r="AT839" s="188" t="s">
        <v>331</v>
      </c>
      <c r="AU839" s="188" t="s">
        <v>113</v>
      </c>
      <c r="AY839" s="22" t="s">
        <v>328</v>
      </c>
      <c r="BE839" s="189">
        <f>IF(N839="základní",J839,0)</f>
        <v>0</v>
      </c>
      <c r="BF839" s="189">
        <f>IF(N839="snížená",J839,0)</f>
        <v>0</v>
      </c>
      <c r="BG839" s="189">
        <f>IF(N839="zákl. přenesená",J839,0)</f>
        <v>0</v>
      </c>
      <c r="BH839" s="189">
        <f>IF(N839="sníž. přenesená",J839,0)</f>
        <v>0</v>
      </c>
      <c r="BI839" s="189">
        <f>IF(N839="nulová",J839,0)</f>
        <v>0</v>
      </c>
      <c r="BJ839" s="22" t="s">
        <v>76</v>
      </c>
      <c r="BK839" s="189">
        <f>ROUND(I839*H839,2)</f>
        <v>0</v>
      </c>
      <c r="BL839" s="22" t="s">
        <v>113</v>
      </c>
      <c r="BM839" s="188" t="s">
        <v>3437</v>
      </c>
    </row>
    <row r="840" s="2" customFormat="1">
      <c r="A840" s="41"/>
      <c r="B840" s="42"/>
      <c r="C840" s="41"/>
      <c r="D840" s="190" t="s">
        <v>338</v>
      </c>
      <c r="E840" s="41"/>
      <c r="F840" s="191" t="s">
        <v>3438</v>
      </c>
      <c r="G840" s="41"/>
      <c r="H840" s="41"/>
      <c r="I840" s="192"/>
      <c r="J840" s="41"/>
      <c r="K840" s="41"/>
      <c r="L840" s="42"/>
      <c r="M840" s="193"/>
      <c r="N840" s="194"/>
      <c r="O840" s="75"/>
      <c r="P840" s="75"/>
      <c r="Q840" s="75"/>
      <c r="R840" s="75"/>
      <c r="S840" s="75"/>
      <c r="T840" s="76"/>
      <c r="U840" s="41"/>
      <c r="V840" s="41"/>
      <c r="W840" s="41"/>
      <c r="X840" s="41"/>
      <c r="Y840" s="41"/>
      <c r="Z840" s="41"/>
      <c r="AA840" s="41"/>
      <c r="AB840" s="41"/>
      <c r="AC840" s="41"/>
      <c r="AD840" s="41"/>
      <c r="AE840" s="41"/>
      <c r="AT840" s="22" t="s">
        <v>338</v>
      </c>
      <c r="AU840" s="22" t="s">
        <v>113</v>
      </c>
    </row>
    <row r="841" s="15" customFormat="1">
      <c r="A841" s="15"/>
      <c r="B841" s="217"/>
      <c r="C841" s="15"/>
      <c r="D841" s="195" t="s">
        <v>442</v>
      </c>
      <c r="E841" s="218" t="s">
        <v>3</v>
      </c>
      <c r="F841" s="219" t="s">
        <v>3439</v>
      </c>
      <c r="G841" s="15"/>
      <c r="H841" s="218" t="s">
        <v>3</v>
      </c>
      <c r="I841" s="220"/>
      <c r="J841" s="15"/>
      <c r="K841" s="15"/>
      <c r="L841" s="217"/>
      <c r="M841" s="221"/>
      <c r="N841" s="222"/>
      <c r="O841" s="222"/>
      <c r="P841" s="222"/>
      <c r="Q841" s="222"/>
      <c r="R841" s="222"/>
      <c r="S841" s="222"/>
      <c r="T841" s="223"/>
      <c r="U841" s="15"/>
      <c r="V841" s="15"/>
      <c r="W841" s="15"/>
      <c r="X841" s="15"/>
      <c r="Y841" s="15"/>
      <c r="Z841" s="15"/>
      <c r="AA841" s="15"/>
      <c r="AB841" s="15"/>
      <c r="AC841" s="15"/>
      <c r="AD841" s="15"/>
      <c r="AE841" s="15"/>
      <c r="AT841" s="218" t="s">
        <v>442</v>
      </c>
      <c r="AU841" s="218" t="s">
        <v>113</v>
      </c>
      <c r="AV841" s="15" t="s">
        <v>76</v>
      </c>
      <c r="AW841" s="15" t="s">
        <v>31</v>
      </c>
      <c r="AX841" s="15" t="s">
        <v>69</v>
      </c>
      <c r="AY841" s="218" t="s">
        <v>328</v>
      </c>
    </row>
    <row r="842" s="13" customFormat="1">
      <c r="A842" s="13"/>
      <c r="B842" s="201"/>
      <c r="C842" s="13"/>
      <c r="D842" s="195" t="s">
        <v>442</v>
      </c>
      <c r="E842" s="202" t="s">
        <v>3</v>
      </c>
      <c r="F842" s="203" t="s">
        <v>183</v>
      </c>
      <c r="G842" s="13"/>
      <c r="H842" s="204">
        <v>9</v>
      </c>
      <c r="I842" s="205"/>
      <c r="J842" s="13"/>
      <c r="K842" s="13"/>
      <c r="L842" s="201"/>
      <c r="M842" s="206"/>
      <c r="N842" s="207"/>
      <c r="O842" s="207"/>
      <c r="P842" s="207"/>
      <c r="Q842" s="207"/>
      <c r="R842" s="207"/>
      <c r="S842" s="207"/>
      <c r="T842" s="208"/>
      <c r="U842" s="13"/>
      <c r="V842" s="13"/>
      <c r="W842" s="13"/>
      <c r="X842" s="13"/>
      <c r="Y842" s="13"/>
      <c r="Z842" s="13"/>
      <c r="AA842" s="13"/>
      <c r="AB842" s="13"/>
      <c r="AC842" s="13"/>
      <c r="AD842" s="13"/>
      <c r="AE842" s="13"/>
      <c r="AT842" s="202" t="s">
        <v>442</v>
      </c>
      <c r="AU842" s="202" t="s">
        <v>113</v>
      </c>
      <c r="AV842" s="13" t="s">
        <v>79</v>
      </c>
      <c r="AW842" s="13" t="s">
        <v>31</v>
      </c>
      <c r="AX842" s="13" t="s">
        <v>76</v>
      </c>
      <c r="AY842" s="202" t="s">
        <v>328</v>
      </c>
    </row>
    <row r="843" s="2" customFormat="1" ht="16.5" customHeight="1">
      <c r="A843" s="41"/>
      <c r="B843" s="176"/>
      <c r="C843" s="177" t="s">
        <v>3440</v>
      </c>
      <c r="D843" s="177" t="s">
        <v>331</v>
      </c>
      <c r="E843" s="178" t="s">
        <v>3441</v>
      </c>
      <c r="F843" s="179" t="s">
        <v>3442</v>
      </c>
      <c r="G843" s="180" t="s">
        <v>439</v>
      </c>
      <c r="H843" s="181">
        <v>9</v>
      </c>
      <c r="I843" s="182"/>
      <c r="J843" s="183">
        <f>ROUND(I843*H843,2)</f>
        <v>0</v>
      </c>
      <c r="K843" s="179" t="s">
        <v>335</v>
      </c>
      <c r="L843" s="42"/>
      <c r="M843" s="184" t="s">
        <v>3</v>
      </c>
      <c r="N843" s="185" t="s">
        <v>40</v>
      </c>
      <c r="O843" s="75"/>
      <c r="P843" s="186">
        <f>O843*H843</f>
        <v>0</v>
      </c>
      <c r="Q843" s="186">
        <v>0.00029999999999999997</v>
      </c>
      <c r="R843" s="186">
        <f>Q843*H843</f>
        <v>0.0026999999999999997</v>
      </c>
      <c r="S843" s="186">
        <v>0</v>
      </c>
      <c r="T843" s="187">
        <f>S843*H843</f>
        <v>0</v>
      </c>
      <c r="U843" s="41"/>
      <c r="V843" s="41"/>
      <c r="W843" s="41"/>
      <c r="X843" s="41"/>
      <c r="Y843" s="41"/>
      <c r="Z843" s="41"/>
      <c r="AA843" s="41"/>
      <c r="AB843" s="41"/>
      <c r="AC843" s="41"/>
      <c r="AD843" s="41"/>
      <c r="AE843" s="41"/>
      <c r="AR843" s="188" t="s">
        <v>113</v>
      </c>
      <c r="AT843" s="188" t="s">
        <v>331</v>
      </c>
      <c r="AU843" s="188" t="s">
        <v>113</v>
      </c>
      <c r="AY843" s="22" t="s">
        <v>328</v>
      </c>
      <c r="BE843" s="189">
        <f>IF(N843="základní",J843,0)</f>
        <v>0</v>
      </c>
      <c r="BF843" s="189">
        <f>IF(N843="snížená",J843,0)</f>
        <v>0</v>
      </c>
      <c r="BG843" s="189">
        <f>IF(N843="zákl. přenesená",J843,0)</f>
        <v>0</v>
      </c>
      <c r="BH843" s="189">
        <f>IF(N843="sníž. přenesená",J843,0)</f>
        <v>0</v>
      </c>
      <c r="BI843" s="189">
        <f>IF(N843="nulová",J843,0)</f>
        <v>0</v>
      </c>
      <c r="BJ843" s="22" t="s">
        <v>76</v>
      </c>
      <c r="BK843" s="189">
        <f>ROUND(I843*H843,2)</f>
        <v>0</v>
      </c>
      <c r="BL843" s="22" t="s">
        <v>113</v>
      </c>
      <c r="BM843" s="188" t="s">
        <v>3443</v>
      </c>
    </row>
    <row r="844" s="2" customFormat="1">
      <c r="A844" s="41"/>
      <c r="B844" s="42"/>
      <c r="C844" s="41"/>
      <c r="D844" s="190" t="s">
        <v>338</v>
      </c>
      <c r="E844" s="41"/>
      <c r="F844" s="191" t="s">
        <v>3444</v>
      </c>
      <c r="G844" s="41"/>
      <c r="H844" s="41"/>
      <c r="I844" s="192"/>
      <c r="J844" s="41"/>
      <c r="K844" s="41"/>
      <c r="L844" s="42"/>
      <c r="M844" s="193"/>
      <c r="N844" s="194"/>
      <c r="O844" s="75"/>
      <c r="P844" s="75"/>
      <c r="Q844" s="75"/>
      <c r="R844" s="75"/>
      <c r="S844" s="75"/>
      <c r="T844" s="76"/>
      <c r="U844" s="41"/>
      <c r="V844" s="41"/>
      <c r="W844" s="41"/>
      <c r="X844" s="41"/>
      <c r="Y844" s="41"/>
      <c r="Z844" s="41"/>
      <c r="AA844" s="41"/>
      <c r="AB844" s="41"/>
      <c r="AC844" s="41"/>
      <c r="AD844" s="41"/>
      <c r="AE844" s="41"/>
      <c r="AT844" s="22" t="s">
        <v>338</v>
      </c>
      <c r="AU844" s="22" t="s">
        <v>113</v>
      </c>
    </row>
    <row r="845" s="12" customFormat="1" ht="22.8" customHeight="1">
      <c r="A845" s="12"/>
      <c r="B845" s="163"/>
      <c r="C845" s="12"/>
      <c r="D845" s="164" t="s">
        <v>68</v>
      </c>
      <c r="E845" s="174" t="s">
        <v>183</v>
      </c>
      <c r="F845" s="174" t="s">
        <v>782</v>
      </c>
      <c r="G845" s="12"/>
      <c r="H845" s="12"/>
      <c r="I845" s="166"/>
      <c r="J845" s="175">
        <f>BK845</f>
        <v>0</v>
      </c>
      <c r="K845" s="12"/>
      <c r="L845" s="163"/>
      <c r="M845" s="168"/>
      <c r="N845" s="169"/>
      <c r="O845" s="169"/>
      <c r="P845" s="170">
        <f>P846+SUM(P847:P867)</f>
        <v>0</v>
      </c>
      <c r="Q845" s="169"/>
      <c r="R845" s="170">
        <f>R846+SUM(R847:R867)</f>
        <v>0.31603967500000002</v>
      </c>
      <c r="S845" s="169"/>
      <c r="T845" s="171">
        <f>T846+SUM(T847:T867)</f>
        <v>0</v>
      </c>
      <c r="U845" s="12"/>
      <c r="V845" s="12"/>
      <c r="W845" s="12"/>
      <c r="X845" s="12"/>
      <c r="Y845" s="12"/>
      <c r="Z845" s="12"/>
      <c r="AA845" s="12"/>
      <c r="AB845" s="12"/>
      <c r="AC845" s="12"/>
      <c r="AD845" s="12"/>
      <c r="AE845" s="12"/>
      <c r="AR845" s="164" t="s">
        <v>76</v>
      </c>
      <c r="AT845" s="172" t="s">
        <v>68</v>
      </c>
      <c r="AU845" s="172" t="s">
        <v>76</v>
      </c>
      <c r="AY845" s="164" t="s">
        <v>328</v>
      </c>
      <c r="BK845" s="173">
        <f>BK846+SUM(BK847:BK867)</f>
        <v>0</v>
      </c>
    </row>
    <row r="846" s="2" customFormat="1" ht="16.5" customHeight="1">
      <c r="A846" s="41"/>
      <c r="B846" s="176"/>
      <c r="C846" s="177" t="s">
        <v>1614</v>
      </c>
      <c r="D846" s="177" t="s">
        <v>331</v>
      </c>
      <c r="E846" s="178" t="s">
        <v>3445</v>
      </c>
      <c r="F846" s="179" t="s">
        <v>3446</v>
      </c>
      <c r="G846" s="180" t="s">
        <v>574</v>
      </c>
      <c r="H846" s="181">
        <v>4</v>
      </c>
      <c r="I846" s="182"/>
      <c r="J846" s="183">
        <f>ROUND(I846*H846,2)</f>
        <v>0</v>
      </c>
      <c r="K846" s="179" t="s">
        <v>335</v>
      </c>
      <c r="L846" s="42"/>
      <c r="M846" s="184" t="s">
        <v>3</v>
      </c>
      <c r="N846" s="185" t="s">
        <v>40</v>
      </c>
      <c r="O846" s="75"/>
      <c r="P846" s="186">
        <f>O846*H846</f>
        <v>0</v>
      </c>
      <c r="Q846" s="186">
        <v>0</v>
      </c>
      <c r="R846" s="186">
        <f>Q846*H846</f>
        <v>0</v>
      </c>
      <c r="S846" s="186">
        <v>0</v>
      </c>
      <c r="T846" s="187">
        <f>S846*H846</f>
        <v>0</v>
      </c>
      <c r="U846" s="41"/>
      <c r="V846" s="41"/>
      <c r="W846" s="41"/>
      <c r="X846" s="41"/>
      <c r="Y846" s="41"/>
      <c r="Z846" s="41"/>
      <c r="AA846" s="41"/>
      <c r="AB846" s="41"/>
      <c r="AC846" s="41"/>
      <c r="AD846" s="41"/>
      <c r="AE846" s="41"/>
      <c r="AR846" s="188" t="s">
        <v>532</v>
      </c>
      <c r="AT846" s="188" t="s">
        <v>331</v>
      </c>
      <c r="AU846" s="188" t="s">
        <v>79</v>
      </c>
      <c r="AY846" s="22" t="s">
        <v>328</v>
      </c>
      <c r="BE846" s="189">
        <f>IF(N846="základní",J846,0)</f>
        <v>0</v>
      </c>
      <c r="BF846" s="189">
        <f>IF(N846="snížená",J846,0)</f>
        <v>0</v>
      </c>
      <c r="BG846" s="189">
        <f>IF(N846="zákl. přenesená",J846,0)</f>
        <v>0</v>
      </c>
      <c r="BH846" s="189">
        <f>IF(N846="sníž. přenesená",J846,0)</f>
        <v>0</v>
      </c>
      <c r="BI846" s="189">
        <f>IF(N846="nulová",J846,0)</f>
        <v>0</v>
      </c>
      <c r="BJ846" s="22" t="s">
        <v>76</v>
      </c>
      <c r="BK846" s="189">
        <f>ROUND(I846*H846,2)</f>
        <v>0</v>
      </c>
      <c r="BL846" s="22" t="s">
        <v>532</v>
      </c>
      <c r="BM846" s="188" t="s">
        <v>3447</v>
      </c>
    </row>
    <row r="847" s="2" customFormat="1">
      <c r="A847" s="41"/>
      <c r="B847" s="42"/>
      <c r="C847" s="41"/>
      <c r="D847" s="190" t="s">
        <v>338</v>
      </c>
      <c r="E847" s="41"/>
      <c r="F847" s="191" t="s">
        <v>3448</v>
      </c>
      <c r="G847" s="41"/>
      <c r="H847" s="41"/>
      <c r="I847" s="192"/>
      <c r="J847" s="41"/>
      <c r="K847" s="41"/>
      <c r="L847" s="42"/>
      <c r="M847" s="193"/>
      <c r="N847" s="194"/>
      <c r="O847" s="75"/>
      <c r="P847" s="75"/>
      <c r="Q847" s="75"/>
      <c r="R847" s="75"/>
      <c r="S847" s="75"/>
      <c r="T847" s="76"/>
      <c r="U847" s="41"/>
      <c r="V847" s="41"/>
      <c r="W847" s="41"/>
      <c r="X847" s="41"/>
      <c r="Y847" s="41"/>
      <c r="Z847" s="41"/>
      <c r="AA847" s="41"/>
      <c r="AB847" s="41"/>
      <c r="AC847" s="41"/>
      <c r="AD847" s="41"/>
      <c r="AE847" s="41"/>
      <c r="AT847" s="22" t="s">
        <v>338</v>
      </c>
      <c r="AU847" s="22" t="s">
        <v>79</v>
      </c>
    </row>
    <row r="848" s="2" customFormat="1" ht="16.5" customHeight="1">
      <c r="A848" s="41"/>
      <c r="B848" s="176"/>
      <c r="C848" s="224" t="s">
        <v>3449</v>
      </c>
      <c r="D848" s="224" t="s">
        <v>539</v>
      </c>
      <c r="E848" s="225" t="s">
        <v>3450</v>
      </c>
      <c r="F848" s="226" t="s">
        <v>3451</v>
      </c>
      <c r="G848" s="227" t="s">
        <v>574</v>
      </c>
      <c r="H848" s="228">
        <v>4</v>
      </c>
      <c r="I848" s="229"/>
      <c r="J848" s="230">
        <f>ROUND(I848*H848,2)</f>
        <v>0</v>
      </c>
      <c r="K848" s="226" t="s">
        <v>335</v>
      </c>
      <c r="L848" s="231"/>
      <c r="M848" s="232" t="s">
        <v>3</v>
      </c>
      <c r="N848" s="233" t="s">
        <v>40</v>
      </c>
      <c r="O848" s="75"/>
      <c r="P848" s="186">
        <f>O848*H848</f>
        <v>0</v>
      </c>
      <c r="Q848" s="186">
        <v>0.00013999999999999999</v>
      </c>
      <c r="R848" s="186">
        <f>Q848*H848</f>
        <v>0.00055999999999999995</v>
      </c>
      <c r="S848" s="186">
        <v>0</v>
      </c>
      <c r="T848" s="187">
        <f>S848*H848</f>
        <v>0</v>
      </c>
      <c r="U848" s="41"/>
      <c r="V848" s="41"/>
      <c r="W848" s="41"/>
      <c r="X848" s="41"/>
      <c r="Y848" s="41"/>
      <c r="Z848" s="41"/>
      <c r="AA848" s="41"/>
      <c r="AB848" s="41"/>
      <c r="AC848" s="41"/>
      <c r="AD848" s="41"/>
      <c r="AE848" s="41"/>
      <c r="AR848" s="188" t="s">
        <v>621</v>
      </c>
      <c r="AT848" s="188" t="s">
        <v>539</v>
      </c>
      <c r="AU848" s="188" t="s">
        <v>79</v>
      </c>
      <c r="AY848" s="22" t="s">
        <v>328</v>
      </c>
      <c r="BE848" s="189">
        <f>IF(N848="základní",J848,0)</f>
        <v>0</v>
      </c>
      <c r="BF848" s="189">
        <f>IF(N848="snížená",J848,0)</f>
        <v>0</v>
      </c>
      <c r="BG848" s="189">
        <f>IF(N848="zákl. přenesená",J848,0)</f>
        <v>0</v>
      </c>
      <c r="BH848" s="189">
        <f>IF(N848="sníž. přenesená",J848,0)</f>
        <v>0</v>
      </c>
      <c r="BI848" s="189">
        <f>IF(N848="nulová",J848,0)</f>
        <v>0</v>
      </c>
      <c r="BJ848" s="22" t="s">
        <v>76</v>
      </c>
      <c r="BK848" s="189">
        <f>ROUND(I848*H848,2)</f>
        <v>0</v>
      </c>
      <c r="BL848" s="22" t="s">
        <v>532</v>
      </c>
      <c r="BM848" s="188" t="s">
        <v>3452</v>
      </c>
    </row>
    <row r="849" s="2" customFormat="1" ht="37.8" customHeight="1">
      <c r="A849" s="41"/>
      <c r="B849" s="176"/>
      <c r="C849" s="177" t="s">
        <v>1618</v>
      </c>
      <c r="D849" s="177" t="s">
        <v>331</v>
      </c>
      <c r="E849" s="178" t="s">
        <v>3453</v>
      </c>
      <c r="F849" s="179" t="s">
        <v>3454</v>
      </c>
      <c r="G849" s="180" t="s">
        <v>439</v>
      </c>
      <c r="H849" s="181">
        <v>482.577</v>
      </c>
      <c r="I849" s="182"/>
      <c r="J849" s="183">
        <f>ROUND(I849*H849,2)</f>
        <v>0</v>
      </c>
      <c r="K849" s="179" t="s">
        <v>335</v>
      </c>
      <c r="L849" s="42"/>
      <c r="M849" s="184" t="s">
        <v>3</v>
      </c>
      <c r="N849" s="185" t="s">
        <v>40</v>
      </c>
      <c r="O849" s="75"/>
      <c r="P849" s="186">
        <f>O849*H849</f>
        <v>0</v>
      </c>
      <c r="Q849" s="186">
        <v>3.4999999999999997E-05</v>
      </c>
      <c r="R849" s="186">
        <f>Q849*H849</f>
        <v>0.016890194999999997</v>
      </c>
      <c r="S849" s="186">
        <v>0</v>
      </c>
      <c r="T849" s="187">
        <f>S849*H849</f>
        <v>0</v>
      </c>
      <c r="U849" s="41"/>
      <c r="V849" s="41"/>
      <c r="W849" s="41"/>
      <c r="X849" s="41"/>
      <c r="Y849" s="41"/>
      <c r="Z849" s="41"/>
      <c r="AA849" s="41"/>
      <c r="AB849" s="41"/>
      <c r="AC849" s="41"/>
      <c r="AD849" s="41"/>
      <c r="AE849" s="41"/>
      <c r="AR849" s="188" t="s">
        <v>532</v>
      </c>
      <c r="AT849" s="188" t="s">
        <v>331</v>
      </c>
      <c r="AU849" s="188" t="s">
        <v>79</v>
      </c>
      <c r="AY849" s="22" t="s">
        <v>328</v>
      </c>
      <c r="BE849" s="189">
        <f>IF(N849="základní",J849,0)</f>
        <v>0</v>
      </c>
      <c r="BF849" s="189">
        <f>IF(N849="snížená",J849,0)</f>
        <v>0</v>
      </c>
      <c r="BG849" s="189">
        <f>IF(N849="zákl. přenesená",J849,0)</f>
        <v>0</v>
      </c>
      <c r="BH849" s="189">
        <f>IF(N849="sníž. přenesená",J849,0)</f>
        <v>0</v>
      </c>
      <c r="BI849" s="189">
        <f>IF(N849="nulová",J849,0)</f>
        <v>0</v>
      </c>
      <c r="BJ849" s="22" t="s">
        <v>76</v>
      </c>
      <c r="BK849" s="189">
        <f>ROUND(I849*H849,2)</f>
        <v>0</v>
      </c>
      <c r="BL849" s="22" t="s">
        <v>532</v>
      </c>
      <c r="BM849" s="188" t="s">
        <v>3455</v>
      </c>
    </row>
    <row r="850" s="2" customFormat="1">
      <c r="A850" s="41"/>
      <c r="B850" s="42"/>
      <c r="C850" s="41"/>
      <c r="D850" s="190" t="s">
        <v>338</v>
      </c>
      <c r="E850" s="41"/>
      <c r="F850" s="191" t="s">
        <v>3456</v>
      </c>
      <c r="G850" s="41"/>
      <c r="H850" s="41"/>
      <c r="I850" s="192"/>
      <c r="J850" s="41"/>
      <c r="K850" s="41"/>
      <c r="L850" s="42"/>
      <c r="M850" s="193"/>
      <c r="N850" s="194"/>
      <c r="O850" s="75"/>
      <c r="P850" s="75"/>
      <c r="Q850" s="75"/>
      <c r="R850" s="75"/>
      <c r="S850" s="75"/>
      <c r="T850" s="76"/>
      <c r="U850" s="41"/>
      <c r="V850" s="41"/>
      <c r="W850" s="41"/>
      <c r="X850" s="41"/>
      <c r="Y850" s="41"/>
      <c r="Z850" s="41"/>
      <c r="AA850" s="41"/>
      <c r="AB850" s="41"/>
      <c r="AC850" s="41"/>
      <c r="AD850" s="41"/>
      <c r="AE850" s="41"/>
      <c r="AT850" s="22" t="s">
        <v>338</v>
      </c>
      <c r="AU850" s="22" t="s">
        <v>79</v>
      </c>
    </row>
    <row r="851" s="15" customFormat="1">
      <c r="A851" s="15"/>
      <c r="B851" s="217"/>
      <c r="C851" s="15"/>
      <c r="D851" s="195" t="s">
        <v>442</v>
      </c>
      <c r="E851" s="218" t="s">
        <v>3</v>
      </c>
      <c r="F851" s="219" t="s">
        <v>3457</v>
      </c>
      <c r="G851" s="15"/>
      <c r="H851" s="218" t="s">
        <v>3</v>
      </c>
      <c r="I851" s="220"/>
      <c r="J851" s="15"/>
      <c r="K851" s="15"/>
      <c r="L851" s="217"/>
      <c r="M851" s="221"/>
      <c r="N851" s="222"/>
      <c r="O851" s="222"/>
      <c r="P851" s="222"/>
      <c r="Q851" s="222"/>
      <c r="R851" s="222"/>
      <c r="S851" s="222"/>
      <c r="T851" s="223"/>
      <c r="U851" s="15"/>
      <c r="V851" s="15"/>
      <c r="W851" s="15"/>
      <c r="X851" s="15"/>
      <c r="Y851" s="15"/>
      <c r="Z851" s="15"/>
      <c r="AA851" s="15"/>
      <c r="AB851" s="15"/>
      <c r="AC851" s="15"/>
      <c r="AD851" s="15"/>
      <c r="AE851" s="15"/>
      <c r="AT851" s="218" t="s">
        <v>442</v>
      </c>
      <c r="AU851" s="218" t="s">
        <v>79</v>
      </c>
      <c r="AV851" s="15" t="s">
        <v>76</v>
      </c>
      <c r="AW851" s="15" t="s">
        <v>31</v>
      </c>
      <c r="AX851" s="15" t="s">
        <v>69</v>
      </c>
      <c r="AY851" s="218" t="s">
        <v>328</v>
      </c>
    </row>
    <row r="852" s="13" customFormat="1">
      <c r="A852" s="13"/>
      <c r="B852" s="201"/>
      <c r="C852" s="13"/>
      <c r="D852" s="195" t="s">
        <v>442</v>
      </c>
      <c r="E852" s="202" t="s">
        <v>3</v>
      </c>
      <c r="F852" s="203" t="s">
        <v>3458</v>
      </c>
      <c r="G852" s="13"/>
      <c r="H852" s="204">
        <v>482.577</v>
      </c>
      <c r="I852" s="205"/>
      <c r="J852" s="13"/>
      <c r="K852" s="13"/>
      <c r="L852" s="201"/>
      <c r="M852" s="206"/>
      <c r="N852" s="207"/>
      <c r="O852" s="207"/>
      <c r="P852" s="207"/>
      <c r="Q852" s="207"/>
      <c r="R852" s="207"/>
      <c r="S852" s="207"/>
      <c r="T852" s="208"/>
      <c r="U852" s="13"/>
      <c r="V852" s="13"/>
      <c r="W852" s="13"/>
      <c r="X852" s="13"/>
      <c r="Y852" s="13"/>
      <c r="Z852" s="13"/>
      <c r="AA852" s="13"/>
      <c r="AB852" s="13"/>
      <c r="AC852" s="13"/>
      <c r="AD852" s="13"/>
      <c r="AE852" s="13"/>
      <c r="AT852" s="202" t="s">
        <v>442</v>
      </c>
      <c r="AU852" s="202" t="s">
        <v>79</v>
      </c>
      <c r="AV852" s="13" t="s">
        <v>79</v>
      </c>
      <c r="AW852" s="13" t="s">
        <v>31</v>
      </c>
      <c r="AX852" s="13" t="s">
        <v>76</v>
      </c>
      <c r="AY852" s="202" t="s">
        <v>328</v>
      </c>
    </row>
    <row r="853" s="2" customFormat="1" ht="33" customHeight="1">
      <c r="A853" s="41"/>
      <c r="B853" s="176"/>
      <c r="C853" s="177" t="s">
        <v>3459</v>
      </c>
      <c r="D853" s="177" t="s">
        <v>331</v>
      </c>
      <c r="E853" s="178" t="s">
        <v>3460</v>
      </c>
      <c r="F853" s="179" t="s">
        <v>3461</v>
      </c>
      <c r="G853" s="180" t="s">
        <v>439</v>
      </c>
      <c r="H853" s="181">
        <v>25.704000000000001</v>
      </c>
      <c r="I853" s="182"/>
      <c r="J853" s="183">
        <f>ROUND(I853*H853,2)</f>
        <v>0</v>
      </c>
      <c r="K853" s="179" t="s">
        <v>335</v>
      </c>
      <c r="L853" s="42"/>
      <c r="M853" s="184" t="s">
        <v>3</v>
      </c>
      <c r="N853" s="185" t="s">
        <v>40</v>
      </c>
      <c r="O853" s="75"/>
      <c r="P853" s="186">
        <f>O853*H853</f>
        <v>0</v>
      </c>
      <c r="Q853" s="186">
        <v>0.0052500000000000003</v>
      </c>
      <c r="R853" s="186">
        <f>Q853*H853</f>
        <v>0.13494600000000001</v>
      </c>
      <c r="S853" s="186">
        <v>0</v>
      </c>
      <c r="T853" s="187">
        <f>S853*H853</f>
        <v>0</v>
      </c>
      <c r="U853" s="41"/>
      <c r="V853" s="41"/>
      <c r="W853" s="41"/>
      <c r="X853" s="41"/>
      <c r="Y853" s="41"/>
      <c r="Z853" s="41"/>
      <c r="AA853" s="41"/>
      <c r="AB853" s="41"/>
      <c r="AC853" s="41"/>
      <c r="AD853" s="41"/>
      <c r="AE853" s="41"/>
      <c r="AR853" s="188" t="s">
        <v>532</v>
      </c>
      <c r="AT853" s="188" t="s">
        <v>331</v>
      </c>
      <c r="AU853" s="188" t="s">
        <v>79</v>
      </c>
      <c r="AY853" s="22" t="s">
        <v>328</v>
      </c>
      <c r="BE853" s="189">
        <f>IF(N853="základní",J853,0)</f>
        <v>0</v>
      </c>
      <c r="BF853" s="189">
        <f>IF(N853="snížená",J853,0)</f>
        <v>0</v>
      </c>
      <c r="BG853" s="189">
        <f>IF(N853="zákl. přenesená",J853,0)</f>
        <v>0</v>
      </c>
      <c r="BH853" s="189">
        <f>IF(N853="sníž. přenesená",J853,0)</f>
        <v>0</v>
      </c>
      <c r="BI853" s="189">
        <f>IF(N853="nulová",J853,0)</f>
        <v>0</v>
      </c>
      <c r="BJ853" s="22" t="s">
        <v>76</v>
      </c>
      <c r="BK853" s="189">
        <f>ROUND(I853*H853,2)</f>
        <v>0</v>
      </c>
      <c r="BL853" s="22" t="s">
        <v>532</v>
      </c>
      <c r="BM853" s="188" t="s">
        <v>3462</v>
      </c>
    </row>
    <row r="854" s="2" customFormat="1">
      <c r="A854" s="41"/>
      <c r="B854" s="42"/>
      <c r="C854" s="41"/>
      <c r="D854" s="190" t="s">
        <v>338</v>
      </c>
      <c r="E854" s="41"/>
      <c r="F854" s="191" t="s">
        <v>3463</v>
      </c>
      <c r="G854" s="41"/>
      <c r="H854" s="41"/>
      <c r="I854" s="192"/>
      <c r="J854" s="41"/>
      <c r="K854" s="41"/>
      <c r="L854" s="42"/>
      <c r="M854" s="193"/>
      <c r="N854" s="194"/>
      <c r="O854" s="75"/>
      <c r="P854" s="75"/>
      <c r="Q854" s="75"/>
      <c r="R854" s="75"/>
      <c r="S854" s="75"/>
      <c r="T854" s="76"/>
      <c r="U854" s="41"/>
      <c r="V854" s="41"/>
      <c r="W854" s="41"/>
      <c r="X854" s="41"/>
      <c r="Y854" s="41"/>
      <c r="Z854" s="41"/>
      <c r="AA854" s="41"/>
      <c r="AB854" s="41"/>
      <c r="AC854" s="41"/>
      <c r="AD854" s="41"/>
      <c r="AE854" s="41"/>
      <c r="AT854" s="22" t="s">
        <v>338</v>
      </c>
      <c r="AU854" s="22" t="s">
        <v>79</v>
      </c>
    </row>
    <row r="855" s="15" customFormat="1">
      <c r="A855" s="15"/>
      <c r="B855" s="217"/>
      <c r="C855" s="15"/>
      <c r="D855" s="195" t="s">
        <v>442</v>
      </c>
      <c r="E855" s="218" t="s">
        <v>3</v>
      </c>
      <c r="F855" s="219" t="s">
        <v>3464</v>
      </c>
      <c r="G855" s="15"/>
      <c r="H855" s="218" t="s">
        <v>3</v>
      </c>
      <c r="I855" s="220"/>
      <c r="J855" s="15"/>
      <c r="K855" s="15"/>
      <c r="L855" s="217"/>
      <c r="M855" s="221"/>
      <c r="N855" s="222"/>
      <c r="O855" s="222"/>
      <c r="P855" s="222"/>
      <c r="Q855" s="222"/>
      <c r="R855" s="222"/>
      <c r="S855" s="222"/>
      <c r="T855" s="223"/>
      <c r="U855" s="15"/>
      <c r="V855" s="15"/>
      <c r="W855" s="15"/>
      <c r="X855" s="15"/>
      <c r="Y855" s="15"/>
      <c r="Z855" s="15"/>
      <c r="AA855" s="15"/>
      <c r="AB855" s="15"/>
      <c r="AC855" s="15"/>
      <c r="AD855" s="15"/>
      <c r="AE855" s="15"/>
      <c r="AT855" s="218" t="s">
        <v>442</v>
      </c>
      <c r="AU855" s="218" t="s">
        <v>79</v>
      </c>
      <c r="AV855" s="15" t="s">
        <v>76</v>
      </c>
      <c r="AW855" s="15" t="s">
        <v>31</v>
      </c>
      <c r="AX855" s="15" t="s">
        <v>69</v>
      </c>
      <c r="AY855" s="218" t="s">
        <v>328</v>
      </c>
    </row>
    <row r="856" s="13" customFormat="1">
      <c r="A856" s="13"/>
      <c r="B856" s="201"/>
      <c r="C856" s="13"/>
      <c r="D856" s="195" t="s">
        <v>442</v>
      </c>
      <c r="E856" s="202" t="s">
        <v>3</v>
      </c>
      <c r="F856" s="203" t="s">
        <v>3465</v>
      </c>
      <c r="G856" s="13"/>
      <c r="H856" s="204">
        <v>25.704000000000001</v>
      </c>
      <c r="I856" s="205"/>
      <c r="J856" s="13"/>
      <c r="K856" s="13"/>
      <c r="L856" s="201"/>
      <c r="M856" s="206"/>
      <c r="N856" s="207"/>
      <c r="O856" s="207"/>
      <c r="P856" s="207"/>
      <c r="Q856" s="207"/>
      <c r="R856" s="207"/>
      <c r="S856" s="207"/>
      <c r="T856" s="208"/>
      <c r="U856" s="13"/>
      <c r="V856" s="13"/>
      <c r="W856" s="13"/>
      <c r="X856" s="13"/>
      <c r="Y856" s="13"/>
      <c r="Z856" s="13"/>
      <c r="AA856" s="13"/>
      <c r="AB856" s="13"/>
      <c r="AC856" s="13"/>
      <c r="AD856" s="13"/>
      <c r="AE856" s="13"/>
      <c r="AT856" s="202" t="s">
        <v>442</v>
      </c>
      <c r="AU856" s="202" t="s">
        <v>79</v>
      </c>
      <c r="AV856" s="13" t="s">
        <v>79</v>
      </c>
      <c r="AW856" s="13" t="s">
        <v>31</v>
      </c>
      <c r="AX856" s="13" t="s">
        <v>76</v>
      </c>
      <c r="AY856" s="202" t="s">
        <v>328</v>
      </c>
    </row>
    <row r="857" s="2" customFormat="1" ht="24.15" customHeight="1">
      <c r="A857" s="41"/>
      <c r="B857" s="176"/>
      <c r="C857" s="177" t="s">
        <v>1621</v>
      </c>
      <c r="D857" s="177" t="s">
        <v>331</v>
      </c>
      <c r="E857" s="178" t="s">
        <v>3466</v>
      </c>
      <c r="F857" s="179" t="s">
        <v>3467</v>
      </c>
      <c r="G857" s="180" t="s">
        <v>574</v>
      </c>
      <c r="H857" s="181">
        <v>4</v>
      </c>
      <c r="I857" s="182"/>
      <c r="J857" s="183">
        <f>ROUND(I857*H857,2)</f>
        <v>0</v>
      </c>
      <c r="K857" s="179" t="s">
        <v>335</v>
      </c>
      <c r="L857" s="42"/>
      <c r="M857" s="184" t="s">
        <v>3</v>
      </c>
      <c r="N857" s="185" t="s">
        <v>40</v>
      </c>
      <c r="O857" s="75"/>
      <c r="P857" s="186">
        <f>O857*H857</f>
        <v>0</v>
      </c>
      <c r="Q857" s="186">
        <v>0.0001108</v>
      </c>
      <c r="R857" s="186">
        <f>Q857*H857</f>
        <v>0.00044319999999999999</v>
      </c>
      <c r="S857" s="186">
        <v>0</v>
      </c>
      <c r="T857" s="187">
        <f>S857*H857</f>
        <v>0</v>
      </c>
      <c r="U857" s="41"/>
      <c r="V857" s="41"/>
      <c r="W857" s="41"/>
      <c r="X857" s="41"/>
      <c r="Y857" s="41"/>
      <c r="Z857" s="41"/>
      <c r="AA857" s="41"/>
      <c r="AB857" s="41"/>
      <c r="AC857" s="41"/>
      <c r="AD857" s="41"/>
      <c r="AE857" s="41"/>
      <c r="AR857" s="188" t="s">
        <v>113</v>
      </c>
      <c r="AT857" s="188" t="s">
        <v>331</v>
      </c>
      <c r="AU857" s="188" t="s">
        <v>79</v>
      </c>
      <c r="AY857" s="22" t="s">
        <v>328</v>
      </c>
      <c r="BE857" s="189">
        <f>IF(N857="základní",J857,0)</f>
        <v>0</v>
      </c>
      <c r="BF857" s="189">
        <f>IF(N857="snížená",J857,0)</f>
        <v>0</v>
      </c>
      <c r="BG857" s="189">
        <f>IF(N857="zákl. přenesená",J857,0)</f>
        <v>0</v>
      </c>
      <c r="BH857" s="189">
        <f>IF(N857="sníž. přenesená",J857,0)</f>
        <v>0</v>
      </c>
      <c r="BI857" s="189">
        <f>IF(N857="nulová",J857,0)</f>
        <v>0</v>
      </c>
      <c r="BJ857" s="22" t="s">
        <v>76</v>
      </c>
      <c r="BK857" s="189">
        <f>ROUND(I857*H857,2)</f>
        <v>0</v>
      </c>
      <c r="BL857" s="22" t="s">
        <v>113</v>
      </c>
      <c r="BM857" s="188" t="s">
        <v>3468</v>
      </c>
    </row>
    <row r="858" s="2" customFormat="1">
      <c r="A858" s="41"/>
      <c r="B858" s="42"/>
      <c r="C858" s="41"/>
      <c r="D858" s="190" t="s">
        <v>338</v>
      </c>
      <c r="E858" s="41"/>
      <c r="F858" s="191" t="s">
        <v>3469</v>
      </c>
      <c r="G858" s="41"/>
      <c r="H858" s="41"/>
      <c r="I858" s="192"/>
      <c r="J858" s="41"/>
      <c r="K858" s="41"/>
      <c r="L858" s="42"/>
      <c r="M858" s="193"/>
      <c r="N858" s="194"/>
      <c r="O858" s="75"/>
      <c r="P858" s="75"/>
      <c r="Q858" s="75"/>
      <c r="R858" s="75"/>
      <c r="S858" s="75"/>
      <c r="T858" s="76"/>
      <c r="U858" s="41"/>
      <c r="V858" s="41"/>
      <c r="W858" s="41"/>
      <c r="X858" s="41"/>
      <c r="Y858" s="41"/>
      <c r="Z858" s="41"/>
      <c r="AA858" s="41"/>
      <c r="AB858" s="41"/>
      <c r="AC858" s="41"/>
      <c r="AD858" s="41"/>
      <c r="AE858" s="41"/>
      <c r="AT858" s="22" t="s">
        <v>338</v>
      </c>
      <c r="AU858" s="22" t="s">
        <v>79</v>
      </c>
    </row>
    <row r="859" s="2" customFormat="1" ht="16.5" customHeight="1">
      <c r="A859" s="41"/>
      <c r="B859" s="176"/>
      <c r="C859" s="224" t="s">
        <v>3470</v>
      </c>
      <c r="D859" s="224" t="s">
        <v>539</v>
      </c>
      <c r="E859" s="225" t="s">
        <v>3471</v>
      </c>
      <c r="F859" s="226" t="s">
        <v>3472</v>
      </c>
      <c r="G859" s="227" t="s">
        <v>574</v>
      </c>
      <c r="H859" s="228">
        <v>4</v>
      </c>
      <c r="I859" s="229"/>
      <c r="J859" s="230">
        <f>ROUND(I859*H859,2)</f>
        <v>0</v>
      </c>
      <c r="K859" s="226" t="s">
        <v>335</v>
      </c>
      <c r="L859" s="231"/>
      <c r="M859" s="232" t="s">
        <v>3</v>
      </c>
      <c r="N859" s="233" t="s">
        <v>40</v>
      </c>
      <c r="O859" s="75"/>
      <c r="P859" s="186">
        <f>O859*H859</f>
        <v>0</v>
      </c>
      <c r="Q859" s="186">
        <v>0.012</v>
      </c>
      <c r="R859" s="186">
        <f>Q859*H859</f>
        <v>0.048000000000000001</v>
      </c>
      <c r="S859" s="186">
        <v>0</v>
      </c>
      <c r="T859" s="187">
        <f>S859*H859</f>
        <v>0</v>
      </c>
      <c r="U859" s="41"/>
      <c r="V859" s="41"/>
      <c r="W859" s="41"/>
      <c r="X859" s="41"/>
      <c r="Y859" s="41"/>
      <c r="Z859" s="41"/>
      <c r="AA859" s="41"/>
      <c r="AB859" s="41"/>
      <c r="AC859" s="41"/>
      <c r="AD859" s="41"/>
      <c r="AE859" s="41"/>
      <c r="AR859" s="188" t="s">
        <v>171</v>
      </c>
      <c r="AT859" s="188" t="s">
        <v>539</v>
      </c>
      <c r="AU859" s="188" t="s">
        <v>79</v>
      </c>
      <c r="AY859" s="22" t="s">
        <v>328</v>
      </c>
      <c r="BE859" s="189">
        <f>IF(N859="základní",J859,0)</f>
        <v>0</v>
      </c>
      <c r="BF859" s="189">
        <f>IF(N859="snížená",J859,0)</f>
        <v>0</v>
      </c>
      <c r="BG859" s="189">
        <f>IF(N859="zákl. přenesená",J859,0)</f>
        <v>0</v>
      </c>
      <c r="BH859" s="189">
        <f>IF(N859="sníž. přenesená",J859,0)</f>
        <v>0</v>
      </c>
      <c r="BI859" s="189">
        <f>IF(N859="nulová",J859,0)</f>
        <v>0</v>
      </c>
      <c r="BJ859" s="22" t="s">
        <v>76</v>
      </c>
      <c r="BK859" s="189">
        <f>ROUND(I859*H859,2)</f>
        <v>0</v>
      </c>
      <c r="BL859" s="22" t="s">
        <v>113</v>
      </c>
      <c r="BM859" s="188" t="s">
        <v>3473</v>
      </c>
    </row>
    <row r="860" s="2" customFormat="1" ht="37.8" customHeight="1">
      <c r="A860" s="41"/>
      <c r="B860" s="176"/>
      <c r="C860" s="177" t="s">
        <v>1624</v>
      </c>
      <c r="D860" s="177" t="s">
        <v>331</v>
      </c>
      <c r="E860" s="178" t="s">
        <v>3474</v>
      </c>
      <c r="F860" s="179" t="s">
        <v>3475</v>
      </c>
      <c r="G860" s="180" t="s">
        <v>334</v>
      </c>
      <c r="H860" s="181">
        <v>4</v>
      </c>
      <c r="I860" s="182"/>
      <c r="J860" s="183">
        <f>ROUND(I860*H860,2)</f>
        <v>0</v>
      </c>
      <c r="K860" s="179" t="s">
        <v>335</v>
      </c>
      <c r="L860" s="42"/>
      <c r="M860" s="184" t="s">
        <v>3</v>
      </c>
      <c r="N860" s="185" t="s">
        <v>40</v>
      </c>
      <c r="O860" s="75"/>
      <c r="P860" s="186">
        <f>O860*H860</f>
        <v>0</v>
      </c>
      <c r="Q860" s="186">
        <v>0.02856757</v>
      </c>
      <c r="R860" s="186">
        <f>Q860*H860</f>
        <v>0.11427028</v>
      </c>
      <c r="S860" s="186">
        <v>0</v>
      </c>
      <c r="T860" s="187">
        <f>S860*H860</f>
        <v>0</v>
      </c>
      <c r="U860" s="41"/>
      <c r="V860" s="41"/>
      <c r="W860" s="41"/>
      <c r="X860" s="41"/>
      <c r="Y860" s="41"/>
      <c r="Z860" s="41"/>
      <c r="AA860" s="41"/>
      <c r="AB860" s="41"/>
      <c r="AC860" s="41"/>
      <c r="AD860" s="41"/>
      <c r="AE860" s="41"/>
      <c r="AR860" s="188" t="s">
        <v>113</v>
      </c>
      <c r="AT860" s="188" t="s">
        <v>331</v>
      </c>
      <c r="AU860" s="188" t="s">
        <v>79</v>
      </c>
      <c r="AY860" s="22" t="s">
        <v>328</v>
      </c>
      <c r="BE860" s="189">
        <f>IF(N860="základní",J860,0)</f>
        <v>0</v>
      </c>
      <c r="BF860" s="189">
        <f>IF(N860="snížená",J860,0)</f>
        <v>0</v>
      </c>
      <c r="BG860" s="189">
        <f>IF(N860="zákl. přenesená",J860,0)</f>
        <v>0</v>
      </c>
      <c r="BH860" s="189">
        <f>IF(N860="sníž. přenesená",J860,0)</f>
        <v>0</v>
      </c>
      <c r="BI860" s="189">
        <f>IF(N860="nulová",J860,0)</f>
        <v>0</v>
      </c>
      <c r="BJ860" s="22" t="s">
        <v>76</v>
      </c>
      <c r="BK860" s="189">
        <f>ROUND(I860*H860,2)</f>
        <v>0</v>
      </c>
      <c r="BL860" s="22" t="s">
        <v>113</v>
      </c>
      <c r="BM860" s="188" t="s">
        <v>3476</v>
      </c>
    </row>
    <row r="861" s="2" customFormat="1">
      <c r="A861" s="41"/>
      <c r="B861" s="42"/>
      <c r="C861" s="41"/>
      <c r="D861" s="190" t="s">
        <v>338</v>
      </c>
      <c r="E861" s="41"/>
      <c r="F861" s="191" t="s">
        <v>3477</v>
      </c>
      <c r="G861" s="41"/>
      <c r="H861" s="41"/>
      <c r="I861" s="192"/>
      <c r="J861" s="41"/>
      <c r="K861" s="41"/>
      <c r="L861" s="42"/>
      <c r="M861" s="193"/>
      <c r="N861" s="194"/>
      <c r="O861" s="75"/>
      <c r="P861" s="75"/>
      <c r="Q861" s="75"/>
      <c r="R861" s="75"/>
      <c r="S861" s="75"/>
      <c r="T861" s="76"/>
      <c r="U861" s="41"/>
      <c r="V861" s="41"/>
      <c r="W861" s="41"/>
      <c r="X861" s="41"/>
      <c r="Y861" s="41"/>
      <c r="Z861" s="41"/>
      <c r="AA861" s="41"/>
      <c r="AB861" s="41"/>
      <c r="AC861" s="41"/>
      <c r="AD861" s="41"/>
      <c r="AE861" s="41"/>
      <c r="AT861" s="22" t="s">
        <v>338</v>
      </c>
      <c r="AU861" s="22" t="s">
        <v>79</v>
      </c>
    </row>
    <row r="862" s="2" customFormat="1" ht="24.15" customHeight="1">
      <c r="A862" s="41"/>
      <c r="B862" s="176"/>
      <c r="C862" s="177" t="s">
        <v>3478</v>
      </c>
      <c r="D862" s="177" t="s">
        <v>331</v>
      </c>
      <c r="E862" s="178" t="s">
        <v>3479</v>
      </c>
      <c r="F862" s="179" t="s">
        <v>3480</v>
      </c>
      <c r="G862" s="180" t="s">
        <v>574</v>
      </c>
      <c r="H862" s="181">
        <v>30</v>
      </c>
      <c r="I862" s="182"/>
      <c r="J862" s="183">
        <f>ROUND(I862*H862,2)</f>
        <v>0</v>
      </c>
      <c r="K862" s="179" t="s">
        <v>335</v>
      </c>
      <c r="L862" s="42"/>
      <c r="M862" s="184" t="s">
        <v>3</v>
      </c>
      <c r="N862" s="185" t="s">
        <v>40</v>
      </c>
      <c r="O862" s="75"/>
      <c r="P862" s="186">
        <f>O862*H862</f>
        <v>0</v>
      </c>
      <c r="Q862" s="186">
        <v>9.9999999999999995E-07</v>
      </c>
      <c r="R862" s="186">
        <f>Q862*H862</f>
        <v>2.9999999999999997E-05</v>
      </c>
      <c r="S862" s="186">
        <v>0</v>
      </c>
      <c r="T862" s="187">
        <f>S862*H862</f>
        <v>0</v>
      </c>
      <c r="U862" s="41"/>
      <c r="V862" s="41"/>
      <c r="W862" s="41"/>
      <c r="X862" s="41"/>
      <c r="Y862" s="41"/>
      <c r="Z862" s="41"/>
      <c r="AA862" s="41"/>
      <c r="AB862" s="41"/>
      <c r="AC862" s="41"/>
      <c r="AD862" s="41"/>
      <c r="AE862" s="41"/>
      <c r="AR862" s="188" t="s">
        <v>113</v>
      </c>
      <c r="AT862" s="188" t="s">
        <v>331</v>
      </c>
      <c r="AU862" s="188" t="s">
        <v>79</v>
      </c>
      <c r="AY862" s="22" t="s">
        <v>328</v>
      </c>
      <c r="BE862" s="189">
        <f>IF(N862="základní",J862,0)</f>
        <v>0</v>
      </c>
      <c r="BF862" s="189">
        <f>IF(N862="snížená",J862,0)</f>
        <v>0</v>
      </c>
      <c r="BG862" s="189">
        <f>IF(N862="zákl. přenesená",J862,0)</f>
        <v>0</v>
      </c>
      <c r="BH862" s="189">
        <f>IF(N862="sníž. přenesená",J862,0)</f>
        <v>0</v>
      </c>
      <c r="BI862" s="189">
        <f>IF(N862="nulová",J862,0)</f>
        <v>0</v>
      </c>
      <c r="BJ862" s="22" t="s">
        <v>76</v>
      </c>
      <c r="BK862" s="189">
        <f>ROUND(I862*H862,2)</f>
        <v>0</v>
      </c>
      <c r="BL862" s="22" t="s">
        <v>113</v>
      </c>
      <c r="BM862" s="188" t="s">
        <v>3481</v>
      </c>
    </row>
    <row r="863" s="2" customFormat="1">
      <c r="A863" s="41"/>
      <c r="B863" s="42"/>
      <c r="C863" s="41"/>
      <c r="D863" s="190" t="s">
        <v>338</v>
      </c>
      <c r="E863" s="41"/>
      <c r="F863" s="191" t="s">
        <v>3482</v>
      </c>
      <c r="G863" s="41"/>
      <c r="H863" s="41"/>
      <c r="I863" s="192"/>
      <c r="J863" s="41"/>
      <c r="K863" s="41"/>
      <c r="L863" s="42"/>
      <c r="M863" s="193"/>
      <c r="N863" s="194"/>
      <c r="O863" s="75"/>
      <c r="P863" s="75"/>
      <c r="Q863" s="75"/>
      <c r="R863" s="75"/>
      <c r="S863" s="75"/>
      <c r="T863" s="76"/>
      <c r="U863" s="41"/>
      <c r="V863" s="41"/>
      <c r="W863" s="41"/>
      <c r="X863" s="41"/>
      <c r="Y863" s="41"/>
      <c r="Z863" s="41"/>
      <c r="AA863" s="41"/>
      <c r="AB863" s="41"/>
      <c r="AC863" s="41"/>
      <c r="AD863" s="41"/>
      <c r="AE863" s="41"/>
      <c r="AT863" s="22" t="s">
        <v>338</v>
      </c>
      <c r="AU863" s="22" t="s">
        <v>79</v>
      </c>
    </row>
    <row r="864" s="2" customFormat="1" ht="24.15" customHeight="1">
      <c r="A864" s="41"/>
      <c r="B864" s="176"/>
      <c r="C864" s="224" t="s">
        <v>1627</v>
      </c>
      <c r="D864" s="224" t="s">
        <v>539</v>
      </c>
      <c r="E864" s="225" t="s">
        <v>3483</v>
      </c>
      <c r="F864" s="226" t="s">
        <v>3484</v>
      </c>
      <c r="G864" s="227" t="s">
        <v>574</v>
      </c>
      <c r="H864" s="228">
        <v>30</v>
      </c>
      <c r="I864" s="229"/>
      <c r="J864" s="230">
        <f>ROUND(I864*H864,2)</f>
        <v>0</v>
      </c>
      <c r="K864" s="226" t="s">
        <v>335</v>
      </c>
      <c r="L864" s="231"/>
      <c r="M864" s="232" t="s">
        <v>3</v>
      </c>
      <c r="N864" s="233" t="s">
        <v>40</v>
      </c>
      <c r="O864" s="75"/>
      <c r="P864" s="186">
        <f>O864*H864</f>
        <v>0</v>
      </c>
      <c r="Q864" s="186">
        <v>3.0000000000000001E-05</v>
      </c>
      <c r="R864" s="186">
        <f>Q864*H864</f>
        <v>0.00089999999999999998</v>
      </c>
      <c r="S864" s="186">
        <v>0</v>
      </c>
      <c r="T864" s="187">
        <f>S864*H864</f>
        <v>0</v>
      </c>
      <c r="U864" s="41"/>
      <c r="V864" s="41"/>
      <c r="W864" s="41"/>
      <c r="X864" s="41"/>
      <c r="Y864" s="41"/>
      <c r="Z864" s="41"/>
      <c r="AA864" s="41"/>
      <c r="AB864" s="41"/>
      <c r="AC864" s="41"/>
      <c r="AD864" s="41"/>
      <c r="AE864" s="41"/>
      <c r="AR864" s="188" t="s">
        <v>171</v>
      </c>
      <c r="AT864" s="188" t="s">
        <v>539</v>
      </c>
      <c r="AU864" s="188" t="s">
        <v>79</v>
      </c>
      <c r="AY864" s="22" t="s">
        <v>328</v>
      </c>
      <c r="BE864" s="189">
        <f>IF(N864="základní",J864,0)</f>
        <v>0</v>
      </c>
      <c r="BF864" s="189">
        <f>IF(N864="snížená",J864,0)</f>
        <v>0</v>
      </c>
      <c r="BG864" s="189">
        <f>IF(N864="zákl. přenesená",J864,0)</f>
        <v>0</v>
      </c>
      <c r="BH864" s="189">
        <f>IF(N864="sníž. přenesená",J864,0)</f>
        <v>0</v>
      </c>
      <c r="BI864" s="189">
        <f>IF(N864="nulová",J864,0)</f>
        <v>0</v>
      </c>
      <c r="BJ864" s="22" t="s">
        <v>76</v>
      </c>
      <c r="BK864" s="189">
        <f>ROUND(I864*H864,2)</f>
        <v>0</v>
      </c>
      <c r="BL864" s="22" t="s">
        <v>113</v>
      </c>
      <c r="BM864" s="188" t="s">
        <v>3485</v>
      </c>
    </row>
    <row r="865" s="2" customFormat="1" ht="16.5" customHeight="1">
      <c r="A865" s="41"/>
      <c r="B865" s="176"/>
      <c r="C865" s="177" t="s">
        <v>3486</v>
      </c>
      <c r="D865" s="177" t="s">
        <v>331</v>
      </c>
      <c r="E865" s="178" t="s">
        <v>3487</v>
      </c>
      <c r="F865" s="179" t="s">
        <v>3488</v>
      </c>
      <c r="G865" s="180" t="s">
        <v>356</v>
      </c>
      <c r="H865" s="181">
        <v>1</v>
      </c>
      <c r="I865" s="182"/>
      <c r="J865" s="183">
        <f>ROUND(I865*H865,2)</f>
        <v>0</v>
      </c>
      <c r="K865" s="179" t="s">
        <v>2902</v>
      </c>
      <c r="L865" s="42"/>
      <c r="M865" s="184" t="s">
        <v>3</v>
      </c>
      <c r="N865" s="185" t="s">
        <v>40</v>
      </c>
      <c r="O865" s="75"/>
      <c r="P865" s="186">
        <f>O865*H865</f>
        <v>0</v>
      </c>
      <c r="Q865" s="186">
        <v>0</v>
      </c>
      <c r="R865" s="186">
        <f>Q865*H865</f>
        <v>0</v>
      </c>
      <c r="S865" s="186">
        <v>0</v>
      </c>
      <c r="T865" s="187">
        <f>S865*H865</f>
        <v>0</v>
      </c>
      <c r="U865" s="41"/>
      <c r="V865" s="41"/>
      <c r="W865" s="41"/>
      <c r="X865" s="41"/>
      <c r="Y865" s="41"/>
      <c r="Z865" s="41"/>
      <c r="AA865" s="41"/>
      <c r="AB865" s="41"/>
      <c r="AC865" s="41"/>
      <c r="AD865" s="41"/>
      <c r="AE865" s="41"/>
      <c r="AR865" s="188" t="s">
        <v>113</v>
      </c>
      <c r="AT865" s="188" t="s">
        <v>331</v>
      </c>
      <c r="AU865" s="188" t="s">
        <v>79</v>
      </c>
      <c r="AY865" s="22" t="s">
        <v>328</v>
      </c>
      <c r="BE865" s="189">
        <f>IF(N865="základní",J865,0)</f>
        <v>0</v>
      </c>
      <c r="BF865" s="189">
        <f>IF(N865="snížená",J865,0)</f>
        <v>0</v>
      </c>
      <c r="BG865" s="189">
        <f>IF(N865="zákl. přenesená",J865,0)</f>
        <v>0</v>
      </c>
      <c r="BH865" s="189">
        <f>IF(N865="sníž. přenesená",J865,0)</f>
        <v>0</v>
      </c>
      <c r="BI865" s="189">
        <f>IF(N865="nulová",J865,0)</f>
        <v>0</v>
      </c>
      <c r="BJ865" s="22" t="s">
        <v>76</v>
      </c>
      <c r="BK865" s="189">
        <f>ROUND(I865*H865,2)</f>
        <v>0</v>
      </c>
      <c r="BL865" s="22" t="s">
        <v>113</v>
      </c>
      <c r="BM865" s="188" t="s">
        <v>3489</v>
      </c>
    </row>
    <row r="866" s="2" customFormat="1" ht="16.5" customHeight="1">
      <c r="A866" s="41"/>
      <c r="B866" s="176"/>
      <c r="C866" s="177" t="s">
        <v>1630</v>
      </c>
      <c r="D866" s="177" t="s">
        <v>331</v>
      </c>
      <c r="E866" s="178" t="s">
        <v>3490</v>
      </c>
      <c r="F866" s="179" t="s">
        <v>3491</v>
      </c>
      <c r="G866" s="180" t="s">
        <v>356</v>
      </c>
      <c r="H866" s="181">
        <v>1</v>
      </c>
      <c r="I866" s="182"/>
      <c r="J866" s="183">
        <f>ROUND(I866*H866,2)</f>
        <v>0</v>
      </c>
      <c r="K866" s="179" t="s">
        <v>2902</v>
      </c>
      <c r="L866" s="42"/>
      <c r="M866" s="184" t="s">
        <v>3</v>
      </c>
      <c r="N866" s="185" t="s">
        <v>40</v>
      </c>
      <c r="O866" s="75"/>
      <c r="P866" s="186">
        <f>O866*H866</f>
        <v>0</v>
      </c>
      <c r="Q866" s="186">
        <v>0</v>
      </c>
      <c r="R866" s="186">
        <f>Q866*H866</f>
        <v>0</v>
      </c>
      <c r="S866" s="186">
        <v>0</v>
      </c>
      <c r="T866" s="187">
        <f>S866*H866</f>
        <v>0</v>
      </c>
      <c r="U866" s="41"/>
      <c r="V866" s="41"/>
      <c r="W866" s="41"/>
      <c r="X866" s="41"/>
      <c r="Y866" s="41"/>
      <c r="Z866" s="41"/>
      <c r="AA866" s="41"/>
      <c r="AB866" s="41"/>
      <c r="AC866" s="41"/>
      <c r="AD866" s="41"/>
      <c r="AE866" s="41"/>
      <c r="AR866" s="188" t="s">
        <v>113</v>
      </c>
      <c r="AT866" s="188" t="s">
        <v>331</v>
      </c>
      <c r="AU866" s="188" t="s">
        <v>79</v>
      </c>
      <c r="AY866" s="22" t="s">
        <v>328</v>
      </c>
      <c r="BE866" s="189">
        <f>IF(N866="základní",J866,0)</f>
        <v>0</v>
      </c>
      <c r="BF866" s="189">
        <f>IF(N866="snížená",J866,0)</f>
        <v>0</v>
      </c>
      <c r="BG866" s="189">
        <f>IF(N866="zákl. přenesená",J866,0)</f>
        <v>0</v>
      </c>
      <c r="BH866" s="189">
        <f>IF(N866="sníž. přenesená",J866,0)</f>
        <v>0</v>
      </c>
      <c r="BI866" s="189">
        <f>IF(N866="nulová",J866,0)</f>
        <v>0</v>
      </c>
      <c r="BJ866" s="22" t="s">
        <v>76</v>
      </c>
      <c r="BK866" s="189">
        <f>ROUND(I866*H866,2)</f>
        <v>0</v>
      </c>
      <c r="BL866" s="22" t="s">
        <v>113</v>
      </c>
      <c r="BM866" s="188" t="s">
        <v>3492</v>
      </c>
    </row>
    <row r="867" s="12" customFormat="1" ht="20.88" customHeight="1">
      <c r="A867" s="12"/>
      <c r="B867" s="163"/>
      <c r="C867" s="12"/>
      <c r="D867" s="164" t="s">
        <v>68</v>
      </c>
      <c r="E867" s="174" t="s">
        <v>1539</v>
      </c>
      <c r="F867" s="174" t="s">
        <v>3493</v>
      </c>
      <c r="G867" s="12"/>
      <c r="H867" s="12"/>
      <c r="I867" s="166"/>
      <c r="J867" s="175">
        <f>BK867</f>
        <v>0</v>
      </c>
      <c r="K867" s="12"/>
      <c r="L867" s="163"/>
      <c r="M867" s="168"/>
      <c r="N867" s="169"/>
      <c r="O867" s="169"/>
      <c r="P867" s="170">
        <f>SUM(P868:P897)</f>
        <v>0</v>
      </c>
      <c r="Q867" s="169"/>
      <c r="R867" s="170">
        <f>SUM(R868:R897)</f>
        <v>0</v>
      </c>
      <c r="S867" s="169"/>
      <c r="T867" s="171">
        <f>SUM(T868:T897)</f>
        <v>0</v>
      </c>
      <c r="U867" s="12"/>
      <c r="V867" s="12"/>
      <c r="W867" s="12"/>
      <c r="X867" s="12"/>
      <c r="Y867" s="12"/>
      <c r="Z867" s="12"/>
      <c r="AA867" s="12"/>
      <c r="AB867" s="12"/>
      <c r="AC867" s="12"/>
      <c r="AD867" s="12"/>
      <c r="AE867" s="12"/>
      <c r="AR867" s="164" t="s">
        <v>76</v>
      </c>
      <c r="AT867" s="172" t="s">
        <v>68</v>
      </c>
      <c r="AU867" s="172" t="s">
        <v>79</v>
      </c>
      <c r="AY867" s="164" t="s">
        <v>328</v>
      </c>
      <c r="BK867" s="173">
        <f>SUM(BK868:BK897)</f>
        <v>0</v>
      </c>
    </row>
    <row r="868" s="2" customFormat="1" ht="44.25" customHeight="1">
      <c r="A868" s="41"/>
      <c r="B868" s="176"/>
      <c r="C868" s="177" t="s">
        <v>3494</v>
      </c>
      <c r="D868" s="177" t="s">
        <v>331</v>
      </c>
      <c r="E868" s="178" t="s">
        <v>3495</v>
      </c>
      <c r="F868" s="179" t="s">
        <v>3496</v>
      </c>
      <c r="G868" s="180" t="s">
        <v>439</v>
      </c>
      <c r="H868" s="181">
        <v>620.68899999999996</v>
      </c>
      <c r="I868" s="182"/>
      <c r="J868" s="183">
        <f>ROUND(I868*H868,2)</f>
        <v>0</v>
      </c>
      <c r="K868" s="179" t="s">
        <v>335</v>
      </c>
      <c r="L868" s="42"/>
      <c r="M868" s="184" t="s">
        <v>3</v>
      </c>
      <c r="N868" s="185" t="s">
        <v>40</v>
      </c>
      <c r="O868" s="75"/>
      <c r="P868" s="186">
        <f>O868*H868</f>
        <v>0</v>
      </c>
      <c r="Q868" s="186">
        <v>0</v>
      </c>
      <c r="R868" s="186">
        <f>Q868*H868</f>
        <v>0</v>
      </c>
      <c r="S868" s="186">
        <v>0</v>
      </c>
      <c r="T868" s="187">
        <f>S868*H868</f>
        <v>0</v>
      </c>
      <c r="U868" s="41"/>
      <c r="V868" s="41"/>
      <c r="W868" s="41"/>
      <c r="X868" s="41"/>
      <c r="Y868" s="41"/>
      <c r="Z868" s="41"/>
      <c r="AA868" s="41"/>
      <c r="AB868" s="41"/>
      <c r="AC868" s="41"/>
      <c r="AD868" s="41"/>
      <c r="AE868" s="41"/>
      <c r="AR868" s="188" t="s">
        <v>113</v>
      </c>
      <c r="AT868" s="188" t="s">
        <v>331</v>
      </c>
      <c r="AU868" s="188" t="s">
        <v>87</v>
      </c>
      <c r="AY868" s="22" t="s">
        <v>328</v>
      </c>
      <c r="BE868" s="189">
        <f>IF(N868="základní",J868,0)</f>
        <v>0</v>
      </c>
      <c r="BF868" s="189">
        <f>IF(N868="snížená",J868,0)</f>
        <v>0</v>
      </c>
      <c r="BG868" s="189">
        <f>IF(N868="zákl. přenesená",J868,0)</f>
        <v>0</v>
      </c>
      <c r="BH868" s="189">
        <f>IF(N868="sníž. přenesená",J868,0)</f>
        <v>0</v>
      </c>
      <c r="BI868" s="189">
        <f>IF(N868="nulová",J868,0)</f>
        <v>0</v>
      </c>
      <c r="BJ868" s="22" t="s">
        <v>76</v>
      </c>
      <c r="BK868" s="189">
        <f>ROUND(I868*H868,2)</f>
        <v>0</v>
      </c>
      <c r="BL868" s="22" t="s">
        <v>113</v>
      </c>
      <c r="BM868" s="188" t="s">
        <v>3497</v>
      </c>
    </row>
    <row r="869" s="2" customFormat="1">
      <c r="A869" s="41"/>
      <c r="B869" s="42"/>
      <c r="C869" s="41"/>
      <c r="D869" s="190" t="s">
        <v>338</v>
      </c>
      <c r="E869" s="41"/>
      <c r="F869" s="191" t="s">
        <v>3498</v>
      </c>
      <c r="G869" s="41"/>
      <c r="H869" s="41"/>
      <c r="I869" s="192"/>
      <c r="J869" s="41"/>
      <c r="K869" s="41"/>
      <c r="L869" s="42"/>
      <c r="M869" s="193"/>
      <c r="N869" s="194"/>
      <c r="O869" s="75"/>
      <c r="P869" s="75"/>
      <c r="Q869" s="75"/>
      <c r="R869" s="75"/>
      <c r="S869" s="75"/>
      <c r="T869" s="76"/>
      <c r="U869" s="41"/>
      <c r="V869" s="41"/>
      <c r="W869" s="41"/>
      <c r="X869" s="41"/>
      <c r="Y869" s="41"/>
      <c r="Z869" s="41"/>
      <c r="AA869" s="41"/>
      <c r="AB869" s="41"/>
      <c r="AC869" s="41"/>
      <c r="AD869" s="41"/>
      <c r="AE869" s="41"/>
      <c r="AT869" s="22" t="s">
        <v>338</v>
      </c>
      <c r="AU869" s="22" t="s">
        <v>87</v>
      </c>
    </row>
    <row r="870" s="13" customFormat="1">
      <c r="A870" s="13"/>
      <c r="B870" s="201"/>
      <c r="C870" s="13"/>
      <c r="D870" s="195" t="s">
        <v>442</v>
      </c>
      <c r="E870" s="202" t="s">
        <v>3</v>
      </c>
      <c r="F870" s="203" t="s">
        <v>2420</v>
      </c>
      <c r="G870" s="13"/>
      <c r="H870" s="204">
        <v>620.68899999999996</v>
      </c>
      <c r="I870" s="205"/>
      <c r="J870" s="13"/>
      <c r="K870" s="13"/>
      <c r="L870" s="201"/>
      <c r="M870" s="206"/>
      <c r="N870" s="207"/>
      <c r="O870" s="207"/>
      <c r="P870" s="207"/>
      <c r="Q870" s="207"/>
      <c r="R870" s="207"/>
      <c r="S870" s="207"/>
      <c r="T870" s="208"/>
      <c r="U870" s="13"/>
      <c r="V870" s="13"/>
      <c r="W870" s="13"/>
      <c r="X870" s="13"/>
      <c r="Y870" s="13"/>
      <c r="Z870" s="13"/>
      <c r="AA870" s="13"/>
      <c r="AB870" s="13"/>
      <c r="AC870" s="13"/>
      <c r="AD870" s="13"/>
      <c r="AE870" s="13"/>
      <c r="AT870" s="202" t="s">
        <v>442</v>
      </c>
      <c r="AU870" s="202" t="s">
        <v>87</v>
      </c>
      <c r="AV870" s="13" t="s">
        <v>79</v>
      </c>
      <c r="AW870" s="13" t="s">
        <v>31</v>
      </c>
      <c r="AX870" s="13" t="s">
        <v>69</v>
      </c>
      <c r="AY870" s="202" t="s">
        <v>328</v>
      </c>
    </row>
    <row r="871" s="14" customFormat="1">
      <c r="A871" s="14"/>
      <c r="B871" s="209"/>
      <c r="C871" s="14"/>
      <c r="D871" s="195" t="s">
        <v>442</v>
      </c>
      <c r="E871" s="210" t="s">
        <v>3</v>
      </c>
      <c r="F871" s="211" t="s">
        <v>452</v>
      </c>
      <c r="G871" s="14"/>
      <c r="H871" s="212">
        <v>620.68899999999996</v>
      </c>
      <c r="I871" s="213"/>
      <c r="J871" s="14"/>
      <c r="K871" s="14"/>
      <c r="L871" s="209"/>
      <c r="M871" s="214"/>
      <c r="N871" s="215"/>
      <c r="O871" s="215"/>
      <c r="P871" s="215"/>
      <c r="Q871" s="215"/>
      <c r="R871" s="215"/>
      <c r="S871" s="215"/>
      <c r="T871" s="216"/>
      <c r="U871" s="14"/>
      <c r="V871" s="14"/>
      <c r="W871" s="14"/>
      <c r="X871" s="14"/>
      <c r="Y871" s="14"/>
      <c r="Z871" s="14"/>
      <c r="AA871" s="14"/>
      <c r="AB871" s="14"/>
      <c r="AC871" s="14"/>
      <c r="AD871" s="14"/>
      <c r="AE871" s="14"/>
      <c r="AT871" s="210" t="s">
        <v>442</v>
      </c>
      <c r="AU871" s="210" t="s">
        <v>87</v>
      </c>
      <c r="AV871" s="14" t="s">
        <v>113</v>
      </c>
      <c r="AW871" s="14" t="s">
        <v>31</v>
      </c>
      <c r="AX871" s="14" t="s">
        <v>76</v>
      </c>
      <c r="AY871" s="210" t="s">
        <v>328</v>
      </c>
    </row>
    <row r="872" s="2" customFormat="1" ht="49.05" customHeight="1">
      <c r="A872" s="41"/>
      <c r="B872" s="176"/>
      <c r="C872" s="177" t="s">
        <v>1634</v>
      </c>
      <c r="D872" s="177" t="s">
        <v>331</v>
      </c>
      <c r="E872" s="178" t="s">
        <v>3499</v>
      </c>
      <c r="F872" s="179" t="s">
        <v>3500</v>
      </c>
      <c r="G872" s="180" t="s">
        <v>439</v>
      </c>
      <c r="H872" s="181">
        <v>55862.010000000002</v>
      </c>
      <c r="I872" s="182"/>
      <c r="J872" s="183">
        <f>ROUND(I872*H872,2)</f>
        <v>0</v>
      </c>
      <c r="K872" s="179" t="s">
        <v>335</v>
      </c>
      <c r="L872" s="42"/>
      <c r="M872" s="184" t="s">
        <v>3</v>
      </c>
      <c r="N872" s="185" t="s">
        <v>40</v>
      </c>
      <c r="O872" s="75"/>
      <c r="P872" s="186">
        <f>O872*H872</f>
        <v>0</v>
      </c>
      <c r="Q872" s="186">
        <v>0</v>
      </c>
      <c r="R872" s="186">
        <f>Q872*H872</f>
        <v>0</v>
      </c>
      <c r="S872" s="186">
        <v>0</v>
      </c>
      <c r="T872" s="187">
        <f>S872*H872</f>
        <v>0</v>
      </c>
      <c r="U872" s="41"/>
      <c r="V872" s="41"/>
      <c r="W872" s="41"/>
      <c r="X872" s="41"/>
      <c r="Y872" s="41"/>
      <c r="Z872" s="41"/>
      <c r="AA872" s="41"/>
      <c r="AB872" s="41"/>
      <c r="AC872" s="41"/>
      <c r="AD872" s="41"/>
      <c r="AE872" s="41"/>
      <c r="AR872" s="188" t="s">
        <v>113</v>
      </c>
      <c r="AT872" s="188" t="s">
        <v>331</v>
      </c>
      <c r="AU872" s="188" t="s">
        <v>87</v>
      </c>
      <c r="AY872" s="22" t="s">
        <v>328</v>
      </c>
      <c r="BE872" s="189">
        <f>IF(N872="základní",J872,0)</f>
        <v>0</v>
      </c>
      <c r="BF872" s="189">
        <f>IF(N872="snížená",J872,0)</f>
        <v>0</v>
      </c>
      <c r="BG872" s="189">
        <f>IF(N872="zákl. přenesená",J872,0)</f>
        <v>0</v>
      </c>
      <c r="BH872" s="189">
        <f>IF(N872="sníž. přenesená",J872,0)</f>
        <v>0</v>
      </c>
      <c r="BI872" s="189">
        <f>IF(N872="nulová",J872,0)</f>
        <v>0</v>
      </c>
      <c r="BJ872" s="22" t="s">
        <v>76</v>
      </c>
      <c r="BK872" s="189">
        <f>ROUND(I872*H872,2)</f>
        <v>0</v>
      </c>
      <c r="BL872" s="22" t="s">
        <v>113</v>
      </c>
      <c r="BM872" s="188" t="s">
        <v>3501</v>
      </c>
    </row>
    <row r="873" s="2" customFormat="1">
      <c r="A873" s="41"/>
      <c r="B873" s="42"/>
      <c r="C873" s="41"/>
      <c r="D873" s="190" t="s">
        <v>338</v>
      </c>
      <c r="E873" s="41"/>
      <c r="F873" s="191" t="s">
        <v>3502</v>
      </c>
      <c r="G873" s="41"/>
      <c r="H873" s="41"/>
      <c r="I873" s="192"/>
      <c r="J873" s="41"/>
      <c r="K873" s="41"/>
      <c r="L873" s="42"/>
      <c r="M873" s="193"/>
      <c r="N873" s="194"/>
      <c r="O873" s="75"/>
      <c r="P873" s="75"/>
      <c r="Q873" s="75"/>
      <c r="R873" s="75"/>
      <c r="S873" s="75"/>
      <c r="T873" s="76"/>
      <c r="U873" s="41"/>
      <c r="V873" s="41"/>
      <c r="W873" s="41"/>
      <c r="X873" s="41"/>
      <c r="Y873" s="41"/>
      <c r="Z873" s="41"/>
      <c r="AA873" s="41"/>
      <c r="AB873" s="41"/>
      <c r="AC873" s="41"/>
      <c r="AD873" s="41"/>
      <c r="AE873" s="41"/>
      <c r="AT873" s="22" t="s">
        <v>338</v>
      </c>
      <c r="AU873" s="22" t="s">
        <v>87</v>
      </c>
    </row>
    <row r="874" s="13" customFormat="1">
      <c r="A874" s="13"/>
      <c r="B874" s="201"/>
      <c r="C874" s="13"/>
      <c r="D874" s="195" t="s">
        <v>442</v>
      </c>
      <c r="E874" s="202" t="s">
        <v>3</v>
      </c>
      <c r="F874" s="203" t="s">
        <v>2420</v>
      </c>
      <c r="G874" s="13"/>
      <c r="H874" s="204">
        <v>620.68899999999996</v>
      </c>
      <c r="I874" s="205"/>
      <c r="J874" s="13"/>
      <c r="K874" s="13"/>
      <c r="L874" s="201"/>
      <c r="M874" s="206"/>
      <c r="N874" s="207"/>
      <c r="O874" s="207"/>
      <c r="P874" s="207"/>
      <c r="Q874" s="207"/>
      <c r="R874" s="207"/>
      <c r="S874" s="207"/>
      <c r="T874" s="208"/>
      <c r="U874" s="13"/>
      <c r="V874" s="13"/>
      <c r="W874" s="13"/>
      <c r="X874" s="13"/>
      <c r="Y874" s="13"/>
      <c r="Z874" s="13"/>
      <c r="AA874" s="13"/>
      <c r="AB874" s="13"/>
      <c r="AC874" s="13"/>
      <c r="AD874" s="13"/>
      <c r="AE874" s="13"/>
      <c r="AT874" s="202" t="s">
        <v>442</v>
      </c>
      <c r="AU874" s="202" t="s">
        <v>87</v>
      </c>
      <c r="AV874" s="13" t="s">
        <v>79</v>
      </c>
      <c r="AW874" s="13" t="s">
        <v>31</v>
      </c>
      <c r="AX874" s="13" t="s">
        <v>76</v>
      </c>
      <c r="AY874" s="202" t="s">
        <v>328</v>
      </c>
    </row>
    <row r="875" s="13" customFormat="1">
      <c r="A875" s="13"/>
      <c r="B875" s="201"/>
      <c r="C875" s="13"/>
      <c r="D875" s="195" t="s">
        <v>442</v>
      </c>
      <c r="E875" s="13"/>
      <c r="F875" s="203" t="s">
        <v>3503</v>
      </c>
      <c r="G875" s="13"/>
      <c r="H875" s="204">
        <v>55862.010000000002</v>
      </c>
      <c r="I875" s="205"/>
      <c r="J875" s="13"/>
      <c r="K875" s="13"/>
      <c r="L875" s="201"/>
      <c r="M875" s="206"/>
      <c r="N875" s="207"/>
      <c r="O875" s="207"/>
      <c r="P875" s="207"/>
      <c r="Q875" s="207"/>
      <c r="R875" s="207"/>
      <c r="S875" s="207"/>
      <c r="T875" s="208"/>
      <c r="U875" s="13"/>
      <c r="V875" s="13"/>
      <c r="W875" s="13"/>
      <c r="X875" s="13"/>
      <c r="Y875" s="13"/>
      <c r="Z875" s="13"/>
      <c r="AA875" s="13"/>
      <c r="AB875" s="13"/>
      <c r="AC875" s="13"/>
      <c r="AD875" s="13"/>
      <c r="AE875" s="13"/>
      <c r="AT875" s="202" t="s">
        <v>442</v>
      </c>
      <c r="AU875" s="202" t="s">
        <v>87</v>
      </c>
      <c r="AV875" s="13" t="s">
        <v>79</v>
      </c>
      <c r="AW875" s="13" t="s">
        <v>4</v>
      </c>
      <c r="AX875" s="13" t="s">
        <v>76</v>
      </c>
      <c r="AY875" s="202" t="s">
        <v>328</v>
      </c>
    </row>
    <row r="876" s="2" customFormat="1" ht="44.25" customHeight="1">
      <c r="A876" s="41"/>
      <c r="B876" s="176"/>
      <c r="C876" s="177" t="s">
        <v>3504</v>
      </c>
      <c r="D876" s="177" t="s">
        <v>331</v>
      </c>
      <c r="E876" s="178" t="s">
        <v>3505</v>
      </c>
      <c r="F876" s="179" t="s">
        <v>3506</v>
      </c>
      <c r="G876" s="180" t="s">
        <v>439</v>
      </c>
      <c r="H876" s="181">
        <v>620.68899999999996</v>
      </c>
      <c r="I876" s="182"/>
      <c r="J876" s="183">
        <f>ROUND(I876*H876,2)</f>
        <v>0</v>
      </c>
      <c r="K876" s="179" t="s">
        <v>335</v>
      </c>
      <c r="L876" s="42"/>
      <c r="M876" s="184" t="s">
        <v>3</v>
      </c>
      <c r="N876" s="185" t="s">
        <v>40</v>
      </c>
      <c r="O876" s="75"/>
      <c r="P876" s="186">
        <f>O876*H876</f>
        <v>0</v>
      </c>
      <c r="Q876" s="186">
        <v>0</v>
      </c>
      <c r="R876" s="186">
        <f>Q876*H876</f>
        <v>0</v>
      </c>
      <c r="S876" s="186">
        <v>0</v>
      </c>
      <c r="T876" s="187">
        <f>S876*H876</f>
        <v>0</v>
      </c>
      <c r="U876" s="41"/>
      <c r="V876" s="41"/>
      <c r="W876" s="41"/>
      <c r="X876" s="41"/>
      <c r="Y876" s="41"/>
      <c r="Z876" s="41"/>
      <c r="AA876" s="41"/>
      <c r="AB876" s="41"/>
      <c r="AC876" s="41"/>
      <c r="AD876" s="41"/>
      <c r="AE876" s="41"/>
      <c r="AR876" s="188" t="s">
        <v>113</v>
      </c>
      <c r="AT876" s="188" t="s">
        <v>331</v>
      </c>
      <c r="AU876" s="188" t="s">
        <v>87</v>
      </c>
      <c r="AY876" s="22" t="s">
        <v>328</v>
      </c>
      <c r="BE876" s="189">
        <f>IF(N876="základní",J876,0)</f>
        <v>0</v>
      </c>
      <c r="BF876" s="189">
        <f>IF(N876="snížená",J876,0)</f>
        <v>0</v>
      </c>
      <c r="BG876" s="189">
        <f>IF(N876="zákl. přenesená",J876,0)</f>
        <v>0</v>
      </c>
      <c r="BH876" s="189">
        <f>IF(N876="sníž. přenesená",J876,0)</f>
        <v>0</v>
      </c>
      <c r="BI876" s="189">
        <f>IF(N876="nulová",J876,0)</f>
        <v>0</v>
      </c>
      <c r="BJ876" s="22" t="s">
        <v>76</v>
      </c>
      <c r="BK876" s="189">
        <f>ROUND(I876*H876,2)</f>
        <v>0</v>
      </c>
      <c r="BL876" s="22" t="s">
        <v>113</v>
      </c>
      <c r="BM876" s="188" t="s">
        <v>3507</v>
      </c>
    </row>
    <row r="877" s="2" customFormat="1">
      <c r="A877" s="41"/>
      <c r="B877" s="42"/>
      <c r="C877" s="41"/>
      <c r="D877" s="190" t="s">
        <v>338</v>
      </c>
      <c r="E877" s="41"/>
      <c r="F877" s="191" t="s">
        <v>3508</v>
      </c>
      <c r="G877" s="41"/>
      <c r="H877" s="41"/>
      <c r="I877" s="192"/>
      <c r="J877" s="41"/>
      <c r="K877" s="41"/>
      <c r="L877" s="42"/>
      <c r="M877" s="193"/>
      <c r="N877" s="194"/>
      <c r="O877" s="75"/>
      <c r="P877" s="75"/>
      <c r="Q877" s="75"/>
      <c r="R877" s="75"/>
      <c r="S877" s="75"/>
      <c r="T877" s="76"/>
      <c r="U877" s="41"/>
      <c r="V877" s="41"/>
      <c r="W877" s="41"/>
      <c r="X877" s="41"/>
      <c r="Y877" s="41"/>
      <c r="Z877" s="41"/>
      <c r="AA877" s="41"/>
      <c r="AB877" s="41"/>
      <c r="AC877" s="41"/>
      <c r="AD877" s="41"/>
      <c r="AE877" s="41"/>
      <c r="AT877" s="22" t="s">
        <v>338</v>
      </c>
      <c r="AU877" s="22" t="s">
        <v>87</v>
      </c>
    </row>
    <row r="878" s="13" customFormat="1">
      <c r="A878" s="13"/>
      <c r="B878" s="201"/>
      <c r="C878" s="13"/>
      <c r="D878" s="195" t="s">
        <v>442</v>
      </c>
      <c r="E878" s="202" t="s">
        <v>3</v>
      </c>
      <c r="F878" s="203" t="s">
        <v>2420</v>
      </c>
      <c r="G878" s="13"/>
      <c r="H878" s="204">
        <v>620.68899999999996</v>
      </c>
      <c r="I878" s="205"/>
      <c r="J878" s="13"/>
      <c r="K878" s="13"/>
      <c r="L878" s="201"/>
      <c r="M878" s="206"/>
      <c r="N878" s="207"/>
      <c r="O878" s="207"/>
      <c r="P878" s="207"/>
      <c r="Q878" s="207"/>
      <c r="R878" s="207"/>
      <c r="S878" s="207"/>
      <c r="T878" s="208"/>
      <c r="U878" s="13"/>
      <c r="V878" s="13"/>
      <c r="W878" s="13"/>
      <c r="X878" s="13"/>
      <c r="Y878" s="13"/>
      <c r="Z878" s="13"/>
      <c r="AA878" s="13"/>
      <c r="AB878" s="13"/>
      <c r="AC878" s="13"/>
      <c r="AD878" s="13"/>
      <c r="AE878" s="13"/>
      <c r="AT878" s="202" t="s">
        <v>442</v>
      </c>
      <c r="AU878" s="202" t="s">
        <v>87</v>
      </c>
      <c r="AV878" s="13" t="s">
        <v>79</v>
      </c>
      <c r="AW878" s="13" t="s">
        <v>31</v>
      </c>
      <c r="AX878" s="13" t="s">
        <v>76</v>
      </c>
      <c r="AY878" s="202" t="s">
        <v>328</v>
      </c>
    </row>
    <row r="879" s="2" customFormat="1" ht="24.15" customHeight="1">
      <c r="A879" s="41"/>
      <c r="B879" s="176"/>
      <c r="C879" s="177" t="s">
        <v>1637</v>
      </c>
      <c r="D879" s="177" t="s">
        <v>331</v>
      </c>
      <c r="E879" s="178" t="s">
        <v>3509</v>
      </c>
      <c r="F879" s="179" t="s">
        <v>3510</v>
      </c>
      <c r="G879" s="180" t="s">
        <v>439</v>
      </c>
      <c r="H879" s="181">
        <v>620.68899999999996</v>
      </c>
      <c r="I879" s="182"/>
      <c r="J879" s="183">
        <f>ROUND(I879*H879,2)</f>
        <v>0</v>
      </c>
      <c r="K879" s="179" t="s">
        <v>335</v>
      </c>
      <c r="L879" s="42"/>
      <c r="M879" s="184" t="s">
        <v>3</v>
      </c>
      <c r="N879" s="185" t="s">
        <v>40</v>
      </c>
      <c r="O879" s="75"/>
      <c r="P879" s="186">
        <f>O879*H879</f>
        <v>0</v>
      </c>
      <c r="Q879" s="186">
        <v>0</v>
      </c>
      <c r="R879" s="186">
        <f>Q879*H879</f>
        <v>0</v>
      </c>
      <c r="S879" s="186">
        <v>0</v>
      </c>
      <c r="T879" s="187">
        <f>S879*H879</f>
        <v>0</v>
      </c>
      <c r="U879" s="41"/>
      <c r="V879" s="41"/>
      <c r="W879" s="41"/>
      <c r="X879" s="41"/>
      <c r="Y879" s="41"/>
      <c r="Z879" s="41"/>
      <c r="AA879" s="41"/>
      <c r="AB879" s="41"/>
      <c r="AC879" s="41"/>
      <c r="AD879" s="41"/>
      <c r="AE879" s="41"/>
      <c r="AR879" s="188" t="s">
        <v>113</v>
      </c>
      <c r="AT879" s="188" t="s">
        <v>331</v>
      </c>
      <c r="AU879" s="188" t="s">
        <v>87</v>
      </c>
      <c r="AY879" s="22" t="s">
        <v>328</v>
      </c>
      <c r="BE879" s="189">
        <f>IF(N879="základní",J879,0)</f>
        <v>0</v>
      </c>
      <c r="BF879" s="189">
        <f>IF(N879="snížená",J879,0)</f>
        <v>0</v>
      </c>
      <c r="BG879" s="189">
        <f>IF(N879="zákl. přenesená",J879,0)</f>
        <v>0</v>
      </c>
      <c r="BH879" s="189">
        <f>IF(N879="sníž. přenesená",J879,0)</f>
        <v>0</v>
      </c>
      <c r="BI879" s="189">
        <f>IF(N879="nulová",J879,0)</f>
        <v>0</v>
      </c>
      <c r="BJ879" s="22" t="s">
        <v>76</v>
      </c>
      <c r="BK879" s="189">
        <f>ROUND(I879*H879,2)</f>
        <v>0</v>
      </c>
      <c r="BL879" s="22" t="s">
        <v>113</v>
      </c>
      <c r="BM879" s="188" t="s">
        <v>3511</v>
      </c>
    </row>
    <row r="880" s="2" customFormat="1">
      <c r="A880" s="41"/>
      <c r="B880" s="42"/>
      <c r="C880" s="41"/>
      <c r="D880" s="190" t="s">
        <v>338</v>
      </c>
      <c r="E880" s="41"/>
      <c r="F880" s="191" t="s">
        <v>3512</v>
      </c>
      <c r="G880" s="41"/>
      <c r="H880" s="41"/>
      <c r="I880" s="192"/>
      <c r="J880" s="41"/>
      <c r="K880" s="41"/>
      <c r="L880" s="42"/>
      <c r="M880" s="193"/>
      <c r="N880" s="194"/>
      <c r="O880" s="75"/>
      <c r="P880" s="75"/>
      <c r="Q880" s="75"/>
      <c r="R880" s="75"/>
      <c r="S880" s="75"/>
      <c r="T880" s="76"/>
      <c r="U880" s="41"/>
      <c r="V880" s="41"/>
      <c r="W880" s="41"/>
      <c r="X880" s="41"/>
      <c r="Y880" s="41"/>
      <c r="Z880" s="41"/>
      <c r="AA880" s="41"/>
      <c r="AB880" s="41"/>
      <c r="AC880" s="41"/>
      <c r="AD880" s="41"/>
      <c r="AE880" s="41"/>
      <c r="AT880" s="22" t="s">
        <v>338</v>
      </c>
      <c r="AU880" s="22" t="s">
        <v>87</v>
      </c>
    </row>
    <row r="881" s="13" customFormat="1">
      <c r="A881" s="13"/>
      <c r="B881" s="201"/>
      <c r="C881" s="13"/>
      <c r="D881" s="195" t="s">
        <v>442</v>
      </c>
      <c r="E881" s="202" t="s">
        <v>3</v>
      </c>
      <c r="F881" s="203" t="s">
        <v>2420</v>
      </c>
      <c r="G881" s="13"/>
      <c r="H881" s="204">
        <v>620.68899999999996</v>
      </c>
      <c r="I881" s="205"/>
      <c r="J881" s="13"/>
      <c r="K881" s="13"/>
      <c r="L881" s="201"/>
      <c r="M881" s="206"/>
      <c r="N881" s="207"/>
      <c r="O881" s="207"/>
      <c r="P881" s="207"/>
      <c r="Q881" s="207"/>
      <c r="R881" s="207"/>
      <c r="S881" s="207"/>
      <c r="T881" s="208"/>
      <c r="U881" s="13"/>
      <c r="V881" s="13"/>
      <c r="W881" s="13"/>
      <c r="X881" s="13"/>
      <c r="Y881" s="13"/>
      <c r="Z881" s="13"/>
      <c r="AA881" s="13"/>
      <c r="AB881" s="13"/>
      <c r="AC881" s="13"/>
      <c r="AD881" s="13"/>
      <c r="AE881" s="13"/>
      <c r="AT881" s="202" t="s">
        <v>442</v>
      </c>
      <c r="AU881" s="202" t="s">
        <v>87</v>
      </c>
      <c r="AV881" s="13" t="s">
        <v>79</v>
      </c>
      <c r="AW881" s="13" t="s">
        <v>31</v>
      </c>
      <c r="AX881" s="13" t="s">
        <v>76</v>
      </c>
      <c r="AY881" s="202" t="s">
        <v>328</v>
      </c>
    </row>
    <row r="882" s="2" customFormat="1" ht="33" customHeight="1">
      <c r="A882" s="41"/>
      <c r="B882" s="176"/>
      <c r="C882" s="177" t="s">
        <v>3513</v>
      </c>
      <c r="D882" s="177" t="s">
        <v>331</v>
      </c>
      <c r="E882" s="178" t="s">
        <v>3514</v>
      </c>
      <c r="F882" s="179" t="s">
        <v>3515</v>
      </c>
      <c r="G882" s="180" t="s">
        <v>439</v>
      </c>
      <c r="H882" s="181">
        <v>55862.010000000002</v>
      </c>
      <c r="I882" s="182"/>
      <c r="J882" s="183">
        <f>ROUND(I882*H882,2)</f>
        <v>0</v>
      </c>
      <c r="K882" s="179" t="s">
        <v>335</v>
      </c>
      <c r="L882" s="42"/>
      <c r="M882" s="184" t="s">
        <v>3</v>
      </c>
      <c r="N882" s="185" t="s">
        <v>40</v>
      </c>
      <c r="O882" s="75"/>
      <c r="P882" s="186">
        <f>O882*H882</f>
        <v>0</v>
      </c>
      <c r="Q882" s="186">
        <v>0</v>
      </c>
      <c r="R882" s="186">
        <f>Q882*H882</f>
        <v>0</v>
      </c>
      <c r="S882" s="186">
        <v>0</v>
      </c>
      <c r="T882" s="187">
        <f>S882*H882</f>
        <v>0</v>
      </c>
      <c r="U882" s="41"/>
      <c r="V882" s="41"/>
      <c r="W882" s="41"/>
      <c r="X882" s="41"/>
      <c r="Y882" s="41"/>
      <c r="Z882" s="41"/>
      <c r="AA882" s="41"/>
      <c r="AB882" s="41"/>
      <c r="AC882" s="41"/>
      <c r="AD882" s="41"/>
      <c r="AE882" s="41"/>
      <c r="AR882" s="188" t="s">
        <v>113</v>
      </c>
      <c r="AT882" s="188" t="s">
        <v>331</v>
      </c>
      <c r="AU882" s="188" t="s">
        <v>87</v>
      </c>
      <c r="AY882" s="22" t="s">
        <v>328</v>
      </c>
      <c r="BE882" s="189">
        <f>IF(N882="základní",J882,0)</f>
        <v>0</v>
      </c>
      <c r="BF882" s="189">
        <f>IF(N882="snížená",J882,0)</f>
        <v>0</v>
      </c>
      <c r="BG882" s="189">
        <f>IF(N882="zákl. přenesená",J882,0)</f>
        <v>0</v>
      </c>
      <c r="BH882" s="189">
        <f>IF(N882="sníž. přenesená",J882,0)</f>
        <v>0</v>
      </c>
      <c r="BI882" s="189">
        <f>IF(N882="nulová",J882,0)</f>
        <v>0</v>
      </c>
      <c r="BJ882" s="22" t="s">
        <v>76</v>
      </c>
      <c r="BK882" s="189">
        <f>ROUND(I882*H882,2)</f>
        <v>0</v>
      </c>
      <c r="BL882" s="22" t="s">
        <v>113</v>
      </c>
      <c r="BM882" s="188" t="s">
        <v>3516</v>
      </c>
    </row>
    <row r="883" s="2" customFormat="1">
      <c r="A883" s="41"/>
      <c r="B883" s="42"/>
      <c r="C883" s="41"/>
      <c r="D883" s="190" t="s">
        <v>338</v>
      </c>
      <c r="E883" s="41"/>
      <c r="F883" s="191" t="s">
        <v>3517</v>
      </c>
      <c r="G883" s="41"/>
      <c r="H883" s="41"/>
      <c r="I883" s="192"/>
      <c r="J883" s="41"/>
      <c r="K883" s="41"/>
      <c r="L883" s="42"/>
      <c r="M883" s="193"/>
      <c r="N883" s="194"/>
      <c r="O883" s="75"/>
      <c r="P883" s="75"/>
      <c r="Q883" s="75"/>
      <c r="R883" s="75"/>
      <c r="S883" s="75"/>
      <c r="T883" s="76"/>
      <c r="U883" s="41"/>
      <c r="V883" s="41"/>
      <c r="W883" s="41"/>
      <c r="X883" s="41"/>
      <c r="Y883" s="41"/>
      <c r="Z883" s="41"/>
      <c r="AA883" s="41"/>
      <c r="AB883" s="41"/>
      <c r="AC883" s="41"/>
      <c r="AD883" s="41"/>
      <c r="AE883" s="41"/>
      <c r="AT883" s="22" t="s">
        <v>338</v>
      </c>
      <c r="AU883" s="22" t="s">
        <v>87</v>
      </c>
    </row>
    <row r="884" s="13" customFormat="1">
      <c r="A884" s="13"/>
      <c r="B884" s="201"/>
      <c r="C884" s="13"/>
      <c r="D884" s="195" t="s">
        <v>442</v>
      </c>
      <c r="E884" s="202" t="s">
        <v>3</v>
      </c>
      <c r="F884" s="203" t="s">
        <v>2420</v>
      </c>
      <c r="G884" s="13"/>
      <c r="H884" s="204">
        <v>620.68899999999996</v>
      </c>
      <c r="I884" s="205"/>
      <c r="J884" s="13"/>
      <c r="K884" s="13"/>
      <c r="L884" s="201"/>
      <c r="M884" s="206"/>
      <c r="N884" s="207"/>
      <c r="O884" s="207"/>
      <c r="P884" s="207"/>
      <c r="Q884" s="207"/>
      <c r="R884" s="207"/>
      <c r="S884" s="207"/>
      <c r="T884" s="208"/>
      <c r="U884" s="13"/>
      <c r="V884" s="13"/>
      <c r="W884" s="13"/>
      <c r="X884" s="13"/>
      <c r="Y884" s="13"/>
      <c r="Z884" s="13"/>
      <c r="AA884" s="13"/>
      <c r="AB884" s="13"/>
      <c r="AC884" s="13"/>
      <c r="AD884" s="13"/>
      <c r="AE884" s="13"/>
      <c r="AT884" s="202" t="s">
        <v>442</v>
      </c>
      <c r="AU884" s="202" t="s">
        <v>87</v>
      </c>
      <c r="AV884" s="13" t="s">
        <v>79</v>
      </c>
      <c r="AW884" s="13" t="s">
        <v>31</v>
      </c>
      <c r="AX884" s="13" t="s">
        <v>76</v>
      </c>
      <c r="AY884" s="202" t="s">
        <v>328</v>
      </c>
    </row>
    <row r="885" s="13" customFormat="1">
      <c r="A885" s="13"/>
      <c r="B885" s="201"/>
      <c r="C885" s="13"/>
      <c r="D885" s="195" t="s">
        <v>442</v>
      </c>
      <c r="E885" s="13"/>
      <c r="F885" s="203" t="s">
        <v>3503</v>
      </c>
      <c r="G885" s="13"/>
      <c r="H885" s="204">
        <v>55862.010000000002</v>
      </c>
      <c r="I885" s="205"/>
      <c r="J885" s="13"/>
      <c r="K885" s="13"/>
      <c r="L885" s="201"/>
      <c r="M885" s="206"/>
      <c r="N885" s="207"/>
      <c r="O885" s="207"/>
      <c r="P885" s="207"/>
      <c r="Q885" s="207"/>
      <c r="R885" s="207"/>
      <c r="S885" s="207"/>
      <c r="T885" s="208"/>
      <c r="U885" s="13"/>
      <c r="V885" s="13"/>
      <c r="W885" s="13"/>
      <c r="X885" s="13"/>
      <c r="Y885" s="13"/>
      <c r="Z885" s="13"/>
      <c r="AA885" s="13"/>
      <c r="AB885" s="13"/>
      <c r="AC885" s="13"/>
      <c r="AD885" s="13"/>
      <c r="AE885" s="13"/>
      <c r="AT885" s="202" t="s">
        <v>442</v>
      </c>
      <c r="AU885" s="202" t="s">
        <v>87</v>
      </c>
      <c r="AV885" s="13" t="s">
        <v>79</v>
      </c>
      <c r="AW885" s="13" t="s">
        <v>4</v>
      </c>
      <c r="AX885" s="13" t="s">
        <v>76</v>
      </c>
      <c r="AY885" s="202" t="s">
        <v>328</v>
      </c>
    </row>
    <row r="886" s="2" customFormat="1" ht="24.15" customHeight="1">
      <c r="A886" s="41"/>
      <c r="B886" s="176"/>
      <c r="C886" s="177" t="s">
        <v>1640</v>
      </c>
      <c r="D886" s="177" t="s">
        <v>331</v>
      </c>
      <c r="E886" s="178" t="s">
        <v>3518</v>
      </c>
      <c r="F886" s="179" t="s">
        <v>3519</v>
      </c>
      <c r="G886" s="180" t="s">
        <v>439</v>
      </c>
      <c r="H886" s="181">
        <v>620.68899999999996</v>
      </c>
      <c r="I886" s="182"/>
      <c r="J886" s="183">
        <f>ROUND(I886*H886,2)</f>
        <v>0</v>
      </c>
      <c r="K886" s="179" t="s">
        <v>335</v>
      </c>
      <c r="L886" s="42"/>
      <c r="M886" s="184" t="s">
        <v>3</v>
      </c>
      <c r="N886" s="185" t="s">
        <v>40</v>
      </c>
      <c r="O886" s="75"/>
      <c r="P886" s="186">
        <f>O886*H886</f>
        <v>0</v>
      </c>
      <c r="Q886" s="186">
        <v>0</v>
      </c>
      <c r="R886" s="186">
        <f>Q886*H886</f>
        <v>0</v>
      </c>
      <c r="S886" s="186">
        <v>0</v>
      </c>
      <c r="T886" s="187">
        <f>S886*H886</f>
        <v>0</v>
      </c>
      <c r="U886" s="41"/>
      <c r="V886" s="41"/>
      <c r="W886" s="41"/>
      <c r="X886" s="41"/>
      <c r="Y886" s="41"/>
      <c r="Z886" s="41"/>
      <c r="AA886" s="41"/>
      <c r="AB886" s="41"/>
      <c r="AC886" s="41"/>
      <c r="AD886" s="41"/>
      <c r="AE886" s="41"/>
      <c r="AR886" s="188" t="s">
        <v>113</v>
      </c>
      <c r="AT886" s="188" t="s">
        <v>331</v>
      </c>
      <c r="AU886" s="188" t="s">
        <v>87</v>
      </c>
      <c r="AY886" s="22" t="s">
        <v>328</v>
      </c>
      <c r="BE886" s="189">
        <f>IF(N886="základní",J886,0)</f>
        <v>0</v>
      </c>
      <c r="BF886" s="189">
        <f>IF(N886="snížená",J886,0)</f>
        <v>0</v>
      </c>
      <c r="BG886" s="189">
        <f>IF(N886="zákl. přenesená",J886,0)</f>
        <v>0</v>
      </c>
      <c r="BH886" s="189">
        <f>IF(N886="sníž. přenesená",J886,0)</f>
        <v>0</v>
      </c>
      <c r="BI886" s="189">
        <f>IF(N886="nulová",J886,0)</f>
        <v>0</v>
      </c>
      <c r="BJ886" s="22" t="s">
        <v>76</v>
      </c>
      <c r="BK886" s="189">
        <f>ROUND(I886*H886,2)</f>
        <v>0</v>
      </c>
      <c r="BL886" s="22" t="s">
        <v>113</v>
      </c>
      <c r="BM886" s="188" t="s">
        <v>3520</v>
      </c>
    </row>
    <row r="887" s="2" customFormat="1">
      <c r="A887" s="41"/>
      <c r="B887" s="42"/>
      <c r="C887" s="41"/>
      <c r="D887" s="190" t="s">
        <v>338</v>
      </c>
      <c r="E887" s="41"/>
      <c r="F887" s="191" t="s">
        <v>3521</v>
      </c>
      <c r="G887" s="41"/>
      <c r="H887" s="41"/>
      <c r="I887" s="192"/>
      <c r="J887" s="41"/>
      <c r="K887" s="41"/>
      <c r="L887" s="42"/>
      <c r="M887" s="193"/>
      <c r="N887" s="194"/>
      <c r="O887" s="75"/>
      <c r="P887" s="75"/>
      <c r="Q887" s="75"/>
      <c r="R887" s="75"/>
      <c r="S887" s="75"/>
      <c r="T887" s="76"/>
      <c r="U887" s="41"/>
      <c r="V887" s="41"/>
      <c r="W887" s="41"/>
      <c r="X887" s="41"/>
      <c r="Y887" s="41"/>
      <c r="Z887" s="41"/>
      <c r="AA887" s="41"/>
      <c r="AB887" s="41"/>
      <c r="AC887" s="41"/>
      <c r="AD887" s="41"/>
      <c r="AE887" s="41"/>
      <c r="AT887" s="22" t="s">
        <v>338</v>
      </c>
      <c r="AU887" s="22" t="s">
        <v>87</v>
      </c>
    </row>
    <row r="888" s="13" customFormat="1">
      <c r="A888" s="13"/>
      <c r="B888" s="201"/>
      <c r="C888" s="13"/>
      <c r="D888" s="195" t="s">
        <v>442</v>
      </c>
      <c r="E888" s="202" t="s">
        <v>3</v>
      </c>
      <c r="F888" s="203" t="s">
        <v>2420</v>
      </c>
      <c r="G888" s="13"/>
      <c r="H888" s="204">
        <v>620.68899999999996</v>
      </c>
      <c r="I888" s="205"/>
      <c r="J888" s="13"/>
      <c r="K888" s="13"/>
      <c r="L888" s="201"/>
      <c r="M888" s="206"/>
      <c r="N888" s="207"/>
      <c r="O888" s="207"/>
      <c r="P888" s="207"/>
      <c r="Q888" s="207"/>
      <c r="R888" s="207"/>
      <c r="S888" s="207"/>
      <c r="T888" s="208"/>
      <c r="U888" s="13"/>
      <c r="V888" s="13"/>
      <c r="W888" s="13"/>
      <c r="X888" s="13"/>
      <c r="Y888" s="13"/>
      <c r="Z888" s="13"/>
      <c r="AA888" s="13"/>
      <c r="AB888" s="13"/>
      <c r="AC888" s="13"/>
      <c r="AD888" s="13"/>
      <c r="AE888" s="13"/>
      <c r="AT888" s="202" t="s">
        <v>442</v>
      </c>
      <c r="AU888" s="202" t="s">
        <v>87</v>
      </c>
      <c r="AV888" s="13" t="s">
        <v>79</v>
      </c>
      <c r="AW888" s="13" t="s">
        <v>31</v>
      </c>
      <c r="AX888" s="13" t="s">
        <v>76</v>
      </c>
      <c r="AY888" s="202" t="s">
        <v>328</v>
      </c>
    </row>
    <row r="889" s="2" customFormat="1" ht="37.8" customHeight="1">
      <c r="A889" s="41"/>
      <c r="B889" s="176"/>
      <c r="C889" s="177" t="s">
        <v>3522</v>
      </c>
      <c r="D889" s="177" t="s">
        <v>331</v>
      </c>
      <c r="E889" s="178" t="s">
        <v>3523</v>
      </c>
      <c r="F889" s="179" t="s">
        <v>3524</v>
      </c>
      <c r="G889" s="180" t="s">
        <v>439</v>
      </c>
      <c r="H889" s="181">
        <v>340.32999999999998</v>
      </c>
      <c r="I889" s="182"/>
      <c r="J889" s="183">
        <f>ROUND(I889*H889,2)</f>
        <v>0</v>
      </c>
      <c r="K889" s="179" t="s">
        <v>335</v>
      </c>
      <c r="L889" s="42"/>
      <c r="M889" s="184" t="s">
        <v>3</v>
      </c>
      <c r="N889" s="185" t="s">
        <v>40</v>
      </c>
      <c r="O889" s="75"/>
      <c r="P889" s="186">
        <f>O889*H889</f>
        <v>0</v>
      </c>
      <c r="Q889" s="186">
        <v>0</v>
      </c>
      <c r="R889" s="186">
        <f>Q889*H889</f>
        <v>0</v>
      </c>
      <c r="S889" s="186">
        <v>0</v>
      </c>
      <c r="T889" s="187">
        <f>S889*H889</f>
        <v>0</v>
      </c>
      <c r="U889" s="41"/>
      <c r="V889" s="41"/>
      <c r="W889" s="41"/>
      <c r="X889" s="41"/>
      <c r="Y889" s="41"/>
      <c r="Z889" s="41"/>
      <c r="AA889" s="41"/>
      <c r="AB889" s="41"/>
      <c r="AC889" s="41"/>
      <c r="AD889" s="41"/>
      <c r="AE889" s="41"/>
      <c r="AR889" s="188" t="s">
        <v>113</v>
      </c>
      <c r="AT889" s="188" t="s">
        <v>331</v>
      </c>
      <c r="AU889" s="188" t="s">
        <v>87</v>
      </c>
      <c r="AY889" s="22" t="s">
        <v>328</v>
      </c>
      <c r="BE889" s="189">
        <f>IF(N889="základní",J889,0)</f>
        <v>0</v>
      </c>
      <c r="BF889" s="189">
        <f>IF(N889="snížená",J889,0)</f>
        <v>0</v>
      </c>
      <c r="BG889" s="189">
        <f>IF(N889="zákl. přenesená",J889,0)</f>
        <v>0</v>
      </c>
      <c r="BH889" s="189">
        <f>IF(N889="sníž. přenesená",J889,0)</f>
        <v>0</v>
      </c>
      <c r="BI889" s="189">
        <f>IF(N889="nulová",J889,0)</f>
        <v>0</v>
      </c>
      <c r="BJ889" s="22" t="s">
        <v>76</v>
      </c>
      <c r="BK889" s="189">
        <f>ROUND(I889*H889,2)</f>
        <v>0</v>
      </c>
      <c r="BL889" s="22" t="s">
        <v>113</v>
      </c>
      <c r="BM889" s="188" t="s">
        <v>3525</v>
      </c>
    </row>
    <row r="890" s="2" customFormat="1">
      <c r="A890" s="41"/>
      <c r="B890" s="42"/>
      <c r="C890" s="41"/>
      <c r="D890" s="190" t="s">
        <v>338</v>
      </c>
      <c r="E890" s="41"/>
      <c r="F890" s="191" t="s">
        <v>3526</v>
      </c>
      <c r="G890" s="41"/>
      <c r="H890" s="41"/>
      <c r="I890" s="192"/>
      <c r="J890" s="41"/>
      <c r="K890" s="41"/>
      <c r="L890" s="42"/>
      <c r="M890" s="193"/>
      <c r="N890" s="194"/>
      <c r="O890" s="75"/>
      <c r="P890" s="75"/>
      <c r="Q890" s="75"/>
      <c r="R890" s="75"/>
      <c r="S890" s="75"/>
      <c r="T890" s="76"/>
      <c r="U890" s="41"/>
      <c r="V890" s="41"/>
      <c r="W890" s="41"/>
      <c r="X890" s="41"/>
      <c r="Y890" s="41"/>
      <c r="Z890" s="41"/>
      <c r="AA890" s="41"/>
      <c r="AB890" s="41"/>
      <c r="AC890" s="41"/>
      <c r="AD890" s="41"/>
      <c r="AE890" s="41"/>
      <c r="AT890" s="22" t="s">
        <v>338</v>
      </c>
      <c r="AU890" s="22" t="s">
        <v>87</v>
      </c>
    </row>
    <row r="891" s="13" customFormat="1">
      <c r="A891" s="13"/>
      <c r="B891" s="201"/>
      <c r="C891" s="13"/>
      <c r="D891" s="195" t="s">
        <v>442</v>
      </c>
      <c r="E891" s="202" t="s">
        <v>3</v>
      </c>
      <c r="F891" s="203" t="s">
        <v>3527</v>
      </c>
      <c r="G891" s="13"/>
      <c r="H891" s="204">
        <v>340.32999999999998</v>
      </c>
      <c r="I891" s="205"/>
      <c r="J891" s="13"/>
      <c r="K891" s="13"/>
      <c r="L891" s="201"/>
      <c r="M891" s="206"/>
      <c r="N891" s="207"/>
      <c r="O891" s="207"/>
      <c r="P891" s="207"/>
      <c r="Q891" s="207"/>
      <c r="R891" s="207"/>
      <c r="S891" s="207"/>
      <c r="T891" s="208"/>
      <c r="U891" s="13"/>
      <c r="V891" s="13"/>
      <c r="W891" s="13"/>
      <c r="X891" s="13"/>
      <c r="Y891" s="13"/>
      <c r="Z891" s="13"/>
      <c r="AA891" s="13"/>
      <c r="AB891" s="13"/>
      <c r="AC891" s="13"/>
      <c r="AD891" s="13"/>
      <c r="AE891" s="13"/>
      <c r="AT891" s="202" t="s">
        <v>442</v>
      </c>
      <c r="AU891" s="202" t="s">
        <v>87</v>
      </c>
      <c r="AV891" s="13" t="s">
        <v>79</v>
      </c>
      <c r="AW891" s="13" t="s">
        <v>31</v>
      </c>
      <c r="AX891" s="13" t="s">
        <v>76</v>
      </c>
      <c r="AY891" s="202" t="s">
        <v>328</v>
      </c>
    </row>
    <row r="892" s="2" customFormat="1" ht="24.15" customHeight="1">
      <c r="A892" s="41"/>
      <c r="B892" s="176"/>
      <c r="C892" s="177" t="s">
        <v>1643</v>
      </c>
      <c r="D892" s="177" t="s">
        <v>331</v>
      </c>
      <c r="E892" s="178" t="s">
        <v>3528</v>
      </c>
      <c r="F892" s="179" t="s">
        <v>3529</v>
      </c>
      <c r="G892" s="180" t="s">
        <v>439</v>
      </c>
      <c r="H892" s="181">
        <v>620.68899999999996</v>
      </c>
      <c r="I892" s="182"/>
      <c r="J892" s="183">
        <f>ROUND(I892*H892,2)</f>
        <v>0</v>
      </c>
      <c r="K892" s="179" t="s">
        <v>335</v>
      </c>
      <c r="L892" s="42"/>
      <c r="M892" s="184" t="s">
        <v>3</v>
      </c>
      <c r="N892" s="185" t="s">
        <v>40</v>
      </c>
      <c r="O892" s="75"/>
      <c r="P892" s="186">
        <f>O892*H892</f>
        <v>0</v>
      </c>
      <c r="Q892" s="186">
        <v>0</v>
      </c>
      <c r="R892" s="186">
        <f>Q892*H892</f>
        <v>0</v>
      </c>
      <c r="S892" s="186">
        <v>0</v>
      </c>
      <c r="T892" s="187">
        <f>S892*H892</f>
        <v>0</v>
      </c>
      <c r="U892" s="41"/>
      <c r="V892" s="41"/>
      <c r="W892" s="41"/>
      <c r="X892" s="41"/>
      <c r="Y892" s="41"/>
      <c r="Z892" s="41"/>
      <c r="AA892" s="41"/>
      <c r="AB892" s="41"/>
      <c r="AC892" s="41"/>
      <c r="AD892" s="41"/>
      <c r="AE892" s="41"/>
      <c r="AR892" s="188" t="s">
        <v>113</v>
      </c>
      <c r="AT892" s="188" t="s">
        <v>331</v>
      </c>
      <c r="AU892" s="188" t="s">
        <v>87</v>
      </c>
      <c r="AY892" s="22" t="s">
        <v>328</v>
      </c>
      <c r="BE892" s="189">
        <f>IF(N892="základní",J892,0)</f>
        <v>0</v>
      </c>
      <c r="BF892" s="189">
        <f>IF(N892="snížená",J892,0)</f>
        <v>0</v>
      </c>
      <c r="BG892" s="189">
        <f>IF(N892="zákl. přenesená",J892,0)</f>
        <v>0</v>
      </c>
      <c r="BH892" s="189">
        <f>IF(N892="sníž. přenesená",J892,0)</f>
        <v>0</v>
      </c>
      <c r="BI892" s="189">
        <f>IF(N892="nulová",J892,0)</f>
        <v>0</v>
      </c>
      <c r="BJ892" s="22" t="s">
        <v>76</v>
      </c>
      <c r="BK892" s="189">
        <f>ROUND(I892*H892,2)</f>
        <v>0</v>
      </c>
      <c r="BL892" s="22" t="s">
        <v>113</v>
      </c>
      <c r="BM892" s="188" t="s">
        <v>3530</v>
      </c>
    </row>
    <row r="893" s="2" customFormat="1">
      <c r="A893" s="41"/>
      <c r="B893" s="42"/>
      <c r="C893" s="41"/>
      <c r="D893" s="190" t="s">
        <v>338</v>
      </c>
      <c r="E893" s="41"/>
      <c r="F893" s="191" t="s">
        <v>3531</v>
      </c>
      <c r="G893" s="41"/>
      <c r="H893" s="41"/>
      <c r="I893" s="192"/>
      <c r="J893" s="41"/>
      <c r="K893" s="41"/>
      <c r="L893" s="42"/>
      <c r="M893" s="193"/>
      <c r="N893" s="194"/>
      <c r="O893" s="75"/>
      <c r="P893" s="75"/>
      <c r="Q893" s="75"/>
      <c r="R893" s="75"/>
      <c r="S893" s="75"/>
      <c r="T893" s="76"/>
      <c r="U893" s="41"/>
      <c r="V893" s="41"/>
      <c r="W893" s="41"/>
      <c r="X893" s="41"/>
      <c r="Y893" s="41"/>
      <c r="Z893" s="41"/>
      <c r="AA893" s="41"/>
      <c r="AB893" s="41"/>
      <c r="AC893" s="41"/>
      <c r="AD893" s="41"/>
      <c r="AE893" s="41"/>
      <c r="AT893" s="22" t="s">
        <v>338</v>
      </c>
      <c r="AU893" s="22" t="s">
        <v>87</v>
      </c>
    </row>
    <row r="894" s="13" customFormat="1">
      <c r="A894" s="13"/>
      <c r="B894" s="201"/>
      <c r="C894" s="13"/>
      <c r="D894" s="195" t="s">
        <v>442</v>
      </c>
      <c r="E894" s="202" t="s">
        <v>3</v>
      </c>
      <c r="F894" s="203" t="s">
        <v>2420</v>
      </c>
      <c r="G894" s="13"/>
      <c r="H894" s="204">
        <v>620.68899999999996</v>
      </c>
      <c r="I894" s="205"/>
      <c r="J894" s="13"/>
      <c r="K894" s="13"/>
      <c r="L894" s="201"/>
      <c r="M894" s="206"/>
      <c r="N894" s="207"/>
      <c r="O894" s="207"/>
      <c r="P894" s="207"/>
      <c r="Q894" s="207"/>
      <c r="R894" s="207"/>
      <c r="S894" s="207"/>
      <c r="T894" s="208"/>
      <c r="U894" s="13"/>
      <c r="V894" s="13"/>
      <c r="W894" s="13"/>
      <c r="X894" s="13"/>
      <c r="Y894" s="13"/>
      <c r="Z894" s="13"/>
      <c r="AA894" s="13"/>
      <c r="AB894" s="13"/>
      <c r="AC894" s="13"/>
      <c r="AD894" s="13"/>
      <c r="AE894" s="13"/>
      <c r="AT894" s="202" t="s">
        <v>442</v>
      </c>
      <c r="AU894" s="202" t="s">
        <v>87</v>
      </c>
      <c r="AV894" s="13" t="s">
        <v>79</v>
      </c>
      <c r="AW894" s="13" t="s">
        <v>31</v>
      </c>
      <c r="AX894" s="13" t="s">
        <v>76</v>
      </c>
      <c r="AY894" s="202" t="s">
        <v>328</v>
      </c>
    </row>
    <row r="895" s="2" customFormat="1" ht="44.25" customHeight="1">
      <c r="A895" s="41"/>
      <c r="B895" s="176"/>
      <c r="C895" s="177" t="s">
        <v>3532</v>
      </c>
      <c r="D895" s="177" t="s">
        <v>331</v>
      </c>
      <c r="E895" s="178" t="s">
        <v>3533</v>
      </c>
      <c r="F895" s="179" t="s">
        <v>3534</v>
      </c>
      <c r="G895" s="180" t="s">
        <v>439</v>
      </c>
      <c r="H895" s="181">
        <v>620.68899999999996</v>
      </c>
      <c r="I895" s="182"/>
      <c r="J895" s="183">
        <f>ROUND(I895*H895,2)</f>
        <v>0</v>
      </c>
      <c r="K895" s="179" t="s">
        <v>335</v>
      </c>
      <c r="L895" s="42"/>
      <c r="M895" s="184" t="s">
        <v>3</v>
      </c>
      <c r="N895" s="185" t="s">
        <v>40</v>
      </c>
      <c r="O895" s="75"/>
      <c r="P895" s="186">
        <f>O895*H895</f>
        <v>0</v>
      </c>
      <c r="Q895" s="186">
        <v>0</v>
      </c>
      <c r="R895" s="186">
        <f>Q895*H895</f>
        <v>0</v>
      </c>
      <c r="S895" s="186">
        <v>0</v>
      </c>
      <c r="T895" s="187">
        <f>S895*H895</f>
        <v>0</v>
      </c>
      <c r="U895" s="41"/>
      <c r="V895" s="41"/>
      <c r="W895" s="41"/>
      <c r="X895" s="41"/>
      <c r="Y895" s="41"/>
      <c r="Z895" s="41"/>
      <c r="AA895" s="41"/>
      <c r="AB895" s="41"/>
      <c r="AC895" s="41"/>
      <c r="AD895" s="41"/>
      <c r="AE895" s="41"/>
      <c r="AR895" s="188" t="s">
        <v>113</v>
      </c>
      <c r="AT895" s="188" t="s">
        <v>331</v>
      </c>
      <c r="AU895" s="188" t="s">
        <v>87</v>
      </c>
      <c r="AY895" s="22" t="s">
        <v>328</v>
      </c>
      <c r="BE895" s="189">
        <f>IF(N895="základní",J895,0)</f>
        <v>0</v>
      </c>
      <c r="BF895" s="189">
        <f>IF(N895="snížená",J895,0)</f>
        <v>0</v>
      </c>
      <c r="BG895" s="189">
        <f>IF(N895="zákl. přenesená",J895,0)</f>
        <v>0</v>
      </c>
      <c r="BH895" s="189">
        <f>IF(N895="sníž. přenesená",J895,0)</f>
        <v>0</v>
      </c>
      <c r="BI895" s="189">
        <f>IF(N895="nulová",J895,0)</f>
        <v>0</v>
      </c>
      <c r="BJ895" s="22" t="s">
        <v>76</v>
      </c>
      <c r="BK895" s="189">
        <f>ROUND(I895*H895,2)</f>
        <v>0</v>
      </c>
      <c r="BL895" s="22" t="s">
        <v>113</v>
      </c>
      <c r="BM895" s="188" t="s">
        <v>3535</v>
      </c>
    </row>
    <row r="896" s="2" customFormat="1">
      <c r="A896" s="41"/>
      <c r="B896" s="42"/>
      <c r="C896" s="41"/>
      <c r="D896" s="190" t="s">
        <v>338</v>
      </c>
      <c r="E896" s="41"/>
      <c r="F896" s="191" t="s">
        <v>3536</v>
      </c>
      <c r="G896" s="41"/>
      <c r="H896" s="41"/>
      <c r="I896" s="192"/>
      <c r="J896" s="41"/>
      <c r="K896" s="41"/>
      <c r="L896" s="42"/>
      <c r="M896" s="193"/>
      <c r="N896" s="194"/>
      <c r="O896" s="75"/>
      <c r="P896" s="75"/>
      <c r="Q896" s="75"/>
      <c r="R896" s="75"/>
      <c r="S896" s="75"/>
      <c r="T896" s="76"/>
      <c r="U896" s="41"/>
      <c r="V896" s="41"/>
      <c r="W896" s="41"/>
      <c r="X896" s="41"/>
      <c r="Y896" s="41"/>
      <c r="Z896" s="41"/>
      <c r="AA896" s="41"/>
      <c r="AB896" s="41"/>
      <c r="AC896" s="41"/>
      <c r="AD896" s="41"/>
      <c r="AE896" s="41"/>
      <c r="AT896" s="22" t="s">
        <v>338</v>
      </c>
      <c r="AU896" s="22" t="s">
        <v>87</v>
      </c>
    </row>
    <row r="897" s="13" customFormat="1">
      <c r="A897" s="13"/>
      <c r="B897" s="201"/>
      <c r="C897" s="13"/>
      <c r="D897" s="195" t="s">
        <v>442</v>
      </c>
      <c r="E897" s="202" t="s">
        <v>3</v>
      </c>
      <c r="F897" s="203" t="s">
        <v>2420</v>
      </c>
      <c r="G897" s="13"/>
      <c r="H897" s="204">
        <v>620.68899999999996</v>
      </c>
      <c r="I897" s="205"/>
      <c r="J897" s="13"/>
      <c r="K897" s="13"/>
      <c r="L897" s="201"/>
      <c r="M897" s="206"/>
      <c r="N897" s="207"/>
      <c r="O897" s="207"/>
      <c r="P897" s="207"/>
      <c r="Q897" s="207"/>
      <c r="R897" s="207"/>
      <c r="S897" s="207"/>
      <c r="T897" s="208"/>
      <c r="U897" s="13"/>
      <c r="V897" s="13"/>
      <c r="W897" s="13"/>
      <c r="X897" s="13"/>
      <c r="Y897" s="13"/>
      <c r="Z897" s="13"/>
      <c r="AA897" s="13"/>
      <c r="AB897" s="13"/>
      <c r="AC897" s="13"/>
      <c r="AD897" s="13"/>
      <c r="AE897" s="13"/>
      <c r="AT897" s="202" t="s">
        <v>442</v>
      </c>
      <c r="AU897" s="202" t="s">
        <v>87</v>
      </c>
      <c r="AV897" s="13" t="s">
        <v>79</v>
      </c>
      <c r="AW897" s="13" t="s">
        <v>31</v>
      </c>
      <c r="AX897" s="13" t="s">
        <v>76</v>
      </c>
      <c r="AY897" s="202" t="s">
        <v>328</v>
      </c>
    </row>
    <row r="898" s="12" customFormat="1" ht="22.8" customHeight="1">
      <c r="A898" s="12"/>
      <c r="B898" s="163"/>
      <c r="C898" s="12"/>
      <c r="D898" s="164" t="s">
        <v>68</v>
      </c>
      <c r="E898" s="174" t="s">
        <v>932</v>
      </c>
      <c r="F898" s="174" t="s">
        <v>933</v>
      </c>
      <c r="G898" s="12"/>
      <c r="H898" s="12"/>
      <c r="I898" s="166"/>
      <c r="J898" s="175">
        <f>BK898</f>
        <v>0</v>
      </c>
      <c r="K898" s="12"/>
      <c r="L898" s="163"/>
      <c r="M898" s="168"/>
      <c r="N898" s="169"/>
      <c r="O898" s="169"/>
      <c r="P898" s="170">
        <f>SUM(P899:P904)</f>
        <v>0</v>
      </c>
      <c r="Q898" s="169"/>
      <c r="R898" s="170">
        <f>SUM(R899:R904)</f>
        <v>0</v>
      </c>
      <c r="S898" s="169"/>
      <c r="T898" s="171">
        <f>SUM(T899:T904)</f>
        <v>0</v>
      </c>
      <c r="U898" s="12"/>
      <c r="V898" s="12"/>
      <c r="W898" s="12"/>
      <c r="X898" s="12"/>
      <c r="Y898" s="12"/>
      <c r="Z898" s="12"/>
      <c r="AA898" s="12"/>
      <c r="AB898" s="12"/>
      <c r="AC898" s="12"/>
      <c r="AD898" s="12"/>
      <c r="AE898" s="12"/>
      <c r="AR898" s="164" t="s">
        <v>76</v>
      </c>
      <c r="AT898" s="172" t="s">
        <v>68</v>
      </c>
      <c r="AU898" s="172" t="s">
        <v>76</v>
      </c>
      <c r="AY898" s="164" t="s">
        <v>328</v>
      </c>
      <c r="BK898" s="173">
        <f>SUM(BK899:BK904)</f>
        <v>0</v>
      </c>
    </row>
    <row r="899" s="2" customFormat="1" ht="66.75" customHeight="1">
      <c r="A899" s="41"/>
      <c r="B899" s="176"/>
      <c r="C899" s="177" t="s">
        <v>1647</v>
      </c>
      <c r="D899" s="177" t="s">
        <v>331</v>
      </c>
      <c r="E899" s="178" t="s">
        <v>3537</v>
      </c>
      <c r="F899" s="179" t="s">
        <v>3538</v>
      </c>
      <c r="G899" s="180" t="s">
        <v>585</v>
      </c>
      <c r="H899" s="181">
        <v>180.15600000000001</v>
      </c>
      <c r="I899" s="182"/>
      <c r="J899" s="183">
        <f>ROUND(I899*H899,2)</f>
        <v>0</v>
      </c>
      <c r="K899" s="179" t="s">
        <v>335</v>
      </c>
      <c r="L899" s="42"/>
      <c r="M899" s="184" t="s">
        <v>3</v>
      </c>
      <c r="N899" s="185" t="s">
        <v>40</v>
      </c>
      <c r="O899" s="75"/>
      <c r="P899" s="186">
        <f>O899*H899</f>
        <v>0</v>
      </c>
      <c r="Q899" s="186">
        <v>0</v>
      </c>
      <c r="R899" s="186">
        <f>Q899*H899</f>
        <v>0</v>
      </c>
      <c r="S899" s="186">
        <v>0</v>
      </c>
      <c r="T899" s="187">
        <f>S899*H899</f>
        <v>0</v>
      </c>
      <c r="U899" s="41"/>
      <c r="V899" s="41"/>
      <c r="W899" s="41"/>
      <c r="X899" s="41"/>
      <c r="Y899" s="41"/>
      <c r="Z899" s="41"/>
      <c r="AA899" s="41"/>
      <c r="AB899" s="41"/>
      <c r="AC899" s="41"/>
      <c r="AD899" s="41"/>
      <c r="AE899" s="41"/>
      <c r="AR899" s="188" t="s">
        <v>113</v>
      </c>
      <c r="AT899" s="188" t="s">
        <v>331</v>
      </c>
      <c r="AU899" s="188" t="s">
        <v>79</v>
      </c>
      <c r="AY899" s="22" t="s">
        <v>328</v>
      </c>
      <c r="BE899" s="189">
        <f>IF(N899="základní",J899,0)</f>
        <v>0</v>
      </c>
      <c r="BF899" s="189">
        <f>IF(N899="snížená",J899,0)</f>
        <v>0</v>
      </c>
      <c r="BG899" s="189">
        <f>IF(N899="zákl. přenesená",J899,0)</f>
        <v>0</v>
      </c>
      <c r="BH899" s="189">
        <f>IF(N899="sníž. přenesená",J899,0)</f>
        <v>0</v>
      </c>
      <c r="BI899" s="189">
        <f>IF(N899="nulová",J899,0)</f>
        <v>0</v>
      </c>
      <c r="BJ899" s="22" t="s">
        <v>76</v>
      </c>
      <c r="BK899" s="189">
        <f>ROUND(I899*H899,2)</f>
        <v>0</v>
      </c>
      <c r="BL899" s="22" t="s">
        <v>113</v>
      </c>
      <c r="BM899" s="188" t="s">
        <v>3539</v>
      </c>
    </row>
    <row r="900" s="2" customFormat="1">
      <c r="A900" s="41"/>
      <c r="B900" s="42"/>
      <c r="C900" s="41"/>
      <c r="D900" s="190" t="s">
        <v>338</v>
      </c>
      <c r="E900" s="41"/>
      <c r="F900" s="191" t="s">
        <v>3540</v>
      </c>
      <c r="G900" s="41"/>
      <c r="H900" s="41"/>
      <c r="I900" s="192"/>
      <c r="J900" s="41"/>
      <c r="K900" s="41"/>
      <c r="L900" s="42"/>
      <c r="M900" s="193"/>
      <c r="N900" s="194"/>
      <c r="O900" s="75"/>
      <c r="P900" s="75"/>
      <c r="Q900" s="75"/>
      <c r="R900" s="75"/>
      <c r="S900" s="75"/>
      <c r="T900" s="76"/>
      <c r="U900" s="41"/>
      <c r="V900" s="41"/>
      <c r="W900" s="41"/>
      <c r="X900" s="41"/>
      <c r="Y900" s="41"/>
      <c r="Z900" s="41"/>
      <c r="AA900" s="41"/>
      <c r="AB900" s="41"/>
      <c r="AC900" s="41"/>
      <c r="AD900" s="41"/>
      <c r="AE900" s="41"/>
      <c r="AT900" s="22" t="s">
        <v>338</v>
      </c>
      <c r="AU900" s="22" t="s">
        <v>79</v>
      </c>
    </row>
    <row r="901" s="13" customFormat="1">
      <c r="A901" s="13"/>
      <c r="B901" s="201"/>
      <c r="C901" s="13"/>
      <c r="D901" s="195" t="s">
        <v>442</v>
      </c>
      <c r="E901" s="13"/>
      <c r="F901" s="203" t="s">
        <v>3541</v>
      </c>
      <c r="G901" s="13"/>
      <c r="H901" s="204">
        <v>180.15600000000001</v>
      </c>
      <c r="I901" s="205"/>
      <c r="J901" s="13"/>
      <c r="K901" s="13"/>
      <c r="L901" s="201"/>
      <c r="M901" s="206"/>
      <c r="N901" s="207"/>
      <c r="O901" s="207"/>
      <c r="P901" s="207"/>
      <c r="Q901" s="207"/>
      <c r="R901" s="207"/>
      <c r="S901" s="207"/>
      <c r="T901" s="208"/>
      <c r="U901" s="13"/>
      <c r="V901" s="13"/>
      <c r="W901" s="13"/>
      <c r="X901" s="13"/>
      <c r="Y901" s="13"/>
      <c r="Z901" s="13"/>
      <c r="AA901" s="13"/>
      <c r="AB901" s="13"/>
      <c r="AC901" s="13"/>
      <c r="AD901" s="13"/>
      <c r="AE901" s="13"/>
      <c r="AT901" s="202" t="s">
        <v>442</v>
      </c>
      <c r="AU901" s="202" t="s">
        <v>79</v>
      </c>
      <c r="AV901" s="13" t="s">
        <v>79</v>
      </c>
      <c r="AW901" s="13" t="s">
        <v>4</v>
      </c>
      <c r="AX901" s="13" t="s">
        <v>76</v>
      </c>
      <c r="AY901" s="202" t="s">
        <v>328</v>
      </c>
    </row>
    <row r="902" s="2" customFormat="1" ht="62.7" customHeight="1">
      <c r="A902" s="41"/>
      <c r="B902" s="176"/>
      <c r="C902" s="177" t="s">
        <v>3542</v>
      </c>
      <c r="D902" s="177" t="s">
        <v>331</v>
      </c>
      <c r="E902" s="178" t="s">
        <v>3543</v>
      </c>
      <c r="F902" s="179" t="s">
        <v>3544</v>
      </c>
      <c r="G902" s="180" t="s">
        <v>585</v>
      </c>
      <c r="H902" s="181">
        <v>270.23399999999998</v>
      </c>
      <c r="I902" s="182"/>
      <c r="J902" s="183">
        <f>ROUND(I902*H902,2)</f>
        <v>0</v>
      </c>
      <c r="K902" s="179" t="s">
        <v>335</v>
      </c>
      <c r="L902" s="42"/>
      <c r="M902" s="184" t="s">
        <v>3</v>
      </c>
      <c r="N902" s="185" t="s">
        <v>40</v>
      </c>
      <c r="O902" s="75"/>
      <c r="P902" s="186">
        <f>O902*H902</f>
        <v>0</v>
      </c>
      <c r="Q902" s="186">
        <v>0</v>
      </c>
      <c r="R902" s="186">
        <f>Q902*H902</f>
        <v>0</v>
      </c>
      <c r="S902" s="186">
        <v>0</v>
      </c>
      <c r="T902" s="187">
        <f>S902*H902</f>
        <v>0</v>
      </c>
      <c r="U902" s="41"/>
      <c r="V902" s="41"/>
      <c r="W902" s="41"/>
      <c r="X902" s="41"/>
      <c r="Y902" s="41"/>
      <c r="Z902" s="41"/>
      <c r="AA902" s="41"/>
      <c r="AB902" s="41"/>
      <c r="AC902" s="41"/>
      <c r="AD902" s="41"/>
      <c r="AE902" s="41"/>
      <c r="AR902" s="188" t="s">
        <v>113</v>
      </c>
      <c r="AT902" s="188" t="s">
        <v>331</v>
      </c>
      <c r="AU902" s="188" t="s">
        <v>79</v>
      </c>
      <c r="AY902" s="22" t="s">
        <v>328</v>
      </c>
      <c r="BE902" s="189">
        <f>IF(N902="základní",J902,0)</f>
        <v>0</v>
      </c>
      <c r="BF902" s="189">
        <f>IF(N902="snížená",J902,0)</f>
        <v>0</v>
      </c>
      <c r="BG902" s="189">
        <f>IF(N902="zákl. přenesená",J902,0)</f>
        <v>0</v>
      </c>
      <c r="BH902" s="189">
        <f>IF(N902="sníž. přenesená",J902,0)</f>
        <v>0</v>
      </c>
      <c r="BI902" s="189">
        <f>IF(N902="nulová",J902,0)</f>
        <v>0</v>
      </c>
      <c r="BJ902" s="22" t="s">
        <v>76</v>
      </c>
      <c r="BK902" s="189">
        <f>ROUND(I902*H902,2)</f>
        <v>0</v>
      </c>
      <c r="BL902" s="22" t="s">
        <v>113</v>
      </c>
      <c r="BM902" s="188" t="s">
        <v>3545</v>
      </c>
    </row>
    <row r="903" s="2" customFormat="1">
      <c r="A903" s="41"/>
      <c r="B903" s="42"/>
      <c r="C903" s="41"/>
      <c r="D903" s="190" t="s">
        <v>338</v>
      </c>
      <c r="E903" s="41"/>
      <c r="F903" s="191" t="s">
        <v>3546</v>
      </c>
      <c r="G903" s="41"/>
      <c r="H903" s="41"/>
      <c r="I903" s="192"/>
      <c r="J903" s="41"/>
      <c r="K903" s="41"/>
      <c r="L903" s="42"/>
      <c r="M903" s="193"/>
      <c r="N903" s="194"/>
      <c r="O903" s="75"/>
      <c r="P903" s="75"/>
      <c r="Q903" s="75"/>
      <c r="R903" s="75"/>
      <c r="S903" s="75"/>
      <c r="T903" s="76"/>
      <c r="U903" s="41"/>
      <c r="V903" s="41"/>
      <c r="W903" s="41"/>
      <c r="X903" s="41"/>
      <c r="Y903" s="41"/>
      <c r="Z903" s="41"/>
      <c r="AA903" s="41"/>
      <c r="AB903" s="41"/>
      <c r="AC903" s="41"/>
      <c r="AD903" s="41"/>
      <c r="AE903" s="41"/>
      <c r="AT903" s="22" t="s">
        <v>338</v>
      </c>
      <c r="AU903" s="22" t="s">
        <v>79</v>
      </c>
    </row>
    <row r="904" s="13" customFormat="1">
      <c r="A904" s="13"/>
      <c r="B904" s="201"/>
      <c r="C904" s="13"/>
      <c r="D904" s="195" t="s">
        <v>442</v>
      </c>
      <c r="E904" s="13"/>
      <c r="F904" s="203" t="s">
        <v>3547</v>
      </c>
      <c r="G904" s="13"/>
      <c r="H904" s="204">
        <v>270.23399999999998</v>
      </c>
      <c r="I904" s="205"/>
      <c r="J904" s="13"/>
      <c r="K904" s="13"/>
      <c r="L904" s="201"/>
      <c r="M904" s="206"/>
      <c r="N904" s="207"/>
      <c r="O904" s="207"/>
      <c r="P904" s="207"/>
      <c r="Q904" s="207"/>
      <c r="R904" s="207"/>
      <c r="S904" s="207"/>
      <c r="T904" s="208"/>
      <c r="U904" s="13"/>
      <c r="V904" s="13"/>
      <c r="W904" s="13"/>
      <c r="X904" s="13"/>
      <c r="Y904" s="13"/>
      <c r="Z904" s="13"/>
      <c r="AA904" s="13"/>
      <c r="AB904" s="13"/>
      <c r="AC904" s="13"/>
      <c r="AD904" s="13"/>
      <c r="AE904" s="13"/>
      <c r="AT904" s="202" t="s">
        <v>442</v>
      </c>
      <c r="AU904" s="202" t="s">
        <v>79</v>
      </c>
      <c r="AV904" s="13" t="s">
        <v>79</v>
      </c>
      <c r="AW904" s="13" t="s">
        <v>4</v>
      </c>
      <c r="AX904" s="13" t="s">
        <v>76</v>
      </c>
      <c r="AY904" s="202" t="s">
        <v>328</v>
      </c>
    </row>
    <row r="905" s="12" customFormat="1" ht="25.92" customHeight="1">
      <c r="A905" s="12"/>
      <c r="B905" s="163"/>
      <c r="C905" s="12"/>
      <c r="D905" s="164" t="s">
        <v>68</v>
      </c>
      <c r="E905" s="165" t="s">
        <v>1204</v>
      </c>
      <c r="F905" s="165" t="s">
        <v>1205</v>
      </c>
      <c r="G905" s="12"/>
      <c r="H905" s="12"/>
      <c r="I905" s="166"/>
      <c r="J905" s="167">
        <f>BK905</f>
        <v>0</v>
      </c>
      <c r="K905" s="12"/>
      <c r="L905" s="163"/>
      <c r="M905" s="168"/>
      <c r="N905" s="169"/>
      <c r="O905" s="169"/>
      <c r="P905" s="170">
        <f>P906+P953+P996+P1021+P1177+P1262+P1364+P1394+P1457+P1607+P1649+P1678+P1694+P1729+P1756+P1793</f>
        <v>0</v>
      </c>
      <c r="Q905" s="169"/>
      <c r="R905" s="170">
        <f>R906+R953+R996+R1021+R1177+R1262+R1364+R1394+R1457+R1607+R1649+R1678+R1694+R1729+R1756+R1793</f>
        <v>54.619982949149396</v>
      </c>
      <c r="S905" s="169"/>
      <c r="T905" s="171">
        <f>T906+T953+T996+T1021+T1177+T1262+T1364+T1394+T1457+T1607+T1649+T1678+T1694+T1729+T1756+T1793</f>
        <v>0.020821319999999997</v>
      </c>
      <c r="U905" s="12"/>
      <c r="V905" s="12"/>
      <c r="W905" s="12"/>
      <c r="X905" s="12"/>
      <c r="Y905" s="12"/>
      <c r="Z905" s="12"/>
      <c r="AA905" s="12"/>
      <c r="AB905" s="12"/>
      <c r="AC905" s="12"/>
      <c r="AD905" s="12"/>
      <c r="AE905" s="12"/>
      <c r="AR905" s="164" t="s">
        <v>79</v>
      </c>
      <c r="AT905" s="172" t="s">
        <v>68</v>
      </c>
      <c r="AU905" s="172" t="s">
        <v>69</v>
      </c>
      <c r="AY905" s="164" t="s">
        <v>328</v>
      </c>
      <c r="BK905" s="173">
        <f>BK906+BK953+BK996+BK1021+BK1177+BK1262+BK1364+BK1394+BK1457+BK1607+BK1649+BK1678+BK1694+BK1729+BK1756+BK1793</f>
        <v>0</v>
      </c>
    </row>
    <row r="906" s="12" customFormat="1" ht="22.8" customHeight="1">
      <c r="A906" s="12"/>
      <c r="B906" s="163"/>
      <c r="C906" s="12"/>
      <c r="D906" s="164" t="s">
        <v>68</v>
      </c>
      <c r="E906" s="174" t="s">
        <v>1206</v>
      </c>
      <c r="F906" s="174" t="s">
        <v>1207</v>
      </c>
      <c r="G906" s="12"/>
      <c r="H906" s="12"/>
      <c r="I906" s="166"/>
      <c r="J906" s="175">
        <f>BK906</f>
        <v>0</v>
      </c>
      <c r="K906" s="12"/>
      <c r="L906" s="163"/>
      <c r="M906" s="168"/>
      <c r="N906" s="169"/>
      <c r="O906" s="169"/>
      <c r="P906" s="170">
        <f>P907+SUM(P908:P920)</f>
        <v>0</v>
      </c>
      <c r="Q906" s="169"/>
      <c r="R906" s="170">
        <f>R907+SUM(R908:R920)</f>
        <v>3.0592039340000001</v>
      </c>
      <c r="S906" s="169"/>
      <c r="T906" s="171">
        <f>T907+SUM(T908:T920)</f>
        <v>0</v>
      </c>
      <c r="U906" s="12"/>
      <c r="V906" s="12"/>
      <c r="W906" s="12"/>
      <c r="X906" s="12"/>
      <c r="Y906" s="12"/>
      <c r="Z906" s="12"/>
      <c r="AA906" s="12"/>
      <c r="AB906" s="12"/>
      <c r="AC906" s="12"/>
      <c r="AD906" s="12"/>
      <c r="AE906" s="12"/>
      <c r="AR906" s="164" t="s">
        <v>79</v>
      </c>
      <c r="AT906" s="172" t="s">
        <v>68</v>
      </c>
      <c r="AU906" s="172" t="s">
        <v>76</v>
      </c>
      <c r="AY906" s="164" t="s">
        <v>328</v>
      </c>
      <c r="BK906" s="173">
        <f>BK907+SUM(BK908:BK920)</f>
        <v>0</v>
      </c>
    </row>
    <row r="907" s="2" customFormat="1" ht="44.25" customHeight="1">
      <c r="A907" s="41"/>
      <c r="B907" s="176"/>
      <c r="C907" s="177" t="s">
        <v>1651</v>
      </c>
      <c r="D907" s="177" t="s">
        <v>331</v>
      </c>
      <c r="E907" s="178" t="s">
        <v>3548</v>
      </c>
      <c r="F907" s="179" t="s">
        <v>3549</v>
      </c>
      <c r="G907" s="180" t="s">
        <v>439</v>
      </c>
      <c r="H907" s="181">
        <v>76.146000000000001</v>
      </c>
      <c r="I907" s="182"/>
      <c r="J907" s="183">
        <f>ROUND(I907*H907,2)</f>
        <v>0</v>
      </c>
      <c r="K907" s="179" t="s">
        <v>335</v>
      </c>
      <c r="L907" s="42"/>
      <c r="M907" s="184" t="s">
        <v>3</v>
      </c>
      <c r="N907" s="185" t="s">
        <v>40</v>
      </c>
      <c r="O907" s="75"/>
      <c r="P907" s="186">
        <f>O907*H907</f>
        <v>0</v>
      </c>
      <c r="Q907" s="186">
        <v>0.00039500000000000001</v>
      </c>
      <c r="R907" s="186">
        <f>Q907*H907</f>
        <v>0.030077670000000001</v>
      </c>
      <c r="S907" s="186">
        <v>0</v>
      </c>
      <c r="T907" s="187">
        <f>S907*H907</f>
        <v>0</v>
      </c>
      <c r="U907" s="41"/>
      <c r="V907" s="41"/>
      <c r="W907" s="41"/>
      <c r="X907" s="41"/>
      <c r="Y907" s="41"/>
      <c r="Z907" s="41"/>
      <c r="AA907" s="41"/>
      <c r="AB907" s="41"/>
      <c r="AC907" s="41"/>
      <c r="AD907" s="41"/>
      <c r="AE907" s="41"/>
      <c r="AR907" s="188" t="s">
        <v>532</v>
      </c>
      <c r="AT907" s="188" t="s">
        <v>331</v>
      </c>
      <c r="AU907" s="188" t="s">
        <v>79</v>
      </c>
      <c r="AY907" s="22" t="s">
        <v>328</v>
      </c>
      <c r="BE907" s="189">
        <f>IF(N907="základní",J907,0)</f>
        <v>0</v>
      </c>
      <c r="BF907" s="189">
        <f>IF(N907="snížená",J907,0)</f>
        <v>0</v>
      </c>
      <c r="BG907" s="189">
        <f>IF(N907="zákl. přenesená",J907,0)</f>
        <v>0</v>
      </c>
      <c r="BH907" s="189">
        <f>IF(N907="sníž. přenesená",J907,0)</f>
        <v>0</v>
      </c>
      <c r="BI907" s="189">
        <f>IF(N907="nulová",J907,0)</f>
        <v>0</v>
      </c>
      <c r="BJ907" s="22" t="s">
        <v>76</v>
      </c>
      <c r="BK907" s="189">
        <f>ROUND(I907*H907,2)</f>
        <v>0</v>
      </c>
      <c r="BL907" s="22" t="s">
        <v>532</v>
      </c>
      <c r="BM907" s="188" t="s">
        <v>3550</v>
      </c>
    </row>
    <row r="908" s="2" customFormat="1">
      <c r="A908" s="41"/>
      <c r="B908" s="42"/>
      <c r="C908" s="41"/>
      <c r="D908" s="190" t="s">
        <v>338</v>
      </c>
      <c r="E908" s="41"/>
      <c r="F908" s="191" t="s">
        <v>3551</v>
      </c>
      <c r="G908" s="41"/>
      <c r="H908" s="41"/>
      <c r="I908" s="192"/>
      <c r="J908" s="41"/>
      <c r="K908" s="41"/>
      <c r="L908" s="42"/>
      <c r="M908" s="193"/>
      <c r="N908" s="194"/>
      <c r="O908" s="75"/>
      <c r="P908" s="75"/>
      <c r="Q908" s="75"/>
      <c r="R908" s="75"/>
      <c r="S908" s="75"/>
      <c r="T908" s="76"/>
      <c r="U908" s="41"/>
      <c r="V908" s="41"/>
      <c r="W908" s="41"/>
      <c r="X908" s="41"/>
      <c r="Y908" s="41"/>
      <c r="Z908" s="41"/>
      <c r="AA908" s="41"/>
      <c r="AB908" s="41"/>
      <c r="AC908" s="41"/>
      <c r="AD908" s="41"/>
      <c r="AE908" s="41"/>
      <c r="AT908" s="22" t="s">
        <v>338</v>
      </c>
      <c r="AU908" s="22" t="s">
        <v>79</v>
      </c>
    </row>
    <row r="909" s="13" customFormat="1">
      <c r="A909" s="13"/>
      <c r="B909" s="201"/>
      <c r="C909" s="13"/>
      <c r="D909" s="195" t="s">
        <v>442</v>
      </c>
      <c r="E909" s="202" t="s">
        <v>3</v>
      </c>
      <c r="F909" s="203" t="s">
        <v>2414</v>
      </c>
      <c r="G909" s="13"/>
      <c r="H909" s="204">
        <v>76.146000000000001</v>
      </c>
      <c r="I909" s="205"/>
      <c r="J909" s="13"/>
      <c r="K909" s="13"/>
      <c r="L909" s="201"/>
      <c r="M909" s="206"/>
      <c r="N909" s="207"/>
      <c r="O909" s="207"/>
      <c r="P909" s="207"/>
      <c r="Q909" s="207"/>
      <c r="R909" s="207"/>
      <c r="S909" s="207"/>
      <c r="T909" s="208"/>
      <c r="U909" s="13"/>
      <c r="V909" s="13"/>
      <c r="W909" s="13"/>
      <c r="X909" s="13"/>
      <c r="Y909" s="13"/>
      <c r="Z909" s="13"/>
      <c r="AA909" s="13"/>
      <c r="AB909" s="13"/>
      <c r="AC909" s="13"/>
      <c r="AD909" s="13"/>
      <c r="AE909" s="13"/>
      <c r="AT909" s="202" t="s">
        <v>442</v>
      </c>
      <c r="AU909" s="202" t="s">
        <v>79</v>
      </c>
      <c r="AV909" s="13" t="s">
        <v>79</v>
      </c>
      <c r="AW909" s="13" t="s">
        <v>31</v>
      </c>
      <c r="AX909" s="13" t="s">
        <v>76</v>
      </c>
      <c r="AY909" s="202" t="s">
        <v>328</v>
      </c>
    </row>
    <row r="910" s="2" customFormat="1" ht="24.15" customHeight="1">
      <c r="A910" s="41"/>
      <c r="B910" s="176"/>
      <c r="C910" s="177" t="s">
        <v>3552</v>
      </c>
      <c r="D910" s="177" t="s">
        <v>331</v>
      </c>
      <c r="E910" s="178" t="s">
        <v>3553</v>
      </c>
      <c r="F910" s="179" t="s">
        <v>3554</v>
      </c>
      <c r="G910" s="180" t="s">
        <v>476</v>
      </c>
      <c r="H910" s="181">
        <v>54.390000000000001</v>
      </c>
      <c r="I910" s="182"/>
      <c r="J910" s="183">
        <f>ROUND(I910*H910,2)</f>
        <v>0</v>
      </c>
      <c r="K910" s="179" t="s">
        <v>335</v>
      </c>
      <c r="L910" s="42"/>
      <c r="M910" s="184" t="s">
        <v>3</v>
      </c>
      <c r="N910" s="185" t="s">
        <v>40</v>
      </c>
      <c r="O910" s="75"/>
      <c r="P910" s="186">
        <f>O910*H910</f>
        <v>0</v>
      </c>
      <c r="Q910" s="186">
        <v>0.00016000000000000001</v>
      </c>
      <c r="R910" s="186">
        <f>Q910*H910</f>
        <v>0.0087024000000000008</v>
      </c>
      <c r="S910" s="186">
        <v>0</v>
      </c>
      <c r="T910" s="187">
        <f>S910*H910</f>
        <v>0</v>
      </c>
      <c r="U910" s="41"/>
      <c r="V910" s="41"/>
      <c r="W910" s="41"/>
      <c r="X910" s="41"/>
      <c r="Y910" s="41"/>
      <c r="Z910" s="41"/>
      <c r="AA910" s="41"/>
      <c r="AB910" s="41"/>
      <c r="AC910" s="41"/>
      <c r="AD910" s="41"/>
      <c r="AE910" s="41"/>
      <c r="AR910" s="188" t="s">
        <v>532</v>
      </c>
      <c r="AT910" s="188" t="s">
        <v>331</v>
      </c>
      <c r="AU910" s="188" t="s">
        <v>79</v>
      </c>
      <c r="AY910" s="22" t="s">
        <v>328</v>
      </c>
      <c r="BE910" s="189">
        <f>IF(N910="základní",J910,0)</f>
        <v>0</v>
      </c>
      <c r="BF910" s="189">
        <f>IF(N910="snížená",J910,0)</f>
        <v>0</v>
      </c>
      <c r="BG910" s="189">
        <f>IF(N910="zákl. přenesená",J910,0)</f>
        <v>0</v>
      </c>
      <c r="BH910" s="189">
        <f>IF(N910="sníž. přenesená",J910,0)</f>
        <v>0</v>
      </c>
      <c r="BI910" s="189">
        <f>IF(N910="nulová",J910,0)</f>
        <v>0</v>
      </c>
      <c r="BJ910" s="22" t="s">
        <v>76</v>
      </c>
      <c r="BK910" s="189">
        <f>ROUND(I910*H910,2)</f>
        <v>0</v>
      </c>
      <c r="BL910" s="22" t="s">
        <v>532</v>
      </c>
      <c r="BM910" s="188" t="s">
        <v>3555</v>
      </c>
    </row>
    <row r="911" s="2" customFormat="1">
      <c r="A911" s="41"/>
      <c r="B911" s="42"/>
      <c r="C911" s="41"/>
      <c r="D911" s="190" t="s">
        <v>338</v>
      </c>
      <c r="E911" s="41"/>
      <c r="F911" s="191" t="s">
        <v>3556</v>
      </c>
      <c r="G911" s="41"/>
      <c r="H911" s="41"/>
      <c r="I911" s="192"/>
      <c r="J911" s="41"/>
      <c r="K911" s="41"/>
      <c r="L911" s="42"/>
      <c r="M911" s="193"/>
      <c r="N911" s="194"/>
      <c r="O911" s="75"/>
      <c r="P911" s="75"/>
      <c r="Q911" s="75"/>
      <c r="R911" s="75"/>
      <c r="S911" s="75"/>
      <c r="T911" s="76"/>
      <c r="U911" s="41"/>
      <c r="V911" s="41"/>
      <c r="W911" s="41"/>
      <c r="X911" s="41"/>
      <c r="Y911" s="41"/>
      <c r="Z911" s="41"/>
      <c r="AA911" s="41"/>
      <c r="AB911" s="41"/>
      <c r="AC911" s="41"/>
      <c r="AD911" s="41"/>
      <c r="AE911" s="41"/>
      <c r="AT911" s="22" t="s">
        <v>338</v>
      </c>
      <c r="AU911" s="22" t="s">
        <v>79</v>
      </c>
    </row>
    <row r="912" s="13" customFormat="1">
      <c r="A912" s="13"/>
      <c r="B912" s="201"/>
      <c r="C912" s="13"/>
      <c r="D912" s="195" t="s">
        <v>442</v>
      </c>
      <c r="E912" s="202" t="s">
        <v>3</v>
      </c>
      <c r="F912" s="203" t="s">
        <v>3557</v>
      </c>
      <c r="G912" s="13"/>
      <c r="H912" s="204">
        <v>54.390000000000001</v>
      </c>
      <c r="I912" s="205"/>
      <c r="J912" s="13"/>
      <c r="K912" s="13"/>
      <c r="L912" s="201"/>
      <c r="M912" s="206"/>
      <c r="N912" s="207"/>
      <c r="O912" s="207"/>
      <c r="P912" s="207"/>
      <c r="Q912" s="207"/>
      <c r="R912" s="207"/>
      <c r="S912" s="207"/>
      <c r="T912" s="208"/>
      <c r="U912" s="13"/>
      <c r="V912" s="13"/>
      <c r="W912" s="13"/>
      <c r="X912" s="13"/>
      <c r="Y912" s="13"/>
      <c r="Z912" s="13"/>
      <c r="AA912" s="13"/>
      <c r="AB912" s="13"/>
      <c r="AC912" s="13"/>
      <c r="AD912" s="13"/>
      <c r="AE912" s="13"/>
      <c r="AT912" s="202" t="s">
        <v>442</v>
      </c>
      <c r="AU912" s="202" t="s">
        <v>79</v>
      </c>
      <c r="AV912" s="13" t="s">
        <v>79</v>
      </c>
      <c r="AW912" s="13" t="s">
        <v>31</v>
      </c>
      <c r="AX912" s="13" t="s">
        <v>76</v>
      </c>
      <c r="AY912" s="202" t="s">
        <v>328</v>
      </c>
    </row>
    <row r="913" s="2" customFormat="1" ht="24.15" customHeight="1">
      <c r="A913" s="41"/>
      <c r="B913" s="176"/>
      <c r="C913" s="177" t="s">
        <v>1655</v>
      </c>
      <c r="D913" s="177" t="s">
        <v>331</v>
      </c>
      <c r="E913" s="178" t="s">
        <v>3558</v>
      </c>
      <c r="F913" s="179" t="s">
        <v>3559</v>
      </c>
      <c r="G913" s="180" t="s">
        <v>439</v>
      </c>
      <c r="H913" s="181">
        <v>76.146000000000001</v>
      </c>
      <c r="I913" s="182"/>
      <c r="J913" s="183">
        <f>ROUND(I913*H913,2)</f>
        <v>0</v>
      </c>
      <c r="K913" s="179" t="s">
        <v>335</v>
      </c>
      <c r="L913" s="42"/>
      <c r="M913" s="184" t="s">
        <v>3</v>
      </c>
      <c r="N913" s="185" t="s">
        <v>40</v>
      </c>
      <c r="O913" s="75"/>
      <c r="P913" s="186">
        <f>O913*H913</f>
        <v>0</v>
      </c>
      <c r="Q913" s="186">
        <v>0</v>
      </c>
      <c r="R913" s="186">
        <f>Q913*H913</f>
        <v>0</v>
      </c>
      <c r="S913" s="186">
        <v>0</v>
      </c>
      <c r="T913" s="187">
        <f>S913*H913</f>
        <v>0</v>
      </c>
      <c r="U913" s="41"/>
      <c r="V913" s="41"/>
      <c r="W913" s="41"/>
      <c r="X913" s="41"/>
      <c r="Y913" s="41"/>
      <c r="Z913" s="41"/>
      <c r="AA913" s="41"/>
      <c r="AB913" s="41"/>
      <c r="AC913" s="41"/>
      <c r="AD913" s="41"/>
      <c r="AE913" s="41"/>
      <c r="AR913" s="188" t="s">
        <v>532</v>
      </c>
      <c r="AT913" s="188" t="s">
        <v>331</v>
      </c>
      <c r="AU913" s="188" t="s">
        <v>79</v>
      </c>
      <c r="AY913" s="22" t="s">
        <v>328</v>
      </c>
      <c r="BE913" s="189">
        <f>IF(N913="základní",J913,0)</f>
        <v>0</v>
      </c>
      <c r="BF913" s="189">
        <f>IF(N913="snížená",J913,0)</f>
        <v>0</v>
      </c>
      <c r="BG913" s="189">
        <f>IF(N913="zákl. přenesená",J913,0)</f>
        <v>0</v>
      </c>
      <c r="BH913" s="189">
        <f>IF(N913="sníž. přenesená",J913,0)</f>
        <v>0</v>
      </c>
      <c r="BI913" s="189">
        <f>IF(N913="nulová",J913,0)</f>
        <v>0</v>
      </c>
      <c r="BJ913" s="22" t="s">
        <v>76</v>
      </c>
      <c r="BK913" s="189">
        <f>ROUND(I913*H913,2)</f>
        <v>0</v>
      </c>
      <c r="BL913" s="22" t="s">
        <v>532</v>
      </c>
      <c r="BM913" s="188" t="s">
        <v>3560</v>
      </c>
    </row>
    <row r="914" s="2" customFormat="1">
      <c r="A914" s="41"/>
      <c r="B914" s="42"/>
      <c r="C914" s="41"/>
      <c r="D914" s="190" t="s">
        <v>338</v>
      </c>
      <c r="E914" s="41"/>
      <c r="F914" s="191" t="s">
        <v>3561</v>
      </c>
      <c r="G914" s="41"/>
      <c r="H914" s="41"/>
      <c r="I914" s="192"/>
      <c r="J914" s="41"/>
      <c r="K914" s="41"/>
      <c r="L914" s="42"/>
      <c r="M914" s="193"/>
      <c r="N914" s="194"/>
      <c r="O914" s="75"/>
      <c r="P914" s="75"/>
      <c r="Q914" s="75"/>
      <c r="R914" s="75"/>
      <c r="S914" s="75"/>
      <c r="T914" s="76"/>
      <c r="U914" s="41"/>
      <c r="V914" s="41"/>
      <c r="W914" s="41"/>
      <c r="X914" s="41"/>
      <c r="Y914" s="41"/>
      <c r="Z914" s="41"/>
      <c r="AA914" s="41"/>
      <c r="AB914" s="41"/>
      <c r="AC914" s="41"/>
      <c r="AD914" s="41"/>
      <c r="AE914" s="41"/>
      <c r="AT914" s="22" t="s">
        <v>338</v>
      </c>
      <c r="AU914" s="22" t="s">
        <v>79</v>
      </c>
    </row>
    <row r="915" s="13" customFormat="1">
      <c r="A915" s="13"/>
      <c r="B915" s="201"/>
      <c r="C915" s="13"/>
      <c r="D915" s="195" t="s">
        <v>442</v>
      </c>
      <c r="E915" s="202" t="s">
        <v>3</v>
      </c>
      <c r="F915" s="203" t="s">
        <v>2414</v>
      </c>
      <c r="G915" s="13"/>
      <c r="H915" s="204">
        <v>76.146000000000001</v>
      </c>
      <c r="I915" s="205"/>
      <c r="J915" s="13"/>
      <c r="K915" s="13"/>
      <c r="L915" s="201"/>
      <c r="M915" s="206"/>
      <c r="N915" s="207"/>
      <c r="O915" s="207"/>
      <c r="P915" s="207"/>
      <c r="Q915" s="207"/>
      <c r="R915" s="207"/>
      <c r="S915" s="207"/>
      <c r="T915" s="208"/>
      <c r="U915" s="13"/>
      <c r="V915" s="13"/>
      <c r="W915" s="13"/>
      <c r="X915" s="13"/>
      <c r="Y915" s="13"/>
      <c r="Z915" s="13"/>
      <c r="AA915" s="13"/>
      <c r="AB915" s="13"/>
      <c r="AC915" s="13"/>
      <c r="AD915" s="13"/>
      <c r="AE915" s="13"/>
      <c r="AT915" s="202" t="s">
        <v>442</v>
      </c>
      <c r="AU915" s="202" t="s">
        <v>79</v>
      </c>
      <c r="AV915" s="13" t="s">
        <v>79</v>
      </c>
      <c r="AW915" s="13" t="s">
        <v>31</v>
      </c>
      <c r="AX915" s="13" t="s">
        <v>76</v>
      </c>
      <c r="AY915" s="202" t="s">
        <v>328</v>
      </c>
    </row>
    <row r="916" s="2" customFormat="1" ht="16.5" customHeight="1">
      <c r="A916" s="41"/>
      <c r="B916" s="176"/>
      <c r="C916" s="224" t="s">
        <v>3562</v>
      </c>
      <c r="D916" s="224" t="s">
        <v>539</v>
      </c>
      <c r="E916" s="225" t="s">
        <v>3563</v>
      </c>
      <c r="F916" s="226" t="s">
        <v>3564</v>
      </c>
      <c r="G916" s="227" t="s">
        <v>439</v>
      </c>
      <c r="H916" s="228">
        <v>79.953000000000003</v>
      </c>
      <c r="I916" s="229"/>
      <c r="J916" s="230">
        <f>ROUND(I916*H916,2)</f>
        <v>0</v>
      </c>
      <c r="K916" s="226" t="s">
        <v>335</v>
      </c>
      <c r="L916" s="231"/>
      <c r="M916" s="232" t="s">
        <v>3</v>
      </c>
      <c r="N916" s="233" t="s">
        <v>40</v>
      </c>
      <c r="O916" s="75"/>
      <c r="P916" s="186">
        <f>O916*H916</f>
        <v>0</v>
      </c>
      <c r="Q916" s="186">
        <v>0.00029999999999999997</v>
      </c>
      <c r="R916" s="186">
        <f>Q916*H916</f>
        <v>0.023985899999999998</v>
      </c>
      <c r="S916" s="186">
        <v>0</v>
      </c>
      <c r="T916" s="187">
        <f>S916*H916</f>
        <v>0</v>
      </c>
      <c r="U916" s="41"/>
      <c r="V916" s="41"/>
      <c r="W916" s="41"/>
      <c r="X916" s="41"/>
      <c r="Y916" s="41"/>
      <c r="Z916" s="41"/>
      <c r="AA916" s="41"/>
      <c r="AB916" s="41"/>
      <c r="AC916" s="41"/>
      <c r="AD916" s="41"/>
      <c r="AE916" s="41"/>
      <c r="AR916" s="188" t="s">
        <v>621</v>
      </c>
      <c r="AT916" s="188" t="s">
        <v>539</v>
      </c>
      <c r="AU916" s="188" t="s">
        <v>79</v>
      </c>
      <c r="AY916" s="22" t="s">
        <v>328</v>
      </c>
      <c r="BE916" s="189">
        <f>IF(N916="základní",J916,0)</f>
        <v>0</v>
      </c>
      <c r="BF916" s="189">
        <f>IF(N916="snížená",J916,0)</f>
        <v>0</v>
      </c>
      <c r="BG916" s="189">
        <f>IF(N916="zákl. přenesená",J916,0)</f>
        <v>0</v>
      </c>
      <c r="BH916" s="189">
        <f>IF(N916="sníž. přenesená",J916,0)</f>
        <v>0</v>
      </c>
      <c r="BI916" s="189">
        <f>IF(N916="nulová",J916,0)</f>
        <v>0</v>
      </c>
      <c r="BJ916" s="22" t="s">
        <v>76</v>
      </c>
      <c r="BK916" s="189">
        <f>ROUND(I916*H916,2)</f>
        <v>0</v>
      </c>
      <c r="BL916" s="22" t="s">
        <v>532</v>
      </c>
      <c r="BM916" s="188" t="s">
        <v>3565</v>
      </c>
    </row>
    <row r="917" s="13" customFormat="1">
      <c r="A917" s="13"/>
      <c r="B917" s="201"/>
      <c r="C917" s="13"/>
      <c r="D917" s="195" t="s">
        <v>442</v>
      </c>
      <c r="E917" s="13"/>
      <c r="F917" s="203" t="s">
        <v>3566</v>
      </c>
      <c r="G917" s="13"/>
      <c r="H917" s="204">
        <v>79.953000000000003</v>
      </c>
      <c r="I917" s="205"/>
      <c r="J917" s="13"/>
      <c r="K917" s="13"/>
      <c r="L917" s="201"/>
      <c r="M917" s="206"/>
      <c r="N917" s="207"/>
      <c r="O917" s="207"/>
      <c r="P917" s="207"/>
      <c r="Q917" s="207"/>
      <c r="R917" s="207"/>
      <c r="S917" s="207"/>
      <c r="T917" s="208"/>
      <c r="U917" s="13"/>
      <c r="V917" s="13"/>
      <c r="W917" s="13"/>
      <c r="X917" s="13"/>
      <c r="Y917" s="13"/>
      <c r="Z917" s="13"/>
      <c r="AA917" s="13"/>
      <c r="AB917" s="13"/>
      <c r="AC917" s="13"/>
      <c r="AD917" s="13"/>
      <c r="AE917" s="13"/>
      <c r="AT917" s="202" t="s">
        <v>442</v>
      </c>
      <c r="AU917" s="202" t="s">
        <v>79</v>
      </c>
      <c r="AV917" s="13" t="s">
        <v>79</v>
      </c>
      <c r="AW917" s="13" t="s">
        <v>4</v>
      </c>
      <c r="AX917" s="13" t="s">
        <v>76</v>
      </c>
      <c r="AY917" s="202" t="s">
        <v>328</v>
      </c>
    </row>
    <row r="918" s="2" customFormat="1" ht="49.05" customHeight="1">
      <c r="A918" s="41"/>
      <c r="B918" s="176"/>
      <c r="C918" s="177" t="s">
        <v>1659</v>
      </c>
      <c r="D918" s="177" t="s">
        <v>331</v>
      </c>
      <c r="E918" s="178" t="s">
        <v>3567</v>
      </c>
      <c r="F918" s="179" t="s">
        <v>3568</v>
      </c>
      <c r="G918" s="180" t="s">
        <v>585</v>
      </c>
      <c r="H918" s="181">
        <v>3.0590000000000002</v>
      </c>
      <c r="I918" s="182"/>
      <c r="J918" s="183">
        <f>ROUND(I918*H918,2)</f>
        <v>0</v>
      </c>
      <c r="K918" s="179" t="s">
        <v>335</v>
      </c>
      <c r="L918" s="42"/>
      <c r="M918" s="184" t="s">
        <v>3</v>
      </c>
      <c r="N918" s="185" t="s">
        <v>40</v>
      </c>
      <c r="O918" s="75"/>
      <c r="P918" s="186">
        <f>O918*H918</f>
        <v>0</v>
      </c>
      <c r="Q918" s="186">
        <v>0</v>
      </c>
      <c r="R918" s="186">
        <f>Q918*H918</f>
        <v>0</v>
      </c>
      <c r="S918" s="186">
        <v>0</v>
      </c>
      <c r="T918" s="187">
        <f>S918*H918</f>
        <v>0</v>
      </c>
      <c r="U918" s="41"/>
      <c r="V918" s="41"/>
      <c r="W918" s="41"/>
      <c r="X918" s="41"/>
      <c r="Y918" s="41"/>
      <c r="Z918" s="41"/>
      <c r="AA918" s="41"/>
      <c r="AB918" s="41"/>
      <c r="AC918" s="41"/>
      <c r="AD918" s="41"/>
      <c r="AE918" s="41"/>
      <c r="AR918" s="188" t="s">
        <v>532</v>
      </c>
      <c r="AT918" s="188" t="s">
        <v>331</v>
      </c>
      <c r="AU918" s="188" t="s">
        <v>79</v>
      </c>
      <c r="AY918" s="22" t="s">
        <v>328</v>
      </c>
      <c r="BE918" s="189">
        <f>IF(N918="základní",J918,0)</f>
        <v>0</v>
      </c>
      <c r="BF918" s="189">
        <f>IF(N918="snížená",J918,0)</f>
        <v>0</v>
      </c>
      <c r="BG918" s="189">
        <f>IF(N918="zákl. přenesená",J918,0)</f>
        <v>0</v>
      </c>
      <c r="BH918" s="189">
        <f>IF(N918="sníž. přenesená",J918,0)</f>
        <v>0</v>
      </c>
      <c r="BI918" s="189">
        <f>IF(N918="nulová",J918,0)</f>
        <v>0</v>
      </c>
      <c r="BJ918" s="22" t="s">
        <v>76</v>
      </c>
      <c r="BK918" s="189">
        <f>ROUND(I918*H918,2)</f>
        <v>0</v>
      </c>
      <c r="BL918" s="22" t="s">
        <v>532</v>
      </c>
      <c r="BM918" s="188" t="s">
        <v>3569</v>
      </c>
    </row>
    <row r="919" s="2" customFormat="1">
      <c r="A919" s="41"/>
      <c r="B919" s="42"/>
      <c r="C919" s="41"/>
      <c r="D919" s="190" t="s">
        <v>338</v>
      </c>
      <c r="E919" s="41"/>
      <c r="F919" s="191" t="s">
        <v>3570</v>
      </c>
      <c r="G919" s="41"/>
      <c r="H919" s="41"/>
      <c r="I919" s="192"/>
      <c r="J919" s="41"/>
      <c r="K919" s="41"/>
      <c r="L919" s="42"/>
      <c r="M919" s="193"/>
      <c r="N919" s="194"/>
      <c r="O919" s="75"/>
      <c r="P919" s="75"/>
      <c r="Q919" s="75"/>
      <c r="R919" s="75"/>
      <c r="S919" s="75"/>
      <c r="T919" s="76"/>
      <c r="U919" s="41"/>
      <c r="V919" s="41"/>
      <c r="W919" s="41"/>
      <c r="X919" s="41"/>
      <c r="Y919" s="41"/>
      <c r="Z919" s="41"/>
      <c r="AA919" s="41"/>
      <c r="AB919" s="41"/>
      <c r="AC919" s="41"/>
      <c r="AD919" s="41"/>
      <c r="AE919" s="41"/>
      <c r="AT919" s="22" t="s">
        <v>338</v>
      </c>
      <c r="AU919" s="22" t="s">
        <v>79</v>
      </c>
    </row>
    <row r="920" s="12" customFormat="1" ht="20.88" customHeight="1">
      <c r="A920" s="12"/>
      <c r="B920" s="163"/>
      <c r="C920" s="12"/>
      <c r="D920" s="164" t="s">
        <v>68</v>
      </c>
      <c r="E920" s="174" t="s">
        <v>3571</v>
      </c>
      <c r="F920" s="174" t="s">
        <v>3572</v>
      </c>
      <c r="G920" s="12"/>
      <c r="H920" s="12"/>
      <c r="I920" s="166"/>
      <c r="J920" s="175">
        <f>BK920</f>
        <v>0</v>
      </c>
      <c r="K920" s="12"/>
      <c r="L920" s="163"/>
      <c r="M920" s="168"/>
      <c r="N920" s="169"/>
      <c r="O920" s="169"/>
      <c r="P920" s="170">
        <f>SUM(P921:P952)</f>
        <v>0</v>
      </c>
      <c r="Q920" s="169"/>
      <c r="R920" s="170">
        <f>SUM(R921:R952)</f>
        <v>2.9964379640000001</v>
      </c>
      <c r="S920" s="169"/>
      <c r="T920" s="171">
        <f>SUM(T921:T952)</f>
        <v>0</v>
      </c>
      <c r="U920" s="12"/>
      <c r="V920" s="12"/>
      <c r="W920" s="12"/>
      <c r="X920" s="12"/>
      <c r="Y920" s="12"/>
      <c r="Z920" s="12"/>
      <c r="AA920" s="12"/>
      <c r="AB920" s="12"/>
      <c r="AC920" s="12"/>
      <c r="AD920" s="12"/>
      <c r="AE920" s="12"/>
      <c r="AR920" s="164" t="s">
        <v>79</v>
      </c>
      <c r="AT920" s="172" t="s">
        <v>68</v>
      </c>
      <c r="AU920" s="172" t="s">
        <v>79</v>
      </c>
      <c r="AY920" s="164" t="s">
        <v>328</v>
      </c>
      <c r="BK920" s="173">
        <f>SUM(BK921:BK952)</f>
        <v>0</v>
      </c>
    </row>
    <row r="921" s="2" customFormat="1" ht="33" customHeight="1">
      <c r="A921" s="41"/>
      <c r="B921" s="176"/>
      <c r="C921" s="177" t="s">
        <v>3573</v>
      </c>
      <c r="D921" s="177" t="s">
        <v>331</v>
      </c>
      <c r="E921" s="178" t="s">
        <v>3574</v>
      </c>
      <c r="F921" s="179" t="s">
        <v>3575</v>
      </c>
      <c r="G921" s="180" t="s">
        <v>439</v>
      </c>
      <c r="H921" s="181">
        <v>113.675</v>
      </c>
      <c r="I921" s="182"/>
      <c r="J921" s="183">
        <f>ROUND(I921*H921,2)</f>
        <v>0</v>
      </c>
      <c r="K921" s="179" t="s">
        <v>335</v>
      </c>
      <c r="L921" s="42"/>
      <c r="M921" s="184" t="s">
        <v>3</v>
      </c>
      <c r="N921" s="185" t="s">
        <v>40</v>
      </c>
      <c r="O921" s="75"/>
      <c r="P921" s="186">
        <f>O921*H921</f>
        <v>0</v>
      </c>
      <c r="Q921" s="186">
        <v>0</v>
      </c>
      <c r="R921" s="186">
        <f>Q921*H921</f>
        <v>0</v>
      </c>
      <c r="S921" s="186">
        <v>0</v>
      </c>
      <c r="T921" s="187">
        <f>S921*H921</f>
        <v>0</v>
      </c>
      <c r="U921" s="41"/>
      <c r="V921" s="41"/>
      <c r="W921" s="41"/>
      <c r="X921" s="41"/>
      <c r="Y921" s="41"/>
      <c r="Z921" s="41"/>
      <c r="AA921" s="41"/>
      <c r="AB921" s="41"/>
      <c r="AC921" s="41"/>
      <c r="AD921" s="41"/>
      <c r="AE921" s="41"/>
      <c r="AR921" s="188" t="s">
        <v>532</v>
      </c>
      <c r="AT921" s="188" t="s">
        <v>331</v>
      </c>
      <c r="AU921" s="188" t="s">
        <v>87</v>
      </c>
      <c r="AY921" s="22" t="s">
        <v>328</v>
      </c>
      <c r="BE921" s="189">
        <f>IF(N921="základní",J921,0)</f>
        <v>0</v>
      </c>
      <c r="BF921" s="189">
        <f>IF(N921="snížená",J921,0)</f>
        <v>0</v>
      </c>
      <c r="BG921" s="189">
        <f>IF(N921="zákl. přenesená",J921,0)</f>
        <v>0</v>
      </c>
      <c r="BH921" s="189">
        <f>IF(N921="sníž. přenesená",J921,0)</f>
        <v>0</v>
      </c>
      <c r="BI921" s="189">
        <f>IF(N921="nulová",J921,0)</f>
        <v>0</v>
      </c>
      <c r="BJ921" s="22" t="s">
        <v>76</v>
      </c>
      <c r="BK921" s="189">
        <f>ROUND(I921*H921,2)</f>
        <v>0</v>
      </c>
      <c r="BL921" s="22" t="s">
        <v>532</v>
      </c>
      <c r="BM921" s="188" t="s">
        <v>3576</v>
      </c>
    </row>
    <row r="922" s="2" customFormat="1">
      <c r="A922" s="41"/>
      <c r="B922" s="42"/>
      <c r="C922" s="41"/>
      <c r="D922" s="190" t="s">
        <v>338</v>
      </c>
      <c r="E922" s="41"/>
      <c r="F922" s="191" t="s">
        <v>3577</v>
      </c>
      <c r="G922" s="41"/>
      <c r="H922" s="41"/>
      <c r="I922" s="192"/>
      <c r="J922" s="41"/>
      <c r="K922" s="41"/>
      <c r="L922" s="42"/>
      <c r="M922" s="193"/>
      <c r="N922" s="194"/>
      <c r="O922" s="75"/>
      <c r="P922" s="75"/>
      <c r="Q922" s="75"/>
      <c r="R922" s="75"/>
      <c r="S922" s="75"/>
      <c r="T922" s="76"/>
      <c r="U922" s="41"/>
      <c r="V922" s="41"/>
      <c r="W922" s="41"/>
      <c r="X922" s="41"/>
      <c r="Y922" s="41"/>
      <c r="Z922" s="41"/>
      <c r="AA922" s="41"/>
      <c r="AB922" s="41"/>
      <c r="AC922" s="41"/>
      <c r="AD922" s="41"/>
      <c r="AE922" s="41"/>
      <c r="AT922" s="22" t="s">
        <v>338</v>
      </c>
      <c r="AU922" s="22" t="s">
        <v>87</v>
      </c>
    </row>
    <row r="923" s="13" customFormat="1">
      <c r="A923" s="13"/>
      <c r="B923" s="201"/>
      <c r="C923" s="13"/>
      <c r="D923" s="195" t="s">
        <v>442</v>
      </c>
      <c r="E923" s="202" t="s">
        <v>3</v>
      </c>
      <c r="F923" s="203" t="s">
        <v>2409</v>
      </c>
      <c r="G923" s="13"/>
      <c r="H923" s="204">
        <v>113.675</v>
      </c>
      <c r="I923" s="205"/>
      <c r="J923" s="13"/>
      <c r="K923" s="13"/>
      <c r="L923" s="201"/>
      <c r="M923" s="206"/>
      <c r="N923" s="207"/>
      <c r="O923" s="207"/>
      <c r="P923" s="207"/>
      <c r="Q923" s="207"/>
      <c r="R923" s="207"/>
      <c r="S923" s="207"/>
      <c r="T923" s="208"/>
      <c r="U923" s="13"/>
      <c r="V923" s="13"/>
      <c r="W923" s="13"/>
      <c r="X923" s="13"/>
      <c r="Y923" s="13"/>
      <c r="Z923" s="13"/>
      <c r="AA923" s="13"/>
      <c r="AB923" s="13"/>
      <c r="AC923" s="13"/>
      <c r="AD923" s="13"/>
      <c r="AE923" s="13"/>
      <c r="AT923" s="202" t="s">
        <v>442</v>
      </c>
      <c r="AU923" s="202" t="s">
        <v>87</v>
      </c>
      <c r="AV923" s="13" t="s">
        <v>79</v>
      </c>
      <c r="AW923" s="13" t="s">
        <v>31</v>
      </c>
      <c r="AX923" s="13" t="s">
        <v>76</v>
      </c>
      <c r="AY923" s="202" t="s">
        <v>328</v>
      </c>
    </row>
    <row r="924" s="2" customFormat="1" ht="33" customHeight="1">
      <c r="A924" s="41"/>
      <c r="B924" s="176"/>
      <c r="C924" s="177" t="s">
        <v>1663</v>
      </c>
      <c r="D924" s="177" t="s">
        <v>331</v>
      </c>
      <c r="E924" s="178" t="s">
        <v>3578</v>
      </c>
      <c r="F924" s="179" t="s">
        <v>3579</v>
      </c>
      <c r="G924" s="180" t="s">
        <v>439</v>
      </c>
      <c r="H924" s="181">
        <v>102.14100000000001</v>
      </c>
      <c r="I924" s="182"/>
      <c r="J924" s="183">
        <f>ROUND(I924*H924,2)</f>
        <v>0</v>
      </c>
      <c r="K924" s="179" t="s">
        <v>335</v>
      </c>
      <c r="L924" s="42"/>
      <c r="M924" s="184" t="s">
        <v>3</v>
      </c>
      <c r="N924" s="185" t="s">
        <v>40</v>
      </c>
      <c r="O924" s="75"/>
      <c r="P924" s="186">
        <f>O924*H924</f>
        <v>0</v>
      </c>
      <c r="Q924" s="186">
        <v>0</v>
      </c>
      <c r="R924" s="186">
        <f>Q924*H924</f>
        <v>0</v>
      </c>
      <c r="S924" s="186">
        <v>0</v>
      </c>
      <c r="T924" s="187">
        <f>S924*H924</f>
        <v>0</v>
      </c>
      <c r="U924" s="41"/>
      <c r="V924" s="41"/>
      <c r="W924" s="41"/>
      <c r="X924" s="41"/>
      <c r="Y924" s="41"/>
      <c r="Z924" s="41"/>
      <c r="AA924" s="41"/>
      <c r="AB924" s="41"/>
      <c r="AC924" s="41"/>
      <c r="AD924" s="41"/>
      <c r="AE924" s="41"/>
      <c r="AR924" s="188" t="s">
        <v>532</v>
      </c>
      <c r="AT924" s="188" t="s">
        <v>331</v>
      </c>
      <c r="AU924" s="188" t="s">
        <v>87</v>
      </c>
      <c r="AY924" s="22" t="s">
        <v>328</v>
      </c>
      <c r="BE924" s="189">
        <f>IF(N924="základní",J924,0)</f>
        <v>0</v>
      </c>
      <c r="BF924" s="189">
        <f>IF(N924="snížená",J924,0)</f>
        <v>0</v>
      </c>
      <c r="BG924" s="189">
        <f>IF(N924="zákl. přenesená",J924,0)</f>
        <v>0</v>
      </c>
      <c r="BH924" s="189">
        <f>IF(N924="sníž. přenesená",J924,0)</f>
        <v>0</v>
      </c>
      <c r="BI924" s="189">
        <f>IF(N924="nulová",J924,0)</f>
        <v>0</v>
      </c>
      <c r="BJ924" s="22" t="s">
        <v>76</v>
      </c>
      <c r="BK924" s="189">
        <f>ROUND(I924*H924,2)</f>
        <v>0</v>
      </c>
      <c r="BL924" s="22" t="s">
        <v>532</v>
      </c>
      <c r="BM924" s="188" t="s">
        <v>3580</v>
      </c>
    </row>
    <row r="925" s="2" customFormat="1">
      <c r="A925" s="41"/>
      <c r="B925" s="42"/>
      <c r="C925" s="41"/>
      <c r="D925" s="190" t="s">
        <v>338</v>
      </c>
      <c r="E925" s="41"/>
      <c r="F925" s="191" t="s">
        <v>3581</v>
      </c>
      <c r="G925" s="41"/>
      <c r="H925" s="41"/>
      <c r="I925" s="192"/>
      <c r="J925" s="41"/>
      <c r="K925" s="41"/>
      <c r="L925" s="42"/>
      <c r="M925" s="193"/>
      <c r="N925" s="194"/>
      <c r="O925" s="75"/>
      <c r="P925" s="75"/>
      <c r="Q925" s="75"/>
      <c r="R925" s="75"/>
      <c r="S925" s="75"/>
      <c r="T925" s="76"/>
      <c r="U925" s="41"/>
      <c r="V925" s="41"/>
      <c r="W925" s="41"/>
      <c r="X925" s="41"/>
      <c r="Y925" s="41"/>
      <c r="Z925" s="41"/>
      <c r="AA925" s="41"/>
      <c r="AB925" s="41"/>
      <c r="AC925" s="41"/>
      <c r="AD925" s="41"/>
      <c r="AE925" s="41"/>
      <c r="AT925" s="22" t="s">
        <v>338</v>
      </c>
      <c r="AU925" s="22" t="s">
        <v>87</v>
      </c>
    </row>
    <row r="926" s="13" customFormat="1">
      <c r="A926" s="13"/>
      <c r="B926" s="201"/>
      <c r="C926" s="13"/>
      <c r="D926" s="195" t="s">
        <v>442</v>
      </c>
      <c r="E926" s="202" t="s">
        <v>3</v>
      </c>
      <c r="F926" s="203" t="s">
        <v>2414</v>
      </c>
      <c r="G926" s="13"/>
      <c r="H926" s="204">
        <v>76.146000000000001</v>
      </c>
      <c r="I926" s="205"/>
      <c r="J926" s="13"/>
      <c r="K926" s="13"/>
      <c r="L926" s="201"/>
      <c r="M926" s="206"/>
      <c r="N926" s="207"/>
      <c r="O926" s="207"/>
      <c r="P926" s="207"/>
      <c r="Q926" s="207"/>
      <c r="R926" s="207"/>
      <c r="S926" s="207"/>
      <c r="T926" s="208"/>
      <c r="U926" s="13"/>
      <c r="V926" s="13"/>
      <c r="W926" s="13"/>
      <c r="X926" s="13"/>
      <c r="Y926" s="13"/>
      <c r="Z926" s="13"/>
      <c r="AA926" s="13"/>
      <c r="AB926" s="13"/>
      <c r="AC926" s="13"/>
      <c r="AD926" s="13"/>
      <c r="AE926" s="13"/>
      <c r="AT926" s="202" t="s">
        <v>442</v>
      </c>
      <c r="AU926" s="202" t="s">
        <v>87</v>
      </c>
      <c r="AV926" s="13" t="s">
        <v>79</v>
      </c>
      <c r="AW926" s="13" t="s">
        <v>31</v>
      </c>
      <c r="AX926" s="13" t="s">
        <v>69</v>
      </c>
      <c r="AY926" s="202" t="s">
        <v>328</v>
      </c>
    </row>
    <row r="927" s="13" customFormat="1">
      <c r="A927" s="13"/>
      <c r="B927" s="201"/>
      <c r="C927" s="13"/>
      <c r="D927" s="195" t="s">
        <v>442</v>
      </c>
      <c r="E927" s="202" t="s">
        <v>3</v>
      </c>
      <c r="F927" s="203" t="s">
        <v>2411</v>
      </c>
      <c r="G927" s="13"/>
      <c r="H927" s="204">
        <v>25.995000000000001</v>
      </c>
      <c r="I927" s="205"/>
      <c r="J927" s="13"/>
      <c r="K927" s="13"/>
      <c r="L927" s="201"/>
      <c r="M927" s="206"/>
      <c r="N927" s="207"/>
      <c r="O927" s="207"/>
      <c r="P927" s="207"/>
      <c r="Q927" s="207"/>
      <c r="R927" s="207"/>
      <c r="S927" s="207"/>
      <c r="T927" s="208"/>
      <c r="U927" s="13"/>
      <c r="V927" s="13"/>
      <c r="W927" s="13"/>
      <c r="X927" s="13"/>
      <c r="Y927" s="13"/>
      <c r="Z927" s="13"/>
      <c r="AA927" s="13"/>
      <c r="AB927" s="13"/>
      <c r="AC927" s="13"/>
      <c r="AD927" s="13"/>
      <c r="AE927" s="13"/>
      <c r="AT927" s="202" t="s">
        <v>442</v>
      </c>
      <c r="AU927" s="202" t="s">
        <v>87</v>
      </c>
      <c r="AV927" s="13" t="s">
        <v>79</v>
      </c>
      <c r="AW927" s="13" t="s">
        <v>31</v>
      </c>
      <c r="AX927" s="13" t="s">
        <v>69</v>
      </c>
      <c r="AY927" s="202" t="s">
        <v>328</v>
      </c>
    </row>
    <row r="928" s="14" customFormat="1">
      <c r="A928" s="14"/>
      <c r="B928" s="209"/>
      <c r="C928" s="14"/>
      <c r="D928" s="195" t="s">
        <v>442</v>
      </c>
      <c r="E928" s="210" t="s">
        <v>3</v>
      </c>
      <c r="F928" s="211" t="s">
        <v>452</v>
      </c>
      <c r="G928" s="14"/>
      <c r="H928" s="212">
        <v>102.14100000000001</v>
      </c>
      <c r="I928" s="213"/>
      <c r="J928" s="14"/>
      <c r="K928" s="14"/>
      <c r="L928" s="209"/>
      <c r="M928" s="214"/>
      <c r="N928" s="215"/>
      <c r="O928" s="215"/>
      <c r="P928" s="215"/>
      <c r="Q928" s="215"/>
      <c r="R928" s="215"/>
      <c r="S928" s="215"/>
      <c r="T928" s="216"/>
      <c r="U928" s="14"/>
      <c r="V928" s="14"/>
      <c r="W928" s="14"/>
      <c r="X928" s="14"/>
      <c r="Y928" s="14"/>
      <c r="Z928" s="14"/>
      <c r="AA928" s="14"/>
      <c r="AB928" s="14"/>
      <c r="AC928" s="14"/>
      <c r="AD928" s="14"/>
      <c r="AE928" s="14"/>
      <c r="AT928" s="210" t="s">
        <v>442</v>
      </c>
      <c r="AU928" s="210" t="s">
        <v>87</v>
      </c>
      <c r="AV928" s="14" t="s">
        <v>113</v>
      </c>
      <c r="AW928" s="14" t="s">
        <v>31</v>
      </c>
      <c r="AX928" s="14" t="s">
        <v>76</v>
      </c>
      <c r="AY928" s="210" t="s">
        <v>328</v>
      </c>
    </row>
    <row r="929" s="2" customFormat="1" ht="16.5" customHeight="1">
      <c r="A929" s="41"/>
      <c r="B929" s="176"/>
      <c r="C929" s="224" t="s">
        <v>3582</v>
      </c>
      <c r="D929" s="224" t="s">
        <v>539</v>
      </c>
      <c r="E929" s="225" t="s">
        <v>3583</v>
      </c>
      <c r="F929" s="226" t="s">
        <v>3584</v>
      </c>
      <c r="G929" s="227" t="s">
        <v>3585</v>
      </c>
      <c r="H929" s="228">
        <v>129.49000000000001</v>
      </c>
      <c r="I929" s="229"/>
      <c r="J929" s="230">
        <f>ROUND(I929*H929,2)</f>
        <v>0</v>
      </c>
      <c r="K929" s="226" t="s">
        <v>335</v>
      </c>
      <c r="L929" s="231"/>
      <c r="M929" s="232" t="s">
        <v>3</v>
      </c>
      <c r="N929" s="233" t="s">
        <v>40</v>
      </c>
      <c r="O929" s="75"/>
      <c r="P929" s="186">
        <f>O929*H929</f>
        <v>0</v>
      </c>
      <c r="Q929" s="186">
        <v>0.001</v>
      </c>
      <c r="R929" s="186">
        <f>Q929*H929</f>
        <v>0.12949000000000002</v>
      </c>
      <c r="S929" s="186">
        <v>0</v>
      </c>
      <c r="T929" s="187">
        <f>S929*H929</f>
        <v>0</v>
      </c>
      <c r="U929" s="41"/>
      <c r="V929" s="41"/>
      <c r="W929" s="41"/>
      <c r="X929" s="41"/>
      <c r="Y929" s="41"/>
      <c r="Z929" s="41"/>
      <c r="AA929" s="41"/>
      <c r="AB929" s="41"/>
      <c r="AC929" s="41"/>
      <c r="AD929" s="41"/>
      <c r="AE929" s="41"/>
      <c r="AR929" s="188" t="s">
        <v>621</v>
      </c>
      <c r="AT929" s="188" t="s">
        <v>539</v>
      </c>
      <c r="AU929" s="188" t="s">
        <v>87</v>
      </c>
      <c r="AY929" s="22" t="s">
        <v>328</v>
      </c>
      <c r="BE929" s="189">
        <f>IF(N929="základní",J929,0)</f>
        <v>0</v>
      </c>
      <c r="BF929" s="189">
        <f>IF(N929="snížená",J929,0)</f>
        <v>0</v>
      </c>
      <c r="BG929" s="189">
        <f>IF(N929="zákl. přenesená",J929,0)</f>
        <v>0</v>
      </c>
      <c r="BH929" s="189">
        <f>IF(N929="sníž. přenesená",J929,0)</f>
        <v>0</v>
      </c>
      <c r="BI929" s="189">
        <f>IF(N929="nulová",J929,0)</f>
        <v>0</v>
      </c>
      <c r="BJ929" s="22" t="s">
        <v>76</v>
      </c>
      <c r="BK929" s="189">
        <f>ROUND(I929*H929,2)</f>
        <v>0</v>
      </c>
      <c r="BL929" s="22" t="s">
        <v>532</v>
      </c>
      <c r="BM929" s="188" t="s">
        <v>3586</v>
      </c>
    </row>
    <row r="930" s="13" customFormat="1">
      <c r="A930" s="13"/>
      <c r="B930" s="201"/>
      <c r="C930" s="13"/>
      <c r="D930" s="195" t="s">
        <v>442</v>
      </c>
      <c r="E930" s="13"/>
      <c r="F930" s="203" t="s">
        <v>3587</v>
      </c>
      <c r="G930" s="13"/>
      <c r="H930" s="204">
        <v>129.49000000000001</v>
      </c>
      <c r="I930" s="205"/>
      <c r="J930" s="13"/>
      <c r="K930" s="13"/>
      <c r="L930" s="201"/>
      <c r="M930" s="206"/>
      <c r="N930" s="207"/>
      <c r="O930" s="207"/>
      <c r="P930" s="207"/>
      <c r="Q930" s="207"/>
      <c r="R930" s="207"/>
      <c r="S930" s="207"/>
      <c r="T930" s="208"/>
      <c r="U930" s="13"/>
      <c r="V930" s="13"/>
      <c r="W930" s="13"/>
      <c r="X930" s="13"/>
      <c r="Y930" s="13"/>
      <c r="Z930" s="13"/>
      <c r="AA930" s="13"/>
      <c r="AB930" s="13"/>
      <c r="AC930" s="13"/>
      <c r="AD930" s="13"/>
      <c r="AE930" s="13"/>
      <c r="AT930" s="202" t="s">
        <v>442</v>
      </c>
      <c r="AU930" s="202" t="s">
        <v>87</v>
      </c>
      <c r="AV930" s="13" t="s">
        <v>79</v>
      </c>
      <c r="AW930" s="13" t="s">
        <v>4</v>
      </c>
      <c r="AX930" s="13" t="s">
        <v>76</v>
      </c>
      <c r="AY930" s="202" t="s">
        <v>328</v>
      </c>
    </row>
    <row r="931" s="2" customFormat="1" ht="24.15" customHeight="1">
      <c r="A931" s="41"/>
      <c r="B931" s="176"/>
      <c r="C931" s="177" t="s">
        <v>1667</v>
      </c>
      <c r="D931" s="177" t="s">
        <v>331</v>
      </c>
      <c r="E931" s="178" t="s">
        <v>3588</v>
      </c>
      <c r="F931" s="179" t="s">
        <v>3589</v>
      </c>
      <c r="G931" s="180" t="s">
        <v>439</v>
      </c>
      <c r="H931" s="181">
        <v>227.34999999999999</v>
      </c>
      <c r="I931" s="182"/>
      <c r="J931" s="183">
        <f>ROUND(I931*H931,2)</f>
        <v>0</v>
      </c>
      <c r="K931" s="179" t="s">
        <v>335</v>
      </c>
      <c r="L931" s="42"/>
      <c r="M931" s="184" t="s">
        <v>3</v>
      </c>
      <c r="N931" s="185" t="s">
        <v>40</v>
      </c>
      <c r="O931" s="75"/>
      <c r="P931" s="186">
        <f>O931*H931</f>
        <v>0</v>
      </c>
      <c r="Q931" s="186">
        <v>0.00039825</v>
      </c>
      <c r="R931" s="186">
        <f>Q931*H931</f>
        <v>0.090542137499999994</v>
      </c>
      <c r="S931" s="186">
        <v>0</v>
      </c>
      <c r="T931" s="187">
        <f>S931*H931</f>
        <v>0</v>
      </c>
      <c r="U931" s="41"/>
      <c r="V931" s="41"/>
      <c r="W931" s="41"/>
      <c r="X931" s="41"/>
      <c r="Y931" s="41"/>
      <c r="Z931" s="41"/>
      <c r="AA931" s="41"/>
      <c r="AB931" s="41"/>
      <c r="AC931" s="41"/>
      <c r="AD931" s="41"/>
      <c r="AE931" s="41"/>
      <c r="AR931" s="188" t="s">
        <v>532</v>
      </c>
      <c r="AT931" s="188" t="s">
        <v>331</v>
      </c>
      <c r="AU931" s="188" t="s">
        <v>87</v>
      </c>
      <c r="AY931" s="22" t="s">
        <v>328</v>
      </c>
      <c r="BE931" s="189">
        <f>IF(N931="základní",J931,0)</f>
        <v>0</v>
      </c>
      <c r="BF931" s="189">
        <f>IF(N931="snížená",J931,0)</f>
        <v>0</v>
      </c>
      <c r="BG931" s="189">
        <f>IF(N931="zákl. přenesená",J931,0)</f>
        <v>0</v>
      </c>
      <c r="BH931" s="189">
        <f>IF(N931="sníž. přenesená",J931,0)</f>
        <v>0</v>
      </c>
      <c r="BI931" s="189">
        <f>IF(N931="nulová",J931,0)</f>
        <v>0</v>
      </c>
      <c r="BJ931" s="22" t="s">
        <v>76</v>
      </c>
      <c r="BK931" s="189">
        <f>ROUND(I931*H931,2)</f>
        <v>0</v>
      </c>
      <c r="BL931" s="22" t="s">
        <v>532</v>
      </c>
      <c r="BM931" s="188" t="s">
        <v>3590</v>
      </c>
    </row>
    <row r="932" s="2" customFormat="1">
      <c r="A932" s="41"/>
      <c r="B932" s="42"/>
      <c r="C932" s="41"/>
      <c r="D932" s="190" t="s">
        <v>338</v>
      </c>
      <c r="E932" s="41"/>
      <c r="F932" s="191" t="s">
        <v>3591</v>
      </c>
      <c r="G932" s="41"/>
      <c r="H932" s="41"/>
      <c r="I932" s="192"/>
      <c r="J932" s="41"/>
      <c r="K932" s="41"/>
      <c r="L932" s="42"/>
      <c r="M932" s="193"/>
      <c r="N932" s="194"/>
      <c r="O932" s="75"/>
      <c r="P932" s="75"/>
      <c r="Q932" s="75"/>
      <c r="R932" s="75"/>
      <c r="S932" s="75"/>
      <c r="T932" s="76"/>
      <c r="U932" s="41"/>
      <c r="V932" s="41"/>
      <c r="W932" s="41"/>
      <c r="X932" s="41"/>
      <c r="Y932" s="41"/>
      <c r="Z932" s="41"/>
      <c r="AA932" s="41"/>
      <c r="AB932" s="41"/>
      <c r="AC932" s="41"/>
      <c r="AD932" s="41"/>
      <c r="AE932" s="41"/>
      <c r="AT932" s="22" t="s">
        <v>338</v>
      </c>
      <c r="AU932" s="22" t="s">
        <v>87</v>
      </c>
    </row>
    <row r="933" s="13" customFormat="1">
      <c r="A933" s="13"/>
      <c r="B933" s="201"/>
      <c r="C933" s="13"/>
      <c r="D933" s="195" t="s">
        <v>442</v>
      </c>
      <c r="E933" s="202" t="s">
        <v>3</v>
      </c>
      <c r="F933" s="203" t="s">
        <v>3592</v>
      </c>
      <c r="G933" s="13"/>
      <c r="H933" s="204">
        <v>227.34999999999999</v>
      </c>
      <c r="I933" s="205"/>
      <c r="J933" s="13"/>
      <c r="K933" s="13"/>
      <c r="L933" s="201"/>
      <c r="M933" s="206"/>
      <c r="N933" s="207"/>
      <c r="O933" s="207"/>
      <c r="P933" s="207"/>
      <c r="Q933" s="207"/>
      <c r="R933" s="207"/>
      <c r="S933" s="207"/>
      <c r="T933" s="208"/>
      <c r="U933" s="13"/>
      <c r="V933" s="13"/>
      <c r="W933" s="13"/>
      <c r="X933" s="13"/>
      <c r="Y933" s="13"/>
      <c r="Z933" s="13"/>
      <c r="AA933" s="13"/>
      <c r="AB933" s="13"/>
      <c r="AC933" s="13"/>
      <c r="AD933" s="13"/>
      <c r="AE933" s="13"/>
      <c r="AT933" s="202" t="s">
        <v>442</v>
      </c>
      <c r="AU933" s="202" t="s">
        <v>87</v>
      </c>
      <c r="AV933" s="13" t="s">
        <v>79</v>
      </c>
      <c r="AW933" s="13" t="s">
        <v>31</v>
      </c>
      <c r="AX933" s="13" t="s">
        <v>69</v>
      </c>
      <c r="AY933" s="202" t="s">
        <v>328</v>
      </c>
    </row>
    <row r="934" s="15" customFormat="1">
      <c r="A934" s="15"/>
      <c r="B934" s="217"/>
      <c r="C934" s="15"/>
      <c r="D934" s="195" t="s">
        <v>442</v>
      </c>
      <c r="E934" s="218" t="s">
        <v>3</v>
      </c>
      <c r="F934" s="219" t="s">
        <v>3593</v>
      </c>
      <c r="G934" s="15"/>
      <c r="H934" s="218" t="s">
        <v>3</v>
      </c>
      <c r="I934" s="220"/>
      <c r="J934" s="15"/>
      <c r="K934" s="15"/>
      <c r="L934" s="217"/>
      <c r="M934" s="221"/>
      <c r="N934" s="222"/>
      <c r="O934" s="222"/>
      <c r="P934" s="222"/>
      <c r="Q934" s="222"/>
      <c r="R934" s="222"/>
      <c r="S934" s="222"/>
      <c r="T934" s="223"/>
      <c r="U934" s="15"/>
      <c r="V934" s="15"/>
      <c r="W934" s="15"/>
      <c r="X934" s="15"/>
      <c r="Y934" s="15"/>
      <c r="Z934" s="15"/>
      <c r="AA934" s="15"/>
      <c r="AB934" s="15"/>
      <c r="AC934" s="15"/>
      <c r="AD934" s="15"/>
      <c r="AE934" s="15"/>
      <c r="AT934" s="218" t="s">
        <v>442</v>
      </c>
      <c r="AU934" s="218" t="s">
        <v>87</v>
      </c>
      <c r="AV934" s="15" t="s">
        <v>76</v>
      </c>
      <c r="AW934" s="15" t="s">
        <v>31</v>
      </c>
      <c r="AX934" s="15" t="s">
        <v>69</v>
      </c>
      <c r="AY934" s="218" t="s">
        <v>328</v>
      </c>
    </row>
    <row r="935" s="14" customFormat="1">
      <c r="A935" s="14"/>
      <c r="B935" s="209"/>
      <c r="C935" s="14"/>
      <c r="D935" s="195" t="s">
        <v>442</v>
      </c>
      <c r="E935" s="210" t="s">
        <v>3</v>
      </c>
      <c r="F935" s="211" t="s">
        <v>452</v>
      </c>
      <c r="G935" s="14"/>
      <c r="H935" s="212">
        <v>227.34999999999999</v>
      </c>
      <c r="I935" s="213"/>
      <c r="J935" s="14"/>
      <c r="K935" s="14"/>
      <c r="L935" s="209"/>
      <c r="M935" s="214"/>
      <c r="N935" s="215"/>
      <c r="O935" s="215"/>
      <c r="P935" s="215"/>
      <c r="Q935" s="215"/>
      <c r="R935" s="215"/>
      <c r="S935" s="215"/>
      <c r="T935" s="216"/>
      <c r="U935" s="14"/>
      <c r="V935" s="14"/>
      <c r="W935" s="14"/>
      <c r="X935" s="14"/>
      <c r="Y935" s="14"/>
      <c r="Z935" s="14"/>
      <c r="AA935" s="14"/>
      <c r="AB935" s="14"/>
      <c r="AC935" s="14"/>
      <c r="AD935" s="14"/>
      <c r="AE935" s="14"/>
      <c r="AT935" s="210" t="s">
        <v>442</v>
      </c>
      <c r="AU935" s="210" t="s">
        <v>87</v>
      </c>
      <c r="AV935" s="14" t="s">
        <v>113</v>
      </c>
      <c r="AW935" s="14" t="s">
        <v>31</v>
      </c>
      <c r="AX935" s="14" t="s">
        <v>76</v>
      </c>
      <c r="AY935" s="210" t="s">
        <v>328</v>
      </c>
    </row>
    <row r="936" s="2" customFormat="1" ht="24.15" customHeight="1">
      <c r="A936" s="41"/>
      <c r="B936" s="176"/>
      <c r="C936" s="177" t="s">
        <v>3594</v>
      </c>
      <c r="D936" s="177" t="s">
        <v>331</v>
      </c>
      <c r="E936" s="178" t="s">
        <v>3595</v>
      </c>
      <c r="F936" s="179" t="s">
        <v>3596</v>
      </c>
      <c r="G936" s="180" t="s">
        <v>439</v>
      </c>
      <c r="H936" s="181">
        <v>204.28200000000001</v>
      </c>
      <c r="I936" s="182"/>
      <c r="J936" s="183">
        <f>ROUND(I936*H936,2)</f>
        <v>0</v>
      </c>
      <c r="K936" s="179" t="s">
        <v>335</v>
      </c>
      <c r="L936" s="42"/>
      <c r="M936" s="184" t="s">
        <v>3</v>
      </c>
      <c r="N936" s="185" t="s">
        <v>40</v>
      </c>
      <c r="O936" s="75"/>
      <c r="P936" s="186">
        <f>O936*H936</f>
        <v>0</v>
      </c>
      <c r="Q936" s="186">
        <v>0.00039825</v>
      </c>
      <c r="R936" s="186">
        <f>Q936*H936</f>
        <v>0.081355306500000002</v>
      </c>
      <c r="S936" s="186">
        <v>0</v>
      </c>
      <c r="T936" s="187">
        <f>S936*H936</f>
        <v>0</v>
      </c>
      <c r="U936" s="41"/>
      <c r="V936" s="41"/>
      <c r="W936" s="41"/>
      <c r="X936" s="41"/>
      <c r="Y936" s="41"/>
      <c r="Z936" s="41"/>
      <c r="AA936" s="41"/>
      <c r="AB936" s="41"/>
      <c r="AC936" s="41"/>
      <c r="AD936" s="41"/>
      <c r="AE936" s="41"/>
      <c r="AR936" s="188" t="s">
        <v>532</v>
      </c>
      <c r="AT936" s="188" t="s">
        <v>331</v>
      </c>
      <c r="AU936" s="188" t="s">
        <v>87</v>
      </c>
      <c r="AY936" s="22" t="s">
        <v>328</v>
      </c>
      <c r="BE936" s="189">
        <f>IF(N936="základní",J936,0)</f>
        <v>0</v>
      </c>
      <c r="BF936" s="189">
        <f>IF(N936="snížená",J936,0)</f>
        <v>0</v>
      </c>
      <c r="BG936" s="189">
        <f>IF(N936="zákl. přenesená",J936,0)</f>
        <v>0</v>
      </c>
      <c r="BH936" s="189">
        <f>IF(N936="sníž. přenesená",J936,0)</f>
        <v>0</v>
      </c>
      <c r="BI936" s="189">
        <f>IF(N936="nulová",J936,0)</f>
        <v>0</v>
      </c>
      <c r="BJ936" s="22" t="s">
        <v>76</v>
      </c>
      <c r="BK936" s="189">
        <f>ROUND(I936*H936,2)</f>
        <v>0</v>
      </c>
      <c r="BL936" s="22" t="s">
        <v>532</v>
      </c>
      <c r="BM936" s="188" t="s">
        <v>3597</v>
      </c>
    </row>
    <row r="937" s="2" customFormat="1">
      <c r="A937" s="41"/>
      <c r="B937" s="42"/>
      <c r="C937" s="41"/>
      <c r="D937" s="190" t="s">
        <v>338</v>
      </c>
      <c r="E937" s="41"/>
      <c r="F937" s="191" t="s">
        <v>3598</v>
      </c>
      <c r="G937" s="41"/>
      <c r="H937" s="41"/>
      <c r="I937" s="192"/>
      <c r="J937" s="41"/>
      <c r="K937" s="41"/>
      <c r="L937" s="42"/>
      <c r="M937" s="193"/>
      <c r="N937" s="194"/>
      <c r="O937" s="75"/>
      <c r="P937" s="75"/>
      <c r="Q937" s="75"/>
      <c r="R937" s="75"/>
      <c r="S937" s="75"/>
      <c r="T937" s="76"/>
      <c r="U937" s="41"/>
      <c r="V937" s="41"/>
      <c r="W937" s="41"/>
      <c r="X937" s="41"/>
      <c r="Y937" s="41"/>
      <c r="Z937" s="41"/>
      <c r="AA937" s="41"/>
      <c r="AB937" s="41"/>
      <c r="AC937" s="41"/>
      <c r="AD937" s="41"/>
      <c r="AE937" s="41"/>
      <c r="AT937" s="22" t="s">
        <v>338</v>
      </c>
      <c r="AU937" s="22" t="s">
        <v>87</v>
      </c>
    </row>
    <row r="938" s="13" customFormat="1">
      <c r="A938" s="13"/>
      <c r="B938" s="201"/>
      <c r="C938" s="13"/>
      <c r="D938" s="195" t="s">
        <v>442</v>
      </c>
      <c r="E938" s="202" t="s">
        <v>3</v>
      </c>
      <c r="F938" s="203" t="s">
        <v>3599</v>
      </c>
      <c r="G938" s="13"/>
      <c r="H938" s="204">
        <v>152.292</v>
      </c>
      <c r="I938" s="205"/>
      <c r="J938" s="13"/>
      <c r="K938" s="13"/>
      <c r="L938" s="201"/>
      <c r="M938" s="206"/>
      <c r="N938" s="207"/>
      <c r="O938" s="207"/>
      <c r="P938" s="207"/>
      <c r="Q938" s="207"/>
      <c r="R938" s="207"/>
      <c r="S938" s="207"/>
      <c r="T938" s="208"/>
      <c r="U938" s="13"/>
      <c r="V938" s="13"/>
      <c r="W938" s="13"/>
      <c r="X938" s="13"/>
      <c r="Y938" s="13"/>
      <c r="Z938" s="13"/>
      <c r="AA938" s="13"/>
      <c r="AB938" s="13"/>
      <c r="AC938" s="13"/>
      <c r="AD938" s="13"/>
      <c r="AE938" s="13"/>
      <c r="AT938" s="202" t="s">
        <v>442</v>
      </c>
      <c r="AU938" s="202" t="s">
        <v>87</v>
      </c>
      <c r="AV938" s="13" t="s">
        <v>79</v>
      </c>
      <c r="AW938" s="13" t="s">
        <v>31</v>
      </c>
      <c r="AX938" s="13" t="s">
        <v>69</v>
      </c>
      <c r="AY938" s="202" t="s">
        <v>328</v>
      </c>
    </row>
    <row r="939" s="13" customFormat="1">
      <c r="A939" s="13"/>
      <c r="B939" s="201"/>
      <c r="C939" s="13"/>
      <c r="D939" s="195" t="s">
        <v>442</v>
      </c>
      <c r="E939" s="202" t="s">
        <v>3</v>
      </c>
      <c r="F939" s="203" t="s">
        <v>3600</v>
      </c>
      <c r="G939" s="13"/>
      <c r="H939" s="204">
        <v>51.990000000000002</v>
      </c>
      <c r="I939" s="205"/>
      <c r="J939" s="13"/>
      <c r="K939" s="13"/>
      <c r="L939" s="201"/>
      <c r="M939" s="206"/>
      <c r="N939" s="207"/>
      <c r="O939" s="207"/>
      <c r="P939" s="207"/>
      <c r="Q939" s="207"/>
      <c r="R939" s="207"/>
      <c r="S939" s="207"/>
      <c r="T939" s="208"/>
      <c r="U939" s="13"/>
      <c r="V939" s="13"/>
      <c r="W939" s="13"/>
      <c r="X939" s="13"/>
      <c r="Y939" s="13"/>
      <c r="Z939" s="13"/>
      <c r="AA939" s="13"/>
      <c r="AB939" s="13"/>
      <c r="AC939" s="13"/>
      <c r="AD939" s="13"/>
      <c r="AE939" s="13"/>
      <c r="AT939" s="202" t="s">
        <v>442</v>
      </c>
      <c r="AU939" s="202" t="s">
        <v>87</v>
      </c>
      <c r="AV939" s="13" t="s">
        <v>79</v>
      </c>
      <c r="AW939" s="13" t="s">
        <v>31</v>
      </c>
      <c r="AX939" s="13" t="s">
        <v>69</v>
      </c>
      <c r="AY939" s="202" t="s">
        <v>328</v>
      </c>
    </row>
    <row r="940" s="14" customFormat="1">
      <c r="A940" s="14"/>
      <c r="B940" s="209"/>
      <c r="C940" s="14"/>
      <c r="D940" s="195" t="s">
        <v>442</v>
      </c>
      <c r="E940" s="210" t="s">
        <v>3</v>
      </c>
      <c r="F940" s="211" t="s">
        <v>452</v>
      </c>
      <c r="G940" s="14"/>
      <c r="H940" s="212">
        <v>204.28200000000001</v>
      </c>
      <c r="I940" s="213"/>
      <c r="J940" s="14"/>
      <c r="K940" s="14"/>
      <c r="L940" s="209"/>
      <c r="M940" s="214"/>
      <c r="N940" s="215"/>
      <c r="O940" s="215"/>
      <c r="P940" s="215"/>
      <c r="Q940" s="215"/>
      <c r="R940" s="215"/>
      <c r="S940" s="215"/>
      <c r="T940" s="216"/>
      <c r="U940" s="14"/>
      <c r="V940" s="14"/>
      <c r="W940" s="14"/>
      <c r="X940" s="14"/>
      <c r="Y940" s="14"/>
      <c r="Z940" s="14"/>
      <c r="AA940" s="14"/>
      <c r="AB940" s="14"/>
      <c r="AC940" s="14"/>
      <c r="AD940" s="14"/>
      <c r="AE940" s="14"/>
      <c r="AT940" s="210" t="s">
        <v>442</v>
      </c>
      <c r="AU940" s="210" t="s">
        <v>87</v>
      </c>
      <c r="AV940" s="14" t="s">
        <v>113</v>
      </c>
      <c r="AW940" s="14" t="s">
        <v>31</v>
      </c>
      <c r="AX940" s="14" t="s">
        <v>76</v>
      </c>
      <c r="AY940" s="210" t="s">
        <v>328</v>
      </c>
    </row>
    <row r="941" s="2" customFormat="1" ht="49.05" customHeight="1">
      <c r="A941" s="41"/>
      <c r="B941" s="176"/>
      <c r="C941" s="224" t="s">
        <v>1671</v>
      </c>
      <c r="D941" s="224" t="s">
        <v>539</v>
      </c>
      <c r="E941" s="225" t="s">
        <v>3601</v>
      </c>
      <c r="F941" s="226" t="s">
        <v>3602</v>
      </c>
      <c r="G941" s="227" t="s">
        <v>439</v>
      </c>
      <c r="H941" s="228">
        <v>251.42599999999999</v>
      </c>
      <c r="I941" s="229"/>
      <c r="J941" s="230">
        <f>ROUND(I941*H941,2)</f>
        <v>0</v>
      </c>
      <c r="K941" s="226" t="s">
        <v>335</v>
      </c>
      <c r="L941" s="231"/>
      <c r="M941" s="232" t="s">
        <v>3</v>
      </c>
      <c r="N941" s="233" t="s">
        <v>40</v>
      </c>
      <c r="O941" s="75"/>
      <c r="P941" s="186">
        <f>O941*H941</f>
        <v>0</v>
      </c>
      <c r="Q941" s="186">
        <v>0.0053</v>
      </c>
      <c r="R941" s="186">
        <f>Q941*H941</f>
        <v>1.3325578</v>
      </c>
      <c r="S941" s="186">
        <v>0</v>
      </c>
      <c r="T941" s="187">
        <f>S941*H941</f>
        <v>0</v>
      </c>
      <c r="U941" s="41"/>
      <c r="V941" s="41"/>
      <c r="W941" s="41"/>
      <c r="X941" s="41"/>
      <c r="Y941" s="41"/>
      <c r="Z941" s="41"/>
      <c r="AA941" s="41"/>
      <c r="AB941" s="41"/>
      <c r="AC941" s="41"/>
      <c r="AD941" s="41"/>
      <c r="AE941" s="41"/>
      <c r="AR941" s="188" t="s">
        <v>621</v>
      </c>
      <c r="AT941" s="188" t="s">
        <v>539</v>
      </c>
      <c r="AU941" s="188" t="s">
        <v>87</v>
      </c>
      <c r="AY941" s="22" t="s">
        <v>328</v>
      </c>
      <c r="BE941" s="189">
        <f>IF(N941="základní",J941,0)</f>
        <v>0</v>
      </c>
      <c r="BF941" s="189">
        <f>IF(N941="snížená",J941,0)</f>
        <v>0</v>
      </c>
      <c r="BG941" s="189">
        <f>IF(N941="zákl. přenesená",J941,0)</f>
        <v>0</v>
      </c>
      <c r="BH941" s="189">
        <f>IF(N941="sníž. přenesená",J941,0)</f>
        <v>0</v>
      </c>
      <c r="BI941" s="189">
        <f>IF(N941="nulová",J941,0)</f>
        <v>0</v>
      </c>
      <c r="BJ941" s="22" t="s">
        <v>76</v>
      </c>
      <c r="BK941" s="189">
        <f>ROUND(I941*H941,2)</f>
        <v>0</v>
      </c>
      <c r="BL941" s="22" t="s">
        <v>532</v>
      </c>
      <c r="BM941" s="188" t="s">
        <v>3603</v>
      </c>
    </row>
    <row r="942" s="13" customFormat="1">
      <c r="A942" s="13"/>
      <c r="B942" s="201"/>
      <c r="C942" s="13"/>
      <c r="D942" s="195" t="s">
        <v>442</v>
      </c>
      <c r="E942" s="202" t="s">
        <v>3</v>
      </c>
      <c r="F942" s="203" t="s">
        <v>2409</v>
      </c>
      <c r="G942" s="13"/>
      <c r="H942" s="204">
        <v>113.675</v>
      </c>
      <c r="I942" s="205"/>
      <c r="J942" s="13"/>
      <c r="K942" s="13"/>
      <c r="L942" s="201"/>
      <c r="M942" s="206"/>
      <c r="N942" s="207"/>
      <c r="O942" s="207"/>
      <c r="P942" s="207"/>
      <c r="Q942" s="207"/>
      <c r="R942" s="207"/>
      <c r="S942" s="207"/>
      <c r="T942" s="208"/>
      <c r="U942" s="13"/>
      <c r="V942" s="13"/>
      <c r="W942" s="13"/>
      <c r="X942" s="13"/>
      <c r="Y942" s="13"/>
      <c r="Z942" s="13"/>
      <c r="AA942" s="13"/>
      <c r="AB942" s="13"/>
      <c r="AC942" s="13"/>
      <c r="AD942" s="13"/>
      <c r="AE942" s="13"/>
      <c r="AT942" s="202" t="s">
        <v>442</v>
      </c>
      <c r="AU942" s="202" t="s">
        <v>87</v>
      </c>
      <c r="AV942" s="13" t="s">
        <v>79</v>
      </c>
      <c r="AW942" s="13" t="s">
        <v>31</v>
      </c>
      <c r="AX942" s="13" t="s">
        <v>69</v>
      </c>
      <c r="AY942" s="202" t="s">
        <v>328</v>
      </c>
    </row>
    <row r="943" s="13" customFormat="1">
      <c r="A943" s="13"/>
      <c r="B943" s="201"/>
      <c r="C943" s="13"/>
      <c r="D943" s="195" t="s">
        <v>442</v>
      </c>
      <c r="E943" s="202" t="s">
        <v>3</v>
      </c>
      <c r="F943" s="203" t="s">
        <v>2411</v>
      </c>
      <c r="G943" s="13"/>
      <c r="H943" s="204">
        <v>25.995000000000001</v>
      </c>
      <c r="I943" s="205"/>
      <c r="J943" s="13"/>
      <c r="K943" s="13"/>
      <c r="L943" s="201"/>
      <c r="M943" s="206"/>
      <c r="N943" s="207"/>
      <c r="O943" s="207"/>
      <c r="P943" s="207"/>
      <c r="Q943" s="207"/>
      <c r="R943" s="207"/>
      <c r="S943" s="207"/>
      <c r="T943" s="208"/>
      <c r="U943" s="13"/>
      <c r="V943" s="13"/>
      <c r="W943" s="13"/>
      <c r="X943" s="13"/>
      <c r="Y943" s="13"/>
      <c r="Z943" s="13"/>
      <c r="AA943" s="13"/>
      <c r="AB943" s="13"/>
      <c r="AC943" s="13"/>
      <c r="AD943" s="13"/>
      <c r="AE943" s="13"/>
      <c r="AT943" s="202" t="s">
        <v>442</v>
      </c>
      <c r="AU943" s="202" t="s">
        <v>87</v>
      </c>
      <c r="AV943" s="13" t="s">
        <v>79</v>
      </c>
      <c r="AW943" s="13" t="s">
        <v>31</v>
      </c>
      <c r="AX943" s="13" t="s">
        <v>69</v>
      </c>
      <c r="AY943" s="202" t="s">
        <v>328</v>
      </c>
    </row>
    <row r="944" s="13" customFormat="1">
      <c r="A944" s="13"/>
      <c r="B944" s="201"/>
      <c r="C944" s="13"/>
      <c r="D944" s="195" t="s">
        <v>442</v>
      </c>
      <c r="E944" s="202" t="s">
        <v>3</v>
      </c>
      <c r="F944" s="203" t="s">
        <v>2414</v>
      </c>
      <c r="G944" s="13"/>
      <c r="H944" s="204">
        <v>76.146000000000001</v>
      </c>
      <c r="I944" s="205"/>
      <c r="J944" s="13"/>
      <c r="K944" s="13"/>
      <c r="L944" s="201"/>
      <c r="M944" s="206"/>
      <c r="N944" s="207"/>
      <c r="O944" s="207"/>
      <c r="P944" s="207"/>
      <c r="Q944" s="207"/>
      <c r="R944" s="207"/>
      <c r="S944" s="207"/>
      <c r="T944" s="208"/>
      <c r="U944" s="13"/>
      <c r="V944" s="13"/>
      <c r="W944" s="13"/>
      <c r="X944" s="13"/>
      <c r="Y944" s="13"/>
      <c r="Z944" s="13"/>
      <c r="AA944" s="13"/>
      <c r="AB944" s="13"/>
      <c r="AC944" s="13"/>
      <c r="AD944" s="13"/>
      <c r="AE944" s="13"/>
      <c r="AT944" s="202" t="s">
        <v>442</v>
      </c>
      <c r="AU944" s="202" t="s">
        <v>87</v>
      </c>
      <c r="AV944" s="13" t="s">
        <v>79</v>
      </c>
      <c r="AW944" s="13" t="s">
        <v>31</v>
      </c>
      <c r="AX944" s="13" t="s">
        <v>69</v>
      </c>
      <c r="AY944" s="202" t="s">
        <v>328</v>
      </c>
    </row>
    <row r="945" s="14" customFormat="1">
      <c r="A945" s="14"/>
      <c r="B945" s="209"/>
      <c r="C945" s="14"/>
      <c r="D945" s="195" t="s">
        <v>442</v>
      </c>
      <c r="E945" s="210" t="s">
        <v>3</v>
      </c>
      <c r="F945" s="211" t="s">
        <v>452</v>
      </c>
      <c r="G945" s="14"/>
      <c r="H945" s="212">
        <v>215.816</v>
      </c>
      <c r="I945" s="213"/>
      <c r="J945" s="14"/>
      <c r="K945" s="14"/>
      <c r="L945" s="209"/>
      <c r="M945" s="214"/>
      <c r="N945" s="215"/>
      <c r="O945" s="215"/>
      <c r="P945" s="215"/>
      <c r="Q945" s="215"/>
      <c r="R945" s="215"/>
      <c r="S945" s="215"/>
      <c r="T945" s="216"/>
      <c r="U945" s="14"/>
      <c r="V945" s="14"/>
      <c r="W945" s="14"/>
      <c r="X945" s="14"/>
      <c r="Y945" s="14"/>
      <c r="Z945" s="14"/>
      <c r="AA945" s="14"/>
      <c r="AB945" s="14"/>
      <c r="AC945" s="14"/>
      <c r="AD945" s="14"/>
      <c r="AE945" s="14"/>
      <c r="AT945" s="210" t="s">
        <v>442</v>
      </c>
      <c r="AU945" s="210" t="s">
        <v>87</v>
      </c>
      <c r="AV945" s="14" t="s">
        <v>113</v>
      </c>
      <c r="AW945" s="14" t="s">
        <v>31</v>
      </c>
      <c r="AX945" s="14" t="s">
        <v>76</v>
      </c>
      <c r="AY945" s="210" t="s">
        <v>328</v>
      </c>
    </row>
    <row r="946" s="13" customFormat="1">
      <c r="A946" s="13"/>
      <c r="B946" s="201"/>
      <c r="C946" s="13"/>
      <c r="D946" s="195" t="s">
        <v>442</v>
      </c>
      <c r="E946" s="13"/>
      <c r="F946" s="203" t="s">
        <v>3604</v>
      </c>
      <c r="G946" s="13"/>
      <c r="H946" s="204">
        <v>251.42599999999999</v>
      </c>
      <c r="I946" s="205"/>
      <c r="J946" s="13"/>
      <c r="K946" s="13"/>
      <c r="L946" s="201"/>
      <c r="M946" s="206"/>
      <c r="N946" s="207"/>
      <c r="O946" s="207"/>
      <c r="P946" s="207"/>
      <c r="Q946" s="207"/>
      <c r="R946" s="207"/>
      <c r="S946" s="207"/>
      <c r="T946" s="208"/>
      <c r="U946" s="13"/>
      <c r="V946" s="13"/>
      <c r="W946" s="13"/>
      <c r="X946" s="13"/>
      <c r="Y946" s="13"/>
      <c r="Z946" s="13"/>
      <c r="AA946" s="13"/>
      <c r="AB946" s="13"/>
      <c r="AC946" s="13"/>
      <c r="AD946" s="13"/>
      <c r="AE946" s="13"/>
      <c r="AT946" s="202" t="s">
        <v>442</v>
      </c>
      <c r="AU946" s="202" t="s">
        <v>87</v>
      </c>
      <c r="AV946" s="13" t="s">
        <v>79</v>
      </c>
      <c r="AW946" s="13" t="s">
        <v>4</v>
      </c>
      <c r="AX946" s="13" t="s">
        <v>76</v>
      </c>
      <c r="AY946" s="202" t="s">
        <v>328</v>
      </c>
    </row>
    <row r="947" s="2" customFormat="1" ht="49.05" customHeight="1">
      <c r="A947" s="41"/>
      <c r="B947" s="176"/>
      <c r="C947" s="224" t="s">
        <v>3605</v>
      </c>
      <c r="D947" s="224" t="s">
        <v>539</v>
      </c>
      <c r="E947" s="225" t="s">
        <v>3606</v>
      </c>
      <c r="F947" s="226" t="s">
        <v>3607</v>
      </c>
      <c r="G947" s="227" t="s">
        <v>439</v>
      </c>
      <c r="H947" s="228">
        <v>251.42599999999999</v>
      </c>
      <c r="I947" s="229"/>
      <c r="J947" s="230">
        <f>ROUND(I947*H947,2)</f>
        <v>0</v>
      </c>
      <c r="K947" s="226" t="s">
        <v>335</v>
      </c>
      <c r="L947" s="231"/>
      <c r="M947" s="232" t="s">
        <v>3</v>
      </c>
      <c r="N947" s="233" t="s">
        <v>40</v>
      </c>
      <c r="O947" s="75"/>
      <c r="P947" s="186">
        <f>O947*H947</f>
        <v>0</v>
      </c>
      <c r="Q947" s="186">
        <v>0.0054000000000000003</v>
      </c>
      <c r="R947" s="186">
        <f>Q947*H947</f>
        <v>1.3577003999999999</v>
      </c>
      <c r="S947" s="186">
        <v>0</v>
      </c>
      <c r="T947" s="187">
        <f>S947*H947</f>
        <v>0</v>
      </c>
      <c r="U947" s="41"/>
      <c r="V947" s="41"/>
      <c r="W947" s="41"/>
      <c r="X947" s="41"/>
      <c r="Y947" s="41"/>
      <c r="Z947" s="41"/>
      <c r="AA947" s="41"/>
      <c r="AB947" s="41"/>
      <c r="AC947" s="41"/>
      <c r="AD947" s="41"/>
      <c r="AE947" s="41"/>
      <c r="AR947" s="188" t="s">
        <v>621</v>
      </c>
      <c r="AT947" s="188" t="s">
        <v>539</v>
      </c>
      <c r="AU947" s="188" t="s">
        <v>87</v>
      </c>
      <c r="AY947" s="22" t="s">
        <v>328</v>
      </c>
      <c r="BE947" s="189">
        <f>IF(N947="základní",J947,0)</f>
        <v>0</v>
      </c>
      <c r="BF947" s="189">
        <f>IF(N947="snížená",J947,0)</f>
        <v>0</v>
      </c>
      <c r="BG947" s="189">
        <f>IF(N947="zákl. přenesená",J947,0)</f>
        <v>0</v>
      </c>
      <c r="BH947" s="189">
        <f>IF(N947="sníž. přenesená",J947,0)</f>
        <v>0</v>
      </c>
      <c r="BI947" s="189">
        <f>IF(N947="nulová",J947,0)</f>
        <v>0</v>
      </c>
      <c r="BJ947" s="22" t="s">
        <v>76</v>
      </c>
      <c r="BK947" s="189">
        <f>ROUND(I947*H947,2)</f>
        <v>0</v>
      </c>
      <c r="BL947" s="22" t="s">
        <v>532</v>
      </c>
      <c r="BM947" s="188" t="s">
        <v>3608</v>
      </c>
    </row>
    <row r="948" s="13" customFormat="1">
      <c r="A948" s="13"/>
      <c r="B948" s="201"/>
      <c r="C948" s="13"/>
      <c r="D948" s="195" t="s">
        <v>442</v>
      </c>
      <c r="E948" s="13"/>
      <c r="F948" s="203" t="s">
        <v>3604</v>
      </c>
      <c r="G948" s="13"/>
      <c r="H948" s="204">
        <v>251.42599999999999</v>
      </c>
      <c r="I948" s="205"/>
      <c r="J948" s="13"/>
      <c r="K948" s="13"/>
      <c r="L948" s="201"/>
      <c r="M948" s="206"/>
      <c r="N948" s="207"/>
      <c r="O948" s="207"/>
      <c r="P948" s="207"/>
      <c r="Q948" s="207"/>
      <c r="R948" s="207"/>
      <c r="S948" s="207"/>
      <c r="T948" s="208"/>
      <c r="U948" s="13"/>
      <c r="V948" s="13"/>
      <c r="W948" s="13"/>
      <c r="X948" s="13"/>
      <c r="Y948" s="13"/>
      <c r="Z948" s="13"/>
      <c r="AA948" s="13"/>
      <c r="AB948" s="13"/>
      <c r="AC948" s="13"/>
      <c r="AD948" s="13"/>
      <c r="AE948" s="13"/>
      <c r="AT948" s="202" t="s">
        <v>442</v>
      </c>
      <c r="AU948" s="202" t="s">
        <v>87</v>
      </c>
      <c r="AV948" s="13" t="s">
        <v>79</v>
      </c>
      <c r="AW948" s="13" t="s">
        <v>4</v>
      </c>
      <c r="AX948" s="13" t="s">
        <v>76</v>
      </c>
      <c r="AY948" s="202" t="s">
        <v>328</v>
      </c>
    </row>
    <row r="949" s="2" customFormat="1" ht="37.8" customHeight="1">
      <c r="A949" s="41"/>
      <c r="B949" s="176"/>
      <c r="C949" s="177" t="s">
        <v>555</v>
      </c>
      <c r="D949" s="177" t="s">
        <v>331</v>
      </c>
      <c r="E949" s="178" t="s">
        <v>3609</v>
      </c>
      <c r="F949" s="179" t="s">
        <v>3610</v>
      </c>
      <c r="G949" s="180" t="s">
        <v>574</v>
      </c>
      <c r="H949" s="181">
        <v>8</v>
      </c>
      <c r="I949" s="182"/>
      <c r="J949" s="183">
        <f>ROUND(I949*H949,2)</f>
        <v>0</v>
      </c>
      <c r="K949" s="179" t="s">
        <v>335</v>
      </c>
      <c r="L949" s="42"/>
      <c r="M949" s="184" t="s">
        <v>3</v>
      </c>
      <c r="N949" s="185" t="s">
        <v>40</v>
      </c>
      <c r="O949" s="75"/>
      <c r="P949" s="186">
        <f>O949*H949</f>
        <v>0</v>
      </c>
      <c r="Q949" s="186">
        <v>0.00029903999999999998</v>
      </c>
      <c r="R949" s="186">
        <f>Q949*H949</f>
        <v>0.0023923199999999999</v>
      </c>
      <c r="S949" s="186">
        <v>0</v>
      </c>
      <c r="T949" s="187">
        <f>S949*H949</f>
        <v>0</v>
      </c>
      <c r="U949" s="41"/>
      <c r="V949" s="41"/>
      <c r="W949" s="41"/>
      <c r="X949" s="41"/>
      <c r="Y949" s="41"/>
      <c r="Z949" s="41"/>
      <c r="AA949" s="41"/>
      <c r="AB949" s="41"/>
      <c r="AC949" s="41"/>
      <c r="AD949" s="41"/>
      <c r="AE949" s="41"/>
      <c r="AR949" s="188" t="s">
        <v>532</v>
      </c>
      <c r="AT949" s="188" t="s">
        <v>331</v>
      </c>
      <c r="AU949" s="188" t="s">
        <v>87</v>
      </c>
      <c r="AY949" s="22" t="s">
        <v>328</v>
      </c>
      <c r="BE949" s="189">
        <f>IF(N949="základní",J949,0)</f>
        <v>0</v>
      </c>
      <c r="BF949" s="189">
        <f>IF(N949="snížená",J949,0)</f>
        <v>0</v>
      </c>
      <c r="BG949" s="189">
        <f>IF(N949="zákl. přenesená",J949,0)</f>
        <v>0</v>
      </c>
      <c r="BH949" s="189">
        <f>IF(N949="sníž. přenesená",J949,0)</f>
        <v>0</v>
      </c>
      <c r="BI949" s="189">
        <f>IF(N949="nulová",J949,0)</f>
        <v>0</v>
      </c>
      <c r="BJ949" s="22" t="s">
        <v>76</v>
      </c>
      <c r="BK949" s="189">
        <f>ROUND(I949*H949,2)</f>
        <v>0</v>
      </c>
      <c r="BL949" s="22" t="s">
        <v>532</v>
      </c>
      <c r="BM949" s="188" t="s">
        <v>3611</v>
      </c>
    </row>
    <row r="950" s="2" customFormat="1">
      <c r="A950" s="41"/>
      <c r="B950" s="42"/>
      <c r="C950" s="41"/>
      <c r="D950" s="190" t="s">
        <v>338</v>
      </c>
      <c r="E950" s="41"/>
      <c r="F950" s="191" t="s">
        <v>3612</v>
      </c>
      <c r="G950" s="41"/>
      <c r="H950" s="41"/>
      <c r="I950" s="192"/>
      <c r="J950" s="41"/>
      <c r="K950" s="41"/>
      <c r="L950" s="42"/>
      <c r="M950" s="193"/>
      <c r="N950" s="194"/>
      <c r="O950" s="75"/>
      <c r="P950" s="75"/>
      <c r="Q950" s="75"/>
      <c r="R950" s="75"/>
      <c r="S950" s="75"/>
      <c r="T950" s="76"/>
      <c r="U950" s="41"/>
      <c r="V950" s="41"/>
      <c r="W950" s="41"/>
      <c r="X950" s="41"/>
      <c r="Y950" s="41"/>
      <c r="Z950" s="41"/>
      <c r="AA950" s="41"/>
      <c r="AB950" s="41"/>
      <c r="AC950" s="41"/>
      <c r="AD950" s="41"/>
      <c r="AE950" s="41"/>
      <c r="AT950" s="22" t="s">
        <v>338</v>
      </c>
      <c r="AU950" s="22" t="s">
        <v>87</v>
      </c>
    </row>
    <row r="951" s="13" customFormat="1">
      <c r="A951" s="13"/>
      <c r="B951" s="201"/>
      <c r="C951" s="13"/>
      <c r="D951" s="195" t="s">
        <v>442</v>
      </c>
      <c r="E951" s="202" t="s">
        <v>3</v>
      </c>
      <c r="F951" s="203" t="s">
        <v>3613</v>
      </c>
      <c r="G951" s="13"/>
      <c r="H951" s="204">
        <v>8</v>
      </c>
      <c r="I951" s="205"/>
      <c r="J951" s="13"/>
      <c r="K951" s="13"/>
      <c r="L951" s="201"/>
      <c r="M951" s="206"/>
      <c r="N951" s="207"/>
      <c r="O951" s="207"/>
      <c r="P951" s="207"/>
      <c r="Q951" s="207"/>
      <c r="R951" s="207"/>
      <c r="S951" s="207"/>
      <c r="T951" s="208"/>
      <c r="U951" s="13"/>
      <c r="V951" s="13"/>
      <c r="W951" s="13"/>
      <c r="X951" s="13"/>
      <c r="Y951" s="13"/>
      <c r="Z951" s="13"/>
      <c r="AA951" s="13"/>
      <c r="AB951" s="13"/>
      <c r="AC951" s="13"/>
      <c r="AD951" s="13"/>
      <c r="AE951" s="13"/>
      <c r="AT951" s="202" t="s">
        <v>442</v>
      </c>
      <c r="AU951" s="202" t="s">
        <v>87</v>
      </c>
      <c r="AV951" s="13" t="s">
        <v>79</v>
      </c>
      <c r="AW951" s="13" t="s">
        <v>31</v>
      </c>
      <c r="AX951" s="13" t="s">
        <v>76</v>
      </c>
      <c r="AY951" s="202" t="s">
        <v>328</v>
      </c>
    </row>
    <row r="952" s="2" customFormat="1" ht="24.15" customHeight="1">
      <c r="A952" s="41"/>
      <c r="B952" s="176"/>
      <c r="C952" s="224" t="s">
        <v>3614</v>
      </c>
      <c r="D952" s="224" t="s">
        <v>539</v>
      </c>
      <c r="E952" s="225" t="s">
        <v>3615</v>
      </c>
      <c r="F952" s="226" t="s">
        <v>3616</v>
      </c>
      <c r="G952" s="227" t="s">
        <v>574</v>
      </c>
      <c r="H952" s="228">
        <v>8</v>
      </c>
      <c r="I952" s="229"/>
      <c r="J952" s="230">
        <f>ROUND(I952*H952,2)</f>
        <v>0</v>
      </c>
      <c r="K952" s="226" t="s">
        <v>335</v>
      </c>
      <c r="L952" s="231"/>
      <c r="M952" s="232" t="s">
        <v>3</v>
      </c>
      <c r="N952" s="233" t="s">
        <v>40</v>
      </c>
      <c r="O952" s="75"/>
      <c r="P952" s="186">
        <f>O952*H952</f>
        <v>0</v>
      </c>
      <c r="Q952" s="186">
        <v>0.00029999999999999997</v>
      </c>
      <c r="R952" s="186">
        <f>Q952*H952</f>
        <v>0.0023999999999999998</v>
      </c>
      <c r="S952" s="186">
        <v>0</v>
      </c>
      <c r="T952" s="187">
        <f>S952*H952</f>
        <v>0</v>
      </c>
      <c r="U952" s="41"/>
      <c r="V952" s="41"/>
      <c r="W952" s="41"/>
      <c r="X952" s="41"/>
      <c r="Y952" s="41"/>
      <c r="Z952" s="41"/>
      <c r="AA952" s="41"/>
      <c r="AB952" s="41"/>
      <c r="AC952" s="41"/>
      <c r="AD952" s="41"/>
      <c r="AE952" s="41"/>
      <c r="AR952" s="188" t="s">
        <v>621</v>
      </c>
      <c r="AT952" s="188" t="s">
        <v>539</v>
      </c>
      <c r="AU952" s="188" t="s">
        <v>87</v>
      </c>
      <c r="AY952" s="22" t="s">
        <v>328</v>
      </c>
      <c r="BE952" s="189">
        <f>IF(N952="základní",J952,0)</f>
        <v>0</v>
      </c>
      <c r="BF952" s="189">
        <f>IF(N952="snížená",J952,0)</f>
        <v>0</v>
      </c>
      <c r="BG952" s="189">
        <f>IF(N952="zákl. přenesená",J952,0)</f>
        <v>0</v>
      </c>
      <c r="BH952" s="189">
        <f>IF(N952="sníž. přenesená",J952,0)</f>
        <v>0</v>
      </c>
      <c r="BI952" s="189">
        <f>IF(N952="nulová",J952,0)</f>
        <v>0</v>
      </c>
      <c r="BJ952" s="22" t="s">
        <v>76</v>
      </c>
      <c r="BK952" s="189">
        <f>ROUND(I952*H952,2)</f>
        <v>0</v>
      </c>
      <c r="BL952" s="22" t="s">
        <v>532</v>
      </c>
      <c r="BM952" s="188" t="s">
        <v>3617</v>
      </c>
    </row>
    <row r="953" s="12" customFormat="1" ht="22.8" customHeight="1">
      <c r="A953" s="12"/>
      <c r="B953" s="163"/>
      <c r="C953" s="12"/>
      <c r="D953" s="164" t="s">
        <v>68</v>
      </c>
      <c r="E953" s="174" t="s">
        <v>3618</v>
      </c>
      <c r="F953" s="174" t="s">
        <v>3619</v>
      </c>
      <c r="G953" s="12"/>
      <c r="H953" s="12"/>
      <c r="I953" s="166"/>
      <c r="J953" s="175">
        <f>BK953</f>
        <v>0</v>
      </c>
      <c r="K953" s="12"/>
      <c r="L953" s="163"/>
      <c r="M953" s="168"/>
      <c r="N953" s="169"/>
      <c r="O953" s="169"/>
      <c r="P953" s="170">
        <f>P954+P955+P956+P964+P977+P992</f>
        <v>0</v>
      </c>
      <c r="Q953" s="169"/>
      <c r="R953" s="170">
        <f>R954+R955+R956+R964+R977+R992</f>
        <v>1.15868806</v>
      </c>
      <c r="S953" s="169"/>
      <c r="T953" s="171">
        <f>T954+T955+T956+T964+T977+T992</f>
        <v>0</v>
      </c>
      <c r="U953" s="12"/>
      <c r="V953" s="12"/>
      <c r="W953" s="12"/>
      <c r="X953" s="12"/>
      <c r="Y953" s="12"/>
      <c r="Z953" s="12"/>
      <c r="AA953" s="12"/>
      <c r="AB953" s="12"/>
      <c r="AC953" s="12"/>
      <c r="AD953" s="12"/>
      <c r="AE953" s="12"/>
      <c r="AR953" s="164" t="s">
        <v>79</v>
      </c>
      <c r="AT953" s="172" t="s">
        <v>68</v>
      </c>
      <c r="AU953" s="172" t="s">
        <v>76</v>
      </c>
      <c r="AY953" s="164" t="s">
        <v>328</v>
      </c>
      <c r="BK953" s="173">
        <f>BK954+BK955+BK956+BK964+BK977+BK992</f>
        <v>0</v>
      </c>
    </row>
    <row r="954" s="2" customFormat="1" ht="49.05" customHeight="1">
      <c r="A954" s="41"/>
      <c r="B954" s="176"/>
      <c r="C954" s="177" t="s">
        <v>1679</v>
      </c>
      <c r="D954" s="177" t="s">
        <v>331</v>
      </c>
      <c r="E954" s="178" t="s">
        <v>3620</v>
      </c>
      <c r="F954" s="179" t="s">
        <v>3621</v>
      </c>
      <c r="G954" s="180" t="s">
        <v>585</v>
      </c>
      <c r="H954" s="181">
        <v>1.159</v>
      </c>
      <c r="I954" s="182"/>
      <c r="J954" s="183">
        <f>ROUND(I954*H954,2)</f>
        <v>0</v>
      </c>
      <c r="K954" s="179" t="s">
        <v>335</v>
      </c>
      <c r="L954" s="42"/>
      <c r="M954" s="184" t="s">
        <v>3</v>
      </c>
      <c r="N954" s="185" t="s">
        <v>40</v>
      </c>
      <c r="O954" s="75"/>
      <c r="P954" s="186">
        <f>O954*H954</f>
        <v>0</v>
      </c>
      <c r="Q954" s="186">
        <v>0</v>
      </c>
      <c r="R954" s="186">
        <f>Q954*H954</f>
        <v>0</v>
      </c>
      <c r="S954" s="186">
        <v>0</v>
      </c>
      <c r="T954" s="187">
        <f>S954*H954</f>
        <v>0</v>
      </c>
      <c r="U954" s="41"/>
      <c r="V954" s="41"/>
      <c r="W954" s="41"/>
      <c r="X954" s="41"/>
      <c r="Y954" s="41"/>
      <c r="Z954" s="41"/>
      <c r="AA954" s="41"/>
      <c r="AB954" s="41"/>
      <c r="AC954" s="41"/>
      <c r="AD954" s="41"/>
      <c r="AE954" s="41"/>
      <c r="AR954" s="188" t="s">
        <v>532</v>
      </c>
      <c r="AT954" s="188" t="s">
        <v>331</v>
      </c>
      <c r="AU954" s="188" t="s">
        <v>79</v>
      </c>
      <c r="AY954" s="22" t="s">
        <v>328</v>
      </c>
      <c r="BE954" s="189">
        <f>IF(N954="základní",J954,0)</f>
        <v>0</v>
      </c>
      <c r="BF954" s="189">
        <f>IF(N954="snížená",J954,0)</f>
        <v>0</v>
      </c>
      <c r="BG954" s="189">
        <f>IF(N954="zákl. přenesená",J954,0)</f>
        <v>0</v>
      </c>
      <c r="BH954" s="189">
        <f>IF(N954="sníž. přenesená",J954,0)</f>
        <v>0</v>
      </c>
      <c r="BI954" s="189">
        <f>IF(N954="nulová",J954,0)</f>
        <v>0</v>
      </c>
      <c r="BJ954" s="22" t="s">
        <v>76</v>
      </c>
      <c r="BK954" s="189">
        <f>ROUND(I954*H954,2)</f>
        <v>0</v>
      </c>
      <c r="BL954" s="22" t="s">
        <v>532</v>
      </c>
      <c r="BM954" s="188" t="s">
        <v>3622</v>
      </c>
    </row>
    <row r="955" s="2" customFormat="1">
      <c r="A955" s="41"/>
      <c r="B955" s="42"/>
      <c r="C955" s="41"/>
      <c r="D955" s="190" t="s">
        <v>338</v>
      </c>
      <c r="E955" s="41"/>
      <c r="F955" s="191" t="s">
        <v>3623</v>
      </c>
      <c r="G955" s="41"/>
      <c r="H955" s="41"/>
      <c r="I955" s="192"/>
      <c r="J955" s="41"/>
      <c r="K955" s="41"/>
      <c r="L955" s="42"/>
      <c r="M955" s="193"/>
      <c r="N955" s="194"/>
      <c r="O955" s="75"/>
      <c r="P955" s="75"/>
      <c r="Q955" s="75"/>
      <c r="R955" s="75"/>
      <c r="S955" s="75"/>
      <c r="T955" s="76"/>
      <c r="U955" s="41"/>
      <c r="V955" s="41"/>
      <c r="W955" s="41"/>
      <c r="X955" s="41"/>
      <c r="Y955" s="41"/>
      <c r="Z955" s="41"/>
      <c r="AA955" s="41"/>
      <c r="AB955" s="41"/>
      <c r="AC955" s="41"/>
      <c r="AD955" s="41"/>
      <c r="AE955" s="41"/>
      <c r="AT955" s="22" t="s">
        <v>338</v>
      </c>
      <c r="AU955" s="22" t="s">
        <v>79</v>
      </c>
    </row>
    <row r="956" s="12" customFormat="1" ht="20.88" customHeight="1">
      <c r="A956" s="12"/>
      <c r="B956" s="163"/>
      <c r="C956" s="12"/>
      <c r="D956" s="164" t="s">
        <v>68</v>
      </c>
      <c r="E956" s="174" t="s">
        <v>3624</v>
      </c>
      <c r="F956" s="174" t="s">
        <v>3625</v>
      </c>
      <c r="G956" s="12"/>
      <c r="H956" s="12"/>
      <c r="I956" s="166"/>
      <c r="J956" s="175">
        <f>BK956</f>
        <v>0</v>
      </c>
      <c r="K956" s="12"/>
      <c r="L956" s="163"/>
      <c r="M956" s="168"/>
      <c r="N956" s="169"/>
      <c r="O956" s="169"/>
      <c r="P956" s="170">
        <f>SUM(P957:P963)</f>
        <v>0</v>
      </c>
      <c r="Q956" s="169"/>
      <c r="R956" s="170">
        <f>SUM(R957:R963)</f>
        <v>1.048408</v>
      </c>
      <c r="S956" s="169"/>
      <c r="T956" s="171">
        <f>SUM(T957:T963)</f>
        <v>0</v>
      </c>
      <c r="U956" s="12"/>
      <c r="V956" s="12"/>
      <c r="W956" s="12"/>
      <c r="X956" s="12"/>
      <c r="Y956" s="12"/>
      <c r="Z956" s="12"/>
      <c r="AA956" s="12"/>
      <c r="AB956" s="12"/>
      <c r="AC956" s="12"/>
      <c r="AD956" s="12"/>
      <c r="AE956" s="12"/>
      <c r="AR956" s="164" t="s">
        <v>79</v>
      </c>
      <c r="AT956" s="172" t="s">
        <v>68</v>
      </c>
      <c r="AU956" s="172" t="s">
        <v>79</v>
      </c>
      <c r="AY956" s="164" t="s">
        <v>328</v>
      </c>
      <c r="BK956" s="173">
        <f>SUM(BK957:BK963)</f>
        <v>0</v>
      </c>
    </row>
    <row r="957" s="2" customFormat="1" ht="37.8" customHeight="1">
      <c r="A957" s="41"/>
      <c r="B957" s="176"/>
      <c r="C957" s="177" t="s">
        <v>3626</v>
      </c>
      <c r="D957" s="177" t="s">
        <v>331</v>
      </c>
      <c r="E957" s="178" t="s">
        <v>3627</v>
      </c>
      <c r="F957" s="179" t="s">
        <v>3628</v>
      </c>
      <c r="G957" s="180" t="s">
        <v>439</v>
      </c>
      <c r="H957" s="181">
        <v>224.88399999999999</v>
      </c>
      <c r="I957" s="182"/>
      <c r="J957" s="183">
        <f>ROUND(I957*H957,2)</f>
        <v>0</v>
      </c>
      <c r="K957" s="179" t="s">
        <v>335</v>
      </c>
      <c r="L957" s="42"/>
      <c r="M957" s="184" t="s">
        <v>3</v>
      </c>
      <c r="N957" s="185" t="s">
        <v>40</v>
      </c>
      <c r="O957" s="75"/>
      <c r="P957" s="186">
        <f>O957*H957</f>
        <v>0</v>
      </c>
      <c r="Q957" s="186">
        <v>0</v>
      </c>
      <c r="R957" s="186">
        <f>Q957*H957</f>
        <v>0</v>
      </c>
      <c r="S957" s="186">
        <v>0</v>
      </c>
      <c r="T957" s="187">
        <f>S957*H957</f>
        <v>0</v>
      </c>
      <c r="U957" s="41"/>
      <c r="V957" s="41"/>
      <c r="W957" s="41"/>
      <c r="X957" s="41"/>
      <c r="Y957" s="41"/>
      <c r="Z957" s="41"/>
      <c r="AA957" s="41"/>
      <c r="AB957" s="41"/>
      <c r="AC957" s="41"/>
      <c r="AD957" s="41"/>
      <c r="AE957" s="41"/>
      <c r="AR957" s="188" t="s">
        <v>532</v>
      </c>
      <c r="AT957" s="188" t="s">
        <v>331</v>
      </c>
      <c r="AU957" s="188" t="s">
        <v>87</v>
      </c>
      <c r="AY957" s="22" t="s">
        <v>328</v>
      </c>
      <c r="BE957" s="189">
        <f>IF(N957="základní",J957,0)</f>
        <v>0</v>
      </c>
      <c r="BF957" s="189">
        <f>IF(N957="snížená",J957,0)</f>
        <v>0</v>
      </c>
      <c r="BG957" s="189">
        <f>IF(N957="zákl. přenesená",J957,0)</f>
        <v>0</v>
      </c>
      <c r="BH957" s="189">
        <f>IF(N957="sníž. přenesená",J957,0)</f>
        <v>0</v>
      </c>
      <c r="BI957" s="189">
        <f>IF(N957="nulová",J957,0)</f>
        <v>0</v>
      </c>
      <c r="BJ957" s="22" t="s">
        <v>76</v>
      </c>
      <c r="BK957" s="189">
        <f>ROUND(I957*H957,2)</f>
        <v>0</v>
      </c>
      <c r="BL957" s="22" t="s">
        <v>532</v>
      </c>
      <c r="BM957" s="188" t="s">
        <v>3629</v>
      </c>
    </row>
    <row r="958" s="2" customFormat="1">
      <c r="A958" s="41"/>
      <c r="B958" s="42"/>
      <c r="C958" s="41"/>
      <c r="D958" s="190" t="s">
        <v>338</v>
      </c>
      <c r="E958" s="41"/>
      <c r="F958" s="191" t="s">
        <v>3630</v>
      </c>
      <c r="G958" s="41"/>
      <c r="H958" s="41"/>
      <c r="I958" s="192"/>
      <c r="J958" s="41"/>
      <c r="K958" s="41"/>
      <c r="L958" s="42"/>
      <c r="M958" s="193"/>
      <c r="N958" s="194"/>
      <c r="O958" s="75"/>
      <c r="P958" s="75"/>
      <c r="Q958" s="75"/>
      <c r="R958" s="75"/>
      <c r="S958" s="75"/>
      <c r="T958" s="76"/>
      <c r="U958" s="41"/>
      <c r="V958" s="41"/>
      <c r="W958" s="41"/>
      <c r="X958" s="41"/>
      <c r="Y958" s="41"/>
      <c r="Z958" s="41"/>
      <c r="AA958" s="41"/>
      <c r="AB958" s="41"/>
      <c r="AC958" s="41"/>
      <c r="AD958" s="41"/>
      <c r="AE958" s="41"/>
      <c r="AT958" s="22" t="s">
        <v>338</v>
      </c>
      <c r="AU958" s="22" t="s">
        <v>87</v>
      </c>
    </row>
    <row r="959" s="13" customFormat="1">
      <c r="A959" s="13"/>
      <c r="B959" s="201"/>
      <c r="C959" s="13"/>
      <c r="D959" s="195" t="s">
        <v>442</v>
      </c>
      <c r="E959" s="202" t="s">
        <v>3</v>
      </c>
      <c r="F959" s="203" t="s">
        <v>2520</v>
      </c>
      <c r="G959" s="13"/>
      <c r="H959" s="204">
        <v>204.589</v>
      </c>
      <c r="I959" s="205"/>
      <c r="J959" s="13"/>
      <c r="K959" s="13"/>
      <c r="L959" s="201"/>
      <c r="M959" s="206"/>
      <c r="N959" s="207"/>
      <c r="O959" s="207"/>
      <c r="P959" s="207"/>
      <c r="Q959" s="207"/>
      <c r="R959" s="207"/>
      <c r="S959" s="207"/>
      <c r="T959" s="208"/>
      <c r="U959" s="13"/>
      <c r="V959" s="13"/>
      <c r="W959" s="13"/>
      <c r="X959" s="13"/>
      <c r="Y959" s="13"/>
      <c r="Z959" s="13"/>
      <c r="AA959" s="13"/>
      <c r="AB959" s="13"/>
      <c r="AC959" s="13"/>
      <c r="AD959" s="13"/>
      <c r="AE959" s="13"/>
      <c r="AT959" s="202" t="s">
        <v>442</v>
      </c>
      <c r="AU959" s="202" t="s">
        <v>87</v>
      </c>
      <c r="AV959" s="13" t="s">
        <v>79</v>
      </c>
      <c r="AW959" s="13" t="s">
        <v>31</v>
      </c>
      <c r="AX959" s="13" t="s">
        <v>69</v>
      </c>
      <c r="AY959" s="202" t="s">
        <v>328</v>
      </c>
    </row>
    <row r="960" s="13" customFormat="1">
      <c r="A960" s="13"/>
      <c r="B960" s="201"/>
      <c r="C960" s="13"/>
      <c r="D960" s="195" t="s">
        <v>442</v>
      </c>
      <c r="E960" s="202" t="s">
        <v>3</v>
      </c>
      <c r="F960" s="203" t="s">
        <v>2526</v>
      </c>
      <c r="G960" s="13"/>
      <c r="H960" s="204">
        <v>20.295000000000002</v>
      </c>
      <c r="I960" s="205"/>
      <c r="J960" s="13"/>
      <c r="K960" s="13"/>
      <c r="L960" s="201"/>
      <c r="M960" s="206"/>
      <c r="N960" s="207"/>
      <c r="O960" s="207"/>
      <c r="P960" s="207"/>
      <c r="Q960" s="207"/>
      <c r="R960" s="207"/>
      <c r="S960" s="207"/>
      <c r="T960" s="208"/>
      <c r="U960" s="13"/>
      <c r="V960" s="13"/>
      <c r="W960" s="13"/>
      <c r="X960" s="13"/>
      <c r="Y960" s="13"/>
      <c r="Z960" s="13"/>
      <c r="AA960" s="13"/>
      <c r="AB960" s="13"/>
      <c r="AC960" s="13"/>
      <c r="AD960" s="13"/>
      <c r="AE960" s="13"/>
      <c r="AT960" s="202" t="s">
        <v>442</v>
      </c>
      <c r="AU960" s="202" t="s">
        <v>87</v>
      </c>
      <c r="AV960" s="13" t="s">
        <v>79</v>
      </c>
      <c r="AW960" s="13" t="s">
        <v>31</v>
      </c>
      <c r="AX960" s="13" t="s">
        <v>69</v>
      </c>
      <c r="AY960" s="202" t="s">
        <v>328</v>
      </c>
    </row>
    <row r="961" s="14" customFormat="1">
      <c r="A961" s="14"/>
      <c r="B961" s="209"/>
      <c r="C961" s="14"/>
      <c r="D961" s="195" t="s">
        <v>442</v>
      </c>
      <c r="E961" s="210" t="s">
        <v>3</v>
      </c>
      <c r="F961" s="211" t="s">
        <v>452</v>
      </c>
      <c r="G961" s="14"/>
      <c r="H961" s="212">
        <v>224.88399999999999</v>
      </c>
      <c r="I961" s="213"/>
      <c r="J961" s="14"/>
      <c r="K961" s="14"/>
      <c r="L961" s="209"/>
      <c r="M961" s="214"/>
      <c r="N961" s="215"/>
      <c r="O961" s="215"/>
      <c r="P961" s="215"/>
      <c r="Q961" s="215"/>
      <c r="R961" s="215"/>
      <c r="S961" s="215"/>
      <c r="T961" s="216"/>
      <c r="U961" s="14"/>
      <c r="V961" s="14"/>
      <c r="W961" s="14"/>
      <c r="X961" s="14"/>
      <c r="Y961" s="14"/>
      <c r="Z961" s="14"/>
      <c r="AA961" s="14"/>
      <c r="AB961" s="14"/>
      <c r="AC961" s="14"/>
      <c r="AD961" s="14"/>
      <c r="AE961" s="14"/>
      <c r="AT961" s="210" t="s">
        <v>442</v>
      </c>
      <c r="AU961" s="210" t="s">
        <v>87</v>
      </c>
      <c r="AV961" s="14" t="s">
        <v>113</v>
      </c>
      <c r="AW961" s="14" t="s">
        <v>31</v>
      </c>
      <c r="AX961" s="14" t="s">
        <v>76</v>
      </c>
      <c r="AY961" s="210" t="s">
        <v>328</v>
      </c>
    </row>
    <row r="962" s="2" customFormat="1" ht="49.05" customHeight="1">
      <c r="A962" s="41"/>
      <c r="B962" s="176"/>
      <c r="C962" s="224" t="s">
        <v>1684</v>
      </c>
      <c r="D962" s="224" t="s">
        <v>539</v>
      </c>
      <c r="E962" s="225" t="s">
        <v>3631</v>
      </c>
      <c r="F962" s="226" t="s">
        <v>3632</v>
      </c>
      <c r="G962" s="227" t="s">
        <v>439</v>
      </c>
      <c r="H962" s="228">
        <v>262.10199999999998</v>
      </c>
      <c r="I962" s="229"/>
      <c r="J962" s="230">
        <f>ROUND(I962*H962,2)</f>
        <v>0</v>
      </c>
      <c r="K962" s="226" t="s">
        <v>335</v>
      </c>
      <c r="L962" s="231"/>
      <c r="M962" s="232" t="s">
        <v>3</v>
      </c>
      <c r="N962" s="233" t="s">
        <v>40</v>
      </c>
      <c r="O962" s="75"/>
      <c r="P962" s="186">
        <f>O962*H962</f>
        <v>0</v>
      </c>
      <c r="Q962" s="186">
        <v>0.0040000000000000001</v>
      </c>
      <c r="R962" s="186">
        <f>Q962*H962</f>
        <v>1.048408</v>
      </c>
      <c r="S962" s="186">
        <v>0</v>
      </c>
      <c r="T962" s="187">
        <f>S962*H962</f>
        <v>0</v>
      </c>
      <c r="U962" s="41"/>
      <c r="V962" s="41"/>
      <c r="W962" s="41"/>
      <c r="X962" s="41"/>
      <c r="Y962" s="41"/>
      <c r="Z962" s="41"/>
      <c r="AA962" s="41"/>
      <c r="AB962" s="41"/>
      <c r="AC962" s="41"/>
      <c r="AD962" s="41"/>
      <c r="AE962" s="41"/>
      <c r="AR962" s="188" t="s">
        <v>621</v>
      </c>
      <c r="AT962" s="188" t="s">
        <v>539</v>
      </c>
      <c r="AU962" s="188" t="s">
        <v>87</v>
      </c>
      <c r="AY962" s="22" t="s">
        <v>328</v>
      </c>
      <c r="BE962" s="189">
        <f>IF(N962="základní",J962,0)</f>
        <v>0</v>
      </c>
      <c r="BF962" s="189">
        <f>IF(N962="snížená",J962,0)</f>
        <v>0</v>
      </c>
      <c r="BG962" s="189">
        <f>IF(N962="zákl. přenesená",J962,0)</f>
        <v>0</v>
      </c>
      <c r="BH962" s="189">
        <f>IF(N962="sníž. přenesená",J962,0)</f>
        <v>0</v>
      </c>
      <c r="BI962" s="189">
        <f>IF(N962="nulová",J962,0)</f>
        <v>0</v>
      </c>
      <c r="BJ962" s="22" t="s">
        <v>76</v>
      </c>
      <c r="BK962" s="189">
        <f>ROUND(I962*H962,2)</f>
        <v>0</v>
      </c>
      <c r="BL962" s="22" t="s">
        <v>532</v>
      </c>
      <c r="BM962" s="188" t="s">
        <v>3633</v>
      </c>
    </row>
    <row r="963" s="13" customFormat="1">
      <c r="A963" s="13"/>
      <c r="B963" s="201"/>
      <c r="C963" s="13"/>
      <c r="D963" s="195" t="s">
        <v>442</v>
      </c>
      <c r="E963" s="13"/>
      <c r="F963" s="203" t="s">
        <v>3634</v>
      </c>
      <c r="G963" s="13"/>
      <c r="H963" s="204">
        <v>262.10199999999998</v>
      </c>
      <c r="I963" s="205"/>
      <c r="J963" s="13"/>
      <c r="K963" s="13"/>
      <c r="L963" s="201"/>
      <c r="M963" s="206"/>
      <c r="N963" s="207"/>
      <c r="O963" s="207"/>
      <c r="P963" s="207"/>
      <c r="Q963" s="207"/>
      <c r="R963" s="207"/>
      <c r="S963" s="207"/>
      <c r="T963" s="208"/>
      <c r="U963" s="13"/>
      <c r="V963" s="13"/>
      <c r="W963" s="13"/>
      <c r="X963" s="13"/>
      <c r="Y963" s="13"/>
      <c r="Z963" s="13"/>
      <c r="AA963" s="13"/>
      <c r="AB963" s="13"/>
      <c r="AC963" s="13"/>
      <c r="AD963" s="13"/>
      <c r="AE963" s="13"/>
      <c r="AT963" s="202" t="s">
        <v>442</v>
      </c>
      <c r="AU963" s="202" t="s">
        <v>87</v>
      </c>
      <c r="AV963" s="13" t="s">
        <v>79</v>
      </c>
      <c r="AW963" s="13" t="s">
        <v>4</v>
      </c>
      <c r="AX963" s="13" t="s">
        <v>76</v>
      </c>
      <c r="AY963" s="202" t="s">
        <v>328</v>
      </c>
    </row>
    <row r="964" s="12" customFormat="1" ht="20.88" customHeight="1">
      <c r="A964" s="12"/>
      <c r="B964" s="163"/>
      <c r="C964" s="12"/>
      <c r="D964" s="164" t="s">
        <v>68</v>
      </c>
      <c r="E964" s="174" t="s">
        <v>3635</v>
      </c>
      <c r="F964" s="174" t="s">
        <v>3636</v>
      </c>
      <c r="G964" s="12"/>
      <c r="H964" s="12"/>
      <c r="I964" s="166"/>
      <c r="J964" s="175">
        <f>BK964</f>
        <v>0</v>
      </c>
      <c r="K964" s="12"/>
      <c r="L964" s="163"/>
      <c r="M964" s="168"/>
      <c r="N964" s="169"/>
      <c r="O964" s="169"/>
      <c r="P964" s="170">
        <f>SUM(P965:P976)</f>
        <v>0</v>
      </c>
      <c r="Q964" s="169"/>
      <c r="R964" s="170">
        <f>SUM(R965:R976)</f>
        <v>0.05728478</v>
      </c>
      <c r="S964" s="169"/>
      <c r="T964" s="171">
        <f>SUM(T965:T976)</f>
        <v>0</v>
      </c>
      <c r="U964" s="12"/>
      <c r="V964" s="12"/>
      <c r="W964" s="12"/>
      <c r="X964" s="12"/>
      <c r="Y964" s="12"/>
      <c r="Z964" s="12"/>
      <c r="AA964" s="12"/>
      <c r="AB964" s="12"/>
      <c r="AC964" s="12"/>
      <c r="AD964" s="12"/>
      <c r="AE964" s="12"/>
      <c r="AR964" s="164" t="s">
        <v>79</v>
      </c>
      <c r="AT964" s="172" t="s">
        <v>68</v>
      </c>
      <c r="AU964" s="172" t="s">
        <v>79</v>
      </c>
      <c r="AY964" s="164" t="s">
        <v>328</v>
      </c>
      <c r="BK964" s="173">
        <f>SUM(BK965:BK976)</f>
        <v>0</v>
      </c>
    </row>
    <row r="965" s="2" customFormat="1" ht="66.75" customHeight="1">
      <c r="A965" s="41"/>
      <c r="B965" s="176"/>
      <c r="C965" s="177" t="s">
        <v>3637</v>
      </c>
      <c r="D965" s="177" t="s">
        <v>331</v>
      </c>
      <c r="E965" s="178" t="s">
        <v>3638</v>
      </c>
      <c r="F965" s="179" t="s">
        <v>3639</v>
      </c>
      <c r="G965" s="180" t="s">
        <v>439</v>
      </c>
      <c r="H965" s="181">
        <v>12.6</v>
      </c>
      <c r="I965" s="182"/>
      <c r="J965" s="183">
        <f>ROUND(I965*H965,2)</f>
        <v>0</v>
      </c>
      <c r="K965" s="179" t="s">
        <v>335</v>
      </c>
      <c r="L965" s="42"/>
      <c r="M965" s="184" t="s">
        <v>3</v>
      </c>
      <c r="N965" s="185" t="s">
        <v>40</v>
      </c>
      <c r="O965" s="75"/>
      <c r="P965" s="186">
        <f>O965*H965</f>
        <v>0</v>
      </c>
      <c r="Q965" s="186">
        <v>0.0001518</v>
      </c>
      <c r="R965" s="186">
        <f>Q965*H965</f>
        <v>0.0019126799999999999</v>
      </c>
      <c r="S965" s="186">
        <v>0</v>
      </c>
      <c r="T965" s="187">
        <f>S965*H965</f>
        <v>0</v>
      </c>
      <c r="U965" s="41"/>
      <c r="V965" s="41"/>
      <c r="W965" s="41"/>
      <c r="X965" s="41"/>
      <c r="Y965" s="41"/>
      <c r="Z965" s="41"/>
      <c r="AA965" s="41"/>
      <c r="AB965" s="41"/>
      <c r="AC965" s="41"/>
      <c r="AD965" s="41"/>
      <c r="AE965" s="41"/>
      <c r="AR965" s="188" t="s">
        <v>532</v>
      </c>
      <c r="AT965" s="188" t="s">
        <v>331</v>
      </c>
      <c r="AU965" s="188" t="s">
        <v>87</v>
      </c>
      <c r="AY965" s="22" t="s">
        <v>328</v>
      </c>
      <c r="BE965" s="189">
        <f>IF(N965="základní",J965,0)</f>
        <v>0</v>
      </c>
      <c r="BF965" s="189">
        <f>IF(N965="snížená",J965,0)</f>
        <v>0</v>
      </c>
      <c r="BG965" s="189">
        <f>IF(N965="zákl. přenesená",J965,0)</f>
        <v>0</v>
      </c>
      <c r="BH965" s="189">
        <f>IF(N965="sníž. přenesená",J965,0)</f>
        <v>0</v>
      </c>
      <c r="BI965" s="189">
        <f>IF(N965="nulová",J965,0)</f>
        <v>0</v>
      </c>
      <c r="BJ965" s="22" t="s">
        <v>76</v>
      </c>
      <c r="BK965" s="189">
        <f>ROUND(I965*H965,2)</f>
        <v>0</v>
      </c>
      <c r="BL965" s="22" t="s">
        <v>532</v>
      </c>
      <c r="BM965" s="188" t="s">
        <v>3640</v>
      </c>
    </row>
    <row r="966" s="2" customFormat="1">
      <c r="A966" s="41"/>
      <c r="B966" s="42"/>
      <c r="C966" s="41"/>
      <c r="D966" s="190" t="s">
        <v>338</v>
      </c>
      <c r="E966" s="41"/>
      <c r="F966" s="191" t="s">
        <v>3641</v>
      </c>
      <c r="G966" s="41"/>
      <c r="H966" s="41"/>
      <c r="I966" s="192"/>
      <c r="J966" s="41"/>
      <c r="K966" s="41"/>
      <c r="L966" s="42"/>
      <c r="M966" s="193"/>
      <c r="N966" s="194"/>
      <c r="O966" s="75"/>
      <c r="P966" s="75"/>
      <c r="Q966" s="75"/>
      <c r="R966" s="75"/>
      <c r="S966" s="75"/>
      <c r="T966" s="76"/>
      <c r="U966" s="41"/>
      <c r="V966" s="41"/>
      <c r="W966" s="41"/>
      <c r="X966" s="41"/>
      <c r="Y966" s="41"/>
      <c r="Z966" s="41"/>
      <c r="AA966" s="41"/>
      <c r="AB966" s="41"/>
      <c r="AC966" s="41"/>
      <c r="AD966" s="41"/>
      <c r="AE966" s="41"/>
      <c r="AT966" s="22" t="s">
        <v>338</v>
      </c>
      <c r="AU966" s="22" t="s">
        <v>87</v>
      </c>
    </row>
    <row r="967" s="13" customFormat="1">
      <c r="A967" s="13"/>
      <c r="B967" s="201"/>
      <c r="C967" s="13"/>
      <c r="D967" s="195" t="s">
        <v>442</v>
      </c>
      <c r="E967" s="202" t="s">
        <v>3</v>
      </c>
      <c r="F967" s="203" t="s">
        <v>2486</v>
      </c>
      <c r="G967" s="13"/>
      <c r="H967" s="204">
        <v>12.6</v>
      </c>
      <c r="I967" s="205"/>
      <c r="J967" s="13"/>
      <c r="K967" s="13"/>
      <c r="L967" s="201"/>
      <c r="M967" s="206"/>
      <c r="N967" s="207"/>
      <c r="O967" s="207"/>
      <c r="P967" s="207"/>
      <c r="Q967" s="207"/>
      <c r="R967" s="207"/>
      <c r="S967" s="207"/>
      <c r="T967" s="208"/>
      <c r="U967" s="13"/>
      <c r="V967" s="13"/>
      <c r="W967" s="13"/>
      <c r="X967" s="13"/>
      <c r="Y967" s="13"/>
      <c r="Z967" s="13"/>
      <c r="AA967" s="13"/>
      <c r="AB967" s="13"/>
      <c r="AC967" s="13"/>
      <c r="AD967" s="13"/>
      <c r="AE967" s="13"/>
      <c r="AT967" s="202" t="s">
        <v>442</v>
      </c>
      <c r="AU967" s="202" t="s">
        <v>87</v>
      </c>
      <c r="AV967" s="13" t="s">
        <v>79</v>
      </c>
      <c r="AW967" s="13" t="s">
        <v>31</v>
      </c>
      <c r="AX967" s="13" t="s">
        <v>76</v>
      </c>
      <c r="AY967" s="202" t="s">
        <v>328</v>
      </c>
    </row>
    <row r="968" s="2" customFormat="1" ht="24.15" customHeight="1">
      <c r="A968" s="41"/>
      <c r="B968" s="176"/>
      <c r="C968" s="224" t="s">
        <v>1688</v>
      </c>
      <c r="D968" s="224" t="s">
        <v>539</v>
      </c>
      <c r="E968" s="225" t="s">
        <v>3642</v>
      </c>
      <c r="F968" s="226" t="s">
        <v>3643</v>
      </c>
      <c r="G968" s="227" t="s">
        <v>439</v>
      </c>
      <c r="H968" s="228">
        <v>14.685000000000001</v>
      </c>
      <c r="I968" s="229"/>
      <c r="J968" s="230">
        <f>ROUND(I968*H968,2)</f>
        <v>0</v>
      </c>
      <c r="K968" s="226" t="s">
        <v>335</v>
      </c>
      <c r="L968" s="231"/>
      <c r="M968" s="232" t="s">
        <v>3</v>
      </c>
      <c r="N968" s="233" t="s">
        <v>40</v>
      </c>
      <c r="O968" s="75"/>
      <c r="P968" s="186">
        <f>O968*H968</f>
        <v>0</v>
      </c>
      <c r="Q968" s="186">
        <v>0.0019</v>
      </c>
      <c r="R968" s="186">
        <f>Q968*H968</f>
        <v>0.027901499999999999</v>
      </c>
      <c r="S968" s="186">
        <v>0</v>
      </c>
      <c r="T968" s="187">
        <f>S968*H968</f>
        <v>0</v>
      </c>
      <c r="U968" s="41"/>
      <c r="V968" s="41"/>
      <c r="W968" s="41"/>
      <c r="X968" s="41"/>
      <c r="Y968" s="41"/>
      <c r="Z968" s="41"/>
      <c r="AA968" s="41"/>
      <c r="AB968" s="41"/>
      <c r="AC968" s="41"/>
      <c r="AD968" s="41"/>
      <c r="AE968" s="41"/>
      <c r="AR968" s="188" t="s">
        <v>621</v>
      </c>
      <c r="AT968" s="188" t="s">
        <v>539</v>
      </c>
      <c r="AU968" s="188" t="s">
        <v>87</v>
      </c>
      <c r="AY968" s="22" t="s">
        <v>328</v>
      </c>
      <c r="BE968" s="189">
        <f>IF(N968="základní",J968,0)</f>
        <v>0</v>
      </c>
      <c r="BF968" s="189">
        <f>IF(N968="snížená",J968,0)</f>
        <v>0</v>
      </c>
      <c r="BG968" s="189">
        <f>IF(N968="zákl. přenesená",J968,0)</f>
        <v>0</v>
      </c>
      <c r="BH968" s="189">
        <f>IF(N968="sníž. přenesená",J968,0)</f>
        <v>0</v>
      </c>
      <c r="BI968" s="189">
        <f>IF(N968="nulová",J968,0)</f>
        <v>0</v>
      </c>
      <c r="BJ968" s="22" t="s">
        <v>76</v>
      </c>
      <c r="BK968" s="189">
        <f>ROUND(I968*H968,2)</f>
        <v>0</v>
      </c>
      <c r="BL968" s="22" t="s">
        <v>532</v>
      </c>
      <c r="BM968" s="188" t="s">
        <v>3644</v>
      </c>
    </row>
    <row r="969" s="13" customFormat="1">
      <c r="A969" s="13"/>
      <c r="B969" s="201"/>
      <c r="C969" s="13"/>
      <c r="D969" s="195" t="s">
        <v>442</v>
      </c>
      <c r="E969" s="13"/>
      <c r="F969" s="203" t="s">
        <v>3645</v>
      </c>
      <c r="G969" s="13"/>
      <c r="H969" s="204">
        <v>14.685000000000001</v>
      </c>
      <c r="I969" s="205"/>
      <c r="J969" s="13"/>
      <c r="K969" s="13"/>
      <c r="L969" s="201"/>
      <c r="M969" s="206"/>
      <c r="N969" s="207"/>
      <c r="O969" s="207"/>
      <c r="P969" s="207"/>
      <c r="Q969" s="207"/>
      <c r="R969" s="207"/>
      <c r="S969" s="207"/>
      <c r="T969" s="208"/>
      <c r="U969" s="13"/>
      <c r="V969" s="13"/>
      <c r="W969" s="13"/>
      <c r="X969" s="13"/>
      <c r="Y969" s="13"/>
      <c r="Z969" s="13"/>
      <c r="AA969" s="13"/>
      <c r="AB969" s="13"/>
      <c r="AC969" s="13"/>
      <c r="AD969" s="13"/>
      <c r="AE969" s="13"/>
      <c r="AT969" s="202" t="s">
        <v>442</v>
      </c>
      <c r="AU969" s="202" t="s">
        <v>87</v>
      </c>
      <c r="AV969" s="13" t="s">
        <v>79</v>
      </c>
      <c r="AW969" s="13" t="s">
        <v>4</v>
      </c>
      <c r="AX969" s="13" t="s">
        <v>76</v>
      </c>
      <c r="AY969" s="202" t="s">
        <v>328</v>
      </c>
    </row>
    <row r="970" s="2" customFormat="1" ht="37.8" customHeight="1">
      <c r="A970" s="41"/>
      <c r="B970" s="176"/>
      <c r="C970" s="177" t="s">
        <v>3646</v>
      </c>
      <c r="D970" s="177" t="s">
        <v>331</v>
      </c>
      <c r="E970" s="178" t="s">
        <v>3647</v>
      </c>
      <c r="F970" s="179" t="s">
        <v>3648</v>
      </c>
      <c r="G970" s="180" t="s">
        <v>439</v>
      </c>
      <c r="H970" s="181">
        <v>10.124000000000001</v>
      </c>
      <c r="I970" s="182"/>
      <c r="J970" s="183">
        <f>ROUND(I970*H970,2)</f>
        <v>0</v>
      </c>
      <c r="K970" s="179" t="s">
        <v>335</v>
      </c>
      <c r="L970" s="42"/>
      <c r="M970" s="184" t="s">
        <v>3</v>
      </c>
      <c r="N970" s="185" t="s">
        <v>40</v>
      </c>
      <c r="O970" s="75"/>
      <c r="P970" s="186">
        <f>O970*H970</f>
        <v>0</v>
      </c>
      <c r="Q970" s="186">
        <v>0.00050000000000000001</v>
      </c>
      <c r="R970" s="186">
        <f>Q970*H970</f>
        <v>0.0050620000000000005</v>
      </c>
      <c r="S970" s="186">
        <v>0</v>
      </c>
      <c r="T970" s="187">
        <f>S970*H970</f>
        <v>0</v>
      </c>
      <c r="U970" s="41"/>
      <c r="V970" s="41"/>
      <c r="W970" s="41"/>
      <c r="X970" s="41"/>
      <c r="Y970" s="41"/>
      <c r="Z970" s="41"/>
      <c r="AA970" s="41"/>
      <c r="AB970" s="41"/>
      <c r="AC970" s="41"/>
      <c r="AD970" s="41"/>
      <c r="AE970" s="41"/>
      <c r="AR970" s="188" t="s">
        <v>532</v>
      </c>
      <c r="AT970" s="188" t="s">
        <v>331</v>
      </c>
      <c r="AU970" s="188" t="s">
        <v>87</v>
      </c>
      <c r="AY970" s="22" t="s">
        <v>328</v>
      </c>
      <c r="BE970" s="189">
        <f>IF(N970="základní",J970,0)</f>
        <v>0</v>
      </c>
      <c r="BF970" s="189">
        <f>IF(N970="snížená",J970,0)</f>
        <v>0</v>
      </c>
      <c r="BG970" s="189">
        <f>IF(N970="zákl. přenesená",J970,0)</f>
        <v>0</v>
      </c>
      <c r="BH970" s="189">
        <f>IF(N970="sníž. přenesená",J970,0)</f>
        <v>0</v>
      </c>
      <c r="BI970" s="189">
        <f>IF(N970="nulová",J970,0)</f>
        <v>0</v>
      </c>
      <c r="BJ970" s="22" t="s">
        <v>76</v>
      </c>
      <c r="BK970" s="189">
        <f>ROUND(I970*H970,2)</f>
        <v>0</v>
      </c>
      <c r="BL970" s="22" t="s">
        <v>532</v>
      </c>
      <c r="BM970" s="188" t="s">
        <v>3649</v>
      </c>
    </row>
    <row r="971" s="2" customFormat="1">
      <c r="A971" s="41"/>
      <c r="B971" s="42"/>
      <c r="C971" s="41"/>
      <c r="D971" s="190" t="s">
        <v>338</v>
      </c>
      <c r="E971" s="41"/>
      <c r="F971" s="191" t="s">
        <v>3650</v>
      </c>
      <c r="G971" s="41"/>
      <c r="H971" s="41"/>
      <c r="I971" s="192"/>
      <c r="J971" s="41"/>
      <c r="K971" s="41"/>
      <c r="L971" s="42"/>
      <c r="M971" s="193"/>
      <c r="N971" s="194"/>
      <c r="O971" s="75"/>
      <c r="P971" s="75"/>
      <c r="Q971" s="75"/>
      <c r="R971" s="75"/>
      <c r="S971" s="75"/>
      <c r="T971" s="76"/>
      <c r="U971" s="41"/>
      <c r="V971" s="41"/>
      <c r="W971" s="41"/>
      <c r="X971" s="41"/>
      <c r="Y971" s="41"/>
      <c r="Z971" s="41"/>
      <c r="AA971" s="41"/>
      <c r="AB971" s="41"/>
      <c r="AC971" s="41"/>
      <c r="AD971" s="41"/>
      <c r="AE971" s="41"/>
      <c r="AT971" s="22" t="s">
        <v>338</v>
      </c>
      <c r="AU971" s="22" t="s">
        <v>87</v>
      </c>
    </row>
    <row r="972" s="13" customFormat="1">
      <c r="A972" s="13"/>
      <c r="B972" s="201"/>
      <c r="C972" s="13"/>
      <c r="D972" s="195" t="s">
        <v>442</v>
      </c>
      <c r="E972" s="202" t="s">
        <v>3</v>
      </c>
      <c r="F972" s="203" t="s">
        <v>3651</v>
      </c>
      <c r="G972" s="13"/>
      <c r="H972" s="204">
        <v>3.8039999999999998</v>
      </c>
      <c r="I972" s="205"/>
      <c r="J972" s="13"/>
      <c r="K972" s="13"/>
      <c r="L972" s="201"/>
      <c r="M972" s="206"/>
      <c r="N972" s="207"/>
      <c r="O972" s="207"/>
      <c r="P972" s="207"/>
      <c r="Q972" s="207"/>
      <c r="R972" s="207"/>
      <c r="S972" s="207"/>
      <c r="T972" s="208"/>
      <c r="U972" s="13"/>
      <c r="V972" s="13"/>
      <c r="W972" s="13"/>
      <c r="X972" s="13"/>
      <c r="Y972" s="13"/>
      <c r="Z972" s="13"/>
      <c r="AA972" s="13"/>
      <c r="AB972" s="13"/>
      <c r="AC972" s="13"/>
      <c r="AD972" s="13"/>
      <c r="AE972" s="13"/>
      <c r="AT972" s="202" t="s">
        <v>442</v>
      </c>
      <c r="AU972" s="202" t="s">
        <v>87</v>
      </c>
      <c r="AV972" s="13" t="s">
        <v>79</v>
      </c>
      <c r="AW972" s="13" t="s">
        <v>31</v>
      </c>
      <c r="AX972" s="13" t="s">
        <v>69</v>
      </c>
      <c r="AY972" s="202" t="s">
        <v>328</v>
      </c>
    </row>
    <row r="973" s="13" customFormat="1">
      <c r="A973" s="13"/>
      <c r="B973" s="201"/>
      <c r="C973" s="13"/>
      <c r="D973" s="195" t="s">
        <v>442</v>
      </c>
      <c r="E973" s="202" t="s">
        <v>3</v>
      </c>
      <c r="F973" s="203" t="s">
        <v>3652</v>
      </c>
      <c r="G973" s="13"/>
      <c r="H973" s="204">
        <v>6.3200000000000003</v>
      </c>
      <c r="I973" s="205"/>
      <c r="J973" s="13"/>
      <c r="K973" s="13"/>
      <c r="L973" s="201"/>
      <c r="M973" s="206"/>
      <c r="N973" s="207"/>
      <c r="O973" s="207"/>
      <c r="P973" s="207"/>
      <c r="Q973" s="207"/>
      <c r="R973" s="207"/>
      <c r="S973" s="207"/>
      <c r="T973" s="208"/>
      <c r="U973" s="13"/>
      <c r="V973" s="13"/>
      <c r="W973" s="13"/>
      <c r="X973" s="13"/>
      <c r="Y973" s="13"/>
      <c r="Z973" s="13"/>
      <c r="AA973" s="13"/>
      <c r="AB973" s="13"/>
      <c r="AC973" s="13"/>
      <c r="AD973" s="13"/>
      <c r="AE973" s="13"/>
      <c r="AT973" s="202" t="s">
        <v>442</v>
      </c>
      <c r="AU973" s="202" t="s">
        <v>87</v>
      </c>
      <c r="AV973" s="13" t="s">
        <v>79</v>
      </c>
      <c r="AW973" s="13" t="s">
        <v>31</v>
      </c>
      <c r="AX973" s="13" t="s">
        <v>69</v>
      </c>
      <c r="AY973" s="202" t="s">
        <v>328</v>
      </c>
    </row>
    <row r="974" s="14" customFormat="1">
      <c r="A974" s="14"/>
      <c r="B974" s="209"/>
      <c r="C974" s="14"/>
      <c r="D974" s="195" t="s">
        <v>442</v>
      </c>
      <c r="E974" s="210" t="s">
        <v>3</v>
      </c>
      <c r="F974" s="211" t="s">
        <v>452</v>
      </c>
      <c r="G974" s="14"/>
      <c r="H974" s="212">
        <v>10.124000000000001</v>
      </c>
      <c r="I974" s="213"/>
      <c r="J974" s="14"/>
      <c r="K974" s="14"/>
      <c r="L974" s="209"/>
      <c r="M974" s="214"/>
      <c r="N974" s="215"/>
      <c r="O974" s="215"/>
      <c r="P974" s="215"/>
      <c r="Q974" s="215"/>
      <c r="R974" s="215"/>
      <c r="S974" s="215"/>
      <c r="T974" s="216"/>
      <c r="U974" s="14"/>
      <c r="V974" s="14"/>
      <c r="W974" s="14"/>
      <c r="X974" s="14"/>
      <c r="Y974" s="14"/>
      <c r="Z974" s="14"/>
      <c r="AA974" s="14"/>
      <c r="AB974" s="14"/>
      <c r="AC974" s="14"/>
      <c r="AD974" s="14"/>
      <c r="AE974" s="14"/>
      <c r="AT974" s="210" t="s">
        <v>442</v>
      </c>
      <c r="AU974" s="210" t="s">
        <v>87</v>
      </c>
      <c r="AV974" s="14" t="s">
        <v>113</v>
      </c>
      <c r="AW974" s="14" t="s">
        <v>31</v>
      </c>
      <c r="AX974" s="14" t="s">
        <v>76</v>
      </c>
      <c r="AY974" s="210" t="s">
        <v>328</v>
      </c>
    </row>
    <row r="975" s="2" customFormat="1" ht="24.15" customHeight="1">
      <c r="A975" s="41"/>
      <c r="B975" s="176"/>
      <c r="C975" s="224" t="s">
        <v>1691</v>
      </c>
      <c r="D975" s="224" t="s">
        <v>539</v>
      </c>
      <c r="E975" s="225" t="s">
        <v>3642</v>
      </c>
      <c r="F975" s="226" t="s">
        <v>3643</v>
      </c>
      <c r="G975" s="227" t="s">
        <v>439</v>
      </c>
      <c r="H975" s="228">
        <v>11.794000000000001</v>
      </c>
      <c r="I975" s="229"/>
      <c r="J975" s="230">
        <f>ROUND(I975*H975,2)</f>
        <v>0</v>
      </c>
      <c r="K975" s="226" t="s">
        <v>335</v>
      </c>
      <c r="L975" s="231"/>
      <c r="M975" s="232" t="s">
        <v>3</v>
      </c>
      <c r="N975" s="233" t="s">
        <v>40</v>
      </c>
      <c r="O975" s="75"/>
      <c r="P975" s="186">
        <f>O975*H975</f>
        <v>0</v>
      </c>
      <c r="Q975" s="186">
        <v>0.0019</v>
      </c>
      <c r="R975" s="186">
        <f>Q975*H975</f>
        <v>0.022408600000000001</v>
      </c>
      <c r="S975" s="186">
        <v>0</v>
      </c>
      <c r="T975" s="187">
        <f>S975*H975</f>
        <v>0</v>
      </c>
      <c r="U975" s="41"/>
      <c r="V975" s="41"/>
      <c r="W975" s="41"/>
      <c r="X975" s="41"/>
      <c r="Y975" s="41"/>
      <c r="Z975" s="41"/>
      <c r="AA975" s="41"/>
      <c r="AB975" s="41"/>
      <c r="AC975" s="41"/>
      <c r="AD975" s="41"/>
      <c r="AE975" s="41"/>
      <c r="AR975" s="188" t="s">
        <v>621</v>
      </c>
      <c r="AT975" s="188" t="s">
        <v>539</v>
      </c>
      <c r="AU975" s="188" t="s">
        <v>87</v>
      </c>
      <c r="AY975" s="22" t="s">
        <v>328</v>
      </c>
      <c r="BE975" s="189">
        <f>IF(N975="základní",J975,0)</f>
        <v>0</v>
      </c>
      <c r="BF975" s="189">
        <f>IF(N975="snížená",J975,0)</f>
        <v>0</v>
      </c>
      <c r="BG975" s="189">
        <f>IF(N975="zákl. přenesená",J975,0)</f>
        <v>0</v>
      </c>
      <c r="BH975" s="189">
        <f>IF(N975="sníž. přenesená",J975,0)</f>
        <v>0</v>
      </c>
      <c r="BI975" s="189">
        <f>IF(N975="nulová",J975,0)</f>
        <v>0</v>
      </c>
      <c r="BJ975" s="22" t="s">
        <v>76</v>
      </c>
      <c r="BK975" s="189">
        <f>ROUND(I975*H975,2)</f>
        <v>0</v>
      </c>
      <c r="BL975" s="22" t="s">
        <v>532</v>
      </c>
      <c r="BM975" s="188" t="s">
        <v>3653</v>
      </c>
    </row>
    <row r="976" s="13" customFormat="1">
      <c r="A976" s="13"/>
      <c r="B976" s="201"/>
      <c r="C976" s="13"/>
      <c r="D976" s="195" t="s">
        <v>442</v>
      </c>
      <c r="E976" s="13"/>
      <c r="F976" s="203" t="s">
        <v>3654</v>
      </c>
      <c r="G976" s="13"/>
      <c r="H976" s="204">
        <v>11.794000000000001</v>
      </c>
      <c r="I976" s="205"/>
      <c r="J976" s="13"/>
      <c r="K976" s="13"/>
      <c r="L976" s="201"/>
      <c r="M976" s="206"/>
      <c r="N976" s="207"/>
      <c r="O976" s="207"/>
      <c r="P976" s="207"/>
      <c r="Q976" s="207"/>
      <c r="R976" s="207"/>
      <c r="S976" s="207"/>
      <c r="T976" s="208"/>
      <c r="U976" s="13"/>
      <c r="V976" s="13"/>
      <c r="W976" s="13"/>
      <c r="X976" s="13"/>
      <c r="Y976" s="13"/>
      <c r="Z976" s="13"/>
      <c r="AA976" s="13"/>
      <c r="AB976" s="13"/>
      <c r="AC976" s="13"/>
      <c r="AD976" s="13"/>
      <c r="AE976" s="13"/>
      <c r="AT976" s="202" t="s">
        <v>442</v>
      </c>
      <c r="AU976" s="202" t="s">
        <v>87</v>
      </c>
      <c r="AV976" s="13" t="s">
        <v>79</v>
      </c>
      <c r="AW976" s="13" t="s">
        <v>4</v>
      </c>
      <c r="AX976" s="13" t="s">
        <v>76</v>
      </c>
      <c r="AY976" s="202" t="s">
        <v>328</v>
      </c>
    </row>
    <row r="977" s="12" customFormat="1" ht="20.88" customHeight="1">
      <c r="A977" s="12"/>
      <c r="B977" s="163"/>
      <c r="C977" s="12"/>
      <c r="D977" s="164" t="s">
        <v>68</v>
      </c>
      <c r="E977" s="174" t="s">
        <v>3655</v>
      </c>
      <c r="F977" s="174" t="s">
        <v>3656</v>
      </c>
      <c r="G977" s="12"/>
      <c r="H977" s="12"/>
      <c r="I977" s="166"/>
      <c r="J977" s="175">
        <f>BK977</f>
        <v>0</v>
      </c>
      <c r="K977" s="12"/>
      <c r="L977" s="163"/>
      <c r="M977" s="168"/>
      <c r="N977" s="169"/>
      <c r="O977" s="169"/>
      <c r="P977" s="170">
        <f>SUM(P978:P991)</f>
        <v>0</v>
      </c>
      <c r="Q977" s="169"/>
      <c r="R977" s="170">
        <f>SUM(R978:R991)</f>
        <v>0.044475279999999999</v>
      </c>
      <c r="S977" s="169"/>
      <c r="T977" s="171">
        <f>SUM(T978:T991)</f>
        <v>0</v>
      </c>
      <c r="U977" s="12"/>
      <c r="V977" s="12"/>
      <c r="W977" s="12"/>
      <c r="X977" s="12"/>
      <c r="Y977" s="12"/>
      <c r="Z977" s="12"/>
      <c r="AA977" s="12"/>
      <c r="AB977" s="12"/>
      <c r="AC977" s="12"/>
      <c r="AD977" s="12"/>
      <c r="AE977" s="12"/>
      <c r="AR977" s="164" t="s">
        <v>79</v>
      </c>
      <c r="AT977" s="172" t="s">
        <v>68</v>
      </c>
      <c r="AU977" s="172" t="s">
        <v>79</v>
      </c>
      <c r="AY977" s="164" t="s">
        <v>328</v>
      </c>
      <c r="BK977" s="173">
        <f>SUM(BK978:BK991)</f>
        <v>0</v>
      </c>
    </row>
    <row r="978" s="2" customFormat="1" ht="66.75" customHeight="1">
      <c r="A978" s="41"/>
      <c r="B978" s="176"/>
      <c r="C978" s="177" t="s">
        <v>3657</v>
      </c>
      <c r="D978" s="177" t="s">
        <v>331</v>
      </c>
      <c r="E978" s="178" t="s">
        <v>3658</v>
      </c>
      <c r="F978" s="179" t="s">
        <v>3659</v>
      </c>
      <c r="G978" s="180" t="s">
        <v>574</v>
      </c>
      <c r="H978" s="181">
        <v>8</v>
      </c>
      <c r="I978" s="182"/>
      <c r="J978" s="183">
        <f>ROUND(I978*H978,2)</f>
        <v>0</v>
      </c>
      <c r="K978" s="179" t="s">
        <v>335</v>
      </c>
      <c r="L978" s="42"/>
      <c r="M978" s="184" t="s">
        <v>3</v>
      </c>
      <c r="N978" s="185" t="s">
        <v>40</v>
      </c>
      <c r="O978" s="75"/>
      <c r="P978" s="186">
        <f>O978*H978</f>
        <v>0</v>
      </c>
      <c r="Q978" s="186">
        <v>0</v>
      </c>
      <c r="R978" s="186">
        <f>Q978*H978</f>
        <v>0</v>
      </c>
      <c r="S978" s="186">
        <v>0</v>
      </c>
      <c r="T978" s="187">
        <f>S978*H978</f>
        <v>0</v>
      </c>
      <c r="U978" s="41"/>
      <c r="V978" s="41"/>
      <c r="W978" s="41"/>
      <c r="X978" s="41"/>
      <c r="Y978" s="41"/>
      <c r="Z978" s="41"/>
      <c r="AA978" s="41"/>
      <c r="AB978" s="41"/>
      <c r="AC978" s="41"/>
      <c r="AD978" s="41"/>
      <c r="AE978" s="41"/>
      <c r="AR978" s="188" t="s">
        <v>532</v>
      </c>
      <c r="AT978" s="188" t="s">
        <v>331</v>
      </c>
      <c r="AU978" s="188" t="s">
        <v>87</v>
      </c>
      <c r="AY978" s="22" t="s">
        <v>328</v>
      </c>
      <c r="BE978" s="189">
        <f>IF(N978="základní",J978,0)</f>
        <v>0</v>
      </c>
      <c r="BF978" s="189">
        <f>IF(N978="snížená",J978,0)</f>
        <v>0</v>
      </c>
      <c r="BG978" s="189">
        <f>IF(N978="zákl. přenesená",J978,0)</f>
        <v>0</v>
      </c>
      <c r="BH978" s="189">
        <f>IF(N978="sníž. přenesená",J978,0)</f>
        <v>0</v>
      </c>
      <c r="BI978" s="189">
        <f>IF(N978="nulová",J978,0)</f>
        <v>0</v>
      </c>
      <c r="BJ978" s="22" t="s">
        <v>76</v>
      </c>
      <c r="BK978" s="189">
        <f>ROUND(I978*H978,2)</f>
        <v>0</v>
      </c>
      <c r="BL978" s="22" t="s">
        <v>532</v>
      </c>
      <c r="BM978" s="188" t="s">
        <v>3660</v>
      </c>
    </row>
    <row r="979" s="2" customFormat="1">
      <c r="A979" s="41"/>
      <c r="B979" s="42"/>
      <c r="C979" s="41"/>
      <c r="D979" s="190" t="s">
        <v>338</v>
      </c>
      <c r="E979" s="41"/>
      <c r="F979" s="191" t="s">
        <v>3661</v>
      </c>
      <c r="G979" s="41"/>
      <c r="H979" s="41"/>
      <c r="I979" s="192"/>
      <c r="J979" s="41"/>
      <c r="K979" s="41"/>
      <c r="L979" s="42"/>
      <c r="M979" s="193"/>
      <c r="N979" s="194"/>
      <c r="O979" s="75"/>
      <c r="P979" s="75"/>
      <c r="Q979" s="75"/>
      <c r="R979" s="75"/>
      <c r="S979" s="75"/>
      <c r="T979" s="76"/>
      <c r="U979" s="41"/>
      <c r="V979" s="41"/>
      <c r="W979" s="41"/>
      <c r="X979" s="41"/>
      <c r="Y979" s="41"/>
      <c r="Z979" s="41"/>
      <c r="AA979" s="41"/>
      <c r="AB979" s="41"/>
      <c r="AC979" s="41"/>
      <c r="AD979" s="41"/>
      <c r="AE979" s="41"/>
      <c r="AT979" s="22" t="s">
        <v>338</v>
      </c>
      <c r="AU979" s="22" t="s">
        <v>87</v>
      </c>
    </row>
    <row r="980" s="2" customFormat="1" ht="16.5" customHeight="1">
      <c r="A980" s="41"/>
      <c r="B980" s="176"/>
      <c r="C980" s="224" t="s">
        <v>1696</v>
      </c>
      <c r="D980" s="224" t="s">
        <v>539</v>
      </c>
      <c r="E980" s="225" t="s">
        <v>3662</v>
      </c>
      <c r="F980" s="226" t="s">
        <v>3663</v>
      </c>
      <c r="G980" s="227" t="s">
        <v>574</v>
      </c>
      <c r="H980" s="228">
        <v>8</v>
      </c>
      <c r="I980" s="229"/>
      <c r="J980" s="230">
        <f>ROUND(I980*H980,2)</f>
        <v>0</v>
      </c>
      <c r="K980" s="226" t="s">
        <v>335</v>
      </c>
      <c r="L980" s="231"/>
      <c r="M980" s="232" t="s">
        <v>3</v>
      </c>
      <c r="N980" s="233" t="s">
        <v>40</v>
      </c>
      <c r="O980" s="75"/>
      <c r="P980" s="186">
        <f>O980*H980</f>
        <v>0</v>
      </c>
      <c r="Q980" s="186">
        <v>0.00020000000000000001</v>
      </c>
      <c r="R980" s="186">
        <f>Q980*H980</f>
        <v>0.0016000000000000001</v>
      </c>
      <c r="S980" s="186">
        <v>0</v>
      </c>
      <c r="T980" s="187">
        <f>S980*H980</f>
        <v>0</v>
      </c>
      <c r="U980" s="41"/>
      <c r="V980" s="41"/>
      <c r="W980" s="41"/>
      <c r="X980" s="41"/>
      <c r="Y980" s="41"/>
      <c r="Z980" s="41"/>
      <c r="AA980" s="41"/>
      <c r="AB980" s="41"/>
      <c r="AC980" s="41"/>
      <c r="AD980" s="41"/>
      <c r="AE980" s="41"/>
      <c r="AR980" s="188" t="s">
        <v>621</v>
      </c>
      <c r="AT980" s="188" t="s">
        <v>539</v>
      </c>
      <c r="AU980" s="188" t="s">
        <v>87</v>
      </c>
      <c r="AY980" s="22" t="s">
        <v>328</v>
      </c>
      <c r="BE980" s="189">
        <f>IF(N980="základní",J980,0)</f>
        <v>0</v>
      </c>
      <c r="BF980" s="189">
        <f>IF(N980="snížená",J980,0)</f>
        <v>0</v>
      </c>
      <c r="BG980" s="189">
        <f>IF(N980="zákl. přenesená",J980,0)</f>
        <v>0</v>
      </c>
      <c r="BH980" s="189">
        <f>IF(N980="sníž. přenesená",J980,0)</f>
        <v>0</v>
      </c>
      <c r="BI980" s="189">
        <f>IF(N980="nulová",J980,0)</f>
        <v>0</v>
      </c>
      <c r="BJ980" s="22" t="s">
        <v>76</v>
      </c>
      <c r="BK980" s="189">
        <f>ROUND(I980*H980,2)</f>
        <v>0</v>
      </c>
      <c r="BL980" s="22" t="s">
        <v>532</v>
      </c>
      <c r="BM980" s="188" t="s">
        <v>3664</v>
      </c>
    </row>
    <row r="981" s="2" customFormat="1" ht="37.8" customHeight="1">
      <c r="A981" s="41"/>
      <c r="B981" s="176"/>
      <c r="C981" s="177" t="s">
        <v>3665</v>
      </c>
      <c r="D981" s="177" t="s">
        <v>331</v>
      </c>
      <c r="E981" s="178" t="s">
        <v>3666</v>
      </c>
      <c r="F981" s="179" t="s">
        <v>3667</v>
      </c>
      <c r="G981" s="180" t="s">
        <v>476</v>
      </c>
      <c r="H981" s="181">
        <v>25.32</v>
      </c>
      <c r="I981" s="182"/>
      <c r="J981" s="183">
        <f>ROUND(I981*H981,2)</f>
        <v>0</v>
      </c>
      <c r="K981" s="179" t="s">
        <v>335</v>
      </c>
      <c r="L981" s="42"/>
      <c r="M981" s="184" t="s">
        <v>3</v>
      </c>
      <c r="N981" s="185" t="s">
        <v>40</v>
      </c>
      <c r="O981" s="75"/>
      <c r="P981" s="186">
        <f>O981*H981</f>
        <v>0</v>
      </c>
      <c r="Q981" s="186">
        <v>0.0011544000000000001</v>
      </c>
      <c r="R981" s="186">
        <f>Q981*H981</f>
        <v>0.029229408000000002</v>
      </c>
      <c r="S981" s="186">
        <v>0</v>
      </c>
      <c r="T981" s="187">
        <f>S981*H981</f>
        <v>0</v>
      </c>
      <c r="U981" s="41"/>
      <c r="V981" s="41"/>
      <c r="W981" s="41"/>
      <c r="X981" s="41"/>
      <c r="Y981" s="41"/>
      <c r="Z981" s="41"/>
      <c r="AA981" s="41"/>
      <c r="AB981" s="41"/>
      <c r="AC981" s="41"/>
      <c r="AD981" s="41"/>
      <c r="AE981" s="41"/>
      <c r="AR981" s="188" t="s">
        <v>532</v>
      </c>
      <c r="AT981" s="188" t="s">
        <v>331</v>
      </c>
      <c r="AU981" s="188" t="s">
        <v>87</v>
      </c>
      <c r="AY981" s="22" t="s">
        <v>328</v>
      </c>
      <c r="BE981" s="189">
        <f>IF(N981="základní",J981,0)</f>
        <v>0</v>
      </c>
      <c r="BF981" s="189">
        <f>IF(N981="snížená",J981,0)</f>
        <v>0</v>
      </c>
      <c r="BG981" s="189">
        <f>IF(N981="zákl. přenesená",J981,0)</f>
        <v>0</v>
      </c>
      <c r="BH981" s="189">
        <f>IF(N981="sníž. přenesená",J981,0)</f>
        <v>0</v>
      </c>
      <c r="BI981" s="189">
        <f>IF(N981="nulová",J981,0)</f>
        <v>0</v>
      </c>
      <c r="BJ981" s="22" t="s">
        <v>76</v>
      </c>
      <c r="BK981" s="189">
        <f>ROUND(I981*H981,2)</f>
        <v>0</v>
      </c>
      <c r="BL981" s="22" t="s">
        <v>532</v>
      </c>
      <c r="BM981" s="188" t="s">
        <v>3668</v>
      </c>
    </row>
    <row r="982" s="2" customFormat="1">
      <c r="A982" s="41"/>
      <c r="B982" s="42"/>
      <c r="C982" s="41"/>
      <c r="D982" s="190" t="s">
        <v>338</v>
      </c>
      <c r="E982" s="41"/>
      <c r="F982" s="191" t="s">
        <v>3669</v>
      </c>
      <c r="G982" s="41"/>
      <c r="H982" s="41"/>
      <c r="I982" s="192"/>
      <c r="J982" s="41"/>
      <c r="K982" s="41"/>
      <c r="L982" s="42"/>
      <c r="M982" s="193"/>
      <c r="N982" s="194"/>
      <c r="O982" s="75"/>
      <c r="P982" s="75"/>
      <c r="Q982" s="75"/>
      <c r="R982" s="75"/>
      <c r="S982" s="75"/>
      <c r="T982" s="76"/>
      <c r="U982" s="41"/>
      <c r="V982" s="41"/>
      <c r="W982" s="41"/>
      <c r="X982" s="41"/>
      <c r="Y982" s="41"/>
      <c r="Z982" s="41"/>
      <c r="AA982" s="41"/>
      <c r="AB982" s="41"/>
      <c r="AC982" s="41"/>
      <c r="AD982" s="41"/>
      <c r="AE982" s="41"/>
      <c r="AT982" s="22" t="s">
        <v>338</v>
      </c>
      <c r="AU982" s="22" t="s">
        <v>87</v>
      </c>
    </row>
    <row r="983" s="13" customFormat="1">
      <c r="A983" s="13"/>
      <c r="B983" s="201"/>
      <c r="C983" s="13"/>
      <c r="D983" s="195" t="s">
        <v>442</v>
      </c>
      <c r="E983" s="202" t="s">
        <v>3</v>
      </c>
      <c r="F983" s="203" t="s">
        <v>2489</v>
      </c>
      <c r="G983" s="13"/>
      <c r="H983" s="204">
        <v>12.68</v>
      </c>
      <c r="I983" s="205"/>
      <c r="J983" s="13"/>
      <c r="K983" s="13"/>
      <c r="L983" s="201"/>
      <c r="M983" s="206"/>
      <c r="N983" s="207"/>
      <c r="O983" s="207"/>
      <c r="P983" s="207"/>
      <c r="Q983" s="207"/>
      <c r="R983" s="207"/>
      <c r="S983" s="207"/>
      <c r="T983" s="208"/>
      <c r="U983" s="13"/>
      <c r="V983" s="13"/>
      <c r="W983" s="13"/>
      <c r="X983" s="13"/>
      <c r="Y983" s="13"/>
      <c r="Z983" s="13"/>
      <c r="AA983" s="13"/>
      <c r="AB983" s="13"/>
      <c r="AC983" s="13"/>
      <c r="AD983" s="13"/>
      <c r="AE983" s="13"/>
      <c r="AT983" s="202" t="s">
        <v>442</v>
      </c>
      <c r="AU983" s="202" t="s">
        <v>87</v>
      </c>
      <c r="AV983" s="13" t="s">
        <v>79</v>
      </c>
      <c r="AW983" s="13" t="s">
        <v>31</v>
      </c>
      <c r="AX983" s="13" t="s">
        <v>69</v>
      </c>
      <c r="AY983" s="202" t="s">
        <v>328</v>
      </c>
    </row>
    <row r="984" s="13" customFormat="1">
      <c r="A984" s="13"/>
      <c r="B984" s="201"/>
      <c r="C984" s="13"/>
      <c r="D984" s="195" t="s">
        <v>442</v>
      </c>
      <c r="E984" s="202" t="s">
        <v>3</v>
      </c>
      <c r="F984" s="203" t="s">
        <v>2492</v>
      </c>
      <c r="G984" s="13"/>
      <c r="H984" s="204">
        <v>12.640000000000001</v>
      </c>
      <c r="I984" s="205"/>
      <c r="J984" s="13"/>
      <c r="K984" s="13"/>
      <c r="L984" s="201"/>
      <c r="M984" s="206"/>
      <c r="N984" s="207"/>
      <c r="O984" s="207"/>
      <c r="P984" s="207"/>
      <c r="Q984" s="207"/>
      <c r="R984" s="207"/>
      <c r="S984" s="207"/>
      <c r="T984" s="208"/>
      <c r="U984" s="13"/>
      <c r="V984" s="13"/>
      <c r="W984" s="13"/>
      <c r="X984" s="13"/>
      <c r="Y984" s="13"/>
      <c r="Z984" s="13"/>
      <c r="AA984" s="13"/>
      <c r="AB984" s="13"/>
      <c r="AC984" s="13"/>
      <c r="AD984" s="13"/>
      <c r="AE984" s="13"/>
      <c r="AT984" s="202" t="s">
        <v>442</v>
      </c>
      <c r="AU984" s="202" t="s">
        <v>87</v>
      </c>
      <c r="AV984" s="13" t="s">
        <v>79</v>
      </c>
      <c r="AW984" s="13" t="s">
        <v>31</v>
      </c>
      <c r="AX984" s="13" t="s">
        <v>69</v>
      </c>
      <c r="AY984" s="202" t="s">
        <v>328</v>
      </c>
    </row>
    <row r="985" s="14" customFormat="1">
      <c r="A985" s="14"/>
      <c r="B985" s="209"/>
      <c r="C985" s="14"/>
      <c r="D985" s="195" t="s">
        <v>442</v>
      </c>
      <c r="E985" s="210" t="s">
        <v>3</v>
      </c>
      <c r="F985" s="211" t="s">
        <v>452</v>
      </c>
      <c r="G985" s="14"/>
      <c r="H985" s="212">
        <v>25.32</v>
      </c>
      <c r="I985" s="213"/>
      <c r="J985" s="14"/>
      <c r="K985" s="14"/>
      <c r="L985" s="209"/>
      <c r="M985" s="214"/>
      <c r="N985" s="215"/>
      <c r="O985" s="215"/>
      <c r="P985" s="215"/>
      <c r="Q985" s="215"/>
      <c r="R985" s="215"/>
      <c r="S985" s="215"/>
      <c r="T985" s="216"/>
      <c r="U985" s="14"/>
      <c r="V985" s="14"/>
      <c r="W985" s="14"/>
      <c r="X985" s="14"/>
      <c r="Y985" s="14"/>
      <c r="Z985" s="14"/>
      <c r="AA985" s="14"/>
      <c r="AB985" s="14"/>
      <c r="AC985" s="14"/>
      <c r="AD985" s="14"/>
      <c r="AE985" s="14"/>
      <c r="AT985" s="210" t="s">
        <v>442</v>
      </c>
      <c r="AU985" s="210" t="s">
        <v>87</v>
      </c>
      <c r="AV985" s="14" t="s">
        <v>113</v>
      </c>
      <c r="AW985" s="14" t="s">
        <v>31</v>
      </c>
      <c r="AX985" s="14" t="s">
        <v>76</v>
      </c>
      <c r="AY985" s="210" t="s">
        <v>328</v>
      </c>
    </row>
    <row r="986" s="2" customFormat="1" ht="37.8" customHeight="1">
      <c r="A986" s="41"/>
      <c r="B986" s="176"/>
      <c r="C986" s="177" t="s">
        <v>1701</v>
      </c>
      <c r="D986" s="177" t="s">
        <v>331</v>
      </c>
      <c r="E986" s="178" t="s">
        <v>3670</v>
      </c>
      <c r="F986" s="179" t="s">
        <v>3671</v>
      </c>
      <c r="G986" s="180" t="s">
        <v>476</v>
      </c>
      <c r="H986" s="181">
        <v>12.68</v>
      </c>
      <c r="I986" s="182"/>
      <c r="J986" s="183">
        <f>ROUND(I986*H986,2)</f>
        <v>0</v>
      </c>
      <c r="K986" s="179" t="s">
        <v>335</v>
      </c>
      <c r="L986" s="42"/>
      <c r="M986" s="184" t="s">
        <v>3</v>
      </c>
      <c r="N986" s="185" t="s">
        <v>40</v>
      </c>
      <c r="O986" s="75"/>
      <c r="P986" s="186">
        <f>O986*H986</f>
        <v>0</v>
      </c>
      <c r="Q986" s="186">
        <v>0.00062520000000000002</v>
      </c>
      <c r="R986" s="186">
        <f>Q986*H986</f>
        <v>0.0079275360000000007</v>
      </c>
      <c r="S986" s="186">
        <v>0</v>
      </c>
      <c r="T986" s="187">
        <f>S986*H986</f>
        <v>0</v>
      </c>
      <c r="U986" s="41"/>
      <c r="V986" s="41"/>
      <c r="W986" s="41"/>
      <c r="X986" s="41"/>
      <c r="Y986" s="41"/>
      <c r="Z986" s="41"/>
      <c r="AA986" s="41"/>
      <c r="AB986" s="41"/>
      <c r="AC986" s="41"/>
      <c r="AD986" s="41"/>
      <c r="AE986" s="41"/>
      <c r="AR986" s="188" t="s">
        <v>532</v>
      </c>
      <c r="AT986" s="188" t="s">
        <v>331</v>
      </c>
      <c r="AU986" s="188" t="s">
        <v>87</v>
      </c>
      <c r="AY986" s="22" t="s">
        <v>328</v>
      </c>
      <c r="BE986" s="189">
        <f>IF(N986="základní",J986,0)</f>
        <v>0</v>
      </c>
      <c r="BF986" s="189">
        <f>IF(N986="snížená",J986,0)</f>
        <v>0</v>
      </c>
      <c r="BG986" s="189">
        <f>IF(N986="zákl. přenesená",J986,0)</f>
        <v>0</v>
      </c>
      <c r="BH986" s="189">
        <f>IF(N986="sníž. přenesená",J986,0)</f>
        <v>0</v>
      </c>
      <c r="BI986" s="189">
        <f>IF(N986="nulová",J986,0)</f>
        <v>0</v>
      </c>
      <c r="BJ986" s="22" t="s">
        <v>76</v>
      </c>
      <c r="BK986" s="189">
        <f>ROUND(I986*H986,2)</f>
        <v>0</v>
      </c>
      <c r="BL986" s="22" t="s">
        <v>532</v>
      </c>
      <c r="BM986" s="188" t="s">
        <v>3672</v>
      </c>
    </row>
    <row r="987" s="2" customFormat="1">
      <c r="A987" s="41"/>
      <c r="B987" s="42"/>
      <c r="C987" s="41"/>
      <c r="D987" s="190" t="s">
        <v>338</v>
      </c>
      <c r="E987" s="41"/>
      <c r="F987" s="191" t="s">
        <v>3673</v>
      </c>
      <c r="G987" s="41"/>
      <c r="H987" s="41"/>
      <c r="I987" s="192"/>
      <c r="J987" s="41"/>
      <c r="K987" s="41"/>
      <c r="L987" s="42"/>
      <c r="M987" s="193"/>
      <c r="N987" s="194"/>
      <c r="O987" s="75"/>
      <c r="P987" s="75"/>
      <c r="Q987" s="75"/>
      <c r="R987" s="75"/>
      <c r="S987" s="75"/>
      <c r="T987" s="76"/>
      <c r="U987" s="41"/>
      <c r="V987" s="41"/>
      <c r="W987" s="41"/>
      <c r="X987" s="41"/>
      <c r="Y987" s="41"/>
      <c r="Z987" s="41"/>
      <c r="AA987" s="41"/>
      <c r="AB987" s="41"/>
      <c r="AC987" s="41"/>
      <c r="AD987" s="41"/>
      <c r="AE987" s="41"/>
      <c r="AT987" s="22" t="s">
        <v>338</v>
      </c>
      <c r="AU987" s="22" t="s">
        <v>87</v>
      </c>
    </row>
    <row r="988" s="13" customFormat="1">
      <c r="A988" s="13"/>
      <c r="B988" s="201"/>
      <c r="C988" s="13"/>
      <c r="D988" s="195" t="s">
        <v>442</v>
      </c>
      <c r="E988" s="202" t="s">
        <v>3</v>
      </c>
      <c r="F988" s="203" t="s">
        <v>2489</v>
      </c>
      <c r="G988" s="13"/>
      <c r="H988" s="204">
        <v>12.68</v>
      </c>
      <c r="I988" s="205"/>
      <c r="J988" s="13"/>
      <c r="K988" s="13"/>
      <c r="L988" s="201"/>
      <c r="M988" s="206"/>
      <c r="N988" s="207"/>
      <c r="O988" s="207"/>
      <c r="P988" s="207"/>
      <c r="Q988" s="207"/>
      <c r="R988" s="207"/>
      <c r="S988" s="207"/>
      <c r="T988" s="208"/>
      <c r="U988" s="13"/>
      <c r="V988" s="13"/>
      <c r="W988" s="13"/>
      <c r="X988" s="13"/>
      <c r="Y988" s="13"/>
      <c r="Z988" s="13"/>
      <c r="AA988" s="13"/>
      <c r="AB988" s="13"/>
      <c r="AC988" s="13"/>
      <c r="AD988" s="13"/>
      <c r="AE988" s="13"/>
      <c r="AT988" s="202" t="s">
        <v>442</v>
      </c>
      <c r="AU988" s="202" t="s">
        <v>87</v>
      </c>
      <c r="AV988" s="13" t="s">
        <v>79</v>
      </c>
      <c r="AW988" s="13" t="s">
        <v>31</v>
      </c>
      <c r="AX988" s="13" t="s">
        <v>76</v>
      </c>
      <c r="AY988" s="202" t="s">
        <v>328</v>
      </c>
    </row>
    <row r="989" s="2" customFormat="1" ht="37.8" customHeight="1">
      <c r="A989" s="41"/>
      <c r="B989" s="176"/>
      <c r="C989" s="177" t="s">
        <v>3674</v>
      </c>
      <c r="D989" s="177" t="s">
        <v>331</v>
      </c>
      <c r="E989" s="178" t="s">
        <v>3675</v>
      </c>
      <c r="F989" s="179" t="s">
        <v>3676</v>
      </c>
      <c r="G989" s="180" t="s">
        <v>476</v>
      </c>
      <c r="H989" s="181">
        <v>12.640000000000001</v>
      </c>
      <c r="I989" s="182"/>
      <c r="J989" s="183">
        <f>ROUND(I989*H989,2)</f>
        <v>0</v>
      </c>
      <c r="K989" s="179" t="s">
        <v>335</v>
      </c>
      <c r="L989" s="42"/>
      <c r="M989" s="184" t="s">
        <v>3</v>
      </c>
      <c r="N989" s="185" t="s">
        <v>40</v>
      </c>
      <c r="O989" s="75"/>
      <c r="P989" s="186">
        <f>O989*H989</f>
        <v>0</v>
      </c>
      <c r="Q989" s="186">
        <v>0.00045239999999999999</v>
      </c>
      <c r="R989" s="186">
        <f>Q989*H989</f>
        <v>0.0057183360000000001</v>
      </c>
      <c r="S989" s="186">
        <v>0</v>
      </c>
      <c r="T989" s="187">
        <f>S989*H989</f>
        <v>0</v>
      </c>
      <c r="U989" s="41"/>
      <c r="V989" s="41"/>
      <c r="W989" s="41"/>
      <c r="X989" s="41"/>
      <c r="Y989" s="41"/>
      <c r="Z989" s="41"/>
      <c r="AA989" s="41"/>
      <c r="AB989" s="41"/>
      <c r="AC989" s="41"/>
      <c r="AD989" s="41"/>
      <c r="AE989" s="41"/>
      <c r="AR989" s="188" t="s">
        <v>532</v>
      </c>
      <c r="AT989" s="188" t="s">
        <v>331</v>
      </c>
      <c r="AU989" s="188" t="s">
        <v>87</v>
      </c>
      <c r="AY989" s="22" t="s">
        <v>328</v>
      </c>
      <c r="BE989" s="189">
        <f>IF(N989="základní",J989,0)</f>
        <v>0</v>
      </c>
      <c r="BF989" s="189">
        <f>IF(N989="snížená",J989,0)</f>
        <v>0</v>
      </c>
      <c r="BG989" s="189">
        <f>IF(N989="zákl. přenesená",J989,0)</f>
        <v>0</v>
      </c>
      <c r="BH989" s="189">
        <f>IF(N989="sníž. přenesená",J989,0)</f>
        <v>0</v>
      </c>
      <c r="BI989" s="189">
        <f>IF(N989="nulová",J989,0)</f>
        <v>0</v>
      </c>
      <c r="BJ989" s="22" t="s">
        <v>76</v>
      </c>
      <c r="BK989" s="189">
        <f>ROUND(I989*H989,2)</f>
        <v>0</v>
      </c>
      <c r="BL989" s="22" t="s">
        <v>532</v>
      </c>
      <c r="BM989" s="188" t="s">
        <v>3677</v>
      </c>
    </row>
    <row r="990" s="2" customFormat="1">
      <c r="A990" s="41"/>
      <c r="B990" s="42"/>
      <c r="C990" s="41"/>
      <c r="D990" s="190" t="s">
        <v>338</v>
      </c>
      <c r="E990" s="41"/>
      <c r="F990" s="191" t="s">
        <v>3678</v>
      </c>
      <c r="G990" s="41"/>
      <c r="H990" s="41"/>
      <c r="I990" s="192"/>
      <c r="J990" s="41"/>
      <c r="K990" s="41"/>
      <c r="L990" s="42"/>
      <c r="M990" s="193"/>
      <c r="N990" s="194"/>
      <c r="O990" s="75"/>
      <c r="P990" s="75"/>
      <c r="Q990" s="75"/>
      <c r="R990" s="75"/>
      <c r="S990" s="75"/>
      <c r="T990" s="76"/>
      <c r="U990" s="41"/>
      <c r="V990" s="41"/>
      <c r="W990" s="41"/>
      <c r="X990" s="41"/>
      <c r="Y990" s="41"/>
      <c r="Z990" s="41"/>
      <c r="AA990" s="41"/>
      <c r="AB990" s="41"/>
      <c r="AC990" s="41"/>
      <c r="AD990" s="41"/>
      <c r="AE990" s="41"/>
      <c r="AT990" s="22" t="s">
        <v>338</v>
      </c>
      <c r="AU990" s="22" t="s">
        <v>87</v>
      </c>
    </row>
    <row r="991" s="13" customFormat="1">
      <c r="A991" s="13"/>
      <c r="B991" s="201"/>
      <c r="C991" s="13"/>
      <c r="D991" s="195" t="s">
        <v>442</v>
      </c>
      <c r="E991" s="202" t="s">
        <v>3</v>
      </c>
      <c r="F991" s="203" t="s">
        <v>2492</v>
      </c>
      <c r="G991" s="13"/>
      <c r="H991" s="204">
        <v>12.640000000000001</v>
      </c>
      <c r="I991" s="205"/>
      <c r="J991" s="13"/>
      <c r="K991" s="13"/>
      <c r="L991" s="201"/>
      <c r="M991" s="206"/>
      <c r="N991" s="207"/>
      <c r="O991" s="207"/>
      <c r="P991" s="207"/>
      <c r="Q991" s="207"/>
      <c r="R991" s="207"/>
      <c r="S991" s="207"/>
      <c r="T991" s="208"/>
      <c r="U991" s="13"/>
      <c r="V991" s="13"/>
      <c r="W991" s="13"/>
      <c r="X991" s="13"/>
      <c r="Y991" s="13"/>
      <c r="Z991" s="13"/>
      <c r="AA991" s="13"/>
      <c r="AB991" s="13"/>
      <c r="AC991" s="13"/>
      <c r="AD991" s="13"/>
      <c r="AE991" s="13"/>
      <c r="AT991" s="202" t="s">
        <v>442</v>
      </c>
      <c r="AU991" s="202" t="s">
        <v>87</v>
      </c>
      <c r="AV991" s="13" t="s">
        <v>79</v>
      </c>
      <c r="AW991" s="13" t="s">
        <v>31</v>
      </c>
      <c r="AX991" s="13" t="s">
        <v>76</v>
      </c>
      <c r="AY991" s="202" t="s">
        <v>328</v>
      </c>
    </row>
    <row r="992" s="12" customFormat="1" ht="20.88" customHeight="1">
      <c r="A992" s="12"/>
      <c r="B992" s="163"/>
      <c r="C992" s="12"/>
      <c r="D992" s="164" t="s">
        <v>68</v>
      </c>
      <c r="E992" s="174" t="s">
        <v>3679</v>
      </c>
      <c r="F992" s="174" t="s">
        <v>3680</v>
      </c>
      <c r="G992" s="12"/>
      <c r="H992" s="12"/>
      <c r="I992" s="166"/>
      <c r="J992" s="175">
        <f>BK992</f>
        <v>0</v>
      </c>
      <c r="K992" s="12"/>
      <c r="L992" s="163"/>
      <c r="M992" s="168"/>
      <c r="N992" s="169"/>
      <c r="O992" s="169"/>
      <c r="P992" s="170">
        <f>SUM(P993:P995)</f>
        <v>0</v>
      </c>
      <c r="Q992" s="169"/>
      <c r="R992" s="170">
        <f>SUM(R993:R995)</f>
        <v>0.0085199999999999998</v>
      </c>
      <c r="S992" s="169"/>
      <c r="T992" s="171">
        <f>SUM(T993:T995)</f>
        <v>0</v>
      </c>
      <c r="U992" s="12"/>
      <c r="V992" s="12"/>
      <c r="W992" s="12"/>
      <c r="X992" s="12"/>
      <c r="Y992" s="12"/>
      <c r="Z992" s="12"/>
      <c r="AA992" s="12"/>
      <c r="AB992" s="12"/>
      <c r="AC992" s="12"/>
      <c r="AD992" s="12"/>
      <c r="AE992" s="12"/>
      <c r="AR992" s="164" t="s">
        <v>79</v>
      </c>
      <c r="AT992" s="172" t="s">
        <v>68</v>
      </c>
      <c r="AU992" s="172" t="s">
        <v>79</v>
      </c>
      <c r="AY992" s="164" t="s">
        <v>328</v>
      </c>
      <c r="BK992" s="173">
        <f>SUM(BK993:BK995)</f>
        <v>0</v>
      </c>
    </row>
    <row r="993" s="2" customFormat="1" ht="24.15" customHeight="1">
      <c r="A993" s="41"/>
      <c r="B993" s="176"/>
      <c r="C993" s="177" t="s">
        <v>1705</v>
      </c>
      <c r="D993" s="177" t="s">
        <v>331</v>
      </c>
      <c r="E993" s="178" t="s">
        <v>3681</v>
      </c>
      <c r="F993" s="179" t="s">
        <v>3682</v>
      </c>
      <c r="G993" s="180" t="s">
        <v>574</v>
      </c>
      <c r="H993" s="181">
        <v>2</v>
      </c>
      <c r="I993" s="182"/>
      <c r="J993" s="183">
        <f>ROUND(I993*H993,2)</f>
        <v>0</v>
      </c>
      <c r="K993" s="179" t="s">
        <v>335</v>
      </c>
      <c r="L993" s="42"/>
      <c r="M993" s="184" t="s">
        <v>3</v>
      </c>
      <c r="N993" s="185" t="s">
        <v>40</v>
      </c>
      <c r="O993" s="75"/>
      <c r="P993" s="186">
        <f>O993*H993</f>
        <v>0</v>
      </c>
      <c r="Q993" s="186">
        <v>0.00115</v>
      </c>
      <c r="R993" s="186">
        <f>Q993*H993</f>
        <v>0.0023</v>
      </c>
      <c r="S993" s="186">
        <v>0</v>
      </c>
      <c r="T993" s="187">
        <f>S993*H993</f>
        <v>0</v>
      </c>
      <c r="U993" s="41"/>
      <c r="V993" s="41"/>
      <c r="W993" s="41"/>
      <c r="X993" s="41"/>
      <c r="Y993" s="41"/>
      <c r="Z993" s="41"/>
      <c r="AA993" s="41"/>
      <c r="AB993" s="41"/>
      <c r="AC993" s="41"/>
      <c r="AD993" s="41"/>
      <c r="AE993" s="41"/>
      <c r="AR993" s="188" t="s">
        <v>532</v>
      </c>
      <c r="AT993" s="188" t="s">
        <v>331</v>
      </c>
      <c r="AU993" s="188" t="s">
        <v>87</v>
      </c>
      <c r="AY993" s="22" t="s">
        <v>328</v>
      </c>
      <c r="BE993" s="189">
        <f>IF(N993="základní",J993,0)</f>
        <v>0</v>
      </c>
      <c r="BF993" s="189">
        <f>IF(N993="snížená",J993,0)</f>
        <v>0</v>
      </c>
      <c r="BG993" s="189">
        <f>IF(N993="zákl. přenesená",J993,0)</f>
        <v>0</v>
      </c>
      <c r="BH993" s="189">
        <f>IF(N993="sníž. přenesená",J993,0)</f>
        <v>0</v>
      </c>
      <c r="BI993" s="189">
        <f>IF(N993="nulová",J993,0)</f>
        <v>0</v>
      </c>
      <c r="BJ993" s="22" t="s">
        <v>76</v>
      </c>
      <c r="BK993" s="189">
        <f>ROUND(I993*H993,2)</f>
        <v>0</v>
      </c>
      <c r="BL993" s="22" t="s">
        <v>532</v>
      </c>
      <c r="BM993" s="188" t="s">
        <v>3683</v>
      </c>
    </row>
    <row r="994" s="2" customFormat="1">
      <c r="A994" s="41"/>
      <c r="B994" s="42"/>
      <c r="C994" s="41"/>
      <c r="D994" s="190" t="s">
        <v>338</v>
      </c>
      <c r="E994" s="41"/>
      <c r="F994" s="191" t="s">
        <v>3684</v>
      </c>
      <c r="G994" s="41"/>
      <c r="H994" s="41"/>
      <c r="I994" s="192"/>
      <c r="J994" s="41"/>
      <c r="K994" s="41"/>
      <c r="L994" s="42"/>
      <c r="M994" s="193"/>
      <c r="N994" s="194"/>
      <c r="O994" s="75"/>
      <c r="P994" s="75"/>
      <c r="Q994" s="75"/>
      <c r="R994" s="75"/>
      <c r="S994" s="75"/>
      <c r="T994" s="76"/>
      <c r="U994" s="41"/>
      <c r="V994" s="41"/>
      <c r="W994" s="41"/>
      <c r="X994" s="41"/>
      <c r="Y994" s="41"/>
      <c r="Z994" s="41"/>
      <c r="AA994" s="41"/>
      <c r="AB994" s="41"/>
      <c r="AC994" s="41"/>
      <c r="AD994" s="41"/>
      <c r="AE994" s="41"/>
      <c r="AT994" s="22" t="s">
        <v>338</v>
      </c>
      <c r="AU994" s="22" t="s">
        <v>87</v>
      </c>
    </row>
    <row r="995" s="2" customFormat="1" ht="37.8" customHeight="1">
      <c r="A995" s="41"/>
      <c r="B995" s="176"/>
      <c r="C995" s="224" t="s">
        <v>3685</v>
      </c>
      <c r="D995" s="224" t="s">
        <v>539</v>
      </c>
      <c r="E995" s="225" t="s">
        <v>3686</v>
      </c>
      <c r="F995" s="226" t="s">
        <v>3687</v>
      </c>
      <c r="G995" s="227" t="s">
        <v>574</v>
      </c>
      <c r="H995" s="228">
        <v>2</v>
      </c>
      <c r="I995" s="229"/>
      <c r="J995" s="230">
        <f>ROUND(I995*H995,2)</f>
        <v>0</v>
      </c>
      <c r="K995" s="226" t="s">
        <v>335</v>
      </c>
      <c r="L995" s="231"/>
      <c r="M995" s="232" t="s">
        <v>3</v>
      </c>
      <c r="N995" s="233" t="s">
        <v>40</v>
      </c>
      <c r="O995" s="75"/>
      <c r="P995" s="186">
        <f>O995*H995</f>
        <v>0</v>
      </c>
      <c r="Q995" s="186">
        <v>0.0031099999999999999</v>
      </c>
      <c r="R995" s="186">
        <f>Q995*H995</f>
        <v>0.0062199999999999998</v>
      </c>
      <c r="S995" s="186">
        <v>0</v>
      </c>
      <c r="T995" s="187">
        <f>S995*H995</f>
        <v>0</v>
      </c>
      <c r="U995" s="41"/>
      <c r="V995" s="41"/>
      <c r="W995" s="41"/>
      <c r="X995" s="41"/>
      <c r="Y995" s="41"/>
      <c r="Z995" s="41"/>
      <c r="AA995" s="41"/>
      <c r="AB995" s="41"/>
      <c r="AC995" s="41"/>
      <c r="AD995" s="41"/>
      <c r="AE995" s="41"/>
      <c r="AR995" s="188" t="s">
        <v>621</v>
      </c>
      <c r="AT995" s="188" t="s">
        <v>539</v>
      </c>
      <c r="AU995" s="188" t="s">
        <v>87</v>
      </c>
      <c r="AY995" s="22" t="s">
        <v>328</v>
      </c>
      <c r="BE995" s="189">
        <f>IF(N995="základní",J995,0)</f>
        <v>0</v>
      </c>
      <c r="BF995" s="189">
        <f>IF(N995="snížená",J995,0)</f>
        <v>0</v>
      </c>
      <c r="BG995" s="189">
        <f>IF(N995="zákl. přenesená",J995,0)</f>
        <v>0</v>
      </c>
      <c r="BH995" s="189">
        <f>IF(N995="sníž. přenesená",J995,0)</f>
        <v>0</v>
      </c>
      <c r="BI995" s="189">
        <f>IF(N995="nulová",J995,0)</f>
        <v>0</v>
      </c>
      <c r="BJ995" s="22" t="s">
        <v>76</v>
      </c>
      <c r="BK995" s="189">
        <f>ROUND(I995*H995,2)</f>
        <v>0</v>
      </c>
      <c r="BL995" s="22" t="s">
        <v>532</v>
      </c>
      <c r="BM995" s="188" t="s">
        <v>3688</v>
      </c>
    </row>
    <row r="996" s="12" customFormat="1" ht="22.8" customHeight="1">
      <c r="A996" s="12"/>
      <c r="B996" s="163"/>
      <c r="C996" s="12"/>
      <c r="D996" s="164" t="s">
        <v>68</v>
      </c>
      <c r="E996" s="174" t="s">
        <v>3689</v>
      </c>
      <c r="F996" s="174" t="s">
        <v>3690</v>
      </c>
      <c r="G996" s="12"/>
      <c r="H996" s="12"/>
      <c r="I996" s="166"/>
      <c r="J996" s="175">
        <f>BK996</f>
        <v>0</v>
      </c>
      <c r="K996" s="12"/>
      <c r="L996" s="163"/>
      <c r="M996" s="168"/>
      <c r="N996" s="169"/>
      <c r="O996" s="169"/>
      <c r="P996" s="170">
        <f>P997+P998+P999+P1005</f>
        <v>0</v>
      </c>
      <c r="Q996" s="169"/>
      <c r="R996" s="170">
        <f>R997+R998+R999+R1005</f>
        <v>2.26037738</v>
      </c>
      <c r="S996" s="169"/>
      <c r="T996" s="171">
        <f>T997+T998+T999+T1005</f>
        <v>0</v>
      </c>
      <c r="U996" s="12"/>
      <c r="V996" s="12"/>
      <c r="W996" s="12"/>
      <c r="X996" s="12"/>
      <c r="Y996" s="12"/>
      <c r="Z996" s="12"/>
      <c r="AA996" s="12"/>
      <c r="AB996" s="12"/>
      <c r="AC996" s="12"/>
      <c r="AD996" s="12"/>
      <c r="AE996" s="12"/>
      <c r="AR996" s="164" t="s">
        <v>79</v>
      </c>
      <c r="AT996" s="172" t="s">
        <v>68</v>
      </c>
      <c r="AU996" s="172" t="s">
        <v>76</v>
      </c>
      <c r="AY996" s="164" t="s">
        <v>328</v>
      </c>
      <c r="BK996" s="173">
        <f>BK997+BK998+BK999+BK1005</f>
        <v>0</v>
      </c>
    </row>
    <row r="997" s="2" customFormat="1" ht="55.5" customHeight="1">
      <c r="A997" s="41"/>
      <c r="B997" s="176"/>
      <c r="C997" s="177" t="s">
        <v>1710</v>
      </c>
      <c r="D997" s="177" t="s">
        <v>331</v>
      </c>
      <c r="E997" s="178" t="s">
        <v>3691</v>
      </c>
      <c r="F997" s="179" t="s">
        <v>3692</v>
      </c>
      <c r="G997" s="180" t="s">
        <v>585</v>
      </c>
      <c r="H997" s="181">
        <v>1.442</v>
      </c>
      <c r="I997" s="182"/>
      <c r="J997" s="183">
        <f>ROUND(I997*H997,2)</f>
        <v>0</v>
      </c>
      <c r="K997" s="179" t="s">
        <v>335</v>
      </c>
      <c r="L997" s="42"/>
      <c r="M997" s="184" t="s">
        <v>3</v>
      </c>
      <c r="N997" s="185" t="s">
        <v>40</v>
      </c>
      <c r="O997" s="75"/>
      <c r="P997" s="186">
        <f>O997*H997</f>
        <v>0</v>
      </c>
      <c r="Q997" s="186">
        <v>0</v>
      </c>
      <c r="R997" s="186">
        <f>Q997*H997</f>
        <v>0</v>
      </c>
      <c r="S997" s="186">
        <v>0</v>
      </c>
      <c r="T997" s="187">
        <f>S997*H997</f>
        <v>0</v>
      </c>
      <c r="U997" s="41"/>
      <c r="V997" s="41"/>
      <c r="W997" s="41"/>
      <c r="X997" s="41"/>
      <c r="Y997" s="41"/>
      <c r="Z997" s="41"/>
      <c r="AA997" s="41"/>
      <c r="AB997" s="41"/>
      <c r="AC997" s="41"/>
      <c r="AD997" s="41"/>
      <c r="AE997" s="41"/>
      <c r="AR997" s="188" t="s">
        <v>532</v>
      </c>
      <c r="AT997" s="188" t="s">
        <v>331</v>
      </c>
      <c r="AU997" s="188" t="s">
        <v>79</v>
      </c>
      <c r="AY997" s="22" t="s">
        <v>328</v>
      </c>
      <c r="BE997" s="189">
        <f>IF(N997="základní",J997,0)</f>
        <v>0</v>
      </c>
      <c r="BF997" s="189">
        <f>IF(N997="snížená",J997,0)</f>
        <v>0</v>
      </c>
      <c r="BG997" s="189">
        <f>IF(N997="zákl. přenesená",J997,0)</f>
        <v>0</v>
      </c>
      <c r="BH997" s="189">
        <f>IF(N997="sníž. přenesená",J997,0)</f>
        <v>0</v>
      </c>
      <c r="BI997" s="189">
        <f>IF(N997="nulová",J997,0)</f>
        <v>0</v>
      </c>
      <c r="BJ997" s="22" t="s">
        <v>76</v>
      </c>
      <c r="BK997" s="189">
        <f>ROUND(I997*H997,2)</f>
        <v>0</v>
      </c>
      <c r="BL997" s="22" t="s">
        <v>532</v>
      </c>
      <c r="BM997" s="188" t="s">
        <v>3693</v>
      </c>
    </row>
    <row r="998" s="2" customFormat="1">
      <c r="A998" s="41"/>
      <c r="B998" s="42"/>
      <c r="C998" s="41"/>
      <c r="D998" s="190" t="s">
        <v>338</v>
      </c>
      <c r="E998" s="41"/>
      <c r="F998" s="191" t="s">
        <v>3694</v>
      </c>
      <c r="G998" s="41"/>
      <c r="H998" s="41"/>
      <c r="I998" s="192"/>
      <c r="J998" s="41"/>
      <c r="K998" s="41"/>
      <c r="L998" s="42"/>
      <c r="M998" s="193"/>
      <c r="N998" s="194"/>
      <c r="O998" s="75"/>
      <c r="P998" s="75"/>
      <c r="Q998" s="75"/>
      <c r="R998" s="75"/>
      <c r="S998" s="75"/>
      <c r="T998" s="76"/>
      <c r="U998" s="41"/>
      <c r="V998" s="41"/>
      <c r="W998" s="41"/>
      <c r="X998" s="41"/>
      <c r="Y998" s="41"/>
      <c r="Z998" s="41"/>
      <c r="AA998" s="41"/>
      <c r="AB998" s="41"/>
      <c r="AC998" s="41"/>
      <c r="AD998" s="41"/>
      <c r="AE998" s="41"/>
      <c r="AT998" s="22" t="s">
        <v>338</v>
      </c>
      <c r="AU998" s="22" t="s">
        <v>79</v>
      </c>
    </row>
    <row r="999" s="12" customFormat="1" ht="20.88" customHeight="1">
      <c r="A999" s="12"/>
      <c r="B999" s="163"/>
      <c r="C999" s="12"/>
      <c r="D999" s="164" t="s">
        <v>68</v>
      </c>
      <c r="E999" s="174" t="s">
        <v>3695</v>
      </c>
      <c r="F999" s="174" t="s">
        <v>3696</v>
      </c>
      <c r="G999" s="12"/>
      <c r="H999" s="12"/>
      <c r="I999" s="166"/>
      <c r="J999" s="175">
        <f>BK999</f>
        <v>0</v>
      </c>
      <c r="K999" s="12"/>
      <c r="L999" s="163"/>
      <c r="M999" s="168"/>
      <c r="N999" s="169"/>
      <c r="O999" s="169"/>
      <c r="P999" s="170">
        <f>SUM(P1000:P1004)</f>
        <v>0</v>
      </c>
      <c r="Q999" s="169"/>
      <c r="R999" s="170">
        <f>SUM(R1000:R1004)</f>
        <v>1.2750912000000001</v>
      </c>
      <c r="S999" s="169"/>
      <c r="T999" s="171">
        <f>SUM(T1000:T1004)</f>
        <v>0</v>
      </c>
      <c r="U999" s="12"/>
      <c r="V999" s="12"/>
      <c r="W999" s="12"/>
      <c r="X999" s="12"/>
      <c r="Y999" s="12"/>
      <c r="Z999" s="12"/>
      <c r="AA999" s="12"/>
      <c r="AB999" s="12"/>
      <c r="AC999" s="12"/>
      <c r="AD999" s="12"/>
      <c r="AE999" s="12"/>
      <c r="AR999" s="164" t="s">
        <v>79</v>
      </c>
      <c r="AT999" s="172" t="s">
        <v>68</v>
      </c>
      <c r="AU999" s="172" t="s">
        <v>79</v>
      </c>
      <c r="AY999" s="164" t="s">
        <v>328</v>
      </c>
      <c r="BK999" s="173">
        <f>SUM(BK1000:BK1004)</f>
        <v>0</v>
      </c>
    </row>
    <row r="1000" s="2" customFormat="1" ht="44.25" customHeight="1">
      <c r="A1000" s="41"/>
      <c r="B1000" s="176"/>
      <c r="C1000" s="177" t="s">
        <v>3697</v>
      </c>
      <c r="D1000" s="177" t="s">
        <v>331</v>
      </c>
      <c r="E1000" s="178" t="s">
        <v>3698</v>
      </c>
      <c r="F1000" s="179" t="s">
        <v>3699</v>
      </c>
      <c r="G1000" s="180" t="s">
        <v>439</v>
      </c>
      <c r="H1000" s="181">
        <v>224.88399999999999</v>
      </c>
      <c r="I1000" s="182"/>
      <c r="J1000" s="183">
        <f>ROUND(I1000*H1000,2)</f>
        <v>0</v>
      </c>
      <c r="K1000" s="179" t="s">
        <v>335</v>
      </c>
      <c r="L1000" s="42"/>
      <c r="M1000" s="184" t="s">
        <v>3</v>
      </c>
      <c r="N1000" s="185" t="s">
        <v>40</v>
      </c>
      <c r="O1000" s="75"/>
      <c r="P1000" s="186">
        <f>O1000*H1000</f>
        <v>0</v>
      </c>
      <c r="Q1000" s="186">
        <v>0</v>
      </c>
      <c r="R1000" s="186">
        <f>Q1000*H1000</f>
        <v>0</v>
      </c>
      <c r="S1000" s="186">
        <v>0</v>
      </c>
      <c r="T1000" s="187">
        <f>S1000*H1000</f>
        <v>0</v>
      </c>
      <c r="U1000" s="41"/>
      <c r="V1000" s="41"/>
      <c r="W1000" s="41"/>
      <c r="X1000" s="41"/>
      <c r="Y1000" s="41"/>
      <c r="Z1000" s="41"/>
      <c r="AA1000" s="41"/>
      <c r="AB1000" s="41"/>
      <c r="AC1000" s="41"/>
      <c r="AD1000" s="41"/>
      <c r="AE1000" s="41"/>
      <c r="AR1000" s="188" t="s">
        <v>532</v>
      </c>
      <c r="AT1000" s="188" t="s">
        <v>331</v>
      </c>
      <c r="AU1000" s="188" t="s">
        <v>87</v>
      </c>
      <c r="AY1000" s="22" t="s">
        <v>328</v>
      </c>
      <c r="BE1000" s="189">
        <f>IF(N1000="základní",J1000,0)</f>
        <v>0</v>
      </c>
      <c r="BF1000" s="189">
        <f>IF(N1000="snížená",J1000,0)</f>
        <v>0</v>
      </c>
      <c r="BG1000" s="189">
        <f>IF(N1000="zákl. přenesená",J1000,0)</f>
        <v>0</v>
      </c>
      <c r="BH1000" s="189">
        <f>IF(N1000="sníž. přenesená",J1000,0)</f>
        <v>0</v>
      </c>
      <c r="BI1000" s="189">
        <f>IF(N1000="nulová",J1000,0)</f>
        <v>0</v>
      </c>
      <c r="BJ1000" s="22" t="s">
        <v>76</v>
      </c>
      <c r="BK1000" s="189">
        <f>ROUND(I1000*H1000,2)</f>
        <v>0</v>
      </c>
      <c r="BL1000" s="22" t="s">
        <v>532</v>
      </c>
      <c r="BM1000" s="188" t="s">
        <v>3700</v>
      </c>
    </row>
    <row r="1001" s="2" customFormat="1">
      <c r="A1001" s="41"/>
      <c r="B1001" s="42"/>
      <c r="C1001" s="41"/>
      <c r="D1001" s="190" t="s">
        <v>338</v>
      </c>
      <c r="E1001" s="41"/>
      <c r="F1001" s="191" t="s">
        <v>3701</v>
      </c>
      <c r="G1001" s="41"/>
      <c r="H1001" s="41"/>
      <c r="I1001" s="192"/>
      <c r="J1001" s="41"/>
      <c r="K1001" s="41"/>
      <c r="L1001" s="42"/>
      <c r="M1001" s="193"/>
      <c r="N1001" s="194"/>
      <c r="O1001" s="75"/>
      <c r="P1001" s="75"/>
      <c r="Q1001" s="75"/>
      <c r="R1001" s="75"/>
      <c r="S1001" s="75"/>
      <c r="T1001" s="76"/>
      <c r="U1001" s="41"/>
      <c r="V1001" s="41"/>
      <c r="W1001" s="41"/>
      <c r="X1001" s="41"/>
      <c r="Y1001" s="41"/>
      <c r="Z1001" s="41"/>
      <c r="AA1001" s="41"/>
      <c r="AB1001" s="41"/>
      <c r="AC1001" s="41"/>
      <c r="AD1001" s="41"/>
      <c r="AE1001" s="41"/>
      <c r="AT1001" s="22" t="s">
        <v>338</v>
      </c>
      <c r="AU1001" s="22" t="s">
        <v>87</v>
      </c>
    </row>
    <row r="1002" s="13" customFormat="1">
      <c r="A1002" s="13"/>
      <c r="B1002" s="201"/>
      <c r="C1002" s="13"/>
      <c r="D1002" s="195" t="s">
        <v>442</v>
      </c>
      <c r="E1002" s="202" t="s">
        <v>3</v>
      </c>
      <c r="F1002" s="203" t="s">
        <v>3702</v>
      </c>
      <c r="G1002" s="13"/>
      <c r="H1002" s="204">
        <v>224.88399999999999</v>
      </c>
      <c r="I1002" s="205"/>
      <c r="J1002" s="13"/>
      <c r="K1002" s="13"/>
      <c r="L1002" s="201"/>
      <c r="M1002" s="206"/>
      <c r="N1002" s="207"/>
      <c r="O1002" s="207"/>
      <c r="P1002" s="207"/>
      <c r="Q1002" s="207"/>
      <c r="R1002" s="207"/>
      <c r="S1002" s="207"/>
      <c r="T1002" s="208"/>
      <c r="U1002" s="13"/>
      <c r="V1002" s="13"/>
      <c r="W1002" s="13"/>
      <c r="X1002" s="13"/>
      <c r="Y1002" s="13"/>
      <c r="Z1002" s="13"/>
      <c r="AA1002" s="13"/>
      <c r="AB1002" s="13"/>
      <c r="AC1002" s="13"/>
      <c r="AD1002" s="13"/>
      <c r="AE1002" s="13"/>
      <c r="AT1002" s="202" t="s">
        <v>442</v>
      </c>
      <c r="AU1002" s="202" t="s">
        <v>87</v>
      </c>
      <c r="AV1002" s="13" t="s">
        <v>79</v>
      </c>
      <c r="AW1002" s="13" t="s">
        <v>31</v>
      </c>
      <c r="AX1002" s="13" t="s">
        <v>76</v>
      </c>
      <c r="AY1002" s="202" t="s">
        <v>328</v>
      </c>
    </row>
    <row r="1003" s="2" customFormat="1" ht="37.8" customHeight="1">
      <c r="A1003" s="41"/>
      <c r="B1003" s="176"/>
      <c r="C1003" s="224" t="s">
        <v>1712</v>
      </c>
      <c r="D1003" s="224" t="s">
        <v>539</v>
      </c>
      <c r="E1003" s="225" t="s">
        <v>3703</v>
      </c>
      <c r="F1003" s="226" t="s">
        <v>3704</v>
      </c>
      <c r="G1003" s="227" t="s">
        <v>439</v>
      </c>
      <c r="H1003" s="228">
        <v>236.12799999999999</v>
      </c>
      <c r="I1003" s="229"/>
      <c r="J1003" s="230">
        <f>ROUND(I1003*H1003,2)</f>
        <v>0</v>
      </c>
      <c r="K1003" s="226" t="s">
        <v>335</v>
      </c>
      <c r="L1003" s="231"/>
      <c r="M1003" s="232" t="s">
        <v>3</v>
      </c>
      <c r="N1003" s="233" t="s">
        <v>40</v>
      </c>
      <c r="O1003" s="75"/>
      <c r="P1003" s="186">
        <f>O1003*H1003</f>
        <v>0</v>
      </c>
      <c r="Q1003" s="186">
        <v>0.0054000000000000003</v>
      </c>
      <c r="R1003" s="186">
        <f>Q1003*H1003</f>
        <v>1.2750912000000001</v>
      </c>
      <c r="S1003" s="186">
        <v>0</v>
      </c>
      <c r="T1003" s="187">
        <f>S1003*H1003</f>
        <v>0</v>
      </c>
      <c r="U1003" s="41"/>
      <c r="V1003" s="41"/>
      <c r="W1003" s="41"/>
      <c r="X1003" s="41"/>
      <c r="Y1003" s="41"/>
      <c r="Z1003" s="41"/>
      <c r="AA1003" s="41"/>
      <c r="AB1003" s="41"/>
      <c r="AC1003" s="41"/>
      <c r="AD1003" s="41"/>
      <c r="AE1003" s="41"/>
      <c r="AR1003" s="188" t="s">
        <v>621</v>
      </c>
      <c r="AT1003" s="188" t="s">
        <v>539</v>
      </c>
      <c r="AU1003" s="188" t="s">
        <v>87</v>
      </c>
      <c r="AY1003" s="22" t="s">
        <v>328</v>
      </c>
      <c r="BE1003" s="189">
        <f>IF(N1003="základní",J1003,0)</f>
        <v>0</v>
      </c>
      <c r="BF1003" s="189">
        <f>IF(N1003="snížená",J1003,0)</f>
        <v>0</v>
      </c>
      <c r="BG1003" s="189">
        <f>IF(N1003="zákl. přenesená",J1003,0)</f>
        <v>0</v>
      </c>
      <c r="BH1003" s="189">
        <f>IF(N1003="sníž. přenesená",J1003,0)</f>
        <v>0</v>
      </c>
      <c r="BI1003" s="189">
        <f>IF(N1003="nulová",J1003,0)</f>
        <v>0</v>
      </c>
      <c r="BJ1003" s="22" t="s">
        <v>76</v>
      </c>
      <c r="BK1003" s="189">
        <f>ROUND(I1003*H1003,2)</f>
        <v>0</v>
      </c>
      <c r="BL1003" s="22" t="s">
        <v>532</v>
      </c>
      <c r="BM1003" s="188" t="s">
        <v>3705</v>
      </c>
    </row>
    <row r="1004" s="13" customFormat="1">
      <c r="A1004" s="13"/>
      <c r="B1004" s="201"/>
      <c r="C1004" s="13"/>
      <c r="D1004" s="195" t="s">
        <v>442</v>
      </c>
      <c r="E1004" s="13"/>
      <c r="F1004" s="203" t="s">
        <v>3706</v>
      </c>
      <c r="G1004" s="13"/>
      <c r="H1004" s="204">
        <v>236.12799999999999</v>
      </c>
      <c r="I1004" s="205"/>
      <c r="J1004" s="13"/>
      <c r="K1004" s="13"/>
      <c r="L1004" s="201"/>
      <c r="M1004" s="206"/>
      <c r="N1004" s="207"/>
      <c r="O1004" s="207"/>
      <c r="P1004" s="207"/>
      <c r="Q1004" s="207"/>
      <c r="R1004" s="207"/>
      <c r="S1004" s="207"/>
      <c r="T1004" s="208"/>
      <c r="U1004" s="13"/>
      <c r="V1004" s="13"/>
      <c r="W1004" s="13"/>
      <c r="X1004" s="13"/>
      <c r="Y1004" s="13"/>
      <c r="Z1004" s="13"/>
      <c r="AA1004" s="13"/>
      <c r="AB1004" s="13"/>
      <c r="AC1004" s="13"/>
      <c r="AD1004" s="13"/>
      <c r="AE1004" s="13"/>
      <c r="AT1004" s="202" t="s">
        <v>442</v>
      </c>
      <c r="AU1004" s="202" t="s">
        <v>87</v>
      </c>
      <c r="AV1004" s="13" t="s">
        <v>79</v>
      </c>
      <c r="AW1004" s="13" t="s">
        <v>4</v>
      </c>
      <c r="AX1004" s="13" t="s">
        <v>76</v>
      </c>
      <c r="AY1004" s="202" t="s">
        <v>328</v>
      </c>
    </row>
    <row r="1005" s="12" customFormat="1" ht="20.88" customHeight="1">
      <c r="A1005" s="12"/>
      <c r="B1005" s="163"/>
      <c r="C1005" s="12"/>
      <c r="D1005" s="164" t="s">
        <v>68</v>
      </c>
      <c r="E1005" s="174" t="s">
        <v>3707</v>
      </c>
      <c r="F1005" s="174" t="s">
        <v>1937</v>
      </c>
      <c r="G1005" s="12"/>
      <c r="H1005" s="12"/>
      <c r="I1005" s="166"/>
      <c r="J1005" s="175">
        <f>BK1005</f>
        <v>0</v>
      </c>
      <c r="K1005" s="12"/>
      <c r="L1005" s="163"/>
      <c r="M1005" s="168"/>
      <c r="N1005" s="169"/>
      <c r="O1005" s="169"/>
      <c r="P1005" s="170">
        <f>SUM(P1006:P1020)</f>
        <v>0</v>
      </c>
      <c r="Q1005" s="169"/>
      <c r="R1005" s="170">
        <f>SUM(R1006:R1020)</f>
        <v>0.98528618000000001</v>
      </c>
      <c r="S1005" s="169"/>
      <c r="T1005" s="171">
        <f>SUM(T1006:T1020)</f>
        <v>0</v>
      </c>
      <c r="U1005" s="12"/>
      <c r="V1005" s="12"/>
      <c r="W1005" s="12"/>
      <c r="X1005" s="12"/>
      <c r="Y1005" s="12"/>
      <c r="Z1005" s="12"/>
      <c r="AA1005" s="12"/>
      <c r="AB1005" s="12"/>
      <c r="AC1005" s="12"/>
      <c r="AD1005" s="12"/>
      <c r="AE1005" s="12"/>
      <c r="AR1005" s="164" t="s">
        <v>79</v>
      </c>
      <c r="AT1005" s="172" t="s">
        <v>68</v>
      </c>
      <c r="AU1005" s="172" t="s">
        <v>79</v>
      </c>
      <c r="AY1005" s="164" t="s">
        <v>328</v>
      </c>
      <c r="BK1005" s="173">
        <f>SUM(BK1006:BK1020)</f>
        <v>0</v>
      </c>
    </row>
    <row r="1006" s="2" customFormat="1" ht="37.8" customHeight="1">
      <c r="A1006" s="41"/>
      <c r="B1006" s="176"/>
      <c r="C1006" s="177" t="s">
        <v>3708</v>
      </c>
      <c r="D1006" s="177" t="s">
        <v>331</v>
      </c>
      <c r="E1006" s="178" t="s">
        <v>3709</v>
      </c>
      <c r="F1006" s="179" t="s">
        <v>3710</v>
      </c>
      <c r="G1006" s="180" t="s">
        <v>439</v>
      </c>
      <c r="H1006" s="181">
        <v>121.735</v>
      </c>
      <c r="I1006" s="182"/>
      <c r="J1006" s="183">
        <f>ROUND(I1006*H1006,2)</f>
        <v>0</v>
      </c>
      <c r="K1006" s="179" t="s">
        <v>335</v>
      </c>
      <c r="L1006" s="42"/>
      <c r="M1006" s="184" t="s">
        <v>3</v>
      </c>
      <c r="N1006" s="185" t="s">
        <v>40</v>
      </c>
      <c r="O1006" s="75"/>
      <c r="P1006" s="186">
        <f>O1006*H1006</f>
        <v>0</v>
      </c>
      <c r="Q1006" s="186">
        <v>0</v>
      </c>
      <c r="R1006" s="186">
        <f>Q1006*H1006</f>
        <v>0</v>
      </c>
      <c r="S1006" s="186">
        <v>0</v>
      </c>
      <c r="T1006" s="187">
        <f>S1006*H1006</f>
        <v>0</v>
      </c>
      <c r="U1006" s="41"/>
      <c r="V1006" s="41"/>
      <c r="W1006" s="41"/>
      <c r="X1006" s="41"/>
      <c r="Y1006" s="41"/>
      <c r="Z1006" s="41"/>
      <c r="AA1006" s="41"/>
      <c r="AB1006" s="41"/>
      <c r="AC1006" s="41"/>
      <c r="AD1006" s="41"/>
      <c r="AE1006" s="41"/>
      <c r="AR1006" s="188" t="s">
        <v>113</v>
      </c>
      <c r="AT1006" s="188" t="s">
        <v>331</v>
      </c>
      <c r="AU1006" s="188" t="s">
        <v>87</v>
      </c>
      <c r="AY1006" s="22" t="s">
        <v>328</v>
      </c>
      <c r="BE1006" s="189">
        <f>IF(N1006="základní",J1006,0)</f>
        <v>0</v>
      </c>
      <c r="BF1006" s="189">
        <f>IF(N1006="snížená",J1006,0)</f>
        <v>0</v>
      </c>
      <c r="BG1006" s="189">
        <f>IF(N1006="zákl. přenesená",J1006,0)</f>
        <v>0</v>
      </c>
      <c r="BH1006" s="189">
        <f>IF(N1006="sníž. přenesená",J1006,0)</f>
        <v>0</v>
      </c>
      <c r="BI1006" s="189">
        <f>IF(N1006="nulová",J1006,0)</f>
        <v>0</v>
      </c>
      <c r="BJ1006" s="22" t="s">
        <v>76</v>
      </c>
      <c r="BK1006" s="189">
        <f>ROUND(I1006*H1006,2)</f>
        <v>0</v>
      </c>
      <c r="BL1006" s="22" t="s">
        <v>113</v>
      </c>
      <c r="BM1006" s="188" t="s">
        <v>3711</v>
      </c>
    </row>
    <row r="1007" s="2" customFormat="1">
      <c r="A1007" s="41"/>
      <c r="B1007" s="42"/>
      <c r="C1007" s="41"/>
      <c r="D1007" s="190" t="s">
        <v>338</v>
      </c>
      <c r="E1007" s="41"/>
      <c r="F1007" s="191" t="s">
        <v>3712</v>
      </c>
      <c r="G1007" s="41"/>
      <c r="H1007" s="41"/>
      <c r="I1007" s="192"/>
      <c r="J1007" s="41"/>
      <c r="K1007" s="41"/>
      <c r="L1007" s="42"/>
      <c r="M1007" s="193"/>
      <c r="N1007" s="194"/>
      <c r="O1007" s="75"/>
      <c r="P1007" s="75"/>
      <c r="Q1007" s="75"/>
      <c r="R1007" s="75"/>
      <c r="S1007" s="75"/>
      <c r="T1007" s="76"/>
      <c r="U1007" s="41"/>
      <c r="V1007" s="41"/>
      <c r="W1007" s="41"/>
      <c r="X1007" s="41"/>
      <c r="Y1007" s="41"/>
      <c r="Z1007" s="41"/>
      <c r="AA1007" s="41"/>
      <c r="AB1007" s="41"/>
      <c r="AC1007" s="41"/>
      <c r="AD1007" s="41"/>
      <c r="AE1007" s="41"/>
      <c r="AT1007" s="22" t="s">
        <v>338</v>
      </c>
      <c r="AU1007" s="22" t="s">
        <v>87</v>
      </c>
    </row>
    <row r="1008" s="13" customFormat="1">
      <c r="A1008" s="13"/>
      <c r="B1008" s="201"/>
      <c r="C1008" s="13"/>
      <c r="D1008" s="195" t="s">
        <v>442</v>
      </c>
      <c r="E1008" s="202" t="s">
        <v>3</v>
      </c>
      <c r="F1008" s="203" t="s">
        <v>2392</v>
      </c>
      <c r="G1008" s="13"/>
      <c r="H1008" s="204">
        <v>121.735</v>
      </c>
      <c r="I1008" s="205"/>
      <c r="J1008" s="13"/>
      <c r="K1008" s="13"/>
      <c r="L1008" s="201"/>
      <c r="M1008" s="206"/>
      <c r="N1008" s="207"/>
      <c r="O1008" s="207"/>
      <c r="P1008" s="207"/>
      <c r="Q1008" s="207"/>
      <c r="R1008" s="207"/>
      <c r="S1008" s="207"/>
      <c r="T1008" s="208"/>
      <c r="U1008" s="13"/>
      <c r="V1008" s="13"/>
      <c r="W1008" s="13"/>
      <c r="X1008" s="13"/>
      <c r="Y1008" s="13"/>
      <c r="Z1008" s="13"/>
      <c r="AA1008" s="13"/>
      <c r="AB1008" s="13"/>
      <c r="AC1008" s="13"/>
      <c r="AD1008" s="13"/>
      <c r="AE1008" s="13"/>
      <c r="AT1008" s="202" t="s">
        <v>442</v>
      </c>
      <c r="AU1008" s="202" t="s">
        <v>87</v>
      </c>
      <c r="AV1008" s="13" t="s">
        <v>79</v>
      </c>
      <c r="AW1008" s="13" t="s">
        <v>31</v>
      </c>
      <c r="AX1008" s="13" t="s">
        <v>76</v>
      </c>
      <c r="AY1008" s="202" t="s">
        <v>328</v>
      </c>
    </row>
    <row r="1009" s="2" customFormat="1" ht="33" customHeight="1">
      <c r="A1009" s="41"/>
      <c r="B1009" s="176"/>
      <c r="C1009" s="224" t="s">
        <v>1716</v>
      </c>
      <c r="D1009" s="224" t="s">
        <v>539</v>
      </c>
      <c r="E1009" s="225" t="s">
        <v>3713</v>
      </c>
      <c r="F1009" s="226" t="s">
        <v>3714</v>
      </c>
      <c r="G1009" s="227" t="s">
        <v>439</v>
      </c>
      <c r="H1009" s="228">
        <v>127.822</v>
      </c>
      <c r="I1009" s="229"/>
      <c r="J1009" s="230">
        <f>ROUND(I1009*H1009,2)</f>
        <v>0</v>
      </c>
      <c r="K1009" s="226" t="s">
        <v>335</v>
      </c>
      <c r="L1009" s="231"/>
      <c r="M1009" s="232" t="s">
        <v>3</v>
      </c>
      <c r="N1009" s="233" t="s">
        <v>40</v>
      </c>
      <c r="O1009" s="75"/>
      <c r="P1009" s="186">
        <f>O1009*H1009</f>
        <v>0</v>
      </c>
      <c r="Q1009" s="186">
        <v>0.0044400000000000004</v>
      </c>
      <c r="R1009" s="186">
        <f>Q1009*H1009</f>
        <v>0.56752968000000004</v>
      </c>
      <c r="S1009" s="186">
        <v>0</v>
      </c>
      <c r="T1009" s="187">
        <f>S1009*H1009</f>
        <v>0</v>
      </c>
      <c r="U1009" s="41"/>
      <c r="V1009" s="41"/>
      <c r="W1009" s="41"/>
      <c r="X1009" s="41"/>
      <c r="Y1009" s="41"/>
      <c r="Z1009" s="41"/>
      <c r="AA1009" s="41"/>
      <c r="AB1009" s="41"/>
      <c r="AC1009" s="41"/>
      <c r="AD1009" s="41"/>
      <c r="AE1009" s="41"/>
      <c r="AR1009" s="188" t="s">
        <v>171</v>
      </c>
      <c r="AT1009" s="188" t="s">
        <v>539</v>
      </c>
      <c r="AU1009" s="188" t="s">
        <v>87</v>
      </c>
      <c r="AY1009" s="22" t="s">
        <v>328</v>
      </c>
      <c r="BE1009" s="189">
        <f>IF(N1009="základní",J1009,0)</f>
        <v>0</v>
      </c>
      <c r="BF1009" s="189">
        <f>IF(N1009="snížená",J1009,0)</f>
        <v>0</v>
      </c>
      <c r="BG1009" s="189">
        <f>IF(N1009="zákl. přenesená",J1009,0)</f>
        <v>0</v>
      </c>
      <c r="BH1009" s="189">
        <f>IF(N1009="sníž. přenesená",J1009,0)</f>
        <v>0</v>
      </c>
      <c r="BI1009" s="189">
        <f>IF(N1009="nulová",J1009,0)</f>
        <v>0</v>
      </c>
      <c r="BJ1009" s="22" t="s">
        <v>76</v>
      </c>
      <c r="BK1009" s="189">
        <f>ROUND(I1009*H1009,2)</f>
        <v>0</v>
      </c>
      <c r="BL1009" s="22" t="s">
        <v>113</v>
      </c>
      <c r="BM1009" s="188" t="s">
        <v>3715</v>
      </c>
    </row>
    <row r="1010" s="13" customFormat="1">
      <c r="A1010" s="13"/>
      <c r="B1010" s="201"/>
      <c r="C1010" s="13"/>
      <c r="D1010" s="195" t="s">
        <v>442</v>
      </c>
      <c r="E1010" s="13"/>
      <c r="F1010" s="203" t="s">
        <v>3716</v>
      </c>
      <c r="G1010" s="13"/>
      <c r="H1010" s="204">
        <v>127.822</v>
      </c>
      <c r="I1010" s="205"/>
      <c r="J1010" s="13"/>
      <c r="K1010" s="13"/>
      <c r="L1010" s="201"/>
      <c r="M1010" s="206"/>
      <c r="N1010" s="207"/>
      <c r="O1010" s="207"/>
      <c r="P1010" s="207"/>
      <c r="Q1010" s="207"/>
      <c r="R1010" s="207"/>
      <c r="S1010" s="207"/>
      <c r="T1010" s="208"/>
      <c r="U1010" s="13"/>
      <c r="V1010" s="13"/>
      <c r="W1010" s="13"/>
      <c r="X1010" s="13"/>
      <c r="Y1010" s="13"/>
      <c r="Z1010" s="13"/>
      <c r="AA1010" s="13"/>
      <c r="AB1010" s="13"/>
      <c r="AC1010" s="13"/>
      <c r="AD1010" s="13"/>
      <c r="AE1010" s="13"/>
      <c r="AT1010" s="202" t="s">
        <v>442</v>
      </c>
      <c r="AU1010" s="202" t="s">
        <v>87</v>
      </c>
      <c r="AV1010" s="13" t="s">
        <v>79</v>
      </c>
      <c r="AW1010" s="13" t="s">
        <v>4</v>
      </c>
      <c r="AX1010" s="13" t="s">
        <v>76</v>
      </c>
      <c r="AY1010" s="202" t="s">
        <v>328</v>
      </c>
    </row>
    <row r="1011" s="2" customFormat="1" ht="37.8" customHeight="1">
      <c r="A1011" s="41"/>
      <c r="B1011" s="176"/>
      <c r="C1011" s="177" t="s">
        <v>3717</v>
      </c>
      <c r="D1011" s="177" t="s">
        <v>331</v>
      </c>
      <c r="E1011" s="178" t="s">
        <v>3709</v>
      </c>
      <c r="F1011" s="179" t="s">
        <v>3710</v>
      </c>
      <c r="G1011" s="180" t="s">
        <v>439</v>
      </c>
      <c r="H1011" s="181">
        <v>227.34999999999999</v>
      </c>
      <c r="I1011" s="182"/>
      <c r="J1011" s="183">
        <f>ROUND(I1011*H1011,2)</f>
        <v>0</v>
      </c>
      <c r="K1011" s="179" t="s">
        <v>335</v>
      </c>
      <c r="L1011" s="42"/>
      <c r="M1011" s="184" t="s">
        <v>3</v>
      </c>
      <c r="N1011" s="185" t="s">
        <v>40</v>
      </c>
      <c r="O1011" s="75"/>
      <c r="P1011" s="186">
        <f>O1011*H1011</f>
        <v>0</v>
      </c>
      <c r="Q1011" s="186">
        <v>0</v>
      </c>
      <c r="R1011" s="186">
        <f>Q1011*H1011</f>
        <v>0</v>
      </c>
      <c r="S1011" s="186">
        <v>0</v>
      </c>
      <c r="T1011" s="187">
        <f>S1011*H1011</f>
        <v>0</v>
      </c>
      <c r="U1011" s="41"/>
      <c r="V1011" s="41"/>
      <c r="W1011" s="41"/>
      <c r="X1011" s="41"/>
      <c r="Y1011" s="41"/>
      <c r="Z1011" s="41"/>
      <c r="AA1011" s="41"/>
      <c r="AB1011" s="41"/>
      <c r="AC1011" s="41"/>
      <c r="AD1011" s="41"/>
      <c r="AE1011" s="41"/>
      <c r="AR1011" s="188" t="s">
        <v>113</v>
      </c>
      <c r="AT1011" s="188" t="s">
        <v>331</v>
      </c>
      <c r="AU1011" s="188" t="s">
        <v>87</v>
      </c>
      <c r="AY1011" s="22" t="s">
        <v>328</v>
      </c>
      <c r="BE1011" s="189">
        <f>IF(N1011="základní",J1011,0)</f>
        <v>0</v>
      </c>
      <c r="BF1011" s="189">
        <f>IF(N1011="snížená",J1011,0)</f>
        <v>0</v>
      </c>
      <c r="BG1011" s="189">
        <f>IF(N1011="zákl. přenesená",J1011,0)</f>
        <v>0</v>
      </c>
      <c r="BH1011" s="189">
        <f>IF(N1011="sníž. přenesená",J1011,0)</f>
        <v>0</v>
      </c>
      <c r="BI1011" s="189">
        <f>IF(N1011="nulová",J1011,0)</f>
        <v>0</v>
      </c>
      <c r="BJ1011" s="22" t="s">
        <v>76</v>
      </c>
      <c r="BK1011" s="189">
        <f>ROUND(I1011*H1011,2)</f>
        <v>0</v>
      </c>
      <c r="BL1011" s="22" t="s">
        <v>113</v>
      </c>
      <c r="BM1011" s="188" t="s">
        <v>3718</v>
      </c>
    </row>
    <row r="1012" s="2" customFormat="1">
      <c r="A1012" s="41"/>
      <c r="B1012" s="42"/>
      <c r="C1012" s="41"/>
      <c r="D1012" s="190" t="s">
        <v>338</v>
      </c>
      <c r="E1012" s="41"/>
      <c r="F1012" s="191" t="s">
        <v>3712</v>
      </c>
      <c r="G1012" s="41"/>
      <c r="H1012" s="41"/>
      <c r="I1012" s="192"/>
      <c r="J1012" s="41"/>
      <c r="K1012" s="41"/>
      <c r="L1012" s="42"/>
      <c r="M1012" s="193"/>
      <c r="N1012" s="194"/>
      <c r="O1012" s="75"/>
      <c r="P1012" s="75"/>
      <c r="Q1012" s="75"/>
      <c r="R1012" s="75"/>
      <c r="S1012" s="75"/>
      <c r="T1012" s="76"/>
      <c r="U1012" s="41"/>
      <c r="V1012" s="41"/>
      <c r="W1012" s="41"/>
      <c r="X1012" s="41"/>
      <c r="Y1012" s="41"/>
      <c r="Z1012" s="41"/>
      <c r="AA1012" s="41"/>
      <c r="AB1012" s="41"/>
      <c r="AC1012" s="41"/>
      <c r="AD1012" s="41"/>
      <c r="AE1012" s="41"/>
      <c r="AT1012" s="22" t="s">
        <v>338</v>
      </c>
      <c r="AU1012" s="22" t="s">
        <v>87</v>
      </c>
    </row>
    <row r="1013" s="2" customFormat="1" ht="24.15" customHeight="1">
      <c r="A1013" s="41"/>
      <c r="B1013" s="176"/>
      <c r="C1013" s="224" t="s">
        <v>1722</v>
      </c>
      <c r="D1013" s="224" t="s">
        <v>539</v>
      </c>
      <c r="E1013" s="225" t="s">
        <v>3719</v>
      </c>
      <c r="F1013" s="226" t="s">
        <v>3720</v>
      </c>
      <c r="G1013" s="227" t="s">
        <v>439</v>
      </c>
      <c r="H1013" s="228">
        <v>119.359</v>
      </c>
      <c r="I1013" s="229"/>
      <c r="J1013" s="230">
        <f>ROUND(I1013*H1013,2)</f>
        <v>0</v>
      </c>
      <c r="K1013" s="226" t="s">
        <v>335</v>
      </c>
      <c r="L1013" s="231"/>
      <c r="M1013" s="232" t="s">
        <v>3</v>
      </c>
      <c r="N1013" s="233" t="s">
        <v>40</v>
      </c>
      <c r="O1013" s="75"/>
      <c r="P1013" s="186">
        <f>O1013*H1013</f>
        <v>0</v>
      </c>
      <c r="Q1013" s="186">
        <v>0.0020999999999999999</v>
      </c>
      <c r="R1013" s="186">
        <f>Q1013*H1013</f>
        <v>0.25065389999999999</v>
      </c>
      <c r="S1013" s="186">
        <v>0</v>
      </c>
      <c r="T1013" s="187">
        <f>S1013*H1013</f>
        <v>0</v>
      </c>
      <c r="U1013" s="41"/>
      <c r="V1013" s="41"/>
      <c r="W1013" s="41"/>
      <c r="X1013" s="41"/>
      <c r="Y1013" s="41"/>
      <c r="Z1013" s="41"/>
      <c r="AA1013" s="41"/>
      <c r="AB1013" s="41"/>
      <c r="AC1013" s="41"/>
      <c r="AD1013" s="41"/>
      <c r="AE1013" s="41"/>
      <c r="AR1013" s="188" t="s">
        <v>171</v>
      </c>
      <c r="AT1013" s="188" t="s">
        <v>539</v>
      </c>
      <c r="AU1013" s="188" t="s">
        <v>87</v>
      </c>
      <c r="AY1013" s="22" t="s">
        <v>328</v>
      </c>
      <c r="BE1013" s="189">
        <f>IF(N1013="základní",J1013,0)</f>
        <v>0</v>
      </c>
      <c r="BF1013" s="189">
        <f>IF(N1013="snížená",J1013,0)</f>
        <v>0</v>
      </c>
      <c r="BG1013" s="189">
        <f>IF(N1013="zákl. přenesená",J1013,0)</f>
        <v>0</v>
      </c>
      <c r="BH1013" s="189">
        <f>IF(N1013="sníž. přenesená",J1013,0)</f>
        <v>0</v>
      </c>
      <c r="BI1013" s="189">
        <f>IF(N1013="nulová",J1013,0)</f>
        <v>0</v>
      </c>
      <c r="BJ1013" s="22" t="s">
        <v>76</v>
      </c>
      <c r="BK1013" s="189">
        <f>ROUND(I1013*H1013,2)</f>
        <v>0</v>
      </c>
      <c r="BL1013" s="22" t="s">
        <v>113</v>
      </c>
      <c r="BM1013" s="188" t="s">
        <v>3721</v>
      </c>
    </row>
    <row r="1014" s="2" customFormat="1">
      <c r="A1014" s="41"/>
      <c r="B1014" s="42"/>
      <c r="C1014" s="41"/>
      <c r="D1014" s="195" t="s">
        <v>340</v>
      </c>
      <c r="E1014" s="41"/>
      <c r="F1014" s="196" t="s">
        <v>3722</v>
      </c>
      <c r="G1014" s="41"/>
      <c r="H1014" s="41"/>
      <c r="I1014" s="192"/>
      <c r="J1014" s="41"/>
      <c r="K1014" s="41"/>
      <c r="L1014" s="42"/>
      <c r="M1014" s="193"/>
      <c r="N1014" s="194"/>
      <c r="O1014" s="75"/>
      <c r="P1014" s="75"/>
      <c r="Q1014" s="75"/>
      <c r="R1014" s="75"/>
      <c r="S1014" s="75"/>
      <c r="T1014" s="76"/>
      <c r="U1014" s="41"/>
      <c r="V1014" s="41"/>
      <c r="W1014" s="41"/>
      <c r="X1014" s="41"/>
      <c r="Y1014" s="41"/>
      <c r="Z1014" s="41"/>
      <c r="AA1014" s="41"/>
      <c r="AB1014" s="41"/>
      <c r="AC1014" s="41"/>
      <c r="AD1014" s="41"/>
      <c r="AE1014" s="41"/>
      <c r="AT1014" s="22" t="s">
        <v>340</v>
      </c>
      <c r="AU1014" s="22" t="s">
        <v>87</v>
      </c>
    </row>
    <row r="1015" s="13" customFormat="1">
      <c r="A1015" s="13"/>
      <c r="B1015" s="201"/>
      <c r="C1015" s="13"/>
      <c r="D1015" s="195" t="s">
        <v>442</v>
      </c>
      <c r="E1015" s="202" t="s">
        <v>3</v>
      </c>
      <c r="F1015" s="203" t="s">
        <v>2371</v>
      </c>
      <c r="G1015" s="13"/>
      <c r="H1015" s="204">
        <v>113.675</v>
      </c>
      <c r="I1015" s="205"/>
      <c r="J1015" s="13"/>
      <c r="K1015" s="13"/>
      <c r="L1015" s="201"/>
      <c r="M1015" s="206"/>
      <c r="N1015" s="207"/>
      <c r="O1015" s="207"/>
      <c r="P1015" s="207"/>
      <c r="Q1015" s="207"/>
      <c r="R1015" s="207"/>
      <c r="S1015" s="207"/>
      <c r="T1015" s="208"/>
      <c r="U1015" s="13"/>
      <c r="V1015" s="13"/>
      <c r="W1015" s="13"/>
      <c r="X1015" s="13"/>
      <c r="Y1015" s="13"/>
      <c r="Z1015" s="13"/>
      <c r="AA1015" s="13"/>
      <c r="AB1015" s="13"/>
      <c r="AC1015" s="13"/>
      <c r="AD1015" s="13"/>
      <c r="AE1015" s="13"/>
      <c r="AT1015" s="202" t="s">
        <v>442</v>
      </c>
      <c r="AU1015" s="202" t="s">
        <v>87</v>
      </c>
      <c r="AV1015" s="13" t="s">
        <v>79</v>
      </c>
      <c r="AW1015" s="13" t="s">
        <v>31</v>
      </c>
      <c r="AX1015" s="13" t="s">
        <v>76</v>
      </c>
      <c r="AY1015" s="202" t="s">
        <v>328</v>
      </c>
    </row>
    <row r="1016" s="13" customFormat="1">
      <c r="A1016" s="13"/>
      <c r="B1016" s="201"/>
      <c r="C1016" s="13"/>
      <c r="D1016" s="195" t="s">
        <v>442</v>
      </c>
      <c r="E1016" s="13"/>
      <c r="F1016" s="203" t="s">
        <v>3723</v>
      </c>
      <c r="G1016" s="13"/>
      <c r="H1016" s="204">
        <v>119.359</v>
      </c>
      <c r="I1016" s="205"/>
      <c r="J1016" s="13"/>
      <c r="K1016" s="13"/>
      <c r="L1016" s="201"/>
      <c r="M1016" s="206"/>
      <c r="N1016" s="207"/>
      <c r="O1016" s="207"/>
      <c r="P1016" s="207"/>
      <c r="Q1016" s="207"/>
      <c r="R1016" s="207"/>
      <c r="S1016" s="207"/>
      <c r="T1016" s="208"/>
      <c r="U1016" s="13"/>
      <c r="V1016" s="13"/>
      <c r="W1016" s="13"/>
      <c r="X1016" s="13"/>
      <c r="Y1016" s="13"/>
      <c r="Z1016" s="13"/>
      <c r="AA1016" s="13"/>
      <c r="AB1016" s="13"/>
      <c r="AC1016" s="13"/>
      <c r="AD1016" s="13"/>
      <c r="AE1016" s="13"/>
      <c r="AT1016" s="202" t="s">
        <v>442</v>
      </c>
      <c r="AU1016" s="202" t="s">
        <v>87</v>
      </c>
      <c r="AV1016" s="13" t="s">
        <v>79</v>
      </c>
      <c r="AW1016" s="13" t="s">
        <v>4</v>
      </c>
      <c r="AX1016" s="13" t="s">
        <v>76</v>
      </c>
      <c r="AY1016" s="202" t="s">
        <v>328</v>
      </c>
    </row>
    <row r="1017" s="2" customFormat="1" ht="24.15" customHeight="1">
      <c r="A1017" s="41"/>
      <c r="B1017" s="176"/>
      <c r="C1017" s="224" t="s">
        <v>3724</v>
      </c>
      <c r="D1017" s="224" t="s">
        <v>539</v>
      </c>
      <c r="E1017" s="225" t="s">
        <v>3725</v>
      </c>
      <c r="F1017" s="226" t="s">
        <v>3726</v>
      </c>
      <c r="G1017" s="227" t="s">
        <v>439</v>
      </c>
      <c r="H1017" s="228">
        <v>119.359</v>
      </c>
      <c r="I1017" s="229"/>
      <c r="J1017" s="230">
        <f>ROUND(I1017*H1017,2)</f>
        <v>0</v>
      </c>
      <c r="K1017" s="226" t="s">
        <v>335</v>
      </c>
      <c r="L1017" s="231"/>
      <c r="M1017" s="232" t="s">
        <v>3</v>
      </c>
      <c r="N1017" s="233" t="s">
        <v>40</v>
      </c>
      <c r="O1017" s="75"/>
      <c r="P1017" s="186">
        <f>O1017*H1017</f>
        <v>0</v>
      </c>
      <c r="Q1017" s="186">
        <v>0.0014</v>
      </c>
      <c r="R1017" s="186">
        <f>Q1017*H1017</f>
        <v>0.16710259999999999</v>
      </c>
      <c r="S1017" s="186">
        <v>0</v>
      </c>
      <c r="T1017" s="187">
        <f>S1017*H1017</f>
        <v>0</v>
      </c>
      <c r="U1017" s="41"/>
      <c r="V1017" s="41"/>
      <c r="W1017" s="41"/>
      <c r="X1017" s="41"/>
      <c r="Y1017" s="41"/>
      <c r="Z1017" s="41"/>
      <c r="AA1017" s="41"/>
      <c r="AB1017" s="41"/>
      <c r="AC1017" s="41"/>
      <c r="AD1017" s="41"/>
      <c r="AE1017" s="41"/>
      <c r="AR1017" s="188" t="s">
        <v>621</v>
      </c>
      <c r="AT1017" s="188" t="s">
        <v>539</v>
      </c>
      <c r="AU1017" s="188" t="s">
        <v>87</v>
      </c>
      <c r="AY1017" s="22" t="s">
        <v>328</v>
      </c>
      <c r="BE1017" s="189">
        <f>IF(N1017="základní",J1017,0)</f>
        <v>0</v>
      </c>
      <c r="BF1017" s="189">
        <f>IF(N1017="snížená",J1017,0)</f>
        <v>0</v>
      </c>
      <c r="BG1017" s="189">
        <f>IF(N1017="zákl. přenesená",J1017,0)</f>
        <v>0</v>
      </c>
      <c r="BH1017" s="189">
        <f>IF(N1017="sníž. přenesená",J1017,0)</f>
        <v>0</v>
      </c>
      <c r="BI1017" s="189">
        <f>IF(N1017="nulová",J1017,0)</f>
        <v>0</v>
      </c>
      <c r="BJ1017" s="22" t="s">
        <v>76</v>
      </c>
      <c r="BK1017" s="189">
        <f>ROUND(I1017*H1017,2)</f>
        <v>0</v>
      </c>
      <c r="BL1017" s="22" t="s">
        <v>532</v>
      </c>
      <c r="BM1017" s="188" t="s">
        <v>3727</v>
      </c>
    </row>
    <row r="1018" s="2" customFormat="1">
      <c r="A1018" s="41"/>
      <c r="B1018" s="42"/>
      <c r="C1018" s="41"/>
      <c r="D1018" s="195" t="s">
        <v>340</v>
      </c>
      <c r="E1018" s="41"/>
      <c r="F1018" s="196" t="s">
        <v>3728</v>
      </c>
      <c r="G1018" s="41"/>
      <c r="H1018" s="41"/>
      <c r="I1018" s="192"/>
      <c r="J1018" s="41"/>
      <c r="K1018" s="41"/>
      <c r="L1018" s="42"/>
      <c r="M1018" s="193"/>
      <c r="N1018" s="194"/>
      <c r="O1018" s="75"/>
      <c r="P1018" s="75"/>
      <c r="Q1018" s="75"/>
      <c r="R1018" s="75"/>
      <c r="S1018" s="75"/>
      <c r="T1018" s="76"/>
      <c r="U1018" s="41"/>
      <c r="V1018" s="41"/>
      <c r="W1018" s="41"/>
      <c r="X1018" s="41"/>
      <c r="Y1018" s="41"/>
      <c r="Z1018" s="41"/>
      <c r="AA1018" s="41"/>
      <c r="AB1018" s="41"/>
      <c r="AC1018" s="41"/>
      <c r="AD1018" s="41"/>
      <c r="AE1018" s="41"/>
      <c r="AT1018" s="22" t="s">
        <v>340</v>
      </c>
      <c r="AU1018" s="22" t="s">
        <v>87</v>
      </c>
    </row>
    <row r="1019" s="13" customFormat="1">
      <c r="A1019" s="13"/>
      <c r="B1019" s="201"/>
      <c r="C1019" s="13"/>
      <c r="D1019" s="195" t="s">
        <v>442</v>
      </c>
      <c r="E1019" s="202" t="s">
        <v>3</v>
      </c>
      <c r="F1019" s="203" t="s">
        <v>2371</v>
      </c>
      <c r="G1019" s="13"/>
      <c r="H1019" s="204">
        <v>113.675</v>
      </c>
      <c r="I1019" s="205"/>
      <c r="J1019" s="13"/>
      <c r="K1019" s="13"/>
      <c r="L1019" s="201"/>
      <c r="M1019" s="206"/>
      <c r="N1019" s="207"/>
      <c r="O1019" s="207"/>
      <c r="P1019" s="207"/>
      <c r="Q1019" s="207"/>
      <c r="R1019" s="207"/>
      <c r="S1019" s="207"/>
      <c r="T1019" s="208"/>
      <c r="U1019" s="13"/>
      <c r="V1019" s="13"/>
      <c r="W1019" s="13"/>
      <c r="X1019" s="13"/>
      <c r="Y1019" s="13"/>
      <c r="Z1019" s="13"/>
      <c r="AA1019" s="13"/>
      <c r="AB1019" s="13"/>
      <c r="AC1019" s="13"/>
      <c r="AD1019" s="13"/>
      <c r="AE1019" s="13"/>
      <c r="AT1019" s="202" t="s">
        <v>442</v>
      </c>
      <c r="AU1019" s="202" t="s">
        <v>87</v>
      </c>
      <c r="AV1019" s="13" t="s">
        <v>79</v>
      </c>
      <c r="AW1019" s="13" t="s">
        <v>31</v>
      </c>
      <c r="AX1019" s="13" t="s">
        <v>76</v>
      </c>
      <c r="AY1019" s="202" t="s">
        <v>328</v>
      </c>
    </row>
    <row r="1020" s="13" customFormat="1">
      <c r="A1020" s="13"/>
      <c r="B1020" s="201"/>
      <c r="C1020" s="13"/>
      <c r="D1020" s="195" t="s">
        <v>442</v>
      </c>
      <c r="E1020" s="13"/>
      <c r="F1020" s="203" t="s">
        <v>3723</v>
      </c>
      <c r="G1020" s="13"/>
      <c r="H1020" s="204">
        <v>119.359</v>
      </c>
      <c r="I1020" s="205"/>
      <c r="J1020" s="13"/>
      <c r="K1020" s="13"/>
      <c r="L1020" s="201"/>
      <c r="M1020" s="206"/>
      <c r="N1020" s="207"/>
      <c r="O1020" s="207"/>
      <c r="P1020" s="207"/>
      <c r="Q1020" s="207"/>
      <c r="R1020" s="207"/>
      <c r="S1020" s="207"/>
      <c r="T1020" s="208"/>
      <c r="U1020" s="13"/>
      <c r="V1020" s="13"/>
      <c r="W1020" s="13"/>
      <c r="X1020" s="13"/>
      <c r="Y1020" s="13"/>
      <c r="Z1020" s="13"/>
      <c r="AA1020" s="13"/>
      <c r="AB1020" s="13"/>
      <c r="AC1020" s="13"/>
      <c r="AD1020" s="13"/>
      <c r="AE1020" s="13"/>
      <c r="AT1020" s="202" t="s">
        <v>442</v>
      </c>
      <c r="AU1020" s="202" t="s">
        <v>87</v>
      </c>
      <c r="AV1020" s="13" t="s">
        <v>79</v>
      </c>
      <c r="AW1020" s="13" t="s">
        <v>4</v>
      </c>
      <c r="AX1020" s="13" t="s">
        <v>76</v>
      </c>
      <c r="AY1020" s="202" t="s">
        <v>328</v>
      </c>
    </row>
    <row r="1021" s="12" customFormat="1" ht="22.8" customHeight="1">
      <c r="A1021" s="12"/>
      <c r="B1021" s="163"/>
      <c r="C1021" s="12"/>
      <c r="D1021" s="164" t="s">
        <v>68</v>
      </c>
      <c r="E1021" s="174" t="s">
        <v>1892</v>
      </c>
      <c r="F1021" s="174" t="s">
        <v>3729</v>
      </c>
      <c r="G1021" s="12"/>
      <c r="H1021" s="12"/>
      <c r="I1021" s="166"/>
      <c r="J1021" s="175">
        <f>BK1021</f>
        <v>0</v>
      </c>
      <c r="K1021" s="12"/>
      <c r="L1021" s="163"/>
      <c r="M1021" s="168"/>
      <c r="N1021" s="169"/>
      <c r="O1021" s="169"/>
      <c r="P1021" s="170">
        <f>P1022+P1023+P1024+P1082+P1140+P1167</f>
        <v>0</v>
      </c>
      <c r="Q1021" s="169"/>
      <c r="R1021" s="170">
        <f>R1022+R1023+R1024+R1082+R1140+R1167</f>
        <v>13.487169311195</v>
      </c>
      <c r="S1021" s="169"/>
      <c r="T1021" s="171">
        <f>T1022+T1023+T1024+T1082+T1140+T1167</f>
        <v>0</v>
      </c>
      <c r="U1021" s="12"/>
      <c r="V1021" s="12"/>
      <c r="W1021" s="12"/>
      <c r="X1021" s="12"/>
      <c r="Y1021" s="12"/>
      <c r="Z1021" s="12"/>
      <c r="AA1021" s="12"/>
      <c r="AB1021" s="12"/>
      <c r="AC1021" s="12"/>
      <c r="AD1021" s="12"/>
      <c r="AE1021" s="12"/>
      <c r="AR1021" s="164" t="s">
        <v>79</v>
      </c>
      <c r="AT1021" s="172" t="s">
        <v>68</v>
      </c>
      <c r="AU1021" s="172" t="s">
        <v>76</v>
      </c>
      <c r="AY1021" s="164" t="s">
        <v>328</v>
      </c>
      <c r="BK1021" s="173">
        <f>BK1022+BK1023+BK1024+BK1082+BK1140+BK1167</f>
        <v>0</v>
      </c>
    </row>
    <row r="1022" s="2" customFormat="1" ht="49.05" customHeight="1">
      <c r="A1022" s="41"/>
      <c r="B1022" s="176"/>
      <c r="C1022" s="177" t="s">
        <v>1728</v>
      </c>
      <c r="D1022" s="177" t="s">
        <v>331</v>
      </c>
      <c r="E1022" s="178" t="s">
        <v>3730</v>
      </c>
      <c r="F1022" s="179" t="s">
        <v>3731</v>
      </c>
      <c r="G1022" s="180" t="s">
        <v>585</v>
      </c>
      <c r="H1022" s="181">
        <v>13.487</v>
      </c>
      <c r="I1022" s="182"/>
      <c r="J1022" s="183">
        <f>ROUND(I1022*H1022,2)</f>
        <v>0</v>
      </c>
      <c r="K1022" s="179" t="s">
        <v>335</v>
      </c>
      <c r="L1022" s="42"/>
      <c r="M1022" s="184" t="s">
        <v>3</v>
      </c>
      <c r="N1022" s="185" t="s">
        <v>40</v>
      </c>
      <c r="O1022" s="75"/>
      <c r="P1022" s="186">
        <f>O1022*H1022</f>
        <v>0</v>
      </c>
      <c r="Q1022" s="186">
        <v>0</v>
      </c>
      <c r="R1022" s="186">
        <f>Q1022*H1022</f>
        <v>0</v>
      </c>
      <c r="S1022" s="186">
        <v>0</v>
      </c>
      <c r="T1022" s="187">
        <f>S1022*H1022</f>
        <v>0</v>
      </c>
      <c r="U1022" s="41"/>
      <c r="V1022" s="41"/>
      <c r="W1022" s="41"/>
      <c r="X1022" s="41"/>
      <c r="Y1022" s="41"/>
      <c r="Z1022" s="41"/>
      <c r="AA1022" s="41"/>
      <c r="AB1022" s="41"/>
      <c r="AC1022" s="41"/>
      <c r="AD1022" s="41"/>
      <c r="AE1022" s="41"/>
      <c r="AR1022" s="188" t="s">
        <v>532</v>
      </c>
      <c r="AT1022" s="188" t="s">
        <v>331</v>
      </c>
      <c r="AU1022" s="188" t="s">
        <v>79</v>
      </c>
      <c r="AY1022" s="22" t="s">
        <v>328</v>
      </c>
      <c r="BE1022" s="189">
        <f>IF(N1022="základní",J1022,0)</f>
        <v>0</v>
      </c>
      <c r="BF1022" s="189">
        <f>IF(N1022="snížená",J1022,0)</f>
        <v>0</v>
      </c>
      <c r="BG1022" s="189">
        <f>IF(N1022="zákl. přenesená",J1022,0)</f>
        <v>0</v>
      </c>
      <c r="BH1022" s="189">
        <f>IF(N1022="sníž. přenesená",J1022,0)</f>
        <v>0</v>
      </c>
      <c r="BI1022" s="189">
        <f>IF(N1022="nulová",J1022,0)</f>
        <v>0</v>
      </c>
      <c r="BJ1022" s="22" t="s">
        <v>76</v>
      </c>
      <c r="BK1022" s="189">
        <f>ROUND(I1022*H1022,2)</f>
        <v>0</v>
      </c>
      <c r="BL1022" s="22" t="s">
        <v>532</v>
      </c>
      <c r="BM1022" s="188" t="s">
        <v>3732</v>
      </c>
    </row>
    <row r="1023" s="2" customFormat="1">
      <c r="A1023" s="41"/>
      <c r="B1023" s="42"/>
      <c r="C1023" s="41"/>
      <c r="D1023" s="190" t="s">
        <v>338</v>
      </c>
      <c r="E1023" s="41"/>
      <c r="F1023" s="191" t="s">
        <v>3733</v>
      </c>
      <c r="G1023" s="41"/>
      <c r="H1023" s="41"/>
      <c r="I1023" s="192"/>
      <c r="J1023" s="41"/>
      <c r="K1023" s="41"/>
      <c r="L1023" s="42"/>
      <c r="M1023" s="193"/>
      <c r="N1023" s="194"/>
      <c r="O1023" s="75"/>
      <c r="P1023" s="75"/>
      <c r="Q1023" s="75"/>
      <c r="R1023" s="75"/>
      <c r="S1023" s="75"/>
      <c r="T1023" s="76"/>
      <c r="U1023" s="41"/>
      <c r="V1023" s="41"/>
      <c r="W1023" s="41"/>
      <c r="X1023" s="41"/>
      <c r="Y1023" s="41"/>
      <c r="Z1023" s="41"/>
      <c r="AA1023" s="41"/>
      <c r="AB1023" s="41"/>
      <c r="AC1023" s="41"/>
      <c r="AD1023" s="41"/>
      <c r="AE1023" s="41"/>
      <c r="AT1023" s="22" t="s">
        <v>338</v>
      </c>
      <c r="AU1023" s="22" t="s">
        <v>79</v>
      </c>
    </row>
    <row r="1024" s="12" customFormat="1" ht="20.88" customHeight="1">
      <c r="A1024" s="12"/>
      <c r="B1024" s="163"/>
      <c r="C1024" s="12"/>
      <c r="D1024" s="164" t="s">
        <v>68</v>
      </c>
      <c r="E1024" s="174" t="s">
        <v>3734</v>
      </c>
      <c r="F1024" s="174" t="s">
        <v>3735</v>
      </c>
      <c r="G1024" s="12"/>
      <c r="H1024" s="12"/>
      <c r="I1024" s="166"/>
      <c r="J1024" s="175">
        <f>BK1024</f>
        <v>0</v>
      </c>
      <c r="K1024" s="12"/>
      <c r="L1024" s="163"/>
      <c r="M1024" s="168"/>
      <c r="N1024" s="169"/>
      <c r="O1024" s="169"/>
      <c r="P1024" s="170">
        <f>SUM(P1025:P1081)</f>
        <v>0</v>
      </c>
      <c r="Q1024" s="169"/>
      <c r="R1024" s="170">
        <f>SUM(R1025:R1081)</f>
        <v>4.1376809249150002</v>
      </c>
      <c r="S1024" s="169"/>
      <c r="T1024" s="171">
        <f>SUM(T1025:T1081)</f>
        <v>0</v>
      </c>
      <c r="U1024" s="12"/>
      <c r="V1024" s="12"/>
      <c r="W1024" s="12"/>
      <c r="X1024" s="12"/>
      <c r="Y1024" s="12"/>
      <c r="Z1024" s="12"/>
      <c r="AA1024" s="12"/>
      <c r="AB1024" s="12"/>
      <c r="AC1024" s="12"/>
      <c r="AD1024" s="12"/>
      <c r="AE1024" s="12"/>
      <c r="AR1024" s="164" t="s">
        <v>79</v>
      </c>
      <c r="AT1024" s="172" t="s">
        <v>68</v>
      </c>
      <c r="AU1024" s="172" t="s">
        <v>79</v>
      </c>
      <c r="AY1024" s="164" t="s">
        <v>328</v>
      </c>
      <c r="BK1024" s="173">
        <f>SUM(BK1025:BK1081)</f>
        <v>0</v>
      </c>
    </row>
    <row r="1025" s="2" customFormat="1" ht="37.8" customHeight="1">
      <c r="A1025" s="41"/>
      <c r="B1025" s="176"/>
      <c r="C1025" s="177" t="s">
        <v>3736</v>
      </c>
      <c r="D1025" s="177" t="s">
        <v>331</v>
      </c>
      <c r="E1025" s="178" t="s">
        <v>3737</v>
      </c>
      <c r="F1025" s="179" t="s">
        <v>3738</v>
      </c>
      <c r="G1025" s="180" t="s">
        <v>574</v>
      </c>
      <c r="H1025" s="181">
        <v>56</v>
      </c>
      <c r="I1025" s="182"/>
      <c r="J1025" s="183">
        <f>ROUND(I1025*H1025,2)</f>
        <v>0</v>
      </c>
      <c r="K1025" s="179" t="s">
        <v>335</v>
      </c>
      <c r="L1025" s="42"/>
      <c r="M1025" s="184" t="s">
        <v>3</v>
      </c>
      <c r="N1025" s="185" t="s">
        <v>40</v>
      </c>
      <c r="O1025" s="75"/>
      <c r="P1025" s="186">
        <f>O1025*H1025</f>
        <v>0</v>
      </c>
      <c r="Q1025" s="186">
        <v>0</v>
      </c>
      <c r="R1025" s="186">
        <f>Q1025*H1025</f>
        <v>0</v>
      </c>
      <c r="S1025" s="186">
        <v>0</v>
      </c>
      <c r="T1025" s="187">
        <f>S1025*H1025</f>
        <v>0</v>
      </c>
      <c r="U1025" s="41"/>
      <c r="V1025" s="41"/>
      <c r="W1025" s="41"/>
      <c r="X1025" s="41"/>
      <c r="Y1025" s="41"/>
      <c r="Z1025" s="41"/>
      <c r="AA1025" s="41"/>
      <c r="AB1025" s="41"/>
      <c r="AC1025" s="41"/>
      <c r="AD1025" s="41"/>
      <c r="AE1025" s="41"/>
      <c r="AR1025" s="188" t="s">
        <v>532</v>
      </c>
      <c r="AT1025" s="188" t="s">
        <v>331</v>
      </c>
      <c r="AU1025" s="188" t="s">
        <v>87</v>
      </c>
      <c r="AY1025" s="22" t="s">
        <v>328</v>
      </c>
      <c r="BE1025" s="189">
        <f>IF(N1025="základní",J1025,0)</f>
        <v>0</v>
      </c>
      <c r="BF1025" s="189">
        <f>IF(N1025="snížená",J1025,0)</f>
        <v>0</v>
      </c>
      <c r="BG1025" s="189">
        <f>IF(N1025="zákl. přenesená",J1025,0)</f>
        <v>0</v>
      </c>
      <c r="BH1025" s="189">
        <f>IF(N1025="sníž. přenesená",J1025,0)</f>
        <v>0</v>
      </c>
      <c r="BI1025" s="189">
        <f>IF(N1025="nulová",J1025,0)</f>
        <v>0</v>
      </c>
      <c r="BJ1025" s="22" t="s">
        <v>76</v>
      </c>
      <c r="BK1025" s="189">
        <f>ROUND(I1025*H1025,2)</f>
        <v>0</v>
      </c>
      <c r="BL1025" s="22" t="s">
        <v>532</v>
      </c>
      <c r="BM1025" s="188" t="s">
        <v>3739</v>
      </c>
    </row>
    <row r="1026" s="2" customFormat="1">
      <c r="A1026" s="41"/>
      <c r="B1026" s="42"/>
      <c r="C1026" s="41"/>
      <c r="D1026" s="190" t="s">
        <v>338</v>
      </c>
      <c r="E1026" s="41"/>
      <c r="F1026" s="191" t="s">
        <v>3740</v>
      </c>
      <c r="G1026" s="41"/>
      <c r="H1026" s="41"/>
      <c r="I1026" s="192"/>
      <c r="J1026" s="41"/>
      <c r="K1026" s="41"/>
      <c r="L1026" s="42"/>
      <c r="M1026" s="193"/>
      <c r="N1026" s="194"/>
      <c r="O1026" s="75"/>
      <c r="P1026" s="75"/>
      <c r="Q1026" s="75"/>
      <c r="R1026" s="75"/>
      <c r="S1026" s="75"/>
      <c r="T1026" s="76"/>
      <c r="U1026" s="41"/>
      <c r="V1026" s="41"/>
      <c r="W1026" s="41"/>
      <c r="X1026" s="41"/>
      <c r="Y1026" s="41"/>
      <c r="Z1026" s="41"/>
      <c r="AA1026" s="41"/>
      <c r="AB1026" s="41"/>
      <c r="AC1026" s="41"/>
      <c r="AD1026" s="41"/>
      <c r="AE1026" s="41"/>
      <c r="AT1026" s="22" t="s">
        <v>338</v>
      </c>
      <c r="AU1026" s="22" t="s">
        <v>87</v>
      </c>
    </row>
    <row r="1027" s="13" customFormat="1">
      <c r="A1027" s="13"/>
      <c r="B1027" s="201"/>
      <c r="C1027" s="13"/>
      <c r="D1027" s="195" t="s">
        <v>442</v>
      </c>
      <c r="E1027" s="202" t="s">
        <v>3</v>
      </c>
      <c r="F1027" s="203" t="s">
        <v>3741</v>
      </c>
      <c r="G1027" s="13"/>
      <c r="H1027" s="204">
        <v>56</v>
      </c>
      <c r="I1027" s="205"/>
      <c r="J1027" s="13"/>
      <c r="K1027" s="13"/>
      <c r="L1027" s="201"/>
      <c r="M1027" s="206"/>
      <c r="N1027" s="207"/>
      <c r="O1027" s="207"/>
      <c r="P1027" s="207"/>
      <c r="Q1027" s="207"/>
      <c r="R1027" s="207"/>
      <c r="S1027" s="207"/>
      <c r="T1027" s="208"/>
      <c r="U1027" s="13"/>
      <c r="V1027" s="13"/>
      <c r="W1027" s="13"/>
      <c r="X1027" s="13"/>
      <c r="Y1027" s="13"/>
      <c r="Z1027" s="13"/>
      <c r="AA1027" s="13"/>
      <c r="AB1027" s="13"/>
      <c r="AC1027" s="13"/>
      <c r="AD1027" s="13"/>
      <c r="AE1027" s="13"/>
      <c r="AT1027" s="202" t="s">
        <v>442</v>
      </c>
      <c r="AU1027" s="202" t="s">
        <v>87</v>
      </c>
      <c r="AV1027" s="13" t="s">
        <v>79</v>
      </c>
      <c r="AW1027" s="13" t="s">
        <v>31</v>
      </c>
      <c r="AX1027" s="13" t="s">
        <v>76</v>
      </c>
      <c r="AY1027" s="202" t="s">
        <v>328</v>
      </c>
    </row>
    <row r="1028" s="2" customFormat="1" ht="33" customHeight="1">
      <c r="A1028" s="41"/>
      <c r="B1028" s="176"/>
      <c r="C1028" s="177" t="s">
        <v>1731</v>
      </c>
      <c r="D1028" s="177" t="s">
        <v>331</v>
      </c>
      <c r="E1028" s="178" t="s">
        <v>3742</v>
      </c>
      <c r="F1028" s="179" t="s">
        <v>3743</v>
      </c>
      <c r="G1028" s="180" t="s">
        <v>574</v>
      </c>
      <c r="H1028" s="181">
        <v>28</v>
      </c>
      <c r="I1028" s="182"/>
      <c r="J1028" s="183">
        <f>ROUND(I1028*H1028,2)</f>
        <v>0</v>
      </c>
      <c r="K1028" s="179" t="s">
        <v>335</v>
      </c>
      <c r="L1028" s="42"/>
      <c r="M1028" s="184" t="s">
        <v>3</v>
      </c>
      <c r="N1028" s="185" t="s">
        <v>40</v>
      </c>
      <c r="O1028" s="75"/>
      <c r="P1028" s="186">
        <f>O1028*H1028</f>
        <v>0</v>
      </c>
      <c r="Q1028" s="186">
        <v>0</v>
      </c>
      <c r="R1028" s="186">
        <f>Q1028*H1028</f>
        <v>0</v>
      </c>
      <c r="S1028" s="186">
        <v>0</v>
      </c>
      <c r="T1028" s="187">
        <f>S1028*H1028</f>
        <v>0</v>
      </c>
      <c r="U1028" s="41"/>
      <c r="V1028" s="41"/>
      <c r="W1028" s="41"/>
      <c r="X1028" s="41"/>
      <c r="Y1028" s="41"/>
      <c r="Z1028" s="41"/>
      <c r="AA1028" s="41"/>
      <c r="AB1028" s="41"/>
      <c r="AC1028" s="41"/>
      <c r="AD1028" s="41"/>
      <c r="AE1028" s="41"/>
      <c r="AR1028" s="188" t="s">
        <v>532</v>
      </c>
      <c r="AT1028" s="188" t="s">
        <v>331</v>
      </c>
      <c r="AU1028" s="188" t="s">
        <v>87</v>
      </c>
      <c r="AY1028" s="22" t="s">
        <v>328</v>
      </c>
      <c r="BE1028" s="189">
        <f>IF(N1028="základní",J1028,0)</f>
        <v>0</v>
      </c>
      <c r="BF1028" s="189">
        <f>IF(N1028="snížená",J1028,0)</f>
        <v>0</v>
      </c>
      <c r="BG1028" s="189">
        <f>IF(N1028="zákl. přenesená",J1028,0)</f>
        <v>0</v>
      </c>
      <c r="BH1028" s="189">
        <f>IF(N1028="sníž. přenesená",J1028,0)</f>
        <v>0</v>
      </c>
      <c r="BI1028" s="189">
        <f>IF(N1028="nulová",J1028,0)</f>
        <v>0</v>
      </c>
      <c r="BJ1028" s="22" t="s">
        <v>76</v>
      </c>
      <c r="BK1028" s="189">
        <f>ROUND(I1028*H1028,2)</f>
        <v>0</v>
      </c>
      <c r="BL1028" s="22" t="s">
        <v>532</v>
      </c>
      <c r="BM1028" s="188" t="s">
        <v>3744</v>
      </c>
    </row>
    <row r="1029" s="2" customFormat="1">
      <c r="A1029" s="41"/>
      <c r="B1029" s="42"/>
      <c r="C1029" s="41"/>
      <c r="D1029" s="190" t="s">
        <v>338</v>
      </c>
      <c r="E1029" s="41"/>
      <c r="F1029" s="191" t="s">
        <v>3745</v>
      </c>
      <c r="G1029" s="41"/>
      <c r="H1029" s="41"/>
      <c r="I1029" s="192"/>
      <c r="J1029" s="41"/>
      <c r="K1029" s="41"/>
      <c r="L1029" s="42"/>
      <c r="M1029" s="193"/>
      <c r="N1029" s="194"/>
      <c r="O1029" s="75"/>
      <c r="P1029" s="75"/>
      <c r="Q1029" s="75"/>
      <c r="R1029" s="75"/>
      <c r="S1029" s="75"/>
      <c r="T1029" s="76"/>
      <c r="U1029" s="41"/>
      <c r="V1029" s="41"/>
      <c r="W1029" s="41"/>
      <c r="X1029" s="41"/>
      <c r="Y1029" s="41"/>
      <c r="Z1029" s="41"/>
      <c r="AA1029" s="41"/>
      <c r="AB1029" s="41"/>
      <c r="AC1029" s="41"/>
      <c r="AD1029" s="41"/>
      <c r="AE1029" s="41"/>
      <c r="AT1029" s="22" t="s">
        <v>338</v>
      </c>
      <c r="AU1029" s="22" t="s">
        <v>87</v>
      </c>
    </row>
    <row r="1030" s="13" customFormat="1">
      <c r="A1030" s="13"/>
      <c r="B1030" s="201"/>
      <c r="C1030" s="13"/>
      <c r="D1030" s="195" t="s">
        <v>442</v>
      </c>
      <c r="E1030" s="202" t="s">
        <v>3</v>
      </c>
      <c r="F1030" s="203" t="s">
        <v>3746</v>
      </c>
      <c r="G1030" s="13"/>
      <c r="H1030" s="204">
        <v>28</v>
      </c>
      <c r="I1030" s="205"/>
      <c r="J1030" s="13"/>
      <c r="K1030" s="13"/>
      <c r="L1030" s="201"/>
      <c r="M1030" s="206"/>
      <c r="N1030" s="207"/>
      <c r="O1030" s="207"/>
      <c r="P1030" s="207"/>
      <c r="Q1030" s="207"/>
      <c r="R1030" s="207"/>
      <c r="S1030" s="207"/>
      <c r="T1030" s="208"/>
      <c r="U1030" s="13"/>
      <c r="V1030" s="13"/>
      <c r="W1030" s="13"/>
      <c r="X1030" s="13"/>
      <c r="Y1030" s="13"/>
      <c r="Z1030" s="13"/>
      <c r="AA1030" s="13"/>
      <c r="AB1030" s="13"/>
      <c r="AC1030" s="13"/>
      <c r="AD1030" s="13"/>
      <c r="AE1030" s="13"/>
      <c r="AT1030" s="202" t="s">
        <v>442</v>
      </c>
      <c r="AU1030" s="202" t="s">
        <v>87</v>
      </c>
      <c r="AV1030" s="13" t="s">
        <v>79</v>
      </c>
      <c r="AW1030" s="13" t="s">
        <v>31</v>
      </c>
      <c r="AX1030" s="13" t="s">
        <v>76</v>
      </c>
      <c r="AY1030" s="202" t="s">
        <v>328</v>
      </c>
    </row>
    <row r="1031" s="2" customFormat="1" ht="37.8" customHeight="1">
      <c r="A1031" s="41"/>
      <c r="B1031" s="176"/>
      <c r="C1031" s="177" t="s">
        <v>3747</v>
      </c>
      <c r="D1031" s="177" t="s">
        <v>331</v>
      </c>
      <c r="E1031" s="178" t="s">
        <v>3748</v>
      </c>
      <c r="F1031" s="179" t="s">
        <v>3749</v>
      </c>
      <c r="G1031" s="180" t="s">
        <v>574</v>
      </c>
      <c r="H1031" s="181">
        <v>64</v>
      </c>
      <c r="I1031" s="182"/>
      <c r="J1031" s="183">
        <f>ROUND(I1031*H1031,2)</f>
        <v>0</v>
      </c>
      <c r="K1031" s="179" t="s">
        <v>335</v>
      </c>
      <c r="L1031" s="42"/>
      <c r="M1031" s="184" t="s">
        <v>3</v>
      </c>
      <c r="N1031" s="185" t="s">
        <v>40</v>
      </c>
      <c r="O1031" s="75"/>
      <c r="P1031" s="186">
        <f>O1031*H1031</f>
        <v>0</v>
      </c>
      <c r="Q1031" s="186">
        <v>0</v>
      </c>
      <c r="R1031" s="186">
        <f>Q1031*H1031</f>
        <v>0</v>
      </c>
      <c r="S1031" s="186">
        <v>0</v>
      </c>
      <c r="T1031" s="187">
        <f>S1031*H1031</f>
        <v>0</v>
      </c>
      <c r="U1031" s="41"/>
      <c r="V1031" s="41"/>
      <c r="W1031" s="41"/>
      <c r="X1031" s="41"/>
      <c r="Y1031" s="41"/>
      <c r="Z1031" s="41"/>
      <c r="AA1031" s="41"/>
      <c r="AB1031" s="41"/>
      <c r="AC1031" s="41"/>
      <c r="AD1031" s="41"/>
      <c r="AE1031" s="41"/>
      <c r="AR1031" s="188" t="s">
        <v>532</v>
      </c>
      <c r="AT1031" s="188" t="s">
        <v>331</v>
      </c>
      <c r="AU1031" s="188" t="s">
        <v>87</v>
      </c>
      <c r="AY1031" s="22" t="s">
        <v>328</v>
      </c>
      <c r="BE1031" s="189">
        <f>IF(N1031="základní",J1031,0)</f>
        <v>0</v>
      </c>
      <c r="BF1031" s="189">
        <f>IF(N1031="snížená",J1031,0)</f>
        <v>0</v>
      </c>
      <c r="BG1031" s="189">
        <f>IF(N1031="zákl. přenesená",J1031,0)</f>
        <v>0</v>
      </c>
      <c r="BH1031" s="189">
        <f>IF(N1031="sníž. přenesená",J1031,0)</f>
        <v>0</v>
      </c>
      <c r="BI1031" s="189">
        <f>IF(N1031="nulová",J1031,0)</f>
        <v>0</v>
      </c>
      <c r="BJ1031" s="22" t="s">
        <v>76</v>
      </c>
      <c r="BK1031" s="189">
        <f>ROUND(I1031*H1031,2)</f>
        <v>0</v>
      </c>
      <c r="BL1031" s="22" t="s">
        <v>532</v>
      </c>
      <c r="BM1031" s="188" t="s">
        <v>3750</v>
      </c>
    </row>
    <row r="1032" s="2" customFormat="1">
      <c r="A1032" s="41"/>
      <c r="B1032" s="42"/>
      <c r="C1032" s="41"/>
      <c r="D1032" s="190" t="s">
        <v>338</v>
      </c>
      <c r="E1032" s="41"/>
      <c r="F1032" s="191" t="s">
        <v>3751</v>
      </c>
      <c r="G1032" s="41"/>
      <c r="H1032" s="41"/>
      <c r="I1032" s="192"/>
      <c r="J1032" s="41"/>
      <c r="K1032" s="41"/>
      <c r="L1032" s="42"/>
      <c r="M1032" s="193"/>
      <c r="N1032" s="194"/>
      <c r="O1032" s="75"/>
      <c r="P1032" s="75"/>
      <c r="Q1032" s="75"/>
      <c r="R1032" s="75"/>
      <c r="S1032" s="75"/>
      <c r="T1032" s="76"/>
      <c r="U1032" s="41"/>
      <c r="V1032" s="41"/>
      <c r="W1032" s="41"/>
      <c r="X1032" s="41"/>
      <c r="Y1032" s="41"/>
      <c r="Z1032" s="41"/>
      <c r="AA1032" s="41"/>
      <c r="AB1032" s="41"/>
      <c r="AC1032" s="41"/>
      <c r="AD1032" s="41"/>
      <c r="AE1032" s="41"/>
      <c r="AT1032" s="22" t="s">
        <v>338</v>
      </c>
      <c r="AU1032" s="22" t="s">
        <v>87</v>
      </c>
    </row>
    <row r="1033" s="15" customFormat="1">
      <c r="A1033" s="15"/>
      <c r="B1033" s="217"/>
      <c r="C1033" s="15"/>
      <c r="D1033" s="195" t="s">
        <v>442</v>
      </c>
      <c r="E1033" s="218" t="s">
        <v>3</v>
      </c>
      <c r="F1033" s="219" t="s">
        <v>3752</v>
      </c>
      <c r="G1033" s="15"/>
      <c r="H1033" s="218" t="s">
        <v>3</v>
      </c>
      <c r="I1033" s="220"/>
      <c r="J1033" s="15"/>
      <c r="K1033" s="15"/>
      <c r="L1033" s="217"/>
      <c r="M1033" s="221"/>
      <c r="N1033" s="222"/>
      <c r="O1033" s="222"/>
      <c r="P1033" s="222"/>
      <c r="Q1033" s="222"/>
      <c r="R1033" s="222"/>
      <c r="S1033" s="222"/>
      <c r="T1033" s="223"/>
      <c r="U1033" s="15"/>
      <c r="V1033" s="15"/>
      <c r="W1033" s="15"/>
      <c r="X1033" s="15"/>
      <c r="Y1033" s="15"/>
      <c r="Z1033" s="15"/>
      <c r="AA1033" s="15"/>
      <c r="AB1033" s="15"/>
      <c r="AC1033" s="15"/>
      <c r="AD1033" s="15"/>
      <c r="AE1033" s="15"/>
      <c r="AT1033" s="218" t="s">
        <v>442</v>
      </c>
      <c r="AU1033" s="218" t="s">
        <v>87</v>
      </c>
      <c r="AV1033" s="15" t="s">
        <v>76</v>
      </c>
      <c r="AW1033" s="15" t="s">
        <v>31</v>
      </c>
      <c r="AX1033" s="15" t="s">
        <v>69</v>
      </c>
      <c r="AY1033" s="218" t="s">
        <v>328</v>
      </c>
    </row>
    <row r="1034" s="13" customFormat="1">
      <c r="A1034" s="13"/>
      <c r="B1034" s="201"/>
      <c r="C1034" s="13"/>
      <c r="D1034" s="195" t="s">
        <v>442</v>
      </c>
      <c r="E1034" s="202" t="s">
        <v>3</v>
      </c>
      <c r="F1034" s="203" t="s">
        <v>3753</v>
      </c>
      <c r="G1034" s="13"/>
      <c r="H1034" s="204">
        <v>24</v>
      </c>
      <c r="I1034" s="205"/>
      <c r="J1034" s="13"/>
      <c r="K1034" s="13"/>
      <c r="L1034" s="201"/>
      <c r="M1034" s="206"/>
      <c r="N1034" s="207"/>
      <c r="O1034" s="207"/>
      <c r="P1034" s="207"/>
      <c r="Q1034" s="207"/>
      <c r="R1034" s="207"/>
      <c r="S1034" s="207"/>
      <c r="T1034" s="208"/>
      <c r="U1034" s="13"/>
      <c r="V1034" s="13"/>
      <c r="W1034" s="13"/>
      <c r="X1034" s="13"/>
      <c r="Y1034" s="13"/>
      <c r="Z1034" s="13"/>
      <c r="AA1034" s="13"/>
      <c r="AB1034" s="13"/>
      <c r="AC1034" s="13"/>
      <c r="AD1034" s="13"/>
      <c r="AE1034" s="13"/>
      <c r="AT1034" s="202" t="s">
        <v>442</v>
      </c>
      <c r="AU1034" s="202" t="s">
        <v>87</v>
      </c>
      <c r="AV1034" s="13" t="s">
        <v>79</v>
      </c>
      <c r="AW1034" s="13" t="s">
        <v>31</v>
      </c>
      <c r="AX1034" s="13" t="s">
        <v>69</v>
      </c>
      <c r="AY1034" s="202" t="s">
        <v>328</v>
      </c>
    </row>
    <row r="1035" s="15" customFormat="1">
      <c r="A1035" s="15"/>
      <c r="B1035" s="217"/>
      <c r="C1035" s="15"/>
      <c r="D1035" s="195" t="s">
        <v>442</v>
      </c>
      <c r="E1035" s="218" t="s">
        <v>3</v>
      </c>
      <c r="F1035" s="219" t="s">
        <v>3754</v>
      </c>
      <c r="G1035" s="15"/>
      <c r="H1035" s="218" t="s">
        <v>3</v>
      </c>
      <c r="I1035" s="220"/>
      <c r="J1035" s="15"/>
      <c r="K1035" s="15"/>
      <c r="L1035" s="217"/>
      <c r="M1035" s="221"/>
      <c r="N1035" s="222"/>
      <c r="O1035" s="222"/>
      <c r="P1035" s="222"/>
      <c r="Q1035" s="222"/>
      <c r="R1035" s="222"/>
      <c r="S1035" s="222"/>
      <c r="T1035" s="223"/>
      <c r="U1035" s="15"/>
      <c r="V1035" s="15"/>
      <c r="W1035" s="15"/>
      <c r="X1035" s="15"/>
      <c r="Y1035" s="15"/>
      <c r="Z1035" s="15"/>
      <c r="AA1035" s="15"/>
      <c r="AB1035" s="15"/>
      <c r="AC1035" s="15"/>
      <c r="AD1035" s="15"/>
      <c r="AE1035" s="15"/>
      <c r="AT1035" s="218" t="s">
        <v>442</v>
      </c>
      <c r="AU1035" s="218" t="s">
        <v>87</v>
      </c>
      <c r="AV1035" s="15" t="s">
        <v>76</v>
      </c>
      <c r="AW1035" s="15" t="s">
        <v>31</v>
      </c>
      <c r="AX1035" s="15" t="s">
        <v>69</v>
      </c>
      <c r="AY1035" s="218" t="s">
        <v>328</v>
      </c>
    </row>
    <row r="1036" s="13" customFormat="1">
      <c r="A1036" s="13"/>
      <c r="B1036" s="201"/>
      <c r="C1036" s="13"/>
      <c r="D1036" s="195" t="s">
        <v>442</v>
      </c>
      <c r="E1036" s="202" t="s">
        <v>3</v>
      </c>
      <c r="F1036" s="203" t="s">
        <v>3755</v>
      </c>
      <c r="G1036" s="13"/>
      <c r="H1036" s="204">
        <v>40</v>
      </c>
      <c r="I1036" s="205"/>
      <c r="J1036" s="13"/>
      <c r="K1036" s="13"/>
      <c r="L1036" s="201"/>
      <c r="M1036" s="206"/>
      <c r="N1036" s="207"/>
      <c r="O1036" s="207"/>
      <c r="P1036" s="207"/>
      <c r="Q1036" s="207"/>
      <c r="R1036" s="207"/>
      <c r="S1036" s="207"/>
      <c r="T1036" s="208"/>
      <c r="U1036" s="13"/>
      <c r="V1036" s="13"/>
      <c r="W1036" s="13"/>
      <c r="X1036" s="13"/>
      <c r="Y1036" s="13"/>
      <c r="Z1036" s="13"/>
      <c r="AA1036" s="13"/>
      <c r="AB1036" s="13"/>
      <c r="AC1036" s="13"/>
      <c r="AD1036" s="13"/>
      <c r="AE1036" s="13"/>
      <c r="AT1036" s="202" t="s">
        <v>442</v>
      </c>
      <c r="AU1036" s="202" t="s">
        <v>87</v>
      </c>
      <c r="AV1036" s="13" t="s">
        <v>79</v>
      </c>
      <c r="AW1036" s="13" t="s">
        <v>31</v>
      </c>
      <c r="AX1036" s="13" t="s">
        <v>69</v>
      </c>
      <c r="AY1036" s="202" t="s">
        <v>328</v>
      </c>
    </row>
    <row r="1037" s="14" customFormat="1">
      <c r="A1037" s="14"/>
      <c r="B1037" s="209"/>
      <c r="C1037" s="14"/>
      <c r="D1037" s="195" t="s">
        <v>442</v>
      </c>
      <c r="E1037" s="210" t="s">
        <v>3</v>
      </c>
      <c r="F1037" s="211" t="s">
        <v>452</v>
      </c>
      <c r="G1037" s="14"/>
      <c r="H1037" s="212">
        <v>64</v>
      </c>
      <c r="I1037" s="213"/>
      <c r="J1037" s="14"/>
      <c r="K1037" s="14"/>
      <c r="L1037" s="209"/>
      <c r="M1037" s="214"/>
      <c r="N1037" s="215"/>
      <c r="O1037" s="215"/>
      <c r="P1037" s="215"/>
      <c r="Q1037" s="215"/>
      <c r="R1037" s="215"/>
      <c r="S1037" s="215"/>
      <c r="T1037" s="216"/>
      <c r="U1037" s="14"/>
      <c r="V1037" s="14"/>
      <c r="W1037" s="14"/>
      <c r="X1037" s="14"/>
      <c r="Y1037" s="14"/>
      <c r="Z1037" s="14"/>
      <c r="AA1037" s="14"/>
      <c r="AB1037" s="14"/>
      <c r="AC1037" s="14"/>
      <c r="AD1037" s="14"/>
      <c r="AE1037" s="14"/>
      <c r="AT1037" s="210" t="s">
        <v>442</v>
      </c>
      <c r="AU1037" s="210" t="s">
        <v>87</v>
      </c>
      <c r="AV1037" s="14" t="s">
        <v>113</v>
      </c>
      <c r="AW1037" s="14" t="s">
        <v>31</v>
      </c>
      <c r="AX1037" s="14" t="s">
        <v>76</v>
      </c>
      <c r="AY1037" s="210" t="s">
        <v>328</v>
      </c>
    </row>
    <row r="1038" s="2" customFormat="1" ht="16.5" customHeight="1">
      <c r="A1038" s="41"/>
      <c r="B1038" s="176"/>
      <c r="C1038" s="224" t="s">
        <v>1736</v>
      </c>
      <c r="D1038" s="224" t="s">
        <v>539</v>
      </c>
      <c r="E1038" s="225" t="s">
        <v>3756</v>
      </c>
      <c r="F1038" s="226" t="s">
        <v>3757</v>
      </c>
      <c r="G1038" s="227" t="s">
        <v>476</v>
      </c>
      <c r="H1038" s="228">
        <v>25.600000000000001</v>
      </c>
      <c r="I1038" s="229"/>
      <c r="J1038" s="230">
        <f>ROUND(I1038*H1038,2)</f>
        <v>0</v>
      </c>
      <c r="K1038" s="226" t="s">
        <v>335</v>
      </c>
      <c r="L1038" s="231"/>
      <c r="M1038" s="232" t="s">
        <v>3</v>
      </c>
      <c r="N1038" s="233" t="s">
        <v>40</v>
      </c>
      <c r="O1038" s="75"/>
      <c r="P1038" s="186">
        <f>O1038*H1038</f>
        <v>0</v>
      </c>
      <c r="Q1038" s="186">
        <v>0.0012999999999999999</v>
      </c>
      <c r="R1038" s="186">
        <f>Q1038*H1038</f>
        <v>0.033279999999999997</v>
      </c>
      <c r="S1038" s="186">
        <v>0</v>
      </c>
      <c r="T1038" s="187">
        <f>S1038*H1038</f>
        <v>0</v>
      </c>
      <c r="U1038" s="41"/>
      <c r="V1038" s="41"/>
      <c r="W1038" s="41"/>
      <c r="X1038" s="41"/>
      <c r="Y1038" s="41"/>
      <c r="Z1038" s="41"/>
      <c r="AA1038" s="41"/>
      <c r="AB1038" s="41"/>
      <c r="AC1038" s="41"/>
      <c r="AD1038" s="41"/>
      <c r="AE1038" s="41"/>
      <c r="AR1038" s="188" t="s">
        <v>621</v>
      </c>
      <c r="AT1038" s="188" t="s">
        <v>539</v>
      </c>
      <c r="AU1038" s="188" t="s">
        <v>87</v>
      </c>
      <c r="AY1038" s="22" t="s">
        <v>328</v>
      </c>
      <c r="BE1038" s="189">
        <f>IF(N1038="základní",J1038,0)</f>
        <v>0</v>
      </c>
      <c r="BF1038" s="189">
        <f>IF(N1038="snížená",J1038,0)</f>
        <v>0</v>
      </c>
      <c r="BG1038" s="189">
        <f>IF(N1038="zákl. přenesená",J1038,0)</f>
        <v>0</v>
      </c>
      <c r="BH1038" s="189">
        <f>IF(N1038="sníž. přenesená",J1038,0)</f>
        <v>0</v>
      </c>
      <c r="BI1038" s="189">
        <f>IF(N1038="nulová",J1038,0)</f>
        <v>0</v>
      </c>
      <c r="BJ1038" s="22" t="s">
        <v>76</v>
      </c>
      <c r="BK1038" s="189">
        <f>ROUND(I1038*H1038,2)</f>
        <v>0</v>
      </c>
      <c r="BL1038" s="22" t="s">
        <v>532</v>
      </c>
      <c r="BM1038" s="188" t="s">
        <v>3758</v>
      </c>
    </row>
    <row r="1039" s="13" customFormat="1">
      <c r="A1039" s="13"/>
      <c r="B1039" s="201"/>
      <c r="C1039" s="13"/>
      <c r="D1039" s="195" t="s">
        <v>442</v>
      </c>
      <c r="E1039" s="13"/>
      <c r="F1039" s="203" t="s">
        <v>3759</v>
      </c>
      <c r="G1039" s="13"/>
      <c r="H1039" s="204">
        <v>25.600000000000001</v>
      </c>
      <c r="I1039" s="205"/>
      <c r="J1039" s="13"/>
      <c r="K1039" s="13"/>
      <c r="L1039" s="201"/>
      <c r="M1039" s="206"/>
      <c r="N1039" s="207"/>
      <c r="O1039" s="207"/>
      <c r="P1039" s="207"/>
      <c r="Q1039" s="207"/>
      <c r="R1039" s="207"/>
      <c r="S1039" s="207"/>
      <c r="T1039" s="208"/>
      <c r="U1039" s="13"/>
      <c r="V1039" s="13"/>
      <c r="W1039" s="13"/>
      <c r="X1039" s="13"/>
      <c r="Y1039" s="13"/>
      <c r="Z1039" s="13"/>
      <c r="AA1039" s="13"/>
      <c r="AB1039" s="13"/>
      <c r="AC1039" s="13"/>
      <c r="AD1039" s="13"/>
      <c r="AE1039" s="13"/>
      <c r="AT1039" s="202" t="s">
        <v>442</v>
      </c>
      <c r="AU1039" s="202" t="s">
        <v>87</v>
      </c>
      <c r="AV1039" s="13" t="s">
        <v>79</v>
      </c>
      <c r="AW1039" s="13" t="s">
        <v>4</v>
      </c>
      <c r="AX1039" s="13" t="s">
        <v>76</v>
      </c>
      <c r="AY1039" s="202" t="s">
        <v>328</v>
      </c>
    </row>
    <row r="1040" s="2" customFormat="1" ht="24.15" customHeight="1">
      <c r="A1040" s="41"/>
      <c r="B1040" s="176"/>
      <c r="C1040" s="224" t="s">
        <v>3760</v>
      </c>
      <c r="D1040" s="224" t="s">
        <v>539</v>
      </c>
      <c r="E1040" s="225" t="s">
        <v>3761</v>
      </c>
      <c r="F1040" s="226" t="s">
        <v>3762</v>
      </c>
      <c r="G1040" s="227" t="s">
        <v>1419</v>
      </c>
      <c r="H1040" s="228">
        <v>1.28</v>
      </c>
      <c r="I1040" s="229"/>
      <c r="J1040" s="230">
        <f>ROUND(I1040*H1040,2)</f>
        <v>0</v>
      </c>
      <c r="K1040" s="226" t="s">
        <v>335</v>
      </c>
      <c r="L1040" s="231"/>
      <c r="M1040" s="232" t="s">
        <v>3</v>
      </c>
      <c r="N1040" s="233" t="s">
        <v>40</v>
      </c>
      <c r="O1040" s="75"/>
      <c r="P1040" s="186">
        <f>O1040*H1040</f>
        <v>0</v>
      </c>
      <c r="Q1040" s="186">
        <v>0.0033300000000000001</v>
      </c>
      <c r="R1040" s="186">
        <f>Q1040*H1040</f>
        <v>0.0042624000000000004</v>
      </c>
      <c r="S1040" s="186">
        <v>0</v>
      </c>
      <c r="T1040" s="187">
        <f>S1040*H1040</f>
        <v>0</v>
      </c>
      <c r="U1040" s="41"/>
      <c r="V1040" s="41"/>
      <c r="W1040" s="41"/>
      <c r="X1040" s="41"/>
      <c r="Y1040" s="41"/>
      <c r="Z1040" s="41"/>
      <c r="AA1040" s="41"/>
      <c r="AB1040" s="41"/>
      <c r="AC1040" s="41"/>
      <c r="AD1040" s="41"/>
      <c r="AE1040" s="41"/>
      <c r="AR1040" s="188" t="s">
        <v>621</v>
      </c>
      <c r="AT1040" s="188" t="s">
        <v>539</v>
      </c>
      <c r="AU1040" s="188" t="s">
        <v>87</v>
      </c>
      <c r="AY1040" s="22" t="s">
        <v>328</v>
      </c>
      <c r="BE1040" s="189">
        <f>IF(N1040="základní",J1040,0)</f>
        <v>0</v>
      </c>
      <c r="BF1040" s="189">
        <f>IF(N1040="snížená",J1040,0)</f>
        <v>0</v>
      </c>
      <c r="BG1040" s="189">
        <f>IF(N1040="zákl. přenesená",J1040,0)</f>
        <v>0</v>
      </c>
      <c r="BH1040" s="189">
        <f>IF(N1040="sníž. přenesená",J1040,0)</f>
        <v>0</v>
      </c>
      <c r="BI1040" s="189">
        <f>IF(N1040="nulová",J1040,0)</f>
        <v>0</v>
      </c>
      <c r="BJ1040" s="22" t="s">
        <v>76</v>
      </c>
      <c r="BK1040" s="189">
        <f>ROUND(I1040*H1040,2)</f>
        <v>0</v>
      </c>
      <c r="BL1040" s="22" t="s">
        <v>532</v>
      </c>
      <c r="BM1040" s="188" t="s">
        <v>3763</v>
      </c>
    </row>
    <row r="1041" s="13" customFormat="1">
      <c r="A1041" s="13"/>
      <c r="B1041" s="201"/>
      <c r="C1041" s="13"/>
      <c r="D1041" s="195" t="s">
        <v>442</v>
      </c>
      <c r="E1041" s="13"/>
      <c r="F1041" s="203" t="s">
        <v>3764</v>
      </c>
      <c r="G1041" s="13"/>
      <c r="H1041" s="204">
        <v>1.28</v>
      </c>
      <c r="I1041" s="205"/>
      <c r="J1041" s="13"/>
      <c r="K1041" s="13"/>
      <c r="L1041" s="201"/>
      <c r="M1041" s="206"/>
      <c r="N1041" s="207"/>
      <c r="O1041" s="207"/>
      <c r="P1041" s="207"/>
      <c r="Q1041" s="207"/>
      <c r="R1041" s="207"/>
      <c r="S1041" s="207"/>
      <c r="T1041" s="208"/>
      <c r="U1041" s="13"/>
      <c r="V1041" s="13"/>
      <c r="W1041" s="13"/>
      <c r="X1041" s="13"/>
      <c r="Y1041" s="13"/>
      <c r="Z1041" s="13"/>
      <c r="AA1041" s="13"/>
      <c r="AB1041" s="13"/>
      <c r="AC1041" s="13"/>
      <c r="AD1041" s="13"/>
      <c r="AE1041" s="13"/>
      <c r="AT1041" s="202" t="s">
        <v>442</v>
      </c>
      <c r="AU1041" s="202" t="s">
        <v>87</v>
      </c>
      <c r="AV1041" s="13" t="s">
        <v>79</v>
      </c>
      <c r="AW1041" s="13" t="s">
        <v>4</v>
      </c>
      <c r="AX1041" s="13" t="s">
        <v>76</v>
      </c>
      <c r="AY1041" s="202" t="s">
        <v>328</v>
      </c>
    </row>
    <row r="1042" s="2" customFormat="1" ht="24.15" customHeight="1">
      <c r="A1042" s="41"/>
      <c r="B1042" s="176"/>
      <c r="C1042" s="224" t="s">
        <v>1740</v>
      </c>
      <c r="D1042" s="224" t="s">
        <v>539</v>
      </c>
      <c r="E1042" s="225" t="s">
        <v>3765</v>
      </c>
      <c r="F1042" s="226" t="s">
        <v>3766</v>
      </c>
      <c r="G1042" s="227" t="s">
        <v>1419</v>
      </c>
      <c r="H1042" s="228">
        <v>1.28</v>
      </c>
      <c r="I1042" s="229"/>
      <c r="J1042" s="230">
        <f>ROUND(I1042*H1042,2)</f>
        <v>0</v>
      </c>
      <c r="K1042" s="226" t="s">
        <v>335</v>
      </c>
      <c r="L1042" s="231"/>
      <c r="M1042" s="232" t="s">
        <v>3</v>
      </c>
      <c r="N1042" s="233" t="s">
        <v>40</v>
      </c>
      <c r="O1042" s="75"/>
      <c r="P1042" s="186">
        <f>O1042*H1042</f>
        <v>0</v>
      </c>
      <c r="Q1042" s="186">
        <v>0.0011299999999999999</v>
      </c>
      <c r="R1042" s="186">
        <f>Q1042*H1042</f>
        <v>0.0014464</v>
      </c>
      <c r="S1042" s="186">
        <v>0</v>
      </c>
      <c r="T1042" s="187">
        <f>S1042*H1042</f>
        <v>0</v>
      </c>
      <c r="U1042" s="41"/>
      <c r="V1042" s="41"/>
      <c r="W1042" s="41"/>
      <c r="X1042" s="41"/>
      <c r="Y1042" s="41"/>
      <c r="Z1042" s="41"/>
      <c r="AA1042" s="41"/>
      <c r="AB1042" s="41"/>
      <c r="AC1042" s="41"/>
      <c r="AD1042" s="41"/>
      <c r="AE1042" s="41"/>
      <c r="AR1042" s="188" t="s">
        <v>621</v>
      </c>
      <c r="AT1042" s="188" t="s">
        <v>539</v>
      </c>
      <c r="AU1042" s="188" t="s">
        <v>87</v>
      </c>
      <c r="AY1042" s="22" t="s">
        <v>328</v>
      </c>
      <c r="BE1042" s="189">
        <f>IF(N1042="základní",J1042,0)</f>
        <v>0</v>
      </c>
      <c r="BF1042" s="189">
        <f>IF(N1042="snížená",J1042,0)</f>
        <v>0</v>
      </c>
      <c r="BG1042" s="189">
        <f>IF(N1042="zákl. přenesená",J1042,0)</f>
        <v>0</v>
      </c>
      <c r="BH1042" s="189">
        <f>IF(N1042="sníž. přenesená",J1042,0)</f>
        <v>0</v>
      </c>
      <c r="BI1042" s="189">
        <f>IF(N1042="nulová",J1042,0)</f>
        <v>0</v>
      </c>
      <c r="BJ1042" s="22" t="s">
        <v>76</v>
      </c>
      <c r="BK1042" s="189">
        <f>ROUND(I1042*H1042,2)</f>
        <v>0</v>
      </c>
      <c r="BL1042" s="22" t="s">
        <v>532</v>
      </c>
      <c r="BM1042" s="188" t="s">
        <v>3767</v>
      </c>
    </row>
    <row r="1043" s="13" customFormat="1">
      <c r="A1043" s="13"/>
      <c r="B1043" s="201"/>
      <c r="C1043" s="13"/>
      <c r="D1043" s="195" t="s">
        <v>442</v>
      </c>
      <c r="E1043" s="13"/>
      <c r="F1043" s="203" t="s">
        <v>3764</v>
      </c>
      <c r="G1043" s="13"/>
      <c r="H1043" s="204">
        <v>1.28</v>
      </c>
      <c r="I1043" s="205"/>
      <c r="J1043" s="13"/>
      <c r="K1043" s="13"/>
      <c r="L1043" s="201"/>
      <c r="M1043" s="206"/>
      <c r="N1043" s="207"/>
      <c r="O1043" s="207"/>
      <c r="P1043" s="207"/>
      <c r="Q1043" s="207"/>
      <c r="R1043" s="207"/>
      <c r="S1043" s="207"/>
      <c r="T1043" s="208"/>
      <c r="U1043" s="13"/>
      <c r="V1043" s="13"/>
      <c r="W1043" s="13"/>
      <c r="X1043" s="13"/>
      <c r="Y1043" s="13"/>
      <c r="Z1043" s="13"/>
      <c r="AA1043" s="13"/>
      <c r="AB1043" s="13"/>
      <c r="AC1043" s="13"/>
      <c r="AD1043" s="13"/>
      <c r="AE1043" s="13"/>
      <c r="AT1043" s="202" t="s">
        <v>442</v>
      </c>
      <c r="AU1043" s="202" t="s">
        <v>87</v>
      </c>
      <c r="AV1043" s="13" t="s">
        <v>79</v>
      </c>
      <c r="AW1043" s="13" t="s">
        <v>4</v>
      </c>
      <c r="AX1043" s="13" t="s">
        <v>76</v>
      </c>
      <c r="AY1043" s="202" t="s">
        <v>328</v>
      </c>
    </row>
    <row r="1044" s="2" customFormat="1" ht="55.5" customHeight="1">
      <c r="A1044" s="41"/>
      <c r="B1044" s="176"/>
      <c r="C1044" s="177" t="s">
        <v>3768</v>
      </c>
      <c r="D1044" s="177" t="s">
        <v>331</v>
      </c>
      <c r="E1044" s="178" t="s">
        <v>3769</v>
      </c>
      <c r="F1044" s="179" t="s">
        <v>3770</v>
      </c>
      <c r="G1044" s="180" t="s">
        <v>476</v>
      </c>
      <c r="H1044" s="181">
        <v>27.32</v>
      </c>
      <c r="I1044" s="182"/>
      <c r="J1044" s="183">
        <f>ROUND(I1044*H1044,2)</f>
        <v>0</v>
      </c>
      <c r="K1044" s="179" t="s">
        <v>335</v>
      </c>
      <c r="L1044" s="42"/>
      <c r="M1044" s="184" t="s">
        <v>3</v>
      </c>
      <c r="N1044" s="185" t="s">
        <v>40</v>
      </c>
      <c r="O1044" s="75"/>
      <c r="P1044" s="186">
        <f>O1044*H1044</f>
        <v>0</v>
      </c>
      <c r="Q1044" s="186">
        <v>0</v>
      </c>
      <c r="R1044" s="186">
        <f>Q1044*H1044</f>
        <v>0</v>
      </c>
      <c r="S1044" s="186">
        <v>0</v>
      </c>
      <c r="T1044" s="187">
        <f>S1044*H1044</f>
        <v>0</v>
      </c>
      <c r="U1044" s="41"/>
      <c r="V1044" s="41"/>
      <c r="W1044" s="41"/>
      <c r="X1044" s="41"/>
      <c r="Y1044" s="41"/>
      <c r="Z1044" s="41"/>
      <c r="AA1044" s="41"/>
      <c r="AB1044" s="41"/>
      <c r="AC1044" s="41"/>
      <c r="AD1044" s="41"/>
      <c r="AE1044" s="41"/>
      <c r="AR1044" s="188" t="s">
        <v>532</v>
      </c>
      <c r="AT1044" s="188" t="s">
        <v>331</v>
      </c>
      <c r="AU1044" s="188" t="s">
        <v>87</v>
      </c>
      <c r="AY1044" s="22" t="s">
        <v>328</v>
      </c>
      <c r="BE1044" s="189">
        <f>IF(N1044="základní",J1044,0)</f>
        <v>0</v>
      </c>
      <c r="BF1044" s="189">
        <f>IF(N1044="snížená",J1044,0)</f>
        <v>0</v>
      </c>
      <c r="BG1044" s="189">
        <f>IF(N1044="zákl. přenesená",J1044,0)</f>
        <v>0</v>
      </c>
      <c r="BH1044" s="189">
        <f>IF(N1044="sníž. přenesená",J1044,0)</f>
        <v>0</v>
      </c>
      <c r="BI1044" s="189">
        <f>IF(N1044="nulová",J1044,0)</f>
        <v>0</v>
      </c>
      <c r="BJ1044" s="22" t="s">
        <v>76</v>
      </c>
      <c r="BK1044" s="189">
        <f>ROUND(I1044*H1044,2)</f>
        <v>0</v>
      </c>
      <c r="BL1044" s="22" t="s">
        <v>532</v>
      </c>
      <c r="BM1044" s="188" t="s">
        <v>3771</v>
      </c>
    </row>
    <row r="1045" s="2" customFormat="1">
      <c r="A1045" s="41"/>
      <c r="B1045" s="42"/>
      <c r="C1045" s="41"/>
      <c r="D1045" s="190" t="s">
        <v>338</v>
      </c>
      <c r="E1045" s="41"/>
      <c r="F1045" s="191" t="s">
        <v>3772</v>
      </c>
      <c r="G1045" s="41"/>
      <c r="H1045" s="41"/>
      <c r="I1045" s="192"/>
      <c r="J1045" s="41"/>
      <c r="K1045" s="41"/>
      <c r="L1045" s="42"/>
      <c r="M1045" s="193"/>
      <c r="N1045" s="194"/>
      <c r="O1045" s="75"/>
      <c r="P1045" s="75"/>
      <c r="Q1045" s="75"/>
      <c r="R1045" s="75"/>
      <c r="S1045" s="75"/>
      <c r="T1045" s="76"/>
      <c r="U1045" s="41"/>
      <c r="V1045" s="41"/>
      <c r="W1045" s="41"/>
      <c r="X1045" s="41"/>
      <c r="Y1045" s="41"/>
      <c r="Z1045" s="41"/>
      <c r="AA1045" s="41"/>
      <c r="AB1045" s="41"/>
      <c r="AC1045" s="41"/>
      <c r="AD1045" s="41"/>
      <c r="AE1045" s="41"/>
      <c r="AT1045" s="22" t="s">
        <v>338</v>
      </c>
      <c r="AU1045" s="22" t="s">
        <v>87</v>
      </c>
    </row>
    <row r="1046" s="13" customFormat="1">
      <c r="A1046" s="13"/>
      <c r="B1046" s="201"/>
      <c r="C1046" s="13"/>
      <c r="D1046" s="195" t="s">
        <v>442</v>
      </c>
      <c r="E1046" s="202" t="s">
        <v>3</v>
      </c>
      <c r="F1046" s="203" t="s">
        <v>3773</v>
      </c>
      <c r="G1046" s="13"/>
      <c r="H1046" s="204">
        <v>27.32</v>
      </c>
      <c r="I1046" s="205"/>
      <c r="J1046" s="13"/>
      <c r="K1046" s="13"/>
      <c r="L1046" s="201"/>
      <c r="M1046" s="206"/>
      <c r="N1046" s="207"/>
      <c r="O1046" s="207"/>
      <c r="P1046" s="207"/>
      <c r="Q1046" s="207"/>
      <c r="R1046" s="207"/>
      <c r="S1046" s="207"/>
      <c r="T1046" s="208"/>
      <c r="U1046" s="13"/>
      <c r="V1046" s="13"/>
      <c r="W1046" s="13"/>
      <c r="X1046" s="13"/>
      <c r="Y1046" s="13"/>
      <c r="Z1046" s="13"/>
      <c r="AA1046" s="13"/>
      <c r="AB1046" s="13"/>
      <c r="AC1046" s="13"/>
      <c r="AD1046" s="13"/>
      <c r="AE1046" s="13"/>
      <c r="AT1046" s="202" t="s">
        <v>442</v>
      </c>
      <c r="AU1046" s="202" t="s">
        <v>87</v>
      </c>
      <c r="AV1046" s="13" t="s">
        <v>79</v>
      </c>
      <c r="AW1046" s="13" t="s">
        <v>31</v>
      </c>
      <c r="AX1046" s="13" t="s">
        <v>69</v>
      </c>
      <c r="AY1046" s="202" t="s">
        <v>328</v>
      </c>
    </row>
    <row r="1047" s="14" customFormat="1">
      <c r="A1047" s="14"/>
      <c r="B1047" s="209"/>
      <c r="C1047" s="14"/>
      <c r="D1047" s="195" t="s">
        <v>442</v>
      </c>
      <c r="E1047" s="210" t="s">
        <v>3</v>
      </c>
      <c r="F1047" s="211" t="s">
        <v>452</v>
      </c>
      <c r="G1047" s="14"/>
      <c r="H1047" s="212">
        <v>27.32</v>
      </c>
      <c r="I1047" s="213"/>
      <c r="J1047" s="14"/>
      <c r="K1047" s="14"/>
      <c r="L1047" s="209"/>
      <c r="M1047" s="214"/>
      <c r="N1047" s="215"/>
      <c r="O1047" s="215"/>
      <c r="P1047" s="215"/>
      <c r="Q1047" s="215"/>
      <c r="R1047" s="215"/>
      <c r="S1047" s="215"/>
      <c r="T1047" s="216"/>
      <c r="U1047" s="14"/>
      <c r="V1047" s="14"/>
      <c r="W1047" s="14"/>
      <c r="X1047" s="14"/>
      <c r="Y1047" s="14"/>
      <c r="Z1047" s="14"/>
      <c r="AA1047" s="14"/>
      <c r="AB1047" s="14"/>
      <c r="AC1047" s="14"/>
      <c r="AD1047" s="14"/>
      <c r="AE1047" s="14"/>
      <c r="AT1047" s="210" t="s">
        <v>442</v>
      </c>
      <c r="AU1047" s="210" t="s">
        <v>87</v>
      </c>
      <c r="AV1047" s="14" t="s">
        <v>113</v>
      </c>
      <c r="AW1047" s="14" t="s">
        <v>31</v>
      </c>
      <c r="AX1047" s="14" t="s">
        <v>76</v>
      </c>
      <c r="AY1047" s="210" t="s">
        <v>328</v>
      </c>
    </row>
    <row r="1048" s="2" customFormat="1" ht="62.7" customHeight="1">
      <c r="A1048" s="41"/>
      <c r="B1048" s="176"/>
      <c r="C1048" s="177" t="s">
        <v>1745</v>
      </c>
      <c r="D1048" s="177" t="s">
        <v>331</v>
      </c>
      <c r="E1048" s="178" t="s">
        <v>3774</v>
      </c>
      <c r="F1048" s="179" t="s">
        <v>3775</v>
      </c>
      <c r="G1048" s="180" t="s">
        <v>476</v>
      </c>
      <c r="H1048" s="181">
        <v>438.39999999999998</v>
      </c>
      <c r="I1048" s="182"/>
      <c r="J1048" s="183">
        <f>ROUND(I1048*H1048,2)</f>
        <v>0</v>
      </c>
      <c r="K1048" s="179" t="s">
        <v>335</v>
      </c>
      <c r="L1048" s="42"/>
      <c r="M1048" s="184" t="s">
        <v>3</v>
      </c>
      <c r="N1048" s="185" t="s">
        <v>40</v>
      </c>
      <c r="O1048" s="75"/>
      <c r="P1048" s="186">
        <f>O1048*H1048</f>
        <v>0</v>
      </c>
      <c r="Q1048" s="186">
        <v>0</v>
      </c>
      <c r="R1048" s="186">
        <f>Q1048*H1048</f>
        <v>0</v>
      </c>
      <c r="S1048" s="186">
        <v>0</v>
      </c>
      <c r="T1048" s="187">
        <f>S1048*H1048</f>
        <v>0</v>
      </c>
      <c r="U1048" s="41"/>
      <c r="V1048" s="41"/>
      <c r="W1048" s="41"/>
      <c r="X1048" s="41"/>
      <c r="Y1048" s="41"/>
      <c r="Z1048" s="41"/>
      <c r="AA1048" s="41"/>
      <c r="AB1048" s="41"/>
      <c r="AC1048" s="41"/>
      <c r="AD1048" s="41"/>
      <c r="AE1048" s="41"/>
      <c r="AR1048" s="188" t="s">
        <v>532</v>
      </c>
      <c r="AT1048" s="188" t="s">
        <v>331</v>
      </c>
      <c r="AU1048" s="188" t="s">
        <v>87</v>
      </c>
      <c r="AY1048" s="22" t="s">
        <v>328</v>
      </c>
      <c r="BE1048" s="189">
        <f>IF(N1048="základní",J1048,0)</f>
        <v>0</v>
      </c>
      <c r="BF1048" s="189">
        <f>IF(N1048="snížená",J1048,0)</f>
        <v>0</v>
      </c>
      <c r="BG1048" s="189">
        <f>IF(N1048="zákl. přenesená",J1048,0)</f>
        <v>0</v>
      </c>
      <c r="BH1048" s="189">
        <f>IF(N1048="sníž. přenesená",J1048,0)</f>
        <v>0</v>
      </c>
      <c r="BI1048" s="189">
        <f>IF(N1048="nulová",J1048,0)</f>
        <v>0</v>
      </c>
      <c r="BJ1048" s="22" t="s">
        <v>76</v>
      </c>
      <c r="BK1048" s="189">
        <f>ROUND(I1048*H1048,2)</f>
        <v>0</v>
      </c>
      <c r="BL1048" s="22" t="s">
        <v>532</v>
      </c>
      <c r="BM1048" s="188" t="s">
        <v>3776</v>
      </c>
    </row>
    <row r="1049" s="2" customFormat="1">
      <c r="A1049" s="41"/>
      <c r="B1049" s="42"/>
      <c r="C1049" s="41"/>
      <c r="D1049" s="190" t="s">
        <v>338</v>
      </c>
      <c r="E1049" s="41"/>
      <c r="F1049" s="191" t="s">
        <v>3777</v>
      </c>
      <c r="G1049" s="41"/>
      <c r="H1049" s="41"/>
      <c r="I1049" s="192"/>
      <c r="J1049" s="41"/>
      <c r="K1049" s="41"/>
      <c r="L1049" s="42"/>
      <c r="M1049" s="193"/>
      <c r="N1049" s="194"/>
      <c r="O1049" s="75"/>
      <c r="P1049" s="75"/>
      <c r="Q1049" s="75"/>
      <c r="R1049" s="75"/>
      <c r="S1049" s="75"/>
      <c r="T1049" s="76"/>
      <c r="U1049" s="41"/>
      <c r="V1049" s="41"/>
      <c r="W1049" s="41"/>
      <c r="X1049" s="41"/>
      <c r="Y1049" s="41"/>
      <c r="Z1049" s="41"/>
      <c r="AA1049" s="41"/>
      <c r="AB1049" s="41"/>
      <c r="AC1049" s="41"/>
      <c r="AD1049" s="41"/>
      <c r="AE1049" s="41"/>
      <c r="AT1049" s="22" t="s">
        <v>338</v>
      </c>
      <c r="AU1049" s="22" t="s">
        <v>87</v>
      </c>
    </row>
    <row r="1050" s="13" customFormat="1">
      <c r="A1050" s="13"/>
      <c r="B1050" s="201"/>
      <c r="C1050" s="13"/>
      <c r="D1050" s="195" t="s">
        <v>442</v>
      </c>
      <c r="E1050" s="202" t="s">
        <v>3</v>
      </c>
      <c r="F1050" s="203" t="s">
        <v>3778</v>
      </c>
      <c r="G1050" s="13"/>
      <c r="H1050" s="204">
        <v>191.24000000000001</v>
      </c>
      <c r="I1050" s="205"/>
      <c r="J1050" s="13"/>
      <c r="K1050" s="13"/>
      <c r="L1050" s="201"/>
      <c r="M1050" s="206"/>
      <c r="N1050" s="207"/>
      <c r="O1050" s="207"/>
      <c r="P1050" s="207"/>
      <c r="Q1050" s="207"/>
      <c r="R1050" s="207"/>
      <c r="S1050" s="207"/>
      <c r="T1050" s="208"/>
      <c r="U1050" s="13"/>
      <c r="V1050" s="13"/>
      <c r="W1050" s="13"/>
      <c r="X1050" s="13"/>
      <c r="Y1050" s="13"/>
      <c r="Z1050" s="13"/>
      <c r="AA1050" s="13"/>
      <c r="AB1050" s="13"/>
      <c r="AC1050" s="13"/>
      <c r="AD1050" s="13"/>
      <c r="AE1050" s="13"/>
      <c r="AT1050" s="202" t="s">
        <v>442</v>
      </c>
      <c r="AU1050" s="202" t="s">
        <v>87</v>
      </c>
      <c r="AV1050" s="13" t="s">
        <v>79</v>
      </c>
      <c r="AW1050" s="13" t="s">
        <v>31</v>
      </c>
      <c r="AX1050" s="13" t="s">
        <v>69</v>
      </c>
      <c r="AY1050" s="202" t="s">
        <v>328</v>
      </c>
    </row>
    <row r="1051" s="13" customFormat="1">
      <c r="A1051" s="13"/>
      <c r="B1051" s="201"/>
      <c r="C1051" s="13"/>
      <c r="D1051" s="195" t="s">
        <v>442</v>
      </c>
      <c r="E1051" s="202" t="s">
        <v>3</v>
      </c>
      <c r="F1051" s="203" t="s">
        <v>3779</v>
      </c>
      <c r="G1051" s="13"/>
      <c r="H1051" s="204">
        <v>9.6600000000000001</v>
      </c>
      <c r="I1051" s="205"/>
      <c r="J1051" s="13"/>
      <c r="K1051" s="13"/>
      <c r="L1051" s="201"/>
      <c r="M1051" s="206"/>
      <c r="N1051" s="207"/>
      <c r="O1051" s="207"/>
      <c r="P1051" s="207"/>
      <c r="Q1051" s="207"/>
      <c r="R1051" s="207"/>
      <c r="S1051" s="207"/>
      <c r="T1051" s="208"/>
      <c r="U1051" s="13"/>
      <c r="V1051" s="13"/>
      <c r="W1051" s="13"/>
      <c r="X1051" s="13"/>
      <c r="Y1051" s="13"/>
      <c r="Z1051" s="13"/>
      <c r="AA1051" s="13"/>
      <c r="AB1051" s="13"/>
      <c r="AC1051" s="13"/>
      <c r="AD1051" s="13"/>
      <c r="AE1051" s="13"/>
      <c r="AT1051" s="202" t="s">
        <v>442</v>
      </c>
      <c r="AU1051" s="202" t="s">
        <v>87</v>
      </c>
      <c r="AV1051" s="13" t="s">
        <v>79</v>
      </c>
      <c r="AW1051" s="13" t="s">
        <v>31</v>
      </c>
      <c r="AX1051" s="13" t="s">
        <v>69</v>
      </c>
      <c r="AY1051" s="202" t="s">
        <v>328</v>
      </c>
    </row>
    <row r="1052" s="13" customFormat="1">
      <c r="A1052" s="13"/>
      <c r="B1052" s="201"/>
      <c r="C1052" s="13"/>
      <c r="D1052" s="195" t="s">
        <v>442</v>
      </c>
      <c r="E1052" s="202" t="s">
        <v>3</v>
      </c>
      <c r="F1052" s="203" t="s">
        <v>3780</v>
      </c>
      <c r="G1052" s="13"/>
      <c r="H1052" s="204">
        <v>3.5299999999999998</v>
      </c>
      <c r="I1052" s="205"/>
      <c r="J1052" s="13"/>
      <c r="K1052" s="13"/>
      <c r="L1052" s="201"/>
      <c r="M1052" s="206"/>
      <c r="N1052" s="207"/>
      <c r="O1052" s="207"/>
      <c r="P1052" s="207"/>
      <c r="Q1052" s="207"/>
      <c r="R1052" s="207"/>
      <c r="S1052" s="207"/>
      <c r="T1052" s="208"/>
      <c r="U1052" s="13"/>
      <c r="V1052" s="13"/>
      <c r="W1052" s="13"/>
      <c r="X1052" s="13"/>
      <c r="Y1052" s="13"/>
      <c r="Z1052" s="13"/>
      <c r="AA1052" s="13"/>
      <c r="AB1052" s="13"/>
      <c r="AC1052" s="13"/>
      <c r="AD1052" s="13"/>
      <c r="AE1052" s="13"/>
      <c r="AT1052" s="202" t="s">
        <v>442</v>
      </c>
      <c r="AU1052" s="202" t="s">
        <v>87</v>
      </c>
      <c r="AV1052" s="13" t="s">
        <v>79</v>
      </c>
      <c r="AW1052" s="13" t="s">
        <v>31</v>
      </c>
      <c r="AX1052" s="13" t="s">
        <v>69</v>
      </c>
      <c r="AY1052" s="202" t="s">
        <v>328</v>
      </c>
    </row>
    <row r="1053" s="13" customFormat="1">
      <c r="A1053" s="13"/>
      <c r="B1053" s="201"/>
      <c r="C1053" s="13"/>
      <c r="D1053" s="195" t="s">
        <v>442</v>
      </c>
      <c r="E1053" s="202" t="s">
        <v>3</v>
      </c>
      <c r="F1053" s="203" t="s">
        <v>3781</v>
      </c>
      <c r="G1053" s="13"/>
      <c r="H1053" s="204">
        <v>11.32</v>
      </c>
      <c r="I1053" s="205"/>
      <c r="J1053" s="13"/>
      <c r="K1053" s="13"/>
      <c r="L1053" s="201"/>
      <c r="M1053" s="206"/>
      <c r="N1053" s="207"/>
      <c r="O1053" s="207"/>
      <c r="P1053" s="207"/>
      <c r="Q1053" s="207"/>
      <c r="R1053" s="207"/>
      <c r="S1053" s="207"/>
      <c r="T1053" s="208"/>
      <c r="U1053" s="13"/>
      <c r="V1053" s="13"/>
      <c r="W1053" s="13"/>
      <c r="X1053" s="13"/>
      <c r="Y1053" s="13"/>
      <c r="Z1053" s="13"/>
      <c r="AA1053" s="13"/>
      <c r="AB1053" s="13"/>
      <c r="AC1053" s="13"/>
      <c r="AD1053" s="13"/>
      <c r="AE1053" s="13"/>
      <c r="AT1053" s="202" t="s">
        <v>442</v>
      </c>
      <c r="AU1053" s="202" t="s">
        <v>87</v>
      </c>
      <c r="AV1053" s="13" t="s">
        <v>79</v>
      </c>
      <c r="AW1053" s="13" t="s">
        <v>31</v>
      </c>
      <c r="AX1053" s="13" t="s">
        <v>69</v>
      </c>
      <c r="AY1053" s="202" t="s">
        <v>328</v>
      </c>
    </row>
    <row r="1054" s="13" customFormat="1">
      <c r="A1054" s="13"/>
      <c r="B1054" s="201"/>
      <c r="C1054" s="13"/>
      <c r="D1054" s="195" t="s">
        <v>442</v>
      </c>
      <c r="E1054" s="202" t="s">
        <v>3</v>
      </c>
      <c r="F1054" s="203" t="s">
        <v>3782</v>
      </c>
      <c r="G1054" s="13"/>
      <c r="H1054" s="204">
        <v>3.5299999999999998</v>
      </c>
      <c r="I1054" s="205"/>
      <c r="J1054" s="13"/>
      <c r="K1054" s="13"/>
      <c r="L1054" s="201"/>
      <c r="M1054" s="206"/>
      <c r="N1054" s="207"/>
      <c r="O1054" s="207"/>
      <c r="P1054" s="207"/>
      <c r="Q1054" s="207"/>
      <c r="R1054" s="207"/>
      <c r="S1054" s="207"/>
      <c r="T1054" s="208"/>
      <c r="U1054" s="13"/>
      <c r="V1054" s="13"/>
      <c r="W1054" s="13"/>
      <c r="X1054" s="13"/>
      <c r="Y1054" s="13"/>
      <c r="Z1054" s="13"/>
      <c r="AA1054" s="13"/>
      <c r="AB1054" s="13"/>
      <c r="AC1054" s="13"/>
      <c r="AD1054" s="13"/>
      <c r="AE1054" s="13"/>
      <c r="AT1054" s="202" t="s">
        <v>442</v>
      </c>
      <c r="AU1054" s="202" t="s">
        <v>87</v>
      </c>
      <c r="AV1054" s="13" t="s">
        <v>79</v>
      </c>
      <c r="AW1054" s="13" t="s">
        <v>31</v>
      </c>
      <c r="AX1054" s="13" t="s">
        <v>69</v>
      </c>
      <c r="AY1054" s="202" t="s">
        <v>328</v>
      </c>
    </row>
    <row r="1055" s="13" customFormat="1">
      <c r="A1055" s="13"/>
      <c r="B1055" s="201"/>
      <c r="C1055" s="13"/>
      <c r="D1055" s="195" t="s">
        <v>442</v>
      </c>
      <c r="E1055" s="202" t="s">
        <v>3</v>
      </c>
      <c r="F1055" s="203" t="s">
        <v>3783</v>
      </c>
      <c r="G1055" s="13"/>
      <c r="H1055" s="204">
        <v>27.579999999999998</v>
      </c>
      <c r="I1055" s="205"/>
      <c r="J1055" s="13"/>
      <c r="K1055" s="13"/>
      <c r="L1055" s="201"/>
      <c r="M1055" s="206"/>
      <c r="N1055" s="207"/>
      <c r="O1055" s="207"/>
      <c r="P1055" s="207"/>
      <c r="Q1055" s="207"/>
      <c r="R1055" s="207"/>
      <c r="S1055" s="207"/>
      <c r="T1055" s="208"/>
      <c r="U1055" s="13"/>
      <c r="V1055" s="13"/>
      <c r="W1055" s="13"/>
      <c r="X1055" s="13"/>
      <c r="Y1055" s="13"/>
      <c r="Z1055" s="13"/>
      <c r="AA1055" s="13"/>
      <c r="AB1055" s="13"/>
      <c r="AC1055" s="13"/>
      <c r="AD1055" s="13"/>
      <c r="AE1055" s="13"/>
      <c r="AT1055" s="202" t="s">
        <v>442</v>
      </c>
      <c r="AU1055" s="202" t="s">
        <v>87</v>
      </c>
      <c r="AV1055" s="13" t="s">
        <v>79</v>
      </c>
      <c r="AW1055" s="13" t="s">
        <v>31</v>
      </c>
      <c r="AX1055" s="13" t="s">
        <v>69</v>
      </c>
      <c r="AY1055" s="202" t="s">
        <v>328</v>
      </c>
    </row>
    <row r="1056" s="13" customFormat="1">
      <c r="A1056" s="13"/>
      <c r="B1056" s="201"/>
      <c r="C1056" s="13"/>
      <c r="D1056" s="195" t="s">
        <v>442</v>
      </c>
      <c r="E1056" s="202" t="s">
        <v>3</v>
      </c>
      <c r="F1056" s="203" t="s">
        <v>3784</v>
      </c>
      <c r="G1056" s="13"/>
      <c r="H1056" s="204">
        <v>45.359999999999999</v>
      </c>
      <c r="I1056" s="205"/>
      <c r="J1056" s="13"/>
      <c r="K1056" s="13"/>
      <c r="L1056" s="201"/>
      <c r="M1056" s="206"/>
      <c r="N1056" s="207"/>
      <c r="O1056" s="207"/>
      <c r="P1056" s="207"/>
      <c r="Q1056" s="207"/>
      <c r="R1056" s="207"/>
      <c r="S1056" s="207"/>
      <c r="T1056" s="208"/>
      <c r="U1056" s="13"/>
      <c r="V1056" s="13"/>
      <c r="W1056" s="13"/>
      <c r="X1056" s="13"/>
      <c r="Y1056" s="13"/>
      <c r="Z1056" s="13"/>
      <c r="AA1056" s="13"/>
      <c r="AB1056" s="13"/>
      <c r="AC1056" s="13"/>
      <c r="AD1056" s="13"/>
      <c r="AE1056" s="13"/>
      <c r="AT1056" s="202" t="s">
        <v>442</v>
      </c>
      <c r="AU1056" s="202" t="s">
        <v>87</v>
      </c>
      <c r="AV1056" s="13" t="s">
        <v>79</v>
      </c>
      <c r="AW1056" s="13" t="s">
        <v>31</v>
      </c>
      <c r="AX1056" s="13" t="s">
        <v>69</v>
      </c>
      <c r="AY1056" s="202" t="s">
        <v>328</v>
      </c>
    </row>
    <row r="1057" s="13" customFormat="1">
      <c r="A1057" s="13"/>
      <c r="B1057" s="201"/>
      <c r="C1057" s="13"/>
      <c r="D1057" s="195" t="s">
        <v>442</v>
      </c>
      <c r="E1057" s="202" t="s">
        <v>3</v>
      </c>
      <c r="F1057" s="203" t="s">
        <v>3785</v>
      </c>
      <c r="G1057" s="13"/>
      <c r="H1057" s="204">
        <v>4.5</v>
      </c>
      <c r="I1057" s="205"/>
      <c r="J1057" s="13"/>
      <c r="K1057" s="13"/>
      <c r="L1057" s="201"/>
      <c r="M1057" s="206"/>
      <c r="N1057" s="207"/>
      <c r="O1057" s="207"/>
      <c r="P1057" s="207"/>
      <c r="Q1057" s="207"/>
      <c r="R1057" s="207"/>
      <c r="S1057" s="207"/>
      <c r="T1057" s="208"/>
      <c r="U1057" s="13"/>
      <c r="V1057" s="13"/>
      <c r="W1057" s="13"/>
      <c r="X1057" s="13"/>
      <c r="Y1057" s="13"/>
      <c r="Z1057" s="13"/>
      <c r="AA1057" s="13"/>
      <c r="AB1057" s="13"/>
      <c r="AC1057" s="13"/>
      <c r="AD1057" s="13"/>
      <c r="AE1057" s="13"/>
      <c r="AT1057" s="202" t="s">
        <v>442</v>
      </c>
      <c r="AU1057" s="202" t="s">
        <v>87</v>
      </c>
      <c r="AV1057" s="13" t="s">
        <v>79</v>
      </c>
      <c r="AW1057" s="13" t="s">
        <v>31</v>
      </c>
      <c r="AX1057" s="13" t="s">
        <v>69</v>
      </c>
      <c r="AY1057" s="202" t="s">
        <v>328</v>
      </c>
    </row>
    <row r="1058" s="13" customFormat="1">
      <c r="A1058" s="13"/>
      <c r="B1058" s="201"/>
      <c r="C1058" s="13"/>
      <c r="D1058" s="195" t="s">
        <v>442</v>
      </c>
      <c r="E1058" s="202" t="s">
        <v>3</v>
      </c>
      <c r="F1058" s="203" t="s">
        <v>3786</v>
      </c>
      <c r="G1058" s="13"/>
      <c r="H1058" s="204">
        <v>3.3199999999999998</v>
      </c>
      <c r="I1058" s="205"/>
      <c r="J1058" s="13"/>
      <c r="K1058" s="13"/>
      <c r="L1058" s="201"/>
      <c r="M1058" s="206"/>
      <c r="N1058" s="207"/>
      <c r="O1058" s="207"/>
      <c r="P1058" s="207"/>
      <c r="Q1058" s="207"/>
      <c r="R1058" s="207"/>
      <c r="S1058" s="207"/>
      <c r="T1058" s="208"/>
      <c r="U1058" s="13"/>
      <c r="V1058" s="13"/>
      <c r="W1058" s="13"/>
      <c r="X1058" s="13"/>
      <c r="Y1058" s="13"/>
      <c r="Z1058" s="13"/>
      <c r="AA1058" s="13"/>
      <c r="AB1058" s="13"/>
      <c r="AC1058" s="13"/>
      <c r="AD1058" s="13"/>
      <c r="AE1058" s="13"/>
      <c r="AT1058" s="202" t="s">
        <v>442</v>
      </c>
      <c r="AU1058" s="202" t="s">
        <v>87</v>
      </c>
      <c r="AV1058" s="13" t="s">
        <v>79</v>
      </c>
      <c r="AW1058" s="13" t="s">
        <v>31</v>
      </c>
      <c r="AX1058" s="13" t="s">
        <v>69</v>
      </c>
      <c r="AY1058" s="202" t="s">
        <v>328</v>
      </c>
    </row>
    <row r="1059" s="13" customFormat="1">
      <c r="A1059" s="13"/>
      <c r="B1059" s="201"/>
      <c r="C1059" s="13"/>
      <c r="D1059" s="195" t="s">
        <v>442</v>
      </c>
      <c r="E1059" s="202" t="s">
        <v>3</v>
      </c>
      <c r="F1059" s="203" t="s">
        <v>3787</v>
      </c>
      <c r="G1059" s="13"/>
      <c r="H1059" s="204">
        <v>1.8999999999999999</v>
      </c>
      <c r="I1059" s="205"/>
      <c r="J1059" s="13"/>
      <c r="K1059" s="13"/>
      <c r="L1059" s="201"/>
      <c r="M1059" s="206"/>
      <c r="N1059" s="207"/>
      <c r="O1059" s="207"/>
      <c r="P1059" s="207"/>
      <c r="Q1059" s="207"/>
      <c r="R1059" s="207"/>
      <c r="S1059" s="207"/>
      <c r="T1059" s="208"/>
      <c r="U1059" s="13"/>
      <c r="V1059" s="13"/>
      <c r="W1059" s="13"/>
      <c r="X1059" s="13"/>
      <c r="Y1059" s="13"/>
      <c r="Z1059" s="13"/>
      <c r="AA1059" s="13"/>
      <c r="AB1059" s="13"/>
      <c r="AC1059" s="13"/>
      <c r="AD1059" s="13"/>
      <c r="AE1059" s="13"/>
      <c r="AT1059" s="202" t="s">
        <v>442</v>
      </c>
      <c r="AU1059" s="202" t="s">
        <v>87</v>
      </c>
      <c r="AV1059" s="13" t="s">
        <v>79</v>
      </c>
      <c r="AW1059" s="13" t="s">
        <v>31</v>
      </c>
      <c r="AX1059" s="13" t="s">
        <v>69</v>
      </c>
      <c r="AY1059" s="202" t="s">
        <v>328</v>
      </c>
    </row>
    <row r="1060" s="13" customFormat="1">
      <c r="A1060" s="13"/>
      <c r="B1060" s="201"/>
      <c r="C1060" s="13"/>
      <c r="D1060" s="195" t="s">
        <v>442</v>
      </c>
      <c r="E1060" s="202" t="s">
        <v>3</v>
      </c>
      <c r="F1060" s="203" t="s">
        <v>3788</v>
      </c>
      <c r="G1060" s="13"/>
      <c r="H1060" s="204">
        <v>3.2000000000000002</v>
      </c>
      <c r="I1060" s="205"/>
      <c r="J1060" s="13"/>
      <c r="K1060" s="13"/>
      <c r="L1060" s="201"/>
      <c r="M1060" s="206"/>
      <c r="N1060" s="207"/>
      <c r="O1060" s="207"/>
      <c r="P1060" s="207"/>
      <c r="Q1060" s="207"/>
      <c r="R1060" s="207"/>
      <c r="S1060" s="207"/>
      <c r="T1060" s="208"/>
      <c r="U1060" s="13"/>
      <c r="V1060" s="13"/>
      <c r="W1060" s="13"/>
      <c r="X1060" s="13"/>
      <c r="Y1060" s="13"/>
      <c r="Z1060" s="13"/>
      <c r="AA1060" s="13"/>
      <c r="AB1060" s="13"/>
      <c r="AC1060" s="13"/>
      <c r="AD1060" s="13"/>
      <c r="AE1060" s="13"/>
      <c r="AT1060" s="202" t="s">
        <v>442</v>
      </c>
      <c r="AU1060" s="202" t="s">
        <v>87</v>
      </c>
      <c r="AV1060" s="13" t="s">
        <v>79</v>
      </c>
      <c r="AW1060" s="13" t="s">
        <v>31</v>
      </c>
      <c r="AX1060" s="13" t="s">
        <v>69</v>
      </c>
      <c r="AY1060" s="202" t="s">
        <v>328</v>
      </c>
    </row>
    <row r="1061" s="13" customFormat="1">
      <c r="A1061" s="13"/>
      <c r="B1061" s="201"/>
      <c r="C1061" s="13"/>
      <c r="D1061" s="195" t="s">
        <v>442</v>
      </c>
      <c r="E1061" s="202" t="s">
        <v>3</v>
      </c>
      <c r="F1061" s="203" t="s">
        <v>3789</v>
      </c>
      <c r="G1061" s="13"/>
      <c r="H1061" s="204">
        <v>7.4000000000000004</v>
      </c>
      <c r="I1061" s="205"/>
      <c r="J1061" s="13"/>
      <c r="K1061" s="13"/>
      <c r="L1061" s="201"/>
      <c r="M1061" s="206"/>
      <c r="N1061" s="207"/>
      <c r="O1061" s="207"/>
      <c r="P1061" s="207"/>
      <c r="Q1061" s="207"/>
      <c r="R1061" s="207"/>
      <c r="S1061" s="207"/>
      <c r="T1061" s="208"/>
      <c r="U1061" s="13"/>
      <c r="V1061" s="13"/>
      <c r="W1061" s="13"/>
      <c r="X1061" s="13"/>
      <c r="Y1061" s="13"/>
      <c r="Z1061" s="13"/>
      <c r="AA1061" s="13"/>
      <c r="AB1061" s="13"/>
      <c r="AC1061" s="13"/>
      <c r="AD1061" s="13"/>
      <c r="AE1061" s="13"/>
      <c r="AT1061" s="202" t="s">
        <v>442</v>
      </c>
      <c r="AU1061" s="202" t="s">
        <v>87</v>
      </c>
      <c r="AV1061" s="13" t="s">
        <v>79</v>
      </c>
      <c r="AW1061" s="13" t="s">
        <v>31</v>
      </c>
      <c r="AX1061" s="13" t="s">
        <v>69</v>
      </c>
      <c r="AY1061" s="202" t="s">
        <v>328</v>
      </c>
    </row>
    <row r="1062" s="13" customFormat="1">
      <c r="A1062" s="13"/>
      <c r="B1062" s="201"/>
      <c r="C1062" s="13"/>
      <c r="D1062" s="195" t="s">
        <v>442</v>
      </c>
      <c r="E1062" s="202" t="s">
        <v>3</v>
      </c>
      <c r="F1062" s="203" t="s">
        <v>3790</v>
      </c>
      <c r="G1062" s="13"/>
      <c r="H1062" s="204">
        <v>3.5</v>
      </c>
      <c r="I1062" s="205"/>
      <c r="J1062" s="13"/>
      <c r="K1062" s="13"/>
      <c r="L1062" s="201"/>
      <c r="M1062" s="206"/>
      <c r="N1062" s="207"/>
      <c r="O1062" s="207"/>
      <c r="P1062" s="207"/>
      <c r="Q1062" s="207"/>
      <c r="R1062" s="207"/>
      <c r="S1062" s="207"/>
      <c r="T1062" s="208"/>
      <c r="U1062" s="13"/>
      <c r="V1062" s="13"/>
      <c r="W1062" s="13"/>
      <c r="X1062" s="13"/>
      <c r="Y1062" s="13"/>
      <c r="Z1062" s="13"/>
      <c r="AA1062" s="13"/>
      <c r="AB1062" s="13"/>
      <c r="AC1062" s="13"/>
      <c r="AD1062" s="13"/>
      <c r="AE1062" s="13"/>
      <c r="AT1062" s="202" t="s">
        <v>442</v>
      </c>
      <c r="AU1062" s="202" t="s">
        <v>87</v>
      </c>
      <c r="AV1062" s="13" t="s">
        <v>79</v>
      </c>
      <c r="AW1062" s="13" t="s">
        <v>31</v>
      </c>
      <c r="AX1062" s="13" t="s">
        <v>69</v>
      </c>
      <c r="AY1062" s="202" t="s">
        <v>328</v>
      </c>
    </row>
    <row r="1063" s="13" customFormat="1">
      <c r="A1063" s="13"/>
      <c r="B1063" s="201"/>
      <c r="C1063" s="13"/>
      <c r="D1063" s="195" t="s">
        <v>442</v>
      </c>
      <c r="E1063" s="202" t="s">
        <v>3</v>
      </c>
      <c r="F1063" s="203" t="s">
        <v>3791</v>
      </c>
      <c r="G1063" s="13"/>
      <c r="H1063" s="204">
        <v>2.6000000000000001</v>
      </c>
      <c r="I1063" s="205"/>
      <c r="J1063" s="13"/>
      <c r="K1063" s="13"/>
      <c r="L1063" s="201"/>
      <c r="M1063" s="206"/>
      <c r="N1063" s="207"/>
      <c r="O1063" s="207"/>
      <c r="P1063" s="207"/>
      <c r="Q1063" s="207"/>
      <c r="R1063" s="207"/>
      <c r="S1063" s="207"/>
      <c r="T1063" s="208"/>
      <c r="U1063" s="13"/>
      <c r="V1063" s="13"/>
      <c r="W1063" s="13"/>
      <c r="X1063" s="13"/>
      <c r="Y1063" s="13"/>
      <c r="Z1063" s="13"/>
      <c r="AA1063" s="13"/>
      <c r="AB1063" s="13"/>
      <c r="AC1063" s="13"/>
      <c r="AD1063" s="13"/>
      <c r="AE1063" s="13"/>
      <c r="AT1063" s="202" t="s">
        <v>442</v>
      </c>
      <c r="AU1063" s="202" t="s">
        <v>87</v>
      </c>
      <c r="AV1063" s="13" t="s">
        <v>79</v>
      </c>
      <c r="AW1063" s="13" t="s">
        <v>31</v>
      </c>
      <c r="AX1063" s="13" t="s">
        <v>69</v>
      </c>
      <c r="AY1063" s="202" t="s">
        <v>328</v>
      </c>
    </row>
    <row r="1064" s="13" customFormat="1">
      <c r="A1064" s="13"/>
      <c r="B1064" s="201"/>
      <c r="C1064" s="13"/>
      <c r="D1064" s="195" t="s">
        <v>442</v>
      </c>
      <c r="E1064" s="202" t="s">
        <v>3</v>
      </c>
      <c r="F1064" s="203" t="s">
        <v>3792</v>
      </c>
      <c r="G1064" s="13"/>
      <c r="H1064" s="204">
        <v>1.7</v>
      </c>
      <c r="I1064" s="205"/>
      <c r="J1064" s="13"/>
      <c r="K1064" s="13"/>
      <c r="L1064" s="201"/>
      <c r="M1064" s="206"/>
      <c r="N1064" s="207"/>
      <c r="O1064" s="207"/>
      <c r="P1064" s="207"/>
      <c r="Q1064" s="207"/>
      <c r="R1064" s="207"/>
      <c r="S1064" s="207"/>
      <c r="T1064" s="208"/>
      <c r="U1064" s="13"/>
      <c r="V1064" s="13"/>
      <c r="W1064" s="13"/>
      <c r="X1064" s="13"/>
      <c r="Y1064" s="13"/>
      <c r="Z1064" s="13"/>
      <c r="AA1064" s="13"/>
      <c r="AB1064" s="13"/>
      <c r="AC1064" s="13"/>
      <c r="AD1064" s="13"/>
      <c r="AE1064" s="13"/>
      <c r="AT1064" s="202" t="s">
        <v>442</v>
      </c>
      <c r="AU1064" s="202" t="s">
        <v>87</v>
      </c>
      <c r="AV1064" s="13" t="s">
        <v>79</v>
      </c>
      <c r="AW1064" s="13" t="s">
        <v>31</v>
      </c>
      <c r="AX1064" s="13" t="s">
        <v>69</v>
      </c>
      <c r="AY1064" s="202" t="s">
        <v>328</v>
      </c>
    </row>
    <row r="1065" s="13" customFormat="1">
      <c r="A1065" s="13"/>
      <c r="B1065" s="201"/>
      <c r="C1065" s="13"/>
      <c r="D1065" s="195" t="s">
        <v>442</v>
      </c>
      <c r="E1065" s="202" t="s">
        <v>3</v>
      </c>
      <c r="F1065" s="203" t="s">
        <v>3793</v>
      </c>
      <c r="G1065" s="13"/>
      <c r="H1065" s="204">
        <v>6.1399999999999997</v>
      </c>
      <c r="I1065" s="205"/>
      <c r="J1065" s="13"/>
      <c r="K1065" s="13"/>
      <c r="L1065" s="201"/>
      <c r="M1065" s="206"/>
      <c r="N1065" s="207"/>
      <c r="O1065" s="207"/>
      <c r="P1065" s="207"/>
      <c r="Q1065" s="207"/>
      <c r="R1065" s="207"/>
      <c r="S1065" s="207"/>
      <c r="T1065" s="208"/>
      <c r="U1065" s="13"/>
      <c r="V1065" s="13"/>
      <c r="W1065" s="13"/>
      <c r="X1065" s="13"/>
      <c r="Y1065" s="13"/>
      <c r="Z1065" s="13"/>
      <c r="AA1065" s="13"/>
      <c r="AB1065" s="13"/>
      <c r="AC1065" s="13"/>
      <c r="AD1065" s="13"/>
      <c r="AE1065" s="13"/>
      <c r="AT1065" s="202" t="s">
        <v>442</v>
      </c>
      <c r="AU1065" s="202" t="s">
        <v>87</v>
      </c>
      <c r="AV1065" s="13" t="s">
        <v>79</v>
      </c>
      <c r="AW1065" s="13" t="s">
        <v>31</v>
      </c>
      <c r="AX1065" s="13" t="s">
        <v>69</v>
      </c>
      <c r="AY1065" s="202" t="s">
        <v>328</v>
      </c>
    </row>
    <row r="1066" s="13" customFormat="1">
      <c r="A1066" s="13"/>
      <c r="B1066" s="201"/>
      <c r="C1066" s="13"/>
      <c r="D1066" s="195" t="s">
        <v>442</v>
      </c>
      <c r="E1066" s="202" t="s">
        <v>3</v>
      </c>
      <c r="F1066" s="203" t="s">
        <v>3794</v>
      </c>
      <c r="G1066" s="13"/>
      <c r="H1066" s="204">
        <v>98.840000000000003</v>
      </c>
      <c r="I1066" s="205"/>
      <c r="J1066" s="13"/>
      <c r="K1066" s="13"/>
      <c r="L1066" s="201"/>
      <c r="M1066" s="206"/>
      <c r="N1066" s="207"/>
      <c r="O1066" s="207"/>
      <c r="P1066" s="207"/>
      <c r="Q1066" s="207"/>
      <c r="R1066" s="207"/>
      <c r="S1066" s="207"/>
      <c r="T1066" s="208"/>
      <c r="U1066" s="13"/>
      <c r="V1066" s="13"/>
      <c r="W1066" s="13"/>
      <c r="X1066" s="13"/>
      <c r="Y1066" s="13"/>
      <c r="Z1066" s="13"/>
      <c r="AA1066" s="13"/>
      <c r="AB1066" s="13"/>
      <c r="AC1066" s="13"/>
      <c r="AD1066" s="13"/>
      <c r="AE1066" s="13"/>
      <c r="AT1066" s="202" t="s">
        <v>442</v>
      </c>
      <c r="AU1066" s="202" t="s">
        <v>87</v>
      </c>
      <c r="AV1066" s="13" t="s">
        <v>79</v>
      </c>
      <c r="AW1066" s="13" t="s">
        <v>31</v>
      </c>
      <c r="AX1066" s="13" t="s">
        <v>69</v>
      </c>
      <c r="AY1066" s="202" t="s">
        <v>328</v>
      </c>
    </row>
    <row r="1067" s="13" customFormat="1">
      <c r="A1067" s="13"/>
      <c r="B1067" s="201"/>
      <c r="C1067" s="13"/>
      <c r="D1067" s="195" t="s">
        <v>442</v>
      </c>
      <c r="E1067" s="202" t="s">
        <v>3</v>
      </c>
      <c r="F1067" s="203" t="s">
        <v>3795</v>
      </c>
      <c r="G1067" s="13"/>
      <c r="H1067" s="204">
        <v>7.3799999999999999</v>
      </c>
      <c r="I1067" s="205"/>
      <c r="J1067" s="13"/>
      <c r="K1067" s="13"/>
      <c r="L1067" s="201"/>
      <c r="M1067" s="206"/>
      <c r="N1067" s="207"/>
      <c r="O1067" s="207"/>
      <c r="P1067" s="207"/>
      <c r="Q1067" s="207"/>
      <c r="R1067" s="207"/>
      <c r="S1067" s="207"/>
      <c r="T1067" s="208"/>
      <c r="U1067" s="13"/>
      <c r="V1067" s="13"/>
      <c r="W1067" s="13"/>
      <c r="X1067" s="13"/>
      <c r="Y1067" s="13"/>
      <c r="Z1067" s="13"/>
      <c r="AA1067" s="13"/>
      <c r="AB1067" s="13"/>
      <c r="AC1067" s="13"/>
      <c r="AD1067" s="13"/>
      <c r="AE1067" s="13"/>
      <c r="AT1067" s="202" t="s">
        <v>442</v>
      </c>
      <c r="AU1067" s="202" t="s">
        <v>87</v>
      </c>
      <c r="AV1067" s="13" t="s">
        <v>79</v>
      </c>
      <c r="AW1067" s="13" t="s">
        <v>31</v>
      </c>
      <c r="AX1067" s="13" t="s">
        <v>69</v>
      </c>
      <c r="AY1067" s="202" t="s">
        <v>328</v>
      </c>
    </row>
    <row r="1068" s="13" customFormat="1">
      <c r="A1068" s="13"/>
      <c r="B1068" s="201"/>
      <c r="C1068" s="13"/>
      <c r="D1068" s="195" t="s">
        <v>442</v>
      </c>
      <c r="E1068" s="202" t="s">
        <v>3</v>
      </c>
      <c r="F1068" s="203" t="s">
        <v>3796</v>
      </c>
      <c r="G1068" s="13"/>
      <c r="H1068" s="204">
        <v>5.7000000000000002</v>
      </c>
      <c r="I1068" s="205"/>
      <c r="J1068" s="13"/>
      <c r="K1068" s="13"/>
      <c r="L1068" s="201"/>
      <c r="M1068" s="206"/>
      <c r="N1068" s="207"/>
      <c r="O1068" s="207"/>
      <c r="P1068" s="207"/>
      <c r="Q1068" s="207"/>
      <c r="R1068" s="207"/>
      <c r="S1068" s="207"/>
      <c r="T1068" s="208"/>
      <c r="U1068" s="13"/>
      <c r="V1068" s="13"/>
      <c r="W1068" s="13"/>
      <c r="X1068" s="13"/>
      <c r="Y1068" s="13"/>
      <c r="Z1068" s="13"/>
      <c r="AA1068" s="13"/>
      <c r="AB1068" s="13"/>
      <c r="AC1068" s="13"/>
      <c r="AD1068" s="13"/>
      <c r="AE1068" s="13"/>
      <c r="AT1068" s="202" t="s">
        <v>442</v>
      </c>
      <c r="AU1068" s="202" t="s">
        <v>87</v>
      </c>
      <c r="AV1068" s="13" t="s">
        <v>79</v>
      </c>
      <c r="AW1068" s="13" t="s">
        <v>31</v>
      </c>
      <c r="AX1068" s="13" t="s">
        <v>69</v>
      </c>
      <c r="AY1068" s="202" t="s">
        <v>328</v>
      </c>
    </row>
    <row r="1069" s="14" customFormat="1">
      <c r="A1069" s="14"/>
      <c r="B1069" s="209"/>
      <c r="C1069" s="14"/>
      <c r="D1069" s="195" t="s">
        <v>442</v>
      </c>
      <c r="E1069" s="210" t="s">
        <v>3</v>
      </c>
      <c r="F1069" s="211" t="s">
        <v>452</v>
      </c>
      <c r="G1069" s="14"/>
      <c r="H1069" s="212">
        <v>438.39999999999998</v>
      </c>
      <c r="I1069" s="213"/>
      <c r="J1069" s="14"/>
      <c r="K1069" s="14"/>
      <c r="L1069" s="209"/>
      <c r="M1069" s="214"/>
      <c r="N1069" s="215"/>
      <c r="O1069" s="215"/>
      <c r="P1069" s="215"/>
      <c r="Q1069" s="215"/>
      <c r="R1069" s="215"/>
      <c r="S1069" s="215"/>
      <c r="T1069" s="216"/>
      <c r="U1069" s="14"/>
      <c r="V1069" s="14"/>
      <c r="W1069" s="14"/>
      <c r="X1069" s="14"/>
      <c r="Y1069" s="14"/>
      <c r="Z1069" s="14"/>
      <c r="AA1069" s="14"/>
      <c r="AB1069" s="14"/>
      <c r="AC1069" s="14"/>
      <c r="AD1069" s="14"/>
      <c r="AE1069" s="14"/>
      <c r="AT1069" s="210" t="s">
        <v>442</v>
      </c>
      <c r="AU1069" s="210" t="s">
        <v>87</v>
      </c>
      <c r="AV1069" s="14" t="s">
        <v>113</v>
      </c>
      <c r="AW1069" s="14" t="s">
        <v>31</v>
      </c>
      <c r="AX1069" s="14" t="s">
        <v>76</v>
      </c>
      <c r="AY1069" s="210" t="s">
        <v>328</v>
      </c>
    </row>
    <row r="1070" s="2" customFormat="1" ht="21.75" customHeight="1">
      <c r="A1070" s="41"/>
      <c r="B1070" s="176"/>
      <c r="C1070" s="224" t="s">
        <v>3797</v>
      </c>
      <c r="D1070" s="224" t="s">
        <v>539</v>
      </c>
      <c r="E1070" s="225" t="s">
        <v>3798</v>
      </c>
      <c r="F1070" s="226" t="s">
        <v>3799</v>
      </c>
      <c r="G1070" s="227" t="s">
        <v>491</v>
      </c>
      <c r="H1070" s="228">
        <v>8.8940000000000001</v>
      </c>
      <c r="I1070" s="229"/>
      <c r="J1070" s="230">
        <f>ROUND(I1070*H1070,2)</f>
        <v>0</v>
      </c>
      <c r="K1070" s="226" t="s">
        <v>335</v>
      </c>
      <c r="L1070" s="231"/>
      <c r="M1070" s="232" t="s">
        <v>3</v>
      </c>
      <c r="N1070" s="233" t="s">
        <v>40</v>
      </c>
      <c r="O1070" s="75"/>
      <c r="P1070" s="186">
        <f>O1070*H1070</f>
        <v>0</v>
      </c>
      <c r="Q1070" s="186">
        <v>0.44</v>
      </c>
      <c r="R1070" s="186">
        <f>Q1070*H1070</f>
        <v>3.9133599999999999</v>
      </c>
      <c r="S1070" s="186">
        <v>0</v>
      </c>
      <c r="T1070" s="187">
        <f>S1070*H1070</f>
        <v>0</v>
      </c>
      <c r="U1070" s="41"/>
      <c r="V1070" s="41"/>
      <c r="W1070" s="41"/>
      <c r="X1070" s="41"/>
      <c r="Y1070" s="41"/>
      <c r="Z1070" s="41"/>
      <c r="AA1070" s="41"/>
      <c r="AB1070" s="41"/>
      <c r="AC1070" s="41"/>
      <c r="AD1070" s="41"/>
      <c r="AE1070" s="41"/>
      <c r="AR1070" s="188" t="s">
        <v>621</v>
      </c>
      <c r="AT1070" s="188" t="s">
        <v>539</v>
      </c>
      <c r="AU1070" s="188" t="s">
        <v>87</v>
      </c>
      <c r="AY1070" s="22" t="s">
        <v>328</v>
      </c>
      <c r="BE1070" s="189">
        <f>IF(N1070="základní",J1070,0)</f>
        <v>0</v>
      </c>
      <c r="BF1070" s="189">
        <f>IF(N1070="snížená",J1070,0)</f>
        <v>0</v>
      </c>
      <c r="BG1070" s="189">
        <f>IF(N1070="zákl. přenesená",J1070,0)</f>
        <v>0</v>
      </c>
      <c r="BH1070" s="189">
        <f>IF(N1070="sníž. přenesená",J1070,0)</f>
        <v>0</v>
      </c>
      <c r="BI1070" s="189">
        <f>IF(N1070="nulová",J1070,0)</f>
        <v>0</v>
      </c>
      <c r="BJ1070" s="22" t="s">
        <v>76</v>
      </c>
      <c r="BK1070" s="189">
        <f>ROUND(I1070*H1070,2)</f>
        <v>0</v>
      </c>
      <c r="BL1070" s="22" t="s">
        <v>532</v>
      </c>
      <c r="BM1070" s="188" t="s">
        <v>3800</v>
      </c>
    </row>
    <row r="1071" s="13" customFormat="1">
      <c r="A1071" s="13"/>
      <c r="B1071" s="201"/>
      <c r="C1071" s="13"/>
      <c r="D1071" s="195" t="s">
        <v>442</v>
      </c>
      <c r="E1071" s="202" t="s">
        <v>3</v>
      </c>
      <c r="F1071" s="203" t="s">
        <v>3801</v>
      </c>
      <c r="G1071" s="13"/>
      <c r="H1071" s="204">
        <v>8.0850000000000009</v>
      </c>
      <c r="I1071" s="205"/>
      <c r="J1071" s="13"/>
      <c r="K1071" s="13"/>
      <c r="L1071" s="201"/>
      <c r="M1071" s="206"/>
      <c r="N1071" s="207"/>
      <c r="O1071" s="207"/>
      <c r="P1071" s="207"/>
      <c r="Q1071" s="207"/>
      <c r="R1071" s="207"/>
      <c r="S1071" s="207"/>
      <c r="T1071" s="208"/>
      <c r="U1071" s="13"/>
      <c r="V1071" s="13"/>
      <c r="W1071" s="13"/>
      <c r="X1071" s="13"/>
      <c r="Y1071" s="13"/>
      <c r="Z1071" s="13"/>
      <c r="AA1071" s="13"/>
      <c r="AB1071" s="13"/>
      <c r="AC1071" s="13"/>
      <c r="AD1071" s="13"/>
      <c r="AE1071" s="13"/>
      <c r="AT1071" s="202" t="s">
        <v>442</v>
      </c>
      <c r="AU1071" s="202" t="s">
        <v>87</v>
      </c>
      <c r="AV1071" s="13" t="s">
        <v>79</v>
      </c>
      <c r="AW1071" s="13" t="s">
        <v>31</v>
      </c>
      <c r="AX1071" s="13" t="s">
        <v>69</v>
      </c>
      <c r="AY1071" s="202" t="s">
        <v>328</v>
      </c>
    </row>
    <row r="1072" s="14" customFormat="1">
      <c r="A1072" s="14"/>
      <c r="B1072" s="209"/>
      <c r="C1072" s="14"/>
      <c r="D1072" s="195" t="s">
        <v>442</v>
      </c>
      <c r="E1072" s="210" t="s">
        <v>3</v>
      </c>
      <c r="F1072" s="211" t="s">
        <v>452</v>
      </c>
      <c r="G1072" s="14"/>
      <c r="H1072" s="212">
        <v>8.0850000000000009</v>
      </c>
      <c r="I1072" s="213"/>
      <c r="J1072" s="14"/>
      <c r="K1072" s="14"/>
      <c r="L1072" s="209"/>
      <c r="M1072" s="214"/>
      <c r="N1072" s="215"/>
      <c r="O1072" s="215"/>
      <c r="P1072" s="215"/>
      <c r="Q1072" s="215"/>
      <c r="R1072" s="215"/>
      <c r="S1072" s="215"/>
      <c r="T1072" s="216"/>
      <c r="U1072" s="14"/>
      <c r="V1072" s="14"/>
      <c r="W1072" s="14"/>
      <c r="X1072" s="14"/>
      <c r="Y1072" s="14"/>
      <c r="Z1072" s="14"/>
      <c r="AA1072" s="14"/>
      <c r="AB1072" s="14"/>
      <c r="AC1072" s="14"/>
      <c r="AD1072" s="14"/>
      <c r="AE1072" s="14"/>
      <c r="AT1072" s="210" t="s">
        <v>442</v>
      </c>
      <c r="AU1072" s="210" t="s">
        <v>87</v>
      </c>
      <c r="AV1072" s="14" t="s">
        <v>113</v>
      </c>
      <c r="AW1072" s="14" t="s">
        <v>31</v>
      </c>
      <c r="AX1072" s="14" t="s">
        <v>76</v>
      </c>
      <c r="AY1072" s="210" t="s">
        <v>328</v>
      </c>
    </row>
    <row r="1073" s="13" customFormat="1">
      <c r="A1073" s="13"/>
      <c r="B1073" s="201"/>
      <c r="C1073" s="13"/>
      <c r="D1073" s="195" t="s">
        <v>442</v>
      </c>
      <c r="E1073" s="13"/>
      <c r="F1073" s="203" t="s">
        <v>3802</v>
      </c>
      <c r="G1073" s="13"/>
      <c r="H1073" s="204">
        <v>8.8940000000000001</v>
      </c>
      <c r="I1073" s="205"/>
      <c r="J1073" s="13"/>
      <c r="K1073" s="13"/>
      <c r="L1073" s="201"/>
      <c r="M1073" s="206"/>
      <c r="N1073" s="207"/>
      <c r="O1073" s="207"/>
      <c r="P1073" s="207"/>
      <c r="Q1073" s="207"/>
      <c r="R1073" s="207"/>
      <c r="S1073" s="207"/>
      <c r="T1073" s="208"/>
      <c r="U1073" s="13"/>
      <c r="V1073" s="13"/>
      <c r="W1073" s="13"/>
      <c r="X1073" s="13"/>
      <c r="Y1073" s="13"/>
      <c r="Z1073" s="13"/>
      <c r="AA1073" s="13"/>
      <c r="AB1073" s="13"/>
      <c r="AC1073" s="13"/>
      <c r="AD1073" s="13"/>
      <c r="AE1073" s="13"/>
      <c r="AT1073" s="202" t="s">
        <v>442</v>
      </c>
      <c r="AU1073" s="202" t="s">
        <v>87</v>
      </c>
      <c r="AV1073" s="13" t="s">
        <v>79</v>
      </c>
      <c r="AW1073" s="13" t="s">
        <v>4</v>
      </c>
      <c r="AX1073" s="13" t="s">
        <v>76</v>
      </c>
      <c r="AY1073" s="202" t="s">
        <v>328</v>
      </c>
    </row>
    <row r="1074" s="2" customFormat="1" ht="37.8" customHeight="1">
      <c r="A1074" s="41"/>
      <c r="B1074" s="176"/>
      <c r="C1074" s="177" t="s">
        <v>1749</v>
      </c>
      <c r="D1074" s="177" t="s">
        <v>331</v>
      </c>
      <c r="E1074" s="178" t="s">
        <v>3803</v>
      </c>
      <c r="F1074" s="179" t="s">
        <v>3804</v>
      </c>
      <c r="G1074" s="180" t="s">
        <v>491</v>
      </c>
      <c r="H1074" s="181">
        <v>8.0850000000000009</v>
      </c>
      <c r="I1074" s="182"/>
      <c r="J1074" s="183">
        <f>ROUND(I1074*H1074,2)</f>
        <v>0</v>
      </c>
      <c r="K1074" s="179" t="s">
        <v>335</v>
      </c>
      <c r="L1074" s="42"/>
      <c r="M1074" s="184" t="s">
        <v>3</v>
      </c>
      <c r="N1074" s="185" t="s">
        <v>40</v>
      </c>
      <c r="O1074" s="75"/>
      <c r="P1074" s="186">
        <f>O1074*H1074</f>
        <v>0</v>
      </c>
      <c r="Q1074" s="186">
        <v>0.022837798999999999</v>
      </c>
      <c r="R1074" s="186">
        <f>Q1074*H1074</f>
        <v>0.18464360491500001</v>
      </c>
      <c r="S1074" s="186">
        <v>0</v>
      </c>
      <c r="T1074" s="187">
        <f>S1074*H1074</f>
        <v>0</v>
      </c>
      <c r="U1074" s="41"/>
      <c r="V1074" s="41"/>
      <c r="W1074" s="41"/>
      <c r="X1074" s="41"/>
      <c r="Y1074" s="41"/>
      <c r="Z1074" s="41"/>
      <c r="AA1074" s="41"/>
      <c r="AB1074" s="41"/>
      <c r="AC1074" s="41"/>
      <c r="AD1074" s="41"/>
      <c r="AE1074" s="41"/>
      <c r="AR1074" s="188" t="s">
        <v>532</v>
      </c>
      <c r="AT1074" s="188" t="s">
        <v>331</v>
      </c>
      <c r="AU1074" s="188" t="s">
        <v>87</v>
      </c>
      <c r="AY1074" s="22" t="s">
        <v>328</v>
      </c>
      <c r="BE1074" s="189">
        <f>IF(N1074="základní",J1074,0)</f>
        <v>0</v>
      </c>
      <c r="BF1074" s="189">
        <f>IF(N1074="snížená",J1074,0)</f>
        <v>0</v>
      </c>
      <c r="BG1074" s="189">
        <f>IF(N1074="zákl. přenesená",J1074,0)</f>
        <v>0</v>
      </c>
      <c r="BH1074" s="189">
        <f>IF(N1074="sníž. přenesená",J1074,0)</f>
        <v>0</v>
      </c>
      <c r="BI1074" s="189">
        <f>IF(N1074="nulová",J1074,0)</f>
        <v>0</v>
      </c>
      <c r="BJ1074" s="22" t="s">
        <v>76</v>
      </c>
      <c r="BK1074" s="189">
        <f>ROUND(I1074*H1074,2)</f>
        <v>0</v>
      </c>
      <c r="BL1074" s="22" t="s">
        <v>532</v>
      </c>
      <c r="BM1074" s="188" t="s">
        <v>3805</v>
      </c>
    </row>
    <row r="1075" s="2" customFormat="1">
      <c r="A1075" s="41"/>
      <c r="B1075" s="42"/>
      <c r="C1075" s="41"/>
      <c r="D1075" s="190" t="s">
        <v>338</v>
      </c>
      <c r="E1075" s="41"/>
      <c r="F1075" s="191" t="s">
        <v>3806</v>
      </c>
      <c r="G1075" s="41"/>
      <c r="H1075" s="41"/>
      <c r="I1075" s="192"/>
      <c r="J1075" s="41"/>
      <c r="K1075" s="41"/>
      <c r="L1075" s="42"/>
      <c r="M1075" s="193"/>
      <c r="N1075" s="194"/>
      <c r="O1075" s="75"/>
      <c r="P1075" s="75"/>
      <c r="Q1075" s="75"/>
      <c r="R1075" s="75"/>
      <c r="S1075" s="75"/>
      <c r="T1075" s="76"/>
      <c r="U1075" s="41"/>
      <c r="V1075" s="41"/>
      <c r="W1075" s="41"/>
      <c r="X1075" s="41"/>
      <c r="Y1075" s="41"/>
      <c r="Z1075" s="41"/>
      <c r="AA1075" s="41"/>
      <c r="AB1075" s="41"/>
      <c r="AC1075" s="41"/>
      <c r="AD1075" s="41"/>
      <c r="AE1075" s="41"/>
      <c r="AT1075" s="22" t="s">
        <v>338</v>
      </c>
      <c r="AU1075" s="22" t="s">
        <v>87</v>
      </c>
    </row>
    <row r="1076" s="13" customFormat="1">
      <c r="A1076" s="13"/>
      <c r="B1076" s="201"/>
      <c r="C1076" s="13"/>
      <c r="D1076" s="195" t="s">
        <v>442</v>
      </c>
      <c r="E1076" s="202" t="s">
        <v>3</v>
      </c>
      <c r="F1076" s="203" t="s">
        <v>3801</v>
      </c>
      <c r="G1076" s="13"/>
      <c r="H1076" s="204">
        <v>8.0850000000000009</v>
      </c>
      <c r="I1076" s="205"/>
      <c r="J1076" s="13"/>
      <c r="K1076" s="13"/>
      <c r="L1076" s="201"/>
      <c r="M1076" s="206"/>
      <c r="N1076" s="207"/>
      <c r="O1076" s="207"/>
      <c r="P1076" s="207"/>
      <c r="Q1076" s="207"/>
      <c r="R1076" s="207"/>
      <c r="S1076" s="207"/>
      <c r="T1076" s="208"/>
      <c r="U1076" s="13"/>
      <c r="V1076" s="13"/>
      <c r="W1076" s="13"/>
      <c r="X1076" s="13"/>
      <c r="Y1076" s="13"/>
      <c r="Z1076" s="13"/>
      <c r="AA1076" s="13"/>
      <c r="AB1076" s="13"/>
      <c r="AC1076" s="13"/>
      <c r="AD1076" s="13"/>
      <c r="AE1076" s="13"/>
      <c r="AT1076" s="202" t="s">
        <v>442</v>
      </c>
      <c r="AU1076" s="202" t="s">
        <v>87</v>
      </c>
      <c r="AV1076" s="13" t="s">
        <v>79</v>
      </c>
      <c r="AW1076" s="13" t="s">
        <v>31</v>
      </c>
      <c r="AX1076" s="13" t="s">
        <v>76</v>
      </c>
      <c r="AY1076" s="202" t="s">
        <v>328</v>
      </c>
    </row>
    <row r="1077" s="2" customFormat="1" ht="37.8" customHeight="1">
      <c r="A1077" s="41"/>
      <c r="B1077" s="176"/>
      <c r="C1077" s="177" t="s">
        <v>3807</v>
      </c>
      <c r="D1077" s="177" t="s">
        <v>331</v>
      </c>
      <c r="E1077" s="178" t="s">
        <v>3808</v>
      </c>
      <c r="F1077" s="179" t="s">
        <v>3809</v>
      </c>
      <c r="G1077" s="180" t="s">
        <v>574</v>
      </c>
      <c r="H1077" s="181">
        <v>28</v>
      </c>
      <c r="I1077" s="182"/>
      <c r="J1077" s="183">
        <f>ROUND(I1077*H1077,2)</f>
        <v>0</v>
      </c>
      <c r="K1077" s="179" t="s">
        <v>335</v>
      </c>
      <c r="L1077" s="42"/>
      <c r="M1077" s="184" t="s">
        <v>3</v>
      </c>
      <c r="N1077" s="185" t="s">
        <v>40</v>
      </c>
      <c r="O1077" s="75"/>
      <c r="P1077" s="186">
        <f>O1077*H1077</f>
        <v>0</v>
      </c>
      <c r="Q1077" s="186">
        <v>2.459E-05</v>
      </c>
      <c r="R1077" s="186">
        <f>Q1077*H1077</f>
        <v>0.00068851999999999997</v>
      </c>
      <c r="S1077" s="186">
        <v>0</v>
      </c>
      <c r="T1077" s="187">
        <f>S1077*H1077</f>
        <v>0</v>
      </c>
      <c r="U1077" s="41"/>
      <c r="V1077" s="41"/>
      <c r="W1077" s="41"/>
      <c r="X1077" s="41"/>
      <c r="Y1077" s="41"/>
      <c r="Z1077" s="41"/>
      <c r="AA1077" s="41"/>
      <c r="AB1077" s="41"/>
      <c r="AC1077" s="41"/>
      <c r="AD1077" s="41"/>
      <c r="AE1077" s="41"/>
      <c r="AR1077" s="188" t="s">
        <v>532</v>
      </c>
      <c r="AT1077" s="188" t="s">
        <v>331</v>
      </c>
      <c r="AU1077" s="188" t="s">
        <v>87</v>
      </c>
      <c r="AY1077" s="22" t="s">
        <v>328</v>
      </c>
      <c r="BE1077" s="189">
        <f>IF(N1077="základní",J1077,0)</f>
        <v>0</v>
      </c>
      <c r="BF1077" s="189">
        <f>IF(N1077="snížená",J1077,0)</f>
        <v>0</v>
      </c>
      <c r="BG1077" s="189">
        <f>IF(N1077="zákl. přenesená",J1077,0)</f>
        <v>0</v>
      </c>
      <c r="BH1077" s="189">
        <f>IF(N1077="sníž. přenesená",J1077,0)</f>
        <v>0</v>
      </c>
      <c r="BI1077" s="189">
        <f>IF(N1077="nulová",J1077,0)</f>
        <v>0</v>
      </c>
      <c r="BJ1077" s="22" t="s">
        <v>76</v>
      </c>
      <c r="BK1077" s="189">
        <f>ROUND(I1077*H1077,2)</f>
        <v>0</v>
      </c>
      <c r="BL1077" s="22" t="s">
        <v>532</v>
      </c>
      <c r="BM1077" s="188" t="s">
        <v>3810</v>
      </c>
    </row>
    <row r="1078" s="2" customFormat="1">
      <c r="A1078" s="41"/>
      <c r="B1078" s="42"/>
      <c r="C1078" s="41"/>
      <c r="D1078" s="190" t="s">
        <v>338</v>
      </c>
      <c r="E1078" s="41"/>
      <c r="F1078" s="191" t="s">
        <v>3811</v>
      </c>
      <c r="G1078" s="41"/>
      <c r="H1078" s="41"/>
      <c r="I1078" s="192"/>
      <c r="J1078" s="41"/>
      <c r="K1078" s="41"/>
      <c r="L1078" s="42"/>
      <c r="M1078" s="193"/>
      <c r="N1078" s="194"/>
      <c r="O1078" s="75"/>
      <c r="P1078" s="75"/>
      <c r="Q1078" s="75"/>
      <c r="R1078" s="75"/>
      <c r="S1078" s="75"/>
      <c r="T1078" s="76"/>
      <c r="U1078" s="41"/>
      <c r="V1078" s="41"/>
      <c r="W1078" s="41"/>
      <c r="X1078" s="41"/>
      <c r="Y1078" s="41"/>
      <c r="Z1078" s="41"/>
      <c r="AA1078" s="41"/>
      <c r="AB1078" s="41"/>
      <c r="AC1078" s="41"/>
      <c r="AD1078" s="41"/>
      <c r="AE1078" s="41"/>
      <c r="AT1078" s="22" t="s">
        <v>338</v>
      </c>
      <c r="AU1078" s="22" t="s">
        <v>87</v>
      </c>
    </row>
    <row r="1079" s="15" customFormat="1">
      <c r="A1079" s="15"/>
      <c r="B1079" s="217"/>
      <c r="C1079" s="15"/>
      <c r="D1079" s="195" t="s">
        <v>442</v>
      </c>
      <c r="E1079" s="218" t="s">
        <v>3</v>
      </c>
      <c r="F1079" s="219" t="s">
        <v>3812</v>
      </c>
      <c r="G1079" s="15"/>
      <c r="H1079" s="218" t="s">
        <v>3</v>
      </c>
      <c r="I1079" s="220"/>
      <c r="J1079" s="15"/>
      <c r="K1079" s="15"/>
      <c r="L1079" s="217"/>
      <c r="M1079" s="221"/>
      <c r="N1079" s="222"/>
      <c r="O1079" s="222"/>
      <c r="P1079" s="222"/>
      <c r="Q1079" s="222"/>
      <c r="R1079" s="222"/>
      <c r="S1079" s="222"/>
      <c r="T1079" s="223"/>
      <c r="U1079" s="15"/>
      <c r="V1079" s="15"/>
      <c r="W1079" s="15"/>
      <c r="X1079" s="15"/>
      <c r="Y1079" s="15"/>
      <c r="Z1079" s="15"/>
      <c r="AA1079" s="15"/>
      <c r="AB1079" s="15"/>
      <c r="AC1079" s="15"/>
      <c r="AD1079" s="15"/>
      <c r="AE1079" s="15"/>
      <c r="AT1079" s="218" t="s">
        <v>442</v>
      </c>
      <c r="AU1079" s="218" t="s">
        <v>87</v>
      </c>
      <c r="AV1079" s="15" t="s">
        <v>76</v>
      </c>
      <c r="AW1079" s="15" t="s">
        <v>31</v>
      </c>
      <c r="AX1079" s="15" t="s">
        <v>69</v>
      </c>
      <c r="AY1079" s="218" t="s">
        <v>328</v>
      </c>
    </row>
    <row r="1080" s="13" customFormat="1">
      <c r="A1080" s="13"/>
      <c r="B1080" s="201"/>
      <c r="C1080" s="13"/>
      <c r="D1080" s="195" t="s">
        <v>442</v>
      </c>
      <c r="E1080" s="202" t="s">
        <v>3</v>
      </c>
      <c r="F1080" s="203" t="s">
        <v>3813</v>
      </c>
      <c r="G1080" s="13"/>
      <c r="H1080" s="204">
        <v>28</v>
      </c>
      <c r="I1080" s="205"/>
      <c r="J1080" s="13"/>
      <c r="K1080" s="13"/>
      <c r="L1080" s="201"/>
      <c r="M1080" s="206"/>
      <c r="N1080" s="207"/>
      <c r="O1080" s="207"/>
      <c r="P1080" s="207"/>
      <c r="Q1080" s="207"/>
      <c r="R1080" s="207"/>
      <c r="S1080" s="207"/>
      <c r="T1080" s="208"/>
      <c r="U1080" s="13"/>
      <c r="V1080" s="13"/>
      <c r="W1080" s="13"/>
      <c r="X1080" s="13"/>
      <c r="Y1080" s="13"/>
      <c r="Z1080" s="13"/>
      <c r="AA1080" s="13"/>
      <c r="AB1080" s="13"/>
      <c r="AC1080" s="13"/>
      <c r="AD1080" s="13"/>
      <c r="AE1080" s="13"/>
      <c r="AT1080" s="202" t="s">
        <v>442</v>
      </c>
      <c r="AU1080" s="202" t="s">
        <v>87</v>
      </c>
      <c r="AV1080" s="13" t="s">
        <v>79</v>
      </c>
      <c r="AW1080" s="13" t="s">
        <v>31</v>
      </c>
      <c r="AX1080" s="13" t="s">
        <v>69</v>
      </c>
      <c r="AY1080" s="202" t="s">
        <v>328</v>
      </c>
    </row>
    <row r="1081" s="14" customFormat="1">
      <c r="A1081" s="14"/>
      <c r="B1081" s="209"/>
      <c r="C1081" s="14"/>
      <c r="D1081" s="195" t="s">
        <v>442</v>
      </c>
      <c r="E1081" s="210" t="s">
        <v>3</v>
      </c>
      <c r="F1081" s="211" t="s">
        <v>452</v>
      </c>
      <c r="G1081" s="14"/>
      <c r="H1081" s="212">
        <v>28</v>
      </c>
      <c r="I1081" s="213"/>
      <c r="J1081" s="14"/>
      <c r="K1081" s="14"/>
      <c r="L1081" s="209"/>
      <c r="M1081" s="214"/>
      <c r="N1081" s="215"/>
      <c r="O1081" s="215"/>
      <c r="P1081" s="215"/>
      <c r="Q1081" s="215"/>
      <c r="R1081" s="215"/>
      <c r="S1081" s="215"/>
      <c r="T1081" s="216"/>
      <c r="U1081" s="14"/>
      <c r="V1081" s="14"/>
      <c r="W1081" s="14"/>
      <c r="X1081" s="14"/>
      <c r="Y1081" s="14"/>
      <c r="Z1081" s="14"/>
      <c r="AA1081" s="14"/>
      <c r="AB1081" s="14"/>
      <c r="AC1081" s="14"/>
      <c r="AD1081" s="14"/>
      <c r="AE1081" s="14"/>
      <c r="AT1081" s="210" t="s">
        <v>442</v>
      </c>
      <c r="AU1081" s="210" t="s">
        <v>87</v>
      </c>
      <c r="AV1081" s="14" t="s">
        <v>113</v>
      </c>
      <c r="AW1081" s="14" t="s">
        <v>31</v>
      </c>
      <c r="AX1081" s="14" t="s">
        <v>76</v>
      </c>
      <c r="AY1081" s="210" t="s">
        <v>328</v>
      </c>
    </row>
    <row r="1082" s="12" customFormat="1" ht="20.88" customHeight="1">
      <c r="A1082" s="12"/>
      <c r="B1082" s="163"/>
      <c r="C1082" s="12"/>
      <c r="D1082" s="164" t="s">
        <v>68</v>
      </c>
      <c r="E1082" s="174" t="s">
        <v>3814</v>
      </c>
      <c r="F1082" s="174" t="s">
        <v>3815</v>
      </c>
      <c r="G1082" s="12"/>
      <c r="H1082" s="12"/>
      <c r="I1082" s="166"/>
      <c r="J1082" s="175">
        <f>BK1082</f>
        <v>0</v>
      </c>
      <c r="K1082" s="12"/>
      <c r="L1082" s="163"/>
      <c r="M1082" s="168"/>
      <c r="N1082" s="169"/>
      <c r="O1082" s="169"/>
      <c r="P1082" s="170">
        <f>SUM(P1083:P1139)</f>
        <v>0</v>
      </c>
      <c r="Q1082" s="169"/>
      <c r="R1082" s="170">
        <f>SUM(R1083:R1139)</f>
        <v>1.8515329047999998</v>
      </c>
      <c r="S1082" s="169"/>
      <c r="T1082" s="171">
        <f>SUM(T1083:T1139)</f>
        <v>0</v>
      </c>
      <c r="U1082" s="12"/>
      <c r="V1082" s="12"/>
      <c r="W1082" s="12"/>
      <c r="X1082" s="12"/>
      <c r="Y1082" s="12"/>
      <c r="Z1082" s="12"/>
      <c r="AA1082" s="12"/>
      <c r="AB1082" s="12"/>
      <c r="AC1082" s="12"/>
      <c r="AD1082" s="12"/>
      <c r="AE1082" s="12"/>
      <c r="AR1082" s="164" t="s">
        <v>79</v>
      </c>
      <c r="AT1082" s="172" t="s">
        <v>68</v>
      </c>
      <c r="AU1082" s="172" t="s">
        <v>79</v>
      </c>
      <c r="AY1082" s="164" t="s">
        <v>328</v>
      </c>
      <c r="BK1082" s="173">
        <f>SUM(BK1083:BK1139)</f>
        <v>0</v>
      </c>
    </row>
    <row r="1083" s="2" customFormat="1" ht="37.8" customHeight="1">
      <c r="A1083" s="41"/>
      <c r="B1083" s="176"/>
      <c r="C1083" s="177" t="s">
        <v>1754</v>
      </c>
      <c r="D1083" s="177" t="s">
        <v>331</v>
      </c>
      <c r="E1083" s="178" t="s">
        <v>3816</v>
      </c>
      <c r="F1083" s="179" t="s">
        <v>3817</v>
      </c>
      <c r="G1083" s="180" t="s">
        <v>439</v>
      </c>
      <c r="H1083" s="181">
        <v>38.229999999999997</v>
      </c>
      <c r="I1083" s="182"/>
      <c r="J1083" s="183">
        <f>ROUND(I1083*H1083,2)</f>
        <v>0</v>
      </c>
      <c r="K1083" s="179" t="s">
        <v>335</v>
      </c>
      <c r="L1083" s="42"/>
      <c r="M1083" s="184" t="s">
        <v>3</v>
      </c>
      <c r="N1083" s="185" t="s">
        <v>40</v>
      </c>
      <c r="O1083" s="75"/>
      <c r="P1083" s="186">
        <f>O1083*H1083</f>
        <v>0</v>
      </c>
      <c r="Q1083" s="186">
        <v>0</v>
      </c>
      <c r="R1083" s="186">
        <f>Q1083*H1083</f>
        <v>0</v>
      </c>
      <c r="S1083" s="186">
        <v>0</v>
      </c>
      <c r="T1083" s="187">
        <f>S1083*H1083</f>
        <v>0</v>
      </c>
      <c r="U1083" s="41"/>
      <c r="V1083" s="41"/>
      <c r="W1083" s="41"/>
      <c r="X1083" s="41"/>
      <c r="Y1083" s="41"/>
      <c r="Z1083" s="41"/>
      <c r="AA1083" s="41"/>
      <c r="AB1083" s="41"/>
      <c r="AC1083" s="41"/>
      <c r="AD1083" s="41"/>
      <c r="AE1083" s="41"/>
      <c r="AR1083" s="188" t="s">
        <v>532</v>
      </c>
      <c r="AT1083" s="188" t="s">
        <v>331</v>
      </c>
      <c r="AU1083" s="188" t="s">
        <v>87</v>
      </c>
      <c r="AY1083" s="22" t="s">
        <v>328</v>
      </c>
      <c r="BE1083" s="189">
        <f>IF(N1083="základní",J1083,0)</f>
        <v>0</v>
      </c>
      <c r="BF1083" s="189">
        <f>IF(N1083="snížená",J1083,0)</f>
        <v>0</v>
      </c>
      <c r="BG1083" s="189">
        <f>IF(N1083="zákl. přenesená",J1083,0)</f>
        <v>0</v>
      </c>
      <c r="BH1083" s="189">
        <f>IF(N1083="sníž. přenesená",J1083,0)</f>
        <v>0</v>
      </c>
      <c r="BI1083" s="189">
        <f>IF(N1083="nulová",J1083,0)</f>
        <v>0</v>
      </c>
      <c r="BJ1083" s="22" t="s">
        <v>76</v>
      </c>
      <c r="BK1083" s="189">
        <f>ROUND(I1083*H1083,2)</f>
        <v>0</v>
      </c>
      <c r="BL1083" s="22" t="s">
        <v>532</v>
      </c>
      <c r="BM1083" s="188" t="s">
        <v>3818</v>
      </c>
    </row>
    <row r="1084" s="2" customFormat="1">
      <c r="A1084" s="41"/>
      <c r="B1084" s="42"/>
      <c r="C1084" s="41"/>
      <c r="D1084" s="190" t="s">
        <v>338</v>
      </c>
      <c r="E1084" s="41"/>
      <c r="F1084" s="191" t="s">
        <v>3819</v>
      </c>
      <c r="G1084" s="41"/>
      <c r="H1084" s="41"/>
      <c r="I1084" s="192"/>
      <c r="J1084" s="41"/>
      <c r="K1084" s="41"/>
      <c r="L1084" s="42"/>
      <c r="M1084" s="193"/>
      <c r="N1084" s="194"/>
      <c r="O1084" s="75"/>
      <c r="P1084" s="75"/>
      <c r="Q1084" s="75"/>
      <c r="R1084" s="75"/>
      <c r="S1084" s="75"/>
      <c r="T1084" s="76"/>
      <c r="U1084" s="41"/>
      <c r="V1084" s="41"/>
      <c r="W1084" s="41"/>
      <c r="X1084" s="41"/>
      <c r="Y1084" s="41"/>
      <c r="Z1084" s="41"/>
      <c r="AA1084" s="41"/>
      <c r="AB1084" s="41"/>
      <c r="AC1084" s="41"/>
      <c r="AD1084" s="41"/>
      <c r="AE1084" s="41"/>
      <c r="AT1084" s="22" t="s">
        <v>338</v>
      </c>
      <c r="AU1084" s="22" t="s">
        <v>87</v>
      </c>
    </row>
    <row r="1085" s="13" customFormat="1">
      <c r="A1085" s="13"/>
      <c r="B1085" s="201"/>
      <c r="C1085" s="13"/>
      <c r="D1085" s="195" t="s">
        <v>442</v>
      </c>
      <c r="E1085" s="202" t="s">
        <v>3</v>
      </c>
      <c r="F1085" s="203" t="s">
        <v>3820</v>
      </c>
      <c r="G1085" s="13"/>
      <c r="H1085" s="204">
        <v>15.630000000000001</v>
      </c>
      <c r="I1085" s="205"/>
      <c r="J1085" s="13"/>
      <c r="K1085" s="13"/>
      <c r="L1085" s="201"/>
      <c r="M1085" s="206"/>
      <c r="N1085" s="207"/>
      <c r="O1085" s="207"/>
      <c r="P1085" s="207"/>
      <c r="Q1085" s="207"/>
      <c r="R1085" s="207"/>
      <c r="S1085" s="207"/>
      <c r="T1085" s="208"/>
      <c r="U1085" s="13"/>
      <c r="V1085" s="13"/>
      <c r="W1085" s="13"/>
      <c r="X1085" s="13"/>
      <c r="Y1085" s="13"/>
      <c r="Z1085" s="13"/>
      <c r="AA1085" s="13"/>
      <c r="AB1085" s="13"/>
      <c r="AC1085" s="13"/>
      <c r="AD1085" s="13"/>
      <c r="AE1085" s="13"/>
      <c r="AT1085" s="202" t="s">
        <v>442</v>
      </c>
      <c r="AU1085" s="202" t="s">
        <v>87</v>
      </c>
      <c r="AV1085" s="13" t="s">
        <v>79</v>
      </c>
      <c r="AW1085" s="13" t="s">
        <v>31</v>
      </c>
      <c r="AX1085" s="13" t="s">
        <v>69</v>
      </c>
      <c r="AY1085" s="202" t="s">
        <v>328</v>
      </c>
    </row>
    <row r="1086" s="13" customFormat="1">
      <c r="A1086" s="13"/>
      <c r="B1086" s="201"/>
      <c r="C1086" s="13"/>
      <c r="D1086" s="195" t="s">
        <v>442</v>
      </c>
      <c r="E1086" s="202" t="s">
        <v>3</v>
      </c>
      <c r="F1086" s="203" t="s">
        <v>3821</v>
      </c>
      <c r="G1086" s="13"/>
      <c r="H1086" s="204">
        <v>4.54</v>
      </c>
      <c r="I1086" s="205"/>
      <c r="J1086" s="13"/>
      <c r="K1086" s="13"/>
      <c r="L1086" s="201"/>
      <c r="M1086" s="206"/>
      <c r="N1086" s="207"/>
      <c r="O1086" s="207"/>
      <c r="P1086" s="207"/>
      <c r="Q1086" s="207"/>
      <c r="R1086" s="207"/>
      <c r="S1086" s="207"/>
      <c r="T1086" s="208"/>
      <c r="U1086" s="13"/>
      <c r="V1086" s="13"/>
      <c r="W1086" s="13"/>
      <c r="X1086" s="13"/>
      <c r="Y1086" s="13"/>
      <c r="Z1086" s="13"/>
      <c r="AA1086" s="13"/>
      <c r="AB1086" s="13"/>
      <c r="AC1086" s="13"/>
      <c r="AD1086" s="13"/>
      <c r="AE1086" s="13"/>
      <c r="AT1086" s="202" t="s">
        <v>442</v>
      </c>
      <c r="AU1086" s="202" t="s">
        <v>87</v>
      </c>
      <c r="AV1086" s="13" t="s">
        <v>79</v>
      </c>
      <c r="AW1086" s="13" t="s">
        <v>31</v>
      </c>
      <c r="AX1086" s="13" t="s">
        <v>69</v>
      </c>
      <c r="AY1086" s="202" t="s">
        <v>328</v>
      </c>
    </row>
    <row r="1087" s="13" customFormat="1">
      <c r="A1087" s="13"/>
      <c r="B1087" s="201"/>
      <c r="C1087" s="13"/>
      <c r="D1087" s="195" t="s">
        <v>442</v>
      </c>
      <c r="E1087" s="202" t="s">
        <v>3</v>
      </c>
      <c r="F1087" s="203" t="s">
        <v>3822</v>
      </c>
      <c r="G1087" s="13"/>
      <c r="H1087" s="204">
        <v>2.1600000000000001</v>
      </c>
      <c r="I1087" s="205"/>
      <c r="J1087" s="13"/>
      <c r="K1087" s="13"/>
      <c r="L1087" s="201"/>
      <c r="M1087" s="206"/>
      <c r="N1087" s="207"/>
      <c r="O1087" s="207"/>
      <c r="P1087" s="207"/>
      <c r="Q1087" s="207"/>
      <c r="R1087" s="207"/>
      <c r="S1087" s="207"/>
      <c r="T1087" s="208"/>
      <c r="U1087" s="13"/>
      <c r="V1087" s="13"/>
      <c r="W1087" s="13"/>
      <c r="X1087" s="13"/>
      <c r="Y1087" s="13"/>
      <c r="Z1087" s="13"/>
      <c r="AA1087" s="13"/>
      <c r="AB1087" s="13"/>
      <c r="AC1087" s="13"/>
      <c r="AD1087" s="13"/>
      <c r="AE1087" s="13"/>
      <c r="AT1087" s="202" t="s">
        <v>442</v>
      </c>
      <c r="AU1087" s="202" t="s">
        <v>87</v>
      </c>
      <c r="AV1087" s="13" t="s">
        <v>79</v>
      </c>
      <c r="AW1087" s="13" t="s">
        <v>31</v>
      </c>
      <c r="AX1087" s="13" t="s">
        <v>69</v>
      </c>
      <c r="AY1087" s="202" t="s">
        <v>328</v>
      </c>
    </row>
    <row r="1088" s="13" customFormat="1">
      <c r="A1088" s="13"/>
      <c r="B1088" s="201"/>
      <c r="C1088" s="13"/>
      <c r="D1088" s="195" t="s">
        <v>442</v>
      </c>
      <c r="E1088" s="202" t="s">
        <v>3</v>
      </c>
      <c r="F1088" s="203" t="s">
        <v>3823</v>
      </c>
      <c r="G1088" s="13"/>
      <c r="H1088" s="204">
        <v>13.5</v>
      </c>
      <c r="I1088" s="205"/>
      <c r="J1088" s="13"/>
      <c r="K1088" s="13"/>
      <c r="L1088" s="201"/>
      <c r="M1088" s="206"/>
      <c r="N1088" s="207"/>
      <c r="O1088" s="207"/>
      <c r="P1088" s="207"/>
      <c r="Q1088" s="207"/>
      <c r="R1088" s="207"/>
      <c r="S1088" s="207"/>
      <c r="T1088" s="208"/>
      <c r="U1088" s="13"/>
      <c r="V1088" s="13"/>
      <c r="W1088" s="13"/>
      <c r="X1088" s="13"/>
      <c r="Y1088" s="13"/>
      <c r="Z1088" s="13"/>
      <c r="AA1088" s="13"/>
      <c r="AB1088" s="13"/>
      <c r="AC1088" s="13"/>
      <c r="AD1088" s="13"/>
      <c r="AE1088" s="13"/>
      <c r="AT1088" s="202" t="s">
        <v>442</v>
      </c>
      <c r="AU1088" s="202" t="s">
        <v>87</v>
      </c>
      <c r="AV1088" s="13" t="s">
        <v>79</v>
      </c>
      <c r="AW1088" s="13" t="s">
        <v>31</v>
      </c>
      <c r="AX1088" s="13" t="s">
        <v>69</v>
      </c>
      <c r="AY1088" s="202" t="s">
        <v>328</v>
      </c>
    </row>
    <row r="1089" s="13" customFormat="1">
      <c r="A1089" s="13"/>
      <c r="B1089" s="201"/>
      <c r="C1089" s="13"/>
      <c r="D1089" s="195" t="s">
        <v>442</v>
      </c>
      <c r="E1089" s="202" t="s">
        <v>3</v>
      </c>
      <c r="F1089" s="203" t="s">
        <v>3824</v>
      </c>
      <c r="G1089" s="13"/>
      <c r="H1089" s="204">
        <v>2.3999999999999999</v>
      </c>
      <c r="I1089" s="205"/>
      <c r="J1089" s="13"/>
      <c r="K1089" s="13"/>
      <c r="L1089" s="201"/>
      <c r="M1089" s="206"/>
      <c r="N1089" s="207"/>
      <c r="O1089" s="207"/>
      <c r="P1089" s="207"/>
      <c r="Q1089" s="207"/>
      <c r="R1089" s="207"/>
      <c r="S1089" s="207"/>
      <c r="T1089" s="208"/>
      <c r="U1089" s="13"/>
      <c r="V1089" s="13"/>
      <c r="W1089" s="13"/>
      <c r="X1089" s="13"/>
      <c r="Y1089" s="13"/>
      <c r="Z1089" s="13"/>
      <c r="AA1089" s="13"/>
      <c r="AB1089" s="13"/>
      <c r="AC1089" s="13"/>
      <c r="AD1089" s="13"/>
      <c r="AE1089" s="13"/>
      <c r="AT1089" s="202" t="s">
        <v>442</v>
      </c>
      <c r="AU1089" s="202" t="s">
        <v>87</v>
      </c>
      <c r="AV1089" s="13" t="s">
        <v>79</v>
      </c>
      <c r="AW1089" s="13" t="s">
        <v>31</v>
      </c>
      <c r="AX1089" s="13" t="s">
        <v>69</v>
      </c>
      <c r="AY1089" s="202" t="s">
        <v>328</v>
      </c>
    </row>
    <row r="1090" s="14" customFormat="1">
      <c r="A1090" s="14"/>
      <c r="B1090" s="209"/>
      <c r="C1090" s="14"/>
      <c r="D1090" s="195" t="s">
        <v>442</v>
      </c>
      <c r="E1090" s="210" t="s">
        <v>3</v>
      </c>
      <c r="F1090" s="211" t="s">
        <v>452</v>
      </c>
      <c r="G1090" s="14"/>
      <c r="H1090" s="212">
        <v>38.229999999999997</v>
      </c>
      <c r="I1090" s="213"/>
      <c r="J1090" s="14"/>
      <c r="K1090" s="14"/>
      <c r="L1090" s="209"/>
      <c r="M1090" s="214"/>
      <c r="N1090" s="215"/>
      <c r="O1090" s="215"/>
      <c r="P1090" s="215"/>
      <c r="Q1090" s="215"/>
      <c r="R1090" s="215"/>
      <c r="S1090" s="215"/>
      <c r="T1090" s="216"/>
      <c r="U1090" s="14"/>
      <c r="V1090" s="14"/>
      <c r="W1090" s="14"/>
      <c r="X1090" s="14"/>
      <c r="Y1090" s="14"/>
      <c r="Z1090" s="14"/>
      <c r="AA1090" s="14"/>
      <c r="AB1090" s="14"/>
      <c r="AC1090" s="14"/>
      <c r="AD1090" s="14"/>
      <c r="AE1090" s="14"/>
      <c r="AT1090" s="210" t="s">
        <v>442</v>
      </c>
      <c r="AU1090" s="210" t="s">
        <v>87</v>
      </c>
      <c r="AV1090" s="14" t="s">
        <v>113</v>
      </c>
      <c r="AW1090" s="14" t="s">
        <v>31</v>
      </c>
      <c r="AX1090" s="14" t="s">
        <v>76</v>
      </c>
      <c r="AY1090" s="210" t="s">
        <v>328</v>
      </c>
    </row>
    <row r="1091" s="2" customFormat="1" ht="24.15" customHeight="1">
      <c r="A1091" s="41"/>
      <c r="B1091" s="176"/>
      <c r="C1091" s="177" t="s">
        <v>3825</v>
      </c>
      <c r="D1091" s="177" t="s">
        <v>331</v>
      </c>
      <c r="E1091" s="178" t="s">
        <v>3826</v>
      </c>
      <c r="F1091" s="179" t="s">
        <v>3827</v>
      </c>
      <c r="G1091" s="180" t="s">
        <v>476</v>
      </c>
      <c r="H1091" s="181">
        <v>13.859999999999999</v>
      </c>
      <c r="I1091" s="182"/>
      <c r="J1091" s="183">
        <f>ROUND(I1091*H1091,2)</f>
        <v>0</v>
      </c>
      <c r="K1091" s="179" t="s">
        <v>335</v>
      </c>
      <c r="L1091" s="42"/>
      <c r="M1091" s="184" t="s">
        <v>3</v>
      </c>
      <c r="N1091" s="185" t="s">
        <v>40</v>
      </c>
      <c r="O1091" s="75"/>
      <c r="P1091" s="186">
        <f>O1091*H1091</f>
        <v>0</v>
      </c>
      <c r="Q1091" s="186">
        <v>2.0999999999999999E-05</v>
      </c>
      <c r="R1091" s="186">
        <f>Q1091*H1091</f>
        <v>0.00029105999999999999</v>
      </c>
      <c r="S1091" s="186">
        <v>0</v>
      </c>
      <c r="T1091" s="187">
        <f>S1091*H1091</f>
        <v>0</v>
      </c>
      <c r="U1091" s="41"/>
      <c r="V1091" s="41"/>
      <c r="W1091" s="41"/>
      <c r="X1091" s="41"/>
      <c r="Y1091" s="41"/>
      <c r="Z1091" s="41"/>
      <c r="AA1091" s="41"/>
      <c r="AB1091" s="41"/>
      <c r="AC1091" s="41"/>
      <c r="AD1091" s="41"/>
      <c r="AE1091" s="41"/>
      <c r="AR1091" s="188" t="s">
        <v>532</v>
      </c>
      <c r="AT1091" s="188" t="s">
        <v>331</v>
      </c>
      <c r="AU1091" s="188" t="s">
        <v>87</v>
      </c>
      <c r="AY1091" s="22" t="s">
        <v>328</v>
      </c>
      <c r="BE1091" s="189">
        <f>IF(N1091="základní",J1091,0)</f>
        <v>0</v>
      </c>
      <c r="BF1091" s="189">
        <f>IF(N1091="snížená",J1091,0)</f>
        <v>0</v>
      </c>
      <c r="BG1091" s="189">
        <f>IF(N1091="zákl. přenesená",J1091,0)</f>
        <v>0</v>
      </c>
      <c r="BH1091" s="189">
        <f>IF(N1091="sníž. přenesená",J1091,0)</f>
        <v>0</v>
      </c>
      <c r="BI1091" s="189">
        <f>IF(N1091="nulová",J1091,0)</f>
        <v>0</v>
      </c>
      <c r="BJ1091" s="22" t="s">
        <v>76</v>
      </c>
      <c r="BK1091" s="189">
        <f>ROUND(I1091*H1091,2)</f>
        <v>0</v>
      </c>
      <c r="BL1091" s="22" t="s">
        <v>532</v>
      </c>
      <c r="BM1091" s="188" t="s">
        <v>3828</v>
      </c>
    </row>
    <row r="1092" s="2" customFormat="1">
      <c r="A1092" s="41"/>
      <c r="B1092" s="42"/>
      <c r="C1092" s="41"/>
      <c r="D1092" s="190" t="s">
        <v>338</v>
      </c>
      <c r="E1092" s="41"/>
      <c r="F1092" s="191" t="s">
        <v>3829</v>
      </c>
      <c r="G1092" s="41"/>
      <c r="H1092" s="41"/>
      <c r="I1092" s="192"/>
      <c r="J1092" s="41"/>
      <c r="K1092" s="41"/>
      <c r="L1092" s="42"/>
      <c r="M1092" s="193"/>
      <c r="N1092" s="194"/>
      <c r="O1092" s="75"/>
      <c r="P1092" s="75"/>
      <c r="Q1092" s="75"/>
      <c r="R1092" s="75"/>
      <c r="S1092" s="75"/>
      <c r="T1092" s="76"/>
      <c r="U1092" s="41"/>
      <c r="V1092" s="41"/>
      <c r="W1092" s="41"/>
      <c r="X1092" s="41"/>
      <c r="Y1092" s="41"/>
      <c r="Z1092" s="41"/>
      <c r="AA1092" s="41"/>
      <c r="AB1092" s="41"/>
      <c r="AC1092" s="41"/>
      <c r="AD1092" s="41"/>
      <c r="AE1092" s="41"/>
      <c r="AT1092" s="22" t="s">
        <v>338</v>
      </c>
      <c r="AU1092" s="22" t="s">
        <v>87</v>
      </c>
    </row>
    <row r="1093" s="13" customFormat="1">
      <c r="A1093" s="13"/>
      <c r="B1093" s="201"/>
      <c r="C1093" s="13"/>
      <c r="D1093" s="195" t="s">
        <v>442</v>
      </c>
      <c r="E1093" s="202" t="s">
        <v>3</v>
      </c>
      <c r="F1093" s="203" t="s">
        <v>3830</v>
      </c>
      <c r="G1093" s="13"/>
      <c r="H1093" s="204">
        <v>13.859999999999999</v>
      </c>
      <c r="I1093" s="205"/>
      <c r="J1093" s="13"/>
      <c r="K1093" s="13"/>
      <c r="L1093" s="201"/>
      <c r="M1093" s="206"/>
      <c r="N1093" s="207"/>
      <c r="O1093" s="207"/>
      <c r="P1093" s="207"/>
      <c r="Q1093" s="207"/>
      <c r="R1093" s="207"/>
      <c r="S1093" s="207"/>
      <c r="T1093" s="208"/>
      <c r="U1093" s="13"/>
      <c r="V1093" s="13"/>
      <c r="W1093" s="13"/>
      <c r="X1093" s="13"/>
      <c r="Y1093" s="13"/>
      <c r="Z1093" s="13"/>
      <c r="AA1093" s="13"/>
      <c r="AB1093" s="13"/>
      <c r="AC1093" s="13"/>
      <c r="AD1093" s="13"/>
      <c r="AE1093" s="13"/>
      <c r="AT1093" s="202" t="s">
        <v>442</v>
      </c>
      <c r="AU1093" s="202" t="s">
        <v>87</v>
      </c>
      <c r="AV1093" s="13" t="s">
        <v>79</v>
      </c>
      <c r="AW1093" s="13" t="s">
        <v>31</v>
      </c>
      <c r="AX1093" s="13" t="s">
        <v>76</v>
      </c>
      <c r="AY1093" s="202" t="s">
        <v>328</v>
      </c>
    </row>
    <row r="1094" s="2" customFormat="1" ht="24.15" customHeight="1">
      <c r="A1094" s="41"/>
      <c r="B1094" s="176"/>
      <c r="C1094" s="224" t="s">
        <v>1758</v>
      </c>
      <c r="D1094" s="224" t="s">
        <v>539</v>
      </c>
      <c r="E1094" s="225" t="s">
        <v>3831</v>
      </c>
      <c r="F1094" s="226" t="s">
        <v>3832</v>
      </c>
      <c r="G1094" s="227" t="s">
        <v>491</v>
      </c>
      <c r="H1094" s="228">
        <v>0.055</v>
      </c>
      <c r="I1094" s="229"/>
      <c r="J1094" s="230">
        <f>ROUND(I1094*H1094,2)</f>
        <v>0</v>
      </c>
      <c r="K1094" s="226" t="s">
        <v>335</v>
      </c>
      <c r="L1094" s="231"/>
      <c r="M1094" s="232" t="s">
        <v>3</v>
      </c>
      <c r="N1094" s="233" t="s">
        <v>40</v>
      </c>
      <c r="O1094" s="75"/>
      <c r="P1094" s="186">
        <f>O1094*H1094</f>
        <v>0</v>
      </c>
      <c r="Q1094" s="186">
        <v>0.44</v>
      </c>
      <c r="R1094" s="186">
        <f>Q1094*H1094</f>
        <v>0.024199999999999999</v>
      </c>
      <c r="S1094" s="186">
        <v>0</v>
      </c>
      <c r="T1094" s="187">
        <f>S1094*H1094</f>
        <v>0</v>
      </c>
      <c r="U1094" s="41"/>
      <c r="V1094" s="41"/>
      <c r="W1094" s="41"/>
      <c r="X1094" s="41"/>
      <c r="Y1094" s="41"/>
      <c r="Z1094" s="41"/>
      <c r="AA1094" s="41"/>
      <c r="AB1094" s="41"/>
      <c r="AC1094" s="41"/>
      <c r="AD1094" s="41"/>
      <c r="AE1094" s="41"/>
      <c r="AR1094" s="188" t="s">
        <v>621</v>
      </c>
      <c r="AT1094" s="188" t="s">
        <v>539</v>
      </c>
      <c r="AU1094" s="188" t="s">
        <v>87</v>
      </c>
      <c r="AY1094" s="22" t="s">
        <v>328</v>
      </c>
      <c r="BE1094" s="189">
        <f>IF(N1094="základní",J1094,0)</f>
        <v>0</v>
      </c>
      <c r="BF1094" s="189">
        <f>IF(N1094="snížená",J1094,0)</f>
        <v>0</v>
      </c>
      <c r="BG1094" s="189">
        <f>IF(N1094="zákl. přenesená",J1094,0)</f>
        <v>0</v>
      </c>
      <c r="BH1094" s="189">
        <f>IF(N1094="sníž. přenesená",J1094,0)</f>
        <v>0</v>
      </c>
      <c r="BI1094" s="189">
        <f>IF(N1094="nulová",J1094,0)</f>
        <v>0</v>
      </c>
      <c r="BJ1094" s="22" t="s">
        <v>76</v>
      </c>
      <c r="BK1094" s="189">
        <f>ROUND(I1094*H1094,2)</f>
        <v>0</v>
      </c>
      <c r="BL1094" s="22" t="s">
        <v>532</v>
      </c>
      <c r="BM1094" s="188" t="s">
        <v>3833</v>
      </c>
    </row>
    <row r="1095" s="13" customFormat="1">
      <c r="A1095" s="13"/>
      <c r="B1095" s="201"/>
      <c r="C1095" s="13"/>
      <c r="D1095" s="195" t="s">
        <v>442</v>
      </c>
      <c r="E1095" s="13"/>
      <c r="F1095" s="203" t="s">
        <v>3834</v>
      </c>
      <c r="G1095" s="13"/>
      <c r="H1095" s="204">
        <v>0.055</v>
      </c>
      <c r="I1095" s="205"/>
      <c r="J1095" s="13"/>
      <c r="K1095" s="13"/>
      <c r="L1095" s="201"/>
      <c r="M1095" s="206"/>
      <c r="N1095" s="207"/>
      <c r="O1095" s="207"/>
      <c r="P1095" s="207"/>
      <c r="Q1095" s="207"/>
      <c r="R1095" s="207"/>
      <c r="S1095" s="207"/>
      <c r="T1095" s="208"/>
      <c r="U1095" s="13"/>
      <c r="V1095" s="13"/>
      <c r="W1095" s="13"/>
      <c r="X1095" s="13"/>
      <c r="Y1095" s="13"/>
      <c r="Z1095" s="13"/>
      <c r="AA1095" s="13"/>
      <c r="AB1095" s="13"/>
      <c r="AC1095" s="13"/>
      <c r="AD1095" s="13"/>
      <c r="AE1095" s="13"/>
      <c r="AT1095" s="202" t="s">
        <v>442</v>
      </c>
      <c r="AU1095" s="202" t="s">
        <v>87</v>
      </c>
      <c r="AV1095" s="13" t="s">
        <v>79</v>
      </c>
      <c r="AW1095" s="13" t="s">
        <v>4</v>
      </c>
      <c r="AX1095" s="13" t="s">
        <v>76</v>
      </c>
      <c r="AY1095" s="202" t="s">
        <v>328</v>
      </c>
    </row>
    <row r="1096" s="2" customFormat="1" ht="21.75" customHeight="1">
      <c r="A1096" s="41"/>
      <c r="B1096" s="176"/>
      <c r="C1096" s="224" t="s">
        <v>3835</v>
      </c>
      <c r="D1096" s="224" t="s">
        <v>539</v>
      </c>
      <c r="E1096" s="225" t="s">
        <v>3836</v>
      </c>
      <c r="F1096" s="226" t="s">
        <v>3837</v>
      </c>
      <c r="G1096" s="227" t="s">
        <v>439</v>
      </c>
      <c r="H1096" s="228">
        <v>42.052999999999997</v>
      </c>
      <c r="I1096" s="229"/>
      <c r="J1096" s="230">
        <f>ROUND(I1096*H1096,2)</f>
        <v>0</v>
      </c>
      <c r="K1096" s="226" t="s">
        <v>335</v>
      </c>
      <c r="L1096" s="231"/>
      <c r="M1096" s="232" t="s">
        <v>3</v>
      </c>
      <c r="N1096" s="233" t="s">
        <v>40</v>
      </c>
      <c r="O1096" s="75"/>
      <c r="P1096" s="186">
        <f>O1096*H1096</f>
        <v>0</v>
      </c>
      <c r="Q1096" s="186">
        <v>0.017299999999999999</v>
      </c>
      <c r="R1096" s="186">
        <f>Q1096*H1096</f>
        <v>0.72751689999999991</v>
      </c>
      <c r="S1096" s="186">
        <v>0</v>
      </c>
      <c r="T1096" s="187">
        <f>S1096*H1096</f>
        <v>0</v>
      </c>
      <c r="U1096" s="41"/>
      <c r="V1096" s="41"/>
      <c r="W1096" s="41"/>
      <c r="X1096" s="41"/>
      <c r="Y1096" s="41"/>
      <c r="Z1096" s="41"/>
      <c r="AA1096" s="41"/>
      <c r="AB1096" s="41"/>
      <c r="AC1096" s="41"/>
      <c r="AD1096" s="41"/>
      <c r="AE1096" s="41"/>
      <c r="AR1096" s="188" t="s">
        <v>621</v>
      </c>
      <c r="AT1096" s="188" t="s">
        <v>539</v>
      </c>
      <c r="AU1096" s="188" t="s">
        <v>87</v>
      </c>
      <c r="AY1096" s="22" t="s">
        <v>328</v>
      </c>
      <c r="BE1096" s="189">
        <f>IF(N1096="základní",J1096,0)</f>
        <v>0</v>
      </c>
      <c r="BF1096" s="189">
        <f>IF(N1096="snížená",J1096,0)</f>
        <v>0</v>
      </c>
      <c r="BG1096" s="189">
        <f>IF(N1096="zákl. přenesená",J1096,0)</f>
        <v>0</v>
      </c>
      <c r="BH1096" s="189">
        <f>IF(N1096="sníž. přenesená",J1096,0)</f>
        <v>0</v>
      </c>
      <c r="BI1096" s="189">
        <f>IF(N1096="nulová",J1096,0)</f>
        <v>0</v>
      </c>
      <c r="BJ1096" s="22" t="s">
        <v>76</v>
      </c>
      <c r="BK1096" s="189">
        <f>ROUND(I1096*H1096,2)</f>
        <v>0</v>
      </c>
      <c r="BL1096" s="22" t="s">
        <v>532</v>
      </c>
      <c r="BM1096" s="188" t="s">
        <v>3838</v>
      </c>
    </row>
    <row r="1097" s="13" customFormat="1">
      <c r="A1097" s="13"/>
      <c r="B1097" s="201"/>
      <c r="C1097" s="13"/>
      <c r="D1097" s="195" t="s">
        <v>442</v>
      </c>
      <c r="E1097" s="13"/>
      <c r="F1097" s="203" t="s">
        <v>3839</v>
      </c>
      <c r="G1097" s="13"/>
      <c r="H1097" s="204">
        <v>42.052999999999997</v>
      </c>
      <c r="I1097" s="205"/>
      <c r="J1097" s="13"/>
      <c r="K1097" s="13"/>
      <c r="L1097" s="201"/>
      <c r="M1097" s="206"/>
      <c r="N1097" s="207"/>
      <c r="O1097" s="207"/>
      <c r="P1097" s="207"/>
      <c r="Q1097" s="207"/>
      <c r="R1097" s="207"/>
      <c r="S1097" s="207"/>
      <c r="T1097" s="208"/>
      <c r="U1097" s="13"/>
      <c r="V1097" s="13"/>
      <c r="W1097" s="13"/>
      <c r="X1097" s="13"/>
      <c r="Y1097" s="13"/>
      <c r="Z1097" s="13"/>
      <c r="AA1097" s="13"/>
      <c r="AB1097" s="13"/>
      <c r="AC1097" s="13"/>
      <c r="AD1097" s="13"/>
      <c r="AE1097" s="13"/>
      <c r="AT1097" s="202" t="s">
        <v>442</v>
      </c>
      <c r="AU1097" s="202" t="s">
        <v>87</v>
      </c>
      <c r="AV1097" s="13" t="s">
        <v>79</v>
      </c>
      <c r="AW1097" s="13" t="s">
        <v>4</v>
      </c>
      <c r="AX1097" s="13" t="s">
        <v>76</v>
      </c>
      <c r="AY1097" s="202" t="s">
        <v>328</v>
      </c>
    </row>
    <row r="1098" s="2" customFormat="1" ht="24.15" customHeight="1">
      <c r="A1098" s="41"/>
      <c r="B1098" s="176"/>
      <c r="C1098" s="177" t="s">
        <v>1763</v>
      </c>
      <c r="D1098" s="177" t="s">
        <v>331</v>
      </c>
      <c r="E1098" s="178" t="s">
        <v>3840</v>
      </c>
      <c r="F1098" s="179" t="s">
        <v>3841</v>
      </c>
      <c r="G1098" s="180" t="s">
        <v>439</v>
      </c>
      <c r="H1098" s="181">
        <v>12.6</v>
      </c>
      <c r="I1098" s="182"/>
      <c r="J1098" s="183">
        <f>ROUND(I1098*H1098,2)</f>
        <v>0</v>
      </c>
      <c r="K1098" s="179" t="s">
        <v>335</v>
      </c>
      <c r="L1098" s="42"/>
      <c r="M1098" s="184" t="s">
        <v>3</v>
      </c>
      <c r="N1098" s="185" t="s">
        <v>40</v>
      </c>
      <c r="O1098" s="75"/>
      <c r="P1098" s="186">
        <f>O1098*H1098</f>
        <v>0</v>
      </c>
      <c r="Q1098" s="186">
        <v>0</v>
      </c>
      <c r="R1098" s="186">
        <f>Q1098*H1098</f>
        <v>0</v>
      </c>
      <c r="S1098" s="186">
        <v>0</v>
      </c>
      <c r="T1098" s="187">
        <f>S1098*H1098</f>
        <v>0</v>
      </c>
      <c r="U1098" s="41"/>
      <c r="V1098" s="41"/>
      <c r="W1098" s="41"/>
      <c r="X1098" s="41"/>
      <c r="Y1098" s="41"/>
      <c r="Z1098" s="41"/>
      <c r="AA1098" s="41"/>
      <c r="AB1098" s="41"/>
      <c r="AC1098" s="41"/>
      <c r="AD1098" s="41"/>
      <c r="AE1098" s="41"/>
      <c r="AR1098" s="188" t="s">
        <v>532</v>
      </c>
      <c r="AT1098" s="188" t="s">
        <v>331</v>
      </c>
      <c r="AU1098" s="188" t="s">
        <v>87</v>
      </c>
      <c r="AY1098" s="22" t="s">
        <v>328</v>
      </c>
      <c r="BE1098" s="189">
        <f>IF(N1098="základní",J1098,0)</f>
        <v>0</v>
      </c>
      <c r="BF1098" s="189">
        <f>IF(N1098="snížená",J1098,0)</f>
        <v>0</v>
      </c>
      <c r="BG1098" s="189">
        <f>IF(N1098="zákl. přenesená",J1098,0)</f>
        <v>0</v>
      </c>
      <c r="BH1098" s="189">
        <f>IF(N1098="sníž. přenesená",J1098,0)</f>
        <v>0</v>
      </c>
      <c r="BI1098" s="189">
        <f>IF(N1098="nulová",J1098,0)</f>
        <v>0</v>
      </c>
      <c r="BJ1098" s="22" t="s">
        <v>76</v>
      </c>
      <c r="BK1098" s="189">
        <f>ROUND(I1098*H1098,2)</f>
        <v>0</v>
      </c>
      <c r="BL1098" s="22" t="s">
        <v>532</v>
      </c>
      <c r="BM1098" s="188" t="s">
        <v>3842</v>
      </c>
    </row>
    <row r="1099" s="2" customFormat="1">
      <c r="A1099" s="41"/>
      <c r="B1099" s="42"/>
      <c r="C1099" s="41"/>
      <c r="D1099" s="190" t="s">
        <v>338</v>
      </c>
      <c r="E1099" s="41"/>
      <c r="F1099" s="191" t="s">
        <v>3843</v>
      </c>
      <c r="G1099" s="41"/>
      <c r="H1099" s="41"/>
      <c r="I1099" s="192"/>
      <c r="J1099" s="41"/>
      <c r="K1099" s="41"/>
      <c r="L1099" s="42"/>
      <c r="M1099" s="193"/>
      <c r="N1099" s="194"/>
      <c r="O1099" s="75"/>
      <c r="P1099" s="75"/>
      <c r="Q1099" s="75"/>
      <c r="R1099" s="75"/>
      <c r="S1099" s="75"/>
      <c r="T1099" s="76"/>
      <c r="U1099" s="41"/>
      <c r="V1099" s="41"/>
      <c r="W1099" s="41"/>
      <c r="X1099" s="41"/>
      <c r="Y1099" s="41"/>
      <c r="Z1099" s="41"/>
      <c r="AA1099" s="41"/>
      <c r="AB1099" s="41"/>
      <c r="AC1099" s="41"/>
      <c r="AD1099" s="41"/>
      <c r="AE1099" s="41"/>
      <c r="AT1099" s="22" t="s">
        <v>338</v>
      </c>
      <c r="AU1099" s="22" t="s">
        <v>87</v>
      </c>
    </row>
    <row r="1100" s="2" customFormat="1" ht="16.5" customHeight="1">
      <c r="A1100" s="41"/>
      <c r="B1100" s="176"/>
      <c r="C1100" s="224" t="s">
        <v>3844</v>
      </c>
      <c r="D1100" s="224" t="s">
        <v>539</v>
      </c>
      <c r="E1100" s="225" t="s">
        <v>3845</v>
      </c>
      <c r="F1100" s="226" t="s">
        <v>3846</v>
      </c>
      <c r="G1100" s="227" t="s">
        <v>439</v>
      </c>
      <c r="H1100" s="228">
        <v>13.859999999999999</v>
      </c>
      <c r="I1100" s="229"/>
      <c r="J1100" s="230">
        <f>ROUND(I1100*H1100,2)</f>
        <v>0</v>
      </c>
      <c r="K1100" s="226" t="s">
        <v>335</v>
      </c>
      <c r="L1100" s="231"/>
      <c r="M1100" s="232" t="s">
        <v>3</v>
      </c>
      <c r="N1100" s="233" t="s">
        <v>40</v>
      </c>
      <c r="O1100" s="75"/>
      <c r="P1100" s="186">
        <f>O1100*H1100</f>
        <v>0</v>
      </c>
      <c r="Q1100" s="186">
        <v>0.01023</v>
      </c>
      <c r="R1100" s="186">
        <f>Q1100*H1100</f>
        <v>0.14178779999999999</v>
      </c>
      <c r="S1100" s="186">
        <v>0</v>
      </c>
      <c r="T1100" s="187">
        <f>S1100*H1100</f>
        <v>0</v>
      </c>
      <c r="U1100" s="41"/>
      <c r="V1100" s="41"/>
      <c r="W1100" s="41"/>
      <c r="X1100" s="41"/>
      <c r="Y1100" s="41"/>
      <c r="Z1100" s="41"/>
      <c r="AA1100" s="41"/>
      <c r="AB1100" s="41"/>
      <c r="AC1100" s="41"/>
      <c r="AD1100" s="41"/>
      <c r="AE1100" s="41"/>
      <c r="AR1100" s="188" t="s">
        <v>621</v>
      </c>
      <c r="AT1100" s="188" t="s">
        <v>539</v>
      </c>
      <c r="AU1100" s="188" t="s">
        <v>87</v>
      </c>
      <c r="AY1100" s="22" t="s">
        <v>328</v>
      </c>
      <c r="BE1100" s="189">
        <f>IF(N1100="základní",J1100,0)</f>
        <v>0</v>
      </c>
      <c r="BF1100" s="189">
        <f>IF(N1100="snížená",J1100,0)</f>
        <v>0</v>
      </c>
      <c r="BG1100" s="189">
        <f>IF(N1100="zákl. přenesená",J1100,0)</f>
        <v>0</v>
      </c>
      <c r="BH1100" s="189">
        <f>IF(N1100="sníž. přenesená",J1100,0)</f>
        <v>0</v>
      </c>
      <c r="BI1100" s="189">
        <f>IF(N1100="nulová",J1100,0)</f>
        <v>0</v>
      </c>
      <c r="BJ1100" s="22" t="s">
        <v>76</v>
      </c>
      <c r="BK1100" s="189">
        <f>ROUND(I1100*H1100,2)</f>
        <v>0</v>
      </c>
      <c r="BL1100" s="22" t="s">
        <v>532</v>
      </c>
      <c r="BM1100" s="188" t="s">
        <v>3847</v>
      </c>
    </row>
    <row r="1101" s="13" customFormat="1">
      <c r="A1101" s="13"/>
      <c r="B1101" s="201"/>
      <c r="C1101" s="13"/>
      <c r="D1101" s="195" t="s">
        <v>442</v>
      </c>
      <c r="E1101" s="13"/>
      <c r="F1101" s="203" t="s">
        <v>3848</v>
      </c>
      <c r="G1101" s="13"/>
      <c r="H1101" s="204">
        <v>13.859999999999999</v>
      </c>
      <c r="I1101" s="205"/>
      <c r="J1101" s="13"/>
      <c r="K1101" s="13"/>
      <c r="L1101" s="201"/>
      <c r="M1101" s="206"/>
      <c r="N1101" s="207"/>
      <c r="O1101" s="207"/>
      <c r="P1101" s="207"/>
      <c r="Q1101" s="207"/>
      <c r="R1101" s="207"/>
      <c r="S1101" s="207"/>
      <c r="T1101" s="208"/>
      <c r="U1101" s="13"/>
      <c r="V1101" s="13"/>
      <c r="W1101" s="13"/>
      <c r="X1101" s="13"/>
      <c r="Y1101" s="13"/>
      <c r="Z1101" s="13"/>
      <c r="AA1101" s="13"/>
      <c r="AB1101" s="13"/>
      <c r="AC1101" s="13"/>
      <c r="AD1101" s="13"/>
      <c r="AE1101" s="13"/>
      <c r="AT1101" s="202" t="s">
        <v>442</v>
      </c>
      <c r="AU1101" s="202" t="s">
        <v>87</v>
      </c>
      <c r="AV1101" s="13" t="s">
        <v>79</v>
      </c>
      <c r="AW1101" s="13" t="s">
        <v>4</v>
      </c>
      <c r="AX1101" s="13" t="s">
        <v>76</v>
      </c>
      <c r="AY1101" s="202" t="s">
        <v>328</v>
      </c>
    </row>
    <row r="1102" s="2" customFormat="1" ht="37.8" customHeight="1">
      <c r="A1102" s="41"/>
      <c r="B1102" s="176"/>
      <c r="C1102" s="177" t="s">
        <v>1767</v>
      </c>
      <c r="D1102" s="177" t="s">
        <v>331</v>
      </c>
      <c r="E1102" s="178" t="s">
        <v>3849</v>
      </c>
      <c r="F1102" s="179" t="s">
        <v>3850</v>
      </c>
      <c r="G1102" s="180" t="s">
        <v>476</v>
      </c>
      <c r="H1102" s="181">
        <v>47.039999999999999</v>
      </c>
      <c r="I1102" s="182"/>
      <c r="J1102" s="183">
        <f>ROUND(I1102*H1102,2)</f>
        <v>0</v>
      </c>
      <c r="K1102" s="179" t="s">
        <v>335</v>
      </c>
      <c r="L1102" s="42"/>
      <c r="M1102" s="184" t="s">
        <v>3</v>
      </c>
      <c r="N1102" s="185" t="s">
        <v>40</v>
      </c>
      <c r="O1102" s="75"/>
      <c r="P1102" s="186">
        <f>O1102*H1102</f>
        <v>0</v>
      </c>
      <c r="Q1102" s="186">
        <v>0</v>
      </c>
      <c r="R1102" s="186">
        <f>Q1102*H1102</f>
        <v>0</v>
      </c>
      <c r="S1102" s="186">
        <v>0</v>
      </c>
      <c r="T1102" s="187">
        <f>S1102*H1102</f>
        <v>0</v>
      </c>
      <c r="U1102" s="41"/>
      <c r="V1102" s="41"/>
      <c r="W1102" s="41"/>
      <c r="X1102" s="41"/>
      <c r="Y1102" s="41"/>
      <c r="Z1102" s="41"/>
      <c r="AA1102" s="41"/>
      <c r="AB1102" s="41"/>
      <c r="AC1102" s="41"/>
      <c r="AD1102" s="41"/>
      <c r="AE1102" s="41"/>
      <c r="AR1102" s="188" t="s">
        <v>532</v>
      </c>
      <c r="AT1102" s="188" t="s">
        <v>331</v>
      </c>
      <c r="AU1102" s="188" t="s">
        <v>87</v>
      </c>
      <c r="AY1102" s="22" t="s">
        <v>328</v>
      </c>
      <c r="BE1102" s="189">
        <f>IF(N1102="základní",J1102,0)</f>
        <v>0</v>
      </c>
      <c r="BF1102" s="189">
        <f>IF(N1102="snížená",J1102,0)</f>
        <v>0</v>
      </c>
      <c r="BG1102" s="189">
        <f>IF(N1102="zákl. přenesená",J1102,0)</f>
        <v>0</v>
      </c>
      <c r="BH1102" s="189">
        <f>IF(N1102="sníž. přenesená",J1102,0)</f>
        <v>0</v>
      </c>
      <c r="BI1102" s="189">
        <f>IF(N1102="nulová",J1102,0)</f>
        <v>0</v>
      </c>
      <c r="BJ1102" s="22" t="s">
        <v>76</v>
      </c>
      <c r="BK1102" s="189">
        <f>ROUND(I1102*H1102,2)</f>
        <v>0</v>
      </c>
      <c r="BL1102" s="22" t="s">
        <v>532</v>
      </c>
      <c r="BM1102" s="188" t="s">
        <v>3851</v>
      </c>
    </row>
    <row r="1103" s="2" customFormat="1">
      <c r="A1103" s="41"/>
      <c r="B1103" s="42"/>
      <c r="C1103" s="41"/>
      <c r="D1103" s="190" t="s">
        <v>338</v>
      </c>
      <c r="E1103" s="41"/>
      <c r="F1103" s="191" t="s">
        <v>3852</v>
      </c>
      <c r="G1103" s="41"/>
      <c r="H1103" s="41"/>
      <c r="I1103" s="192"/>
      <c r="J1103" s="41"/>
      <c r="K1103" s="41"/>
      <c r="L1103" s="42"/>
      <c r="M1103" s="193"/>
      <c r="N1103" s="194"/>
      <c r="O1103" s="75"/>
      <c r="P1103" s="75"/>
      <c r="Q1103" s="75"/>
      <c r="R1103" s="75"/>
      <c r="S1103" s="75"/>
      <c r="T1103" s="76"/>
      <c r="U1103" s="41"/>
      <c r="V1103" s="41"/>
      <c r="W1103" s="41"/>
      <c r="X1103" s="41"/>
      <c r="Y1103" s="41"/>
      <c r="Z1103" s="41"/>
      <c r="AA1103" s="41"/>
      <c r="AB1103" s="41"/>
      <c r="AC1103" s="41"/>
      <c r="AD1103" s="41"/>
      <c r="AE1103" s="41"/>
      <c r="AT1103" s="22" t="s">
        <v>338</v>
      </c>
      <c r="AU1103" s="22" t="s">
        <v>87</v>
      </c>
    </row>
    <row r="1104" s="13" customFormat="1">
      <c r="A1104" s="13"/>
      <c r="B1104" s="201"/>
      <c r="C1104" s="13"/>
      <c r="D1104" s="195" t="s">
        <v>442</v>
      </c>
      <c r="E1104" s="202" t="s">
        <v>3</v>
      </c>
      <c r="F1104" s="203" t="s">
        <v>3853</v>
      </c>
      <c r="G1104" s="13"/>
      <c r="H1104" s="204">
        <v>47.039999999999999</v>
      </c>
      <c r="I1104" s="205"/>
      <c r="J1104" s="13"/>
      <c r="K1104" s="13"/>
      <c r="L1104" s="201"/>
      <c r="M1104" s="206"/>
      <c r="N1104" s="207"/>
      <c r="O1104" s="207"/>
      <c r="P1104" s="207"/>
      <c r="Q1104" s="207"/>
      <c r="R1104" s="207"/>
      <c r="S1104" s="207"/>
      <c r="T1104" s="208"/>
      <c r="U1104" s="13"/>
      <c r="V1104" s="13"/>
      <c r="W1104" s="13"/>
      <c r="X1104" s="13"/>
      <c r="Y1104" s="13"/>
      <c r="Z1104" s="13"/>
      <c r="AA1104" s="13"/>
      <c r="AB1104" s="13"/>
      <c r="AC1104" s="13"/>
      <c r="AD1104" s="13"/>
      <c r="AE1104" s="13"/>
      <c r="AT1104" s="202" t="s">
        <v>442</v>
      </c>
      <c r="AU1104" s="202" t="s">
        <v>87</v>
      </c>
      <c r="AV1104" s="13" t="s">
        <v>79</v>
      </c>
      <c r="AW1104" s="13" t="s">
        <v>31</v>
      </c>
      <c r="AX1104" s="13" t="s">
        <v>69</v>
      </c>
      <c r="AY1104" s="202" t="s">
        <v>328</v>
      </c>
    </row>
    <row r="1105" s="14" customFormat="1">
      <c r="A1105" s="14"/>
      <c r="B1105" s="209"/>
      <c r="C1105" s="14"/>
      <c r="D1105" s="195" t="s">
        <v>442</v>
      </c>
      <c r="E1105" s="210" t="s">
        <v>3</v>
      </c>
      <c r="F1105" s="211" t="s">
        <v>452</v>
      </c>
      <c r="G1105" s="14"/>
      <c r="H1105" s="212">
        <v>47.039999999999999</v>
      </c>
      <c r="I1105" s="213"/>
      <c r="J1105" s="14"/>
      <c r="K1105" s="14"/>
      <c r="L1105" s="209"/>
      <c r="M1105" s="214"/>
      <c r="N1105" s="215"/>
      <c r="O1105" s="215"/>
      <c r="P1105" s="215"/>
      <c r="Q1105" s="215"/>
      <c r="R1105" s="215"/>
      <c r="S1105" s="215"/>
      <c r="T1105" s="216"/>
      <c r="U1105" s="14"/>
      <c r="V1105" s="14"/>
      <c r="W1105" s="14"/>
      <c r="X1105" s="14"/>
      <c r="Y1105" s="14"/>
      <c r="Z1105" s="14"/>
      <c r="AA1105" s="14"/>
      <c r="AB1105" s="14"/>
      <c r="AC1105" s="14"/>
      <c r="AD1105" s="14"/>
      <c r="AE1105" s="14"/>
      <c r="AT1105" s="210" t="s">
        <v>442</v>
      </c>
      <c r="AU1105" s="210" t="s">
        <v>87</v>
      </c>
      <c r="AV1105" s="14" t="s">
        <v>113</v>
      </c>
      <c r="AW1105" s="14" t="s">
        <v>31</v>
      </c>
      <c r="AX1105" s="14" t="s">
        <v>76</v>
      </c>
      <c r="AY1105" s="210" t="s">
        <v>328</v>
      </c>
    </row>
    <row r="1106" s="2" customFormat="1" ht="37.8" customHeight="1">
      <c r="A1106" s="41"/>
      <c r="B1106" s="176"/>
      <c r="C1106" s="177" t="s">
        <v>3854</v>
      </c>
      <c r="D1106" s="177" t="s">
        <v>331</v>
      </c>
      <c r="E1106" s="178" t="s">
        <v>3855</v>
      </c>
      <c r="F1106" s="179" t="s">
        <v>3856</v>
      </c>
      <c r="G1106" s="180" t="s">
        <v>476</v>
      </c>
      <c r="H1106" s="181">
        <v>21.600000000000001</v>
      </c>
      <c r="I1106" s="182"/>
      <c r="J1106" s="183">
        <f>ROUND(I1106*H1106,2)</f>
        <v>0</v>
      </c>
      <c r="K1106" s="179" t="s">
        <v>335</v>
      </c>
      <c r="L1106" s="42"/>
      <c r="M1106" s="184" t="s">
        <v>3</v>
      </c>
      <c r="N1106" s="185" t="s">
        <v>40</v>
      </c>
      <c r="O1106" s="75"/>
      <c r="P1106" s="186">
        <f>O1106*H1106</f>
        <v>0</v>
      </c>
      <c r="Q1106" s="186">
        <v>0</v>
      </c>
      <c r="R1106" s="186">
        <f>Q1106*H1106</f>
        <v>0</v>
      </c>
      <c r="S1106" s="186">
        <v>0</v>
      </c>
      <c r="T1106" s="187">
        <f>S1106*H1106</f>
        <v>0</v>
      </c>
      <c r="U1106" s="41"/>
      <c r="V1106" s="41"/>
      <c r="W1106" s="41"/>
      <c r="X1106" s="41"/>
      <c r="Y1106" s="41"/>
      <c r="Z1106" s="41"/>
      <c r="AA1106" s="41"/>
      <c r="AB1106" s="41"/>
      <c r="AC1106" s="41"/>
      <c r="AD1106" s="41"/>
      <c r="AE1106" s="41"/>
      <c r="AR1106" s="188" t="s">
        <v>532</v>
      </c>
      <c r="AT1106" s="188" t="s">
        <v>331</v>
      </c>
      <c r="AU1106" s="188" t="s">
        <v>87</v>
      </c>
      <c r="AY1106" s="22" t="s">
        <v>328</v>
      </c>
      <c r="BE1106" s="189">
        <f>IF(N1106="základní",J1106,0)</f>
        <v>0</v>
      </c>
      <c r="BF1106" s="189">
        <f>IF(N1106="snížená",J1106,0)</f>
        <v>0</v>
      </c>
      <c r="BG1106" s="189">
        <f>IF(N1106="zákl. přenesená",J1106,0)</f>
        <v>0</v>
      </c>
      <c r="BH1106" s="189">
        <f>IF(N1106="sníž. přenesená",J1106,0)</f>
        <v>0</v>
      </c>
      <c r="BI1106" s="189">
        <f>IF(N1106="nulová",J1106,0)</f>
        <v>0</v>
      </c>
      <c r="BJ1106" s="22" t="s">
        <v>76</v>
      </c>
      <c r="BK1106" s="189">
        <f>ROUND(I1106*H1106,2)</f>
        <v>0</v>
      </c>
      <c r="BL1106" s="22" t="s">
        <v>532</v>
      </c>
      <c r="BM1106" s="188" t="s">
        <v>3857</v>
      </c>
    </row>
    <row r="1107" s="2" customFormat="1">
      <c r="A1107" s="41"/>
      <c r="B1107" s="42"/>
      <c r="C1107" s="41"/>
      <c r="D1107" s="190" t="s">
        <v>338</v>
      </c>
      <c r="E1107" s="41"/>
      <c r="F1107" s="191" t="s">
        <v>3858</v>
      </c>
      <c r="G1107" s="41"/>
      <c r="H1107" s="41"/>
      <c r="I1107" s="192"/>
      <c r="J1107" s="41"/>
      <c r="K1107" s="41"/>
      <c r="L1107" s="42"/>
      <c r="M1107" s="193"/>
      <c r="N1107" s="194"/>
      <c r="O1107" s="75"/>
      <c r="P1107" s="75"/>
      <c r="Q1107" s="75"/>
      <c r="R1107" s="75"/>
      <c r="S1107" s="75"/>
      <c r="T1107" s="76"/>
      <c r="U1107" s="41"/>
      <c r="V1107" s="41"/>
      <c r="W1107" s="41"/>
      <c r="X1107" s="41"/>
      <c r="Y1107" s="41"/>
      <c r="Z1107" s="41"/>
      <c r="AA1107" s="41"/>
      <c r="AB1107" s="41"/>
      <c r="AC1107" s="41"/>
      <c r="AD1107" s="41"/>
      <c r="AE1107" s="41"/>
      <c r="AT1107" s="22" t="s">
        <v>338</v>
      </c>
      <c r="AU1107" s="22" t="s">
        <v>87</v>
      </c>
    </row>
    <row r="1108" s="13" customFormat="1">
      <c r="A1108" s="13"/>
      <c r="B1108" s="201"/>
      <c r="C1108" s="13"/>
      <c r="D1108" s="195" t="s">
        <v>442</v>
      </c>
      <c r="E1108" s="202" t="s">
        <v>3</v>
      </c>
      <c r="F1108" s="203" t="s">
        <v>3859</v>
      </c>
      <c r="G1108" s="13"/>
      <c r="H1108" s="204">
        <v>21.600000000000001</v>
      </c>
      <c r="I1108" s="205"/>
      <c r="J1108" s="13"/>
      <c r="K1108" s="13"/>
      <c r="L1108" s="201"/>
      <c r="M1108" s="206"/>
      <c r="N1108" s="207"/>
      <c r="O1108" s="207"/>
      <c r="P1108" s="207"/>
      <c r="Q1108" s="207"/>
      <c r="R1108" s="207"/>
      <c r="S1108" s="207"/>
      <c r="T1108" s="208"/>
      <c r="U1108" s="13"/>
      <c r="V1108" s="13"/>
      <c r="W1108" s="13"/>
      <c r="X1108" s="13"/>
      <c r="Y1108" s="13"/>
      <c r="Z1108" s="13"/>
      <c r="AA1108" s="13"/>
      <c r="AB1108" s="13"/>
      <c r="AC1108" s="13"/>
      <c r="AD1108" s="13"/>
      <c r="AE1108" s="13"/>
      <c r="AT1108" s="202" t="s">
        <v>442</v>
      </c>
      <c r="AU1108" s="202" t="s">
        <v>87</v>
      </c>
      <c r="AV1108" s="13" t="s">
        <v>79</v>
      </c>
      <c r="AW1108" s="13" t="s">
        <v>31</v>
      </c>
      <c r="AX1108" s="13" t="s">
        <v>76</v>
      </c>
      <c r="AY1108" s="202" t="s">
        <v>328</v>
      </c>
    </row>
    <row r="1109" s="2" customFormat="1" ht="37.8" customHeight="1">
      <c r="A1109" s="41"/>
      <c r="B1109" s="176"/>
      <c r="C1109" s="177" t="s">
        <v>1772</v>
      </c>
      <c r="D1109" s="177" t="s">
        <v>331</v>
      </c>
      <c r="E1109" s="178" t="s">
        <v>3860</v>
      </c>
      <c r="F1109" s="179" t="s">
        <v>3861</v>
      </c>
      <c r="G1109" s="180" t="s">
        <v>476</v>
      </c>
      <c r="H1109" s="181">
        <v>43.299999999999997</v>
      </c>
      <c r="I1109" s="182"/>
      <c r="J1109" s="183">
        <f>ROUND(I1109*H1109,2)</f>
        <v>0</v>
      </c>
      <c r="K1109" s="179" t="s">
        <v>335</v>
      </c>
      <c r="L1109" s="42"/>
      <c r="M1109" s="184" t="s">
        <v>3</v>
      </c>
      <c r="N1109" s="185" t="s">
        <v>40</v>
      </c>
      <c r="O1109" s="75"/>
      <c r="P1109" s="186">
        <f>O1109*H1109</f>
        <v>0</v>
      </c>
      <c r="Q1109" s="186">
        <v>0</v>
      </c>
      <c r="R1109" s="186">
        <f>Q1109*H1109</f>
        <v>0</v>
      </c>
      <c r="S1109" s="186">
        <v>0</v>
      </c>
      <c r="T1109" s="187">
        <f>S1109*H1109</f>
        <v>0</v>
      </c>
      <c r="U1109" s="41"/>
      <c r="V1109" s="41"/>
      <c r="W1109" s="41"/>
      <c r="X1109" s="41"/>
      <c r="Y1109" s="41"/>
      <c r="Z1109" s="41"/>
      <c r="AA1109" s="41"/>
      <c r="AB1109" s="41"/>
      <c r="AC1109" s="41"/>
      <c r="AD1109" s="41"/>
      <c r="AE1109" s="41"/>
      <c r="AR1109" s="188" t="s">
        <v>532</v>
      </c>
      <c r="AT1109" s="188" t="s">
        <v>331</v>
      </c>
      <c r="AU1109" s="188" t="s">
        <v>87</v>
      </c>
      <c r="AY1109" s="22" t="s">
        <v>328</v>
      </c>
      <c r="BE1109" s="189">
        <f>IF(N1109="základní",J1109,0)</f>
        <v>0</v>
      </c>
      <c r="BF1109" s="189">
        <f>IF(N1109="snížená",J1109,0)</f>
        <v>0</v>
      </c>
      <c r="BG1109" s="189">
        <f>IF(N1109="zákl. přenesená",J1109,0)</f>
        <v>0</v>
      </c>
      <c r="BH1109" s="189">
        <f>IF(N1109="sníž. přenesená",J1109,0)</f>
        <v>0</v>
      </c>
      <c r="BI1109" s="189">
        <f>IF(N1109="nulová",J1109,0)</f>
        <v>0</v>
      </c>
      <c r="BJ1109" s="22" t="s">
        <v>76</v>
      </c>
      <c r="BK1109" s="189">
        <f>ROUND(I1109*H1109,2)</f>
        <v>0</v>
      </c>
      <c r="BL1109" s="22" t="s">
        <v>532</v>
      </c>
      <c r="BM1109" s="188" t="s">
        <v>3862</v>
      </c>
    </row>
    <row r="1110" s="2" customFormat="1">
      <c r="A1110" s="41"/>
      <c r="B1110" s="42"/>
      <c r="C1110" s="41"/>
      <c r="D1110" s="190" t="s">
        <v>338</v>
      </c>
      <c r="E1110" s="41"/>
      <c r="F1110" s="191" t="s">
        <v>3863</v>
      </c>
      <c r="G1110" s="41"/>
      <c r="H1110" s="41"/>
      <c r="I1110" s="192"/>
      <c r="J1110" s="41"/>
      <c r="K1110" s="41"/>
      <c r="L1110" s="42"/>
      <c r="M1110" s="193"/>
      <c r="N1110" s="194"/>
      <c r="O1110" s="75"/>
      <c r="P1110" s="75"/>
      <c r="Q1110" s="75"/>
      <c r="R1110" s="75"/>
      <c r="S1110" s="75"/>
      <c r="T1110" s="76"/>
      <c r="U1110" s="41"/>
      <c r="V1110" s="41"/>
      <c r="W1110" s="41"/>
      <c r="X1110" s="41"/>
      <c r="Y1110" s="41"/>
      <c r="Z1110" s="41"/>
      <c r="AA1110" s="41"/>
      <c r="AB1110" s="41"/>
      <c r="AC1110" s="41"/>
      <c r="AD1110" s="41"/>
      <c r="AE1110" s="41"/>
      <c r="AT1110" s="22" t="s">
        <v>338</v>
      </c>
      <c r="AU1110" s="22" t="s">
        <v>87</v>
      </c>
    </row>
    <row r="1111" s="13" customFormat="1">
      <c r="A1111" s="13"/>
      <c r="B1111" s="201"/>
      <c r="C1111" s="13"/>
      <c r="D1111" s="195" t="s">
        <v>442</v>
      </c>
      <c r="E1111" s="202" t="s">
        <v>3</v>
      </c>
      <c r="F1111" s="203" t="s">
        <v>3864</v>
      </c>
      <c r="G1111" s="13"/>
      <c r="H1111" s="204">
        <v>22.399999999999999</v>
      </c>
      <c r="I1111" s="205"/>
      <c r="J1111" s="13"/>
      <c r="K1111" s="13"/>
      <c r="L1111" s="201"/>
      <c r="M1111" s="206"/>
      <c r="N1111" s="207"/>
      <c r="O1111" s="207"/>
      <c r="P1111" s="207"/>
      <c r="Q1111" s="207"/>
      <c r="R1111" s="207"/>
      <c r="S1111" s="207"/>
      <c r="T1111" s="208"/>
      <c r="U1111" s="13"/>
      <c r="V1111" s="13"/>
      <c r="W1111" s="13"/>
      <c r="X1111" s="13"/>
      <c r="Y1111" s="13"/>
      <c r="Z1111" s="13"/>
      <c r="AA1111" s="13"/>
      <c r="AB1111" s="13"/>
      <c r="AC1111" s="13"/>
      <c r="AD1111" s="13"/>
      <c r="AE1111" s="13"/>
      <c r="AT1111" s="202" t="s">
        <v>442</v>
      </c>
      <c r="AU1111" s="202" t="s">
        <v>87</v>
      </c>
      <c r="AV1111" s="13" t="s">
        <v>79</v>
      </c>
      <c r="AW1111" s="13" t="s">
        <v>31</v>
      </c>
      <c r="AX1111" s="13" t="s">
        <v>69</v>
      </c>
      <c r="AY1111" s="202" t="s">
        <v>328</v>
      </c>
    </row>
    <row r="1112" s="13" customFormat="1">
      <c r="A1112" s="13"/>
      <c r="B1112" s="201"/>
      <c r="C1112" s="13"/>
      <c r="D1112" s="195" t="s">
        <v>442</v>
      </c>
      <c r="E1112" s="202" t="s">
        <v>3</v>
      </c>
      <c r="F1112" s="203" t="s">
        <v>3865</v>
      </c>
      <c r="G1112" s="13"/>
      <c r="H1112" s="204">
        <v>17.5</v>
      </c>
      <c r="I1112" s="205"/>
      <c r="J1112" s="13"/>
      <c r="K1112" s="13"/>
      <c r="L1112" s="201"/>
      <c r="M1112" s="206"/>
      <c r="N1112" s="207"/>
      <c r="O1112" s="207"/>
      <c r="P1112" s="207"/>
      <c r="Q1112" s="207"/>
      <c r="R1112" s="207"/>
      <c r="S1112" s="207"/>
      <c r="T1112" s="208"/>
      <c r="U1112" s="13"/>
      <c r="V1112" s="13"/>
      <c r="W1112" s="13"/>
      <c r="X1112" s="13"/>
      <c r="Y1112" s="13"/>
      <c r="Z1112" s="13"/>
      <c r="AA1112" s="13"/>
      <c r="AB1112" s="13"/>
      <c r="AC1112" s="13"/>
      <c r="AD1112" s="13"/>
      <c r="AE1112" s="13"/>
      <c r="AT1112" s="202" t="s">
        <v>442</v>
      </c>
      <c r="AU1112" s="202" t="s">
        <v>87</v>
      </c>
      <c r="AV1112" s="13" t="s">
        <v>79</v>
      </c>
      <c r="AW1112" s="13" t="s">
        <v>31</v>
      </c>
      <c r="AX1112" s="13" t="s">
        <v>69</v>
      </c>
      <c r="AY1112" s="202" t="s">
        <v>328</v>
      </c>
    </row>
    <row r="1113" s="13" customFormat="1">
      <c r="A1113" s="13"/>
      <c r="B1113" s="201"/>
      <c r="C1113" s="13"/>
      <c r="D1113" s="195" t="s">
        <v>442</v>
      </c>
      <c r="E1113" s="202" t="s">
        <v>3</v>
      </c>
      <c r="F1113" s="203" t="s">
        <v>3866</v>
      </c>
      <c r="G1113" s="13"/>
      <c r="H1113" s="204">
        <v>3.3999999999999999</v>
      </c>
      <c r="I1113" s="205"/>
      <c r="J1113" s="13"/>
      <c r="K1113" s="13"/>
      <c r="L1113" s="201"/>
      <c r="M1113" s="206"/>
      <c r="N1113" s="207"/>
      <c r="O1113" s="207"/>
      <c r="P1113" s="207"/>
      <c r="Q1113" s="207"/>
      <c r="R1113" s="207"/>
      <c r="S1113" s="207"/>
      <c r="T1113" s="208"/>
      <c r="U1113" s="13"/>
      <c r="V1113" s="13"/>
      <c r="W1113" s="13"/>
      <c r="X1113" s="13"/>
      <c r="Y1113" s="13"/>
      <c r="Z1113" s="13"/>
      <c r="AA1113" s="13"/>
      <c r="AB1113" s="13"/>
      <c r="AC1113" s="13"/>
      <c r="AD1113" s="13"/>
      <c r="AE1113" s="13"/>
      <c r="AT1113" s="202" t="s">
        <v>442</v>
      </c>
      <c r="AU1113" s="202" t="s">
        <v>87</v>
      </c>
      <c r="AV1113" s="13" t="s">
        <v>79</v>
      </c>
      <c r="AW1113" s="13" t="s">
        <v>31</v>
      </c>
      <c r="AX1113" s="13" t="s">
        <v>69</v>
      </c>
      <c r="AY1113" s="202" t="s">
        <v>328</v>
      </c>
    </row>
    <row r="1114" s="14" customFormat="1">
      <c r="A1114" s="14"/>
      <c r="B1114" s="209"/>
      <c r="C1114" s="14"/>
      <c r="D1114" s="195" t="s">
        <v>442</v>
      </c>
      <c r="E1114" s="210" t="s">
        <v>3</v>
      </c>
      <c r="F1114" s="211" t="s">
        <v>452</v>
      </c>
      <c r="G1114" s="14"/>
      <c r="H1114" s="212">
        <v>43.299999999999997</v>
      </c>
      <c r="I1114" s="213"/>
      <c r="J1114" s="14"/>
      <c r="K1114" s="14"/>
      <c r="L1114" s="209"/>
      <c r="M1114" s="214"/>
      <c r="N1114" s="215"/>
      <c r="O1114" s="215"/>
      <c r="P1114" s="215"/>
      <c r="Q1114" s="215"/>
      <c r="R1114" s="215"/>
      <c r="S1114" s="215"/>
      <c r="T1114" s="216"/>
      <c r="U1114" s="14"/>
      <c r="V1114" s="14"/>
      <c r="W1114" s="14"/>
      <c r="X1114" s="14"/>
      <c r="Y1114" s="14"/>
      <c r="Z1114" s="14"/>
      <c r="AA1114" s="14"/>
      <c r="AB1114" s="14"/>
      <c r="AC1114" s="14"/>
      <c r="AD1114" s="14"/>
      <c r="AE1114" s="14"/>
      <c r="AT1114" s="210" t="s">
        <v>442</v>
      </c>
      <c r="AU1114" s="210" t="s">
        <v>87</v>
      </c>
      <c r="AV1114" s="14" t="s">
        <v>113</v>
      </c>
      <c r="AW1114" s="14" t="s">
        <v>31</v>
      </c>
      <c r="AX1114" s="14" t="s">
        <v>76</v>
      </c>
      <c r="AY1114" s="210" t="s">
        <v>328</v>
      </c>
    </row>
    <row r="1115" s="2" customFormat="1" ht="44.25" customHeight="1">
      <c r="A1115" s="41"/>
      <c r="B1115" s="176"/>
      <c r="C1115" s="177" t="s">
        <v>3867</v>
      </c>
      <c r="D1115" s="177" t="s">
        <v>331</v>
      </c>
      <c r="E1115" s="178" t="s">
        <v>3868</v>
      </c>
      <c r="F1115" s="179" t="s">
        <v>3869</v>
      </c>
      <c r="G1115" s="180" t="s">
        <v>476</v>
      </c>
      <c r="H1115" s="181">
        <v>30</v>
      </c>
      <c r="I1115" s="182"/>
      <c r="J1115" s="183">
        <f>ROUND(I1115*H1115,2)</f>
        <v>0</v>
      </c>
      <c r="K1115" s="179" t="s">
        <v>335</v>
      </c>
      <c r="L1115" s="42"/>
      <c r="M1115" s="184" t="s">
        <v>3</v>
      </c>
      <c r="N1115" s="185" t="s">
        <v>40</v>
      </c>
      <c r="O1115" s="75"/>
      <c r="P1115" s="186">
        <f>O1115*H1115</f>
        <v>0</v>
      </c>
      <c r="Q1115" s="186">
        <v>0</v>
      </c>
      <c r="R1115" s="186">
        <f>Q1115*H1115</f>
        <v>0</v>
      </c>
      <c r="S1115" s="186">
        <v>0</v>
      </c>
      <c r="T1115" s="187">
        <f>S1115*H1115</f>
        <v>0</v>
      </c>
      <c r="U1115" s="41"/>
      <c r="V1115" s="41"/>
      <c r="W1115" s="41"/>
      <c r="X1115" s="41"/>
      <c r="Y1115" s="41"/>
      <c r="Z1115" s="41"/>
      <c r="AA1115" s="41"/>
      <c r="AB1115" s="41"/>
      <c r="AC1115" s="41"/>
      <c r="AD1115" s="41"/>
      <c r="AE1115" s="41"/>
      <c r="AR1115" s="188" t="s">
        <v>532</v>
      </c>
      <c r="AT1115" s="188" t="s">
        <v>331</v>
      </c>
      <c r="AU1115" s="188" t="s">
        <v>87</v>
      </c>
      <c r="AY1115" s="22" t="s">
        <v>328</v>
      </c>
      <c r="BE1115" s="189">
        <f>IF(N1115="základní",J1115,0)</f>
        <v>0</v>
      </c>
      <c r="BF1115" s="189">
        <f>IF(N1115="snížená",J1115,0)</f>
        <v>0</v>
      </c>
      <c r="BG1115" s="189">
        <f>IF(N1115="zákl. přenesená",J1115,0)</f>
        <v>0</v>
      </c>
      <c r="BH1115" s="189">
        <f>IF(N1115="sníž. přenesená",J1115,0)</f>
        <v>0</v>
      </c>
      <c r="BI1115" s="189">
        <f>IF(N1115="nulová",J1115,0)</f>
        <v>0</v>
      </c>
      <c r="BJ1115" s="22" t="s">
        <v>76</v>
      </c>
      <c r="BK1115" s="189">
        <f>ROUND(I1115*H1115,2)</f>
        <v>0</v>
      </c>
      <c r="BL1115" s="22" t="s">
        <v>532</v>
      </c>
      <c r="BM1115" s="188" t="s">
        <v>3870</v>
      </c>
    </row>
    <row r="1116" s="2" customFormat="1">
      <c r="A1116" s="41"/>
      <c r="B1116" s="42"/>
      <c r="C1116" s="41"/>
      <c r="D1116" s="190" t="s">
        <v>338</v>
      </c>
      <c r="E1116" s="41"/>
      <c r="F1116" s="191" t="s">
        <v>3871</v>
      </c>
      <c r="G1116" s="41"/>
      <c r="H1116" s="41"/>
      <c r="I1116" s="192"/>
      <c r="J1116" s="41"/>
      <c r="K1116" s="41"/>
      <c r="L1116" s="42"/>
      <c r="M1116" s="193"/>
      <c r="N1116" s="194"/>
      <c r="O1116" s="75"/>
      <c r="P1116" s="75"/>
      <c r="Q1116" s="75"/>
      <c r="R1116" s="75"/>
      <c r="S1116" s="75"/>
      <c r="T1116" s="76"/>
      <c r="U1116" s="41"/>
      <c r="V1116" s="41"/>
      <c r="W1116" s="41"/>
      <c r="X1116" s="41"/>
      <c r="Y1116" s="41"/>
      <c r="Z1116" s="41"/>
      <c r="AA1116" s="41"/>
      <c r="AB1116" s="41"/>
      <c r="AC1116" s="41"/>
      <c r="AD1116" s="41"/>
      <c r="AE1116" s="41"/>
      <c r="AT1116" s="22" t="s">
        <v>338</v>
      </c>
      <c r="AU1116" s="22" t="s">
        <v>87</v>
      </c>
    </row>
    <row r="1117" s="13" customFormat="1">
      <c r="A1117" s="13"/>
      <c r="B1117" s="201"/>
      <c r="C1117" s="13"/>
      <c r="D1117" s="195" t="s">
        <v>442</v>
      </c>
      <c r="E1117" s="202" t="s">
        <v>3</v>
      </c>
      <c r="F1117" s="203" t="s">
        <v>3872</v>
      </c>
      <c r="G1117" s="13"/>
      <c r="H1117" s="204">
        <v>15</v>
      </c>
      <c r="I1117" s="205"/>
      <c r="J1117" s="13"/>
      <c r="K1117" s="13"/>
      <c r="L1117" s="201"/>
      <c r="M1117" s="206"/>
      <c r="N1117" s="207"/>
      <c r="O1117" s="207"/>
      <c r="P1117" s="207"/>
      <c r="Q1117" s="207"/>
      <c r="R1117" s="207"/>
      <c r="S1117" s="207"/>
      <c r="T1117" s="208"/>
      <c r="U1117" s="13"/>
      <c r="V1117" s="13"/>
      <c r="W1117" s="13"/>
      <c r="X1117" s="13"/>
      <c r="Y1117" s="13"/>
      <c r="Z1117" s="13"/>
      <c r="AA1117" s="13"/>
      <c r="AB1117" s="13"/>
      <c r="AC1117" s="13"/>
      <c r="AD1117" s="13"/>
      <c r="AE1117" s="13"/>
      <c r="AT1117" s="202" t="s">
        <v>442</v>
      </c>
      <c r="AU1117" s="202" t="s">
        <v>87</v>
      </c>
      <c r="AV1117" s="13" t="s">
        <v>79</v>
      </c>
      <c r="AW1117" s="13" t="s">
        <v>31</v>
      </c>
      <c r="AX1117" s="13" t="s">
        <v>69</v>
      </c>
      <c r="AY1117" s="202" t="s">
        <v>328</v>
      </c>
    </row>
    <row r="1118" s="13" customFormat="1">
      <c r="A1118" s="13"/>
      <c r="B1118" s="201"/>
      <c r="C1118" s="13"/>
      <c r="D1118" s="195" t="s">
        <v>442</v>
      </c>
      <c r="E1118" s="202" t="s">
        <v>3</v>
      </c>
      <c r="F1118" s="203" t="s">
        <v>3873</v>
      </c>
      <c r="G1118" s="13"/>
      <c r="H1118" s="204">
        <v>15</v>
      </c>
      <c r="I1118" s="205"/>
      <c r="J1118" s="13"/>
      <c r="K1118" s="13"/>
      <c r="L1118" s="201"/>
      <c r="M1118" s="206"/>
      <c r="N1118" s="207"/>
      <c r="O1118" s="207"/>
      <c r="P1118" s="207"/>
      <c r="Q1118" s="207"/>
      <c r="R1118" s="207"/>
      <c r="S1118" s="207"/>
      <c r="T1118" s="208"/>
      <c r="U1118" s="13"/>
      <c r="V1118" s="13"/>
      <c r="W1118" s="13"/>
      <c r="X1118" s="13"/>
      <c r="Y1118" s="13"/>
      <c r="Z1118" s="13"/>
      <c r="AA1118" s="13"/>
      <c r="AB1118" s="13"/>
      <c r="AC1118" s="13"/>
      <c r="AD1118" s="13"/>
      <c r="AE1118" s="13"/>
      <c r="AT1118" s="202" t="s">
        <v>442</v>
      </c>
      <c r="AU1118" s="202" t="s">
        <v>87</v>
      </c>
      <c r="AV1118" s="13" t="s">
        <v>79</v>
      </c>
      <c r="AW1118" s="13" t="s">
        <v>31</v>
      </c>
      <c r="AX1118" s="13" t="s">
        <v>69</v>
      </c>
      <c r="AY1118" s="202" t="s">
        <v>328</v>
      </c>
    </row>
    <row r="1119" s="14" customFormat="1">
      <c r="A1119" s="14"/>
      <c r="B1119" s="209"/>
      <c r="C1119" s="14"/>
      <c r="D1119" s="195" t="s">
        <v>442</v>
      </c>
      <c r="E1119" s="210" t="s">
        <v>3</v>
      </c>
      <c r="F1119" s="211" t="s">
        <v>452</v>
      </c>
      <c r="G1119" s="14"/>
      <c r="H1119" s="212">
        <v>30</v>
      </c>
      <c r="I1119" s="213"/>
      <c r="J1119" s="14"/>
      <c r="K1119" s="14"/>
      <c r="L1119" s="209"/>
      <c r="M1119" s="214"/>
      <c r="N1119" s="215"/>
      <c r="O1119" s="215"/>
      <c r="P1119" s="215"/>
      <c r="Q1119" s="215"/>
      <c r="R1119" s="215"/>
      <c r="S1119" s="215"/>
      <c r="T1119" s="216"/>
      <c r="U1119" s="14"/>
      <c r="V1119" s="14"/>
      <c r="W1119" s="14"/>
      <c r="X1119" s="14"/>
      <c r="Y1119" s="14"/>
      <c r="Z1119" s="14"/>
      <c r="AA1119" s="14"/>
      <c r="AB1119" s="14"/>
      <c r="AC1119" s="14"/>
      <c r="AD1119" s="14"/>
      <c r="AE1119" s="14"/>
      <c r="AT1119" s="210" t="s">
        <v>442</v>
      </c>
      <c r="AU1119" s="210" t="s">
        <v>87</v>
      </c>
      <c r="AV1119" s="14" t="s">
        <v>113</v>
      </c>
      <c r="AW1119" s="14" t="s">
        <v>31</v>
      </c>
      <c r="AX1119" s="14" t="s">
        <v>76</v>
      </c>
      <c r="AY1119" s="210" t="s">
        <v>328</v>
      </c>
    </row>
    <row r="1120" s="2" customFormat="1" ht="21.75" customHeight="1">
      <c r="A1120" s="41"/>
      <c r="B1120" s="176"/>
      <c r="C1120" s="224" t="s">
        <v>1781</v>
      </c>
      <c r="D1120" s="224" t="s">
        <v>539</v>
      </c>
      <c r="E1120" s="225" t="s">
        <v>3798</v>
      </c>
      <c r="F1120" s="226" t="s">
        <v>3799</v>
      </c>
      <c r="G1120" s="227" t="s">
        <v>491</v>
      </c>
      <c r="H1120" s="228">
        <v>0.373</v>
      </c>
      <c r="I1120" s="229"/>
      <c r="J1120" s="230">
        <f>ROUND(I1120*H1120,2)</f>
        <v>0</v>
      </c>
      <c r="K1120" s="226" t="s">
        <v>335</v>
      </c>
      <c r="L1120" s="231"/>
      <c r="M1120" s="232" t="s">
        <v>3</v>
      </c>
      <c r="N1120" s="233" t="s">
        <v>40</v>
      </c>
      <c r="O1120" s="75"/>
      <c r="P1120" s="186">
        <f>O1120*H1120</f>
        <v>0</v>
      </c>
      <c r="Q1120" s="186">
        <v>0.44</v>
      </c>
      <c r="R1120" s="186">
        <f>Q1120*H1120</f>
        <v>0.16411999999999999</v>
      </c>
      <c r="S1120" s="186">
        <v>0</v>
      </c>
      <c r="T1120" s="187">
        <f>S1120*H1120</f>
        <v>0</v>
      </c>
      <c r="U1120" s="41"/>
      <c r="V1120" s="41"/>
      <c r="W1120" s="41"/>
      <c r="X1120" s="41"/>
      <c r="Y1120" s="41"/>
      <c r="Z1120" s="41"/>
      <c r="AA1120" s="41"/>
      <c r="AB1120" s="41"/>
      <c r="AC1120" s="41"/>
      <c r="AD1120" s="41"/>
      <c r="AE1120" s="41"/>
      <c r="AR1120" s="188" t="s">
        <v>621</v>
      </c>
      <c r="AT1120" s="188" t="s">
        <v>539</v>
      </c>
      <c r="AU1120" s="188" t="s">
        <v>87</v>
      </c>
      <c r="AY1120" s="22" t="s">
        <v>328</v>
      </c>
      <c r="BE1120" s="189">
        <f>IF(N1120="základní",J1120,0)</f>
        <v>0</v>
      </c>
      <c r="BF1120" s="189">
        <f>IF(N1120="snížená",J1120,0)</f>
        <v>0</v>
      </c>
      <c r="BG1120" s="189">
        <f>IF(N1120="zákl. přenesená",J1120,0)</f>
        <v>0</v>
      </c>
      <c r="BH1120" s="189">
        <f>IF(N1120="sníž. přenesená",J1120,0)</f>
        <v>0</v>
      </c>
      <c r="BI1120" s="189">
        <f>IF(N1120="nulová",J1120,0)</f>
        <v>0</v>
      </c>
      <c r="BJ1120" s="22" t="s">
        <v>76</v>
      </c>
      <c r="BK1120" s="189">
        <f>ROUND(I1120*H1120,2)</f>
        <v>0</v>
      </c>
      <c r="BL1120" s="22" t="s">
        <v>532</v>
      </c>
      <c r="BM1120" s="188" t="s">
        <v>3874</v>
      </c>
    </row>
    <row r="1121" s="13" customFormat="1">
      <c r="A1121" s="13"/>
      <c r="B1121" s="201"/>
      <c r="C1121" s="13"/>
      <c r="D1121" s="195" t="s">
        <v>442</v>
      </c>
      <c r="E1121" s="13"/>
      <c r="F1121" s="203" t="s">
        <v>3875</v>
      </c>
      <c r="G1121" s="13"/>
      <c r="H1121" s="204">
        <v>0.373</v>
      </c>
      <c r="I1121" s="205"/>
      <c r="J1121" s="13"/>
      <c r="K1121" s="13"/>
      <c r="L1121" s="201"/>
      <c r="M1121" s="206"/>
      <c r="N1121" s="207"/>
      <c r="O1121" s="207"/>
      <c r="P1121" s="207"/>
      <c r="Q1121" s="207"/>
      <c r="R1121" s="207"/>
      <c r="S1121" s="207"/>
      <c r="T1121" s="208"/>
      <c r="U1121" s="13"/>
      <c r="V1121" s="13"/>
      <c r="W1121" s="13"/>
      <c r="X1121" s="13"/>
      <c r="Y1121" s="13"/>
      <c r="Z1121" s="13"/>
      <c r="AA1121" s="13"/>
      <c r="AB1121" s="13"/>
      <c r="AC1121" s="13"/>
      <c r="AD1121" s="13"/>
      <c r="AE1121" s="13"/>
      <c r="AT1121" s="202" t="s">
        <v>442</v>
      </c>
      <c r="AU1121" s="202" t="s">
        <v>87</v>
      </c>
      <c r="AV1121" s="13" t="s">
        <v>79</v>
      </c>
      <c r="AW1121" s="13" t="s">
        <v>4</v>
      </c>
      <c r="AX1121" s="13" t="s">
        <v>76</v>
      </c>
      <c r="AY1121" s="202" t="s">
        <v>328</v>
      </c>
    </row>
    <row r="1122" s="2" customFormat="1" ht="21.75" customHeight="1">
      <c r="A1122" s="41"/>
      <c r="B1122" s="176"/>
      <c r="C1122" s="224" t="s">
        <v>3876</v>
      </c>
      <c r="D1122" s="224" t="s">
        <v>539</v>
      </c>
      <c r="E1122" s="225" t="s">
        <v>3877</v>
      </c>
      <c r="F1122" s="226" t="s">
        <v>3878</v>
      </c>
      <c r="G1122" s="227" t="s">
        <v>491</v>
      </c>
      <c r="H1122" s="228">
        <v>0.56999999999999995</v>
      </c>
      <c r="I1122" s="229"/>
      <c r="J1122" s="230">
        <f>ROUND(I1122*H1122,2)</f>
        <v>0</v>
      </c>
      <c r="K1122" s="226" t="s">
        <v>335</v>
      </c>
      <c r="L1122" s="231"/>
      <c r="M1122" s="232" t="s">
        <v>3</v>
      </c>
      <c r="N1122" s="233" t="s">
        <v>40</v>
      </c>
      <c r="O1122" s="75"/>
      <c r="P1122" s="186">
        <f>O1122*H1122</f>
        <v>0</v>
      </c>
      <c r="Q1122" s="186">
        <v>0.44</v>
      </c>
      <c r="R1122" s="186">
        <f>Q1122*H1122</f>
        <v>0.25079999999999997</v>
      </c>
      <c r="S1122" s="186">
        <v>0</v>
      </c>
      <c r="T1122" s="187">
        <f>S1122*H1122</f>
        <v>0</v>
      </c>
      <c r="U1122" s="41"/>
      <c r="V1122" s="41"/>
      <c r="W1122" s="41"/>
      <c r="X1122" s="41"/>
      <c r="Y1122" s="41"/>
      <c r="Z1122" s="41"/>
      <c r="AA1122" s="41"/>
      <c r="AB1122" s="41"/>
      <c r="AC1122" s="41"/>
      <c r="AD1122" s="41"/>
      <c r="AE1122" s="41"/>
      <c r="AR1122" s="188" t="s">
        <v>621</v>
      </c>
      <c r="AT1122" s="188" t="s">
        <v>539</v>
      </c>
      <c r="AU1122" s="188" t="s">
        <v>87</v>
      </c>
      <c r="AY1122" s="22" t="s">
        <v>328</v>
      </c>
      <c r="BE1122" s="189">
        <f>IF(N1122="základní",J1122,0)</f>
        <v>0</v>
      </c>
      <c r="BF1122" s="189">
        <f>IF(N1122="snížená",J1122,0)</f>
        <v>0</v>
      </c>
      <c r="BG1122" s="189">
        <f>IF(N1122="zákl. přenesená",J1122,0)</f>
        <v>0</v>
      </c>
      <c r="BH1122" s="189">
        <f>IF(N1122="sníž. přenesená",J1122,0)</f>
        <v>0</v>
      </c>
      <c r="BI1122" s="189">
        <f>IF(N1122="nulová",J1122,0)</f>
        <v>0</v>
      </c>
      <c r="BJ1122" s="22" t="s">
        <v>76</v>
      </c>
      <c r="BK1122" s="189">
        <f>ROUND(I1122*H1122,2)</f>
        <v>0</v>
      </c>
      <c r="BL1122" s="22" t="s">
        <v>532</v>
      </c>
      <c r="BM1122" s="188" t="s">
        <v>3879</v>
      </c>
    </row>
    <row r="1123" s="13" customFormat="1">
      <c r="A1123" s="13"/>
      <c r="B1123" s="201"/>
      <c r="C1123" s="13"/>
      <c r="D1123" s="195" t="s">
        <v>442</v>
      </c>
      <c r="E1123" s="13"/>
      <c r="F1123" s="203" t="s">
        <v>3880</v>
      </c>
      <c r="G1123" s="13"/>
      <c r="H1123" s="204">
        <v>0.56999999999999995</v>
      </c>
      <c r="I1123" s="205"/>
      <c r="J1123" s="13"/>
      <c r="K1123" s="13"/>
      <c r="L1123" s="201"/>
      <c r="M1123" s="206"/>
      <c r="N1123" s="207"/>
      <c r="O1123" s="207"/>
      <c r="P1123" s="207"/>
      <c r="Q1123" s="207"/>
      <c r="R1123" s="207"/>
      <c r="S1123" s="207"/>
      <c r="T1123" s="208"/>
      <c r="U1123" s="13"/>
      <c r="V1123" s="13"/>
      <c r="W1123" s="13"/>
      <c r="X1123" s="13"/>
      <c r="Y1123" s="13"/>
      <c r="Z1123" s="13"/>
      <c r="AA1123" s="13"/>
      <c r="AB1123" s="13"/>
      <c r="AC1123" s="13"/>
      <c r="AD1123" s="13"/>
      <c r="AE1123" s="13"/>
      <c r="AT1123" s="202" t="s">
        <v>442</v>
      </c>
      <c r="AU1123" s="202" t="s">
        <v>87</v>
      </c>
      <c r="AV1123" s="13" t="s">
        <v>79</v>
      </c>
      <c r="AW1123" s="13" t="s">
        <v>4</v>
      </c>
      <c r="AX1123" s="13" t="s">
        <v>76</v>
      </c>
      <c r="AY1123" s="202" t="s">
        <v>328</v>
      </c>
    </row>
    <row r="1124" s="2" customFormat="1" ht="21.75" customHeight="1">
      <c r="A1124" s="41"/>
      <c r="B1124" s="176"/>
      <c r="C1124" s="224" t="s">
        <v>1786</v>
      </c>
      <c r="D1124" s="224" t="s">
        <v>539</v>
      </c>
      <c r="E1124" s="225" t="s">
        <v>3881</v>
      </c>
      <c r="F1124" s="226" t="s">
        <v>3882</v>
      </c>
      <c r="G1124" s="227" t="s">
        <v>491</v>
      </c>
      <c r="H1124" s="228">
        <v>0.84999999999999998</v>
      </c>
      <c r="I1124" s="229"/>
      <c r="J1124" s="230">
        <f>ROUND(I1124*H1124,2)</f>
        <v>0</v>
      </c>
      <c r="K1124" s="226" t="s">
        <v>335</v>
      </c>
      <c r="L1124" s="231"/>
      <c r="M1124" s="232" t="s">
        <v>3</v>
      </c>
      <c r="N1124" s="233" t="s">
        <v>40</v>
      </c>
      <c r="O1124" s="75"/>
      <c r="P1124" s="186">
        <f>O1124*H1124</f>
        <v>0</v>
      </c>
      <c r="Q1124" s="186">
        <v>0.55000000000000004</v>
      </c>
      <c r="R1124" s="186">
        <f>Q1124*H1124</f>
        <v>0.46750000000000003</v>
      </c>
      <c r="S1124" s="186">
        <v>0</v>
      </c>
      <c r="T1124" s="187">
        <f>S1124*H1124</f>
        <v>0</v>
      </c>
      <c r="U1124" s="41"/>
      <c r="V1124" s="41"/>
      <c r="W1124" s="41"/>
      <c r="X1124" s="41"/>
      <c r="Y1124" s="41"/>
      <c r="Z1124" s="41"/>
      <c r="AA1124" s="41"/>
      <c r="AB1124" s="41"/>
      <c r="AC1124" s="41"/>
      <c r="AD1124" s="41"/>
      <c r="AE1124" s="41"/>
      <c r="AR1124" s="188" t="s">
        <v>621</v>
      </c>
      <c r="AT1124" s="188" t="s">
        <v>539</v>
      </c>
      <c r="AU1124" s="188" t="s">
        <v>87</v>
      </c>
      <c r="AY1124" s="22" t="s">
        <v>328</v>
      </c>
      <c r="BE1124" s="189">
        <f>IF(N1124="základní",J1124,0)</f>
        <v>0</v>
      </c>
      <c r="BF1124" s="189">
        <f>IF(N1124="snížená",J1124,0)</f>
        <v>0</v>
      </c>
      <c r="BG1124" s="189">
        <f>IF(N1124="zákl. přenesená",J1124,0)</f>
        <v>0</v>
      </c>
      <c r="BH1124" s="189">
        <f>IF(N1124="sníž. přenesená",J1124,0)</f>
        <v>0</v>
      </c>
      <c r="BI1124" s="189">
        <f>IF(N1124="nulová",J1124,0)</f>
        <v>0</v>
      </c>
      <c r="BJ1124" s="22" t="s">
        <v>76</v>
      </c>
      <c r="BK1124" s="189">
        <f>ROUND(I1124*H1124,2)</f>
        <v>0</v>
      </c>
      <c r="BL1124" s="22" t="s">
        <v>532</v>
      </c>
      <c r="BM1124" s="188" t="s">
        <v>3883</v>
      </c>
    </row>
    <row r="1125" s="13" customFormat="1">
      <c r="A1125" s="13"/>
      <c r="B1125" s="201"/>
      <c r="C1125" s="13"/>
      <c r="D1125" s="195" t="s">
        <v>442</v>
      </c>
      <c r="E1125" s="202" t="s">
        <v>3</v>
      </c>
      <c r="F1125" s="203" t="s">
        <v>3884</v>
      </c>
      <c r="G1125" s="13"/>
      <c r="H1125" s="204">
        <v>0.77300000000000002</v>
      </c>
      <c r="I1125" s="205"/>
      <c r="J1125" s="13"/>
      <c r="K1125" s="13"/>
      <c r="L1125" s="201"/>
      <c r="M1125" s="206"/>
      <c r="N1125" s="207"/>
      <c r="O1125" s="207"/>
      <c r="P1125" s="207"/>
      <c r="Q1125" s="207"/>
      <c r="R1125" s="207"/>
      <c r="S1125" s="207"/>
      <c r="T1125" s="208"/>
      <c r="U1125" s="13"/>
      <c r="V1125" s="13"/>
      <c r="W1125" s="13"/>
      <c r="X1125" s="13"/>
      <c r="Y1125" s="13"/>
      <c r="Z1125" s="13"/>
      <c r="AA1125" s="13"/>
      <c r="AB1125" s="13"/>
      <c r="AC1125" s="13"/>
      <c r="AD1125" s="13"/>
      <c r="AE1125" s="13"/>
      <c r="AT1125" s="202" t="s">
        <v>442</v>
      </c>
      <c r="AU1125" s="202" t="s">
        <v>87</v>
      </c>
      <c r="AV1125" s="13" t="s">
        <v>79</v>
      </c>
      <c r="AW1125" s="13" t="s">
        <v>31</v>
      </c>
      <c r="AX1125" s="13" t="s">
        <v>76</v>
      </c>
      <c r="AY1125" s="202" t="s">
        <v>328</v>
      </c>
    </row>
    <row r="1126" s="13" customFormat="1">
      <c r="A1126" s="13"/>
      <c r="B1126" s="201"/>
      <c r="C1126" s="13"/>
      <c r="D1126" s="195" t="s">
        <v>442</v>
      </c>
      <c r="E1126" s="13"/>
      <c r="F1126" s="203" t="s">
        <v>3885</v>
      </c>
      <c r="G1126" s="13"/>
      <c r="H1126" s="204">
        <v>0.84999999999999998</v>
      </c>
      <c r="I1126" s="205"/>
      <c r="J1126" s="13"/>
      <c r="K1126" s="13"/>
      <c r="L1126" s="201"/>
      <c r="M1126" s="206"/>
      <c r="N1126" s="207"/>
      <c r="O1126" s="207"/>
      <c r="P1126" s="207"/>
      <c r="Q1126" s="207"/>
      <c r="R1126" s="207"/>
      <c r="S1126" s="207"/>
      <c r="T1126" s="208"/>
      <c r="U1126" s="13"/>
      <c r="V1126" s="13"/>
      <c r="W1126" s="13"/>
      <c r="X1126" s="13"/>
      <c r="Y1126" s="13"/>
      <c r="Z1126" s="13"/>
      <c r="AA1126" s="13"/>
      <c r="AB1126" s="13"/>
      <c r="AC1126" s="13"/>
      <c r="AD1126" s="13"/>
      <c r="AE1126" s="13"/>
      <c r="AT1126" s="202" t="s">
        <v>442</v>
      </c>
      <c r="AU1126" s="202" t="s">
        <v>87</v>
      </c>
      <c r="AV1126" s="13" t="s">
        <v>79</v>
      </c>
      <c r="AW1126" s="13" t="s">
        <v>4</v>
      </c>
      <c r="AX1126" s="13" t="s">
        <v>76</v>
      </c>
      <c r="AY1126" s="202" t="s">
        <v>328</v>
      </c>
    </row>
    <row r="1127" s="2" customFormat="1" ht="24.15" customHeight="1">
      <c r="A1127" s="41"/>
      <c r="B1127" s="176"/>
      <c r="C1127" s="177" t="s">
        <v>3886</v>
      </c>
      <c r="D1127" s="177" t="s">
        <v>331</v>
      </c>
      <c r="E1127" s="178" t="s">
        <v>3887</v>
      </c>
      <c r="F1127" s="179" t="s">
        <v>3888</v>
      </c>
      <c r="G1127" s="180" t="s">
        <v>491</v>
      </c>
      <c r="H1127" s="181">
        <v>2.899</v>
      </c>
      <c r="I1127" s="182"/>
      <c r="J1127" s="183">
        <f>ROUND(I1127*H1127,2)</f>
        <v>0</v>
      </c>
      <c r="K1127" s="179" t="s">
        <v>335</v>
      </c>
      <c r="L1127" s="42"/>
      <c r="M1127" s="184" t="s">
        <v>3</v>
      </c>
      <c r="N1127" s="185" t="s">
        <v>40</v>
      </c>
      <c r="O1127" s="75"/>
      <c r="P1127" s="186">
        <f>O1127*H1127</f>
        <v>0</v>
      </c>
      <c r="Q1127" s="186">
        <v>0.022477</v>
      </c>
      <c r="R1127" s="186">
        <f>Q1127*H1127</f>
        <v>0.065160823000000007</v>
      </c>
      <c r="S1127" s="186">
        <v>0</v>
      </c>
      <c r="T1127" s="187">
        <f>S1127*H1127</f>
        <v>0</v>
      </c>
      <c r="U1127" s="41"/>
      <c r="V1127" s="41"/>
      <c r="W1127" s="41"/>
      <c r="X1127" s="41"/>
      <c r="Y1127" s="41"/>
      <c r="Z1127" s="41"/>
      <c r="AA1127" s="41"/>
      <c r="AB1127" s="41"/>
      <c r="AC1127" s="41"/>
      <c r="AD1127" s="41"/>
      <c r="AE1127" s="41"/>
      <c r="AR1127" s="188" t="s">
        <v>532</v>
      </c>
      <c r="AT1127" s="188" t="s">
        <v>331</v>
      </c>
      <c r="AU1127" s="188" t="s">
        <v>87</v>
      </c>
      <c r="AY1127" s="22" t="s">
        <v>328</v>
      </c>
      <c r="BE1127" s="189">
        <f>IF(N1127="základní",J1127,0)</f>
        <v>0</v>
      </c>
      <c r="BF1127" s="189">
        <f>IF(N1127="snížená",J1127,0)</f>
        <v>0</v>
      </c>
      <c r="BG1127" s="189">
        <f>IF(N1127="zákl. přenesená",J1127,0)</f>
        <v>0</v>
      </c>
      <c r="BH1127" s="189">
        <f>IF(N1127="sníž. přenesená",J1127,0)</f>
        <v>0</v>
      </c>
      <c r="BI1127" s="189">
        <f>IF(N1127="nulová",J1127,0)</f>
        <v>0</v>
      </c>
      <c r="BJ1127" s="22" t="s">
        <v>76</v>
      </c>
      <c r="BK1127" s="189">
        <f>ROUND(I1127*H1127,2)</f>
        <v>0</v>
      </c>
      <c r="BL1127" s="22" t="s">
        <v>532</v>
      </c>
      <c r="BM1127" s="188" t="s">
        <v>3889</v>
      </c>
    </row>
    <row r="1128" s="2" customFormat="1">
      <c r="A1128" s="41"/>
      <c r="B1128" s="42"/>
      <c r="C1128" s="41"/>
      <c r="D1128" s="190" t="s">
        <v>338</v>
      </c>
      <c r="E1128" s="41"/>
      <c r="F1128" s="191" t="s">
        <v>3890</v>
      </c>
      <c r="G1128" s="41"/>
      <c r="H1128" s="41"/>
      <c r="I1128" s="192"/>
      <c r="J1128" s="41"/>
      <c r="K1128" s="41"/>
      <c r="L1128" s="42"/>
      <c r="M1128" s="193"/>
      <c r="N1128" s="194"/>
      <c r="O1128" s="75"/>
      <c r="P1128" s="75"/>
      <c r="Q1128" s="75"/>
      <c r="R1128" s="75"/>
      <c r="S1128" s="75"/>
      <c r="T1128" s="76"/>
      <c r="U1128" s="41"/>
      <c r="V1128" s="41"/>
      <c r="W1128" s="41"/>
      <c r="X1128" s="41"/>
      <c r="Y1128" s="41"/>
      <c r="Z1128" s="41"/>
      <c r="AA1128" s="41"/>
      <c r="AB1128" s="41"/>
      <c r="AC1128" s="41"/>
      <c r="AD1128" s="41"/>
      <c r="AE1128" s="41"/>
      <c r="AT1128" s="22" t="s">
        <v>338</v>
      </c>
      <c r="AU1128" s="22" t="s">
        <v>87</v>
      </c>
    </row>
    <row r="1129" s="13" customFormat="1">
      <c r="A1129" s="13"/>
      <c r="B1129" s="201"/>
      <c r="C1129" s="13"/>
      <c r="D1129" s="195" t="s">
        <v>442</v>
      </c>
      <c r="E1129" s="202" t="s">
        <v>3</v>
      </c>
      <c r="F1129" s="203" t="s">
        <v>3891</v>
      </c>
      <c r="G1129" s="13"/>
      <c r="H1129" s="204">
        <v>1.629</v>
      </c>
      <c r="I1129" s="205"/>
      <c r="J1129" s="13"/>
      <c r="K1129" s="13"/>
      <c r="L1129" s="201"/>
      <c r="M1129" s="206"/>
      <c r="N1129" s="207"/>
      <c r="O1129" s="207"/>
      <c r="P1129" s="207"/>
      <c r="Q1129" s="207"/>
      <c r="R1129" s="207"/>
      <c r="S1129" s="207"/>
      <c r="T1129" s="208"/>
      <c r="U1129" s="13"/>
      <c r="V1129" s="13"/>
      <c r="W1129" s="13"/>
      <c r="X1129" s="13"/>
      <c r="Y1129" s="13"/>
      <c r="Z1129" s="13"/>
      <c r="AA1129" s="13"/>
      <c r="AB1129" s="13"/>
      <c r="AC1129" s="13"/>
      <c r="AD1129" s="13"/>
      <c r="AE1129" s="13"/>
      <c r="AT1129" s="202" t="s">
        <v>442</v>
      </c>
      <c r="AU1129" s="202" t="s">
        <v>87</v>
      </c>
      <c r="AV1129" s="13" t="s">
        <v>79</v>
      </c>
      <c r="AW1129" s="13" t="s">
        <v>31</v>
      </c>
      <c r="AX1129" s="13" t="s">
        <v>69</v>
      </c>
      <c r="AY1129" s="202" t="s">
        <v>328</v>
      </c>
    </row>
    <row r="1130" s="13" customFormat="1">
      <c r="A1130" s="13"/>
      <c r="B1130" s="201"/>
      <c r="C1130" s="13"/>
      <c r="D1130" s="195" t="s">
        <v>442</v>
      </c>
      <c r="E1130" s="202" t="s">
        <v>3</v>
      </c>
      <c r="F1130" s="203" t="s">
        <v>3892</v>
      </c>
      <c r="G1130" s="13"/>
      <c r="H1130" s="204">
        <v>0.30199999999999999</v>
      </c>
      <c r="I1130" s="205"/>
      <c r="J1130" s="13"/>
      <c r="K1130" s="13"/>
      <c r="L1130" s="201"/>
      <c r="M1130" s="206"/>
      <c r="N1130" s="207"/>
      <c r="O1130" s="207"/>
      <c r="P1130" s="207"/>
      <c r="Q1130" s="207"/>
      <c r="R1130" s="207"/>
      <c r="S1130" s="207"/>
      <c r="T1130" s="208"/>
      <c r="U1130" s="13"/>
      <c r="V1130" s="13"/>
      <c r="W1130" s="13"/>
      <c r="X1130" s="13"/>
      <c r="Y1130" s="13"/>
      <c r="Z1130" s="13"/>
      <c r="AA1130" s="13"/>
      <c r="AB1130" s="13"/>
      <c r="AC1130" s="13"/>
      <c r="AD1130" s="13"/>
      <c r="AE1130" s="13"/>
      <c r="AT1130" s="202" t="s">
        <v>442</v>
      </c>
      <c r="AU1130" s="202" t="s">
        <v>87</v>
      </c>
      <c r="AV1130" s="13" t="s">
        <v>79</v>
      </c>
      <c r="AW1130" s="13" t="s">
        <v>31</v>
      </c>
      <c r="AX1130" s="13" t="s">
        <v>69</v>
      </c>
      <c r="AY1130" s="202" t="s">
        <v>328</v>
      </c>
    </row>
    <row r="1131" s="13" customFormat="1">
      <c r="A1131" s="13"/>
      <c r="B1131" s="201"/>
      <c r="C1131" s="13"/>
      <c r="D1131" s="195" t="s">
        <v>442</v>
      </c>
      <c r="E1131" s="202" t="s">
        <v>3</v>
      </c>
      <c r="F1131" s="203" t="s">
        <v>3893</v>
      </c>
      <c r="G1131" s="13"/>
      <c r="H1131" s="204">
        <v>0.91800000000000004</v>
      </c>
      <c r="I1131" s="205"/>
      <c r="J1131" s="13"/>
      <c r="K1131" s="13"/>
      <c r="L1131" s="201"/>
      <c r="M1131" s="206"/>
      <c r="N1131" s="207"/>
      <c r="O1131" s="207"/>
      <c r="P1131" s="207"/>
      <c r="Q1131" s="207"/>
      <c r="R1131" s="207"/>
      <c r="S1131" s="207"/>
      <c r="T1131" s="208"/>
      <c r="U1131" s="13"/>
      <c r="V1131" s="13"/>
      <c r="W1131" s="13"/>
      <c r="X1131" s="13"/>
      <c r="Y1131" s="13"/>
      <c r="Z1131" s="13"/>
      <c r="AA1131" s="13"/>
      <c r="AB1131" s="13"/>
      <c r="AC1131" s="13"/>
      <c r="AD1131" s="13"/>
      <c r="AE1131" s="13"/>
      <c r="AT1131" s="202" t="s">
        <v>442</v>
      </c>
      <c r="AU1131" s="202" t="s">
        <v>87</v>
      </c>
      <c r="AV1131" s="13" t="s">
        <v>79</v>
      </c>
      <c r="AW1131" s="13" t="s">
        <v>31</v>
      </c>
      <c r="AX1131" s="13" t="s">
        <v>69</v>
      </c>
      <c r="AY1131" s="202" t="s">
        <v>328</v>
      </c>
    </row>
    <row r="1132" s="13" customFormat="1">
      <c r="A1132" s="13"/>
      <c r="B1132" s="201"/>
      <c r="C1132" s="13"/>
      <c r="D1132" s="195" t="s">
        <v>442</v>
      </c>
      <c r="E1132" s="202" t="s">
        <v>3</v>
      </c>
      <c r="F1132" s="203" t="s">
        <v>3894</v>
      </c>
      <c r="G1132" s="13"/>
      <c r="H1132" s="204">
        <v>0.050000000000000003</v>
      </c>
      <c r="I1132" s="205"/>
      <c r="J1132" s="13"/>
      <c r="K1132" s="13"/>
      <c r="L1132" s="201"/>
      <c r="M1132" s="206"/>
      <c r="N1132" s="207"/>
      <c r="O1132" s="207"/>
      <c r="P1132" s="207"/>
      <c r="Q1132" s="207"/>
      <c r="R1132" s="207"/>
      <c r="S1132" s="207"/>
      <c r="T1132" s="208"/>
      <c r="U1132" s="13"/>
      <c r="V1132" s="13"/>
      <c r="W1132" s="13"/>
      <c r="X1132" s="13"/>
      <c r="Y1132" s="13"/>
      <c r="Z1132" s="13"/>
      <c r="AA1132" s="13"/>
      <c r="AB1132" s="13"/>
      <c r="AC1132" s="13"/>
      <c r="AD1132" s="13"/>
      <c r="AE1132" s="13"/>
      <c r="AT1132" s="202" t="s">
        <v>442</v>
      </c>
      <c r="AU1132" s="202" t="s">
        <v>87</v>
      </c>
      <c r="AV1132" s="13" t="s">
        <v>79</v>
      </c>
      <c r="AW1132" s="13" t="s">
        <v>31</v>
      </c>
      <c r="AX1132" s="13" t="s">
        <v>69</v>
      </c>
      <c r="AY1132" s="202" t="s">
        <v>328</v>
      </c>
    </row>
    <row r="1133" s="14" customFormat="1">
      <c r="A1133" s="14"/>
      <c r="B1133" s="209"/>
      <c r="C1133" s="14"/>
      <c r="D1133" s="195" t="s">
        <v>442</v>
      </c>
      <c r="E1133" s="210" t="s">
        <v>3</v>
      </c>
      <c r="F1133" s="211" t="s">
        <v>452</v>
      </c>
      <c r="G1133" s="14"/>
      <c r="H1133" s="212">
        <v>2.899</v>
      </c>
      <c r="I1133" s="213"/>
      <c r="J1133" s="14"/>
      <c r="K1133" s="14"/>
      <c r="L1133" s="209"/>
      <c r="M1133" s="214"/>
      <c r="N1133" s="215"/>
      <c r="O1133" s="215"/>
      <c r="P1133" s="215"/>
      <c r="Q1133" s="215"/>
      <c r="R1133" s="215"/>
      <c r="S1133" s="215"/>
      <c r="T1133" s="216"/>
      <c r="U1133" s="14"/>
      <c r="V1133" s="14"/>
      <c r="W1133" s="14"/>
      <c r="X1133" s="14"/>
      <c r="Y1133" s="14"/>
      <c r="Z1133" s="14"/>
      <c r="AA1133" s="14"/>
      <c r="AB1133" s="14"/>
      <c r="AC1133" s="14"/>
      <c r="AD1133" s="14"/>
      <c r="AE1133" s="14"/>
      <c r="AT1133" s="210" t="s">
        <v>442</v>
      </c>
      <c r="AU1133" s="210" t="s">
        <v>87</v>
      </c>
      <c r="AV1133" s="14" t="s">
        <v>113</v>
      </c>
      <c r="AW1133" s="14" t="s">
        <v>31</v>
      </c>
      <c r="AX1133" s="14" t="s">
        <v>76</v>
      </c>
      <c r="AY1133" s="210" t="s">
        <v>328</v>
      </c>
    </row>
    <row r="1134" s="2" customFormat="1" ht="37.8" customHeight="1">
      <c r="A1134" s="41"/>
      <c r="B1134" s="176"/>
      <c r="C1134" s="177" t="s">
        <v>1790</v>
      </c>
      <c r="D1134" s="177" t="s">
        <v>331</v>
      </c>
      <c r="E1134" s="178" t="s">
        <v>3895</v>
      </c>
      <c r="F1134" s="179" t="s">
        <v>3896</v>
      </c>
      <c r="G1134" s="180" t="s">
        <v>491</v>
      </c>
      <c r="H1134" s="181">
        <v>2.899</v>
      </c>
      <c r="I1134" s="182"/>
      <c r="J1134" s="183">
        <f>ROUND(I1134*H1134,2)</f>
        <v>0</v>
      </c>
      <c r="K1134" s="179" t="s">
        <v>335</v>
      </c>
      <c r="L1134" s="42"/>
      <c r="M1134" s="184" t="s">
        <v>3</v>
      </c>
      <c r="N1134" s="185" t="s">
        <v>40</v>
      </c>
      <c r="O1134" s="75"/>
      <c r="P1134" s="186">
        <f>O1134*H1134</f>
        <v>0</v>
      </c>
      <c r="Q1134" s="186">
        <v>0.0012149999999999999</v>
      </c>
      <c r="R1134" s="186">
        <f>Q1134*H1134</f>
        <v>0.003522285</v>
      </c>
      <c r="S1134" s="186">
        <v>0</v>
      </c>
      <c r="T1134" s="187">
        <f>S1134*H1134</f>
        <v>0</v>
      </c>
      <c r="U1134" s="41"/>
      <c r="V1134" s="41"/>
      <c r="W1134" s="41"/>
      <c r="X1134" s="41"/>
      <c r="Y1134" s="41"/>
      <c r="Z1134" s="41"/>
      <c r="AA1134" s="41"/>
      <c r="AB1134" s="41"/>
      <c r="AC1134" s="41"/>
      <c r="AD1134" s="41"/>
      <c r="AE1134" s="41"/>
      <c r="AR1134" s="188" t="s">
        <v>532</v>
      </c>
      <c r="AT1134" s="188" t="s">
        <v>331</v>
      </c>
      <c r="AU1134" s="188" t="s">
        <v>87</v>
      </c>
      <c r="AY1134" s="22" t="s">
        <v>328</v>
      </c>
      <c r="BE1134" s="189">
        <f>IF(N1134="základní",J1134,0)</f>
        <v>0</v>
      </c>
      <c r="BF1134" s="189">
        <f>IF(N1134="snížená",J1134,0)</f>
        <v>0</v>
      </c>
      <c r="BG1134" s="189">
        <f>IF(N1134="zákl. přenesená",J1134,0)</f>
        <v>0</v>
      </c>
      <c r="BH1134" s="189">
        <f>IF(N1134="sníž. přenesená",J1134,0)</f>
        <v>0</v>
      </c>
      <c r="BI1134" s="189">
        <f>IF(N1134="nulová",J1134,0)</f>
        <v>0</v>
      </c>
      <c r="BJ1134" s="22" t="s">
        <v>76</v>
      </c>
      <c r="BK1134" s="189">
        <f>ROUND(I1134*H1134,2)</f>
        <v>0</v>
      </c>
      <c r="BL1134" s="22" t="s">
        <v>532</v>
      </c>
      <c r="BM1134" s="188" t="s">
        <v>3897</v>
      </c>
    </row>
    <row r="1135" s="2" customFormat="1">
      <c r="A1135" s="41"/>
      <c r="B1135" s="42"/>
      <c r="C1135" s="41"/>
      <c r="D1135" s="190" t="s">
        <v>338</v>
      </c>
      <c r="E1135" s="41"/>
      <c r="F1135" s="191" t="s">
        <v>3898</v>
      </c>
      <c r="G1135" s="41"/>
      <c r="H1135" s="41"/>
      <c r="I1135" s="192"/>
      <c r="J1135" s="41"/>
      <c r="K1135" s="41"/>
      <c r="L1135" s="42"/>
      <c r="M1135" s="193"/>
      <c r="N1135" s="194"/>
      <c r="O1135" s="75"/>
      <c r="P1135" s="75"/>
      <c r="Q1135" s="75"/>
      <c r="R1135" s="75"/>
      <c r="S1135" s="75"/>
      <c r="T1135" s="76"/>
      <c r="U1135" s="41"/>
      <c r="V1135" s="41"/>
      <c r="W1135" s="41"/>
      <c r="X1135" s="41"/>
      <c r="Y1135" s="41"/>
      <c r="Z1135" s="41"/>
      <c r="AA1135" s="41"/>
      <c r="AB1135" s="41"/>
      <c r="AC1135" s="41"/>
      <c r="AD1135" s="41"/>
      <c r="AE1135" s="41"/>
      <c r="AT1135" s="22" t="s">
        <v>338</v>
      </c>
      <c r="AU1135" s="22" t="s">
        <v>87</v>
      </c>
    </row>
    <row r="1136" s="2" customFormat="1" ht="37.8" customHeight="1">
      <c r="A1136" s="41"/>
      <c r="B1136" s="176"/>
      <c r="C1136" s="177" t="s">
        <v>3899</v>
      </c>
      <c r="D1136" s="177" t="s">
        <v>331</v>
      </c>
      <c r="E1136" s="178" t="s">
        <v>2777</v>
      </c>
      <c r="F1136" s="179" t="s">
        <v>2778</v>
      </c>
      <c r="G1136" s="180" t="s">
        <v>574</v>
      </c>
      <c r="H1136" s="181">
        <v>36</v>
      </c>
      <c r="I1136" s="182"/>
      <c r="J1136" s="183">
        <f>ROUND(I1136*H1136,2)</f>
        <v>0</v>
      </c>
      <c r="K1136" s="179" t="s">
        <v>335</v>
      </c>
      <c r="L1136" s="42"/>
      <c r="M1136" s="184" t="s">
        <v>3</v>
      </c>
      <c r="N1136" s="185" t="s">
        <v>40</v>
      </c>
      <c r="O1136" s="75"/>
      <c r="P1136" s="186">
        <f>O1136*H1136</f>
        <v>0</v>
      </c>
      <c r="Q1136" s="186">
        <v>1.42788E-05</v>
      </c>
      <c r="R1136" s="186">
        <f>Q1136*H1136</f>
        <v>0.0005140368</v>
      </c>
      <c r="S1136" s="186">
        <v>0</v>
      </c>
      <c r="T1136" s="187">
        <f>S1136*H1136</f>
        <v>0</v>
      </c>
      <c r="U1136" s="41"/>
      <c r="V1136" s="41"/>
      <c r="W1136" s="41"/>
      <c r="X1136" s="41"/>
      <c r="Y1136" s="41"/>
      <c r="Z1136" s="41"/>
      <c r="AA1136" s="41"/>
      <c r="AB1136" s="41"/>
      <c r="AC1136" s="41"/>
      <c r="AD1136" s="41"/>
      <c r="AE1136" s="41"/>
      <c r="AR1136" s="188" t="s">
        <v>532</v>
      </c>
      <c r="AT1136" s="188" t="s">
        <v>331</v>
      </c>
      <c r="AU1136" s="188" t="s">
        <v>87</v>
      </c>
      <c r="AY1136" s="22" t="s">
        <v>328</v>
      </c>
      <c r="BE1136" s="189">
        <f>IF(N1136="základní",J1136,0)</f>
        <v>0</v>
      </c>
      <c r="BF1136" s="189">
        <f>IF(N1136="snížená",J1136,0)</f>
        <v>0</v>
      </c>
      <c r="BG1136" s="189">
        <f>IF(N1136="zákl. přenesená",J1136,0)</f>
        <v>0</v>
      </c>
      <c r="BH1136" s="189">
        <f>IF(N1136="sníž. přenesená",J1136,0)</f>
        <v>0</v>
      </c>
      <c r="BI1136" s="189">
        <f>IF(N1136="nulová",J1136,0)</f>
        <v>0</v>
      </c>
      <c r="BJ1136" s="22" t="s">
        <v>76</v>
      </c>
      <c r="BK1136" s="189">
        <f>ROUND(I1136*H1136,2)</f>
        <v>0</v>
      </c>
      <c r="BL1136" s="22" t="s">
        <v>532</v>
      </c>
      <c r="BM1136" s="188" t="s">
        <v>3900</v>
      </c>
    </row>
    <row r="1137" s="2" customFormat="1">
      <c r="A1137" s="41"/>
      <c r="B1137" s="42"/>
      <c r="C1137" s="41"/>
      <c r="D1137" s="190" t="s">
        <v>338</v>
      </c>
      <c r="E1137" s="41"/>
      <c r="F1137" s="191" t="s">
        <v>2780</v>
      </c>
      <c r="G1137" s="41"/>
      <c r="H1137" s="41"/>
      <c r="I1137" s="192"/>
      <c r="J1137" s="41"/>
      <c r="K1137" s="41"/>
      <c r="L1137" s="42"/>
      <c r="M1137" s="193"/>
      <c r="N1137" s="194"/>
      <c r="O1137" s="75"/>
      <c r="P1137" s="75"/>
      <c r="Q1137" s="75"/>
      <c r="R1137" s="75"/>
      <c r="S1137" s="75"/>
      <c r="T1137" s="76"/>
      <c r="U1137" s="41"/>
      <c r="V1137" s="41"/>
      <c r="W1137" s="41"/>
      <c r="X1137" s="41"/>
      <c r="Y1137" s="41"/>
      <c r="Z1137" s="41"/>
      <c r="AA1137" s="41"/>
      <c r="AB1137" s="41"/>
      <c r="AC1137" s="41"/>
      <c r="AD1137" s="41"/>
      <c r="AE1137" s="41"/>
      <c r="AT1137" s="22" t="s">
        <v>338</v>
      </c>
      <c r="AU1137" s="22" t="s">
        <v>87</v>
      </c>
    </row>
    <row r="1138" s="2" customFormat="1" ht="33" customHeight="1">
      <c r="A1138" s="41"/>
      <c r="B1138" s="176"/>
      <c r="C1138" s="177" t="s">
        <v>3901</v>
      </c>
      <c r="D1138" s="177" t="s">
        <v>331</v>
      </c>
      <c r="E1138" s="178" t="s">
        <v>3902</v>
      </c>
      <c r="F1138" s="179" t="s">
        <v>3903</v>
      </c>
      <c r="G1138" s="180" t="s">
        <v>574</v>
      </c>
      <c r="H1138" s="181">
        <v>36</v>
      </c>
      <c r="I1138" s="182"/>
      <c r="J1138" s="183">
        <f>ROUND(I1138*H1138,2)</f>
        <v>0</v>
      </c>
      <c r="K1138" s="179" t="s">
        <v>335</v>
      </c>
      <c r="L1138" s="42"/>
      <c r="M1138" s="184" t="s">
        <v>3</v>
      </c>
      <c r="N1138" s="185" t="s">
        <v>40</v>
      </c>
      <c r="O1138" s="75"/>
      <c r="P1138" s="186">
        <f>O1138*H1138</f>
        <v>0</v>
      </c>
      <c r="Q1138" s="186">
        <v>0.00017000000000000001</v>
      </c>
      <c r="R1138" s="186">
        <f>Q1138*H1138</f>
        <v>0.0061200000000000004</v>
      </c>
      <c r="S1138" s="186">
        <v>0</v>
      </c>
      <c r="T1138" s="187">
        <f>S1138*H1138</f>
        <v>0</v>
      </c>
      <c r="U1138" s="41"/>
      <c r="V1138" s="41"/>
      <c r="W1138" s="41"/>
      <c r="X1138" s="41"/>
      <c r="Y1138" s="41"/>
      <c r="Z1138" s="41"/>
      <c r="AA1138" s="41"/>
      <c r="AB1138" s="41"/>
      <c r="AC1138" s="41"/>
      <c r="AD1138" s="41"/>
      <c r="AE1138" s="41"/>
      <c r="AR1138" s="188" t="s">
        <v>532</v>
      </c>
      <c r="AT1138" s="188" t="s">
        <v>331</v>
      </c>
      <c r="AU1138" s="188" t="s">
        <v>87</v>
      </c>
      <c r="AY1138" s="22" t="s">
        <v>328</v>
      </c>
      <c r="BE1138" s="189">
        <f>IF(N1138="základní",J1138,0)</f>
        <v>0</v>
      </c>
      <c r="BF1138" s="189">
        <f>IF(N1138="snížená",J1138,0)</f>
        <v>0</v>
      </c>
      <c r="BG1138" s="189">
        <f>IF(N1138="zákl. přenesená",J1138,0)</f>
        <v>0</v>
      </c>
      <c r="BH1138" s="189">
        <f>IF(N1138="sníž. přenesená",J1138,0)</f>
        <v>0</v>
      </c>
      <c r="BI1138" s="189">
        <f>IF(N1138="nulová",J1138,0)</f>
        <v>0</v>
      </c>
      <c r="BJ1138" s="22" t="s">
        <v>76</v>
      </c>
      <c r="BK1138" s="189">
        <f>ROUND(I1138*H1138,2)</f>
        <v>0</v>
      </c>
      <c r="BL1138" s="22" t="s">
        <v>532</v>
      </c>
      <c r="BM1138" s="188" t="s">
        <v>3904</v>
      </c>
    </row>
    <row r="1139" s="2" customFormat="1">
      <c r="A1139" s="41"/>
      <c r="B1139" s="42"/>
      <c r="C1139" s="41"/>
      <c r="D1139" s="190" t="s">
        <v>338</v>
      </c>
      <c r="E1139" s="41"/>
      <c r="F1139" s="191" t="s">
        <v>3905</v>
      </c>
      <c r="G1139" s="41"/>
      <c r="H1139" s="41"/>
      <c r="I1139" s="192"/>
      <c r="J1139" s="41"/>
      <c r="K1139" s="41"/>
      <c r="L1139" s="42"/>
      <c r="M1139" s="193"/>
      <c r="N1139" s="194"/>
      <c r="O1139" s="75"/>
      <c r="P1139" s="75"/>
      <c r="Q1139" s="75"/>
      <c r="R1139" s="75"/>
      <c r="S1139" s="75"/>
      <c r="T1139" s="76"/>
      <c r="U1139" s="41"/>
      <c r="V1139" s="41"/>
      <c r="W1139" s="41"/>
      <c r="X1139" s="41"/>
      <c r="Y1139" s="41"/>
      <c r="Z1139" s="41"/>
      <c r="AA1139" s="41"/>
      <c r="AB1139" s="41"/>
      <c r="AC1139" s="41"/>
      <c r="AD1139" s="41"/>
      <c r="AE1139" s="41"/>
      <c r="AT1139" s="22" t="s">
        <v>338</v>
      </c>
      <c r="AU1139" s="22" t="s">
        <v>87</v>
      </c>
    </row>
    <row r="1140" s="12" customFormat="1" ht="20.88" customHeight="1">
      <c r="A1140" s="12"/>
      <c r="B1140" s="163"/>
      <c r="C1140" s="12"/>
      <c r="D1140" s="164" t="s">
        <v>68</v>
      </c>
      <c r="E1140" s="174" t="s">
        <v>3906</v>
      </c>
      <c r="F1140" s="174" t="s">
        <v>3907</v>
      </c>
      <c r="G1140" s="12"/>
      <c r="H1140" s="12"/>
      <c r="I1140" s="166"/>
      <c r="J1140" s="175">
        <f>BK1140</f>
        <v>0</v>
      </c>
      <c r="K1140" s="12"/>
      <c r="L1140" s="163"/>
      <c r="M1140" s="168"/>
      <c r="N1140" s="169"/>
      <c r="O1140" s="169"/>
      <c r="P1140" s="170">
        <f>SUM(P1141:P1166)</f>
        <v>0</v>
      </c>
      <c r="Q1140" s="169"/>
      <c r="R1140" s="170">
        <f>SUM(R1141:R1166)</f>
        <v>7.4844901946960007</v>
      </c>
      <c r="S1140" s="169"/>
      <c r="T1140" s="171">
        <f>SUM(T1141:T1166)</f>
        <v>0</v>
      </c>
      <c r="U1140" s="12"/>
      <c r="V1140" s="12"/>
      <c r="W1140" s="12"/>
      <c r="X1140" s="12"/>
      <c r="Y1140" s="12"/>
      <c r="Z1140" s="12"/>
      <c r="AA1140" s="12"/>
      <c r="AB1140" s="12"/>
      <c r="AC1140" s="12"/>
      <c r="AD1140" s="12"/>
      <c r="AE1140" s="12"/>
      <c r="AR1140" s="164" t="s">
        <v>79</v>
      </c>
      <c r="AT1140" s="172" t="s">
        <v>68</v>
      </c>
      <c r="AU1140" s="172" t="s">
        <v>79</v>
      </c>
      <c r="AY1140" s="164" t="s">
        <v>328</v>
      </c>
      <c r="BK1140" s="173">
        <f>SUM(BK1141:BK1166)</f>
        <v>0</v>
      </c>
    </row>
    <row r="1141" s="2" customFormat="1" ht="24.15" customHeight="1">
      <c r="A1141" s="41"/>
      <c r="B1141" s="176"/>
      <c r="C1141" s="177" t="s">
        <v>3908</v>
      </c>
      <c r="D1141" s="177" t="s">
        <v>331</v>
      </c>
      <c r="E1141" s="178" t="s">
        <v>3840</v>
      </c>
      <c r="F1141" s="179" t="s">
        <v>3841</v>
      </c>
      <c r="G1141" s="180" t="s">
        <v>439</v>
      </c>
      <c r="H1141" s="181">
        <v>224.88399999999999</v>
      </c>
      <c r="I1141" s="182"/>
      <c r="J1141" s="183">
        <f>ROUND(I1141*H1141,2)</f>
        <v>0</v>
      </c>
      <c r="K1141" s="179" t="s">
        <v>335</v>
      </c>
      <c r="L1141" s="42"/>
      <c r="M1141" s="184" t="s">
        <v>3</v>
      </c>
      <c r="N1141" s="185" t="s">
        <v>40</v>
      </c>
      <c r="O1141" s="75"/>
      <c r="P1141" s="186">
        <f>O1141*H1141</f>
        <v>0</v>
      </c>
      <c r="Q1141" s="186">
        <v>0</v>
      </c>
      <c r="R1141" s="186">
        <f>Q1141*H1141</f>
        <v>0</v>
      </c>
      <c r="S1141" s="186">
        <v>0</v>
      </c>
      <c r="T1141" s="187">
        <f>S1141*H1141</f>
        <v>0</v>
      </c>
      <c r="U1141" s="41"/>
      <c r="V1141" s="41"/>
      <c r="W1141" s="41"/>
      <c r="X1141" s="41"/>
      <c r="Y1141" s="41"/>
      <c r="Z1141" s="41"/>
      <c r="AA1141" s="41"/>
      <c r="AB1141" s="41"/>
      <c r="AC1141" s="41"/>
      <c r="AD1141" s="41"/>
      <c r="AE1141" s="41"/>
      <c r="AR1141" s="188" t="s">
        <v>532</v>
      </c>
      <c r="AT1141" s="188" t="s">
        <v>331</v>
      </c>
      <c r="AU1141" s="188" t="s">
        <v>87</v>
      </c>
      <c r="AY1141" s="22" t="s">
        <v>328</v>
      </c>
      <c r="BE1141" s="189">
        <f>IF(N1141="základní",J1141,0)</f>
        <v>0</v>
      </c>
      <c r="BF1141" s="189">
        <f>IF(N1141="snížená",J1141,0)</f>
        <v>0</v>
      </c>
      <c r="BG1141" s="189">
        <f>IF(N1141="zákl. přenesená",J1141,0)</f>
        <v>0</v>
      </c>
      <c r="BH1141" s="189">
        <f>IF(N1141="sníž. přenesená",J1141,0)</f>
        <v>0</v>
      </c>
      <c r="BI1141" s="189">
        <f>IF(N1141="nulová",J1141,0)</f>
        <v>0</v>
      </c>
      <c r="BJ1141" s="22" t="s">
        <v>76</v>
      </c>
      <c r="BK1141" s="189">
        <f>ROUND(I1141*H1141,2)</f>
        <v>0</v>
      </c>
      <c r="BL1141" s="22" t="s">
        <v>532</v>
      </c>
      <c r="BM1141" s="188" t="s">
        <v>3909</v>
      </c>
    </row>
    <row r="1142" s="2" customFormat="1">
      <c r="A1142" s="41"/>
      <c r="B1142" s="42"/>
      <c r="C1142" s="41"/>
      <c r="D1142" s="190" t="s">
        <v>338</v>
      </c>
      <c r="E1142" s="41"/>
      <c r="F1142" s="191" t="s">
        <v>3843</v>
      </c>
      <c r="G1142" s="41"/>
      <c r="H1142" s="41"/>
      <c r="I1142" s="192"/>
      <c r="J1142" s="41"/>
      <c r="K1142" s="41"/>
      <c r="L1142" s="42"/>
      <c r="M1142" s="193"/>
      <c r="N1142" s="194"/>
      <c r="O1142" s="75"/>
      <c r="P1142" s="75"/>
      <c r="Q1142" s="75"/>
      <c r="R1142" s="75"/>
      <c r="S1142" s="75"/>
      <c r="T1142" s="76"/>
      <c r="U1142" s="41"/>
      <c r="V1142" s="41"/>
      <c r="W1142" s="41"/>
      <c r="X1142" s="41"/>
      <c r="Y1142" s="41"/>
      <c r="Z1142" s="41"/>
      <c r="AA1142" s="41"/>
      <c r="AB1142" s="41"/>
      <c r="AC1142" s="41"/>
      <c r="AD1142" s="41"/>
      <c r="AE1142" s="41"/>
      <c r="AT1142" s="22" t="s">
        <v>338</v>
      </c>
      <c r="AU1142" s="22" t="s">
        <v>87</v>
      </c>
    </row>
    <row r="1143" s="13" customFormat="1">
      <c r="A1143" s="13"/>
      <c r="B1143" s="201"/>
      <c r="C1143" s="13"/>
      <c r="D1143" s="195" t="s">
        <v>442</v>
      </c>
      <c r="E1143" s="202" t="s">
        <v>3</v>
      </c>
      <c r="F1143" s="203" t="s">
        <v>3702</v>
      </c>
      <c r="G1143" s="13"/>
      <c r="H1143" s="204">
        <v>224.88399999999999</v>
      </c>
      <c r="I1143" s="205"/>
      <c r="J1143" s="13"/>
      <c r="K1143" s="13"/>
      <c r="L1143" s="201"/>
      <c r="M1143" s="206"/>
      <c r="N1143" s="207"/>
      <c r="O1143" s="207"/>
      <c r="P1143" s="207"/>
      <c r="Q1143" s="207"/>
      <c r="R1143" s="207"/>
      <c r="S1143" s="207"/>
      <c r="T1143" s="208"/>
      <c r="U1143" s="13"/>
      <c r="V1143" s="13"/>
      <c r="W1143" s="13"/>
      <c r="X1143" s="13"/>
      <c r="Y1143" s="13"/>
      <c r="Z1143" s="13"/>
      <c r="AA1143" s="13"/>
      <c r="AB1143" s="13"/>
      <c r="AC1143" s="13"/>
      <c r="AD1143" s="13"/>
      <c r="AE1143" s="13"/>
      <c r="AT1143" s="202" t="s">
        <v>442</v>
      </c>
      <c r="AU1143" s="202" t="s">
        <v>87</v>
      </c>
      <c r="AV1143" s="13" t="s">
        <v>79</v>
      </c>
      <c r="AW1143" s="13" t="s">
        <v>31</v>
      </c>
      <c r="AX1143" s="13" t="s">
        <v>76</v>
      </c>
      <c r="AY1143" s="202" t="s">
        <v>328</v>
      </c>
    </row>
    <row r="1144" s="2" customFormat="1" ht="16.5" customHeight="1">
      <c r="A1144" s="41"/>
      <c r="B1144" s="176"/>
      <c r="C1144" s="224" t="s">
        <v>3910</v>
      </c>
      <c r="D1144" s="224" t="s">
        <v>539</v>
      </c>
      <c r="E1144" s="225" t="s">
        <v>3845</v>
      </c>
      <c r="F1144" s="226" t="s">
        <v>3846</v>
      </c>
      <c r="G1144" s="227" t="s">
        <v>439</v>
      </c>
      <c r="H1144" s="228">
        <v>247.37200000000001</v>
      </c>
      <c r="I1144" s="229"/>
      <c r="J1144" s="230">
        <f>ROUND(I1144*H1144,2)</f>
        <v>0</v>
      </c>
      <c r="K1144" s="226" t="s">
        <v>335</v>
      </c>
      <c r="L1144" s="231"/>
      <c r="M1144" s="232" t="s">
        <v>3</v>
      </c>
      <c r="N1144" s="233" t="s">
        <v>40</v>
      </c>
      <c r="O1144" s="75"/>
      <c r="P1144" s="186">
        <f>O1144*H1144</f>
        <v>0</v>
      </c>
      <c r="Q1144" s="186">
        <v>0.01023</v>
      </c>
      <c r="R1144" s="186">
        <f>Q1144*H1144</f>
        <v>2.5306155600000002</v>
      </c>
      <c r="S1144" s="186">
        <v>0</v>
      </c>
      <c r="T1144" s="187">
        <f>S1144*H1144</f>
        <v>0</v>
      </c>
      <c r="U1144" s="41"/>
      <c r="V1144" s="41"/>
      <c r="W1144" s="41"/>
      <c r="X1144" s="41"/>
      <c r="Y1144" s="41"/>
      <c r="Z1144" s="41"/>
      <c r="AA1144" s="41"/>
      <c r="AB1144" s="41"/>
      <c r="AC1144" s="41"/>
      <c r="AD1144" s="41"/>
      <c r="AE1144" s="41"/>
      <c r="AR1144" s="188" t="s">
        <v>621</v>
      </c>
      <c r="AT1144" s="188" t="s">
        <v>539</v>
      </c>
      <c r="AU1144" s="188" t="s">
        <v>87</v>
      </c>
      <c r="AY1144" s="22" t="s">
        <v>328</v>
      </c>
      <c r="BE1144" s="189">
        <f>IF(N1144="základní",J1144,0)</f>
        <v>0</v>
      </c>
      <c r="BF1144" s="189">
        <f>IF(N1144="snížená",J1144,0)</f>
        <v>0</v>
      </c>
      <c r="BG1144" s="189">
        <f>IF(N1144="zákl. přenesená",J1144,0)</f>
        <v>0</v>
      </c>
      <c r="BH1144" s="189">
        <f>IF(N1144="sníž. přenesená",J1144,0)</f>
        <v>0</v>
      </c>
      <c r="BI1144" s="189">
        <f>IF(N1144="nulová",J1144,0)</f>
        <v>0</v>
      </c>
      <c r="BJ1144" s="22" t="s">
        <v>76</v>
      </c>
      <c r="BK1144" s="189">
        <f>ROUND(I1144*H1144,2)</f>
        <v>0</v>
      </c>
      <c r="BL1144" s="22" t="s">
        <v>532</v>
      </c>
      <c r="BM1144" s="188" t="s">
        <v>3911</v>
      </c>
    </row>
    <row r="1145" s="13" customFormat="1">
      <c r="A1145" s="13"/>
      <c r="B1145" s="201"/>
      <c r="C1145" s="13"/>
      <c r="D1145" s="195" t="s">
        <v>442</v>
      </c>
      <c r="E1145" s="13"/>
      <c r="F1145" s="203" t="s">
        <v>3912</v>
      </c>
      <c r="G1145" s="13"/>
      <c r="H1145" s="204">
        <v>247.37200000000001</v>
      </c>
      <c r="I1145" s="205"/>
      <c r="J1145" s="13"/>
      <c r="K1145" s="13"/>
      <c r="L1145" s="201"/>
      <c r="M1145" s="206"/>
      <c r="N1145" s="207"/>
      <c r="O1145" s="207"/>
      <c r="P1145" s="207"/>
      <c r="Q1145" s="207"/>
      <c r="R1145" s="207"/>
      <c r="S1145" s="207"/>
      <c r="T1145" s="208"/>
      <c r="U1145" s="13"/>
      <c r="V1145" s="13"/>
      <c r="W1145" s="13"/>
      <c r="X1145" s="13"/>
      <c r="Y1145" s="13"/>
      <c r="Z1145" s="13"/>
      <c r="AA1145" s="13"/>
      <c r="AB1145" s="13"/>
      <c r="AC1145" s="13"/>
      <c r="AD1145" s="13"/>
      <c r="AE1145" s="13"/>
      <c r="AT1145" s="202" t="s">
        <v>442</v>
      </c>
      <c r="AU1145" s="202" t="s">
        <v>87</v>
      </c>
      <c r="AV1145" s="13" t="s">
        <v>79</v>
      </c>
      <c r="AW1145" s="13" t="s">
        <v>4</v>
      </c>
      <c r="AX1145" s="13" t="s">
        <v>76</v>
      </c>
      <c r="AY1145" s="202" t="s">
        <v>328</v>
      </c>
    </row>
    <row r="1146" s="2" customFormat="1" ht="37.8" customHeight="1">
      <c r="A1146" s="41"/>
      <c r="B1146" s="176"/>
      <c r="C1146" s="177" t="s">
        <v>3913</v>
      </c>
      <c r="D1146" s="177" t="s">
        <v>331</v>
      </c>
      <c r="E1146" s="178" t="s">
        <v>3914</v>
      </c>
      <c r="F1146" s="179" t="s">
        <v>3915</v>
      </c>
      <c r="G1146" s="180" t="s">
        <v>439</v>
      </c>
      <c r="H1146" s="181">
        <v>224.88399999999999</v>
      </c>
      <c r="I1146" s="182"/>
      <c r="J1146" s="183">
        <f>ROUND(I1146*H1146,2)</f>
        <v>0</v>
      </c>
      <c r="K1146" s="179" t="s">
        <v>335</v>
      </c>
      <c r="L1146" s="42"/>
      <c r="M1146" s="184" t="s">
        <v>3</v>
      </c>
      <c r="N1146" s="185" t="s">
        <v>40</v>
      </c>
      <c r="O1146" s="75"/>
      <c r="P1146" s="186">
        <f>O1146*H1146</f>
        <v>0</v>
      </c>
      <c r="Q1146" s="186">
        <v>0</v>
      </c>
      <c r="R1146" s="186">
        <f>Q1146*H1146</f>
        <v>0</v>
      </c>
      <c r="S1146" s="186">
        <v>0</v>
      </c>
      <c r="T1146" s="187">
        <f>S1146*H1146</f>
        <v>0</v>
      </c>
      <c r="U1146" s="41"/>
      <c r="V1146" s="41"/>
      <c r="W1146" s="41"/>
      <c r="X1146" s="41"/>
      <c r="Y1146" s="41"/>
      <c r="Z1146" s="41"/>
      <c r="AA1146" s="41"/>
      <c r="AB1146" s="41"/>
      <c r="AC1146" s="41"/>
      <c r="AD1146" s="41"/>
      <c r="AE1146" s="41"/>
      <c r="AR1146" s="188" t="s">
        <v>532</v>
      </c>
      <c r="AT1146" s="188" t="s">
        <v>331</v>
      </c>
      <c r="AU1146" s="188" t="s">
        <v>87</v>
      </c>
      <c r="AY1146" s="22" t="s">
        <v>328</v>
      </c>
      <c r="BE1146" s="189">
        <f>IF(N1146="základní",J1146,0)</f>
        <v>0</v>
      </c>
      <c r="BF1146" s="189">
        <f>IF(N1146="snížená",J1146,0)</f>
        <v>0</v>
      </c>
      <c r="BG1146" s="189">
        <f>IF(N1146="zákl. přenesená",J1146,0)</f>
        <v>0</v>
      </c>
      <c r="BH1146" s="189">
        <f>IF(N1146="sníž. přenesená",J1146,0)</f>
        <v>0</v>
      </c>
      <c r="BI1146" s="189">
        <f>IF(N1146="nulová",J1146,0)</f>
        <v>0</v>
      </c>
      <c r="BJ1146" s="22" t="s">
        <v>76</v>
      </c>
      <c r="BK1146" s="189">
        <f>ROUND(I1146*H1146,2)</f>
        <v>0</v>
      </c>
      <c r="BL1146" s="22" t="s">
        <v>532</v>
      </c>
      <c r="BM1146" s="188" t="s">
        <v>3916</v>
      </c>
    </row>
    <row r="1147" s="2" customFormat="1">
      <c r="A1147" s="41"/>
      <c r="B1147" s="42"/>
      <c r="C1147" s="41"/>
      <c r="D1147" s="190" t="s">
        <v>338</v>
      </c>
      <c r="E1147" s="41"/>
      <c r="F1147" s="191" t="s">
        <v>3917</v>
      </c>
      <c r="G1147" s="41"/>
      <c r="H1147" s="41"/>
      <c r="I1147" s="192"/>
      <c r="J1147" s="41"/>
      <c r="K1147" s="41"/>
      <c r="L1147" s="42"/>
      <c r="M1147" s="193"/>
      <c r="N1147" s="194"/>
      <c r="O1147" s="75"/>
      <c r="P1147" s="75"/>
      <c r="Q1147" s="75"/>
      <c r="R1147" s="75"/>
      <c r="S1147" s="75"/>
      <c r="T1147" s="76"/>
      <c r="U1147" s="41"/>
      <c r="V1147" s="41"/>
      <c r="W1147" s="41"/>
      <c r="X1147" s="41"/>
      <c r="Y1147" s="41"/>
      <c r="Z1147" s="41"/>
      <c r="AA1147" s="41"/>
      <c r="AB1147" s="41"/>
      <c r="AC1147" s="41"/>
      <c r="AD1147" s="41"/>
      <c r="AE1147" s="41"/>
      <c r="AT1147" s="22" t="s">
        <v>338</v>
      </c>
      <c r="AU1147" s="22" t="s">
        <v>87</v>
      </c>
    </row>
    <row r="1148" s="13" customFormat="1">
      <c r="A1148" s="13"/>
      <c r="B1148" s="201"/>
      <c r="C1148" s="13"/>
      <c r="D1148" s="195" t="s">
        <v>442</v>
      </c>
      <c r="E1148" s="202" t="s">
        <v>3</v>
      </c>
      <c r="F1148" s="203" t="s">
        <v>3702</v>
      </c>
      <c r="G1148" s="13"/>
      <c r="H1148" s="204">
        <v>224.88399999999999</v>
      </c>
      <c r="I1148" s="205"/>
      <c r="J1148" s="13"/>
      <c r="K1148" s="13"/>
      <c r="L1148" s="201"/>
      <c r="M1148" s="206"/>
      <c r="N1148" s="207"/>
      <c r="O1148" s="207"/>
      <c r="P1148" s="207"/>
      <c r="Q1148" s="207"/>
      <c r="R1148" s="207"/>
      <c r="S1148" s="207"/>
      <c r="T1148" s="208"/>
      <c r="U1148" s="13"/>
      <c r="V1148" s="13"/>
      <c r="W1148" s="13"/>
      <c r="X1148" s="13"/>
      <c r="Y1148" s="13"/>
      <c r="Z1148" s="13"/>
      <c r="AA1148" s="13"/>
      <c r="AB1148" s="13"/>
      <c r="AC1148" s="13"/>
      <c r="AD1148" s="13"/>
      <c r="AE1148" s="13"/>
      <c r="AT1148" s="202" t="s">
        <v>442</v>
      </c>
      <c r="AU1148" s="202" t="s">
        <v>87</v>
      </c>
      <c r="AV1148" s="13" t="s">
        <v>79</v>
      </c>
      <c r="AW1148" s="13" t="s">
        <v>31</v>
      </c>
      <c r="AX1148" s="13" t="s">
        <v>76</v>
      </c>
      <c r="AY1148" s="202" t="s">
        <v>328</v>
      </c>
    </row>
    <row r="1149" s="2" customFormat="1" ht="24.15" customHeight="1">
      <c r="A1149" s="41"/>
      <c r="B1149" s="176"/>
      <c r="C1149" s="224" t="s">
        <v>3918</v>
      </c>
      <c r="D1149" s="224" t="s">
        <v>539</v>
      </c>
      <c r="E1149" s="225" t="s">
        <v>3919</v>
      </c>
      <c r="F1149" s="226" t="s">
        <v>3920</v>
      </c>
      <c r="G1149" s="227" t="s">
        <v>491</v>
      </c>
      <c r="H1149" s="228">
        <v>5.3970000000000002</v>
      </c>
      <c r="I1149" s="229"/>
      <c r="J1149" s="230">
        <f>ROUND(I1149*H1149,2)</f>
        <v>0</v>
      </c>
      <c r="K1149" s="226" t="s">
        <v>335</v>
      </c>
      <c r="L1149" s="231"/>
      <c r="M1149" s="232" t="s">
        <v>3</v>
      </c>
      <c r="N1149" s="233" t="s">
        <v>40</v>
      </c>
      <c r="O1149" s="75"/>
      <c r="P1149" s="186">
        <f>O1149*H1149</f>
        <v>0</v>
      </c>
      <c r="Q1149" s="186">
        <v>0.55000000000000004</v>
      </c>
      <c r="R1149" s="186">
        <f>Q1149*H1149</f>
        <v>2.9683500000000005</v>
      </c>
      <c r="S1149" s="186">
        <v>0</v>
      </c>
      <c r="T1149" s="187">
        <f>S1149*H1149</f>
        <v>0</v>
      </c>
      <c r="U1149" s="41"/>
      <c r="V1149" s="41"/>
      <c r="W1149" s="41"/>
      <c r="X1149" s="41"/>
      <c r="Y1149" s="41"/>
      <c r="Z1149" s="41"/>
      <c r="AA1149" s="41"/>
      <c r="AB1149" s="41"/>
      <c r="AC1149" s="41"/>
      <c r="AD1149" s="41"/>
      <c r="AE1149" s="41"/>
      <c r="AR1149" s="188" t="s">
        <v>621</v>
      </c>
      <c r="AT1149" s="188" t="s">
        <v>539</v>
      </c>
      <c r="AU1149" s="188" t="s">
        <v>87</v>
      </c>
      <c r="AY1149" s="22" t="s">
        <v>328</v>
      </c>
      <c r="BE1149" s="189">
        <f>IF(N1149="základní",J1149,0)</f>
        <v>0</v>
      </c>
      <c r="BF1149" s="189">
        <f>IF(N1149="snížená",J1149,0)</f>
        <v>0</v>
      </c>
      <c r="BG1149" s="189">
        <f>IF(N1149="zákl. přenesená",J1149,0)</f>
        <v>0</v>
      </c>
      <c r="BH1149" s="189">
        <f>IF(N1149="sníž. přenesená",J1149,0)</f>
        <v>0</v>
      </c>
      <c r="BI1149" s="189">
        <f>IF(N1149="nulová",J1149,0)</f>
        <v>0</v>
      </c>
      <c r="BJ1149" s="22" t="s">
        <v>76</v>
      </c>
      <c r="BK1149" s="189">
        <f>ROUND(I1149*H1149,2)</f>
        <v>0</v>
      </c>
      <c r="BL1149" s="22" t="s">
        <v>532</v>
      </c>
      <c r="BM1149" s="188" t="s">
        <v>3921</v>
      </c>
    </row>
    <row r="1150" s="13" customFormat="1">
      <c r="A1150" s="13"/>
      <c r="B1150" s="201"/>
      <c r="C1150" s="13"/>
      <c r="D1150" s="195" t="s">
        <v>442</v>
      </c>
      <c r="E1150" s="202" t="s">
        <v>3</v>
      </c>
      <c r="F1150" s="203" t="s">
        <v>3922</v>
      </c>
      <c r="G1150" s="13"/>
      <c r="H1150" s="204">
        <v>224.88399999999999</v>
      </c>
      <c r="I1150" s="205"/>
      <c r="J1150" s="13"/>
      <c r="K1150" s="13"/>
      <c r="L1150" s="201"/>
      <c r="M1150" s="206"/>
      <c r="N1150" s="207"/>
      <c r="O1150" s="207"/>
      <c r="P1150" s="207"/>
      <c r="Q1150" s="207"/>
      <c r="R1150" s="207"/>
      <c r="S1150" s="207"/>
      <c r="T1150" s="208"/>
      <c r="U1150" s="13"/>
      <c r="V1150" s="13"/>
      <c r="W1150" s="13"/>
      <c r="X1150" s="13"/>
      <c r="Y1150" s="13"/>
      <c r="Z1150" s="13"/>
      <c r="AA1150" s="13"/>
      <c r="AB1150" s="13"/>
      <c r="AC1150" s="13"/>
      <c r="AD1150" s="13"/>
      <c r="AE1150" s="13"/>
      <c r="AT1150" s="202" t="s">
        <v>442</v>
      </c>
      <c r="AU1150" s="202" t="s">
        <v>87</v>
      </c>
      <c r="AV1150" s="13" t="s">
        <v>79</v>
      </c>
      <c r="AW1150" s="13" t="s">
        <v>31</v>
      </c>
      <c r="AX1150" s="13" t="s">
        <v>76</v>
      </c>
      <c r="AY1150" s="202" t="s">
        <v>328</v>
      </c>
    </row>
    <row r="1151" s="13" customFormat="1">
      <c r="A1151" s="13"/>
      <c r="B1151" s="201"/>
      <c r="C1151" s="13"/>
      <c r="D1151" s="195" t="s">
        <v>442</v>
      </c>
      <c r="E1151" s="13"/>
      <c r="F1151" s="203" t="s">
        <v>3923</v>
      </c>
      <c r="G1151" s="13"/>
      <c r="H1151" s="204">
        <v>5.3970000000000002</v>
      </c>
      <c r="I1151" s="205"/>
      <c r="J1151" s="13"/>
      <c r="K1151" s="13"/>
      <c r="L1151" s="201"/>
      <c r="M1151" s="206"/>
      <c r="N1151" s="207"/>
      <c r="O1151" s="207"/>
      <c r="P1151" s="207"/>
      <c r="Q1151" s="207"/>
      <c r="R1151" s="207"/>
      <c r="S1151" s="207"/>
      <c r="T1151" s="208"/>
      <c r="U1151" s="13"/>
      <c r="V1151" s="13"/>
      <c r="W1151" s="13"/>
      <c r="X1151" s="13"/>
      <c r="Y1151" s="13"/>
      <c r="Z1151" s="13"/>
      <c r="AA1151" s="13"/>
      <c r="AB1151" s="13"/>
      <c r="AC1151" s="13"/>
      <c r="AD1151" s="13"/>
      <c r="AE1151" s="13"/>
      <c r="AT1151" s="202" t="s">
        <v>442</v>
      </c>
      <c r="AU1151" s="202" t="s">
        <v>87</v>
      </c>
      <c r="AV1151" s="13" t="s">
        <v>79</v>
      </c>
      <c r="AW1151" s="13" t="s">
        <v>4</v>
      </c>
      <c r="AX1151" s="13" t="s">
        <v>76</v>
      </c>
      <c r="AY1151" s="202" t="s">
        <v>328</v>
      </c>
    </row>
    <row r="1152" s="2" customFormat="1" ht="24.15" customHeight="1">
      <c r="A1152" s="41"/>
      <c r="B1152" s="176"/>
      <c r="C1152" s="177" t="s">
        <v>3924</v>
      </c>
      <c r="D1152" s="177" t="s">
        <v>331</v>
      </c>
      <c r="E1152" s="178" t="s">
        <v>3925</v>
      </c>
      <c r="F1152" s="179" t="s">
        <v>3926</v>
      </c>
      <c r="G1152" s="180" t="s">
        <v>476</v>
      </c>
      <c r="H1152" s="181">
        <v>224.88399999999999</v>
      </c>
      <c r="I1152" s="182"/>
      <c r="J1152" s="183">
        <f>ROUND(I1152*H1152,2)</f>
        <v>0</v>
      </c>
      <c r="K1152" s="179" t="s">
        <v>335</v>
      </c>
      <c r="L1152" s="42"/>
      <c r="M1152" s="184" t="s">
        <v>3</v>
      </c>
      <c r="N1152" s="185" t="s">
        <v>40</v>
      </c>
      <c r="O1152" s="75"/>
      <c r="P1152" s="186">
        <f>O1152*H1152</f>
        <v>0</v>
      </c>
      <c r="Q1152" s="186">
        <v>0.00017699999999999999</v>
      </c>
      <c r="R1152" s="186">
        <f>Q1152*H1152</f>
        <v>0.039804467999999996</v>
      </c>
      <c r="S1152" s="186">
        <v>0</v>
      </c>
      <c r="T1152" s="187">
        <f>S1152*H1152</f>
        <v>0</v>
      </c>
      <c r="U1152" s="41"/>
      <c r="V1152" s="41"/>
      <c r="W1152" s="41"/>
      <c r="X1152" s="41"/>
      <c r="Y1152" s="41"/>
      <c r="Z1152" s="41"/>
      <c r="AA1152" s="41"/>
      <c r="AB1152" s="41"/>
      <c r="AC1152" s="41"/>
      <c r="AD1152" s="41"/>
      <c r="AE1152" s="41"/>
      <c r="AR1152" s="188" t="s">
        <v>532</v>
      </c>
      <c r="AT1152" s="188" t="s">
        <v>331</v>
      </c>
      <c r="AU1152" s="188" t="s">
        <v>87</v>
      </c>
      <c r="AY1152" s="22" t="s">
        <v>328</v>
      </c>
      <c r="BE1152" s="189">
        <f>IF(N1152="základní",J1152,0)</f>
        <v>0</v>
      </c>
      <c r="BF1152" s="189">
        <f>IF(N1152="snížená",J1152,0)</f>
        <v>0</v>
      </c>
      <c r="BG1152" s="189">
        <f>IF(N1152="zákl. přenesená",J1152,0)</f>
        <v>0</v>
      </c>
      <c r="BH1152" s="189">
        <f>IF(N1152="sníž. přenesená",J1152,0)</f>
        <v>0</v>
      </c>
      <c r="BI1152" s="189">
        <f>IF(N1152="nulová",J1152,0)</f>
        <v>0</v>
      </c>
      <c r="BJ1152" s="22" t="s">
        <v>76</v>
      </c>
      <c r="BK1152" s="189">
        <f>ROUND(I1152*H1152,2)</f>
        <v>0</v>
      </c>
      <c r="BL1152" s="22" t="s">
        <v>532</v>
      </c>
      <c r="BM1152" s="188" t="s">
        <v>3927</v>
      </c>
    </row>
    <row r="1153" s="2" customFormat="1">
      <c r="A1153" s="41"/>
      <c r="B1153" s="42"/>
      <c r="C1153" s="41"/>
      <c r="D1153" s="190" t="s">
        <v>338</v>
      </c>
      <c r="E1153" s="41"/>
      <c r="F1153" s="191" t="s">
        <v>3928</v>
      </c>
      <c r="G1153" s="41"/>
      <c r="H1153" s="41"/>
      <c r="I1153" s="192"/>
      <c r="J1153" s="41"/>
      <c r="K1153" s="41"/>
      <c r="L1153" s="42"/>
      <c r="M1153" s="193"/>
      <c r="N1153" s="194"/>
      <c r="O1153" s="75"/>
      <c r="P1153" s="75"/>
      <c r="Q1153" s="75"/>
      <c r="R1153" s="75"/>
      <c r="S1153" s="75"/>
      <c r="T1153" s="76"/>
      <c r="U1153" s="41"/>
      <c r="V1153" s="41"/>
      <c r="W1153" s="41"/>
      <c r="X1153" s="41"/>
      <c r="Y1153" s="41"/>
      <c r="Z1153" s="41"/>
      <c r="AA1153" s="41"/>
      <c r="AB1153" s="41"/>
      <c r="AC1153" s="41"/>
      <c r="AD1153" s="41"/>
      <c r="AE1153" s="41"/>
      <c r="AT1153" s="22" t="s">
        <v>338</v>
      </c>
      <c r="AU1153" s="22" t="s">
        <v>87</v>
      </c>
    </row>
    <row r="1154" s="13" customFormat="1">
      <c r="A1154" s="13"/>
      <c r="B1154" s="201"/>
      <c r="C1154" s="13"/>
      <c r="D1154" s="195" t="s">
        <v>442</v>
      </c>
      <c r="E1154" s="202" t="s">
        <v>3</v>
      </c>
      <c r="F1154" s="203" t="s">
        <v>3702</v>
      </c>
      <c r="G1154" s="13"/>
      <c r="H1154" s="204">
        <v>224.88399999999999</v>
      </c>
      <c r="I1154" s="205"/>
      <c r="J1154" s="13"/>
      <c r="K1154" s="13"/>
      <c r="L1154" s="201"/>
      <c r="M1154" s="206"/>
      <c r="N1154" s="207"/>
      <c r="O1154" s="207"/>
      <c r="P1154" s="207"/>
      <c r="Q1154" s="207"/>
      <c r="R1154" s="207"/>
      <c r="S1154" s="207"/>
      <c r="T1154" s="208"/>
      <c r="U1154" s="13"/>
      <c r="V1154" s="13"/>
      <c r="W1154" s="13"/>
      <c r="X1154" s="13"/>
      <c r="Y1154" s="13"/>
      <c r="Z1154" s="13"/>
      <c r="AA1154" s="13"/>
      <c r="AB1154" s="13"/>
      <c r="AC1154" s="13"/>
      <c r="AD1154" s="13"/>
      <c r="AE1154" s="13"/>
      <c r="AT1154" s="202" t="s">
        <v>442</v>
      </c>
      <c r="AU1154" s="202" t="s">
        <v>87</v>
      </c>
      <c r="AV1154" s="13" t="s">
        <v>79</v>
      </c>
      <c r="AW1154" s="13" t="s">
        <v>31</v>
      </c>
      <c r="AX1154" s="13" t="s">
        <v>76</v>
      </c>
      <c r="AY1154" s="202" t="s">
        <v>328</v>
      </c>
    </row>
    <row r="1155" s="2" customFormat="1" ht="16.5" customHeight="1">
      <c r="A1155" s="41"/>
      <c r="B1155" s="176"/>
      <c r="C1155" s="224" t="s">
        <v>3929</v>
      </c>
      <c r="D1155" s="224" t="s">
        <v>539</v>
      </c>
      <c r="E1155" s="225" t="s">
        <v>3930</v>
      </c>
      <c r="F1155" s="226" t="s">
        <v>3931</v>
      </c>
      <c r="G1155" s="227" t="s">
        <v>491</v>
      </c>
      <c r="H1155" s="228">
        <v>2.923</v>
      </c>
      <c r="I1155" s="229"/>
      <c r="J1155" s="230">
        <f>ROUND(I1155*H1155,2)</f>
        <v>0</v>
      </c>
      <c r="K1155" s="226" t="s">
        <v>335</v>
      </c>
      <c r="L1155" s="231"/>
      <c r="M1155" s="232" t="s">
        <v>3</v>
      </c>
      <c r="N1155" s="233" t="s">
        <v>40</v>
      </c>
      <c r="O1155" s="75"/>
      <c r="P1155" s="186">
        <f>O1155*H1155</f>
        <v>0</v>
      </c>
      <c r="Q1155" s="186">
        <v>0.55000000000000004</v>
      </c>
      <c r="R1155" s="186">
        <f>Q1155*H1155</f>
        <v>1.6076500000000003</v>
      </c>
      <c r="S1155" s="186">
        <v>0</v>
      </c>
      <c r="T1155" s="187">
        <f>S1155*H1155</f>
        <v>0</v>
      </c>
      <c r="U1155" s="41"/>
      <c r="V1155" s="41"/>
      <c r="W1155" s="41"/>
      <c r="X1155" s="41"/>
      <c r="Y1155" s="41"/>
      <c r="Z1155" s="41"/>
      <c r="AA1155" s="41"/>
      <c r="AB1155" s="41"/>
      <c r="AC1155" s="41"/>
      <c r="AD1155" s="41"/>
      <c r="AE1155" s="41"/>
      <c r="AR1155" s="188" t="s">
        <v>621</v>
      </c>
      <c r="AT1155" s="188" t="s">
        <v>539</v>
      </c>
      <c r="AU1155" s="188" t="s">
        <v>87</v>
      </c>
      <c r="AY1155" s="22" t="s">
        <v>328</v>
      </c>
      <c r="BE1155" s="189">
        <f>IF(N1155="základní",J1155,0)</f>
        <v>0</v>
      </c>
      <c r="BF1155" s="189">
        <f>IF(N1155="snížená",J1155,0)</f>
        <v>0</v>
      </c>
      <c r="BG1155" s="189">
        <f>IF(N1155="zákl. přenesená",J1155,0)</f>
        <v>0</v>
      </c>
      <c r="BH1155" s="189">
        <f>IF(N1155="sníž. přenesená",J1155,0)</f>
        <v>0</v>
      </c>
      <c r="BI1155" s="189">
        <f>IF(N1155="nulová",J1155,0)</f>
        <v>0</v>
      </c>
      <c r="BJ1155" s="22" t="s">
        <v>76</v>
      </c>
      <c r="BK1155" s="189">
        <f>ROUND(I1155*H1155,2)</f>
        <v>0</v>
      </c>
      <c r="BL1155" s="22" t="s">
        <v>532</v>
      </c>
      <c r="BM1155" s="188" t="s">
        <v>3932</v>
      </c>
    </row>
    <row r="1156" s="13" customFormat="1">
      <c r="A1156" s="13"/>
      <c r="B1156" s="201"/>
      <c r="C1156" s="13"/>
      <c r="D1156" s="195" t="s">
        <v>442</v>
      </c>
      <c r="E1156" s="202" t="s">
        <v>3</v>
      </c>
      <c r="F1156" s="203" t="s">
        <v>3702</v>
      </c>
      <c r="G1156" s="13"/>
      <c r="H1156" s="204">
        <v>224.88399999999999</v>
      </c>
      <c r="I1156" s="205"/>
      <c r="J1156" s="13"/>
      <c r="K1156" s="13"/>
      <c r="L1156" s="201"/>
      <c r="M1156" s="206"/>
      <c r="N1156" s="207"/>
      <c r="O1156" s="207"/>
      <c r="P1156" s="207"/>
      <c r="Q1156" s="207"/>
      <c r="R1156" s="207"/>
      <c r="S1156" s="207"/>
      <c r="T1156" s="208"/>
      <c r="U1156" s="13"/>
      <c r="V1156" s="13"/>
      <c r="W1156" s="13"/>
      <c r="X1156" s="13"/>
      <c r="Y1156" s="13"/>
      <c r="Z1156" s="13"/>
      <c r="AA1156" s="13"/>
      <c r="AB1156" s="13"/>
      <c r="AC1156" s="13"/>
      <c r="AD1156" s="13"/>
      <c r="AE1156" s="13"/>
      <c r="AT1156" s="202" t="s">
        <v>442</v>
      </c>
      <c r="AU1156" s="202" t="s">
        <v>87</v>
      </c>
      <c r="AV1156" s="13" t="s">
        <v>79</v>
      </c>
      <c r="AW1156" s="13" t="s">
        <v>31</v>
      </c>
      <c r="AX1156" s="13" t="s">
        <v>76</v>
      </c>
      <c r="AY1156" s="202" t="s">
        <v>328</v>
      </c>
    </row>
    <row r="1157" s="13" customFormat="1">
      <c r="A1157" s="13"/>
      <c r="B1157" s="201"/>
      <c r="C1157" s="13"/>
      <c r="D1157" s="195" t="s">
        <v>442</v>
      </c>
      <c r="E1157" s="13"/>
      <c r="F1157" s="203" t="s">
        <v>3933</v>
      </c>
      <c r="G1157" s="13"/>
      <c r="H1157" s="204">
        <v>2.923</v>
      </c>
      <c r="I1157" s="205"/>
      <c r="J1157" s="13"/>
      <c r="K1157" s="13"/>
      <c r="L1157" s="201"/>
      <c r="M1157" s="206"/>
      <c r="N1157" s="207"/>
      <c r="O1157" s="207"/>
      <c r="P1157" s="207"/>
      <c r="Q1157" s="207"/>
      <c r="R1157" s="207"/>
      <c r="S1157" s="207"/>
      <c r="T1157" s="208"/>
      <c r="U1157" s="13"/>
      <c r="V1157" s="13"/>
      <c r="W1157" s="13"/>
      <c r="X1157" s="13"/>
      <c r="Y1157" s="13"/>
      <c r="Z1157" s="13"/>
      <c r="AA1157" s="13"/>
      <c r="AB1157" s="13"/>
      <c r="AC1157" s="13"/>
      <c r="AD1157" s="13"/>
      <c r="AE1157" s="13"/>
      <c r="AT1157" s="202" t="s">
        <v>442</v>
      </c>
      <c r="AU1157" s="202" t="s">
        <v>87</v>
      </c>
      <c r="AV1157" s="13" t="s">
        <v>79</v>
      </c>
      <c r="AW1157" s="13" t="s">
        <v>4</v>
      </c>
      <c r="AX1157" s="13" t="s">
        <v>76</v>
      </c>
      <c r="AY1157" s="202" t="s">
        <v>328</v>
      </c>
    </row>
    <row r="1158" s="2" customFormat="1" ht="37.8" customHeight="1">
      <c r="A1158" s="41"/>
      <c r="B1158" s="176"/>
      <c r="C1158" s="177" t="s">
        <v>3934</v>
      </c>
      <c r="D1158" s="177" t="s">
        <v>331</v>
      </c>
      <c r="E1158" s="178" t="s">
        <v>3803</v>
      </c>
      <c r="F1158" s="179" t="s">
        <v>3804</v>
      </c>
      <c r="G1158" s="180" t="s">
        <v>491</v>
      </c>
      <c r="H1158" s="181">
        <v>14.504</v>
      </c>
      <c r="I1158" s="182"/>
      <c r="J1158" s="183">
        <f>ROUND(I1158*H1158,2)</f>
        <v>0</v>
      </c>
      <c r="K1158" s="179" t="s">
        <v>335</v>
      </c>
      <c r="L1158" s="42"/>
      <c r="M1158" s="184" t="s">
        <v>3</v>
      </c>
      <c r="N1158" s="185" t="s">
        <v>40</v>
      </c>
      <c r="O1158" s="75"/>
      <c r="P1158" s="186">
        <f>O1158*H1158</f>
        <v>0</v>
      </c>
      <c r="Q1158" s="186">
        <v>0.022837798999999999</v>
      </c>
      <c r="R1158" s="186">
        <f>Q1158*H1158</f>
        <v>0.33123943669599998</v>
      </c>
      <c r="S1158" s="186">
        <v>0</v>
      </c>
      <c r="T1158" s="187">
        <f>S1158*H1158</f>
        <v>0</v>
      </c>
      <c r="U1158" s="41"/>
      <c r="V1158" s="41"/>
      <c r="W1158" s="41"/>
      <c r="X1158" s="41"/>
      <c r="Y1158" s="41"/>
      <c r="Z1158" s="41"/>
      <c r="AA1158" s="41"/>
      <c r="AB1158" s="41"/>
      <c r="AC1158" s="41"/>
      <c r="AD1158" s="41"/>
      <c r="AE1158" s="41"/>
      <c r="AR1158" s="188" t="s">
        <v>532</v>
      </c>
      <c r="AT1158" s="188" t="s">
        <v>331</v>
      </c>
      <c r="AU1158" s="188" t="s">
        <v>87</v>
      </c>
      <c r="AY1158" s="22" t="s">
        <v>328</v>
      </c>
      <c r="BE1158" s="189">
        <f>IF(N1158="základní",J1158,0)</f>
        <v>0</v>
      </c>
      <c r="BF1158" s="189">
        <f>IF(N1158="snížená",J1158,0)</f>
        <v>0</v>
      </c>
      <c r="BG1158" s="189">
        <f>IF(N1158="zákl. přenesená",J1158,0)</f>
        <v>0</v>
      </c>
      <c r="BH1158" s="189">
        <f>IF(N1158="sníž. přenesená",J1158,0)</f>
        <v>0</v>
      </c>
      <c r="BI1158" s="189">
        <f>IF(N1158="nulová",J1158,0)</f>
        <v>0</v>
      </c>
      <c r="BJ1158" s="22" t="s">
        <v>76</v>
      </c>
      <c r="BK1158" s="189">
        <f>ROUND(I1158*H1158,2)</f>
        <v>0</v>
      </c>
      <c r="BL1158" s="22" t="s">
        <v>532</v>
      </c>
      <c r="BM1158" s="188" t="s">
        <v>3935</v>
      </c>
    </row>
    <row r="1159" s="2" customFormat="1">
      <c r="A1159" s="41"/>
      <c r="B1159" s="42"/>
      <c r="C1159" s="41"/>
      <c r="D1159" s="190" t="s">
        <v>338</v>
      </c>
      <c r="E1159" s="41"/>
      <c r="F1159" s="191" t="s">
        <v>3806</v>
      </c>
      <c r="G1159" s="41"/>
      <c r="H1159" s="41"/>
      <c r="I1159" s="192"/>
      <c r="J1159" s="41"/>
      <c r="K1159" s="41"/>
      <c r="L1159" s="42"/>
      <c r="M1159" s="193"/>
      <c r="N1159" s="194"/>
      <c r="O1159" s="75"/>
      <c r="P1159" s="75"/>
      <c r="Q1159" s="75"/>
      <c r="R1159" s="75"/>
      <c r="S1159" s="75"/>
      <c r="T1159" s="76"/>
      <c r="U1159" s="41"/>
      <c r="V1159" s="41"/>
      <c r="W1159" s="41"/>
      <c r="X1159" s="41"/>
      <c r="Y1159" s="41"/>
      <c r="Z1159" s="41"/>
      <c r="AA1159" s="41"/>
      <c r="AB1159" s="41"/>
      <c r="AC1159" s="41"/>
      <c r="AD1159" s="41"/>
      <c r="AE1159" s="41"/>
      <c r="AT1159" s="22" t="s">
        <v>338</v>
      </c>
      <c r="AU1159" s="22" t="s">
        <v>87</v>
      </c>
    </row>
    <row r="1160" s="13" customFormat="1">
      <c r="A1160" s="13"/>
      <c r="B1160" s="201"/>
      <c r="C1160" s="13"/>
      <c r="D1160" s="195" t="s">
        <v>442</v>
      </c>
      <c r="E1160" s="202" t="s">
        <v>3</v>
      </c>
      <c r="F1160" s="203" t="s">
        <v>3936</v>
      </c>
      <c r="G1160" s="13"/>
      <c r="H1160" s="204">
        <v>6.1840000000000002</v>
      </c>
      <c r="I1160" s="205"/>
      <c r="J1160" s="13"/>
      <c r="K1160" s="13"/>
      <c r="L1160" s="201"/>
      <c r="M1160" s="206"/>
      <c r="N1160" s="207"/>
      <c r="O1160" s="207"/>
      <c r="P1160" s="207"/>
      <c r="Q1160" s="207"/>
      <c r="R1160" s="207"/>
      <c r="S1160" s="207"/>
      <c r="T1160" s="208"/>
      <c r="U1160" s="13"/>
      <c r="V1160" s="13"/>
      <c r="W1160" s="13"/>
      <c r="X1160" s="13"/>
      <c r="Y1160" s="13"/>
      <c r="Z1160" s="13"/>
      <c r="AA1160" s="13"/>
      <c r="AB1160" s="13"/>
      <c r="AC1160" s="13"/>
      <c r="AD1160" s="13"/>
      <c r="AE1160" s="13"/>
      <c r="AT1160" s="202" t="s">
        <v>442</v>
      </c>
      <c r="AU1160" s="202" t="s">
        <v>87</v>
      </c>
      <c r="AV1160" s="13" t="s">
        <v>79</v>
      </c>
      <c r="AW1160" s="13" t="s">
        <v>31</v>
      </c>
      <c r="AX1160" s="13" t="s">
        <v>69</v>
      </c>
      <c r="AY1160" s="202" t="s">
        <v>328</v>
      </c>
    </row>
    <row r="1161" s="13" customFormat="1">
      <c r="A1161" s="13"/>
      <c r="B1161" s="201"/>
      <c r="C1161" s="13"/>
      <c r="D1161" s="195" t="s">
        <v>442</v>
      </c>
      <c r="E1161" s="202" t="s">
        <v>3</v>
      </c>
      <c r="F1161" s="203" t="s">
        <v>3937</v>
      </c>
      <c r="G1161" s="13"/>
      <c r="H1161" s="204">
        <v>2.923</v>
      </c>
      <c r="I1161" s="205"/>
      <c r="J1161" s="13"/>
      <c r="K1161" s="13"/>
      <c r="L1161" s="201"/>
      <c r="M1161" s="206"/>
      <c r="N1161" s="207"/>
      <c r="O1161" s="207"/>
      <c r="P1161" s="207"/>
      <c r="Q1161" s="207"/>
      <c r="R1161" s="207"/>
      <c r="S1161" s="207"/>
      <c r="T1161" s="208"/>
      <c r="U1161" s="13"/>
      <c r="V1161" s="13"/>
      <c r="W1161" s="13"/>
      <c r="X1161" s="13"/>
      <c r="Y1161" s="13"/>
      <c r="Z1161" s="13"/>
      <c r="AA1161" s="13"/>
      <c r="AB1161" s="13"/>
      <c r="AC1161" s="13"/>
      <c r="AD1161" s="13"/>
      <c r="AE1161" s="13"/>
      <c r="AT1161" s="202" t="s">
        <v>442</v>
      </c>
      <c r="AU1161" s="202" t="s">
        <v>87</v>
      </c>
      <c r="AV1161" s="13" t="s">
        <v>79</v>
      </c>
      <c r="AW1161" s="13" t="s">
        <v>31</v>
      </c>
      <c r="AX1161" s="13" t="s">
        <v>69</v>
      </c>
      <c r="AY1161" s="202" t="s">
        <v>328</v>
      </c>
    </row>
    <row r="1162" s="13" customFormat="1">
      <c r="A1162" s="13"/>
      <c r="B1162" s="201"/>
      <c r="C1162" s="13"/>
      <c r="D1162" s="195" t="s">
        <v>442</v>
      </c>
      <c r="E1162" s="202" t="s">
        <v>3</v>
      </c>
      <c r="F1162" s="203" t="s">
        <v>3938</v>
      </c>
      <c r="G1162" s="13"/>
      <c r="H1162" s="204">
        <v>5.3970000000000002</v>
      </c>
      <c r="I1162" s="205"/>
      <c r="J1162" s="13"/>
      <c r="K1162" s="13"/>
      <c r="L1162" s="201"/>
      <c r="M1162" s="206"/>
      <c r="N1162" s="207"/>
      <c r="O1162" s="207"/>
      <c r="P1162" s="207"/>
      <c r="Q1162" s="207"/>
      <c r="R1162" s="207"/>
      <c r="S1162" s="207"/>
      <c r="T1162" s="208"/>
      <c r="U1162" s="13"/>
      <c r="V1162" s="13"/>
      <c r="W1162" s="13"/>
      <c r="X1162" s="13"/>
      <c r="Y1162" s="13"/>
      <c r="Z1162" s="13"/>
      <c r="AA1162" s="13"/>
      <c r="AB1162" s="13"/>
      <c r="AC1162" s="13"/>
      <c r="AD1162" s="13"/>
      <c r="AE1162" s="13"/>
      <c r="AT1162" s="202" t="s">
        <v>442</v>
      </c>
      <c r="AU1162" s="202" t="s">
        <v>87</v>
      </c>
      <c r="AV1162" s="13" t="s">
        <v>79</v>
      </c>
      <c r="AW1162" s="13" t="s">
        <v>31</v>
      </c>
      <c r="AX1162" s="13" t="s">
        <v>69</v>
      </c>
      <c r="AY1162" s="202" t="s">
        <v>328</v>
      </c>
    </row>
    <row r="1163" s="14" customFormat="1">
      <c r="A1163" s="14"/>
      <c r="B1163" s="209"/>
      <c r="C1163" s="14"/>
      <c r="D1163" s="195" t="s">
        <v>442</v>
      </c>
      <c r="E1163" s="210" t="s">
        <v>3</v>
      </c>
      <c r="F1163" s="211" t="s">
        <v>452</v>
      </c>
      <c r="G1163" s="14"/>
      <c r="H1163" s="212">
        <v>14.504</v>
      </c>
      <c r="I1163" s="213"/>
      <c r="J1163" s="14"/>
      <c r="K1163" s="14"/>
      <c r="L1163" s="209"/>
      <c r="M1163" s="214"/>
      <c r="N1163" s="215"/>
      <c r="O1163" s="215"/>
      <c r="P1163" s="215"/>
      <c r="Q1163" s="215"/>
      <c r="R1163" s="215"/>
      <c r="S1163" s="215"/>
      <c r="T1163" s="216"/>
      <c r="U1163" s="14"/>
      <c r="V1163" s="14"/>
      <c r="W1163" s="14"/>
      <c r="X1163" s="14"/>
      <c r="Y1163" s="14"/>
      <c r="Z1163" s="14"/>
      <c r="AA1163" s="14"/>
      <c r="AB1163" s="14"/>
      <c r="AC1163" s="14"/>
      <c r="AD1163" s="14"/>
      <c r="AE1163" s="14"/>
      <c r="AT1163" s="210" t="s">
        <v>442</v>
      </c>
      <c r="AU1163" s="210" t="s">
        <v>87</v>
      </c>
      <c r="AV1163" s="14" t="s">
        <v>113</v>
      </c>
      <c r="AW1163" s="14" t="s">
        <v>31</v>
      </c>
      <c r="AX1163" s="14" t="s">
        <v>76</v>
      </c>
      <c r="AY1163" s="210" t="s">
        <v>328</v>
      </c>
    </row>
    <row r="1164" s="2" customFormat="1" ht="37.8" customHeight="1">
      <c r="A1164" s="41"/>
      <c r="B1164" s="176"/>
      <c r="C1164" s="177" t="s">
        <v>3939</v>
      </c>
      <c r="D1164" s="177" t="s">
        <v>331</v>
      </c>
      <c r="E1164" s="178" t="s">
        <v>3895</v>
      </c>
      <c r="F1164" s="179" t="s">
        <v>3896</v>
      </c>
      <c r="G1164" s="180" t="s">
        <v>491</v>
      </c>
      <c r="H1164" s="181">
        <v>5.6219999999999999</v>
      </c>
      <c r="I1164" s="182"/>
      <c r="J1164" s="183">
        <f>ROUND(I1164*H1164,2)</f>
        <v>0</v>
      </c>
      <c r="K1164" s="179" t="s">
        <v>335</v>
      </c>
      <c r="L1164" s="42"/>
      <c r="M1164" s="184" t="s">
        <v>3</v>
      </c>
      <c r="N1164" s="185" t="s">
        <v>40</v>
      </c>
      <c r="O1164" s="75"/>
      <c r="P1164" s="186">
        <f>O1164*H1164</f>
        <v>0</v>
      </c>
      <c r="Q1164" s="186">
        <v>0.0012149999999999999</v>
      </c>
      <c r="R1164" s="186">
        <f>Q1164*H1164</f>
        <v>0.0068307299999999993</v>
      </c>
      <c r="S1164" s="186">
        <v>0</v>
      </c>
      <c r="T1164" s="187">
        <f>S1164*H1164</f>
        <v>0</v>
      </c>
      <c r="U1164" s="41"/>
      <c r="V1164" s="41"/>
      <c r="W1164" s="41"/>
      <c r="X1164" s="41"/>
      <c r="Y1164" s="41"/>
      <c r="Z1164" s="41"/>
      <c r="AA1164" s="41"/>
      <c r="AB1164" s="41"/>
      <c r="AC1164" s="41"/>
      <c r="AD1164" s="41"/>
      <c r="AE1164" s="41"/>
      <c r="AR1164" s="188" t="s">
        <v>532</v>
      </c>
      <c r="AT1164" s="188" t="s">
        <v>331</v>
      </c>
      <c r="AU1164" s="188" t="s">
        <v>87</v>
      </c>
      <c r="AY1164" s="22" t="s">
        <v>328</v>
      </c>
      <c r="BE1164" s="189">
        <f>IF(N1164="základní",J1164,0)</f>
        <v>0</v>
      </c>
      <c r="BF1164" s="189">
        <f>IF(N1164="snížená",J1164,0)</f>
        <v>0</v>
      </c>
      <c r="BG1164" s="189">
        <f>IF(N1164="zákl. přenesená",J1164,0)</f>
        <v>0</v>
      </c>
      <c r="BH1164" s="189">
        <f>IF(N1164="sníž. přenesená",J1164,0)</f>
        <v>0</v>
      </c>
      <c r="BI1164" s="189">
        <f>IF(N1164="nulová",J1164,0)</f>
        <v>0</v>
      </c>
      <c r="BJ1164" s="22" t="s">
        <v>76</v>
      </c>
      <c r="BK1164" s="189">
        <f>ROUND(I1164*H1164,2)</f>
        <v>0</v>
      </c>
      <c r="BL1164" s="22" t="s">
        <v>532</v>
      </c>
      <c r="BM1164" s="188" t="s">
        <v>3940</v>
      </c>
    </row>
    <row r="1165" s="2" customFormat="1">
      <c r="A1165" s="41"/>
      <c r="B1165" s="42"/>
      <c r="C1165" s="41"/>
      <c r="D1165" s="190" t="s">
        <v>338</v>
      </c>
      <c r="E1165" s="41"/>
      <c r="F1165" s="191" t="s">
        <v>3898</v>
      </c>
      <c r="G1165" s="41"/>
      <c r="H1165" s="41"/>
      <c r="I1165" s="192"/>
      <c r="J1165" s="41"/>
      <c r="K1165" s="41"/>
      <c r="L1165" s="42"/>
      <c r="M1165" s="193"/>
      <c r="N1165" s="194"/>
      <c r="O1165" s="75"/>
      <c r="P1165" s="75"/>
      <c r="Q1165" s="75"/>
      <c r="R1165" s="75"/>
      <c r="S1165" s="75"/>
      <c r="T1165" s="76"/>
      <c r="U1165" s="41"/>
      <c r="V1165" s="41"/>
      <c r="W1165" s="41"/>
      <c r="X1165" s="41"/>
      <c r="Y1165" s="41"/>
      <c r="Z1165" s="41"/>
      <c r="AA1165" s="41"/>
      <c r="AB1165" s="41"/>
      <c r="AC1165" s="41"/>
      <c r="AD1165" s="41"/>
      <c r="AE1165" s="41"/>
      <c r="AT1165" s="22" t="s">
        <v>338</v>
      </c>
      <c r="AU1165" s="22" t="s">
        <v>87</v>
      </c>
    </row>
    <row r="1166" s="13" customFormat="1">
      <c r="A1166" s="13"/>
      <c r="B1166" s="201"/>
      <c r="C1166" s="13"/>
      <c r="D1166" s="195" t="s">
        <v>442</v>
      </c>
      <c r="E1166" s="202" t="s">
        <v>3</v>
      </c>
      <c r="F1166" s="203" t="s">
        <v>3941</v>
      </c>
      <c r="G1166" s="13"/>
      <c r="H1166" s="204">
        <v>5.6219999999999999</v>
      </c>
      <c r="I1166" s="205"/>
      <c r="J1166" s="13"/>
      <c r="K1166" s="13"/>
      <c r="L1166" s="201"/>
      <c r="M1166" s="206"/>
      <c r="N1166" s="207"/>
      <c r="O1166" s="207"/>
      <c r="P1166" s="207"/>
      <c r="Q1166" s="207"/>
      <c r="R1166" s="207"/>
      <c r="S1166" s="207"/>
      <c r="T1166" s="208"/>
      <c r="U1166" s="13"/>
      <c r="V1166" s="13"/>
      <c r="W1166" s="13"/>
      <c r="X1166" s="13"/>
      <c r="Y1166" s="13"/>
      <c r="Z1166" s="13"/>
      <c r="AA1166" s="13"/>
      <c r="AB1166" s="13"/>
      <c r="AC1166" s="13"/>
      <c r="AD1166" s="13"/>
      <c r="AE1166" s="13"/>
      <c r="AT1166" s="202" t="s">
        <v>442</v>
      </c>
      <c r="AU1166" s="202" t="s">
        <v>87</v>
      </c>
      <c r="AV1166" s="13" t="s">
        <v>79</v>
      </c>
      <c r="AW1166" s="13" t="s">
        <v>31</v>
      </c>
      <c r="AX1166" s="13" t="s">
        <v>76</v>
      </c>
      <c r="AY1166" s="202" t="s">
        <v>328</v>
      </c>
    </row>
    <row r="1167" s="12" customFormat="1" ht="20.88" customHeight="1">
      <c r="A1167" s="12"/>
      <c r="B1167" s="163"/>
      <c r="C1167" s="12"/>
      <c r="D1167" s="164" t="s">
        <v>68</v>
      </c>
      <c r="E1167" s="174" t="s">
        <v>3942</v>
      </c>
      <c r="F1167" s="174" t="s">
        <v>3943</v>
      </c>
      <c r="G1167" s="12"/>
      <c r="H1167" s="12"/>
      <c r="I1167" s="166"/>
      <c r="J1167" s="175">
        <f>BK1167</f>
        <v>0</v>
      </c>
      <c r="K1167" s="12"/>
      <c r="L1167" s="163"/>
      <c r="M1167" s="168"/>
      <c r="N1167" s="169"/>
      <c r="O1167" s="169"/>
      <c r="P1167" s="170">
        <f>SUM(P1168:P1176)</f>
        <v>0</v>
      </c>
      <c r="Q1167" s="169"/>
      <c r="R1167" s="170">
        <f>SUM(R1168:R1176)</f>
        <v>0.013465286784</v>
      </c>
      <c r="S1167" s="169"/>
      <c r="T1167" s="171">
        <f>SUM(T1168:T1176)</f>
        <v>0</v>
      </c>
      <c r="U1167" s="12"/>
      <c r="V1167" s="12"/>
      <c r="W1167" s="12"/>
      <c r="X1167" s="12"/>
      <c r="Y1167" s="12"/>
      <c r="Z1167" s="12"/>
      <c r="AA1167" s="12"/>
      <c r="AB1167" s="12"/>
      <c r="AC1167" s="12"/>
      <c r="AD1167" s="12"/>
      <c r="AE1167" s="12"/>
      <c r="AR1167" s="164" t="s">
        <v>79</v>
      </c>
      <c r="AT1167" s="172" t="s">
        <v>68</v>
      </c>
      <c r="AU1167" s="172" t="s">
        <v>79</v>
      </c>
      <c r="AY1167" s="164" t="s">
        <v>328</v>
      </c>
      <c r="BK1167" s="173">
        <f>SUM(BK1168:BK1176)</f>
        <v>0</v>
      </c>
    </row>
    <row r="1168" s="2" customFormat="1" ht="24.15" customHeight="1">
      <c r="A1168" s="41"/>
      <c r="B1168" s="176"/>
      <c r="C1168" s="177" t="s">
        <v>3944</v>
      </c>
      <c r="D1168" s="177" t="s">
        <v>331</v>
      </c>
      <c r="E1168" s="178" t="s">
        <v>3945</v>
      </c>
      <c r="F1168" s="179" t="s">
        <v>3946</v>
      </c>
      <c r="G1168" s="180" t="s">
        <v>439</v>
      </c>
      <c r="H1168" s="181">
        <v>74.016000000000005</v>
      </c>
      <c r="I1168" s="182"/>
      <c r="J1168" s="183">
        <f>ROUND(I1168*H1168,2)</f>
        <v>0</v>
      </c>
      <c r="K1168" s="179" t="s">
        <v>335</v>
      </c>
      <c r="L1168" s="42"/>
      <c r="M1168" s="184" t="s">
        <v>3</v>
      </c>
      <c r="N1168" s="185" t="s">
        <v>40</v>
      </c>
      <c r="O1168" s="75"/>
      <c r="P1168" s="186">
        <f>O1168*H1168</f>
        <v>0</v>
      </c>
      <c r="Q1168" s="186">
        <v>0.000181924</v>
      </c>
      <c r="R1168" s="186">
        <f>Q1168*H1168</f>
        <v>0.013465286784</v>
      </c>
      <c r="S1168" s="186">
        <v>0</v>
      </c>
      <c r="T1168" s="187">
        <f>S1168*H1168</f>
        <v>0</v>
      </c>
      <c r="U1168" s="41"/>
      <c r="V1168" s="41"/>
      <c r="W1168" s="41"/>
      <c r="X1168" s="41"/>
      <c r="Y1168" s="41"/>
      <c r="Z1168" s="41"/>
      <c r="AA1168" s="41"/>
      <c r="AB1168" s="41"/>
      <c r="AC1168" s="41"/>
      <c r="AD1168" s="41"/>
      <c r="AE1168" s="41"/>
      <c r="AR1168" s="188" t="s">
        <v>532</v>
      </c>
      <c r="AT1168" s="188" t="s">
        <v>331</v>
      </c>
      <c r="AU1168" s="188" t="s">
        <v>87</v>
      </c>
      <c r="AY1168" s="22" t="s">
        <v>328</v>
      </c>
      <c r="BE1168" s="189">
        <f>IF(N1168="základní",J1168,0)</f>
        <v>0</v>
      </c>
      <c r="BF1168" s="189">
        <f>IF(N1168="snížená",J1168,0)</f>
        <v>0</v>
      </c>
      <c r="BG1168" s="189">
        <f>IF(N1168="zákl. přenesená",J1168,0)</f>
        <v>0</v>
      </c>
      <c r="BH1168" s="189">
        <f>IF(N1168="sníž. přenesená",J1168,0)</f>
        <v>0</v>
      </c>
      <c r="BI1168" s="189">
        <f>IF(N1168="nulová",J1168,0)</f>
        <v>0</v>
      </c>
      <c r="BJ1168" s="22" t="s">
        <v>76</v>
      </c>
      <c r="BK1168" s="189">
        <f>ROUND(I1168*H1168,2)</f>
        <v>0</v>
      </c>
      <c r="BL1168" s="22" t="s">
        <v>532</v>
      </c>
      <c r="BM1168" s="188" t="s">
        <v>3947</v>
      </c>
    </row>
    <row r="1169" s="2" customFormat="1">
      <c r="A1169" s="41"/>
      <c r="B1169" s="42"/>
      <c r="C1169" s="41"/>
      <c r="D1169" s="190" t="s">
        <v>338</v>
      </c>
      <c r="E1169" s="41"/>
      <c r="F1169" s="191" t="s">
        <v>3948</v>
      </c>
      <c r="G1169" s="41"/>
      <c r="H1169" s="41"/>
      <c r="I1169" s="192"/>
      <c r="J1169" s="41"/>
      <c r="K1169" s="41"/>
      <c r="L1169" s="42"/>
      <c r="M1169" s="193"/>
      <c r="N1169" s="194"/>
      <c r="O1169" s="75"/>
      <c r="P1169" s="75"/>
      <c r="Q1169" s="75"/>
      <c r="R1169" s="75"/>
      <c r="S1169" s="75"/>
      <c r="T1169" s="76"/>
      <c r="U1169" s="41"/>
      <c r="V1169" s="41"/>
      <c r="W1169" s="41"/>
      <c r="X1169" s="41"/>
      <c r="Y1169" s="41"/>
      <c r="Z1169" s="41"/>
      <c r="AA1169" s="41"/>
      <c r="AB1169" s="41"/>
      <c r="AC1169" s="41"/>
      <c r="AD1169" s="41"/>
      <c r="AE1169" s="41"/>
      <c r="AT1169" s="22" t="s">
        <v>338</v>
      </c>
      <c r="AU1169" s="22" t="s">
        <v>87</v>
      </c>
    </row>
    <row r="1170" s="13" customFormat="1">
      <c r="A1170" s="13"/>
      <c r="B1170" s="201"/>
      <c r="C1170" s="13"/>
      <c r="D1170" s="195" t="s">
        <v>442</v>
      </c>
      <c r="E1170" s="202" t="s">
        <v>3</v>
      </c>
      <c r="F1170" s="203" t="s">
        <v>2495</v>
      </c>
      <c r="G1170" s="13"/>
      <c r="H1170" s="204">
        <v>31.780999999999999</v>
      </c>
      <c r="I1170" s="205"/>
      <c r="J1170" s="13"/>
      <c r="K1170" s="13"/>
      <c r="L1170" s="201"/>
      <c r="M1170" s="206"/>
      <c r="N1170" s="207"/>
      <c r="O1170" s="207"/>
      <c r="P1170" s="207"/>
      <c r="Q1170" s="207"/>
      <c r="R1170" s="207"/>
      <c r="S1170" s="207"/>
      <c r="T1170" s="208"/>
      <c r="U1170" s="13"/>
      <c r="V1170" s="13"/>
      <c r="W1170" s="13"/>
      <c r="X1170" s="13"/>
      <c r="Y1170" s="13"/>
      <c r="Z1170" s="13"/>
      <c r="AA1170" s="13"/>
      <c r="AB1170" s="13"/>
      <c r="AC1170" s="13"/>
      <c r="AD1170" s="13"/>
      <c r="AE1170" s="13"/>
      <c r="AT1170" s="202" t="s">
        <v>442</v>
      </c>
      <c r="AU1170" s="202" t="s">
        <v>87</v>
      </c>
      <c r="AV1170" s="13" t="s">
        <v>79</v>
      </c>
      <c r="AW1170" s="13" t="s">
        <v>31</v>
      </c>
      <c r="AX1170" s="13" t="s">
        <v>69</v>
      </c>
      <c r="AY1170" s="202" t="s">
        <v>328</v>
      </c>
    </row>
    <row r="1171" s="15" customFormat="1">
      <c r="A1171" s="15"/>
      <c r="B1171" s="217"/>
      <c r="C1171" s="15"/>
      <c r="D1171" s="195" t="s">
        <v>442</v>
      </c>
      <c r="E1171" s="218" t="s">
        <v>3</v>
      </c>
      <c r="F1171" s="219" t="s">
        <v>3949</v>
      </c>
      <c r="G1171" s="15"/>
      <c r="H1171" s="218" t="s">
        <v>3</v>
      </c>
      <c r="I1171" s="220"/>
      <c r="J1171" s="15"/>
      <c r="K1171" s="15"/>
      <c r="L1171" s="217"/>
      <c r="M1171" s="221"/>
      <c r="N1171" s="222"/>
      <c r="O1171" s="222"/>
      <c r="P1171" s="222"/>
      <c r="Q1171" s="222"/>
      <c r="R1171" s="222"/>
      <c r="S1171" s="222"/>
      <c r="T1171" s="223"/>
      <c r="U1171" s="15"/>
      <c r="V1171" s="15"/>
      <c r="W1171" s="15"/>
      <c r="X1171" s="15"/>
      <c r="Y1171" s="15"/>
      <c r="Z1171" s="15"/>
      <c r="AA1171" s="15"/>
      <c r="AB1171" s="15"/>
      <c r="AC1171" s="15"/>
      <c r="AD1171" s="15"/>
      <c r="AE1171" s="15"/>
      <c r="AT1171" s="218" t="s">
        <v>442</v>
      </c>
      <c r="AU1171" s="218" t="s">
        <v>87</v>
      </c>
      <c r="AV1171" s="15" t="s">
        <v>76</v>
      </c>
      <c r="AW1171" s="15" t="s">
        <v>31</v>
      </c>
      <c r="AX1171" s="15" t="s">
        <v>69</v>
      </c>
      <c r="AY1171" s="218" t="s">
        <v>328</v>
      </c>
    </row>
    <row r="1172" s="13" customFormat="1">
      <c r="A1172" s="13"/>
      <c r="B1172" s="201"/>
      <c r="C1172" s="13"/>
      <c r="D1172" s="195" t="s">
        <v>442</v>
      </c>
      <c r="E1172" s="202" t="s">
        <v>3</v>
      </c>
      <c r="F1172" s="203" t="s">
        <v>3950</v>
      </c>
      <c r="G1172" s="13"/>
      <c r="H1172" s="204">
        <v>14</v>
      </c>
      <c r="I1172" s="205"/>
      <c r="J1172" s="13"/>
      <c r="K1172" s="13"/>
      <c r="L1172" s="201"/>
      <c r="M1172" s="206"/>
      <c r="N1172" s="207"/>
      <c r="O1172" s="207"/>
      <c r="P1172" s="207"/>
      <c r="Q1172" s="207"/>
      <c r="R1172" s="207"/>
      <c r="S1172" s="207"/>
      <c r="T1172" s="208"/>
      <c r="U1172" s="13"/>
      <c r="V1172" s="13"/>
      <c r="W1172" s="13"/>
      <c r="X1172" s="13"/>
      <c r="Y1172" s="13"/>
      <c r="Z1172" s="13"/>
      <c r="AA1172" s="13"/>
      <c r="AB1172" s="13"/>
      <c r="AC1172" s="13"/>
      <c r="AD1172" s="13"/>
      <c r="AE1172" s="13"/>
      <c r="AT1172" s="202" t="s">
        <v>442</v>
      </c>
      <c r="AU1172" s="202" t="s">
        <v>87</v>
      </c>
      <c r="AV1172" s="13" t="s">
        <v>79</v>
      </c>
      <c r="AW1172" s="13" t="s">
        <v>31</v>
      </c>
      <c r="AX1172" s="13" t="s">
        <v>69</v>
      </c>
      <c r="AY1172" s="202" t="s">
        <v>328</v>
      </c>
    </row>
    <row r="1173" s="13" customFormat="1">
      <c r="A1173" s="13"/>
      <c r="B1173" s="201"/>
      <c r="C1173" s="13"/>
      <c r="D1173" s="195" t="s">
        <v>442</v>
      </c>
      <c r="E1173" s="202" t="s">
        <v>3</v>
      </c>
      <c r="F1173" s="203" t="s">
        <v>3951</v>
      </c>
      <c r="G1173" s="13"/>
      <c r="H1173" s="204">
        <v>12.875</v>
      </c>
      <c r="I1173" s="205"/>
      <c r="J1173" s="13"/>
      <c r="K1173" s="13"/>
      <c r="L1173" s="201"/>
      <c r="M1173" s="206"/>
      <c r="N1173" s="207"/>
      <c r="O1173" s="207"/>
      <c r="P1173" s="207"/>
      <c r="Q1173" s="207"/>
      <c r="R1173" s="207"/>
      <c r="S1173" s="207"/>
      <c r="T1173" s="208"/>
      <c r="U1173" s="13"/>
      <c r="V1173" s="13"/>
      <c r="W1173" s="13"/>
      <c r="X1173" s="13"/>
      <c r="Y1173" s="13"/>
      <c r="Z1173" s="13"/>
      <c r="AA1173" s="13"/>
      <c r="AB1173" s="13"/>
      <c r="AC1173" s="13"/>
      <c r="AD1173" s="13"/>
      <c r="AE1173" s="13"/>
      <c r="AT1173" s="202" t="s">
        <v>442</v>
      </c>
      <c r="AU1173" s="202" t="s">
        <v>87</v>
      </c>
      <c r="AV1173" s="13" t="s">
        <v>79</v>
      </c>
      <c r="AW1173" s="13" t="s">
        <v>31</v>
      </c>
      <c r="AX1173" s="13" t="s">
        <v>69</v>
      </c>
      <c r="AY1173" s="202" t="s">
        <v>328</v>
      </c>
    </row>
    <row r="1174" s="13" customFormat="1">
      <c r="A1174" s="13"/>
      <c r="B1174" s="201"/>
      <c r="C1174" s="13"/>
      <c r="D1174" s="195" t="s">
        <v>442</v>
      </c>
      <c r="E1174" s="202" t="s">
        <v>3</v>
      </c>
      <c r="F1174" s="203" t="s">
        <v>3952</v>
      </c>
      <c r="G1174" s="13"/>
      <c r="H1174" s="204">
        <v>10.359999999999999</v>
      </c>
      <c r="I1174" s="205"/>
      <c r="J1174" s="13"/>
      <c r="K1174" s="13"/>
      <c r="L1174" s="201"/>
      <c r="M1174" s="206"/>
      <c r="N1174" s="207"/>
      <c r="O1174" s="207"/>
      <c r="P1174" s="207"/>
      <c r="Q1174" s="207"/>
      <c r="R1174" s="207"/>
      <c r="S1174" s="207"/>
      <c r="T1174" s="208"/>
      <c r="U1174" s="13"/>
      <c r="V1174" s="13"/>
      <c r="W1174" s="13"/>
      <c r="X1174" s="13"/>
      <c r="Y1174" s="13"/>
      <c r="Z1174" s="13"/>
      <c r="AA1174" s="13"/>
      <c r="AB1174" s="13"/>
      <c r="AC1174" s="13"/>
      <c r="AD1174" s="13"/>
      <c r="AE1174" s="13"/>
      <c r="AT1174" s="202" t="s">
        <v>442</v>
      </c>
      <c r="AU1174" s="202" t="s">
        <v>87</v>
      </c>
      <c r="AV1174" s="13" t="s">
        <v>79</v>
      </c>
      <c r="AW1174" s="13" t="s">
        <v>31</v>
      </c>
      <c r="AX1174" s="13" t="s">
        <v>69</v>
      </c>
      <c r="AY1174" s="202" t="s">
        <v>328</v>
      </c>
    </row>
    <row r="1175" s="13" customFormat="1">
      <c r="A1175" s="13"/>
      <c r="B1175" s="201"/>
      <c r="C1175" s="13"/>
      <c r="D1175" s="195" t="s">
        <v>442</v>
      </c>
      <c r="E1175" s="202" t="s">
        <v>3</v>
      </c>
      <c r="F1175" s="203" t="s">
        <v>3953</v>
      </c>
      <c r="G1175" s="13"/>
      <c r="H1175" s="204">
        <v>5</v>
      </c>
      <c r="I1175" s="205"/>
      <c r="J1175" s="13"/>
      <c r="K1175" s="13"/>
      <c r="L1175" s="201"/>
      <c r="M1175" s="206"/>
      <c r="N1175" s="207"/>
      <c r="O1175" s="207"/>
      <c r="P1175" s="207"/>
      <c r="Q1175" s="207"/>
      <c r="R1175" s="207"/>
      <c r="S1175" s="207"/>
      <c r="T1175" s="208"/>
      <c r="U1175" s="13"/>
      <c r="V1175" s="13"/>
      <c r="W1175" s="13"/>
      <c r="X1175" s="13"/>
      <c r="Y1175" s="13"/>
      <c r="Z1175" s="13"/>
      <c r="AA1175" s="13"/>
      <c r="AB1175" s="13"/>
      <c r="AC1175" s="13"/>
      <c r="AD1175" s="13"/>
      <c r="AE1175" s="13"/>
      <c r="AT1175" s="202" t="s">
        <v>442</v>
      </c>
      <c r="AU1175" s="202" t="s">
        <v>87</v>
      </c>
      <c r="AV1175" s="13" t="s">
        <v>79</v>
      </c>
      <c r="AW1175" s="13" t="s">
        <v>31</v>
      </c>
      <c r="AX1175" s="13" t="s">
        <v>69</v>
      </c>
      <c r="AY1175" s="202" t="s">
        <v>328</v>
      </c>
    </row>
    <row r="1176" s="14" customFormat="1">
      <c r="A1176" s="14"/>
      <c r="B1176" s="209"/>
      <c r="C1176" s="14"/>
      <c r="D1176" s="195" t="s">
        <v>442</v>
      </c>
      <c r="E1176" s="210" t="s">
        <v>3</v>
      </c>
      <c r="F1176" s="211" t="s">
        <v>452</v>
      </c>
      <c r="G1176" s="14"/>
      <c r="H1176" s="212">
        <v>74.016000000000005</v>
      </c>
      <c r="I1176" s="213"/>
      <c r="J1176" s="14"/>
      <c r="K1176" s="14"/>
      <c r="L1176" s="209"/>
      <c r="M1176" s="214"/>
      <c r="N1176" s="215"/>
      <c r="O1176" s="215"/>
      <c r="P1176" s="215"/>
      <c r="Q1176" s="215"/>
      <c r="R1176" s="215"/>
      <c r="S1176" s="215"/>
      <c r="T1176" s="216"/>
      <c r="U1176" s="14"/>
      <c r="V1176" s="14"/>
      <c r="W1176" s="14"/>
      <c r="X1176" s="14"/>
      <c r="Y1176" s="14"/>
      <c r="Z1176" s="14"/>
      <c r="AA1176" s="14"/>
      <c r="AB1176" s="14"/>
      <c r="AC1176" s="14"/>
      <c r="AD1176" s="14"/>
      <c r="AE1176" s="14"/>
      <c r="AT1176" s="210" t="s">
        <v>442</v>
      </c>
      <c r="AU1176" s="210" t="s">
        <v>87</v>
      </c>
      <c r="AV1176" s="14" t="s">
        <v>113</v>
      </c>
      <c r="AW1176" s="14" t="s">
        <v>31</v>
      </c>
      <c r="AX1176" s="14" t="s">
        <v>76</v>
      </c>
      <c r="AY1176" s="210" t="s">
        <v>328</v>
      </c>
    </row>
    <row r="1177" s="12" customFormat="1" ht="22.8" customHeight="1">
      <c r="A1177" s="12"/>
      <c r="B1177" s="163"/>
      <c r="C1177" s="12"/>
      <c r="D1177" s="164" t="s">
        <v>68</v>
      </c>
      <c r="E1177" s="174" t="s">
        <v>3954</v>
      </c>
      <c r="F1177" s="174" t="s">
        <v>3955</v>
      </c>
      <c r="G1177" s="12"/>
      <c r="H1177" s="12"/>
      <c r="I1177" s="166"/>
      <c r="J1177" s="175">
        <f>BK1177</f>
        <v>0</v>
      </c>
      <c r="K1177" s="12"/>
      <c r="L1177" s="163"/>
      <c r="M1177" s="168"/>
      <c r="N1177" s="169"/>
      <c r="O1177" s="169"/>
      <c r="P1177" s="170">
        <f>P1178+SUM(P1179:P1188)+P1210+P1254</f>
        <v>0</v>
      </c>
      <c r="Q1177" s="169"/>
      <c r="R1177" s="170">
        <f>R1178+SUM(R1179:R1188)+R1210+R1254</f>
        <v>8.5929373361650008</v>
      </c>
      <c r="S1177" s="169"/>
      <c r="T1177" s="171">
        <f>T1178+SUM(T1179:T1188)+T1210+T1254</f>
        <v>0</v>
      </c>
      <c r="U1177" s="12"/>
      <c r="V1177" s="12"/>
      <c r="W1177" s="12"/>
      <c r="X1177" s="12"/>
      <c r="Y1177" s="12"/>
      <c r="Z1177" s="12"/>
      <c r="AA1177" s="12"/>
      <c r="AB1177" s="12"/>
      <c r="AC1177" s="12"/>
      <c r="AD1177" s="12"/>
      <c r="AE1177" s="12"/>
      <c r="AR1177" s="164" t="s">
        <v>79</v>
      </c>
      <c r="AT1177" s="172" t="s">
        <v>68</v>
      </c>
      <c r="AU1177" s="172" t="s">
        <v>76</v>
      </c>
      <c r="AY1177" s="164" t="s">
        <v>328</v>
      </c>
      <c r="BK1177" s="173">
        <f>BK1178+SUM(BK1179:BK1188)+BK1210+BK1254</f>
        <v>0</v>
      </c>
    </row>
    <row r="1178" s="2" customFormat="1" ht="37.8" customHeight="1">
      <c r="A1178" s="41"/>
      <c r="B1178" s="176"/>
      <c r="C1178" s="177" t="s">
        <v>3956</v>
      </c>
      <c r="D1178" s="177" t="s">
        <v>331</v>
      </c>
      <c r="E1178" s="178" t="s">
        <v>3957</v>
      </c>
      <c r="F1178" s="179" t="s">
        <v>3958</v>
      </c>
      <c r="G1178" s="180" t="s">
        <v>574</v>
      </c>
      <c r="H1178" s="181">
        <v>5</v>
      </c>
      <c r="I1178" s="182"/>
      <c r="J1178" s="183">
        <f>ROUND(I1178*H1178,2)</f>
        <v>0</v>
      </c>
      <c r="K1178" s="179" t="s">
        <v>2902</v>
      </c>
      <c r="L1178" s="42"/>
      <c r="M1178" s="184" t="s">
        <v>3</v>
      </c>
      <c r="N1178" s="185" t="s">
        <v>40</v>
      </c>
      <c r="O1178" s="75"/>
      <c r="P1178" s="186">
        <f>O1178*H1178</f>
        <v>0</v>
      </c>
      <c r="Q1178" s="186">
        <v>3.0000000000000001E-05</v>
      </c>
      <c r="R1178" s="186">
        <f>Q1178*H1178</f>
        <v>0.00015000000000000001</v>
      </c>
      <c r="S1178" s="186">
        <v>0</v>
      </c>
      <c r="T1178" s="187">
        <f>S1178*H1178</f>
        <v>0</v>
      </c>
      <c r="U1178" s="41"/>
      <c r="V1178" s="41"/>
      <c r="W1178" s="41"/>
      <c r="X1178" s="41"/>
      <c r="Y1178" s="41"/>
      <c r="Z1178" s="41"/>
      <c r="AA1178" s="41"/>
      <c r="AB1178" s="41"/>
      <c r="AC1178" s="41"/>
      <c r="AD1178" s="41"/>
      <c r="AE1178" s="41"/>
      <c r="AR1178" s="188" t="s">
        <v>532</v>
      </c>
      <c r="AT1178" s="188" t="s">
        <v>331</v>
      </c>
      <c r="AU1178" s="188" t="s">
        <v>79</v>
      </c>
      <c r="AY1178" s="22" t="s">
        <v>328</v>
      </c>
      <c r="BE1178" s="189">
        <f>IF(N1178="základní",J1178,0)</f>
        <v>0</v>
      </c>
      <c r="BF1178" s="189">
        <f>IF(N1178="snížená",J1178,0)</f>
        <v>0</v>
      </c>
      <c r="BG1178" s="189">
        <f>IF(N1178="zákl. přenesená",J1178,0)</f>
        <v>0</v>
      </c>
      <c r="BH1178" s="189">
        <f>IF(N1178="sníž. přenesená",J1178,0)</f>
        <v>0</v>
      </c>
      <c r="BI1178" s="189">
        <f>IF(N1178="nulová",J1178,0)</f>
        <v>0</v>
      </c>
      <c r="BJ1178" s="22" t="s">
        <v>76</v>
      </c>
      <c r="BK1178" s="189">
        <f>ROUND(I1178*H1178,2)</f>
        <v>0</v>
      </c>
      <c r="BL1178" s="22" t="s">
        <v>532</v>
      </c>
      <c r="BM1178" s="188" t="s">
        <v>3959</v>
      </c>
    </row>
    <row r="1179" s="2" customFormat="1" ht="24.15" customHeight="1">
      <c r="A1179" s="41"/>
      <c r="B1179" s="176"/>
      <c r="C1179" s="224" t="s">
        <v>3960</v>
      </c>
      <c r="D1179" s="224" t="s">
        <v>539</v>
      </c>
      <c r="E1179" s="225" t="s">
        <v>3961</v>
      </c>
      <c r="F1179" s="226" t="s">
        <v>3962</v>
      </c>
      <c r="G1179" s="227" t="s">
        <v>574</v>
      </c>
      <c r="H1179" s="228">
        <v>5</v>
      </c>
      <c r="I1179" s="229"/>
      <c r="J1179" s="230">
        <f>ROUND(I1179*H1179,2)</f>
        <v>0</v>
      </c>
      <c r="K1179" s="226" t="s">
        <v>2902</v>
      </c>
      <c r="L1179" s="231"/>
      <c r="M1179" s="232" t="s">
        <v>3</v>
      </c>
      <c r="N1179" s="233" t="s">
        <v>40</v>
      </c>
      <c r="O1179" s="75"/>
      <c r="P1179" s="186">
        <f>O1179*H1179</f>
        <v>0</v>
      </c>
      <c r="Q1179" s="186">
        <v>0.00089999999999999998</v>
      </c>
      <c r="R1179" s="186">
        <f>Q1179*H1179</f>
        <v>0.0044999999999999997</v>
      </c>
      <c r="S1179" s="186">
        <v>0</v>
      </c>
      <c r="T1179" s="187">
        <f>S1179*H1179</f>
        <v>0</v>
      </c>
      <c r="U1179" s="41"/>
      <c r="V1179" s="41"/>
      <c r="W1179" s="41"/>
      <c r="X1179" s="41"/>
      <c r="Y1179" s="41"/>
      <c r="Z1179" s="41"/>
      <c r="AA1179" s="41"/>
      <c r="AB1179" s="41"/>
      <c r="AC1179" s="41"/>
      <c r="AD1179" s="41"/>
      <c r="AE1179" s="41"/>
      <c r="AR1179" s="188" t="s">
        <v>621</v>
      </c>
      <c r="AT1179" s="188" t="s">
        <v>539</v>
      </c>
      <c r="AU1179" s="188" t="s">
        <v>79</v>
      </c>
      <c r="AY1179" s="22" t="s">
        <v>328</v>
      </c>
      <c r="BE1179" s="189">
        <f>IF(N1179="základní",J1179,0)</f>
        <v>0</v>
      </c>
      <c r="BF1179" s="189">
        <f>IF(N1179="snížená",J1179,0)</f>
        <v>0</v>
      </c>
      <c r="BG1179" s="189">
        <f>IF(N1179="zákl. přenesená",J1179,0)</f>
        <v>0</v>
      </c>
      <c r="BH1179" s="189">
        <f>IF(N1179="sníž. přenesená",J1179,0)</f>
        <v>0</v>
      </c>
      <c r="BI1179" s="189">
        <f>IF(N1179="nulová",J1179,0)</f>
        <v>0</v>
      </c>
      <c r="BJ1179" s="22" t="s">
        <v>76</v>
      </c>
      <c r="BK1179" s="189">
        <f>ROUND(I1179*H1179,2)</f>
        <v>0</v>
      </c>
      <c r="BL1179" s="22" t="s">
        <v>532</v>
      </c>
      <c r="BM1179" s="188" t="s">
        <v>3963</v>
      </c>
    </row>
    <row r="1180" s="2" customFormat="1" ht="37.8" customHeight="1">
      <c r="A1180" s="41"/>
      <c r="B1180" s="176"/>
      <c r="C1180" s="177" t="s">
        <v>3964</v>
      </c>
      <c r="D1180" s="177" t="s">
        <v>331</v>
      </c>
      <c r="E1180" s="178" t="s">
        <v>3965</v>
      </c>
      <c r="F1180" s="179" t="s">
        <v>3966</v>
      </c>
      <c r="G1180" s="180" t="s">
        <v>574</v>
      </c>
      <c r="H1180" s="181">
        <v>1</v>
      </c>
      <c r="I1180" s="182"/>
      <c r="J1180" s="183">
        <f>ROUND(I1180*H1180,2)</f>
        <v>0</v>
      </c>
      <c r="K1180" s="179" t="s">
        <v>335</v>
      </c>
      <c r="L1180" s="42"/>
      <c r="M1180" s="184" t="s">
        <v>3</v>
      </c>
      <c r="N1180" s="185" t="s">
        <v>40</v>
      </c>
      <c r="O1180" s="75"/>
      <c r="P1180" s="186">
        <f>O1180*H1180</f>
        <v>0</v>
      </c>
      <c r="Q1180" s="186">
        <v>2.5999999999999998E-05</v>
      </c>
      <c r="R1180" s="186">
        <f>Q1180*H1180</f>
        <v>2.5999999999999998E-05</v>
      </c>
      <c r="S1180" s="186">
        <v>0</v>
      </c>
      <c r="T1180" s="187">
        <f>S1180*H1180</f>
        <v>0</v>
      </c>
      <c r="U1180" s="41"/>
      <c r="V1180" s="41"/>
      <c r="W1180" s="41"/>
      <c r="X1180" s="41"/>
      <c r="Y1180" s="41"/>
      <c r="Z1180" s="41"/>
      <c r="AA1180" s="41"/>
      <c r="AB1180" s="41"/>
      <c r="AC1180" s="41"/>
      <c r="AD1180" s="41"/>
      <c r="AE1180" s="41"/>
      <c r="AR1180" s="188" t="s">
        <v>532</v>
      </c>
      <c r="AT1180" s="188" t="s">
        <v>331</v>
      </c>
      <c r="AU1180" s="188" t="s">
        <v>79</v>
      </c>
      <c r="AY1180" s="22" t="s">
        <v>328</v>
      </c>
      <c r="BE1180" s="189">
        <f>IF(N1180="základní",J1180,0)</f>
        <v>0</v>
      </c>
      <c r="BF1180" s="189">
        <f>IF(N1180="snížená",J1180,0)</f>
        <v>0</v>
      </c>
      <c r="BG1180" s="189">
        <f>IF(N1180="zákl. přenesená",J1180,0)</f>
        <v>0</v>
      </c>
      <c r="BH1180" s="189">
        <f>IF(N1180="sníž. přenesená",J1180,0)</f>
        <v>0</v>
      </c>
      <c r="BI1180" s="189">
        <f>IF(N1180="nulová",J1180,0)</f>
        <v>0</v>
      </c>
      <c r="BJ1180" s="22" t="s">
        <v>76</v>
      </c>
      <c r="BK1180" s="189">
        <f>ROUND(I1180*H1180,2)</f>
        <v>0</v>
      </c>
      <c r="BL1180" s="22" t="s">
        <v>532</v>
      </c>
      <c r="BM1180" s="188" t="s">
        <v>3967</v>
      </c>
    </row>
    <row r="1181" s="2" customFormat="1">
      <c r="A1181" s="41"/>
      <c r="B1181" s="42"/>
      <c r="C1181" s="41"/>
      <c r="D1181" s="190" t="s">
        <v>338</v>
      </c>
      <c r="E1181" s="41"/>
      <c r="F1181" s="191" t="s">
        <v>3968</v>
      </c>
      <c r="G1181" s="41"/>
      <c r="H1181" s="41"/>
      <c r="I1181" s="192"/>
      <c r="J1181" s="41"/>
      <c r="K1181" s="41"/>
      <c r="L1181" s="42"/>
      <c r="M1181" s="193"/>
      <c r="N1181" s="194"/>
      <c r="O1181" s="75"/>
      <c r="P1181" s="75"/>
      <c r="Q1181" s="75"/>
      <c r="R1181" s="75"/>
      <c r="S1181" s="75"/>
      <c r="T1181" s="76"/>
      <c r="U1181" s="41"/>
      <c r="V1181" s="41"/>
      <c r="W1181" s="41"/>
      <c r="X1181" s="41"/>
      <c r="Y1181" s="41"/>
      <c r="Z1181" s="41"/>
      <c r="AA1181" s="41"/>
      <c r="AB1181" s="41"/>
      <c r="AC1181" s="41"/>
      <c r="AD1181" s="41"/>
      <c r="AE1181" s="41"/>
      <c r="AT1181" s="22" t="s">
        <v>338</v>
      </c>
      <c r="AU1181" s="22" t="s">
        <v>79</v>
      </c>
    </row>
    <row r="1182" s="2" customFormat="1" ht="24.15" customHeight="1">
      <c r="A1182" s="41"/>
      <c r="B1182" s="176"/>
      <c r="C1182" s="224" t="s">
        <v>3969</v>
      </c>
      <c r="D1182" s="224" t="s">
        <v>539</v>
      </c>
      <c r="E1182" s="225" t="s">
        <v>3970</v>
      </c>
      <c r="F1182" s="226" t="s">
        <v>3971</v>
      </c>
      <c r="G1182" s="227" t="s">
        <v>574</v>
      </c>
      <c r="H1182" s="228">
        <v>1</v>
      </c>
      <c r="I1182" s="229"/>
      <c r="J1182" s="230">
        <f>ROUND(I1182*H1182,2)</f>
        <v>0</v>
      </c>
      <c r="K1182" s="226" t="s">
        <v>335</v>
      </c>
      <c r="L1182" s="231"/>
      <c r="M1182" s="232" t="s">
        <v>3</v>
      </c>
      <c r="N1182" s="233" t="s">
        <v>40</v>
      </c>
      <c r="O1182" s="75"/>
      <c r="P1182" s="186">
        <f>O1182*H1182</f>
        <v>0</v>
      </c>
      <c r="Q1182" s="186">
        <v>0.00089999999999999998</v>
      </c>
      <c r="R1182" s="186">
        <f>Q1182*H1182</f>
        <v>0.00089999999999999998</v>
      </c>
      <c r="S1182" s="186">
        <v>0</v>
      </c>
      <c r="T1182" s="187">
        <f>S1182*H1182</f>
        <v>0</v>
      </c>
      <c r="U1182" s="41"/>
      <c r="V1182" s="41"/>
      <c r="W1182" s="41"/>
      <c r="X1182" s="41"/>
      <c r="Y1182" s="41"/>
      <c r="Z1182" s="41"/>
      <c r="AA1182" s="41"/>
      <c r="AB1182" s="41"/>
      <c r="AC1182" s="41"/>
      <c r="AD1182" s="41"/>
      <c r="AE1182" s="41"/>
      <c r="AR1182" s="188" t="s">
        <v>621</v>
      </c>
      <c r="AT1182" s="188" t="s">
        <v>539</v>
      </c>
      <c r="AU1182" s="188" t="s">
        <v>79</v>
      </c>
      <c r="AY1182" s="22" t="s">
        <v>328</v>
      </c>
      <c r="BE1182" s="189">
        <f>IF(N1182="základní",J1182,0)</f>
        <v>0</v>
      </c>
      <c r="BF1182" s="189">
        <f>IF(N1182="snížená",J1182,0)</f>
        <v>0</v>
      </c>
      <c r="BG1182" s="189">
        <f>IF(N1182="zákl. přenesená",J1182,0)</f>
        <v>0</v>
      </c>
      <c r="BH1182" s="189">
        <f>IF(N1182="sníž. přenesená",J1182,0)</f>
        <v>0</v>
      </c>
      <c r="BI1182" s="189">
        <f>IF(N1182="nulová",J1182,0)</f>
        <v>0</v>
      </c>
      <c r="BJ1182" s="22" t="s">
        <v>76</v>
      </c>
      <c r="BK1182" s="189">
        <f>ROUND(I1182*H1182,2)</f>
        <v>0</v>
      </c>
      <c r="BL1182" s="22" t="s">
        <v>532</v>
      </c>
      <c r="BM1182" s="188" t="s">
        <v>3972</v>
      </c>
    </row>
    <row r="1183" s="2" customFormat="1" ht="37.8" customHeight="1">
      <c r="A1183" s="41"/>
      <c r="B1183" s="176"/>
      <c r="C1183" s="177" t="s">
        <v>3973</v>
      </c>
      <c r="D1183" s="177" t="s">
        <v>331</v>
      </c>
      <c r="E1183" s="178" t="s">
        <v>3974</v>
      </c>
      <c r="F1183" s="179" t="s">
        <v>3975</v>
      </c>
      <c r="G1183" s="180" t="s">
        <v>574</v>
      </c>
      <c r="H1183" s="181">
        <v>5</v>
      </c>
      <c r="I1183" s="182"/>
      <c r="J1183" s="183">
        <f>ROUND(I1183*H1183,2)</f>
        <v>0</v>
      </c>
      <c r="K1183" s="179" t="s">
        <v>335</v>
      </c>
      <c r="L1183" s="42"/>
      <c r="M1183" s="184" t="s">
        <v>3</v>
      </c>
      <c r="N1183" s="185" t="s">
        <v>40</v>
      </c>
      <c r="O1183" s="75"/>
      <c r="P1183" s="186">
        <f>O1183*H1183</f>
        <v>0</v>
      </c>
      <c r="Q1183" s="186">
        <v>2.5999999999999998E-05</v>
      </c>
      <c r="R1183" s="186">
        <f>Q1183*H1183</f>
        <v>0.00012999999999999999</v>
      </c>
      <c r="S1183" s="186">
        <v>0</v>
      </c>
      <c r="T1183" s="187">
        <f>S1183*H1183</f>
        <v>0</v>
      </c>
      <c r="U1183" s="41"/>
      <c r="V1183" s="41"/>
      <c r="W1183" s="41"/>
      <c r="X1183" s="41"/>
      <c r="Y1183" s="41"/>
      <c r="Z1183" s="41"/>
      <c r="AA1183" s="41"/>
      <c r="AB1183" s="41"/>
      <c r="AC1183" s="41"/>
      <c r="AD1183" s="41"/>
      <c r="AE1183" s="41"/>
      <c r="AR1183" s="188" t="s">
        <v>532</v>
      </c>
      <c r="AT1183" s="188" t="s">
        <v>331</v>
      </c>
      <c r="AU1183" s="188" t="s">
        <v>79</v>
      </c>
      <c r="AY1183" s="22" t="s">
        <v>328</v>
      </c>
      <c r="BE1183" s="189">
        <f>IF(N1183="základní",J1183,0)</f>
        <v>0</v>
      </c>
      <c r="BF1183" s="189">
        <f>IF(N1183="snížená",J1183,0)</f>
        <v>0</v>
      </c>
      <c r="BG1183" s="189">
        <f>IF(N1183="zákl. přenesená",J1183,0)</f>
        <v>0</v>
      </c>
      <c r="BH1183" s="189">
        <f>IF(N1183="sníž. přenesená",J1183,0)</f>
        <v>0</v>
      </c>
      <c r="BI1183" s="189">
        <f>IF(N1183="nulová",J1183,0)</f>
        <v>0</v>
      </c>
      <c r="BJ1183" s="22" t="s">
        <v>76</v>
      </c>
      <c r="BK1183" s="189">
        <f>ROUND(I1183*H1183,2)</f>
        <v>0</v>
      </c>
      <c r="BL1183" s="22" t="s">
        <v>532</v>
      </c>
      <c r="BM1183" s="188" t="s">
        <v>3976</v>
      </c>
    </row>
    <row r="1184" s="2" customFormat="1">
      <c r="A1184" s="41"/>
      <c r="B1184" s="42"/>
      <c r="C1184" s="41"/>
      <c r="D1184" s="190" t="s">
        <v>338</v>
      </c>
      <c r="E1184" s="41"/>
      <c r="F1184" s="191" t="s">
        <v>3977</v>
      </c>
      <c r="G1184" s="41"/>
      <c r="H1184" s="41"/>
      <c r="I1184" s="192"/>
      <c r="J1184" s="41"/>
      <c r="K1184" s="41"/>
      <c r="L1184" s="42"/>
      <c r="M1184" s="193"/>
      <c r="N1184" s="194"/>
      <c r="O1184" s="75"/>
      <c r="P1184" s="75"/>
      <c r="Q1184" s="75"/>
      <c r="R1184" s="75"/>
      <c r="S1184" s="75"/>
      <c r="T1184" s="76"/>
      <c r="U1184" s="41"/>
      <c r="V1184" s="41"/>
      <c r="W1184" s="41"/>
      <c r="X1184" s="41"/>
      <c r="Y1184" s="41"/>
      <c r="Z1184" s="41"/>
      <c r="AA1184" s="41"/>
      <c r="AB1184" s="41"/>
      <c r="AC1184" s="41"/>
      <c r="AD1184" s="41"/>
      <c r="AE1184" s="41"/>
      <c r="AT1184" s="22" t="s">
        <v>338</v>
      </c>
      <c r="AU1184" s="22" t="s">
        <v>79</v>
      </c>
    </row>
    <row r="1185" s="2" customFormat="1" ht="24.15" customHeight="1">
      <c r="A1185" s="41"/>
      <c r="B1185" s="176"/>
      <c r="C1185" s="224" t="s">
        <v>3978</v>
      </c>
      <c r="D1185" s="224" t="s">
        <v>539</v>
      </c>
      <c r="E1185" s="225" t="s">
        <v>3979</v>
      </c>
      <c r="F1185" s="226" t="s">
        <v>3980</v>
      </c>
      <c r="G1185" s="227" t="s">
        <v>574</v>
      </c>
      <c r="H1185" s="228">
        <v>5</v>
      </c>
      <c r="I1185" s="229"/>
      <c r="J1185" s="230">
        <f>ROUND(I1185*H1185,2)</f>
        <v>0</v>
      </c>
      <c r="K1185" s="226" t="s">
        <v>335</v>
      </c>
      <c r="L1185" s="231"/>
      <c r="M1185" s="232" t="s">
        <v>3</v>
      </c>
      <c r="N1185" s="233" t="s">
        <v>40</v>
      </c>
      <c r="O1185" s="75"/>
      <c r="P1185" s="186">
        <f>O1185*H1185</f>
        <v>0</v>
      </c>
      <c r="Q1185" s="186">
        <v>0.0014</v>
      </c>
      <c r="R1185" s="186">
        <f>Q1185*H1185</f>
        <v>0.0070000000000000001</v>
      </c>
      <c r="S1185" s="186">
        <v>0</v>
      </c>
      <c r="T1185" s="187">
        <f>S1185*H1185</f>
        <v>0</v>
      </c>
      <c r="U1185" s="41"/>
      <c r="V1185" s="41"/>
      <c r="W1185" s="41"/>
      <c r="X1185" s="41"/>
      <c r="Y1185" s="41"/>
      <c r="Z1185" s="41"/>
      <c r="AA1185" s="41"/>
      <c r="AB1185" s="41"/>
      <c r="AC1185" s="41"/>
      <c r="AD1185" s="41"/>
      <c r="AE1185" s="41"/>
      <c r="AR1185" s="188" t="s">
        <v>621</v>
      </c>
      <c r="AT1185" s="188" t="s">
        <v>539</v>
      </c>
      <c r="AU1185" s="188" t="s">
        <v>79</v>
      </c>
      <c r="AY1185" s="22" t="s">
        <v>328</v>
      </c>
      <c r="BE1185" s="189">
        <f>IF(N1185="základní",J1185,0)</f>
        <v>0</v>
      </c>
      <c r="BF1185" s="189">
        <f>IF(N1185="snížená",J1185,0)</f>
        <v>0</v>
      </c>
      <c r="BG1185" s="189">
        <f>IF(N1185="zákl. přenesená",J1185,0)</f>
        <v>0</v>
      </c>
      <c r="BH1185" s="189">
        <f>IF(N1185="sníž. přenesená",J1185,0)</f>
        <v>0</v>
      </c>
      <c r="BI1185" s="189">
        <f>IF(N1185="nulová",J1185,0)</f>
        <v>0</v>
      </c>
      <c r="BJ1185" s="22" t="s">
        <v>76</v>
      </c>
      <c r="BK1185" s="189">
        <f>ROUND(I1185*H1185,2)</f>
        <v>0</v>
      </c>
      <c r="BL1185" s="22" t="s">
        <v>532</v>
      </c>
      <c r="BM1185" s="188" t="s">
        <v>3981</v>
      </c>
    </row>
    <row r="1186" s="2" customFormat="1" ht="76.35" customHeight="1">
      <c r="A1186" s="41"/>
      <c r="B1186" s="176"/>
      <c r="C1186" s="177" t="s">
        <v>3982</v>
      </c>
      <c r="D1186" s="177" t="s">
        <v>331</v>
      </c>
      <c r="E1186" s="178" t="s">
        <v>3983</v>
      </c>
      <c r="F1186" s="179" t="s">
        <v>3984</v>
      </c>
      <c r="G1186" s="180" t="s">
        <v>585</v>
      </c>
      <c r="H1186" s="181">
        <v>8.593</v>
      </c>
      <c r="I1186" s="182"/>
      <c r="J1186" s="183">
        <f>ROUND(I1186*H1186,2)</f>
        <v>0</v>
      </c>
      <c r="K1186" s="179" t="s">
        <v>335</v>
      </c>
      <c r="L1186" s="42"/>
      <c r="M1186" s="184" t="s">
        <v>3</v>
      </c>
      <c r="N1186" s="185" t="s">
        <v>40</v>
      </c>
      <c r="O1186" s="75"/>
      <c r="P1186" s="186">
        <f>O1186*H1186</f>
        <v>0</v>
      </c>
      <c r="Q1186" s="186">
        <v>0</v>
      </c>
      <c r="R1186" s="186">
        <f>Q1186*H1186</f>
        <v>0</v>
      </c>
      <c r="S1186" s="186">
        <v>0</v>
      </c>
      <c r="T1186" s="187">
        <f>S1186*H1186</f>
        <v>0</v>
      </c>
      <c r="U1186" s="41"/>
      <c r="V1186" s="41"/>
      <c r="W1186" s="41"/>
      <c r="X1186" s="41"/>
      <c r="Y1186" s="41"/>
      <c r="Z1186" s="41"/>
      <c r="AA1186" s="41"/>
      <c r="AB1186" s="41"/>
      <c r="AC1186" s="41"/>
      <c r="AD1186" s="41"/>
      <c r="AE1186" s="41"/>
      <c r="AR1186" s="188" t="s">
        <v>532</v>
      </c>
      <c r="AT1186" s="188" t="s">
        <v>331</v>
      </c>
      <c r="AU1186" s="188" t="s">
        <v>79</v>
      </c>
      <c r="AY1186" s="22" t="s">
        <v>328</v>
      </c>
      <c r="BE1186" s="189">
        <f>IF(N1186="základní",J1186,0)</f>
        <v>0</v>
      </c>
      <c r="BF1186" s="189">
        <f>IF(N1186="snížená",J1186,0)</f>
        <v>0</v>
      </c>
      <c r="BG1186" s="189">
        <f>IF(N1186="zákl. přenesená",J1186,0)</f>
        <v>0</v>
      </c>
      <c r="BH1186" s="189">
        <f>IF(N1186="sníž. přenesená",J1186,0)</f>
        <v>0</v>
      </c>
      <c r="BI1186" s="189">
        <f>IF(N1186="nulová",J1186,0)</f>
        <v>0</v>
      </c>
      <c r="BJ1186" s="22" t="s">
        <v>76</v>
      </c>
      <c r="BK1186" s="189">
        <f>ROUND(I1186*H1186,2)</f>
        <v>0</v>
      </c>
      <c r="BL1186" s="22" t="s">
        <v>532</v>
      </c>
      <c r="BM1186" s="188" t="s">
        <v>3985</v>
      </c>
    </row>
    <row r="1187" s="2" customFormat="1">
      <c r="A1187" s="41"/>
      <c r="B1187" s="42"/>
      <c r="C1187" s="41"/>
      <c r="D1187" s="190" t="s">
        <v>338</v>
      </c>
      <c r="E1187" s="41"/>
      <c r="F1187" s="191" t="s">
        <v>3986</v>
      </c>
      <c r="G1187" s="41"/>
      <c r="H1187" s="41"/>
      <c r="I1187" s="192"/>
      <c r="J1187" s="41"/>
      <c r="K1187" s="41"/>
      <c r="L1187" s="42"/>
      <c r="M1187" s="193"/>
      <c r="N1187" s="194"/>
      <c r="O1187" s="75"/>
      <c r="P1187" s="75"/>
      <c r="Q1187" s="75"/>
      <c r="R1187" s="75"/>
      <c r="S1187" s="75"/>
      <c r="T1187" s="76"/>
      <c r="U1187" s="41"/>
      <c r="V1187" s="41"/>
      <c r="W1187" s="41"/>
      <c r="X1187" s="41"/>
      <c r="Y1187" s="41"/>
      <c r="Z1187" s="41"/>
      <c r="AA1187" s="41"/>
      <c r="AB1187" s="41"/>
      <c r="AC1187" s="41"/>
      <c r="AD1187" s="41"/>
      <c r="AE1187" s="41"/>
      <c r="AT1187" s="22" t="s">
        <v>338</v>
      </c>
      <c r="AU1187" s="22" t="s">
        <v>79</v>
      </c>
    </row>
    <row r="1188" s="12" customFormat="1" ht="20.88" customHeight="1">
      <c r="A1188" s="12"/>
      <c r="B1188" s="163"/>
      <c r="C1188" s="12"/>
      <c r="D1188" s="164" t="s">
        <v>68</v>
      </c>
      <c r="E1188" s="174" t="s">
        <v>3987</v>
      </c>
      <c r="F1188" s="174" t="s">
        <v>3988</v>
      </c>
      <c r="G1188" s="12"/>
      <c r="H1188" s="12"/>
      <c r="I1188" s="166"/>
      <c r="J1188" s="175">
        <f>BK1188</f>
        <v>0</v>
      </c>
      <c r="K1188" s="12"/>
      <c r="L1188" s="163"/>
      <c r="M1188" s="168"/>
      <c r="N1188" s="169"/>
      <c r="O1188" s="169"/>
      <c r="P1188" s="170">
        <f>SUM(P1189:P1209)</f>
        <v>0</v>
      </c>
      <c r="Q1188" s="169"/>
      <c r="R1188" s="170">
        <f>SUM(R1189:R1209)</f>
        <v>1.3989166178649999</v>
      </c>
      <c r="S1188" s="169"/>
      <c r="T1188" s="171">
        <f>SUM(T1189:T1209)</f>
        <v>0</v>
      </c>
      <c r="U1188" s="12"/>
      <c r="V1188" s="12"/>
      <c r="W1188" s="12"/>
      <c r="X1188" s="12"/>
      <c r="Y1188" s="12"/>
      <c r="Z1188" s="12"/>
      <c r="AA1188" s="12"/>
      <c r="AB1188" s="12"/>
      <c r="AC1188" s="12"/>
      <c r="AD1188" s="12"/>
      <c r="AE1188" s="12"/>
      <c r="AR1188" s="164" t="s">
        <v>79</v>
      </c>
      <c r="AT1188" s="172" t="s">
        <v>68</v>
      </c>
      <c r="AU1188" s="172" t="s">
        <v>79</v>
      </c>
      <c r="AY1188" s="164" t="s">
        <v>328</v>
      </c>
      <c r="BK1188" s="173">
        <f>SUM(BK1189:BK1209)</f>
        <v>0</v>
      </c>
    </row>
    <row r="1189" s="2" customFormat="1" ht="49.05" customHeight="1">
      <c r="A1189" s="41"/>
      <c r="B1189" s="176"/>
      <c r="C1189" s="177" t="s">
        <v>3989</v>
      </c>
      <c r="D1189" s="177" t="s">
        <v>331</v>
      </c>
      <c r="E1189" s="178" t="s">
        <v>3990</v>
      </c>
      <c r="F1189" s="179" t="s">
        <v>3991</v>
      </c>
      <c r="G1189" s="180" t="s">
        <v>439</v>
      </c>
      <c r="H1189" s="181">
        <v>48.850000000000001</v>
      </c>
      <c r="I1189" s="182"/>
      <c r="J1189" s="183">
        <f>ROUND(I1189*H1189,2)</f>
        <v>0</v>
      </c>
      <c r="K1189" s="179" t="s">
        <v>335</v>
      </c>
      <c r="L1189" s="42"/>
      <c r="M1189" s="184" t="s">
        <v>3</v>
      </c>
      <c r="N1189" s="185" t="s">
        <v>40</v>
      </c>
      <c r="O1189" s="75"/>
      <c r="P1189" s="186">
        <f>O1189*H1189</f>
        <v>0</v>
      </c>
      <c r="Q1189" s="186">
        <v>0.012204690900000001</v>
      </c>
      <c r="R1189" s="186">
        <f>Q1189*H1189</f>
        <v>0.59619915046500005</v>
      </c>
      <c r="S1189" s="186">
        <v>0</v>
      </c>
      <c r="T1189" s="187">
        <f>S1189*H1189</f>
        <v>0</v>
      </c>
      <c r="U1189" s="41"/>
      <c r="V1189" s="41"/>
      <c r="W1189" s="41"/>
      <c r="X1189" s="41"/>
      <c r="Y1189" s="41"/>
      <c r="Z1189" s="41"/>
      <c r="AA1189" s="41"/>
      <c r="AB1189" s="41"/>
      <c r="AC1189" s="41"/>
      <c r="AD1189" s="41"/>
      <c r="AE1189" s="41"/>
      <c r="AR1189" s="188" t="s">
        <v>532</v>
      </c>
      <c r="AT1189" s="188" t="s">
        <v>331</v>
      </c>
      <c r="AU1189" s="188" t="s">
        <v>87</v>
      </c>
      <c r="AY1189" s="22" t="s">
        <v>328</v>
      </c>
      <c r="BE1189" s="189">
        <f>IF(N1189="základní",J1189,0)</f>
        <v>0</v>
      </c>
      <c r="BF1189" s="189">
        <f>IF(N1189="snížená",J1189,0)</f>
        <v>0</v>
      </c>
      <c r="BG1189" s="189">
        <f>IF(N1189="zákl. přenesená",J1189,0)</f>
        <v>0</v>
      </c>
      <c r="BH1189" s="189">
        <f>IF(N1189="sníž. přenesená",J1189,0)</f>
        <v>0</v>
      </c>
      <c r="BI1189" s="189">
        <f>IF(N1189="nulová",J1189,0)</f>
        <v>0</v>
      </c>
      <c r="BJ1189" s="22" t="s">
        <v>76</v>
      </c>
      <c r="BK1189" s="189">
        <f>ROUND(I1189*H1189,2)</f>
        <v>0</v>
      </c>
      <c r="BL1189" s="22" t="s">
        <v>532</v>
      </c>
      <c r="BM1189" s="188" t="s">
        <v>3992</v>
      </c>
    </row>
    <row r="1190" s="2" customFormat="1">
      <c r="A1190" s="41"/>
      <c r="B1190" s="42"/>
      <c r="C1190" s="41"/>
      <c r="D1190" s="190" t="s">
        <v>338</v>
      </c>
      <c r="E1190" s="41"/>
      <c r="F1190" s="191" t="s">
        <v>3993</v>
      </c>
      <c r="G1190" s="41"/>
      <c r="H1190" s="41"/>
      <c r="I1190" s="192"/>
      <c r="J1190" s="41"/>
      <c r="K1190" s="41"/>
      <c r="L1190" s="42"/>
      <c r="M1190" s="193"/>
      <c r="N1190" s="194"/>
      <c r="O1190" s="75"/>
      <c r="P1190" s="75"/>
      <c r="Q1190" s="75"/>
      <c r="R1190" s="75"/>
      <c r="S1190" s="75"/>
      <c r="T1190" s="76"/>
      <c r="U1190" s="41"/>
      <c r="V1190" s="41"/>
      <c r="W1190" s="41"/>
      <c r="X1190" s="41"/>
      <c r="Y1190" s="41"/>
      <c r="Z1190" s="41"/>
      <c r="AA1190" s="41"/>
      <c r="AB1190" s="41"/>
      <c r="AC1190" s="41"/>
      <c r="AD1190" s="41"/>
      <c r="AE1190" s="41"/>
      <c r="AT1190" s="22" t="s">
        <v>338</v>
      </c>
      <c r="AU1190" s="22" t="s">
        <v>87</v>
      </c>
    </row>
    <row r="1191" s="13" customFormat="1">
      <c r="A1191" s="13"/>
      <c r="B1191" s="201"/>
      <c r="C1191" s="13"/>
      <c r="D1191" s="195" t="s">
        <v>442</v>
      </c>
      <c r="E1191" s="202" t="s">
        <v>3</v>
      </c>
      <c r="F1191" s="203" t="s">
        <v>2505</v>
      </c>
      <c r="G1191" s="13"/>
      <c r="H1191" s="204">
        <v>48.850000000000001</v>
      </c>
      <c r="I1191" s="205"/>
      <c r="J1191" s="13"/>
      <c r="K1191" s="13"/>
      <c r="L1191" s="201"/>
      <c r="M1191" s="206"/>
      <c r="N1191" s="207"/>
      <c r="O1191" s="207"/>
      <c r="P1191" s="207"/>
      <c r="Q1191" s="207"/>
      <c r="R1191" s="207"/>
      <c r="S1191" s="207"/>
      <c r="T1191" s="208"/>
      <c r="U1191" s="13"/>
      <c r="V1191" s="13"/>
      <c r="W1191" s="13"/>
      <c r="X1191" s="13"/>
      <c r="Y1191" s="13"/>
      <c r="Z1191" s="13"/>
      <c r="AA1191" s="13"/>
      <c r="AB1191" s="13"/>
      <c r="AC1191" s="13"/>
      <c r="AD1191" s="13"/>
      <c r="AE1191" s="13"/>
      <c r="AT1191" s="202" t="s">
        <v>442</v>
      </c>
      <c r="AU1191" s="202" t="s">
        <v>87</v>
      </c>
      <c r="AV1191" s="13" t="s">
        <v>79</v>
      </c>
      <c r="AW1191" s="13" t="s">
        <v>31</v>
      </c>
      <c r="AX1191" s="13" t="s">
        <v>69</v>
      </c>
      <c r="AY1191" s="202" t="s">
        <v>328</v>
      </c>
    </row>
    <row r="1192" s="14" customFormat="1">
      <c r="A1192" s="14"/>
      <c r="B1192" s="209"/>
      <c r="C1192" s="14"/>
      <c r="D1192" s="195" t="s">
        <v>442</v>
      </c>
      <c r="E1192" s="210" t="s">
        <v>3</v>
      </c>
      <c r="F1192" s="211" t="s">
        <v>452</v>
      </c>
      <c r="G1192" s="14"/>
      <c r="H1192" s="212">
        <v>48.850000000000001</v>
      </c>
      <c r="I1192" s="213"/>
      <c r="J1192" s="14"/>
      <c r="K1192" s="14"/>
      <c r="L1192" s="209"/>
      <c r="M1192" s="214"/>
      <c r="N1192" s="215"/>
      <c r="O1192" s="215"/>
      <c r="P1192" s="215"/>
      <c r="Q1192" s="215"/>
      <c r="R1192" s="215"/>
      <c r="S1192" s="215"/>
      <c r="T1192" s="216"/>
      <c r="U1192" s="14"/>
      <c r="V1192" s="14"/>
      <c r="W1192" s="14"/>
      <c r="X1192" s="14"/>
      <c r="Y1192" s="14"/>
      <c r="Z1192" s="14"/>
      <c r="AA1192" s="14"/>
      <c r="AB1192" s="14"/>
      <c r="AC1192" s="14"/>
      <c r="AD1192" s="14"/>
      <c r="AE1192" s="14"/>
      <c r="AT1192" s="210" t="s">
        <v>442</v>
      </c>
      <c r="AU1192" s="210" t="s">
        <v>87</v>
      </c>
      <c r="AV1192" s="14" t="s">
        <v>113</v>
      </c>
      <c r="AW1192" s="14" t="s">
        <v>31</v>
      </c>
      <c r="AX1192" s="14" t="s">
        <v>76</v>
      </c>
      <c r="AY1192" s="210" t="s">
        <v>328</v>
      </c>
    </row>
    <row r="1193" s="2" customFormat="1" ht="49.05" customHeight="1">
      <c r="A1193" s="41"/>
      <c r="B1193" s="176"/>
      <c r="C1193" s="177" t="s">
        <v>1427</v>
      </c>
      <c r="D1193" s="177" t="s">
        <v>331</v>
      </c>
      <c r="E1193" s="178" t="s">
        <v>3994</v>
      </c>
      <c r="F1193" s="179" t="s">
        <v>3995</v>
      </c>
      <c r="G1193" s="180" t="s">
        <v>439</v>
      </c>
      <c r="H1193" s="181">
        <v>60.869999999999997</v>
      </c>
      <c r="I1193" s="182"/>
      <c r="J1193" s="183">
        <f>ROUND(I1193*H1193,2)</f>
        <v>0</v>
      </c>
      <c r="K1193" s="179" t="s">
        <v>335</v>
      </c>
      <c r="L1193" s="42"/>
      <c r="M1193" s="184" t="s">
        <v>3</v>
      </c>
      <c r="N1193" s="185" t="s">
        <v>40</v>
      </c>
      <c r="O1193" s="75"/>
      <c r="P1193" s="186">
        <f>O1193*H1193</f>
        <v>0</v>
      </c>
      <c r="Q1193" s="186">
        <v>0.01259502</v>
      </c>
      <c r="R1193" s="186">
        <f>Q1193*H1193</f>
        <v>0.7666588674</v>
      </c>
      <c r="S1193" s="186">
        <v>0</v>
      </c>
      <c r="T1193" s="187">
        <f>S1193*H1193</f>
        <v>0</v>
      </c>
      <c r="U1193" s="41"/>
      <c r="V1193" s="41"/>
      <c r="W1193" s="41"/>
      <c r="X1193" s="41"/>
      <c r="Y1193" s="41"/>
      <c r="Z1193" s="41"/>
      <c r="AA1193" s="41"/>
      <c r="AB1193" s="41"/>
      <c r="AC1193" s="41"/>
      <c r="AD1193" s="41"/>
      <c r="AE1193" s="41"/>
      <c r="AR1193" s="188" t="s">
        <v>532</v>
      </c>
      <c r="AT1193" s="188" t="s">
        <v>331</v>
      </c>
      <c r="AU1193" s="188" t="s">
        <v>87</v>
      </c>
      <c r="AY1193" s="22" t="s">
        <v>328</v>
      </c>
      <c r="BE1193" s="189">
        <f>IF(N1193="základní",J1193,0)</f>
        <v>0</v>
      </c>
      <c r="BF1193" s="189">
        <f>IF(N1193="snížená",J1193,0)</f>
        <v>0</v>
      </c>
      <c r="BG1193" s="189">
        <f>IF(N1193="zákl. přenesená",J1193,0)</f>
        <v>0</v>
      </c>
      <c r="BH1193" s="189">
        <f>IF(N1193="sníž. přenesená",J1193,0)</f>
        <v>0</v>
      </c>
      <c r="BI1193" s="189">
        <f>IF(N1193="nulová",J1193,0)</f>
        <v>0</v>
      </c>
      <c r="BJ1193" s="22" t="s">
        <v>76</v>
      </c>
      <c r="BK1193" s="189">
        <f>ROUND(I1193*H1193,2)</f>
        <v>0</v>
      </c>
      <c r="BL1193" s="22" t="s">
        <v>532</v>
      </c>
      <c r="BM1193" s="188" t="s">
        <v>3996</v>
      </c>
    </row>
    <row r="1194" s="2" customFormat="1">
      <c r="A1194" s="41"/>
      <c r="B1194" s="42"/>
      <c r="C1194" s="41"/>
      <c r="D1194" s="190" t="s">
        <v>338</v>
      </c>
      <c r="E1194" s="41"/>
      <c r="F1194" s="191" t="s">
        <v>3997</v>
      </c>
      <c r="G1194" s="41"/>
      <c r="H1194" s="41"/>
      <c r="I1194" s="192"/>
      <c r="J1194" s="41"/>
      <c r="K1194" s="41"/>
      <c r="L1194" s="42"/>
      <c r="M1194" s="193"/>
      <c r="N1194" s="194"/>
      <c r="O1194" s="75"/>
      <c r="P1194" s="75"/>
      <c r="Q1194" s="75"/>
      <c r="R1194" s="75"/>
      <c r="S1194" s="75"/>
      <c r="T1194" s="76"/>
      <c r="U1194" s="41"/>
      <c r="V1194" s="41"/>
      <c r="W1194" s="41"/>
      <c r="X1194" s="41"/>
      <c r="Y1194" s="41"/>
      <c r="Z1194" s="41"/>
      <c r="AA1194" s="41"/>
      <c r="AB1194" s="41"/>
      <c r="AC1194" s="41"/>
      <c r="AD1194" s="41"/>
      <c r="AE1194" s="41"/>
      <c r="AT1194" s="22" t="s">
        <v>338</v>
      </c>
      <c r="AU1194" s="22" t="s">
        <v>87</v>
      </c>
    </row>
    <row r="1195" s="13" customFormat="1">
      <c r="A1195" s="13"/>
      <c r="B1195" s="201"/>
      <c r="C1195" s="13"/>
      <c r="D1195" s="195" t="s">
        <v>442</v>
      </c>
      <c r="E1195" s="202" t="s">
        <v>3</v>
      </c>
      <c r="F1195" s="203" t="s">
        <v>2508</v>
      </c>
      <c r="G1195" s="13"/>
      <c r="H1195" s="204">
        <v>60.869999999999997</v>
      </c>
      <c r="I1195" s="205"/>
      <c r="J1195" s="13"/>
      <c r="K1195" s="13"/>
      <c r="L1195" s="201"/>
      <c r="M1195" s="206"/>
      <c r="N1195" s="207"/>
      <c r="O1195" s="207"/>
      <c r="P1195" s="207"/>
      <c r="Q1195" s="207"/>
      <c r="R1195" s="207"/>
      <c r="S1195" s="207"/>
      <c r="T1195" s="208"/>
      <c r="U1195" s="13"/>
      <c r="V1195" s="13"/>
      <c r="W1195" s="13"/>
      <c r="X1195" s="13"/>
      <c r="Y1195" s="13"/>
      <c r="Z1195" s="13"/>
      <c r="AA1195" s="13"/>
      <c r="AB1195" s="13"/>
      <c r="AC1195" s="13"/>
      <c r="AD1195" s="13"/>
      <c r="AE1195" s="13"/>
      <c r="AT1195" s="202" t="s">
        <v>442</v>
      </c>
      <c r="AU1195" s="202" t="s">
        <v>87</v>
      </c>
      <c r="AV1195" s="13" t="s">
        <v>79</v>
      </c>
      <c r="AW1195" s="13" t="s">
        <v>31</v>
      </c>
      <c r="AX1195" s="13" t="s">
        <v>76</v>
      </c>
      <c r="AY1195" s="202" t="s">
        <v>328</v>
      </c>
    </row>
    <row r="1196" s="2" customFormat="1" ht="55.5" customHeight="1">
      <c r="A1196" s="41"/>
      <c r="B1196" s="176"/>
      <c r="C1196" s="177" t="s">
        <v>3998</v>
      </c>
      <c r="D1196" s="177" t="s">
        <v>331</v>
      </c>
      <c r="E1196" s="178" t="s">
        <v>3999</v>
      </c>
      <c r="F1196" s="179" t="s">
        <v>4000</v>
      </c>
      <c r="G1196" s="180" t="s">
        <v>439</v>
      </c>
      <c r="H1196" s="181">
        <v>1.8100000000000001</v>
      </c>
      <c r="I1196" s="182"/>
      <c r="J1196" s="183">
        <f>ROUND(I1196*H1196,2)</f>
        <v>0</v>
      </c>
      <c r="K1196" s="179" t="s">
        <v>335</v>
      </c>
      <c r="L1196" s="42"/>
      <c r="M1196" s="184" t="s">
        <v>3</v>
      </c>
      <c r="N1196" s="185" t="s">
        <v>40</v>
      </c>
      <c r="O1196" s="75"/>
      <c r="P1196" s="186">
        <f>O1196*H1196</f>
        <v>0</v>
      </c>
      <c r="Q1196" s="186">
        <v>0.013860000000000001</v>
      </c>
      <c r="R1196" s="186">
        <f>Q1196*H1196</f>
        <v>0.025086600000000001</v>
      </c>
      <c r="S1196" s="186">
        <v>0</v>
      </c>
      <c r="T1196" s="187">
        <f>S1196*H1196</f>
        <v>0</v>
      </c>
      <c r="U1196" s="41"/>
      <c r="V1196" s="41"/>
      <c r="W1196" s="41"/>
      <c r="X1196" s="41"/>
      <c r="Y1196" s="41"/>
      <c r="Z1196" s="41"/>
      <c r="AA1196" s="41"/>
      <c r="AB1196" s="41"/>
      <c r="AC1196" s="41"/>
      <c r="AD1196" s="41"/>
      <c r="AE1196" s="41"/>
      <c r="AR1196" s="188" t="s">
        <v>532</v>
      </c>
      <c r="AT1196" s="188" t="s">
        <v>331</v>
      </c>
      <c r="AU1196" s="188" t="s">
        <v>87</v>
      </c>
      <c r="AY1196" s="22" t="s">
        <v>328</v>
      </c>
      <c r="BE1196" s="189">
        <f>IF(N1196="základní",J1196,0)</f>
        <v>0</v>
      </c>
      <c r="BF1196" s="189">
        <f>IF(N1196="snížená",J1196,0)</f>
        <v>0</v>
      </c>
      <c r="BG1196" s="189">
        <f>IF(N1196="zákl. přenesená",J1196,0)</f>
        <v>0</v>
      </c>
      <c r="BH1196" s="189">
        <f>IF(N1196="sníž. přenesená",J1196,0)</f>
        <v>0</v>
      </c>
      <c r="BI1196" s="189">
        <f>IF(N1196="nulová",J1196,0)</f>
        <v>0</v>
      </c>
      <c r="BJ1196" s="22" t="s">
        <v>76</v>
      </c>
      <c r="BK1196" s="189">
        <f>ROUND(I1196*H1196,2)</f>
        <v>0</v>
      </c>
      <c r="BL1196" s="22" t="s">
        <v>532</v>
      </c>
      <c r="BM1196" s="188" t="s">
        <v>4001</v>
      </c>
    </row>
    <row r="1197" s="2" customFormat="1">
      <c r="A1197" s="41"/>
      <c r="B1197" s="42"/>
      <c r="C1197" s="41"/>
      <c r="D1197" s="190" t="s">
        <v>338</v>
      </c>
      <c r="E1197" s="41"/>
      <c r="F1197" s="191" t="s">
        <v>4002</v>
      </c>
      <c r="G1197" s="41"/>
      <c r="H1197" s="41"/>
      <c r="I1197" s="192"/>
      <c r="J1197" s="41"/>
      <c r="K1197" s="41"/>
      <c r="L1197" s="42"/>
      <c r="M1197" s="193"/>
      <c r="N1197" s="194"/>
      <c r="O1197" s="75"/>
      <c r="P1197" s="75"/>
      <c r="Q1197" s="75"/>
      <c r="R1197" s="75"/>
      <c r="S1197" s="75"/>
      <c r="T1197" s="76"/>
      <c r="U1197" s="41"/>
      <c r="V1197" s="41"/>
      <c r="W1197" s="41"/>
      <c r="X1197" s="41"/>
      <c r="Y1197" s="41"/>
      <c r="Z1197" s="41"/>
      <c r="AA1197" s="41"/>
      <c r="AB1197" s="41"/>
      <c r="AC1197" s="41"/>
      <c r="AD1197" s="41"/>
      <c r="AE1197" s="41"/>
      <c r="AT1197" s="22" t="s">
        <v>338</v>
      </c>
      <c r="AU1197" s="22" t="s">
        <v>87</v>
      </c>
    </row>
    <row r="1198" s="13" customFormat="1">
      <c r="A1198" s="13"/>
      <c r="B1198" s="201"/>
      <c r="C1198" s="13"/>
      <c r="D1198" s="195" t="s">
        <v>442</v>
      </c>
      <c r="E1198" s="202" t="s">
        <v>3</v>
      </c>
      <c r="F1198" s="203" t="s">
        <v>4003</v>
      </c>
      <c r="G1198" s="13"/>
      <c r="H1198" s="204">
        <v>1.8100000000000001</v>
      </c>
      <c r="I1198" s="205"/>
      <c r="J1198" s="13"/>
      <c r="K1198" s="13"/>
      <c r="L1198" s="201"/>
      <c r="M1198" s="206"/>
      <c r="N1198" s="207"/>
      <c r="O1198" s="207"/>
      <c r="P1198" s="207"/>
      <c r="Q1198" s="207"/>
      <c r="R1198" s="207"/>
      <c r="S1198" s="207"/>
      <c r="T1198" s="208"/>
      <c r="U1198" s="13"/>
      <c r="V1198" s="13"/>
      <c r="W1198" s="13"/>
      <c r="X1198" s="13"/>
      <c r="Y1198" s="13"/>
      <c r="Z1198" s="13"/>
      <c r="AA1198" s="13"/>
      <c r="AB1198" s="13"/>
      <c r="AC1198" s="13"/>
      <c r="AD1198" s="13"/>
      <c r="AE1198" s="13"/>
      <c r="AT1198" s="202" t="s">
        <v>442</v>
      </c>
      <c r="AU1198" s="202" t="s">
        <v>87</v>
      </c>
      <c r="AV1198" s="13" t="s">
        <v>79</v>
      </c>
      <c r="AW1198" s="13" t="s">
        <v>31</v>
      </c>
      <c r="AX1198" s="13" t="s">
        <v>76</v>
      </c>
      <c r="AY1198" s="202" t="s">
        <v>328</v>
      </c>
    </row>
    <row r="1199" s="2" customFormat="1" ht="37.8" customHeight="1">
      <c r="A1199" s="41"/>
      <c r="B1199" s="176"/>
      <c r="C1199" s="177" t="s">
        <v>4004</v>
      </c>
      <c r="D1199" s="177" t="s">
        <v>331</v>
      </c>
      <c r="E1199" s="178" t="s">
        <v>4005</v>
      </c>
      <c r="F1199" s="179" t="s">
        <v>4006</v>
      </c>
      <c r="G1199" s="180" t="s">
        <v>439</v>
      </c>
      <c r="H1199" s="181">
        <v>109.72</v>
      </c>
      <c r="I1199" s="182"/>
      <c r="J1199" s="183">
        <f>ROUND(I1199*H1199,2)</f>
        <v>0</v>
      </c>
      <c r="K1199" s="179" t="s">
        <v>335</v>
      </c>
      <c r="L1199" s="42"/>
      <c r="M1199" s="184" t="s">
        <v>3</v>
      </c>
      <c r="N1199" s="185" t="s">
        <v>40</v>
      </c>
      <c r="O1199" s="75"/>
      <c r="P1199" s="186">
        <f>O1199*H1199</f>
        <v>0</v>
      </c>
      <c r="Q1199" s="186">
        <v>0.00010000000000000001</v>
      </c>
      <c r="R1199" s="186">
        <f>Q1199*H1199</f>
        <v>0.010972000000000001</v>
      </c>
      <c r="S1199" s="186">
        <v>0</v>
      </c>
      <c r="T1199" s="187">
        <f>S1199*H1199</f>
        <v>0</v>
      </c>
      <c r="U1199" s="41"/>
      <c r="V1199" s="41"/>
      <c r="W1199" s="41"/>
      <c r="X1199" s="41"/>
      <c r="Y1199" s="41"/>
      <c r="Z1199" s="41"/>
      <c r="AA1199" s="41"/>
      <c r="AB1199" s="41"/>
      <c r="AC1199" s="41"/>
      <c r="AD1199" s="41"/>
      <c r="AE1199" s="41"/>
      <c r="AR1199" s="188" t="s">
        <v>532</v>
      </c>
      <c r="AT1199" s="188" t="s">
        <v>331</v>
      </c>
      <c r="AU1199" s="188" t="s">
        <v>87</v>
      </c>
      <c r="AY1199" s="22" t="s">
        <v>328</v>
      </c>
      <c r="BE1199" s="189">
        <f>IF(N1199="základní",J1199,0)</f>
        <v>0</v>
      </c>
      <c r="BF1199" s="189">
        <f>IF(N1199="snížená",J1199,0)</f>
        <v>0</v>
      </c>
      <c r="BG1199" s="189">
        <f>IF(N1199="zákl. přenesená",J1199,0)</f>
        <v>0</v>
      </c>
      <c r="BH1199" s="189">
        <f>IF(N1199="sníž. přenesená",J1199,0)</f>
        <v>0</v>
      </c>
      <c r="BI1199" s="189">
        <f>IF(N1199="nulová",J1199,0)</f>
        <v>0</v>
      </c>
      <c r="BJ1199" s="22" t="s">
        <v>76</v>
      </c>
      <c r="BK1199" s="189">
        <f>ROUND(I1199*H1199,2)</f>
        <v>0</v>
      </c>
      <c r="BL1199" s="22" t="s">
        <v>532</v>
      </c>
      <c r="BM1199" s="188" t="s">
        <v>4007</v>
      </c>
    </row>
    <row r="1200" s="2" customFormat="1">
      <c r="A1200" s="41"/>
      <c r="B1200" s="42"/>
      <c r="C1200" s="41"/>
      <c r="D1200" s="190" t="s">
        <v>338</v>
      </c>
      <c r="E1200" s="41"/>
      <c r="F1200" s="191" t="s">
        <v>4008</v>
      </c>
      <c r="G1200" s="41"/>
      <c r="H1200" s="41"/>
      <c r="I1200" s="192"/>
      <c r="J1200" s="41"/>
      <c r="K1200" s="41"/>
      <c r="L1200" s="42"/>
      <c r="M1200" s="193"/>
      <c r="N1200" s="194"/>
      <c r="O1200" s="75"/>
      <c r="P1200" s="75"/>
      <c r="Q1200" s="75"/>
      <c r="R1200" s="75"/>
      <c r="S1200" s="75"/>
      <c r="T1200" s="76"/>
      <c r="U1200" s="41"/>
      <c r="V1200" s="41"/>
      <c r="W1200" s="41"/>
      <c r="X1200" s="41"/>
      <c r="Y1200" s="41"/>
      <c r="Z1200" s="41"/>
      <c r="AA1200" s="41"/>
      <c r="AB1200" s="41"/>
      <c r="AC1200" s="41"/>
      <c r="AD1200" s="41"/>
      <c r="AE1200" s="41"/>
      <c r="AT1200" s="22" t="s">
        <v>338</v>
      </c>
      <c r="AU1200" s="22" t="s">
        <v>87</v>
      </c>
    </row>
    <row r="1201" s="13" customFormat="1">
      <c r="A1201" s="13"/>
      <c r="B1201" s="201"/>
      <c r="C1201" s="13"/>
      <c r="D1201" s="195" t="s">
        <v>442</v>
      </c>
      <c r="E1201" s="202" t="s">
        <v>3</v>
      </c>
      <c r="F1201" s="203" t="s">
        <v>2505</v>
      </c>
      <c r="G1201" s="13"/>
      <c r="H1201" s="204">
        <v>48.850000000000001</v>
      </c>
      <c r="I1201" s="205"/>
      <c r="J1201" s="13"/>
      <c r="K1201" s="13"/>
      <c r="L1201" s="201"/>
      <c r="M1201" s="206"/>
      <c r="N1201" s="207"/>
      <c r="O1201" s="207"/>
      <c r="P1201" s="207"/>
      <c r="Q1201" s="207"/>
      <c r="R1201" s="207"/>
      <c r="S1201" s="207"/>
      <c r="T1201" s="208"/>
      <c r="U1201" s="13"/>
      <c r="V1201" s="13"/>
      <c r="W1201" s="13"/>
      <c r="X1201" s="13"/>
      <c r="Y1201" s="13"/>
      <c r="Z1201" s="13"/>
      <c r="AA1201" s="13"/>
      <c r="AB1201" s="13"/>
      <c r="AC1201" s="13"/>
      <c r="AD1201" s="13"/>
      <c r="AE1201" s="13"/>
      <c r="AT1201" s="202" t="s">
        <v>442</v>
      </c>
      <c r="AU1201" s="202" t="s">
        <v>87</v>
      </c>
      <c r="AV1201" s="13" t="s">
        <v>79</v>
      </c>
      <c r="AW1201" s="13" t="s">
        <v>31</v>
      </c>
      <c r="AX1201" s="13" t="s">
        <v>69</v>
      </c>
      <c r="AY1201" s="202" t="s">
        <v>328</v>
      </c>
    </row>
    <row r="1202" s="13" customFormat="1">
      <c r="A1202" s="13"/>
      <c r="B1202" s="201"/>
      <c r="C1202" s="13"/>
      <c r="D1202" s="195" t="s">
        <v>442</v>
      </c>
      <c r="E1202" s="202" t="s">
        <v>3</v>
      </c>
      <c r="F1202" s="203" t="s">
        <v>2508</v>
      </c>
      <c r="G1202" s="13"/>
      <c r="H1202" s="204">
        <v>60.869999999999997</v>
      </c>
      <c r="I1202" s="205"/>
      <c r="J1202" s="13"/>
      <c r="K1202" s="13"/>
      <c r="L1202" s="201"/>
      <c r="M1202" s="206"/>
      <c r="N1202" s="207"/>
      <c r="O1202" s="207"/>
      <c r="P1202" s="207"/>
      <c r="Q1202" s="207"/>
      <c r="R1202" s="207"/>
      <c r="S1202" s="207"/>
      <c r="T1202" s="208"/>
      <c r="U1202" s="13"/>
      <c r="V1202" s="13"/>
      <c r="W1202" s="13"/>
      <c r="X1202" s="13"/>
      <c r="Y1202" s="13"/>
      <c r="Z1202" s="13"/>
      <c r="AA1202" s="13"/>
      <c r="AB1202" s="13"/>
      <c r="AC1202" s="13"/>
      <c r="AD1202" s="13"/>
      <c r="AE1202" s="13"/>
      <c r="AT1202" s="202" t="s">
        <v>442</v>
      </c>
      <c r="AU1202" s="202" t="s">
        <v>87</v>
      </c>
      <c r="AV1202" s="13" t="s">
        <v>79</v>
      </c>
      <c r="AW1202" s="13" t="s">
        <v>31</v>
      </c>
      <c r="AX1202" s="13" t="s">
        <v>69</v>
      </c>
      <c r="AY1202" s="202" t="s">
        <v>328</v>
      </c>
    </row>
    <row r="1203" s="14" customFormat="1">
      <c r="A1203" s="14"/>
      <c r="B1203" s="209"/>
      <c r="C1203" s="14"/>
      <c r="D1203" s="195" t="s">
        <v>442</v>
      </c>
      <c r="E1203" s="210" t="s">
        <v>3</v>
      </c>
      <c r="F1203" s="211" t="s">
        <v>452</v>
      </c>
      <c r="G1203" s="14"/>
      <c r="H1203" s="212">
        <v>109.72</v>
      </c>
      <c r="I1203" s="213"/>
      <c r="J1203" s="14"/>
      <c r="K1203" s="14"/>
      <c r="L1203" s="209"/>
      <c r="M1203" s="214"/>
      <c r="N1203" s="215"/>
      <c r="O1203" s="215"/>
      <c r="P1203" s="215"/>
      <c r="Q1203" s="215"/>
      <c r="R1203" s="215"/>
      <c r="S1203" s="215"/>
      <c r="T1203" s="216"/>
      <c r="U1203" s="14"/>
      <c r="V1203" s="14"/>
      <c r="W1203" s="14"/>
      <c r="X1203" s="14"/>
      <c r="Y1203" s="14"/>
      <c r="Z1203" s="14"/>
      <c r="AA1203" s="14"/>
      <c r="AB1203" s="14"/>
      <c r="AC1203" s="14"/>
      <c r="AD1203" s="14"/>
      <c r="AE1203" s="14"/>
      <c r="AT1203" s="210" t="s">
        <v>442</v>
      </c>
      <c r="AU1203" s="210" t="s">
        <v>87</v>
      </c>
      <c r="AV1203" s="14" t="s">
        <v>113</v>
      </c>
      <c r="AW1203" s="14" t="s">
        <v>31</v>
      </c>
      <c r="AX1203" s="14" t="s">
        <v>76</v>
      </c>
      <c r="AY1203" s="210" t="s">
        <v>328</v>
      </c>
    </row>
    <row r="1204" s="2" customFormat="1" ht="24.15" customHeight="1">
      <c r="A1204" s="41"/>
      <c r="B1204" s="176"/>
      <c r="C1204" s="177" t="s">
        <v>4009</v>
      </c>
      <c r="D1204" s="177" t="s">
        <v>331</v>
      </c>
      <c r="E1204" s="178" t="s">
        <v>4010</v>
      </c>
      <c r="F1204" s="179" t="s">
        <v>4011</v>
      </c>
      <c r="G1204" s="180" t="s">
        <v>439</v>
      </c>
      <c r="H1204" s="181">
        <v>6.0300000000000002</v>
      </c>
      <c r="I1204" s="182"/>
      <c r="J1204" s="183">
        <f>ROUND(I1204*H1204,2)</f>
        <v>0</v>
      </c>
      <c r="K1204" s="179" t="s">
        <v>335</v>
      </c>
      <c r="L1204" s="42"/>
      <c r="M1204" s="184" t="s">
        <v>3</v>
      </c>
      <c r="N1204" s="185" t="s">
        <v>40</v>
      </c>
      <c r="O1204" s="75"/>
      <c r="P1204" s="186">
        <f>O1204*H1204</f>
        <v>0</v>
      </c>
      <c r="Q1204" s="186">
        <v>0</v>
      </c>
      <c r="R1204" s="186">
        <f>Q1204*H1204</f>
        <v>0</v>
      </c>
      <c r="S1204" s="186">
        <v>0</v>
      </c>
      <c r="T1204" s="187">
        <f>S1204*H1204</f>
        <v>0</v>
      </c>
      <c r="U1204" s="41"/>
      <c r="V1204" s="41"/>
      <c r="W1204" s="41"/>
      <c r="X1204" s="41"/>
      <c r="Y1204" s="41"/>
      <c r="Z1204" s="41"/>
      <c r="AA1204" s="41"/>
      <c r="AB1204" s="41"/>
      <c r="AC1204" s="41"/>
      <c r="AD1204" s="41"/>
      <c r="AE1204" s="41"/>
      <c r="AR1204" s="188" t="s">
        <v>532</v>
      </c>
      <c r="AT1204" s="188" t="s">
        <v>331</v>
      </c>
      <c r="AU1204" s="188" t="s">
        <v>87</v>
      </c>
      <c r="AY1204" s="22" t="s">
        <v>328</v>
      </c>
      <c r="BE1204" s="189">
        <f>IF(N1204="základní",J1204,0)</f>
        <v>0</v>
      </c>
      <c r="BF1204" s="189">
        <f>IF(N1204="snížená",J1204,0)</f>
        <v>0</v>
      </c>
      <c r="BG1204" s="189">
        <f>IF(N1204="zákl. přenesená",J1204,0)</f>
        <v>0</v>
      </c>
      <c r="BH1204" s="189">
        <f>IF(N1204="sníž. přenesená",J1204,0)</f>
        <v>0</v>
      </c>
      <c r="BI1204" s="189">
        <f>IF(N1204="nulová",J1204,0)</f>
        <v>0</v>
      </c>
      <c r="BJ1204" s="22" t="s">
        <v>76</v>
      </c>
      <c r="BK1204" s="189">
        <f>ROUND(I1204*H1204,2)</f>
        <v>0</v>
      </c>
      <c r="BL1204" s="22" t="s">
        <v>532</v>
      </c>
      <c r="BM1204" s="188" t="s">
        <v>4012</v>
      </c>
    </row>
    <row r="1205" s="2" customFormat="1">
      <c r="A1205" s="41"/>
      <c r="B1205" s="42"/>
      <c r="C1205" s="41"/>
      <c r="D1205" s="190" t="s">
        <v>338</v>
      </c>
      <c r="E1205" s="41"/>
      <c r="F1205" s="191" t="s">
        <v>4013</v>
      </c>
      <c r="G1205" s="41"/>
      <c r="H1205" s="41"/>
      <c r="I1205" s="192"/>
      <c r="J1205" s="41"/>
      <c r="K1205" s="41"/>
      <c r="L1205" s="42"/>
      <c r="M1205" s="193"/>
      <c r="N1205" s="194"/>
      <c r="O1205" s="75"/>
      <c r="P1205" s="75"/>
      <c r="Q1205" s="75"/>
      <c r="R1205" s="75"/>
      <c r="S1205" s="75"/>
      <c r="T1205" s="76"/>
      <c r="U1205" s="41"/>
      <c r="V1205" s="41"/>
      <c r="W1205" s="41"/>
      <c r="X1205" s="41"/>
      <c r="Y1205" s="41"/>
      <c r="Z1205" s="41"/>
      <c r="AA1205" s="41"/>
      <c r="AB1205" s="41"/>
      <c r="AC1205" s="41"/>
      <c r="AD1205" s="41"/>
      <c r="AE1205" s="41"/>
      <c r="AT1205" s="22" t="s">
        <v>338</v>
      </c>
      <c r="AU1205" s="22" t="s">
        <v>87</v>
      </c>
    </row>
    <row r="1206" s="13" customFormat="1">
      <c r="A1206" s="13"/>
      <c r="B1206" s="201"/>
      <c r="C1206" s="13"/>
      <c r="D1206" s="195" t="s">
        <v>442</v>
      </c>
      <c r="E1206" s="202" t="s">
        <v>3</v>
      </c>
      <c r="F1206" s="203" t="s">
        <v>4014</v>
      </c>
      <c r="G1206" s="13"/>
      <c r="H1206" s="204">
        <v>1.71</v>
      </c>
      <c r="I1206" s="205"/>
      <c r="J1206" s="13"/>
      <c r="K1206" s="13"/>
      <c r="L1206" s="201"/>
      <c r="M1206" s="206"/>
      <c r="N1206" s="207"/>
      <c r="O1206" s="207"/>
      <c r="P1206" s="207"/>
      <c r="Q1206" s="207"/>
      <c r="R1206" s="207"/>
      <c r="S1206" s="207"/>
      <c r="T1206" s="208"/>
      <c r="U1206" s="13"/>
      <c r="V1206" s="13"/>
      <c r="W1206" s="13"/>
      <c r="X1206" s="13"/>
      <c r="Y1206" s="13"/>
      <c r="Z1206" s="13"/>
      <c r="AA1206" s="13"/>
      <c r="AB1206" s="13"/>
      <c r="AC1206" s="13"/>
      <c r="AD1206" s="13"/>
      <c r="AE1206" s="13"/>
      <c r="AT1206" s="202" t="s">
        <v>442</v>
      </c>
      <c r="AU1206" s="202" t="s">
        <v>87</v>
      </c>
      <c r="AV1206" s="13" t="s">
        <v>79</v>
      </c>
      <c r="AW1206" s="13" t="s">
        <v>31</v>
      </c>
      <c r="AX1206" s="13" t="s">
        <v>69</v>
      </c>
      <c r="AY1206" s="202" t="s">
        <v>328</v>
      </c>
    </row>
    <row r="1207" s="13" customFormat="1">
      <c r="A1207" s="13"/>
      <c r="B1207" s="201"/>
      <c r="C1207" s="13"/>
      <c r="D1207" s="195" t="s">
        <v>442</v>
      </c>
      <c r="E1207" s="202" t="s">
        <v>3</v>
      </c>
      <c r="F1207" s="203" t="s">
        <v>4015</v>
      </c>
      <c r="G1207" s="13"/>
      <c r="H1207" s="204">
        <v>2.5099999999999998</v>
      </c>
      <c r="I1207" s="205"/>
      <c r="J1207" s="13"/>
      <c r="K1207" s="13"/>
      <c r="L1207" s="201"/>
      <c r="M1207" s="206"/>
      <c r="N1207" s="207"/>
      <c r="O1207" s="207"/>
      <c r="P1207" s="207"/>
      <c r="Q1207" s="207"/>
      <c r="R1207" s="207"/>
      <c r="S1207" s="207"/>
      <c r="T1207" s="208"/>
      <c r="U1207" s="13"/>
      <c r="V1207" s="13"/>
      <c r="W1207" s="13"/>
      <c r="X1207" s="13"/>
      <c r="Y1207" s="13"/>
      <c r="Z1207" s="13"/>
      <c r="AA1207" s="13"/>
      <c r="AB1207" s="13"/>
      <c r="AC1207" s="13"/>
      <c r="AD1207" s="13"/>
      <c r="AE1207" s="13"/>
      <c r="AT1207" s="202" t="s">
        <v>442</v>
      </c>
      <c r="AU1207" s="202" t="s">
        <v>87</v>
      </c>
      <c r="AV1207" s="13" t="s">
        <v>79</v>
      </c>
      <c r="AW1207" s="13" t="s">
        <v>31</v>
      </c>
      <c r="AX1207" s="13" t="s">
        <v>69</v>
      </c>
      <c r="AY1207" s="202" t="s">
        <v>328</v>
      </c>
    </row>
    <row r="1208" s="13" customFormat="1">
      <c r="A1208" s="13"/>
      <c r="B1208" s="201"/>
      <c r="C1208" s="13"/>
      <c r="D1208" s="195" t="s">
        <v>442</v>
      </c>
      <c r="E1208" s="202" t="s">
        <v>3</v>
      </c>
      <c r="F1208" s="203" t="s">
        <v>4003</v>
      </c>
      <c r="G1208" s="13"/>
      <c r="H1208" s="204">
        <v>1.8100000000000001</v>
      </c>
      <c r="I1208" s="205"/>
      <c r="J1208" s="13"/>
      <c r="K1208" s="13"/>
      <c r="L1208" s="201"/>
      <c r="M1208" s="206"/>
      <c r="N1208" s="207"/>
      <c r="O1208" s="207"/>
      <c r="P1208" s="207"/>
      <c r="Q1208" s="207"/>
      <c r="R1208" s="207"/>
      <c r="S1208" s="207"/>
      <c r="T1208" s="208"/>
      <c r="U1208" s="13"/>
      <c r="V1208" s="13"/>
      <c r="W1208" s="13"/>
      <c r="X1208" s="13"/>
      <c r="Y1208" s="13"/>
      <c r="Z1208" s="13"/>
      <c r="AA1208" s="13"/>
      <c r="AB1208" s="13"/>
      <c r="AC1208" s="13"/>
      <c r="AD1208" s="13"/>
      <c r="AE1208" s="13"/>
      <c r="AT1208" s="202" t="s">
        <v>442</v>
      </c>
      <c r="AU1208" s="202" t="s">
        <v>87</v>
      </c>
      <c r="AV1208" s="13" t="s">
        <v>79</v>
      </c>
      <c r="AW1208" s="13" t="s">
        <v>31</v>
      </c>
      <c r="AX1208" s="13" t="s">
        <v>69</v>
      </c>
      <c r="AY1208" s="202" t="s">
        <v>328</v>
      </c>
    </row>
    <row r="1209" s="14" customFormat="1">
      <c r="A1209" s="14"/>
      <c r="B1209" s="209"/>
      <c r="C1209" s="14"/>
      <c r="D1209" s="195" t="s">
        <v>442</v>
      </c>
      <c r="E1209" s="210" t="s">
        <v>3</v>
      </c>
      <c r="F1209" s="211" t="s">
        <v>452</v>
      </c>
      <c r="G1209" s="14"/>
      <c r="H1209" s="212">
        <v>6.0299999999999994</v>
      </c>
      <c r="I1209" s="213"/>
      <c r="J1209" s="14"/>
      <c r="K1209" s="14"/>
      <c r="L1209" s="209"/>
      <c r="M1209" s="214"/>
      <c r="N1209" s="215"/>
      <c r="O1209" s="215"/>
      <c r="P1209" s="215"/>
      <c r="Q1209" s="215"/>
      <c r="R1209" s="215"/>
      <c r="S1209" s="215"/>
      <c r="T1209" s="216"/>
      <c r="U1209" s="14"/>
      <c r="V1209" s="14"/>
      <c r="W1209" s="14"/>
      <c r="X1209" s="14"/>
      <c r="Y1209" s="14"/>
      <c r="Z1209" s="14"/>
      <c r="AA1209" s="14"/>
      <c r="AB1209" s="14"/>
      <c r="AC1209" s="14"/>
      <c r="AD1209" s="14"/>
      <c r="AE1209" s="14"/>
      <c r="AT1209" s="210" t="s">
        <v>442</v>
      </c>
      <c r="AU1209" s="210" t="s">
        <v>87</v>
      </c>
      <c r="AV1209" s="14" t="s">
        <v>113</v>
      </c>
      <c r="AW1209" s="14" t="s">
        <v>31</v>
      </c>
      <c r="AX1209" s="14" t="s">
        <v>76</v>
      </c>
      <c r="AY1209" s="210" t="s">
        <v>328</v>
      </c>
    </row>
    <row r="1210" s="12" customFormat="1" ht="20.88" customHeight="1">
      <c r="A1210" s="12"/>
      <c r="B1210" s="163"/>
      <c r="C1210" s="12"/>
      <c r="D1210" s="164" t="s">
        <v>68</v>
      </c>
      <c r="E1210" s="174" t="s">
        <v>4016</v>
      </c>
      <c r="F1210" s="174" t="s">
        <v>4017</v>
      </c>
      <c r="G1210" s="12"/>
      <c r="H1210" s="12"/>
      <c r="I1210" s="166"/>
      <c r="J1210" s="175">
        <f>BK1210</f>
        <v>0</v>
      </c>
      <c r="K1210" s="12"/>
      <c r="L1210" s="163"/>
      <c r="M1210" s="168"/>
      <c r="N1210" s="169"/>
      <c r="O1210" s="169"/>
      <c r="P1210" s="170">
        <f>SUM(P1211:P1253)</f>
        <v>0</v>
      </c>
      <c r="Q1210" s="169"/>
      <c r="R1210" s="170">
        <f>SUM(R1211:R1253)</f>
        <v>6.0585059088000008</v>
      </c>
      <c r="S1210" s="169"/>
      <c r="T1210" s="171">
        <f>SUM(T1211:T1253)</f>
        <v>0</v>
      </c>
      <c r="U1210" s="12"/>
      <c r="V1210" s="12"/>
      <c r="W1210" s="12"/>
      <c r="X1210" s="12"/>
      <c r="Y1210" s="12"/>
      <c r="Z1210" s="12"/>
      <c r="AA1210" s="12"/>
      <c r="AB1210" s="12"/>
      <c r="AC1210" s="12"/>
      <c r="AD1210" s="12"/>
      <c r="AE1210" s="12"/>
      <c r="AR1210" s="164" t="s">
        <v>79</v>
      </c>
      <c r="AT1210" s="172" t="s">
        <v>68</v>
      </c>
      <c r="AU1210" s="172" t="s">
        <v>79</v>
      </c>
      <c r="AY1210" s="164" t="s">
        <v>328</v>
      </c>
      <c r="BK1210" s="173">
        <f>SUM(BK1211:BK1253)</f>
        <v>0</v>
      </c>
    </row>
    <row r="1211" s="2" customFormat="1" ht="44.25" customHeight="1">
      <c r="A1211" s="41"/>
      <c r="B1211" s="176"/>
      <c r="C1211" s="177" t="s">
        <v>4018</v>
      </c>
      <c r="D1211" s="177" t="s">
        <v>331</v>
      </c>
      <c r="E1211" s="178" t="s">
        <v>4019</v>
      </c>
      <c r="F1211" s="179" t="s">
        <v>4020</v>
      </c>
      <c r="G1211" s="180" t="s">
        <v>439</v>
      </c>
      <c r="H1211" s="181">
        <v>155.92599999999999</v>
      </c>
      <c r="I1211" s="182"/>
      <c r="J1211" s="183">
        <f>ROUND(I1211*H1211,2)</f>
        <v>0</v>
      </c>
      <c r="K1211" s="179" t="s">
        <v>335</v>
      </c>
      <c r="L1211" s="42"/>
      <c r="M1211" s="184" t="s">
        <v>3</v>
      </c>
      <c r="N1211" s="185" t="s">
        <v>40</v>
      </c>
      <c r="O1211" s="75"/>
      <c r="P1211" s="186">
        <f>O1211*H1211</f>
        <v>0</v>
      </c>
      <c r="Q1211" s="186">
        <v>0.00020000000000000001</v>
      </c>
      <c r="R1211" s="186">
        <f>Q1211*H1211</f>
        <v>0.0311852</v>
      </c>
      <c r="S1211" s="186">
        <v>0</v>
      </c>
      <c r="T1211" s="187">
        <f>S1211*H1211</f>
        <v>0</v>
      </c>
      <c r="U1211" s="41"/>
      <c r="V1211" s="41"/>
      <c r="W1211" s="41"/>
      <c r="X1211" s="41"/>
      <c r="Y1211" s="41"/>
      <c r="Z1211" s="41"/>
      <c r="AA1211" s="41"/>
      <c r="AB1211" s="41"/>
      <c r="AC1211" s="41"/>
      <c r="AD1211" s="41"/>
      <c r="AE1211" s="41"/>
      <c r="AR1211" s="188" t="s">
        <v>532</v>
      </c>
      <c r="AT1211" s="188" t="s">
        <v>331</v>
      </c>
      <c r="AU1211" s="188" t="s">
        <v>87</v>
      </c>
      <c r="AY1211" s="22" t="s">
        <v>328</v>
      </c>
      <c r="BE1211" s="189">
        <f>IF(N1211="základní",J1211,0)</f>
        <v>0</v>
      </c>
      <c r="BF1211" s="189">
        <f>IF(N1211="snížená",J1211,0)</f>
        <v>0</v>
      </c>
      <c r="BG1211" s="189">
        <f>IF(N1211="zákl. přenesená",J1211,0)</f>
        <v>0</v>
      </c>
      <c r="BH1211" s="189">
        <f>IF(N1211="sníž. přenesená",J1211,0)</f>
        <v>0</v>
      </c>
      <c r="BI1211" s="189">
        <f>IF(N1211="nulová",J1211,0)</f>
        <v>0</v>
      </c>
      <c r="BJ1211" s="22" t="s">
        <v>76</v>
      </c>
      <c r="BK1211" s="189">
        <f>ROUND(I1211*H1211,2)</f>
        <v>0</v>
      </c>
      <c r="BL1211" s="22" t="s">
        <v>532</v>
      </c>
      <c r="BM1211" s="188" t="s">
        <v>4021</v>
      </c>
    </row>
    <row r="1212" s="2" customFormat="1">
      <c r="A1212" s="41"/>
      <c r="B1212" s="42"/>
      <c r="C1212" s="41"/>
      <c r="D1212" s="190" t="s">
        <v>338</v>
      </c>
      <c r="E1212" s="41"/>
      <c r="F1212" s="191" t="s">
        <v>4022</v>
      </c>
      <c r="G1212" s="41"/>
      <c r="H1212" s="41"/>
      <c r="I1212" s="192"/>
      <c r="J1212" s="41"/>
      <c r="K1212" s="41"/>
      <c r="L1212" s="42"/>
      <c r="M1212" s="193"/>
      <c r="N1212" s="194"/>
      <c r="O1212" s="75"/>
      <c r="P1212" s="75"/>
      <c r="Q1212" s="75"/>
      <c r="R1212" s="75"/>
      <c r="S1212" s="75"/>
      <c r="T1212" s="76"/>
      <c r="U1212" s="41"/>
      <c r="V1212" s="41"/>
      <c r="W1212" s="41"/>
      <c r="X1212" s="41"/>
      <c r="Y1212" s="41"/>
      <c r="Z1212" s="41"/>
      <c r="AA1212" s="41"/>
      <c r="AB1212" s="41"/>
      <c r="AC1212" s="41"/>
      <c r="AD1212" s="41"/>
      <c r="AE1212" s="41"/>
      <c r="AT1212" s="22" t="s">
        <v>338</v>
      </c>
      <c r="AU1212" s="22" t="s">
        <v>87</v>
      </c>
    </row>
    <row r="1213" s="13" customFormat="1">
      <c r="A1213" s="13"/>
      <c r="B1213" s="201"/>
      <c r="C1213" s="13"/>
      <c r="D1213" s="195" t="s">
        <v>442</v>
      </c>
      <c r="E1213" s="202" t="s">
        <v>3</v>
      </c>
      <c r="F1213" s="203" t="s">
        <v>2514</v>
      </c>
      <c r="G1213" s="13"/>
      <c r="H1213" s="204">
        <v>78.727000000000004</v>
      </c>
      <c r="I1213" s="205"/>
      <c r="J1213" s="13"/>
      <c r="K1213" s="13"/>
      <c r="L1213" s="201"/>
      <c r="M1213" s="206"/>
      <c r="N1213" s="207"/>
      <c r="O1213" s="207"/>
      <c r="P1213" s="207"/>
      <c r="Q1213" s="207"/>
      <c r="R1213" s="207"/>
      <c r="S1213" s="207"/>
      <c r="T1213" s="208"/>
      <c r="U1213" s="13"/>
      <c r="V1213" s="13"/>
      <c r="W1213" s="13"/>
      <c r="X1213" s="13"/>
      <c r="Y1213" s="13"/>
      <c r="Z1213" s="13"/>
      <c r="AA1213" s="13"/>
      <c r="AB1213" s="13"/>
      <c r="AC1213" s="13"/>
      <c r="AD1213" s="13"/>
      <c r="AE1213" s="13"/>
      <c r="AT1213" s="202" t="s">
        <v>442</v>
      </c>
      <c r="AU1213" s="202" t="s">
        <v>87</v>
      </c>
      <c r="AV1213" s="13" t="s">
        <v>79</v>
      </c>
      <c r="AW1213" s="13" t="s">
        <v>31</v>
      </c>
      <c r="AX1213" s="13" t="s">
        <v>69</v>
      </c>
      <c r="AY1213" s="202" t="s">
        <v>328</v>
      </c>
    </row>
    <row r="1214" s="13" customFormat="1">
      <c r="A1214" s="13"/>
      <c r="B1214" s="201"/>
      <c r="C1214" s="13"/>
      <c r="D1214" s="195" t="s">
        <v>442</v>
      </c>
      <c r="E1214" s="202" t="s">
        <v>3</v>
      </c>
      <c r="F1214" s="203" t="s">
        <v>2517</v>
      </c>
      <c r="G1214" s="13"/>
      <c r="H1214" s="204">
        <v>77.198999999999998</v>
      </c>
      <c r="I1214" s="205"/>
      <c r="J1214" s="13"/>
      <c r="K1214" s="13"/>
      <c r="L1214" s="201"/>
      <c r="M1214" s="206"/>
      <c r="N1214" s="207"/>
      <c r="O1214" s="207"/>
      <c r="P1214" s="207"/>
      <c r="Q1214" s="207"/>
      <c r="R1214" s="207"/>
      <c r="S1214" s="207"/>
      <c r="T1214" s="208"/>
      <c r="U1214" s="13"/>
      <c r="V1214" s="13"/>
      <c r="W1214" s="13"/>
      <c r="X1214" s="13"/>
      <c r="Y1214" s="13"/>
      <c r="Z1214" s="13"/>
      <c r="AA1214" s="13"/>
      <c r="AB1214" s="13"/>
      <c r="AC1214" s="13"/>
      <c r="AD1214" s="13"/>
      <c r="AE1214" s="13"/>
      <c r="AT1214" s="202" t="s">
        <v>442</v>
      </c>
      <c r="AU1214" s="202" t="s">
        <v>87</v>
      </c>
      <c r="AV1214" s="13" t="s">
        <v>79</v>
      </c>
      <c r="AW1214" s="13" t="s">
        <v>31</v>
      </c>
      <c r="AX1214" s="13" t="s">
        <v>69</v>
      </c>
      <c r="AY1214" s="202" t="s">
        <v>328</v>
      </c>
    </row>
    <row r="1215" s="14" customFormat="1">
      <c r="A1215" s="14"/>
      <c r="B1215" s="209"/>
      <c r="C1215" s="14"/>
      <c r="D1215" s="195" t="s">
        <v>442</v>
      </c>
      <c r="E1215" s="210" t="s">
        <v>3</v>
      </c>
      <c r="F1215" s="211" t="s">
        <v>452</v>
      </c>
      <c r="G1215" s="14"/>
      <c r="H1215" s="212">
        <v>155.92599999999999</v>
      </c>
      <c r="I1215" s="213"/>
      <c r="J1215" s="14"/>
      <c r="K1215" s="14"/>
      <c r="L1215" s="209"/>
      <c r="M1215" s="214"/>
      <c r="N1215" s="215"/>
      <c r="O1215" s="215"/>
      <c r="P1215" s="215"/>
      <c r="Q1215" s="215"/>
      <c r="R1215" s="215"/>
      <c r="S1215" s="215"/>
      <c r="T1215" s="216"/>
      <c r="U1215" s="14"/>
      <c r="V1215" s="14"/>
      <c r="W1215" s="14"/>
      <c r="X1215" s="14"/>
      <c r="Y1215" s="14"/>
      <c r="Z1215" s="14"/>
      <c r="AA1215" s="14"/>
      <c r="AB1215" s="14"/>
      <c r="AC1215" s="14"/>
      <c r="AD1215" s="14"/>
      <c r="AE1215" s="14"/>
      <c r="AT1215" s="210" t="s">
        <v>442</v>
      </c>
      <c r="AU1215" s="210" t="s">
        <v>87</v>
      </c>
      <c r="AV1215" s="14" t="s">
        <v>113</v>
      </c>
      <c r="AW1215" s="14" t="s">
        <v>31</v>
      </c>
      <c r="AX1215" s="14" t="s">
        <v>76</v>
      </c>
      <c r="AY1215" s="210" t="s">
        <v>328</v>
      </c>
    </row>
    <row r="1216" s="2" customFormat="1" ht="55.5" customHeight="1">
      <c r="A1216" s="41"/>
      <c r="B1216" s="176"/>
      <c r="C1216" s="177" t="s">
        <v>4023</v>
      </c>
      <c r="D1216" s="177" t="s">
        <v>331</v>
      </c>
      <c r="E1216" s="178" t="s">
        <v>4024</v>
      </c>
      <c r="F1216" s="179" t="s">
        <v>4025</v>
      </c>
      <c r="G1216" s="180" t="s">
        <v>439</v>
      </c>
      <c r="H1216" s="181">
        <v>78.727000000000004</v>
      </c>
      <c r="I1216" s="182"/>
      <c r="J1216" s="183">
        <f>ROUND(I1216*H1216,2)</f>
        <v>0</v>
      </c>
      <c r="K1216" s="179" t="s">
        <v>335</v>
      </c>
      <c r="L1216" s="42"/>
      <c r="M1216" s="184" t="s">
        <v>3</v>
      </c>
      <c r="N1216" s="185" t="s">
        <v>40</v>
      </c>
      <c r="O1216" s="75"/>
      <c r="P1216" s="186">
        <f>O1216*H1216</f>
        <v>0</v>
      </c>
      <c r="Q1216" s="186">
        <v>0.0255132</v>
      </c>
      <c r="R1216" s="186">
        <f>Q1216*H1216</f>
        <v>2.0085776964000002</v>
      </c>
      <c r="S1216" s="186">
        <v>0</v>
      </c>
      <c r="T1216" s="187">
        <f>S1216*H1216</f>
        <v>0</v>
      </c>
      <c r="U1216" s="41"/>
      <c r="V1216" s="41"/>
      <c r="W1216" s="41"/>
      <c r="X1216" s="41"/>
      <c r="Y1216" s="41"/>
      <c r="Z1216" s="41"/>
      <c r="AA1216" s="41"/>
      <c r="AB1216" s="41"/>
      <c r="AC1216" s="41"/>
      <c r="AD1216" s="41"/>
      <c r="AE1216" s="41"/>
      <c r="AR1216" s="188" t="s">
        <v>532</v>
      </c>
      <c r="AT1216" s="188" t="s">
        <v>331</v>
      </c>
      <c r="AU1216" s="188" t="s">
        <v>87</v>
      </c>
      <c r="AY1216" s="22" t="s">
        <v>328</v>
      </c>
      <c r="BE1216" s="189">
        <f>IF(N1216="základní",J1216,0)</f>
        <v>0</v>
      </c>
      <c r="BF1216" s="189">
        <f>IF(N1216="snížená",J1216,0)</f>
        <v>0</v>
      </c>
      <c r="BG1216" s="189">
        <f>IF(N1216="zákl. přenesená",J1216,0)</f>
        <v>0</v>
      </c>
      <c r="BH1216" s="189">
        <f>IF(N1216="sníž. přenesená",J1216,0)</f>
        <v>0</v>
      </c>
      <c r="BI1216" s="189">
        <f>IF(N1216="nulová",J1216,0)</f>
        <v>0</v>
      </c>
      <c r="BJ1216" s="22" t="s">
        <v>76</v>
      </c>
      <c r="BK1216" s="189">
        <f>ROUND(I1216*H1216,2)</f>
        <v>0</v>
      </c>
      <c r="BL1216" s="22" t="s">
        <v>532</v>
      </c>
      <c r="BM1216" s="188" t="s">
        <v>4026</v>
      </c>
    </row>
    <row r="1217" s="2" customFormat="1">
      <c r="A1217" s="41"/>
      <c r="B1217" s="42"/>
      <c r="C1217" s="41"/>
      <c r="D1217" s="190" t="s">
        <v>338</v>
      </c>
      <c r="E1217" s="41"/>
      <c r="F1217" s="191" t="s">
        <v>4027</v>
      </c>
      <c r="G1217" s="41"/>
      <c r="H1217" s="41"/>
      <c r="I1217" s="192"/>
      <c r="J1217" s="41"/>
      <c r="K1217" s="41"/>
      <c r="L1217" s="42"/>
      <c r="M1217" s="193"/>
      <c r="N1217" s="194"/>
      <c r="O1217" s="75"/>
      <c r="P1217" s="75"/>
      <c r="Q1217" s="75"/>
      <c r="R1217" s="75"/>
      <c r="S1217" s="75"/>
      <c r="T1217" s="76"/>
      <c r="U1217" s="41"/>
      <c r="V1217" s="41"/>
      <c r="W1217" s="41"/>
      <c r="X1217" s="41"/>
      <c r="Y1217" s="41"/>
      <c r="Z1217" s="41"/>
      <c r="AA1217" s="41"/>
      <c r="AB1217" s="41"/>
      <c r="AC1217" s="41"/>
      <c r="AD1217" s="41"/>
      <c r="AE1217" s="41"/>
      <c r="AT1217" s="22" t="s">
        <v>338</v>
      </c>
      <c r="AU1217" s="22" t="s">
        <v>87</v>
      </c>
    </row>
    <row r="1218" s="13" customFormat="1">
      <c r="A1218" s="13"/>
      <c r="B1218" s="201"/>
      <c r="C1218" s="13"/>
      <c r="D1218" s="195" t="s">
        <v>442</v>
      </c>
      <c r="E1218" s="202" t="s">
        <v>3</v>
      </c>
      <c r="F1218" s="203" t="s">
        <v>2514</v>
      </c>
      <c r="G1218" s="13"/>
      <c r="H1218" s="204">
        <v>78.727000000000004</v>
      </c>
      <c r="I1218" s="205"/>
      <c r="J1218" s="13"/>
      <c r="K1218" s="13"/>
      <c r="L1218" s="201"/>
      <c r="M1218" s="206"/>
      <c r="N1218" s="207"/>
      <c r="O1218" s="207"/>
      <c r="P1218" s="207"/>
      <c r="Q1218" s="207"/>
      <c r="R1218" s="207"/>
      <c r="S1218" s="207"/>
      <c r="T1218" s="208"/>
      <c r="U1218" s="13"/>
      <c r="V1218" s="13"/>
      <c r="W1218" s="13"/>
      <c r="X1218" s="13"/>
      <c r="Y1218" s="13"/>
      <c r="Z1218" s="13"/>
      <c r="AA1218" s="13"/>
      <c r="AB1218" s="13"/>
      <c r="AC1218" s="13"/>
      <c r="AD1218" s="13"/>
      <c r="AE1218" s="13"/>
      <c r="AT1218" s="202" t="s">
        <v>442</v>
      </c>
      <c r="AU1218" s="202" t="s">
        <v>87</v>
      </c>
      <c r="AV1218" s="13" t="s">
        <v>79</v>
      </c>
      <c r="AW1218" s="13" t="s">
        <v>31</v>
      </c>
      <c r="AX1218" s="13" t="s">
        <v>76</v>
      </c>
      <c r="AY1218" s="202" t="s">
        <v>328</v>
      </c>
    </row>
    <row r="1219" s="2" customFormat="1" ht="62.7" customHeight="1">
      <c r="A1219" s="41"/>
      <c r="B1219" s="176"/>
      <c r="C1219" s="177" t="s">
        <v>4028</v>
      </c>
      <c r="D1219" s="177" t="s">
        <v>331</v>
      </c>
      <c r="E1219" s="178" t="s">
        <v>4029</v>
      </c>
      <c r="F1219" s="179" t="s">
        <v>4030</v>
      </c>
      <c r="G1219" s="180" t="s">
        <v>439</v>
      </c>
      <c r="H1219" s="181">
        <v>77.198999999999998</v>
      </c>
      <c r="I1219" s="182"/>
      <c r="J1219" s="183">
        <f>ROUND(I1219*H1219,2)</f>
        <v>0</v>
      </c>
      <c r="K1219" s="179" t="s">
        <v>335</v>
      </c>
      <c r="L1219" s="42"/>
      <c r="M1219" s="184" t="s">
        <v>3</v>
      </c>
      <c r="N1219" s="185" t="s">
        <v>40</v>
      </c>
      <c r="O1219" s="75"/>
      <c r="P1219" s="186">
        <f>O1219*H1219</f>
        <v>0</v>
      </c>
      <c r="Q1219" s="186">
        <v>0.045707600000000001</v>
      </c>
      <c r="R1219" s="186">
        <f>Q1219*H1219</f>
        <v>3.5285810124000001</v>
      </c>
      <c r="S1219" s="186">
        <v>0</v>
      </c>
      <c r="T1219" s="187">
        <f>S1219*H1219</f>
        <v>0</v>
      </c>
      <c r="U1219" s="41"/>
      <c r="V1219" s="41"/>
      <c r="W1219" s="41"/>
      <c r="X1219" s="41"/>
      <c r="Y1219" s="41"/>
      <c r="Z1219" s="41"/>
      <c r="AA1219" s="41"/>
      <c r="AB1219" s="41"/>
      <c r="AC1219" s="41"/>
      <c r="AD1219" s="41"/>
      <c r="AE1219" s="41"/>
      <c r="AR1219" s="188" t="s">
        <v>532</v>
      </c>
      <c r="AT1219" s="188" t="s">
        <v>331</v>
      </c>
      <c r="AU1219" s="188" t="s">
        <v>87</v>
      </c>
      <c r="AY1219" s="22" t="s">
        <v>328</v>
      </c>
      <c r="BE1219" s="189">
        <f>IF(N1219="základní",J1219,0)</f>
        <v>0</v>
      </c>
      <c r="BF1219" s="189">
        <f>IF(N1219="snížená",J1219,0)</f>
        <v>0</v>
      </c>
      <c r="BG1219" s="189">
        <f>IF(N1219="zákl. přenesená",J1219,0)</f>
        <v>0</v>
      </c>
      <c r="BH1219" s="189">
        <f>IF(N1219="sníž. přenesená",J1219,0)</f>
        <v>0</v>
      </c>
      <c r="BI1219" s="189">
        <f>IF(N1219="nulová",J1219,0)</f>
        <v>0</v>
      </c>
      <c r="BJ1219" s="22" t="s">
        <v>76</v>
      </c>
      <c r="BK1219" s="189">
        <f>ROUND(I1219*H1219,2)</f>
        <v>0</v>
      </c>
      <c r="BL1219" s="22" t="s">
        <v>532</v>
      </c>
      <c r="BM1219" s="188" t="s">
        <v>4031</v>
      </c>
    </row>
    <row r="1220" s="2" customFormat="1">
      <c r="A1220" s="41"/>
      <c r="B1220" s="42"/>
      <c r="C1220" s="41"/>
      <c r="D1220" s="190" t="s">
        <v>338</v>
      </c>
      <c r="E1220" s="41"/>
      <c r="F1220" s="191" t="s">
        <v>4032</v>
      </c>
      <c r="G1220" s="41"/>
      <c r="H1220" s="41"/>
      <c r="I1220" s="192"/>
      <c r="J1220" s="41"/>
      <c r="K1220" s="41"/>
      <c r="L1220" s="42"/>
      <c r="M1220" s="193"/>
      <c r="N1220" s="194"/>
      <c r="O1220" s="75"/>
      <c r="P1220" s="75"/>
      <c r="Q1220" s="75"/>
      <c r="R1220" s="75"/>
      <c r="S1220" s="75"/>
      <c r="T1220" s="76"/>
      <c r="U1220" s="41"/>
      <c r="V1220" s="41"/>
      <c r="W1220" s="41"/>
      <c r="X1220" s="41"/>
      <c r="Y1220" s="41"/>
      <c r="Z1220" s="41"/>
      <c r="AA1220" s="41"/>
      <c r="AB1220" s="41"/>
      <c r="AC1220" s="41"/>
      <c r="AD1220" s="41"/>
      <c r="AE1220" s="41"/>
      <c r="AT1220" s="22" t="s">
        <v>338</v>
      </c>
      <c r="AU1220" s="22" t="s">
        <v>87</v>
      </c>
    </row>
    <row r="1221" s="13" customFormat="1">
      <c r="A1221" s="13"/>
      <c r="B1221" s="201"/>
      <c r="C1221" s="13"/>
      <c r="D1221" s="195" t="s">
        <v>442</v>
      </c>
      <c r="E1221" s="202" t="s">
        <v>3</v>
      </c>
      <c r="F1221" s="203" t="s">
        <v>2517</v>
      </c>
      <c r="G1221" s="13"/>
      <c r="H1221" s="204">
        <v>77.198999999999998</v>
      </c>
      <c r="I1221" s="205"/>
      <c r="J1221" s="13"/>
      <c r="K1221" s="13"/>
      <c r="L1221" s="201"/>
      <c r="M1221" s="206"/>
      <c r="N1221" s="207"/>
      <c r="O1221" s="207"/>
      <c r="P1221" s="207"/>
      <c r="Q1221" s="207"/>
      <c r="R1221" s="207"/>
      <c r="S1221" s="207"/>
      <c r="T1221" s="208"/>
      <c r="U1221" s="13"/>
      <c r="V1221" s="13"/>
      <c r="W1221" s="13"/>
      <c r="X1221" s="13"/>
      <c r="Y1221" s="13"/>
      <c r="Z1221" s="13"/>
      <c r="AA1221" s="13"/>
      <c r="AB1221" s="13"/>
      <c r="AC1221" s="13"/>
      <c r="AD1221" s="13"/>
      <c r="AE1221" s="13"/>
      <c r="AT1221" s="202" t="s">
        <v>442</v>
      </c>
      <c r="AU1221" s="202" t="s">
        <v>87</v>
      </c>
      <c r="AV1221" s="13" t="s">
        <v>79</v>
      </c>
      <c r="AW1221" s="13" t="s">
        <v>31</v>
      </c>
      <c r="AX1221" s="13" t="s">
        <v>76</v>
      </c>
      <c r="AY1221" s="202" t="s">
        <v>328</v>
      </c>
    </row>
    <row r="1222" s="2" customFormat="1" ht="37.8" customHeight="1">
      <c r="A1222" s="41"/>
      <c r="B1222" s="176"/>
      <c r="C1222" s="177" t="s">
        <v>4033</v>
      </c>
      <c r="D1222" s="177" t="s">
        <v>331</v>
      </c>
      <c r="E1222" s="178" t="s">
        <v>4034</v>
      </c>
      <c r="F1222" s="179" t="s">
        <v>4035</v>
      </c>
      <c r="G1222" s="180" t="s">
        <v>574</v>
      </c>
      <c r="H1222" s="181">
        <v>25</v>
      </c>
      <c r="I1222" s="182"/>
      <c r="J1222" s="183">
        <f>ROUND(I1222*H1222,2)</f>
        <v>0</v>
      </c>
      <c r="K1222" s="179" t="s">
        <v>335</v>
      </c>
      <c r="L1222" s="42"/>
      <c r="M1222" s="184" t="s">
        <v>3</v>
      </c>
      <c r="N1222" s="185" t="s">
        <v>40</v>
      </c>
      <c r="O1222" s="75"/>
      <c r="P1222" s="186">
        <f>O1222*H1222</f>
        <v>0</v>
      </c>
      <c r="Q1222" s="186">
        <v>0.0050280000000000004</v>
      </c>
      <c r="R1222" s="186">
        <f>Q1222*H1222</f>
        <v>0.12570000000000001</v>
      </c>
      <c r="S1222" s="186">
        <v>0</v>
      </c>
      <c r="T1222" s="187">
        <f>S1222*H1222</f>
        <v>0</v>
      </c>
      <c r="U1222" s="41"/>
      <c r="V1222" s="41"/>
      <c r="W1222" s="41"/>
      <c r="X1222" s="41"/>
      <c r="Y1222" s="41"/>
      <c r="Z1222" s="41"/>
      <c r="AA1222" s="41"/>
      <c r="AB1222" s="41"/>
      <c r="AC1222" s="41"/>
      <c r="AD1222" s="41"/>
      <c r="AE1222" s="41"/>
      <c r="AR1222" s="188" t="s">
        <v>532</v>
      </c>
      <c r="AT1222" s="188" t="s">
        <v>331</v>
      </c>
      <c r="AU1222" s="188" t="s">
        <v>87</v>
      </c>
      <c r="AY1222" s="22" t="s">
        <v>328</v>
      </c>
      <c r="BE1222" s="189">
        <f>IF(N1222="základní",J1222,0)</f>
        <v>0</v>
      </c>
      <c r="BF1222" s="189">
        <f>IF(N1222="snížená",J1222,0)</f>
        <v>0</v>
      </c>
      <c r="BG1222" s="189">
        <f>IF(N1222="zákl. přenesená",J1222,0)</f>
        <v>0</v>
      </c>
      <c r="BH1222" s="189">
        <f>IF(N1222="sníž. přenesená",J1222,0)</f>
        <v>0</v>
      </c>
      <c r="BI1222" s="189">
        <f>IF(N1222="nulová",J1222,0)</f>
        <v>0</v>
      </c>
      <c r="BJ1222" s="22" t="s">
        <v>76</v>
      </c>
      <c r="BK1222" s="189">
        <f>ROUND(I1222*H1222,2)</f>
        <v>0</v>
      </c>
      <c r="BL1222" s="22" t="s">
        <v>532</v>
      </c>
      <c r="BM1222" s="188" t="s">
        <v>4036</v>
      </c>
    </row>
    <row r="1223" s="2" customFormat="1">
      <c r="A1223" s="41"/>
      <c r="B1223" s="42"/>
      <c r="C1223" s="41"/>
      <c r="D1223" s="190" t="s">
        <v>338</v>
      </c>
      <c r="E1223" s="41"/>
      <c r="F1223" s="191" t="s">
        <v>4037</v>
      </c>
      <c r="G1223" s="41"/>
      <c r="H1223" s="41"/>
      <c r="I1223" s="192"/>
      <c r="J1223" s="41"/>
      <c r="K1223" s="41"/>
      <c r="L1223" s="42"/>
      <c r="M1223" s="193"/>
      <c r="N1223" s="194"/>
      <c r="O1223" s="75"/>
      <c r="P1223" s="75"/>
      <c r="Q1223" s="75"/>
      <c r="R1223" s="75"/>
      <c r="S1223" s="75"/>
      <c r="T1223" s="76"/>
      <c r="U1223" s="41"/>
      <c r="V1223" s="41"/>
      <c r="W1223" s="41"/>
      <c r="X1223" s="41"/>
      <c r="Y1223" s="41"/>
      <c r="Z1223" s="41"/>
      <c r="AA1223" s="41"/>
      <c r="AB1223" s="41"/>
      <c r="AC1223" s="41"/>
      <c r="AD1223" s="41"/>
      <c r="AE1223" s="41"/>
      <c r="AT1223" s="22" t="s">
        <v>338</v>
      </c>
      <c r="AU1223" s="22" t="s">
        <v>87</v>
      </c>
    </row>
    <row r="1224" s="13" customFormat="1">
      <c r="A1224" s="13"/>
      <c r="B1224" s="201"/>
      <c r="C1224" s="13"/>
      <c r="D1224" s="195" t="s">
        <v>442</v>
      </c>
      <c r="E1224" s="202" t="s">
        <v>3</v>
      </c>
      <c r="F1224" s="203" t="s">
        <v>4038</v>
      </c>
      <c r="G1224" s="13"/>
      <c r="H1224" s="204">
        <v>7</v>
      </c>
      <c r="I1224" s="205"/>
      <c r="J1224" s="13"/>
      <c r="K1224" s="13"/>
      <c r="L1224" s="201"/>
      <c r="M1224" s="206"/>
      <c r="N1224" s="207"/>
      <c r="O1224" s="207"/>
      <c r="P1224" s="207"/>
      <c r="Q1224" s="207"/>
      <c r="R1224" s="207"/>
      <c r="S1224" s="207"/>
      <c r="T1224" s="208"/>
      <c r="U1224" s="13"/>
      <c r="V1224" s="13"/>
      <c r="W1224" s="13"/>
      <c r="X1224" s="13"/>
      <c r="Y1224" s="13"/>
      <c r="Z1224" s="13"/>
      <c r="AA1224" s="13"/>
      <c r="AB1224" s="13"/>
      <c r="AC1224" s="13"/>
      <c r="AD1224" s="13"/>
      <c r="AE1224" s="13"/>
      <c r="AT1224" s="202" t="s">
        <v>442</v>
      </c>
      <c r="AU1224" s="202" t="s">
        <v>87</v>
      </c>
      <c r="AV1224" s="13" t="s">
        <v>79</v>
      </c>
      <c r="AW1224" s="13" t="s">
        <v>31</v>
      </c>
      <c r="AX1224" s="13" t="s">
        <v>69</v>
      </c>
      <c r="AY1224" s="202" t="s">
        <v>328</v>
      </c>
    </row>
    <row r="1225" s="13" customFormat="1">
      <c r="A1225" s="13"/>
      <c r="B1225" s="201"/>
      <c r="C1225" s="13"/>
      <c r="D1225" s="195" t="s">
        <v>442</v>
      </c>
      <c r="E1225" s="202" t="s">
        <v>3</v>
      </c>
      <c r="F1225" s="203" t="s">
        <v>4039</v>
      </c>
      <c r="G1225" s="13"/>
      <c r="H1225" s="204">
        <v>8</v>
      </c>
      <c r="I1225" s="205"/>
      <c r="J1225" s="13"/>
      <c r="K1225" s="13"/>
      <c r="L1225" s="201"/>
      <c r="M1225" s="206"/>
      <c r="N1225" s="207"/>
      <c r="O1225" s="207"/>
      <c r="P1225" s="207"/>
      <c r="Q1225" s="207"/>
      <c r="R1225" s="207"/>
      <c r="S1225" s="207"/>
      <c r="T1225" s="208"/>
      <c r="U1225" s="13"/>
      <c r="V1225" s="13"/>
      <c r="W1225" s="13"/>
      <c r="X1225" s="13"/>
      <c r="Y1225" s="13"/>
      <c r="Z1225" s="13"/>
      <c r="AA1225" s="13"/>
      <c r="AB1225" s="13"/>
      <c r="AC1225" s="13"/>
      <c r="AD1225" s="13"/>
      <c r="AE1225" s="13"/>
      <c r="AT1225" s="202" t="s">
        <v>442</v>
      </c>
      <c r="AU1225" s="202" t="s">
        <v>87</v>
      </c>
      <c r="AV1225" s="13" t="s">
        <v>79</v>
      </c>
      <c r="AW1225" s="13" t="s">
        <v>31</v>
      </c>
      <c r="AX1225" s="13" t="s">
        <v>69</v>
      </c>
      <c r="AY1225" s="202" t="s">
        <v>328</v>
      </c>
    </row>
    <row r="1226" s="13" customFormat="1">
      <c r="A1226" s="13"/>
      <c r="B1226" s="201"/>
      <c r="C1226" s="13"/>
      <c r="D1226" s="195" t="s">
        <v>442</v>
      </c>
      <c r="E1226" s="202" t="s">
        <v>3</v>
      </c>
      <c r="F1226" s="203" t="s">
        <v>4040</v>
      </c>
      <c r="G1226" s="13"/>
      <c r="H1226" s="204">
        <v>10</v>
      </c>
      <c r="I1226" s="205"/>
      <c r="J1226" s="13"/>
      <c r="K1226" s="13"/>
      <c r="L1226" s="201"/>
      <c r="M1226" s="206"/>
      <c r="N1226" s="207"/>
      <c r="O1226" s="207"/>
      <c r="P1226" s="207"/>
      <c r="Q1226" s="207"/>
      <c r="R1226" s="207"/>
      <c r="S1226" s="207"/>
      <c r="T1226" s="208"/>
      <c r="U1226" s="13"/>
      <c r="V1226" s="13"/>
      <c r="W1226" s="13"/>
      <c r="X1226" s="13"/>
      <c r="Y1226" s="13"/>
      <c r="Z1226" s="13"/>
      <c r="AA1226" s="13"/>
      <c r="AB1226" s="13"/>
      <c r="AC1226" s="13"/>
      <c r="AD1226" s="13"/>
      <c r="AE1226" s="13"/>
      <c r="AT1226" s="202" t="s">
        <v>442</v>
      </c>
      <c r="AU1226" s="202" t="s">
        <v>87</v>
      </c>
      <c r="AV1226" s="13" t="s">
        <v>79</v>
      </c>
      <c r="AW1226" s="13" t="s">
        <v>31</v>
      </c>
      <c r="AX1226" s="13" t="s">
        <v>69</v>
      </c>
      <c r="AY1226" s="202" t="s">
        <v>328</v>
      </c>
    </row>
    <row r="1227" s="14" customFormat="1">
      <c r="A1227" s="14"/>
      <c r="B1227" s="209"/>
      <c r="C1227" s="14"/>
      <c r="D1227" s="195" t="s">
        <v>442</v>
      </c>
      <c r="E1227" s="210" t="s">
        <v>3</v>
      </c>
      <c r="F1227" s="211" t="s">
        <v>452</v>
      </c>
      <c r="G1227" s="14"/>
      <c r="H1227" s="212">
        <v>25</v>
      </c>
      <c r="I1227" s="213"/>
      <c r="J1227" s="14"/>
      <c r="K1227" s="14"/>
      <c r="L1227" s="209"/>
      <c r="M1227" s="214"/>
      <c r="N1227" s="215"/>
      <c r="O1227" s="215"/>
      <c r="P1227" s="215"/>
      <c r="Q1227" s="215"/>
      <c r="R1227" s="215"/>
      <c r="S1227" s="215"/>
      <c r="T1227" s="216"/>
      <c r="U1227" s="14"/>
      <c r="V1227" s="14"/>
      <c r="W1227" s="14"/>
      <c r="X1227" s="14"/>
      <c r="Y1227" s="14"/>
      <c r="Z1227" s="14"/>
      <c r="AA1227" s="14"/>
      <c r="AB1227" s="14"/>
      <c r="AC1227" s="14"/>
      <c r="AD1227" s="14"/>
      <c r="AE1227" s="14"/>
      <c r="AT1227" s="210" t="s">
        <v>442</v>
      </c>
      <c r="AU1227" s="210" t="s">
        <v>87</v>
      </c>
      <c r="AV1227" s="14" t="s">
        <v>113</v>
      </c>
      <c r="AW1227" s="14" t="s">
        <v>31</v>
      </c>
      <c r="AX1227" s="14" t="s">
        <v>76</v>
      </c>
      <c r="AY1227" s="210" t="s">
        <v>328</v>
      </c>
    </row>
    <row r="1228" s="2" customFormat="1" ht="55.5" customHeight="1">
      <c r="A1228" s="41"/>
      <c r="B1228" s="176"/>
      <c r="C1228" s="177" t="s">
        <v>4041</v>
      </c>
      <c r="D1228" s="177" t="s">
        <v>331</v>
      </c>
      <c r="E1228" s="178" t="s">
        <v>4042</v>
      </c>
      <c r="F1228" s="179" t="s">
        <v>4043</v>
      </c>
      <c r="G1228" s="180" t="s">
        <v>574</v>
      </c>
      <c r="H1228" s="181">
        <v>2</v>
      </c>
      <c r="I1228" s="182"/>
      <c r="J1228" s="183">
        <f>ROUND(I1228*H1228,2)</f>
        <v>0</v>
      </c>
      <c r="K1228" s="179" t="s">
        <v>335</v>
      </c>
      <c r="L1228" s="42"/>
      <c r="M1228" s="184" t="s">
        <v>3</v>
      </c>
      <c r="N1228" s="185" t="s">
        <v>40</v>
      </c>
      <c r="O1228" s="75"/>
      <c r="P1228" s="186">
        <f>O1228*H1228</f>
        <v>0</v>
      </c>
      <c r="Q1228" s="186">
        <v>0</v>
      </c>
      <c r="R1228" s="186">
        <f>Q1228*H1228</f>
        <v>0</v>
      </c>
      <c r="S1228" s="186">
        <v>0</v>
      </c>
      <c r="T1228" s="187">
        <f>S1228*H1228</f>
        <v>0</v>
      </c>
      <c r="U1228" s="41"/>
      <c r="V1228" s="41"/>
      <c r="W1228" s="41"/>
      <c r="X1228" s="41"/>
      <c r="Y1228" s="41"/>
      <c r="Z1228" s="41"/>
      <c r="AA1228" s="41"/>
      <c r="AB1228" s="41"/>
      <c r="AC1228" s="41"/>
      <c r="AD1228" s="41"/>
      <c r="AE1228" s="41"/>
      <c r="AR1228" s="188" t="s">
        <v>532</v>
      </c>
      <c r="AT1228" s="188" t="s">
        <v>331</v>
      </c>
      <c r="AU1228" s="188" t="s">
        <v>87</v>
      </c>
      <c r="AY1228" s="22" t="s">
        <v>328</v>
      </c>
      <c r="BE1228" s="189">
        <f>IF(N1228="základní",J1228,0)</f>
        <v>0</v>
      </c>
      <c r="BF1228" s="189">
        <f>IF(N1228="snížená",J1228,0)</f>
        <v>0</v>
      </c>
      <c r="BG1228" s="189">
        <f>IF(N1228="zákl. přenesená",J1228,0)</f>
        <v>0</v>
      </c>
      <c r="BH1228" s="189">
        <f>IF(N1228="sníž. přenesená",J1228,0)</f>
        <v>0</v>
      </c>
      <c r="BI1228" s="189">
        <f>IF(N1228="nulová",J1228,0)</f>
        <v>0</v>
      </c>
      <c r="BJ1228" s="22" t="s">
        <v>76</v>
      </c>
      <c r="BK1228" s="189">
        <f>ROUND(I1228*H1228,2)</f>
        <v>0</v>
      </c>
      <c r="BL1228" s="22" t="s">
        <v>532</v>
      </c>
      <c r="BM1228" s="188" t="s">
        <v>4044</v>
      </c>
    </row>
    <row r="1229" s="2" customFormat="1">
      <c r="A1229" s="41"/>
      <c r="B1229" s="42"/>
      <c r="C1229" s="41"/>
      <c r="D1229" s="190" t="s">
        <v>338</v>
      </c>
      <c r="E1229" s="41"/>
      <c r="F1229" s="191" t="s">
        <v>4045</v>
      </c>
      <c r="G1229" s="41"/>
      <c r="H1229" s="41"/>
      <c r="I1229" s="192"/>
      <c r="J1229" s="41"/>
      <c r="K1229" s="41"/>
      <c r="L1229" s="42"/>
      <c r="M1229" s="193"/>
      <c r="N1229" s="194"/>
      <c r="O1229" s="75"/>
      <c r="P1229" s="75"/>
      <c r="Q1229" s="75"/>
      <c r="R1229" s="75"/>
      <c r="S1229" s="75"/>
      <c r="T1229" s="76"/>
      <c r="U1229" s="41"/>
      <c r="V1229" s="41"/>
      <c r="W1229" s="41"/>
      <c r="X1229" s="41"/>
      <c r="Y1229" s="41"/>
      <c r="Z1229" s="41"/>
      <c r="AA1229" s="41"/>
      <c r="AB1229" s="41"/>
      <c r="AC1229" s="41"/>
      <c r="AD1229" s="41"/>
      <c r="AE1229" s="41"/>
      <c r="AT1229" s="22" t="s">
        <v>338</v>
      </c>
      <c r="AU1229" s="22" t="s">
        <v>87</v>
      </c>
    </row>
    <row r="1230" s="2" customFormat="1" ht="24.15" customHeight="1">
      <c r="A1230" s="41"/>
      <c r="B1230" s="176"/>
      <c r="C1230" s="224" t="s">
        <v>4046</v>
      </c>
      <c r="D1230" s="224" t="s">
        <v>539</v>
      </c>
      <c r="E1230" s="225" t="s">
        <v>4047</v>
      </c>
      <c r="F1230" s="226" t="s">
        <v>4048</v>
      </c>
      <c r="G1230" s="227" t="s">
        <v>574</v>
      </c>
      <c r="H1230" s="228">
        <v>2</v>
      </c>
      <c r="I1230" s="229"/>
      <c r="J1230" s="230">
        <f>ROUND(I1230*H1230,2)</f>
        <v>0</v>
      </c>
      <c r="K1230" s="226" t="s">
        <v>335</v>
      </c>
      <c r="L1230" s="231"/>
      <c r="M1230" s="232" t="s">
        <v>3</v>
      </c>
      <c r="N1230" s="233" t="s">
        <v>40</v>
      </c>
      <c r="O1230" s="75"/>
      <c r="P1230" s="186">
        <f>O1230*H1230</f>
        <v>0</v>
      </c>
      <c r="Q1230" s="186">
        <v>0.044999999999999998</v>
      </c>
      <c r="R1230" s="186">
        <f>Q1230*H1230</f>
        <v>0.089999999999999997</v>
      </c>
      <c r="S1230" s="186">
        <v>0</v>
      </c>
      <c r="T1230" s="187">
        <f>S1230*H1230</f>
        <v>0</v>
      </c>
      <c r="U1230" s="41"/>
      <c r="V1230" s="41"/>
      <c r="W1230" s="41"/>
      <c r="X1230" s="41"/>
      <c r="Y1230" s="41"/>
      <c r="Z1230" s="41"/>
      <c r="AA1230" s="41"/>
      <c r="AB1230" s="41"/>
      <c r="AC1230" s="41"/>
      <c r="AD1230" s="41"/>
      <c r="AE1230" s="41"/>
      <c r="AR1230" s="188" t="s">
        <v>621</v>
      </c>
      <c r="AT1230" s="188" t="s">
        <v>539</v>
      </c>
      <c r="AU1230" s="188" t="s">
        <v>87</v>
      </c>
      <c r="AY1230" s="22" t="s">
        <v>328</v>
      </c>
      <c r="BE1230" s="189">
        <f>IF(N1230="základní",J1230,0)</f>
        <v>0</v>
      </c>
      <c r="BF1230" s="189">
        <f>IF(N1230="snížená",J1230,0)</f>
        <v>0</v>
      </c>
      <c r="BG1230" s="189">
        <f>IF(N1230="zákl. přenesená",J1230,0)</f>
        <v>0</v>
      </c>
      <c r="BH1230" s="189">
        <f>IF(N1230="sníž. přenesená",J1230,0)</f>
        <v>0</v>
      </c>
      <c r="BI1230" s="189">
        <f>IF(N1230="nulová",J1230,0)</f>
        <v>0</v>
      </c>
      <c r="BJ1230" s="22" t="s">
        <v>76</v>
      </c>
      <c r="BK1230" s="189">
        <f>ROUND(I1230*H1230,2)</f>
        <v>0</v>
      </c>
      <c r="BL1230" s="22" t="s">
        <v>532</v>
      </c>
      <c r="BM1230" s="188" t="s">
        <v>4049</v>
      </c>
    </row>
    <row r="1231" s="2" customFormat="1" ht="44.25" customHeight="1">
      <c r="A1231" s="41"/>
      <c r="B1231" s="176"/>
      <c r="C1231" s="177" t="s">
        <v>4050</v>
      </c>
      <c r="D1231" s="177" t="s">
        <v>331</v>
      </c>
      <c r="E1231" s="178" t="s">
        <v>4051</v>
      </c>
      <c r="F1231" s="179" t="s">
        <v>4052</v>
      </c>
      <c r="G1231" s="180" t="s">
        <v>476</v>
      </c>
      <c r="H1231" s="181">
        <v>20</v>
      </c>
      <c r="I1231" s="182"/>
      <c r="J1231" s="183">
        <f>ROUND(I1231*H1231,2)</f>
        <v>0</v>
      </c>
      <c r="K1231" s="179" t="s">
        <v>335</v>
      </c>
      <c r="L1231" s="42"/>
      <c r="M1231" s="184" t="s">
        <v>3</v>
      </c>
      <c r="N1231" s="185" t="s">
        <v>40</v>
      </c>
      <c r="O1231" s="75"/>
      <c r="P1231" s="186">
        <f>O1231*H1231</f>
        <v>0</v>
      </c>
      <c r="Q1231" s="186">
        <v>0.0051865000000000001</v>
      </c>
      <c r="R1231" s="186">
        <f>Q1231*H1231</f>
        <v>0.10373</v>
      </c>
      <c r="S1231" s="186">
        <v>0</v>
      </c>
      <c r="T1231" s="187">
        <f>S1231*H1231</f>
        <v>0</v>
      </c>
      <c r="U1231" s="41"/>
      <c r="V1231" s="41"/>
      <c r="W1231" s="41"/>
      <c r="X1231" s="41"/>
      <c r="Y1231" s="41"/>
      <c r="Z1231" s="41"/>
      <c r="AA1231" s="41"/>
      <c r="AB1231" s="41"/>
      <c r="AC1231" s="41"/>
      <c r="AD1231" s="41"/>
      <c r="AE1231" s="41"/>
      <c r="AR1231" s="188" t="s">
        <v>532</v>
      </c>
      <c r="AT1231" s="188" t="s">
        <v>331</v>
      </c>
      <c r="AU1231" s="188" t="s">
        <v>87</v>
      </c>
      <c r="AY1231" s="22" t="s">
        <v>328</v>
      </c>
      <c r="BE1231" s="189">
        <f>IF(N1231="základní",J1231,0)</f>
        <v>0</v>
      </c>
      <c r="BF1231" s="189">
        <f>IF(N1231="snížená",J1231,0)</f>
        <v>0</v>
      </c>
      <c r="BG1231" s="189">
        <f>IF(N1231="zákl. přenesená",J1231,0)</f>
        <v>0</v>
      </c>
      <c r="BH1231" s="189">
        <f>IF(N1231="sníž. přenesená",J1231,0)</f>
        <v>0</v>
      </c>
      <c r="BI1231" s="189">
        <f>IF(N1231="nulová",J1231,0)</f>
        <v>0</v>
      </c>
      <c r="BJ1231" s="22" t="s">
        <v>76</v>
      </c>
      <c r="BK1231" s="189">
        <f>ROUND(I1231*H1231,2)</f>
        <v>0</v>
      </c>
      <c r="BL1231" s="22" t="s">
        <v>532</v>
      </c>
      <c r="BM1231" s="188" t="s">
        <v>4053</v>
      </c>
    </row>
    <row r="1232" s="2" customFormat="1">
      <c r="A1232" s="41"/>
      <c r="B1232" s="42"/>
      <c r="C1232" s="41"/>
      <c r="D1232" s="190" t="s">
        <v>338</v>
      </c>
      <c r="E1232" s="41"/>
      <c r="F1232" s="191" t="s">
        <v>4054</v>
      </c>
      <c r="G1232" s="41"/>
      <c r="H1232" s="41"/>
      <c r="I1232" s="192"/>
      <c r="J1232" s="41"/>
      <c r="K1232" s="41"/>
      <c r="L1232" s="42"/>
      <c r="M1232" s="193"/>
      <c r="N1232" s="194"/>
      <c r="O1232" s="75"/>
      <c r="P1232" s="75"/>
      <c r="Q1232" s="75"/>
      <c r="R1232" s="75"/>
      <c r="S1232" s="75"/>
      <c r="T1232" s="76"/>
      <c r="U1232" s="41"/>
      <c r="V1232" s="41"/>
      <c r="W1232" s="41"/>
      <c r="X1232" s="41"/>
      <c r="Y1232" s="41"/>
      <c r="Z1232" s="41"/>
      <c r="AA1232" s="41"/>
      <c r="AB1232" s="41"/>
      <c r="AC1232" s="41"/>
      <c r="AD1232" s="41"/>
      <c r="AE1232" s="41"/>
      <c r="AT1232" s="22" t="s">
        <v>338</v>
      </c>
      <c r="AU1232" s="22" t="s">
        <v>87</v>
      </c>
    </row>
    <row r="1233" s="13" customFormat="1">
      <c r="A1233" s="13"/>
      <c r="B1233" s="201"/>
      <c r="C1233" s="13"/>
      <c r="D1233" s="195" t="s">
        <v>442</v>
      </c>
      <c r="E1233" s="202" t="s">
        <v>3</v>
      </c>
      <c r="F1233" s="203" t="s">
        <v>4055</v>
      </c>
      <c r="G1233" s="13"/>
      <c r="H1233" s="204">
        <v>20</v>
      </c>
      <c r="I1233" s="205"/>
      <c r="J1233" s="13"/>
      <c r="K1233" s="13"/>
      <c r="L1233" s="201"/>
      <c r="M1233" s="206"/>
      <c r="N1233" s="207"/>
      <c r="O1233" s="207"/>
      <c r="P1233" s="207"/>
      <c r="Q1233" s="207"/>
      <c r="R1233" s="207"/>
      <c r="S1233" s="207"/>
      <c r="T1233" s="208"/>
      <c r="U1233" s="13"/>
      <c r="V1233" s="13"/>
      <c r="W1233" s="13"/>
      <c r="X1233" s="13"/>
      <c r="Y1233" s="13"/>
      <c r="Z1233" s="13"/>
      <c r="AA1233" s="13"/>
      <c r="AB1233" s="13"/>
      <c r="AC1233" s="13"/>
      <c r="AD1233" s="13"/>
      <c r="AE1233" s="13"/>
      <c r="AT1233" s="202" t="s">
        <v>442</v>
      </c>
      <c r="AU1233" s="202" t="s">
        <v>87</v>
      </c>
      <c r="AV1233" s="13" t="s">
        <v>79</v>
      </c>
      <c r="AW1233" s="13" t="s">
        <v>31</v>
      </c>
      <c r="AX1233" s="13" t="s">
        <v>76</v>
      </c>
      <c r="AY1233" s="202" t="s">
        <v>328</v>
      </c>
    </row>
    <row r="1234" s="2" customFormat="1" ht="33" customHeight="1">
      <c r="A1234" s="41"/>
      <c r="B1234" s="176"/>
      <c r="C1234" s="177" t="s">
        <v>4056</v>
      </c>
      <c r="D1234" s="177" t="s">
        <v>331</v>
      </c>
      <c r="E1234" s="178" t="s">
        <v>4057</v>
      </c>
      <c r="F1234" s="179" t="s">
        <v>4058</v>
      </c>
      <c r="G1234" s="180" t="s">
        <v>574</v>
      </c>
      <c r="H1234" s="181">
        <v>15</v>
      </c>
      <c r="I1234" s="182"/>
      <c r="J1234" s="183">
        <f>ROUND(I1234*H1234,2)</f>
        <v>0</v>
      </c>
      <c r="K1234" s="179" t="s">
        <v>335</v>
      </c>
      <c r="L1234" s="42"/>
      <c r="M1234" s="184" t="s">
        <v>3</v>
      </c>
      <c r="N1234" s="185" t="s">
        <v>40</v>
      </c>
      <c r="O1234" s="75"/>
      <c r="P1234" s="186">
        <f>O1234*H1234</f>
        <v>0</v>
      </c>
      <c r="Q1234" s="186">
        <v>1.4E-05</v>
      </c>
      <c r="R1234" s="186">
        <f>Q1234*H1234</f>
        <v>0.00021000000000000001</v>
      </c>
      <c r="S1234" s="186">
        <v>0</v>
      </c>
      <c r="T1234" s="187">
        <f>S1234*H1234</f>
        <v>0</v>
      </c>
      <c r="U1234" s="41"/>
      <c r="V1234" s="41"/>
      <c r="W1234" s="41"/>
      <c r="X1234" s="41"/>
      <c r="Y1234" s="41"/>
      <c r="Z1234" s="41"/>
      <c r="AA1234" s="41"/>
      <c r="AB1234" s="41"/>
      <c r="AC1234" s="41"/>
      <c r="AD1234" s="41"/>
      <c r="AE1234" s="41"/>
      <c r="AR1234" s="188" t="s">
        <v>532</v>
      </c>
      <c r="AT1234" s="188" t="s">
        <v>331</v>
      </c>
      <c r="AU1234" s="188" t="s">
        <v>87</v>
      </c>
      <c r="AY1234" s="22" t="s">
        <v>328</v>
      </c>
      <c r="BE1234" s="189">
        <f>IF(N1234="základní",J1234,0)</f>
        <v>0</v>
      </c>
      <c r="BF1234" s="189">
        <f>IF(N1234="snížená",J1234,0)</f>
        <v>0</v>
      </c>
      <c r="BG1234" s="189">
        <f>IF(N1234="zákl. přenesená",J1234,0)</f>
        <v>0</v>
      </c>
      <c r="BH1234" s="189">
        <f>IF(N1234="sníž. přenesená",J1234,0)</f>
        <v>0</v>
      </c>
      <c r="BI1234" s="189">
        <f>IF(N1234="nulová",J1234,0)</f>
        <v>0</v>
      </c>
      <c r="BJ1234" s="22" t="s">
        <v>76</v>
      </c>
      <c r="BK1234" s="189">
        <f>ROUND(I1234*H1234,2)</f>
        <v>0</v>
      </c>
      <c r="BL1234" s="22" t="s">
        <v>532</v>
      </c>
      <c r="BM1234" s="188" t="s">
        <v>4059</v>
      </c>
    </row>
    <row r="1235" s="2" customFormat="1">
      <c r="A1235" s="41"/>
      <c r="B1235" s="42"/>
      <c r="C1235" s="41"/>
      <c r="D1235" s="190" t="s">
        <v>338</v>
      </c>
      <c r="E1235" s="41"/>
      <c r="F1235" s="191" t="s">
        <v>4060</v>
      </c>
      <c r="G1235" s="41"/>
      <c r="H1235" s="41"/>
      <c r="I1235" s="192"/>
      <c r="J1235" s="41"/>
      <c r="K1235" s="41"/>
      <c r="L1235" s="42"/>
      <c r="M1235" s="193"/>
      <c r="N1235" s="194"/>
      <c r="O1235" s="75"/>
      <c r="P1235" s="75"/>
      <c r="Q1235" s="75"/>
      <c r="R1235" s="75"/>
      <c r="S1235" s="75"/>
      <c r="T1235" s="76"/>
      <c r="U1235" s="41"/>
      <c r="V1235" s="41"/>
      <c r="W1235" s="41"/>
      <c r="X1235" s="41"/>
      <c r="Y1235" s="41"/>
      <c r="Z1235" s="41"/>
      <c r="AA1235" s="41"/>
      <c r="AB1235" s="41"/>
      <c r="AC1235" s="41"/>
      <c r="AD1235" s="41"/>
      <c r="AE1235" s="41"/>
      <c r="AT1235" s="22" t="s">
        <v>338</v>
      </c>
      <c r="AU1235" s="22" t="s">
        <v>87</v>
      </c>
    </row>
    <row r="1236" s="2" customFormat="1" ht="24.15" customHeight="1">
      <c r="A1236" s="41"/>
      <c r="B1236" s="176"/>
      <c r="C1236" s="224" t="s">
        <v>4061</v>
      </c>
      <c r="D1236" s="224" t="s">
        <v>539</v>
      </c>
      <c r="E1236" s="225" t="s">
        <v>4062</v>
      </c>
      <c r="F1236" s="226" t="s">
        <v>4063</v>
      </c>
      <c r="G1236" s="227" t="s">
        <v>574</v>
      </c>
      <c r="H1236" s="228">
        <v>15</v>
      </c>
      <c r="I1236" s="229"/>
      <c r="J1236" s="230">
        <f>ROUND(I1236*H1236,2)</f>
        <v>0</v>
      </c>
      <c r="K1236" s="226" t="s">
        <v>335</v>
      </c>
      <c r="L1236" s="231"/>
      <c r="M1236" s="232" t="s">
        <v>3</v>
      </c>
      <c r="N1236" s="233" t="s">
        <v>40</v>
      </c>
      <c r="O1236" s="75"/>
      <c r="P1236" s="186">
        <f>O1236*H1236</f>
        <v>0</v>
      </c>
      <c r="Q1236" s="186">
        <v>0.0025000000000000001</v>
      </c>
      <c r="R1236" s="186">
        <f>Q1236*H1236</f>
        <v>0.037499999999999999</v>
      </c>
      <c r="S1236" s="186">
        <v>0</v>
      </c>
      <c r="T1236" s="187">
        <f>S1236*H1236</f>
        <v>0</v>
      </c>
      <c r="U1236" s="41"/>
      <c r="V1236" s="41"/>
      <c r="W1236" s="41"/>
      <c r="X1236" s="41"/>
      <c r="Y1236" s="41"/>
      <c r="Z1236" s="41"/>
      <c r="AA1236" s="41"/>
      <c r="AB1236" s="41"/>
      <c r="AC1236" s="41"/>
      <c r="AD1236" s="41"/>
      <c r="AE1236" s="41"/>
      <c r="AR1236" s="188" t="s">
        <v>621</v>
      </c>
      <c r="AT1236" s="188" t="s">
        <v>539</v>
      </c>
      <c r="AU1236" s="188" t="s">
        <v>87</v>
      </c>
      <c r="AY1236" s="22" t="s">
        <v>328</v>
      </c>
      <c r="BE1236" s="189">
        <f>IF(N1236="základní",J1236,0)</f>
        <v>0</v>
      </c>
      <c r="BF1236" s="189">
        <f>IF(N1236="snížená",J1236,0)</f>
        <v>0</v>
      </c>
      <c r="BG1236" s="189">
        <f>IF(N1236="zákl. přenesená",J1236,0)</f>
        <v>0</v>
      </c>
      <c r="BH1236" s="189">
        <f>IF(N1236="sníž. přenesená",J1236,0)</f>
        <v>0</v>
      </c>
      <c r="BI1236" s="189">
        <f>IF(N1236="nulová",J1236,0)</f>
        <v>0</v>
      </c>
      <c r="BJ1236" s="22" t="s">
        <v>76</v>
      </c>
      <c r="BK1236" s="189">
        <f>ROUND(I1236*H1236,2)</f>
        <v>0</v>
      </c>
      <c r="BL1236" s="22" t="s">
        <v>532</v>
      </c>
      <c r="BM1236" s="188" t="s">
        <v>4064</v>
      </c>
    </row>
    <row r="1237" s="2" customFormat="1" ht="33" customHeight="1">
      <c r="A1237" s="41"/>
      <c r="B1237" s="176"/>
      <c r="C1237" s="177" t="s">
        <v>4065</v>
      </c>
      <c r="D1237" s="177" t="s">
        <v>331</v>
      </c>
      <c r="E1237" s="178" t="s">
        <v>4066</v>
      </c>
      <c r="F1237" s="179" t="s">
        <v>4067</v>
      </c>
      <c r="G1237" s="180" t="s">
        <v>574</v>
      </c>
      <c r="H1237" s="181">
        <v>3</v>
      </c>
      <c r="I1237" s="182"/>
      <c r="J1237" s="183">
        <f>ROUND(I1237*H1237,2)</f>
        <v>0</v>
      </c>
      <c r="K1237" s="179" t="s">
        <v>335</v>
      </c>
      <c r="L1237" s="42"/>
      <c r="M1237" s="184" t="s">
        <v>3</v>
      </c>
      <c r="N1237" s="185" t="s">
        <v>40</v>
      </c>
      <c r="O1237" s="75"/>
      <c r="P1237" s="186">
        <f>O1237*H1237</f>
        <v>0</v>
      </c>
      <c r="Q1237" s="186">
        <v>1.4E-05</v>
      </c>
      <c r="R1237" s="186">
        <f>Q1237*H1237</f>
        <v>4.1999999999999998E-05</v>
      </c>
      <c r="S1237" s="186">
        <v>0</v>
      </c>
      <c r="T1237" s="187">
        <f>S1237*H1237</f>
        <v>0</v>
      </c>
      <c r="U1237" s="41"/>
      <c r="V1237" s="41"/>
      <c r="W1237" s="41"/>
      <c r="X1237" s="41"/>
      <c r="Y1237" s="41"/>
      <c r="Z1237" s="41"/>
      <c r="AA1237" s="41"/>
      <c r="AB1237" s="41"/>
      <c r="AC1237" s="41"/>
      <c r="AD1237" s="41"/>
      <c r="AE1237" s="41"/>
      <c r="AR1237" s="188" t="s">
        <v>532</v>
      </c>
      <c r="AT1237" s="188" t="s">
        <v>331</v>
      </c>
      <c r="AU1237" s="188" t="s">
        <v>87</v>
      </c>
      <c r="AY1237" s="22" t="s">
        <v>328</v>
      </c>
      <c r="BE1237" s="189">
        <f>IF(N1237="základní",J1237,0)</f>
        <v>0</v>
      </c>
      <c r="BF1237" s="189">
        <f>IF(N1237="snížená",J1237,0)</f>
        <v>0</v>
      </c>
      <c r="BG1237" s="189">
        <f>IF(N1237="zákl. přenesená",J1237,0)</f>
        <v>0</v>
      </c>
      <c r="BH1237" s="189">
        <f>IF(N1237="sníž. přenesená",J1237,0)</f>
        <v>0</v>
      </c>
      <c r="BI1237" s="189">
        <f>IF(N1237="nulová",J1237,0)</f>
        <v>0</v>
      </c>
      <c r="BJ1237" s="22" t="s">
        <v>76</v>
      </c>
      <c r="BK1237" s="189">
        <f>ROUND(I1237*H1237,2)</f>
        <v>0</v>
      </c>
      <c r="BL1237" s="22" t="s">
        <v>532</v>
      </c>
      <c r="BM1237" s="188" t="s">
        <v>4068</v>
      </c>
    </row>
    <row r="1238" s="2" customFormat="1">
      <c r="A1238" s="41"/>
      <c r="B1238" s="42"/>
      <c r="C1238" s="41"/>
      <c r="D1238" s="190" t="s">
        <v>338</v>
      </c>
      <c r="E1238" s="41"/>
      <c r="F1238" s="191" t="s">
        <v>4069</v>
      </c>
      <c r="G1238" s="41"/>
      <c r="H1238" s="41"/>
      <c r="I1238" s="192"/>
      <c r="J1238" s="41"/>
      <c r="K1238" s="41"/>
      <c r="L1238" s="42"/>
      <c r="M1238" s="193"/>
      <c r="N1238" s="194"/>
      <c r="O1238" s="75"/>
      <c r="P1238" s="75"/>
      <c r="Q1238" s="75"/>
      <c r="R1238" s="75"/>
      <c r="S1238" s="75"/>
      <c r="T1238" s="76"/>
      <c r="U1238" s="41"/>
      <c r="V1238" s="41"/>
      <c r="W1238" s="41"/>
      <c r="X1238" s="41"/>
      <c r="Y1238" s="41"/>
      <c r="Z1238" s="41"/>
      <c r="AA1238" s="41"/>
      <c r="AB1238" s="41"/>
      <c r="AC1238" s="41"/>
      <c r="AD1238" s="41"/>
      <c r="AE1238" s="41"/>
      <c r="AT1238" s="22" t="s">
        <v>338</v>
      </c>
      <c r="AU1238" s="22" t="s">
        <v>87</v>
      </c>
    </row>
    <row r="1239" s="2" customFormat="1" ht="24.15" customHeight="1">
      <c r="A1239" s="41"/>
      <c r="B1239" s="176"/>
      <c r="C1239" s="224" t="s">
        <v>4070</v>
      </c>
      <c r="D1239" s="224" t="s">
        <v>539</v>
      </c>
      <c r="E1239" s="225" t="s">
        <v>4071</v>
      </c>
      <c r="F1239" s="226" t="s">
        <v>4072</v>
      </c>
      <c r="G1239" s="227" t="s">
        <v>574</v>
      </c>
      <c r="H1239" s="228">
        <v>3</v>
      </c>
      <c r="I1239" s="229"/>
      <c r="J1239" s="230">
        <f>ROUND(I1239*H1239,2)</f>
        <v>0</v>
      </c>
      <c r="K1239" s="226" t="s">
        <v>335</v>
      </c>
      <c r="L1239" s="231"/>
      <c r="M1239" s="232" t="s">
        <v>3</v>
      </c>
      <c r="N1239" s="233" t="s">
        <v>40</v>
      </c>
      <c r="O1239" s="75"/>
      <c r="P1239" s="186">
        <f>O1239*H1239</f>
        <v>0</v>
      </c>
      <c r="Q1239" s="186">
        <v>0.0025000000000000001</v>
      </c>
      <c r="R1239" s="186">
        <f>Q1239*H1239</f>
        <v>0.0074999999999999997</v>
      </c>
      <c r="S1239" s="186">
        <v>0</v>
      </c>
      <c r="T1239" s="187">
        <f>S1239*H1239</f>
        <v>0</v>
      </c>
      <c r="U1239" s="41"/>
      <c r="V1239" s="41"/>
      <c r="W1239" s="41"/>
      <c r="X1239" s="41"/>
      <c r="Y1239" s="41"/>
      <c r="Z1239" s="41"/>
      <c r="AA1239" s="41"/>
      <c r="AB1239" s="41"/>
      <c r="AC1239" s="41"/>
      <c r="AD1239" s="41"/>
      <c r="AE1239" s="41"/>
      <c r="AR1239" s="188" t="s">
        <v>621</v>
      </c>
      <c r="AT1239" s="188" t="s">
        <v>539</v>
      </c>
      <c r="AU1239" s="188" t="s">
        <v>87</v>
      </c>
      <c r="AY1239" s="22" t="s">
        <v>328</v>
      </c>
      <c r="BE1239" s="189">
        <f>IF(N1239="základní",J1239,0)</f>
        <v>0</v>
      </c>
      <c r="BF1239" s="189">
        <f>IF(N1239="snížená",J1239,0)</f>
        <v>0</v>
      </c>
      <c r="BG1239" s="189">
        <f>IF(N1239="zákl. přenesená",J1239,0)</f>
        <v>0</v>
      </c>
      <c r="BH1239" s="189">
        <f>IF(N1239="sníž. přenesená",J1239,0)</f>
        <v>0</v>
      </c>
      <c r="BI1239" s="189">
        <f>IF(N1239="nulová",J1239,0)</f>
        <v>0</v>
      </c>
      <c r="BJ1239" s="22" t="s">
        <v>76</v>
      </c>
      <c r="BK1239" s="189">
        <f>ROUND(I1239*H1239,2)</f>
        <v>0</v>
      </c>
      <c r="BL1239" s="22" t="s">
        <v>532</v>
      </c>
      <c r="BM1239" s="188" t="s">
        <v>4073</v>
      </c>
    </row>
    <row r="1240" s="2" customFormat="1" ht="33" customHeight="1">
      <c r="A1240" s="41"/>
      <c r="B1240" s="176"/>
      <c r="C1240" s="177" t="s">
        <v>4074</v>
      </c>
      <c r="D1240" s="177" t="s">
        <v>331</v>
      </c>
      <c r="E1240" s="178" t="s">
        <v>4075</v>
      </c>
      <c r="F1240" s="179" t="s">
        <v>4076</v>
      </c>
      <c r="G1240" s="180" t="s">
        <v>574</v>
      </c>
      <c r="H1240" s="181">
        <v>50</v>
      </c>
      <c r="I1240" s="182"/>
      <c r="J1240" s="183">
        <f>ROUND(I1240*H1240,2)</f>
        <v>0</v>
      </c>
      <c r="K1240" s="179" t="s">
        <v>335</v>
      </c>
      <c r="L1240" s="42"/>
      <c r="M1240" s="184" t="s">
        <v>3</v>
      </c>
      <c r="N1240" s="185" t="s">
        <v>40</v>
      </c>
      <c r="O1240" s="75"/>
      <c r="P1240" s="186">
        <f>O1240*H1240</f>
        <v>0</v>
      </c>
      <c r="Q1240" s="186">
        <v>6.9999999999999999E-06</v>
      </c>
      <c r="R1240" s="186">
        <f>Q1240*H1240</f>
        <v>0.00035</v>
      </c>
      <c r="S1240" s="186">
        <v>0</v>
      </c>
      <c r="T1240" s="187">
        <f>S1240*H1240</f>
        <v>0</v>
      </c>
      <c r="U1240" s="41"/>
      <c r="V1240" s="41"/>
      <c r="W1240" s="41"/>
      <c r="X1240" s="41"/>
      <c r="Y1240" s="41"/>
      <c r="Z1240" s="41"/>
      <c r="AA1240" s="41"/>
      <c r="AB1240" s="41"/>
      <c r="AC1240" s="41"/>
      <c r="AD1240" s="41"/>
      <c r="AE1240" s="41"/>
      <c r="AR1240" s="188" t="s">
        <v>532</v>
      </c>
      <c r="AT1240" s="188" t="s">
        <v>331</v>
      </c>
      <c r="AU1240" s="188" t="s">
        <v>87</v>
      </c>
      <c r="AY1240" s="22" t="s">
        <v>328</v>
      </c>
      <c r="BE1240" s="189">
        <f>IF(N1240="základní",J1240,0)</f>
        <v>0</v>
      </c>
      <c r="BF1240" s="189">
        <f>IF(N1240="snížená",J1240,0)</f>
        <v>0</v>
      </c>
      <c r="BG1240" s="189">
        <f>IF(N1240="zákl. přenesená",J1240,0)</f>
        <v>0</v>
      </c>
      <c r="BH1240" s="189">
        <f>IF(N1240="sníž. přenesená",J1240,0)</f>
        <v>0</v>
      </c>
      <c r="BI1240" s="189">
        <f>IF(N1240="nulová",J1240,0)</f>
        <v>0</v>
      </c>
      <c r="BJ1240" s="22" t="s">
        <v>76</v>
      </c>
      <c r="BK1240" s="189">
        <f>ROUND(I1240*H1240,2)</f>
        <v>0</v>
      </c>
      <c r="BL1240" s="22" t="s">
        <v>532</v>
      </c>
      <c r="BM1240" s="188" t="s">
        <v>4077</v>
      </c>
    </row>
    <row r="1241" s="2" customFormat="1">
      <c r="A1241" s="41"/>
      <c r="B1241" s="42"/>
      <c r="C1241" s="41"/>
      <c r="D1241" s="190" t="s">
        <v>338</v>
      </c>
      <c r="E1241" s="41"/>
      <c r="F1241" s="191" t="s">
        <v>4078</v>
      </c>
      <c r="G1241" s="41"/>
      <c r="H1241" s="41"/>
      <c r="I1241" s="192"/>
      <c r="J1241" s="41"/>
      <c r="K1241" s="41"/>
      <c r="L1241" s="42"/>
      <c r="M1241" s="193"/>
      <c r="N1241" s="194"/>
      <c r="O1241" s="75"/>
      <c r="P1241" s="75"/>
      <c r="Q1241" s="75"/>
      <c r="R1241" s="75"/>
      <c r="S1241" s="75"/>
      <c r="T1241" s="76"/>
      <c r="U1241" s="41"/>
      <c r="V1241" s="41"/>
      <c r="W1241" s="41"/>
      <c r="X1241" s="41"/>
      <c r="Y1241" s="41"/>
      <c r="Z1241" s="41"/>
      <c r="AA1241" s="41"/>
      <c r="AB1241" s="41"/>
      <c r="AC1241" s="41"/>
      <c r="AD1241" s="41"/>
      <c r="AE1241" s="41"/>
      <c r="AT1241" s="22" t="s">
        <v>338</v>
      </c>
      <c r="AU1241" s="22" t="s">
        <v>87</v>
      </c>
    </row>
    <row r="1242" s="2" customFormat="1" ht="24.15" customHeight="1">
      <c r="A1242" s="41"/>
      <c r="B1242" s="176"/>
      <c r="C1242" s="224" t="s">
        <v>4079</v>
      </c>
      <c r="D1242" s="224" t="s">
        <v>539</v>
      </c>
      <c r="E1242" s="225" t="s">
        <v>4080</v>
      </c>
      <c r="F1242" s="226" t="s">
        <v>4081</v>
      </c>
      <c r="G1242" s="227" t="s">
        <v>574</v>
      </c>
      <c r="H1242" s="228">
        <v>50</v>
      </c>
      <c r="I1242" s="229"/>
      <c r="J1242" s="230">
        <f>ROUND(I1242*H1242,2)</f>
        <v>0</v>
      </c>
      <c r="K1242" s="226" t="s">
        <v>335</v>
      </c>
      <c r="L1242" s="231"/>
      <c r="M1242" s="232" t="s">
        <v>3</v>
      </c>
      <c r="N1242" s="233" t="s">
        <v>40</v>
      </c>
      <c r="O1242" s="75"/>
      <c r="P1242" s="186">
        <f>O1242*H1242</f>
        <v>0</v>
      </c>
      <c r="Q1242" s="186">
        <v>0.00080000000000000004</v>
      </c>
      <c r="R1242" s="186">
        <f>Q1242*H1242</f>
        <v>0.040000000000000001</v>
      </c>
      <c r="S1242" s="186">
        <v>0</v>
      </c>
      <c r="T1242" s="187">
        <f>S1242*H1242</f>
        <v>0</v>
      </c>
      <c r="U1242" s="41"/>
      <c r="V1242" s="41"/>
      <c r="W1242" s="41"/>
      <c r="X1242" s="41"/>
      <c r="Y1242" s="41"/>
      <c r="Z1242" s="41"/>
      <c r="AA1242" s="41"/>
      <c r="AB1242" s="41"/>
      <c r="AC1242" s="41"/>
      <c r="AD1242" s="41"/>
      <c r="AE1242" s="41"/>
      <c r="AR1242" s="188" t="s">
        <v>621</v>
      </c>
      <c r="AT1242" s="188" t="s">
        <v>539</v>
      </c>
      <c r="AU1242" s="188" t="s">
        <v>87</v>
      </c>
      <c r="AY1242" s="22" t="s">
        <v>328</v>
      </c>
      <c r="BE1242" s="189">
        <f>IF(N1242="základní",J1242,0)</f>
        <v>0</v>
      </c>
      <c r="BF1242" s="189">
        <f>IF(N1242="snížená",J1242,0)</f>
        <v>0</v>
      </c>
      <c r="BG1242" s="189">
        <f>IF(N1242="zákl. přenesená",J1242,0)</f>
        <v>0</v>
      </c>
      <c r="BH1242" s="189">
        <f>IF(N1242="sníž. přenesená",J1242,0)</f>
        <v>0</v>
      </c>
      <c r="BI1242" s="189">
        <f>IF(N1242="nulová",J1242,0)</f>
        <v>0</v>
      </c>
      <c r="BJ1242" s="22" t="s">
        <v>76</v>
      </c>
      <c r="BK1242" s="189">
        <f>ROUND(I1242*H1242,2)</f>
        <v>0</v>
      </c>
      <c r="BL1242" s="22" t="s">
        <v>532</v>
      </c>
      <c r="BM1242" s="188" t="s">
        <v>4082</v>
      </c>
    </row>
    <row r="1243" s="2" customFormat="1" ht="33" customHeight="1">
      <c r="A1243" s="41"/>
      <c r="B1243" s="176"/>
      <c r="C1243" s="177" t="s">
        <v>4083</v>
      </c>
      <c r="D1243" s="177" t="s">
        <v>331</v>
      </c>
      <c r="E1243" s="178" t="s">
        <v>4084</v>
      </c>
      <c r="F1243" s="179" t="s">
        <v>4085</v>
      </c>
      <c r="G1243" s="180" t="s">
        <v>574</v>
      </c>
      <c r="H1243" s="181">
        <v>5</v>
      </c>
      <c r="I1243" s="182"/>
      <c r="J1243" s="183">
        <f>ROUND(I1243*H1243,2)</f>
        <v>0</v>
      </c>
      <c r="K1243" s="179" t="s">
        <v>335</v>
      </c>
      <c r="L1243" s="42"/>
      <c r="M1243" s="184" t="s">
        <v>3</v>
      </c>
      <c r="N1243" s="185" t="s">
        <v>40</v>
      </c>
      <c r="O1243" s="75"/>
      <c r="P1243" s="186">
        <f>O1243*H1243</f>
        <v>0</v>
      </c>
      <c r="Q1243" s="186">
        <v>6.0000000000000002E-06</v>
      </c>
      <c r="R1243" s="186">
        <f>Q1243*H1243</f>
        <v>3.0000000000000001E-05</v>
      </c>
      <c r="S1243" s="186">
        <v>0</v>
      </c>
      <c r="T1243" s="187">
        <f>S1243*H1243</f>
        <v>0</v>
      </c>
      <c r="U1243" s="41"/>
      <c r="V1243" s="41"/>
      <c r="W1243" s="41"/>
      <c r="X1243" s="41"/>
      <c r="Y1243" s="41"/>
      <c r="Z1243" s="41"/>
      <c r="AA1243" s="41"/>
      <c r="AB1243" s="41"/>
      <c r="AC1243" s="41"/>
      <c r="AD1243" s="41"/>
      <c r="AE1243" s="41"/>
      <c r="AR1243" s="188" t="s">
        <v>532</v>
      </c>
      <c r="AT1243" s="188" t="s">
        <v>331</v>
      </c>
      <c r="AU1243" s="188" t="s">
        <v>87</v>
      </c>
      <c r="AY1243" s="22" t="s">
        <v>328</v>
      </c>
      <c r="BE1243" s="189">
        <f>IF(N1243="základní",J1243,0)</f>
        <v>0</v>
      </c>
      <c r="BF1243" s="189">
        <f>IF(N1243="snížená",J1243,0)</f>
        <v>0</v>
      </c>
      <c r="BG1243" s="189">
        <f>IF(N1243="zákl. přenesená",J1243,0)</f>
        <v>0</v>
      </c>
      <c r="BH1243" s="189">
        <f>IF(N1243="sníž. přenesená",J1243,0)</f>
        <v>0</v>
      </c>
      <c r="BI1243" s="189">
        <f>IF(N1243="nulová",J1243,0)</f>
        <v>0</v>
      </c>
      <c r="BJ1243" s="22" t="s">
        <v>76</v>
      </c>
      <c r="BK1243" s="189">
        <f>ROUND(I1243*H1243,2)</f>
        <v>0</v>
      </c>
      <c r="BL1243" s="22" t="s">
        <v>532</v>
      </c>
      <c r="BM1243" s="188" t="s">
        <v>4086</v>
      </c>
    </row>
    <row r="1244" s="2" customFormat="1">
      <c r="A1244" s="41"/>
      <c r="B1244" s="42"/>
      <c r="C1244" s="41"/>
      <c r="D1244" s="190" t="s">
        <v>338</v>
      </c>
      <c r="E1244" s="41"/>
      <c r="F1244" s="191" t="s">
        <v>4087</v>
      </c>
      <c r="G1244" s="41"/>
      <c r="H1244" s="41"/>
      <c r="I1244" s="192"/>
      <c r="J1244" s="41"/>
      <c r="K1244" s="41"/>
      <c r="L1244" s="42"/>
      <c r="M1244" s="193"/>
      <c r="N1244" s="194"/>
      <c r="O1244" s="75"/>
      <c r="P1244" s="75"/>
      <c r="Q1244" s="75"/>
      <c r="R1244" s="75"/>
      <c r="S1244" s="75"/>
      <c r="T1244" s="76"/>
      <c r="U1244" s="41"/>
      <c r="V1244" s="41"/>
      <c r="W1244" s="41"/>
      <c r="X1244" s="41"/>
      <c r="Y1244" s="41"/>
      <c r="Z1244" s="41"/>
      <c r="AA1244" s="41"/>
      <c r="AB1244" s="41"/>
      <c r="AC1244" s="41"/>
      <c r="AD1244" s="41"/>
      <c r="AE1244" s="41"/>
      <c r="AT1244" s="22" t="s">
        <v>338</v>
      </c>
      <c r="AU1244" s="22" t="s">
        <v>87</v>
      </c>
    </row>
    <row r="1245" s="2" customFormat="1" ht="24.15" customHeight="1">
      <c r="A1245" s="41"/>
      <c r="B1245" s="176"/>
      <c r="C1245" s="224" t="s">
        <v>4088</v>
      </c>
      <c r="D1245" s="224" t="s">
        <v>539</v>
      </c>
      <c r="E1245" s="225" t="s">
        <v>4089</v>
      </c>
      <c r="F1245" s="226" t="s">
        <v>4090</v>
      </c>
      <c r="G1245" s="227" t="s">
        <v>574</v>
      </c>
      <c r="H1245" s="228">
        <v>5</v>
      </c>
      <c r="I1245" s="229"/>
      <c r="J1245" s="230">
        <f>ROUND(I1245*H1245,2)</f>
        <v>0</v>
      </c>
      <c r="K1245" s="226" t="s">
        <v>335</v>
      </c>
      <c r="L1245" s="231"/>
      <c r="M1245" s="232" t="s">
        <v>3</v>
      </c>
      <c r="N1245" s="233" t="s">
        <v>40</v>
      </c>
      <c r="O1245" s="75"/>
      <c r="P1245" s="186">
        <f>O1245*H1245</f>
        <v>0</v>
      </c>
      <c r="Q1245" s="186">
        <v>0.00089999999999999998</v>
      </c>
      <c r="R1245" s="186">
        <f>Q1245*H1245</f>
        <v>0.0044999999999999997</v>
      </c>
      <c r="S1245" s="186">
        <v>0</v>
      </c>
      <c r="T1245" s="187">
        <f>S1245*H1245</f>
        <v>0</v>
      </c>
      <c r="U1245" s="41"/>
      <c r="V1245" s="41"/>
      <c r="W1245" s="41"/>
      <c r="X1245" s="41"/>
      <c r="Y1245" s="41"/>
      <c r="Z1245" s="41"/>
      <c r="AA1245" s="41"/>
      <c r="AB1245" s="41"/>
      <c r="AC1245" s="41"/>
      <c r="AD1245" s="41"/>
      <c r="AE1245" s="41"/>
      <c r="AR1245" s="188" t="s">
        <v>621</v>
      </c>
      <c r="AT1245" s="188" t="s">
        <v>539</v>
      </c>
      <c r="AU1245" s="188" t="s">
        <v>87</v>
      </c>
      <c r="AY1245" s="22" t="s">
        <v>328</v>
      </c>
      <c r="BE1245" s="189">
        <f>IF(N1245="základní",J1245,0)</f>
        <v>0</v>
      </c>
      <c r="BF1245" s="189">
        <f>IF(N1245="snížená",J1245,0)</f>
        <v>0</v>
      </c>
      <c r="BG1245" s="189">
        <f>IF(N1245="zákl. přenesená",J1245,0)</f>
        <v>0</v>
      </c>
      <c r="BH1245" s="189">
        <f>IF(N1245="sníž. přenesená",J1245,0)</f>
        <v>0</v>
      </c>
      <c r="BI1245" s="189">
        <f>IF(N1245="nulová",J1245,0)</f>
        <v>0</v>
      </c>
      <c r="BJ1245" s="22" t="s">
        <v>76</v>
      </c>
      <c r="BK1245" s="189">
        <f>ROUND(I1245*H1245,2)</f>
        <v>0</v>
      </c>
      <c r="BL1245" s="22" t="s">
        <v>532</v>
      </c>
      <c r="BM1245" s="188" t="s">
        <v>4091</v>
      </c>
    </row>
    <row r="1246" s="2" customFormat="1" ht="44.25" customHeight="1">
      <c r="A1246" s="41"/>
      <c r="B1246" s="176"/>
      <c r="C1246" s="177" t="s">
        <v>4092</v>
      </c>
      <c r="D1246" s="177" t="s">
        <v>331</v>
      </c>
      <c r="E1246" s="178" t="s">
        <v>4093</v>
      </c>
      <c r="F1246" s="179" t="s">
        <v>4094</v>
      </c>
      <c r="G1246" s="180" t="s">
        <v>439</v>
      </c>
      <c r="H1246" s="181">
        <v>50</v>
      </c>
      <c r="I1246" s="182"/>
      <c r="J1246" s="183">
        <f>ROUND(I1246*H1246,2)</f>
        <v>0</v>
      </c>
      <c r="K1246" s="179" t="s">
        <v>335</v>
      </c>
      <c r="L1246" s="42"/>
      <c r="M1246" s="184" t="s">
        <v>3</v>
      </c>
      <c r="N1246" s="185" t="s">
        <v>40</v>
      </c>
      <c r="O1246" s="75"/>
      <c r="P1246" s="186">
        <f>O1246*H1246</f>
        <v>0</v>
      </c>
      <c r="Q1246" s="186">
        <v>0.0016119999999999999</v>
      </c>
      <c r="R1246" s="186">
        <f>Q1246*H1246</f>
        <v>0.080599999999999991</v>
      </c>
      <c r="S1246" s="186">
        <v>0</v>
      </c>
      <c r="T1246" s="187">
        <f>S1246*H1246</f>
        <v>0</v>
      </c>
      <c r="U1246" s="41"/>
      <c r="V1246" s="41"/>
      <c r="W1246" s="41"/>
      <c r="X1246" s="41"/>
      <c r="Y1246" s="41"/>
      <c r="Z1246" s="41"/>
      <c r="AA1246" s="41"/>
      <c r="AB1246" s="41"/>
      <c r="AC1246" s="41"/>
      <c r="AD1246" s="41"/>
      <c r="AE1246" s="41"/>
      <c r="AR1246" s="188" t="s">
        <v>532</v>
      </c>
      <c r="AT1246" s="188" t="s">
        <v>331</v>
      </c>
      <c r="AU1246" s="188" t="s">
        <v>87</v>
      </c>
      <c r="AY1246" s="22" t="s">
        <v>328</v>
      </c>
      <c r="BE1246" s="189">
        <f>IF(N1246="základní",J1246,0)</f>
        <v>0</v>
      </c>
      <c r="BF1246" s="189">
        <f>IF(N1246="snížená",J1246,0)</f>
        <v>0</v>
      </c>
      <c r="BG1246" s="189">
        <f>IF(N1246="zákl. přenesená",J1246,0)</f>
        <v>0</v>
      </c>
      <c r="BH1246" s="189">
        <f>IF(N1246="sníž. přenesená",J1246,0)</f>
        <v>0</v>
      </c>
      <c r="BI1246" s="189">
        <f>IF(N1246="nulová",J1246,0)</f>
        <v>0</v>
      </c>
      <c r="BJ1246" s="22" t="s">
        <v>76</v>
      </c>
      <c r="BK1246" s="189">
        <f>ROUND(I1246*H1246,2)</f>
        <v>0</v>
      </c>
      <c r="BL1246" s="22" t="s">
        <v>532</v>
      </c>
      <c r="BM1246" s="188" t="s">
        <v>4095</v>
      </c>
    </row>
    <row r="1247" s="2" customFormat="1">
      <c r="A1247" s="41"/>
      <c r="B1247" s="42"/>
      <c r="C1247" s="41"/>
      <c r="D1247" s="190" t="s">
        <v>338</v>
      </c>
      <c r="E1247" s="41"/>
      <c r="F1247" s="191" t="s">
        <v>4096</v>
      </c>
      <c r="G1247" s="41"/>
      <c r="H1247" s="41"/>
      <c r="I1247" s="192"/>
      <c r="J1247" s="41"/>
      <c r="K1247" s="41"/>
      <c r="L1247" s="42"/>
      <c r="M1247" s="193"/>
      <c r="N1247" s="194"/>
      <c r="O1247" s="75"/>
      <c r="P1247" s="75"/>
      <c r="Q1247" s="75"/>
      <c r="R1247" s="75"/>
      <c r="S1247" s="75"/>
      <c r="T1247" s="76"/>
      <c r="U1247" s="41"/>
      <c r="V1247" s="41"/>
      <c r="W1247" s="41"/>
      <c r="X1247" s="41"/>
      <c r="Y1247" s="41"/>
      <c r="Z1247" s="41"/>
      <c r="AA1247" s="41"/>
      <c r="AB1247" s="41"/>
      <c r="AC1247" s="41"/>
      <c r="AD1247" s="41"/>
      <c r="AE1247" s="41"/>
      <c r="AT1247" s="22" t="s">
        <v>338</v>
      </c>
      <c r="AU1247" s="22" t="s">
        <v>87</v>
      </c>
    </row>
    <row r="1248" s="13" customFormat="1">
      <c r="A1248" s="13"/>
      <c r="B1248" s="201"/>
      <c r="C1248" s="13"/>
      <c r="D1248" s="195" t="s">
        <v>442</v>
      </c>
      <c r="E1248" s="202" t="s">
        <v>3</v>
      </c>
      <c r="F1248" s="203" t="s">
        <v>4097</v>
      </c>
      <c r="G1248" s="13"/>
      <c r="H1248" s="204">
        <v>50</v>
      </c>
      <c r="I1248" s="205"/>
      <c r="J1248" s="13"/>
      <c r="K1248" s="13"/>
      <c r="L1248" s="201"/>
      <c r="M1248" s="206"/>
      <c r="N1248" s="207"/>
      <c r="O1248" s="207"/>
      <c r="P1248" s="207"/>
      <c r="Q1248" s="207"/>
      <c r="R1248" s="207"/>
      <c r="S1248" s="207"/>
      <c r="T1248" s="208"/>
      <c r="U1248" s="13"/>
      <c r="V1248" s="13"/>
      <c r="W1248" s="13"/>
      <c r="X1248" s="13"/>
      <c r="Y1248" s="13"/>
      <c r="Z1248" s="13"/>
      <c r="AA1248" s="13"/>
      <c r="AB1248" s="13"/>
      <c r="AC1248" s="13"/>
      <c r="AD1248" s="13"/>
      <c r="AE1248" s="13"/>
      <c r="AT1248" s="202" t="s">
        <v>442</v>
      </c>
      <c r="AU1248" s="202" t="s">
        <v>87</v>
      </c>
      <c r="AV1248" s="13" t="s">
        <v>79</v>
      </c>
      <c r="AW1248" s="13" t="s">
        <v>31</v>
      </c>
      <c r="AX1248" s="13" t="s">
        <v>76</v>
      </c>
      <c r="AY1248" s="202" t="s">
        <v>328</v>
      </c>
    </row>
    <row r="1249" s="2" customFormat="1" ht="16.5" customHeight="1">
      <c r="A1249" s="41"/>
      <c r="B1249" s="176"/>
      <c r="C1249" s="177" t="s">
        <v>4098</v>
      </c>
      <c r="D1249" s="177" t="s">
        <v>331</v>
      </c>
      <c r="E1249" s="178" t="s">
        <v>4099</v>
      </c>
      <c r="F1249" s="179" t="s">
        <v>4100</v>
      </c>
      <c r="G1249" s="180" t="s">
        <v>439</v>
      </c>
      <c r="H1249" s="181">
        <v>395.20800000000003</v>
      </c>
      <c r="I1249" s="182"/>
      <c r="J1249" s="183">
        <f>ROUND(I1249*H1249,2)</f>
        <v>0</v>
      </c>
      <c r="K1249" s="179" t="s">
        <v>2902</v>
      </c>
      <c r="L1249" s="42"/>
      <c r="M1249" s="184" t="s">
        <v>3</v>
      </c>
      <c r="N1249" s="185" t="s">
        <v>40</v>
      </c>
      <c r="O1249" s="75"/>
      <c r="P1249" s="186">
        <f>O1249*H1249</f>
        <v>0</v>
      </c>
      <c r="Q1249" s="186">
        <v>0</v>
      </c>
      <c r="R1249" s="186">
        <f>Q1249*H1249</f>
        <v>0</v>
      </c>
      <c r="S1249" s="186">
        <v>0</v>
      </c>
      <c r="T1249" s="187">
        <f>S1249*H1249</f>
        <v>0</v>
      </c>
      <c r="U1249" s="41"/>
      <c r="V1249" s="41"/>
      <c r="W1249" s="41"/>
      <c r="X1249" s="41"/>
      <c r="Y1249" s="41"/>
      <c r="Z1249" s="41"/>
      <c r="AA1249" s="41"/>
      <c r="AB1249" s="41"/>
      <c r="AC1249" s="41"/>
      <c r="AD1249" s="41"/>
      <c r="AE1249" s="41"/>
      <c r="AR1249" s="188" t="s">
        <v>532</v>
      </c>
      <c r="AT1249" s="188" t="s">
        <v>331</v>
      </c>
      <c r="AU1249" s="188" t="s">
        <v>87</v>
      </c>
      <c r="AY1249" s="22" t="s">
        <v>328</v>
      </c>
      <c r="BE1249" s="189">
        <f>IF(N1249="základní",J1249,0)</f>
        <v>0</v>
      </c>
      <c r="BF1249" s="189">
        <f>IF(N1249="snížená",J1249,0)</f>
        <v>0</v>
      </c>
      <c r="BG1249" s="189">
        <f>IF(N1249="zákl. přenesená",J1249,0)</f>
        <v>0</v>
      </c>
      <c r="BH1249" s="189">
        <f>IF(N1249="sníž. přenesená",J1249,0)</f>
        <v>0</v>
      </c>
      <c r="BI1249" s="189">
        <f>IF(N1249="nulová",J1249,0)</f>
        <v>0</v>
      </c>
      <c r="BJ1249" s="22" t="s">
        <v>76</v>
      </c>
      <c r="BK1249" s="189">
        <f>ROUND(I1249*H1249,2)</f>
        <v>0</v>
      </c>
      <c r="BL1249" s="22" t="s">
        <v>532</v>
      </c>
      <c r="BM1249" s="188" t="s">
        <v>4101</v>
      </c>
    </row>
    <row r="1250" s="13" customFormat="1">
      <c r="A1250" s="13"/>
      <c r="B1250" s="201"/>
      <c r="C1250" s="13"/>
      <c r="D1250" s="195" t="s">
        <v>442</v>
      </c>
      <c r="E1250" s="202" t="s">
        <v>3</v>
      </c>
      <c r="F1250" s="203" t="s">
        <v>4102</v>
      </c>
      <c r="G1250" s="13"/>
      <c r="H1250" s="204">
        <v>145.44</v>
      </c>
      <c r="I1250" s="205"/>
      <c r="J1250" s="13"/>
      <c r="K1250" s="13"/>
      <c r="L1250" s="201"/>
      <c r="M1250" s="206"/>
      <c r="N1250" s="207"/>
      <c r="O1250" s="207"/>
      <c r="P1250" s="207"/>
      <c r="Q1250" s="207"/>
      <c r="R1250" s="207"/>
      <c r="S1250" s="207"/>
      <c r="T1250" s="208"/>
      <c r="U1250" s="13"/>
      <c r="V1250" s="13"/>
      <c r="W1250" s="13"/>
      <c r="X1250" s="13"/>
      <c r="Y1250" s="13"/>
      <c r="Z1250" s="13"/>
      <c r="AA1250" s="13"/>
      <c r="AB1250" s="13"/>
      <c r="AC1250" s="13"/>
      <c r="AD1250" s="13"/>
      <c r="AE1250" s="13"/>
      <c r="AT1250" s="202" t="s">
        <v>442</v>
      </c>
      <c r="AU1250" s="202" t="s">
        <v>87</v>
      </c>
      <c r="AV1250" s="13" t="s">
        <v>79</v>
      </c>
      <c r="AW1250" s="13" t="s">
        <v>31</v>
      </c>
      <c r="AX1250" s="13" t="s">
        <v>69</v>
      </c>
      <c r="AY1250" s="202" t="s">
        <v>328</v>
      </c>
    </row>
    <row r="1251" s="13" customFormat="1">
      <c r="A1251" s="13"/>
      <c r="B1251" s="201"/>
      <c r="C1251" s="13"/>
      <c r="D1251" s="195" t="s">
        <v>442</v>
      </c>
      <c r="E1251" s="202" t="s">
        <v>3</v>
      </c>
      <c r="F1251" s="203" t="s">
        <v>4103</v>
      </c>
      <c r="G1251" s="13"/>
      <c r="H1251" s="204">
        <v>112.236</v>
      </c>
      <c r="I1251" s="205"/>
      <c r="J1251" s="13"/>
      <c r="K1251" s="13"/>
      <c r="L1251" s="201"/>
      <c r="M1251" s="206"/>
      <c r="N1251" s="207"/>
      <c r="O1251" s="207"/>
      <c r="P1251" s="207"/>
      <c r="Q1251" s="207"/>
      <c r="R1251" s="207"/>
      <c r="S1251" s="207"/>
      <c r="T1251" s="208"/>
      <c r="U1251" s="13"/>
      <c r="V1251" s="13"/>
      <c r="W1251" s="13"/>
      <c r="X1251" s="13"/>
      <c r="Y1251" s="13"/>
      <c r="Z1251" s="13"/>
      <c r="AA1251" s="13"/>
      <c r="AB1251" s="13"/>
      <c r="AC1251" s="13"/>
      <c r="AD1251" s="13"/>
      <c r="AE1251" s="13"/>
      <c r="AT1251" s="202" t="s">
        <v>442</v>
      </c>
      <c r="AU1251" s="202" t="s">
        <v>87</v>
      </c>
      <c r="AV1251" s="13" t="s">
        <v>79</v>
      </c>
      <c r="AW1251" s="13" t="s">
        <v>31</v>
      </c>
      <c r="AX1251" s="13" t="s">
        <v>69</v>
      </c>
      <c r="AY1251" s="202" t="s">
        <v>328</v>
      </c>
    </row>
    <row r="1252" s="13" customFormat="1">
      <c r="A1252" s="13"/>
      <c r="B1252" s="201"/>
      <c r="C1252" s="13"/>
      <c r="D1252" s="195" t="s">
        <v>442</v>
      </c>
      <c r="E1252" s="202" t="s">
        <v>3</v>
      </c>
      <c r="F1252" s="203" t="s">
        <v>4104</v>
      </c>
      <c r="G1252" s="13"/>
      <c r="H1252" s="204">
        <v>137.53200000000001</v>
      </c>
      <c r="I1252" s="205"/>
      <c r="J1252" s="13"/>
      <c r="K1252" s="13"/>
      <c r="L1252" s="201"/>
      <c r="M1252" s="206"/>
      <c r="N1252" s="207"/>
      <c r="O1252" s="207"/>
      <c r="P1252" s="207"/>
      <c r="Q1252" s="207"/>
      <c r="R1252" s="207"/>
      <c r="S1252" s="207"/>
      <c r="T1252" s="208"/>
      <c r="U1252" s="13"/>
      <c r="V1252" s="13"/>
      <c r="W1252" s="13"/>
      <c r="X1252" s="13"/>
      <c r="Y1252" s="13"/>
      <c r="Z1252" s="13"/>
      <c r="AA1252" s="13"/>
      <c r="AB1252" s="13"/>
      <c r="AC1252" s="13"/>
      <c r="AD1252" s="13"/>
      <c r="AE1252" s="13"/>
      <c r="AT1252" s="202" t="s">
        <v>442</v>
      </c>
      <c r="AU1252" s="202" t="s">
        <v>87</v>
      </c>
      <c r="AV1252" s="13" t="s">
        <v>79</v>
      </c>
      <c r="AW1252" s="13" t="s">
        <v>31</v>
      </c>
      <c r="AX1252" s="13" t="s">
        <v>69</v>
      </c>
      <c r="AY1252" s="202" t="s">
        <v>328</v>
      </c>
    </row>
    <row r="1253" s="14" customFormat="1">
      <c r="A1253" s="14"/>
      <c r="B1253" s="209"/>
      <c r="C1253" s="14"/>
      <c r="D1253" s="195" t="s">
        <v>442</v>
      </c>
      <c r="E1253" s="210" t="s">
        <v>3</v>
      </c>
      <c r="F1253" s="211" t="s">
        <v>452</v>
      </c>
      <c r="G1253" s="14"/>
      <c r="H1253" s="212">
        <v>395.20800000000003</v>
      </c>
      <c r="I1253" s="213"/>
      <c r="J1253" s="14"/>
      <c r="K1253" s="14"/>
      <c r="L1253" s="209"/>
      <c r="M1253" s="214"/>
      <c r="N1253" s="215"/>
      <c r="O1253" s="215"/>
      <c r="P1253" s="215"/>
      <c r="Q1253" s="215"/>
      <c r="R1253" s="215"/>
      <c r="S1253" s="215"/>
      <c r="T1253" s="216"/>
      <c r="U1253" s="14"/>
      <c r="V1253" s="14"/>
      <c r="W1253" s="14"/>
      <c r="X1253" s="14"/>
      <c r="Y1253" s="14"/>
      <c r="Z1253" s="14"/>
      <c r="AA1253" s="14"/>
      <c r="AB1253" s="14"/>
      <c r="AC1253" s="14"/>
      <c r="AD1253" s="14"/>
      <c r="AE1253" s="14"/>
      <c r="AT1253" s="210" t="s">
        <v>442</v>
      </c>
      <c r="AU1253" s="210" t="s">
        <v>87</v>
      </c>
      <c r="AV1253" s="14" t="s">
        <v>113</v>
      </c>
      <c r="AW1253" s="14" t="s">
        <v>31</v>
      </c>
      <c r="AX1253" s="14" t="s">
        <v>76</v>
      </c>
      <c r="AY1253" s="210" t="s">
        <v>328</v>
      </c>
    </row>
    <row r="1254" s="12" customFormat="1" ht="20.88" customHeight="1">
      <c r="A1254" s="12"/>
      <c r="B1254" s="163"/>
      <c r="C1254" s="12"/>
      <c r="D1254" s="164" t="s">
        <v>68</v>
      </c>
      <c r="E1254" s="174" t="s">
        <v>4105</v>
      </c>
      <c r="F1254" s="174" t="s">
        <v>4106</v>
      </c>
      <c r="G1254" s="12"/>
      <c r="H1254" s="12"/>
      <c r="I1254" s="166"/>
      <c r="J1254" s="175">
        <f>BK1254</f>
        <v>0</v>
      </c>
      <c r="K1254" s="12"/>
      <c r="L1254" s="163"/>
      <c r="M1254" s="168"/>
      <c r="N1254" s="169"/>
      <c r="O1254" s="169"/>
      <c r="P1254" s="170">
        <f>SUM(P1255:P1261)</f>
        <v>0</v>
      </c>
      <c r="Q1254" s="169"/>
      <c r="R1254" s="170">
        <f>SUM(R1255:R1261)</f>
        <v>1.1228088095000002</v>
      </c>
      <c r="S1254" s="169"/>
      <c r="T1254" s="171">
        <f>SUM(T1255:T1261)</f>
        <v>0</v>
      </c>
      <c r="U1254" s="12"/>
      <c r="V1254" s="12"/>
      <c r="W1254" s="12"/>
      <c r="X1254" s="12"/>
      <c r="Y1254" s="12"/>
      <c r="Z1254" s="12"/>
      <c r="AA1254" s="12"/>
      <c r="AB1254" s="12"/>
      <c r="AC1254" s="12"/>
      <c r="AD1254" s="12"/>
      <c r="AE1254" s="12"/>
      <c r="AR1254" s="164" t="s">
        <v>79</v>
      </c>
      <c r="AT1254" s="172" t="s">
        <v>68</v>
      </c>
      <c r="AU1254" s="172" t="s">
        <v>79</v>
      </c>
      <c r="AY1254" s="164" t="s">
        <v>328</v>
      </c>
      <c r="BK1254" s="173">
        <f>SUM(BK1255:BK1261)</f>
        <v>0</v>
      </c>
    </row>
    <row r="1255" s="2" customFormat="1" ht="55.5" customHeight="1">
      <c r="A1255" s="41"/>
      <c r="B1255" s="176"/>
      <c r="C1255" s="177" t="s">
        <v>4107</v>
      </c>
      <c r="D1255" s="177" t="s">
        <v>331</v>
      </c>
      <c r="E1255" s="178" t="s">
        <v>4108</v>
      </c>
      <c r="F1255" s="179" t="s">
        <v>4109</v>
      </c>
      <c r="G1255" s="180" t="s">
        <v>439</v>
      </c>
      <c r="H1255" s="181">
        <v>86.484999999999999</v>
      </c>
      <c r="I1255" s="182"/>
      <c r="J1255" s="183">
        <f>ROUND(I1255*H1255,2)</f>
        <v>0</v>
      </c>
      <c r="K1255" s="179" t="s">
        <v>335</v>
      </c>
      <c r="L1255" s="42"/>
      <c r="M1255" s="184" t="s">
        <v>3</v>
      </c>
      <c r="N1255" s="185" t="s">
        <v>40</v>
      </c>
      <c r="O1255" s="75"/>
      <c r="P1255" s="186">
        <f>O1255*H1255</f>
        <v>0</v>
      </c>
      <c r="Q1255" s="186">
        <v>0.0128827</v>
      </c>
      <c r="R1255" s="186">
        <f>Q1255*H1255</f>
        <v>1.1141603095000001</v>
      </c>
      <c r="S1255" s="186">
        <v>0</v>
      </c>
      <c r="T1255" s="187">
        <f>S1255*H1255</f>
        <v>0</v>
      </c>
      <c r="U1255" s="41"/>
      <c r="V1255" s="41"/>
      <c r="W1255" s="41"/>
      <c r="X1255" s="41"/>
      <c r="Y1255" s="41"/>
      <c r="Z1255" s="41"/>
      <c r="AA1255" s="41"/>
      <c r="AB1255" s="41"/>
      <c r="AC1255" s="41"/>
      <c r="AD1255" s="41"/>
      <c r="AE1255" s="41"/>
      <c r="AR1255" s="188" t="s">
        <v>532</v>
      </c>
      <c r="AT1255" s="188" t="s">
        <v>331</v>
      </c>
      <c r="AU1255" s="188" t="s">
        <v>87</v>
      </c>
      <c r="AY1255" s="22" t="s">
        <v>328</v>
      </c>
      <c r="BE1255" s="189">
        <f>IF(N1255="základní",J1255,0)</f>
        <v>0</v>
      </c>
      <c r="BF1255" s="189">
        <f>IF(N1255="snížená",J1255,0)</f>
        <v>0</v>
      </c>
      <c r="BG1255" s="189">
        <f>IF(N1255="zákl. přenesená",J1255,0)</f>
        <v>0</v>
      </c>
      <c r="BH1255" s="189">
        <f>IF(N1255="sníž. přenesená",J1255,0)</f>
        <v>0</v>
      </c>
      <c r="BI1255" s="189">
        <f>IF(N1255="nulová",J1255,0)</f>
        <v>0</v>
      </c>
      <c r="BJ1255" s="22" t="s">
        <v>76</v>
      </c>
      <c r="BK1255" s="189">
        <f>ROUND(I1255*H1255,2)</f>
        <v>0</v>
      </c>
      <c r="BL1255" s="22" t="s">
        <v>532</v>
      </c>
      <c r="BM1255" s="188" t="s">
        <v>4110</v>
      </c>
    </row>
    <row r="1256" s="2" customFormat="1">
      <c r="A1256" s="41"/>
      <c r="B1256" s="42"/>
      <c r="C1256" s="41"/>
      <c r="D1256" s="190" t="s">
        <v>338</v>
      </c>
      <c r="E1256" s="41"/>
      <c r="F1256" s="191" t="s">
        <v>4111</v>
      </c>
      <c r="G1256" s="41"/>
      <c r="H1256" s="41"/>
      <c r="I1256" s="192"/>
      <c r="J1256" s="41"/>
      <c r="K1256" s="41"/>
      <c r="L1256" s="42"/>
      <c r="M1256" s="193"/>
      <c r="N1256" s="194"/>
      <c r="O1256" s="75"/>
      <c r="P1256" s="75"/>
      <c r="Q1256" s="75"/>
      <c r="R1256" s="75"/>
      <c r="S1256" s="75"/>
      <c r="T1256" s="76"/>
      <c r="U1256" s="41"/>
      <c r="V1256" s="41"/>
      <c r="W1256" s="41"/>
      <c r="X1256" s="41"/>
      <c r="Y1256" s="41"/>
      <c r="Z1256" s="41"/>
      <c r="AA1256" s="41"/>
      <c r="AB1256" s="41"/>
      <c r="AC1256" s="41"/>
      <c r="AD1256" s="41"/>
      <c r="AE1256" s="41"/>
      <c r="AT1256" s="22" t="s">
        <v>338</v>
      </c>
      <c r="AU1256" s="22" t="s">
        <v>87</v>
      </c>
    </row>
    <row r="1257" s="13" customFormat="1">
      <c r="A1257" s="13"/>
      <c r="B1257" s="201"/>
      <c r="C1257" s="13"/>
      <c r="D1257" s="195" t="s">
        <v>442</v>
      </c>
      <c r="E1257" s="202" t="s">
        <v>3</v>
      </c>
      <c r="F1257" s="203" t="s">
        <v>2498</v>
      </c>
      <c r="G1257" s="13"/>
      <c r="H1257" s="204">
        <v>86.484999999999999</v>
      </c>
      <c r="I1257" s="205"/>
      <c r="J1257" s="13"/>
      <c r="K1257" s="13"/>
      <c r="L1257" s="201"/>
      <c r="M1257" s="206"/>
      <c r="N1257" s="207"/>
      <c r="O1257" s="207"/>
      <c r="P1257" s="207"/>
      <c r="Q1257" s="207"/>
      <c r="R1257" s="207"/>
      <c r="S1257" s="207"/>
      <c r="T1257" s="208"/>
      <c r="U1257" s="13"/>
      <c r="V1257" s="13"/>
      <c r="W1257" s="13"/>
      <c r="X1257" s="13"/>
      <c r="Y1257" s="13"/>
      <c r="Z1257" s="13"/>
      <c r="AA1257" s="13"/>
      <c r="AB1257" s="13"/>
      <c r="AC1257" s="13"/>
      <c r="AD1257" s="13"/>
      <c r="AE1257" s="13"/>
      <c r="AT1257" s="202" t="s">
        <v>442</v>
      </c>
      <c r="AU1257" s="202" t="s">
        <v>87</v>
      </c>
      <c r="AV1257" s="13" t="s">
        <v>79</v>
      </c>
      <c r="AW1257" s="13" t="s">
        <v>31</v>
      </c>
      <c r="AX1257" s="13" t="s">
        <v>69</v>
      </c>
      <c r="AY1257" s="202" t="s">
        <v>328</v>
      </c>
    </row>
    <row r="1258" s="14" customFormat="1">
      <c r="A1258" s="14"/>
      <c r="B1258" s="209"/>
      <c r="C1258" s="14"/>
      <c r="D1258" s="195" t="s">
        <v>442</v>
      </c>
      <c r="E1258" s="210" t="s">
        <v>3</v>
      </c>
      <c r="F1258" s="211" t="s">
        <v>452</v>
      </c>
      <c r="G1258" s="14"/>
      <c r="H1258" s="212">
        <v>86.484999999999999</v>
      </c>
      <c r="I1258" s="213"/>
      <c r="J1258" s="14"/>
      <c r="K1258" s="14"/>
      <c r="L1258" s="209"/>
      <c r="M1258" s="214"/>
      <c r="N1258" s="215"/>
      <c r="O1258" s="215"/>
      <c r="P1258" s="215"/>
      <c r="Q1258" s="215"/>
      <c r="R1258" s="215"/>
      <c r="S1258" s="215"/>
      <c r="T1258" s="216"/>
      <c r="U1258" s="14"/>
      <c r="V1258" s="14"/>
      <c r="W1258" s="14"/>
      <c r="X1258" s="14"/>
      <c r="Y1258" s="14"/>
      <c r="Z1258" s="14"/>
      <c r="AA1258" s="14"/>
      <c r="AB1258" s="14"/>
      <c r="AC1258" s="14"/>
      <c r="AD1258" s="14"/>
      <c r="AE1258" s="14"/>
      <c r="AT1258" s="210" t="s">
        <v>442</v>
      </c>
      <c r="AU1258" s="210" t="s">
        <v>87</v>
      </c>
      <c r="AV1258" s="14" t="s">
        <v>113</v>
      </c>
      <c r="AW1258" s="14" t="s">
        <v>31</v>
      </c>
      <c r="AX1258" s="14" t="s">
        <v>76</v>
      </c>
      <c r="AY1258" s="210" t="s">
        <v>328</v>
      </c>
    </row>
    <row r="1259" s="2" customFormat="1" ht="44.25" customHeight="1">
      <c r="A1259" s="41"/>
      <c r="B1259" s="176"/>
      <c r="C1259" s="177" t="s">
        <v>4112</v>
      </c>
      <c r="D1259" s="177" t="s">
        <v>331</v>
      </c>
      <c r="E1259" s="178" t="s">
        <v>4113</v>
      </c>
      <c r="F1259" s="179" t="s">
        <v>4114</v>
      </c>
      <c r="G1259" s="180" t="s">
        <v>439</v>
      </c>
      <c r="H1259" s="181">
        <v>86.484999999999999</v>
      </c>
      <c r="I1259" s="182"/>
      <c r="J1259" s="183">
        <f>ROUND(I1259*H1259,2)</f>
        <v>0</v>
      </c>
      <c r="K1259" s="179" t="s">
        <v>335</v>
      </c>
      <c r="L1259" s="42"/>
      <c r="M1259" s="184" t="s">
        <v>3</v>
      </c>
      <c r="N1259" s="185" t="s">
        <v>40</v>
      </c>
      <c r="O1259" s="75"/>
      <c r="P1259" s="186">
        <f>O1259*H1259</f>
        <v>0</v>
      </c>
      <c r="Q1259" s="186">
        <v>0.00010000000000000001</v>
      </c>
      <c r="R1259" s="186">
        <f>Q1259*H1259</f>
        <v>0.0086484999999999999</v>
      </c>
      <c r="S1259" s="186">
        <v>0</v>
      </c>
      <c r="T1259" s="187">
        <f>S1259*H1259</f>
        <v>0</v>
      </c>
      <c r="U1259" s="41"/>
      <c r="V1259" s="41"/>
      <c r="W1259" s="41"/>
      <c r="X1259" s="41"/>
      <c r="Y1259" s="41"/>
      <c r="Z1259" s="41"/>
      <c r="AA1259" s="41"/>
      <c r="AB1259" s="41"/>
      <c r="AC1259" s="41"/>
      <c r="AD1259" s="41"/>
      <c r="AE1259" s="41"/>
      <c r="AR1259" s="188" t="s">
        <v>532</v>
      </c>
      <c r="AT1259" s="188" t="s">
        <v>331</v>
      </c>
      <c r="AU1259" s="188" t="s">
        <v>87</v>
      </c>
      <c r="AY1259" s="22" t="s">
        <v>328</v>
      </c>
      <c r="BE1259" s="189">
        <f>IF(N1259="základní",J1259,0)</f>
        <v>0</v>
      </c>
      <c r="BF1259" s="189">
        <f>IF(N1259="snížená",J1259,0)</f>
        <v>0</v>
      </c>
      <c r="BG1259" s="189">
        <f>IF(N1259="zákl. přenesená",J1259,0)</f>
        <v>0</v>
      </c>
      <c r="BH1259" s="189">
        <f>IF(N1259="sníž. přenesená",J1259,0)</f>
        <v>0</v>
      </c>
      <c r="BI1259" s="189">
        <f>IF(N1259="nulová",J1259,0)</f>
        <v>0</v>
      </c>
      <c r="BJ1259" s="22" t="s">
        <v>76</v>
      </c>
      <c r="BK1259" s="189">
        <f>ROUND(I1259*H1259,2)</f>
        <v>0</v>
      </c>
      <c r="BL1259" s="22" t="s">
        <v>532</v>
      </c>
      <c r="BM1259" s="188" t="s">
        <v>4115</v>
      </c>
    </row>
    <row r="1260" s="2" customFormat="1">
      <c r="A1260" s="41"/>
      <c r="B1260" s="42"/>
      <c r="C1260" s="41"/>
      <c r="D1260" s="190" t="s">
        <v>338</v>
      </c>
      <c r="E1260" s="41"/>
      <c r="F1260" s="191" t="s">
        <v>4116</v>
      </c>
      <c r="G1260" s="41"/>
      <c r="H1260" s="41"/>
      <c r="I1260" s="192"/>
      <c r="J1260" s="41"/>
      <c r="K1260" s="41"/>
      <c r="L1260" s="42"/>
      <c r="M1260" s="193"/>
      <c r="N1260" s="194"/>
      <c r="O1260" s="75"/>
      <c r="P1260" s="75"/>
      <c r="Q1260" s="75"/>
      <c r="R1260" s="75"/>
      <c r="S1260" s="75"/>
      <c r="T1260" s="76"/>
      <c r="U1260" s="41"/>
      <c r="V1260" s="41"/>
      <c r="W1260" s="41"/>
      <c r="X1260" s="41"/>
      <c r="Y1260" s="41"/>
      <c r="Z1260" s="41"/>
      <c r="AA1260" s="41"/>
      <c r="AB1260" s="41"/>
      <c r="AC1260" s="41"/>
      <c r="AD1260" s="41"/>
      <c r="AE1260" s="41"/>
      <c r="AT1260" s="22" t="s">
        <v>338</v>
      </c>
      <c r="AU1260" s="22" t="s">
        <v>87</v>
      </c>
    </row>
    <row r="1261" s="13" customFormat="1">
      <c r="A1261" s="13"/>
      <c r="B1261" s="201"/>
      <c r="C1261" s="13"/>
      <c r="D1261" s="195" t="s">
        <v>442</v>
      </c>
      <c r="E1261" s="202" t="s">
        <v>3</v>
      </c>
      <c r="F1261" s="203" t="s">
        <v>2498</v>
      </c>
      <c r="G1261" s="13"/>
      <c r="H1261" s="204">
        <v>86.484999999999999</v>
      </c>
      <c r="I1261" s="205"/>
      <c r="J1261" s="13"/>
      <c r="K1261" s="13"/>
      <c r="L1261" s="201"/>
      <c r="M1261" s="206"/>
      <c r="N1261" s="207"/>
      <c r="O1261" s="207"/>
      <c r="P1261" s="207"/>
      <c r="Q1261" s="207"/>
      <c r="R1261" s="207"/>
      <c r="S1261" s="207"/>
      <c r="T1261" s="208"/>
      <c r="U1261" s="13"/>
      <c r="V1261" s="13"/>
      <c r="W1261" s="13"/>
      <c r="X1261" s="13"/>
      <c r="Y1261" s="13"/>
      <c r="Z1261" s="13"/>
      <c r="AA1261" s="13"/>
      <c r="AB1261" s="13"/>
      <c r="AC1261" s="13"/>
      <c r="AD1261" s="13"/>
      <c r="AE1261" s="13"/>
      <c r="AT1261" s="202" t="s">
        <v>442</v>
      </c>
      <c r="AU1261" s="202" t="s">
        <v>87</v>
      </c>
      <c r="AV1261" s="13" t="s">
        <v>79</v>
      </c>
      <c r="AW1261" s="13" t="s">
        <v>31</v>
      </c>
      <c r="AX1261" s="13" t="s">
        <v>76</v>
      </c>
      <c r="AY1261" s="202" t="s">
        <v>328</v>
      </c>
    </row>
    <row r="1262" s="12" customFormat="1" ht="22.8" customHeight="1">
      <c r="A1262" s="12"/>
      <c r="B1262" s="163"/>
      <c r="C1262" s="12"/>
      <c r="D1262" s="164" t="s">
        <v>68</v>
      </c>
      <c r="E1262" s="174" t="s">
        <v>4117</v>
      </c>
      <c r="F1262" s="174" t="s">
        <v>4118</v>
      </c>
      <c r="G1262" s="12"/>
      <c r="H1262" s="12"/>
      <c r="I1262" s="166"/>
      <c r="J1262" s="175">
        <f>BK1262</f>
        <v>0</v>
      </c>
      <c r="K1262" s="12"/>
      <c r="L1262" s="163"/>
      <c r="M1262" s="168"/>
      <c r="N1262" s="169"/>
      <c r="O1262" s="169"/>
      <c r="P1262" s="170">
        <f>P1263+SUM(P1264:P1270)+P1338+P1351</f>
        <v>0</v>
      </c>
      <c r="Q1262" s="169"/>
      <c r="R1262" s="170">
        <f>R1263+SUM(R1264:R1270)+R1338+R1351</f>
        <v>3.0302205949999999</v>
      </c>
      <c r="S1262" s="169"/>
      <c r="T1262" s="171">
        <f>T1263+SUM(T1264:T1270)+T1338+T1351</f>
        <v>0</v>
      </c>
      <c r="U1262" s="12"/>
      <c r="V1262" s="12"/>
      <c r="W1262" s="12"/>
      <c r="X1262" s="12"/>
      <c r="Y1262" s="12"/>
      <c r="Z1262" s="12"/>
      <c r="AA1262" s="12"/>
      <c r="AB1262" s="12"/>
      <c r="AC1262" s="12"/>
      <c r="AD1262" s="12"/>
      <c r="AE1262" s="12"/>
      <c r="AR1262" s="164" t="s">
        <v>79</v>
      </c>
      <c r="AT1262" s="172" t="s">
        <v>68</v>
      </c>
      <c r="AU1262" s="172" t="s">
        <v>76</v>
      </c>
      <c r="AY1262" s="164" t="s">
        <v>328</v>
      </c>
      <c r="BK1262" s="173">
        <f>BK1263+SUM(BK1264:BK1270)+BK1338+BK1351</f>
        <v>0</v>
      </c>
    </row>
    <row r="1263" s="2" customFormat="1" ht="24.15" customHeight="1">
      <c r="A1263" s="41"/>
      <c r="B1263" s="176"/>
      <c r="C1263" s="177" t="s">
        <v>4119</v>
      </c>
      <c r="D1263" s="177" t="s">
        <v>331</v>
      </c>
      <c r="E1263" s="178" t="s">
        <v>4120</v>
      </c>
      <c r="F1263" s="179" t="s">
        <v>4121</v>
      </c>
      <c r="G1263" s="180" t="s">
        <v>476</v>
      </c>
      <c r="H1263" s="181">
        <v>25</v>
      </c>
      <c r="I1263" s="182"/>
      <c r="J1263" s="183">
        <f>ROUND(I1263*H1263,2)</f>
        <v>0</v>
      </c>
      <c r="K1263" s="179" t="s">
        <v>335</v>
      </c>
      <c r="L1263" s="42"/>
      <c r="M1263" s="184" t="s">
        <v>3</v>
      </c>
      <c r="N1263" s="185" t="s">
        <v>40</v>
      </c>
      <c r="O1263" s="75"/>
      <c r="P1263" s="186">
        <f>O1263*H1263</f>
        <v>0</v>
      </c>
      <c r="Q1263" s="186">
        <v>0</v>
      </c>
      <c r="R1263" s="186">
        <f>Q1263*H1263</f>
        <v>0</v>
      </c>
      <c r="S1263" s="186">
        <v>0</v>
      </c>
      <c r="T1263" s="187">
        <f>S1263*H1263</f>
        <v>0</v>
      </c>
      <c r="U1263" s="41"/>
      <c r="V1263" s="41"/>
      <c r="W1263" s="41"/>
      <c r="X1263" s="41"/>
      <c r="Y1263" s="41"/>
      <c r="Z1263" s="41"/>
      <c r="AA1263" s="41"/>
      <c r="AB1263" s="41"/>
      <c r="AC1263" s="41"/>
      <c r="AD1263" s="41"/>
      <c r="AE1263" s="41"/>
      <c r="AR1263" s="188" t="s">
        <v>532</v>
      </c>
      <c r="AT1263" s="188" t="s">
        <v>331</v>
      </c>
      <c r="AU1263" s="188" t="s">
        <v>79</v>
      </c>
      <c r="AY1263" s="22" t="s">
        <v>328</v>
      </c>
      <c r="BE1263" s="189">
        <f>IF(N1263="základní",J1263,0)</f>
        <v>0</v>
      </c>
      <c r="BF1263" s="189">
        <f>IF(N1263="snížená",J1263,0)</f>
        <v>0</v>
      </c>
      <c r="BG1263" s="189">
        <f>IF(N1263="zákl. přenesená",J1263,0)</f>
        <v>0</v>
      </c>
      <c r="BH1263" s="189">
        <f>IF(N1263="sníž. přenesená",J1263,0)</f>
        <v>0</v>
      </c>
      <c r="BI1263" s="189">
        <f>IF(N1263="nulová",J1263,0)</f>
        <v>0</v>
      </c>
      <c r="BJ1263" s="22" t="s">
        <v>76</v>
      </c>
      <c r="BK1263" s="189">
        <f>ROUND(I1263*H1263,2)</f>
        <v>0</v>
      </c>
      <c r="BL1263" s="22" t="s">
        <v>532</v>
      </c>
      <c r="BM1263" s="188" t="s">
        <v>4122</v>
      </c>
    </row>
    <row r="1264" s="2" customFormat="1">
      <c r="A1264" s="41"/>
      <c r="B1264" s="42"/>
      <c r="C1264" s="41"/>
      <c r="D1264" s="190" t="s">
        <v>338</v>
      </c>
      <c r="E1264" s="41"/>
      <c r="F1264" s="191" t="s">
        <v>4123</v>
      </c>
      <c r="G1264" s="41"/>
      <c r="H1264" s="41"/>
      <c r="I1264" s="192"/>
      <c r="J1264" s="41"/>
      <c r="K1264" s="41"/>
      <c r="L1264" s="42"/>
      <c r="M1264" s="193"/>
      <c r="N1264" s="194"/>
      <c r="O1264" s="75"/>
      <c r="P1264" s="75"/>
      <c r="Q1264" s="75"/>
      <c r="R1264" s="75"/>
      <c r="S1264" s="75"/>
      <c r="T1264" s="76"/>
      <c r="U1264" s="41"/>
      <c r="V1264" s="41"/>
      <c r="W1264" s="41"/>
      <c r="X1264" s="41"/>
      <c r="Y1264" s="41"/>
      <c r="Z1264" s="41"/>
      <c r="AA1264" s="41"/>
      <c r="AB1264" s="41"/>
      <c r="AC1264" s="41"/>
      <c r="AD1264" s="41"/>
      <c r="AE1264" s="41"/>
      <c r="AT1264" s="22" t="s">
        <v>338</v>
      </c>
      <c r="AU1264" s="22" t="s">
        <v>79</v>
      </c>
    </row>
    <row r="1265" s="13" customFormat="1">
      <c r="A1265" s="13"/>
      <c r="B1265" s="201"/>
      <c r="C1265" s="13"/>
      <c r="D1265" s="195" t="s">
        <v>442</v>
      </c>
      <c r="E1265" s="202" t="s">
        <v>3</v>
      </c>
      <c r="F1265" s="203" t="s">
        <v>4124</v>
      </c>
      <c r="G1265" s="13"/>
      <c r="H1265" s="204">
        <v>25</v>
      </c>
      <c r="I1265" s="205"/>
      <c r="J1265" s="13"/>
      <c r="K1265" s="13"/>
      <c r="L1265" s="201"/>
      <c r="M1265" s="206"/>
      <c r="N1265" s="207"/>
      <c r="O1265" s="207"/>
      <c r="P1265" s="207"/>
      <c r="Q1265" s="207"/>
      <c r="R1265" s="207"/>
      <c r="S1265" s="207"/>
      <c r="T1265" s="208"/>
      <c r="U1265" s="13"/>
      <c r="V1265" s="13"/>
      <c r="W1265" s="13"/>
      <c r="X1265" s="13"/>
      <c r="Y1265" s="13"/>
      <c r="Z1265" s="13"/>
      <c r="AA1265" s="13"/>
      <c r="AB1265" s="13"/>
      <c r="AC1265" s="13"/>
      <c r="AD1265" s="13"/>
      <c r="AE1265" s="13"/>
      <c r="AT1265" s="202" t="s">
        <v>442</v>
      </c>
      <c r="AU1265" s="202" t="s">
        <v>79</v>
      </c>
      <c r="AV1265" s="13" t="s">
        <v>79</v>
      </c>
      <c r="AW1265" s="13" t="s">
        <v>31</v>
      </c>
      <c r="AX1265" s="13" t="s">
        <v>76</v>
      </c>
      <c r="AY1265" s="202" t="s">
        <v>328</v>
      </c>
    </row>
    <row r="1266" s="2" customFormat="1" ht="24.15" customHeight="1">
      <c r="A1266" s="41"/>
      <c r="B1266" s="176"/>
      <c r="C1266" s="224" t="s">
        <v>4125</v>
      </c>
      <c r="D1266" s="224" t="s">
        <v>539</v>
      </c>
      <c r="E1266" s="225" t="s">
        <v>757</v>
      </c>
      <c r="F1266" s="226" t="s">
        <v>4126</v>
      </c>
      <c r="G1266" s="227" t="s">
        <v>2357</v>
      </c>
      <c r="H1266" s="228">
        <v>25</v>
      </c>
      <c r="I1266" s="229"/>
      <c r="J1266" s="230">
        <f>ROUND(I1266*H1266,2)</f>
        <v>0</v>
      </c>
      <c r="K1266" s="226" t="s">
        <v>2902</v>
      </c>
      <c r="L1266" s="231"/>
      <c r="M1266" s="232" t="s">
        <v>3</v>
      </c>
      <c r="N1266" s="233" t="s">
        <v>40</v>
      </c>
      <c r="O1266" s="75"/>
      <c r="P1266" s="186">
        <f>O1266*H1266</f>
        <v>0</v>
      </c>
      <c r="Q1266" s="186">
        <v>0</v>
      </c>
      <c r="R1266" s="186">
        <f>Q1266*H1266</f>
        <v>0</v>
      </c>
      <c r="S1266" s="186">
        <v>0</v>
      </c>
      <c r="T1266" s="187">
        <f>S1266*H1266</f>
        <v>0</v>
      </c>
      <c r="U1266" s="41"/>
      <c r="V1266" s="41"/>
      <c r="W1266" s="41"/>
      <c r="X1266" s="41"/>
      <c r="Y1266" s="41"/>
      <c r="Z1266" s="41"/>
      <c r="AA1266" s="41"/>
      <c r="AB1266" s="41"/>
      <c r="AC1266" s="41"/>
      <c r="AD1266" s="41"/>
      <c r="AE1266" s="41"/>
      <c r="AR1266" s="188" t="s">
        <v>621</v>
      </c>
      <c r="AT1266" s="188" t="s">
        <v>539</v>
      </c>
      <c r="AU1266" s="188" t="s">
        <v>79</v>
      </c>
      <c r="AY1266" s="22" t="s">
        <v>328</v>
      </c>
      <c r="BE1266" s="189">
        <f>IF(N1266="základní",J1266,0)</f>
        <v>0</v>
      </c>
      <c r="BF1266" s="189">
        <f>IF(N1266="snížená",J1266,0)</f>
        <v>0</v>
      </c>
      <c r="BG1266" s="189">
        <f>IF(N1266="zákl. přenesená",J1266,0)</f>
        <v>0</v>
      </c>
      <c r="BH1266" s="189">
        <f>IF(N1266="sníž. přenesená",J1266,0)</f>
        <v>0</v>
      </c>
      <c r="BI1266" s="189">
        <f>IF(N1266="nulová",J1266,0)</f>
        <v>0</v>
      </c>
      <c r="BJ1266" s="22" t="s">
        <v>76</v>
      </c>
      <c r="BK1266" s="189">
        <f>ROUND(I1266*H1266,2)</f>
        <v>0</v>
      </c>
      <c r="BL1266" s="22" t="s">
        <v>532</v>
      </c>
      <c r="BM1266" s="188" t="s">
        <v>4127</v>
      </c>
    </row>
    <row r="1267" s="2" customFormat="1" ht="24.15" customHeight="1">
      <c r="A1267" s="41"/>
      <c r="B1267" s="176"/>
      <c r="C1267" s="177" t="s">
        <v>4128</v>
      </c>
      <c r="D1267" s="177" t="s">
        <v>331</v>
      </c>
      <c r="E1267" s="178" t="s">
        <v>4129</v>
      </c>
      <c r="F1267" s="179" t="s">
        <v>4130</v>
      </c>
      <c r="G1267" s="180" t="s">
        <v>367</v>
      </c>
      <c r="H1267" s="181">
        <v>1</v>
      </c>
      <c r="I1267" s="182"/>
      <c r="J1267" s="183">
        <f>ROUND(I1267*H1267,2)</f>
        <v>0</v>
      </c>
      <c r="K1267" s="179" t="s">
        <v>2902</v>
      </c>
      <c r="L1267" s="42"/>
      <c r="M1267" s="184" t="s">
        <v>3</v>
      </c>
      <c r="N1267" s="185" t="s">
        <v>40</v>
      </c>
      <c r="O1267" s="75"/>
      <c r="P1267" s="186">
        <f>O1267*H1267</f>
        <v>0</v>
      </c>
      <c r="Q1267" s="186">
        <v>0</v>
      </c>
      <c r="R1267" s="186">
        <f>Q1267*H1267</f>
        <v>0</v>
      </c>
      <c r="S1267" s="186">
        <v>0</v>
      </c>
      <c r="T1267" s="187">
        <f>S1267*H1267</f>
        <v>0</v>
      </c>
      <c r="U1267" s="41"/>
      <c r="V1267" s="41"/>
      <c r="W1267" s="41"/>
      <c r="X1267" s="41"/>
      <c r="Y1267" s="41"/>
      <c r="Z1267" s="41"/>
      <c r="AA1267" s="41"/>
      <c r="AB1267" s="41"/>
      <c r="AC1267" s="41"/>
      <c r="AD1267" s="41"/>
      <c r="AE1267" s="41"/>
      <c r="AR1267" s="188" t="s">
        <v>532</v>
      </c>
      <c r="AT1267" s="188" t="s">
        <v>331</v>
      </c>
      <c r="AU1267" s="188" t="s">
        <v>79</v>
      </c>
      <c r="AY1267" s="22" t="s">
        <v>328</v>
      </c>
      <c r="BE1267" s="189">
        <f>IF(N1267="základní",J1267,0)</f>
        <v>0</v>
      </c>
      <c r="BF1267" s="189">
        <f>IF(N1267="snížená",J1267,0)</f>
        <v>0</v>
      </c>
      <c r="BG1267" s="189">
        <f>IF(N1267="zákl. přenesená",J1267,0)</f>
        <v>0</v>
      </c>
      <c r="BH1267" s="189">
        <f>IF(N1267="sníž. přenesená",J1267,0)</f>
        <v>0</v>
      </c>
      <c r="BI1267" s="189">
        <f>IF(N1267="nulová",J1267,0)</f>
        <v>0</v>
      </c>
      <c r="BJ1267" s="22" t="s">
        <v>76</v>
      </c>
      <c r="BK1267" s="189">
        <f>ROUND(I1267*H1267,2)</f>
        <v>0</v>
      </c>
      <c r="BL1267" s="22" t="s">
        <v>532</v>
      </c>
      <c r="BM1267" s="188" t="s">
        <v>4131</v>
      </c>
    </row>
    <row r="1268" s="2" customFormat="1" ht="49.05" customHeight="1">
      <c r="A1268" s="41"/>
      <c r="B1268" s="176"/>
      <c r="C1268" s="177" t="s">
        <v>4132</v>
      </c>
      <c r="D1268" s="177" t="s">
        <v>331</v>
      </c>
      <c r="E1268" s="178" t="s">
        <v>4133</v>
      </c>
      <c r="F1268" s="179" t="s">
        <v>4134</v>
      </c>
      <c r="G1268" s="180" t="s">
        <v>585</v>
      </c>
      <c r="H1268" s="181">
        <v>3.0299999999999998</v>
      </c>
      <c r="I1268" s="182"/>
      <c r="J1268" s="183">
        <f>ROUND(I1268*H1268,2)</f>
        <v>0</v>
      </c>
      <c r="K1268" s="179" t="s">
        <v>335</v>
      </c>
      <c r="L1268" s="42"/>
      <c r="M1268" s="184" t="s">
        <v>3</v>
      </c>
      <c r="N1268" s="185" t="s">
        <v>40</v>
      </c>
      <c r="O1268" s="75"/>
      <c r="P1268" s="186">
        <f>O1268*H1268</f>
        <v>0</v>
      </c>
      <c r="Q1268" s="186">
        <v>0</v>
      </c>
      <c r="R1268" s="186">
        <f>Q1268*H1268</f>
        <v>0</v>
      </c>
      <c r="S1268" s="186">
        <v>0</v>
      </c>
      <c r="T1268" s="187">
        <f>S1268*H1268</f>
        <v>0</v>
      </c>
      <c r="U1268" s="41"/>
      <c r="V1268" s="41"/>
      <c r="W1268" s="41"/>
      <c r="X1268" s="41"/>
      <c r="Y1268" s="41"/>
      <c r="Z1268" s="41"/>
      <c r="AA1268" s="41"/>
      <c r="AB1268" s="41"/>
      <c r="AC1268" s="41"/>
      <c r="AD1268" s="41"/>
      <c r="AE1268" s="41"/>
      <c r="AR1268" s="188" t="s">
        <v>532</v>
      </c>
      <c r="AT1268" s="188" t="s">
        <v>331</v>
      </c>
      <c r="AU1268" s="188" t="s">
        <v>79</v>
      </c>
      <c r="AY1268" s="22" t="s">
        <v>328</v>
      </c>
      <c r="BE1268" s="189">
        <f>IF(N1268="základní",J1268,0)</f>
        <v>0</v>
      </c>
      <c r="BF1268" s="189">
        <f>IF(N1268="snížená",J1268,0)</f>
        <v>0</v>
      </c>
      <c r="BG1268" s="189">
        <f>IF(N1268="zákl. přenesená",J1268,0)</f>
        <v>0</v>
      </c>
      <c r="BH1268" s="189">
        <f>IF(N1268="sníž. přenesená",J1268,0)</f>
        <v>0</v>
      </c>
      <c r="BI1268" s="189">
        <f>IF(N1268="nulová",J1268,0)</f>
        <v>0</v>
      </c>
      <c r="BJ1268" s="22" t="s">
        <v>76</v>
      </c>
      <c r="BK1268" s="189">
        <f>ROUND(I1268*H1268,2)</f>
        <v>0</v>
      </c>
      <c r="BL1268" s="22" t="s">
        <v>532</v>
      </c>
      <c r="BM1268" s="188" t="s">
        <v>4135</v>
      </c>
    </row>
    <row r="1269" s="2" customFormat="1">
      <c r="A1269" s="41"/>
      <c r="B1269" s="42"/>
      <c r="C1269" s="41"/>
      <c r="D1269" s="190" t="s">
        <v>338</v>
      </c>
      <c r="E1269" s="41"/>
      <c r="F1269" s="191" t="s">
        <v>4136</v>
      </c>
      <c r="G1269" s="41"/>
      <c r="H1269" s="41"/>
      <c r="I1269" s="192"/>
      <c r="J1269" s="41"/>
      <c r="K1269" s="41"/>
      <c r="L1269" s="42"/>
      <c r="M1269" s="193"/>
      <c r="N1269" s="194"/>
      <c r="O1269" s="75"/>
      <c r="P1269" s="75"/>
      <c r="Q1269" s="75"/>
      <c r="R1269" s="75"/>
      <c r="S1269" s="75"/>
      <c r="T1269" s="76"/>
      <c r="U1269" s="41"/>
      <c r="V1269" s="41"/>
      <c r="W1269" s="41"/>
      <c r="X1269" s="41"/>
      <c r="Y1269" s="41"/>
      <c r="Z1269" s="41"/>
      <c r="AA1269" s="41"/>
      <c r="AB1269" s="41"/>
      <c r="AC1269" s="41"/>
      <c r="AD1269" s="41"/>
      <c r="AE1269" s="41"/>
      <c r="AT1269" s="22" t="s">
        <v>338</v>
      </c>
      <c r="AU1269" s="22" t="s">
        <v>79</v>
      </c>
    </row>
    <row r="1270" s="12" customFormat="1" ht="20.88" customHeight="1">
      <c r="A1270" s="12"/>
      <c r="B1270" s="163"/>
      <c r="C1270" s="12"/>
      <c r="D1270" s="164" t="s">
        <v>68</v>
      </c>
      <c r="E1270" s="174" t="s">
        <v>4137</v>
      </c>
      <c r="F1270" s="174" t="s">
        <v>4138</v>
      </c>
      <c r="G1270" s="12"/>
      <c r="H1270" s="12"/>
      <c r="I1270" s="166"/>
      <c r="J1270" s="175">
        <f>BK1270</f>
        <v>0</v>
      </c>
      <c r="K1270" s="12"/>
      <c r="L1270" s="163"/>
      <c r="M1270" s="168"/>
      <c r="N1270" s="169"/>
      <c r="O1270" s="169"/>
      <c r="P1270" s="170">
        <f>SUM(P1271:P1337)</f>
        <v>0</v>
      </c>
      <c r="Q1270" s="169"/>
      <c r="R1270" s="170">
        <f>SUM(R1271:R1337)</f>
        <v>2.7356732299999997</v>
      </c>
      <c r="S1270" s="169"/>
      <c r="T1270" s="171">
        <f>SUM(T1271:T1337)</f>
        <v>0</v>
      </c>
      <c r="U1270" s="12"/>
      <c r="V1270" s="12"/>
      <c r="W1270" s="12"/>
      <c r="X1270" s="12"/>
      <c r="Y1270" s="12"/>
      <c r="Z1270" s="12"/>
      <c r="AA1270" s="12"/>
      <c r="AB1270" s="12"/>
      <c r="AC1270" s="12"/>
      <c r="AD1270" s="12"/>
      <c r="AE1270" s="12"/>
      <c r="AR1270" s="164" t="s">
        <v>79</v>
      </c>
      <c r="AT1270" s="172" t="s">
        <v>68</v>
      </c>
      <c r="AU1270" s="172" t="s">
        <v>79</v>
      </c>
      <c r="AY1270" s="164" t="s">
        <v>328</v>
      </c>
      <c r="BK1270" s="173">
        <f>SUM(BK1271:BK1337)</f>
        <v>0</v>
      </c>
    </row>
    <row r="1271" s="2" customFormat="1" ht="62.7" customHeight="1">
      <c r="A1271" s="41"/>
      <c r="B1271" s="176"/>
      <c r="C1271" s="177" t="s">
        <v>4139</v>
      </c>
      <c r="D1271" s="177" t="s">
        <v>331</v>
      </c>
      <c r="E1271" s="178" t="s">
        <v>4140</v>
      </c>
      <c r="F1271" s="179" t="s">
        <v>4141</v>
      </c>
      <c r="G1271" s="180" t="s">
        <v>439</v>
      </c>
      <c r="H1271" s="181">
        <v>204.589</v>
      </c>
      <c r="I1271" s="182"/>
      <c r="J1271" s="183">
        <f>ROUND(I1271*H1271,2)</f>
        <v>0</v>
      </c>
      <c r="K1271" s="179" t="s">
        <v>335</v>
      </c>
      <c r="L1271" s="42"/>
      <c r="M1271" s="184" t="s">
        <v>3</v>
      </c>
      <c r="N1271" s="185" t="s">
        <v>40</v>
      </c>
      <c r="O1271" s="75"/>
      <c r="P1271" s="186">
        <f>O1271*H1271</f>
        <v>0</v>
      </c>
      <c r="Q1271" s="186">
        <v>0.0068999999999999999</v>
      </c>
      <c r="R1271" s="186">
        <f>Q1271*H1271</f>
        <v>1.4116640999999999</v>
      </c>
      <c r="S1271" s="186">
        <v>0</v>
      </c>
      <c r="T1271" s="187">
        <f>S1271*H1271</f>
        <v>0</v>
      </c>
      <c r="U1271" s="41"/>
      <c r="V1271" s="41"/>
      <c r="W1271" s="41"/>
      <c r="X1271" s="41"/>
      <c r="Y1271" s="41"/>
      <c r="Z1271" s="41"/>
      <c r="AA1271" s="41"/>
      <c r="AB1271" s="41"/>
      <c r="AC1271" s="41"/>
      <c r="AD1271" s="41"/>
      <c r="AE1271" s="41"/>
      <c r="AR1271" s="188" t="s">
        <v>532</v>
      </c>
      <c r="AT1271" s="188" t="s">
        <v>331</v>
      </c>
      <c r="AU1271" s="188" t="s">
        <v>87</v>
      </c>
      <c r="AY1271" s="22" t="s">
        <v>328</v>
      </c>
      <c r="BE1271" s="189">
        <f>IF(N1271="základní",J1271,0)</f>
        <v>0</v>
      </c>
      <c r="BF1271" s="189">
        <f>IF(N1271="snížená",J1271,0)</f>
        <v>0</v>
      </c>
      <c r="BG1271" s="189">
        <f>IF(N1271="zákl. přenesená",J1271,0)</f>
        <v>0</v>
      </c>
      <c r="BH1271" s="189">
        <f>IF(N1271="sníž. přenesená",J1271,0)</f>
        <v>0</v>
      </c>
      <c r="BI1271" s="189">
        <f>IF(N1271="nulová",J1271,0)</f>
        <v>0</v>
      </c>
      <c r="BJ1271" s="22" t="s">
        <v>76</v>
      </c>
      <c r="BK1271" s="189">
        <f>ROUND(I1271*H1271,2)</f>
        <v>0</v>
      </c>
      <c r="BL1271" s="22" t="s">
        <v>532</v>
      </c>
      <c r="BM1271" s="188" t="s">
        <v>4142</v>
      </c>
    </row>
    <row r="1272" s="2" customFormat="1">
      <c r="A1272" s="41"/>
      <c r="B1272" s="42"/>
      <c r="C1272" s="41"/>
      <c r="D1272" s="190" t="s">
        <v>338</v>
      </c>
      <c r="E1272" s="41"/>
      <c r="F1272" s="191" t="s">
        <v>4143</v>
      </c>
      <c r="G1272" s="41"/>
      <c r="H1272" s="41"/>
      <c r="I1272" s="192"/>
      <c r="J1272" s="41"/>
      <c r="K1272" s="41"/>
      <c r="L1272" s="42"/>
      <c r="M1272" s="193"/>
      <c r="N1272" s="194"/>
      <c r="O1272" s="75"/>
      <c r="P1272" s="75"/>
      <c r="Q1272" s="75"/>
      <c r="R1272" s="75"/>
      <c r="S1272" s="75"/>
      <c r="T1272" s="76"/>
      <c r="U1272" s="41"/>
      <c r="V1272" s="41"/>
      <c r="W1272" s="41"/>
      <c r="X1272" s="41"/>
      <c r="Y1272" s="41"/>
      <c r="Z1272" s="41"/>
      <c r="AA1272" s="41"/>
      <c r="AB1272" s="41"/>
      <c r="AC1272" s="41"/>
      <c r="AD1272" s="41"/>
      <c r="AE1272" s="41"/>
      <c r="AT1272" s="22" t="s">
        <v>338</v>
      </c>
      <c r="AU1272" s="22" t="s">
        <v>87</v>
      </c>
    </row>
    <row r="1273" s="13" customFormat="1">
      <c r="A1273" s="13"/>
      <c r="B1273" s="201"/>
      <c r="C1273" s="13"/>
      <c r="D1273" s="195" t="s">
        <v>442</v>
      </c>
      <c r="E1273" s="202" t="s">
        <v>3</v>
      </c>
      <c r="F1273" s="203" t="s">
        <v>2520</v>
      </c>
      <c r="G1273" s="13"/>
      <c r="H1273" s="204">
        <v>204.589</v>
      </c>
      <c r="I1273" s="205"/>
      <c r="J1273" s="13"/>
      <c r="K1273" s="13"/>
      <c r="L1273" s="201"/>
      <c r="M1273" s="206"/>
      <c r="N1273" s="207"/>
      <c r="O1273" s="207"/>
      <c r="P1273" s="207"/>
      <c r="Q1273" s="207"/>
      <c r="R1273" s="207"/>
      <c r="S1273" s="207"/>
      <c r="T1273" s="208"/>
      <c r="U1273" s="13"/>
      <c r="V1273" s="13"/>
      <c r="W1273" s="13"/>
      <c r="X1273" s="13"/>
      <c r="Y1273" s="13"/>
      <c r="Z1273" s="13"/>
      <c r="AA1273" s="13"/>
      <c r="AB1273" s="13"/>
      <c r="AC1273" s="13"/>
      <c r="AD1273" s="13"/>
      <c r="AE1273" s="13"/>
      <c r="AT1273" s="202" t="s">
        <v>442</v>
      </c>
      <c r="AU1273" s="202" t="s">
        <v>87</v>
      </c>
      <c r="AV1273" s="13" t="s">
        <v>79</v>
      </c>
      <c r="AW1273" s="13" t="s">
        <v>31</v>
      </c>
      <c r="AX1273" s="13" t="s">
        <v>76</v>
      </c>
      <c r="AY1273" s="202" t="s">
        <v>328</v>
      </c>
    </row>
    <row r="1274" s="2" customFormat="1" ht="62.7" customHeight="1">
      <c r="A1274" s="41"/>
      <c r="B1274" s="176"/>
      <c r="C1274" s="177" t="s">
        <v>4144</v>
      </c>
      <c r="D1274" s="177" t="s">
        <v>331</v>
      </c>
      <c r="E1274" s="178" t="s">
        <v>4145</v>
      </c>
      <c r="F1274" s="179" t="s">
        <v>4146</v>
      </c>
      <c r="G1274" s="180" t="s">
        <v>439</v>
      </c>
      <c r="H1274" s="181">
        <v>20.295000000000002</v>
      </c>
      <c r="I1274" s="182"/>
      <c r="J1274" s="183">
        <f>ROUND(I1274*H1274,2)</f>
        <v>0</v>
      </c>
      <c r="K1274" s="179" t="s">
        <v>335</v>
      </c>
      <c r="L1274" s="42"/>
      <c r="M1274" s="184" t="s">
        <v>3</v>
      </c>
      <c r="N1274" s="185" t="s">
        <v>40</v>
      </c>
      <c r="O1274" s="75"/>
      <c r="P1274" s="186">
        <f>O1274*H1274</f>
        <v>0</v>
      </c>
      <c r="Q1274" s="186">
        <v>0.0068799999999999998</v>
      </c>
      <c r="R1274" s="186">
        <f>Q1274*H1274</f>
        <v>0.13962960000000002</v>
      </c>
      <c r="S1274" s="186">
        <v>0</v>
      </c>
      <c r="T1274" s="187">
        <f>S1274*H1274</f>
        <v>0</v>
      </c>
      <c r="U1274" s="41"/>
      <c r="V1274" s="41"/>
      <c r="W1274" s="41"/>
      <c r="X1274" s="41"/>
      <c r="Y1274" s="41"/>
      <c r="Z1274" s="41"/>
      <c r="AA1274" s="41"/>
      <c r="AB1274" s="41"/>
      <c r="AC1274" s="41"/>
      <c r="AD1274" s="41"/>
      <c r="AE1274" s="41"/>
      <c r="AR1274" s="188" t="s">
        <v>532</v>
      </c>
      <c r="AT1274" s="188" t="s">
        <v>331</v>
      </c>
      <c r="AU1274" s="188" t="s">
        <v>87</v>
      </c>
      <c r="AY1274" s="22" t="s">
        <v>328</v>
      </c>
      <c r="BE1274" s="189">
        <f>IF(N1274="základní",J1274,0)</f>
        <v>0</v>
      </c>
      <c r="BF1274" s="189">
        <f>IF(N1274="snížená",J1274,0)</f>
        <v>0</v>
      </c>
      <c r="BG1274" s="189">
        <f>IF(N1274="zákl. přenesená",J1274,0)</f>
        <v>0</v>
      </c>
      <c r="BH1274" s="189">
        <f>IF(N1274="sníž. přenesená",J1274,0)</f>
        <v>0</v>
      </c>
      <c r="BI1274" s="189">
        <f>IF(N1274="nulová",J1274,0)</f>
        <v>0</v>
      </c>
      <c r="BJ1274" s="22" t="s">
        <v>76</v>
      </c>
      <c r="BK1274" s="189">
        <f>ROUND(I1274*H1274,2)</f>
        <v>0</v>
      </c>
      <c r="BL1274" s="22" t="s">
        <v>532</v>
      </c>
      <c r="BM1274" s="188" t="s">
        <v>4147</v>
      </c>
    </row>
    <row r="1275" s="2" customFormat="1">
      <c r="A1275" s="41"/>
      <c r="B1275" s="42"/>
      <c r="C1275" s="41"/>
      <c r="D1275" s="190" t="s">
        <v>338</v>
      </c>
      <c r="E1275" s="41"/>
      <c r="F1275" s="191" t="s">
        <v>4148</v>
      </c>
      <c r="G1275" s="41"/>
      <c r="H1275" s="41"/>
      <c r="I1275" s="192"/>
      <c r="J1275" s="41"/>
      <c r="K1275" s="41"/>
      <c r="L1275" s="42"/>
      <c r="M1275" s="193"/>
      <c r="N1275" s="194"/>
      <c r="O1275" s="75"/>
      <c r="P1275" s="75"/>
      <c r="Q1275" s="75"/>
      <c r="R1275" s="75"/>
      <c r="S1275" s="75"/>
      <c r="T1275" s="76"/>
      <c r="U1275" s="41"/>
      <c r="V1275" s="41"/>
      <c r="W1275" s="41"/>
      <c r="X1275" s="41"/>
      <c r="Y1275" s="41"/>
      <c r="Z1275" s="41"/>
      <c r="AA1275" s="41"/>
      <c r="AB1275" s="41"/>
      <c r="AC1275" s="41"/>
      <c r="AD1275" s="41"/>
      <c r="AE1275" s="41"/>
      <c r="AT1275" s="22" t="s">
        <v>338</v>
      </c>
      <c r="AU1275" s="22" t="s">
        <v>87</v>
      </c>
    </row>
    <row r="1276" s="13" customFormat="1">
      <c r="A1276" s="13"/>
      <c r="B1276" s="201"/>
      <c r="C1276" s="13"/>
      <c r="D1276" s="195" t="s">
        <v>442</v>
      </c>
      <c r="E1276" s="202" t="s">
        <v>3</v>
      </c>
      <c r="F1276" s="203" t="s">
        <v>2526</v>
      </c>
      <c r="G1276" s="13"/>
      <c r="H1276" s="204">
        <v>20.295000000000002</v>
      </c>
      <c r="I1276" s="205"/>
      <c r="J1276" s="13"/>
      <c r="K1276" s="13"/>
      <c r="L1276" s="201"/>
      <c r="M1276" s="206"/>
      <c r="N1276" s="207"/>
      <c r="O1276" s="207"/>
      <c r="P1276" s="207"/>
      <c r="Q1276" s="207"/>
      <c r="R1276" s="207"/>
      <c r="S1276" s="207"/>
      <c r="T1276" s="208"/>
      <c r="U1276" s="13"/>
      <c r="V1276" s="13"/>
      <c r="W1276" s="13"/>
      <c r="X1276" s="13"/>
      <c r="Y1276" s="13"/>
      <c r="Z1276" s="13"/>
      <c r="AA1276" s="13"/>
      <c r="AB1276" s="13"/>
      <c r="AC1276" s="13"/>
      <c r="AD1276" s="13"/>
      <c r="AE1276" s="13"/>
      <c r="AT1276" s="202" t="s">
        <v>442</v>
      </c>
      <c r="AU1276" s="202" t="s">
        <v>87</v>
      </c>
      <c r="AV1276" s="13" t="s">
        <v>79</v>
      </c>
      <c r="AW1276" s="13" t="s">
        <v>31</v>
      </c>
      <c r="AX1276" s="13" t="s">
        <v>76</v>
      </c>
      <c r="AY1276" s="202" t="s">
        <v>328</v>
      </c>
    </row>
    <row r="1277" s="2" customFormat="1" ht="24.15" customHeight="1">
      <c r="A1277" s="41"/>
      <c r="B1277" s="176"/>
      <c r="C1277" s="177" t="s">
        <v>4149</v>
      </c>
      <c r="D1277" s="177" t="s">
        <v>331</v>
      </c>
      <c r="E1277" s="178" t="s">
        <v>4150</v>
      </c>
      <c r="F1277" s="179" t="s">
        <v>4151</v>
      </c>
      <c r="G1277" s="180" t="s">
        <v>476</v>
      </c>
      <c r="H1277" s="181">
        <v>16.399999999999999</v>
      </c>
      <c r="I1277" s="182"/>
      <c r="J1277" s="183">
        <f>ROUND(I1277*H1277,2)</f>
        <v>0</v>
      </c>
      <c r="K1277" s="179" t="s">
        <v>335</v>
      </c>
      <c r="L1277" s="42"/>
      <c r="M1277" s="184" t="s">
        <v>3</v>
      </c>
      <c r="N1277" s="185" t="s">
        <v>40</v>
      </c>
      <c r="O1277" s="75"/>
      <c r="P1277" s="186">
        <f>O1277*H1277</f>
        <v>0</v>
      </c>
      <c r="Q1277" s="186">
        <v>0.0045125</v>
      </c>
      <c r="R1277" s="186">
        <f>Q1277*H1277</f>
        <v>0.074004999999999987</v>
      </c>
      <c r="S1277" s="186">
        <v>0</v>
      </c>
      <c r="T1277" s="187">
        <f>S1277*H1277</f>
        <v>0</v>
      </c>
      <c r="U1277" s="41"/>
      <c r="V1277" s="41"/>
      <c r="W1277" s="41"/>
      <c r="X1277" s="41"/>
      <c r="Y1277" s="41"/>
      <c r="Z1277" s="41"/>
      <c r="AA1277" s="41"/>
      <c r="AB1277" s="41"/>
      <c r="AC1277" s="41"/>
      <c r="AD1277" s="41"/>
      <c r="AE1277" s="41"/>
      <c r="AR1277" s="188" t="s">
        <v>532</v>
      </c>
      <c r="AT1277" s="188" t="s">
        <v>331</v>
      </c>
      <c r="AU1277" s="188" t="s">
        <v>87</v>
      </c>
      <c r="AY1277" s="22" t="s">
        <v>328</v>
      </c>
      <c r="BE1277" s="189">
        <f>IF(N1277="základní",J1277,0)</f>
        <v>0</v>
      </c>
      <c r="BF1277" s="189">
        <f>IF(N1277="snížená",J1277,0)</f>
        <v>0</v>
      </c>
      <c r="BG1277" s="189">
        <f>IF(N1277="zákl. přenesená",J1277,0)</f>
        <v>0</v>
      </c>
      <c r="BH1277" s="189">
        <f>IF(N1277="sníž. přenesená",J1277,0)</f>
        <v>0</v>
      </c>
      <c r="BI1277" s="189">
        <f>IF(N1277="nulová",J1277,0)</f>
        <v>0</v>
      </c>
      <c r="BJ1277" s="22" t="s">
        <v>76</v>
      </c>
      <c r="BK1277" s="189">
        <f>ROUND(I1277*H1277,2)</f>
        <v>0</v>
      </c>
      <c r="BL1277" s="22" t="s">
        <v>532</v>
      </c>
      <c r="BM1277" s="188" t="s">
        <v>4152</v>
      </c>
    </row>
    <row r="1278" s="2" customFormat="1">
      <c r="A1278" s="41"/>
      <c r="B1278" s="42"/>
      <c r="C1278" s="41"/>
      <c r="D1278" s="190" t="s">
        <v>338</v>
      </c>
      <c r="E1278" s="41"/>
      <c r="F1278" s="191" t="s">
        <v>4153</v>
      </c>
      <c r="G1278" s="41"/>
      <c r="H1278" s="41"/>
      <c r="I1278" s="192"/>
      <c r="J1278" s="41"/>
      <c r="K1278" s="41"/>
      <c r="L1278" s="42"/>
      <c r="M1278" s="193"/>
      <c r="N1278" s="194"/>
      <c r="O1278" s="75"/>
      <c r="P1278" s="75"/>
      <c r="Q1278" s="75"/>
      <c r="R1278" s="75"/>
      <c r="S1278" s="75"/>
      <c r="T1278" s="76"/>
      <c r="U1278" s="41"/>
      <c r="V1278" s="41"/>
      <c r="W1278" s="41"/>
      <c r="X1278" s="41"/>
      <c r="Y1278" s="41"/>
      <c r="Z1278" s="41"/>
      <c r="AA1278" s="41"/>
      <c r="AB1278" s="41"/>
      <c r="AC1278" s="41"/>
      <c r="AD1278" s="41"/>
      <c r="AE1278" s="41"/>
      <c r="AT1278" s="22" t="s">
        <v>338</v>
      </c>
      <c r="AU1278" s="22" t="s">
        <v>87</v>
      </c>
    </row>
    <row r="1279" s="13" customFormat="1">
      <c r="A1279" s="13"/>
      <c r="B1279" s="201"/>
      <c r="C1279" s="13"/>
      <c r="D1279" s="195" t="s">
        <v>442</v>
      </c>
      <c r="E1279" s="202" t="s">
        <v>3</v>
      </c>
      <c r="F1279" s="203" t="s">
        <v>4154</v>
      </c>
      <c r="G1279" s="13"/>
      <c r="H1279" s="204">
        <v>16.399999999999999</v>
      </c>
      <c r="I1279" s="205"/>
      <c r="J1279" s="13"/>
      <c r="K1279" s="13"/>
      <c r="L1279" s="201"/>
      <c r="M1279" s="206"/>
      <c r="N1279" s="207"/>
      <c r="O1279" s="207"/>
      <c r="P1279" s="207"/>
      <c r="Q1279" s="207"/>
      <c r="R1279" s="207"/>
      <c r="S1279" s="207"/>
      <c r="T1279" s="208"/>
      <c r="U1279" s="13"/>
      <c r="V1279" s="13"/>
      <c r="W1279" s="13"/>
      <c r="X1279" s="13"/>
      <c r="Y1279" s="13"/>
      <c r="Z1279" s="13"/>
      <c r="AA1279" s="13"/>
      <c r="AB1279" s="13"/>
      <c r="AC1279" s="13"/>
      <c r="AD1279" s="13"/>
      <c r="AE1279" s="13"/>
      <c r="AT1279" s="202" t="s">
        <v>442</v>
      </c>
      <c r="AU1279" s="202" t="s">
        <v>87</v>
      </c>
      <c r="AV1279" s="13" t="s">
        <v>79</v>
      </c>
      <c r="AW1279" s="13" t="s">
        <v>31</v>
      </c>
      <c r="AX1279" s="13" t="s">
        <v>76</v>
      </c>
      <c r="AY1279" s="202" t="s">
        <v>328</v>
      </c>
    </row>
    <row r="1280" s="2" customFormat="1" ht="49.05" customHeight="1">
      <c r="A1280" s="41"/>
      <c r="B1280" s="176"/>
      <c r="C1280" s="177" t="s">
        <v>4155</v>
      </c>
      <c r="D1280" s="177" t="s">
        <v>331</v>
      </c>
      <c r="E1280" s="178" t="s">
        <v>4156</v>
      </c>
      <c r="F1280" s="179" t="s">
        <v>4157</v>
      </c>
      <c r="G1280" s="180" t="s">
        <v>476</v>
      </c>
      <c r="H1280" s="181">
        <v>23.399999999999999</v>
      </c>
      <c r="I1280" s="182"/>
      <c r="J1280" s="183">
        <f>ROUND(I1280*H1280,2)</f>
        <v>0</v>
      </c>
      <c r="K1280" s="179" t="s">
        <v>335</v>
      </c>
      <c r="L1280" s="42"/>
      <c r="M1280" s="184" t="s">
        <v>3</v>
      </c>
      <c r="N1280" s="185" t="s">
        <v>40</v>
      </c>
      <c r="O1280" s="75"/>
      <c r="P1280" s="186">
        <f>O1280*H1280</f>
        <v>0</v>
      </c>
      <c r="Q1280" s="186">
        <v>0.0066024999999999999</v>
      </c>
      <c r="R1280" s="186">
        <f>Q1280*H1280</f>
        <v>0.15449849999999998</v>
      </c>
      <c r="S1280" s="186">
        <v>0</v>
      </c>
      <c r="T1280" s="187">
        <f>S1280*H1280</f>
        <v>0</v>
      </c>
      <c r="U1280" s="41"/>
      <c r="V1280" s="41"/>
      <c r="W1280" s="41"/>
      <c r="X1280" s="41"/>
      <c r="Y1280" s="41"/>
      <c r="Z1280" s="41"/>
      <c r="AA1280" s="41"/>
      <c r="AB1280" s="41"/>
      <c r="AC1280" s="41"/>
      <c r="AD1280" s="41"/>
      <c r="AE1280" s="41"/>
      <c r="AR1280" s="188" t="s">
        <v>532</v>
      </c>
      <c r="AT1280" s="188" t="s">
        <v>331</v>
      </c>
      <c r="AU1280" s="188" t="s">
        <v>87</v>
      </c>
      <c r="AY1280" s="22" t="s">
        <v>328</v>
      </c>
      <c r="BE1280" s="189">
        <f>IF(N1280="základní",J1280,0)</f>
        <v>0</v>
      </c>
      <c r="BF1280" s="189">
        <f>IF(N1280="snížená",J1280,0)</f>
        <v>0</v>
      </c>
      <c r="BG1280" s="189">
        <f>IF(N1280="zákl. přenesená",J1280,0)</f>
        <v>0</v>
      </c>
      <c r="BH1280" s="189">
        <f>IF(N1280="sníž. přenesená",J1280,0)</f>
        <v>0</v>
      </c>
      <c r="BI1280" s="189">
        <f>IF(N1280="nulová",J1280,0)</f>
        <v>0</v>
      </c>
      <c r="BJ1280" s="22" t="s">
        <v>76</v>
      </c>
      <c r="BK1280" s="189">
        <f>ROUND(I1280*H1280,2)</f>
        <v>0</v>
      </c>
      <c r="BL1280" s="22" t="s">
        <v>532</v>
      </c>
      <c r="BM1280" s="188" t="s">
        <v>4158</v>
      </c>
    </row>
    <row r="1281" s="2" customFormat="1">
      <c r="A1281" s="41"/>
      <c r="B1281" s="42"/>
      <c r="C1281" s="41"/>
      <c r="D1281" s="190" t="s">
        <v>338</v>
      </c>
      <c r="E1281" s="41"/>
      <c r="F1281" s="191" t="s">
        <v>4159</v>
      </c>
      <c r="G1281" s="41"/>
      <c r="H1281" s="41"/>
      <c r="I1281" s="192"/>
      <c r="J1281" s="41"/>
      <c r="K1281" s="41"/>
      <c r="L1281" s="42"/>
      <c r="M1281" s="193"/>
      <c r="N1281" s="194"/>
      <c r="O1281" s="75"/>
      <c r="P1281" s="75"/>
      <c r="Q1281" s="75"/>
      <c r="R1281" s="75"/>
      <c r="S1281" s="75"/>
      <c r="T1281" s="76"/>
      <c r="U1281" s="41"/>
      <c r="V1281" s="41"/>
      <c r="W1281" s="41"/>
      <c r="X1281" s="41"/>
      <c r="Y1281" s="41"/>
      <c r="Z1281" s="41"/>
      <c r="AA1281" s="41"/>
      <c r="AB1281" s="41"/>
      <c r="AC1281" s="41"/>
      <c r="AD1281" s="41"/>
      <c r="AE1281" s="41"/>
      <c r="AT1281" s="22" t="s">
        <v>338</v>
      </c>
      <c r="AU1281" s="22" t="s">
        <v>87</v>
      </c>
    </row>
    <row r="1282" s="13" customFormat="1">
      <c r="A1282" s="13"/>
      <c r="B1282" s="201"/>
      <c r="C1282" s="13"/>
      <c r="D1282" s="195" t="s">
        <v>442</v>
      </c>
      <c r="E1282" s="202" t="s">
        <v>3</v>
      </c>
      <c r="F1282" s="203" t="s">
        <v>4160</v>
      </c>
      <c r="G1282" s="13"/>
      <c r="H1282" s="204">
        <v>23.399999999999999</v>
      </c>
      <c r="I1282" s="205"/>
      <c r="J1282" s="13"/>
      <c r="K1282" s="13"/>
      <c r="L1282" s="201"/>
      <c r="M1282" s="206"/>
      <c r="N1282" s="207"/>
      <c r="O1282" s="207"/>
      <c r="P1282" s="207"/>
      <c r="Q1282" s="207"/>
      <c r="R1282" s="207"/>
      <c r="S1282" s="207"/>
      <c r="T1282" s="208"/>
      <c r="U1282" s="13"/>
      <c r="V1282" s="13"/>
      <c r="W1282" s="13"/>
      <c r="X1282" s="13"/>
      <c r="Y1282" s="13"/>
      <c r="Z1282" s="13"/>
      <c r="AA1282" s="13"/>
      <c r="AB1282" s="13"/>
      <c r="AC1282" s="13"/>
      <c r="AD1282" s="13"/>
      <c r="AE1282" s="13"/>
      <c r="AT1282" s="202" t="s">
        <v>442</v>
      </c>
      <c r="AU1282" s="202" t="s">
        <v>87</v>
      </c>
      <c r="AV1282" s="13" t="s">
        <v>79</v>
      </c>
      <c r="AW1282" s="13" t="s">
        <v>31</v>
      </c>
      <c r="AX1282" s="13" t="s">
        <v>76</v>
      </c>
      <c r="AY1282" s="202" t="s">
        <v>328</v>
      </c>
    </row>
    <row r="1283" s="15" customFormat="1">
      <c r="A1283" s="15"/>
      <c r="B1283" s="217"/>
      <c r="C1283" s="15"/>
      <c r="D1283" s="195" t="s">
        <v>442</v>
      </c>
      <c r="E1283" s="218" t="s">
        <v>3</v>
      </c>
      <c r="F1283" s="219" t="s">
        <v>4161</v>
      </c>
      <c r="G1283" s="15"/>
      <c r="H1283" s="218" t="s">
        <v>3</v>
      </c>
      <c r="I1283" s="220"/>
      <c r="J1283" s="15"/>
      <c r="K1283" s="15"/>
      <c r="L1283" s="217"/>
      <c r="M1283" s="221"/>
      <c r="N1283" s="222"/>
      <c r="O1283" s="222"/>
      <c r="P1283" s="222"/>
      <c r="Q1283" s="222"/>
      <c r="R1283" s="222"/>
      <c r="S1283" s="222"/>
      <c r="T1283" s="223"/>
      <c r="U1283" s="15"/>
      <c r="V1283" s="15"/>
      <c r="W1283" s="15"/>
      <c r="X1283" s="15"/>
      <c r="Y1283" s="15"/>
      <c r="Z1283" s="15"/>
      <c r="AA1283" s="15"/>
      <c r="AB1283" s="15"/>
      <c r="AC1283" s="15"/>
      <c r="AD1283" s="15"/>
      <c r="AE1283" s="15"/>
      <c r="AT1283" s="218" t="s">
        <v>442</v>
      </c>
      <c r="AU1283" s="218" t="s">
        <v>87</v>
      </c>
      <c r="AV1283" s="15" t="s">
        <v>76</v>
      </c>
      <c r="AW1283" s="15" t="s">
        <v>31</v>
      </c>
      <c r="AX1283" s="15" t="s">
        <v>69</v>
      </c>
      <c r="AY1283" s="218" t="s">
        <v>328</v>
      </c>
    </row>
    <row r="1284" s="2" customFormat="1" ht="33" customHeight="1">
      <c r="A1284" s="41"/>
      <c r="B1284" s="176"/>
      <c r="C1284" s="177" t="s">
        <v>4162</v>
      </c>
      <c r="D1284" s="177" t="s">
        <v>331</v>
      </c>
      <c r="E1284" s="178" t="s">
        <v>4163</v>
      </c>
      <c r="F1284" s="179" t="s">
        <v>4164</v>
      </c>
      <c r="G1284" s="180" t="s">
        <v>476</v>
      </c>
      <c r="H1284" s="181">
        <v>27.199999999999999</v>
      </c>
      <c r="I1284" s="182"/>
      <c r="J1284" s="183">
        <f>ROUND(I1284*H1284,2)</f>
        <v>0</v>
      </c>
      <c r="K1284" s="179" t="s">
        <v>2902</v>
      </c>
      <c r="L1284" s="42"/>
      <c r="M1284" s="184" t="s">
        <v>3</v>
      </c>
      <c r="N1284" s="185" t="s">
        <v>40</v>
      </c>
      <c r="O1284" s="75"/>
      <c r="P1284" s="186">
        <f>O1284*H1284</f>
        <v>0</v>
      </c>
      <c r="Q1284" s="186">
        <v>0.0028668500000000002</v>
      </c>
      <c r="R1284" s="186">
        <f>Q1284*H1284</f>
        <v>0.077978320000000004</v>
      </c>
      <c r="S1284" s="186">
        <v>0</v>
      </c>
      <c r="T1284" s="187">
        <f>S1284*H1284</f>
        <v>0</v>
      </c>
      <c r="U1284" s="41"/>
      <c r="V1284" s="41"/>
      <c r="W1284" s="41"/>
      <c r="X1284" s="41"/>
      <c r="Y1284" s="41"/>
      <c r="Z1284" s="41"/>
      <c r="AA1284" s="41"/>
      <c r="AB1284" s="41"/>
      <c r="AC1284" s="41"/>
      <c r="AD1284" s="41"/>
      <c r="AE1284" s="41"/>
      <c r="AR1284" s="188" t="s">
        <v>532</v>
      </c>
      <c r="AT1284" s="188" t="s">
        <v>331</v>
      </c>
      <c r="AU1284" s="188" t="s">
        <v>87</v>
      </c>
      <c r="AY1284" s="22" t="s">
        <v>328</v>
      </c>
      <c r="BE1284" s="189">
        <f>IF(N1284="základní",J1284,0)</f>
        <v>0</v>
      </c>
      <c r="BF1284" s="189">
        <f>IF(N1284="snížená",J1284,0)</f>
        <v>0</v>
      </c>
      <c r="BG1284" s="189">
        <f>IF(N1284="zákl. přenesená",J1284,0)</f>
        <v>0</v>
      </c>
      <c r="BH1284" s="189">
        <f>IF(N1284="sníž. přenesená",J1284,0)</f>
        <v>0</v>
      </c>
      <c r="BI1284" s="189">
        <f>IF(N1284="nulová",J1284,0)</f>
        <v>0</v>
      </c>
      <c r="BJ1284" s="22" t="s">
        <v>76</v>
      </c>
      <c r="BK1284" s="189">
        <f>ROUND(I1284*H1284,2)</f>
        <v>0</v>
      </c>
      <c r="BL1284" s="22" t="s">
        <v>532</v>
      </c>
      <c r="BM1284" s="188" t="s">
        <v>4165</v>
      </c>
    </row>
    <row r="1285" s="13" customFormat="1">
      <c r="A1285" s="13"/>
      <c r="B1285" s="201"/>
      <c r="C1285" s="13"/>
      <c r="D1285" s="195" t="s">
        <v>442</v>
      </c>
      <c r="E1285" s="202" t="s">
        <v>3</v>
      </c>
      <c r="F1285" s="203" t="s">
        <v>4166</v>
      </c>
      <c r="G1285" s="13"/>
      <c r="H1285" s="204">
        <v>27.199999999999999</v>
      </c>
      <c r="I1285" s="205"/>
      <c r="J1285" s="13"/>
      <c r="K1285" s="13"/>
      <c r="L1285" s="201"/>
      <c r="M1285" s="206"/>
      <c r="N1285" s="207"/>
      <c r="O1285" s="207"/>
      <c r="P1285" s="207"/>
      <c r="Q1285" s="207"/>
      <c r="R1285" s="207"/>
      <c r="S1285" s="207"/>
      <c r="T1285" s="208"/>
      <c r="U1285" s="13"/>
      <c r="V1285" s="13"/>
      <c r="W1285" s="13"/>
      <c r="X1285" s="13"/>
      <c r="Y1285" s="13"/>
      <c r="Z1285" s="13"/>
      <c r="AA1285" s="13"/>
      <c r="AB1285" s="13"/>
      <c r="AC1285" s="13"/>
      <c r="AD1285" s="13"/>
      <c r="AE1285" s="13"/>
      <c r="AT1285" s="202" t="s">
        <v>442</v>
      </c>
      <c r="AU1285" s="202" t="s">
        <v>87</v>
      </c>
      <c r="AV1285" s="13" t="s">
        <v>79</v>
      </c>
      <c r="AW1285" s="13" t="s">
        <v>31</v>
      </c>
      <c r="AX1285" s="13" t="s">
        <v>76</v>
      </c>
      <c r="AY1285" s="202" t="s">
        <v>328</v>
      </c>
    </row>
    <row r="1286" s="2" customFormat="1" ht="33" customHeight="1">
      <c r="A1286" s="41"/>
      <c r="B1286" s="176"/>
      <c r="C1286" s="177" t="s">
        <v>4167</v>
      </c>
      <c r="D1286" s="177" t="s">
        <v>331</v>
      </c>
      <c r="E1286" s="178" t="s">
        <v>4168</v>
      </c>
      <c r="F1286" s="179" t="s">
        <v>4169</v>
      </c>
      <c r="G1286" s="180" t="s">
        <v>476</v>
      </c>
      <c r="H1286" s="181">
        <v>11</v>
      </c>
      <c r="I1286" s="182"/>
      <c r="J1286" s="183">
        <f>ROUND(I1286*H1286,2)</f>
        <v>0</v>
      </c>
      <c r="K1286" s="179" t="s">
        <v>335</v>
      </c>
      <c r="L1286" s="42"/>
      <c r="M1286" s="184" t="s">
        <v>3</v>
      </c>
      <c r="N1286" s="185" t="s">
        <v>40</v>
      </c>
      <c r="O1286" s="75"/>
      <c r="P1286" s="186">
        <f>O1286*H1286</f>
        <v>0</v>
      </c>
      <c r="Q1286" s="186">
        <v>0.0028668500000000002</v>
      </c>
      <c r="R1286" s="186">
        <f>Q1286*H1286</f>
        <v>0.031535350000000004</v>
      </c>
      <c r="S1286" s="186">
        <v>0</v>
      </c>
      <c r="T1286" s="187">
        <f>S1286*H1286</f>
        <v>0</v>
      </c>
      <c r="U1286" s="41"/>
      <c r="V1286" s="41"/>
      <c r="W1286" s="41"/>
      <c r="X1286" s="41"/>
      <c r="Y1286" s="41"/>
      <c r="Z1286" s="41"/>
      <c r="AA1286" s="41"/>
      <c r="AB1286" s="41"/>
      <c r="AC1286" s="41"/>
      <c r="AD1286" s="41"/>
      <c r="AE1286" s="41"/>
      <c r="AR1286" s="188" t="s">
        <v>532</v>
      </c>
      <c r="AT1286" s="188" t="s">
        <v>331</v>
      </c>
      <c r="AU1286" s="188" t="s">
        <v>87</v>
      </c>
      <c r="AY1286" s="22" t="s">
        <v>328</v>
      </c>
      <c r="BE1286" s="189">
        <f>IF(N1286="základní",J1286,0)</f>
        <v>0</v>
      </c>
      <c r="BF1286" s="189">
        <f>IF(N1286="snížená",J1286,0)</f>
        <v>0</v>
      </c>
      <c r="BG1286" s="189">
        <f>IF(N1286="zákl. přenesená",J1286,0)</f>
        <v>0</v>
      </c>
      <c r="BH1286" s="189">
        <f>IF(N1286="sníž. přenesená",J1286,0)</f>
        <v>0</v>
      </c>
      <c r="BI1286" s="189">
        <f>IF(N1286="nulová",J1286,0)</f>
        <v>0</v>
      </c>
      <c r="BJ1286" s="22" t="s">
        <v>76</v>
      </c>
      <c r="BK1286" s="189">
        <f>ROUND(I1286*H1286,2)</f>
        <v>0</v>
      </c>
      <c r="BL1286" s="22" t="s">
        <v>532</v>
      </c>
      <c r="BM1286" s="188" t="s">
        <v>4170</v>
      </c>
    </row>
    <row r="1287" s="2" customFormat="1">
      <c r="A1287" s="41"/>
      <c r="B1287" s="42"/>
      <c r="C1287" s="41"/>
      <c r="D1287" s="190" t="s">
        <v>338</v>
      </c>
      <c r="E1287" s="41"/>
      <c r="F1287" s="191" t="s">
        <v>4171</v>
      </c>
      <c r="G1287" s="41"/>
      <c r="H1287" s="41"/>
      <c r="I1287" s="192"/>
      <c r="J1287" s="41"/>
      <c r="K1287" s="41"/>
      <c r="L1287" s="42"/>
      <c r="M1287" s="193"/>
      <c r="N1287" s="194"/>
      <c r="O1287" s="75"/>
      <c r="P1287" s="75"/>
      <c r="Q1287" s="75"/>
      <c r="R1287" s="75"/>
      <c r="S1287" s="75"/>
      <c r="T1287" s="76"/>
      <c r="U1287" s="41"/>
      <c r="V1287" s="41"/>
      <c r="W1287" s="41"/>
      <c r="X1287" s="41"/>
      <c r="Y1287" s="41"/>
      <c r="Z1287" s="41"/>
      <c r="AA1287" s="41"/>
      <c r="AB1287" s="41"/>
      <c r="AC1287" s="41"/>
      <c r="AD1287" s="41"/>
      <c r="AE1287" s="41"/>
      <c r="AT1287" s="22" t="s">
        <v>338</v>
      </c>
      <c r="AU1287" s="22" t="s">
        <v>87</v>
      </c>
    </row>
    <row r="1288" s="13" customFormat="1">
      <c r="A1288" s="13"/>
      <c r="B1288" s="201"/>
      <c r="C1288" s="13"/>
      <c r="D1288" s="195" t="s">
        <v>442</v>
      </c>
      <c r="E1288" s="202" t="s">
        <v>3</v>
      </c>
      <c r="F1288" s="203" t="s">
        <v>4172</v>
      </c>
      <c r="G1288" s="13"/>
      <c r="H1288" s="204">
        <v>11</v>
      </c>
      <c r="I1288" s="205"/>
      <c r="J1288" s="13"/>
      <c r="K1288" s="13"/>
      <c r="L1288" s="201"/>
      <c r="M1288" s="206"/>
      <c r="N1288" s="207"/>
      <c r="O1288" s="207"/>
      <c r="P1288" s="207"/>
      <c r="Q1288" s="207"/>
      <c r="R1288" s="207"/>
      <c r="S1288" s="207"/>
      <c r="T1288" s="208"/>
      <c r="U1288" s="13"/>
      <c r="V1288" s="13"/>
      <c r="W1288" s="13"/>
      <c r="X1288" s="13"/>
      <c r="Y1288" s="13"/>
      <c r="Z1288" s="13"/>
      <c r="AA1288" s="13"/>
      <c r="AB1288" s="13"/>
      <c r="AC1288" s="13"/>
      <c r="AD1288" s="13"/>
      <c r="AE1288" s="13"/>
      <c r="AT1288" s="202" t="s">
        <v>442</v>
      </c>
      <c r="AU1288" s="202" t="s">
        <v>87</v>
      </c>
      <c r="AV1288" s="13" t="s">
        <v>79</v>
      </c>
      <c r="AW1288" s="13" t="s">
        <v>31</v>
      </c>
      <c r="AX1288" s="13" t="s">
        <v>76</v>
      </c>
      <c r="AY1288" s="202" t="s">
        <v>328</v>
      </c>
    </row>
    <row r="1289" s="2" customFormat="1" ht="24.15" customHeight="1">
      <c r="A1289" s="41"/>
      <c r="B1289" s="176"/>
      <c r="C1289" s="177" t="s">
        <v>4173</v>
      </c>
      <c r="D1289" s="177" t="s">
        <v>331</v>
      </c>
      <c r="E1289" s="178" t="s">
        <v>4174</v>
      </c>
      <c r="F1289" s="179" t="s">
        <v>4175</v>
      </c>
      <c r="G1289" s="180" t="s">
        <v>476</v>
      </c>
      <c r="H1289" s="181">
        <v>27.199999999999999</v>
      </c>
      <c r="I1289" s="182"/>
      <c r="J1289" s="183">
        <f>ROUND(I1289*H1289,2)</f>
        <v>0</v>
      </c>
      <c r="K1289" s="179" t="s">
        <v>335</v>
      </c>
      <c r="L1289" s="42"/>
      <c r="M1289" s="184" t="s">
        <v>3</v>
      </c>
      <c r="N1289" s="185" t="s">
        <v>40</v>
      </c>
      <c r="O1289" s="75"/>
      <c r="P1289" s="186">
        <f>O1289*H1289</f>
        <v>0</v>
      </c>
      <c r="Q1289" s="186">
        <v>0.0044025000000000002</v>
      </c>
      <c r="R1289" s="186">
        <f>Q1289*H1289</f>
        <v>0.11974800000000001</v>
      </c>
      <c r="S1289" s="186">
        <v>0</v>
      </c>
      <c r="T1289" s="187">
        <f>S1289*H1289</f>
        <v>0</v>
      </c>
      <c r="U1289" s="41"/>
      <c r="V1289" s="41"/>
      <c r="W1289" s="41"/>
      <c r="X1289" s="41"/>
      <c r="Y1289" s="41"/>
      <c r="Z1289" s="41"/>
      <c r="AA1289" s="41"/>
      <c r="AB1289" s="41"/>
      <c r="AC1289" s="41"/>
      <c r="AD1289" s="41"/>
      <c r="AE1289" s="41"/>
      <c r="AR1289" s="188" t="s">
        <v>532</v>
      </c>
      <c r="AT1289" s="188" t="s">
        <v>331</v>
      </c>
      <c r="AU1289" s="188" t="s">
        <v>87</v>
      </c>
      <c r="AY1289" s="22" t="s">
        <v>328</v>
      </c>
      <c r="BE1289" s="189">
        <f>IF(N1289="základní",J1289,0)</f>
        <v>0</v>
      </c>
      <c r="BF1289" s="189">
        <f>IF(N1289="snížená",J1289,0)</f>
        <v>0</v>
      </c>
      <c r="BG1289" s="189">
        <f>IF(N1289="zákl. přenesená",J1289,0)</f>
        <v>0</v>
      </c>
      <c r="BH1289" s="189">
        <f>IF(N1289="sníž. přenesená",J1289,0)</f>
        <v>0</v>
      </c>
      <c r="BI1289" s="189">
        <f>IF(N1289="nulová",J1289,0)</f>
        <v>0</v>
      </c>
      <c r="BJ1289" s="22" t="s">
        <v>76</v>
      </c>
      <c r="BK1289" s="189">
        <f>ROUND(I1289*H1289,2)</f>
        <v>0</v>
      </c>
      <c r="BL1289" s="22" t="s">
        <v>532</v>
      </c>
      <c r="BM1289" s="188" t="s">
        <v>4176</v>
      </c>
    </row>
    <row r="1290" s="2" customFormat="1">
      <c r="A1290" s="41"/>
      <c r="B1290" s="42"/>
      <c r="C1290" s="41"/>
      <c r="D1290" s="190" t="s">
        <v>338</v>
      </c>
      <c r="E1290" s="41"/>
      <c r="F1290" s="191" t="s">
        <v>4177</v>
      </c>
      <c r="G1290" s="41"/>
      <c r="H1290" s="41"/>
      <c r="I1290" s="192"/>
      <c r="J1290" s="41"/>
      <c r="K1290" s="41"/>
      <c r="L1290" s="42"/>
      <c r="M1290" s="193"/>
      <c r="N1290" s="194"/>
      <c r="O1290" s="75"/>
      <c r="P1290" s="75"/>
      <c r="Q1290" s="75"/>
      <c r="R1290" s="75"/>
      <c r="S1290" s="75"/>
      <c r="T1290" s="76"/>
      <c r="U1290" s="41"/>
      <c r="V1290" s="41"/>
      <c r="W1290" s="41"/>
      <c r="X1290" s="41"/>
      <c r="Y1290" s="41"/>
      <c r="Z1290" s="41"/>
      <c r="AA1290" s="41"/>
      <c r="AB1290" s="41"/>
      <c r="AC1290" s="41"/>
      <c r="AD1290" s="41"/>
      <c r="AE1290" s="41"/>
      <c r="AT1290" s="22" t="s">
        <v>338</v>
      </c>
      <c r="AU1290" s="22" t="s">
        <v>87</v>
      </c>
    </row>
    <row r="1291" s="13" customFormat="1">
      <c r="A1291" s="13"/>
      <c r="B1291" s="201"/>
      <c r="C1291" s="13"/>
      <c r="D1291" s="195" t="s">
        <v>442</v>
      </c>
      <c r="E1291" s="202" t="s">
        <v>3</v>
      </c>
      <c r="F1291" s="203" t="s">
        <v>4166</v>
      </c>
      <c r="G1291" s="13"/>
      <c r="H1291" s="204">
        <v>27.199999999999999</v>
      </c>
      <c r="I1291" s="205"/>
      <c r="J1291" s="13"/>
      <c r="K1291" s="13"/>
      <c r="L1291" s="201"/>
      <c r="M1291" s="206"/>
      <c r="N1291" s="207"/>
      <c r="O1291" s="207"/>
      <c r="P1291" s="207"/>
      <c r="Q1291" s="207"/>
      <c r="R1291" s="207"/>
      <c r="S1291" s="207"/>
      <c r="T1291" s="208"/>
      <c r="U1291" s="13"/>
      <c r="V1291" s="13"/>
      <c r="W1291" s="13"/>
      <c r="X1291" s="13"/>
      <c r="Y1291" s="13"/>
      <c r="Z1291" s="13"/>
      <c r="AA1291" s="13"/>
      <c r="AB1291" s="13"/>
      <c r="AC1291" s="13"/>
      <c r="AD1291" s="13"/>
      <c r="AE1291" s="13"/>
      <c r="AT1291" s="202" t="s">
        <v>442</v>
      </c>
      <c r="AU1291" s="202" t="s">
        <v>87</v>
      </c>
      <c r="AV1291" s="13" t="s">
        <v>79</v>
      </c>
      <c r="AW1291" s="13" t="s">
        <v>31</v>
      </c>
      <c r="AX1291" s="13" t="s">
        <v>76</v>
      </c>
      <c r="AY1291" s="202" t="s">
        <v>328</v>
      </c>
    </row>
    <row r="1292" s="2" customFormat="1" ht="24.15" customHeight="1">
      <c r="A1292" s="41"/>
      <c r="B1292" s="176"/>
      <c r="C1292" s="177" t="s">
        <v>4178</v>
      </c>
      <c r="D1292" s="177" t="s">
        <v>331</v>
      </c>
      <c r="E1292" s="178" t="s">
        <v>4179</v>
      </c>
      <c r="F1292" s="179" t="s">
        <v>4180</v>
      </c>
      <c r="G1292" s="180" t="s">
        <v>476</v>
      </c>
      <c r="H1292" s="181">
        <v>11</v>
      </c>
      <c r="I1292" s="182"/>
      <c r="J1292" s="183">
        <f>ROUND(I1292*H1292,2)</f>
        <v>0</v>
      </c>
      <c r="K1292" s="179" t="s">
        <v>335</v>
      </c>
      <c r="L1292" s="42"/>
      <c r="M1292" s="184" t="s">
        <v>3</v>
      </c>
      <c r="N1292" s="185" t="s">
        <v>40</v>
      </c>
      <c r="O1292" s="75"/>
      <c r="P1292" s="186">
        <f>O1292*H1292</f>
        <v>0</v>
      </c>
      <c r="Q1292" s="186">
        <v>0.0029362500000000001</v>
      </c>
      <c r="R1292" s="186">
        <f>Q1292*H1292</f>
        <v>0.032298750000000001</v>
      </c>
      <c r="S1292" s="186">
        <v>0</v>
      </c>
      <c r="T1292" s="187">
        <f>S1292*H1292</f>
        <v>0</v>
      </c>
      <c r="U1292" s="41"/>
      <c r="V1292" s="41"/>
      <c r="W1292" s="41"/>
      <c r="X1292" s="41"/>
      <c r="Y1292" s="41"/>
      <c r="Z1292" s="41"/>
      <c r="AA1292" s="41"/>
      <c r="AB1292" s="41"/>
      <c r="AC1292" s="41"/>
      <c r="AD1292" s="41"/>
      <c r="AE1292" s="41"/>
      <c r="AR1292" s="188" t="s">
        <v>532</v>
      </c>
      <c r="AT1292" s="188" t="s">
        <v>331</v>
      </c>
      <c r="AU1292" s="188" t="s">
        <v>87</v>
      </c>
      <c r="AY1292" s="22" t="s">
        <v>328</v>
      </c>
      <c r="BE1292" s="189">
        <f>IF(N1292="základní",J1292,0)</f>
        <v>0</v>
      </c>
      <c r="BF1292" s="189">
        <f>IF(N1292="snížená",J1292,0)</f>
        <v>0</v>
      </c>
      <c r="BG1292" s="189">
        <f>IF(N1292="zákl. přenesená",J1292,0)</f>
        <v>0</v>
      </c>
      <c r="BH1292" s="189">
        <f>IF(N1292="sníž. přenesená",J1292,0)</f>
        <v>0</v>
      </c>
      <c r="BI1292" s="189">
        <f>IF(N1292="nulová",J1292,0)</f>
        <v>0</v>
      </c>
      <c r="BJ1292" s="22" t="s">
        <v>76</v>
      </c>
      <c r="BK1292" s="189">
        <f>ROUND(I1292*H1292,2)</f>
        <v>0</v>
      </c>
      <c r="BL1292" s="22" t="s">
        <v>532</v>
      </c>
      <c r="BM1292" s="188" t="s">
        <v>4181</v>
      </c>
    </row>
    <row r="1293" s="2" customFormat="1">
      <c r="A1293" s="41"/>
      <c r="B1293" s="42"/>
      <c r="C1293" s="41"/>
      <c r="D1293" s="190" t="s">
        <v>338</v>
      </c>
      <c r="E1293" s="41"/>
      <c r="F1293" s="191" t="s">
        <v>4182</v>
      </c>
      <c r="G1293" s="41"/>
      <c r="H1293" s="41"/>
      <c r="I1293" s="192"/>
      <c r="J1293" s="41"/>
      <c r="K1293" s="41"/>
      <c r="L1293" s="42"/>
      <c r="M1293" s="193"/>
      <c r="N1293" s="194"/>
      <c r="O1293" s="75"/>
      <c r="P1293" s="75"/>
      <c r="Q1293" s="75"/>
      <c r="R1293" s="75"/>
      <c r="S1293" s="75"/>
      <c r="T1293" s="76"/>
      <c r="U1293" s="41"/>
      <c r="V1293" s="41"/>
      <c r="W1293" s="41"/>
      <c r="X1293" s="41"/>
      <c r="Y1293" s="41"/>
      <c r="Z1293" s="41"/>
      <c r="AA1293" s="41"/>
      <c r="AB1293" s="41"/>
      <c r="AC1293" s="41"/>
      <c r="AD1293" s="41"/>
      <c r="AE1293" s="41"/>
      <c r="AT1293" s="22" t="s">
        <v>338</v>
      </c>
      <c r="AU1293" s="22" t="s">
        <v>87</v>
      </c>
    </row>
    <row r="1294" s="13" customFormat="1">
      <c r="A1294" s="13"/>
      <c r="B1294" s="201"/>
      <c r="C1294" s="13"/>
      <c r="D1294" s="195" t="s">
        <v>442</v>
      </c>
      <c r="E1294" s="202" t="s">
        <v>3</v>
      </c>
      <c r="F1294" s="203" t="s">
        <v>4172</v>
      </c>
      <c r="G1294" s="13"/>
      <c r="H1294" s="204">
        <v>11</v>
      </c>
      <c r="I1294" s="205"/>
      <c r="J1294" s="13"/>
      <c r="K1294" s="13"/>
      <c r="L1294" s="201"/>
      <c r="M1294" s="206"/>
      <c r="N1294" s="207"/>
      <c r="O1294" s="207"/>
      <c r="P1294" s="207"/>
      <c r="Q1294" s="207"/>
      <c r="R1294" s="207"/>
      <c r="S1294" s="207"/>
      <c r="T1294" s="208"/>
      <c r="U1294" s="13"/>
      <c r="V1294" s="13"/>
      <c r="W1294" s="13"/>
      <c r="X1294" s="13"/>
      <c r="Y1294" s="13"/>
      <c r="Z1294" s="13"/>
      <c r="AA1294" s="13"/>
      <c r="AB1294" s="13"/>
      <c r="AC1294" s="13"/>
      <c r="AD1294" s="13"/>
      <c r="AE1294" s="13"/>
      <c r="AT1294" s="202" t="s">
        <v>442</v>
      </c>
      <c r="AU1294" s="202" t="s">
        <v>87</v>
      </c>
      <c r="AV1294" s="13" t="s">
        <v>79</v>
      </c>
      <c r="AW1294" s="13" t="s">
        <v>31</v>
      </c>
      <c r="AX1294" s="13" t="s">
        <v>76</v>
      </c>
      <c r="AY1294" s="202" t="s">
        <v>328</v>
      </c>
    </row>
    <row r="1295" s="2" customFormat="1" ht="37.8" customHeight="1">
      <c r="A1295" s="41"/>
      <c r="B1295" s="176"/>
      <c r="C1295" s="177" t="s">
        <v>4183</v>
      </c>
      <c r="D1295" s="177" t="s">
        <v>331</v>
      </c>
      <c r="E1295" s="178" t="s">
        <v>4184</v>
      </c>
      <c r="F1295" s="179" t="s">
        <v>4185</v>
      </c>
      <c r="G1295" s="180" t="s">
        <v>476</v>
      </c>
      <c r="H1295" s="181">
        <v>26.800000000000001</v>
      </c>
      <c r="I1295" s="182"/>
      <c r="J1295" s="183">
        <f>ROUND(I1295*H1295,2)</f>
        <v>0</v>
      </c>
      <c r="K1295" s="179" t="s">
        <v>335</v>
      </c>
      <c r="L1295" s="42"/>
      <c r="M1295" s="184" t="s">
        <v>3</v>
      </c>
      <c r="N1295" s="185" t="s">
        <v>40</v>
      </c>
      <c r="O1295" s="75"/>
      <c r="P1295" s="186">
        <f>O1295*H1295</f>
        <v>0</v>
      </c>
      <c r="Q1295" s="186">
        <v>0.0030579499999999998</v>
      </c>
      <c r="R1295" s="186">
        <f>Q1295*H1295</f>
        <v>0.081953059999999994</v>
      </c>
      <c r="S1295" s="186">
        <v>0</v>
      </c>
      <c r="T1295" s="187">
        <f>S1295*H1295</f>
        <v>0</v>
      </c>
      <c r="U1295" s="41"/>
      <c r="V1295" s="41"/>
      <c r="W1295" s="41"/>
      <c r="X1295" s="41"/>
      <c r="Y1295" s="41"/>
      <c r="Z1295" s="41"/>
      <c r="AA1295" s="41"/>
      <c r="AB1295" s="41"/>
      <c r="AC1295" s="41"/>
      <c r="AD1295" s="41"/>
      <c r="AE1295" s="41"/>
      <c r="AR1295" s="188" t="s">
        <v>532</v>
      </c>
      <c r="AT1295" s="188" t="s">
        <v>331</v>
      </c>
      <c r="AU1295" s="188" t="s">
        <v>87</v>
      </c>
      <c r="AY1295" s="22" t="s">
        <v>328</v>
      </c>
      <c r="BE1295" s="189">
        <f>IF(N1295="základní",J1295,0)</f>
        <v>0</v>
      </c>
      <c r="BF1295" s="189">
        <f>IF(N1295="snížená",J1295,0)</f>
        <v>0</v>
      </c>
      <c r="BG1295" s="189">
        <f>IF(N1295="zákl. přenesená",J1295,0)</f>
        <v>0</v>
      </c>
      <c r="BH1295" s="189">
        <f>IF(N1295="sníž. přenesená",J1295,0)</f>
        <v>0</v>
      </c>
      <c r="BI1295" s="189">
        <f>IF(N1295="nulová",J1295,0)</f>
        <v>0</v>
      </c>
      <c r="BJ1295" s="22" t="s">
        <v>76</v>
      </c>
      <c r="BK1295" s="189">
        <f>ROUND(I1295*H1295,2)</f>
        <v>0</v>
      </c>
      <c r="BL1295" s="22" t="s">
        <v>532</v>
      </c>
      <c r="BM1295" s="188" t="s">
        <v>4186</v>
      </c>
    </row>
    <row r="1296" s="2" customFormat="1">
      <c r="A1296" s="41"/>
      <c r="B1296" s="42"/>
      <c r="C1296" s="41"/>
      <c r="D1296" s="190" t="s">
        <v>338</v>
      </c>
      <c r="E1296" s="41"/>
      <c r="F1296" s="191" t="s">
        <v>4187</v>
      </c>
      <c r="G1296" s="41"/>
      <c r="H1296" s="41"/>
      <c r="I1296" s="192"/>
      <c r="J1296" s="41"/>
      <c r="K1296" s="41"/>
      <c r="L1296" s="42"/>
      <c r="M1296" s="193"/>
      <c r="N1296" s="194"/>
      <c r="O1296" s="75"/>
      <c r="P1296" s="75"/>
      <c r="Q1296" s="75"/>
      <c r="R1296" s="75"/>
      <c r="S1296" s="75"/>
      <c r="T1296" s="76"/>
      <c r="U1296" s="41"/>
      <c r="V1296" s="41"/>
      <c r="W1296" s="41"/>
      <c r="X1296" s="41"/>
      <c r="Y1296" s="41"/>
      <c r="Z1296" s="41"/>
      <c r="AA1296" s="41"/>
      <c r="AB1296" s="41"/>
      <c r="AC1296" s="41"/>
      <c r="AD1296" s="41"/>
      <c r="AE1296" s="41"/>
      <c r="AT1296" s="22" t="s">
        <v>338</v>
      </c>
      <c r="AU1296" s="22" t="s">
        <v>87</v>
      </c>
    </row>
    <row r="1297" s="13" customFormat="1">
      <c r="A1297" s="13"/>
      <c r="B1297" s="201"/>
      <c r="C1297" s="13"/>
      <c r="D1297" s="195" t="s">
        <v>442</v>
      </c>
      <c r="E1297" s="202" t="s">
        <v>3</v>
      </c>
      <c r="F1297" s="203" t="s">
        <v>4188</v>
      </c>
      <c r="G1297" s="13"/>
      <c r="H1297" s="204">
        <v>26.800000000000001</v>
      </c>
      <c r="I1297" s="205"/>
      <c r="J1297" s="13"/>
      <c r="K1297" s="13"/>
      <c r="L1297" s="201"/>
      <c r="M1297" s="206"/>
      <c r="N1297" s="207"/>
      <c r="O1297" s="207"/>
      <c r="P1297" s="207"/>
      <c r="Q1297" s="207"/>
      <c r="R1297" s="207"/>
      <c r="S1297" s="207"/>
      <c r="T1297" s="208"/>
      <c r="U1297" s="13"/>
      <c r="V1297" s="13"/>
      <c r="W1297" s="13"/>
      <c r="X1297" s="13"/>
      <c r="Y1297" s="13"/>
      <c r="Z1297" s="13"/>
      <c r="AA1297" s="13"/>
      <c r="AB1297" s="13"/>
      <c r="AC1297" s="13"/>
      <c r="AD1297" s="13"/>
      <c r="AE1297" s="13"/>
      <c r="AT1297" s="202" t="s">
        <v>442</v>
      </c>
      <c r="AU1297" s="202" t="s">
        <v>87</v>
      </c>
      <c r="AV1297" s="13" t="s">
        <v>79</v>
      </c>
      <c r="AW1297" s="13" t="s">
        <v>31</v>
      </c>
      <c r="AX1297" s="13" t="s">
        <v>76</v>
      </c>
      <c r="AY1297" s="202" t="s">
        <v>328</v>
      </c>
    </row>
    <row r="1298" s="2" customFormat="1" ht="24.15" customHeight="1">
      <c r="A1298" s="41"/>
      <c r="B1298" s="176"/>
      <c r="C1298" s="177" t="s">
        <v>4189</v>
      </c>
      <c r="D1298" s="177" t="s">
        <v>331</v>
      </c>
      <c r="E1298" s="178" t="s">
        <v>4190</v>
      </c>
      <c r="F1298" s="179" t="s">
        <v>4191</v>
      </c>
      <c r="G1298" s="180" t="s">
        <v>476</v>
      </c>
      <c r="H1298" s="181">
        <v>26.800000000000001</v>
      </c>
      <c r="I1298" s="182"/>
      <c r="J1298" s="183">
        <f>ROUND(I1298*H1298,2)</f>
        <v>0</v>
      </c>
      <c r="K1298" s="179" t="s">
        <v>335</v>
      </c>
      <c r="L1298" s="42"/>
      <c r="M1298" s="184" t="s">
        <v>3</v>
      </c>
      <c r="N1298" s="185" t="s">
        <v>40</v>
      </c>
      <c r="O1298" s="75"/>
      <c r="P1298" s="186">
        <f>O1298*H1298</f>
        <v>0</v>
      </c>
      <c r="Q1298" s="186">
        <v>0.0035400000000000002</v>
      </c>
      <c r="R1298" s="186">
        <f>Q1298*H1298</f>
        <v>0.094872000000000012</v>
      </c>
      <c r="S1298" s="186">
        <v>0</v>
      </c>
      <c r="T1298" s="187">
        <f>S1298*H1298</f>
        <v>0</v>
      </c>
      <c r="U1298" s="41"/>
      <c r="V1298" s="41"/>
      <c r="W1298" s="41"/>
      <c r="X1298" s="41"/>
      <c r="Y1298" s="41"/>
      <c r="Z1298" s="41"/>
      <c r="AA1298" s="41"/>
      <c r="AB1298" s="41"/>
      <c r="AC1298" s="41"/>
      <c r="AD1298" s="41"/>
      <c r="AE1298" s="41"/>
      <c r="AR1298" s="188" t="s">
        <v>532</v>
      </c>
      <c r="AT1298" s="188" t="s">
        <v>331</v>
      </c>
      <c r="AU1298" s="188" t="s">
        <v>87</v>
      </c>
      <c r="AY1298" s="22" t="s">
        <v>328</v>
      </c>
      <c r="BE1298" s="189">
        <f>IF(N1298="základní",J1298,0)</f>
        <v>0</v>
      </c>
      <c r="BF1298" s="189">
        <f>IF(N1298="snížená",J1298,0)</f>
        <v>0</v>
      </c>
      <c r="BG1298" s="189">
        <f>IF(N1298="zákl. přenesená",J1298,0)</f>
        <v>0</v>
      </c>
      <c r="BH1298" s="189">
        <f>IF(N1298="sníž. přenesená",J1298,0)</f>
        <v>0</v>
      </c>
      <c r="BI1298" s="189">
        <f>IF(N1298="nulová",J1298,0)</f>
        <v>0</v>
      </c>
      <c r="BJ1298" s="22" t="s">
        <v>76</v>
      </c>
      <c r="BK1298" s="189">
        <f>ROUND(I1298*H1298,2)</f>
        <v>0</v>
      </c>
      <c r="BL1298" s="22" t="s">
        <v>532</v>
      </c>
      <c r="BM1298" s="188" t="s">
        <v>4192</v>
      </c>
    </row>
    <row r="1299" s="2" customFormat="1">
      <c r="A1299" s="41"/>
      <c r="B1299" s="42"/>
      <c r="C1299" s="41"/>
      <c r="D1299" s="190" t="s">
        <v>338</v>
      </c>
      <c r="E1299" s="41"/>
      <c r="F1299" s="191" t="s">
        <v>4193</v>
      </c>
      <c r="G1299" s="41"/>
      <c r="H1299" s="41"/>
      <c r="I1299" s="192"/>
      <c r="J1299" s="41"/>
      <c r="K1299" s="41"/>
      <c r="L1299" s="42"/>
      <c r="M1299" s="193"/>
      <c r="N1299" s="194"/>
      <c r="O1299" s="75"/>
      <c r="P1299" s="75"/>
      <c r="Q1299" s="75"/>
      <c r="R1299" s="75"/>
      <c r="S1299" s="75"/>
      <c r="T1299" s="76"/>
      <c r="U1299" s="41"/>
      <c r="V1299" s="41"/>
      <c r="W1299" s="41"/>
      <c r="X1299" s="41"/>
      <c r="Y1299" s="41"/>
      <c r="Z1299" s="41"/>
      <c r="AA1299" s="41"/>
      <c r="AB1299" s="41"/>
      <c r="AC1299" s="41"/>
      <c r="AD1299" s="41"/>
      <c r="AE1299" s="41"/>
      <c r="AT1299" s="22" t="s">
        <v>338</v>
      </c>
      <c r="AU1299" s="22" t="s">
        <v>87</v>
      </c>
    </row>
    <row r="1300" s="13" customFormat="1">
      <c r="A1300" s="13"/>
      <c r="B1300" s="201"/>
      <c r="C1300" s="13"/>
      <c r="D1300" s="195" t="s">
        <v>442</v>
      </c>
      <c r="E1300" s="202" t="s">
        <v>3</v>
      </c>
      <c r="F1300" s="203" t="s">
        <v>4188</v>
      </c>
      <c r="G1300" s="13"/>
      <c r="H1300" s="204">
        <v>26.800000000000001</v>
      </c>
      <c r="I1300" s="205"/>
      <c r="J1300" s="13"/>
      <c r="K1300" s="13"/>
      <c r="L1300" s="201"/>
      <c r="M1300" s="206"/>
      <c r="N1300" s="207"/>
      <c r="O1300" s="207"/>
      <c r="P1300" s="207"/>
      <c r="Q1300" s="207"/>
      <c r="R1300" s="207"/>
      <c r="S1300" s="207"/>
      <c r="T1300" s="208"/>
      <c r="U1300" s="13"/>
      <c r="V1300" s="13"/>
      <c r="W1300" s="13"/>
      <c r="X1300" s="13"/>
      <c r="Y1300" s="13"/>
      <c r="Z1300" s="13"/>
      <c r="AA1300" s="13"/>
      <c r="AB1300" s="13"/>
      <c r="AC1300" s="13"/>
      <c r="AD1300" s="13"/>
      <c r="AE1300" s="13"/>
      <c r="AT1300" s="202" t="s">
        <v>442</v>
      </c>
      <c r="AU1300" s="202" t="s">
        <v>87</v>
      </c>
      <c r="AV1300" s="13" t="s">
        <v>79</v>
      </c>
      <c r="AW1300" s="13" t="s">
        <v>31</v>
      </c>
      <c r="AX1300" s="13" t="s">
        <v>76</v>
      </c>
      <c r="AY1300" s="202" t="s">
        <v>328</v>
      </c>
    </row>
    <row r="1301" s="2" customFormat="1" ht="21.75" customHeight="1">
      <c r="A1301" s="41"/>
      <c r="B1301" s="176"/>
      <c r="C1301" s="177" t="s">
        <v>4194</v>
      </c>
      <c r="D1301" s="177" t="s">
        <v>331</v>
      </c>
      <c r="E1301" s="178" t="s">
        <v>4195</v>
      </c>
      <c r="F1301" s="179" t="s">
        <v>4196</v>
      </c>
      <c r="G1301" s="180" t="s">
        <v>439</v>
      </c>
      <c r="H1301" s="181">
        <v>224.88399999999999</v>
      </c>
      <c r="I1301" s="182"/>
      <c r="J1301" s="183">
        <f>ROUND(I1301*H1301,2)</f>
        <v>0</v>
      </c>
      <c r="K1301" s="179" t="s">
        <v>335</v>
      </c>
      <c r="L1301" s="42"/>
      <c r="M1301" s="184" t="s">
        <v>3</v>
      </c>
      <c r="N1301" s="185" t="s">
        <v>40</v>
      </c>
      <c r="O1301" s="75"/>
      <c r="P1301" s="186">
        <f>O1301*H1301</f>
        <v>0</v>
      </c>
      <c r="Q1301" s="186">
        <v>0</v>
      </c>
      <c r="R1301" s="186">
        <f>Q1301*H1301</f>
        <v>0</v>
      </c>
      <c r="S1301" s="186">
        <v>0</v>
      </c>
      <c r="T1301" s="187">
        <f>S1301*H1301</f>
        <v>0</v>
      </c>
      <c r="U1301" s="41"/>
      <c r="V1301" s="41"/>
      <c r="W1301" s="41"/>
      <c r="X1301" s="41"/>
      <c r="Y1301" s="41"/>
      <c r="Z1301" s="41"/>
      <c r="AA1301" s="41"/>
      <c r="AB1301" s="41"/>
      <c r="AC1301" s="41"/>
      <c r="AD1301" s="41"/>
      <c r="AE1301" s="41"/>
      <c r="AR1301" s="188" t="s">
        <v>532</v>
      </c>
      <c r="AT1301" s="188" t="s">
        <v>331</v>
      </c>
      <c r="AU1301" s="188" t="s">
        <v>87</v>
      </c>
      <c r="AY1301" s="22" t="s">
        <v>328</v>
      </c>
      <c r="BE1301" s="189">
        <f>IF(N1301="základní",J1301,0)</f>
        <v>0</v>
      </c>
      <c r="BF1301" s="189">
        <f>IF(N1301="snížená",J1301,0)</f>
        <v>0</v>
      </c>
      <c r="BG1301" s="189">
        <f>IF(N1301="zákl. přenesená",J1301,0)</f>
        <v>0</v>
      </c>
      <c r="BH1301" s="189">
        <f>IF(N1301="sníž. přenesená",J1301,0)</f>
        <v>0</v>
      </c>
      <c r="BI1301" s="189">
        <f>IF(N1301="nulová",J1301,0)</f>
        <v>0</v>
      </c>
      <c r="BJ1301" s="22" t="s">
        <v>76</v>
      </c>
      <c r="BK1301" s="189">
        <f>ROUND(I1301*H1301,2)</f>
        <v>0</v>
      </c>
      <c r="BL1301" s="22" t="s">
        <v>532</v>
      </c>
      <c r="BM1301" s="188" t="s">
        <v>4197</v>
      </c>
    </row>
    <row r="1302" s="2" customFormat="1">
      <c r="A1302" s="41"/>
      <c r="B1302" s="42"/>
      <c r="C1302" s="41"/>
      <c r="D1302" s="190" t="s">
        <v>338</v>
      </c>
      <c r="E1302" s="41"/>
      <c r="F1302" s="191" t="s">
        <v>4198</v>
      </c>
      <c r="G1302" s="41"/>
      <c r="H1302" s="41"/>
      <c r="I1302" s="192"/>
      <c r="J1302" s="41"/>
      <c r="K1302" s="41"/>
      <c r="L1302" s="42"/>
      <c r="M1302" s="193"/>
      <c r="N1302" s="194"/>
      <c r="O1302" s="75"/>
      <c r="P1302" s="75"/>
      <c r="Q1302" s="75"/>
      <c r="R1302" s="75"/>
      <c r="S1302" s="75"/>
      <c r="T1302" s="76"/>
      <c r="U1302" s="41"/>
      <c r="V1302" s="41"/>
      <c r="W1302" s="41"/>
      <c r="X1302" s="41"/>
      <c r="Y1302" s="41"/>
      <c r="Z1302" s="41"/>
      <c r="AA1302" s="41"/>
      <c r="AB1302" s="41"/>
      <c r="AC1302" s="41"/>
      <c r="AD1302" s="41"/>
      <c r="AE1302" s="41"/>
      <c r="AT1302" s="22" t="s">
        <v>338</v>
      </c>
      <c r="AU1302" s="22" t="s">
        <v>87</v>
      </c>
    </row>
    <row r="1303" s="13" customFormat="1">
      <c r="A1303" s="13"/>
      <c r="B1303" s="201"/>
      <c r="C1303" s="13"/>
      <c r="D1303" s="195" t="s">
        <v>442</v>
      </c>
      <c r="E1303" s="202" t="s">
        <v>3</v>
      </c>
      <c r="F1303" s="203" t="s">
        <v>2520</v>
      </c>
      <c r="G1303" s="13"/>
      <c r="H1303" s="204">
        <v>204.589</v>
      </c>
      <c r="I1303" s="205"/>
      <c r="J1303" s="13"/>
      <c r="K1303" s="13"/>
      <c r="L1303" s="201"/>
      <c r="M1303" s="206"/>
      <c r="N1303" s="207"/>
      <c r="O1303" s="207"/>
      <c r="P1303" s="207"/>
      <c r="Q1303" s="207"/>
      <c r="R1303" s="207"/>
      <c r="S1303" s="207"/>
      <c r="T1303" s="208"/>
      <c r="U1303" s="13"/>
      <c r="V1303" s="13"/>
      <c r="W1303" s="13"/>
      <c r="X1303" s="13"/>
      <c r="Y1303" s="13"/>
      <c r="Z1303" s="13"/>
      <c r="AA1303" s="13"/>
      <c r="AB1303" s="13"/>
      <c r="AC1303" s="13"/>
      <c r="AD1303" s="13"/>
      <c r="AE1303" s="13"/>
      <c r="AT1303" s="202" t="s">
        <v>442</v>
      </c>
      <c r="AU1303" s="202" t="s">
        <v>87</v>
      </c>
      <c r="AV1303" s="13" t="s">
        <v>79</v>
      </c>
      <c r="AW1303" s="13" t="s">
        <v>31</v>
      </c>
      <c r="AX1303" s="13" t="s">
        <v>69</v>
      </c>
      <c r="AY1303" s="202" t="s">
        <v>328</v>
      </c>
    </row>
    <row r="1304" s="13" customFormat="1">
      <c r="A1304" s="13"/>
      <c r="B1304" s="201"/>
      <c r="C1304" s="13"/>
      <c r="D1304" s="195" t="s">
        <v>442</v>
      </c>
      <c r="E1304" s="202" t="s">
        <v>3</v>
      </c>
      <c r="F1304" s="203" t="s">
        <v>2526</v>
      </c>
      <c r="G1304" s="13"/>
      <c r="H1304" s="204">
        <v>20.295000000000002</v>
      </c>
      <c r="I1304" s="205"/>
      <c r="J1304" s="13"/>
      <c r="K1304" s="13"/>
      <c r="L1304" s="201"/>
      <c r="M1304" s="206"/>
      <c r="N1304" s="207"/>
      <c r="O1304" s="207"/>
      <c r="P1304" s="207"/>
      <c r="Q1304" s="207"/>
      <c r="R1304" s="207"/>
      <c r="S1304" s="207"/>
      <c r="T1304" s="208"/>
      <c r="U1304" s="13"/>
      <c r="V1304" s="13"/>
      <c r="W1304" s="13"/>
      <c r="X1304" s="13"/>
      <c r="Y1304" s="13"/>
      <c r="Z1304" s="13"/>
      <c r="AA1304" s="13"/>
      <c r="AB1304" s="13"/>
      <c r="AC1304" s="13"/>
      <c r="AD1304" s="13"/>
      <c r="AE1304" s="13"/>
      <c r="AT1304" s="202" t="s">
        <v>442</v>
      </c>
      <c r="AU1304" s="202" t="s">
        <v>87</v>
      </c>
      <c r="AV1304" s="13" t="s">
        <v>79</v>
      </c>
      <c r="AW1304" s="13" t="s">
        <v>31</v>
      </c>
      <c r="AX1304" s="13" t="s">
        <v>69</v>
      </c>
      <c r="AY1304" s="202" t="s">
        <v>328</v>
      </c>
    </row>
    <row r="1305" s="14" customFormat="1">
      <c r="A1305" s="14"/>
      <c r="B1305" s="209"/>
      <c r="C1305" s="14"/>
      <c r="D1305" s="195" t="s">
        <v>442</v>
      </c>
      <c r="E1305" s="210" t="s">
        <v>3</v>
      </c>
      <c r="F1305" s="211" t="s">
        <v>452</v>
      </c>
      <c r="G1305" s="14"/>
      <c r="H1305" s="212">
        <v>224.88399999999999</v>
      </c>
      <c r="I1305" s="213"/>
      <c r="J1305" s="14"/>
      <c r="K1305" s="14"/>
      <c r="L1305" s="209"/>
      <c r="M1305" s="214"/>
      <c r="N1305" s="215"/>
      <c r="O1305" s="215"/>
      <c r="P1305" s="215"/>
      <c r="Q1305" s="215"/>
      <c r="R1305" s="215"/>
      <c r="S1305" s="215"/>
      <c r="T1305" s="216"/>
      <c r="U1305" s="14"/>
      <c r="V1305" s="14"/>
      <c r="W1305" s="14"/>
      <c r="X1305" s="14"/>
      <c r="Y1305" s="14"/>
      <c r="Z1305" s="14"/>
      <c r="AA1305" s="14"/>
      <c r="AB1305" s="14"/>
      <c r="AC1305" s="14"/>
      <c r="AD1305" s="14"/>
      <c r="AE1305" s="14"/>
      <c r="AT1305" s="210" t="s">
        <v>442</v>
      </c>
      <c r="AU1305" s="210" t="s">
        <v>87</v>
      </c>
      <c r="AV1305" s="14" t="s">
        <v>113</v>
      </c>
      <c r="AW1305" s="14" t="s">
        <v>31</v>
      </c>
      <c r="AX1305" s="14" t="s">
        <v>76</v>
      </c>
      <c r="AY1305" s="210" t="s">
        <v>328</v>
      </c>
    </row>
    <row r="1306" s="2" customFormat="1" ht="44.25" customHeight="1">
      <c r="A1306" s="41"/>
      <c r="B1306" s="176"/>
      <c r="C1306" s="224" t="s">
        <v>4199</v>
      </c>
      <c r="D1306" s="224" t="s">
        <v>539</v>
      </c>
      <c r="E1306" s="225" t="s">
        <v>4200</v>
      </c>
      <c r="F1306" s="226" t="s">
        <v>4201</v>
      </c>
      <c r="G1306" s="227" t="s">
        <v>439</v>
      </c>
      <c r="H1306" s="228">
        <v>247.37200000000001</v>
      </c>
      <c r="I1306" s="229"/>
      <c r="J1306" s="230">
        <f>ROUND(I1306*H1306,2)</f>
        <v>0</v>
      </c>
      <c r="K1306" s="226" t="s">
        <v>335</v>
      </c>
      <c r="L1306" s="231"/>
      <c r="M1306" s="232" t="s">
        <v>3</v>
      </c>
      <c r="N1306" s="233" t="s">
        <v>40</v>
      </c>
      <c r="O1306" s="75"/>
      <c r="P1306" s="186">
        <f>O1306*H1306</f>
        <v>0</v>
      </c>
      <c r="Q1306" s="186">
        <v>0.00050000000000000001</v>
      </c>
      <c r="R1306" s="186">
        <f>Q1306*H1306</f>
        <v>0.123686</v>
      </c>
      <c r="S1306" s="186">
        <v>0</v>
      </c>
      <c r="T1306" s="187">
        <f>S1306*H1306</f>
        <v>0</v>
      </c>
      <c r="U1306" s="41"/>
      <c r="V1306" s="41"/>
      <c r="W1306" s="41"/>
      <c r="X1306" s="41"/>
      <c r="Y1306" s="41"/>
      <c r="Z1306" s="41"/>
      <c r="AA1306" s="41"/>
      <c r="AB1306" s="41"/>
      <c r="AC1306" s="41"/>
      <c r="AD1306" s="41"/>
      <c r="AE1306" s="41"/>
      <c r="AR1306" s="188" t="s">
        <v>621</v>
      </c>
      <c r="AT1306" s="188" t="s">
        <v>539</v>
      </c>
      <c r="AU1306" s="188" t="s">
        <v>87</v>
      </c>
      <c r="AY1306" s="22" t="s">
        <v>328</v>
      </c>
      <c r="BE1306" s="189">
        <f>IF(N1306="základní",J1306,0)</f>
        <v>0</v>
      </c>
      <c r="BF1306" s="189">
        <f>IF(N1306="snížená",J1306,0)</f>
        <v>0</v>
      </c>
      <c r="BG1306" s="189">
        <f>IF(N1306="zákl. přenesená",J1306,0)</f>
        <v>0</v>
      </c>
      <c r="BH1306" s="189">
        <f>IF(N1306="sníž. přenesená",J1306,0)</f>
        <v>0</v>
      </c>
      <c r="BI1306" s="189">
        <f>IF(N1306="nulová",J1306,0)</f>
        <v>0</v>
      </c>
      <c r="BJ1306" s="22" t="s">
        <v>76</v>
      </c>
      <c r="BK1306" s="189">
        <f>ROUND(I1306*H1306,2)</f>
        <v>0</v>
      </c>
      <c r="BL1306" s="22" t="s">
        <v>532</v>
      </c>
      <c r="BM1306" s="188" t="s">
        <v>4202</v>
      </c>
    </row>
    <row r="1307" s="13" customFormat="1">
      <c r="A1307" s="13"/>
      <c r="B1307" s="201"/>
      <c r="C1307" s="13"/>
      <c r="D1307" s="195" t="s">
        <v>442</v>
      </c>
      <c r="E1307" s="13"/>
      <c r="F1307" s="203" t="s">
        <v>3912</v>
      </c>
      <c r="G1307" s="13"/>
      <c r="H1307" s="204">
        <v>247.37200000000001</v>
      </c>
      <c r="I1307" s="205"/>
      <c r="J1307" s="13"/>
      <c r="K1307" s="13"/>
      <c r="L1307" s="201"/>
      <c r="M1307" s="206"/>
      <c r="N1307" s="207"/>
      <c r="O1307" s="207"/>
      <c r="P1307" s="207"/>
      <c r="Q1307" s="207"/>
      <c r="R1307" s="207"/>
      <c r="S1307" s="207"/>
      <c r="T1307" s="208"/>
      <c r="U1307" s="13"/>
      <c r="V1307" s="13"/>
      <c r="W1307" s="13"/>
      <c r="X1307" s="13"/>
      <c r="Y1307" s="13"/>
      <c r="Z1307" s="13"/>
      <c r="AA1307" s="13"/>
      <c r="AB1307" s="13"/>
      <c r="AC1307" s="13"/>
      <c r="AD1307" s="13"/>
      <c r="AE1307" s="13"/>
      <c r="AT1307" s="202" t="s">
        <v>442</v>
      </c>
      <c r="AU1307" s="202" t="s">
        <v>87</v>
      </c>
      <c r="AV1307" s="13" t="s">
        <v>79</v>
      </c>
      <c r="AW1307" s="13" t="s">
        <v>4</v>
      </c>
      <c r="AX1307" s="13" t="s">
        <v>76</v>
      </c>
      <c r="AY1307" s="202" t="s">
        <v>328</v>
      </c>
    </row>
    <row r="1308" s="2" customFormat="1" ht="24.15" customHeight="1">
      <c r="A1308" s="41"/>
      <c r="B1308" s="176"/>
      <c r="C1308" s="177" t="s">
        <v>4203</v>
      </c>
      <c r="D1308" s="177" t="s">
        <v>331</v>
      </c>
      <c r="E1308" s="178" t="s">
        <v>4204</v>
      </c>
      <c r="F1308" s="179" t="s">
        <v>4205</v>
      </c>
      <c r="G1308" s="180" t="s">
        <v>476</v>
      </c>
      <c r="H1308" s="181">
        <v>25.550000000000001</v>
      </c>
      <c r="I1308" s="182"/>
      <c r="J1308" s="183">
        <f>ROUND(I1308*H1308,2)</f>
        <v>0</v>
      </c>
      <c r="K1308" s="179" t="s">
        <v>335</v>
      </c>
      <c r="L1308" s="42"/>
      <c r="M1308" s="184" t="s">
        <v>3</v>
      </c>
      <c r="N1308" s="185" t="s">
        <v>40</v>
      </c>
      <c r="O1308" s="75"/>
      <c r="P1308" s="186">
        <f>O1308*H1308</f>
        <v>0</v>
      </c>
      <c r="Q1308" s="186">
        <v>7.9999999999999996E-06</v>
      </c>
      <c r="R1308" s="186">
        <f>Q1308*H1308</f>
        <v>0.00020440000000000001</v>
      </c>
      <c r="S1308" s="186">
        <v>0</v>
      </c>
      <c r="T1308" s="187">
        <f>S1308*H1308</f>
        <v>0</v>
      </c>
      <c r="U1308" s="41"/>
      <c r="V1308" s="41"/>
      <c r="W1308" s="41"/>
      <c r="X1308" s="41"/>
      <c r="Y1308" s="41"/>
      <c r="Z1308" s="41"/>
      <c r="AA1308" s="41"/>
      <c r="AB1308" s="41"/>
      <c r="AC1308" s="41"/>
      <c r="AD1308" s="41"/>
      <c r="AE1308" s="41"/>
      <c r="AR1308" s="188" t="s">
        <v>532</v>
      </c>
      <c r="AT1308" s="188" t="s">
        <v>331</v>
      </c>
      <c r="AU1308" s="188" t="s">
        <v>87</v>
      </c>
      <c r="AY1308" s="22" t="s">
        <v>328</v>
      </c>
      <c r="BE1308" s="189">
        <f>IF(N1308="základní",J1308,0)</f>
        <v>0</v>
      </c>
      <c r="BF1308" s="189">
        <f>IF(N1308="snížená",J1308,0)</f>
        <v>0</v>
      </c>
      <c r="BG1308" s="189">
        <f>IF(N1308="zákl. přenesená",J1308,0)</f>
        <v>0</v>
      </c>
      <c r="BH1308" s="189">
        <f>IF(N1308="sníž. přenesená",J1308,0)</f>
        <v>0</v>
      </c>
      <c r="BI1308" s="189">
        <f>IF(N1308="nulová",J1308,0)</f>
        <v>0</v>
      </c>
      <c r="BJ1308" s="22" t="s">
        <v>76</v>
      </c>
      <c r="BK1308" s="189">
        <f>ROUND(I1308*H1308,2)</f>
        <v>0</v>
      </c>
      <c r="BL1308" s="22" t="s">
        <v>532</v>
      </c>
      <c r="BM1308" s="188" t="s">
        <v>4206</v>
      </c>
    </row>
    <row r="1309" s="2" customFormat="1">
      <c r="A1309" s="41"/>
      <c r="B1309" s="42"/>
      <c r="C1309" s="41"/>
      <c r="D1309" s="190" t="s">
        <v>338</v>
      </c>
      <c r="E1309" s="41"/>
      <c r="F1309" s="191" t="s">
        <v>4207</v>
      </c>
      <c r="G1309" s="41"/>
      <c r="H1309" s="41"/>
      <c r="I1309" s="192"/>
      <c r="J1309" s="41"/>
      <c r="K1309" s="41"/>
      <c r="L1309" s="42"/>
      <c r="M1309" s="193"/>
      <c r="N1309" s="194"/>
      <c r="O1309" s="75"/>
      <c r="P1309" s="75"/>
      <c r="Q1309" s="75"/>
      <c r="R1309" s="75"/>
      <c r="S1309" s="75"/>
      <c r="T1309" s="76"/>
      <c r="U1309" s="41"/>
      <c r="V1309" s="41"/>
      <c r="W1309" s="41"/>
      <c r="X1309" s="41"/>
      <c r="Y1309" s="41"/>
      <c r="Z1309" s="41"/>
      <c r="AA1309" s="41"/>
      <c r="AB1309" s="41"/>
      <c r="AC1309" s="41"/>
      <c r="AD1309" s="41"/>
      <c r="AE1309" s="41"/>
      <c r="AT1309" s="22" t="s">
        <v>338</v>
      </c>
      <c r="AU1309" s="22" t="s">
        <v>87</v>
      </c>
    </row>
    <row r="1310" s="15" customFormat="1">
      <c r="A1310" s="15"/>
      <c r="B1310" s="217"/>
      <c r="C1310" s="15"/>
      <c r="D1310" s="195" t="s">
        <v>442</v>
      </c>
      <c r="E1310" s="218" t="s">
        <v>3</v>
      </c>
      <c r="F1310" s="219" t="s">
        <v>4208</v>
      </c>
      <c r="G1310" s="15"/>
      <c r="H1310" s="218" t="s">
        <v>3</v>
      </c>
      <c r="I1310" s="220"/>
      <c r="J1310" s="15"/>
      <c r="K1310" s="15"/>
      <c r="L1310" s="217"/>
      <c r="M1310" s="221"/>
      <c r="N1310" s="222"/>
      <c r="O1310" s="222"/>
      <c r="P1310" s="222"/>
      <c r="Q1310" s="222"/>
      <c r="R1310" s="222"/>
      <c r="S1310" s="222"/>
      <c r="T1310" s="223"/>
      <c r="U1310" s="15"/>
      <c r="V1310" s="15"/>
      <c r="W1310" s="15"/>
      <c r="X1310" s="15"/>
      <c r="Y1310" s="15"/>
      <c r="Z1310" s="15"/>
      <c r="AA1310" s="15"/>
      <c r="AB1310" s="15"/>
      <c r="AC1310" s="15"/>
      <c r="AD1310" s="15"/>
      <c r="AE1310" s="15"/>
      <c r="AT1310" s="218" t="s">
        <v>442</v>
      </c>
      <c r="AU1310" s="218" t="s">
        <v>87</v>
      </c>
      <c r="AV1310" s="15" t="s">
        <v>76</v>
      </c>
      <c r="AW1310" s="15" t="s">
        <v>31</v>
      </c>
      <c r="AX1310" s="15" t="s">
        <v>69</v>
      </c>
      <c r="AY1310" s="218" t="s">
        <v>328</v>
      </c>
    </row>
    <row r="1311" s="13" customFormat="1">
      <c r="A1311" s="13"/>
      <c r="B1311" s="201"/>
      <c r="C1311" s="13"/>
      <c r="D1311" s="195" t="s">
        <v>442</v>
      </c>
      <c r="E1311" s="202" t="s">
        <v>3</v>
      </c>
      <c r="F1311" s="203" t="s">
        <v>2523</v>
      </c>
      <c r="G1311" s="13"/>
      <c r="H1311" s="204">
        <v>25.550000000000001</v>
      </c>
      <c r="I1311" s="205"/>
      <c r="J1311" s="13"/>
      <c r="K1311" s="13"/>
      <c r="L1311" s="201"/>
      <c r="M1311" s="206"/>
      <c r="N1311" s="207"/>
      <c r="O1311" s="207"/>
      <c r="P1311" s="207"/>
      <c r="Q1311" s="207"/>
      <c r="R1311" s="207"/>
      <c r="S1311" s="207"/>
      <c r="T1311" s="208"/>
      <c r="U1311" s="13"/>
      <c r="V1311" s="13"/>
      <c r="W1311" s="13"/>
      <c r="X1311" s="13"/>
      <c r="Y1311" s="13"/>
      <c r="Z1311" s="13"/>
      <c r="AA1311" s="13"/>
      <c r="AB1311" s="13"/>
      <c r="AC1311" s="13"/>
      <c r="AD1311" s="13"/>
      <c r="AE1311" s="13"/>
      <c r="AT1311" s="202" t="s">
        <v>442</v>
      </c>
      <c r="AU1311" s="202" t="s">
        <v>87</v>
      </c>
      <c r="AV1311" s="13" t="s">
        <v>79</v>
      </c>
      <c r="AW1311" s="13" t="s">
        <v>31</v>
      </c>
      <c r="AX1311" s="13" t="s">
        <v>76</v>
      </c>
      <c r="AY1311" s="202" t="s">
        <v>328</v>
      </c>
    </row>
    <row r="1312" s="2" customFormat="1" ht="16.5" customHeight="1">
      <c r="A1312" s="41"/>
      <c r="B1312" s="176"/>
      <c r="C1312" s="224" t="s">
        <v>4209</v>
      </c>
      <c r="D1312" s="224" t="s">
        <v>539</v>
      </c>
      <c r="E1312" s="225" t="s">
        <v>4210</v>
      </c>
      <c r="F1312" s="226" t="s">
        <v>4211</v>
      </c>
      <c r="G1312" s="227" t="s">
        <v>476</v>
      </c>
      <c r="H1312" s="228">
        <v>27</v>
      </c>
      <c r="I1312" s="229"/>
      <c r="J1312" s="230">
        <f>ROUND(I1312*H1312,2)</f>
        <v>0</v>
      </c>
      <c r="K1312" s="226" t="s">
        <v>335</v>
      </c>
      <c r="L1312" s="231"/>
      <c r="M1312" s="232" t="s">
        <v>3</v>
      </c>
      <c r="N1312" s="233" t="s">
        <v>40</v>
      </c>
      <c r="O1312" s="75"/>
      <c r="P1312" s="186">
        <f>O1312*H1312</f>
        <v>0</v>
      </c>
      <c r="Q1312" s="186">
        <v>0.00010000000000000001</v>
      </c>
      <c r="R1312" s="186">
        <f>Q1312*H1312</f>
        <v>0.0027000000000000001</v>
      </c>
      <c r="S1312" s="186">
        <v>0</v>
      </c>
      <c r="T1312" s="187">
        <f>S1312*H1312</f>
        <v>0</v>
      </c>
      <c r="U1312" s="41"/>
      <c r="V1312" s="41"/>
      <c r="W1312" s="41"/>
      <c r="X1312" s="41"/>
      <c r="Y1312" s="41"/>
      <c r="Z1312" s="41"/>
      <c r="AA1312" s="41"/>
      <c r="AB1312" s="41"/>
      <c r="AC1312" s="41"/>
      <c r="AD1312" s="41"/>
      <c r="AE1312" s="41"/>
      <c r="AR1312" s="188" t="s">
        <v>621</v>
      </c>
      <c r="AT1312" s="188" t="s">
        <v>539</v>
      </c>
      <c r="AU1312" s="188" t="s">
        <v>87</v>
      </c>
      <c r="AY1312" s="22" t="s">
        <v>328</v>
      </c>
      <c r="BE1312" s="189">
        <f>IF(N1312="základní",J1312,0)</f>
        <v>0</v>
      </c>
      <c r="BF1312" s="189">
        <f>IF(N1312="snížená",J1312,0)</f>
        <v>0</v>
      </c>
      <c r="BG1312" s="189">
        <f>IF(N1312="zákl. přenesená",J1312,0)</f>
        <v>0</v>
      </c>
      <c r="BH1312" s="189">
        <f>IF(N1312="sníž. přenesená",J1312,0)</f>
        <v>0</v>
      </c>
      <c r="BI1312" s="189">
        <f>IF(N1312="nulová",J1312,0)</f>
        <v>0</v>
      </c>
      <c r="BJ1312" s="22" t="s">
        <v>76</v>
      </c>
      <c r="BK1312" s="189">
        <f>ROUND(I1312*H1312,2)</f>
        <v>0</v>
      </c>
      <c r="BL1312" s="22" t="s">
        <v>532</v>
      </c>
      <c r="BM1312" s="188" t="s">
        <v>4212</v>
      </c>
    </row>
    <row r="1313" s="13" customFormat="1">
      <c r="A1313" s="13"/>
      <c r="B1313" s="201"/>
      <c r="C1313" s="13"/>
      <c r="D1313" s="195" t="s">
        <v>442</v>
      </c>
      <c r="E1313" s="13"/>
      <c r="F1313" s="203" t="s">
        <v>4213</v>
      </c>
      <c r="G1313" s="13"/>
      <c r="H1313" s="204">
        <v>27</v>
      </c>
      <c r="I1313" s="205"/>
      <c r="J1313" s="13"/>
      <c r="K1313" s="13"/>
      <c r="L1313" s="201"/>
      <c r="M1313" s="206"/>
      <c r="N1313" s="207"/>
      <c r="O1313" s="207"/>
      <c r="P1313" s="207"/>
      <c r="Q1313" s="207"/>
      <c r="R1313" s="207"/>
      <c r="S1313" s="207"/>
      <c r="T1313" s="208"/>
      <c r="U1313" s="13"/>
      <c r="V1313" s="13"/>
      <c r="W1313" s="13"/>
      <c r="X1313" s="13"/>
      <c r="Y1313" s="13"/>
      <c r="Z1313" s="13"/>
      <c r="AA1313" s="13"/>
      <c r="AB1313" s="13"/>
      <c r="AC1313" s="13"/>
      <c r="AD1313" s="13"/>
      <c r="AE1313" s="13"/>
      <c r="AT1313" s="202" t="s">
        <v>442</v>
      </c>
      <c r="AU1313" s="202" t="s">
        <v>87</v>
      </c>
      <c r="AV1313" s="13" t="s">
        <v>79</v>
      </c>
      <c r="AW1313" s="13" t="s">
        <v>4</v>
      </c>
      <c r="AX1313" s="13" t="s">
        <v>76</v>
      </c>
      <c r="AY1313" s="202" t="s">
        <v>328</v>
      </c>
    </row>
    <row r="1314" s="2" customFormat="1" ht="55.5" customHeight="1">
      <c r="A1314" s="41"/>
      <c r="B1314" s="176"/>
      <c r="C1314" s="177" t="s">
        <v>4214</v>
      </c>
      <c r="D1314" s="177" t="s">
        <v>331</v>
      </c>
      <c r="E1314" s="178" t="s">
        <v>4215</v>
      </c>
      <c r="F1314" s="179" t="s">
        <v>4216</v>
      </c>
      <c r="G1314" s="180" t="s">
        <v>574</v>
      </c>
      <c r="H1314" s="181">
        <v>3</v>
      </c>
      <c r="I1314" s="182"/>
      <c r="J1314" s="183">
        <f>ROUND(I1314*H1314,2)</f>
        <v>0</v>
      </c>
      <c r="K1314" s="179" t="s">
        <v>335</v>
      </c>
      <c r="L1314" s="42"/>
      <c r="M1314" s="184" t="s">
        <v>3</v>
      </c>
      <c r="N1314" s="185" t="s">
        <v>40</v>
      </c>
      <c r="O1314" s="75"/>
      <c r="P1314" s="186">
        <f>O1314*H1314</f>
        <v>0</v>
      </c>
      <c r="Q1314" s="186">
        <v>0.0028125749999999999</v>
      </c>
      <c r="R1314" s="186">
        <f>Q1314*H1314</f>
        <v>0.0084377250000000001</v>
      </c>
      <c r="S1314" s="186">
        <v>0</v>
      </c>
      <c r="T1314" s="187">
        <f>S1314*H1314</f>
        <v>0</v>
      </c>
      <c r="U1314" s="41"/>
      <c r="V1314" s="41"/>
      <c r="W1314" s="41"/>
      <c r="X1314" s="41"/>
      <c r="Y1314" s="41"/>
      <c r="Z1314" s="41"/>
      <c r="AA1314" s="41"/>
      <c r="AB1314" s="41"/>
      <c r="AC1314" s="41"/>
      <c r="AD1314" s="41"/>
      <c r="AE1314" s="41"/>
      <c r="AR1314" s="188" t="s">
        <v>532</v>
      </c>
      <c r="AT1314" s="188" t="s">
        <v>331</v>
      </c>
      <c r="AU1314" s="188" t="s">
        <v>87</v>
      </c>
      <c r="AY1314" s="22" t="s">
        <v>328</v>
      </c>
      <c r="BE1314" s="189">
        <f>IF(N1314="základní",J1314,0)</f>
        <v>0</v>
      </c>
      <c r="BF1314" s="189">
        <f>IF(N1314="snížená",J1314,0)</f>
        <v>0</v>
      </c>
      <c r="BG1314" s="189">
        <f>IF(N1314="zákl. přenesená",J1314,0)</f>
        <v>0</v>
      </c>
      <c r="BH1314" s="189">
        <f>IF(N1314="sníž. přenesená",J1314,0)</f>
        <v>0</v>
      </c>
      <c r="BI1314" s="189">
        <f>IF(N1314="nulová",J1314,0)</f>
        <v>0</v>
      </c>
      <c r="BJ1314" s="22" t="s">
        <v>76</v>
      </c>
      <c r="BK1314" s="189">
        <f>ROUND(I1314*H1314,2)</f>
        <v>0</v>
      </c>
      <c r="BL1314" s="22" t="s">
        <v>532</v>
      </c>
      <c r="BM1314" s="188" t="s">
        <v>4217</v>
      </c>
    </row>
    <row r="1315" s="2" customFormat="1">
      <c r="A1315" s="41"/>
      <c r="B1315" s="42"/>
      <c r="C1315" s="41"/>
      <c r="D1315" s="190" t="s">
        <v>338</v>
      </c>
      <c r="E1315" s="41"/>
      <c r="F1315" s="191" t="s">
        <v>4218</v>
      </c>
      <c r="G1315" s="41"/>
      <c r="H1315" s="41"/>
      <c r="I1315" s="192"/>
      <c r="J1315" s="41"/>
      <c r="K1315" s="41"/>
      <c r="L1315" s="42"/>
      <c r="M1315" s="193"/>
      <c r="N1315" s="194"/>
      <c r="O1315" s="75"/>
      <c r="P1315" s="75"/>
      <c r="Q1315" s="75"/>
      <c r="R1315" s="75"/>
      <c r="S1315" s="75"/>
      <c r="T1315" s="76"/>
      <c r="U1315" s="41"/>
      <c r="V1315" s="41"/>
      <c r="W1315" s="41"/>
      <c r="X1315" s="41"/>
      <c r="Y1315" s="41"/>
      <c r="Z1315" s="41"/>
      <c r="AA1315" s="41"/>
      <c r="AB1315" s="41"/>
      <c r="AC1315" s="41"/>
      <c r="AD1315" s="41"/>
      <c r="AE1315" s="41"/>
      <c r="AT1315" s="22" t="s">
        <v>338</v>
      </c>
      <c r="AU1315" s="22" t="s">
        <v>87</v>
      </c>
    </row>
    <row r="1316" s="13" customFormat="1">
      <c r="A1316" s="13"/>
      <c r="B1316" s="201"/>
      <c r="C1316" s="13"/>
      <c r="D1316" s="195" t="s">
        <v>442</v>
      </c>
      <c r="E1316" s="202" t="s">
        <v>3</v>
      </c>
      <c r="F1316" s="203" t="s">
        <v>4219</v>
      </c>
      <c r="G1316" s="13"/>
      <c r="H1316" s="204">
        <v>3</v>
      </c>
      <c r="I1316" s="205"/>
      <c r="J1316" s="13"/>
      <c r="K1316" s="13"/>
      <c r="L1316" s="201"/>
      <c r="M1316" s="206"/>
      <c r="N1316" s="207"/>
      <c r="O1316" s="207"/>
      <c r="P1316" s="207"/>
      <c r="Q1316" s="207"/>
      <c r="R1316" s="207"/>
      <c r="S1316" s="207"/>
      <c r="T1316" s="208"/>
      <c r="U1316" s="13"/>
      <c r="V1316" s="13"/>
      <c r="W1316" s="13"/>
      <c r="X1316" s="13"/>
      <c r="Y1316" s="13"/>
      <c r="Z1316" s="13"/>
      <c r="AA1316" s="13"/>
      <c r="AB1316" s="13"/>
      <c r="AC1316" s="13"/>
      <c r="AD1316" s="13"/>
      <c r="AE1316" s="13"/>
      <c r="AT1316" s="202" t="s">
        <v>442</v>
      </c>
      <c r="AU1316" s="202" t="s">
        <v>87</v>
      </c>
      <c r="AV1316" s="13" t="s">
        <v>79</v>
      </c>
      <c r="AW1316" s="13" t="s">
        <v>31</v>
      </c>
      <c r="AX1316" s="13" t="s">
        <v>76</v>
      </c>
      <c r="AY1316" s="202" t="s">
        <v>328</v>
      </c>
    </row>
    <row r="1317" s="2" customFormat="1" ht="55.5" customHeight="1">
      <c r="A1317" s="41"/>
      <c r="B1317" s="176"/>
      <c r="C1317" s="177" t="s">
        <v>4220</v>
      </c>
      <c r="D1317" s="177" t="s">
        <v>331</v>
      </c>
      <c r="E1317" s="178" t="s">
        <v>4221</v>
      </c>
      <c r="F1317" s="179" t="s">
        <v>4222</v>
      </c>
      <c r="G1317" s="180" t="s">
        <v>574</v>
      </c>
      <c r="H1317" s="181">
        <v>5</v>
      </c>
      <c r="I1317" s="182"/>
      <c r="J1317" s="183">
        <f>ROUND(I1317*H1317,2)</f>
        <v>0</v>
      </c>
      <c r="K1317" s="179" t="s">
        <v>335</v>
      </c>
      <c r="L1317" s="42"/>
      <c r="M1317" s="184" t="s">
        <v>3</v>
      </c>
      <c r="N1317" s="185" t="s">
        <v>40</v>
      </c>
      <c r="O1317" s="75"/>
      <c r="P1317" s="186">
        <f>O1317*H1317</f>
        <v>0</v>
      </c>
      <c r="Q1317" s="186">
        <v>0.0040805750000000003</v>
      </c>
      <c r="R1317" s="186">
        <f>Q1317*H1317</f>
        <v>0.020402875000000001</v>
      </c>
      <c r="S1317" s="186">
        <v>0</v>
      </c>
      <c r="T1317" s="187">
        <f>S1317*H1317</f>
        <v>0</v>
      </c>
      <c r="U1317" s="41"/>
      <c r="V1317" s="41"/>
      <c r="W1317" s="41"/>
      <c r="X1317" s="41"/>
      <c r="Y1317" s="41"/>
      <c r="Z1317" s="41"/>
      <c r="AA1317" s="41"/>
      <c r="AB1317" s="41"/>
      <c r="AC1317" s="41"/>
      <c r="AD1317" s="41"/>
      <c r="AE1317" s="41"/>
      <c r="AR1317" s="188" t="s">
        <v>532</v>
      </c>
      <c r="AT1317" s="188" t="s">
        <v>331</v>
      </c>
      <c r="AU1317" s="188" t="s">
        <v>87</v>
      </c>
      <c r="AY1317" s="22" t="s">
        <v>328</v>
      </c>
      <c r="BE1317" s="189">
        <f>IF(N1317="základní",J1317,0)</f>
        <v>0</v>
      </c>
      <c r="BF1317" s="189">
        <f>IF(N1317="snížená",J1317,0)</f>
        <v>0</v>
      </c>
      <c r="BG1317" s="189">
        <f>IF(N1317="zákl. přenesená",J1317,0)</f>
        <v>0</v>
      </c>
      <c r="BH1317" s="189">
        <f>IF(N1317="sníž. přenesená",J1317,0)</f>
        <v>0</v>
      </c>
      <c r="BI1317" s="189">
        <f>IF(N1317="nulová",J1317,0)</f>
        <v>0</v>
      </c>
      <c r="BJ1317" s="22" t="s">
        <v>76</v>
      </c>
      <c r="BK1317" s="189">
        <f>ROUND(I1317*H1317,2)</f>
        <v>0</v>
      </c>
      <c r="BL1317" s="22" t="s">
        <v>532</v>
      </c>
      <c r="BM1317" s="188" t="s">
        <v>4223</v>
      </c>
    </row>
    <row r="1318" s="2" customFormat="1">
      <c r="A1318" s="41"/>
      <c r="B1318" s="42"/>
      <c r="C1318" s="41"/>
      <c r="D1318" s="190" t="s">
        <v>338</v>
      </c>
      <c r="E1318" s="41"/>
      <c r="F1318" s="191" t="s">
        <v>4224</v>
      </c>
      <c r="G1318" s="41"/>
      <c r="H1318" s="41"/>
      <c r="I1318" s="192"/>
      <c r="J1318" s="41"/>
      <c r="K1318" s="41"/>
      <c r="L1318" s="42"/>
      <c r="M1318" s="193"/>
      <c r="N1318" s="194"/>
      <c r="O1318" s="75"/>
      <c r="P1318" s="75"/>
      <c r="Q1318" s="75"/>
      <c r="R1318" s="75"/>
      <c r="S1318" s="75"/>
      <c r="T1318" s="76"/>
      <c r="U1318" s="41"/>
      <c r="V1318" s="41"/>
      <c r="W1318" s="41"/>
      <c r="X1318" s="41"/>
      <c r="Y1318" s="41"/>
      <c r="Z1318" s="41"/>
      <c r="AA1318" s="41"/>
      <c r="AB1318" s="41"/>
      <c r="AC1318" s="41"/>
      <c r="AD1318" s="41"/>
      <c r="AE1318" s="41"/>
      <c r="AT1318" s="22" t="s">
        <v>338</v>
      </c>
      <c r="AU1318" s="22" t="s">
        <v>87</v>
      </c>
    </row>
    <row r="1319" s="13" customFormat="1">
      <c r="A1319" s="13"/>
      <c r="B1319" s="201"/>
      <c r="C1319" s="13"/>
      <c r="D1319" s="195" t="s">
        <v>442</v>
      </c>
      <c r="E1319" s="202" t="s">
        <v>3</v>
      </c>
      <c r="F1319" s="203" t="s">
        <v>4225</v>
      </c>
      <c r="G1319" s="13"/>
      <c r="H1319" s="204">
        <v>5</v>
      </c>
      <c r="I1319" s="205"/>
      <c r="J1319" s="13"/>
      <c r="K1319" s="13"/>
      <c r="L1319" s="201"/>
      <c r="M1319" s="206"/>
      <c r="N1319" s="207"/>
      <c r="O1319" s="207"/>
      <c r="P1319" s="207"/>
      <c r="Q1319" s="207"/>
      <c r="R1319" s="207"/>
      <c r="S1319" s="207"/>
      <c r="T1319" s="208"/>
      <c r="U1319" s="13"/>
      <c r="V1319" s="13"/>
      <c r="W1319" s="13"/>
      <c r="X1319" s="13"/>
      <c r="Y1319" s="13"/>
      <c r="Z1319" s="13"/>
      <c r="AA1319" s="13"/>
      <c r="AB1319" s="13"/>
      <c r="AC1319" s="13"/>
      <c r="AD1319" s="13"/>
      <c r="AE1319" s="13"/>
      <c r="AT1319" s="202" t="s">
        <v>442</v>
      </c>
      <c r="AU1319" s="202" t="s">
        <v>87</v>
      </c>
      <c r="AV1319" s="13" t="s">
        <v>79</v>
      </c>
      <c r="AW1319" s="13" t="s">
        <v>31</v>
      </c>
      <c r="AX1319" s="13" t="s">
        <v>76</v>
      </c>
      <c r="AY1319" s="202" t="s">
        <v>328</v>
      </c>
    </row>
    <row r="1320" s="2" customFormat="1" ht="55.5" customHeight="1">
      <c r="A1320" s="41"/>
      <c r="B1320" s="176"/>
      <c r="C1320" s="177" t="s">
        <v>4226</v>
      </c>
      <c r="D1320" s="177" t="s">
        <v>331</v>
      </c>
      <c r="E1320" s="178" t="s">
        <v>4227</v>
      </c>
      <c r="F1320" s="179" t="s">
        <v>4228</v>
      </c>
      <c r="G1320" s="180" t="s">
        <v>574</v>
      </c>
      <c r="H1320" s="181">
        <v>2</v>
      </c>
      <c r="I1320" s="182"/>
      <c r="J1320" s="183">
        <f>ROUND(I1320*H1320,2)</f>
        <v>0</v>
      </c>
      <c r="K1320" s="179" t="s">
        <v>335</v>
      </c>
      <c r="L1320" s="42"/>
      <c r="M1320" s="184" t="s">
        <v>3</v>
      </c>
      <c r="N1320" s="185" t="s">
        <v>40</v>
      </c>
      <c r="O1320" s="75"/>
      <c r="P1320" s="186">
        <f>O1320*H1320</f>
        <v>0</v>
      </c>
      <c r="Q1320" s="186">
        <v>0.0075885750000000002</v>
      </c>
      <c r="R1320" s="186">
        <f>Q1320*H1320</f>
        <v>0.01517715</v>
      </c>
      <c r="S1320" s="186">
        <v>0</v>
      </c>
      <c r="T1320" s="187">
        <f>S1320*H1320</f>
        <v>0</v>
      </c>
      <c r="U1320" s="41"/>
      <c r="V1320" s="41"/>
      <c r="W1320" s="41"/>
      <c r="X1320" s="41"/>
      <c r="Y1320" s="41"/>
      <c r="Z1320" s="41"/>
      <c r="AA1320" s="41"/>
      <c r="AB1320" s="41"/>
      <c r="AC1320" s="41"/>
      <c r="AD1320" s="41"/>
      <c r="AE1320" s="41"/>
      <c r="AR1320" s="188" t="s">
        <v>532</v>
      </c>
      <c r="AT1320" s="188" t="s">
        <v>331</v>
      </c>
      <c r="AU1320" s="188" t="s">
        <v>87</v>
      </c>
      <c r="AY1320" s="22" t="s">
        <v>328</v>
      </c>
      <c r="BE1320" s="189">
        <f>IF(N1320="základní",J1320,0)</f>
        <v>0</v>
      </c>
      <c r="BF1320" s="189">
        <f>IF(N1320="snížená",J1320,0)</f>
        <v>0</v>
      </c>
      <c r="BG1320" s="189">
        <f>IF(N1320="zákl. přenesená",J1320,0)</f>
        <v>0</v>
      </c>
      <c r="BH1320" s="189">
        <f>IF(N1320="sníž. přenesená",J1320,0)</f>
        <v>0</v>
      </c>
      <c r="BI1320" s="189">
        <f>IF(N1320="nulová",J1320,0)</f>
        <v>0</v>
      </c>
      <c r="BJ1320" s="22" t="s">
        <v>76</v>
      </c>
      <c r="BK1320" s="189">
        <f>ROUND(I1320*H1320,2)</f>
        <v>0</v>
      </c>
      <c r="BL1320" s="22" t="s">
        <v>532</v>
      </c>
      <c r="BM1320" s="188" t="s">
        <v>4229</v>
      </c>
    </row>
    <row r="1321" s="2" customFormat="1">
      <c r="A1321" s="41"/>
      <c r="B1321" s="42"/>
      <c r="C1321" s="41"/>
      <c r="D1321" s="190" t="s">
        <v>338</v>
      </c>
      <c r="E1321" s="41"/>
      <c r="F1321" s="191" t="s">
        <v>4230</v>
      </c>
      <c r="G1321" s="41"/>
      <c r="H1321" s="41"/>
      <c r="I1321" s="192"/>
      <c r="J1321" s="41"/>
      <c r="K1321" s="41"/>
      <c r="L1321" s="42"/>
      <c r="M1321" s="193"/>
      <c r="N1321" s="194"/>
      <c r="O1321" s="75"/>
      <c r="P1321" s="75"/>
      <c r="Q1321" s="75"/>
      <c r="R1321" s="75"/>
      <c r="S1321" s="75"/>
      <c r="T1321" s="76"/>
      <c r="U1321" s="41"/>
      <c r="V1321" s="41"/>
      <c r="W1321" s="41"/>
      <c r="X1321" s="41"/>
      <c r="Y1321" s="41"/>
      <c r="Z1321" s="41"/>
      <c r="AA1321" s="41"/>
      <c r="AB1321" s="41"/>
      <c r="AC1321" s="41"/>
      <c r="AD1321" s="41"/>
      <c r="AE1321" s="41"/>
      <c r="AT1321" s="22" t="s">
        <v>338</v>
      </c>
      <c r="AU1321" s="22" t="s">
        <v>87</v>
      </c>
    </row>
    <row r="1322" s="13" customFormat="1">
      <c r="A1322" s="13"/>
      <c r="B1322" s="201"/>
      <c r="C1322" s="13"/>
      <c r="D1322" s="195" t="s">
        <v>442</v>
      </c>
      <c r="E1322" s="202" t="s">
        <v>3</v>
      </c>
      <c r="F1322" s="203" t="s">
        <v>4231</v>
      </c>
      <c r="G1322" s="13"/>
      <c r="H1322" s="204">
        <v>2</v>
      </c>
      <c r="I1322" s="205"/>
      <c r="J1322" s="13"/>
      <c r="K1322" s="13"/>
      <c r="L1322" s="201"/>
      <c r="M1322" s="206"/>
      <c r="N1322" s="207"/>
      <c r="O1322" s="207"/>
      <c r="P1322" s="207"/>
      <c r="Q1322" s="207"/>
      <c r="R1322" s="207"/>
      <c r="S1322" s="207"/>
      <c r="T1322" s="208"/>
      <c r="U1322" s="13"/>
      <c r="V1322" s="13"/>
      <c r="W1322" s="13"/>
      <c r="X1322" s="13"/>
      <c r="Y1322" s="13"/>
      <c r="Z1322" s="13"/>
      <c r="AA1322" s="13"/>
      <c r="AB1322" s="13"/>
      <c r="AC1322" s="13"/>
      <c r="AD1322" s="13"/>
      <c r="AE1322" s="13"/>
      <c r="AT1322" s="202" t="s">
        <v>442</v>
      </c>
      <c r="AU1322" s="202" t="s">
        <v>87</v>
      </c>
      <c r="AV1322" s="13" t="s">
        <v>79</v>
      </c>
      <c r="AW1322" s="13" t="s">
        <v>31</v>
      </c>
      <c r="AX1322" s="13" t="s">
        <v>76</v>
      </c>
      <c r="AY1322" s="202" t="s">
        <v>328</v>
      </c>
    </row>
    <row r="1323" s="2" customFormat="1" ht="55.5" customHeight="1">
      <c r="A1323" s="41"/>
      <c r="B1323" s="176"/>
      <c r="C1323" s="177" t="s">
        <v>4232</v>
      </c>
      <c r="D1323" s="177" t="s">
        <v>331</v>
      </c>
      <c r="E1323" s="178" t="s">
        <v>4233</v>
      </c>
      <c r="F1323" s="179" t="s">
        <v>4234</v>
      </c>
      <c r="G1323" s="180" t="s">
        <v>574</v>
      </c>
      <c r="H1323" s="181">
        <v>1</v>
      </c>
      <c r="I1323" s="182"/>
      <c r="J1323" s="183">
        <f>ROUND(I1323*H1323,2)</f>
        <v>0</v>
      </c>
      <c r="K1323" s="179" t="s">
        <v>2902</v>
      </c>
      <c r="L1323" s="42"/>
      <c r="M1323" s="184" t="s">
        <v>3</v>
      </c>
      <c r="N1323" s="185" t="s">
        <v>40</v>
      </c>
      <c r="O1323" s="75"/>
      <c r="P1323" s="186">
        <f>O1323*H1323</f>
        <v>0</v>
      </c>
      <c r="Q1323" s="186">
        <v>0.0075900000000000004</v>
      </c>
      <c r="R1323" s="186">
        <f>Q1323*H1323</f>
        <v>0.0075900000000000004</v>
      </c>
      <c r="S1323" s="186">
        <v>0</v>
      </c>
      <c r="T1323" s="187">
        <f>S1323*H1323</f>
        <v>0</v>
      </c>
      <c r="U1323" s="41"/>
      <c r="V1323" s="41"/>
      <c r="W1323" s="41"/>
      <c r="X1323" s="41"/>
      <c r="Y1323" s="41"/>
      <c r="Z1323" s="41"/>
      <c r="AA1323" s="41"/>
      <c r="AB1323" s="41"/>
      <c r="AC1323" s="41"/>
      <c r="AD1323" s="41"/>
      <c r="AE1323" s="41"/>
      <c r="AR1323" s="188" t="s">
        <v>532</v>
      </c>
      <c r="AT1323" s="188" t="s">
        <v>331</v>
      </c>
      <c r="AU1323" s="188" t="s">
        <v>87</v>
      </c>
      <c r="AY1323" s="22" t="s">
        <v>328</v>
      </c>
      <c r="BE1323" s="189">
        <f>IF(N1323="základní",J1323,0)</f>
        <v>0</v>
      </c>
      <c r="BF1323" s="189">
        <f>IF(N1323="snížená",J1323,0)</f>
        <v>0</v>
      </c>
      <c r="BG1323" s="189">
        <f>IF(N1323="zákl. přenesená",J1323,0)</f>
        <v>0</v>
      </c>
      <c r="BH1323" s="189">
        <f>IF(N1323="sníž. přenesená",J1323,0)</f>
        <v>0</v>
      </c>
      <c r="BI1323" s="189">
        <f>IF(N1323="nulová",J1323,0)</f>
        <v>0</v>
      </c>
      <c r="BJ1323" s="22" t="s">
        <v>76</v>
      </c>
      <c r="BK1323" s="189">
        <f>ROUND(I1323*H1323,2)</f>
        <v>0</v>
      </c>
      <c r="BL1323" s="22" t="s">
        <v>532</v>
      </c>
      <c r="BM1323" s="188" t="s">
        <v>4235</v>
      </c>
    </row>
    <row r="1324" s="2" customFormat="1" ht="49.05" customHeight="1">
      <c r="A1324" s="41"/>
      <c r="B1324" s="176"/>
      <c r="C1324" s="177" t="s">
        <v>4236</v>
      </c>
      <c r="D1324" s="177" t="s">
        <v>331</v>
      </c>
      <c r="E1324" s="178" t="s">
        <v>4237</v>
      </c>
      <c r="F1324" s="179" t="s">
        <v>4238</v>
      </c>
      <c r="G1324" s="180" t="s">
        <v>439</v>
      </c>
      <c r="H1324" s="181">
        <v>44.409999999999997</v>
      </c>
      <c r="I1324" s="182"/>
      <c r="J1324" s="183">
        <f>ROUND(I1324*H1324,2)</f>
        <v>0</v>
      </c>
      <c r="K1324" s="179" t="s">
        <v>2902</v>
      </c>
      <c r="L1324" s="42"/>
      <c r="M1324" s="184" t="s">
        <v>3</v>
      </c>
      <c r="N1324" s="185" t="s">
        <v>40</v>
      </c>
      <c r="O1324" s="75"/>
      <c r="P1324" s="186">
        <f>O1324*H1324</f>
        <v>0</v>
      </c>
      <c r="Q1324" s="186">
        <v>0.0076400000000000001</v>
      </c>
      <c r="R1324" s="186">
        <f>Q1324*H1324</f>
        <v>0.33929239999999999</v>
      </c>
      <c r="S1324" s="186">
        <v>0</v>
      </c>
      <c r="T1324" s="187">
        <f>S1324*H1324</f>
        <v>0</v>
      </c>
      <c r="U1324" s="41"/>
      <c r="V1324" s="41"/>
      <c r="W1324" s="41"/>
      <c r="X1324" s="41"/>
      <c r="Y1324" s="41"/>
      <c r="Z1324" s="41"/>
      <c r="AA1324" s="41"/>
      <c r="AB1324" s="41"/>
      <c r="AC1324" s="41"/>
      <c r="AD1324" s="41"/>
      <c r="AE1324" s="41"/>
      <c r="AR1324" s="188" t="s">
        <v>532</v>
      </c>
      <c r="AT1324" s="188" t="s">
        <v>331</v>
      </c>
      <c r="AU1324" s="188" t="s">
        <v>87</v>
      </c>
      <c r="AY1324" s="22" t="s">
        <v>328</v>
      </c>
      <c r="BE1324" s="189">
        <f>IF(N1324="základní",J1324,0)</f>
        <v>0</v>
      </c>
      <c r="BF1324" s="189">
        <f>IF(N1324="snížená",J1324,0)</f>
        <v>0</v>
      </c>
      <c r="BG1324" s="189">
        <f>IF(N1324="zákl. přenesená",J1324,0)</f>
        <v>0</v>
      </c>
      <c r="BH1324" s="189">
        <f>IF(N1324="sníž. přenesená",J1324,0)</f>
        <v>0</v>
      </c>
      <c r="BI1324" s="189">
        <f>IF(N1324="nulová",J1324,0)</f>
        <v>0</v>
      </c>
      <c r="BJ1324" s="22" t="s">
        <v>76</v>
      </c>
      <c r="BK1324" s="189">
        <f>ROUND(I1324*H1324,2)</f>
        <v>0</v>
      </c>
      <c r="BL1324" s="22" t="s">
        <v>532</v>
      </c>
      <c r="BM1324" s="188" t="s">
        <v>4239</v>
      </c>
    </row>
    <row r="1325" s="13" customFormat="1">
      <c r="A1325" s="13"/>
      <c r="B1325" s="201"/>
      <c r="C1325" s="13"/>
      <c r="D1325" s="195" t="s">
        <v>442</v>
      </c>
      <c r="E1325" s="202" t="s">
        <v>3</v>
      </c>
      <c r="F1325" s="203" t="s">
        <v>4240</v>
      </c>
      <c r="G1325" s="13"/>
      <c r="H1325" s="204">
        <v>8.8450000000000006</v>
      </c>
      <c r="I1325" s="205"/>
      <c r="J1325" s="13"/>
      <c r="K1325" s="13"/>
      <c r="L1325" s="201"/>
      <c r="M1325" s="206"/>
      <c r="N1325" s="207"/>
      <c r="O1325" s="207"/>
      <c r="P1325" s="207"/>
      <c r="Q1325" s="207"/>
      <c r="R1325" s="207"/>
      <c r="S1325" s="207"/>
      <c r="T1325" s="208"/>
      <c r="U1325" s="13"/>
      <c r="V1325" s="13"/>
      <c r="W1325" s="13"/>
      <c r="X1325" s="13"/>
      <c r="Y1325" s="13"/>
      <c r="Z1325" s="13"/>
      <c r="AA1325" s="13"/>
      <c r="AB1325" s="13"/>
      <c r="AC1325" s="13"/>
      <c r="AD1325" s="13"/>
      <c r="AE1325" s="13"/>
      <c r="AT1325" s="202" t="s">
        <v>442</v>
      </c>
      <c r="AU1325" s="202" t="s">
        <v>87</v>
      </c>
      <c r="AV1325" s="13" t="s">
        <v>79</v>
      </c>
      <c r="AW1325" s="13" t="s">
        <v>31</v>
      </c>
      <c r="AX1325" s="13" t="s">
        <v>69</v>
      </c>
      <c r="AY1325" s="202" t="s">
        <v>328</v>
      </c>
    </row>
    <row r="1326" s="13" customFormat="1">
      <c r="A1326" s="13"/>
      <c r="B1326" s="201"/>
      <c r="C1326" s="13"/>
      <c r="D1326" s="195" t="s">
        <v>442</v>
      </c>
      <c r="E1326" s="202" t="s">
        <v>3</v>
      </c>
      <c r="F1326" s="203" t="s">
        <v>4241</v>
      </c>
      <c r="G1326" s="13"/>
      <c r="H1326" s="204">
        <v>5.5179999999999998</v>
      </c>
      <c r="I1326" s="205"/>
      <c r="J1326" s="13"/>
      <c r="K1326" s="13"/>
      <c r="L1326" s="201"/>
      <c r="M1326" s="206"/>
      <c r="N1326" s="207"/>
      <c r="O1326" s="207"/>
      <c r="P1326" s="207"/>
      <c r="Q1326" s="207"/>
      <c r="R1326" s="207"/>
      <c r="S1326" s="207"/>
      <c r="T1326" s="208"/>
      <c r="U1326" s="13"/>
      <c r="V1326" s="13"/>
      <c r="W1326" s="13"/>
      <c r="X1326" s="13"/>
      <c r="Y1326" s="13"/>
      <c r="Z1326" s="13"/>
      <c r="AA1326" s="13"/>
      <c r="AB1326" s="13"/>
      <c r="AC1326" s="13"/>
      <c r="AD1326" s="13"/>
      <c r="AE1326" s="13"/>
      <c r="AT1326" s="202" t="s">
        <v>442</v>
      </c>
      <c r="AU1326" s="202" t="s">
        <v>87</v>
      </c>
      <c r="AV1326" s="13" t="s">
        <v>79</v>
      </c>
      <c r="AW1326" s="13" t="s">
        <v>31</v>
      </c>
      <c r="AX1326" s="13" t="s">
        <v>69</v>
      </c>
      <c r="AY1326" s="202" t="s">
        <v>328</v>
      </c>
    </row>
    <row r="1327" s="13" customFormat="1">
      <c r="A1327" s="13"/>
      <c r="B1327" s="201"/>
      <c r="C1327" s="13"/>
      <c r="D1327" s="195" t="s">
        <v>442</v>
      </c>
      <c r="E1327" s="202" t="s">
        <v>3</v>
      </c>
      <c r="F1327" s="203" t="s">
        <v>4242</v>
      </c>
      <c r="G1327" s="13"/>
      <c r="H1327" s="204">
        <v>5.766</v>
      </c>
      <c r="I1327" s="205"/>
      <c r="J1327" s="13"/>
      <c r="K1327" s="13"/>
      <c r="L1327" s="201"/>
      <c r="M1327" s="206"/>
      <c r="N1327" s="207"/>
      <c r="O1327" s="207"/>
      <c r="P1327" s="207"/>
      <c r="Q1327" s="207"/>
      <c r="R1327" s="207"/>
      <c r="S1327" s="207"/>
      <c r="T1327" s="208"/>
      <c r="U1327" s="13"/>
      <c r="V1327" s="13"/>
      <c r="W1327" s="13"/>
      <c r="X1327" s="13"/>
      <c r="Y1327" s="13"/>
      <c r="Z1327" s="13"/>
      <c r="AA1327" s="13"/>
      <c r="AB1327" s="13"/>
      <c r="AC1327" s="13"/>
      <c r="AD1327" s="13"/>
      <c r="AE1327" s="13"/>
      <c r="AT1327" s="202" t="s">
        <v>442</v>
      </c>
      <c r="AU1327" s="202" t="s">
        <v>87</v>
      </c>
      <c r="AV1327" s="13" t="s">
        <v>79</v>
      </c>
      <c r="AW1327" s="13" t="s">
        <v>31</v>
      </c>
      <c r="AX1327" s="13" t="s">
        <v>69</v>
      </c>
      <c r="AY1327" s="202" t="s">
        <v>328</v>
      </c>
    </row>
    <row r="1328" s="15" customFormat="1">
      <c r="A1328" s="15"/>
      <c r="B1328" s="217"/>
      <c r="C1328" s="15"/>
      <c r="D1328" s="195" t="s">
        <v>442</v>
      </c>
      <c r="E1328" s="218" t="s">
        <v>3</v>
      </c>
      <c r="F1328" s="219" t="s">
        <v>4243</v>
      </c>
      <c r="G1328" s="15"/>
      <c r="H1328" s="218" t="s">
        <v>3</v>
      </c>
      <c r="I1328" s="220"/>
      <c r="J1328" s="15"/>
      <c r="K1328" s="15"/>
      <c r="L1328" s="217"/>
      <c r="M1328" s="221"/>
      <c r="N1328" s="222"/>
      <c r="O1328" s="222"/>
      <c r="P1328" s="222"/>
      <c r="Q1328" s="222"/>
      <c r="R1328" s="222"/>
      <c r="S1328" s="222"/>
      <c r="T1328" s="223"/>
      <c r="U1328" s="15"/>
      <c r="V1328" s="15"/>
      <c r="W1328" s="15"/>
      <c r="X1328" s="15"/>
      <c r="Y1328" s="15"/>
      <c r="Z1328" s="15"/>
      <c r="AA1328" s="15"/>
      <c r="AB1328" s="15"/>
      <c r="AC1328" s="15"/>
      <c r="AD1328" s="15"/>
      <c r="AE1328" s="15"/>
      <c r="AT1328" s="218" t="s">
        <v>442</v>
      </c>
      <c r="AU1328" s="218" t="s">
        <v>87</v>
      </c>
      <c r="AV1328" s="15" t="s">
        <v>76</v>
      </c>
      <c r="AW1328" s="15" t="s">
        <v>31</v>
      </c>
      <c r="AX1328" s="15" t="s">
        <v>69</v>
      </c>
      <c r="AY1328" s="218" t="s">
        <v>328</v>
      </c>
    </row>
    <row r="1329" s="13" customFormat="1">
      <c r="A1329" s="13"/>
      <c r="B1329" s="201"/>
      <c r="C1329" s="13"/>
      <c r="D1329" s="195" t="s">
        <v>442</v>
      </c>
      <c r="E1329" s="202" t="s">
        <v>3</v>
      </c>
      <c r="F1329" s="203" t="s">
        <v>4244</v>
      </c>
      <c r="G1329" s="13"/>
      <c r="H1329" s="204">
        <v>1.6799999999999999</v>
      </c>
      <c r="I1329" s="205"/>
      <c r="J1329" s="13"/>
      <c r="K1329" s="13"/>
      <c r="L1329" s="201"/>
      <c r="M1329" s="206"/>
      <c r="N1329" s="207"/>
      <c r="O1329" s="207"/>
      <c r="P1329" s="207"/>
      <c r="Q1329" s="207"/>
      <c r="R1329" s="207"/>
      <c r="S1329" s="207"/>
      <c r="T1329" s="208"/>
      <c r="U1329" s="13"/>
      <c r="V1329" s="13"/>
      <c r="W1329" s="13"/>
      <c r="X1329" s="13"/>
      <c r="Y1329" s="13"/>
      <c r="Z1329" s="13"/>
      <c r="AA1329" s="13"/>
      <c r="AB1329" s="13"/>
      <c r="AC1329" s="13"/>
      <c r="AD1329" s="13"/>
      <c r="AE1329" s="13"/>
      <c r="AT1329" s="202" t="s">
        <v>442</v>
      </c>
      <c r="AU1329" s="202" t="s">
        <v>87</v>
      </c>
      <c r="AV1329" s="13" t="s">
        <v>79</v>
      </c>
      <c r="AW1329" s="13" t="s">
        <v>31</v>
      </c>
      <c r="AX1329" s="13" t="s">
        <v>69</v>
      </c>
      <c r="AY1329" s="202" t="s">
        <v>328</v>
      </c>
    </row>
    <row r="1330" s="13" customFormat="1">
      <c r="A1330" s="13"/>
      <c r="B1330" s="201"/>
      <c r="C1330" s="13"/>
      <c r="D1330" s="195" t="s">
        <v>442</v>
      </c>
      <c r="E1330" s="202" t="s">
        <v>3</v>
      </c>
      <c r="F1330" s="203" t="s">
        <v>4245</v>
      </c>
      <c r="G1330" s="13"/>
      <c r="H1330" s="204">
        <v>1.4239999999999999</v>
      </c>
      <c r="I1330" s="205"/>
      <c r="J1330" s="13"/>
      <c r="K1330" s="13"/>
      <c r="L1330" s="201"/>
      <c r="M1330" s="206"/>
      <c r="N1330" s="207"/>
      <c r="O1330" s="207"/>
      <c r="P1330" s="207"/>
      <c r="Q1330" s="207"/>
      <c r="R1330" s="207"/>
      <c r="S1330" s="207"/>
      <c r="T1330" s="208"/>
      <c r="U1330" s="13"/>
      <c r="V1330" s="13"/>
      <c r="W1330" s="13"/>
      <c r="X1330" s="13"/>
      <c r="Y1330" s="13"/>
      <c r="Z1330" s="13"/>
      <c r="AA1330" s="13"/>
      <c r="AB1330" s="13"/>
      <c r="AC1330" s="13"/>
      <c r="AD1330" s="13"/>
      <c r="AE1330" s="13"/>
      <c r="AT1330" s="202" t="s">
        <v>442</v>
      </c>
      <c r="AU1330" s="202" t="s">
        <v>87</v>
      </c>
      <c r="AV1330" s="13" t="s">
        <v>79</v>
      </c>
      <c r="AW1330" s="13" t="s">
        <v>31</v>
      </c>
      <c r="AX1330" s="13" t="s">
        <v>69</v>
      </c>
      <c r="AY1330" s="202" t="s">
        <v>328</v>
      </c>
    </row>
    <row r="1331" s="13" customFormat="1">
      <c r="A1331" s="13"/>
      <c r="B1331" s="201"/>
      <c r="C1331" s="13"/>
      <c r="D1331" s="195" t="s">
        <v>442</v>
      </c>
      <c r="E1331" s="202" t="s">
        <v>3</v>
      </c>
      <c r="F1331" s="203" t="s">
        <v>4246</v>
      </c>
      <c r="G1331" s="13"/>
      <c r="H1331" s="204">
        <v>0.84799999999999998</v>
      </c>
      <c r="I1331" s="205"/>
      <c r="J1331" s="13"/>
      <c r="K1331" s="13"/>
      <c r="L1331" s="201"/>
      <c r="M1331" s="206"/>
      <c r="N1331" s="207"/>
      <c r="O1331" s="207"/>
      <c r="P1331" s="207"/>
      <c r="Q1331" s="207"/>
      <c r="R1331" s="207"/>
      <c r="S1331" s="207"/>
      <c r="T1331" s="208"/>
      <c r="U1331" s="13"/>
      <c r="V1331" s="13"/>
      <c r="W1331" s="13"/>
      <c r="X1331" s="13"/>
      <c r="Y1331" s="13"/>
      <c r="Z1331" s="13"/>
      <c r="AA1331" s="13"/>
      <c r="AB1331" s="13"/>
      <c r="AC1331" s="13"/>
      <c r="AD1331" s="13"/>
      <c r="AE1331" s="13"/>
      <c r="AT1331" s="202" t="s">
        <v>442</v>
      </c>
      <c r="AU1331" s="202" t="s">
        <v>87</v>
      </c>
      <c r="AV1331" s="13" t="s">
        <v>79</v>
      </c>
      <c r="AW1331" s="13" t="s">
        <v>31</v>
      </c>
      <c r="AX1331" s="13" t="s">
        <v>69</v>
      </c>
      <c r="AY1331" s="202" t="s">
        <v>328</v>
      </c>
    </row>
    <row r="1332" s="15" customFormat="1">
      <c r="A1332" s="15"/>
      <c r="B1332" s="217"/>
      <c r="C1332" s="15"/>
      <c r="D1332" s="195" t="s">
        <v>442</v>
      </c>
      <c r="E1332" s="218" t="s">
        <v>3</v>
      </c>
      <c r="F1332" s="219" t="s">
        <v>4247</v>
      </c>
      <c r="G1332" s="15"/>
      <c r="H1332" s="218" t="s">
        <v>3</v>
      </c>
      <c r="I1332" s="220"/>
      <c r="J1332" s="15"/>
      <c r="K1332" s="15"/>
      <c r="L1332" s="217"/>
      <c r="M1332" s="221"/>
      <c r="N1332" s="222"/>
      <c r="O1332" s="222"/>
      <c r="P1332" s="222"/>
      <c r="Q1332" s="222"/>
      <c r="R1332" s="222"/>
      <c r="S1332" s="222"/>
      <c r="T1332" s="223"/>
      <c r="U1332" s="15"/>
      <c r="V1332" s="15"/>
      <c r="W1332" s="15"/>
      <c r="X1332" s="15"/>
      <c r="Y1332" s="15"/>
      <c r="Z1332" s="15"/>
      <c r="AA1332" s="15"/>
      <c r="AB1332" s="15"/>
      <c r="AC1332" s="15"/>
      <c r="AD1332" s="15"/>
      <c r="AE1332" s="15"/>
      <c r="AT1332" s="218" t="s">
        <v>442</v>
      </c>
      <c r="AU1332" s="218" t="s">
        <v>87</v>
      </c>
      <c r="AV1332" s="15" t="s">
        <v>76</v>
      </c>
      <c r="AW1332" s="15" t="s">
        <v>31</v>
      </c>
      <c r="AX1332" s="15" t="s">
        <v>69</v>
      </c>
      <c r="AY1332" s="218" t="s">
        <v>328</v>
      </c>
    </row>
    <row r="1333" s="13" customFormat="1">
      <c r="A1333" s="13"/>
      <c r="B1333" s="201"/>
      <c r="C1333" s="13"/>
      <c r="D1333" s="195" t="s">
        <v>442</v>
      </c>
      <c r="E1333" s="202" t="s">
        <v>3</v>
      </c>
      <c r="F1333" s="203" t="s">
        <v>4248</v>
      </c>
      <c r="G1333" s="13"/>
      <c r="H1333" s="204">
        <v>8.2390000000000008</v>
      </c>
      <c r="I1333" s="205"/>
      <c r="J1333" s="13"/>
      <c r="K1333" s="13"/>
      <c r="L1333" s="201"/>
      <c r="M1333" s="206"/>
      <c r="N1333" s="207"/>
      <c r="O1333" s="207"/>
      <c r="P1333" s="207"/>
      <c r="Q1333" s="207"/>
      <c r="R1333" s="207"/>
      <c r="S1333" s="207"/>
      <c r="T1333" s="208"/>
      <c r="U1333" s="13"/>
      <c r="V1333" s="13"/>
      <c r="W1333" s="13"/>
      <c r="X1333" s="13"/>
      <c r="Y1333" s="13"/>
      <c r="Z1333" s="13"/>
      <c r="AA1333" s="13"/>
      <c r="AB1333" s="13"/>
      <c r="AC1333" s="13"/>
      <c r="AD1333" s="13"/>
      <c r="AE1333" s="13"/>
      <c r="AT1333" s="202" t="s">
        <v>442</v>
      </c>
      <c r="AU1333" s="202" t="s">
        <v>87</v>
      </c>
      <c r="AV1333" s="13" t="s">
        <v>79</v>
      </c>
      <c r="AW1333" s="13" t="s">
        <v>31</v>
      </c>
      <c r="AX1333" s="13" t="s">
        <v>69</v>
      </c>
      <c r="AY1333" s="202" t="s">
        <v>328</v>
      </c>
    </row>
    <row r="1334" s="15" customFormat="1">
      <c r="A1334" s="15"/>
      <c r="B1334" s="217"/>
      <c r="C1334" s="15"/>
      <c r="D1334" s="195" t="s">
        <v>442</v>
      </c>
      <c r="E1334" s="218" t="s">
        <v>3</v>
      </c>
      <c r="F1334" s="219" t="s">
        <v>4249</v>
      </c>
      <c r="G1334" s="15"/>
      <c r="H1334" s="218" t="s">
        <v>3</v>
      </c>
      <c r="I1334" s="220"/>
      <c r="J1334" s="15"/>
      <c r="K1334" s="15"/>
      <c r="L1334" s="217"/>
      <c r="M1334" s="221"/>
      <c r="N1334" s="222"/>
      <c r="O1334" s="222"/>
      <c r="P1334" s="222"/>
      <c r="Q1334" s="222"/>
      <c r="R1334" s="222"/>
      <c r="S1334" s="222"/>
      <c r="T1334" s="223"/>
      <c r="U1334" s="15"/>
      <c r="V1334" s="15"/>
      <c r="W1334" s="15"/>
      <c r="X1334" s="15"/>
      <c r="Y1334" s="15"/>
      <c r="Z1334" s="15"/>
      <c r="AA1334" s="15"/>
      <c r="AB1334" s="15"/>
      <c r="AC1334" s="15"/>
      <c r="AD1334" s="15"/>
      <c r="AE1334" s="15"/>
      <c r="AT1334" s="218" t="s">
        <v>442</v>
      </c>
      <c r="AU1334" s="218" t="s">
        <v>87</v>
      </c>
      <c r="AV1334" s="15" t="s">
        <v>76</v>
      </c>
      <c r="AW1334" s="15" t="s">
        <v>31</v>
      </c>
      <c r="AX1334" s="15" t="s">
        <v>69</v>
      </c>
      <c r="AY1334" s="218" t="s">
        <v>328</v>
      </c>
    </row>
    <row r="1335" s="13" customFormat="1">
      <c r="A1335" s="13"/>
      <c r="B1335" s="201"/>
      <c r="C1335" s="13"/>
      <c r="D1335" s="195" t="s">
        <v>442</v>
      </c>
      <c r="E1335" s="202" t="s">
        <v>3</v>
      </c>
      <c r="F1335" s="203" t="s">
        <v>4250</v>
      </c>
      <c r="G1335" s="13"/>
      <c r="H1335" s="204">
        <v>10.27</v>
      </c>
      <c r="I1335" s="205"/>
      <c r="J1335" s="13"/>
      <c r="K1335" s="13"/>
      <c r="L1335" s="201"/>
      <c r="M1335" s="206"/>
      <c r="N1335" s="207"/>
      <c r="O1335" s="207"/>
      <c r="P1335" s="207"/>
      <c r="Q1335" s="207"/>
      <c r="R1335" s="207"/>
      <c r="S1335" s="207"/>
      <c r="T1335" s="208"/>
      <c r="U1335" s="13"/>
      <c r="V1335" s="13"/>
      <c r="W1335" s="13"/>
      <c r="X1335" s="13"/>
      <c r="Y1335" s="13"/>
      <c r="Z1335" s="13"/>
      <c r="AA1335" s="13"/>
      <c r="AB1335" s="13"/>
      <c r="AC1335" s="13"/>
      <c r="AD1335" s="13"/>
      <c r="AE1335" s="13"/>
      <c r="AT1335" s="202" t="s">
        <v>442</v>
      </c>
      <c r="AU1335" s="202" t="s">
        <v>87</v>
      </c>
      <c r="AV1335" s="13" t="s">
        <v>79</v>
      </c>
      <c r="AW1335" s="13" t="s">
        <v>31</v>
      </c>
      <c r="AX1335" s="13" t="s">
        <v>69</v>
      </c>
      <c r="AY1335" s="202" t="s">
        <v>328</v>
      </c>
    </row>
    <row r="1336" s="13" customFormat="1">
      <c r="A1336" s="13"/>
      <c r="B1336" s="201"/>
      <c r="C1336" s="13"/>
      <c r="D1336" s="195" t="s">
        <v>442</v>
      </c>
      <c r="E1336" s="202" t="s">
        <v>3</v>
      </c>
      <c r="F1336" s="203" t="s">
        <v>4251</v>
      </c>
      <c r="G1336" s="13"/>
      <c r="H1336" s="204">
        <v>1.8200000000000001</v>
      </c>
      <c r="I1336" s="205"/>
      <c r="J1336" s="13"/>
      <c r="K1336" s="13"/>
      <c r="L1336" s="201"/>
      <c r="M1336" s="206"/>
      <c r="N1336" s="207"/>
      <c r="O1336" s="207"/>
      <c r="P1336" s="207"/>
      <c r="Q1336" s="207"/>
      <c r="R1336" s="207"/>
      <c r="S1336" s="207"/>
      <c r="T1336" s="208"/>
      <c r="U1336" s="13"/>
      <c r="V1336" s="13"/>
      <c r="W1336" s="13"/>
      <c r="X1336" s="13"/>
      <c r="Y1336" s="13"/>
      <c r="Z1336" s="13"/>
      <c r="AA1336" s="13"/>
      <c r="AB1336" s="13"/>
      <c r="AC1336" s="13"/>
      <c r="AD1336" s="13"/>
      <c r="AE1336" s="13"/>
      <c r="AT1336" s="202" t="s">
        <v>442</v>
      </c>
      <c r="AU1336" s="202" t="s">
        <v>87</v>
      </c>
      <c r="AV1336" s="13" t="s">
        <v>79</v>
      </c>
      <c r="AW1336" s="13" t="s">
        <v>31</v>
      </c>
      <c r="AX1336" s="13" t="s">
        <v>69</v>
      </c>
      <c r="AY1336" s="202" t="s">
        <v>328</v>
      </c>
    </row>
    <row r="1337" s="14" customFormat="1">
      <c r="A1337" s="14"/>
      <c r="B1337" s="209"/>
      <c r="C1337" s="14"/>
      <c r="D1337" s="195" t="s">
        <v>442</v>
      </c>
      <c r="E1337" s="210" t="s">
        <v>3</v>
      </c>
      <c r="F1337" s="211" t="s">
        <v>452</v>
      </c>
      <c r="G1337" s="14"/>
      <c r="H1337" s="212">
        <v>44.409999999999997</v>
      </c>
      <c r="I1337" s="213"/>
      <c r="J1337" s="14"/>
      <c r="K1337" s="14"/>
      <c r="L1337" s="209"/>
      <c r="M1337" s="214"/>
      <c r="N1337" s="215"/>
      <c r="O1337" s="215"/>
      <c r="P1337" s="215"/>
      <c r="Q1337" s="215"/>
      <c r="R1337" s="215"/>
      <c r="S1337" s="215"/>
      <c r="T1337" s="216"/>
      <c r="U1337" s="14"/>
      <c r="V1337" s="14"/>
      <c r="W1337" s="14"/>
      <c r="X1337" s="14"/>
      <c r="Y1337" s="14"/>
      <c r="Z1337" s="14"/>
      <c r="AA1337" s="14"/>
      <c r="AB1337" s="14"/>
      <c r="AC1337" s="14"/>
      <c r="AD1337" s="14"/>
      <c r="AE1337" s="14"/>
      <c r="AT1337" s="210" t="s">
        <v>442</v>
      </c>
      <c r="AU1337" s="210" t="s">
        <v>87</v>
      </c>
      <c r="AV1337" s="14" t="s">
        <v>113</v>
      </c>
      <c r="AW1337" s="14" t="s">
        <v>31</v>
      </c>
      <c r="AX1337" s="14" t="s">
        <v>76</v>
      </c>
      <c r="AY1337" s="210" t="s">
        <v>328</v>
      </c>
    </row>
    <row r="1338" s="12" customFormat="1" ht="20.88" customHeight="1">
      <c r="A1338" s="12"/>
      <c r="B1338" s="163"/>
      <c r="C1338" s="12"/>
      <c r="D1338" s="164" t="s">
        <v>68</v>
      </c>
      <c r="E1338" s="174" t="s">
        <v>4252</v>
      </c>
      <c r="F1338" s="174" t="s">
        <v>4253</v>
      </c>
      <c r="G1338" s="12"/>
      <c r="H1338" s="12"/>
      <c r="I1338" s="166"/>
      <c r="J1338" s="175">
        <f>BK1338</f>
        <v>0</v>
      </c>
      <c r="K1338" s="12"/>
      <c r="L1338" s="163"/>
      <c r="M1338" s="168"/>
      <c r="N1338" s="169"/>
      <c r="O1338" s="169"/>
      <c r="P1338" s="170">
        <f>SUM(P1339:P1350)</f>
        <v>0</v>
      </c>
      <c r="Q1338" s="169"/>
      <c r="R1338" s="170">
        <f>SUM(R1339:R1350)</f>
        <v>0.17247891999999998</v>
      </c>
      <c r="S1338" s="169"/>
      <c r="T1338" s="171">
        <f>SUM(T1339:T1350)</f>
        <v>0</v>
      </c>
      <c r="U1338" s="12"/>
      <c r="V1338" s="12"/>
      <c r="W1338" s="12"/>
      <c r="X1338" s="12"/>
      <c r="Y1338" s="12"/>
      <c r="Z1338" s="12"/>
      <c r="AA1338" s="12"/>
      <c r="AB1338" s="12"/>
      <c r="AC1338" s="12"/>
      <c r="AD1338" s="12"/>
      <c r="AE1338" s="12"/>
      <c r="AR1338" s="164" t="s">
        <v>79</v>
      </c>
      <c r="AT1338" s="172" t="s">
        <v>68</v>
      </c>
      <c r="AU1338" s="172" t="s">
        <v>79</v>
      </c>
      <c r="AY1338" s="164" t="s">
        <v>328</v>
      </c>
      <c r="BK1338" s="173">
        <f>SUM(BK1339:BK1350)</f>
        <v>0</v>
      </c>
    </row>
    <row r="1339" s="2" customFormat="1" ht="37.8" customHeight="1">
      <c r="A1339" s="41"/>
      <c r="B1339" s="176"/>
      <c r="C1339" s="177" t="s">
        <v>4254</v>
      </c>
      <c r="D1339" s="177" t="s">
        <v>331</v>
      </c>
      <c r="E1339" s="178" t="s">
        <v>4255</v>
      </c>
      <c r="F1339" s="179" t="s">
        <v>4256</v>
      </c>
      <c r="G1339" s="180" t="s">
        <v>476</v>
      </c>
      <c r="H1339" s="181">
        <v>36.799999999999997</v>
      </c>
      <c r="I1339" s="182"/>
      <c r="J1339" s="183">
        <f>ROUND(I1339*H1339,2)</f>
        <v>0</v>
      </c>
      <c r="K1339" s="179" t="s">
        <v>335</v>
      </c>
      <c r="L1339" s="42"/>
      <c r="M1339" s="184" t="s">
        <v>3</v>
      </c>
      <c r="N1339" s="185" t="s">
        <v>40</v>
      </c>
      <c r="O1339" s="75"/>
      <c r="P1339" s="186">
        <f>O1339*H1339</f>
        <v>0</v>
      </c>
      <c r="Q1339" s="186">
        <v>0.0043243999999999999</v>
      </c>
      <c r="R1339" s="186">
        <f>Q1339*H1339</f>
        <v>0.15913791999999999</v>
      </c>
      <c r="S1339" s="186">
        <v>0</v>
      </c>
      <c r="T1339" s="187">
        <f>S1339*H1339</f>
        <v>0</v>
      </c>
      <c r="U1339" s="41"/>
      <c r="V1339" s="41"/>
      <c r="W1339" s="41"/>
      <c r="X1339" s="41"/>
      <c r="Y1339" s="41"/>
      <c r="Z1339" s="41"/>
      <c r="AA1339" s="41"/>
      <c r="AB1339" s="41"/>
      <c r="AC1339" s="41"/>
      <c r="AD1339" s="41"/>
      <c r="AE1339" s="41"/>
      <c r="AR1339" s="188" t="s">
        <v>532</v>
      </c>
      <c r="AT1339" s="188" t="s">
        <v>331</v>
      </c>
      <c r="AU1339" s="188" t="s">
        <v>87</v>
      </c>
      <c r="AY1339" s="22" t="s">
        <v>328</v>
      </c>
      <c r="BE1339" s="189">
        <f>IF(N1339="základní",J1339,0)</f>
        <v>0</v>
      </c>
      <c r="BF1339" s="189">
        <f>IF(N1339="snížená",J1339,0)</f>
        <v>0</v>
      </c>
      <c r="BG1339" s="189">
        <f>IF(N1339="zákl. přenesená",J1339,0)</f>
        <v>0</v>
      </c>
      <c r="BH1339" s="189">
        <f>IF(N1339="sníž. přenesená",J1339,0)</f>
        <v>0</v>
      </c>
      <c r="BI1339" s="189">
        <f>IF(N1339="nulová",J1339,0)</f>
        <v>0</v>
      </c>
      <c r="BJ1339" s="22" t="s">
        <v>76</v>
      </c>
      <c r="BK1339" s="189">
        <f>ROUND(I1339*H1339,2)</f>
        <v>0</v>
      </c>
      <c r="BL1339" s="22" t="s">
        <v>532</v>
      </c>
      <c r="BM1339" s="188" t="s">
        <v>4257</v>
      </c>
    </row>
    <row r="1340" s="2" customFormat="1">
      <c r="A1340" s="41"/>
      <c r="B1340" s="42"/>
      <c r="C1340" s="41"/>
      <c r="D1340" s="190" t="s">
        <v>338</v>
      </c>
      <c r="E1340" s="41"/>
      <c r="F1340" s="191" t="s">
        <v>4258</v>
      </c>
      <c r="G1340" s="41"/>
      <c r="H1340" s="41"/>
      <c r="I1340" s="192"/>
      <c r="J1340" s="41"/>
      <c r="K1340" s="41"/>
      <c r="L1340" s="42"/>
      <c r="M1340" s="193"/>
      <c r="N1340" s="194"/>
      <c r="O1340" s="75"/>
      <c r="P1340" s="75"/>
      <c r="Q1340" s="75"/>
      <c r="R1340" s="75"/>
      <c r="S1340" s="75"/>
      <c r="T1340" s="76"/>
      <c r="U1340" s="41"/>
      <c r="V1340" s="41"/>
      <c r="W1340" s="41"/>
      <c r="X1340" s="41"/>
      <c r="Y1340" s="41"/>
      <c r="Z1340" s="41"/>
      <c r="AA1340" s="41"/>
      <c r="AB1340" s="41"/>
      <c r="AC1340" s="41"/>
      <c r="AD1340" s="41"/>
      <c r="AE1340" s="41"/>
      <c r="AT1340" s="22" t="s">
        <v>338</v>
      </c>
      <c r="AU1340" s="22" t="s">
        <v>87</v>
      </c>
    </row>
    <row r="1341" s="13" customFormat="1">
      <c r="A1341" s="13"/>
      <c r="B1341" s="201"/>
      <c r="C1341" s="13"/>
      <c r="D1341" s="195" t="s">
        <v>442</v>
      </c>
      <c r="E1341" s="202" t="s">
        <v>3</v>
      </c>
      <c r="F1341" s="203" t="s">
        <v>4259</v>
      </c>
      <c r="G1341" s="13"/>
      <c r="H1341" s="204">
        <v>36.799999999999997</v>
      </c>
      <c r="I1341" s="205"/>
      <c r="J1341" s="13"/>
      <c r="K1341" s="13"/>
      <c r="L1341" s="201"/>
      <c r="M1341" s="206"/>
      <c r="N1341" s="207"/>
      <c r="O1341" s="207"/>
      <c r="P1341" s="207"/>
      <c r="Q1341" s="207"/>
      <c r="R1341" s="207"/>
      <c r="S1341" s="207"/>
      <c r="T1341" s="208"/>
      <c r="U1341" s="13"/>
      <c r="V1341" s="13"/>
      <c r="W1341" s="13"/>
      <c r="X1341" s="13"/>
      <c r="Y1341" s="13"/>
      <c r="Z1341" s="13"/>
      <c r="AA1341" s="13"/>
      <c r="AB1341" s="13"/>
      <c r="AC1341" s="13"/>
      <c r="AD1341" s="13"/>
      <c r="AE1341" s="13"/>
      <c r="AT1341" s="202" t="s">
        <v>442</v>
      </c>
      <c r="AU1341" s="202" t="s">
        <v>87</v>
      </c>
      <c r="AV1341" s="13" t="s">
        <v>79</v>
      </c>
      <c r="AW1341" s="13" t="s">
        <v>31</v>
      </c>
      <c r="AX1341" s="13" t="s">
        <v>76</v>
      </c>
      <c r="AY1341" s="202" t="s">
        <v>328</v>
      </c>
    </row>
    <row r="1342" s="2" customFormat="1" ht="55.5" customHeight="1">
      <c r="A1342" s="41"/>
      <c r="B1342" s="176"/>
      <c r="C1342" s="177" t="s">
        <v>4260</v>
      </c>
      <c r="D1342" s="177" t="s">
        <v>331</v>
      </c>
      <c r="E1342" s="178" t="s">
        <v>4261</v>
      </c>
      <c r="F1342" s="179" t="s">
        <v>4262</v>
      </c>
      <c r="G1342" s="180" t="s">
        <v>574</v>
      </c>
      <c r="H1342" s="181">
        <v>62</v>
      </c>
      <c r="I1342" s="182"/>
      <c r="J1342" s="183">
        <f>ROUND(I1342*H1342,2)</f>
        <v>0</v>
      </c>
      <c r="K1342" s="179" t="s">
        <v>335</v>
      </c>
      <c r="L1342" s="42"/>
      <c r="M1342" s="184" t="s">
        <v>3</v>
      </c>
      <c r="N1342" s="185" t="s">
        <v>40</v>
      </c>
      <c r="O1342" s="75"/>
      <c r="P1342" s="186">
        <f>O1342*H1342</f>
        <v>0</v>
      </c>
      <c r="Q1342" s="186">
        <v>0</v>
      </c>
      <c r="R1342" s="186">
        <f>Q1342*H1342</f>
        <v>0</v>
      </c>
      <c r="S1342" s="186">
        <v>0</v>
      </c>
      <c r="T1342" s="187">
        <f>S1342*H1342</f>
        <v>0</v>
      </c>
      <c r="U1342" s="41"/>
      <c r="V1342" s="41"/>
      <c r="W1342" s="41"/>
      <c r="X1342" s="41"/>
      <c r="Y1342" s="41"/>
      <c r="Z1342" s="41"/>
      <c r="AA1342" s="41"/>
      <c r="AB1342" s="41"/>
      <c r="AC1342" s="41"/>
      <c r="AD1342" s="41"/>
      <c r="AE1342" s="41"/>
      <c r="AR1342" s="188" t="s">
        <v>532</v>
      </c>
      <c r="AT1342" s="188" t="s">
        <v>331</v>
      </c>
      <c r="AU1342" s="188" t="s">
        <v>87</v>
      </c>
      <c r="AY1342" s="22" t="s">
        <v>328</v>
      </c>
      <c r="BE1342" s="189">
        <f>IF(N1342="základní",J1342,0)</f>
        <v>0</v>
      </c>
      <c r="BF1342" s="189">
        <f>IF(N1342="snížená",J1342,0)</f>
        <v>0</v>
      </c>
      <c r="BG1342" s="189">
        <f>IF(N1342="zákl. přenesená",J1342,0)</f>
        <v>0</v>
      </c>
      <c r="BH1342" s="189">
        <f>IF(N1342="sníž. přenesená",J1342,0)</f>
        <v>0</v>
      </c>
      <c r="BI1342" s="189">
        <f>IF(N1342="nulová",J1342,0)</f>
        <v>0</v>
      </c>
      <c r="BJ1342" s="22" t="s">
        <v>76</v>
      </c>
      <c r="BK1342" s="189">
        <f>ROUND(I1342*H1342,2)</f>
        <v>0</v>
      </c>
      <c r="BL1342" s="22" t="s">
        <v>532</v>
      </c>
      <c r="BM1342" s="188" t="s">
        <v>4263</v>
      </c>
    </row>
    <row r="1343" s="2" customFormat="1">
      <c r="A1343" s="41"/>
      <c r="B1343" s="42"/>
      <c r="C1343" s="41"/>
      <c r="D1343" s="190" t="s">
        <v>338</v>
      </c>
      <c r="E1343" s="41"/>
      <c r="F1343" s="191" t="s">
        <v>4264</v>
      </c>
      <c r="G1343" s="41"/>
      <c r="H1343" s="41"/>
      <c r="I1343" s="192"/>
      <c r="J1343" s="41"/>
      <c r="K1343" s="41"/>
      <c r="L1343" s="42"/>
      <c r="M1343" s="193"/>
      <c r="N1343" s="194"/>
      <c r="O1343" s="75"/>
      <c r="P1343" s="75"/>
      <c r="Q1343" s="75"/>
      <c r="R1343" s="75"/>
      <c r="S1343" s="75"/>
      <c r="T1343" s="76"/>
      <c r="U1343" s="41"/>
      <c r="V1343" s="41"/>
      <c r="W1343" s="41"/>
      <c r="X1343" s="41"/>
      <c r="Y1343" s="41"/>
      <c r="Z1343" s="41"/>
      <c r="AA1343" s="41"/>
      <c r="AB1343" s="41"/>
      <c r="AC1343" s="41"/>
      <c r="AD1343" s="41"/>
      <c r="AE1343" s="41"/>
      <c r="AT1343" s="22" t="s">
        <v>338</v>
      </c>
      <c r="AU1343" s="22" t="s">
        <v>87</v>
      </c>
    </row>
    <row r="1344" s="13" customFormat="1">
      <c r="A1344" s="13"/>
      <c r="B1344" s="201"/>
      <c r="C1344" s="13"/>
      <c r="D1344" s="195" t="s">
        <v>442</v>
      </c>
      <c r="E1344" s="202" t="s">
        <v>3</v>
      </c>
      <c r="F1344" s="203" t="s">
        <v>4265</v>
      </c>
      <c r="G1344" s="13"/>
      <c r="H1344" s="204">
        <v>54</v>
      </c>
      <c r="I1344" s="205"/>
      <c r="J1344" s="13"/>
      <c r="K1344" s="13"/>
      <c r="L1344" s="201"/>
      <c r="M1344" s="206"/>
      <c r="N1344" s="207"/>
      <c r="O1344" s="207"/>
      <c r="P1344" s="207"/>
      <c r="Q1344" s="207"/>
      <c r="R1344" s="207"/>
      <c r="S1344" s="207"/>
      <c r="T1344" s="208"/>
      <c r="U1344" s="13"/>
      <c r="V1344" s="13"/>
      <c r="W1344" s="13"/>
      <c r="X1344" s="13"/>
      <c r="Y1344" s="13"/>
      <c r="Z1344" s="13"/>
      <c r="AA1344" s="13"/>
      <c r="AB1344" s="13"/>
      <c r="AC1344" s="13"/>
      <c r="AD1344" s="13"/>
      <c r="AE1344" s="13"/>
      <c r="AT1344" s="202" t="s">
        <v>442</v>
      </c>
      <c r="AU1344" s="202" t="s">
        <v>87</v>
      </c>
      <c r="AV1344" s="13" t="s">
        <v>79</v>
      </c>
      <c r="AW1344" s="13" t="s">
        <v>31</v>
      </c>
      <c r="AX1344" s="13" t="s">
        <v>69</v>
      </c>
      <c r="AY1344" s="202" t="s">
        <v>328</v>
      </c>
    </row>
    <row r="1345" s="13" customFormat="1">
      <c r="A1345" s="13"/>
      <c r="B1345" s="201"/>
      <c r="C1345" s="13"/>
      <c r="D1345" s="195" t="s">
        <v>442</v>
      </c>
      <c r="E1345" s="202" t="s">
        <v>3</v>
      </c>
      <c r="F1345" s="203" t="s">
        <v>4266</v>
      </c>
      <c r="G1345" s="13"/>
      <c r="H1345" s="204">
        <v>8</v>
      </c>
      <c r="I1345" s="205"/>
      <c r="J1345" s="13"/>
      <c r="K1345" s="13"/>
      <c r="L1345" s="201"/>
      <c r="M1345" s="206"/>
      <c r="N1345" s="207"/>
      <c r="O1345" s="207"/>
      <c r="P1345" s="207"/>
      <c r="Q1345" s="207"/>
      <c r="R1345" s="207"/>
      <c r="S1345" s="207"/>
      <c r="T1345" s="208"/>
      <c r="U1345" s="13"/>
      <c r="V1345" s="13"/>
      <c r="W1345" s="13"/>
      <c r="X1345" s="13"/>
      <c r="Y1345" s="13"/>
      <c r="Z1345" s="13"/>
      <c r="AA1345" s="13"/>
      <c r="AB1345" s="13"/>
      <c r="AC1345" s="13"/>
      <c r="AD1345" s="13"/>
      <c r="AE1345" s="13"/>
      <c r="AT1345" s="202" t="s">
        <v>442</v>
      </c>
      <c r="AU1345" s="202" t="s">
        <v>87</v>
      </c>
      <c r="AV1345" s="13" t="s">
        <v>79</v>
      </c>
      <c r="AW1345" s="13" t="s">
        <v>31</v>
      </c>
      <c r="AX1345" s="13" t="s">
        <v>69</v>
      </c>
      <c r="AY1345" s="202" t="s">
        <v>328</v>
      </c>
    </row>
    <row r="1346" s="14" customFormat="1">
      <c r="A1346" s="14"/>
      <c r="B1346" s="209"/>
      <c r="C1346" s="14"/>
      <c r="D1346" s="195" t="s">
        <v>442</v>
      </c>
      <c r="E1346" s="210" t="s">
        <v>3</v>
      </c>
      <c r="F1346" s="211" t="s">
        <v>452</v>
      </c>
      <c r="G1346" s="14"/>
      <c r="H1346" s="212">
        <v>62</v>
      </c>
      <c r="I1346" s="213"/>
      <c r="J1346" s="14"/>
      <c r="K1346" s="14"/>
      <c r="L1346" s="209"/>
      <c r="M1346" s="214"/>
      <c r="N1346" s="215"/>
      <c r="O1346" s="215"/>
      <c r="P1346" s="215"/>
      <c r="Q1346" s="215"/>
      <c r="R1346" s="215"/>
      <c r="S1346" s="215"/>
      <c r="T1346" s="216"/>
      <c r="U1346" s="14"/>
      <c r="V1346" s="14"/>
      <c r="W1346" s="14"/>
      <c r="X1346" s="14"/>
      <c r="Y1346" s="14"/>
      <c r="Z1346" s="14"/>
      <c r="AA1346" s="14"/>
      <c r="AB1346" s="14"/>
      <c r="AC1346" s="14"/>
      <c r="AD1346" s="14"/>
      <c r="AE1346" s="14"/>
      <c r="AT1346" s="210" t="s">
        <v>442</v>
      </c>
      <c r="AU1346" s="210" t="s">
        <v>87</v>
      </c>
      <c r="AV1346" s="14" t="s">
        <v>113</v>
      </c>
      <c r="AW1346" s="14" t="s">
        <v>31</v>
      </c>
      <c r="AX1346" s="14" t="s">
        <v>76</v>
      </c>
      <c r="AY1346" s="210" t="s">
        <v>328</v>
      </c>
    </row>
    <row r="1347" s="2" customFormat="1" ht="44.25" customHeight="1">
      <c r="A1347" s="41"/>
      <c r="B1347" s="176"/>
      <c r="C1347" s="177" t="s">
        <v>4267</v>
      </c>
      <c r="D1347" s="177" t="s">
        <v>331</v>
      </c>
      <c r="E1347" s="178" t="s">
        <v>4268</v>
      </c>
      <c r="F1347" s="179" t="s">
        <v>4269</v>
      </c>
      <c r="G1347" s="180" t="s">
        <v>476</v>
      </c>
      <c r="H1347" s="181">
        <v>3.75</v>
      </c>
      <c r="I1347" s="182"/>
      <c r="J1347" s="183">
        <f>ROUND(I1347*H1347,2)</f>
        <v>0</v>
      </c>
      <c r="K1347" s="179" t="s">
        <v>335</v>
      </c>
      <c r="L1347" s="42"/>
      <c r="M1347" s="184" t="s">
        <v>3</v>
      </c>
      <c r="N1347" s="185" t="s">
        <v>40</v>
      </c>
      <c r="O1347" s="75"/>
      <c r="P1347" s="186">
        <f>O1347*H1347</f>
        <v>0</v>
      </c>
      <c r="Q1347" s="186">
        <v>0.0035576000000000002</v>
      </c>
      <c r="R1347" s="186">
        <f>Q1347*H1347</f>
        <v>0.013341</v>
      </c>
      <c r="S1347" s="186">
        <v>0</v>
      </c>
      <c r="T1347" s="187">
        <f>S1347*H1347</f>
        <v>0</v>
      </c>
      <c r="U1347" s="41"/>
      <c r="V1347" s="41"/>
      <c r="W1347" s="41"/>
      <c r="X1347" s="41"/>
      <c r="Y1347" s="41"/>
      <c r="Z1347" s="41"/>
      <c r="AA1347" s="41"/>
      <c r="AB1347" s="41"/>
      <c r="AC1347" s="41"/>
      <c r="AD1347" s="41"/>
      <c r="AE1347" s="41"/>
      <c r="AR1347" s="188" t="s">
        <v>532</v>
      </c>
      <c r="AT1347" s="188" t="s">
        <v>331</v>
      </c>
      <c r="AU1347" s="188" t="s">
        <v>87</v>
      </c>
      <c r="AY1347" s="22" t="s">
        <v>328</v>
      </c>
      <c r="BE1347" s="189">
        <f>IF(N1347="základní",J1347,0)</f>
        <v>0</v>
      </c>
      <c r="BF1347" s="189">
        <f>IF(N1347="snížená",J1347,0)</f>
        <v>0</v>
      </c>
      <c r="BG1347" s="189">
        <f>IF(N1347="zákl. přenesená",J1347,0)</f>
        <v>0</v>
      </c>
      <c r="BH1347" s="189">
        <f>IF(N1347="sníž. přenesená",J1347,0)</f>
        <v>0</v>
      </c>
      <c r="BI1347" s="189">
        <f>IF(N1347="nulová",J1347,0)</f>
        <v>0</v>
      </c>
      <c r="BJ1347" s="22" t="s">
        <v>76</v>
      </c>
      <c r="BK1347" s="189">
        <f>ROUND(I1347*H1347,2)</f>
        <v>0</v>
      </c>
      <c r="BL1347" s="22" t="s">
        <v>532</v>
      </c>
      <c r="BM1347" s="188" t="s">
        <v>4270</v>
      </c>
    </row>
    <row r="1348" s="2" customFormat="1">
      <c r="A1348" s="41"/>
      <c r="B1348" s="42"/>
      <c r="C1348" s="41"/>
      <c r="D1348" s="190" t="s">
        <v>338</v>
      </c>
      <c r="E1348" s="41"/>
      <c r="F1348" s="191" t="s">
        <v>4271</v>
      </c>
      <c r="G1348" s="41"/>
      <c r="H1348" s="41"/>
      <c r="I1348" s="192"/>
      <c r="J1348" s="41"/>
      <c r="K1348" s="41"/>
      <c r="L1348" s="42"/>
      <c r="M1348" s="193"/>
      <c r="N1348" s="194"/>
      <c r="O1348" s="75"/>
      <c r="P1348" s="75"/>
      <c r="Q1348" s="75"/>
      <c r="R1348" s="75"/>
      <c r="S1348" s="75"/>
      <c r="T1348" s="76"/>
      <c r="U1348" s="41"/>
      <c r="V1348" s="41"/>
      <c r="W1348" s="41"/>
      <c r="X1348" s="41"/>
      <c r="Y1348" s="41"/>
      <c r="Z1348" s="41"/>
      <c r="AA1348" s="41"/>
      <c r="AB1348" s="41"/>
      <c r="AC1348" s="41"/>
      <c r="AD1348" s="41"/>
      <c r="AE1348" s="41"/>
      <c r="AT1348" s="22" t="s">
        <v>338</v>
      </c>
      <c r="AU1348" s="22" t="s">
        <v>87</v>
      </c>
    </row>
    <row r="1349" s="13" customFormat="1">
      <c r="A1349" s="13"/>
      <c r="B1349" s="201"/>
      <c r="C1349" s="13"/>
      <c r="D1349" s="195" t="s">
        <v>442</v>
      </c>
      <c r="E1349" s="202" t="s">
        <v>3</v>
      </c>
      <c r="F1349" s="203" t="s">
        <v>4272</v>
      </c>
      <c r="G1349" s="13"/>
      <c r="H1349" s="204">
        <v>3.75</v>
      </c>
      <c r="I1349" s="205"/>
      <c r="J1349" s="13"/>
      <c r="K1349" s="13"/>
      <c r="L1349" s="201"/>
      <c r="M1349" s="206"/>
      <c r="N1349" s="207"/>
      <c r="O1349" s="207"/>
      <c r="P1349" s="207"/>
      <c r="Q1349" s="207"/>
      <c r="R1349" s="207"/>
      <c r="S1349" s="207"/>
      <c r="T1349" s="208"/>
      <c r="U1349" s="13"/>
      <c r="V1349" s="13"/>
      <c r="W1349" s="13"/>
      <c r="X1349" s="13"/>
      <c r="Y1349" s="13"/>
      <c r="Z1349" s="13"/>
      <c r="AA1349" s="13"/>
      <c r="AB1349" s="13"/>
      <c r="AC1349" s="13"/>
      <c r="AD1349" s="13"/>
      <c r="AE1349" s="13"/>
      <c r="AT1349" s="202" t="s">
        <v>442</v>
      </c>
      <c r="AU1349" s="202" t="s">
        <v>87</v>
      </c>
      <c r="AV1349" s="13" t="s">
        <v>79</v>
      </c>
      <c r="AW1349" s="13" t="s">
        <v>31</v>
      </c>
      <c r="AX1349" s="13" t="s">
        <v>69</v>
      </c>
      <c r="AY1349" s="202" t="s">
        <v>328</v>
      </c>
    </row>
    <row r="1350" s="14" customFormat="1">
      <c r="A1350" s="14"/>
      <c r="B1350" s="209"/>
      <c r="C1350" s="14"/>
      <c r="D1350" s="195" t="s">
        <v>442</v>
      </c>
      <c r="E1350" s="210" t="s">
        <v>3</v>
      </c>
      <c r="F1350" s="211" t="s">
        <v>452</v>
      </c>
      <c r="G1350" s="14"/>
      <c r="H1350" s="212">
        <v>3.75</v>
      </c>
      <c r="I1350" s="213"/>
      <c r="J1350" s="14"/>
      <c r="K1350" s="14"/>
      <c r="L1350" s="209"/>
      <c r="M1350" s="214"/>
      <c r="N1350" s="215"/>
      <c r="O1350" s="215"/>
      <c r="P1350" s="215"/>
      <c r="Q1350" s="215"/>
      <c r="R1350" s="215"/>
      <c r="S1350" s="215"/>
      <c r="T1350" s="216"/>
      <c r="U1350" s="14"/>
      <c r="V1350" s="14"/>
      <c r="W1350" s="14"/>
      <c r="X1350" s="14"/>
      <c r="Y1350" s="14"/>
      <c r="Z1350" s="14"/>
      <c r="AA1350" s="14"/>
      <c r="AB1350" s="14"/>
      <c r="AC1350" s="14"/>
      <c r="AD1350" s="14"/>
      <c r="AE1350" s="14"/>
      <c r="AT1350" s="210" t="s">
        <v>442</v>
      </c>
      <c r="AU1350" s="210" t="s">
        <v>87</v>
      </c>
      <c r="AV1350" s="14" t="s">
        <v>113</v>
      </c>
      <c r="AW1350" s="14" t="s">
        <v>31</v>
      </c>
      <c r="AX1350" s="14" t="s">
        <v>76</v>
      </c>
      <c r="AY1350" s="210" t="s">
        <v>328</v>
      </c>
    </row>
    <row r="1351" s="12" customFormat="1" ht="20.88" customHeight="1">
      <c r="A1351" s="12"/>
      <c r="B1351" s="163"/>
      <c r="C1351" s="12"/>
      <c r="D1351" s="164" t="s">
        <v>68</v>
      </c>
      <c r="E1351" s="174" t="s">
        <v>4273</v>
      </c>
      <c r="F1351" s="174" t="s">
        <v>4274</v>
      </c>
      <c r="G1351" s="12"/>
      <c r="H1351" s="12"/>
      <c r="I1351" s="166"/>
      <c r="J1351" s="175">
        <f>BK1351</f>
        <v>0</v>
      </c>
      <c r="K1351" s="12"/>
      <c r="L1351" s="163"/>
      <c r="M1351" s="168"/>
      <c r="N1351" s="169"/>
      <c r="O1351" s="169"/>
      <c r="P1351" s="170">
        <f>SUM(P1352:P1363)</f>
        <v>0</v>
      </c>
      <c r="Q1351" s="169"/>
      <c r="R1351" s="170">
        <f>SUM(R1352:R1363)</f>
        <v>0.122068445</v>
      </c>
      <c r="S1351" s="169"/>
      <c r="T1351" s="171">
        <f>SUM(T1352:T1363)</f>
        <v>0</v>
      </c>
      <c r="U1351" s="12"/>
      <c r="V1351" s="12"/>
      <c r="W1351" s="12"/>
      <c r="X1351" s="12"/>
      <c r="Y1351" s="12"/>
      <c r="Z1351" s="12"/>
      <c r="AA1351" s="12"/>
      <c r="AB1351" s="12"/>
      <c r="AC1351" s="12"/>
      <c r="AD1351" s="12"/>
      <c r="AE1351" s="12"/>
      <c r="AR1351" s="164" t="s">
        <v>79</v>
      </c>
      <c r="AT1351" s="172" t="s">
        <v>68</v>
      </c>
      <c r="AU1351" s="172" t="s">
        <v>79</v>
      </c>
      <c r="AY1351" s="164" t="s">
        <v>328</v>
      </c>
      <c r="BK1351" s="173">
        <f>SUM(BK1352:BK1363)</f>
        <v>0</v>
      </c>
    </row>
    <row r="1352" s="2" customFormat="1" ht="33" customHeight="1">
      <c r="A1352" s="41"/>
      <c r="B1352" s="176"/>
      <c r="C1352" s="177" t="s">
        <v>4275</v>
      </c>
      <c r="D1352" s="177" t="s">
        <v>331</v>
      </c>
      <c r="E1352" s="178" t="s">
        <v>4276</v>
      </c>
      <c r="F1352" s="179" t="s">
        <v>4277</v>
      </c>
      <c r="G1352" s="180" t="s">
        <v>476</v>
      </c>
      <c r="H1352" s="181">
        <v>25.550000000000001</v>
      </c>
      <c r="I1352" s="182"/>
      <c r="J1352" s="183">
        <f>ROUND(I1352*H1352,2)</f>
        <v>0</v>
      </c>
      <c r="K1352" s="179" t="s">
        <v>335</v>
      </c>
      <c r="L1352" s="42"/>
      <c r="M1352" s="184" t="s">
        <v>3</v>
      </c>
      <c r="N1352" s="185" t="s">
        <v>40</v>
      </c>
      <c r="O1352" s="75"/>
      <c r="P1352" s="186">
        <f>O1352*H1352</f>
        <v>0</v>
      </c>
      <c r="Q1352" s="186">
        <v>0.0027366999999999999</v>
      </c>
      <c r="R1352" s="186">
        <f>Q1352*H1352</f>
        <v>0.069922684999999998</v>
      </c>
      <c r="S1352" s="186">
        <v>0</v>
      </c>
      <c r="T1352" s="187">
        <f>S1352*H1352</f>
        <v>0</v>
      </c>
      <c r="U1352" s="41"/>
      <c r="V1352" s="41"/>
      <c r="W1352" s="41"/>
      <c r="X1352" s="41"/>
      <c r="Y1352" s="41"/>
      <c r="Z1352" s="41"/>
      <c r="AA1352" s="41"/>
      <c r="AB1352" s="41"/>
      <c r="AC1352" s="41"/>
      <c r="AD1352" s="41"/>
      <c r="AE1352" s="41"/>
      <c r="AR1352" s="188" t="s">
        <v>532</v>
      </c>
      <c r="AT1352" s="188" t="s">
        <v>331</v>
      </c>
      <c r="AU1352" s="188" t="s">
        <v>87</v>
      </c>
      <c r="AY1352" s="22" t="s">
        <v>328</v>
      </c>
      <c r="BE1352" s="189">
        <f>IF(N1352="základní",J1352,0)</f>
        <v>0</v>
      </c>
      <c r="BF1352" s="189">
        <f>IF(N1352="snížená",J1352,0)</f>
        <v>0</v>
      </c>
      <c r="BG1352" s="189">
        <f>IF(N1352="zákl. přenesená",J1352,0)</f>
        <v>0</v>
      </c>
      <c r="BH1352" s="189">
        <f>IF(N1352="sníž. přenesená",J1352,0)</f>
        <v>0</v>
      </c>
      <c r="BI1352" s="189">
        <f>IF(N1352="nulová",J1352,0)</f>
        <v>0</v>
      </c>
      <c r="BJ1352" s="22" t="s">
        <v>76</v>
      </c>
      <c r="BK1352" s="189">
        <f>ROUND(I1352*H1352,2)</f>
        <v>0</v>
      </c>
      <c r="BL1352" s="22" t="s">
        <v>532</v>
      </c>
      <c r="BM1352" s="188" t="s">
        <v>4278</v>
      </c>
    </row>
    <row r="1353" s="2" customFormat="1">
      <c r="A1353" s="41"/>
      <c r="B1353" s="42"/>
      <c r="C1353" s="41"/>
      <c r="D1353" s="190" t="s">
        <v>338</v>
      </c>
      <c r="E1353" s="41"/>
      <c r="F1353" s="191" t="s">
        <v>4279</v>
      </c>
      <c r="G1353" s="41"/>
      <c r="H1353" s="41"/>
      <c r="I1353" s="192"/>
      <c r="J1353" s="41"/>
      <c r="K1353" s="41"/>
      <c r="L1353" s="42"/>
      <c r="M1353" s="193"/>
      <c r="N1353" s="194"/>
      <c r="O1353" s="75"/>
      <c r="P1353" s="75"/>
      <c r="Q1353" s="75"/>
      <c r="R1353" s="75"/>
      <c r="S1353" s="75"/>
      <c r="T1353" s="76"/>
      <c r="U1353" s="41"/>
      <c r="V1353" s="41"/>
      <c r="W1353" s="41"/>
      <c r="X1353" s="41"/>
      <c r="Y1353" s="41"/>
      <c r="Z1353" s="41"/>
      <c r="AA1353" s="41"/>
      <c r="AB1353" s="41"/>
      <c r="AC1353" s="41"/>
      <c r="AD1353" s="41"/>
      <c r="AE1353" s="41"/>
      <c r="AT1353" s="22" t="s">
        <v>338</v>
      </c>
      <c r="AU1353" s="22" t="s">
        <v>87</v>
      </c>
    </row>
    <row r="1354" s="13" customFormat="1">
      <c r="A1354" s="13"/>
      <c r="B1354" s="201"/>
      <c r="C1354" s="13"/>
      <c r="D1354" s="195" t="s">
        <v>442</v>
      </c>
      <c r="E1354" s="202" t="s">
        <v>3</v>
      </c>
      <c r="F1354" s="203" t="s">
        <v>2523</v>
      </c>
      <c r="G1354" s="13"/>
      <c r="H1354" s="204">
        <v>25.550000000000001</v>
      </c>
      <c r="I1354" s="205"/>
      <c r="J1354" s="13"/>
      <c r="K1354" s="13"/>
      <c r="L1354" s="201"/>
      <c r="M1354" s="206"/>
      <c r="N1354" s="207"/>
      <c r="O1354" s="207"/>
      <c r="P1354" s="207"/>
      <c r="Q1354" s="207"/>
      <c r="R1354" s="207"/>
      <c r="S1354" s="207"/>
      <c r="T1354" s="208"/>
      <c r="U1354" s="13"/>
      <c r="V1354" s="13"/>
      <c r="W1354" s="13"/>
      <c r="X1354" s="13"/>
      <c r="Y1354" s="13"/>
      <c r="Z1354" s="13"/>
      <c r="AA1354" s="13"/>
      <c r="AB1354" s="13"/>
      <c r="AC1354" s="13"/>
      <c r="AD1354" s="13"/>
      <c r="AE1354" s="13"/>
      <c r="AT1354" s="202" t="s">
        <v>442</v>
      </c>
      <c r="AU1354" s="202" t="s">
        <v>87</v>
      </c>
      <c r="AV1354" s="13" t="s">
        <v>79</v>
      </c>
      <c r="AW1354" s="13" t="s">
        <v>31</v>
      </c>
      <c r="AX1354" s="13" t="s">
        <v>76</v>
      </c>
      <c r="AY1354" s="202" t="s">
        <v>328</v>
      </c>
    </row>
    <row r="1355" s="2" customFormat="1" ht="37.8" customHeight="1">
      <c r="A1355" s="41"/>
      <c r="B1355" s="176"/>
      <c r="C1355" s="177" t="s">
        <v>4280</v>
      </c>
      <c r="D1355" s="177" t="s">
        <v>331</v>
      </c>
      <c r="E1355" s="178" t="s">
        <v>4281</v>
      </c>
      <c r="F1355" s="179" t="s">
        <v>4282</v>
      </c>
      <c r="G1355" s="180" t="s">
        <v>574</v>
      </c>
      <c r="H1355" s="181">
        <v>4</v>
      </c>
      <c r="I1355" s="182"/>
      <c r="J1355" s="183">
        <f>ROUND(I1355*H1355,2)</f>
        <v>0</v>
      </c>
      <c r="K1355" s="179" t="s">
        <v>335</v>
      </c>
      <c r="L1355" s="42"/>
      <c r="M1355" s="184" t="s">
        <v>3</v>
      </c>
      <c r="N1355" s="185" t="s">
        <v>40</v>
      </c>
      <c r="O1355" s="75"/>
      <c r="P1355" s="186">
        <f>O1355*H1355</f>
        <v>0</v>
      </c>
      <c r="Q1355" s="186">
        <v>0.00044200000000000001</v>
      </c>
      <c r="R1355" s="186">
        <f>Q1355*H1355</f>
        <v>0.001768</v>
      </c>
      <c r="S1355" s="186">
        <v>0</v>
      </c>
      <c r="T1355" s="187">
        <f>S1355*H1355</f>
        <v>0</v>
      </c>
      <c r="U1355" s="41"/>
      <c r="V1355" s="41"/>
      <c r="W1355" s="41"/>
      <c r="X1355" s="41"/>
      <c r="Y1355" s="41"/>
      <c r="Z1355" s="41"/>
      <c r="AA1355" s="41"/>
      <c r="AB1355" s="41"/>
      <c r="AC1355" s="41"/>
      <c r="AD1355" s="41"/>
      <c r="AE1355" s="41"/>
      <c r="AR1355" s="188" t="s">
        <v>532</v>
      </c>
      <c r="AT1355" s="188" t="s">
        <v>331</v>
      </c>
      <c r="AU1355" s="188" t="s">
        <v>87</v>
      </c>
      <c r="AY1355" s="22" t="s">
        <v>328</v>
      </c>
      <c r="BE1355" s="189">
        <f>IF(N1355="základní",J1355,0)</f>
        <v>0</v>
      </c>
      <c r="BF1355" s="189">
        <f>IF(N1355="snížená",J1355,0)</f>
        <v>0</v>
      </c>
      <c r="BG1355" s="189">
        <f>IF(N1355="zákl. přenesená",J1355,0)</f>
        <v>0</v>
      </c>
      <c r="BH1355" s="189">
        <f>IF(N1355="sníž. přenesená",J1355,0)</f>
        <v>0</v>
      </c>
      <c r="BI1355" s="189">
        <f>IF(N1355="nulová",J1355,0)</f>
        <v>0</v>
      </c>
      <c r="BJ1355" s="22" t="s">
        <v>76</v>
      </c>
      <c r="BK1355" s="189">
        <f>ROUND(I1355*H1355,2)</f>
        <v>0</v>
      </c>
      <c r="BL1355" s="22" t="s">
        <v>532</v>
      </c>
      <c r="BM1355" s="188" t="s">
        <v>4283</v>
      </c>
    </row>
    <row r="1356" s="2" customFormat="1">
      <c r="A1356" s="41"/>
      <c r="B1356" s="42"/>
      <c r="C1356" s="41"/>
      <c r="D1356" s="190" t="s">
        <v>338</v>
      </c>
      <c r="E1356" s="41"/>
      <c r="F1356" s="191" t="s">
        <v>4284</v>
      </c>
      <c r="G1356" s="41"/>
      <c r="H1356" s="41"/>
      <c r="I1356" s="192"/>
      <c r="J1356" s="41"/>
      <c r="K1356" s="41"/>
      <c r="L1356" s="42"/>
      <c r="M1356" s="193"/>
      <c r="N1356" s="194"/>
      <c r="O1356" s="75"/>
      <c r="P1356" s="75"/>
      <c r="Q1356" s="75"/>
      <c r="R1356" s="75"/>
      <c r="S1356" s="75"/>
      <c r="T1356" s="76"/>
      <c r="U1356" s="41"/>
      <c r="V1356" s="41"/>
      <c r="W1356" s="41"/>
      <c r="X1356" s="41"/>
      <c r="Y1356" s="41"/>
      <c r="Z1356" s="41"/>
      <c r="AA1356" s="41"/>
      <c r="AB1356" s="41"/>
      <c r="AC1356" s="41"/>
      <c r="AD1356" s="41"/>
      <c r="AE1356" s="41"/>
      <c r="AT1356" s="22" t="s">
        <v>338</v>
      </c>
      <c r="AU1356" s="22" t="s">
        <v>87</v>
      </c>
    </row>
    <row r="1357" s="2" customFormat="1" ht="33" customHeight="1">
      <c r="A1357" s="41"/>
      <c r="B1357" s="176"/>
      <c r="C1357" s="177" t="s">
        <v>4285</v>
      </c>
      <c r="D1357" s="177" t="s">
        <v>331</v>
      </c>
      <c r="E1357" s="178" t="s">
        <v>4286</v>
      </c>
      <c r="F1357" s="179" t="s">
        <v>4287</v>
      </c>
      <c r="G1357" s="180" t="s">
        <v>574</v>
      </c>
      <c r="H1357" s="181">
        <v>2</v>
      </c>
      <c r="I1357" s="182"/>
      <c r="J1357" s="183">
        <f>ROUND(I1357*H1357,2)</f>
        <v>0</v>
      </c>
      <c r="K1357" s="179" t="s">
        <v>335</v>
      </c>
      <c r="L1357" s="42"/>
      <c r="M1357" s="184" t="s">
        <v>3</v>
      </c>
      <c r="N1357" s="185" t="s">
        <v>40</v>
      </c>
      <c r="O1357" s="75"/>
      <c r="P1357" s="186">
        <f>O1357*H1357</f>
        <v>0</v>
      </c>
      <c r="Q1357" s="186">
        <v>0.0008116</v>
      </c>
      <c r="R1357" s="186">
        <f>Q1357*H1357</f>
        <v>0.0016232</v>
      </c>
      <c r="S1357" s="186">
        <v>0</v>
      </c>
      <c r="T1357" s="187">
        <f>S1357*H1357</f>
        <v>0</v>
      </c>
      <c r="U1357" s="41"/>
      <c r="V1357" s="41"/>
      <c r="W1357" s="41"/>
      <c r="X1357" s="41"/>
      <c r="Y1357" s="41"/>
      <c r="Z1357" s="41"/>
      <c r="AA1357" s="41"/>
      <c r="AB1357" s="41"/>
      <c r="AC1357" s="41"/>
      <c r="AD1357" s="41"/>
      <c r="AE1357" s="41"/>
      <c r="AR1357" s="188" t="s">
        <v>532</v>
      </c>
      <c r="AT1357" s="188" t="s">
        <v>331</v>
      </c>
      <c r="AU1357" s="188" t="s">
        <v>87</v>
      </c>
      <c r="AY1357" s="22" t="s">
        <v>328</v>
      </c>
      <c r="BE1357" s="189">
        <f>IF(N1357="základní",J1357,0)</f>
        <v>0</v>
      </c>
      <c r="BF1357" s="189">
        <f>IF(N1357="snížená",J1357,0)</f>
        <v>0</v>
      </c>
      <c r="BG1357" s="189">
        <f>IF(N1357="zákl. přenesená",J1357,0)</f>
        <v>0</v>
      </c>
      <c r="BH1357" s="189">
        <f>IF(N1357="sníž. přenesená",J1357,0)</f>
        <v>0</v>
      </c>
      <c r="BI1357" s="189">
        <f>IF(N1357="nulová",J1357,0)</f>
        <v>0</v>
      </c>
      <c r="BJ1357" s="22" t="s">
        <v>76</v>
      </c>
      <c r="BK1357" s="189">
        <f>ROUND(I1357*H1357,2)</f>
        <v>0</v>
      </c>
      <c r="BL1357" s="22" t="s">
        <v>532</v>
      </c>
      <c r="BM1357" s="188" t="s">
        <v>4288</v>
      </c>
    </row>
    <row r="1358" s="2" customFormat="1">
      <c r="A1358" s="41"/>
      <c r="B1358" s="42"/>
      <c r="C1358" s="41"/>
      <c r="D1358" s="190" t="s">
        <v>338</v>
      </c>
      <c r="E1358" s="41"/>
      <c r="F1358" s="191" t="s">
        <v>4289</v>
      </c>
      <c r="G1358" s="41"/>
      <c r="H1358" s="41"/>
      <c r="I1358" s="192"/>
      <c r="J1358" s="41"/>
      <c r="K1358" s="41"/>
      <c r="L1358" s="42"/>
      <c r="M1358" s="193"/>
      <c r="N1358" s="194"/>
      <c r="O1358" s="75"/>
      <c r="P1358" s="75"/>
      <c r="Q1358" s="75"/>
      <c r="R1358" s="75"/>
      <c r="S1358" s="75"/>
      <c r="T1358" s="76"/>
      <c r="U1358" s="41"/>
      <c r="V1358" s="41"/>
      <c r="W1358" s="41"/>
      <c r="X1358" s="41"/>
      <c r="Y1358" s="41"/>
      <c r="Z1358" s="41"/>
      <c r="AA1358" s="41"/>
      <c r="AB1358" s="41"/>
      <c r="AC1358" s="41"/>
      <c r="AD1358" s="41"/>
      <c r="AE1358" s="41"/>
      <c r="AT1358" s="22" t="s">
        <v>338</v>
      </c>
      <c r="AU1358" s="22" t="s">
        <v>87</v>
      </c>
    </row>
    <row r="1359" s="2" customFormat="1" ht="37.8" customHeight="1">
      <c r="A1359" s="41"/>
      <c r="B1359" s="176"/>
      <c r="C1359" s="177" t="s">
        <v>4290</v>
      </c>
      <c r="D1359" s="177" t="s">
        <v>331</v>
      </c>
      <c r="E1359" s="178" t="s">
        <v>4291</v>
      </c>
      <c r="F1359" s="179" t="s">
        <v>4292</v>
      </c>
      <c r="G1359" s="180" t="s">
        <v>574</v>
      </c>
      <c r="H1359" s="181">
        <v>4</v>
      </c>
      <c r="I1359" s="182"/>
      <c r="J1359" s="183">
        <f>ROUND(I1359*H1359,2)</f>
        <v>0</v>
      </c>
      <c r="K1359" s="179" t="s">
        <v>335</v>
      </c>
      <c r="L1359" s="42"/>
      <c r="M1359" s="184" t="s">
        <v>3</v>
      </c>
      <c r="N1359" s="185" t="s">
        <v>40</v>
      </c>
      <c r="O1359" s="75"/>
      <c r="P1359" s="186">
        <f>O1359*H1359</f>
        <v>0</v>
      </c>
      <c r="Q1359" s="186">
        <v>0.0015003</v>
      </c>
      <c r="R1359" s="186">
        <f>Q1359*H1359</f>
        <v>0.0060011999999999999</v>
      </c>
      <c r="S1359" s="186">
        <v>0</v>
      </c>
      <c r="T1359" s="187">
        <f>S1359*H1359</f>
        <v>0</v>
      </c>
      <c r="U1359" s="41"/>
      <c r="V1359" s="41"/>
      <c r="W1359" s="41"/>
      <c r="X1359" s="41"/>
      <c r="Y1359" s="41"/>
      <c r="Z1359" s="41"/>
      <c r="AA1359" s="41"/>
      <c r="AB1359" s="41"/>
      <c r="AC1359" s="41"/>
      <c r="AD1359" s="41"/>
      <c r="AE1359" s="41"/>
      <c r="AR1359" s="188" t="s">
        <v>532</v>
      </c>
      <c r="AT1359" s="188" t="s">
        <v>331</v>
      </c>
      <c r="AU1359" s="188" t="s">
        <v>87</v>
      </c>
      <c r="AY1359" s="22" t="s">
        <v>328</v>
      </c>
      <c r="BE1359" s="189">
        <f>IF(N1359="základní",J1359,0)</f>
        <v>0</v>
      </c>
      <c r="BF1359" s="189">
        <f>IF(N1359="snížená",J1359,0)</f>
        <v>0</v>
      </c>
      <c r="BG1359" s="189">
        <f>IF(N1359="zákl. přenesená",J1359,0)</f>
        <v>0</v>
      </c>
      <c r="BH1359" s="189">
        <f>IF(N1359="sníž. přenesená",J1359,0)</f>
        <v>0</v>
      </c>
      <c r="BI1359" s="189">
        <f>IF(N1359="nulová",J1359,0)</f>
        <v>0</v>
      </c>
      <c r="BJ1359" s="22" t="s">
        <v>76</v>
      </c>
      <c r="BK1359" s="189">
        <f>ROUND(I1359*H1359,2)</f>
        <v>0</v>
      </c>
      <c r="BL1359" s="22" t="s">
        <v>532</v>
      </c>
      <c r="BM1359" s="188" t="s">
        <v>4293</v>
      </c>
    </row>
    <row r="1360" s="2" customFormat="1">
      <c r="A1360" s="41"/>
      <c r="B1360" s="42"/>
      <c r="C1360" s="41"/>
      <c r="D1360" s="190" t="s">
        <v>338</v>
      </c>
      <c r="E1360" s="41"/>
      <c r="F1360" s="191" t="s">
        <v>4294</v>
      </c>
      <c r="G1360" s="41"/>
      <c r="H1360" s="41"/>
      <c r="I1360" s="192"/>
      <c r="J1360" s="41"/>
      <c r="K1360" s="41"/>
      <c r="L1360" s="42"/>
      <c r="M1360" s="193"/>
      <c r="N1360" s="194"/>
      <c r="O1360" s="75"/>
      <c r="P1360" s="75"/>
      <c r="Q1360" s="75"/>
      <c r="R1360" s="75"/>
      <c r="S1360" s="75"/>
      <c r="T1360" s="76"/>
      <c r="U1360" s="41"/>
      <c r="V1360" s="41"/>
      <c r="W1360" s="41"/>
      <c r="X1360" s="41"/>
      <c r="Y1360" s="41"/>
      <c r="Z1360" s="41"/>
      <c r="AA1360" s="41"/>
      <c r="AB1360" s="41"/>
      <c r="AC1360" s="41"/>
      <c r="AD1360" s="41"/>
      <c r="AE1360" s="41"/>
      <c r="AT1360" s="22" t="s">
        <v>338</v>
      </c>
      <c r="AU1360" s="22" t="s">
        <v>87</v>
      </c>
    </row>
    <row r="1361" s="2" customFormat="1" ht="37.8" customHeight="1">
      <c r="A1361" s="41"/>
      <c r="B1361" s="176"/>
      <c r="C1361" s="177" t="s">
        <v>4295</v>
      </c>
      <c r="D1361" s="177" t="s">
        <v>331</v>
      </c>
      <c r="E1361" s="178" t="s">
        <v>4296</v>
      </c>
      <c r="F1361" s="179" t="s">
        <v>4297</v>
      </c>
      <c r="G1361" s="180" t="s">
        <v>476</v>
      </c>
      <c r="H1361" s="181">
        <v>38.600000000000001</v>
      </c>
      <c r="I1361" s="182"/>
      <c r="J1361" s="183">
        <f>ROUND(I1361*H1361,2)</f>
        <v>0</v>
      </c>
      <c r="K1361" s="179" t="s">
        <v>335</v>
      </c>
      <c r="L1361" s="42"/>
      <c r="M1361" s="184" t="s">
        <v>3</v>
      </c>
      <c r="N1361" s="185" t="s">
        <v>40</v>
      </c>
      <c r="O1361" s="75"/>
      <c r="P1361" s="186">
        <f>O1361*H1361</f>
        <v>0</v>
      </c>
      <c r="Q1361" s="186">
        <v>0.0011076</v>
      </c>
      <c r="R1361" s="186">
        <f>Q1361*H1361</f>
        <v>0.042753360000000004</v>
      </c>
      <c r="S1361" s="186">
        <v>0</v>
      </c>
      <c r="T1361" s="187">
        <f>S1361*H1361</f>
        <v>0</v>
      </c>
      <c r="U1361" s="41"/>
      <c r="V1361" s="41"/>
      <c r="W1361" s="41"/>
      <c r="X1361" s="41"/>
      <c r="Y1361" s="41"/>
      <c r="Z1361" s="41"/>
      <c r="AA1361" s="41"/>
      <c r="AB1361" s="41"/>
      <c r="AC1361" s="41"/>
      <c r="AD1361" s="41"/>
      <c r="AE1361" s="41"/>
      <c r="AR1361" s="188" t="s">
        <v>532</v>
      </c>
      <c r="AT1361" s="188" t="s">
        <v>331</v>
      </c>
      <c r="AU1361" s="188" t="s">
        <v>87</v>
      </c>
      <c r="AY1361" s="22" t="s">
        <v>328</v>
      </c>
      <c r="BE1361" s="189">
        <f>IF(N1361="základní",J1361,0)</f>
        <v>0</v>
      </c>
      <c r="BF1361" s="189">
        <f>IF(N1361="snížená",J1361,0)</f>
        <v>0</v>
      </c>
      <c r="BG1361" s="189">
        <f>IF(N1361="zákl. přenesená",J1361,0)</f>
        <v>0</v>
      </c>
      <c r="BH1361" s="189">
        <f>IF(N1361="sníž. přenesená",J1361,0)</f>
        <v>0</v>
      </c>
      <c r="BI1361" s="189">
        <f>IF(N1361="nulová",J1361,0)</f>
        <v>0</v>
      </c>
      <c r="BJ1361" s="22" t="s">
        <v>76</v>
      </c>
      <c r="BK1361" s="189">
        <f>ROUND(I1361*H1361,2)</f>
        <v>0</v>
      </c>
      <c r="BL1361" s="22" t="s">
        <v>532</v>
      </c>
      <c r="BM1361" s="188" t="s">
        <v>4298</v>
      </c>
    </row>
    <row r="1362" s="2" customFormat="1">
      <c r="A1362" s="41"/>
      <c r="B1362" s="42"/>
      <c r="C1362" s="41"/>
      <c r="D1362" s="190" t="s">
        <v>338</v>
      </c>
      <c r="E1362" s="41"/>
      <c r="F1362" s="191" t="s">
        <v>4299</v>
      </c>
      <c r="G1362" s="41"/>
      <c r="H1362" s="41"/>
      <c r="I1362" s="192"/>
      <c r="J1362" s="41"/>
      <c r="K1362" s="41"/>
      <c r="L1362" s="42"/>
      <c r="M1362" s="193"/>
      <c r="N1362" s="194"/>
      <c r="O1362" s="75"/>
      <c r="P1362" s="75"/>
      <c r="Q1362" s="75"/>
      <c r="R1362" s="75"/>
      <c r="S1362" s="75"/>
      <c r="T1362" s="76"/>
      <c r="U1362" s="41"/>
      <c r="V1362" s="41"/>
      <c r="W1362" s="41"/>
      <c r="X1362" s="41"/>
      <c r="Y1362" s="41"/>
      <c r="Z1362" s="41"/>
      <c r="AA1362" s="41"/>
      <c r="AB1362" s="41"/>
      <c r="AC1362" s="41"/>
      <c r="AD1362" s="41"/>
      <c r="AE1362" s="41"/>
      <c r="AT1362" s="22" t="s">
        <v>338</v>
      </c>
      <c r="AU1362" s="22" t="s">
        <v>87</v>
      </c>
    </row>
    <row r="1363" s="13" customFormat="1">
      <c r="A1363" s="13"/>
      <c r="B1363" s="201"/>
      <c r="C1363" s="13"/>
      <c r="D1363" s="195" t="s">
        <v>442</v>
      </c>
      <c r="E1363" s="202" t="s">
        <v>3</v>
      </c>
      <c r="F1363" s="203" t="s">
        <v>4300</v>
      </c>
      <c r="G1363" s="13"/>
      <c r="H1363" s="204">
        <v>38.600000000000001</v>
      </c>
      <c r="I1363" s="205"/>
      <c r="J1363" s="13"/>
      <c r="K1363" s="13"/>
      <c r="L1363" s="201"/>
      <c r="M1363" s="206"/>
      <c r="N1363" s="207"/>
      <c r="O1363" s="207"/>
      <c r="P1363" s="207"/>
      <c r="Q1363" s="207"/>
      <c r="R1363" s="207"/>
      <c r="S1363" s="207"/>
      <c r="T1363" s="208"/>
      <c r="U1363" s="13"/>
      <c r="V1363" s="13"/>
      <c r="W1363" s="13"/>
      <c r="X1363" s="13"/>
      <c r="Y1363" s="13"/>
      <c r="Z1363" s="13"/>
      <c r="AA1363" s="13"/>
      <c r="AB1363" s="13"/>
      <c r="AC1363" s="13"/>
      <c r="AD1363" s="13"/>
      <c r="AE1363" s="13"/>
      <c r="AT1363" s="202" t="s">
        <v>442</v>
      </c>
      <c r="AU1363" s="202" t="s">
        <v>87</v>
      </c>
      <c r="AV1363" s="13" t="s">
        <v>79</v>
      </c>
      <c r="AW1363" s="13" t="s">
        <v>31</v>
      </c>
      <c r="AX1363" s="13" t="s">
        <v>76</v>
      </c>
      <c r="AY1363" s="202" t="s">
        <v>328</v>
      </c>
    </row>
    <row r="1364" s="12" customFormat="1" ht="22.8" customHeight="1">
      <c r="A1364" s="12"/>
      <c r="B1364" s="163"/>
      <c r="C1364" s="12"/>
      <c r="D1364" s="164" t="s">
        <v>68</v>
      </c>
      <c r="E1364" s="174" t="s">
        <v>4301</v>
      </c>
      <c r="F1364" s="174" t="s">
        <v>4302</v>
      </c>
      <c r="G1364" s="12"/>
      <c r="H1364" s="12"/>
      <c r="I1364" s="166"/>
      <c r="J1364" s="175">
        <f>BK1364</f>
        <v>0</v>
      </c>
      <c r="K1364" s="12"/>
      <c r="L1364" s="163"/>
      <c r="M1364" s="168"/>
      <c r="N1364" s="169"/>
      <c r="O1364" s="169"/>
      <c r="P1364" s="170">
        <f>P1365+P1366+P1367</f>
        <v>0</v>
      </c>
      <c r="Q1364" s="169"/>
      <c r="R1364" s="170">
        <f>R1365+R1366+R1367</f>
        <v>0.12909237000000001</v>
      </c>
      <c r="S1364" s="169"/>
      <c r="T1364" s="171">
        <f>T1365+T1366+T1367</f>
        <v>0</v>
      </c>
      <c r="U1364" s="12"/>
      <c r="V1364" s="12"/>
      <c r="W1364" s="12"/>
      <c r="X1364" s="12"/>
      <c r="Y1364" s="12"/>
      <c r="Z1364" s="12"/>
      <c r="AA1364" s="12"/>
      <c r="AB1364" s="12"/>
      <c r="AC1364" s="12"/>
      <c r="AD1364" s="12"/>
      <c r="AE1364" s="12"/>
      <c r="AR1364" s="164" t="s">
        <v>79</v>
      </c>
      <c r="AT1364" s="172" t="s">
        <v>68</v>
      </c>
      <c r="AU1364" s="172" t="s">
        <v>76</v>
      </c>
      <c r="AY1364" s="164" t="s">
        <v>328</v>
      </c>
      <c r="BK1364" s="173">
        <f>BK1365+BK1366+BK1367</f>
        <v>0</v>
      </c>
    </row>
    <row r="1365" s="2" customFormat="1" ht="49.05" customHeight="1">
      <c r="A1365" s="41"/>
      <c r="B1365" s="176"/>
      <c r="C1365" s="177" t="s">
        <v>4303</v>
      </c>
      <c r="D1365" s="177" t="s">
        <v>331</v>
      </c>
      <c r="E1365" s="178" t="s">
        <v>4304</v>
      </c>
      <c r="F1365" s="179" t="s">
        <v>4305</v>
      </c>
      <c r="G1365" s="180" t="s">
        <v>585</v>
      </c>
      <c r="H1365" s="181">
        <v>0.129</v>
      </c>
      <c r="I1365" s="182"/>
      <c r="J1365" s="183">
        <f>ROUND(I1365*H1365,2)</f>
        <v>0</v>
      </c>
      <c r="K1365" s="179" t="s">
        <v>335</v>
      </c>
      <c r="L1365" s="42"/>
      <c r="M1365" s="184" t="s">
        <v>3</v>
      </c>
      <c r="N1365" s="185" t="s">
        <v>40</v>
      </c>
      <c r="O1365" s="75"/>
      <c r="P1365" s="186">
        <f>O1365*H1365</f>
        <v>0</v>
      </c>
      <c r="Q1365" s="186">
        <v>0</v>
      </c>
      <c r="R1365" s="186">
        <f>Q1365*H1365</f>
        <v>0</v>
      </c>
      <c r="S1365" s="186">
        <v>0</v>
      </c>
      <c r="T1365" s="187">
        <f>S1365*H1365</f>
        <v>0</v>
      </c>
      <c r="U1365" s="41"/>
      <c r="V1365" s="41"/>
      <c r="W1365" s="41"/>
      <c r="X1365" s="41"/>
      <c r="Y1365" s="41"/>
      <c r="Z1365" s="41"/>
      <c r="AA1365" s="41"/>
      <c r="AB1365" s="41"/>
      <c r="AC1365" s="41"/>
      <c r="AD1365" s="41"/>
      <c r="AE1365" s="41"/>
      <c r="AR1365" s="188" t="s">
        <v>532</v>
      </c>
      <c r="AT1365" s="188" t="s">
        <v>331</v>
      </c>
      <c r="AU1365" s="188" t="s">
        <v>79</v>
      </c>
      <c r="AY1365" s="22" t="s">
        <v>328</v>
      </c>
      <c r="BE1365" s="189">
        <f>IF(N1365="základní",J1365,0)</f>
        <v>0</v>
      </c>
      <c r="BF1365" s="189">
        <f>IF(N1365="snížená",J1365,0)</f>
        <v>0</v>
      </c>
      <c r="BG1365" s="189">
        <f>IF(N1365="zákl. přenesená",J1365,0)</f>
        <v>0</v>
      </c>
      <c r="BH1365" s="189">
        <f>IF(N1365="sníž. přenesená",J1365,0)</f>
        <v>0</v>
      </c>
      <c r="BI1365" s="189">
        <f>IF(N1365="nulová",J1365,0)</f>
        <v>0</v>
      </c>
      <c r="BJ1365" s="22" t="s">
        <v>76</v>
      </c>
      <c r="BK1365" s="189">
        <f>ROUND(I1365*H1365,2)</f>
        <v>0</v>
      </c>
      <c r="BL1365" s="22" t="s">
        <v>532</v>
      </c>
      <c r="BM1365" s="188" t="s">
        <v>4306</v>
      </c>
    </row>
    <row r="1366" s="2" customFormat="1">
      <c r="A1366" s="41"/>
      <c r="B1366" s="42"/>
      <c r="C1366" s="41"/>
      <c r="D1366" s="190" t="s">
        <v>338</v>
      </c>
      <c r="E1366" s="41"/>
      <c r="F1366" s="191" t="s">
        <v>4307</v>
      </c>
      <c r="G1366" s="41"/>
      <c r="H1366" s="41"/>
      <c r="I1366" s="192"/>
      <c r="J1366" s="41"/>
      <c r="K1366" s="41"/>
      <c r="L1366" s="42"/>
      <c r="M1366" s="193"/>
      <c r="N1366" s="194"/>
      <c r="O1366" s="75"/>
      <c r="P1366" s="75"/>
      <c r="Q1366" s="75"/>
      <c r="R1366" s="75"/>
      <c r="S1366" s="75"/>
      <c r="T1366" s="76"/>
      <c r="U1366" s="41"/>
      <c r="V1366" s="41"/>
      <c r="W1366" s="41"/>
      <c r="X1366" s="41"/>
      <c r="Y1366" s="41"/>
      <c r="Z1366" s="41"/>
      <c r="AA1366" s="41"/>
      <c r="AB1366" s="41"/>
      <c r="AC1366" s="41"/>
      <c r="AD1366" s="41"/>
      <c r="AE1366" s="41"/>
      <c r="AT1366" s="22" t="s">
        <v>338</v>
      </c>
      <c r="AU1366" s="22" t="s">
        <v>79</v>
      </c>
    </row>
    <row r="1367" s="12" customFormat="1" ht="20.88" customHeight="1">
      <c r="A1367" s="12"/>
      <c r="B1367" s="163"/>
      <c r="C1367" s="12"/>
      <c r="D1367" s="164" t="s">
        <v>68</v>
      </c>
      <c r="E1367" s="174" t="s">
        <v>4308</v>
      </c>
      <c r="F1367" s="174" t="s">
        <v>4309</v>
      </c>
      <c r="G1367" s="12"/>
      <c r="H1367" s="12"/>
      <c r="I1367" s="166"/>
      <c r="J1367" s="175">
        <f>BK1367</f>
        <v>0</v>
      </c>
      <c r="K1367" s="12"/>
      <c r="L1367" s="163"/>
      <c r="M1367" s="168"/>
      <c r="N1367" s="169"/>
      <c r="O1367" s="169"/>
      <c r="P1367" s="170">
        <f>SUM(P1368:P1393)</f>
        <v>0</v>
      </c>
      <c r="Q1367" s="169"/>
      <c r="R1367" s="170">
        <f>SUM(R1368:R1393)</f>
        <v>0.12909237000000001</v>
      </c>
      <c r="S1367" s="169"/>
      <c r="T1367" s="171">
        <f>SUM(T1368:T1393)</f>
        <v>0</v>
      </c>
      <c r="U1367" s="12"/>
      <c r="V1367" s="12"/>
      <c r="W1367" s="12"/>
      <c r="X1367" s="12"/>
      <c r="Y1367" s="12"/>
      <c r="Z1367" s="12"/>
      <c r="AA1367" s="12"/>
      <c r="AB1367" s="12"/>
      <c r="AC1367" s="12"/>
      <c r="AD1367" s="12"/>
      <c r="AE1367" s="12"/>
      <c r="AR1367" s="164" t="s">
        <v>79</v>
      </c>
      <c r="AT1367" s="172" t="s">
        <v>68</v>
      </c>
      <c r="AU1367" s="172" t="s">
        <v>79</v>
      </c>
      <c r="AY1367" s="164" t="s">
        <v>328</v>
      </c>
      <c r="BK1367" s="173">
        <f>SUM(BK1368:BK1393)</f>
        <v>0</v>
      </c>
    </row>
    <row r="1368" s="2" customFormat="1" ht="37.8" customHeight="1">
      <c r="A1368" s="41"/>
      <c r="B1368" s="176"/>
      <c r="C1368" s="177" t="s">
        <v>4310</v>
      </c>
      <c r="D1368" s="177" t="s">
        <v>331</v>
      </c>
      <c r="E1368" s="178" t="s">
        <v>4311</v>
      </c>
      <c r="F1368" s="179" t="s">
        <v>4312</v>
      </c>
      <c r="G1368" s="180" t="s">
        <v>476</v>
      </c>
      <c r="H1368" s="181">
        <v>26.859999999999999</v>
      </c>
      <c r="I1368" s="182"/>
      <c r="J1368" s="183">
        <f>ROUND(I1368*H1368,2)</f>
        <v>0</v>
      </c>
      <c r="K1368" s="179" t="s">
        <v>335</v>
      </c>
      <c r="L1368" s="42"/>
      <c r="M1368" s="184" t="s">
        <v>3</v>
      </c>
      <c r="N1368" s="185" t="s">
        <v>40</v>
      </c>
      <c r="O1368" s="75"/>
      <c r="P1368" s="186">
        <f>O1368*H1368</f>
        <v>0</v>
      </c>
      <c r="Q1368" s="186">
        <v>0.0019365000000000001</v>
      </c>
      <c r="R1368" s="186">
        <f>Q1368*H1368</f>
        <v>0.052014390000000001</v>
      </c>
      <c r="S1368" s="186">
        <v>0</v>
      </c>
      <c r="T1368" s="187">
        <f>S1368*H1368</f>
        <v>0</v>
      </c>
      <c r="U1368" s="41"/>
      <c r="V1368" s="41"/>
      <c r="W1368" s="41"/>
      <c r="X1368" s="41"/>
      <c r="Y1368" s="41"/>
      <c r="Z1368" s="41"/>
      <c r="AA1368" s="41"/>
      <c r="AB1368" s="41"/>
      <c r="AC1368" s="41"/>
      <c r="AD1368" s="41"/>
      <c r="AE1368" s="41"/>
      <c r="AR1368" s="188" t="s">
        <v>532</v>
      </c>
      <c r="AT1368" s="188" t="s">
        <v>331</v>
      </c>
      <c r="AU1368" s="188" t="s">
        <v>87</v>
      </c>
      <c r="AY1368" s="22" t="s">
        <v>328</v>
      </c>
      <c r="BE1368" s="189">
        <f>IF(N1368="základní",J1368,0)</f>
        <v>0</v>
      </c>
      <c r="BF1368" s="189">
        <f>IF(N1368="snížená",J1368,0)</f>
        <v>0</v>
      </c>
      <c r="BG1368" s="189">
        <f>IF(N1368="zákl. přenesená",J1368,0)</f>
        <v>0</v>
      </c>
      <c r="BH1368" s="189">
        <f>IF(N1368="sníž. přenesená",J1368,0)</f>
        <v>0</v>
      </c>
      <c r="BI1368" s="189">
        <f>IF(N1368="nulová",J1368,0)</f>
        <v>0</v>
      </c>
      <c r="BJ1368" s="22" t="s">
        <v>76</v>
      </c>
      <c r="BK1368" s="189">
        <f>ROUND(I1368*H1368,2)</f>
        <v>0</v>
      </c>
      <c r="BL1368" s="22" t="s">
        <v>532</v>
      </c>
      <c r="BM1368" s="188" t="s">
        <v>4313</v>
      </c>
    </row>
    <row r="1369" s="2" customFormat="1">
      <c r="A1369" s="41"/>
      <c r="B1369" s="42"/>
      <c r="C1369" s="41"/>
      <c r="D1369" s="190" t="s">
        <v>338</v>
      </c>
      <c r="E1369" s="41"/>
      <c r="F1369" s="191" t="s">
        <v>4314</v>
      </c>
      <c r="G1369" s="41"/>
      <c r="H1369" s="41"/>
      <c r="I1369" s="192"/>
      <c r="J1369" s="41"/>
      <c r="K1369" s="41"/>
      <c r="L1369" s="42"/>
      <c r="M1369" s="193"/>
      <c r="N1369" s="194"/>
      <c r="O1369" s="75"/>
      <c r="P1369" s="75"/>
      <c r="Q1369" s="75"/>
      <c r="R1369" s="75"/>
      <c r="S1369" s="75"/>
      <c r="T1369" s="76"/>
      <c r="U1369" s="41"/>
      <c r="V1369" s="41"/>
      <c r="W1369" s="41"/>
      <c r="X1369" s="41"/>
      <c r="Y1369" s="41"/>
      <c r="Z1369" s="41"/>
      <c r="AA1369" s="41"/>
      <c r="AB1369" s="41"/>
      <c r="AC1369" s="41"/>
      <c r="AD1369" s="41"/>
      <c r="AE1369" s="41"/>
      <c r="AT1369" s="22" t="s">
        <v>338</v>
      </c>
      <c r="AU1369" s="22" t="s">
        <v>87</v>
      </c>
    </row>
    <row r="1370" s="13" customFormat="1">
      <c r="A1370" s="13"/>
      <c r="B1370" s="201"/>
      <c r="C1370" s="13"/>
      <c r="D1370" s="195" t="s">
        <v>442</v>
      </c>
      <c r="E1370" s="202" t="s">
        <v>3</v>
      </c>
      <c r="F1370" s="203" t="s">
        <v>2523</v>
      </c>
      <c r="G1370" s="13"/>
      <c r="H1370" s="204">
        <v>25.550000000000001</v>
      </c>
      <c r="I1370" s="205"/>
      <c r="J1370" s="13"/>
      <c r="K1370" s="13"/>
      <c r="L1370" s="201"/>
      <c r="M1370" s="206"/>
      <c r="N1370" s="207"/>
      <c r="O1370" s="207"/>
      <c r="P1370" s="207"/>
      <c r="Q1370" s="207"/>
      <c r="R1370" s="207"/>
      <c r="S1370" s="207"/>
      <c r="T1370" s="208"/>
      <c r="U1370" s="13"/>
      <c r="V1370" s="13"/>
      <c r="W1370" s="13"/>
      <c r="X1370" s="13"/>
      <c r="Y1370" s="13"/>
      <c r="Z1370" s="13"/>
      <c r="AA1370" s="13"/>
      <c r="AB1370" s="13"/>
      <c r="AC1370" s="13"/>
      <c r="AD1370" s="13"/>
      <c r="AE1370" s="13"/>
      <c r="AT1370" s="202" t="s">
        <v>442</v>
      </c>
      <c r="AU1370" s="202" t="s">
        <v>87</v>
      </c>
      <c r="AV1370" s="13" t="s">
        <v>79</v>
      </c>
      <c r="AW1370" s="13" t="s">
        <v>31</v>
      </c>
      <c r="AX1370" s="13" t="s">
        <v>69</v>
      </c>
      <c r="AY1370" s="202" t="s">
        <v>328</v>
      </c>
    </row>
    <row r="1371" s="13" customFormat="1">
      <c r="A1371" s="13"/>
      <c r="B1371" s="201"/>
      <c r="C1371" s="13"/>
      <c r="D1371" s="195" t="s">
        <v>442</v>
      </c>
      <c r="E1371" s="202" t="s">
        <v>3</v>
      </c>
      <c r="F1371" s="203" t="s">
        <v>2529</v>
      </c>
      <c r="G1371" s="13"/>
      <c r="H1371" s="204">
        <v>1.3100000000000001</v>
      </c>
      <c r="I1371" s="205"/>
      <c r="J1371" s="13"/>
      <c r="K1371" s="13"/>
      <c r="L1371" s="201"/>
      <c r="M1371" s="206"/>
      <c r="N1371" s="207"/>
      <c r="O1371" s="207"/>
      <c r="P1371" s="207"/>
      <c r="Q1371" s="207"/>
      <c r="R1371" s="207"/>
      <c r="S1371" s="207"/>
      <c r="T1371" s="208"/>
      <c r="U1371" s="13"/>
      <c r="V1371" s="13"/>
      <c r="W1371" s="13"/>
      <c r="X1371" s="13"/>
      <c r="Y1371" s="13"/>
      <c r="Z1371" s="13"/>
      <c r="AA1371" s="13"/>
      <c r="AB1371" s="13"/>
      <c r="AC1371" s="13"/>
      <c r="AD1371" s="13"/>
      <c r="AE1371" s="13"/>
      <c r="AT1371" s="202" t="s">
        <v>442</v>
      </c>
      <c r="AU1371" s="202" t="s">
        <v>87</v>
      </c>
      <c r="AV1371" s="13" t="s">
        <v>79</v>
      </c>
      <c r="AW1371" s="13" t="s">
        <v>31</v>
      </c>
      <c r="AX1371" s="13" t="s">
        <v>69</v>
      </c>
      <c r="AY1371" s="202" t="s">
        <v>328</v>
      </c>
    </row>
    <row r="1372" s="14" customFormat="1">
      <c r="A1372" s="14"/>
      <c r="B1372" s="209"/>
      <c r="C1372" s="14"/>
      <c r="D1372" s="195" t="s">
        <v>442</v>
      </c>
      <c r="E1372" s="210" t="s">
        <v>3</v>
      </c>
      <c r="F1372" s="211" t="s">
        <v>452</v>
      </c>
      <c r="G1372" s="14"/>
      <c r="H1372" s="212">
        <v>26.859999999999999</v>
      </c>
      <c r="I1372" s="213"/>
      <c r="J1372" s="14"/>
      <c r="K1372" s="14"/>
      <c r="L1372" s="209"/>
      <c r="M1372" s="214"/>
      <c r="N1372" s="215"/>
      <c r="O1372" s="215"/>
      <c r="P1372" s="215"/>
      <c r="Q1372" s="215"/>
      <c r="R1372" s="215"/>
      <c r="S1372" s="215"/>
      <c r="T1372" s="216"/>
      <c r="U1372" s="14"/>
      <c r="V1372" s="14"/>
      <c r="W1372" s="14"/>
      <c r="X1372" s="14"/>
      <c r="Y1372" s="14"/>
      <c r="Z1372" s="14"/>
      <c r="AA1372" s="14"/>
      <c r="AB1372" s="14"/>
      <c r="AC1372" s="14"/>
      <c r="AD1372" s="14"/>
      <c r="AE1372" s="14"/>
      <c r="AT1372" s="210" t="s">
        <v>442</v>
      </c>
      <c r="AU1372" s="210" t="s">
        <v>87</v>
      </c>
      <c r="AV1372" s="14" t="s">
        <v>113</v>
      </c>
      <c r="AW1372" s="14" t="s">
        <v>31</v>
      </c>
      <c r="AX1372" s="14" t="s">
        <v>76</v>
      </c>
      <c r="AY1372" s="210" t="s">
        <v>328</v>
      </c>
    </row>
    <row r="1373" s="2" customFormat="1" ht="37.8" customHeight="1">
      <c r="A1373" s="41"/>
      <c r="B1373" s="176"/>
      <c r="C1373" s="177" t="s">
        <v>4315</v>
      </c>
      <c r="D1373" s="177" t="s">
        <v>331</v>
      </c>
      <c r="E1373" s="178" t="s">
        <v>4316</v>
      </c>
      <c r="F1373" s="179" t="s">
        <v>4317</v>
      </c>
      <c r="G1373" s="180" t="s">
        <v>439</v>
      </c>
      <c r="H1373" s="181">
        <v>224.88399999999999</v>
      </c>
      <c r="I1373" s="182"/>
      <c r="J1373" s="183">
        <f>ROUND(I1373*H1373,2)</f>
        <v>0</v>
      </c>
      <c r="K1373" s="179" t="s">
        <v>335</v>
      </c>
      <c r="L1373" s="42"/>
      <c r="M1373" s="184" t="s">
        <v>3</v>
      </c>
      <c r="N1373" s="185" t="s">
        <v>40</v>
      </c>
      <c r="O1373" s="75"/>
      <c r="P1373" s="186">
        <f>O1373*H1373</f>
        <v>0</v>
      </c>
      <c r="Q1373" s="186">
        <v>0</v>
      </c>
      <c r="R1373" s="186">
        <f>Q1373*H1373</f>
        <v>0</v>
      </c>
      <c r="S1373" s="186">
        <v>0</v>
      </c>
      <c r="T1373" s="187">
        <f>S1373*H1373</f>
        <v>0</v>
      </c>
      <c r="U1373" s="41"/>
      <c r="V1373" s="41"/>
      <c r="W1373" s="41"/>
      <c r="X1373" s="41"/>
      <c r="Y1373" s="41"/>
      <c r="Z1373" s="41"/>
      <c r="AA1373" s="41"/>
      <c r="AB1373" s="41"/>
      <c r="AC1373" s="41"/>
      <c r="AD1373" s="41"/>
      <c r="AE1373" s="41"/>
      <c r="AR1373" s="188" t="s">
        <v>532</v>
      </c>
      <c r="AT1373" s="188" t="s">
        <v>331</v>
      </c>
      <c r="AU1373" s="188" t="s">
        <v>87</v>
      </c>
      <c r="AY1373" s="22" t="s">
        <v>328</v>
      </c>
      <c r="BE1373" s="189">
        <f>IF(N1373="základní",J1373,0)</f>
        <v>0</v>
      </c>
      <c r="BF1373" s="189">
        <f>IF(N1373="snížená",J1373,0)</f>
        <v>0</v>
      </c>
      <c r="BG1373" s="189">
        <f>IF(N1373="zákl. přenesená",J1373,0)</f>
        <v>0</v>
      </c>
      <c r="BH1373" s="189">
        <f>IF(N1373="sníž. přenesená",J1373,0)</f>
        <v>0</v>
      </c>
      <c r="BI1373" s="189">
        <f>IF(N1373="nulová",J1373,0)</f>
        <v>0</v>
      </c>
      <c r="BJ1373" s="22" t="s">
        <v>76</v>
      </c>
      <c r="BK1373" s="189">
        <f>ROUND(I1373*H1373,2)</f>
        <v>0</v>
      </c>
      <c r="BL1373" s="22" t="s">
        <v>532</v>
      </c>
      <c r="BM1373" s="188" t="s">
        <v>4318</v>
      </c>
    </row>
    <row r="1374" s="2" customFormat="1">
      <c r="A1374" s="41"/>
      <c r="B1374" s="42"/>
      <c r="C1374" s="41"/>
      <c r="D1374" s="190" t="s">
        <v>338</v>
      </c>
      <c r="E1374" s="41"/>
      <c r="F1374" s="191" t="s">
        <v>4319</v>
      </c>
      <c r="G1374" s="41"/>
      <c r="H1374" s="41"/>
      <c r="I1374" s="192"/>
      <c r="J1374" s="41"/>
      <c r="K1374" s="41"/>
      <c r="L1374" s="42"/>
      <c r="M1374" s="193"/>
      <c r="N1374" s="194"/>
      <c r="O1374" s="75"/>
      <c r="P1374" s="75"/>
      <c r="Q1374" s="75"/>
      <c r="R1374" s="75"/>
      <c r="S1374" s="75"/>
      <c r="T1374" s="76"/>
      <c r="U1374" s="41"/>
      <c r="V1374" s="41"/>
      <c r="W1374" s="41"/>
      <c r="X1374" s="41"/>
      <c r="Y1374" s="41"/>
      <c r="Z1374" s="41"/>
      <c r="AA1374" s="41"/>
      <c r="AB1374" s="41"/>
      <c r="AC1374" s="41"/>
      <c r="AD1374" s="41"/>
      <c r="AE1374" s="41"/>
      <c r="AT1374" s="22" t="s">
        <v>338</v>
      </c>
      <c r="AU1374" s="22" t="s">
        <v>87</v>
      </c>
    </row>
    <row r="1375" s="13" customFormat="1">
      <c r="A1375" s="13"/>
      <c r="B1375" s="201"/>
      <c r="C1375" s="13"/>
      <c r="D1375" s="195" t="s">
        <v>442</v>
      </c>
      <c r="E1375" s="202" t="s">
        <v>3</v>
      </c>
      <c r="F1375" s="203" t="s">
        <v>2520</v>
      </c>
      <c r="G1375" s="13"/>
      <c r="H1375" s="204">
        <v>204.589</v>
      </c>
      <c r="I1375" s="205"/>
      <c r="J1375" s="13"/>
      <c r="K1375" s="13"/>
      <c r="L1375" s="201"/>
      <c r="M1375" s="206"/>
      <c r="N1375" s="207"/>
      <c r="O1375" s="207"/>
      <c r="P1375" s="207"/>
      <c r="Q1375" s="207"/>
      <c r="R1375" s="207"/>
      <c r="S1375" s="207"/>
      <c r="T1375" s="208"/>
      <c r="U1375" s="13"/>
      <c r="V1375" s="13"/>
      <c r="W1375" s="13"/>
      <c r="X1375" s="13"/>
      <c r="Y1375" s="13"/>
      <c r="Z1375" s="13"/>
      <c r="AA1375" s="13"/>
      <c r="AB1375" s="13"/>
      <c r="AC1375" s="13"/>
      <c r="AD1375" s="13"/>
      <c r="AE1375" s="13"/>
      <c r="AT1375" s="202" t="s">
        <v>442</v>
      </c>
      <c r="AU1375" s="202" t="s">
        <v>87</v>
      </c>
      <c r="AV1375" s="13" t="s">
        <v>79</v>
      </c>
      <c r="AW1375" s="13" t="s">
        <v>31</v>
      </c>
      <c r="AX1375" s="13" t="s">
        <v>69</v>
      </c>
      <c r="AY1375" s="202" t="s">
        <v>328</v>
      </c>
    </row>
    <row r="1376" s="13" customFormat="1">
      <c r="A1376" s="13"/>
      <c r="B1376" s="201"/>
      <c r="C1376" s="13"/>
      <c r="D1376" s="195" t="s">
        <v>442</v>
      </c>
      <c r="E1376" s="202" t="s">
        <v>3</v>
      </c>
      <c r="F1376" s="203" t="s">
        <v>2526</v>
      </c>
      <c r="G1376" s="13"/>
      <c r="H1376" s="204">
        <v>20.295000000000002</v>
      </c>
      <c r="I1376" s="205"/>
      <c r="J1376" s="13"/>
      <c r="K1376" s="13"/>
      <c r="L1376" s="201"/>
      <c r="M1376" s="206"/>
      <c r="N1376" s="207"/>
      <c r="O1376" s="207"/>
      <c r="P1376" s="207"/>
      <c r="Q1376" s="207"/>
      <c r="R1376" s="207"/>
      <c r="S1376" s="207"/>
      <c r="T1376" s="208"/>
      <c r="U1376" s="13"/>
      <c r="V1376" s="13"/>
      <c r="W1376" s="13"/>
      <c r="X1376" s="13"/>
      <c r="Y1376" s="13"/>
      <c r="Z1376" s="13"/>
      <c r="AA1376" s="13"/>
      <c r="AB1376" s="13"/>
      <c r="AC1376" s="13"/>
      <c r="AD1376" s="13"/>
      <c r="AE1376" s="13"/>
      <c r="AT1376" s="202" t="s">
        <v>442</v>
      </c>
      <c r="AU1376" s="202" t="s">
        <v>87</v>
      </c>
      <c r="AV1376" s="13" t="s">
        <v>79</v>
      </c>
      <c r="AW1376" s="13" t="s">
        <v>31</v>
      </c>
      <c r="AX1376" s="13" t="s">
        <v>69</v>
      </c>
      <c r="AY1376" s="202" t="s">
        <v>328</v>
      </c>
    </row>
    <row r="1377" s="14" customFormat="1">
      <c r="A1377" s="14"/>
      <c r="B1377" s="209"/>
      <c r="C1377" s="14"/>
      <c r="D1377" s="195" t="s">
        <v>442</v>
      </c>
      <c r="E1377" s="210" t="s">
        <v>3</v>
      </c>
      <c r="F1377" s="211" t="s">
        <v>452</v>
      </c>
      <c r="G1377" s="14"/>
      <c r="H1377" s="212">
        <v>224.88399999999999</v>
      </c>
      <c r="I1377" s="213"/>
      <c r="J1377" s="14"/>
      <c r="K1377" s="14"/>
      <c r="L1377" s="209"/>
      <c r="M1377" s="214"/>
      <c r="N1377" s="215"/>
      <c r="O1377" s="215"/>
      <c r="P1377" s="215"/>
      <c r="Q1377" s="215"/>
      <c r="R1377" s="215"/>
      <c r="S1377" s="215"/>
      <c r="T1377" s="216"/>
      <c r="U1377" s="14"/>
      <c r="V1377" s="14"/>
      <c r="W1377" s="14"/>
      <c r="X1377" s="14"/>
      <c r="Y1377" s="14"/>
      <c r="Z1377" s="14"/>
      <c r="AA1377" s="14"/>
      <c r="AB1377" s="14"/>
      <c r="AC1377" s="14"/>
      <c r="AD1377" s="14"/>
      <c r="AE1377" s="14"/>
      <c r="AT1377" s="210" t="s">
        <v>442</v>
      </c>
      <c r="AU1377" s="210" t="s">
        <v>87</v>
      </c>
      <c r="AV1377" s="14" t="s">
        <v>113</v>
      </c>
      <c r="AW1377" s="14" t="s">
        <v>31</v>
      </c>
      <c r="AX1377" s="14" t="s">
        <v>76</v>
      </c>
      <c r="AY1377" s="210" t="s">
        <v>328</v>
      </c>
    </row>
    <row r="1378" s="2" customFormat="1" ht="24.15" customHeight="1">
      <c r="A1378" s="41"/>
      <c r="B1378" s="176"/>
      <c r="C1378" s="177" t="s">
        <v>4320</v>
      </c>
      <c r="D1378" s="177" t="s">
        <v>331</v>
      </c>
      <c r="E1378" s="178" t="s">
        <v>4321</v>
      </c>
      <c r="F1378" s="179" t="s">
        <v>4322</v>
      </c>
      <c r="G1378" s="180" t="s">
        <v>476</v>
      </c>
      <c r="H1378" s="181">
        <v>23.305</v>
      </c>
      <c r="I1378" s="182"/>
      <c r="J1378" s="183">
        <f>ROUND(I1378*H1378,2)</f>
        <v>0</v>
      </c>
      <c r="K1378" s="179" t="s">
        <v>335</v>
      </c>
      <c r="L1378" s="42"/>
      <c r="M1378" s="184" t="s">
        <v>3</v>
      </c>
      <c r="N1378" s="185" t="s">
        <v>40</v>
      </c>
      <c r="O1378" s="75"/>
      <c r="P1378" s="186">
        <f>O1378*H1378</f>
        <v>0</v>
      </c>
      <c r="Q1378" s="186">
        <v>0</v>
      </c>
      <c r="R1378" s="186">
        <f>Q1378*H1378</f>
        <v>0</v>
      </c>
      <c r="S1378" s="186">
        <v>0</v>
      </c>
      <c r="T1378" s="187">
        <f>S1378*H1378</f>
        <v>0</v>
      </c>
      <c r="U1378" s="41"/>
      <c r="V1378" s="41"/>
      <c r="W1378" s="41"/>
      <c r="X1378" s="41"/>
      <c r="Y1378" s="41"/>
      <c r="Z1378" s="41"/>
      <c r="AA1378" s="41"/>
      <c r="AB1378" s="41"/>
      <c r="AC1378" s="41"/>
      <c r="AD1378" s="41"/>
      <c r="AE1378" s="41"/>
      <c r="AR1378" s="188" t="s">
        <v>532</v>
      </c>
      <c r="AT1378" s="188" t="s">
        <v>331</v>
      </c>
      <c r="AU1378" s="188" t="s">
        <v>87</v>
      </c>
      <c r="AY1378" s="22" t="s">
        <v>328</v>
      </c>
      <c r="BE1378" s="189">
        <f>IF(N1378="základní",J1378,0)</f>
        <v>0</v>
      </c>
      <c r="BF1378" s="189">
        <f>IF(N1378="snížená",J1378,0)</f>
        <v>0</v>
      </c>
      <c r="BG1378" s="189">
        <f>IF(N1378="zákl. přenesená",J1378,0)</f>
        <v>0</v>
      </c>
      <c r="BH1378" s="189">
        <f>IF(N1378="sníž. přenesená",J1378,0)</f>
        <v>0</v>
      </c>
      <c r="BI1378" s="189">
        <f>IF(N1378="nulová",J1378,0)</f>
        <v>0</v>
      </c>
      <c r="BJ1378" s="22" t="s">
        <v>76</v>
      </c>
      <c r="BK1378" s="189">
        <f>ROUND(I1378*H1378,2)</f>
        <v>0</v>
      </c>
      <c r="BL1378" s="22" t="s">
        <v>532</v>
      </c>
      <c r="BM1378" s="188" t="s">
        <v>4323</v>
      </c>
    </row>
    <row r="1379" s="2" customFormat="1">
      <c r="A1379" s="41"/>
      <c r="B1379" s="42"/>
      <c r="C1379" s="41"/>
      <c r="D1379" s="190" t="s">
        <v>338</v>
      </c>
      <c r="E1379" s="41"/>
      <c r="F1379" s="191" t="s">
        <v>4324</v>
      </c>
      <c r="G1379" s="41"/>
      <c r="H1379" s="41"/>
      <c r="I1379" s="192"/>
      <c r="J1379" s="41"/>
      <c r="K1379" s="41"/>
      <c r="L1379" s="42"/>
      <c r="M1379" s="193"/>
      <c r="N1379" s="194"/>
      <c r="O1379" s="75"/>
      <c r="P1379" s="75"/>
      <c r="Q1379" s="75"/>
      <c r="R1379" s="75"/>
      <c r="S1379" s="75"/>
      <c r="T1379" s="76"/>
      <c r="U1379" s="41"/>
      <c r="V1379" s="41"/>
      <c r="W1379" s="41"/>
      <c r="X1379" s="41"/>
      <c r="Y1379" s="41"/>
      <c r="Z1379" s="41"/>
      <c r="AA1379" s="41"/>
      <c r="AB1379" s="41"/>
      <c r="AC1379" s="41"/>
      <c r="AD1379" s="41"/>
      <c r="AE1379" s="41"/>
      <c r="AT1379" s="22" t="s">
        <v>338</v>
      </c>
      <c r="AU1379" s="22" t="s">
        <v>87</v>
      </c>
    </row>
    <row r="1380" s="13" customFormat="1">
      <c r="A1380" s="13"/>
      <c r="B1380" s="201"/>
      <c r="C1380" s="13"/>
      <c r="D1380" s="195" t="s">
        <v>442</v>
      </c>
      <c r="E1380" s="202" t="s">
        <v>3</v>
      </c>
      <c r="F1380" s="203" t="s">
        <v>4325</v>
      </c>
      <c r="G1380" s="13"/>
      <c r="H1380" s="204">
        <v>23.305</v>
      </c>
      <c r="I1380" s="205"/>
      <c r="J1380" s="13"/>
      <c r="K1380" s="13"/>
      <c r="L1380" s="201"/>
      <c r="M1380" s="206"/>
      <c r="N1380" s="207"/>
      <c r="O1380" s="207"/>
      <c r="P1380" s="207"/>
      <c r="Q1380" s="207"/>
      <c r="R1380" s="207"/>
      <c r="S1380" s="207"/>
      <c r="T1380" s="208"/>
      <c r="U1380" s="13"/>
      <c r="V1380" s="13"/>
      <c r="W1380" s="13"/>
      <c r="X1380" s="13"/>
      <c r="Y1380" s="13"/>
      <c r="Z1380" s="13"/>
      <c r="AA1380" s="13"/>
      <c r="AB1380" s="13"/>
      <c r="AC1380" s="13"/>
      <c r="AD1380" s="13"/>
      <c r="AE1380" s="13"/>
      <c r="AT1380" s="202" t="s">
        <v>442</v>
      </c>
      <c r="AU1380" s="202" t="s">
        <v>87</v>
      </c>
      <c r="AV1380" s="13" t="s">
        <v>79</v>
      </c>
      <c r="AW1380" s="13" t="s">
        <v>31</v>
      </c>
      <c r="AX1380" s="13" t="s">
        <v>76</v>
      </c>
      <c r="AY1380" s="202" t="s">
        <v>328</v>
      </c>
    </row>
    <row r="1381" s="2" customFormat="1" ht="24.15" customHeight="1">
      <c r="A1381" s="41"/>
      <c r="B1381" s="176"/>
      <c r="C1381" s="177" t="s">
        <v>4326</v>
      </c>
      <c r="D1381" s="177" t="s">
        <v>331</v>
      </c>
      <c r="E1381" s="178" t="s">
        <v>4327</v>
      </c>
      <c r="F1381" s="179" t="s">
        <v>4328</v>
      </c>
      <c r="G1381" s="180" t="s">
        <v>476</v>
      </c>
      <c r="H1381" s="181">
        <v>17.009</v>
      </c>
      <c r="I1381" s="182"/>
      <c r="J1381" s="183">
        <f>ROUND(I1381*H1381,2)</f>
        <v>0</v>
      </c>
      <c r="K1381" s="179" t="s">
        <v>335</v>
      </c>
      <c r="L1381" s="42"/>
      <c r="M1381" s="184" t="s">
        <v>3</v>
      </c>
      <c r="N1381" s="185" t="s">
        <v>40</v>
      </c>
      <c r="O1381" s="75"/>
      <c r="P1381" s="186">
        <f>O1381*H1381</f>
        <v>0</v>
      </c>
      <c r="Q1381" s="186">
        <v>0</v>
      </c>
      <c r="R1381" s="186">
        <f>Q1381*H1381</f>
        <v>0</v>
      </c>
      <c r="S1381" s="186">
        <v>0</v>
      </c>
      <c r="T1381" s="187">
        <f>S1381*H1381</f>
        <v>0</v>
      </c>
      <c r="U1381" s="41"/>
      <c r="V1381" s="41"/>
      <c r="W1381" s="41"/>
      <c r="X1381" s="41"/>
      <c r="Y1381" s="41"/>
      <c r="Z1381" s="41"/>
      <c r="AA1381" s="41"/>
      <c r="AB1381" s="41"/>
      <c r="AC1381" s="41"/>
      <c r="AD1381" s="41"/>
      <c r="AE1381" s="41"/>
      <c r="AR1381" s="188" t="s">
        <v>532</v>
      </c>
      <c r="AT1381" s="188" t="s">
        <v>331</v>
      </c>
      <c r="AU1381" s="188" t="s">
        <v>87</v>
      </c>
      <c r="AY1381" s="22" t="s">
        <v>328</v>
      </c>
      <c r="BE1381" s="189">
        <f>IF(N1381="základní",J1381,0)</f>
        <v>0</v>
      </c>
      <c r="BF1381" s="189">
        <f>IF(N1381="snížená",J1381,0)</f>
        <v>0</v>
      </c>
      <c r="BG1381" s="189">
        <f>IF(N1381="zákl. přenesená",J1381,0)</f>
        <v>0</v>
      </c>
      <c r="BH1381" s="189">
        <f>IF(N1381="sníž. přenesená",J1381,0)</f>
        <v>0</v>
      </c>
      <c r="BI1381" s="189">
        <f>IF(N1381="nulová",J1381,0)</f>
        <v>0</v>
      </c>
      <c r="BJ1381" s="22" t="s">
        <v>76</v>
      </c>
      <c r="BK1381" s="189">
        <f>ROUND(I1381*H1381,2)</f>
        <v>0</v>
      </c>
      <c r="BL1381" s="22" t="s">
        <v>532</v>
      </c>
      <c r="BM1381" s="188" t="s">
        <v>4329</v>
      </c>
    </row>
    <row r="1382" s="2" customFormat="1">
      <c r="A1382" s="41"/>
      <c r="B1382" s="42"/>
      <c r="C1382" s="41"/>
      <c r="D1382" s="190" t="s">
        <v>338</v>
      </c>
      <c r="E1382" s="41"/>
      <c r="F1382" s="191" t="s">
        <v>4330</v>
      </c>
      <c r="G1382" s="41"/>
      <c r="H1382" s="41"/>
      <c r="I1382" s="192"/>
      <c r="J1382" s="41"/>
      <c r="K1382" s="41"/>
      <c r="L1382" s="42"/>
      <c r="M1382" s="193"/>
      <c r="N1382" s="194"/>
      <c r="O1382" s="75"/>
      <c r="P1382" s="75"/>
      <c r="Q1382" s="75"/>
      <c r="R1382" s="75"/>
      <c r="S1382" s="75"/>
      <c r="T1382" s="76"/>
      <c r="U1382" s="41"/>
      <c r="V1382" s="41"/>
      <c r="W1382" s="41"/>
      <c r="X1382" s="41"/>
      <c r="Y1382" s="41"/>
      <c r="Z1382" s="41"/>
      <c r="AA1382" s="41"/>
      <c r="AB1382" s="41"/>
      <c r="AC1382" s="41"/>
      <c r="AD1382" s="41"/>
      <c r="AE1382" s="41"/>
      <c r="AT1382" s="22" t="s">
        <v>338</v>
      </c>
      <c r="AU1382" s="22" t="s">
        <v>87</v>
      </c>
    </row>
    <row r="1383" s="13" customFormat="1">
      <c r="A1383" s="13"/>
      <c r="B1383" s="201"/>
      <c r="C1383" s="13"/>
      <c r="D1383" s="195" t="s">
        <v>442</v>
      </c>
      <c r="E1383" s="202" t="s">
        <v>3</v>
      </c>
      <c r="F1383" s="203" t="s">
        <v>2532</v>
      </c>
      <c r="G1383" s="13"/>
      <c r="H1383" s="204">
        <v>17.009</v>
      </c>
      <c r="I1383" s="205"/>
      <c r="J1383" s="13"/>
      <c r="K1383" s="13"/>
      <c r="L1383" s="201"/>
      <c r="M1383" s="206"/>
      <c r="N1383" s="207"/>
      <c r="O1383" s="207"/>
      <c r="P1383" s="207"/>
      <c r="Q1383" s="207"/>
      <c r="R1383" s="207"/>
      <c r="S1383" s="207"/>
      <c r="T1383" s="208"/>
      <c r="U1383" s="13"/>
      <c r="V1383" s="13"/>
      <c r="W1383" s="13"/>
      <c r="X1383" s="13"/>
      <c r="Y1383" s="13"/>
      <c r="Z1383" s="13"/>
      <c r="AA1383" s="13"/>
      <c r="AB1383" s="13"/>
      <c r="AC1383" s="13"/>
      <c r="AD1383" s="13"/>
      <c r="AE1383" s="13"/>
      <c r="AT1383" s="202" t="s">
        <v>442</v>
      </c>
      <c r="AU1383" s="202" t="s">
        <v>87</v>
      </c>
      <c r="AV1383" s="13" t="s">
        <v>79</v>
      </c>
      <c r="AW1383" s="13" t="s">
        <v>31</v>
      </c>
      <c r="AX1383" s="13" t="s">
        <v>76</v>
      </c>
      <c r="AY1383" s="202" t="s">
        <v>328</v>
      </c>
    </row>
    <row r="1384" s="2" customFormat="1" ht="24.15" customHeight="1">
      <c r="A1384" s="41"/>
      <c r="B1384" s="176"/>
      <c r="C1384" s="177" t="s">
        <v>4331</v>
      </c>
      <c r="D1384" s="177" t="s">
        <v>331</v>
      </c>
      <c r="E1384" s="178" t="s">
        <v>4332</v>
      </c>
      <c r="F1384" s="179" t="s">
        <v>4333</v>
      </c>
      <c r="G1384" s="180" t="s">
        <v>476</v>
      </c>
      <c r="H1384" s="181">
        <v>26.859999999999999</v>
      </c>
      <c r="I1384" s="182"/>
      <c r="J1384" s="183">
        <f>ROUND(I1384*H1384,2)</f>
        <v>0</v>
      </c>
      <c r="K1384" s="179" t="s">
        <v>335</v>
      </c>
      <c r="L1384" s="42"/>
      <c r="M1384" s="184" t="s">
        <v>3</v>
      </c>
      <c r="N1384" s="185" t="s">
        <v>40</v>
      </c>
      <c r="O1384" s="75"/>
      <c r="P1384" s="186">
        <f>O1384*H1384</f>
        <v>0</v>
      </c>
      <c r="Q1384" s="186">
        <v>0</v>
      </c>
      <c r="R1384" s="186">
        <f>Q1384*H1384</f>
        <v>0</v>
      </c>
      <c r="S1384" s="186">
        <v>0</v>
      </c>
      <c r="T1384" s="187">
        <f>S1384*H1384</f>
        <v>0</v>
      </c>
      <c r="U1384" s="41"/>
      <c r="V1384" s="41"/>
      <c r="W1384" s="41"/>
      <c r="X1384" s="41"/>
      <c r="Y1384" s="41"/>
      <c r="Z1384" s="41"/>
      <c r="AA1384" s="41"/>
      <c r="AB1384" s="41"/>
      <c r="AC1384" s="41"/>
      <c r="AD1384" s="41"/>
      <c r="AE1384" s="41"/>
      <c r="AR1384" s="188" t="s">
        <v>532</v>
      </c>
      <c r="AT1384" s="188" t="s">
        <v>331</v>
      </c>
      <c r="AU1384" s="188" t="s">
        <v>87</v>
      </c>
      <c r="AY1384" s="22" t="s">
        <v>328</v>
      </c>
      <c r="BE1384" s="189">
        <f>IF(N1384="základní",J1384,0)</f>
        <v>0</v>
      </c>
      <c r="BF1384" s="189">
        <f>IF(N1384="snížená",J1384,0)</f>
        <v>0</v>
      </c>
      <c r="BG1384" s="189">
        <f>IF(N1384="zákl. přenesená",J1384,0)</f>
        <v>0</v>
      </c>
      <c r="BH1384" s="189">
        <f>IF(N1384="sníž. přenesená",J1384,0)</f>
        <v>0</v>
      </c>
      <c r="BI1384" s="189">
        <f>IF(N1384="nulová",J1384,0)</f>
        <v>0</v>
      </c>
      <c r="BJ1384" s="22" t="s">
        <v>76</v>
      </c>
      <c r="BK1384" s="189">
        <f>ROUND(I1384*H1384,2)</f>
        <v>0</v>
      </c>
      <c r="BL1384" s="22" t="s">
        <v>532</v>
      </c>
      <c r="BM1384" s="188" t="s">
        <v>4334</v>
      </c>
    </row>
    <row r="1385" s="2" customFormat="1">
      <c r="A1385" s="41"/>
      <c r="B1385" s="42"/>
      <c r="C1385" s="41"/>
      <c r="D1385" s="190" t="s">
        <v>338</v>
      </c>
      <c r="E1385" s="41"/>
      <c r="F1385" s="191" t="s">
        <v>4335</v>
      </c>
      <c r="G1385" s="41"/>
      <c r="H1385" s="41"/>
      <c r="I1385" s="192"/>
      <c r="J1385" s="41"/>
      <c r="K1385" s="41"/>
      <c r="L1385" s="42"/>
      <c r="M1385" s="193"/>
      <c r="N1385" s="194"/>
      <c r="O1385" s="75"/>
      <c r="P1385" s="75"/>
      <c r="Q1385" s="75"/>
      <c r="R1385" s="75"/>
      <c r="S1385" s="75"/>
      <c r="T1385" s="76"/>
      <c r="U1385" s="41"/>
      <c r="V1385" s="41"/>
      <c r="W1385" s="41"/>
      <c r="X1385" s="41"/>
      <c r="Y1385" s="41"/>
      <c r="Z1385" s="41"/>
      <c r="AA1385" s="41"/>
      <c r="AB1385" s="41"/>
      <c r="AC1385" s="41"/>
      <c r="AD1385" s="41"/>
      <c r="AE1385" s="41"/>
      <c r="AT1385" s="22" t="s">
        <v>338</v>
      </c>
      <c r="AU1385" s="22" t="s">
        <v>87</v>
      </c>
    </row>
    <row r="1386" s="13" customFormat="1">
      <c r="A1386" s="13"/>
      <c r="B1386" s="201"/>
      <c r="C1386" s="13"/>
      <c r="D1386" s="195" t="s">
        <v>442</v>
      </c>
      <c r="E1386" s="202" t="s">
        <v>3</v>
      </c>
      <c r="F1386" s="203" t="s">
        <v>4336</v>
      </c>
      <c r="G1386" s="13"/>
      <c r="H1386" s="204">
        <v>26.859999999999999</v>
      </c>
      <c r="I1386" s="205"/>
      <c r="J1386" s="13"/>
      <c r="K1386" s="13"/>
      <c r="L1386" s="201"/>
      <c r="M1386" s="206"/>
      <c r="N1386" s="207"/>
      <c r="O1386" s="207"/>
      <c r="P1386" s="207"/>
      <c r="Q1386" s="207"/>
      <c r="R1386" s="207"/>
      <c r="S1386" s="207"/>
      <c r="T1386" s="208"/>
      <c r="U1386" s="13"/>
      <c r="V1386" s="13"/>
      <c r="W1386" s="13"/>
      <c r="X1386" s="13"/>
      <c r="Y1386" s="13"/>
      <c r="Z1386" s="13"/>
      <c r="AA1386" s="13"/>
      <c r="AB1386" s="13"/>
      <c r="AC1386" s="13"/>
      <c r="AD1386" s="13"/>
      <c r="AE1386" s="13"/>
      <c r="AT1386" s="202" t="s">
        <v>442</v>
      </c>
      <c r="AU1386" s="202" t="s">
        <v>87</v>
      </c>
      <c r="AV1386" s="13" t="s">
        <v>79</v>
      </c>
      <c r="AW1386" s="13" t="s">
        <v>31</v>
      </c>
      <c r="AX1386" s="13" t="s">
        <v>76</v>
      </c>
      <c r="AY1386" s="202" t="s">
        <v>328</v>
      </c>
    </row>
    <row r="1387" s="2" customFormat="1" ht="37.8" customHeight="1">
      <c r="A1387" s="41"/>
      <c r="B1387" s="176"/>
      <c r="C1387" s="224" t="s">
        <v>4337</v>
      </c>
      <c r="D1387" s="224" t="s">
        <v>539</v>
      </c>
      <c r="E1387" s="225" t="s">
        <v>4338</v>
      </c>
      <c r="F1387" s="226" t="s">
        <v>4339</v>
      </c>
      <c r="G1387" s="227" t="s">
        <v>439</v>
      </c>
      <c r="H1387" s="228">
        <v>285.47399999999999</v>
      </c>
      <c r="I1387" s="229"/>
      <c r="J1387" s="230">
        <f>ROUND(I1387*H1387,2)</f>
        <v>0</v>
      </c>
      <c r="K1387" s="226" t="s">
        <v>335</v>
      </c>
      <c r="L1387" s="231"/>
      <c r="M1387" s="232" t="s">
        <v>3</v>
      </c>
      <c r="N1387" s="233" t="s">
        <v>40</v>
      </c>
      <c r="O1387" s="75"/>
      <c r="P1387" s="186">
        <f>O1387*H1387</f>
        <v>0</v>
      </c>
      <c r="Q1387" s="186">
        <v>0.00027</v>
      </c>
      <c r="R1387" s="186">
        <f>Q1387*H1387</f>
        <v>0.077077980000000004</v>
      </c>
      <c r="S1387" s="186">
        <v>0</v>
      </c>
      <c r="T1387" s="187">
        <f>S1387*H1387</f>
        <v>0</v>
      </c>
      <c r="U1387" s="41"/>
      <c r="V1387" s="41"/>
      <c r="W1387" s="41"/>
      <c r="X1387" s="41"/>
      <c r="Y1387" s="41"/>
      <c r="Z1387" s="41"/>
      <c r="AA1387" s="41"/>
      <c r="AB1387" s="41"/>
      <c r="AC1387" s="41"/>
      <c r="AD1387" s="41"/>
      <c r="AE1387" s="41"/>
      <c r="AR1387" s="188" t="s">
        <v>621</v>
      </c>
      <c r="AT1387" s="188" t="s">
        <v>539</v>
      </c>
      <c r="AU1387" s="188" t="s">
        <v>87</v>
      </c>
      <c r="AY1387" s="22" t="s">
        <v>328</v>
      </c>
      <c r="BE1387" s="189">
        <f>IF(N1387="základní",J1387,0)</f>
        <v>0</v>
      </c>
      <c r="BF1387" s="189">
        <f>IF(N1387="snížená",J1387,0)</f>
        <v>0</v>
      </c>
      <c r="BG1387" s="189">
        <f>IF(N1387="zákl. přenesená",J1387,0)</f>
        <v>0</v>
      </c>
      <c r="BH1387" s="189">
        <f>IF(N1387="sníž. přenesená",J1387,0)</f>
        <v>0</v>
      </c>
      <c r="BI1387" s="189">
        <f>IF(N1387="nulová",J1387,0)</f>
        <v>0</v>
      </c>
      <c r="BJ1387" s="22" t="s">
        <v>76</v>
      </c>
      <c r="BK1387" s="189">
        <f>ROUND(I1387*H1387,2)</f>
        <v>0</v>
      </c>
      <c r="BL1387" s="22" t="s">
        <v>532</v>
      </c>
      <c r="BM1387" s="188" t="s">
        <v>4340</v>
      </c>
    </row>
    <row r="1388" s="2" customFormat="1">
      <c r="A1388" s="41"/>
      <c r="B1388" s="42"/>
      <c r="C1388" s="41"/>
      <c r="D1388" s="195" t="s">
        <v>340</v>
      </c>
      <c r="E1388" s="41"/>
      <c r="F1388" s="196" t="s">
        <v>4341</v>
      </c>
      <c r="G1388" s="41"/>
      <c r="H1388" s="41"/>
      <c r="I1388" s="192"/>
      <c r="J1388" s="41"/>
      <c r="K1388" s="41"/>
      <c r="L1388" s="42"/>
      <c r="M1388" s="193"/>
      <c r="N1388" s="194"/>
      <c r="O1388" s="75"/>
      <c r="P1388" s="75"/>
      <c r="Q1388" s="75"/>
      <c r="R1388" s="75"/>
      <c r="S1388" s="75"/>
      <c r="T1388" s="76"/>
      <c r="U1388" s="41"/>
      <c r="V1388" s="41"/>
      <c r="W1388" s="41"/>
      <c r="X1388" s="41"/>
      <c r="Y1388" s="41"/>
      <c r="Z1388" s="41"/>
      <c r="AA1388" s="41"/>
      <c r="AB1388" s="41"/>
      <c r="AC1388" s="41"/>
      <c r="AD1388" s="41"/>
      <c r="AE1388" s="41"/>
      <c r="AT1388" s="22" t="s">
        <v>340</v>
      </c>
      <c r="AU1388" s="22" t="s">
        <v>87</v>
      </c>
    </row>
    <row r="1389" s="13" customFormat="1">
      <c r="A1389" s="13"/>
      <c r="B1389" s="201"/>
      <c r="C1389" s="13"/>
      <c r="D1389" s="195" t="s">
        <v>442</v>
      </c>
      <c r="E1389" s="202" t="s">
        <v>3</v>
      </c>
      <c r="F1389" s="203" t="s">
        <v>3702</v>
      </c>
      <c r="G1389" s="13"/>
      <c r="H1389" s="204">
        <v>224.88399999999999</v>
      </c>
      <c r="I1389" s="205"/>
      <c r="J1389" s="13"/>
      <c r="K1389" s="13"/>
      <c r="L1389" s="201"/>
      <c r="M1389" s="206"/>
      <c r="N1389" s="207"/>
      <c r="O1389" s="207"/>
      <c r="P1389" s="207"/>
      <c r="Q1389" s="207"/>
      <c r="R1389" s="207"/>
      <c r="S1389" s="207"/>
      <c r="T1389" s="208"/>
      <c r="U1389" s="13"/>
      <c r="V1389" s="13"/>
      <c r="W1389" s="13"/>
      <c r="X1389" s="13"/>
      <c r="Y1389" s="13"/>
      <c r="Z1389" s="13"/>
      <c r="AA1389" s="13"/>
      <c r="AB1389" s="13"/>
      <c r="AC1389" s="13"/>
      <c r="AD1389" s="13"/>
      <c r="AE1389" s="13"/>
      <c r="AT1389" s="202" t="s">
        <v>442</v>
      </c>
      <c r="AU1389" s="202" t="s">
        <v>87</v>
      </c>
      <c r="AV1389" s="13" t="s">
        <v>79</v>
      </c>
      <c r="AW1389" s="13" t="s">
        <v>31</v>
      </c>
      <c r="AX1389" s="13" t="s">
        <v>69</v>
      </c>
      <c r="AY1389" s="202" t="s">
        <v>328</v>
      </c>
    </row>
    <row r="1390" s="13" customFormat="1">
      <c r="A1390" s="13"/>
      <c r="B1390" s="201"/>
      <c r="C1390" s="13"/>
      <c r="D1390" s="195" t="s">
        <v>442</v>
      </c>
      <c r="E1390" s="202" t="s">
        <v>3</v>
      </c>
      <c r="F1390" s="203" t="s">
        <v>4342</v>
      </c>
      <c r="G1390" s="13"/>
      <c r="H1390" s="204">
        <v>16.574999999999999</v>
      </c>
      <c r="I1390" s="205"/>
      <c r="J1390" s="13"/>
      <c r="K1390" s="13"/>
      <c r="L1390" s="201"/>
      <c r="M1390" s="206"/>
      <c r="N1390" s="207"/>
      <c r="O1390" s="207"/>
      <c r="P1390" s="207"/>
      <c r="Q1390" s="207"/>
      <c r="R1390" s="207"/>
      <c r="S1390" s="207"/>
      <c r="T1390" s="208"/>
      <c r="U1390" s="13"/>
      <c r="V1390" s="13"/>
      <c r="W1390" s="13"/>
      <c r="X1390" s="13"/>
      <c r="Y1390" s="13"/>
      <c r="Z1390" s="13"/>
      <c r="AA1390" s="13"/>
      <c r="AB1390" s="13"/>
      <c r="AC1390" s="13"/>
      <c r="AD1390" s="13"/>
      <c r="AE1390" s="13"/>
      <c r="AT1390" s="202" t="s">
        <v>442</v>
      </c>
      <c r="AU1390" s="202" t="s">
        <v>87</v>
      </c>
      <c r="AV1390" s="13" t="s">
        <v>79</v>
      </c>
      <c r="AW1390" s="13" t="s">
        <v>31</v>
      </c>
      <c r="AX1390" s="13" t="s">
        <v>69</v>
      </c>
      <c r="AY1390" s="202" t="s">
        <v>328</v>
      </c>
    </row>
    <row r="1391" s="13" customFormat="1">
      <c r="A1391" s="13"/>
      <c r="B1391" s="201"/>
      <c r="C1391" s="13"/>
      <c r="D1391" s="195" t="s">
        <v>442</v>
      </c>
      <c r="E1391" s="202" t="s">
        <v>3</v>
      </c>
      <c r="F1391" s="203" t="s">
        <v>4343</v>
      </c>
      <c r="G1391" s="13"/>
      <c r="H1391" s="204">
        <v>3.5830000000000002</v>
      </c>
      <c r="I1391" s="205"/>
      <c r="J1391" s="13"/>
      <c r="K1391" s="13"/>
      <c r="L1391" s="201"/>
      <c r="M1391" s="206"/>
      <c r="N1391" s="207"/>
      <c r="O1391" s="207"/>
      <c r="P1391" s="207"/>
      <c r="Q1391" s="207"/>
      <c r="R1391" s="207"/>
      <c r="S1391" s="207"/>
      <c r="T1391" s="208"/>
      <c r="U1391" s="13"/>
      <c r="V1391" s="13"/>
      <c r="W1391" s="13"/>
      <c r="X1391" s="13"/>
      <c r="Y1391" s="13"/>
      <c r="Z1391" s="13"/>
      <c r="AA1391" s="13"/>
      <c r="AB1391" s="13"/>
      <c r="AC1391" s="13"/>
      <c r="AD1391" s="13"/>
      <c r="AE1391" s="13"/>
      <c r="AT1391" s="202" t="s">
        <v>442</v>
      </c>
      <c r="AU1391" s="202" t="s">
        <v>87</v>
      </c>
      <c r="AV1391" s="13" t="s">
        <v>79</v>
      </c>
      <c r="AW1391" s="13" t="s">
        <v>31</v>
      </c>
      <c r="AX1391" s="13" t="s">
        <v>69</v>
      </c>
      <c r="AY1391" s="202" t="s">
        <v>328</v>
      </c>
    </row>
    <row r="1392" s="14" customFormat="1">
      <c r="A1392" s="14"/>
      <c r="B1392" s="209"/>
      <c r="C1392" s="14"/>
      <c r="D1392" s="195" t="s">
        <v>442</v>
      </c>
      <c r="E1392" s="210" t="s">
        <v>3</v>
      </c>
      <c r="F1392" s="211" t="s">
        <v>452</v>
      </c>
      <c r="G1392" s="14"/>
      <c r="H1392" s="212">
        <v>245.042</v>
      </c>
      <c r="I1392" s="213"/>
      <c r="J1392" s="14"/>
      <c r="K1392" s="14"/>
      <c r="L1392" s="209"/>
      <c r="M1392" s="214"/>
      <c r="N1392" s="215"/>
      <c r="O1392" s="215"/>
      <c r="P1392" s="215"/>
      <c r="Q1392" s="215"/>
      <c r="R1392" s="215"/>
      <c r="S1392" s="215"/>
      <c r="T1392" s="216"/>
      <c r="U1392" s="14"/>
      <c r="V1392" s="14"/>
      <c r="W1392" s="14"/>
      <c r="X1392" s="14"/>
      <c r="Y1392" s="14"/>
      <c r="Z1392" s="14"/>
      <c r="AA1392" s="14"/>
      <c r="AB1392" s="14"/>
      <c r="AC1392" s="14"/>
      <c r="AD1392" s="14"/>
      <c r="AE1392" s="14"/>
      <c r="AT1392" s="210" t="s">
        <v>442</v>
      </c>
      <c r="AU1392" s="210" t="s">
        <v>87</v>
      </c>
      <c r="AV1392" s="14" t="s">
        <v>113</v>
      </c>
      <c r="AW1392" s="14" t="s">
        <v>31</v>
      </c>
      <c r="AX1392" s="14" t="s">
        <v>76</v>
      </c>
      <c r="AY1392" s="210" t="s">
        <v>328</v>
      </c>
    </row>
    <row r="1393" s="13" customFormat="1">
      <c r="A1393" s="13"/>
      <c r="B1393" s="201"/>
      <c r="C1393" s="13"/>
      <c r="D1393" s="195" t="s">
        <v>442</v>
      </c>
      <c r="E1393" s="13"/>
      <c r="F1393" s="203" t="s">
        <v>4344</v>
      </c>
      <c r="G1393" s="13"/>
      <c r="H1393" s="204">
        <v>285.47399999999999</v>
      </c>
      <c r="I1393" s="205"/>
      <c r="J1393" s="13"/>
      <c r="K1393" s="13"/>
      <c r="L1393" s="201"/>
      <c r="M1393" s="206"/>
      <c r="N1393" s="207"/>
      <c r="O1393" s="207"/>
      <c r="P1393" s="207"/>
      <c r="Q1393" s="207"/>
      <c r="R1393" s="207"/>
      <c r="S1393" s="207"/>
      <c r="T1393" s="208"/>
      <c r="U1393" s="13"/>
      <c r="V1393" s="13"/>
      <c r="W1393" s="13"/>
      <c r="X1393" s="13"/>
      <c r="Y1393" s="13"/>
      <c r="Z1393" s="13"/>
      <c r="AA1393" s="13"/>
      <c r="AB1393" s="13"/>
      <c r="AC1393" s="13"/>
      <c r="AD1393" s="13"/>
      <c r="AE1393" s="13"/>
      <c r="AT1393" s="202" t="s">
        <v>442</v>
      </c>
      <c r="AU1393" s="202" t="s">
        <v>87</v>
      </c>
      <c r="AV1393" s="13" t="s">
        <v>79</v>
      </c>
      <c r="AW1393" s="13" t="s">
        <v>4</v>
      </c>
      <c r="AX1393" s="13" t="s">
        <v>76</v>
      </c>
      <c r="AY1393" s="202" t="s">
        <v>328</v>
      </c>
    </row>
    <row r="1394" s="12" customFormat="1" ht="22.8" customHeight="1">
      <c r="A1394" s="12"/>
      <c r="B1394" s="163"/>
      <c r="C1394" s="12"/>
      <c r="D1394" s="164" t="s">
        <v>68</v>
      </c>
      <c r="E1394" s="174" t="s">
        <v>4345</v>
      </c>
      <c r="F1394" s="174" t="s">
        <v>4346</v>
      </c>
      <c r="G1394" s="12"/>
      <c r="H1394" s="12"/>
      <c r="I1394" s="166"/>
      <c r="J1394" s="175">
        <f>BK1394</f>
        <v>0</v>
      </c>
      <c r="K1394" s="12"/>
      <c r="L1394" s="163"/>
      <c r="M1394" s="168"/>
      <c r="N1394" s="169"/>
      <c r="O1394" s="169"/>
      <c r="P1394" s="170">
        <f>P1395+SUM(P1396:P1420)+P1446</f>
        <v>0</v>
      </c>
      <c r="Q1394" s="169"/>
      <c r="R1394" s="170">
        <f>R1395+SUM(R1396:R1420)+R1446</f>
        <v>0.095526721300000006</v>
      </c>
      <c r="S1394" s="169"/>
      <c r="T1394" s="171">
        <f>T1395+SUM(T1396:T1420)+T1446</f>
        <v>0</v>
      </c>
      <c r="U1394" s="12"/>
      <c r="V1394" s="12"/>
      <c r="W1394" s="12"/>
      <c r="X1394" s="12"/>
      <c r="Y1394" s="12"/>
      <c r="Z1394" s="12"/>
      <c r="AA1394" s="12"/>
      <c r="AB1394" s="12"/>
      <c r="AC1394" s="12"/>
      <c r="AD1394" s="12"/>
      <c r="AE1394" s="12"/>
      <c r="AR1394" s="164" t="s">
        <v>79</v>
      </c>
      <c r="AT1394" s="172" t="s">
        <v>68</v>
      </c>
      <c r="AU1394" s="172" t="s">
        <v>76</v>
      </c>
      <c r="AY1394" s="164" t="s">
        <v>328</v>
      </c>
      <c r="BK1394" s="173">
        <f>BK1395+SUM(BK1396:BK1420)+BK1446</f>
        <v>0</v>
      </c>
    </row>
    <row r="1395" s="2" customFormat="1" ht="16.5" customHeight="1">
      <c r="A1395" s="41"/>
      <c r="B1395" s="176"/>
      <c r="C1395" s="177" t="s">
        <v>4347</v>
      </c>
      <c r="D1395" s="177" t="s">
        <v>331</v>
      </c>
      <c r="E1395" s="178" t="s">
        <v>4348</v>
      </c>
      <c r="F1395" s="179" t="s">
        <v>4349</v>
      </c>
      <c r="G1395" s="180" t="s">
        <v>574</v>
      </c>
      <c r="H1395" s="181">
        <v>1</v>
      </c>
      <c r="I1395" s="182"/>
      <c r="J1395" s="183">
        <f>ROUND(I1395*H1395,2)</f>
        <v>0</v>
      </c>
      <c r="K1395" s="179" t="s">
        <v>2902</v>
      </c>
      <c r="L1395" s="42"/>
      <c r="M1395" s="184" t="s">
        <v>3</v>
      </c>
      <c r="N1395" s="185" t="s">
        <v>40</v>
      </c>
      <c r="O1395" s="75"/>
      <c r="P1395" s="186">
        <f>O1395*H1395</f>
        <v>0</v>
      </c>
      <c r="Q1395" s="186">
        <v>0.00044000000000000002</v>
      </c>
      <c r="R1395" s="186">
        <f>Q1395*H1395</f>
        <v>0.00044000000000000002</v>
      </c>
      <c r="S1395" s="186">
        <v>0</v>
      </c>
      <c r="T1395" s="187">
        <f>S1395*H1395</f>
        <v>0</v>
      </c>
      <c r="U1395" s="41"/>
      <c r="V1395" s="41"/>
      <c r="W1395" s="41"/>
      <c r="X1395" s="41"/>
      <c r="Y1395" s="41"/>
      <c r="Z1395" s="41"/>
      <c r="AA1395" s="41"/>
      <c r="AB1395" s="41"/>
      <c r="AC1395" s="41"/>
      <c r="AD1395" s="41"/>
      <c r="AE1395" s="41"/>
      <c r="AR1395" s="188" t="s">
        <v>532</v>
      </c>
      <c r="AT1395" s="188" t="s">
        <v>331</v>
      </c>
      <c r="AU1395" s="188" t="s">
        <v>79</v>
      </c>
      <c r="AY1395" s="22" t="s">
        <v>328</v>
      </c>
      <c r="BE1395" s="189">
        <f>IF(N1395="základní",J1395,0)</f>
        <v>0</v>
      </c>
      <c r="BF1395" s="189">
        <f>IF(N1395="snížená",J1395,0)</f>
        <v>0</v>
      </c>
      <c r="BG1395" s="189">
        <f>IF(N1395="zákl. přenesená",J1395,0)</f>
        <v>0</v>
      </c>
      <c r="BH1395" s="189">
        <f>IF(N1395="sníž. přenesená",J1395,0)</f>
        <v>0</v>
      </c>
      <c r="BI1395" s="189">
        <f>IF(N1395="nulová",J1395,0)</f>
        <v>0</v>
      </c>
      <c r="BJ1395" s="22" t="s">
        <v>76</v>
      </c>
      <c r="BK1395" s="189">
        <f>ROUND(I1395*H1395,2)</f>
        <v>0</v>
      </c>
      <c r="BL1395" s="22" t="s">
        <v>532</v>
      </c>
      <c r="BM1395" s="188" t="s">
        <v>4350</v>
      </c>
    </row>
    <row r="1396" s="2" customFormat="1" ht="24.15" customHeight="1">
      <c r="A1396" s="41"/>
      <c r="B1396" s="176"/>
      <c r="C1396" s="177" t="s">
        <v>4351</v>
      </c>
      <c r="D1396" s="177" t="s">
        <v>331</v>
      </c>
      <c r="E1396" s="178" t="s">
        <v>4352</v>
      </c>
      <c r="F1396" s="179" t="s">
        <v>4353</v>
      </c>
      <c r="G1396" s="180" t="s">
        <v>574</v>
      </c>
      <c r="H1396" s="181">
        <v>1</v>
      </c>
      <c r="I1396" s="182"/>
      <c r="J1396" s="183">
        <f>ROUND(I1396*H1396,2)</f>
        <v>0</v>
      </c>
      <c r="K1396" s="179" t="s">
        <v>335</v>
      </c>
      <c r="L1396" s="42"/>
      <c r="M1396" s="184" t="s">
        <v>3</v>
      </c>
      <c r="N1396" s="185" t="s">
        <v>40</v>
      </c>
      <c r="O1396" s="75"/>
      <c r="P1396" s="186">
        <f>O1396*H1396</f>
        <v>0</v>
      </c>
      <c r="Q1396" s="186">
        <v>0.00041855869999999999</v>
      </c>
      <c r="R1396" s="186">
        <f>Q1396*H1396</f>
        <v>0.00041855869999999999</v>
      </c>
      <c r="S1396" s="186">
        <v>0</v>
      </c>
      <c r="T1396" s="187">
        <f>S1396*H1396</f>
        <v>0</v>
      </c>
      <c r="U1396" s="41"/>
      <c r="V1396" s="41"/>
      <c r="W1396" s="41"/>
      <c r="X1396" s="41"/>
      <c r="Y1396" s="41"/>
      <c r="Z1396" s="41"/>
      <c r="AA1396" s="41"/>
      <c r="AB1396" s="41"/>
      <c r="AC1396" s="41"/>
      <c r="AD1396" s="41"/>
      <c r="AE1396" s="41"/>
      <c r="AR1396" s="188" t="s">
        <v>532</v>
      </c>
      <c r="AT1396" s="188" t="s">
        <v>331</v>
      </c>
      <c r="AU1396" s="188" t="s">
        <v>79</v>
      </c>
      <c r="AY1396" s="22" t="s">
        <v>328</v>
      </c>
      <c r="BE1396" s="189">
        <f>IF(N1396="základní",J1396,0)</f>
        <v>0</v>
      </c>
      <c r="BF1396" s="189">
        <f>IF(N1396="snížená",J1396,0)</f>
        <v>0</v>
      </c>
      <c r="BG1396" s="189">
        <f>IF(N1396="zákl. přenesená",J1396,0)</f>
        <v>0</v>
      </c>
      <c r="BH1396" s="189">
        <f>IF(N1396="sníž. přenesená",J1396,0)</f>
        <v>0</v>
      </c>
      <c r="BI1396" s="189">
        <f>IF(N1396="nulová",J1396,0)</f>
        <v>0</v>
      </c>
      <c r="BJ1396" s="22" t="s">
        <v>76</v>
      </c>
      <c r="BK1396" s="189">
        <f>ROUND(I1396*H1396,2)</f>
        <v>0</v>
      </c>
      <c r="BL1396" s="22" t="s">
        <v>532</v>
      </c>
      <c r="BM1396" s="188" t="s">
        <v>4354</v>
      </c>
    </row>
    <row r="1397" s="2" customFormat="1">
      <c r="A1397" s="41"/>
      <c r="B1397" s="42"/>
      <c r="C1397" s="41"/>
      <c r="D1397" s="190" t="s">
        <v>338</v>
      </c>
      <c r="E1397" s="41"/>
      <c r="F1397" s="191" t="s">
        <v>4355</v>
      </c>
      <c r="G1397" s="41"/>
      <c r="H1397" s="41"/>
      <c r="I1397" s="192"/>
      <c r="J1397" s="41"/>
      <c r="K1397" s="41"/>
      <c r="L1397" s="42"/>
      <c r="M1397" s="193"/>
      <c r="N1397" s="194"/>
      <c r="O1397" s="75"/>
      <c r="P1397" s="75"/>
      <c r="Q1397" s="75"/>
      <c r="R1397" s="75"/>
      <c r="S1397" s="75"/>
      <c r="T1397" s="76"/>
      <c r="U1397" s="41"/>
      <c r="V1397" s="41"/>
      <c r="W1397" s="41"/>
      <c r="X1397" s="41"/>
      <c r="Y1397" s="41"/>
      <c r="Z1397" s="41"/>
      <c r="AA1397" s="41"/>
      <c r="AB1397" s="41"/>
      <c r="AC1397" s="41"/>
      <c r="AD1397" s="41"/>
      <c r="AE1397" s="41"/>
      <c r="AT1397" s="22" t="s">
        <v>338</v>
      </c>
      <c r="AU1397" s="22" t="s">
        <v>79</v>
      </c>
    </row>
    <row r="1398" s="2" customFormat="1" ht="16.5" customHeight="1">
      <c r="A1398" s="41"/>
      <c r="B1398" s="176"/>
      <c r="C1398" s="224" t="s">
        <v>4356</v>
      </c>
      <c r="D1398" s="224" t="s">
        <v>539</v>
      </c>
      <c r="E1398" s="225" t="s">
        <v>4357</v>
      </c>
      <c r="F1398" s="226" t="s">
        <v>4358</v>
      </c>
      <c r="G1398" s="227" t="s">
        <v>574</v>
      </c>
      <c r="H1398" s="228">
        <v>1</v>
      </c>
      <c r="I1398" s="229"/>
      <c r="J1398" s="230">
        <f>ROUND(I1398*H1398,2)</f>
        <v>0</v>
      </c>
      <c r="K1398" s="226" t="s">
        <v>335</v>
      </c>
      <c r="L1398" s="231"/>
      <c r="M1398" s="232" t="s">
        <v>3</v>
      </c>
      <c r="N1398" s="233" t="s">
        <v>40</v>
      </c>
      <c r="O1398" s="75"/>
      <c r="P1398" s="186">
        <f>O1398*H1398</f>
        <v>0</v>
      </c>
      <c r="Q1398" s="186">
        <v>0.051999999999999998</v>
      </c>
      <c r="R1398" s="186">
        <f>Q1398*H1398</f>
        <v>0.051999999999999998</v>
      </c>
      <c r="S1398" s="186">
        <v>0</v>
      </c>
      <c r="T1398" s="187">
        <f>S1398*H1398</f>
        <v>0</v>
      </c>
      <c r="U1398" s="41"/>
      <c r="V1398" s="41"/>
      <c r="W1398" s="41"/>
      <c r="X1398" s="41"/>
      <c r="Y1398" s="41"/>
      <c r="Z1398" s="41"/>
      <c r="AA1398" s="41"/>
      <c r="AB1398" s="41"/>
      <c r="AC1398" s="41"/>
      <c r="AD1398" s="41"/>
      <c r="AE1398" s="41"/>
      <c r="AR1398" s="188" t="s">
        <v>621</v>
      </c>
      <c r="AT1398" s="188" t="s">
        <v>539</v>
      </c>
      <c r="AU1398" s="188" t="s">
        <v>79</v>
      </c>
      <c r="AY1398" s="22" t="s">
        <v>328</v>
      </c>
      <c r="BE1398" s="189">
        <f>IF(N1398="základní",J1398,0)</f>
        <v>0</v>
      </c>
      <c r="BF1398" s="189">
        <f>IF(N1398="snížená",J1398,0)</f>
        <v>0</v>
      </c>
      <c r="BG1398" s="189">
        <f>IF(N1398="zákl. přenesená",J1398,0)</f>
        <v>0</v>
      </c>
      <c r="BH1398" s="189">
        <f>IF(N1398="sníž. přenesená",J1398,0)</f>
        <v>0</v>
      </c>
      <c r="BI1398" s="189">
        <f>IF(N1398="nulová",J1398,0)</f>
        <v>0</v>
      </c>
      <c r="BJ1398" s="22" t="s">
        <v>76</v>
      </c>
      <c r="BK1398" s="189">
        <f>ROUND(I1398*H1398,2)</f>
        <v>0</v>
      </c>
      <c r="BL1398" s="22" t="s">
        <v>532</v>
      </c>
      <c r="BM1398" s="188" t="s">
        <v>4359</v>
      </c>
    </row>
    <row r="1399" s="2" customFormat="1" ht="55.5" customHeight="1">
      <c r="A1399" s="41"/>
      <c r="B1399" s="176"/>
      <c r="C1399" s="177" t="s">
        <v>4360</v>
      </c>
      <c r="D1399" s="177" t="s">
        <v>331</v>
      </c>
      <c r="E1399" s="178" t="s">
        <v>4361</v>
      </c>
      <c r="F1399" s="179" t="s">
        <v>4362</v>
      </c>
      <c r="G1399" s="180" t="s">
        <v>574</v>
      </c>
      <c r="H1399" s="181">
        <v>1</v>
      </c>
      <c r="I1399" s="182"/>
      <c r="J1399" s="183">
        <f>ROUND(I1399*H1399,2)</f>
        <v>0</v>
      </c>
      <c r="K1399" s="179" t="s">
        <v>335</v>
      </c>
      <c r="L1399" s="42"/>
      <c r="M1399" s="184" t="s">
        <v>3</v>
      </c>
      <c r="N1399" s="185" t="s">
        <v>40</v>
      </c>
      <c r="O1399" s="75"/>
      <c r="P1399" s="186">
        <f>O1399*H1399</f>
        <v>0</v>
      </c>
      <c r="Q1399" s="186">
        <v>0.0002481626</v>
      </c>
      <c r="R1399" s="186">
        <f>Q1399*H1399</f>
        <v>0.0002481626</v>
      </c>
      <c r="S1399" s="186">
        <v>0</v>
      </c>
      <c r="T1399" s="187">
        <f>S1399*H1399</f>
        <v>0</v>
      </c>
      <c r="U1399" s="41"/>
      <c r="V1399" s="41"/>
      <c r="W1399" s="41"/>
      <c r="X1399" s="41"/>
      <c r="Y1399" s="41"/>
      <c r="Z1399" s="41"/>
      <c r="AA1399" s="41"/>
      <c r="AB1399" s="41"/>
      <c r="AC1399" s="41"/>
      <c r="AD1399" s="41"/>
      <c r="AE1399" s="41"/>
      <c r="AR1399" s="188" t="s">
        <v>532</v>
      </c>
      <c r="AT1399" s="188" t="s">
        <v>331</v>
      </c>
      <c r="AU1399" s="188" t="s">
        <v>79</v>
      </c>
      <c r="AY1399" s="22" t="s">
        <v>328</v>
      </c>
      <c r="BE1399" s="189">
        <f>IF(N1399="základní",J1399,0)</f>
        <v>0</v>
      </c>
      <c r="BF1399" s="189">
        <f>IF(N1399="snížená",J1399,0)</f>
        <v>0</v>
      </c>
      <c r="BG1399" s="189">
        <f>IF(N1399="zákl. přenesená",J1399,0)</f>
        <v>0</v>
      </c>
      <c r="BH1399" s="189">
        <f>IF(N1399="sníž. přenesená",J1399,0)</f>
        <v>0</v>
      </c>
      <c r="BI1399" s="189">
        <f>IF(N1399="nulová",J1399,0)</f>
        <v>0</v>
      </c>
      <c r="BJ1399" s="22" t="s">
        <v>76</v>
      </c>
      <c r="BK1399" s="189">
        <f>ROUND(I1399*H1399,2)</f>
        <v>0</v>
      </c>
      <c r="BL1399" s="22" t="s">
        <v>532</v>
      </c>
      <c r="BM1399" s="188" t="s">
        <v>4363</v>
      </c>
    </row>
    <row r="1400" s="2" customFormat="1">
      <c r="A1400" s="41"/>
      <c r="B1400" s="42"/>
      <c r="C1400" s="41"/>
      <c r="D1400" s="190" t="s">
        <v>338</v>
      </c>
      <c r="E1400" s="41"/>
      <c r="F1400" s="191" t="s">
        <v>4364</v>
      </c>
      <c r="G1400" s="41"/>
      <c r="H1400" s="41"/>
      <c r="I1400" s="192"/>
      <c r="J1400" s="41"/>
      <c r="K1400" s="41"/>
      <c r="L1400" s="42"/>
      <c r="M1400" s="193"/>
      <c r="N1400" s="194"/>
      <c r="O1400" s="75"/>
      <c r="P1400" s="75"/>
      <c r="Q1400" s="75"/>
      <c r="R1400" s="75"/>
      <c r="S1400" s="75"/>
      <c r="T1400" s="76"/>
      <c r="U1400" s="41"/>
      <c r="V1400" s="41"/>
      <c r="W1400" s="41"/>
      <c r="X1400" s="41"/>
      <c r="Y1400" s="41"/>
      <c r="Z1400" s="41"/>
      <c r="AA1400" s="41"/>
      <c r="AB1400" s="41"/>
      <c r="AC1400" s="41"/>
      <c r="AD1400" s="41"/>
      <c r="AE1400" s="41"/>
      <c r="AT1400" s="22" t="s">
        <v>338</v>
      </c>
      <c r="AU1400" s="22" t="s">
        <v>79</v>
      </c>
    </row>
    <row r="1401" s="13" customFormat="1">
      <c r="A1401" s="13"/>
      <c r="B1401" s="201"/>
      <c r="C1401" s="13"/>
      <c r="D1401" s="195" t="s">
        <v>442</v>
      </c>
      <c r="E1401" s="202" t="s">
        <v>3</v>
      </c>
      <c r="F1401" s="203" t="s">
        <v>4365</v>
      </c>
      <c r="G1401" s="13"/>
      <c r="H1401" s="204">
        <v>1</v>
      </c>
      <c r="I1401" s="205"/>
      <c r="J1401" s="13"/>
      <c r="K1401" s="13"/>
      <c r="L1401" s="201"/>
      <c r="M1401" s="206"/>
      <c r="N1401" s="207"/>
      <c r="O1401" s="207"/>
      <c r="P1401" s="207"/>
      <c r="Q1401" s="207"/>
      <c r="R1401" s="207"/>
      <c r="S1401" s="207"/>
      <c r="T1401" s="208"/>
      <c r="U1401" s="13"/>
      <c r="V1401" s="13"/>
      <c r="W1401" s="13"/>
      <c r="X1401" s="13"/>
      <c r="Y1401" s="13"/>
      <c r="Z1401" s="13"/>
      <c r="AA1401" s="13"/>
      <c r="AB1401" s="13"/>
      <c r="AC1401" s="13"/>
      <c r="AD1401" s="13"/>
      <c r="AE1401" s="13"/>
      <c r="AT1401" s="202" t="s">
        <v>442</v>
      </c>
      <c r="AU1401" s="202" t="s">
        <v>79</v>
      </c>
      <c r="AV1401" s="13" t="s">
        <v>79</v>
      </c>
      <c r="AW1401" s="13" t="s">
        <v>31</v>
      </c>
      <c r="AX1401" s="13" t="s">
        <v>76</v>
      </c>
      <c r="AY1401" s="202" t="s">
        <v>328</v>
      </c>
    </row>
    <row r="1402" s="2" customFormat="1" ht="24.15" customHeight="1">
      <c r="A1402" s="41"/>
      <c r="B1402" s="176"/>
      <c r="C1402" s="224" t="s">
        <v>4366</v>
      </c>
      <c r="D1402" s="224" t="s">
        <v>539</v>
      </c>
      <c r="E1402" s="225" t="s">
        <v>4367</v>
      </c>
      <c r="F1402" s="226" t="s">
        <v>4368</v>
      </c>
      <c r="G1402" s="227" t="s">
        <v>574</v>
      </c>
      <c r="H1402" s="228">
        <v>1</v>
      </c>
      <c r="I1402" s="229"/>
      <c r="J1402" s="230">
        <f>ROUND(I1402*H1402,2)</f>
        <v>0</v>
      </c>
      <c r="K1402" s="226" t="s">
        <v>2902</v>
      </c>
      <c r="L1402" s="231"/>
      <c r="M1402" s="232" t="s">
        <v>3</v>
      </c>
      <c r="N1402" s="233" t="s">
        <v>40</v>
      </c>
      <c r="O1402" s="75"/>
      <c r="P1402" s="186">
        <f>O1402*H1402</f>
        <v>0</v>
      </c>
      <c r="Q1402" s="186">
        <v>0.038620000000000002</v>
      </c>
      <c r="R1402" s="186">
        <f>Q1402*H1402</f>
        <v>0.038620000000000002</v>
      </c>
      <c r="S1402" s="186">
        <v>0</v>
      </c>
      <c r="T1402" s="187">
        <f>S1402*H1402</f>
        <v>0</v>
      </c>
      <c r="U1402" s="41"/>
      <c r="V1402" s="41"/>
      <c r="W1402" s="41"/>
      <c r="X1402" s="41"/>
      <c r="Y1402" s="41"/>
      <c r="Z1402" s="41"/>
      <c r="AA1402" s="41"/>
      <c r="AB1402" s="41"/>
      <c r="AC1402" s="41"/>
      <c r="AD1402" s="41"/>
      <c r="AE1402" s="41"/>
      <c r="AR1402" s="188" t="s">
        <v>621</v>
      </c>
      <c r="AT1402" s="188" t="s">
        <v>539</v>
      </c>
      <c r="AU1402" s="188" t="s">
        <v>79</v>
      </c>
      <c r="AY1402" s="22" t="s">
        <v>328</v>
      </c>
      <c r="BE1402" s="189">
        <f>IF(N1402="základní",J1402,0)</f>
        <v>0</v>
      </c>
      <c r="BF1402" s="189">
        <f>IF(N1402="snížená",J1402,0)</f>
        <v>0</v>
      </c>
      <c r="BG1402" s="189">
        <f>IF(N1402="zákl. přenesená",J1402,0)</f>
        <v>0</v>
      </c>
      <c r="BH1402" s="189">
        <f>IF(N1402="sníž. přenesená",J1402,0)</f>
        <v>0</v>
      </c>
      <c r="BI1402" s="189">
        <f>IF(N1402="nulová",J1402,0)</f>
        <v>0</v>
      </c>
      <c r="BJ1402" s="22" t="s">
        <v>76</v>
      </c>
      <c r="BK1402" s="189">
        <f>ROUND(I1402*H1402,2)</f>
        <v>0</v>
      </c>
      <c r="BL1402" s="22" t="s">
        <v>532</v>
      </c>
      <c r="BM1402" s="188" t="s">
        <v>4369</v>
      </c>
    </row>
    <row r="1403" s="2" customFormat="1" ht="16.5" customHeight="1">
      <c r="A1403" s="41"/>
      <c r="B1403" s="176"/>
      <c r="C1403" s="224" t="s">
        <v>4370</v>
      </c>
      <c r="D1403" s="224" t="s">
        <v>539</v>
      </c>
      <c r="E1403" s="225" t="s">
        <v>4371</v>
      </c>
      <c r="F1403" s="226" t="s">
        <v>4372</v>
      </c>
      <c r="G1403" s="227" t="s">
        <v>574</v>
      </c>
      <c r="H1403" s="228">
        <v>1</v>
      </c>
      <c r="I1403" s="229"/>
      <c r="J1403" s="230">
        <f>ROUND(I1403*H1403,2)</f>
        <v>0</v>
      </c>
      <c r="K1403" s="226" t="s">
        <v>335</v>
      </c>
      <c r="L1403" s="231"/>
      <c r="M1403" s="232" t="s">
        <v>3</v>
      </c>
      <c r="N1403" s="233" t="s">
        <v>40</v>
      </c>
      <c r="O1403" s="75"/>
      <c r="P1403" s="186">
        <f>O1403*H1403</f>
        <v>0</v>
      </c>
      <c r="Q1403" s="186">
        <v>0.0035000000000000001</v>
      </c>
      <c r="R1403" s="186">
        <f>Q1403*H1403</f>
        <v>0.0035000000000000001</v>
      </c>
      <c r="S1403" s="186">
        <v>0</v>
      </c>
      <c r="T1403" s="187">
        <f>S1403*H1403</f>
        <v>0</v>
      </c>
      <c r="U1403" s="41"/>
      <c r="V1403" s="41"/>
      <c r="W1403" s="41"/>
      <c r="X1403" s="41"/>
      <c r="Y1403" s="41"/>
      <c r="Z1403" s="41"/>
      <c r="AA1403" s="41"/>
      <c r="AB1403" s="41"/>
      <c r="AC1403" s="41"/>
      <c r="AD1403" s="41"/>
      <c r="AE1403" s="41"/>
      <c r="AR1403" s="188" t="s">
        <v>621</v>
      </c>
      <c r="AT1403" s="188" t="s">
        <v>539</v>
      </c>
      <c r="AU1403" s="188" t="s">
        <v>79</v>
      </c>
      <c r="AY1403" s="22" t="s">
        <v>328</v>
      </c>
      <c r="BE1403" s="189">
        <f>IF(N1403="základní",J1403,0)</f>
        <v>0</v>
      </c>
      <c r="BF1403" s="189">
        <f>IF(N1403="snížená",J1403,0)</f>
        <v>0</v>
      </c>
      <c r="BG1403" s="189">
        <f>IF(N1403="zákl. přenesená",J1403,0)</f>
        <v>0</v>
      </c>
      <c r="BH1403" s="189">
        <f>IF(N1403="sníž. přenesená",J1403,0)</f>
        <v>0</v>
      </c>
      <c r="BI1403" s="189">
        <f>IF(N1403="nulová",J1403,0)</f>
        <v>0</v>
      </c>
      <c r="BJ1403" s="22" t="s">
        <v>76</v>
      </c>
      <c r="BK1403" s="189">
        <f>ROUND(I1403*H1403,2)</f>
        <v>0</v>
      </c>
      <c r="BL1403" s="22" t="s">
        <v>532</v>
      </c>
      <c r="BM1403" s="188" t="s">
        <v>4373</v>
      </c>
    </row>
    <row r="1404" s="2" customFormat="1" ht="24.15" customHeight="1">
      <c r="A1404" s="41"/>
      <c r="B1404" s="176"/>
      <c r="C1404" s="224" t="s">
        <v>4374</v>
      </c>
      <c r="D1404" s="224" t="s">
        <v>539</v>
      </c>
      <c r="E1404" s="225" t="s">
        <v>4375</v>
      </c>
      <c r="F1404" s="226" t="s">
        <v>4376</v>
      </c>
      <c r="G1404" s="227" t="s">
        <v>4377</v>
      </c>
      <c r="H1404" s="228">
        <v>1</v>
      </c>
      <c r="I1404" s="229"/>
      <c r="J1404" s="230">
        <f>ROUND(I1404*H1404,2)</f>
        <v>0</v>
      </c>
      <c r="K1404" s="226" t="s">
        <v>335</v>
      </c>
      <c r="L1404" s="231"/>
      <c r="M1404" s="232" t="s">
        <v>3</v>
      </c>
      <c r="N1404" s="233" t="s">
        <v>40</v>
      </c>
      <c r="O1404" s="75"/>
      <c r="P1404" s="186">
        <f>O1404*H1404</f>
        <v>0</v>
      </c>
      <c r="Q1404" s="186">
        <v>0.00029999999999999997</v>
      </c>
      <c r="R1404" s="186">
        <f>Q1404*H1404</f>
        <v>0.00029999999999999997</v>
      </c>
      <c r="S1404" s="186">
        <v>0</v>
      </c>
      <c r="T1404" s="187">
        <f>S1404*H1404</f>
        <v>0</v>
      </c>
      <c r="U1404" s="41"/>
      <c r="V1404" s="41"/>
      <c r="W1404" s="41"/>
      <c r="X1404" s="41"/>
      <c r="Y1404" s="41"/>
      <c r="Z1404" s="41"/>
      <c r="AA1404" s="41"/>
      <c r="AB1404" s="41"/>
      <c r="AC1404" s="41"/>
      <c r="AD1404" s="41"/>
      <c r="AE1404" s="41"/>
      <c r="AR1404" s="188" t="s">
        <v>621</v>
      </c>
      <c r="AT1404" s="188" t="s">
        <v>539</v>
      </c>
      <c r="AU1404" s="188" t="s">
        <v>79</v>
      </c>
      <c r="AY1404" s="22" t="s">
        <v>328</v>
      </c>
      <c r="BE1404" s="189">
        <f>IF(N1404="základní",J1404,0)</f>
        <v>0</v>
      </c>
      <c r="BF1404" s="189">
        <f>IF(N1404="snížená",J1404,0)</f>
        <v>0</v>
      </c>
      <c r="BG1404" s="189">
        <f>IF(N1404="zákl. přenesená",J1404,0)</f>
        <v>0</v>
      </c>
      <c r="BH1404" s="189">
        <f>IF(N1404="sníž. přenesená",J1404,0)</f>
        <v>0</v>
      </c>
      <c r="BI1404" s="189">
        <f>IF(N1404="nulová",J1404,0)</f>
        <v>0</v>
      </c>
      <c r="BJ1404" s="22" t="s">
        <v>76</v>
      </c>
      <c r="BK1404" s="189">
        <f>ROUND(I1404*H1404,2)</f>
        <v>0</v>
      </c>
      <c r="BL1404" s="22" t="s">
        <v>532</v>
      </c>
      <c r="BM1404" s="188" t="s">
        <v>4378</v>
      </c>
    </row>
    <row r="1405" s="2" customFormat="1" ht="37.8" customHeight="1">
      <c r="A1405" s="41"/>
      <c r="B1405" s="176"/>
      <c r="C1405" s="177" t="s">
        <v>4379</v>
      </c>
      <c r="D1405" s="177" t="s">
        <v>331</v>
      </c>
      <c r="E1405" s="178" t="s">
        <v>4380</v>
      </c>
      <c r="F1405" s="179" t="s">
        <v>4381</v>
      </c>
      <c r="G1405" s="180" t="s">
        <v>367</v>
      </c>
      <c r="H1405" s="181">
        <v>7</v>
      </c>
      <c r="I1405" s="182"/>
      <c r="J1405" s="183">
        <f>ROUND(I1405*H1405,2)</f>
        <v>0</v>
      </c>
      <c r="K1405" s="179" t="s">
        <v>2902</v>
      </c>
      <c r="L1405" s="42"/>
      <c r="M1405" s="184" t="s">
        <v>3</v>
      </c>
      <c r="N1405" s="185" t="s">
        <v>40</v>
      </c>
      <c r="O1405" s="75"/>
      <c r="P1405" s="186">
        <f>O1405*H1405</f>
        <v>0</v>
      </c>
      <c r="Q1405" s="186">
        <v>0</v>
      </c>
      <c r="R1405" s="186">
        <f>Q1405*H1405</f>
        <v>0</v>
      </c>
      <c r="S1405" s="186">
        <v>0</v>
      </c>
      <c r="T1405" s="187">
        <f>S1405*H1405</f>
        <v>0</v>
      </c>
      <c r="U1405" s="41"/>
      <c r="V1405" s="41"/>
      <c r="W1405" s="41"/>
      <c r="X1405" s="41"/>
      <c r="Y1405" s="41"/>
      <c r="Z1405" s="41"/>
      <c r="AA1405" s="41"/>
      <c r="AB1405" s="41"/>
      <c r="AC1405" s="41"/>
      <c r="AD1405" s="41"/>
      <c r="AE1405" s="41"/>
      <c r="AR1405" s="188" t="s">
        <v>532</v>
      </c>
      <c r="AT1405" s="188" t="s">
        <v>331</v>
      </c>
      <c r="AU1405" s="188" t="s">
        <v>79</v>
      </c>
      <c r="AY1405" s="22" t="s">
        <v>328</v>
      </c>
      <c r="BE1405" s="189">
        <f>IF(N1405="základní",J1405,0)</f>
        <v>0</v>
      </c>
      <c r="BF1405" s="189">
        <f>IF(N1405="snížená",J1405,0)</f>
        <v>0</v>
      </c>
      <c r="BG1405" s="189">
        <f>IF(N1405="zákl. přenesená",J1405,0)</f>
        <v>0</v>
      </c>
      <c r="BH1405" s="189">
        <f>IF(N1405="sníž. přenesená",J1405,0)</f>
        <v>0</v>
      </c>
      <c r="BI1405" s="189">
        <f>IF(N1405="nulová",J1405,0)</f>
        <v>0</v>
      </c>
      <c r="BJ1405" s="22" t="s">
        <v>76</v>
      </c>
      <c r="BK1405" s="189">
        <f>ROUND(I1405*H1405,2)</f>
        <v>0</v>
      </c>
      <c r="BL1405" s="22" t="s">
        <v>532</v>
      </c>
      <c r="BM1405" s="188" t="s">
        <v>4382</v>
      </c>
    </row>
    <row r="1406" s="2" customFormat="1" ht="37.8" customHeight="1">
      <c r="A1406" s="41"/>
      <c r="B1406" s="176"/>
      <c r="C1406" s="177" t="s">
        <v>4383</v>
      </c>
      <c r="D1406" s="177" t="s">
        <v>331</v>
      </c>
      <c r="E1406" s="178" t="s">
        <v>4384</v>
      </c>
      <c r="F1406" s="179" t="s">
        <v>4385</v>
      </c>
      <c r="G1406" s="180" t="s">
        <v>367</v>
      </c>
      <c r="H1406" s="181">
        <v>1</v>
      </c>
      <c r="I1406" s="182"/>
      <c r="J1406" s="183">
        <f>ROUND(I1406*H1406,2)</f>
        <v>0</v>
      </c>
      <c r="K1406" s="179" t="s">
        <v>2902</v>
      </c>
      <c r="L1406" s="42"/>
      <c r="M1406" s="184" t="s">
        <v>3</v>
      </c>
      <c r="N1406" s="185" t="s">
        <v>40</v>
      </c>
      <c r="O1406" s="75"/>
      <c r="P1406" s="186">
        <f>O1406*H1406</f>
        <v>0</v>
      </c>
      <c r="Q1406" s="186">
        <v>0</v>
      </c>
      <c r="R1406" s="186">
        <f>Q1406*H1406</f>
        <v>0</v>
      </c>
      <c r="S1406" s="186">
        <v>0</v>
      </c>
      <c r="T1406" s="187">
        <f>S1406*H1406</f>
        <v>0</v>
      </c>
      <c r="U1406" s="41"/>
      <c r="V1406" s="41"/>
      <c r="W1406" s="41"/>
      <c r="X1406" s="41"/>
      <c r="Y1406" s="41"/>
      <c r="Z1406" s="41"/>
      <c r="AA1406" s="41"/>
      <c r="AB1406" s="41"/>
      <c r="AC1406" s="41"/>
      <c r="AD1406" s="41"/>
      <c r="AE1406" s="41"/>
      <c r="AR1406" s="188" t="s">
        <v>532</v>
      </c>
      <c r="AT1406" s="188" t="s">
        <v>331</v>
      </c>
      <c r="AU1406" s="188" t="s">
        <v>79</v>
      </c>
      <c r="AY1406" s="22" t="s">
        <v>328</v>
      </c>
      <c r="BE1406" s="189">
        <f>IF(N1406="základní",J1406,0)</f>
        <v>0</v>
      </c>
      <c r="BF1406" s="189">
        <f>IF(N1406="snížená",J1406,0)</f>
        <v>0</v>
      </c>
      <c r="BG1406" s="189">
        <f>IF(N1406="zákl. přenesená",J1406,0)</f>
        <v>0</v>
      </c>
      <c r="BH1406" s="189">
        <f>IF(N1406="sníž. přenesená",J1406,0)</f>
        <v>0</v>
      </c>
      <c r="BI1406" s="189">
        <f>IF(N1406="nulová",J1406,0)</f>
        <v>0</v>
      </c>
      <c r="BJ1406" s="22" t="s">
        <v>76</v>
      </c>
      <c r="BK1406" s="189">
        <f>ROUND(I1406*H1406,2)</f>
        <v>0</v>
      </c>
      <c r="BL1406" s="22" t="s">
        <v>532</v>
      </c>
      <c r="BM1406" s="188" t="s">
        <v>4386</v>
      </c>
    </row>
    <row r="1407" s="2" customFormat="1" ht="37.8" customHeight="1">
      <c r="A1407" s="41"/>
      <c r="B1407" s="176"/>
      <c r="C1407" s="177" t="s">
        <v>4387</v>
      </c>
      <c r="D1407" s="177" t="s">
        <v>331</v>
      </c>
      <c r="E1407" s="178" t="s">
        <v>4388</v>
      </c>
      <c r="F1407" s="179" t="s">
        <v>4389</v>
      </c>
      <c r="G1407" s="180" t="s">
        <v>367</v>
      </c>
      <c r="H1407" s="181">
        <v>1</v>
      </c>
      <c r="I1407" s="182"/>
      <c r="J1407" s="183">
        <f>ROUND(I1407*H1407,2)</f>
        <v>0</v>
      </c>
      <c r="K1407" s="179" t="s">
        <v>2902</v>
      </c>
      <c r="L1407" s="42"/>
      <c r="M1407" s="184" t="s">
        <v>3</v>
      </c>
      <c r="N1407" s="185" t="s">
        <v>40</v>
      </c>
      <c r="O1407" s="75"/>
      <c r="P1407" s="186">
        <f>O1407*H1407</f>
        <v>0</v>
      </c>
      <c r="Q1407" s="186">
        <v>0</v>
      </c>
      <c r="R1407" s="186">
        <f>Q1407*H1407</f>
        <v>0</v>
      </c>
      <c r="S1407" s="186">
        <v>0</v>
      </c>
      <c r="T1407" s="187">
        <f>S1407*H1407</f>
        <v>0</v>
      </c>
      <c r="U1407" s="41"/>
      <c r="V1407" s="41"/>
      <c r="W1407" s="41"/>
      <c r="X1407" s="41"/>
      <c r="Y1407" s="41"/>
      <c r="Z1407" s="41"/>
      <c r="AA1407" s="41"/>
      <c r="AB1407" s="41"/>
      <c r="AC1407" s="41"/>
      <c r="AD1407" s="41"/>
      <c r="AE1407" s="41"/>
      <c r="AR1407" s="188" t="s">
        <v>532</v>
      </c>
      <c r="AT1407" s="188" t="s">
        <v>331</v>
      </c>
      <c r="AU1407" s="188" t="s">
        <v>79</v>
      </c>
      <c r="AY1407" s="22" t="s">
        <v>328</v>
      </c>
      <c r="BE1407" s="189">
        <f>IF(N1407="základní",J1407,0)</f>
        <v>0</v>
      </c>
      <c r="BF1407" s="189">
        <f>IF(N1407="snížená",J1407,0)</f>
        <v>0</v>
      </c>
      <c r="BG1407" s="189">
        <f>IF(N1407="zákl. přenesená",J1407,0)</f>
        <v>0</v>
      </c>
      <c r="BH1407" s="189">
        <f>IF(N1407="sníž. přenesená",J1407,0)</f>
        <v>0</v>
      </c>
      <c r="BI1407" s="189">
        <f>IF(N1407="nulová",J1407,0)</f>
        <v>0</v>
      </c>
      <c r="BJ1407" s="22" t="s">
        <v>76</v>
      </c>
      <c r="BK1407" s="189">
        <f>ROUND(I1407*H1407,2)</f>
        <v>0</v>
      </c>
      <c r="BL1407" s="22" t="s">
        <v>532</v>
      </c>
      <c r="BM1407" s="188" t="s">
        <v>4390</v>
      </c>
    </row>
    <row r="1408" s="2" customFormat="1" ht="37.8" customHeight="1">
      <c r="A1408" s="41"/>
      <c r="B1408" s="176"/>
      <c r="C1408" s="177" t="s">
        <v>4391</v>
      </c>
      <c r="D1408" s="177" t="s">
        <v>331</v>
      </c>
      <c r="E1408" s="178" t="s">
        <v>4392</v>
      </c>
      <c r="F1408" s="179" t="s">
        <v>4393</v>
      </c>
      <c r="G1408" s="180" t="s">
        <v>367</v>
      </c>
      <c r="H1408" s="181">
        <v>1</v>
      </c>
      <c r="I1408" s="182"/>
      <c r="J1408" s="183">
        <f>ROUND(I1408*H1408,2)</f>
        <v>0</v>
      </c>
      <c r="K1408" s="179" t="s">
        <v>2902</v>
      </c>
      <c r="L1408" s="42"/>
      <c r="M1408" s="184" t="s">
        <v>3</v>
      </c>
      <c r="N1408" s="185" t="s">
        <v>40</v>
      </c>
      <c r="O1408" s="75"/>
      <c r="P1408" s="186">
        <f>O1408*H1408</f>
        <v>0</v>
      </c>
      <c r="Q1408" s="186">
        <v>0</v>
      </c>
      <c r="R1408" s="186">
        <f>Q1408*H1408</f>
        <v>0</v>
      </c>
      <c r="S1408" s="186">
        <v>0</v>
      </c>
      <c r="T1408" s="187">
        <f>S1408*H1408</f>
        <v>0</v>
      </c>
      <c r="U1408" s="41"/>
      <c r="V1408" s="41"/>
      <c r="W1408" s="41"/>
      <c r="X1408" s="41"/>
      <c r="Y1408" s="41"/>
      <c r="Z1408" s="41"/>
      <c r="AA1408" s="41"/>
      <c r="AB1408" s="41"/>
      <c r="AC1408" s="41"/>
      <c r="AD1408" s="41"/>
      <c r="AE1408" s="41"/>
      <c r="AR1408" s="188" t="s">
        <v>532</v>
      </c>
      <c r="AT1408" s="188" t="s">
        <v>331</v>
      </c>
      <c r="AU1408" s="188" t="s">
        <v>79</v>
      </c>
      <c r="AY1408" s="22" t="s">
        <v>328</v>
      </c>
      <c r="BE1408" s="189">
        <f>IF(N1408="základní",J1408,0)</f>
        <v>0</v>
      </c>
      <c r="BF1408" s="189">
        <f>IF(N1408="snížená",J1408,0)</f>
        <v>0</v>
      </c>
      <c r="BG1408" s="189">
        <f>IF(N1408="zákl. přenesená",J1408,0)</f>
        <v>0</v>
      </c>
      <c r="BH1408" s="189">
        <f>IF(N1408="sníž. přenesená",J1408,0)</f>
        <v>0</v>
      </c>
      <c r="BI1408" s="189">
        <f>IF(N1408="nulová",J1408,0)</f>
        <v>0</v>
      </c>
      <c r="BJ1408" s="22" t="s">
        <v>76</v>
      </c>
      <c r="BK1408" s="189">
        <f>ROUND(I1408*H1408,2)</f>
        <v>0</v>
      </c>
      <c r="BL1408" s="22" t="s">
        <v>532</v>
      </c>
      <c r="BM1408" s="188" t="s">
        <v>4394</v>
      </c>
    </row>
    <row r="1409" s="2" customFormat="1" ht="37.8" customHeight="1">
      <c r="A1409" s="41"/>
      <c r="B1409" s="176"/>
      <c r="C1409" s="177" t="s">
        <v>4395</v>
      </c>
      <c r="D1409" s="177" t="s">
        <v>331</v>
      </c>
      <c r="E1409" s="178" t="s">
        <v>4396</v>
      </c>
      <c r="F1409" s="179" t="s">
        <v>4397</v>
      </c>
      <c r="G1409" s="180" t="s">
        <v>367</v>
      </c>
      <c r="H1409" s="181">
        <v>1</v>
      </c>
      <c r="I1409" s="182"/>
      <c r="J1409" s="183">
        <f>ROUND(I1409*H1409,2)</f>
        <v>0</v>
      </c>
      <c r="K1409" s="179" t="s">
        <v>2902</v>
      </c>
      <c r="L1409" s="42"/>
      <c r="M1409" s="184" t="s">
        <v>3</v>
      </c>
      <c r="N1409" s="185" t="s">
        <v>40</v>
      </c>
      <c r="O1409" s="75"/>
      <c r="P1409" s="186">
        <f>O1409*H1409</f>
        <v>0</v>
      </c>
      <c r="Q1409" s="186">
        <v>0</v>
      </c>
      <c r="R1409" s="186">
        <f>Q1409*H1409</f>
        <v>0</v>
      </c>
      <c r="S1409" s="186">
        <v>0</v>
      </c>
      <c r="T1409" s="187">
        <f>S1409*H1409</f>
        <v>0</v>
      </c>
      <c r="U1409" s="41"/>
      <c r="V1409" s="41"/>
      <c r="W1409" s="41"/>
      <c r="X1409" s="41"/>
      <c r="Y1409" s="41"/>
      <c r="Z1409" s="41"/>
      <c r="AA1409" s="41"/>
      <c r="AB1409" s="41"/>
      <c r="AC1409" s="41"/>
      <c r="AD1409" s="41"/>
      <c r="AE1409" s="41"/>
      <c r="AR1409" s="188" t="s">
        <v>532</v>
      </c>
      <c r="AT1409" s="188" t="s">
        <v>331</v>
      </c>
      <c r="AU1409" s="188" t="s">
        <v>79</v>
      </c>
      <c r="AY1409" s="22" t="s">
        <v>328</v>
      </c>
      <c r="BE1409" s="189">
        <f>IF(N1409="základní",J1409,0)</f>
        <v>0</v>
      </c>
      <c r="BF1409" s="189">
        <f>IF(N1409="snížená",J1409,0)</f>
        <v>0</v>
      </c>
      <c r="BG1409" s="189">
        <f>IF(N1409="zákl. přenesená",J1409,0)</f>
        <v>0</v>
      </c>
      <c r="BH1409" s="189">
        <f>IF(N1409="sníž. přenesená",J1409,0)</f>
        <v>0</v>
      </c>
      <c r="BI1409" s="189">
        <f>IF(N1409="nulová",J1409,0)</f>
        <v>0</v>
      </c>
      <c r="BJ1409" s="22" t="s">
        <v>76</v>
      </c>
      <c r="BK1409" s="189">
        <f>ROUND(I1409*H1409,2)</f>
        <v>0</v>
      </c>
      <c r="BL1409" s="22" t="s">
        <v>532</v>
      </c>
      <c r="BM1409" s="188" t="s">
        <v>4398</v>
      </c>
    </row>
    <row r="1410" s="2" customFormat="1" ht="37.8" customHeight="1">
      <c r="A1410" s="41"/>
      <c r="B1410" s="176"/>
      <c r="C1410" s="177" t="s">
        <v>4399</v>
      </c>
      <c r="D1410" s="177" t="s">
        <v>331</v>
      </c>
      <c r="E1410" s="178" t="s">
        <v>4400</v>
      </c>
      <c r="F1410" s="179" t="s">
        <v>4401</v>
      </c>
      <c r="G1410" s="180" t="s">
        <v>367</v>
      </c>
      <c r="H1410" s="181">
        <v>3</v>
      </c>
      <c r="I1410" s="182"/>
      <c r="J1410" s="183">
        <f>ROUND(I1410*H1410,2)</f>
        <v>0</v>
      </c>
      <c r="K1410" s="179" t="s">
        <v>2902</v>
      </c>
      <c r="L1410" s="42"/>
      <c r="M1410" s="184" t="s">
        <v>3</v>
      </c>
      <c r="N1410" s="185" t="s">
        <v>40</v>
      </c>
      <c r="O1410" s="75"/>
      <c r="P1410" s="186">
        <f>O1410*H1410</f>
        <v>0</v>
      </c>
      <c r="Q1410" s="186">
        <v>0</v>
      </c>
      <c r="R1410" s="186">
        <f>Q1410*H1410</f>
        <v>0</v>
      </c>
      <c r="S1410" s="186">
        <v>0</v>
      </c>
      <c r="T1410" s="187">
        <f>S1410*H1410</f>
        <v>0</v>
      </c>
      <c r="U1410" s="41"/>
      <c r="V1410" s="41"/>
      <c r="W1410" s="41"/>
      <c r="X1410" s="41"/>
      <c r="Y1410" s="41"/>
      <c r="Z1410" s="41"/>
      <c r="AA1410" s="41"/>
      <c r="AB1410" s="41"/>
      <c r="AC1410" s="41"/>
      <c r="AD1410" s="41"/>
      <c r="AE1410" s="41"/>
      <c r="AR1410" s="188" t="s">
        <v>532</v>
      </c>
      <c r="AT1410" s="188" t="s">
        <v>331</v>
      </c>
      <c r="AU1410" s="188" t="s">
        <v>79</v>
      </c>
      <c r="AY1410" s="22" t="s">
        <v>328</v>
      </c>
      <c r="BE1410" s="189">
        <f>IF(N1410="základní",J1410,0)</f>
        <v>0</v>
      </c>
      <c r="BF1410" s="189">
        <f>IF(N1410="snížená",J1410,0)</f>
        <v>0</v>
      </c>
      <c r="BG1410" s="189">
        <f>IF(N1410="zákl. přenesená",J1410,0)</f>
        <v>0</v>
      </c>
      <c r="BH1410" s="189">
        <f>IF(N1410="sníž. přenesená",J1410,0)</f>
        <v>0</v>
      </c>
      <c r="BI1410" s="189">
        <f>IF(N1410="nulová",J1410,0)</f>
        <v>0</v>
      </c>
      <c r="BJ1410" s="22" t="s">
        <v>76</v>
      </c>
      <c r="BK1410" s="189">
        <f>ROUND(I1410*H1410,2)</f>
        <v>0</v>
      </c>
      <c r="BL1410" s="22" t="s">
        <v>532</v>
      </c>
      <c r="BM1410" s="188" t="s">
        <v>4402</v>
      </c>
    </row>
    <row r="1411" s="2" customFormat="1" ht="37.8" customHeight="1">
      <c r="A1411" s="41"/>
      <c r="B1411" s="176"/>
      <c r="C1411" s="177" t="s">
        <v>4403</v>
      </c>
      <c r="D1411" s="177" t="s">
        <v>331</v>
      </c>
      <c r="E1411" s="178" t="s">
        <v>4404</v>
      </c>
      <c r="F1411" s="179" t="s">
        <v>4405</v>
      </c>
      <c r="G1411" s="180" t="s">
        <v>367</v>
      </c>
      <c r="H1411" s="181">
        <v>1</v>
      </c>
      <c r="I1411" s="182"/>
      <c r="J1411" s="183">
        <f>ROUND(I1411*H1411,2)</f>
        <v>0</v>
      </c>
      <c r="K1411" s="179" t="s">
        <v>2902</v>
      </c>
      <c r="L1411" s="42"/>
      <c r="M1411" s="184" t="s">
        <v>3</v>
      </c>
      <c r="N1411" s="185" t="s">
        <v>40</v>
      </c>
      <c r="O1411" s="75"/>
      <c r="P1411" s="186">
        <f>O1411*H1411</f>
        <v>0</v>
      </c>
      <c r="Q1411" s="186">
        <v>0</v>
      </c>
      <c r="R1411" s="186">
        <f>Q1411*H1411</f>
        <v>0</v>
      </c>
      <c r="S1411" s="186">
        <v>0</v>
      </c>
      <c r="T1411" s="187">
        <f>S1411*H1411</f>
        <v>0</v>
      </c>
      <c r="U1411" s="41"/>
      <c r="V1411" s="41"/>
      <c r="W1411" s="41"/>
      <c r="X1411" s="41"/>
      <c r="Y1411" s="41"/>
      <c r="Z1411" s="41"/>
      <c r="AA1411" s="41"/>
      <c r="AB1411" s="41"/>
      <c r="AC1411" s="41"/>
      <c r="AD1411" s="41"/>
      <c r="AE1411" s="41"/>
      <c r="AR1411" s="188" t="s">
        <v>532</v>
      </c>
      <c r="AT1411" s="188" t="s">
        <v>331</v>
      </c>
      <c r="AU1411" s="188" t="s">
        <v>79</v>
      </c>
      <c r="AY1411" s="22" t="s">
        <v>328</v>
      </c>
      <c r="BE1411" s="189">
        <f>IF(N1411="základní",J1411,0)</f>
        <v>0</v>
      </c>
      <c r="BF1411" s="189">
        <f>IF(N1411="snížená",J1411,0)</f>
        <v>0</v>
      </c>
      <c r="BG1411" s="189">
        <f>IF(N1411="zákl. přenesená",J1411,0)</f>
        <v>0</v>
      </c>
      <c r="BH1411" s="189">
        <f>IF(N1411="sníž. přenesená",J1411,0)</f>
        <v>0</v>
      </c>
      <c r="BI1411" s="189">
        <f>IF(N1411="nulová",J1411,0)</f>
        <v>0</v>
      </c>
      <c r="BJ1411" s="22" t="s">
        <v>76</v>
      </c>
      <c r="BK1411" s="189">
        <f>ROUND(I1411*H1411,2)</f>
        <v>0</v>
      </c>
      <c r="BL1411" s="22" t="s">
        <v>532</v>
      </c>
      <c r="BM1411" s="188" t="s">
        <v>4406</v>
      </c>
    </row>
    <row r="1412" s="2" customFormat="1" ht="37.8" customHeight="1">
      <c r="A1412" s="41"/>
      <c r="B1412" s="176"/>
      <c r="C1412" s="177" t="s">
        <v>4407</v>
      </c>
      <c r="D1412" s="177" t="s">
        <v>331</v>
      </c>
      <c r="E1412" s="178" t="s">
        <v>4408</v>
      </c>
      <c r="F1412" s="179" t="s">
        <v>4409</v>
      </c>
      <c r="G1412" s="180" t="s">
        <v>367</v>
      </c>
      <c r="H1412" s="181">
        <v>13</v>
      </c>
      <c r="I1412" s="182"/>
      <c r="J1412" s="183">
        <f>ROUND(I1412*H1412,2)</f>
        <v>0</v>
      </c>
      <c r="K1412" s="179" t="s">
        <v>2902</v>
      </c>
      <c r="L1412" s="42"/>
      <c r="M1412" s="184" t="s">
        <v>3</v>
      </c>
      <c r="N1412" s="185" t="s">
        <v>40</v>
      </c>
      <c r="O1412" s="75"/>
      <c r="P1412" s="186">
        <f>O1412*H1412</f>
        <v>0</v>
      </c>
      <c r="Q1412" s="186">
        <v>0</v>
      </c>
      <c r="R1412" s="186">
        <f>Q1412*H1412</f>
        <v>0</v>
      </c>
      <c r="S1412" s="186">
        <v>0</v>
      </c>
      <c r="T1412" s="187">
        <f>S1412*H1412</f>
        <v>0</v>
      </c>
      <c r="U1412" s="41"/>
      <c r="V1412" s="41"/>
      <c r="W1412" s="41"/>
      <c r="X1412" s="41"/>
      <c r="Y1412" s="41"/>
      <c r="Z1412" s="41"/>
      <c r="AA1412" s="41"/>
      <c r="AB1412" s="41"/>
      <c r="AC1412" s="41"/>
      <c r="AD1412" s="41"/>
      <c r="AE1412" s="41"/>
      <c r="AR1412" s="188" t="s">
        <v>532</v>
      </c>
      <c r="AT1412" s="188" t="s">
        <v>331</v>
      </c>
      <c r="AU1412" s="188" t="s">
        <v>79</v>
      </c>
      <c r="AY1412" s="22" t="s">
        <v>328</v>
      </c>
      <c r="BE1412" s="189">
        <f>IF(N1412="základní",J1412,0)</f>
        <v>0</v>
      </c>
      <c r="BF1412" s="189">
        <f>IF(N1412="snížená",J1412,0)</f>
        <v>0</v>
      </c>
      <c r="BG1412" s="189">
        <f>IF(N1412="zákl. přenesená",J1412,0)</f>
        <v>0</v>
      </c>
      <c r="BH1412" s="189">
        <f>IF(N1412="sníž. přenesená",J1412,0)</f>
        <v>0</v>
      </c>
      <c r="BI1412" s="189">
        <f>IF(N1412="nulová",J1412,0)</f>
        <v>0</v>
      </c>
      <c r="BJ1412" s="22" t="s">
        <v>76</v>
      </c>
      <c r="BK1412" s="189">
        <f>ROUND(I1412*H1412,2)</f>
        <v>0</v>
      </c>
      <c r="BL1412" s="22" t="s">
        <v>532</v>
      </c>
      <c r="BM1412" s="188" t="s">
        <v>4410</v>
      </c>
    </row>
    <row r="1413" s="2" customFormat="1" ht="37.8" customHeight="1">
      <c r="A1413" s="41"/>
      <c r="B1413" s="176"/>
      <c r="C1413" s="177" t="s">
        <v>4411</v>
      </c>
      <c r="D1413" s="177" t="s">
        <v>331</v>
      </c>
      <c r="E1413" s="178" t="s">
        <v>4412</v>
      </c>
      <c r="F1413" s="179" t="s">
        <v>4413</v>
      </c>
      <c r="G1413" s="180" t="s">
        <v>367</v>
      </c>
      <c r="H1413" s="181">
        <v>8</v>
      </c>
      <c r="I1413" s="182"/>
      <c r="J1413" s="183">
        <f>ROUND(I1413*H1413,2)</f>
        <v>0</v>
      </c>
      <c r="K1413" s="179" t="s">
        <v>2902</v>
      </c>
      <c r="L1413" s="42"/>
      <c r="M1413" s="184" t="s">
        <v>3</v>
      </c>
      <c r="N1413" s="185" t="s">
        <v>40</v>
      </c>
      <c r="O1413" s="75"/>
      <c r="P1413" s="186">
        <f>O1413*H1413</f>
        <v>0</v>
      </c>
      <c r="Q1413" s="186">
        <v>0</v>
      </c>
      <c r="R1413" s="186">
        <f>Q1413*H1413</f>
        <v>0</v>
      </c>
      <c r="S1413" s="186">
        <v>0</v>
      </c>
      <c r="T1413" s="187">
        <f>S1413*H1413</f>
        <v>0</v>
      </c>
      <c r="U1413" s="41"/>
      <c r="V1413" s="41"/>
      <c r="W1413" s="41"/>
      <c r="X1413" s="41"/>
      <c r="Y1413" s="41"/>
      <c r="Z1413" s="41"/>
      <c r="AA1413" s="41"/>
      <c r="AB1413" s="41"/>
      <c r="AC1413" s="41"/>
      <c r="AD1413" s="41"/>
      <c r="AE1413" s="41"/>
      <c r="AR1413" s="188" t="s">
        <v>532</v>
      </c>
      <c r="AT1413" s="188" t="s">
        <v>331</v>
      </c>
      <c r="AU1413" s="188" t="s">
        <v>79</v>
      </c>
      <c r="AY1413" s="22" t="s">
        <v>328</v>
      </c>
      <c r="BE1413" s="189">
        <f>IF(N1413="základní",J1413,0)</f>
        <v>0</v>
      </c>
      <c r="BF1413" s="189">
        <f>IF(N1413="snížená",J1413,0)</f>
        <v>0</v>
      </c>
      <c r="BG1413" s="189">
        <f>IF(N1413="zákl. přenesená",J1413,0)</f>
        <v>0</v>
      </c>
      <c r="BH1413" s="189">
        <f>IF(N1413="sníž. přenesená",J1413,0)</f>
        <v>0</v>
      </c>
      <c r="BI1413" s="189">
        <f>IF(N1413="nulová",J1413,0)</f>
        <v>0</v>
      </c>
      <c r="BJ1413" s="22" t="s">
        <v>76</v>
      </c>
      <c r="BK1413" s="189">
        <f>ROUND(I1413*H1413,2)</f>
        <v>0</v>
      </c>
      <c r="BL1413" s="22" t="s">
        <v>532</v>
      </c>
      <c r="BM1413" s="188" t="s">
        <v>4414</v>
      </c>
    </row>
    <row r="1414" s="2" customFormat="1" ht="37.8" customHeight="1">
      <c r="A1414" s="41"/>
      <c r="B1414" s="176"/>
      <c r="C1414" s="177" t="s">
        <v>4415</v>
      </c>
      <c r="D1414" s="177" t="s">
        <v>331</v>
      </c>
      <c r="E1414" s="178" t="s">
        <v>4416</v>
      </c>
      <c r="F1414" s="179" t="s">
        <v>4417</v>
      </c>
      <c r="G1414" s="180" t="s">
        <v>367</v>
      </c>
      <c r="H1414" s="181">
        <v>4</v>
      </c>
      <c r="I1414" s="182"/>
      <c r="J1414" s="183">
        <f>ROUND(I1414*H1414,2)</f>
        <v>0</v>
      </c>
      <c r="K1414" s="179" t="s">
        <v>2902</v>
      </c>
      <c r="L1414" s="42"/>
      <c r="M1414" s="184" t="s">
        <v>3</v>
      </c>
      <c r="N1414" s="185" t="s">
        <v>40</v>
      </c>
      <c r="O1414" s="75"/>
      <c r="P1414" s="186">
        <f>O1414*H1414</f>
        <v>0</v>
      </c>
      <c r="Q1414" s="186">
        <v>0</v>
      </c>
      <c r="R1414" s="186">
        <f>Q1414*H1414</f>
        <v>0</v>
      </c>
      <c r="S1414" s="186">
        <v>0</v>
      </c>
      <c r="T1414" s="187">
        <f>S1414*H1414</f>
        <v>0</v>
      </c>
      <c r="U1414" s="41"/>
      <c r="V1414" s="41"/>
      <c r="W1414" s="41"/>
      <c r="X1414" s="41"/>
      <c r="Y1414" s="41"/>
      <c r="Z1414" s="41"/>
      <c r="AA1414" s="41"/>
      <c r="AB1414" s="41"/>
      <c r="AC1414" s="41"/>
      <c r="AD1414" s="41"/>
      <c r="AE1414" s="41"/>
      <c r="AR1414" s="188" t="s">
        <v>532</v>
      </c>
      <c r="AT1414" s="188" t="s">
        <v>331</v>
      </c>
      <c r="AU1414" s="188" t="s">
        <v>79</v>
      </c>
      <c r="AY1414" s="22" t="s">
        <v>328</v>
      </c>
      <c r="BE1414" s="189">
        <f>IF(N1414="základní",J1414,0)</f>
        <v>0</v>
      </c>
      <c r="BF1414" s="189">
        <f>IF(N1414="snížená",J1414,0)</f>
        <v>0</v>
      </c>
      <c r="BG1414" s="189">
        <f>IF(N1414="zákl. přenesená",J1414,0)</f>
        <v>0</v>
      </c>
      <c r="BH1414" s="189">
        <f>IF(N1414="sníž. přenesená",J1414,0)</f>
        <v>0</v>
      </c>
      <c r="BI1414" s="189">
        <f>IF(N1414="nulová",J1414,0)</f>
        <v>0</v>
      </c>
      <c r="BJ1414" s="22" t="s">
        <v>76</v>
      </c>
      <c r="BK1414" s="189">
        <f>ROUND(I1414*H1414,2)</f>
        <v>0</v>
      </c>
      <c r="BL1414" s="22" t="s">
        <v>532</v>
      </c>
      <c r="BM1414" s="188" t="s">
        <v>4418</v>
      </c>
    </row>
    <row r="1415" s="2" customFormat="1" ht="49.05" customHeight="1">
      <c r="A1415" s="41"/>
      <c r="B1415" s="176"/>
      <c r="C1415" s="177" t="s">
        <v>4419</v>
      </c>
      <c r="D1415" s="177" t="s">
        <v>331</v>
      </c>
      <c r="E1415" s="178" t="s">
        <v>4420</v>
      </c>
      <c r="F1415" s="179" t="s">
        <v>4421</v>
      </c>
      <c r="G1415" s="180" t="s">
        <v>585</v>
      </c>
      <c r="H1415" s="181">
        <v>0.096000000000000002</v>
      </c>
      <c r="I1415" s="182"/>
      <c r="J1415" s="183">
        <f>ROUND(I1415*H1415,2)</f>
        <v>0</v>
      </c>
      <c r="K1415" s="179" t="s">
        <v>335</v>
      </c>
      <c r="L1415" s="42"/>
      <c r="M1415" s="184" t="s">
        <v>3</v>
      </c>
      <c r="N1415" s="185" t="s">
        <v>40</v>
      </c>
      <c r="O1415" s="75"/>
      <c r="P1415" s="186">
        <f>O1415*H1415</f>
        <v>0</v>
      </c>
      <c r="Q1415" s="186">
        <v>0</v>
      </c>
      <c r="R1415" s="186">
        <f>Q1415*H1415</f>
        <v>0</v>
      </c>
      <c r="S1415" s="186">
        <v>0</v>
      </c>
      <c r="T1415" s="187">
        <f>S1415*H1415</f>
        <v>0</v>
      </c>
      <c r="U1415" s="41"/>
      <c r="V1415" s="41"/>
      <c r="W1415" s="41"/>
      <c r="X1415" s="41"/>
      <c r="Y1415" s="41"/>
      <c r="Z1415" s="41"/>
      <c r="AA1415" s="41"/>
      <c r="AB1415" s="41"/>
      <c r="AC1415" s="41"/>
      <c r="AD1415" s="41"/>
      <c r="AE1415" s="41"/>
      <c r="AR1415" s="188" t="s">
        <v>532</v>
      </c>
      <c r="AT1415" s="188" t="s">
        <v>331</v>
      </c>
      <c r="AU1415" s="188" t="s">
        <v>79</v>
      </c>
      <c r="AY1415" s="22" t="s">
        <v>328</v>
      </c>
      <c r="BE1415" s="189">
        <f>IF(N1415="základní",J1415,0)</f>
        <v>0</v>
      </c>
      <c r="BF1415" s="189">
        <f>IF(N1415="snížená",J1415,0)</f>
        <v>0</v>
      </c>
      <c r="BG1415" s="189">
        <f>IF(N1415="zákl. přenesená",J1415,0)</f>
        <v>0</v>
      </c>
      <c r="BH1415" s="189">
        <f>IF(N1415="sníž. přenesená",J1415,0)</f>
        <v>0</v>
      </c>
      <c r="BI1415" s="189">
        <f>IF(N1415="nulová",J1415,0)</f>
        <v>0</v>
      </c>
      <c r="BJ1415" s="22" t="s">
        <v>76</v>
      </c>
      <c r="BK1415" s="189">
        <f>ROUND(I1415*H1415,2)</f>
        <v>0</v>
      </c>
      <c r="BL1415" s="22" t="s">
        <v>532</v>
      </c>
      <c r="BM1415" s="188" t="s">
        <v>4422</v>
      </c>
    </row>
    <row r="1416" s="2" customFormat="1">
      <c r="A1416" s="41"/>
      <c r="B1416" s="42"/>
      <c r="C1416" s="41"/>
      <c r="D1416" s="190" t="s">
        <v>338</v>
      </c>
      <c r="E1416" s="41"/>
      <c r="F1416" s="191" t="s">
        <v>4423</v>
      </c>
      <c r="G1416" s="41"/>
      <c r="H1416" s="41"/>
      <c r="I1416" s="192"/>
      <c r="J1416" s="41"/>
      <c r="K1416" s="41"/>
      <c r="L1416" s="42"/>
      <c r="M1416" s="193"/>
      <c r="N1416" s="194"/>
      <c r="O1416" s="75"/>
      <c r="P1416" s="75"/>
      <c r="Q1416" s="75"/>
      <c r="R1416" s="75"/>
      <c r="S1416" s="75"/>
      <c r="T1416" s="76"/>
      <c r="U1416" s="41"/>
      <c r="V1416" s="41"/>
      <c r="W1416" s="41"/>
      <c r="X1416" s="41"/>
      <c r="Y1416" s="41"/>
      <c r="Z1416" s="41"/>
      <c r="AA1416" s="41"/>
      <c r="AB1416" s="41"/>
      <c r="AC1416" s="41"/>
      <c r="AD1416" s="41"/>
      <c r="AE1416" s="41"/>
      <c r="AT1416" s="22" t="s">
        <v>338</v>
      </c>
      <c r="AU1416" s="22" t="s">
        <v>79</v>
      </c>
    </row>
    <row r="1417" s="2" customFormat="1" ht="49.05" customHeight="1">
      <c r="A1417" s="41"/>
      <c r="B1417" s="176"/>
      <c r="C1417" s="177" t="s">
        <v>4424</v>
      </c>
      <c r="D1417" s="177" t="s">
        <v>331</v>
      </c>
      <c r="E1417" s="178" t="s">
        <v>4425</v>
      </c>
      <c r="F1417" s="179" t="s">
        <v>4426</v>
      </c>
      <c r="G1417" s="180" t="s">
        <v>585</v>
      </c>
      <c r="H1417" s="181">
        <v>0.096000000000000002</v>
      </c>
      <c r="I1417" s="182"/>
      <c r="J1417" s="183">
        <f>ROUND(I1417*H1417,2)</f>
        <v>0</v>
      </c>
      <c r="K1417" s="179" t="s">
        <v>335</v>
      </c>
      <c r="L1417" s="42"/>
      <c r="M1417" s="184" t="s">
        <v>3</v>
      </c>
      <c r="N1417" s="185" t="s">
        <v>40</v>
      </c>
      <c r="O1417" s="75"/>
      <c r="P1417" s="186">
        <f>O1417*H1417</f>
        <v>0</v>
      </c>
      <c r="Q1417" s="186">
        <v>0</v>
      </c>
      <c r="R1417" s="186">
        <f>Q1417*H1417</f>
        <v>0</v>
      </c>
      <c r="S1417" s="186">
        <v>0</v>
      </c>
      <c r="T1417" s="187">
        <f>S1417*H1417</f>
        <v>0</v>
      </c>
      <c r="U1417" s="41"/>
      <c r="V1417" s="41"/>
      <c r="W1417" s="41"/>
      <c r="X1417" s="41"/>
      <c r="Y1417" s="41"/>
      <c r="Z1417" s="41"/>
      <c r="AA1417" s="41"/>
      <c r="AB1417" s="41"/>
      <c r="AC1417" s="41"/>
      <c r="AD1417" s="41"/>
      <c r="AE1417" s="41"/>
      <c r="AR1417" s="188" t="s">
        <v>532</v>
      </c>
      <c r="AT1417" s="188" t="s">
        <v>331</v>
      </c>
      <c r="AU1417" s="188" t="s">
        <v>79</v>
      </c>
      <c r="AY1417" s="22" t="s">
        <v>328</v>
      </c>
      <c r="BE1417" s="189">
        <f>IF(N1417="základní",J1417,0)</f>
        <v>0</v>
      </c>
      <c r="BF1417" s="189">
        <f>IF(N1417="snížená",J1417,0)</f>
        <v>0</v>
      </c>
      <c r="BG1417" s="189">
        <f>IF(N1417="zákl. přenesená",J1417,0)</f>
        <v>0</v>
      </c>
      <c r="BH1417" s="189">
        <f>IF(N1417="sníž. přenesená",J1417,0)</f>
        <v>0</v>
      </c>
      <c r="BI1417" s="189">
        <f>IF(N1417="nulová",J1417,0)</f>
        <v>0</v>
      </c>
      <c r="BJ1417" s="22" t="s">
        <v>76</v>
      </c>
      <c r="BK1417" s="189">
        <f>ROUND(I1417*H1417,2)</f>
        <v>0</v>
      </c>
      <c r="BL1417" s="22" t="s">
        <v>532</v>
      </c>
      <c r="BM1417" s="188" t="s">
        <v>4427</v>
      </c>
    </row>
    <row r="1418" s="2" customFormat="1">
      <c r="A1418" s="41"/>
      <c r="B1418" s="42"/>
      <c r="C1418" s="41"/>
      <c r="D1418" s="190" t="s">
        <v>338</v>
      </c>
      <c r="E1418" s="41"/>
      <c r="F1418" s="191" t="s">
        <v>4428</v>
      </c>
      <c r="G1418" s="41"/>
      <c r="H1418" s="41"/>
      <c r="I1418" s="192"/>
      <c r="J1418" s="41"/>
      <c r="K1418" s="41"/>
      <c r="L1418" s="42"/>
      <c r="M1418" s="193"/>
      <c r="N1418" s="194"/>
      <c r="O1418" s="75"/>
      <c r="P1418" s="75"/>
      <c r="Q1418" s="75"/>
      <c r="R1418" s="75"/>
      <c r="S1418" s="75"/>
      <c r="T1418" s="76"/>
      <c r="U1418" s="41"/>
      <c r="V1418" s="41"/>
      <c r="W1418" s="41"/>
      <c r="X1418" s="41"/>
      <c r="Y1418" s="41"/>
      <c r="Z1418" s="41"/>
      <c r="AA1418" s="41"/>
      <c r="AB1418" s="41"/>
      <c r="AC1418" s="41"/>
      <c r="AD1418" s="41"/>
      <c r="AE1418" s="41"/>
      <c r="AT1418" s="22" t="s">
        <v>338</v>
      </c>
      <c r="AU1418" s="22" t="s">
        <v>79</v>
      </c>
    </row>
    <row r="1419" s="2" customFormat="1" ht="37.8" customHeight="1">
      <c r="A1419" s="41"/>
      <c r="B1419" s="176"/>
      <c r="C1419" s="177" t="s">
        <v>4429</v>
      </c>
      <c r="D1419" s="177" t="s">
        <v>331</v>
      </c>
      <c r="E1419" s="178" t="s">
        <v>4430</v>
      </c>
      <c r="F1419" s="179" t="s">
        <v>4431</v>
      </c>
      <c r="G1419" s="180" t="s">
        <v>367</v>
      </c>
      <c r="H1419" s="181">
        <v>1</v>
      </c>
      <c r="I1419" s="182"/>
      <c r="J1419" s="183">
        <f>ROUND(I1419*H1419,2)</f>
        <v>0</v>
      </c>
      <c r="K1419" s="179" t="s">
        <v>2902</v>
      </c>
      <c r="L1419" s="42"/>
      <c r="M1419" s="184" t="s">
        <v>3</v>
      </c>
      <c r="N1419" s="185" t="s">
        <v>40</v>
      </c>
      <c r="O1419" s="75"/>
      <c r="P1419" s="186">
        <f>O1419*H1419</f>
        <v>0</v>
      </c>
      <c r="Q1419" s="186">
        <v>0</v>
      </c>
      <c r="R1419" s="186">
        <f>Q1419*H1419</f>
        <v>0</v>
      </c>
      <c r="S1419" s="186">
        <v>0</v>
      </c>
      <c r="T1419" s="187">
        <f>S1419*H1419</f>
        <v>0</v>
      </c>
      <c r="U1419" s="41"/>
      <c r="V1419" s="41"/>
      <c r="W1419" s="41"/>
      <c r="X1419" s="41"/>
      <c r="Y1419" s="41"/>
      <c r="Z1419" s="41"/>
      <c r="AA1419" s="41"/>
      <c r="AB1419" s="41"/>
      <c r="AC1419" s="41"/>
      <c r="AD1419" s="41"/>
      <c r="AE1419" s="41"/>
      <c r="AR1419" s="188" t="s">
        <v>532</v>
      </c>
      <c r="AT1419" s="188" t="s">
        <v>331</v>
      </c>
      <c r="AU1419" s="188" t="s">
        <v>79</v>
      </c>
      <c r="AY1419" s="22" t="s">
        <v>328</v>
      </c>
      <c r="BE1419" s="189">
        <f>IF(N1419="základní",J1419,0)</f>
        <v>0</v>
      </c>
      <c r="BF1419" s="189">
        <f>IF(N1419="snížená",J1419,0)</f>
        <v>0</v>
      </c>
      <c r="BG1419" s="189">
        <f>IF(N1419="zákl. přenesená",J1419,0)</f>
        <v>0</v>
      </c>
      <c r="BH1419" s="189">
        <f>IF(N1419="sníž. přenesená",J1419,0)</f>
        <v>0</v>
      </c>
      <c r="BI1419" s="189">
        <f>IF(N1419="nulová",J1419,0)</f>
        <v>0</v>
      </c>
      <c r="BJ1419" s="22" t="s">
        <v>76</v>
      </c>
      <c r="BK1419" s="189">
        <f>ROUND(I1419*H1419,2)</f>
        <v>0</v>
      </c>
      <c r="BL1419" s="22" t="s">
        <v>532</v>
      </c>
      <c r="BM1419" s="188" t="s">
        <v>4432</v>
      </c>
    </row>
    <row r="1420" s="12" customFormat="1" ht="20.88" customHeight="1">
      <c r="A1420" s="12"/>
      <c r="B1420" s="163"/>
      <c r="C1420" s="12"/>
      <c r="D1420" s="164" t="s">
        <v>68</v>
      </c>
      <c r="E1420" s="174" t="s">
        <v>4433</v>
      </c>
      <c r="F1420" s="174" t="s">
        <v>4434</v>
      </c>
      <c r="G1420" s="12"/>
      <c r="H1420" s="12"/>
      <c r="I1420" s="166"/>
      <c r="J1420" s="175">
        <f>BK1420</f>
        <v>0</v>
      </c>
      <c r="K1420" s="12"/>
      <c r="L1420" s="163"/>
      <c r="M1420" s="168"/>
      <c r="N1420" s="169"/>
      <c r="O1420" s="169"/>
      <c r="P1420" s="170">
        <f>SUM(P1421:P1445)</f>
        <v>0</v>
      </c>
      <c r="Q1420" s="169"/>
      <c r="R1420" s="170">
        <f>SUM(R1421:R1445)</f>
        <v>0</v>
      </c>
      <c r="S1420" s="169"/>
      <c r="T1420" s="171">
        <f>SUM(T1421:T1445)</f>
        <v>0</v>
      </c>
      <c r="U1420" s="12"/>
      <c r="V1420" s="12"/>
      <c r="W1420" s="12"/>
      <c r="X1420" s="12"/>
      <c r="Y1420" s="12"/>
      <c r="Z1420" s="12"/>
      <c r="AA1420" s="12"/>
      <c r="AB1420" s="12"/>
      <c r="AC1420" s="12"/>
      <c r="AD1420" s="12"/>
      <c r="AE1420" s="12"/>
      <c r="AR1420" s="164" t="s">
        <v>79</v>
      </c>
      <c r="AT1420" s="172" t="s">
        <v>68</v>
      </c>
      <c r="AU1420" s="172" t="s">
        <v>79</v>
      </c>
      <c r="AY1420" s="164" t="s">
        <v>328</v>
      </c>
      <c r="BK1420" s="173">
        <f>SUM(BK1421:BK1445)</f>
        <v>0</v>
      </c>
    </row>
    <row r="1421" s="2" customFormat="1" ht="44.25" customHeight="1">
      <c r="A1421" s="41"/>
      <c r="B1421" s="176"/>
      <c r="C1421" s="177" t="s">
        <v>4435</v>
      </c>
      <c r="D1421" s="177" t="s">
        <v>331</v>
      </c>
      <c r="E1421" s="178" t="s">
        <v>4436</v>
      </c>
      <c r="F1421" s="179" t="s">
        <v>4437</v>
      </c>
      <c r="G1421" s="180" t="s">
        <v>367</v>
      </c>
      <c r="H1421" s="181">
        <v>2</v>
      </c>
      <c r="I1421" s="182"/>
      <c r="J1421" s="183">
        <f>ROUND(I1421*H1421,2)</f>
        <v>0</v>
      </c>
      <c r="K1421" s="179" t="s">
        <v>2902</v>
      </c>
      <c r="L1421" s="42"/>
      <c r="M1421" s="184" t="s">
        <v>3</v>
      </c>
      <c r="N1421" s="185" t="s">
        <v>40</v>
      </c>
      <c r="O1421" s="75"/>
      <c r="P1421" s="186">
        <f>O1421*H1421</f>
        <v>0</v>
      </c>
      <c r="Q1421" s="186">
        <v>0</v>
      </c>
      <c r="R1421" s="186">
        <f>Q1421*H1421</f>
        <v>0</v>
      </c>
      <c r="S1421" s="186">
        <v>0</v>
      </c>
      <c r="T1421" s="187">
        <f>S1421*H1421</f>
        <v>0</v>
      </c>
      <c r="U1421" s="41"/>
      <c r="V1421" s="41"/>
      <c r="W1421" s="41"/>
      <c r="X1421" s="41"/>
      <c r="Y1421" s="41"/>
      <c r="Z1421" s="41"/>
      <c r="AA1421" s="41"/>
      <c r="AB1421" s="41"/>
      <c r="AC1421" s="41"/>
      <c r="AD1421" s="41"/>
      <c r="AE1421" s="41"/>
      <c r="AR1421" s="188" t="s">
        <v>532</v>
      </c>
      <c r="AT1421" s="188" t="s">
        <v>331</v>
      </c>
      <c r="AU1421" s="188" t="s">
        <v>87</v>
      </c>
      <c r="AY1421" s="22" t="s">
        <v>328</v>
      </c>
      <c r="BE1421" s="189">
        <f>IF(N1421="základní",J1421,0)</f>
        <v>0</v>
      </c>
      <c r="BF1421" s="189">
        <f>IF(N1421="snížená",J1421,0)</f>
        <v>0</v>
      </c>
      <c r="BG1421" s="189">
        <f>IF(N1421="zákl. přenesená",J1421,0)</f>
        <v>0</v>
      </c>
      <c r="BH1421" s="189">
        <f>IF(N1421="sníž. přenesená",J1421,0)</f>
        <v>0</v>
      </c>
      <c r="BI1421" s="189">
        <f>IF(N1421="nulová",J1421,0)</f>
        <v>0</v>
      </c>
      <c r="BJ1421" s="22" t="s">
        <v>76</v>
      </c>
      <c r="BK1421" s="189">
        <f>ROUND(I1421*H1421,2)</f>
        <v>0</v>
      </c>
      <c r="BL1421" s="22" t="s">
        <v>532</v>
      </c>
      <c r="BM1421" s="188" t="s">
        <v>4438</v>
      </c>
    </row>
    <row r="1422" s="2" customFormat="1" ht="44.25" customHeight="1">
      <c r="A1422" s="41"/>
      <c r="B1422" s="176"/>
      <c r="C1422" s="177" t="s">
        <v>4439</v>
      </c>
      <c r="D1422" s="177" t="s">
        <v>331</v>
      </c>
      <c r="E1422" s="178" t="s">
        <v>4440</v>
      </c>
      <c r="F1422" s="179" t="s">
        <v>4441</v>
      </c>
      <c r="G1422" s="180" t="s">
        <v>367</v>
      </c>
      <c r="H1422" s="181">
        <v>1</v>
      </c>
      <c r="I1422" s="182"/>
      <c r="J1422" s="183">
        <f>ROUND(I1422*H1422,2)</f>
        <v>0</v>
      </c>
      <c r="K1422" s="179" t="s">
        <v>2902</v>
      </c>
      <c r="L1422" s="42"/>
      <c r="M1422" s="184" t="s">
        <v>3</v>
      </c>
      <c r="N1422" s="185" t="s">
        <v>40</v>
      </c>
      <c r="O1422" s="75"/>
      <c r="P1422" s="186">
        <f>O1422*H1422</f>
        <v>0</v>
      </c>
      <c r="Q1422" s="186">
        <v>0</v>
      </c>
      <c r="R1422" s="186">
        <f>Q1422*H1422</f>
        <v>0</v>
      </c>
      <c r="S1422" s="186">
        <v>0</v>
      </c>
      <c r="T1422" s="187">
        <f>S1422*H1422</f>
        <v>0</v>
      </c>
      <c r="U1422" s="41"/>
      <c r="V1422" s="41"/>
      <c r="W1422" s="41"/>
      <c r="X1422" s="41"/>
      <c r="Y1422" s="41"/>
      <c r="Z1422" s="41"/>
      <c r="AA1422" s="41"/>
      <c r="AB1422" s="41"/>
      <c r="AC1422" s="41"/>
      <c r="AD1422" s="41"/>
      <c r="AE1422" s="41"/>
      <c r="AR1422" s="188" t="s">
        <v>532</v>
      </c>
      <c r="AT1422" s="188" t="s">
        <v>331</v>
      </c>
      <c r="AU1422" s="188" t="s">
        <v>87</v>
      </c>
      <c r="AY1422" s="22" t="s">
        <v>328</v>
      </c>
      <c r="BE1422" s="189">
        <f>IF(N1422="základní",J1422,0)</f>
        <v>0</v>
      </c>
      <c r="BF1422" s="189">
        <f>IF(N1422="snížená",J1422,0)</f>
        <v>0</v>
      </c>
      <c r="BG1422" s="189">
        <f>IF(N1422="zákl. přenesená",J1422,0)</f>
        <v>0</v>
      </c>
      <c r="BH1422" s="189">
        <f>IF(N1422="sníž. přenesená",J1422,0)</f>
        <v>0</v>
      </c>
      <c r="BI1422" s="189">
        <f>IF(N1422="nulová",J1422,0)</f>
        <v>0</v>
      </c>
      <c r="BJ1422" s="22" t="s">
        <v>76</v>
      </c>
      <c r="BK1422" s="189">
        <f>ROUND(I1422*H1422,2)</f>
        <v>0</v>
      </c>
      <c r="BL1422" s="22" t="s">
        <v>532</v>
      </c>
      <c r="BM1422" s="188" t="s">
        <v>4442</v>
      </c>
    </row>
    <row r="1423" s="2" customFormat="1" ht="44.25" customHeight="1">
      <c r="A1423" s="41"/>
      <c r="B1423" s="176"/>
      <c r="C1423" s="177" t="s">
        <v>4443</v>
      </c>
      <c r="D1423" s="177" t="s">
        <v>331</v>
      </c>
      <c r="E1423" s="178" t="s">
        <v>4444</v>
      </c>
      <c r="F1423" s="179" t="s">
        <v>4445</v>
      </c>
      <c r="G1423" s="180" t="s">
        <v>367</v>
      </c>
      <c r="H1423" s="181">
        <v>1</v>
      </c>
      <c r="I1423" s="182"/>
      <c r="J1423" s="183">
        <f>ROUND(I1423*H1423,2)</f>
        <v>0</v>
      </c>
      <c r="K1423" s="179" t="s">
        <v>2902</v>
      </c>
      <c r="L1423" s="42"/>
      <c r="M1423" s="184" t="s">
        <v>3</v>
      </c>
      <c r="N1423" s="185" t="s">
        <v>40</v>
      </c>
      <c r="O1423" s="75"/>
      <c r="P1423" s="186">
        <f>O1423*H1423</f>
        <v>0</v>
      </c>
      <c r="Q1423" s="186">
        <v>0</v>
      </c>
      <c r="R1423" s="186">
        <f>Q1423*H1423</f>
        <v>0</v>
      </c>
      <c r="S1423" s="186">
        <v>0</v>
      </c>
      <c r="T1423" s="187">
        <f>S1423*H1423</f>
        <v>0</v>
      </c>
      <c r="U1423" s="41"/>
      <c r="V1423" s="41"/>
      <c r="W1423" s="41"/>
      <c r="X1423" s="41"/>
      <c r="Y1423" s="41"/>
      <c r="Z1423" s="41"/>
      <c r="AA1423" s="41"/>
      <c r="AB1423" s="41"/>
      <c r="AC1423" s="41"/>
      <c r="AD1423" s="41"/>
      <c r="AE1423" s="41"/>
      <c r="AR1423" s="188" t="s">
        <v>532</v>
      </c>
      <c r="AT1423" s="188" t="s">
        <v>331</v>
      </c>
      <c r="AU1423" s="188" t="s">
        <v>87</v>
      </c>
      <c r="AY1423" s="22" t="s">
        <v>328</v>
      </c>
      <c r="BE1423" s="189">
        <f>IF(N1423="základní",J1423,0)</f>
        <v>0</v>
      </c>
      <c r="BF1423" s="189">
        <f>IF(N1423="snížená",J1423,0)</f>
        <v>0</v>
      </c>
      <c r="BG1423" s="189">
        <f>IF(N1423="zákl. přenesená",J1423,0)</f>
        <v>0</v>
      </c>
      <c r="BH1423" s="189">
        <f>IF(N1423="sníž. přenesená",J1423,0)</f>
        <v>0</v>
      </c>
      <c r="BI1423" s="189">
        <f>IF(N1423="nulová",J1423,0)</f>
        <v>0</v>
      </c>
      <c r="BJ1423" s="22" t="s">
        <v>76</v>
      </c>
      <c r="BK1423" s="189">
        <f>ROUND(I1423*H1423,2)</f>
        <v>0</v>
      </c>
      <c r="BL1423" s="22" t="s">
        <v>532</v>
      </c>
      <c r="BM1423" s="188" t="s">
        <v>4446</v>
      </c>
    </row>
    <row r="1424" s="2" customFormat="1" ht="49.05" customHeight="1">
      <c r="A1424" s="41"/>
      <c r="B1424" s="176"/>
      <c r="C1424" s="177" t="s">
        <v>4447</v>
      </c>
      <c r="D1424" s="177" t="s">
        <v>331</v>
      </c>
      <c r="E1424" s="178" t="s">
        <v>4448</v>
      </c>
      <c r="F1424" s="179" t="s">
        <v>4449</v>
      </c>
      <c r="G1424" s="180" t="s">
        <v>367</v>
      </c>
      <c r="H1424" s="181">
        <v>2</v>
      </c>
      <c r="I1424" s="182"/>
      <c r="J1424" s="183">
        <f>ROUND(I1424*H1424,2)</f>
        <v>0</v>
      </c>
      <c r="K1424" s="179" t="s">
        <v>2902</v>
      </c>
      <c r="L1424" s="42"/>
      <c r="M1424" s="184" t="s">
        <v>3</v>
      </c>
      <c r="N1424" s="185" t="s">
        <v>40</v>
      </c>
      <c r="O1424" s="75"/>
      <c r="P1424" s="186">
        <f>O1424*H1424</f>
        <v>0</v>
      </c>
      <c r="Q1424" s="186">
        <v>0</v>
      </c>
      <c r="R1424" s="186">
        <f>Q1424*H1424</f>
        <v>0</v>
      </c>
      <c r="S1424" s="186">
        <v>0</v>
      </c>
      <c r="T1424" s="187">
        <f>S1424*H1424</f>
        <v>0</v>
      </c>
      <c r="U1424" s="41"/>
      <c r="V1424" s="41"/>
      <c r="W1424" s="41"/>
      <c r="X1424" s="41"/>
      <c r="Y1424" s="41"/>
      <c r="Z1424" s="41"/>
      <c r="AA1424" s="41"/>
      <c r="AB1424" s="41"/>
      <c r="AC1424" s="41"/>
      <c r="AD1424" s="41"/>
      <c r="AE1424" s="41"/>
      <c r="AR1424" s="188" t="s">
        <v>532</v>
      </c>
      <c r="AT1424" s="188" t="s">
        <v>331</v>
      </c>
      <c r="AU1424" s="188" t="s">
        <v>87</v>
      </c>
      <c r="AY1424" s="22" t="s">
        <v>328</v>
      </c>
      <c r="BE1424" s="189">
        <f>IF(N1424="základní",J1424,0)</f>
        <v>0</v>
      </c>
      <c r="BF1424" s="189">
        <f>IF(N1424="snížená",J1424,0)</f>
        <v>0</v>
      </c>
      <c r="BG1424" s="189">
        <f>IF(N1424="zákl. přenesená",J1424,0)</f>
        <v>0</v>
      </c>
      <c r="BH1424" s="189">
        <f>IF(N1424="sníž. přenesená",J1424,0)</f>
        <v>0</v>
      </c>
      <c r="BI1424" s="189">
        <f>IF(N1424="nulová",J1424,0)</f>
        <v>0</v>
      </c>
      <c r="BJ1424" s="22" t="s">
        <v>76</v>
      </c>
      <c r="BK1424" s="189">
        <f>ROUND(I1424*H1424,2)</f>
        <v>0</v>
      </c>
      <c r="BL1424" s="22" t="s">
        <v>532</v>
      </c>
      <c r="BM1424" s="188" t="s">
        <v>4450</v>
      </c>
    </row>
    <row r="1425" s="2" customFormat="1" ht="49.05" customHeight="1">
      <c r="A1425" s="41"/>
      <c r="B1425" s="176"/>
      <c r="C1425" s="177" t="s">
        <v>4451</v>
      </c>
      <c r="D1425" s="177" t="s">
        <v>331</v>
      </c>
      <c r="E1425" s="178" t="s">
        <v>4452</v>
      </c>
      <c r="F1425" s="179" t="s">
        <v>4453</v>
      </c>
      <c r="G1425" s="180" t="s">
        <v>367</v>
      </c>
      <c r="H1425" s="181">
        <v>1</v>
      </c>
      <c r="I1425" s="182"/>
      <c r="J1425" s="183">
        <f>ROUND(I1425*H1425,2)</f>
        <v>0</v>
      </c>
      <c r="K1425" s="179" t="s">
        <v>2902</v>
      </c>
      <c r="L1425" s="42"/>
      <c r="M1425" s="184" t="s">
        <v>3</v>
      </c>
      <c r="N1425" s="185" t="s">
        <v>40</v>
      </c>
      <c r="O1425" s="75"/>
      <c r="P1425" s="186">
        <f>O1425*H1425</f>
        <v>0</v>
      </c>
      <c r="Q1425" s="186">
        <v>0</v>
      </c>
      <c r="R1425" s="186">
        <f>Q1425*H1425</f>
        <v>0</v>
      </c>
      <c r="S1425" s="186">
        <v>0</v>
      </c>
      <c r="T1425" s="187">
        <f>S1425*H1425</f>
        <v>0</v>
      </c>
      <c r="U1425" s="41"/>
      <c r="V1425" s="41"/>
      <c r="W1425" s="41"/>
      <c r="X1425" s="41"/>
      <c r="Y1425" s="41"/>
      <c r="Z1425" s="41"/>
      <c r="AA1425" s="41"/>
      <c r="AB1425" s="41"/>
      <c r="AC1425" s="41"/>
      <c r="AD1425" s="41"/>
      <c r="AE1425" s="41"/>
      <c r="AR1425" s="188" t="s">
        <v>532</v>
      </c>
      <c r="AT1425" s="188" t="s">
        <v>331</v>
      </c>
      <c r="AU1425" s="188" t="s">
        <v>87</v>
      </c>
      <c r="AY1425" s="22" t="s">
        <v>328</v>
      </c>
      <c r="BE1425" s="189">
        <f>IF(N1425="základní",J1425,0)</f>
        <v>0</v>
      </c>
      <c r="BF1425" s="189">
        <f>IF(N1425="snížená",J1425,0)</f>
        <v>0</v>
      </c>
      <c r="BG1425" s="189">
        <f>IF(N1425="zákl. přenesená",J1425,0)</f>
        <v>0</v>
      </c>
      <c r="BH1425" s="189">
        <f>IF(N1425="sníž. přenesená",J1425,0)</f>
        <v>0</v>
      </c>
      <c r="BI1425" s="189">
        <f>IF(N1425="nulová",J1425,0)</f>
        <v>0</v>
      </c>
      <c r="BJ1425" s="22" t="s">
        <v>76</v>
      </c>
      <c r="BK1425" s="189">
        <f>ROUND(I1425*H1425,2)</f>
        <v>0</v>
      </c>
      <c r="BL1425" s="22" t="s">
        <v>532</v>
      </c>
      <c r="BM1425" s="188" t="s">
        <v>4454</v>
      </c>
    </row>
    <row r="1426" s="2" customFormat="1" ht="49.05" customHeight="1">
      <c r="A1426" s="41"/>
      <c r="B1426" s="176"/>
      <c r="C1426" s="177" t="s">
        <v>4455</v>
      </c>
      <c r="D1426" s="177" t="s">
        <v>331</v>
      </c>
      <c r="E1426" s="178" t="s">
        <v>4456</v>
      </c>
      <c r="F1426" s="179" t="s">
        <v>4457</v>
      </c>
      <c r="G1426" s="180" t="s">
        <v>367</v>
      </c>
      <c r="H1426" s="181">
        <v>1</v>
      </c>
      <c r="I1426" s="182"/>
      <c r="J1426" s="183">
        <f>ROUND(I1426*H1426,2)</f>
        <v>0</v>
      </c>
      <c r="K1426" s="179" t="s">
        <v>2902</v>
      </c>
      <c r="L1426" s="42"/>
      <c r="M1426" s="184" t="s">
        <v>3</v>
      </c>
      <c r="N1426" s="185" t="s">
        <v>40</v>
      </c>
      <c r="O1426" s="75"/>
      <c r="P1426" s="186">
        <f>O1426*H1426</f>
        <v>0</v>
      </c>
      <c r="Q1426" s="186">
        <v>0</v>
      </c>
      <c r="R1426" s="186">
        <f>Q1426*H1426</f>
        <v>0</v>
      </c>
      <c r="S1426" s="186">
        <v>0</v>
      </c>
      <c r="T1426" s="187">
        <f>S1426*H1426</f>
        <v>0</v>
      </c>
      <c r="U1426" s="41"/>
      <c r="V1426" s="41"/>
      <c r="W1426" s="41"/>
      <c r="X1426" s="41"/>
      <c r="Y1426" s="41"/>
      <c r="Z1426" s="41"/>
      <c r="AA1426" s="41"/>
      <c r="AB1426" s="41"/>
      <c r="AC1426" s="41"/>
      <c r="AD1426" s="41"/>
      <c r="AE1426" s="41"/>
      <c r="AR1426" s="188" t="s">
        <v>532</v>
      </c>
      <c r="AT1426" s="188" t="s">
        <v>331</v>
      </c>
      <c r="AU1426" s="188" t="s">
        <v>87</v>
      </c>
      <c r="AY1426" s="22" t="s">
        <v>328</v>
      </c>
      <c r="BE1426" s="189">
        <f>IF(N1426="základní",J1426,0)</f>
        <v>0</v>
      </c>
      <c r="BF1426" s="189">
        <f>IF(N1426="snížená",J1426,0)</f>
        <v>0</v>
      </c>
      <c r="BG1426" s="189">
        <f>IF(N1426="zákl. přenesená",J1426,0)</f>
        <v>0</v>
      </c>
      <c r="BH1426" s="189">
        <f>IF(N1426="sníž. přenesená",J1426,0)</f>
        <v>0</v>
      </c>
      <c r="BI1426" s="189">
        <f>IF(N1426="nulová",J1426,0)</f>
        <v>0</v>
      </c>
      <c r="BJ1426" s="22" t="s">
        <v>76</v>
      </c>
      <c r="BK1426" s="189">
        <f>ROUND(I1426*H1426,2)</f>
        <v>0</v>
      </c>
      <c r="BL1426" s="22" t="s">
        <v>532</v>
      </c>
      <c r="BM1426" s="188" t="s">
        <v>4458</v>
      </c>
    </row>
    <row r="1427" s="2" customFormat="1" ht="44.25" customHeight="1">
      <c r="A1427" s="41"/>
      <c r="B1427" s="176"/>
      <c r="C1427" s="177" t="s">
        <v>4459</v>
      </c>
      <c r="D1427" s="177" t="s">
        <v>331</v>
      </c>
      <c r="E1427" s="178" t="s">
        <v>4460</v>
      </c>
      <c r="F1427" s="179" t="s">
        <v>4461</v>
      </c>
      <c r="G1427" s="180" t="s">
        <v>367</v>
      </c>
      <c r="H1427" s="181">
        <v>2</v>
      </c>
      <c r="I1427" s="182"/>
      <c r="J1427" s="183">
        <f>ROUND(I1427*H1427,2)</f>
        <v>0</v>
      </c>
      <c r="K1427" s="179" t="s">
        <v>2902</v>
      </c>
      <c r="L1427" s="42"/>
      <c r="M1427" s="184" t="s">
        <v>3</v>
      </c>
      <c r="N1427" s="185" t="s">
        <v>40</v>
      </c>
      <c r="O1427" s="75"/>
      <c r="P1427" s="186">
        <f>O1427*H1427</f>
        <v>0</v>
      </c>
      <c r="Q1427" s="186">
        <v>0</v>
      </c>
      <c r="R1427" s="186">
        <f>Q1427*H1427</f>
        <v>0</v>
      </c>
      <c r="S1427" s="186">
        <v>0</v>
      </c>
      <c r="T1427" s="187">
        <f>S1427*H1427</f>
        <v>0</v>
      </c>
      <c r="U1427" s="41"/>
      <c r="V1427" s="41"/>
      <c r="W1427" s="41"/>
      <c r="X1427" s="41"/>
      <c r="Y1427" s="41"/>
      <c r="Z1427" s="41"/>
      <c r="AA1427" s="41"/>
      <c r="AB1427" s="41"/>
      <c r="AC1427" s="41"/>
      <c r="AD1427" s="41"/>
      <c r="AE1427" s="41"/>
      <c r="AR1427" s="188" t="s">
        <v>532</v>
      </c>
      <c r="AT1427" s="188" t="s">
        <v>331</v>
      </c>
      <c r="AU1427" s="188" t="s">
        <v>87</v>
      </c>
      <c r="AY1427" s="22" t="s">
        <v>328</v>
      </c>
      <c r="BE1427" s="189">
        <f>IF(N1427="základní",J1427,0)</f>
        <v>0</v>
      </c>
      <c r="BF1427" s="189">
        <f>IF(N1427="snížená",J1427,0)</f>
        <v>0</v>
      </c>
      <c r="BG1427" s="189">
        <f>IF(N1427="zákl. přenesená",J1427,0)</f>
        <v>0</v>
      </c>
      <c r="BH1427" s="189">
        <f>IF(N1427="sníž. přenesená",J1427,0)</f>
        <v>0</v>
      </c>
      <c r="BI1427" s="189">
        <f>IF(N1427="nulová",J1427,0)</f>
        <v>0</v>
      </c>
      <c r="BJ1427" s="22" t="s">
        <v>76</v>
      </c>
      <c r="BK1427" s="189">
        <f>ROUND(I1427*H1427,2)</f>
        <v>0</v>
      </c>
      <c r="BL1427" s="22" t="s">
        <v>532</v>
      </c>
      <c r="BM1427" s="188" t="s">
        <v>4462</v>
      </c>
    </row>
    <row r="1428" s="2" customFormat="1" ht="44.25" customHeight="1">
      <c r="A1428" s="41"/>
      <c r="B1428" s="176"/>
      <c r="C1428" s="177" t="s">
        <v>4463</v>
      </c>
      <c r="D1428" s="177" t="s">
        <v>331</v>
      </c>
      <c r="E1428" s="178" t="s">
        <v>4464</v>
      </c>
      <c r="F1428" s="179" t="s">
        <v>4465</v>
      </c>
      <c r="G1428" s="180" t="s">
        <v>367</v>
      </c>
      <c r="H1428" s="181">
        <v>2</v>
      </c>
      <c r="I1428" s="182"/>
      <c r="J1428" s="183">
        <f>ROUND(I1428*H1428,2)</f>
        <v>0</v>
      </c>
      <c r="K1428" s="179" t="s">
        <v>2902</v>
      </c>
      <c r="L1428" s="42"/>
      <c r="M1428" s="184" t="s">
        <v>3</v>
      </c>
      <c r="N1428" s="185" t="s">
        <v>40</v>
      </c>
      <c r="O1428" s="75"/>
      <c r="P1428" s="186">
        <f>O1428*H1428</f>
        <v>0</v>
      </c>
      <c r="Q1428" s="186">
        <v>0</v>
      </c>
      <c r="R1428" s="186">
        <f>Q1428*H1428</f>
        <v>0</v>
      </c>
      <c r="S1428" s="186">
        <v>0</v>
      </c>
      <c r="T1428" s="187">
        <f>S1428*H1428</f>
        <v>0</v>
      </c>
      <c r="U1428" s="41"/>
      <c r="V1428" s="41"/>
      <c r="W1428" s="41"/>
      <c r="X1428" s="41"/>
      <c r="Y1428" s="41"/>
      <c r="Z1428" s="41"/>
      <c r="AA1428" s="41"/>
      <c r="AB1428" s="41"/>
      <c r="AC1428" s="41"/>
      <c r="AD1428" s="41"/>
      <c r="AE1428" s="41"/>
      <c r="AR1428" s="188" t="s">
        <v>532</v>
      </c>
      <c r="AT1428" s="188" t="s">
        <v>331</v>
      </c>
      <c r="AU1428" s="188" t="s">
        <v>87</v>
      </c>
      <c r="AY1428" s="22" t="s">
        <v>328</v>
      </c>
      <c r="BE1428" s="189">
        <f>IF(N1428="základní",J1428,0)</f>
        <v>0</v>
      </c>
      <c r="BF1428" s="189">
        <f>IF(N1428="snížená",J1428,0)</f>
        <v>0</v>
      </c>
      <c r="BG1428" s="189">
        <f>IF(N1428="zákl. přenesená",J1428,0)</f>
        <v>0</v>
      </c>
      <c r="BH1428" s="189">
        <f>IF(N1428="sníž. přenesená",J1428,0)</f>
        <v>0</v>
      </c>
      <c r="BI1428" s="189">
        <f>IF(N1428="nulová",J1428,0)</f>
        <v>0</v>
      </c>
      <c r="BJ1428" s="22" t="s">
        <v>76</v>
      </c>
      <c r="BK1428" s="189">
        <f>ROUND(I1428*H1428,2)</f>
        <v>0</v>
      </c>
      <c r="BL1428" s="22" t="s">
        <v>532</v>
      </c>
      <c r="BM1428" s="188" t="s">
        <v>4466</v>
      </c>
    </row>
    <row r="1429" s="2" customFormat="1" ht="49.05" customHeight="1">
      <c r="A1429" s="41"/>
      <c r="B1429" s="176"/>
      <c r="C1429" s="177" t="s">
        <v>4467</v>
      </c>
      <c r="D1429" s="177" t="s">
        <v>331</v>
      </c>
      <c r="E1429" s="178" t="s">
        <v>4468</v>
      </c>
      <c r="F1429" s="179" t="s">
        <v>4469</v>
      </c>
      <c r="G1429" s="180" t="s">
        <v>367</v>
      </c>
      <c r="H1429" s="181">
        <v>1</v>
      </c>
      <c r="I1429" s="182"/>
      <c r="J1429" s="183">
        <f>ROUND(I1429*H1429,2)</f>
        <v>0</v>
      </c>
      <c r="K1429" s="179" t="s">
        <v>2902</v>
      </c>
      <c r="L1429" s="42"/>
      <c r="M1429" s="184" t="s">
        <v>3</v>
      </c>
      <c r="N1429" s="185" t="s">
        <v>40</v>
      </c>
      <c r="O1429" s="75"/>
      <c r="P1429" s="186">
        <f>O1429*H1429</f>
        <v>0</v>
      </c>
      <c r="Q1429" s="186">
        <v>0</v>
      </c>
      <c r="R1429" s="186">
        <f>Q1429*H1429</f>
        <v>0</v>
      </c>
      <c r="S1429" s="186">
        <v>0</v>
      </c>
      <c r="T1429" s="187">
        <f>S1429*H1429</f>
        <v>0</v>
      </c>
      <c r="U1429" s="41"/>
      <c r="V1429" s="41"/>
      <c r="W1429" s="41"/>
      <c r="X1429" s="41"/>
      <c r="Y1429" s="41"/>
      <c r="Z1429" s="41"/>
      <c r="AA1429" s="41"/>
      <c r="AB1429" s="41"/>
      <c r="AC1429" s="41"/>
      <c r="AD1429" s="41"/>
      <c r="AE1429" s="41"/>
      <c r="AR1429" s="188" t="s">
        <v>532</v>
      </c>
      <c r="AT1429" s="188" t="s">
        <v>331</v>
      </c>
      <c r="AU1429" s="188" t="s">
        <v>87</v>
      </c>
      <c r="AY1429" s="22" t="s">
        <v>328</v>
      </c>
      <c r="BE1429" s="189">
        <f>IF(N1429="základní",J1429,0)</f>
        <v>0</v>
      </c>
      <c r="BF1429" s="189">
        <f>IF(N1429="snížená",J1429,0)</f>
        <v>0</v>
      </c>
      <c r="BG1429" s="189">
        <f>IF(N1429="zákl. přenesená",J1429,0)</f>
        <v>0</v>
      </c>
      <c r="BH1429" s="189">
        <f>IF(N1429="sníž. přenesená",J1429,0)</f>
        <v>0</v>
      </c>
      <c r="BI1429" s="189">
        <f>IF(N1429="nulová",J1429,0)</f>
        <v>0</v>
      </c>
      <c r="BJ1429" s="22" t="s">
        <v>76</v>
      </c>
      <c r="BK1429" s="189">
        <f>ROUND(I1429*H1429,2)</f>
        <v>0</v>
      </c>
      <c r="BL1429" s="22" t="s">
        <v>532</v>
      </c>
      <c r="BM1429" s="188" t="s">
        <v>4470</v>
      </c>
    </row>
    <row r="1430" s="2" customFormat="1" ht="44.25" customHeight="1">
      <c r="A1430" s="41"/>
      <c r="B1430" s="176"/>
      <c r="C1430" s="177" t="s">
        <v>4471</v>
      </c>
      <c r="D1430" s="177" t="s">
        <v>331</v>
      </c>
      <c r="E1430" s="178" t="s">
        <v>4472</v>
      </c>
      <c r="F1430" s="179" t="s">
        <v>4473</v>
      </c>
      <c r="G1430" s="180" t="s">
        <v>367</v>
      </c>
      <c r="H1430" s="181">
        <v>1</v>
      </c>
      <c r="I1430" s="182"/>
      <c r="J1430" s="183">
        <f>ROUND(I1430*H1430,2)</f>
        <v>0</v>
      </c>
      <c r="K1430" s="179" t="s">
        <v>2902</v>
      </c>
      <c r="L1430" s="42"/>
      <c r="M1430" s="184" t="s">
        <v>3</v>
      </c>
      <c r="N1430" s="185" t="s">
        <v>40</v>
      </c>
      <c r="O1430" s="75"/>
      <c r="P1430" s="186">
        <f>O1430*H1430</f>
        <v>0</v>
      </c>
      <c r="Q1430" s="186">
        <v>0</v>
      </c>
      <c r="R1430" s="186">
        <f>Q1430*H1430</f>
        <v>0</v>
      </c>
      <c r="S1430" s="186">
        <v>0</v>
      </c>
      <c r="T1430" s="187">
        <f>S1430*H1430</f>
        <v>0</v>
      </c>
      <c r="U1430" s="41"/>
      <c r="V1430" s="41"/>
      <c r="W1430" s="41"/>
      <c r="X1430" s="41"/>
      <c r="Y1430" s="41"/>
      <c r="Z1430" s="41"/>
      <c r="AA1430" s="41"/>
      <c r="AB1430" s="41"/>
      <c r="AC1430" s="41"/>
      <c r="AD1430" s="41"/>
      <c r="AE1430" s="41"/>
      <c r="AR1430" s="188" t="s">
        <v>532</v>
      </c>
      <c r="AT1430" s="188" t="s">
        <v>331</v>
      </c>
      <c r="AU1430" s="188" t="s">
        <v>87</v>
      </c>
      <c r="AY1430" s="22" t="s">
        <v>328</v>
      </c>
      <c r="BE1430" s="189">
        <f>IF(N1430="základní",J1430,0)</f>
        <v>0</v>
      </c>
      <c r="BF1430" s="189">
        <f>IF(N1430="snížená",J1430,0)</f>
        <v>0</v>
      </c>
      <c r="BG1430" s="189">
        <f>IF(N1430="zákl. přenesená",J1430,0)</f>
        <v>0</v>
      </c>
      <c r="BH1430" s="189">
        <f>IF(N1430="sníž. přenesená",J1430,0)</f>
        <v>0</v>
      </c>
      <c r="BI1430" s="189">
        <f>IF(N1430="nulová",J1430,0)</f>
        <v>0</v>
      </c>
      <c r="BJ1430" s="22" t="s">
        <v>76</v>
      </c>
      <c r="BK1430" s="189">
        <f>ROUND(I1430*H1430,2)</f>
        <v>0</v>
      </c>
      <c r="BL1430" s="22" t="s">
        <v>532</v>
      </c>
      <c r="BM1430" s="188" t="s">
        <v>4474</v>
      </c>
    </row>
    <row r="1431" s="2" customFormat="1" ht="44.25" customHeight="1">
      <c r="A1431" s="41"/>
      <c r="B1431" s="176"/>
      <c r="C1431" s="177" t="s">
        <v>4475</v>
      </c>
      <c r="D1431" s="177" t="s">
        <v>331</v>
      </c>
      <c r="E1431" s="178" t="s">
        <v>4476</v>
      </c>
      <c r="F1431" s="179" t="s">
        <v>4477</v>
      </c>
      <c r="G1431" s="180" t="s">
        <v>367</v>
      </c>
      <c r="H1431" s="181">
        <v>1</v>
      </c>
      <c r="I1431" s="182"/>
      <c r="J1431" s="183">
        <f>ROUND(I1431*H1431,2)</f>
        <v>0</v>
      </c>
      <c r="K1431" s="179" t="s">
        <v>2902</v>
      </c>
      <c r="L1431" s="42"/>
      <c r="M1431" s="184" t="s">
        <v>3</v>
      </c>
      <c r="N1431" s="185" t="s">
        <v>40</v>
      </c>
      <c r="O1431" s="75"/>
      <c r="P1431" s="186">
        <f>O1431*H1431</f>
        <v>0</v>
      </c>
      <c r="Q1431" s="186">
        <v>0</v>
      </c>
      <c r="R1431" s="186">
        <f>Q1431*H1431</f>
        <v>0</v>
      </c>
      <c r="S1431" s="186">
        <v>0</v>
      </c>
      <c r="T1431" s="187">
        <f>S1431*H1431</f>
        <v>0</v>
      </c>
      <c r="U1431" s="41"/>
      <c r="V1431" s="41"/>
      <c r="W1431" s="41"/>
      <c r="X1431" s="41"/>
      <c r="Y1431" s="41"/>
      <c r="Z1431" s="41"/>
      <c r="AA1431" s="41"/>
      <c r="AB1431" s="41"/>
      <c r="AC1431" s="41"/>
      <c r="AD1431" s="41"/>
      <c r="AE1431" s="41"/>
      <c r="AR1431" s="188" t="s">
        <v>532</v>
      </c>
      <c r="AT1431" s="188" t="s">
        <v>331</v>
      </c>
      <c r="AU1431" s="188" t="s">
        <v>87</v>
      </c>
      <c r="AY1431" s="22" t="s">
        <v>328</v>
      </c>
      <c r="BE1431" s="189">
        <f>IF(N1431="základní",J1431,0)</f>
        <v>0</v>
      </c>
      <c r="BF1431" s="189">
        <f>IF(N1431="snížená",J1431,0)</f>
        <v>0</v>
      </c>
      <c r="BG1431" s="189">
        <f>IF(N1431="zákl. přenesená",J1431,0)</f>
        <v>0</v>
      </c>
      <c r="BH1431" s="189">
        <f>IF(N1431="sníž. přenesená",J1431,0)</f>
        <v>0</v>
      </c>
      <c r="BI1431" s="189">
        <f>IF(N1431="nulová",J1431,0)</f>
        <v>0</v>
      </c>
      <c r="BJ1431" s="22" t="s">
        <v>76</v>
      </c>
      <c r="BK1431" s="189">
        <f>ROUND(I1431*H1431,2)</f>
        <v>0</v>
      </c>
      <c r="BL1431" s="22" t="s">
        <v>532</v>
      </c>
      <c r="BM1431" s="188" t="s">
        <v>4478</v>
      </c>
    </row>
    <row r="1432" s="2" customFormat="1" ht="44.25" customHeight="1">
      <c r="A1432" s="41"/>
      <c r="B1432" s="176"/>
      <c r="C1432" s="177" t="s">
        <v>4479</v>
      </c>
      <c r="D1432" s="177" t="s">
        <v>331</v>
      </c>
      <c r="E1432" s="178" t="s">
        <v>4480</v>
      </c>
      <c r="F1432" s="179" t="s">
        <v>4481</v>
      </c>
      <c r="G1432" s="180" t="s">
        <v>367</v>
      </c>
      <c r="H1432" s="181">
        <v>1</v>
      </c>
      <c r="I1432" s="182"/>
      <c r="J1432" s="183">
        <f>ROUND(I1432*H1432,2)</f>
        <v>0</v>
      </c>
      <c r="K1432" s="179" t="s">
        <v>2902</v>
      </c>
      <c r="L1432" s="42"/>
      <c r="M1432" s="184" t="s">
        <v>3</v>
      </c>
      <c r="N1432" s="185" t="s">
        <v>40</v>
      </c>
      <c r="O1432" s="75"/>
      <c r="P1432" s="186">
        <f>O1432*H1432</f>
        <v>0</v>
      </c>
      <c r="Q1432" s="186">
        <v>0</v>
      </c>
      <c r="R1432" s="186">
        <f>Q1432*H1432</f>
        <v>0</v>
      </c>
      <c r="S1432" s="186">
        <v>0</v>
      </c>
      <c r="T1432" s="187">
        <f>S1432*H1432</f>
        <v>0</v>
      </c>
      <c r="U1432" s="41"/>
      <c r="V1432" s="41"/>
      <c r="W1432" s="41"/>
      <c r="X1432" s="41"/>
      <c r="Y1432" s="41"/>
      <c r="Z1432" s="41"/>
      <c r="AA1432" s="41"/>
      <c r="AB1432" s="41"/>
      <c r="AC1432" s="41"/>
      <c r="AD1432" s="41"/>
      <c r="AE1432" s="41"/>
      <c r="AR1432" s="188" t="s">
        <v>532</v>
      </c>
      <c r="AT1432" s="188" t="s">
        <v>331</v>
      </c>
      <c r="AU1432" s="188" t="s">
        <v>87</v>
      </c>
      <c r="AY1432" s="22" t="s">
        <v>328</v>
      </c>
      <c r="BE1432" s="189">
        <f>IF(N1432="základní",J1432,0)</f>
        <v>0</v>
      </c>
      <c r="BF1432" s="189">
        <f>IF(N1432="snížená",J1432,0)</f>
        <v>0</v>
      </c>
      <c r="BG1432" s="189">
        <f>IF(N1432="zákl. přenesená",J1432,0)</f>
        <v>0</v>
      </c>
      <c r="BH1432" s="189">
        <f>IF(N1432="sníž. přenesená",J1432,0)</f>
        <v>0</v>
      </c>
      <c r="BI1432" s="189">
        <f>IF(N1432="nulová",J1432,0)</f>
        <v>0</v>
      </c>
      <c r="BJ1432" s="22" t="s">
        <v>76</v>
      </c>
      <c r="BK1432" s="189">
        <f>ROUND(I1432*H1432,2)</f>
        <v>0</v>
      </c>
      <c r="BL1432" s="22" t="s">
        <v>532</v>
      </c>
      <c r="BM1432" s="188" t="s">
        <v>4482</v>
      </c>
    </row>
    <row r="1433" s="2" customFormat="1" ht="44.25" customHeight="1">
      <c r="A1433" s="41"/>
      <c r="B1433" s="176"/>
      <c r="C1433" s="177" t="s">
        <v>4483</v>
      </c>
      <c r="D1433" s="177" t="s">
        <v>331</v>
      </c>
      <c r="E1433" s="178" t="s">
        <v>4484</v>
      </c>
      <c r="F1433" s="179" t="s">
        <v>4485</v>
      </c>
      <c r="G1433" s="180" t="s">
        <v>367</v>
      </c>
      <c r="H1433" s="181">
        <v>4</v>
      </c>
      <c r="I1433" s="182"/>
      <c r="J1433" s="183">
        <f>ROUND(I1433*H1433,2)</f>
        <v>0</v>
      </c>
      <c r="K1433" s="179" t="s">
        <v>2902</v>
      </c>
      <c r="L1433" s="42"/>
      <c r="M1433" s="184" t="s">
        <v>3</v>
      </c>
      <c r="N1433" s="185" t="s">
        <v>40</v>
      </c>
      <c r="O1433" s="75"/>
      <c r="P1433" s="186">
        <f>O1433*H1433</f>
        <v>0</v>
      </c>
      <c r="Q1433" s="186">
        <v>0</v>
      </c>
      <c r="R1433" s="186">
        <f>Q1433*H1433</f>
        <v>0</v>
      </c>
      <c r="S1433" s="186">
        <v>0</v>
      </c>
      <c r="T1433" s="187">
        <f>S1433*H1433</f>
        <v>0</v>
      </c>
      <c r="U1433" s="41"/>
      <c r="V1433" s="41"/>
      <c r="W1433" s="41"/>
      <c r="X1433" s="41"/>
      <c r="Y1433" s="41"/>
      <c r="Z1433" s="41"/>
      <c r="AA1433" s="41"/>
      <c r="AB1433" s="41"/>
      <c r="AC1433" s="41"/>
      <c r="AD1433" s="41"/>
      <c r="AE1433" s="41"/>
      <c r="AR1433" s="188" t="s">
        <v>532</v>
      </c>
      <c r="AT1433" s="188" t="s">
        <v>331</v>
      </c>
      <c r="AU1433" s="188" t="s">
        <v>87</v>
      </c>
      <c r="AY1433" s="22" t="s">
        <v>328</v>
      </c>
      <c r="BE1433" s="189">
        <f>IF(N1433="základní",J1433,0)</f>
        <v>0</v>
      </c>
      <c r="BF1433" s="189">
        <f>IF(N1433="snížená",J1433,0)</f>
        <v>0</v>
      </c>
      <c r="BG1433" s="189">
        <f>IF(N1433="zákl. přenesená",J1433,0)</f>
        <v>0</v>
      </c>
      <c r="BH1433" s="189">
        <f>IF(N1433="sníž. přenesená",J1433,0)</f>
        <v>0</v>
      </c>
      <c r="BI1433" s="189">
        <f>IF(N1433="nulová",J1433,0)</f>
        <v>0</v>
      </c>
      <c r="BJ1433" s="22" t="s">
        <v>76</v>
      </c>
      <c r="BK1433" s="189">
        <f>ROUND(I1433*H1433,2)</f>
        <v>0</v>
      </c>
      <c r="BL1433" s="22" t="s">
        <v>532</v>
      </c>
      <c r="BM1433" s="188" t="s">
        <v>4486</v>
      </c>
    </row>
    <row r="1434" s="2" customFormat="1" ht="44.25" customHeight="1">
      <c r="A1434" s="41"/>
      <c r="B1434" s="176"/>
      <c r="C1434" s="177" t="s">
        <v>4487</v>
      </c>
      <c r="D1434" s="177" t="s">
        <v>331</v>
      </c>
      <c r="E1434" s="178" t="s">
        <v>4488</v>
      </c>
      <c r="F1434" s="179" t="s">
        <v>4489</v>
      </c>
      <c r="G1434" s="180" t="s">
        <v>367</v>
      </c>
      <c r="H1434" s="181">
        <v>2</v>
      </c>
      <c r="I1434" s="182"/>
      <c r="J1434" s="183">
        <f>ROUND(I1434*H1434,2)</f>
        <v>0</v>
      </c>
      <c r="K1434" s="179" t="s">
        <v>2902</v>
      </c>
      <c r="L1434" s="42"/>
      <c r="M1434" s="184" t="s">
        <v>3</v>
      </c>
      <c r="N1434" s="185" t="s">
        <v>40</v>
      </c>
      <c r="O1434" s="75"/>
      <c r="P1434" s="186">
        <f>O1434*H1434</f>
        <v>0</v>
      </c>
      <c r="Q1434" s="186">
        <v>0</v>
      </c>
      <c r="R1434" s="186">
        <f>Q1434*H1434</f>
        <v>0</v>
      </c>
      <c r="S1434" s="186">
        <v>0</v>
      </c>
      <c r="T1434" s="187">
        <f>S1434*H1434</f>
        <v>0</v>
      </c>
      <c r="U1434" s="41"/>
      <c r="V1434" s="41"/>
      <c r="W1434" s="41"/>
      <c r="X1434" s="41"/>
      <c r="Y1434" s="41"/>
      <c r="Z1434" s="41"/>
      <c r="AA1434" s="41"/>
      <c r="AB1434" s="41"/>
      <c r="AC1434" s="41"/>
      <c r="AD1434" s="41"/>
      <c r="AE1434" s="41"/>
      <c r="AR1434" s="188" t="s">
        <v>532</v>
      </c>
      <c r="AT1434" s="188" t="s">
        <v>331</v>
      </c>
      <c r="AU1434" s="188" t="s">
        <v>87</v>
      </c>
      <c r="AY1434" s="22" t="s">
        <v>328</v>
      </c>
      <c r="BE1434" s="189">
        <f>IF(N1434="základní",J1434,0)</f>
        <v>0</v>
      </c>
      <c r="BF1434" s="189">
        <f>IF(N1434="snížená",J1434,0)</f>
        <v>0</v>
      </c>
      <c r="BG1434" s="189">
        <f>IF(N1434="zákl. přenesená",J1434,0)</f>
        <v>0</v>
      </c>
      <c r="BH1434" s="189">
        <f>IF(N1434="sníž. přenesená",J1434,0)</f>
        <v>0</v>
      </c>
      <c r="BI1434" s="189">
        <f>IF(N1434="nulová",J1434,0)</f>
        <v>0</v>
      </c>
      <c r="BJ1434" s="22" t="s">
        <v>76</v>
      </c>
      <c r="BK1434" s="189">
        <f>ROUND(I1434*H1434,2)</f>
        <v>0</v>
      </c>
      <c r="BL1434" s="22" t="s">
        <v>532</v>
      </c>
      <c r="BM1434" s="188" t="s">
        <v>4490</v>
      </c>
    </row>
    <row r="1435" s="2" customFormat="1" ht="44.25" customHeight="1">
      <c r="A1435" s="41"/>
      <c r="B1435" s="176"/>
      <c r="C1435" s="177" t="s">
        <v>4491</v>
      </c>
      <c r="D1435" s="177" t="s">
        <v>331</v>
      </c>
      <c r="E1435" s="178" t="s">
        <v>4492</v>
      </c>
      <c r="F1435" s="179" t="s">
        <v>4493</v>
      </c>
      <c r="G1435" s="180" t="s">
        <v>367</v>
      </c>
      <c r="H1435" s="181">
        <v>1</v>
      </c>
      <c r="I1435" s="182"/>
      <c r="J1435" s="183">
        <f>ROUND(I1435*H1435,2)</f>
        <v>0</v>
      </c>
      <c r="K1435" s="179" t="s">
        <v>2902</v>
      </c>
      <c r="L1435" s="42"/>
      <c r="M1435" s="184" t="s">
        <v>3</v>
      </c>
      <c r="N1435" s="185" t="s">
        <v>40</v>
      </c>
      <c r="O1435" s="75"/>
      <c r="P1435" s="186">
        <f>O1435*H1435</f>
        <v>0</v>
      </c>
      <c r="Q1435" s="186">
        <v>0</v>
      </c>
      <c r="R1435" s="186">
        <f>Q1435*H1435</f>
        <v>0</v>
      </c>
      <c r="S1435" s="186">
        <v>0</v>
      </c>
      <c r="T1435" s="187">
        <f>S1435*H1435</f>
        <v>0</v>
      </c>
      <c r="U1435" s="41"/>
      <c r="V1435" s="41"/>
      <c r="W1435" s="41"/>
      <c r="X1435" s="41"/>
      <c r="Y1435" s="41"/>
      <c r="Z1435" s="41"/>
      <c r="AA1435" s="41"/>
      <c r="AB1435" s="41"/>
      <c r="AC1435" s="41"/>
      <c r="AD1435" s="41"/>
      <c r="AE1435" s="41"/>
      <c r="AR1435" s="188" t="s">
        <v>532</v>
      </c>
      <c r="AT1435" s="188" t="s">
        <v>331</v>
      </c>
      <c r="AU1435" s="188" t="s">
        <v>87</v>
      </c>
      <c r="AY1435" s="22" t="s">
        <v>328</v>
      </c>
      <c r="BE1435" s="189">
        <f>IF(N1435="základní",J1435,0)</f>
        <v>0</v>
      </c>
      <c r="BF1435" s="189">
        <f>IF(N1435="snížená",J1435,0)</f>
        <v>0</v>
      </c>
      <c r="BG1435" s="189">
        <f>IF(N1435="zákl. přenesená",J1435,0)</f>
        <v>0</v>
      </c>
      <c r="BH1435" s="189">
        <f>IF(N1435="sníž. přenesená",J1435,0)</f>
        <v>0</v>
      </c>
      <c r="BI1435" s="189">
        <f>IF(N1435="nulová",J1435,0)</f>
        <v>0</v>
      </c>
      <c r="BJ1435" s="22" t="s">
        <v>76</v>
      </c>
      <c r="BK1435" s="189">
        <f>ROUND(I1435*H1435,2)</f>
        <v>0</v>
      </c>
      <c r="BL1435" s="22" t="s">
        <v>532</v>
      </c>
      <c r="BM1435" s="188" t="s">
        <v>4494</v>
      </c>
    </row>
    <row r="1436" s="2" customFormat="1" ht="49.05" customHeight="1">
      <c r="A1436" s="41"/>
      <c r="B1436" s="176"/>
      <c r="C1436" s="177" t="s">
        <v>4495</v>
      </c>
      <c r="D1436" s="177" t="s">
        <v>331</v>
      </c>
      <c r="E1436" s="178" t="s">
        <v>4496</v>
      </c>
      <c r="F1436" s="179" t="s">
        <v>4497</v>
      </c>
      <c r="G1436" s="180" t="s">
        <v>367</v>
      </c>
      <c r="H1436" s="181">
        <v>1</v>
      </c>
      <c r="I1436" s="182"/>
      <c r="J1436" s="183">
        <f>ROUND(I1436*H1436,2)</f>
        <v>0</v>
      </c>
      <c r="K1436" s="179" t="s">
        <v>2902</v>
      </c>
      <c r="L1436" s="42"/>
      <c r="M1436" s="184" t="s">
        <v>3</v>
      </c>
      <c r="N1436" s="185" t="s">
        <v>40</v>
      </c>
      <c r="O1436" s="75"/>
      <c r="P1436" s="186">
        <f>O1436*H1436</f>
        <v>0</v>
      </c>
      <c r="Q1436" s="186">
        <v>0</v>
      </c>
      <c r="R1436" s="186">
        <f>Q1436*H1436</f>
        <v>0</v>
      </c>
      <c r="S1436" s="186">
        <v>0</v>
      </c>
      <c r="T1436" s="187">
        <f>S1436*H1436</f>
        <v>0</v>
      </c>
      <c r="U1436" s="41"/>
      <c r="V1436" s="41"/>
      <c r="W1436" s="41"/>
      <c r="X1436" s="41"/>
      <c r="Y1436" s="41"/>
      <c r="Z1436" s="41"/>
      <c r="AA1436" s="41"/>
      <c r="AB1436" s="41"/>
      <c r="AC1436" s="41"/>
      <c r="AD1436" s="41"/>
      <c r="AE1436" s="41"/>
      <c r="AR1436" s="188" t="s">
        <v>532</v>
      </c>
      <c r="AT1436" s="188" t="s">
        <v>331</v>
      </c>
      <c r="AU1436" s="188" t="s">
        <v>87</v>
      </c>
      <c r="AY1436" s="22" t="s">
        <v>328</v>
      </c>
      <c r="BE1436" s="189">
        <f>IF(N1436="základní",J1436,0)</f>
        <v>0</v>
      </c>
      <c r="BF1436" s="189">
        <f>IF(N1436="snížená",J1436,0)</f>
        <v>0</v>
      </c>
      <c r="BG1436" s="189">
        <f>IF(N1436="zákl. přenesená",J1436,0)</f>
        <v>0</v>
      </c>
      <c r="BH1436" s="189">
        <f>IF(N1436="sníž. přenesená",J1436,0)</f>
        <v>0</v>
      </c>
      <c r="BI1436" s="189">
        <f>IF(N1436="nulová",J1436,0)</f>
        <v>0</v>
      </c>
      <c r="BJ1436" s="22" t="s">
        <v>76</v>
      </c>
      <c r="BK1436" s="189">
        <f>ROUND(I1436*H1436,2)</f>
        <v>0</v>
      </c>
      <c r="BL1436" s="22" t="s">
        <v>532</v>
      </c>
      <c r="BM1436" s="188" t="s">
        <v>4498</v>
      </c>
    </row>
    <row r="1437" s="2" customFormat="1" ht="49.05" customHeight="1">
      <c r="A1437" s="41"/>
      <c r="B1437" s="176"/>
      <c r="C1437" s="177" t="s">
        <v>4499</v>
      </c>
      <c r="D1437" s="177" t="s">
        <v>331</v>
      </c>
      <c r="E1437" s="178" t="s">
        <v>4500</v>
      </c>
      <c r="F1437" s="179" t="s">
        <v>4501</v>
      </c>
      <c r="G1437" s="180" t="s">
        <v>367</v>
      </c>
      <c r="H1437" s="181">
        <v>1</v>
      </c>
      <c r="I1437" s="182"/>
      <c r="J1437" s="183">
        <f>ROUND(I1437*H1437,2)</f>
        <v>0</v>
      </c>
      <c r="K1437" s="179" t="s">
        <v>2902</v>
      </c>
      <c r="L1437" s="42"/>
      <c r="M1437" s="184" t="s">
        <v>3</v>
      </c>
      <c r="N1437" s="185" t="s">
        <v>40</v>
      </c>
      <c r="O1437" s="75"/>
      <c r="P1437" s="186">
        <f>O1437*H1437</f>
        <v>0</v>
      </c>
      <c r="Q1437" s="186">
        <v>0</v>
      </c>
      <c r="R1437" s="186">
        <f>Q1437*H1437</f>
        <v>0</v>
      </c>
      <c r="S1437" s="186">
        <v>0</v>
      </c>
      <c r="T1437" s="187">
        <f>S1437*H1437</f>
        <v>0</v>
      </c>
      <c r="U1437" s="41"/>
      <c r="V1437" s="41"/>
      <c r="W1437" s="41"/>
      <c r="X1437" s="41"/>
      <c r="Y1437" s="41"/>
      <c r="Z1437" s="41"/>
      <c r="AA1437" s="41"/>
      <c r="AB1437" s="41"/>
      <c r="AC1437" s="41"/>
      <c r="AD1437" s="41"/>
      <c r="AE1437" s="41"/>
      <c r="AR1437" s="188" t="s">
        <v>532</v>
      </c>
      <c r="AT1437" s="188" t="s">
        <v>331</v>
      </c>
      <c r="AU1437" s="188" t="s">
        <v>87</v>
      </c>
      <c r="AY1437" s="22" t="s">
        <v>328</v>
      </c>
      <c r="BE1437" s="189">
        <f>IF(N1437="základní",J1437,0)</f>
        <v>0</v>
      </c>
      <c r="BF1437" s="189">
        <f>IF(N1437="snížená",J1437,0)</f>
        <v>0</v>
      </c>
      <c r="BG1437" s="189">
        <f>IF(N1437="zákl. přenesená",J1437,0)</f>
        <v>0</v>
      </c>
      <c r="BH1437" s="189">
        <f>IF(N1437="sníž. přenesená",J1437,0)</f>
        <v>0</v>
      </c>
      <c r="BI1437" s="189">
        <f>IF(N1437="nulová",J1437,0)</f>
        <v>0</v>
      </c>
      <c r="BJ1437" s="22" t="s">
        <v>76</v>
      </c>
      <c r="BK1437" s="189">
        <f>ROUND(I1437*H1437,2)</f>
        <v>0</v>
      </c>
      <c r="BL1437" s="22" t="s">
        <v>532</v>
      </c>
      <c r="BM1437" s="188" t="s">
        <v>4502</v>
      </c>
    </row>
    <row r="1438" s="2" customFormat="1" ht="49.05" customHeight="1">
      <c r="A1438" s="41"/>
      <c r="B1438" s="176"/>
      <c r="C1438" s="177" t="s">
        <v>4503</v>
      </c>
      <c r="D1438" s="177" t="s">
        <v>331</v>
      </c>
      <c r="E1438" s="178" t="s">
        <v>4504</v>
      </c>
      <c r="F1438" s="179" t="s">
        <v>4505</v>
      </c>
      <c r="G1438" s="180" t="s">
        <v>367</v>
      </c>
      <c r="H1438" s="181">
        <v>2</v>
      </c>
      <c r="I1438" s="182"/>
      <c r="J1438" s="183">
        <f>ROUND(I1438*H1438,2)</f>
        <v>0</v>
      </c>
      <c r="K1438" s="179" t="s">
        <v>2902</v>
      </c>
      <c r="L1438" s="42"/>
      <c r="M1438" s="184" t="s">
        <v>3</v>
      </c>
      <c r="N1438" s="185" t="s">
        <v>40</v>
      </c>
      <c r="O1438" s="75"/>
      <c r="P1438" s="186">
        <f>O1438*H1438</f>
        <v>0</v>
      </c>
      <c r="Q1438" s="186">
        <v>0</v>
      </c>
      <c r="R1438" s="186">
        <f>Q1438*H1438</f>
        <v>0</v>
      </c>
      <c r="S1438" s="186">
        <v>0</v>
      </c>
      <c r="T1438" s="187">
        <f>S1438*H1438</f>
        <v>0</v>
      </c>
      <c r="U1438" s="41"/>
      <c r="V1438" s="41"/>
      <c r="W1438" s="41"/>
      <c r="X1438" s="41"/>
      <c r="Y1438" s="41"/>
      <c r="Z1438" s="41"/>
      <c r="AA1438" s="41"/>
      <c r="AB1438" s="41"/>
      <c r="AC1438" s="41"/>
      <c r="AD1438" s="41"/>
      <c r="AE1438" s="41"/>
      <c r="AR1438" s="188" t="s">
        <v>532</v>
      </c>
      <c r="AT1438" s="188" t="s">
        <v>331</v>
      </c>
      <c r="AU1438" s="188" t="s">
        <v>87</v>
      </c>
      <c r="AY1438" s="22" t="s">
        <v>328</v>
      </c>
      <c r="BE1438" s="189">
        <f>IF(N1438="základní",J1438,0)</f>
        <v>0</v>
      </c>
      <c r="BF1438" s="189">
        <f>IF(N1438="snížená",J1438,0)</f>
        <v>0</v>
      </c>
      <c r="BG1438" s="189">
        <f>IF(N1438="zákl. přenesená",J1438,0)</f>
        <v>0</v>
      </c>
      <c r="BH1438" s="189">
        <f>IF(N1438="sníž. přenesená",J1438,0)</f>
        <v>0</v>
      </c>
      <c r="BI1438" s="189">
        <f>IF(N1438="nulová",J1438,0)</f>
        <v>0</v>
      </c>
      <c r="BJ1438" s="22" t="s">
        <v>76</v>
      </c>
      <c r="BK1438" s="189">
        <f>ROUND(I1438*H1438,2)</f>
        <v>0</v>
      </c>
      <c r="BL1438" s="22" t="s">
        <v>532</v>
      </c>
      <c r="BM1438" s="188" t="s">
        <v>4506</v>
      </c>
    </row>
    <row r="1439" s="2" customFormat="1" ht="49.05" customHeight="1">
      <c r="A1439" s="41"/>
      <c r="B1439" s="176"/>
      <c r="C1439" s="177" t="s">
        <v>4507</v>
      </c>
      <c r="D1439" s="177" t="s">
        <v>331</v>
      </c>
      <c r="E1439" s="178" t="s">
        <v>4508</v>
      </c>
      <c r="F1439" s="179" t="s">
        <v>4509</v>
      </c>
      <c r="G1439" s="180" t="s">
        <v>367</v>
      </c>
      <c r="H1439" s="181">
        <v>1</v>
      </c>
      <c r="I1439" s="182"/>
      <c r="J1439" s="183">
        <f>ROUND(I1439*H1439,2)</f>
        <v>0</v>
      </c>
      <c r="K1439" s="179" t="s">
        <v>2902</v>
      </c>
      <c r="L1439" s="42"/>
      <c r="M1439" s="184" t="s">
        <v>3</v>
      </c>
      <c r="N1439" s="185" t="s">
        <v>40</v>
      </c>
      <c r="O1439" s="75"/>
      <c r="P1439" s="186">
        <f>O1439*H1439</f>
        <v>0</v>
      </c>
      <c r="Q1439" s="186">
        <v>0</v>
      </c>
      <c r="R1439" s="186">
        <f>Q1439*H1439</f>
        <v>0</v>
      </c>
      <c r="S1439" s="186">
        <v>0</v>
      </c>
      <c r="T1439" s="187">
        <f>S1439*H1439</f>
        <v>0</v>
      </c>
      <c r="U1439" s="41"/>
      <c r="V1439" s="41"/>
      <c r="W1439" s="41"/>
      <c r="X1439" s="41"/>
      <c r="Y1439" s="41"/>
      <c r="Z1439" s="41"/>
      <c r="AA1439" s="41"/>
      <c r="AB1439" s="41"/>
      <c r="AC1439" s="41"/>
      <c r="AD1439" s="41"/>
      <c r="AE1439" s="41"/>
      <c r="AR1439" s="188" t="s">
        <v>532</v>
      </c>
      <c r="AT1439" s="188" t="s">
        <v>331</v>
      </c>
      <c r="AU1439" s="188" t="s">
        <v>87</v>
      </c>
      <c r="AY1439" s="22" t="s">
        <v>328</v>
      </c>
      <c r="BE1439" s="189">
        <f>IF(N1439="základní",J1439,0)</f>
        <v>0</v>
      </c>
      <c r="BF1439" s="189">
        <f>IF(N1439="snížená",J1439,0)</f>
        <v>0</v>
      </c>
      <c r="BG1439" s="189">
        <f>IF(N1439="zákl. přenesená",J1439,0)</f>
        <v>0</v>
      </c>
      <c r="BH1439" s="189">
        <f>IF(N1439="sníž. přenesená",J1439,0)</f>
        <v>0</v>
      </c>
      <c r="BI1439" s="189">
        <f>IF(N1439="nulová",J1439,0)</f>
        <v>0</v>
      </c>
      <c r="BJ1439" s="22" t="s">
        <v>76</v>
      </c>
      <c r="BK1439" s="189">
        <f>ROUND(I1439*H1439,2)</f>
        <v>0</v>
      </c>
      <c r="BL1439" s="22" t="s">
        <v>532</v>
      </c>
      <c r="BM1439" s="188" t="s">
        <v>4510</v>
      </c>
    </row>
    <row r="1440" s="2" customFormat="1" ht="44.25" customHeight="1">
      <c r="A1440" s="41"/>
      <c r="B1440" s="176"/>
      <c r="C1440" s="177" t="s">
        <v>4511</v>
      </c>
      <c r="D1440" s="177" t="s">
        <v>331</v>
      </c>
      <c r="E1440" s="178" t="s">
        <v>4512</v>
      </c>
      <c r="F1440" s="179" t="s">
        <v>4513</v>
      </c>
      <c r="G1440" s="180" t="s">
        <v>367</v>
      </c>
      <c r="H1440" s="181">
        <v>1</v>
      </c>
      <c r="I1440" s="182"/>
      <c r="J1440" s="183">
        <f>ROUND(I1440*H1440,2)</f>
        <v>0</v>
      </c>
      <c r="K1440" s="179" t="s">
        <v>2902</v>
      </c>
      <c r="L1440" s="42"/>
      <c r="M1440" s="184" t="s">
        <v>3</v>
      </c>
      <c r="N1440" s="185" t="s">
        <v>40</v>
      </c>
      <c r="O1440" s="75"/>
      <c r="P1440" s="186">
        <f>O1440*H1440</f>
        <v>0</v>
      </c>
      <c r="Q1440" s="186">
        <v>0</v>
      </c>
      <c r="R1440" s="186">
        <f>Q1440*H1440</f>
        <v>0</v>
      </c>
      <c r="S1440" s="186">
        <v>0</v>
      </c>
      <c r="T1440" s="187">
        <f>S1440*H1440</f>
        <v>0</v>
      </c>
      <c r="U1440" s="41"/>
      <c r="V1440" s="41"/>
      <c r="W1440" s="41"/>
      <c r="X1440" s="41"/>
      <c r="Y1440" s="41"/>
      <c r="Z1440" s="41"/>
      <c r="AA1440" s="41"/>
      <c r="AB1440" s="41"/>
      <c r="AC1440" s="41"/>
      <c r="AD1440" s="41"/>
      <c r="AE1440" s="41"/>
      <c r="AR1440" s="188" t="s">
        <v>532</v>
      </c>
      <c r="AT1440" s="188" t="s">
        <v>331</v>
      </c>
      <c r="AU1440" s="188" t="s">
        <v>87</v>
      </c>
      <c r="AY1440" s="22" t="s">
        <v>328</v>
      </c>
      <c r="BE1440" s="189">
        <f>IF(N1440="základní",J1440,0)</f>
        <v>0</v>
      </c>
      <c r="BF1440" s="189">
        <f>IF(N1440="snížená",J1440,0)</f>
        <v>0</v>
      </c>
      <c r="BG1440" s="189">
        <f>IF(N1440="zákl. přenesená",J1440,0)</f>
        <v>0</v>
      </c>
      <c r="BH1440" s="189">
        <f>IF(N1440="sníž. přenesená",J1440,0)</f>
        <v>0</v>
      </c>
      <c r="BI1440" s="189">
        <f>IF(N1440="nulová",J1440,0)</f>
        <v>0</v>
      </c>
      <c r="BJ1440" s="22" t="s">
        <v>76</v>
      </c>
      <c r="BK1440" s="189">
        <f>ROUND(I1440*H1440,2)</f>
        <v>0</v>
      </c>
      <c r="BL1440" s="22" t="s">
        <v>532</v>
      </c>
      <c r="BM1440" s="188" t="s">
        <v>4514</v>
      </c>
    </row>
    <row r="1441" s="2" customFormat="1" ht="44.25" customHeight="1">
      <c r="A1441" s="41"/>
      <c r="B1441" s="176"/>
      <c r="C1441" s="177" t="s">
        <v>4515</v>
      </c>
      <c r="D1441" s="177" t="s">
        <v>331</v>
      </c>
      <c r="E1441" s="178" t="s">
        <v>4516</v>
      </c>
      <c r="F1441" s="179" t="s">
        <v>4517</v>
      </c>
      <c r="G1441" s="180" t="s">
        <v>367</v>
      </c>
      <c r="H1441" s="181">
        <v>1</v>
      </c>
      <c r="I1441" s="182"/>
      <c r="J1441" s="183">
        <f>ROUND(I1441*H1441,2)</f>
        <v>0</v>
      </c>
      <c r="K1441" s="179" t="s">
        <v>2902</v>
      </c>
      <c r="L1441" s="42"/>
      <c r="M1441" s="184" t="s">
        <v>3</v>
      </c>
      <c r="N1441" s="185" t="s">
        <v>40</v>
      </c>
      <c r="O1441" s="75"/>
      <c r="P1441" s="186">
        <f>O1441*H1441</f>
        <v>0</v>
      </c>
      <c r="Q1441" s="186">
        <v>0</v>
      </c>
      <c r="R1441" s="186">
        <f>Q1441*H1441</f>
        <v>0</v>
      </c>
      <c r="S1441" s="186">
        <v>0</v>
      </c>
      <c r="T1441" s="187">
        <f>S1441*H1441</f>
        <v>0</v>
      </c>
      <c r="U1441" s="41"/>
      <c r="V1441" s="41"/>
      <c r="W1441" s="41"/>
      <c r="X1441" s="41"/>
      <c r="Y1441" s="41"/>
      <c r="Z1441" s="41"/>
      <c r="AA1441" s="41"/>
      <c r="AB1441" s="41"/>
      <c r="AC1441" s="41"/>
      <c r="AD1441" s="41"/>
      <c r="AE1441" s="41"/>
      <c r="AR1441" s="188" t="s">
        <v>532</v>
      </c>
      <c r="AT1441" s="188" t="s">
        <v>331</v>
      </c>
      <c r="AU1441" s="188" t="s">
        <v>87</v>
      </c>
      <c r="AY1441" s="22" t="s">
        <v>328</v>
      </c>
      <c r="BE1441" s="189">
        <f>IF(N1441="základní",J1441,0)</f>
        <v>0</v>
      </c>
      <c r="BF1441" s="189">
        <f>IF(N1441="snížená",J1441,0)</f>
        <v>0</v>
      </c>
      <c r="BG1441" s="189">
        <f>IF(N1441="zákl. přenesená",J1441,0)</f>
        <v>0</v>
      </c>
      <c r="BH1441" s="189">
        <f>IF(N1441="sníž. přenesená",J1441,0)</f>
        <v>0</v>
      </c>
      <c r="BI1441" s="189">
        <f>IF(N1441="nulová",J1441,0)</f>
        <v>0</v>
      </c>
      <c r="BJ1441" s="22" t="s">
        <v>76</v>
      </c>
      <c r="BK1441" s="189">
        <f>ROUND(I1441*H1441,2)</f>
        <v>0</v>
      </c>
      <c r="BL1441" s="22" t="s">
        <v>532</v>
      </c>
      <c r="BM1441" s="188" t="s">
        <v>4518</v>
      </c>
    </row>
    <row r="1442" s="2" customFormat="1" ht="44.25" customHeight="1">
      <c r="A1442" s="41"/>
      <c r="B1442" s="176"/>
      <c r="C1442" s="177" t="s">
        <v>4519</v>
      </c>
      <c r="D1442" s="177" t="s">
        <v>331</v>
      </c>
      <c r="E1442" s="178" t="s">
        <v>4520</v>
      </c>
      <c r="F1442" s="179" t="s">
        <v>4521</v>
      </c>
      <c r="G1442" s="180" t="s">
        <v>367</v>
      </c>
      <c r="H1442" s="181">
        <v>1</v>
      </c>
      <c r="I1442" s="182"/>
      <c r="J1442" s="183">
        <f>ROUND(I1442*H1442,2)</f>
        <v>0</v>
      </c>
      <c r="K1442" s="179" t="s">
        <v>2902</v>
      </c>
      <c r="L1442" s="42"/>
      <c r="M1442" s="184" t="s">
        <v>3</v>
      </c>
      <c r="N1442" s="185" t="s">
        <v>40</v>
      </c>
      <c r="O1442" s="75"/>
      <c r="P1442" s="186">
        <f>O1442*H1442</f>
        <v>0</v>
      </c>
      <c r="Q1442" s="186">
        <v>0</v>
      </c>
      <c r="R1442" s="186">
        <f>Q1442*H1442</f>
        <v>0</v>
      </c>
      <c r="S1442" s="186">
        <v>0</v>
      </c>
      <c r="T1442" s="187">
        <f>S1442*H1442</f>
        <v>0</v>
      </c>
      <c r="U1442" s="41"/>
      <c r="V1442" s="41"/>
      <c r="W1442" s="41"/>
      <c r="X1442" s="41"/>
      <c r="Y1442" s="41"/>
      <c r="Z1442" s="41"/>
      <c r="AA1442" s="41"/>
      <c r="AB1442" s="41"/>
      <c r="AC1442" s="41"/>
      <c r="AD1442" s="41"/>
      <c r="AE1442" s="41"/>
      <c r="AR1442" s="188" t="s">
        <v>532</v>
      </c>
      <c r="AT1442" s="188" t="s">
        <v>331</v>
      </c>
      <c r="AU1442" s="188" t="s">
        <v>87</v>
      </c>
      <c r="AY1442" s="22" t="s">
        <v>328</v>
      </c>
      <c r="BE1442" s="189">
        <f>IF(N1442="základní",J1442,0)</f>
        <v>0</v>
      </c>
      <c r="BF1442" s="189">
        <f>IF(N1442="snížená",J1442,0)</f>
        <v>0</v>
      </c>
      <c r="BG1442" s="189">
        <f>IF(N1442="zákl. přenesená",J1442,0)</f>
        <v>0</v>
      </c>
      <c r="BH1442" s="189">
        <f>IF(N1442="sníž. přenesená",J1442,0)</f>
        <v>0</v>
      </c>
      <c r="BI1442" s="189">
        <f>IF(N1442="nulová",J1442,0)</f>
        <v>0</v>
      </c>
      <c r="BJ1442" s="22" t="s">
        <v>76</v>
      </c>
      <c r="BK1442" s="189">
        <f>ROUND(I1442*H1442,2)</f>
        <v>0</v>
      </c>
      <c r="BL1442" s="22" t="s">
        <v>532</v>
      </c>
      <c r="BM1442" s="188" t="s">
        <v>4522</v>
      </c>
    </row>
    <row r="1443" s="2" customFormat="1" ht="37.8" customHeight="1">
      <c r="A1443" s="41"/>
      <c r="B1443" s="176"/>
      <c r="C1443" s="177" t="s">
        <v>4523</v>
      </c>
      <c r="D1443" s="177" t="s">
        <v>331</v>
      </c>
      <c r="E1443" s="178" t="s">
        <v>4524</v>
      </c>
      <c r="F1443" s="179" t="s">
        <v>4525</v>
      </c>
      <c r="G1443" s="180" t="s">
        <v>367</v>
      </c>
      <c r="H1443" s="181">
        <v>2</v>
      </c>
      <c r="I1443" s="182"/>
      <c r="J1443" s="183">
        <f>ROUND(I1443*H1443,2)</f>
        <v>0</v>
      </c>
      <c r="K1443" s="179" t="s">
        <v>2902</v>
      </c>
      <c r="L1443" s="42"/>
      <c r="M1443" s="184" t="s">
        <v>3</v>
      </c>
      <c r="N1443" s="185" t="s">
        <v>40</v>
      </c>
      <c r="O1443" s="75"/>
      <c r="P1443" s="186">
        <f>O1443*H1443</f>
        <v>0</v>
      </c>
      <c r="Q1443" s="186">
        <v>0</v>
      </c>
      <c r="R1443" s="186">
        <f>Q1443*H1443</f>
        <v>0</v>
      </c>
      <c r="S1443" s="186">
        <v>0</v>
      </c>
      <c r="T1443" s="187">
        <f>S1443*H1443</f>
        <v>0</v>
      </c>
      <c r="U1443" s="41"/>
      <c r="V1443" s="41"/>
      <c r="W1443" s="41"/>
      <c r="X1443" s="41"/>
      <c r="Y1443" s="41"/>
      <c r="Z1443" s="41"/>
      <c r="AA1443" s="41"/>
      <c r="AB1443" s="41"/>
      <c r="AC1443" s="41"/>
      <c r="AD1443" s="41"/>
      <c r="AE1443" s="41"/>
      <c r="AR1443" s="188" t="s">
        <v>532</v>
      </c>
      <c r="AT1443" s="188" t="s">
        <v>331</v>
      </c>
      <c r="AU1443" s="188" t="s">
        <v>87</v>
      </c>
      <c r="AY1443" s="22" t="s">
        <v>328</v>
      </c>
      <c r="BE1443" s="189">
        <f>IF(N1443="základní",J1443,0)</f>
        <v>0</v>
      </c>
      <c r="BF1443" s="189">
        <f>IF(N1443="snížená",J1443,0)</f>
        <v>0</v>
      </c>
      <c r="BG1443" s="189">
        <f>IF(N1443="zákl. přenesená",J1443,0)</f>
        <v>0</v>
      </c>
      <c r="BH1443" s="189">
        <f>IF(N1443="sníž. přenesená",J1443,0)</f>
        <v>0</v>
      </c>
      <c r="BI1443" s="189">
        <f>IF(N1443="nulová",J1443,0)</f>
        <v>0</v>
      </c>
      <c r="BJ1443" s="22" t="s">
        <v>76</v>
      </c>
      <c r="BK1443" s="189">
        <f>ROUND(I1443*H1443,2)</f>
        <v>0</v>
      </c>
      <c r="BL1443" s="22" t="s">
        <v>532</v>
      </c>
      <c r="BM1443" s="188" t="s">
        <v>4526</v>
      </c>
    </row>
    <row r="1444" s="2" customFormat="1" ht="49.05" customHeight="1">
      <c r="A1444" s="41"/>
      <c r="B1444" s="176"/>
      <c r="C1444" s="177" t="s">
        <v>4527</v>
      </c>
      <c r="D1444" s="177" t="s">
        <v>331</v>
      </c>
      <c r="E1444" s="178" t="s">
        <v>4528</v>
      </c>
      <c r="F1444" s="179" t="s">
        <v>4529</v>
      </c>
      <c r="G1444" s="180" t="s">
        <v>367</v>
      </c>
      <c r="H1444" s="181">
        <v>1</v>
      </c>
      <c r="I1444" s="182"/>
      <c r="J1444" s="183">
        <f>ROUND(I1444*H1444,2)</f>
        <v>0</v>
      </c>
      <c r="K1444" s="179" t="s">
        <v>3</v>
      </c>
      <c r="L1444" s="42"/>
      <c r="M1444" s="184" t="s">
        <v>3</v>
      </c>
      <c r="N1444" s="185" t="s">
        <v>40</v>
      </c>
      <c r="O1444" s="75"/>
      <c r="P1444" s="186">
        <f>O1444*H1444</f>
        <v>0</v>
      </c>
      <c r="Q1444" s="186">
        <v>0</v>
      </c>
      <c r="R1444" s="186">
        <f>Q1444*H1444</f>
        <v>0</v>
      </c>
      <c r="S1444" s="186">
        <v>0</v>
      </c>
      <c r="T1444" s="187">
        <f>S1444*H1444</f>
        <v>0</v>
      </c>
      <c r="U1444" s="41"/>
      <c r="V1444" s="41"/>
      <c r="W1444" s="41"/>
      <c r="X1444" s="41"/>
      <c r="Y1444" s="41"/>
      <c r="Z1444" s="41"/>
      <c r="AA1444" s="41"/>
      <c r="AB1444" s="41"/>
      <c r="AC1444" s="41"/>
      <c r="AD1444" s="41"/>
      <c r="AE1444" s="41"/>
      <c r="AR1444" s="188" t="s">
        <v>532</v>
      </c>
      <c r="AT1444" s="188" t="s">
        <v>331</v>
      </c>
      <c r="AU1444" s="188" t="s">
        <v>87</v>
      </c>
      <c r="AY1444" s="22" t="s">
        <v>328</v>
      </c>
      <c r="BE1444" s="189">
        <f>IF(N1444="základní",J1444,0)</f>
        <v>0</v>
      </c>
      <c r="BF1444" s="189">
        <f>IF(N1444="snížená",J1444,0)</f>
        <v>0</v>
      </c>
      <c r="BG1444" s="189">
        <f>IF(N1444="zákl. přenesená",J1444,0)</f>
        <v>0</v>
      </c>
      <c r="BH1444" s="189">
        <f>IF(N1444="sníž. přenesená",J1444,0)</f>
        <v>0</v>
      </c>
      <c r="BI1444" s="189">
        <f>IF(N1444="nulová",J1444,0)</f>
        <v>0</v>
      </c>
      <c r="BJ1444" s="22" t="s">
        <v>76</v>
      </c>
      <c r="BK1444" s="189">
        <f>ROUND(I1444*H1444,2)</f>
        <v>0</v>
      </c>
      <c r="BL1444" s="22" t="s">
        <v>532</v>
      </c>
      <c r="BM1444" s="188" t="s">
        <v>4530</v>
      </c>
    </row>
    <row r="1445" s="2" customFormat="1" ht="37.8" customHeight="1">
      <c r="A1445" s="41"/>
      <c r="B1445" s="176"/>
      <c r="C1445" s="177" t="s">
        <v>4531</v>
      </c>
      <c r="D1445" s="177" t="s">
        <v>331</v>
      </c>
      <c r="E1445" s="178" t="s">
        <v>4532</v>
      </c>
      <c r="F1445" s="179" t="s">
        <v>4533</v>
      </c>
      <c r="G1445" s="180" t="s">
        <v>367</v>
      </c>
      <c r="H1445" s="181">
        <v>1</v>
      </c>
      <c r="I1445" s="182"/>
      <c r="J1445" s="183">
        <f>ROUND(I1445*H1445,2)</f>
        <v>0</v>
      </c>
      <c r="K1445" s="179" t="s">
        <v>3</v>
      </c>
      <c r="L1445" s="42"/>
      <c r="M1445" s="184" t="s">
        <v>3</v>
      </c>
      <c r="N1445" s="185" t="s">
        <v>40</v>
      </c>
      <c r="O1445" s="75"/>
      <c r="P1445" s="186">
        <f>O1445*H1445</f>
        <v>0</v>
      </c>
      <c r="Q1445" s="186">
        <v>0</v>
      </c>
      <c r="R1445" s="186">
        <f>Q1445*H1445</f>
        <v>0</v>
      </c>
      <c r="S1445" s="186">
        <v>0</v>
      </c>
      <c r="T1445" s="187">
        <f>S1445*H1445</f>
        <v>0</v>
      </c>
      <c r="U1445" s="41"/>
      <c r="V1445" s="41"/>
      <c r="W1445" s="41"/>
      <c r="X1445" s="41"/>
      <c r="Y1445" s="41"/>
      <c r="Z1445" s="41"/>
      <c r="AA1445" s="41"/>
      <c r="AB1445" s="41"/>
      <c r="AC1445" s="41"/>
      <c r="AD1445" s="41"/>
      <c r="AE1445" s="41"/>
      <c r="AR1445" s="188" t="s">
        <v>532</v>
      </c>
      <c r="AT1445" s="188" t="s">
        <v>331</v>
      </c>
      <c r="AU1445" s="188" t="s">
        <v>87</v>
      </c>
      <c r="AY1445" s="22" t="s">
        <v>328</v>
      </c>
      <c r="BE1445" s="189">
        <f>IF(N1445="základní",J1445,0)</f>
        <v>0</v>
      </c>
      <c r="BF1445" s="189">
        <f>IF(N1445="snížená",J1445,0)</f>
        <v>0</v>
      </c>
      <c r="BG1445" s="189">
        <f>IF(N1445="zákl. přenesená",J1445,0)</f>
        <v>0</v>
      </c>
      <c r="BH1445" s="189">
        <f>IF(N1445="sníž. přenesená",J1445,0)</f>
        <v>0</v>
      </c>
      <c r="BI1445" s="189">
        <f>IF(N1445="nulová",J1445,0)</f>
        <v>0</v>
      </c>
      <c r="BJ1445" s="22" t="s">
        <v>76</v>
      </c>
      <c r="BK1445" s="189">
        <f>ROUND(I1445*H1445,2)</f>
        <v>0</v>
      </c>
      <c r="BL1445" s="22" t="s">
        <v>532</v>
      </c>
      <c r="BM1445" s="188" t="s">
        <v>4534</v>
      </c>
    </row>
    <row r="1446" s="12" customFormat="1" ht="20.88" customHeight="1">
      <c r="A1446" s="12"/>
      <c r="B1446" s="163"/>
      <c r="C1446" s="12"/>
      <c r="D1446" s="164" t="s">
        <v>68</v>
      </c>
      <c r="E1446" s="174" t="s">
        <v>4535</v>
      </c>
      <c r="F1446" s="174" t="s">
        <v>4536</v>
      </c>
      <c r="G1446" s="12"/>
      <c r="H1446" s="12"/>
      <c r="I1446" s="166"/>
      <c r="J1446" s="175">
        <f>BK1446</f>
        <v>0</v>
      </c>
      <c r="K1446" s="12"/>
      <c r="L1446" s="163"/>
      <c r="M1446" s="168"/>
      <c r="N1446" s="169"/>
      <c r="O1446" s="169"/>
      <c r="P1446" s="170">
        <f>SUM(P1447:P1456)</f>
        <v>0</v>
      </c>
      <c r="Q1446" s="169"/>
      <c r="R1446" s="170">
        <f>SUM(R1447:R1456)</f>
        <v>0</v>
      </c>
      <c r="S1446" s="169"/>
      <c r="T1446" s="171">
        <f>SUM(T1447:T1456)</f>
        <v>0</v>
      </c>
      <c r="U1446" s="12"/>
      <c r="V1446" s="12"/>
      <c r="W1446" s="12"/>
      <c r="X1446" s="12"/>
      <c r="Y1446" s="12"/>
      <c r="Z1446" s="12"/>
      <c r="AA1446" s="12"/>
      <c r="AB1446" s="12"/>
      <c r="AC1446" s="12"/>
      <c r="AD1446" s="12"/>
      <c r="AE1446" s="12"/>
      <c r="AR1446" s="164" t="s">
        <v>79</v>
      </c>
      <c r="AT1446" s="172" t="s">
        <v>68</v>
      </c>
      <c r="AU1446" s="172" t="s">
        <v>79</v>
      </c>
      <c r="AY1446" s="164" t="s">
        <v>328</v>
      </c>
      <c r="BK1446" s="173">
        <f>SUM(BK1447:BK1456)</f>
        <v>0</v>
      </c>
    </row>
    <row r="1447" s="2" customFormat="1" ht="33" customHeight="1">
      <c r="A1447" s="41"/>
      <c r="B1447" s="176"/>
      <c r="C1447" s="177" t="s">
        <v>4537</v>
      </c>
      <c r="D1447" s="177" t="s">
        <v>331</v>
      </c>
      <c r="E1447" s="178" t="s">
        <v>4538</v>
      </c>
      <c r="F1447" s="179" t="s">
        <v>4539</v>
      </c>
      <c r="G1447" s="180" t="s">
        <v>367</v>
      </c>
      <c r="H1447" s="181">
        <v>7</v>
      </c>
      <c r="I1447" s="182"/>
      <c r="J1447" s="183">
        <f>ROUND(I1447*H1447,2)</f>
        <v>0</v>
      </c>
      <c r="K1447" s="179" t="s">
        <v>2902</v>
      </c>
      <c r="L1447" s="42"/>
      <c r="M1447" s="184" t="s">
        <v>3</v>
      </c>
      <c r="N1447" s="185" t="s">
        <v>40</v>
      </c>
      <c r="O1447" s="75"/>
      <c r="P1447" s="186">
        <f>O1447*H1447</f>
        <v>0</v>
      </c>
      <c r="Q1447" s="186">
        <v>0</v>
      </c>
      <c r="R1447" s="186">
        <f>Q1447*H1447</f>
        <v>0</v>
      </c>
      <c r="S1447" s="186">
        <v>0</v>
      </c>
      <c r="T1447" s="187">
        <f>S1447*H1447</f>
        <v>0</v>
      </c>
      <c r="U1447" s="41"/>
      <c r="V1447" s="41"/>
      <c r="W1447" s="41"/>
      <c r="X1447" s="41"/>
      <c r="Y1447" s="41"/>
      <c r="Z1447" s="41"/>
      <c r="AA1447" s="41"/>
      <c r="AB1447" s="41"/>
      <c r="AC1447" s="41"/>
      <c r="AD1447" s="41"/>
      <c r="AE1447" s="41"/>
      <c r="AR1447" s="188" t="s">
        <v>532</v>
      </c>
      <c r="AT1447" s="188" t="s">
        <v>331</v>
      </c>
      <c r="AU1447" s="188" t="s">
        <v>87</v>
      </c>
      <c r="AY1447" s="22" t="s">
        <v>328</v>
      </c>
      <c r="BE1447" s="189">
        <f>IF(N1447="základní",J1447,0)</f>
        <v>0</v>
      </c>
      <c r="BF1447" s="189">
        <f>IF(N1447="snížená",J1447,0)</f>
        <v>0</v>
      </c>
      <c r="BG1447" s="189">
        <f>IF(N1447="zákl. přenesená",J1447,0)</f>
        <v>0</v>
      </c>
      <c r="BH1447" s="189">
        <f>IF(N1447="sníž. přenesená",J1447,0)</f>
        <v>0</v>
      </c>
      <c r="BI1447" s="189">
        <f>IF(N1447="nulová",J1447,0)</f>
        <v>0</v>
      </c>
      <c r="BJ1447" s="22" t="s">
        <v>76</v>
      </c>
      <c r="BK1447" s="189">
        <f>ROUND(I1447*H1447,2)</f>
        <v>0</v>
      </c>
      <c r="BL1447" s="22" t="s">
        <v>532</v>
      </c>
      <c r="BM1447" s="188" t="s">
        <v>4540</v>
      </c>
    </row>
    <row r="1448" s="2" customFormat="1" ht="37.8" customHeight="1">
      <c r="A1448" s="41"/>
      <c r="B1448" s="176"/>
      <c r="C1448" s="177" t="s">
        <v>4541</v>
      </c>
      <c r="D1448" s="177" t="s">
        <v>331</v>
      </c>
      <c r="E1448" s="178" t="s">
        <v>4542</v>
      </c>
      <c r="F1448" s="179" t="s">
        <v>4543</v>
      </c>
      <c r="G1448" s="180" t="s">
        <v>367</v>
      </c>
      <c r="H1448" s="181">
        <v>1</v>
      </c>
      <c r="I1448" s="182"/>
      <c r="J1448" s="183">
        <f>ROUND(I1448*H1448,2)</f>
        <v>0</v>
      </c>
      <c r="K1448" s="179" t="s">
        <v>2902</v>
      </c>
      <c r="L1448" s="42"/>
      <c r="M1448" s="184" t="s">
        <v>3</v>
      </c>
      <c r="N1448" s="185" t="s">
        <v>40</v>
      </c>
      <c r="O1448" s="75"/>
      <c r="P1448" s="186">
        <f>O1448*H1448</f>
        <v>0</v>
      </c>
      <c r="Q1448" s="186">
        <v>0</v>
      </c>
      <c r="R1448" s="186">
        <f>Q1448*H1448</f>
        <v>0</v>
      </c>
      <c r="S1448" s="186">
        <v>0</v>
      </c>
      <c r="T1448" s="187">
        <f>S1448*H1448</f>
        <v>0</v>
      </c>
      <c r="U1448" s="41"/>
      <c r="V1448" s="41"/>
      <c r="W1448" s="41"/>
      <c r="X1448" s="41"/>
      <c r="Y1448" s="41"/>
      <c r="Z1448" s="41"/>
      <c r="AA1448" s="41"/>
      <c r="AB1448" s="41"/>
      <c r="AC1448" s="41"/>
      <c r="AD1448" s="41"/>
      <c r="AE1448" s="41"/>
      <c r="AR1448" s="188" t="s">
        <v>532</v>
      </c>
      <c r="AT1448" s="188" t="s">
        <v>331</v>
      </c>
      <c r="AU1448" s="188" t="s">
        <v>87</v>
      </c>
      <c r="AY1448" s="22" t="s">
        <v>328</v>
      </c>
      <c r="BE1448" s="189">
        <f>IF(N1448="základní",J1448,0)</f>
        <v>0</v>
      </c>
      <c r="BF1448" s="189">
        <f>IF(N1448="snížená",J1448,0)</f>
        <v>0</v>
      </c>
      <c r="BG1448" s="189">
        <f>IF(N1448="zákl. přenesená",J1448,0)</f>
        <v>0</v>
      </c>
      <c r="BH1448" s="189">
        <f>IF(N1448="sníž. přenesená",J1448,0)</f>
        <v>0</v>
      </c>
      <c r="BI1448" s="189">
        <f>IF(N1448="nulová",J1448,0)</f>
        <v>0</v>
      </c>
      <c r="BJ1448" s="22" t="s">
        <v>76</v>
      </c>
      <c r="BK1448" s="189">
        <f>ROUND(I1448*H1448,2)</f>
        <v>0</v>
      </c>
      <c r="BL1448" s="22" t="s">
        <v>532</v>
      </c>
      <c r="BM1448" s="188" t="s">
        <v>4544</v>
      </c>
    </row>
    <row r="1449" s="2" customFormat="1" ht="37.8" customHeight="1">
      <c r="A1449" s="41"/>
      <c r="B1449" s="176"/>
      <c r="C1449" s="177" t="s">
        <v>4545</v>
      </c>
      <c r="D1449" s="177" t="s">
        <v>331</v>
      </c>
      <c r="E1449" s="178" t="s">
        <v>4546</v>
      </c>
      <c r="F1449" s="179" t="s">
        <v>4547</v>
      </c>
      <c r="G1449" s="180" t="s">
        <v>367</v>
      </c>
      <c r="H1449" s="181">
        <v>1</v>
      </c>
      <c r="I1449" s="182"/>
      <c r="J1449" s="183">
        <f>ROUND(I1449*H1449,2)</f>
        <v>0</v>
      </c>
      <c r="K1449" s="179" t="s">
        <v>2902</v>
      </c>
      <c r="L1449" s="42"/>
      <c r="M1449" s="184" t="s">
        <v>3</v>
      </c>
      <c r="N1449" s="185" t="s">
        <v>40</v>
      </c>
      <c r="O1449" s="75"/>
      <c r="P1449" s="186">
        <f>O1449*H1449</f>
        <v>0</v>
      </c>
      <c r="Q1449" s="186">
        <v>0</v>
      </c>
      <c r="R1449" s="186">
        <f>Q1449*H1449</f>
        <v>0</v>
      </c>
      <c r="S1449" s="186">
        <v>0</v>
      </c>
      <c r="T1449" s="187">
        <f>S1449*H1449</f>
        <v>0</v>
      </c>
      <c r="U1449" s="41"/>
      <c r="V1449" s="41"/>
      <c r="W1449" s="41"/>
      <c r="X1449" s="41"/>
      <c r="Y1449" s="41"/>
      <c r="Z1449" s="41"/>
      <c r="AA1449" s="41"/>
      <c r="AB1449" s="41"/>
      <c r="AC1449" s="41"/>
      <c r="AD1449" s="41"/>
      <c r="AE1449" s="41"/>
      <c r="AR1449" s="188" t="s">
        <v>532</v>
      </c>
      <c r="AT1449" s="188" t="s">
        <v>331</v>
      </c>
      <c r="AU1449" s="188" t="s">
        <v>87</v>
      </c>
      <c r="AY1449" s="22" t="s">
        <v>328</v>
      </c>
      <c r="BE1449" s="189">
        <f>IF(N1449="základní",J1449,0)</f>
        <v>0</v>
      </c>
      <c r="BF1449" s="189">
        <f>IF(N1449="snížená",J1449,0)</f>
        <v>0</v>
      </c>
      <c r="BG1449" s="189">
        <f>IF(N1449="zákl. přenesená",J1449,0)</f>
        <v>0</v>
      </c>
      <c r="BH1449" s="189">
        <f>IF(N1449="sníž. přenesená",J1449,0)</f>
        <v>0</v>
      </c>
      <c r="BI1449" s="189">
        <f>IF(N1449="nulová",J1449,0)</f>
        <v>0</v>
      </c>
      <c r="BJ1449" s="22" t="s">
        <v>76</v>
      </c>
      <c r="BK1449" s="189">
        <f>ROUND(I1449*H1449,2)</f>
        <v>0</v>
      </c>
      <c r="BL1449" s="22" t="s">
        <v>532</v>
      </c>
      <c r="BM1449" s="188" t="s">
        <v>4548</v>
      </c>
    </row>
    <row r="1450" s="2" customFormat="1" ht="37.8" customHeight="1">
      <c r="A1450" s="41"/>
      <c r="B1450" s="176"/>
      <c r="C1450" s="177" t="s">
        <v>4549</v>
      </c>
      <c r="D1450" s="177" t="s">
        <v>331</v>
      </c>
      <c r="E1450" s="178" t="s">
        <v>4550</v>
      </c>
      <c r="F1450" s="179" t="s">
        <v>4551</v>
      </c>
      <c r="G1450" s="180" t="s">
        <v>367</v>
      </c>
      <c r="H1450" s="181">
        <v>1</v>
      </c>
      <c r="I1450" s="182"/>
      <c r="J1450" s="183">
        <f>ROUND(I1450*H1450,2)</f>
        <v>0</v>
      </c>
      <c r="K1450" s="179" t="s">
        <v>2902</v>
      </c>
      <c r="L1450" s="42"/>
      <c r="M1450" s="184" t="s">
        <v>3</v>
      </c>
      <c r="N1450" s="185" t="s">
        <v>40</v>
      </c>
      <c r="O1450" s="75"/>
      <c r="P1450" s="186">
        <f>O1450*H1450</f>
        <v>0</v>
      </c>
      <c r="Q1450" s="186">
        <v>0</v>
      </c>
      <c r="R1450" s="186">
        <f>Q1450*H1450</f>
        <v>0</v>
      </c>
      <c r="S1450" s="186">
        <v>0</v>
      </c>
      <c r="T1450" s="187">
        <f>S1450*H1450</f>
        <v>0</v>
      </c>
      <c r="U1450" s="41"/>
      <c r="V1450" s="41"/>
      <c r="W1450" s="41"/>
      <c r="X1450" s="41"/>
      <c r="Y1450" s="41"/>
      <c r="Z1450" s="41"/>
      <c r="AA1450" s="41"/>
      <c r="AB1450" s="41"/>
      <c r="AC1450" s="41"/>
      <c r="AD1450" s="41"/>
      <c r="AE1450" s="41"/>
      <c r="AR1450" s="188" t="s">
        <v>532</v>
      </c>
      <c r="AT1450" s="188" t="s">
        <v>331</v>
      </c>
      <c r="AU1450" s="188" t="s">
        <v>87</v>
      </c>
      <c r="AY1450" s="22" t="s">
        <v>328</v>
      </c>
      <c r="BE1450" s="189">
        <f>IF(N1450="základní",J1450,0)</f>
        <v>0</v>
      </c>
      <c r="BF1450" s="189">
        <f>IF(N1450="snížená",J1450,0)</f>
        <v>0</v>
      </c>
      <c r="BG1450" s="189">
        <f>IF(N1450="zákl. přenesená",J1450,0)</f>
        <v>0</v>
      </c>
      <c r="BH1450" s="189">
        <f>IF(N1450="sníž. přenesená",J1450,0)</f>
        <v>0</v>
      </c>
      <c r="BI1450" s="189">
        <f>IF(N1450="nulová",J1450,0)</f>
        <v>0</v>
      </c>
      <c r="BJ1450" s="22" t="s">
        <v>76</v>
      </c>
      <c r="BK1450" s="189">
        <f>ROUND(I1450*H1450,2)</f>
        <v>0</v>
      </c>
      <c r="BL1450" s="22" t="s">
        <v>532</v>
      </c>
      <c r="BM1450" s="188" t="s">
        <v>4552</v>
      </c>
    </row>
    <row r="1451" s="2" customFormat="1" ht="33" customHeight="1">
      <c r="A1451" s="41"/>
      <c r="B1451" s="176"/>
      <c r="C1451" s="177" t="s">
        <v>4553</v>
      </c>
      <c r="D1451" s="177" t="s">
        <v>331</v>
      </c>
      <c r="E1451" s="178" t="s">
        <v>2312</v>
      </c>
      <c r="F1451" s="179" t="s">
        <v>4554</v>
      </c>
      <c r="G1451" s="180" t="s">
        <v>367</v>
      </c>
      <c r="H1451" s="181">
        <v>9</v>
      </c>
      <c r="I1451" s="182"/>
      <c r="J1451" s="183">
        <f>ROUND(I1451*H1451,2)</f>
        <v>0</v>
      </c>
      <c r="K1451" s="179" t="s">
        <v>2902</v>
      </c>
      <c r="L1451" s="42"/>
      <c r="M1451" s="184" t="s">
        <v>3</v>
      </c>
      <c r="N1451" s="185" t="s">
        <v>40</v>
      </c>
      <c r="O1451" s="75"/>
      <c r="P1451" s="186">
        <f>O1451*H1451</f>
        <v>0</v>
      </c>
      <c r="Q1451" s="186">
        <v>0</v>
      </c>
      <c r="R1451" s="186">
        <f>Q1451*H1451</f>
        <v>0</v>
      </c>
      <c r="S1451" s="186">
        <v>0</v>
      </c>
      <c r="T1451" s="187">
        <f>S1451*H1451</f>
        <v>0</v>
      </c>
      <c r="U1451" s="41"/>
      <c r="V1451" s="41"/>
      <c r="W1451" s="41"/>
      <c r="X1451" s="41"/>
      <c r="Y1451" s="41"/>
      <c r="Z1451" s="41"/>
      <c r="AA1451" s="41"/>
      <c r="AB1451" s="41"/>
      <c r="AC1451" s="41"/>
      <c r="AD1451" s="41"/>
      <c r="AE1451" s="41"/>
      <c r="AR1451" s="188" t="s">
        <v>532</v>
      </c>
      <c r="AT1451" s="188" t="s">
        <v>331</v>
      </c>
      <c r="AU1451" s="188" t="s">
        <v>87</v>
      </c>
      <c r="AY1451" s="22" t="s">
        <v>328</v>
      </c>
      <c r="BE1451" s="189">
        <f>IF(N1451="základní",J1451,0)</f>
        <v>0</v>
      </c>
      <c r="BF1451" s="189">
        <f>IF(N1451="snížená",J1451,0)</f>
        <v>0</v>
      </c>
      <c r="BG1451" s="189">
        <f>IF(N1451="zákl. přenesená",J1451,0)</f>
        <v>0</v>
      </c>
      <c r="BH1451" s="189">
        <f>IF(N1451="sníž. přenesená",J1451,0)</f>
        <v>0</v>
      </c>
      <c r="BI1451" s="189">
        <f>IF(N1451="nulová",J1451,0)</f>
        <v>0</v>
      </c>
      <c r="BJ1451" s="22" t="s">
        <v>76</v>
      </c>
      <c r="BK1451" s="189">
        <f>ROUND(I1451*H1451,2)</f>
        <v>0</v>
      </c>
      <c r="BL1451" s="22" t="s">
        <v>532</v>
      </c>
      <c r="BM1451" s="188" t="s">
        <v>4555</v>
      </c>
    </row>
    <row r="1452" s="2" customFormat="1" ht="33" customHeight="1">
      <c r="A1452" s="41"/>
      <c r="B1452" s="176"/>
      <c r="C1452" s="177" t="s">
        <v>4556</v>
      </c>
      <c r="D1452" s="177" t="s">
        <v>331</v>
      </c>
      <c r="E1452" s="178" t="s">
        <v>4557</v>
      </c>
      <c r="F1452" s="179" t="s">
        <v>4558</v>
      </c>
      <c r="G1452" s="180" t="s">
        <v>367</v>
      </c>
      <c r="H1452" s="181">
        <v>8</v>
      </c>
      <c r="I1452" s="182"/>
      <c r="J1452" s="183">
        <f>ROUND(I1452*H1452,2)</f>
        <v>0</v>
      </c>
      <c r="K1452" s="179" t="s">
        <v>2902</v>
      </c>
      <c r="L1452" s="42"/>
      <c r="M1452" s="184" t="s">
        <v>3</v>
      </c>
      <c r="N1452" s="185" t="s">
        <v>40</v>
      </c>
      <c r="O1452" s="75"/>
      <c r="P1452" s="186">
        <f>O1452*H1452</f>
        <v>0</v>
      </c>
      <c r="Q1452" s="186">
        <v>0</v>
      </c>
      <c r="R1452" s="186">
        <f>Q1452*H1452</f>
        <v>0</v>
      </c>
      <c r="S1452" s="186">
        <v>0</v>
      </c>
      <c r="T1452" s="187">
        <f>S1452*H1452</f>
        <v>0</v>
      </c>
      <c r="U1452" s="41"/>
      <c r="V1452" s="41"/>
      <c r="W1452" s="41"/>
      <c r="X1452" s="41"/>
      <c r="Y1452" s="41"/>
      <c r="Z1452" s="41"/>
      <c r="AA1452" s="41"/>
      <c r="AB1452" s="41"/>
      <c r="AC1452" s="41"/>
      <c r="AD1452" s="41"/>
      <c r="AE1452" s="41"/>
      <c r="AR1452" s="188" t="s">
        <v>532</v>
      </c>
      <c r="AT1452" s="188" t="s">
        <v>331</v>
      </c>
      <c r="AU1452" s="188" t="s">
        <v>87</v>
      </c>
      <c r="AY1452" s="22" t="s">
        <v>328</v>
      </c>
      <c r="BE1452" s="189">
        <f>IF(N1452="základní",J1452,0)</f>
        <v>0</v>
      </c>
      <c r="BF1452" s="189">
        <f>IF(N1452="snížená",J1452,0)</f>
        <v>0</v>
      </c>
      <c r="BG1452" s="189">
        <f>IF(N1452="zákl. přenesená",J1452,0)</f>
        <v>0</v>
      </c>
      <c r="BH1452" s="189">
        <f>IF(N1452="sníž. přenesená",J1452,0)</f>
        <v>0</v>
      </c>
      <c r="BI1452" s="189">
        <f>IF(N1452="nulová",J1452,0)</f>
        <v>0</v>
      </c>
      <c r="BJ1452" s="22" t="s">
        <v>76</v>
      </c>
      <c r="BK1452" s="189">
        <f>ROUND(I1452*H1452,2)</f>
        <v>0</v>
      </c>
      <c r="BL1452" s="22" t="s">
        <v>532</v>
      </c>
      <c r="BM1452" s="188" t="s">
        <v>4559</v>
      </c>
    </row>
    <row r="1453" s="2" customFormat="1" ht="33" customHeight="1">
      <c r="A1453" s="41"/>
      <c r="B1453" s="176"/>
      <c r="C1453" s="177" t="s">
        <v>4560</v>
      </c>
      <c r="D1453" s="177" t="s">
        <v>331</v>
      </c>
      <c r="E1453" s="178" t="s">
        <v>4561</v>
      </c>
      <c r="F1453" s="179" t="s">
        <v>4562</v>
      </c>
      <c r="G1453" s="180" t="s">
        <v>367</v>
      </c>
      <c r="H1453" s="181">
        <v>2</v>
      </c>
      <c r="I1453" s="182"/>
      <c r="J1453" s="183">
        <f>ROUND(I1453*H1453,2)</f>
        <v>0</v>
      </c>
      <c r="K1453" s="179" t="s">
        <v>2902</v>
      </c>
      <c r="L1453" s="42"/>
      <c r="M1453" s="184" t="s">
        <v>3</v>
      </c>
      <c r="N1453" s="185" t="s">
        <v>40</v>
      </c>
      <c r="O1453" s="75"/>
      <c r="P1453" s="186">
        <f>O1453*H1453</f>
        <v>0</v>
      </c>
      <c r="Q1453" s="186">
        <v>0</v>
      </c>
      <c r="R1453" s="186">
        <f>Q1453*H1453</f>
        <v>0</v>
      </c>
      <c r="S1453" s="186">
        <v>0</v>
      </c>
      <c r="T1453" s="187">
        <f>S1453*H1453</f>
        <v>0</v>
      </c>
      <c r="U1453" s="41"/>
      <c r="V1453" s="41"/>
      <c r="W1453" s="41"/>
      <c r="X1453" s="41"/>
      <c r="Y1453" s="41"/>
      <c r="Z1453" s="41"/>
      <c r="AA1453" s="41"/>
      <c r="AB1453" s="41"/>
      <c r="AC1453" s="41"/>
      <c r="AD1453" s="41"/>
      <c r="AE1453" s="41"/>
      <c r="AR1453" s="188" t="s">
        <v>532</v>
      </c>
      <c r="AT1453" s="188" t="s">
        <v>331</v>
      </c>
      <c r="AU1453" s="188" t="s">
        <v>87</v>
      </c>
      <c r="AY1453" s="22" t="s">
        <v>328</v>
      </c>
      <c r="BE1453" s="189">
        <f>IF(N1453="základní",J1453,0)</f>
        <v>0</v>
      </c>
      <c r="BF1453" s="189">
        <f>IF(N1453="snížená",J1453,0)</f>
        <v>0</v>
      </c>
      <c r="BG1453" s="189">
        <f>IF(N1453="zákl. přenesená",J1453,0)</f>
        <v>0</v>
      </c>
      <c r="BH1453" s="189">
        <f>IF(N1453="sníž. přenesená",J1453,0)</f>
        <v>0</v>
      </c>
      <c r="BI1453" s="189">
        <f>IF(N1453="nulová",J1453,0)</f>
        <v>0</v>
      </c>
      <c r="BJ1453" s="22" t="s">
        <v>76</v>
      </c>
      <c r="BK1453" s="189">
        <f>ROUND(I1453*H1453,2)</f>
        <v>0</v>
      </c>
      <c r="BL1453" s="22" t="s">
        <v>532</v>
      </c>
      <c r="BM1453" s="188" t="s">
        <v>4563</v>
      </c>
    </row>
    <row r="1454" s="2" customFormat="1" ht="33" customHeight="1">
      <c r="A1454" s="41"/>
      <c r="B1454" s="176"/>
      <c r="C1454" s="177" t="s">
        <v>4564</v>
      </c>
      <c r="D1454" s="177" t="s">
        <v>331</v>
      </c>
      <c r="E1454" s="178" t="s">
        <v>2322</v>
      </c>
      <c r="F1454" s="179" t="s">
        <v>4565</v>
      </c>
      <c r="G1454" s="180" t="s">
        <v>367</v>
      </c>
      <c r="H1454" s="181">
        <v>2</v>
      </c>
      <c r="I1454" s="182"/>
      <c r="J1454" s="183">
        <f>ROUND(I1454*H1454,2)</f>
        <v>0</v>
      </c>
      <c r="K1454" s="179" t="s">
        <v>2902</v>
      </c>
      <c r="L1454" s="42"/>
      <c r="M1454" s="184" t="s">
        <v>3</v>
      </c>
      <c r="N1454" s="185" t="s">
        <v>40</v>
      </c>
      <c r="O1454" s="75"/>
      <c r="P1454" s="186">
        <f>O1454*H1454</f>
        <v>0</v>
      </c>
      <c r="Q1454" s="186">
        <v>0</v>
      </c>
      <c r="R1454" s="186">
        <f>Q1454*H1454</f>
        <v>0</v>
      </c>
      <c r="S1454" s="186">
        <v>0</v>
      </c>
      <c r="T1454" s="187">
        <f>S1454*H1454</f>
        <v>0</v>
      </c>
      <c r="U1454" s="41"/>
      <c r="V1454" s="41"/>
      <c r="W1454" s="41"/>
      <c r="X1454" s="41"/>
      <c r="Y1454" s="41"/>
      <c r="Z1454" s="41"/>
      <c r="AA1454" s="41"/>
      <c r="AB1454" s="41"/>
      <c r="AC1454" s="41"/>
      <c r="AD1454" s="41"/>
      <c r="AE1454" s="41"/>
      <c r="AR1454" s="188" t="s">
        <v>532</v>
      </c>
      <c r="AT1454" s="188" t="s">
        <v>331</v>
      </c>
      <c r="AU1454" s="188" t="s">
        <v>87</v>
      </c>
      <c r="AY1454" s="22" t="s">
        <v>328</v>
      </c>
      <c r="BE1454" s="189">
        <f>IF(N1454="základní",J1454,0)</f>
        <v>0</v>
      </c>
      <c r="BF1454" s="189">
        <f>IF(N1454="snížená",J1454,0)</f>
        <v>0</v>
      </c>
      <c r="BG1454" s="189">
        <f>IF(N1454="zákl. přenesená",J1454,0)</f>
        <v>0</v>
      </c>
      <c r="BH1454" s="189">
        <f>IF(N1454="sníž. přenesená",J1454,0)</f>
        <v>0</v>
      </c>
      <c r="BI1454" s="189">
        <f>IF(N1454="nulová",J1454,0)</f>
        <v>0</v>
      </c>
      <c r="BJ1454" s="22" t="s">
        <v>76</v>
      </c>
      <c r="BK1454" s="189">
        <f>ROUND(I1454*H1454,2)</f>
        <v>0</v>
      </c>
      <c r="BL1454" s="22" t="s">
        <v>532</v>
      </c>
      <c r="BM1454" s="188" t="s">
        <v>4566</v>
      </c>
    </row>
    <row r="1455" s="2" customFormat="1" ht="33" customHeight="1">
      <c r="A1455" s="41"/>
      <c r="B1455" s="176"/>
      <c r="C1455" s="177" t="s">
        <v>4567</v>
      </c>
      <c r="D1455" s="177" t="s">
        <v>331</v>
      </c>
      <c r="E1455" s="178" t="s">
        <v>2349</v>
      </c>
      <c r="F1455" s="179" t="s">
        <v>4568</v>
      </c>
      <c r="G1455" s="180" t="s">
        <v>367</v>
      </c>
      <c r="H1455" s="181">
        <v>4</v>
      </c>
      <c r="I1455" s="182"/>
      <c r="J1455" s="183">
        <f>ROUND(I1455*H1455,2)</f>
        <v>0</v>
      </c>
      <c r="K1455" s="179" t="s">
        <v>2902</v>
      </c>
      <c r="L1455" s="42"/>
      <c r="M1455" s="184" t="s">
        <v>3</v>
      </c>
      <c r="N1455" s="185" t="s">
        <v>40</v>
      </c>
      <c r="O1455" s="75"/>
      <c r="P1455" s="186">
        <f>O1455*H1455</f>
        <v>0</v>
      </c>
      <c r="Q1455" s="186">
        <v>0</v>
      </c>
      <c r="R1455" s="186">
        <f>Q1455*H1455</f>
        <v>0</v>
      </c>
      <c r="S1455" s="186">
        <v>0</v>
      </c>
      <c r="T1455" s="187">
        <f>S1455*H1455</f>
        <v>0</v>
      </c>
      <c r="U1455" s="41"/>
      <c r="V1455" s="41"/>
      <c r="W1455" s="41"/>
      <c r="X1455" s="41"/>
      <c r="Y1455" s="41"/>
      <c r="Z1455" s="41"/>
      <c r="AA1455" s="41"/>
      <c r="AB1455" s="41"/>
      <c r="AC1455" s="41"/>
      <c r="AD1455" s="41"/>
      <c r="AE1455" s="41"/>
      <c r="AR1455" s="188" t="s">
        <v>532</v>
      </c>
      <c r="AT1455" s="188" t="s">
        <v>331</v>
      </c>
      <c r="AU1455" s="188" t="s">
        <v>87</v>
      </c>
      <c r="AY1455" s="22" t="s">
        <v>328</v>
      </c>
      <c r="BE1455" s="189">
        <f>IF(N1455="základní",J1455,0)</f>
        <v>0</v>
      </c>
      <c r="BF1455" s="189">
        <f>IF(N1455="snížená",J1455,0)</f>
        <v>0</v>
      </c>
      <c r="BG1455" s="189">
        <f>IF(N1455="zákl. přenesená",J1455,0)</f>
        <v>0</v>
      </c>
      <c r="BH1455" s="189">
        <f>IF(N1455="sníž. přenesená",J1455,0)</f>
        <v>0</v>
      </c>
      <c r="BI1455" s="189">
        <f>IF(N1455="nulová",J1455,0)</f>
        <v>0</v>
      </c>
      <c r="BJ1455" s="22" t="s">
        <v>76</v>
      </c>
      <c r="BK1455" s="189">
        <f>ROUND(I1455*H1455,2)</f>
        <v>0</v>
      </c>
      <c r="BL1455" s="22" t="s">
        <v>532</v>
      </c>
      <c r="BM1455" s="188" t="s">
        <v>4569</v>
      </c>
    </row>
    <row r="1456" s="2" customFormat="1" ht="33" customHeight="1">
      <c r="A1456" s="41"/>
      <c r="B1456" s="176"/>
      <c r="C1456" s="177" t="s">
        <v>4570</v>
      </c>
      <c r="D1456" s="177" t="s">
        <v>331</v>
      </c>
      <c r="E1456" s="178" t="s">
        <v>4571</v>
      </c>
      <c r="F1456" s="179" t="s">
        <v>4572</v>
      </c>
      <c r="G1456" s="180" t="s">
        <v>367</v>
      </c>
      <c r="H1456" s="181">
        <v>2</v>
      </c>
      <c r="I1456" s="182"/>
      <c r="J1456" s="183">
        <f>ROUND(I1456*H1456,2)</f>
        <v>0</v>
      </c>
      <c r="K1456" s="179" t="s">
        <v>2902</v>
      </c>
      <c r="L1456" s="42"/>
      <c r="M1456" s="184" t="s">
        <v>3</v>
      </c>
      <c r="N1456" s="185" t="s">
        <v>40</v>
      </c>
      <c r="O1456" s="75"/>
      <c r="P1456" s="186">
        <f>O1456*H1456</f>
        <v>0</v>
      </c>
      <c r="Q1456" s="186">
        <v>0</v>
      </c>
      <c r="R1456" s="186">
        <f>Q1456*H1456</f>
        <v>0</v>
      </c>
      <c r="S1456" s="186">
        <v>0</v>
      </c>
      <c r="T1456" s="187">
        <f>S1456*H1456</f>
        <v>0</v>
      </c>
      <c r="U1456" s="41"/>
      <c r="V1456" s="41"/>
      <c r="W1456" s="41"/>
      <c r="X1456" s="41"/>
      <c r="Y1456" s="41"/>
      <c r="Z1456" s="41"/>
      <c r="AA1456" s="41"/>
      <c r="AB1456" s="41"/>
      <c r="AC1456" s="41"/>
      <c r="AD1456" s="41"/>
      <c r="AE1456" s="41"/>
      <c r="AR1456" s="188" t="s">
        <v>532</v>
      </c>
      <c r="AT1456" s="188" t="s">
        <v>331</v>
      </c>
      <c r="AU1456" s="188" t="s">
        <v>87</v>
      </c>
      <c r="AY1456" s="22" t="s">
        <v>328</v>
      </c>
      <c r="BE1456" s="189">
        <f>IF(N1456="základní",J1456,0)</f>
        <v>0</v>
      </c>
      <c r="BF1456" s="189">
        <f>IF(N1456="snížená",J1456,0)</f>
        <v>0</v>
      </c>
      <c r="BG1456" s="189">
        <f>IF(N1456="zákl. přenesená",J1456,0)</f>
        <v>0</v>
      </c>
      <c r="BH1456" s="189">
        <f>IF(N1456="sníž. přenesená",J1456,0)</f>
        <v>0</v>
      </c>
      <c r="BI1456" s="189">
        <f>IF(N1456="nulová",J1456,0)</f>
        <v>0</v>
      </c>
      <c r="BJ1456" s="22" t="s">
        <v>76</v>
      </c>
      <c r="BK1456" s="189">
        <f>ROUND(I1456*H1456,2)</f>
        <v>0</v>
      </c>
      <c r="BL1456" s="22" t="s">
        <v>532</v>
      </c>
      <c r="BM1456" s="188" t="s">
        <v>4573</v>
      </c>
    </row>
    <row r="1457" s="12" customFormat="1" ht="22.8" customHeight="1">
      <c r="A1457" s="12"/>
      <c r="B1457" s="163"/>
      <c r="C1457" s="12"/>
      <c r="D1457" s="164" t="s">
        <v>68</v>
      </c>
      <c r="E1457" s="174" t="s">
        <v>4574</v>
      </c>
      <c r="F1457" s="174" t="s">
        <v>4575</v>
      </c>
      <c r="G1457" s="12"/>
      <c r="H1457" s="12"/>
      <c r="I1457" s="166"/>
      <c r="J1457" s="175">
        <f>BK1457</f>
        <v>0</v>
      </c>
      <c r="K1457" s="12"/>
      <c r="L1457" s="163"/>
      <c r="M1457" s="168"/>
      <c r="N1457" s="169"/>
      <c r="O1457" s="169"/>
      <c r="P1457" s="170">
        <f>P1458+SUM(P1459:P1501)+P1591+P1597</f>
        <v>0</v>
      </c>
      <c r="Q1457" s="169"/>
      <c r="R1457" s="170">
        <f>R1458+SUM(R1459:R1501)+R1591+R1597</f>
        <v>5.7139455677499988</v>
      </c>
      <c r="S1457" s="169"/>
      <c r="T1457" s="171">
        <f>T1458+SUM(T1459:T1501)+T1591+T1597</f>
        <v>0</v>
      </c>
      <c r="U1457" s="12"/>
      <c r="V1457" s="12"/>
      <c r="W1457" s="12"/>
      <c r="X1457" s="12"/>
      <c r="Y1457" s="12"/>
      <c r="Z1457" s="12"/>
      <c r="AA1457" s="12"/>
      <c r="AB1457" s="12"/>
      <c r="AC1457" s="12"/>
      <c r="AD1457" s="12"/>
      <c r="AE1457" s="12"/>
      <c r="AR1457" s="164" t="s">
        <v>79</v>
      </c>
      <c r="AT1457" s="172" t="s">
        <v>68</v>
      </c>
      <c r="AU1457" s="172" t="s">
        <v>76</v>
      </c>
      <c r="AY1457" s="164" t="s">
        <v>328</v>
      </c>
      <c r="BK1457" s="173">
        <f>BK1458+SUM(BK1459:BK1501)+BK1591+BK1597</f>
        <v>0</v>
      </c>
    </row>
    <row r="1458" s="2" customFormat="1" ht="33" customHeight="1">
      <c r="A1458" s="41"/>
      <c r="B1458" s="176"/>
      <c r="C1458" s="177" t="s">
        <v>4576</v>
      </c>
      <c r="D1458" s="177" t="s">
        <v>331</v>
      </c>
      <c r="E1458" s="178" t="s">
        <v>4577</v>
      </c>
      <c r="F1458" s="179" t="s">
        <v>4578</v>
      </c>
      <c r="G1458" s="180" t="s">
        <v>367</v>
      </c>
      <c r="H1458" s="181">
        <v>1</v>
      </c>
      <c r="I1458" s="182"/>
      <c r="J1458" s="183">
        <f>ROUND(I1458*H1458,2)</f>
        <v>0</v>
      </c>
      <c r="K1458" s="179" t="s">
        <v>2902</v>
      </c>
      <c r="L1458" s="42"/>
      <c r="M1458" s="184" t="s">
        <v>3</v>
      </c>
      <c r="N1458" s="185" t="s">
        <v>40</v>
      </c>
      <c r="O1458" s="75"/>
      <c r="P1458" s="186">
        <f>O1458*H1458</f>
        <v>0</v>
      </c>
      <c r="Q1458" s="186">
        <v>0</v>
      </c>
      <c r="R1458" s="186">
        <f>Q1458*H1458</f>
        <v>0</v>
      </c>
      <c r="S1458" s="186">
        <v>0</v>
      </c>
      <c r="T1458" s="187">
        <f>S1458*H1458</f>
        <v>0</v>
      </c>
      <c r="U1458" s="41"/>
      <c r="V1458" s="41"/>
      <c r="W1458" s="41"/>
      <c r="X1458" s="41"/>
      <c r="Y1458" s="41"/>
      <c r="Z1458" s="41"/>
      <c r="AA1458" s="41"/>
      <c r="AB1458" s="41"/>
      <c r="AC1458" s="41"/>
      <c r="AD1458" s="41"/>
      <c r="AE1458" s="41"/>
      <c r="AR1458" s="188" t="s">
        <v>532</v>
      </c>
      <c r="AT1458" s="188" t="s">
        <v>331</v>
      </c>
      <c r="AU1458" s="188" t="s">
        <v>79</v>
      </c>
      <c r="AY1458" s="22" t="s">
        <v>328</v>
      </c>
      <c r="BE1458" s="189">
        <f>IF(N1458="základní",J1458,0)</f>
        <v>0</v>
      </c>
      <c r="BF1458" s="189">
        <f>IF(N1458="snížená",J1458,0)</f>
        <v>0</v>
      </c>
      <c r="BG1458" s="189">
        <f>IF(N1458="zákl. přenesená",J1458,0)</f>
        <v>0</v>
      </c>
      <c r="BH1458" s="189">
        <f>IF(N1458="sníž. přenesená",J1458,0)</f>
        <v>0</v>
      </c>
      <c r="BI1458" s="189">
        <f>IF(N1458="nulová",J1458,0)</f>
        <v>0</v>
      </c>
      <c r="BJ1458" s="22" t="s">
        <v>76</v>
      </c>
      <c r="BK1458" s="189">
        <f>ROUND(I1458*H1458,2)</f>
        <v>0</v>
      </c>
      <c r="BL1458" s="22" t="s">
        <v>532</v>
      </c>
      <c r="BM1458" s="188" t="s">
        <v>4579</v>
      </c>
    </row>
    <row r="1459" s="2" customFormat="1" ht="33" customHeight="1">
      <c r="A1459" s="41"/>
      <c r="B1459" s="176"/>
      <c r="C1459" s="177" t="s">
        <v>4580</v>
      </c>
      <c r="D1459" s="177" t="s">
        <v>331</v>
      </c>
      <c r="E1459" s="178" t="s">
        <v>4581</v>
      </c>
      <c r="F1459" s="179" t="s">
        <v>4582</v>
      </c>
      <c r="G1459" s="180" t="s">
        <v>476</v>
      </c>
      <c r="H1459" s="181">
        <v>31.420000000000002</v>
      </c>
      <c r="I1459" s="182"/>
      <c r="J1459" s="183">
        <f>ROUND(I1459*H1459,2)</f>
        <v>0</v>
      </c>
      <c r="K1459" s="179" t="s">
        <v>335</v>
      </c>
      <c r="L1459" s="42"/>
      <c r="M1459" s="184" t="s">
        <v>3</v>
      </c>
      <c r="N1459" s="185" t="s">
        <v>40</v>
      </c>
      <c r="O1459" s="75"/>
      <c r="P1459" s="186">
        <f>O1459*H1459</f>
        <v>0</v>
      </c>
      <c r="Q1459" s="186">
        <v>0</v>
      </c>
      <c r="R1459" s="186">
        <f>Q1459*H1459</f>
        <v>0</v>
      </c>
      <c r="S1459" s="186">
        <v>0</v>
      </c>
      <c r="T1459" s="187">
        <f>S1459*H1459</f>
        <v>0</v>
      </c>
      <c r="U1459" s="41"/>
      <c r="V1459" s="41"/>
      <c r="W1459" s="41"/>
      <c r="X1459" s="41"/>
      <c r="Y1459" s="41"/>
      <c r="Z1459" s="41"/>
      <c r="AA1459" s="41"/>
      <c r="AB1459" s="41"/>
      <c r="AC1459" s="41"/>
      <c r="AD1459" s="41"/>
      <c r="AE1459" s="41"/>
      <c r="AR1459" s="188" t="s">
        <v>532</v>
      </c>
      <c r="AT1459" s="188" t="s">
        <v>331</v>
      </c>
      <c r="AU1459" s="188" t="s">
        <v>79</v>
      </c>
      <c r="AY1459" s="22" t="s">
        <v>328</v>
      </c>
      <c r="BE1459" s="189">
        <f>IF(N1459="základní",J1459,0)</f>
        <v>0</v>
      </c>
      <c r="BF1459" s="189">
        <f>IF(N1459="snížená",J1459,0)</f>
        <v>0</v>
      </c>
      <c r="BG1459" s="189">
        <f>IF(N1459="zákl. přenesená",J1459,0)</f>
        <v>0</v>
      </c>
      <c r="BH1459" s="189">
        <f>IF(N1459="sníž. přenesená",J1459,0)</f>
        <v>0</v>
      </c>
      <c r="BI1459" s="189">
        <f>IF(N1459="nulová",J1459,0)</f>
        <v>0</v>
      </c>
      <c r="BJ1459" s="22" t="s">
        <v>76</v>
      </c>
      <c r="BK1459" s="189">
        <f>ROUND(I1459*H1459,2)</f>
        <v>0</v>
      </c>
      <c r="BL1459" s="22" t="s">
        <v>532</v>
      </c>
      <c r="BM1459" s="188" t="s">
        <v>4583</v>
      </c>
    </row>
    <row r="1460" s="2" customFormat="1">
      <c r="A1460" s="41"/>
      <c r="B1460" s="42"/>
      <c r="C1460" s="41"/>
      <c r="D1460" s="190" t="s">
        <v>338</v>
      </c>
      <c r="E1460" s="41"/>
      <c r="F1460" s="191" t="s">
        <v>4584</v>
      </c>
      <c r="G1460" s="41"/>
      <c r="H1460" s="41"/>
      <c r="I1460" s="192"/>
      <c r="J1460" s="41"/>
      <c r="K1460" s="41"/>
      <c r="L1460" s="42"/>
      <c r="M1460" s="193"/>
      <c r="N1460" s="194"/>
      <c r="O1460" s="75"/>
      <c r="P1460" s="75"/>
      <c r="Q1460" s="75"/>
      <c r="R1460" s="75"/>
      <c r="S1460" s="75"/>
      <c r="T1460" s="76"/>
      <c r="U1460" s="41"/>
      <c r="V1460" s="41"/>
      <c r="W1460" s="41"/>
      <c r="X1460" s="41"/>
      <c r="Y1460" s="41"/>
      <c r="Z1460" s="41"/>
      <c r="AA1460" s="41"/>
      <c r="AB1460" s="41"/>
      <c r="AC1460" s="41"/>
      <c r="AD1460" s="41"/>
      <c r="AE1460" s="41"/>
      <c r="AT1460" s="22" t="s">
        <v>338</v>
      </c>
      <c r="AU1460" s="22" t="s">
        <v>79</v>
      </c>
    </row>
    <row r="1461" s="13" customFormat="1">
      <c r="A1461" s="13"/>
      <c r="B1461" s="201"/>
      <c r="C1461" s="13"/>
      <c r="D1461" s="195" t="s">
        <v>442</v>
      </c>
      <c r="E1461" s="202" t="s">
        <v>3</v>
      </c>
      <c r="F1461" s="203" t="s">
        <v>4585</v>
      </c>
      <c r="G1461" s="13"/>
      <c r="H1461" s="204">
        <v>7</v>
      </c>
      <c r="I1461" s="205"/>
      <c r="J1461" s="13"/>
      <c r="K1461" s="13"/>
      <c r="L1461" s="201"/>
      <c r="M1461" s="206"/>
      <c r="N1461" s="207"/>
      <c r="O1461" s="207"/>
      <c r="P1461" s="207"/>
      <c r="Q1461" s="207"/>
      <c r="R1461" s="207"/>
      <c r="S1461" s="207"/>
      <c r="T1461" s="208"/>
      <c r="U1461" s="13"/>
      <c r="V1461" s="13"/>
      <c r="W1461" s="13"/>
      <c r="X1461" s="13"/>
      <c r="Y1461" s="13"/>
      <c r="Z1461" s="13"/>
      <c r="AA1461" s="13"/>
      <c r="AB1461" s="13"/>
      <c r="AC1461" s="13"/>
      <c r="AD1461" s="13"/>
      <c r="AE1461" s="13"/>
      <c r="AT1461" s="202" t="s">
        <v>442</v>
      </c>
      <c r="AU1461" s="202" t="s">
        <v>79</v>
      </c>
      <c r="AV1461" s="13" t="s">
        <v>79</v>
      </c>
      <c r="AW1461" s="13" t="s">
        <v>31</v>
      </c>
      <c r="AX1461" s="13" t="s">
        <v>69</v>
      </c>
      <c r="AY1461" s="202" t="s">
        <v>328</v>
      </c>
    </row>
    <row r="1462" s="13" customFormat="1">
      <c r="A1462" s="13"/>
      <c r="B1462" s="201"/>
      <c r="C1462" s="13"/>
      <c r="D1462" s="195" t="s">
        <v>442</v>
      </c>
      <c r="E1462" s="202" t="s">
        <v>3</v>
      </c>
      <c r="F1462" s="203" t="s">
        <v>4586</v>
      </c>
      <c r="G1462" s="13"/>
      <c r="H1462" s="204">
        <v>4.7800000000000002</v>
      </c>
      <c r="I1462" s="205"/>
      <c r="J1462" s="13"/>
      <c r="K1462" s="13"/>
      <c r="L1462" s="201"/>
      <c r="M1462" s="206"/>
      <c r="N1462" s="207"/>
      <c r="O1462" s="207"/>
      <c r="P1462" s="207"/>
      <c r="Q1462" s="207"/>
      <c r="R1462" s="207"/>
      <c r="S1462" s="207"/>
      <c r="T1462" s="208"/>
      <c r="U1462" s="13"/>
      <c r="V1462" s="13"/>
      <c r="W1462" s="13"/>
      <c r="X1462" s="13"/>
      <c r="Y1462" s="13"/>
      <c r="Z1462" s="13"/>
      <c r="AA1462" s="13"/>
      <c r="AB1462" s="13"/>
      <c r="AC1462" s="13"/>
      <c r="AD1462" s="13"/>
      <c r="AE1462" s="13"/>
      <c r="AT1462" s="202" t="s">
        <v>442</v>
      </c>
      <c r="AU1462" s="202" t="s">
        <v>79</v>
      </c>
      <c r="AV1462" s="13" t="s">
        <v>79</v>
      </c>
      <c r="AW1462" s="13" t="s">
        <v>31</v>
      </c>
      <c r="AX1462" s="13" t="s">
        <v>69</v>
      </c>
      <c r="AY1462" s="202" t="s">
        <v>328</v>
      </c>
    </row>
    <row r="1463" s="13" customFormat="1">
      <c r="A1463" s="13"/>
      <c r="B1463" s="201"/>
      <c r="C1463" s="13"/>
      <c r="D1463" s="195" t="s">
        <v>442</v>
      </c>
      <c r="E1463" s="202" t="s">
        <v>3</v>
      </c>
      <c r="F1463" s="203" t="s">
        <v>4587</v>
      </c>
      <c r="G1463" s="13"/>
      <c r="H1463" s="204">
        <v>5.04</v>
      </c>
      <c r="I1463" s="205"/>
      <c r="J1463" s="13"/>
      <c r="K1463" s="13"/>
      <c r="L1463" s="201"/>
      <c r="M1463" s="206"/>
      <c r="N1463" s="207"/>
      <c r="O1463" s="207"/>
      <c r="P1463" s="207"/>
      <c r="Q1463" s="207"/>
      <c r="R1463" s="207"/>
      <c r="S1463" s="207"/>
      <c r="T1463" s="208"/>
      <c r="U1463" s="13"/>
      <c r="V1463" s="13"/>
      <c r="W1463" s="13"/>
      <c r="X1463" s="13"/>
      <c r="Y1463" s="13"/>
      <c r="Z1463" s="13"/>
      <c r="AA1463" s="13"/>
      <c r="AB1463" s="13"/>
      <c r="AC1463" s="13"/>
      <c r="AD1463" s="13"/>
      <c r="AE1463" s="13"/>
      <c r="AT1463" s="202" t="s">
        <v>442</v>
      </c>
      <c r="AU1463" s="202" t="s">
        <v>79</v>
      </c>
      <c r="AV1463" s="13" t="s">
        <v>79</v>
      </c>
      <c r="AW1463" s="13" t="s">
        <v>31</v>
      </c>
      <c r="AX1463" s="13" t="s">
        <v>69</v>
      </c>
      <c r="AY1463" s="202" t="s">
        <v>328</v>
      </c>
    </row>
    <row r="1464" s="13" customFormat="1">
      <c r="A1464" s="13"/>
      <c r="B1464" s="201"/>
      <c r="C1464" s="13"/>
      <c r="D1464" s="195" t="s">
        <v>442</v>
      </c>
      <c r="E1464" s="202" t="s">
        <v>3</v>
      </c>
      <c r="F1464" s="203" t="s">
        <v>4588</v>
      </c>
      <c r="G1464" s="13"/>
      <c r="H1464" s="204">
        <v>5.3799999999999999</v>
      </c>
      <c r="I1464" s="205"/>
      <c r="J1464" s="13"/>
      <c r="K1464" s="13"/>
      <c r="L1464" s="201"/>
      <c r="M1464" s="206"/>
      <c r="N1464" s="207"/>
      <c r="O1464" s="207"/>
      <c r="P1464" s="207"/>
      <c r="Q1464" s="207"/>
      <c r="R1464" s="207"/>
      <c r="S1464" s="207"/>
      <c r="T1464" s="208"/>
      <c r="U1464" s="13"/>
      <c r="V1464" s="13"/>
      <c r="W1464" s="13"/>
      <c r="X1464" s="13"/>
      <c r="Y1464" s="13"/>
      <c r="Z1464" s="13"/>
      <c r="AA1464" s="13"/>
      <c r="AB1464" s="13"/>
      <c r="AC1464" s="13"/>
      <c r="AD1464" s="13"/>
      <c r="AE1464" s="13"/>
      <c r="AT1464" s="202" t="s">
        <v>442</v>
      </c>
      <c r="AU1464" s="202" t="s">
        <v>79</v>
      </c>
      <c r="AV1464" s="13" t="s">
        <v>79</v>
      </c>
      <c r="AW1464" s="13" t="s">
        <v>31</v>
      </c>
      <c r="AX1464" s="13" t="s">
        <v>69</v>
      </c>
      <c r="AY1464" s="202" t="s">
        <v>328</v>
      </c>
    </row>
    <row r="1465" s="13" customFormat="1">
      <c r="A1465" s="13"/>
      <c r="B1465" s="201"/>
      <c r="C1465" s="13"/>
      <c r="D1465" s="195" t="s">
        <v>442</v>
      </c>
      <c r="E1465" s="202" t="s">
        <v>3</v>
      </c>
      <c r="F1465" s="203" t="s">
        <v>4589</v>
      </c>
      <c r="G1465" s="13"/>
      <c r="H1465" s="204">
        <v>4.7800000000000002</v>
      </c>
      <c r="I1465" s="205"/>
      <c r="J1465" s="13"/>
      <c r="K1465" s="13"/>
      <c r="L1465" s="201"/>
      <c r="M1465" s="206"/>
      <c r="N1465" s="207"/>
      <c r="O1465" s="207"/>
      <c r="P1465" s="207"/>
      <c r="Q1465" s="207"/>
      <c r="R1465" s="207"/>
      <c r="S1465" s="207"/>
      <c r="T1465" s="208"/>
      <c r="U1465" s="13"/>
      <c r="V1465" s="13"/>
      <c r="W1465" s="13"/>
      <c r="X1465" s="13"/>
      <c r="Y1465" s="13"/>
      <c r="Z1465" s="13"/>
      <c r="AA1465" s="13"/>
      <c r="AB1465" s="13"/>
      <c r="AC1465" s="13"/>
      <c r="AD1465" s="13"/>
      <c r="AE1465" s="13"/>
      <c r="AT1465" s="202" t="s">
        <v>442</v>
      </c>
      <c r="AU1465" s="202" t="s">
        <v>79</v>
      </c>
      <c r="AV1465" s="13" t="s">
        <v>79</v>
      </c>
      <c r="AW1465" s="13" t="s">
        <v>31</v>
      </c>
      <c r="AX1465" s="13" t="s">
        <v>69</v>
      </c>
      <c r="AY1465" s="202" t="s">
        <v>328</v>
      </c>
    </row>
    <row r="1466" s="13" customFormat="1">
      <c r="A1466" s="13"/>
      <c r="B1466" s="201"/>
      <c r="C1466" s="13"/>
      <c r="D1466" s="195" t="s">
        <v>442</v>
      </c>
      <c r="E1466" s="202" t="s">
        <v>3</v>
      </c>
      <c r="F1466" s="203" t="s">
        <v>4590</v>
      </c>
      <c r="G1466" s="13"/>
      <c r="H1466" s="204">
        <v>4.4400000000000004</v>
      </c>
      <c r="I1466" s="205"/>
      <c r="J1466" s="13"/>
      <c r="K1466" s="13"/>
      <c r="L1466" s="201"/>
      <c r="M1466" s="206"/>
      <c r="N1466" s="207"/>
      <c r="O1466" s="207"/>
      <c r="P1466" s="207"/>
      <c r="Q1466" s="207"/>
      <c r="R1466" s="207"/>
      <c r="S1466" s="207"/>
      <c r="T1466" s="208"/>
      <c r="U1466" s="13"/>
      <c r="V1466" s="13"/>
      <c r="W1466" s="13"/>
      <c r="X1466" s="13"/>
      <c r="Y1466" s="13"/>
      <c r="Z1466" s="13"/>
      <c r="AA1466" s="13"/>
      <c r="AB1466" s="13"/>
      <c r="AC1466" s="13"/>
      <c r="AD1466" s="13"/>
      <c r="AE1466" s="13"/>
      <c r="AT1466" s="202" t="s">
        <v>442</v>
      </c>
      <c r="AU1466" s="202" t="s">
        <v>79</v>
      </c>
      <c r="AV1466" s="13" t="s">
        <v>79</v>
      </c>
      <c r="AW1466" s="13" t="s">
        <v>31</v>
      </c>
      <c r="AX1466" s="13" t="s">
        <v>69</v>
      </c>
      <c r="AY1466" s="202" t="s">
        <v>328</v>
      </c>
    </row>
    <row r="1467" s="14" customFormat="1">
      <c r="A1467" s="14"/>
      <c r="B1467" s="209"/>
      <c r="C1467" s="14"/>
      <c r="D1467" s="195" t="s">
        <v>442</v>
      </c>
      <c r="E1467" s="210" t="s">
        <v>3</v>
      </c>
      <c r="F1467" s="211" t="s">
        <v>452</v>
      </c>
      <c r="G1467" s="14"/>
      <c r="H1467" s="212">
        <v>31.420000000000002</v>
      </c>
      <c r="I1467" s="213"/>
      <c r="J1467" s="14"/>
      <c r="K1467" s="14"/>
      <c r="L1467" s="209"/>
      <c r="M1467" s="214"/>
      <c r="N1467" s="215"/>
      <c r="O1467" s="215"/>
      <c r="P1467" s="215"/>
      <c r="Q1467" s="215"/>
      <c r="R1467" s="215"/>
      <c r="S1467" s="215"/>
      <c r="T1467" s="216"/>
      <c r="U1467" s="14"/>
      <c r="V1467" s="14"/>
      <c r="W1467" s="14"/>
      <c r="X1467" s="14"/>
      <c r="Y1467" s="14"/>
      <c r="Z1467" s="14"/>
      <c r="AA1467" s="14"/>
      <c r="AB1467" s="14"/>
      <c r="AC1467" s="14"/>
      <c r="AD1467" s="14"/>
      <c r="AE1467" s="14"/>
      <c r="AT1467" s="210" t="s">
        <v>442</v>
      </c>
      <c r="AU1467" s="210" t="s">
        <v>79</v>
      </c>
      <c r="AV1467" s="14" t="s">
        <v>113</v>
      </c>
      <c r="AW1467" s="14" t="s">
        <v>31</v>
      </c>
      <c r="AX1467" s="14" t="s">
        <v>76</v>
      </c>
      <c r="AY1467" s="210" t="s">
        <v>328</v>
      </c>
    </row>
    <row r="1468" s="2" customFormat="1" ht="21.75" customHeight="1">
      <c r="A1468" s="41"/>
      <c r="B1468" s="176"/>
      <c r="C1468" s="224" t="s">
        <v>4591</v>
      </c>
      <c r="D1468" s="224" t="s">
        <v>539</v>
      </c>
      <c r="E1468" s="225" t="s">
        <v>4592</v>
      </c>
      <c r="F1468" s="226" t="s">
        <v>4593</v>
      </c>
      <c r="G1468" s="227" t="s">
        <v>476</v>
      </c>
      <c r="H1468" s="228">
        <v>34.561999999999998</v>
      </c>
      <c r="I1468" s="229"/>
      <c r="J1468" s="230">
        <f>ROUND(I1468*H1468,2)</f>
        <v>0</v>
      </c>
      <c r="K1468" s="226" t="s">
        <v>335</v>
      </c>
      <c r="L1468" s="231"/>
      <c r="M1468" s="232" t="s">
        <v>3</v>
      </c>
      <c r="N1468" s="233" t="s">
        <v>40</v>
      </c>
      <c r="O1468" s="75"/>
      <c r="P1468" s="186">
        <f>O1468*H1468</f>
        <v>0</v>
      </c>
      <c r="Q1468" s="186">
        <v>0.00020000000000000001</v>
      </c>
      <c r="R1468" s="186">
        <f>Q1468*H1468</f>
        <v>0.0069124</v>
      </c>
      <c r="S1468" s="186">
        <v>0</v>
      </c>
      <c r="T1468" s="187">
        <f>S1468*H1468</f>
        <v>0</v>
      </c>
      <c r="U1468" s="41"/>
      <c r="V1468" s="41"/>
      <c r="W1468" s="41"/>
      <c r="X1468" s="41"/>
      <c r="Y1468" s="41"/>
      <c r="Z1468" s="41"/>
      <c r="AA1468" s="41"/>
      <c r="AB1468" s="41"/>
      <c r="AC1468" s="41"/>
      <c r="AD1468" s="41"/>
      <c r="AE1468" s="41"/>
      <c r="AR1468" s="188" t="s">
        <v>621</v>
      </c>
      <c r="AT1468" s="188" t="s">
        <v>539</v>
      </c>
      <c r="AU1468" s="188" t="s">
        <v>79</v>
      </c>
      <c r="AY1468" s="22" t="s">
        <v>328</v>
      </c>
      <c r="BE1468" s="189">
        <f>IF(N1468="základní",J1468,0)</f>
        <v>0</v>
      </c>
      <c r="BF1468" s="189">
        <f>IF(N1468="snížená",J1468,0)</f>
        <v>0</v>
      </c>
      <c r="BG1468" s="189">
        <f>IF(N1468="zákl. přenesená",J1468,0)</f>
        <v>0</v>
      </c>
      <c r="BH1468" s="189">
        <f>IF(N1468="sníž. přenesená",J1468,0)</f>
        <v>0</v>
      </c>
      <c r="BI1468" s="189">
        <f>IF(N1468="nulová",J1468,0)</f>
        <v>0</v>
      </c>
      <c r="BJ1468" s="22" t="s">
        <v>76</v>
      </c>
      <c r="BK1468" s="189">
        <f>ROUND(I1468*H1468,2)</f>
        <v>0</v>
      </c>
      <c r="BL1468" s="22" t="s">
        <v>532</v>
      </c>
      <c r="BM1468" s="188" t="s">
        <v>4594</v>
      </c>
    </row>
    <row r="1469" s="13" customFormat="1">
      <c r="A1469" s="13"/>
      <c r="B1469" s="201"/>
      <c r="C1469" s="13"/>
      <c r="D1469" s="195" t="s">
        <v>442</v>
      </c>
      <c r="E1469" s="13"/>
      <c r="F1469" s="203" t="s">
        <v>4595</v>
      </c>
      <c r="G1469" s="13"/>
      <c r="H1469" s="204">
        <v>34.561999999999998</v>
      </c>
      <c r="I1469" s="205"/>
      <c r="J1469" s="13"/>
      <c r="K1469" s="13"/>
      <c r="L1469" s="201"/>
      <c r="M1469" s="206"/>
      <c r="N1469" s="207"/>
      <c r="O1469" s="207"/>
      <c r="P1469" s="207"/>
      <c r="Q1469" s="207"/>
      <c r="R1469" s="207"/>
      <c r="S1469" s="207"/>
      <c r="T1469" s="208"/>
      <c r="U1469" s="13"/>
      <c r="V1469" s="13"/>
      <c r="W1469" s="13"/>
      <c r="X1469" s="13"/>
      <c r="Y1469" s="13"/>
      <c r="Z1469" s="13"/>
      <c r="AA1469" s="13"/>
      <c r="AB1469" s="13"/>
      <c r="AC1469" s="13"/>
      <c r="AD1469" s="13"/>
      <c r="AE1469" s="13"/>
      <c r="AT1469" s="202" t="s">
        <v>442</v>
      </c>
      <c r="AU1469" s="202" t="s">
        <v>79</v>
      </c>
      <c r="AV1469" s="13" t="s">
        <v>79</v>
      </c>
      <c r="AW1469" s="13" t="s">
        <v>4</v>
      </c>
      <c r="AX1469" s="13" t="s">
        <v>76</v>
      </c>
      <c r="AY1469" s="202" t="s">
        <v>328</v>
      </c>
    </row>
    <row r="1470" s="2" customFormat="1" ht="24.15" customHeight="1">
      <c r="A1470" s="41"/>
      <c r="B1470" s="176"/>
      <c r="C1470" s="177" t="s">
        <v>4596</v>
      </c>
      <c r="D1470" s="177" t="s">
        <v>331</v>
      </c>
      <c r="E1470" s="178" t="s">
        <v>4597</v>
      </c>
      <c r="F1470" s="179" t="s">
        <v>4598</v>
      </c>
      <c r="G1470" s="180" t="s">
        <v>574</v>
      </c>
      <c r="H1470" s="181">
        <v>2</v>
      </c>
      <c r="I1470" s="182"/>
      <c r="J1470" s="183">
        <f>ROUND(I1470*H1470,2)</f>
        <v>0</v>
      </c>
      <c r="K1470" s="179" t="s">
        <v>335</v>
      </c>
      <c r="L1470" s="42"/>
      <c r="M1470" s="184" t="s">
        <v>3</v>
      </c>
      <c r="N1470" s="185" t="s">
        <v>40</v>
      </c>
      <c r="O1470" s="75"/>
      <c r="P1470" s="186">
        <f>O1470*H1470</f>
        <v>0</v>
      </c>
      <c r="Q1470" s="186">
        <v>0</v>
      </c>
      <c r="R1470" s="186">
        <f>Q1470*H1470</f>
        <v>0</v>
      </c>
      <c r="S1470" s="186">
        <v>0</v>
      </c>
      <c r="T1470" s="187">
        <f>S1470*H1470</f>
        <v>0</v>
      </c>
      <c r="U1470" s="41"/>
      <c r="V1470" s="41"/>
      <c r="W1470" s="41"/>
      <c r="X1470" s="41"/>
      <c r="Y1470" s="41"/>
      <c r="Z1470" s="41"/>
      <c r="AA1470" s="41"/>
      <c r="AB1470" s="41"/>
      <c r="AC1470" s="41"/>
      <c r="AD1470" s="41"/>
      <c r="AE1470" s="41"/>
      <c r="AR1470" s="188" t="s">
        <v>532</v>
      </c>
      <c r="AT1470" s="188" t="s">
        <v>331</v>
      </c>
      <c r="AU1470" s="188" t="s">
        <v>79</v>
      </c>
      <c r="AY1470" s="22" t="s">
        <v>328</v>
      </c>
      <c r="BE1470" s="189">
        <f>IF(N1470="základní",J1470,0)</f>
        <v>0</v>
      </c>
      <c r="BF1470" s="189">
        <f>IF(N1470="snížená",J1470,0)</f>
        <v>0</v>
      </c>
      <c r="BG1470" s="189">
        <f>IF(N1470="zákl. přenesená",J1470,0)</f>
        <v>0</v>
      </c>
      <c r="BH1470" s="189">
        <f>IF(N1470="sníž. přenesená",J1470,0)</f>
        <v>0</v>
      </c>
      <c r="BI1470" s="189">
        <f>IF(N1470="nulová",J1470,0)</f>
        <v>0</v>
      </c>
      <c r="BJ1470" s="22" t="s">
        <v>76</v>
      </c>
      <c r="BK1470" s="189">
        <f>ROUND(I1470*H1470,2)</f>
        <v>0</v>
      </c>
      <c r="BL1470" s="22" t="s">
        <v>532</v>
      </c>
      <c r="BM1470" s="188" t="s">
        <v>4599</v>
      </c>
    </row>
    <row r="1471" s="2" customFormat="1">
      <c r="A1471" s="41"/>
      <c r="B1471" s="42"/>
      <c r="C1471" s="41"/>
      <c r="D1471" s="190" t="s">
        <v>338</v>
      </c>
      <c r="E1471" s="41"/>
      <c r="F1471" s="191" t="s">
        <v>4600</v>
      </c>
      <c r="G1471" s="41"/>
      <c r="H1471" s="41"/>
      <c r="I1471" s="192"/>
      <c r="J1471" s="41"/>
      <c r="K1471" s="41"/>
      <c r="L1471" s="42"/>
      <c r="M1471" s="193"/>
      <c r="N1471" s="194"/>
      <c r="O1471" s="75"/>
      <c r="P1471" s="75"/>
      <c r="Q1471" s="75"/>
      <c r="R1471" s="75"/>
      <c r="S1471" s="75"/>
      <c r="T1471" s="76"/>
      <c r="U1471" s="41"/>
      <c r="V1471" s="41"/>
      <c r="W1471" s="41"/>
      <c r="X1471" s="41"/>
      <c r="Y1471" s="41"/>
      <c r="Z1471" s="41"/>
      <c r="AA1471" s="41"/>
      <c r="AB1471" s="41"/>
      <c r="AC1471" s="41"/>
      <c r="AD1471" s="41"/>
      <c r="AE1471" s="41"/>
      <c r="AT1471" s="22" t="s">
        <v>338</v>
      </c>
      <c r="AU1471" s="22" t="s">
        <v>79</v>
      </c>
    </row>
    <row r="1472" s="2" customFormat="1" ht="16.5" customHeight="1">
      <c r="A1472" s="41"/>
      <c r="B1472" s="176"/>
      <c r="C1472" s="224" t="s">
        <v>4601</v>
      </c>
      <c r="D1472" s="224" t="s">
        <v>539</v>
      </c>
      <c r="E1472" s="225" t="s">
        <v>4602</v>
      </c>
      <c r="F1472" s="226" t="s">
        <v>4603</v>
      </c>
      <c r="G1472" s="227" t="s">
        <v>439</v>
      </c>
      <c r="H1472" s="228">
        <v>3.222</v>
      </c>
      <c r="I1472" s="229"/>
      <c r="J1472" s="230">
        <f>ROUND(I1472*H1472,2)</f>
        <v>0</v>
      </c>
      <c r="K1472" s="226" t="s">
        <v>335</v>
      </c>
      <c r="L1472" s="231"/>
      <c r="M1472" s="232" t="s">
        <v>3</v>
      </c>
      <c r="N1472" s="233" t="s">
        <v>40</v>
      </c>
      <c r="O1472" s="75"/>
      <c r="P1472" s="186">
        <f>O1472*H1472</f>
        <v>0</v>
      </c>
      <c r="Q1472" s="186">
        <v>0.017999999999999999</v>
      </c>
      <c r="R1472" s="186">
        <f>Q1472*H1472</f>
        <v>0.057995999999999992</v>
      </c>
      <c r="S1472" s="186">
        <v>0</v>
      </c>
      <c r="T1472" s="187">
        <f>S1472*H1472</f>
        <v>0</v>
      </c>
      <c r="U1472" s="41"/>
      <c r="V1472" s="41"/>
      <c r="W1472" s="41"/>
      <c r="X1472" s="41"/>
      <c r="Y1472" s="41"/>
      <c r="Z1472" s="41"/>
      <c r="AA1472" s="41"/>
      <c r="AB1472" s="41"/>
      <c r="AC1472" s="41"/>
      <c r="AD1472" s="41"/>
      <c r="AE1472" s="41"/>
      <c r="AR1472" s="188" t="s">
        <v>621</v>
      </c>
      <c r="AT1472" s="188" t="s">
        <v>539</v>
      </c>
      <c r="AU1472" s="188" t="s">
        <v>79</v>
      </c>
      <c r="AY1472" s="22" t="s">
        <v>328</v>
      </c>
      <c r="BE1472" s="189">
        <f>IF(N1472="základní",J1472,0)</f>
        <v>0</v>
      </c>
      <c r="BF1472" s="189">
        <f>IF(N1472="snížená",J1472,0)</f>
        <v>0</v>
      </c>
      <c r="BG1472" s="189">
        <f>IF(N1472="zákl. přenesená",J1472,0)</f>
        <v>0</v>
      </c>
      <c r="BH1472" s="189">
        <f>IF(N1472="sníž. přenesená",J1472,0)</f>
        <v>0</v>
      </c>
      <c r="BI1472" s="189">
        <f>IF(N1472="nulová",J1472,0)</f>
        <v>0</v>
      </c>
      <c r="BJ1472" s="22" t="s">
        <v>76</v>
      </c>
      <c r="BK1472" s="189">
        <f>ROUND(I1472*H1472,2)</f>
        <v>0</v>
      </c>
      <c r="BL1472" s="22" t="s">
        <v>532</v>
      </c>
      <c r="BM1472" s="188" t="s">
        <v>4604</v>
      </c>
    </row>
    <row r="1473" s="13" customFormat="1">
      <c r="A1473" s="13"/>
      <c r="B1473" s="201"/>
      <c r="C1473" s="13"/>
      <c r="D1473" s="195" t="s">
        <v>442</v>
      </c>
      <c r="E1473" s="202" t="s">
        <v>3</v>
      </c>
      <c r="F1473" s="203" t="s">
        <v>4605</v>
      </c>
      <c r="G1473" s="13"/>
      <c r="H1473" s="204">
        <v>1.425</v>
      </c>
      <c r="I1473" s="205"/>
      <c r="J1473" s="13"/>
      <c r="K1473" s="13"/>
      <c r="L1473" s="201"/>
      <c r="M1473" s="206"/>
      <c r="N1473" s="207"/>
      <c r="O1473" s="207"/>
      <c r="P1473" s="207"/>
      <c r="Q1473" s="207"/>
      <c r="R1473" s="207"/>
      <c r="S1473" s="207"/>
      <c r="T1473" s="208"/>
      <c r="U1473" s="13"/>
      <c r="V1473" s="13"/>
      <c r="W1473" s="13"/>
      <c r="X1473" s="13"/>
      <c r="Y1473" s="13"/>
      <c r="Z1473" s="13"/>
      <c r="AA1473" s="13"/>
      <c r="AB1473" s="13"/>
      <c r="AC1473" s="13"/>
      <c r="AD1473" s="13"/>
      <c r="AE1473" s="13"/>
      <c r="AT1473" s="202" t="s">
        <v>442</v>
      </c>
      <c r="AU1473" s="202" t="s">
        <v>79</v>
      </c>
      <c r="AV1473" s="13" t="s">
        <v>79</v>
      </c>
      <c r="AW1473" s="13" t="s">
        <v>31</v>
      </c>
      <c r="AX1473" s="13" t="s">
        <v>69</v>
      </c>
      <c r="AY1473" s="202" t="s">
        <v>328</v>
      </c>
    </row>
    <row r="1474" s="13" customFormat="1">
      <c r="A1474" s="13"/>
      <c r="B1474" s="201"/>
      <c r="C1474" s="13"/>
      <c r="D1474" s="195" t="s">
        <v>442</v>
      </c>
      <c r="E1474" s="202" t="s">
        <v>3</v>
      </c>
      <c r="F1474" s="203" t="s">
        <v>4606</v>
      </c>
      <c r="G1474" s="13"/>
      <c r="H1474" s="204">
        <v>1.504</v>
      </c>
      <c r="I1474" s="205"/>
      <c r="J1474" s="13"/>
      <c r="K1474" s="13"/>
      <c r="L1474" s="201"/>
      <c r="M1474" s="206"/>
      <c r="N1474" s="207"/>
      <c r="O1474" s="207"/>
      <c r="P1474" s="207"/>
      <c r="Q1474" s="207"/>
      <c r="R1474" s="207"/>
      <c r="S1474" s="207"/>
      <c r="T1474" s="208"/>
      <c r="U1474" s="13"/>
      <c r="V1474" s="13"/>
      <c r="W1474" s="13"/>
      <c r="X1474" s="13"/>
      <c r="Y1474" s="13"/>
      <c r="Z1474" s="13"/>
      <c r="AA1474" s="13"/>
      <c r="AB1474" s="13"/>
      <c r="AC1474" s="13"/>
      <c r="AD1474" s="13"/>
      <c r="AE1474" s="13"/>
      <c r="AT1474" s="202" t="s">
        <v>442</v>
      </c>
      <c r="AU1474" s="202" t="s">
        <v>79</v>
      </c>
      <c r="AV1474" s="13" t="s">
        <v>79</v>
      </c>
      <c r="AW1474" s="13" t="s">
        <v>31</v>
      </c>
      <c r="AX1474" s="13" t="s">
        <v>69</v>
      </c>
      <c r="AY1474" s="202" t="s">
        <v>328</v>
      </c>
    </row>
    <row r="1475" s="14" customFormat="1">
      <c r="A1475" s="14"/>
      <c r="B1475" s="209"/>
      <c r="C1475" s="14"/>
      <c r="D1475" s="195" t="s">
        <v>442</v>
      </c>
      <c r="E1475" s="210" t="s">
        <v>3</v>
      </c>
      <c r="F1475" s="211" t="s">
        <v>452</v>
      </c>
      <c r="G1475" s="14"/>
      <c r="H1475" s="212">
        <v>2.9289999999999998</v>
      </c>
      <c r="I1475" s="213"/>
      <c r="J1475" s="14"/>
      <c r="K1475" s="14"/>
      <c r="L1475" s="209"/>
      <c r="M1475" s="214"/>
      <c r="N1475" s="215"/>
      <c r="O1475" s="215"/>
      <c r="P1475" s="215"/>
      <c r="Q1475" s="215"/>
      <c r="R1475" s="215"/>
      <c r="S1475" s="215"/>
      <c r="T1475" s="216"/>
      <c r="U1475" s="14"/>
      <c r="V1475" s="14"/>
      <c r="W1475" s="14"/>
      <c r="X1475" s="14"/>
      <c r="Y1475" s="14"/>
      <c r="Z1475" s="14"/>
      <c r="AA1475" s="14"/>
      <c r="AB1475" s="14"/>
      <c r="AC1475" s="14"/>
      <c r="AD1475" s="14"/>
      <c r="AE1475" s="14"/>
      <c r="AT1475" s="210" t="s">
        <v>442</v>
      </c>
      <c r="AU1475" s="210" t="s">
        <v>79</v>
      </c>
      <c r="AV1475" s="14" t="s">
        <v>113</v>
      </c>
      <c r="AW1475" s="14" t="s">
        <v>31</v>
      </c>
      <c r="AX1475" s="14" t="s">
        <v>76</v>
      </c>
      <c r="AY1475" s="210" t="s">
        <v>328</v>
      </c>
    </row>
    <row r="1476" s="13" customFormat="1">
      <c r="A1476" s="13"/>
      <c r="B1476" s="201"/>
      <c r="C1476" s="13"/>
      <c r="D1476" s="195" t="s">
        <v>442</v>
      </c>
      <c r="E1476" s="13"/>
      <c r="F1476" s="203" t="s">
        <v>4607</v>
      </c>
      <c r="G1476" s="13"/>
      <c r="H1476" s="204">
        <v>3.222</v>
      </c>
      <c r="I1476" s="205"/>
      <c r="J1476" s="13"/>
      <c r="K1476" s="13"/>
      <c r="L1476" s="201"/>
      <c r="M1476" s="206"/>
      <c r="N1476" s="207"/>
      <c r="O1476" s="207"/>
      <c r="P1476" s="207"/>
      <c r="Q1476" s="207"/>
      <c r="R1476" s="207"/>
      <c r="S1476" s="207"/>
      <c r="T1476" s="208"/>
      <c r="U1476" s="13"/>
      <c r="V1476" s="13"/>
      <c r="W1476" s="13"/>
      <c r="X1476" s="13"/>
      <c r="Y1476" s="13"/>
      <c r="Z1476" s="13"/>
      <c r="AA1476" s="13"/>
      <c r="AB1476" s="13"/>
      <c r="AC1476" s="13"/>
      <c r="AD1476" s="13"/>
      <c r="AE1476" s="13"/>
      <c r="AT1476" s="202" t="s">
        <v>442</v>
      </c>
      <c r="AU1476" s="202" t="s">
        <v>79</v>
      </c>
      <c r="AV1476" s="13" t="s">
        <v>79</v>
      </c>
      <c r="AW1476" s="13" t="s">
        <v>4</v>
      </c>
      <c r="AX1476" s="13" t="s">
        <v>76</v>
      </c>
      <c r="AY1476" s="202" t="s">
        <v>328</v>
      </c>
    </row>
    <row r="1477" s="2" customFormat="1" ht="24.15" customHeight="1">
      <c r="A1477" s="41"/>
      <c r="B1477" s="176"/>
      <c r="C1477" s="177" t="s">
        <v>4608</v>
      </c>
      <c r="D1477" s="177" t="s">
        <v>331</v>
      </c>
      <c r="E1477" s="178" t="s">
        <v>4609</v>
      </c>
      <c r="F1477" s="179" t="s">
        <v>4610</v>
      </c>
      <c r="G1477" s="180" t="s">
        <v>439</v>
      </c>
      <c r="H1477" s="181">
        <v>3</v>
      </c>
      <c r="I1477" s="182"/>
      <c r="J1477" s="183">
        <f>ROUND(I1477*H1477,2)</f>
        <v>0</v>
      </c>
      <c r="K1477" s="179" t="s">
        <v>335</v>
      </c>
      <c r="L1477" s="42"/>
      <c r="M1477" s="184" t="s">
        <v>3</v>
      </c>
      <c r="N1477" s="185" t="s">
        <v>40</v>
      </c>
      <c r="O1477" s="75"/>
      <c r="P1477" s="186">
        <f>O1477*H1477</f>
        <v>0</v>
      </c>
      <c r="Q1477" s="186">
        <v>0</v>
      </c>
      <c r="R1477" s="186">
        <f>Q1477*H1477</f>
        <v>0</v>
      </c>
      <c r="S1477" s="186">
        <v>0</v>
      </c>
      <c r="T1477" s="187">
        <f>S1477*H1477</f>
        <v>0</v>
      </c>
      <c r="U1477" s="41"/>
      <c r="V1477" s="41"/>
      <c r="W1477" s="41"/>
      <c r="X1477" s="41"/>
      <c r="Y1477" s="41"/>
      <c r="Z1477" s="41"/>
      <c r="AA1477" s="41"/>
      <c r="AB1477" s="41"/>
      <c r="AC1477" s="41"/>
      <c r="AD1477" s="41"/>
      <c r="AE1477" s="41"/>
      <c r="AR1477" s="188" t="s">
        <v>532</v>
      </c>
      <c r="AT1477" s="188" t="s">
        <v>331</v>
      </c>
      <c r="AU1477" s="188" t="s">
        <v>79</v>
      </c>
      <c r="AY1477" s="22" t="s">
        <v>328</v>
      </c>
      <c r="BE1477" s="189">
        <f>IF(N1477="základní",J1477,0)</f>
        <v>0</v>
      </c>
      <c r="BF1477" s="189">
        <f>IF(N1477="snížená",J1477,0)</f>
        <v>0</v>
      </c>
      <c r="BG1477" s="189">
        <f>IF(N1477="zákl. přenesená",J1477,0)</f>
        <v>0</v>
      </c>
      <c r="BH1477" s="189">
        <f>IF(N1477="sníž. přenesená",J1477,0)</f>
        <v>0</v>
      </c>
      <c r="BI1477" s="189">
        <f>IF(N1477="nulová",J1477,0)</f>
        <v>0</v>
      </c>
      <c r="BJ1477" s="22" t="s">
        <v>76</v>
      </c>
      <c r="BK1477" s="189">
        <f>ROUND(I1477*H1477,2)</f>
        <v>0</v>
      </c>
      <c r="BL1477" s="22" t="s">
        <v>532</v>
      </c>
      <c r="BM1477" s="188" t="s">
        <v>4611</v>
      </c>
    </row>
    <row r="1478" s="2" customFormat="1">
      <c r="A1478" s="41"/>
      <c r="B1478" s="42"/>
      <c r="C1478" s="41"/>
      <c r="D1478" s="190" t="s">
        <v>338</v>
      </c>
      <c r="E1478" s="41"/>
      <c r="F1478" s="191" t="s">
        <v>4612</v>
      </c>
      <c r="G1478" s="41"/>
      <c r="H1478" s="41"/>
      <c r="I1478" s="192"/>
      <c r="J1478" s="41"/>
      <c r="K1478" s="41"/>
      <c r="L1478" s="42"/>
      <c r="M1478" s="193"/>
      <c r="N1478" s="194"/>
      <c r="O1478" s="75"/>
      <c r="P1478" s="75"/>
      <c r="Q1478" s="75"/>
      <c r="R1478" s="75"/>
      <c r="S1478" s="75"/>
      <c r="T1478" s="76"/>
      <c r="U1478" s="41"/>
      <c r="V1478" s="41"/>
      <c r="W1478" s="41"/>
      <c r="X1478" s="41"/>
      <c r="Y1478" s="41"/>
      <c r="Z1478" s="41"/>
      <c r="AA1478" s="41"/>
      <c r="AB1478" s="41"/>
      <c r="AC1478" s="41"/>
      <c r="AD1478" s="41"/>
      <c r="AE1478" s="41"/>
      <c r="AT1478" s="22" t="s">
        <v>338</v>
      </c>
      <c r="AU1478" s="22" t="s">
        <v>79</v>
      </c>
    </row>
    <row r="1479" s="13" customFormat="1">
      <c r="A1479" s="13"/>
      <c r="B1479" s="201"/>
      <c r="C1479" s="13"/>
      <c r="D1479" s="195" t="s">
        <v>442</v>
      </c>
      <c r="E1479" s="202" t="s">
        <v>3</v>
      </c>
      <c r="F1479" s="203" t="s">
        <v>4613</v>
      </c>
      <c r="G1479" s="13"/>
      <c r="H1479" s="204">
        <v>3</v>
      </c>
      <c r="I1479" s="205"/>
      <c r="J1479" s="13"/>
      <c r="K1479" s="13"/>
      <c r="L1479" s="201"/>
      <c r="M1479" s="206"/>
      <c r="N1479" s="207"/>
      <c r="O1479" s="207"/>
      <c r="P1479" s="207"/>
      <c r="Q1479" s="207"/>
      <c r="R1479" s="207"/>
      <c r="S1479" s="207"/>
      <c r="T1479" s="208"/>
      <c r="U1479" s="13"/>
      <c r="V1479" s="13"/>
      <c r="W1479" s="13"/>
      <c r="X1479" s="13"/>
      <c r="Y1479" s="13"/>
      <c r="Z1479" s="13"/>
      <c r="AA1479" s="13"/>
      <c r="AB1479" s="13"/>
      <c r="AC1479" s="13"/>
      <c r="AD1479" s="13"/>
      <c r="AE1479" s="13"/>
      <c r="AT1479" s="202" t="s">
        <v>442</v>
      </c>
      <c r="AU1479" s="202" t="s">
        <v>79</v>
      </c>
      <c r="AV1479" s="13" t="s">
        <v>79</v>
      </c>
      <c r="AW1479" s="13" t="s">
        <v>31</v>
      </c>
      <c r="AX1479" s="13" t="s">
        <v>69</v>
      </c>
      <c r="AY1479" s="202" t="s">
        <v>328</v>
      </c>
    </row>
    <row r="1480" s="14" customFormat="1">
      <c r="A1480" s="14"/>
      <c r="B1480" s="209"/>
      <c r="C1480" s="14"/>
      <c r="D1480" s="195" t="s">
        <v>442</v>
      </c>
      <c r="E1480" s="210" t="s">
        <v>3</v>
      </c>
      <c r="F1480" s="211" t="s">
        <v>452</v>
      </c>
      <c r="G1480" s="14"/>
      <c r="H1480" s="212">
        <v>3</v>
      </c>
      <c r="I1480" s="213"/>
      <c r="J1480" s="14"/>
      <c r="K1480" s="14"/>
      <c r="L1480" s="209"/>
      <c r="M1480" s="214"/>
      <c r="N1480" s="215"/>
      <c r="O1480" s="215"/>
      <c r="P1480" s="215"/>
      <c r="Q1480" s="215"/>
      <c r="R1480" s="215"/>
      <c r="S1480" s="215"/>
      <c r="T1480" s="216"/>
      <c r="U1480" s="14"/>
      <c r="V1480" s="14"/>
      <c r="W1480" s="14"/>
      <c r="X1480" s="14"/>
      <c r="Y1480" s="14"/>
      <c r="Z1480" s="14"/>
      <c r="AA1480" s="14"/>
      <c r="AB1480" s="14"/>
      <c r="AC1480" s="14"/>
      <c r="AD1480" s="14"/>
      <c r="AE1480" s="14"/>
      <c r="AT1480" s="210" t="s">
        <v>442</v>
      </c>
      <c r="AU1480" s="210" t="s">
        <v>79</v>
      </c>
      <c r="AV1480" s="14" t="s">
        <v>113</v>
      </c>
      <c r="AW1480" s="14" t="s">
        <v>31</v>
      </c>
      <c r="AX1480" s="14" t="s">
        <v>76</v>
      </c>
      <c r="AY1480" s="210" t="s">
        <v>328</v>
      </c>
    </row>
    <row r="1481" s="2" customFormat="1" ht="16.5" customHeight="1">
      <c r="A1481" s="41"/>
      <c r="B1481" s="176"/>
      <c r="C1481" s="224" t="s">
        <v>4614</v>
      </c>
      <c r="D1481" s="224" t="s">
        <v>539</v>
      </c>
      <c r="E1481" s="225" t="s">
        <v>4602</v>
      </c>
      <c r="F1481" s="226" t="s">
        <v>4603</v>
      </c>
      <c r="G1481" s="227" t="s">
        <v>439</v>
      </c>
      <c r="H1481" s="228">
        <v>3.2999999999999998</v>
      </c>
      <c r="I1481" s="229"/>
      <c r="J1481" s="230">
        <f>ROUND(I1481*H1481,2)</f>
        <v>0</v>
      </c>
      <c r="K1481" s="226" t="s">
        <v>335</v>
      </c>
      <c r="L1481" s="231"/>
      <c r="M1481" s="232" t="s">
        <v>3</v>
      </c>
      <c r="N1481" s="233" t="s">
        <v>40</v>
      </c>
      <c r="O1481" s="75"/>
      <c r="P1481" s="186">
        <f>O1481*H1481</f>
        <v>0</v>
      </c>
      <c r="Q1481" s="186">
        <v>0.017999999999999999</v>
      </c>
      <c r="R1481" s="186">
        <f>Q1481*H1481</f>
        <v>0.059399999999999994</v>
      </c>
      <c r="S1481" s="186">
        <v>0</v>
      </c>
      <c r="T1481" s="187">
        <f>S1481*H1481</f>
        <v>0</v>
      </c>
      <c r="U1481" s="41"/>
      <c r="V1481" s="41"/>
      <c r="W1481" s="41"/>
      <c r="X1481" s="41"/>
      <c r="Y1481" s="41"/>
      <c r="Z1481" s="41"/>
      <c r="AA1481" s="41"/>
      <c r="AB1481" s="41"/>
      <c r="AC1481" s="41"/>
      <c r="AD1481" s="41"/>
      <c r="AE1481" s="41"/>
      <c r="AR1481" s="188" t="s">
        <v>621</v>
      </c>
      <c r="AT1481" s="188" t="s">
        <v>539</v>
      </c>
      <c r="AU1481" s="188" t="s">
        <v>79</v>
      </c>
      <c r="AY1481" s="22" t="s">
        <v>328</v>
      </c>
      <c r="BE1481" s="189">
        <f>IF(N1481="základní",J1481,0)</f>
        <v>0</v>
      </c>
      <c r="BF1481" s="189">
        <f>IF(N1481="snížená",J1481,0)</f>
        <v>0</v>
      </c>
      <c r="BG1481" s="189">
        <f>IF(N1481="zákl. přenesená",J1481,0)</f>
        <v>0</v>
      </c>
      <c r="BH1481" s="189">
        <f>IF(N1481="sníž. přenesená",J1481,0)</f>
        <v>0</v>
      </c>
      <c r="BI1481" s="189">
        <f>IF(N1481="nulová",J1481,0)</f>
        <v>0</v>
      </c>
      <c r="BJ1481" s="22" t="s">
        <v>76</v>
      </c>
      <c r="BK1481" s="189">
        <f>ROUND(I1481*H1481,2)</f>
        <v>0</v>
      </c>
      <c r="BL1481" s="22" t="s">
        <v>532</v>
      </c>
      <c r="BM1481" s="188" t="s">
        <v>4615</v>
      </c>
    </row>
    <row r="1482" s="13" customFormat="1">
      <c r="A1482" s="13"/>
      <c r="B1482" s="201"/>
      <c r="C1482" s="13"/>
      <c r="D1482" s="195" t="s">
        <v>442</v>
      </c>
      <c r="E1482" s="13"/>
      <c r="F1482" s="203" t="s">
        <v>4616</v>
      </c>
      <c r="G1482" s="13"/>
      <c r="H1482" s="204">
        <v>3.2999999999999998</v>
      </c>
      <c r="I1482" s="205"/>
      <c r="J1482" s="13"/>
      <c r="K1482" s="13"/>
      <c r="L1482" s="201"/>
      <c r="M1482" s="206"/>
      <c r="N1482" s="207"/>
      <c r="O1482" s="207"/>
      <c r="P1482" s="207"/>
      <c r="Q1482" s="207"/>
      <c r="R1482" s="207"/>
      <c r="S1482" s="207"/>
      <c r="T1482" s="208"/>
      <c r="U1482" s="13"/>
      <c r="V1482" s="13"/>
      <c r="W1482" s="13"/>
      <c r="X1482" s="13"/>
      <c r="Y1482" s="13"/>
      <c r="Z1482" s="13"/>
      <c r="AA1482" s="13"/>
      <c r="AB1482" s="13"/>
      <c r="AC1482" s="13"/>
      <c r="AD1482" s="13"/>
      <c r="AE1482" s="13"/>
      <c r="AT1482" s="202" t="s">
        <v>442</v>
      </c>
      <c r="AU1482" s="202" t="s">
        <v>79</v>
      </c>
      <c r="AV1482" s="13" t="s">
        <v>79</v>
      </c>
      <c r="AW1482" s="13" t="s">
        <v>4</v>
      </c>
      <c r="AX1482" s="13" t="s">
        <v>76</v>
      </c>
      <c r="AY1482" s="202" t="s">
        <v>328</v>
      </c>
    </row>
    <row r="1483" s="2" customFormat="1" ht="24.15" customHeight="1">
      <c r="A1483" s="41"/>
      <c r="B1483" s="176"/>
      <c r="C1483" s="177" t="s">
        <v>4617</v>
      </c>
      <c r="D1483" s="177" t="s">
        <v>331</v>
      </c>
      <c r="E1483" s="178" t="s">
        <v>4618</v>
      </c>
      <c r="F1483" s="179" t="s">
        <v>4619</v>
      </c>
      <c r="G1483" s="180" t="s">
        <v>574</v>
      </c>
      <c r="H1483" s="181">
        <v>3</v>
      </c>
      <c r="I1483" s="182"/>
      <c r="J1483" s="183">
        <f>ROUND(I1483*H1483,2)</f>
        <v>0</v>
      </c>
      <c r="K1483" s="179" t="s">
        <v>335</v>
      </c>
      <c r="L1483" s="42"/>
      <c r="M1483" s="184" t="s">
        <v>3</v>
      </c>
      <c r="N1483" s="185" t="s">
        <v>40</v>
      </c>
      <c r="O1483" s="75"/>
      <c r="P1483" s="186">
        <f>O1483*H1483</f>
        <v>0</v>
      </c>
      <c r="Q1483" s="186">
        <v>0</v>
      </c>
      <c r="R1483" s="186">
        <f>Q1483*H1483</f>
        <v>0</v>
      </c>
      <c r="S1483" s="186">
        <v>0</v>
      </c>
      <c r="T1483" s="187">
        <f>S1483*H1483</f>
        <v>0</v>
      </c>
      <c r="U1483" s="41"/>
      <c r="V1483" s="41"/>
      <c r="W1483" s="41"/>
      <c r="X1483" s="41"/>
      <c r="Y1483" s="41"/>
      <c r="Z1483" s="41"/>
      <c r="AA1483" s="41"/>
      <c r="AB1483" s="41"/>
      <c r="AC1483" s="41"/>
      <c r="AD1483" s="41"/>
      <c r="AE1483" s="41"/>
      <c r="AR1483" s="188" t="s">
        <v>532</v>
      </c>
      <c r="AT1483" s="188" t="s">
        <v>331</v>
      </c>
      <c r="AU1483" s="188" t="s">
        <v>79</v>
      </c>
      <c r="AY1483" s="22" t="s">
        <v>328</v>
      </c>
      <c r="BE1483" s="189">
        <f>IF(N1483="základní",J1483,0)</f>
        <v>0</v>
      </c>
      <c r="BF1483" s="189">
        <f>IF(N1483="snížená",J1483,0)</f>
        <v>0</v>
      </c>
      <c r="BG1483" s="189">
        <f>IF(N1483="zákl. přenesená",J1483,0)</f>
        <v>0</v>
      </c>
      <c r="BH1483" s="189">
        <f>IF(N1483="sníž. přenesená",J1483,0)</f>
        <v>0</v>
      </c>
      <c r="BI1483" s="189">
        <f>IF(N1483="nulová",J1483,0)</f>
        <v>0</v>
      </c>
      <c r="BJ1483" s="22" t="s">
        <v>76</v>
      </c>
      <c r="BK1483" s="189">
        <f>ROUND(I1483*H1483,2)</f>
        <v>0</v>
      </c>
      <c r="BL1483" s="22" t="s">
        <v>532</v>
      </c>
      <c r="BM1483" s="188" t="s">
        <v>4620</v>
      </c>
    </row>
    <row r="1484" s="2" customFormat="1">
      <c r="A1484" s="41"/>
      <c r="B1484" s="42"/>
      <c r="C1484" s="41"/>
      <c r="D1484" s="190" t="s">
        <v>338</v>
      </c>
      <c r="E1484" s="41"/>
      <c r="F1484" s="191" t="s">
        <v>4621</v>
      </c>
      <c r="G1484" s="41"/>
      <c r="H1484" s="41"/>
      <c r="I1484" s="192"/>
      <c r="J1484" s="41"/>
      <c r="K1484" s="41"/>
      <c r="L1484" s="42"/>
      <c r="M1484" s="193"/>
      <c r="N1484" s="194"/>
      <c r="O1484" s="75"/>
      <c r="P1484" s="75"/>
      <c r="Q1484" s="75"/>
      <c r="R1484" s="75"/>
      <c r="S1484" s="75"/>
      <c r="T1484" s="76"/>
      <c r="U1484" s="41"/>
      <c r="V1484" s="41"/>
      <c r="W1484" s="41"/>
      <c r="X1484" s="41"/>
      <c r="Y1484" s="41"/>
      <c r="Z1484" s="41"/>
      <c r="AA1484" s="41"/>
      <c r="AB1484" s="41"/>
      <c r="AC1484" s="41"/>
      <c r="AD1484" s="41"/>
      <c r="AE1484" s="41"/>
      <c r="AT1484" s="22" t="s">
        <v>338</v>
      </c>
      <c r="AU1484" s="22" t="s">
        <v>79</v>
      </c>
    </row>
    <row r="1485" s="13" customFormat="1">
      <c r="A1485" s="13"/>
      <c r="B1485" s="201"/>
      <c r="C1485" s="13"/>
      <c r="D1485" s="195" t="s">
        <v>442</v>
      </c>
      <c r="E1485" s="202" t="s">
        <v>3</v>
      </c>
      <c r="F1485" s="203" t="s">
        <v>4622</v>
      </c>
      <c r="G1485" s="13"/>
      <c r="H1485" s="204">
        <v>1.8</v>
      </c>
      <c r="I1485" s="205"/>
      <c r="J1485" s="13"/>
      <c r="K1485" s="13"/>
      <c r="L1485" s="201"/>
      <c r="M1485" s="206"/>
      <c r="N1485" s="207"/>
      <c r="O1485" s="207"/>
      <c r="P1485" s="207"/>
      <c r="Q1485" s="207"/>
      <c r="R1485" s="207"/>
      <c r="S1485" s="207"/>
      <c r="T1485" s="208"/>
      <c r="U1485" s="13"/>
      <c r="V1485" s="13"/>
      <c r="W1485" s="13"/>
      <c r="X1485" s="13"/>
      <c r="Y1485" s="13"/>
      <c r="Z1485" s="13"/>
      <c r="AA1485" s="13"/>
      <c r="AB1485" s="13"/>
      <c r="AC1485" s="13"/>
      <c r="AD1485" s="13"/>
      <c r="AE1485" s="13"/>
      <c r="AT1485" s="202" t="s">
        <v>442</v>
      </c>
      <c r="AU1485" s="202" t="s">
        <v>79</v>
      </c>
      <c r="AV1485" s="13" t="s">
        <v>79</v>
      </c>
      <c r="AW1485" s="13" t="s">
        <v>31</v>
      </c>
      <c r="AX1485" s="13" t="s">
        <v>69</v>
      </c>
      <c r="AY1485" s="202" t="s">
        <v>328</v>
      </c>
    </row>
    <row r="1486" s="13" customFormat="1">
      <c r="A1486" s="13"/>
      <c r="B1486" s="201"/>
      <c r="C1486" s="13"/>
      <c r="D1486" s="195" t="s">
        <v>442</v>
      </c>
      <c r="E1486" s="202" t="s">
        <v>3</v>
      </c>
      <c r="F1486" s="203" t="s">
        <v>4623</v>
      </c>
      <c r="G1486" s="13"/>
      <c r="H1486" s="204">
        <v>1.425</v>
      </c>
      <c r="I1486" s="205"/>
      <c r="J1486" s="13"/>
      <c r="K1486" s="13"/>
      <c r="L1486" s="201"/>
      <c r="M1486" s="206"/>
      <c r="N1486" s="207"/>
      <c r="O1486" s="207"/>
      <c r="P1486" s="207"/>
      <c r="Q1486" s="207"/>
      <c r="R1486" s="207"/>
      <c r="S1486" s="207"/>
      <c r="T1486" s="208"/>
      <c r="U1486" s="13"/>
      <c r="V1486" s="13"/>
      <c r="W1486" s="13"/>
      <c r="X1486" s="13"/>
      <c r="Y1486" s="13"/>
      <c r="Z1486" s="13"/>
      <c r="AA1486" s="13"/>
      <c r="AB1486" s="13"/>
      <c r="AC1486" s="13"/>
      <c r="AD1486" s="13"/>
      <c r="AE1486" s="13"/>
      <c r="AT1486" s="202" t="s">
        <v>442</v>
      </c>
      <c r="AU1486" s="202" t="s">
        <v>79</v>
      </c>
      <c r="AV1486" s="13" t="s">
        <v>79</v>
      </c>
      <c r="AW1486" s="13" t="s">
        <v>31</v>
      </c>
      <c r="AX1486" s="13" t="s">
        <v>69</v>
      </c>
      <c r="AY1486" s="202" t="s">
        <v>328</v>
      </c>
    </row>
    <row r="1487" s="13" customFormat="1">
      <c r="A1487" s="13"/>
      <c r="B1487" s="201"/>
      <c r="C1487" s="13"/>
      <c r="D1487" s="195" t="s">
        <v>442</v>
      </c>
      <c r="E1487" s="202" t="s">
        <v>3</v>
      </c>
      <c r="F1487" s="203" t="s">
        <v>4624</v>
      </c>
      <c r="G1487" s="13"/>
      <c r="H1487" s="204">
        <v>1.2090000000000001</v>
      </c>
      <c r="I1487" s="205"/>
      <c r="J1487" s="13"/>
      <c r="K1487" s="13"/>
      <c r="L1487" s="201"/>
      <c r="M1487" s="206"/>
      <c r="N1487" s="207"/>
      <c r="O1487" s="207"/>
      <c r="P1487" s="207"/>
      <c r="Q1487" s="207"/>
      <c r="R1487" s="207"/>
      <c r="S1487" s="207"/>
      <c r="T1487" s="208"/>
      <c r="U1487" s="13"/>
      <c r="V1487" s="13"/>
      <c r="W1487" s="13"/>
      <c r="X1487" s="13"/>
      <c r="Y1487" s="13"/>
      <c r="Z1487" s="13"/>
      <c r="AA1487" s="13"/>
      <c r="AB1487" s="13"/>
      <c r="AC1487" s="13"/>
      <c r="AD1487" s="13"/>
      <c r="AE1487" s="13"/>
      <c r="AT1487" s="202" t="s">
        <v>442</v>
      </c>
      <c r="AU1487" s="202" t="s">
        <v>79</v>
      </c>
      <c r="AV1487" s="13" t="s">
        <v>79</v>
      </c>
      <c r="AW1487" s="13" t="s">
        <v>31</v>
      </c>
      <c r="AX1487" s="13" t="s">
        <v>69</v>
      </c>
      <c r="AY1487" s="202" t="s">
        <v>328</v>
      </c>
    </row>
    <row r="1488" s="13" customFormat="1">
      <c r="A1488" s="13"/>
      <c r="B1488" s="201"/>
      <c r="C1488" s="13"/>
      <c r="D1488" s="195" t="s">
        <v>442</v>
      </c>
      <c r="E1488" s="202" t="s">
        <v>3</v>
      </c>
      <c r="F1488" s="203" t="s">
        <v>87</v>
      </c>
      <c r="G1488" s="13"/>
      <c r="H1488" s="204">
        <v>3</v>
      </c>
      <c r="I1488" s="205"/>
      <c r="J1488" s="13"/>
      <c r="K1488" s="13"/>
      <c r="L1488" s="201"/>
      <c r="M1488" s="206"/>
      <c r="N1488" s="207"/>
      <c r="O1488" s="207"/>
      <c r="P1488" s="207"/>
      <c r="Q1488" s="207"/>
      <c r="R1488" s="207"/>
      <c r="S1488" s="207"/>
      <c r="T1488" s="208"/>
      <c r="U1488" s="13"/>
      <c r="V1488" s="13"/>
      <c r="W1488" s="13"/>
      <c r="X1488" s="13"/>
      <c r="Y1488" s="13"/>
      <c r="Z1488" s="13"/>
      <c r="AA1488" s="13"/>
      <c r="AB1488" s="13"/>
      <c r="AC1488" s="13"/>
      <c r="AD1488" s="13"/>
      <c r="AE1488" s="13"/>
      <c r="AT1488" s="202" t="s">
        <v>442</v>
      </c>
      <c r="AU1488" s="202" t="s">
        <v>79</v>
      </c>
      <c r="AV1488" s="13" t="s">
        <v>79</v>
      </c>
      <c r="AW1488" s="13" t="s">
        <v>31</v>
      </c>
      <c r="AX1488" s="13" t="s">
        <v>76</v>
      </c>
      <c r="AY1488" s="202" t="s">
        <v>328</v>
      </c>
    </row>
    <row r="1489" s="2" customFormat="1" ht="24.15" customHeight="1">
      <c r="A1489" s="41"/>
      <c r="B1489" s="176"/>
      <c r="C1489" s="224" t="s">
        <v>4625</v>
      </c>
      <c r="D1489" s="224" t="s">
        <v>539</v>
      </c>
      <c r="E1489" s="225" t="s">
        <v>4626</v>
      </c>
      <c r="F1489" s="226" t="s">
        <v>4627</v>
      </c>
      <c r="G1489" s="227" t="s">
        <v>439</v>
      </c>
      <c r="H1489" s="228">
        <v>4.8769999999999998</v>
      </c>
      <c r="I1489" s="229"/>
      <c r="J1489" s="230">
        <f>ROUND(I1489*H1489,2)</f>
        <v>0</v>
      </c>
      <c r="K1489" s="226" t="s">
        <v>335</v>
      </c>
      <c r="L1489" s="231"/>
      <c r="M1489" s="232" t="s">
        <v>3</v>
      </c>
      <c r="N1489" s="233" t="s">
        <v>40</v>
      </c>
      <c r="O1489" s="75"/>
      <c r="P1489" s="186">
        <f>O1489*H1489</f>
        <v>0</v>
      </c>
      <c r="Q1489" s="186">
        <v>0.021999999999999999</v>
      </c>
      <c r="R1489" s="186">
        <f>Q1489*H1489</f>
        <v>0.10729399999999999</v>
      </c>
      <c r="S1489" s="186">
        <v>0</v>
      </c>
      <c r="T1489" s="187">
        <f>S1489*H1489</f>
        <v>0</v>
      </c>
      <c r="U1489" s="41"/>
      <c r="V1489" s="41"/>
      <c r="W1489" s="41"/>
      <c r="X1489" s="41"/>
      <c r="Y1489" s="41"/>
      <c r="Z1489" s="41"/>
      <c r="AA1489" s="41"/>
      <c r="AB1489" s="41"/>
      <c r="AC1489" s="41"/>
      <c r="AD1489" s="41"/>
      <c r="AE1489" s="41"/>
      <c r="AR1489" s="188" t="s">
        <v>621</v>
      </c>
      <c r="AT1489" s="188" t="s">
        <v>539</v>
      </c>
      <c r="AU1489" s="188" t="s">
        <v>79</v>
      </c>
      <c r="AY1489" s="22" t="s">
        <v>328</v>
      </c>
      <c r="BE1489" s="189">
        <f>IF(N1489="základní",J1489,0)</f>
        <v>0</v>
      </c>
      <c r="BF1489" s="189">
        <f>IF(N1489="snížená",J1489,0)</f>
        <v>0</v>
      </c>
      <c r="BG1489" s="189">
        <f>IF(N1489="zákl. přenesená",J1489,0)</f>
        <v>0</v>
      </c>
      <c r="BH1489" s="189">
        <f>IF(N1489="sníž. přenesená",J1489,0)</f>
        <v>0</v>
      </c>
      <c r="BI1489" s="189">
        <f>IF(N1489="nulová",J1489,0)</f>
        <v>0</v>
      </c>
      <c r="BJ1489" s="22" t="s">
        <v>76</v>
      </c>
      <c r="BK1489" s="189">
        <f>ROUND(I1489*H1489,2)</f>
        <v>0</v>
      </c>
      <c r="BL1489" s="22" t="s">
        <v>532</v>
      </c>
      <c r="BM1489" s="188" t="s">
        <v>4628</v>
      </c>
    </row>
    <row r="1490" s="13" customFormat="1">
      <c r="A1490" s="13"/>
      <c r="B1490" s="201"/>
      <c r="C1490" s="13"/>
      <c r="D1490" s="195" t="s">
        <v>442</v>
      </c>
      <c r="E1490" s="13"/>
      <c r="F1490" s="203" t="s">
        <v>4629</v>
      </c>
      <c r="G1490" s="13"/>
      <c r="H1490" s="204">
        <v>4.8769999999999998</v>
      </c>
      <c r="I1490" s="205"/>
      <c r="J1490" s="13"/>
      <c r="K1490" s="13"/>
      <c r="L1490" s="201"/>
      <c r="M1490" s="206"/>
      <c r="N1490" s="207"/>
      <c r="O1490" s="207"/>
      <c r="P1490" s="207"/>
      <c r="Q1490" s="207"/>
      <c r="R1490" s="207"/>
      <c r="S1490" s="207"/>
      <c r="T1490" s="208"/>
      <c r="U1490" s="13"/>
      <c r="V1490" s="13"/>
      <c r="W1490" s="13"/>
      <c r="X1490" s="13"/>
      <c r="Y1490" s="13"/>
      <c r="Z1490" s="13"/>
      <c r="AA1490" s="13"/>
      <c r="AB1490" s="13"/>
      <c r="AC1490" s="13"/>
      <c r="AD1490" s="13"/>
      <c r="AE1490" s="13"/>
      <c r="AT1490" s="202" t="s">
        <v>442</v>
      </c>
      <c r="AU1490" s="202" t="s">
        <v>79</v>
      </c>
      <c r="AV1490" s="13" t="s">
        <v>79</v>
      </c>
      <c r="AW1490" s="13" t="s">
        <v>4</v>
      </c>
      <c r="AX1490" s="13" t="s">
        <v>76</v>
      </c>
      <c r="AY1490" s="202" t="s">
        <v>328</v>
      </c>
    </row>
    <row r="1491" s="2" customFormat="1" ht="24.15" customHeight="1">
      <c r="A1491" s="41"/>
      <c r="B1491" s="176"/>
      <c r="C1491" s="177" t="s">
        <v>4630</v>
      </c>
      <c r="D1491" s="177" t="s">
        <v>331</v>
      </c>
      <c r="E1491" s="178" t="s">
        <v>4631</v>
      </c>
      <c r="F1491" s="179" t="s">
        <v>4632</v>
      </c>
      <c r="G1491" s="180" t="s">
        <v>367</v>
      </c>
      <c r="H1491" s="181">
        <v>3</v>
      </c>
      <c r="I1491" s="182"/>
      <c r="J1491" s="183">
        <f>ROUND(I1491*H1491,2)</f>
        <v>0</v>
      </c>
      <c r="K1491" s="179" t="s">
        <v>2902</v>
      </c>
      <c r="L1491" s="42"/>
      <c r="M1491" s="184" t="s">
        <v>3</v>
      </c>
      <c r="N1491" s="185" t="s">
        <v>40</v>
      </c>
      <c r="O1491" s="75"/>
      <c r="P1491" s="186">
        <f>O1491*H1491</f>
        <v>0</v>
      </c>
      <c r="Q1491" s="186">
        <v>0</v>
      </c>
      <c r="R1491" s="186">
        <f>Q1491*H1491</f>
        <v>0</v>
      </c>
      <c r="S1491" s="186">
        <v>0</v>
      </c>
      <c r="T1491" s="187">
        <f>S1491*H1491</f>
        <v>0</v>
      </c>
      <c r="U1491" s="41"/>
      <c r="V1491" s="41"/>
      <c r="W1491" s="41"/>
      <c r="X1491" s="41"/>
      <c r="Y1491" s="41"/>
      <c r="Z1491" s="41"/>
      <c r="AA1491" s="41"/>
      <c r="AB1491" s="41"/>
      <c r="AC1491" s="41"/>
      <c r="AD1491" s="41"/>
      <c r="AE1491" s="41"/>
      <c r="AR1491" s="188" t="s">
        <v>532</v>
      </c>
      <c r="AT1491" s="188" t="s">
        <v>331</v>
      </c>
      <c r="AU1491" s="188" t="s">
        <v>79</v>
      </c>
      <c r="AY1491" s="22" t="s">
        <v>328</v>
      </c>
      <c r="BE1491" s="189">
        <f>IF(N1491="základní",J1491,0)</f>
        <v>0</v>
      </c>
      <c r="BF1491" s="189">
        <f>IF(N1491="snížená",J1491,0)</f>
        <v>0</v>
      </c>
      <c r="BG1491" s="189">
        <f>IF(N1491="zákl. přenesená",J1491,0)</f>
        <v>0</v>
      </c>
      <c r="BH1491" s="189">
        <f>IF(N1491="sníž. přenesená",J1491,0)</f>
        <v>0</v>
      </c>
      <c r="BI1491" s="189">
        <f>IF(N1491="nulová",J1491,0)</f>
        <v>0</v>
      </c>
      <c r="BJ1491" s="22" t="s">
        <v>76</v>
      </c>
      <c r="BK1491" s="189">
        <f>ROUND(I1491*H1491,2)</f>
        <v>0</v>
      </c>
      <c r="BL1491" s="22" t="s">
        <v>532</v>
      </c>
      <c r="BM1491" s="188" t="s">
        <v>4633</v>
      </c>
    </row>
    <row r="1492" s="2" customFormat="1" ht="16.5" customHeight="1">
      <c r="A1492" s="41"/>
      <c r="B1492" s="176"/>
      <c r="C1492" s="177" t="s">
        <v>4634</v>
      </c>
      <c r="D1492" s="177" t="s">
        <v>331</v>
      </c>
      <c r="E1492" s="178" t="s">
        <v>4635</v>
      </c>
      <c r="F1492" s="179" t="s">
        <v>4636</v>
      </c>
      <c r="G1492" s="180" t="s">
        <v>4637</v>
      </c>
      <c r="H1492" s="181">
        <v>13.08</v>
      </c>
      <c r="I1492" s="182"/>
      <c r="J1492" s="183">
        <f>ROUND(I1492*H1492,2)</f>
        <v>0</v>
      </c>
      <c r="K1492" s="179" t="s">
        <v>2902</v>
      </c>
      <c r="L1492" s="42"/>
      <c r="M1492" s="184" t="s">
        <v>3</v>
      </c>
      <c r="N1492" s="185" t="s">
        <v>40</v>
      </c>
      <c r="O1492" s="75"/>
      <c r="P1492" s="186">
        <f>O1492*H1492</f>
        <v>0</v>
      </c>
      <c r="Q1492" s="186">
        <v>0</v>
      </c>
      <c r="R1492" s="186">
        <f>Q1492*H1492</f>
        <v>0</v>
      </c>
      <c r="S1492" s="186">
        <v>0</v>
      </c>
      <c r="T1492" s="187">
        <f>S1492*H1492</f>
        <v>0</v>
      </c>
      <c r="U1492" s="41"/>
      <c r="V1492" s="41"/>
      <c r="W1492" s="41"/>
      <c r="X1492" s="41"/>
      <c r="Y1492" s="41"/>
      <c r="Z1492" s="41"/>
      <c r="AA1492" s="41"/>
      <c r="AB1492" s="41"/>
      <c r="AC1492" s="41"/>
      <c r="AD1492" s="41"/>
      <c r="AE1492" s="41"/>
      <c r="AR1492" s="188" t="s">
        <v>532</v>
      </c>
      <c r="AT1492" s="188" t="s">
        <v>331</v>
      </c>
      <c r="AU1492" s="188" t="s">
        <v>79</v>
      </c>
      <c r="AY1492" s="22" t="s">
        <v>328</v>
      </c>
      <c r="BE1492" s="189">
        <f>IF(N1492="základní",J1492,0)</f>
        <v>0</v>
      </c>
      <c r="BF1492" s="189">
        <f>IF(N1492="snížená",J1492,0)</f>
        <v>0</v>
      </c>
      <c r="BG1492" s="189">
        <f>IF(N1492="zákl. přenesená",J1492,0)</f>
        <v>0</v>
      </c>
      <c r="BH1492" s="189">
        <f>IF(N1492="sníž. přenesená",J1492,0)</f>
        <v>0</v>
      </c>
      <c r="BI1492" s="189">
        <f>IF(N1492="nulová",J1492,0)</f>
        <v>0</v>
      </c>
      <c r="BJ1492" s="22" t="s">
        <v>76</v>
      </c>
      <c r="BK1492" s="189">
        <f>ROUND(I1492*H1492,2)</f>
        <v>0</v>
      </c>
      <c r="BL1492" s="22" t="s">
        <v>532</v>
      </c>
      <c r="BM1492" s="188" t="s">
        <v>4638</v>
      </c>
    </row>
    <row r="1493" s="13" customFormat="1">
      <c r="A1493" s="13"/>
      <c r="B1493" s="201"/>
      <c r="C1493" s="13"/>
      <c r="D1493" s="195" t="s">
        <v>442</v>
      </c>
      <c r="E1493" s="202" t="s">
        <v>3</v>
      </c>
      <c r="F1493" s="203" t="s">
        <v>4639</v>
      </c>
      <c r="G1493" s="13"/>
      <c r="H1493" s="204">
        <v>13.08</v>
      </c>
      <c r="I1493" s="205"/>
      <c r="J1493" s="13"/>
      <c r="K1493" s="13"/>
      <c r="L1493" s="201"/>
      <c r="M1493" s="206"/>
      <c r="N1493" s="207"/>
      <c r="O1493" s="207"/>
      <c r="P1493" s="207"/>
      <c r="Q1493" s="207"/>
      <c r="R1493" s="207"/>
      <c r="S1493" s="207"/>
      <c r="T1493" s="208"/>
      <c r="U1493" s="13"/>
      <c r="V1493" s="13"/>
      <c r="W1493" s="13"/>
      <c r="X1493" s="13"/>
      <c r="Y1493" s="13"/>
      <c r="Z1493" s="13"/>
      <c r="AA1493" s="13"/>
      <c r="AB1493" s="13"/>
      <c r="AC1493" s="13"/>
      <c r="AD1493" s="13"/>
      <c r="AE1493" s="13"/>
      <c r="AT1493" s="202" t="s">
        <v>442</v>
      </c>
      <c r="AU1493" s="202" t="s">
        <v>79</v>
      </c>
      <c r="AV1493" s="13" t="s">
        <v>79</v>
      </c>
      <c r="AW1493" s="13" t="s">
        <v>31</v>
      </c>
      <c r="AX1493" s="13" t="s">
        <v>76</v>
      </c>
      <c r="AY1493" s="202" t="s">
        <v>328</v>
      </c>
    </row>
    <row r="1494" s="2" customFormat="1" ht="16.5" customHeight="1">
      <c r="A1494" s="41"/>
      <c r="B1494" s="176"/>
      <c r="C1494" s="177" t="s">
        <v>4640</v>
      </c>
      <c r="D1494" s="177" t="s">
        <v>331</v>
      </c>
      <c r="E1494" s="178" t="s">
        <v>4641</v>
      </c>
      <c r="F1494" s="179" t="s">
        <v>4642</v>
      </c>
      <c r="G1494" s="180" t="s">
        <v>4637</v>
      </c>
      <c r="H1494" s="181">
        <v>3.6000000000000001</v>
      </c>
      <c r="I1494" s="182"/>
      <c r="J1494" s="183">
        <f>ROUND(I1494*H1494,2)</f>
        <v>0</v>
      </c>
      <c r="K1494" s="179" t="s">
        <v>2902</v>
      </c>
      <c r="L1494" s="42"/>
      <c r="M1494" s="184" t="s">
        <v>3</v>
      </c>
      <c r="N1494" s="185" t="s">
        <v>40</v>
      </c>
      <c r="O1494" s="75"/>
      <c r="P1494" s="186">
        <f>O1494*H1494</f>
        <v>0</v>
      </c>
      <c r="Q1494" s="186">
        <v>0</v>
      </c>
      <c r="R1494" s="186">
        <f>Q1494*H1494</f>
        <v>0</v>
      </c>
      <c r="S1494" s="186">
        <v>0</v>
      </c>
      <c r="T1494" s="187">
        <f>S1494*H1494</f>
        <v>0</v>
      </c>
      <c r="U1494" s="41"/>
      <c r="V1494" s="41"/>
      <c r="W1494" s="41"/>
      <c r="X1494" s="41"/>
      <c r="Y1494" s="41"/>
      <c r="Z1494" s="41"/>
      <c r="AA1494" s="41"/>
      <c r="AB1494" s="41"/>
      <c r="AC1494" s="41"/>
      <c r="AD1494" s="41"/>
      <c r="AE1494" s="41"/>
      <c r="AR1494" s="188" t="s">
        <v>532</v>
      </c>
      <c r="AT1494" s="188" t="s">
        <v>331</v>
      </c>
      <c r="AU1494" s="188" t="s">
        <v>79</v>
      </c>
      <c r="AY1494" s="22" t="s">
        <v>328</v>
      </c>
      <c r="BE1494" s="189">
        <f>IF(N1494="základní",J1494,0)</f>
        <v>0</v>
      </c>
      <c r="BF1494" s="189">
        <f>IF(N1494="snížená",J1494,0)</f>
        <v>0</v>
      </c>
      <c r="BG1494" s="189">
        <f>IF(N1494="zákl. přenesená",J1494,0)</f>
        <v>0</v>
      </c>
      <c r="BH1494" s="189">
        <f>IF(N1494="sníž. přenesená",J1494,0)</f>
        <v>0</v>
      </c>
      <c r="BI1494" s="189">
        <f>IF(N1494="nulová",J1494,0)</f>
        <v>0</v>
      </c>
      <c r="BJ1494" s="22" t="s">
        <v>76</v>
      </c>
      <c r="BK1494" s="189">
        <f>ROUND(I1494*H1494,2)</f>
        <v>0</v>
      </c>
      <c r="BL1494" s="22" t="s">
        <v>532</v>
      </c>
      <c r="BM1494" s="188" t="s">
        <v>4643</v>
      </c>
    </row>
    <row r="1495" s="13" customFormat="1">
      <c r="A1495" s="13"/>
      <c r="B1495" s="201"/>
      <c r="C1495" s="13"/>
      <c r="D1495" s="195" t="s">
        <v>442</v>
      </c>
      <c r="E1495" s="202" t="s">
        <v>3</v>
      </c>
      <c r="F1495" s="203" t="s">
        <v>4644</v>
      </c>
      <c r="G1495" s="13"/>
      <c r="H1495" s="204">
        <v>3.6000000000000001</v>
      </c>
      <c r="I1495" s="205"/>
      <c r="J1495" s="13"/>
      <c r="K1495" s="13"/>
      <c r="L1495" s="201"/>
      <c r="M1495" s="206"/>
      <c r="N1495" s="207"/>
      <c r="O1495" s="207"/>
      <c r="P1495" s="207"/>
      <c r="Q1495" s="207"/>
      <c r="R1495" s="207"/>
      <c r="S1495" s="207"/>
      <c r="T1495" s="208"/>
      <c r="U1495" s="13"/>
      <c r="V1495" s="13"/>
      <c r="W1495" s="13"/>
      <c r="X1495" s="13"/>
      <c r="Y1495" s="13"/>
      <c r="Z1495" s="13"/>
      <c r="AA1495" s="13"/>
      <c r="AB1495" s="13"/>
      <c r="AC1495" s="13"/>
      <c r="AD1495" s="13"/>
      <c r="AE1495" s="13"/>
      <c r="AT1495" s="202" t="s">
        <v>442</v>
      </c>
      <c r="AU1495" s="202" t="s">
        <v>79</v>
      </c>
      <c r="AV1495" s="13" t="s">
        <v>79</v>
      </c>
      <c r="AW1495" s="13" t="s">
        <v>31</v>
      </c>
      <c r="AX1495" s="13" t="s">
        <v>76</v>
      </c>
      <c r="AY1495" s="202" t="s">
        <v>328</v>
      </c>
    </row>
    <row r="1496" s="2" customFormat="1" ht="21.75" customHeight="1">
      <c r="A1496" s="41"/>
      <c r="B1496" s="176"/>
      <c r="C1496" s="177" t="s">
        <v>1010</v>
      </c>
      <c r="D1496" s="177" t="s">
        <v>331</v>
      </c>
      <c r="E1496" s="178" t="s">
        <v>4645</v>
      </c>
      <c r="F1496" s="179" t="s">
        <v>4646</v>
      </c>
      <c r="G1496" s="180" t="s">
        <v>4637</v>
      </c>
      <c r="H1496" s="181">
        <v>2.3999999999999999</v>
      </c>
      <c r="I1496" s="182"/>
      <c r="J1496" s="183">
        <f>ROUND(I1496*H1496,2)</f>
        <v>0</v>
      </c>
      <c r="K1496" s="179" t="s">
        <v>2902</v>
      </c>
      <c r="L1496" s="42"/>
      <c r="M1496" s="184" t="s">
        <v>3</v>
      </c>
      <c r="N1496" s="185" t="s">
        <v>40</v>
      </c>
      <c r="O1496" s="75"/>
      <c r="P1496" s="186">
        <f>O1496*H1496</f>
        <v>0</v>
      </c>
      <c r="Q1496" s="186">
        <v>0</v>
      </c>
      <c r="R1496" s="186">
        <f>Q1496*H1496</f>
        <v>0</v>
      </c>
      <c r="S1496" s="186">
        <v>0</v>
      </c>
      <c r="T1496" s="187">
        <f>S1496*H1496</f>
        <v>0</v>
      </c>
      <c r="U1496" s="41"/>
      <c r="V1496" s="41"/>
      <c r="W1496" s="41"/>
      <c r="X1496" s="41"/>
      <c r="Y1496" s="41"/>
      <c r="Z1496" s="41"/>
      <c r="AA1496" s="41"/>
      <c r="AB1496" s="41"/>
      <c r="AC1496" s="41"/>
      <c r="AD1496" s="41"/>
      <c r="AE1496" s="41"/>
      <c r="AR1496" s="188" t="s">
        <v>532</v>
      </c>
      <c r="AT1496" s="188" t="s">
        <v>331</v>
      </c>
      <c r="AU1496" s="188" t="s">
        <v>79</v>
      </c>
      <c r="AY1496" s="22" t="s">
        <v>328</v>
      </c>
      <c r="BE1496" s="189">
        <f>IF(N1496="základní",J1496,0)</f>
        <v>0</v>
      </c>
      <c r="BF1496" s="189">
        <f>IF(N1496="snížená",J1496,0)</f>
        <v>0</v>
      </c>
      <c r="BG1496" s="189">
        <f>IF(N1496="zákl. přenesená",J1496,0)</f>
        <v>0</v>
      </c>
      <c r="BH1496" s="189">
        <f>IF(N1496="sníž. přenesená",J1496,0)</f>
        <v>0</v>
      </c>
      <c r="BI1496" s="189">
        <f>IF(N1496="nulová",J1496,0)</f>
        <v>0</v>
      </c>
      <c r="BJ1496" s="22" t="s">
        <v>76</v>
      </c>
      <c r="BK1496" s="189">
        <f>ROUND(I1496*H1496,2)</f>
        <v>0</v>
      </c>
      <c r="BL1496" s="22" t="s">
        <v>532</v>
      </c>
      <c r="BM1496" s="188" t="s">
        <v>4647</v>
      </c>
    </row>
    <row r="1497" s="13" customFormat="1">
      <c r="A1497" s="13"/>
      <c r="B1497" s="201"/>
      <c r="C1497" s="13"/>
      <c r="D1497" s="195" t="s">
        <v>442</v>
      </c>
      <c r="E1497" s="202" t="s">
        <v>3</v>
      </c>
      <c r="F1497" s="203" t="s">
        <v>4648</v>
      </c>
      <c r="G1497" s="13"/>
      <c r="H1497" s="204">
        <v>2.3999999999999999</v>
      </c>
      <c r="I1497" s="205"/>
      <c r="J1497" s="13"/>
      <c r="K1497" s="13"/>
      <c r="L1497" s="201"/>
      <c r="M1497" s="206"/>
      <c r="N1497" s="207"/>
      <c r="O1497" s="207"/>
      <c r="P1497" s="207"/>
      <c r="Q1497" s="207"/>
      <c r="R1497" s="207"/>
      <c r="S1497" s="207"/>
      <c r="T1497" s="208"/>
      <c r="U1497" s="13"/>
      <c r="V1497" s="13"/>
      <c r="W1497" s="13"/>
      <c r="X1497" s="13"/>
      <c r="Y1497" s="13"/>
      <c r="Z1497" s="13"/>
      <c r="AA1497" s="13"/>
      <c r="AB1497" s="13"/>
      <c r="AC1497" s="13"/>
      <c r="AD1497" s="13"/>
      <c r="AE1497" s="13"/>
      <c r="AT1497" s="202" t="s">
        <v>442</v>
      </c>
      <c r="AU1497" s="202" t="s">
        <v>79</v>
      </c>
      <c r="AV1497" s="13" t="s">
        <v>79</v>
      </c>
      <c r="AW1497" s="13" t="s">
        <v>31</v>
      </c>
      <c r="AX1497" s="13" t="s">
        <v>76</v>
      </c>
      <c r="AY1497" s="202" t="s">
        <v>328</v>
      </c>
    </row>
    <row r="1498" s="2" customFormat="1" ht="37.8" customHeight="1">
      <c r="A1498" s="41"/>
      <c r="B1498" s="176"/>
      <c r="C1498" s="177" t="s">
        <v>4649</v>
      </c>
      <c r="D1498" s="177" t="s">
        <v>331</v>
      </c>
      <c r="E1498" s="178" t="s">
        <v>4650</v>
      </c>
      <c r="F1498" s="179" t="s">
        <v>4651</v>
      </c>
      <c r="G1498" s="180" t="s">
        <v>356</v>
      </c>
      <c r="H1498" s="181">
        <v>1</v>
      </c>
      <c r="I1498" s="182"/>
      <c r="J1498" s="183">
        <f>ROUND(I1498*H1498,2)</f>
        <v>0</v>
      </c>
      <c r="K1498" s="179" t="s">
        <v>2902</v>
      </c>
      <c r="L1498" s="42"/>
      <c r="M1498" s="184" t="s">
        <v>3</v>
      </c>
      <c r="N1498" s="185" t="s">
        <v>40</v>
      </c>
      <c r="O1498" s="75"/>
      <c r="P1498" s="186">
        <f>O1498*H1498</f>
        <v>0</v>
      </c>
      <c r="Q1498" s="186">
        <v>0</v>
      </c>
      <c r="R1498" s="186">
        <f>Q1498*H1498</f>
        <v>0</v>
      </c>
      <c r="S1498" s="186">
        <v>0</v>
      </c>
      <c r="T1498" s="187">
        <f>S1498*H1498</f>
        <v>0</v>
      </c>
      <c r="U1498" s="41"/>
      <c r="V1498" s="41"/>
      <c r="W1498" s="41"/>
      <c r="X1498" s="41"/>
      <c r="Y1498" s="41"/>
      <c r="Z1498" s="41"/>
      <c r="AA1498" s="41"/>
      <c r="AB1498" s="41"/>
      <c r="AC1498" s="41"/>
      <c r="AD1498" s="41"/>
      <c r="AE1498" s="41"/>
      <c r="AR1498" s="188" t="s">
        <v>532</v>
      </c>
      <c r="AT1498" s="188" t="s">
        <v>331</v>
      </c>
      <c r="AU1498" s="188" t="s">
        <v>79</v>
      </c>
      <c r="AY1498" s="22" t="s">
        <v>328</v>
      </c>
      <c r="BE1498" s="189">
        <f>IF(N1498="základní",J1498,0)</f>
        <v>0</v>
      </c>
      <c r="BF1498" s="189">
        <f>IF(N1498="snížená",J1498,0)</f>
        <v>0</v>
      </c>
      <c r="BG1498" s="189">
        <f>IF(N1498="zákl. přenesená",J1498,0)</f>
        <v>0</v>
      </c>
      <c r="BH1498" s="189">
        <f>IF(N1498="sníž. přenesená",J1498,0)</f>
        <v>0</v>
      </c>
      <c r="BI1498" s="189">
        <f>IF(N1498="nulová",J1498,0)</f>
        <v>0</v>
      </c>
      <c r="BJ1498" s="22" t="s">
        <v>76</v>
      </c>
      <c r="BK1498" s="189">
        <f>ROUND(I1498*H1498,2)</f>
        <v>0</v>
      </c>
      <c r="BL1498" s="22" t="s">
        <v>532</v>
      </c>
      <c r="BM1498" s="188" t="s">
        <v>4652</v>
      </c>
    </row>
    <row r="1499" s="2" customFormat="1" ht="49.05" customHeight="1">
      <c r="A1499" s="41"/>
      <c r="B1499" s="176"/>
      <c r="C1499" s="177" t="s">
        <v>4653</v>
      </c>
      <c r="D1499" s="177" t="s">
        <v>331</v>
      </c>
      <c r="E1499" s="178" t="s">
        <v>4654</v>
      </c>
      <c r="F1499" s="179" t="s">
        <v>4655</v>
      </c>
      <c r="G1499" s="180" t="s">
        <v>585</v>
      </c>
      <c r="H1499" s="181">
        <v>5.7140000000000004</v>
      </c>
      <c r="I1499" s="182"/>
      <c r="J1499" s="183">
        <f>ROUND(I1499*H1499,2)</f>
        <v>0</v>
      </c>
      <c r="K1499" s="179" t="s">
        <v>335</v>
      </c>
      <c r="L1499" s="42"/>
      <c r="M1499" s="184" t="s">
        <v>3</v>
      </c>
      <c r="N1499" s="185" t="s">
        <v>40</v>
      </c>
      <c r="O1499" s="75"/>
      <c r="P1499" s="186">
        <f>O1499*H1499</f>
        <v>0</v>
      </c>
      <c r="Q1499" s="186">
        <v>0</v>
      </c>
      <c r="R1499" s="186">
        <f>Q1499*H1499</f>
        <v>0</v>
      </c>
      <c r="S1499" s="186">
        <v>0</v>
      </c>
      <c r="T1499" s="187">
        <f>S1499*H1499</f>
        <v>0</v>
      </c>
      <c r="U1499" s="41"/>
      <c r="V1499" s="41"/>
      <c r="W1499" s="41"/>
      <c r="X1499" s="41"/>
      <c r="Y1499" s="41"/>
      <c r="Z1499" s="41"/>
      <c r="AA1499" s="41"/>
      <c r="AB1499" s="41"/>
      <c r="AC1499" s="41"/>
      <c r="AD1499" s="41"/>
      <c r="AE1499" s="41"/>
      <c r="AR1499" s="188" t="s">
        <v>532</v>
      </c>
      <c r="AT1499" s="188" t="s">
        <v>331</v>
      </c>
      <c r="AU1499" s="188" t="s">
        <v>79</v>
      </c>
      <c r="AY1499" s="22" t="s">
        <v>328</v>
      </c>
      <c r="BE1499" s="189">
        <f>IF(N1499="základní",J1499,0)</f>
        <v>0</v>
      </c>
      <c r="BF1499" s="189">
        <f>IF(N1499="snížená",J1499,0)</f>
        <v>0</v>
      </c>
      <c r="BG1499" s="189">
        <f>IF(N1499="zákl. přenesená",J1499,0)</f>
        <v>0</v>
      </c>
      <c r="BH1499" s="189">
        <f>IF(N1499="sníž. přenesená",J1499,0)</f>
        <v>0</v>
      </c>
      <c r="BI1499" s="189">
        <f>IF(N1499="nulová",J1499,0)</f>
        <v>0</v>
      </c>
      <c r="BJ1499" s="22" t="s">
        <v>76</v>
      </c>
      <c r="BK1499" s="189">
        <f>ROUND(I1499*H1499,2)</f>
        <v>0</v>
      </c>
      <c r="BL1499" s="22" t="s">
        <v>532</v>
      </c>
      <c r="BM1499" s="188" t="s">
        <v>4656</v>
      </c>
    </row>
    <row r="1500" s="2" customFormat="1">
      <c r="A1500" s="41"/>
      <c r="B1500" s="42"/>
      <c r="C1500" s="41"/>
      <c r="D1500" s="190" t="s">
        <v>338</v>
      </c>
      <c r="E1500" s="41"/>
      <c r="F1500" s="191" t="s">
        <v>4657</v>
      </c>
      <c r="G1500" s="41"/>
      <c r="H1500" s="41"/>
      <c r="I1500" s="192"/>
      <c r="J1500" s="41"/>
      <c r="K1500" s="41"/>
      <c r="L1500" s="42"/>
      <c r="M1500" s="193"/>
      <c r="N1500" s="194"/>
      <c r="O1500" s="75"/>
      <c r="P1500" s="75"/>
      <c r="Q1500" s="75"/>
      <c r="R1500" s="75"/>
      <c r="S1500" s="75"/>
      <c r="T1500" s="76"/>
      <c r="U1500" s="41"/>
      <c r="V1500" s="41"/>
      <c r="W1500" s="41"/>
      <c r="X1500" s="41"/>
      <c r="Y1500" s="41"/>
      <c r="Z1500" s="41"/>
      <c r="AA1500" s="41"/>
      <c r="AB1500" s="41"/>
      <c r="AC1500" s="41"/>
      <c r="AD1500" s="41"/>
      <c r="AE1500" s="41"/>
      <c r="AT1500" s="22" t="s">
        <v>338</v>
      </c>
      <c r="AU1500" s="22" t="s">
        <v>79</v>
      </c>
    </row>
    <row r="1501" s="12" customFormat="1" ht="20.88" customHeight="1">
      <c r="A1501" s="12"/>
      <c r="B1501" s="163"/>
      <c r="C1501" s="12"/>
      <c r="D1501" s="164" t="s">
        <v>68</v>
      </c>
      <c r="E1501" s="174" t="s">
        <v>4658</v>
      </c>
      <c r="F1501" s="174" t="s">
        <v>4659</v>
      </c>
      <c r="G1501" s="12"/>
      <c r="H1501" s="12"/>
      <c r="I1501" s="166"/>
      <c r="J1501" s="175">
        <f>BK1501</f>
        <v>0</v>
      </c>
      <c r="K1501" s="12"/>
      <c r="L1501" s="163"/>
      <c r="M1501" s="168"/>
      <c r="N1501" s="169"/>
      <c r="O1501" s="169"/>
      <c r="P1501" s="170">
        <f>SUM(P1502:P1590)</f>
        <v>0</v>
      </c>
      <c r="Q1501" s="169"/>
      <c r="R1501" s="170">
        <f>SUM(R1502:R1590)</f>
        <v>5.4558731677499992</v>
      </c>
      <c r="S1501" s="169"/>
      <c r="T1501" s="171">
        <f>SUM(T1502:T1590)</f>
        <v>0</v>
      </c>
      <c r="U1501" s="12"/>
      <c r="V1501" s="12"/>
      <c r="W1501" s="12"/>
      <c r="X1501" s="12"/>
      <c r="Y1501" s="12"/>
      <c r="Z1501" s="12"/>
      <c r="AA1501" s="12"/>
      <c r="AB1501" s="12"/>
      <c r="AC1501" s="12"/>
      <c r="AD1501" s="12"/>
      <c r="AE1501" s="12"/>
      <c r="AR1501" s="164" t="s">
        <v>79</v>
      </c>
      <c r="AT1501" s="172" t="s">
        <v>68</v>
      </c>
      <c r="AU1501" s="172" t="s">
        <v>79</v>
      </c>
      <c r="AY1501" s="164" t="s">
        <v>328</v>
      </c>
      <c r="BK1501" s="173">
        <f>SUM(BK1502:BK1590)</f>
        <v>0</v>
      </c>
    </row>
    <row r="1502" s="2" customFormat="1" ht="21.75" customHeight="1">
      <c r="A1502" s="41"/>
      <c r="B1502" s="176"/>
      <c r="C1502" s="177" t="s">
        <v>4660</v>
      </c>
      <c r="D1502" s="177" t="s">
        <v>331</v>
      </c>
      <c r="E1502" s="178" t="s">
        <v>4661</v>
      </c>
      <c r="F1502" s="179" t="s">
        <v>4662</v>
      </c>
      <c r="G1502" s="180" t="s">
        <v>1388</v>
      </c>
      <c r="H1502" s="181">
        <v>430.5</v>
      </c>
      <c r="I1502" s="182"/>
      <c r="J1502" s="183">
        <f>ROUND(I1502*H1502,2)</f>
        <v>0</v>
      </c>
      <c r="K1502" s="179" t="s">
        <v>2902</v>
      </c>
      <c r="L1502" s="42"/>
      <c r="M1502" s="184" t="s">
        <v>3</v>
      </c>
      <c r="N1502" s="185" t="s">
        <v>40</v>
      </c>
      <c r="O1502" s="75"/>
      <c r="P1502" s="186">
        <f>O1502*H1502</f>
        <v>0</v>
      </c>
      <c r="Q1502" s="186">
        <v>5.0000000000000002E-05</v>
      </c>
      <c r="R1502" s="186">
        <f>Q1502*H1502</f>
        <v>0.021525000000000002</v>
      </c>
      <c r="S1502" s="186">
        <v>0</v>
      </c>
      <c r="T1502" s="187">
        <f>S1502*H1502</f>
        <v>0</v>
      </c>
      <c r="U1502" s="41"/>
      <c r="V1502" s="41"/>
      <c r="W1502" s="41"/>
      <c r="X1502" s="41"/>
      <c r="Y1502" s="41"/>
      <c r="Z1502" s="41"/>
      <c r="AA1502" s="41"/>
      <c r="AB1502" s="41"/>
      <c r="AC1502" s="41"/>
      <c r="AD1502" s="41"/>
      <c r="AE1502" s="41"/>
      <c r="AR1502" s="188" t="s">
        <v>113</v>
      </c>
      <c r="AT1502" s="188" t="s">
        <v>331</v>
      </c>
      <c r="AU1502" s="188" t="s">
        <v>87</v>
      </c>
      <c r="AY1502" s="22" t="s">
        <v>328</v>
      </c>
      <c r="BE1502" s="189">
        <f>IF(N1502="základní",J1502,0)</f>
        <v>0</v>
      </c>
      <c r="BF1502" s="189">
        <f>IF(N1502="snížená",J1502,0)</f>
        <v>0</v>
      </c>
      <c r="BG1502" s="189">
        <f>IF(N1502="zákl. přenesená",J1502,0)</f>
        <v>0</v>
      </c>
      <c r="BH1502" s="189">
        <f>IF(N1502="sníž. přenesená",J1502,0)</f>
        <v>0</v>
      </c>
      <c r="BI1502" s="189">
        <f>IF(N1502="nulová",J1502,0)</f>
        <v>0</v>
      </c>
      <c r="BJ1502" s="22" t="s">
        <v>76</v>
      </c>
      <c r="BK1502" s="189">
        <f>ROUND(I1502*H1502,2)</f>
        <v>0</v>
      </c>
      <c r="BL1502" s="22" t="s">
        <v>113</v>
      </c>
      <c r="BM1502" s="188" t="s">
        <v>4663</v>
      </c>
    </row>
    <row r="1503" s="2" customFormat="1">
      <c r="A1503" s="41"/>
      <c r="B1503" s="42"/>
      <c r="C1503" s="41"/>
      <c r="D1503" s="195" t="s">
        <v>340</v>
      </c>
      <c r="E1503" s="41"/>
      <c r="F1503" s="196" t="s">
        <v>4664</v>
      </c>
      <c r="G1503" s="41"/>
      <c r="H1503" s="41"/>
      <c r="I1503" s="192"/>
      <c r="J1503" s="41"/>
      <c r="K1503" s="41"/>
      <c r="L1503" s="42"/>
      <c r="M1503" s="193"/>
      <c r="N1503" s="194"/>
      <c r="O1503" s="75"/>
      <c r="P1503" s="75"/>
      <c r="Q1503" s="75"/>
      <c r="R1503" s="75"/>
      <c r="S1503" s="75"/>
      <c r="T1503" s="76"/>
      <c r="U1503" s="41"/>
      <c r="V1503" s="41"/>
      <c r="W1503" s="41"/>
      <c r="X1503" s="41"/>
      <c r="Y1503" s="41"/>
      <c r="Z1503" s="41"/>
      <c r="AA1503" s="41"/>
      <c r="AB1503" s="41"/>
      <c r="AC1503" s="41"/>
      <c r="AD1503" s="41"/>
      <c r="AE1503" s="41"/>
      <c r="AT1503" s="22" t="s">
        <v>340</v>
      </c>
      <c r="AU1503" s="22" t="s">
        <v>87</v>
      </c>
    </row>
    <row r="1504" s="13" customFormat="1">
      <c r="A1504" s="13"/>
      <c r="B1504" s="201"/>
      <c r="C1504" s="13"/>
      <c r="D1504" s="195" t="s">
        <v>442</v>
      </c>
      <c r="E1504" s="13"/>
      <c r="F1504" s="203" t="s">
        <v>4665</v>
      </c>
      <c r="G1504" s="13"/>
      <c r="H1504" s="204">
        <v>430.5</v>
      </c>
      <c r="I1504" s="205"/>
      <c r="J1504" s="13"/>
      <c r="K1504" s="13"/>
      <c r="L1504" s="201"/>
      <c r="M1504" s="206"/>
      <c r="N1504" s="207"/>
      <c r="O1504" s="207"/>
      <c r="P1504" s="207"/>
      <c r="Q1504" s="207"/>
      <c r="R1504" s="207"/>
      <c r="S1504" s="207"/>
      <c r="T1504" s="208"/>
      <c r="U1504" s="13"/>
      <c r="V1504" s="13"/>
      <c r="W1504" s="13"/>
      <c r="X1504" s="13"/>
      <c r="Y1504" s="13"/>
      <c r="Z1504" s="13"/>
      <c r="AA1504" s="13"/>
      <c r="AB1504" s="13"/>
      <c r="AC1504" s="13"/>
      <c r="AD1504" s="13"/>
      <c r="AE1504" s="13"/>
      <c r="AT1504" s="202" t="s">
        <v>442</v>
      </c>
      <c r="AU1504" s="202" t="s">
        <v>87</v>
      </c>
      <c r="AV1504" s="13" t="s">
        <v>79</v>
      </c>
      <c r="AW1504" s="13" t="s">
        <v>4</v>
      </c>
      <c r="AX1504" s="13" t="s">
        <v>76</v>
      </c>
      <c r="AY1504" s="202" t="s">
        <v>328</v>
      </c>
    </row>
    <row r="1505" s="2" customFormat="1" ht="24.15" customHeight="1">
      <c r="A1505" s="41"/>
      <c r="B1505" s="176"/>
      <c r="C1505" s="177" t="s">
        <v>4666</v>
      </c>
      <c r="D1505" s="177" t="s">
        <v>331</v>
      </c>
      <c r="E1505" s="178" t="s">
        <v>4667</v>
      </c>
      <c r="F1505" s="179" t="s">
        <v>4668</v>
      </c>
      <c r="G1505" s="180" t="s">
        <v>1388</v>
      </c>
      <c r="H1505" s="181">
        <v>430.5</v>
      </c>
      <c r="I1505" s="182"/>
      <c r="J1505" s="183">
        <f>ROUND(I1505*H1505,2)</f>
        <v>0</v>
      </c>
      <c r="K1505" s="179" t="s">
        <v>2902</v>
      </c>
      <c r="L1505" s="42"/>
      <c r="M1505" s="184" t="s">
        <v>3</v>
      </c>
      <c r="N1505" s="185" t="s">
        <v>40</v>
      </c>
      <c r="O1505" s="75"/>
      <c r="P1505" s="186">
        <f>O1505*H1505</f>
        <v>0</v>
      </c>
      <c r="Q1505" s="186">
        <v>0</v>
      </c>
      <c r="R1505" s="186">
        <f>Q1505*H1505</f>
        <v>0</v>
      </c>
      <c r="S1505" s="186">
        <v>0</v>
      </c>
      <c r="T1505" s="187">
        <f>S1505*H1505</f>
        <v>0</v>
      </c>
      <c r="U1505" s="41"/>
      <c r="V1505" s="41"/>
      <c r="W1505" s="41"/>
      <c r="X1505" s="41"/>
      <c r="Y1505" s="41"/>
      <c r="Z1505" s="41"/>
      <c r="AA1505" s="41"/>
      <c r="AB1505" s="41"/>
      <c r="AC1505" s="41"/>
      <c r="AD1505" s="41"/>
      <c r="AE1505" s="41"/>
      <c r="AR1505" s="188" t="s">
        <v>113</v>
      </c>
      <c r="AT1505" s="188" t="s">
        <v>331</v>
      </c>
      <c r="AU1505" s="188" t="s">
        <v>87</v>
      </c>
      <c r="AY1505" s="22" t="s">
        <v>328</v>
      </c>
      <c r="BE1505" s="189">
        <f>IF(N1505="základní",J1505,0)</f>
        <v>0</v>
      </c>
      <c r="BF1505" s="189">
        <f>IF(N1505="snížená",J1505,0)</f>
        <v>0</v>
      </c>
      <c r="BG1505" s="189">
        <f>IF(N1505="zákl. přenesená",J1505,0)</f>
        <v>0</v>
      </c>
      <c r="BH1505" s="189">
        <f>IF(N1505="sníž. přenesená",J1505,0)</f>
        <v>0</v>
      </c>
      <c r="BI1505" s="189">
        <f>IF(N1505="nulová",J1505,0)</f>
        <v>0</v>
      </c>
      <c r="BJ1505" s="22" t="s">
        <v>76</v>
      </c>
      <c r="BK1505" s="189">
        <f>ROUND(I1505*H1505,2)</f>
        <v>0</v>
      </c>
      <c r="BL1505" s="22" t="s">
        <v>113</v>
      </c>
      <c r="BM1505" s="188" t="s">
        <v>4669</v>
      </c>
    </row>
    <row r="1506" s="2" customFormat="1" ht="21.75" customHeight="1">
      <c r="A1506" s="41"/>
      <c r="B1506" s="176"/>
      <c r="C1506" s="224" t="s">
        <v>4670</v>
      </c>
      <c r="D1506" s="224" t="s">
        <v>539</v>
      </c>
      <c r="E1506" s="225" t="s">
        <v>4671</v>
      </c>
      <c r="F1506" s="226" t="s">
        <v>4672</v>
      </c>
      <c r="G1506" s="227" t="s">
        <v>585</v>
      </c>
      <c r="H1506" s="228">
        <v>0.18099999999999999</v>
      </c>
      <c r="I1506" s="229"/>
      <c r="J1506" s="230">
        <f>ROUND(I1506*H1506,2)</f>
        <v>0</v>
      </c>
      <c r="K1506" s="226" t="s">
        <v>335</v>
      </c>
      <c r="L1506" s="231"/>
      <c r="M1506" s="232" t="s">
        <v>3</v>
      </c>
      <c r="N1506" s="233" t="s">
        <v>40</v>
      </c>
      <c r="O1506" s="75"/>
      <c r="P1506" s="186">
        <f>O1506*H1506</f>
        <v>0</v>
      </c>
      <c r="Q1506" s="186">
        <v>1</v>
      </c>
      <c r="R1506" s="186">
        <f>Q1506*H1506</f>
        <v>0.18099999999999999</v>
      </c>
      <c r="S1506" s="186">
        <v>0</v>
      </c>
      <c r="T1506" s="187">
        <f>S1506*H1506</f>
        <v>0</v>
      </c>
      <c r="U1506" s="41"/>
      <c r="V1506" s="41"/>
      <c r="W1506" s="41"/>
      <c r="X1506" s="41"/>
      <c r="Y1506" s="41"/>
      <c r="Z1506" s="41"/>
      <c r="AA1506" s="41"/>
      <c r="AB1506" s="41"/>
      <c r="AC1506" s="41"/>
      <c r="AD1506" s="41"/>
      <c r="AE1506" s="41"/>
      <c r="AR1506" s="188" t="s">
        <v>171</v>
      </c>
      <c r="AT1506" s="188" t="s">
        <v>539</v>
      </c>
      <c r="AU1506" s="188" t="s">
        <v>87</v>
      </c>
      <c r="AY1506" s="22" t="s">
        <v>328</v>
      </c>
      <c r="BE1506" s="189">
        <f>IF(N1506="základní",J1506,0)</f>
        <v>0</v>
      </c>
      <c r="BF1506" s="189">
        <f>IF(N1506="snížená",J1506,0)</f>
        <v>0</v>
      </c>
      <c r="BG1506" s="189">
        <f>IF(N1506="zákl. přenesená",J1506,0)</f>
        <v>0</v>
      </c>
      <c r="BH1506" s="189">
        <f>IF(N1506="sníž. přenesená",J1506,0)</f>
        <v>0</v>
      </c>
      <c r="BI1506" s="189">
        <f>IF(N1506="nulová",J1506,0)</f>
        <v>0</v>
      </c>
      <c r="BJ1506" s="22" t="s">
        <v>76</v>
      </c>
      <c r="BK1506" s="189">
        <f>ROUND(I1506*H1506,2)</f>
        <v>0</v>
      </c>
      <c r="BL1506" s="22" t="s">
        <v>113</v>
      </c>
      <c r="BM1506" s="188" t="s">
        <v>4673</v>
      </c>
    </row>
    <row r="1507" s="13" customFormat="1">
      <c r="A1507" s="13"/>
      <c r="B1507" s="201"/>
      <c r="C1507" s="13"/>
      <c r="D1507" s="195" t="s">
        <v>442</v>
      </c>
      <c r="E1507" s="202" t="s">
        <v>3</v>
      </c>
      <c r="F1507" s="203" t="s">
        <v>4674</v>
      </c>
      <c r="G1507" s="13"/>
      <c r="H1507" s="204">
        <v>0.18099999999999999</v>
      </c>
      <c r="I1507" s="205"/>
      <c r="J1507" s="13"/>
      <c r="K1507" s="13"/>
      <c r="L1507" s="201"/>
      <c r="M1507" s="206"/>
      <c r="N1507" s="207"/>
      <c r="O1507" s="207"/>
      <c r="P1507" s="207"/>
      <c r="Q1507" s="207"/>
      <c r="R1507" s="207"/>
      <c r="S1507" s="207"/>
      <c r="T1507" s="208"/>
      <c r="U1507" s="13"/>
      <c r="V1507" s="13"/>
      <c r="W1507" s="13"/>
      <c r="X1507" s="13"/>
      <c r="Y1507" s="13"/>
      <c r="Z1507" s="13"/>
      <c r="AA1507" s="13"/>
      <c r="AB1507" s="13"/>
      <c r="AC1507" s="13"/>
      <c r="AD1507" s="13"/>
      <c r="AE1507" s="13"/>
      <c r="AT1507" s="202" t="s">
        <v>442</v>
      </c>
      <c r="AU1507" s="202" t="s">
        <v>87</v>
      </c>
      <c r="AV1507" s="13" t="s">
        <v>79</v>
      </c>
      <c r="AW1507" s="13" t="s">
        <v>31</v>
      </c>
      <c r="AX1507" s="13" t="s">
        <v>76</v>
      </c>
      <c r="AY1507" s="202" t="s">
        <v>328</v>
      </c>
    </row>
    <row r="1508" s="2" customFormat="1" ht="21.75" customHeight="1">
      <c r="A1508" s="41"/>
      <c r="B1508" s="176"/>
      <c r="C1508" s="224" t="s">
        <v>4675</v>
      </c>
      <c r="D1508" s="224" t="s">
        <v>539</v>
      </c>
      <c r="E1508" s="225" t="s">
        <v>4676</v>
      </c>
      <c r="F1508" s="226" t="s">
        <v>4677</v>
      </c>
      <c r="G1508" s="227" t="s">
        <v>585</v>
      </c>
      <c r="H1508" s="228">
        <v>0.25</v>
      </c>
      <c r="I1508" s="229"/>
      <c r="J1508" s="230">
        <f>ROUND(I1508*H1508,2)</f>
        <v>0</v>
      </c>
      <c r="K1508" s="226" t="s">
        <v>335</v>
      </c>
      <c r="L1508" s="231"/>
      <c r="M1508" s="232" t="s">
        <v>3</v>
      </c>
      <c r="N1508" s="233" t="s">
        <v>40</v>
      </c>
      <c r="O1508" s="75"/>
      <c r="P1508" s="186">
        <f>O1508*H1508</f>
        <v>0</v>
      </c>
      <c r="Q1508" s="186">
        <v>1</v>
      </c>
      <c r="R1508" s="186">
        <f>Q1508*H1508</f>
        <v>0.25</v>
      </c>
      <c r="S1508" s="186">
        <v>0</v>
      </c>
      <c r="T1508" s="187">
        <f>S1508*H1508</f>
        <v>0</v>
      </c>
      <c r="U1508" s="41"/>
      <c r="V1508" s="41"/>
      <c r="W1508" s="41"/>
      <c r="X1508" s="41"/>
      <c r="Y1508" s="41"/>
      <c r="Z1508" s="41"/>
      <c r="AA1508" s="41"/>
      <c r="AB1508" s="41"/>
      <c r="AC1508" s="41"/>
      <c r="AD1508" s="41"/>
      <c r="AE1508" s="41"/>
      <c r="AR1508" s="188" t="s">
        <v>171</v>
      </c>
      <c r="AT1508" s="188" t="s">
        <v>539</v>
      </c>
      <c r="AU1508" s="188" t="s">
        <v>87</v>
      </c>
      <c r="AY1508" s="22" t="s">
        <v>328</v>
      </c>
      <c r="BE1508" s="189">
        <f>IF(N1508="základní",J1508,0)</f>
        <v>0</v>
      </c>
      <c r="BF1508" s="189">
        <f>IF(N1508="snížená",J1508,0)</f>
        <v>0</v>
      </c>
      <c r="BG1508" s="189">
        <f>IF(N1508="zákl. přenesená",J1508,0)</f>
        <v>0</v>
      </c>
      <c r="BH1508" s="189">
        <f>IF(N1508="sníž. přenesená",J1508,0)</f>
        <v>0</v>
      </c>
      <c r="BI1508" s="189">
        <f>IF(N1508="nulová",J1508,0)</f>
        <v>0</v>
      </c>
      <c r="BJ1508" s="22" t="s">
        <v>76</v>
      </c>
      <c r="BK1508" s="189">
        <f>ROUND(I1508*H1508,2)</f>
        <v>0</v>
      </c>
      <c r="BL1508" s="22" t="s">
        <v>113</v>
      </c>
      <c r="BM1508" s="188" t="s">
        <v>4678</v>
      </c>
    </row>
    <row r="1509" s="13" customFormat="1">
      <c r="A1509" s="13"/>
      <c r="B1509" s="201"/>
      <c r="C1509" s="13"/>
      <c r="D1509" s="195" t="s">
        <v>442</v>
      </c>
      <c r="E1509" s="202" t="s">
        <v>3</v>
      </c>
      <c r="F1509" s="203" t="s">
        <v>4679</v>
      </c>
      <c r="G1509" s="13"/>
      <c r="H1509" s="204">
        <v>0.25</v>
      </c>
      <c r="I1509" s="205"/>
      <c r="J1509" s="13"/>
      <c r="K1509" s="13"/>
      <c r="L1509" s="201"/>
      <c r="M1509" s="206"/>
      <c r="N1509" s="207"/>
      <c r="O1509" s="207"/>
      <c r="P1509" s="207"/>
      <c r="Q1509" s="207"/>
      <c r="R1509" s="207"/>
      <c r="S1509" s="207"/>
      <c r="T1509" s="208"/>
      <c r="U1509" s="13"/>
      <c r="V1509" s="13"/>
      <c r="W1509" s="13"/>
      <c r="X1509" s="13"/>
      <c r="Y1509" s="13"/>
      <c r="Z1509" s="13"/>
      <c r="AA1509" s="13"/>
      <c r="AB1509" s="13"/>
      <c r="AC1509" s="13"/>
      <c r="AD1509" s="13"/>
      <c r="AE1509" s="13"/>
      <c r="AT1509" s="202" t="s">
        <v>442</v>
      </c>
      <c r="AU1509" s="202" t="s">
        <v>87</v>
      </c>
      <c r="AV1509" s="13" t="s">
        <v>79</v>
      </c>
      <c r="AW1509" s="13" t="s">
        <v>31</v>
      </c>
      <c r="AX1509" s="13" t="s">
        <v>76</v>
      </c>
      <c r="AY1509" s="202" t="s">
        <v>328</v>
      </c>
    </row>
    <row r="1510" s="2" customFormat="1" ht="55.5" customHeight="1">
      <c r="A1510" s="41"/>
      <c r="B1510" s="176"/>
      <c r="C1510" s="177" t="s">
        <v>4680</v>
      </c>
      <c r="D1510" s="177" t="s">
        <v>331</v>
      </c>
      <c r="E1510" s="178" t="s">
        <v>4681</v>
      </c>
      <c r="F1510" s="179" t="s">
        <v>4682</v>
      </c>
      <c r="G1510" s="180" t="s">
        <v>574</v>
      </c>
      <c r="H1510" s="181">
        <v>12</v>
      </c>
      <c r="I1510" s="182"/>
      <c r="J1510" s="183">
        <f>ROUND(I1510*H1510,2)</f>
        <v>0</v>
      </c>
      <c r="K1510" s="179" t="s">
        <v>335</v>
      </c>
      <c r="L1510" s="42"/>
      <c r="M1510" s="184" t="s">
        <v>3</v>
      </c>
      <c r="N1510" s="185" t="s">
        <v>40</v>
      </c>
      <c r="O1510" s="75"/>
      <c r="P1510" s="186">
        <f>O1510*H1510</f>
        <v>0</v>
      </c>
      <c r="Q1510" s="186">
        <v>0.028080000000000001</v>
      </c>
      <c r="R1510" s="186">
        <f>Q1510*H1510</f>
        <v>0.33696000000000004</v>
      </c>
      <c r="S1510" s="186">
        <v>0</v>
      </c>
      <c r="T1510" s="187">
        <f>S1510*H1510</f>
        <v>0</v>
      </c>
      <c r="U1510" s="41"/>
      <c r="V1510" s="41"/>
      <c r="W1510" s="41"/>
      <c r="X1510" s="41"/>
      <c r="Y1510" s="41"/>
      <c r="Z1510" s="41"/>
      <c r="AA1510" s="41"/>
      <c r="AB1510" s="41"/>
      <c r="AC1510" s="41"/>
      <c r="AD1510" s="41"/>
      <c r="AE1510" s="41"/>
      <c r="AR1510" s="188" t="s">
        <v>113</v>
      </c>
      <c r="AT1510" s="188" t="s">
        <v>331</v>
      </c>
      <c r="AU1510" s="188" t="s">
        <v>87</v>
      </c>
      <c r="AY1510" s="22" t="s">
        <v>328</v>
      </c>
      <c r="BE1510" s="189">
        <f>IF(N1510="základní",J1510,0)</f>
        <v>0</v>
      </c>
      <c r="BF1510" s="189">
        <f>IF(N1510="snížená",J1510,0)</f>
        <v>0</v>
      </c>
      <c r="BG1510" s="189">
        <f>IF(N1510="zákl. přenesená",J1510,0)</f>
        <v>0</v>
      </c>
      <c r="BH1510" s="189">
        <f>IF(N1510="sníž. přenesená",J1510,0)</f>
        <v>0</v>
      </c>
      <c r="BI1510" s="189">
        <f>IF(N1510="nulová",J1510,0)</f>
        <v>0</v>
      </c>
      <c r="BJ1510" s="22" t="s">
        <v>76</v>
      </c>
      <c r="BK1510" s="189">
        <f>ROUND(I1510*H1510,2)</f>
        <v>0</v>
      </c>
      <c r="BL1510" s="22" t="s">
        <v>113</v>
      </c>
      <c r="BM1510" s="188" t="s">
        <v>4683</v>
      </c>
    </row>
    <row r="1511" s="2" customFormat="1">
      <c r="A1511" s="41"/>
      <c r="B1511" s="42"/>
      <c r="C1511" s="41"/>
      <c r="D1511" s="190" t="s">
        <v>338</v>
      </c>
      <c r="E1511" s="41"/>
      <c r="F1511" s="191" t="s">
        <v>4684</v>
      </c>
      <c r="G1511" s="41"/>
      <c r="H1511" s="41"/>
      <c r="I1511" s="192"/>
      <c r="J1511" s="41"/>
      <c r="K1511" s="41"/>
      <c r="L1511" s="42"/>
      <c r="M1511" s="193"/>
      <c r="N1511" s="194"/>
      <c r="O1511" s="75"/>
      <c r="P1511" s="75"/>
      <c r="Q1511" s="75"/>
      <c r="R1511" s="75"/>
      <c r="S1511" s="75"/>
      <c r="T1511" s="76"/>
      <c r="U1511" s="41"/>
      <c r="V1511" s="41"/>
      <c r="W1511" s="41"/>
      <c r="X1511" s="41"/>
      <c r="Y1511" s="41"/>
      <c r="Z1511" s="41"/>
      <c r="AA1511" s="41"/>
      <c r="AB1511" s="41"/>
      <c r="AC1511" s="41"/>
      <c r="AD1511" s="41"/>
      <c r="AE1511" s="41"/>
      <c r="AT1511" s="22" t="s">
        <v>338</v>
      </c>
      <c r="AU1511" s="22" t="s">
        <v>87</v>
      </c>
    </row>
    <row r="1512" s="2" customFormat="1" ht="21.75" customHeight="1">
      <c r="A1512" s="41"/>
      <c r="B1512" s="176"/>
      <c r="C1512" s="177" t="s">
        <v>4685</v>
      </c>
      <c r="D1512" s="177" t="s">
        <v>331</v>
      </c>
      <c r="E1512" s="178" t="s">
        <v>4686</v>
      </c>
      <c r="F1512" s="179" t="s">
        <v>4687</v>
      </c>
      <c r="G1512" s="180" t="s">
        <v>1388</v>
      </c>
      <c r="H1512" s="181">
        <v>2041.5</v>
      </c>
      <c r="I1512" s="182"/>
      <c r="J1512" s="183">
        <f>ROUND(I1512*H1512,2)</f>
        <v>0</v>
      </c>
      <c r="K1512" s="179" t="s">
        <v>2902</v>
      </c>
      <c r="L1512" s="42"/>
      <c r="M1512" s="184" t="s">
        <v>3</v>
      </c>
      <c r="N1512" s="185" t="s">
        <v>40</v>
      </c>
      <c r="O1512" s="75"/>
      <c r="P1512" s="186">
        <f>O1512*H1512</f>
        <v>0</v>
      </c>
      <c r="Q1512" s="186">
        <v>5.0000000000000002E-05</v>
      </c>
      <c r="R1512" s="186">
        <f>Q1512*H1512</f>
        <v>0.102075</v>
      </c>
      <c r="S1512" s="186">
        <v>0</v>
      </c>
      <c r="T1512" s="187">
        <f>S1512*H1512</f>
        <v>0</v>
      </c>
      <c r="U1512" s="41"/>
      <c r="V1512" s="41"/>
      <c r="W1512" s="41"/>
      <c r="X1512" s="41"/>
      <c r="Y1512" s="41"/>
      <c r="Z1512" s="41"/>
      <c r="AA1512" s="41"/>
      <c r="AB1512" s="41"/>
      <c r="AC1512" s="41"/>
      <c r="AD1512" s="41"/>
      <c r="AE1512" s="41"/>
      <c r="AR1512" s="188" t="s">
        <v>113</v>
      </c>
      <c r="AT1512" s="188" t="s">
        <v>331</v>
      </c>
      <c r="AU1512" s="188" t="s">
        <v>87</v>
      </c>
      <c r="AY1512" s="22" t="s">
        <v>328</v>
      </c>
      <c r="BE1512" s="189">
        <f>IF(N1512="základní",J1512,0)</f>
        <v>0</v>
      </c>
      <c r="BF1512" s="189">
        <f>IF(N1512="snížená",J1512,0)</f>
        <v>0</v>
      </c>
      <c r="BG1512" s="189">
        <f>IF(N1512="zákl. přenesená",J1512,0)</f>
        <v>0</v>
      </c>
      <c r="BH1512" s="189">
        <f>IF(N1512="sníž. přenesená",J1512,0)</f>
        <v>0</v>
      </c>
      <c r="BI1512" s="189">
        <f>IF(N1512="nulová",J1512,0)</f>
        <v>0</v>
      </c>
      <c r="BJ1512" s="22" t="s">
        <v>76</v>
      </c>
      <c r="BK1512" s="189">
        <f>ROUND(I1512*H1512,2)</f>
        <v>0</v>
      </c>
      <c r="BL1512" s="22" t="s">
        <v>113</v>
      </c>
      <c r="BM1512" s="188" t="s">
        <v>4688</v>
      </c>
    </row>
    <row r="1513" s="2" customFormat="1">
      <c r="A1513" s="41"/>
      <c r="B1513" s="42"/>
      <c r="C1513" s="41"/>
      <c r="D1513" s="195" t="s">
        <v>340</v>
      </c>
      <c r="E1513" s="41"/>
      <c r="F1513" s="196" t="s">
        <v>4664</v>
      </c>
      <c r="G1513" s="41"/>
      <c r="H1513" s="41"/>
      <c r="I1513" s="192"/>
      <c r="J1513" s="41"/>
      <c r="K1513" s="41"/>
      <c r="L1513" s="42"/>
      <c r="M1513" s="193"/>
      <c r="N1513" s="194"/>
      <c r="O1513" s="75"/>
      <c r="P1513" s="75"/>
      <c r="Q1513" s="75"/>
      <c r="R1513" s="75"/>
      <c r="S1513" s="75"/>
      <c r="T1513" s="76"/>
      <c r="U1513" s="41"/>
      <c r="V1513" s="41"/>
      <c r="W1513" s="41"/>
      <c r="X1513" s="41"/>
      <c r="Y1513" s="41"/>
      <c r="Z1513" s="41"/>
      <c r="AA1513" s="41"/>
      <c r="AB1513" s="41"/>
      <c r="AC1513" s="41"/>
      <c r="AD1513" s="41"/>
      <c r="AE1513" s="41"/>
      <c r="AT1513" s="22" t="s">
        <v>340</v>
      </c>
      <c r="AU1513" s="22" t="s">
        <v>87</v>
      </c>
    </row>
    <row r="1514" s="15" customFormat="1">
      <c r="A1514" s="15"/>
      <c r="B1514" s="217"/>
      <c r="C1514" s="15"/>
      <c r="D1514" s="195" t="s">
        <v>442</v>
      </c>
      <c r="E1514" s="218" t="s">
        <v>3</v>
      </c>
      <c r="F1514" s="219" t="s">
        <v>4689</v>
      </c>
      <c r="G1514" s="15"/>
      <c r="H1514" s="218" t="s">
        <v>3</v>
      </c>
      <c r="I1514" s="220"/>
      <c r="J1514" s="15"/>
      <c r="K1514" s="15"/>
      <c r="L1514" s="217"/>
      <c r="M1514" s="221"/>
      <c r="N1514" s="222"/>
      <c r="O1514" s="222"/>
      <c r="P1514" s="222"/>
      <c r="Q1514" s="222"/>
      <c r="R1514" s="222"/>
      <c r="S1514" s="222"/>
      <c r="T1514" s="223"/>
      <c r="U1514" s="15"/>
      <c r="V1514" s="15"/>
      <c r="W1514" s="15"/>
      <c r="X1514" s="15"/>
      <c r="Y1514" s="15"/>
      <c r="Z1514" s="15"/>
      <c r="AA1514" s="15"/>
      <c r="AB1514" s="15"/>
      <c r="AC1514" s="15"/>
      <c r="AD1514" s="15"/>
      <c r="AE1514" s="15"/>
      <c r="AT1514" s="218" t="s">
        <v>442</v>
      </c>
      <c r="AU1514" s="218" t="s">
        <v>87</v>
      </c>
      <c r="AV1514" s="15" t="s">
        <v>76</v>
      </c>
      <c r="AW1514" s="15" t="s">
        <v>31</v>
      </c>
      <c r="AX1514" s="15" t="s">
        <v>69</v>
      </c>
      <c r="AY1514" s="218" t="s">
        <v>328</v>
      </c>
    </row>
    <row r="1515" s="13" customFormat="1">
      <c r="A1515" s="13"/>
      <c r="B1515" s="201"/>
      <c r="C1515" s="13"/>
      <c r="D1515" s="195" t="s">
        <v>442</v>
      </c>
      <c r="E1515" s="202" t="s">
        <v>3</v>
      </c>
      <c r="F1515" s="203" t="s">
        <v>4690</v>
      </c>
      <c r="G1515" s="13"/>
      <c r="H1515" s="204">
        <v>2041.5</v>
      </c>
      <c r="I1515" s="205"/>
      <c r="J1515" s="13"/>
      <c r="K1515" s="13"/>
      <c r="L1515" s="201"/>
      <c r="M1515" s="206"/>
      <c r="N1515" s="207"/>
      <c r="O1515" s="207"/>
      <c r="P1515" s="207"/>
      <c r="Q1515" s="207"/>
      <c r="R1515" s="207"/>
      <c r="S1515" s="207"/>
      <c r="T1515" s="208"/>
      <c r="U1515" s="13"/>
      <c r="V1515" s="13"/>
      <c r="W1515" s="13"/>
      <c r="X1515" s="13"/>
      <c r="Y1515" s="13"/>
      <c r="Z1515" s="13"/>
      <c r="AA1515" s="13"/>
      <c r="AB1515" s="13"/>
      <c r="AC1515" s="13"/>
      <c r="AD1515" s="13"/>
      <c r="AE1515" s="13"/>
      <c r="AT1515" s="202" t="s">
        <v>442</v>
      </c>
      <c r="AU1515" s="202" t="s">
        <v>87</v>
      </c>
      <c r="AV1515" s="13" t="s">
        <v>79</v>
      </c>
      <c r="AW1515" s="13" t="s">
        <v>31</v>
      </c>
      <c r="AX1515" s="13" t="s">
        <v>76</v>
      </c>
      <c r="AY1515" s="202" t="s">
        <v>328</v>
      </c>
    </row>
    <row r="1516" s="2" customFormat="1" ht="24.15" customHeight="1">
      <c r="A1516" s="41"/>
      <c r="B1516" s="176"/>
      <c r="C1516" s="224" t="s">
        <v>4691</v>
      </c>
      <c r="D1516" s="224" t="s">
        <v>539</v>
      </c>
      <c r="E1516" s="225" t="s">
        <v>4692</v>
      </c>
      <c r="F1516" s="226" t="s">
        <v>4693</v>
      </c>
      <c r="G1516" s="227" t="s">
        <v>585</v>
      </c>
      <c r="H1516" s="228">
        <v>0.42099999999999999</v>
      </c>
      <c r="I1516" s="229"/>
      <c r="J1516" s="230">
        <f>ROUND(I1516*H1516,2)</f>
        <v>0</v>
      </c>
      <c r="K1516" s="226" t="s">
        <v>335</v>
      </c>
      <c r="L1516" s="231"/>
      <c r="M1516" s="232" t="s">
        <v>3</v>
      </c>
      <c r="N1516" s="233" t="s">
        <v>40</v>
      </c>
      <c r="O1516" s="75"/>
      <c r="P1516" s="186">
        <f>O1516*H1516</f>
        <v>0</v>
      </c>
      <c r="Q1516" s="186">
        <v>1</v>
      </c>
      <c r="R1516" s="186">
        <f>Q1516*H1516</f>
        <v>0.42099999999999999</v>
      </c>
      <c r="S1516" s="186">
        <v>0</v>
      </c>
      <c r="T1516" s="187">
        <f>S1516*H1516</f>
        <v>0</v>
      </c>
      <c r="U1516" s="41"/>
      <c r="V1516" s="41"/>
      <c r="W1516" s="41"/>
      <c r="X1516" s="41"/>
      <c r="Y1516" s="41"/>
      <c r="Z1516" s="41"/>
      <c r="AA1516" s="41"/>
      <c r="AB1516" s="41"/>
      <c r="AC1516" s="41"/>
      <c r="AD1516" s="41"/>
      <c r="AE1516" s="41"/>
      <c r="AR1516" s="188" t="s">
        <v>171</v>
      </c>
      <c r="AT1516" s="188" t="s">
        <v>539</v>
      </c>
      <c r="AU1516" s="188" t="s">
        <v>87</v>
      </c>
      <c r="AY1516" s="22" t="s">
        <v>328</v>
      </c>
      <c r="BE1516" s="189">
        <f>IF(N1516="základní",J1516,0)</f>
        <v>0</v>
      </c>
      <c r="BF1516" s="189">
        <f>IF(N1516="snížená",J1516,0)</f>
        <v>0</v>
      </c>
      <c r="BG1516" s="189">
        <f>IF(N1516="zákl. přenesená",J1516,0)</f>
        <v>0</v>
      </c>
      <c r="BH1516" s="189">
        <f>IF(N1516="sníž. přenesená",J1516,0)</f>
        <v>0</v>
      </c>
      <c r="BI1516" s="189">
        <f>IF(N1516="nulová",J1516,0)</f>
        <v>0</v>
      </c>
      <c r="BJ1516" s="22" t="s">
        <v>76</v>
      </c>
      <c r="BK1516" s="189">
        <f>ROUND(I1516*H1516,2)</f>
        <v>0</v>
      </c>
      <c r="BL1516" s="22" t="s">
        <v>113</v>
      </c>
      <c r="BM1516" s="188" t="s">
        <v>4694</v>
      </c>
    </row>
    <row r="1517" s="13" customFormat="1">
      <c r="A1517" s="13"/>
      <c r="B1517" s="201"/>
      <c r="C1517" s="13"/>
      <c r="D1517" s="195" t="s">
        <v>442</v>
      </c>
      <c r="E1517" s="202" t="s">
        <v>3</v>
      </c>
      <c r="F1517" s="203" t="s">
        <v>4695</v>
      </c>
      <c r="G1517" s="13"/>
      <c r="H1517" s="204">
        <v>0.185</v>
      </c>
      <c r="I1517" s="205"/>
      <c r="J1517" s="13"/>
      <c r="K1517" s="13"/>
      <c r="L1517" s="201"/>
      <c r="M1517" s="206"/>
      <c r="N1517" s="207"/>
      <c r="O1517" s="207"/>
      <c r="P1517" s="207"/>
      <c r="Q1517" s="207"/>
      <c r="R1517" s="207"/>
      <c r="S1517" s="207"/>
      <c r="T1517" s="208"/>
      <c r="U1517" s="13"/>
      <c r="V1517" s="13"/>
      <c r="W1517" s="13"/>
      <c r="X1517" s="13"/>
      <c r="Y1517" s="13"/>
      <c r="Z1517" s="13"/>
      <c r="AA1517" s="13"/>
      <c r="AB1517" s="13"/>
      <c r="AC1517" s="13"/>
      <c r="AD1517" s="13"/>
      <c r="AE1517" s="13"/>
      <c r="AT1517" s="202" t="s">
        <v>442</v>
      </c>
      <c r="AU1517" s="202" t="s">
        <v>87</v>
      </c>
      <c r="AV1517" s="13" t="s">
        <v>79</v>
      </c>
      <c r="AW1517" s="13" t="s">
        <v>31</v>
      </c>
      <c r="AX1517" s="13" t="s">
        <v>69</v>
      </c>
      <c r="AY1517" s="202" t="s">
        <v>328</v>
      </c>
    </row>
    <row r="1518" s="13" customFormat="1">
      <c r="A1518" s="13"/>
      <c r="B1518" s="201"/>
      <c r="C1518" s="13"/>
      <c r="D1518" s="195" t="s">
        <v>442</v>
      </c>
      <c r="E1518" s="202" t="s">
        <v>3</v>
      </c>
      <c r="F1518" s="203" t="s">
        <v>4696</v>
      </c>
      <c r="G1518" s="13"/>
      <c r="H1518" s="204">
        <v>0.216</v>
      </c>
      <c r="I1518" s="205"/>
      <c r="J1518" s="13"/>
      <c r="K1518" s="13"/>
      <c r="L1518" s="201"/>
      <c r="M1518" s="206"/>
      <c r="N1518" s="207"/>
      <c r="O1518" s="207"/>
      <c r="P1518" s="207"/>
      <c r="Q1518" s="207"/>
      <c r="R1518" s="207"/>
      <c r="S1518" s="207"/>
      <c r="T1518" s="208"/>
      <c r="U1518" s="13"/>
      <c r="V1518" s="13"/>
      <c r="W1518" s="13"/>
      <c r="X1518" s="13"/>
      <c r="Y1518" s="13"/>
      <c r="Z1518" s="13"/>
      <c r="AA1518" s="13"/>
      <c r="AB1518" s="13"/>
      <c r="AC1518" s="13"/>
      <c r="AD1518" s="13"/>
      <c r="AE1518" s="13"/>
      <c r="AT1518" s="202" t="s">
        <v>442</v>
      </c>
      <c r="AU1518" s="202" t="s">
        <v>87</v>
      </c>
      <c r="AV1518" s="13" t="s">
        <v>79</v>
      </c>
      <c r="AW1518" s="13" t="s">
        <v>31</v>
      </c>
      <c r="AX1518" s="13" t="s">
        <v>69</v>
      </c>
      <c r="AY1518" s="202" t="s">
        <v>328</v>
      </c>
    </row>
    <row r="1519" s="14" customFormat="1">
      <c r="A1519" s="14"/>
      <c r="B1519" s="209"/>
      <c r="C1519" s="14"/>
      <c r="D1519" s="195" t="s">
        <v>442</v>
      </c>
      <c r="E1519" s="210" t="s">
        <v>3</v>
      </c>
      <c r="F1519" s="211" t="s">
        <v>452</v>
      </c>
      <c r="G1519" s="14"/>
      <c r="H1519" s="212">
        <v>0.40100000000000002</v>
      </c>
      <c r="I1519" s="213"/>
      <c r="J1519" s="14"/>
      <c r="K1519" s="14"/>
      <c r="L1519" s="209"/>
      <c r="M1519" s="214"/>
      <c r="N1519" s="215"/>
      <c r="O1519" s="215"/>
      <c r="P1519" s="215"/>
      <c r="Q1519" s="215"/>
      <c r="R1519" s="215"/>
      <c r="S1519" s="215"/>
      <c r="T1519" s="216"/>
      <c r="U1519" s="14"/>
      <c r="V1519" s="14"/>
      <c r="W1519" s="14"/>
      <c r="X1519" s="14"/>
      <c r="Y1519" s="14"/>
      <c r="Z1519" s="14"/>
      <c r="AA1519" s="14"/>
      <c r="AB1519" s="14"/>
      <c r="AC1519" s="14"/>
      <c r="AD1519" s="14"/>
      <c r="AE1519" s="14"/>
      <c r="AT1519" s="210" t="s">
        <v>442</v>
      </c>
      <c r="AU1519" s="210" t="s">
        <v>87</v>
      </c>
      <c r="AV1519" s="14" t="s">
        <v>113</v>
      </c>
      <c r="AW1519" s="14" t="s">
        <v>31</v>
      </c>
      <c r="AX1519" s="14" t="s">
        <v>76</v>
      </c>
      <c r="AY1519" s="210" t="s">
        <v>328</v>
      </c>
    </row>
    <row r="1520" s="13" customFormat="1">
      <c r="A1520" s="13"/>
      <c r="B1520" s="201"/>
      <c r="C1520" s="13"/>
      <c r="D1520" s="195" t="s">
        <v>442</v>
      </c>
      <c r="E1520" s="13"/>
      <c r="F1520" s="203" t="s">
        <v>4697</v>
      </c>
      <c r="G1520" s="13"/>
      <c r="H1520" s="204">
        <v>0.42099999999999999</v>
      </c>
      <c r="I1520" s="205"/>
      <c r="J1520" s="13"/>
      <c r="K1520" s="13"/>
      <c r="L1520" s="201"/>
      <c r="M1520" s="206"/>
      <c r="N1520" s="207"/>
      <c r="O1520" s="207"/>
      <c r="P1520" s="207"/>
      <c r="Q1520" s="207"/>
      <c r="R1520" s="207"/>
      <c r="S1520" s="207"/>
      <c r="T1520" s="208"/>
      <c r="U1520" s="13"/>
      <c r="V1520" s="13"/>
      <c r="W1520" s="13"/>
      <c r="X1520" s="13"/>
      <c r="Y1520" s="13"/>
      <c r="Z1520" s="13"/>
      <c r="AA1520" s="13"/>
      <c r="AB1520" s="13"/>
      <c r="AC1520" s="13"/>
      <c r="AD1520" s="13"/>
      <c r="AE1520" s="13"/>
      <c r="AT1520" s="202" t="s">
        <v>442</v>
      </c>
      <c r="AU1520" s="202" t="s">
        <v>87</v>
      </c>
      <c r="AV1520" s="13" t="s">
        <v>79</v>
      </c>
      <c r="AW1520" s="13" t="s">
        <v>4</v>
      </c>
      <c r="AX1520" s="13" t="s">
        <v>76</v>
      </c>
      <c r="AY1520" s="202" t="s">
        <v>328</v>
      </c>
    </row>
    <row r="1521" s="2" customFormat="1" ht="24.15" customHeight="1">
      <c r="A1521" s="41"/>
      <c r="B1521" s="176"/>
      <c r="C1521" s="224" t="s">
        <v>4698</v>
      </c>
      <c r="D1521" s="224" t="s">
        <v>539</v>
      </c>
      <c r="E1521" s="225" t="s">
        <v>4699</v>
      </c>
      <c r="F1521" s="226" t="s">
        <v>4700</v>
      </c>
      <c r="G1521" s="227" t="s">
        <v>585</v>
      </c>
      <c r="H1521" s="228">
        <v>1.462</v>
      </c>
      <c r="I1521" s="229"/>
      <c r="J1521" s="230">
        <f>ROUND(I1521*H1521,2)</f>
        <v>0</v>
      </c>
      <c r="K1521" s="226" t="s">
        <v>335</v>
      </c>
      <c r="L1521" s="231"/>
      <c r="M1521" s="232" t="s">
        <v>3</v>
      </c>
      <c r="N1521" s="233" t="s">
        <v>40</v>
      </c>
      <c r="O1521" s="75"/>
      <c r="P1521" s="186">
        <f>O1521*H1521</f>
        <v>0</v>
      </c>
      <c r="Q1521" s="186">
        <v>1</v>
      </c>
      <c r="R1521" s="186">
        <f>Q1521*H1521</f>
        <v>1.462</v>
      </c>
      <c r="S1521" s="186">
        <v>0</v>
      </c>
      <c r="T1521" s="187">
        <f>S1521*H1521</f>
        <v>0</v>
      </c>
      <c r="U1521" s="41"/>
      <c r="V1521" s="41"/>
      <c r="W1521" s="41"/>
      <c r="X1521" s="41"/>
      <c r="Y1521" s="41"/>
      <c r="Z1521" s="41"/>
      <c r="AA1521" s="41"/>
      <c r="AB1521" s="41"/>
      <c r="AC1521" s="41"/>
      <c r="AD1521" s="41"/>
      <c r="AE1521" s="41"/>
      <c r="AR1521" s="188" t="s">
        <v>171</v>
      </c>
      <c r="AT1521" s="188" t="s">
        <v>539</v>
      </c>
      <c r="AU1521" s="188" t="s">
        <v>87</v>
      </c>
      <c r="AY1521" s="22" t="s">
        <v>328</v>
      </c>
      <c r="BE1521" s="189">
        <f>IF(N1521="základní",J1521,0)</f>
        <v>0</v>
      </c>
      <c r="BF1521" s="189">
        <f>IF(N1521="snížená",J1521,0)</f>
        <v>0</v>
      </c>
      <c r="BG1521" s="189">
        <f>IF(N1521="zákl. přenesená",J1521,0)</f>
        <v>0</v>
      </c>
      <c r="BH1521" s="189">
        <f>IF(N1521="sníž. přenesená",J1521,0)</f>
        <v>0</v>
      </c>
      <c r="BI1521" s="189">
        <f>IF(N1521="nulová",J1521,0)</f>
        <v>0</v>
      </c>
      <c r="BJ1521" s="22" t="s">
        <v>76</v>
      </c>
      <c r="BK1521" s="189">
        <f>ROUND(I1521*H1521,2)</f>
        <v>0</v>
      </c>
      <c r="BL1521" s="22" t="s">
        <v>113</v>
      </c>
      <c r="BM1521" s="188" t="s">
        <v>4701</v>
      </c>
    </row>
    <row r="1522" s="13" customFormat="1">
      <c r="A1522" s="13"/>
      <c r="B1522" s="201"/>
      <c r="C1522" s="13"/>
      <c r="D1522" s="195" t="s">
        <v>442</v>
      </c>
      <c r="E1522" s="202" t="s">
        <v>3</v>
      </c>
      <c r="F1522" s="203" t="s">
        <v>4702</v>
      </c>
      <c r="G1522" s="13"/>
      <c r="H1522" s="204">
        <v>0.72599999999999998</v>
      </c>
      <c r="I1522" s="205"/>
      <c r="J1522" s="13"/>
      <c r="K1522" s="13"/>
      <c r="L1522" s="201"/>
      <c r="M1522" s="206"/>
      <c r="N1522" s="207"/>
      <c r="O1522" s="207"/>
      <c r="P1522" s="207"/>
      <c r="Q1522" s="207"/>
      <c r="R1522" s="207"/>
      <c r="S1522" s="207"/>
      <c r="T1522" s="208"/>
      <c r="U1522" s="13"/>
      <c r="V1522" s="13"/>
      <c r="W1522" s="13"/>
      <c r="X1522" s="13"/>
      <c r="Y1522" s="13"/>
      <c r="Z1522" s="13"/>
      <c r="AA1522" s="13"/>
      <c r="AB1522" s="13"/>
      <c r="AC1522" s="13"/>
      <c r="AD1522" s="13"/>
      <c r="AE1522" s="13"/>
      <c r="AT1522" s="202" t="s">
        <v>442</v>
      </c>
      <c r="AU1522" s="202" t="s">
        <v>87</v>
      </c>
      <c r="AV1522" s="13" t="s">
        <v>79</v>
      </c>
      <c r="AW1522" s="13" t="s">
        <v>31</v>
      </c>
      <c r="AX1522" s="13" t="s">
        <v>69</v>
      </c>
      <c r="AY1522" s="202" t="s">
        <v>328</v>
      </c>
    </row>
    <row r="1523" s="13" customFormat="1">
      <c r="A1523" s="13"/>
      <c r="B1523" s="201"/>
      <c r="C1523" s="13"/>
      <c r="D1523" s="195" t="s">
        <v>442</v>
      </c>
      <c r="E1523" s="202" t="s">
        <v>3</v>
      </c>
      <c r="F1523" s="203" t="s">
        <v>4703</v>
      </c>
      <c r="G1523" s="13"/>
      <c r="H1523" s="204">
        <v>0.73599999999999999</v>
      </c>
      <c r="I1523" s="205"/>
      <c r="J1523" s="13"/>
      <c r="K1523" s="13"/>
      <c r="L1523" s="201"/>
      <c r="M1523" s="206"/>
      <c r="N1523" s="207"/>
      <c r="O1523" s="207"/>
      <c r="P1523" s="207"/>
      <c r="Q1523" s="207"/>
      <c r="R1523" s="207"/>
      <c r="S1523" s="207"/>
      <c r="T1523" s="208"/>
      <c r="U1523" s="13"/>
      <c r="V1523" s="13"/>
      <c r="W1523" s="13"/>
      <c r="X1523" s="13"/>
      <c r="Y1523" s="13"/>
      <c r="Z1523" s="13"/>
      <c r="AA1523" s="13"/>
      <c r="AB1523" s="13"/>
      <c r="AC1523" s="13"/>
      <c r="AD1523" s="13"/>
      <c r="AE1523" s="13"/>
      <c r="AT1523" s="202" t="s">
        <v>442</v>
      </c>
      <c r="AU1523" s="202" t="s">
        <v>87</v>
      </c>
      <c r="AV1523" s="13" t="s">
        <v>79</v>
      </c>
      <c r="AW1523" s="13" t="s">
        <v>31</v>
      </c>
      <c r="AX1523" s="13" t="s">
        <v>69</v>
      </c>
      <c r="AY1523" s="202" t="s">
        <v>328</v>
      </c>
    </row>
    <row r="1524" s="14" customFormat="1">
      <c r="A1524" s="14"/>
      <c r="B1524" s="209"/>
      <c r="C1524" s="14"/>
      <c r="D1524" s="195" t="s">
        <v>442</v>
      </c>
      <c r="E1524" s="210" t="s">
        <v>3</v>
      </c>
      <c r="F1524" s="211" t="s">
        <v>452</v>
      </c>
      <c r="G1524" s="14"/>
      <c r="H1524" s="212">
        <v>1.462</v>
      </c>
      <c r="I1524" s="213"/>
      <c r="J1524" s="14"/>
      <c r="K1524" s="14"/>
      <c r="L1524" s="209"/>
      <c r="M1524" s="214"/>
      <c r="N1524" s="215"/>
      <c r="O1524" s="215"/>
      <c r="P1524" s="215"/>
      <c r="Q1524" s="215"/>
      <c r="R1524" s="215"/>
      <c r="S1524" s="215"/>
      <c r="T1524" s="216"/>
      <c r="U1524" s="14"/>
      <c r="V1524" s="14"/>
      <c r="W1524" s="14"/>
      <c r="X1524" s="14"/>
      <c r="Y1524" s="14"/>
      <c r="Z1524" s="14"/>
      <c r="AA1524" s="14"/>
      <c r="AB1524" s="14"/>
      <c r="AC1524" s="14"/>
      <c r="AD1524" s="14"/>
      <c r="AE1524" s="14"/>
      <c r="AT1524" s="210" t="s">
        <v>442</v>
      </c>
      <c r="AU1524" s="210" t="s">
        <v>87</v>
      </c>
      <c r="AV1524" s="14" t="s">
        <v>113</v>
      </c>
      <c r="AW1524" s="14" t="s">
        <v>31</v>
      </c>
      <c r="AX1524" s="14" t="s">
        <v>76</v>
      </c>
      <c r="AY1524" s="210" t="s">
        <v>328</v>
      </c>
    </row>
    <row r="1525" s="2" customFormat="1" ht="24.15" customHeight="1">
      <c r="A1525" s="41"/>
      <c r="B1525" s="176"/>
      <c r="C1525" s="224" t="s">
        <v>4704</v>
      </c>
      <c r="D1525" s="224" t="s">
        <v>539</v>
      </c>
      <c r="E1525" s="225" t="s">
        <v>4705</v>
      </c>
      <c r="F1525" s="226" t="s">
        <v>4706</v>
      </c>
      <c r="G1525" s="227" t="s">
        <v>585</v>
      </c>
      <c r="H1525" s="228">
        <v>0.014999999999999999</v>
      </c>
      <c r="I1525" s="229"/>
      <c r="J1525" s="230">
        <f>ROUND(I1525*H1525,2)</f>
        <v>0</v>
      </c>
      <c r="K1525" s="226" t="s">
        <v>335</v>
      </c>
      <c r="L1525" s="231"/>
      <c r="M1525" s="232" t="s">
        <v>3</v>
      </c>
      <c r="N1525" s="233" t="s">
        <v>40</v>
      </c>
      <c r="O1525" s="75"/>
      <c r="P1525" s="186">
        <f>O1525*H1525</f>
        <v>0</v>
      </c>
      <c r="Q1525" s="186">
        <v>1</v>
      </c>
      <c r="R1525" s="186">
        <f>Q1525*H1525</f>
        <v>0.014999999999999999</v>
      </c>
      <c r="S1525" s="186">
        <v>0</v>
      </c>
      <c r="T1525" s="187">
        <f>S1525*H1525</f>
        <v>0</v>
      </c>
      <c r="U1525" s="41"/>
      <c r="V1525" s="41"/>
      <c r="W1525" s="41"/>
      <c r="X1525" s="41"/>
      <c r="Y1525" s="41"/>
      <c r="Z1525" s="41"/>
      <c r="AA1525" s="41"/>
      <c r="AB1525" s="41"/>
      <c r="AC1525" s="41"/>
      <c r="AD1525" s="41"/>
      <c r="AE1525" s="41"/>
      <c r="AR1525" s="188" t="s">
        <v>171</v>
      </c>
      <c r="AT1525" s="188" t="s">
        <v>539</v>
      </c>
      <c r="AU1525" s="188" t="s">
        <v>87</v>
      </c>
      <c r="AY1525" s="22" t="s">
        <v>328</v>
      </c>
      <c r="BE1525" s="189">
        <f>IF(N1525="základní",J1525,0)</f>
        <v>0</v>
      </c>
      <c r="BF1525" s="189">
        <f>IF(N1525="snížená",J1525,0)</f>
        <v>0</v>
      </c>
      <c r="BG1525" s="189">
        <f>IF(N1525="zákl. přenesená",J1525,0)</f>
        <v>0</v>
      </c>
      <c r="BH1525" s="189">
        <f>IF(N1525="sníž. přenesená",J1525,0)</f>
        <v>0</v>
      </c>
      <c r="BI1525" s="189">
        <f>IF(N1525="nulová",J1525,0)</f>
        <v>0</v>
      </c>
      <c r="BJ1525" s="22" t="s">
        <v>76</v>
      </c>
      <c r="BK1525" s="189">
        <f>ROUND(I1525*H1525,2)</f>
        <v>0</v>
      </c>
      <c r="BL1525" s="22" t="s">
        <v>113</v>
      </c>
      <c r="BM1525" s="188" t="s">
        <v>4707</v>
      </c>
    </row>
    <row r="1526" s="13" customFormat="1">
      <c r="A1526" s="13"/>
      <c r="B1526" s="201"/>
      <c r="C1526" s="13"/>
      <c r="D1526" s="195" t="s">
        <v>442</v>
      </c>
      <c r="E1526" s="202" t="s">
        <v>3</v>
      </c>
      <c r="F1526" s="203" t="s">
        <v>4708</v>
      </c>
      <c r="G1526" s="13"/>
      <c r="H1526" s="204">
        <v>0.014</v>
      </c>
      <c r="I1526" s="205"/>
      <c r="J1526" s="13"/>
      <c r="K1526" s="13"/>
      <c r="L1526" s="201"/>
      <c r="M1526" s="206"/>
      <c r="N1526" s="207"/>
      <c r="O1526" s="207"/>
      <c r="P1526" s="207"/>
      <c r="Q1526" s="207"/>
      <c r="R1526" s="207"/>
      <c r="S1526" s="207"/>
      <c r="T1526" s="208"/>
      <c r="U1526" s="13"/>
      <c r="V1526" s="13"/>
      <c r="W1526" s="13"/>
      <c r="X1526" s="13"/>
      <c r="Y1526" s="13"/>
      <c r="Z1526" s="13"/>
      <c r="AA1526" s="13"/>
      <c r="AB1526" s="13"/>
      <c r="AC1526" s="13"/>
      <c r="AD1526" s="13"/>
      <c r="AE1526" s="13"/>
      <c r="AT1526" s="202" t="s">
        <v>442</v>
      </c>
      <c r="AU1526" s="202" t="s">
        <v>87</v>
      </c>
      <c r="AV1526" s="13" t="s">
        <v>79</v>
      </c>
      <c r="AW1526" s="13" t="s">
        <v>31</v>
      </c>
      <c r="AX1526" s="13" t="s">
        <v>76</v>
      </c>
      <c r="AY1526" s="202" t="s">
        <v>328</v>
      </c>
    </row>
    <row r="1527" s="13" customFormat="1">
      <c r="A1527" s="13"/>
      <c r="B1527" s="201"/>
      <c r="C1527" s="13"/>
      <c r="D1527" s="195" t="s">
        <v>442</v>
      </c>
      <c r="E1527" s="13"/>
      <c r="F1527" s="203" t="s">
        <v>4709</v>
      </c>
      <c r="G1527" s="13"/>
      <c r="H1527" s="204">
        <v>0.014999999999999999</v>
      </c>
      <c r="I1527" s="205"/>
      <c r="J1527" s="13"/>
      <c r="K1527" s="13"/>
      <c r="L1527" s="201"/>
      <c r="M1527" s="206"/>
      <c r="N1527" s="207"/>
      <c r="O1527" s="207"/>
      <c r="P1527" s="207"/>
      <c r="Q1527" s="207"/>
      <c r="R1527" s="207"/>
      <c r="S1527" s="207"/>
      <c r="T1527" s="208"/>
      <c r="U1527" s="13"/>
      <c r="V1527" s="13"/>
      <c r="W1527" s="13"/>
      <c r="X1527" s="13"/>
      <c r="Y1527" s="13"/>
      <c r="Z1527" s="13"/>
      <c r="AA1527" s="13"/>
      <c r="AB1527" s="13"/>
      <c r="AC1527" s="13"/>
      <c r="AD1527" s="13"/>
      <c r="AE1527" s="13"/>
      <c r="AT1527" s="202" t="s">
        <v>442</v>
      </c>
      <c r="AU1527" s="202" t="s">
        <v>87</v>
      </c>
      <c r="AV1527" s="13" t="s">
        <v>79</v>
      </c>
      <c r="AW1527" s="13" t="s">
        <v>4</v>
      </c>
      <c r="AX1527" s="13" t="s">
        <v>76</v>
      </c>
      <c r="AY1527" s="202" t="s">
        <v>328</v>
      </c>
    </row>
    <row r="1528" s="2" customFormat="1" ht="21.75" customHeight="1">
      <c r="A1528" s="41"/>
      <c r="B1528" s="176"/>
      <c r="C1528" s="224" t="s">
        <v>4710</v>
      </c>
      <c r="D1528" s="224" t="s">
        <v>539</v>
      </c>
      <c r="E1528" s="225" t="s">
        <v>4711</v>
      </c>
      <c r="F1528" s="226" t="s">
        <v>4712</v>
      </c>
      <c r="G1528" s="227" t="s">
        <v>585</v>
      </c>
      <c r="H1528" s="228">
        <v>0.052999999999999998</v>
      </c>
      <c r="I1528" s="229"/>
      <c r="J1528" s="230">
        <f>ROUND(I1528*H1528,2)</f>
        <v>0</v>
      </c>
      <c r="K1528" s="226" t="s">
        <v>335</v>
      </c>
      <c r="L1528" s="231"/>
      <c r="M1528" s="232" t="s">
        <v>3</v>
      </c>
      <c r="N1528" s="233" t="s">
        <v>40</v>
      </c>
      <c r="O1528" s="75"/>
      <c r="P1528" s="186">
        <f>O1528*H1528</f>
        <v>0</v>
      </c>
      <c r="Q1528" s="186">
        <v>1</v>
      </c>
      <c r="R1528" s="186">
        <f>Q1528*H1528</f>
        <v>0.052999999999999998</v>
      </c>
      <c r="S1528" s="186">
        <v>0</v>
      </c>
      <c r="T1528" s="187">
        <f>S1528*H1528</f>
        <v>0</v>
      </c>
      <c r="U1528" s="41"/>
      <c r="V1528" s="41"/>
      <c r="W1528" s="41"/>
      <c r="X1528" s="41"/>
      <c r="Y1528" s="41"/>
      <c r="Z1528" s="41"/>
      <c r="AA1528" s="41"/>
      <c r="AB1528" s="41"/>
      <c r="AC1528" s="41"/>
      <c r="AD1528" s="41"/>
      <c r="AE1528" s="41"/>
      <c r="AR1528" s="188" t="s">
        <v>171</v>
      </c>
      <c r="AT1528" s="188" t="s">
        <v>539</v>
      </c>
      <c r="AU1528" s="188" t="s">
        <v>87</v>
      </c>
      <c r="AY1528" s="22" t="s">
        <v>328</v>
      </c>
      <c r="BE1528" s="189">
        <f>IF(N1528="základní",J1528,0)</f>
        <v>0</v>
      </c>
      <c r="BF1528" s="189">
        <f>IF(N1528="snížená",J1528,0)</f>
        <v>0</v>
      </c>
      <c r="BG1528" s="189">
        <f>IF(N1528="zákl. přenesená",J1528,0)</f>
        <v>0</v>
      </c>
      <c r="BH1528" s="189">
        <f>IF(N1528="sníž. přenesená",J1528,0)</f>
        <v>0</v>
      </c>
      <c r="BI1528" s="189">
        <f>IF(N1528="nulová",J1528,0)</f>
        <v>0</v>
      </c>
      <c r="BJ1528" s="22" t="s">
        <v>76</v>
      </c>
      <c r="BK1528" s="189">
        <f>ROUND(I1528*H1528,2)</f>
        <v>0</v>
      </c>
      <c r="BL1528" s="22" t="s">
        <v>113</v>
      </c>
      <c r="BM1528" s="188" t="s">
        <v>4713</v>
      </c>
    </row>
    <row r="1529" s="13" customFormat="1">
      <c r="A1529" s="13"/>
      <c r="B1529" s="201"/>
      <c r="C1529" s="13"/>
      <c r="D1529" s="195" t="s">
        <v>442</v>
      </c>
      <c r="E1529" s="202" t="s">
        <v>3</v>
      </c>
      <c r="F1529" s="203" t="s">
        <v>4714</v>
      </c>
      <c r="G1529" s="13"/>
      <c r="H1529" s="204">
        <v>0.050000000000000003</v>
      </c>
      <c r="I1529" s="205"/>
      <c r="J1529" s="13"/>
      <c r="K1529" s="13"/>
      <c r="L1529" s="201"/>
      <c r="M1529" s="206"/>
      <c r="N1529" s="207"/>
      <c r="O1529" s="207"/>
      <c r="P1529" s="207"/>
      <c r="Q1529" s="207"/>
      <c r="R1529" s="207"/>
      <c r="S1529" s="207"/>
      <c r="T1529" s="208"/>
      <c r="U1529" s="13"/>
      <c r="V1529" s="13"/>
      <c r="W1529" s="13"/>
      <c r="X1529" s="13"/>
      <c r="Y1529" s="13"/>
      <c r="Z1529" s="13"/>
      <c r="AA1529" s="13"/>
      <c r="AB1529" s="13"/>
      <c r="AC1529" s="13"/>
      <c r="AD1529" s="13"/>
      <c r="AE1529" s="13"/>
      <c r="AT1529" s="202" t="s">
        <v>442</v>
      </c>
      <c r="AU1529" s="202" t="s">
        <v>87</v>
      </c>
      <c r="AV1529" s="13" t="s">
        <v>79</v>
      </c>
      <c r="AW1529" s="13" t="s">
        <v>31</v>
      </c>
      <c r="AX1529" s="13" t="s">
        <v>76</v>
      </c>
      <c r="AY1529" s="202" t="s">
        <v>328</v>
      </c>
    </row>
    <row r="1530" s="13" customFormat="1">
      <c r="A1530" s="13"/>
      <c r="B1530" s="201"/>
      <c r="C1530" s="13"/>
      <c r="D1530" s="195" t="s">
        <v>442</v>
      </c>
      <c r="E1530" s="13"/>
      <c r="F1530" s="203" t="s">
        <v>4715</v>
      </c>
      <c r="G1530" s="13"/>
      <c r="H1530" s="204">
        <v>0.052999999999999998</v>
      </c>
      <c r="I1530" s="205"/>
      <c r="J1530" s="13"/>
      <c r="K1530" s="13"/>
      <c r="L1530" s="201"/>
      <c r="M1530" s="206"/>
      <c r="N1530" s="207"/>
      <c r="O1530" s="207"/>
      <c r="P1530" s="207"/>
      <c r="Q1530" s="207"/>
      <c r="R1530" s="207"/>
      <c r="S1530" s="207"/>
      <c r="T1530" s="208"/>
      <c r="U1530" s="13"/>
      <c r="V1530" s="13"/>
      <c r="W1530" s="13"/>
      <c r="X1530" s="13"/>
      <c r="Y1530" s="13"/>
      <c r="Z1530" s="13"/>
      <c r="AA1530" s="13"/>
      <c r="AB1530" s="13"/>
      <c r="AC1530" s="13"/>
      <c r="AD1530" s="13"/>
      <c r="AE1530" s="13"/>
      <c r="AT1530" s="202" t="s">
        <v>442</v>
      </c>
      <c r="AU1530" s="202" t="s">
        <v>87</v>
      </c>
      <c r="AV1530" s="13" t="s">
        <v>79</v>
      </c>
      <c r="AW1530" s="13" t="s">
        <v>4</v>
      </c>
      <c r="AX1530" s="13" t="s">
        <v>76</v>
      </c>
      <c r="AY1530" s="202" t="s">
        <v>328</v>
      </c>
    </row>
    <row r="1531" s="2" customFormat="1" ht="21.75" customHeight="1">
      <c r="A1531" s="41"/>
      <c r="B1531" s="176"/>
      <c r="C1531" s="224" t="s">
        <v>4716</v>
      </c>
      <c r="D1531" s="224" t="s">
        <v>539</v>
      </c>
      <c r="E1531" s="225" t="s">
        <v>4717</v>
      </c>
      <c r="F1531" s="226" t="s">
        <v>4718</v>
      </c>
      <c r="G1531" s="227" t="s">
        <v>585</v>
      </c>
      <c r="H1531" s="228">
        <v>0.017000000000000001</v>
      </c>
      <c r="I1531" s="229"/>
      <c r="J1531" s="230">
        <f>ROUND(I1531*H1531,2)</f>
        <v>0</v>
      </c>
      <c r="K1531" s="226" t="s">
        <v>335</v>
      </c>
      <c r="L1531" s="231"/>
      <c r="M1531" s="232" t="s">
        <v>3</v>
      </c>
      <c r="N1531" s="233" t="s">
        <v>40</v>
      </c>
      <c r="O1531" s="75"/>
      <c r="P1531" s="186">
        <f>O1531*H1531</f>
        <v>0</v>
      </c>
      <c r="Q1531" s="186">
        <v>1</v>
      </c>
      <c r="R1531" s="186">
        <f>Q1531*H1531</f>
        <v>0.017000000000000001</v>
      </c>
      <c r="S1531" s="186">
        <v>0</v>
      </c>
      <c r="T1531" s="187">
        <f>S1531*H1531</f>
        <v>0</v>
      </c>
      <c r="U1531" s="41"/>
      <c r="V1531" s="41"/>
      <c r="W1531" s="41"/>
      <c r="X1531" s="41"/>
      <c r="Y1531" s="41"/>
      <c r="Z1531" s="41"/>
      <c r="AA1531" s="41"/>
      <c r="AB1531" s="41"/>
      <c r="AC1531" s="41"/>
      <c r="AD1531" s="41"/>
      <c r="AE1531" s="41"/>
      <c r="AR1531" s="188" t="s">
        <v>171</v>
      </c>
      <c r="AT1531" s="188" t="s">
        <v>539</v>
      </c>
      <c r="AU1531" s="188" t="s">
        <v>87</v>
      </c>
      <c r="AY1531" s="22" t="s">
        <v>328</v>
      </c>
      <c r="BE1531" s="189">
        <f>IF(N1531="základní",J1531,0)</f>
        <v>0</v>
      </c>
      <c r="BF1531" s="189">
        <f>IF(N1531="snížená",J1531,0)</f>
        <v>0</v>
      </c>
      <c r="BG1531" s="189">
        <f>IF(N1531="zákl. přenesená",J1531,0)</f>
        <v>0</v>
      </c>
      <c r="BH1531" s="189">
        <f>IF(N1531="sníž. přenesená",J1531,0)</f>
        <v>0</v>
      </c>
      <c r="BI1531" s="189">
        <f>IF(N1531="nulová",J1531,0)</f>
        <v>0</v>
      </c>
      <c r="BJ1531" s="22" t="s">
        <v>76</v>
      </c>
      <c r="BK1531" s="189">
        <f>ROUND(I1531*H1531,2)</f>
        <v>0</v>
      </c>
      <c r="BL1531" s="22" t="s">
        <v>113</v>
      </c>
      <c r="BM1531" s="188" t="s">
        <v>4719</v>
      </c>
    </row>
    <row r="1532" s="13" customFormat="1">
      <c r="A1532" s="13"/>
      <c r="B1532" s="201"/>
      <c r="C1532" s="13"/>
      <c r="D1532" s="195" t="s">
        <v>442</v>
      </c>
      <c r="E1532" s="202" t="s">
        <v>3</v>
      </c>
      <c r="F1532" s="203" t="s">
        <v>4720</v>
      </c>
      <c r="G1532" s="13"/>
      <c r="H1532" s="204">
        <v>0.017000000000000001</v>
      </c>
      <c r="I1532" s="205"/>
      <c r="J1532" s="13"/>
      <c r="K1532" s="13"/>
      <c r="L1532" s="201"/>
      <c r="M1532" s="206"/>
      <c r="N1532" s="207"/>
      <c r="O1532" s="207"/>
      <c r="P1532" s="207"/>
      <c r="Q1532" s="207"/>
      <c r="R1532" s="207"/>
      <c r="S1532" s="207"/>
      <c r="T1532" s="208"/>
      <c r="U1532" s="13"/>
      <c r="V1532" s="13"/>
      <c r="W1532" s="13"/>
      <c r="X1532" s="13"/>
      <c r="Y1532" s="13"/>
      <c r="Z1532" s="13"/>
      <c r="AA1532" s="13"/>
      <c r="AB1532" s="13"/>
      <c r="AC1532" s="13"/>
      <c r="AD1532" s="13"/>
      <c r="AE1532" s="13"/>
      <c r="AT1532" s="202" t="s">
        <v>442</v>
      </c>
      <c r="AU1532" s="202" t="s">
        <v>87</v>
      </c>
      <c r="AV1532" s="13" t="s">
        <v>79</v>
      </c>
      <c r="AW1532" s="13" t="s">
        <v>31</v>
      </c>
      <c r="AX1532" s="13" t="s">
        <v>76</v>
      </c>
      <c r="AY1532" s="202" t="s">
        <v>328</v>
      </c>
    </row>
    <row r="1533" s="2" customFormat="1" ht="16.5" customHeight="1">
      <c r="A1533" s="41"/>
      <c r="B1533" s="176"/>
      <c r="C1533" s="177" t="s">
        <v>4721</v>
      </c>
      <c r="D1533" s="177" t="s">
        <v>331</v>
      </c>
      <c r="E1533" s="178" t="s">
        <v>4722</v>
      </c>
      <c r="F1533" s="179" t="s">
        <v>4723</v>
      </c>
      <c r="G1533" s="180" t="s">
        <v>367</v>
      </c>
      <c r="H1533" s="181">
        <v>28</v>
      </c>
      <c r="I1533" s="182"/>
      <c r="J1533" s="183">
        <f>ROUND(I1533*H1533,2)</f>
        <v>0</v>
      </c>
      <c r="K1533" s="179" t="s">
        <v>2902</v>
      </c>
      <c r="L1533" s="42"/>
      <c r="M1533" s="184" t="s">
        <v>3</v>
      </c>
      <c r="N1533" s="185" t="s">
        <v>40</v>
      </c>
      <c r="O1533" s="75"/>
      <c r="P1533" s="186">
        <f>O1533*H1533</f>
        <v>0</v>
      </c>
      <c r="Q1533" s="186">
        <v>0</v>
      </c>
      <c r="R1533" s="186">
        <f>Q1533*H1533</f>
        <v>0</v>
      </c>
      <c r="S1533" s="186">
        <v>0</v>
      </c>
      <c r="T1533" s="187">
        <f>S1533*H1533</f>
        <v>0</v>
      </c>
      <c r="U1533" s="41"/>
      <c r="V1533" s="41"/>
      <c r="W1533" s="41"/>
      <c r="X1533" s="41"/>
      <c r="Y1533" s="41"/>
      <c r="Z1533" s="41"/>
      <c r="AA1533" s="41"/>
      <c r="AB1533" s="41"/>
      <c r="AC1533" s="41"/>
      <c r="AD1533" s="41"/>
      <c r="AE1533" s="41"/>
      <c r="AR1533" s="188" t="s">
        <v>113</v>
      </c>
      <c r="AT1533" s="188" t="s">
        <v>331</v>
      </c>
      <c r="AU1533" s="188" t="s">
        <v>87</v>
      </c>
      <c r="AY1533" s="22" t="s">
        <v>328</v>
      </c>
      <c r="BE1533" s="189">
        <f>IF(N1533="základní",J1533,0)</f>
        <v>0</v>
      </c>
      <c r="BF1533" s="189">
        <f>IF(N1533="snížená",J1533,0)</f>
        <v>0</v>
      </c>
      <c r="BG1533" s="189">
        <f>IF(N1533="zákl. přenesená",J1533,0)</f>
        <v>0</v>
      </c>
      <c r="BH1533" s="189">
        <f>IF(N1533="sníž. přenesená",J1533,0)</f>
        <v>0</v>
      </c>
      <c r="BI1533" s="189">
        <f>IF(N1533="nulová",J1533,0)</f>
        <v>0</v>
      </c>
      <c r="BJ1533" s="22" t="s">
        <v>76</v>
      </c>
      <c r="BK1533" s="189">
        <f>ROUND(I1533*H1533,2)</f>
        <v>0</v>
      </c>
      <c r="BL1533" s="22" t="s">
        <v>113</v>
      </c>
      <c r="BM1533" s="188" t="s">
        <v>4724</v>
      </c>
    </row>
    <row r="1534" s="2" customFormat="1" ht="21.75" customHeight="1">
      <c r="A1534" s="41"/>
      <c r="B1534" s="176"/>
      <c r="C1534" s="177" t="s">
        <v>4725</v>
      </c>
      <c r="D1534" s="177" t="s">
        <v>331</v>
      </c>
      <c r="E1534" s="178" t="s">
        <v>4686</v>
      </c>
      <c r="F1534" s="179" t="s">
        <v>4687</v>
      </c>
      <c r="G1534" s="180" t="s">
        <v>1388</v>
      </c>
      <c r="H1534" s="181">
        <v>2455.8000000000002</v>
      </c>
      <c r="I1534" s="182"/>
      <c r="J1534" s="183">
        <f>ROUND(I1534*H1534,2)</f>
        <v>0</v>
      </c>
      <c r="K1534" s="179" t="s">
        <v>2902</v>
      </c>
      <c r="L1534" s="42"/>
      <c r="M1534" s="184" t="s">
        <v>3</v>
      </c>
      <c r="N1534" s="185" t="s">
        <v>40</v>
      </c>
      <c r="O1534" s="75"/>
      <c r="P1534" s="186">
        <f>O1534*H1534</f>
        <v>0</v>
      </c>
      <c r="Q1534" s="186">
        <v>5.0000000000000002E-05</v>
      </c>
      <c r="R1534" s="186">
        <f>Q1534*H1534</f>
        <v>0.12279000000000001</v>
      </c>
      <c r="S1534" s="186">
        <v>0</v>
      </c>
      <c r="T1534" s="187">
        <f>S1534*H1534</f>
        <v>0</v>
      </c>
      <c r="U1534" s="41"/>
      <c r="V1534" s="41"/>
      <c r="W1534" s="41"/>
      <c r="X1534" s="41"/>
      <c r="Y1534" s="41"/>
      <c r="Z1534" s="41"/>
      <c r="AA1534" s="41"/>
      <c r="AB1534" s="41"/>
      <c r="AC1534" s="41"/>
      <c r="AD1534" s="41"/>
      <c r="AE1534" s="41"/>
      <c r="AR1534" s="188" t="s">
        <v>113</v>
      </c>
      <c r="AT1534" s="188" t="s">
        <v>331</v>
      </c>
      <c r="AU1534" s="188" t="s">
        <v>87</v>
      </c>
      <c r="AY1534" s="22" t="s">
        <v>328</v>
      </c>
      <c r="BE1534" s="189">
        <f>IF(N1534="základní",J1534,0)</f>
        <v>0</v>
      </c>
      <c r="BF1534" s="189">
        <f>IF(N1534="snížená",J1534,0)</f>
        <v>0</v>
      </c>
      <c r="BG1534" s="189">
        <f>IF(N1534="zákl. přenesená",J1534,0)</f>
        <v>0</v>
      </c>
      <c r="BH1534" s="189">
        <f>IF(N1534="sníž. přenesená",J1534,0)</f>
        <v>0</v>
      </c>
      <c r="BI1534" s="189">
        <f>IF(N1534="nulová",J1534,0)</f>
        <v>0</v>
      </c>
      <c r="BJ1534" s="22" t="s">
        <v>76</v>
      </c>
      <c r="BK1534" s="189">
        <f>ROUND(I1534*H1534,2)</f>
        <v>0</v>
      </c>
      <c r="BL1534" s="22" t="s">
        <v>113</v>
      </c>
      <c r="BM1534" s="188" t="s">
        <v>4726</v>
      </c>
    </row>
    <row r="1535" s="2" customFormat="1">
      <c r="A1535" s="41"/>
      <c r="B1535" s="42"/>
      <c r="C1535" s="41"/>
      <c r="D1535" s="195" t="s">
        <v>340</v>
      </c>
      <c r="E1535" s="41"/>
      <c r="F1535" s="196" t="s">
        <v>4664</v>
      </c>
      <c r="G1535" s="41"/>
      <c r="H1535" s="41"/>
      <c r="I1535" s="192"/>
      <c r="J1535" s="41"/>
      <c r="K1535" s="41"/>
      <c r="L1535" s="42"/>
      <c r="M1535" s="193"/>
      <c r="N1535" s="194"/>
      <c r="O1535" s="75"/>
      <c r="P1535" s="75"/>
      <c r="Q1535" s="75"/>
      <c r="R1535" s="75"/>
      <c r="S1535" s="75"/>
      <c r="T1535" s="76"/>
      <c r="U1535" s="41"/>
      <c r="V1535" s="41"/>
      <c r="W1535" s="41"/>
      <c r="X1535" s="41"/>
      <c r="Y1535" s="41"/>
      <c r="Z1535" s="41"/>
      <c r="AA1535" s="41"/>
      <c r="AB1535" s="41"/>
      <c r="AC1535" s="41"/>
      <c r="AD1535" s="41"/>
      <c r="AE1535" s="41"/>
      <c r="AT1535" s="22" t="s">
        <v>340</v>
      </c>
      <c r="AU1535" s="22" t="s">
        <v>87</v>
      </c>
    </row>
    <row r="1536" s="13" customFormat="1">
      <c r="A1536" s="13"/>
      <c r="B1536" s="201"/>
      <c r="C1536" s="13"/>
      <c r="D1536" s="195" t="s">
        <v>442</v>
      </c>
      <c r="E1536" s="202" t="s">
        <v>3</v>
      </c>
      <c r="F1536" s="203" t="s">
        <v>4727</v>
      </c>
      <c r="G1536" s="13"/>
      <c r="H1536" s="204">
        <v>1964.5</v>
      </c>
      <c r="I1536" s="205"/>
      <c r="J1536" s="13"/>
      <c r="K1536" s="13"/>
      <c r="L1536" s="201"/>
      <c r="M1536" s="206"/>
      <c r="N1536" s="207"/>
      <c r="O1536" s="207"/>
      <c r="P1536" s="207"/>
      <c r="Q1536" s="207"/>
      <c r="R1536" s="207"/>
      <c r="S1536" s="207"/>
      <c r="T1536" s="208"/>
      <c r="U1536" s="13"/>
      <c r="V1536" s="13"/>
      <c r="W1536" s="13"/>
      <c r="X1536" s="13"/>
      <c r="Y1536" s="13"/>
      <c r="Z1536" s="13"/>
      <c r="AA1536" s="13"/>
      <c r="AB1536" s="13"/>
      <c r="AC1536" s="13"/>
      <c r="AD1536" s="13"/>
      <c r="AE1536" s="13"/>
      <c r="AT1536" s="202" t="s">
        <v>442</v>
      </c>
      <c r="AU1536" s="202" t="s">
        <v>87</v>
      </c>
      <c r="AV1536" s="13" t="s">
        <v>79</v>
      </c>
      <c r="AW1536" s="13" t="s">
        <v>31</v>
      </c>
      <c r="AX1536" s="13" t="s">
        <v>69</v>
      </c>
      <c r="AY1536" s="202" t="s">
        <v>328</v>
      </c>
    </row>
    <row r="1537" s="13" customFormat="1">
      <c r="A1537" s="13"/>
      <c r="B1537" s="201"/>
      <c r="C1537" s="13"/>
      <c r="D1537" s="195" t="s">
        <v>442</v>
      </c>
      <c r="E1537" s="202" t="s">
        <v>3</v>
      </c>
      <c r="F1537" s="203" t="s">
        <v>4728</v>
      </c>
      <c r="G1537" s="13"/>
      <c r="H1537" s="204">
        <v>491.30000000000001</v>
      </c>
      <c r="I1537" s="205"/>
      <c r="J1537" s="13"/>
      <c r="K1537" s="13"/>
      <c r="L1537" s="201"/>
      <c r="M1537" s="206"/>
      <c r="N1537" s="207"/>
      <c r="O1537" s="207"/>
      <c r="P1537" s="207"/>
      <c r="Q1537" s="207"/>
      <c r="R1537" s="207"/>
      <c r="S1537" s="207"/>
      <c r="T1537" s="208"/>
      <c r="U1537" s="13"/>
      <c r="V1537" s="13"/>
      <c r="W1537" s="13"/>
      <c r="X1537" s="13"/>
      <c r="Y1537" s="13"/>
      <c r="Z1537" s="13"/>
      <c r="AA1537" s="13"/>
      <c r="AB1537" s="13"/>
      <c r="AC1537" s="13"/>
      <c r="AD1537" s="13"/>
      <c r="AE1537" s="13"/>
      <c r="AT1537" s="202" t="s">
        <v>442</v>
      </c>
      <c r="AU1537" s="202" t="s">
        <v>87</v>
      </c>
      <c r="AV1537" s="13" t="s">
        <v>79</v>
      </c>
      <c r="AW1537" s="13" t="s">
        <v>31</v>
      </c>
      <c r="AX1537" s="13" t="s">
        <v>69</v>
      </c>
      <c r="AY1537" s="202" t="s">
        <v>328</v>
      </c>
    </row>
    <row r="1538" s="14" customFormat="1">
      <c r="A1538" s="14"/>
      <c r="B1538" s="209"/>
      <c r="C1538" s="14"/>
      <c r="D1538" s="195" t="s">
        <v>442</v>
      </c>
      <c r="E1538" s="210" t="s">
        <v>3</v>
      </c>
      <c r="F1538" s="211" t="s">
        <v>452</v>
      </c>
      <c r="G1538" s="14"/>
      <c r="H1538" s="212">
        <v>2455.8000000000002</v>
      </c>
      <c r="I1538" s="213"/>
      <c r="J1538" s="14"/>
      <c r="K1538" s="14"/>
      <c r="L1538" s="209"/>
      <c r="M1538" s="214"/>
      <c r="N1538" s="215"/>
      <c r="O1538" s="215"/>
      <c r="P1538" s="215"/>
      <c r="Q1538" s="215"/>
      <c r="R1538" s="215"/>
      <c r="S1538" s="215"/>
      <c r="T1538" s="216"/>
      <c r="U1538" s="14"/>
      <c r="V1538" s="14"/>
      <c r="W1538" s="14"/>
      <c r="X1538" s="14"/>
      <c r="Y1538" s="14"/>
      <c r="Z1538" s="14"/>
      <c r="AA1538" s="14"/>
      <c r="AB1538" s="14"/>
      <c r="AC1538" s="14"/>
      <c r="AD1538" s="14"/>
      <c r="AE1538" s="14"/>
      <c r="AT1538" s="210" t="s">
        <v>442</v>
      </c>
      <c r="AU1538" s="210" t="s">
        <v>87</v>
      </c>
      <c r="AV1538" s="14" t="s">
        <v>113</v>
      </c>
      <c r="AW1538" s="14" t="s">
        <v>31</v>
      </c>
      <c r="AX1538" s="14" t="s">
        <v>76</v>
      </c>
      <c r="AY1538" s="210" t="s">
        <v>328</v>
      </c>
    </row>
    <row r="1539" s="2" customFormat="1" ht="24.15" customHeight="1">
      <c r="A1539" s="41"/>
      <c r="B1539" s="176"/>
      <c r="C1539" s="224" t="s">
        <v>4729</v>
      </c>
      <c r="D1539" s="224" t="s">
        <v>539</v>
      </c>
      <c r="E1539" s="225" t="s">
        <v>4730</v>
      </c>
      <c r="F1539" s="226" t="s">
        <v>4731</v>
      </c>
      <c r="G1539" s="227" t="s">
        <v>585</v>
      </c>
      <c r="H1539" s="228">
        <v>1.5780000000000001</v>
      </c>
      <c r="I1539" s="229"/>
      <c r="J1539" s="230">
        <f>ROUND(I1539*H1539,2)</f>
        <v>0</v>
      </c>
      <c r="K1539" s="226" t="s">
        <v>335</v>
      </c>
      <c r="L1539" s="231"/>
      <c r="M1539" s="232" t="s">
        <v>3</v>
      </c>
      <c r="N1539" s="233" t="s">
        <v>40</v>
      </c>
      <c r="O1539" s="75"/>
      <c r="P1539" s="186">
        <f>O1539*H1539</f>
        <v>0</v>
      </c>
      <c r="Q1539" s="186">
        <v>1</v>
      </c>
      <c r="R1539" s="186">
        <f>Q1539*H1539</f>
        <v>1.5780000000000001</v>
      </c>
      <c r="S1539" s="186">
        <v>0</v>
      </c>
      <c r="T1539" s="187">
        <f>S1539*H1539</f>
        <v>0</v>
      </c>
      <c r="U1539" s="41"/>
      <c r="V1539" s="41"/>
      <c r="W1539" s="41"/>
      <c r="X1539" s="41"/>
      <c r="Y1539" s="41"/>
      <c r="Z1539" s="41"/>
      <c r="AA1539" s="41"/>
      <c r="AB1539" s="41"/>
      <c r="AC1539" s="41"/>
      <c r="AD1539" s="41"/>
      <c r="AE1539" s="41"/>
      <c r="AR1539" s="188" t="s">
        <v>171</v>
      </c>
      <c r="AT1539" s="188" t="s">
        <v>539</v>
      </c>
      <c r="AU1539" s="188" t="s">
        <v>87</v>
      </c>
      <c r="AY1539" s="22" t="s">
        <v>328</v>
      </c>
      <c r="BE1539" s="189">
        <f>IF(N1539="základní",J1539,0)</f>
        <v>0</v>
      </c>
      <c r="BF1539" s="189">
        <f>IF(N1539="snížená",J1539,0)</f>
        <v>0</v>
      </c>
      <c r="BG1539" s="189">
        <f>IF(N1539="zákl. přenesená",J1539,0)</f>
        <v>0</v>
      </c>
      <c r="BH1539" s="189">
        <f>IF(N1539="sníž. přenesená",J1539,0)</f>
        <v>0</v>
      </c>
      <c r="BI1539" s="189">
        <f>IF(N1539="nulová",J1539,0)</f>
        <v>0</v>
      </c>
      <c r="BJ1539" s="22" t="s">
        <v>76</v>
      </c>
      <c r="BK1539" s="189">
        <f>ROUND(I1539*H1539,2)</f>
        <v>0</v>
      </c>
      <c r="BL1539" s="22" t="s">
        <v>113</v>
      </c>
      <c r="BM1539" s="188" t="s">
        <v>4732</v>
      </c>
    </row>
    <row r="1540" s="13" customFormat="1">
      <c r="A1540" s="13"/>
      <c r="B1540" s="201"/>
      <c r="C1540" s="13"/>
      <c r="D1540" s="195" t="s">
        <v>442</v>
      </c>
      <c r="E1540" s="202" t="s">
        <v>3</v>
      </c>
      <c r="F1540" s="203" t="s">
        <v>4733</v>
      </c>
      <c r="G1540" s="13"/>
      <c r="H1540" s="204">
        <v>1.292</v>
      </c>
      <c r="I1540" s="205"/>
      <c r="J1540" s="13"/>
      <c r="K1540" s="13"/>
      <c r="L1540" s="201"/>
      <c r="M1540" s="206"/>
      <c r="N1540" s="207"/>
      <c r="O1540" s="207"/>
      <c r="P1540" s="207"/>
      <c r="Q1540" s="207"/>
      <c r="R1540" s="207"/>
      <c r="S1540" s="207"/>
      <c r="T1540" s="208"/>
      <c r="U1540" s="13"/>
      <c r="V1540" s="13"/>
      <c r="W1540" s="13"/>
      <c r="X1540" s="13"/>
      <c r="Y1540" s="13"/>
      <c r="Z1540" s="13"/>
      <c r="AA1540" s="13"/>
      <c r="AB1540" s="13"/>
      <c r="AC1540" s="13"/>
      <c r="AD1540" s="13"/>
      <c r="AE1540" s="13"/>
      <c r="AT1540" s="202" t="s">
        <v>442</v>
      </c>
      <c r="AU1540" s="202" t="s">
        <v>87</v>
      </c>
      <c r="AV1540" s="13" t="s">
        <v>79</v>
      </c>
      <c r="AW1540" s="13" t="s">
        <v>31</v>
      </c>
      <c r="AX1540" s="13" t="s">
        <v>69</v>
      </c>
      <c r="AY1540" s="202" t="s">
        <v>328</v>
      </c>
    </row>
    <row r="1541" s="13" customFormat="1">
      <c r="A1541" s="13"/>
      <c r="B1541" s="201"/>
      <c r="C1541" s="13"/>
      <c r="D1541" s="195" t="s">
        <v>442</v>
      </c>
      <c r="E1541" s="202" t="s">
        <v>3</v>
      </c>
      <c r="F1541" s="203" t="s">
        <v>4734</v>
      </c>
      <c r="G1541" s="13"/>
      <c r="H1541" s="204">
        <v>0.21099999999999999</v>
      </c>
      <c r="I1541" s="205"/>
      <c r="J1541" s="13"/>
      <c r="K1541" s="13"/>
      <c r="L1541" s="201"/>
      <c r="M1541" s="206"/>
      <c r="N1541" s="207"/>
      <c r="O1541" s="207"/>
      <c r="P1541" s="207"/>
      <c r="Q1541" s="207"/>
      <c r="R1541" s="207"/>
      <c r="S1541" s="207"/>
      <c r="T1541" s="208"/>
      <c r="U1541" s="13"/>
      <c r="V1541" s="13"/>
      <c r="W1541" s="13"/>
      <c r="X1541" s="13"/>
      <c r="Y1541" s="13"/>
      <c r="Z1541" s="13"/>
      <c r="AA1541" s="13"/>
      <c r="AB1541" s="13"/>
      <c r="AC1541" s="13"/>
      <c r="AD1541" s="13"/>
      <c r="AE1541" s="13"/>
      <c r="AT1541" s="202" t="s">
        <v>442</v>
      </c>
      <c r="AU1541" s="202" t="s">
        <v>87</v>
      </c>
      <c r="AV1541" s="13" t="s">
        <v>79</v>
      </c>
      <c r="AW1541" s="13" t="s">
        <v>31</v>
      </c>
      <c r="AX1541" s="13" t="s">
        <v>69</v>
      </c>
      <c r="AY1541" s="202" t="s">
        <v>328</v>
      </c>
    </row>
    <row r="1542" s="14" customFormat="1">
      <c r="A1542" s="14"/>
      <c r="B1542" s="209"/>
      <c r="C1542" s="14"/>
      <c r="D1542" s="195" t="s">
        <v>442</v>
      </c>
      <c r="E1542" s="210" t="s">
        <v>3</v>
      </c>
      <c r="F1542" s="211" t="s">
        <v>452</v>
      </c>
      <c r="G1542" s="14"/>
      <c r="H1542" s="212">
        <v>1.5029999999999999</v>
      </c>
      <c r="I1542" s="213"/>
      <c r="J1542" s="14"/>
      <c r="K1542" s="14"/>
      <c r="L1542" s="209"/>
      <c r="M1542" s="214"/>
      <c r="N1542" s="215"/>
      <c r="O1542" s="215"/>
      <c r="P1542" s="215"/>
      <c r="Q1542" s="215"/>
      <c r="R1542" s="215"/>
      <c r="S1542" s="215"/>
      <c r="T1542" s="216"/>
      <c r="U1542" s="14"/>
      <c r="V1542" s="14"/>
      <c r="W1542" s="14"/>
      <c r="X1542" s="14"/>
      <c r="Y1542" s="14"/>
      <c r="Z1542" s="14"/>
      <c r="AA1542" s="14"/>
      <c r="AB1542" s="14"/>
      <c r="AC1542" s="14"/>
      <c r="AD1542" s="14"/>
      <c r="AE1542" s="14"/>
      <c r="AT1542" s="210" t="s">
        <v>442</v>
      </c>
      <c r="AU1542" s="210" t="s">
        <v>87</v>
      </c>
      <c r="AV1542" s="14" t="s">
        <v>113</v>
      </c>
      <c r="AW1542" s="14" t="s">
        <v>31</v>
      </c>
      <c r="AX1542" s="14" t="s">
        <v>76</v>
      </c>
      <c r="AY1542" s="210" t="s">
        <v>328</v>
      </c>
    </row>
    <row r="1543" s="13" customFormat="1">
      <c r="A1543" s="13"/>
      <c r="B1543" s="201"/>
      <c r="C1543" s="13"/>
      <c r="D1543" s="195" t="s">
        <v>442</v>
      </c>
      <c r="E1543" s="13"/>
      <c r="F1543" s="203" t="s">
        <v>4735</v>
      </c>
      <c r="G1543" s="13"/>
      <c r="H1543" s="204">
        <v>1.5780000000000001</v>
      </c>
      <c r="I1543" s="205"/>
      <c r="J1543" s="13"/>
      <c r="K1543" s="13"/>
      <c r="L1543" s="201"/>
      <c r="M1543" s="206"/>
      <c r="N1543" s="207"/>
      <c r="O1543" s="207"/>
      <c r="P1543" s="207"/>
      <c r="Q1543" s="207"/>
      <c r="R1543" s="207"/>
      <c r="S1543" s="207"/>
      <c r="T1543" s="208"/>
      <c r="U1543" s="13"/>
      <c r="V1543" s="13"/>
      <c r="W1543" s="13"/>
      <c r="X1543" s="13"/>
      <c r="Y1543" s="13"/>
      <c r="Z1543" s="13"/>
      <c r="AA1543" s="13"/>
      <c r="AB1543" s="13"/>
      <c r="AC1543" s="13"/>
      <c r="AD1543" s="13"/>
      <c r="AE1543" s="13"/>
      <c r="AT1543" s="202" t="s">
        <v>442</v>
      </c>
      <c r="AU1543" s="202" t="s">
        <v>87</v>
      </c>
      <c r="AV1543" s="13" t="s">
        <v>79</v>
      </c>
      <c r="AW1543" s="13" t="s">
        <v>4</v>
      </c>
      <c r="AX1543" s="13" t="s">
        <v>76</v>
      </c>
      <c r="AY1543" s="202" t="s">
        <v>328</v>
      </c>
    </row>
    <row r="1544" s="2" customFormat="1" ht="24.15" customHeight="1">
      <c r="A1544" s="41"/>
      <c r="B1544" s="176"/>
      <c r="C1544" s="224" t="s">
        <v>116</v>
      </c>
      <c r="D1544" s="224" t="s">
        <v>539</v>
      </c>
      <c r="E1544" s="225" t="s">
        <v>4692</v>
      </c>
      <c r="F1544" s="226" t="s">
        <v>4693</v>
      </c>
      <c r="G1544" s="227" t="s">
        <v>585</v>
      </c>
      <c r="H1544" s="228">
        <v>0.70599999999999996</v>
      </c>
      <c r="I1544" s="229"/>
      <c r="J1544" s="230">
        <f>ROUND(I1544*H1544,2)</f>
        <v>0</v>
      </c>
      <c r="K1544" s="226" t="s">
        <v>335</v>
      </c>
      <c r="L1544" s="231"/>
      <c r="M1544" s="232" t="s">
        <v>3</v>
      </c>
      <c r="N1544" s="233" t="s">
        <v>40</v>
      </c>
      <c r="O1544" s="75"/>
      <c r="P1544" s="186">
        <f>O1544*H1544</f>
        <v>0</v>
      </c>
      <c r="Q1544" s="186">
        <v>1</v>
      </c>
      <c r="R1544" s="186">
        <f>Q1544*H1544</f>
        <v>0.70599999999999996</v>
      </c>
      <c r="S1544" s="186">
        <v>0</v>
      </c>
      <c r="T1544" s="187">
        <f>S1544*H1544</f>
        <v>0</v>
      </c>
      <c r="U1544" s="41"/>
      <c r="V1544" s="41"/>
      <c r="W1544" s="41"/>
      <c r="X1544" s="41"/>
      <c r="Y1544" s="41"/>
      <c r="Z1544" s="41"/>
      <c r="AA1544" s="41"/>
      <c r="AB1544" s="41"/>
      <c r="AC1544" s="41"/>
      <c r="AD1544" s="41"/>
      <c r="AE1544" s="41"/>
      <c r="AR1544" s="188" t="s">
        <v>171</v>
      </c>
      <c r="AT1544" s="188" t="s">
        <v>539</v>
      </c>
      <c r="AU1544" s="188" t="s">
        <v>87</v>
      </c>
      <c r="AY1544" s="22" t="s">
        <v>328</v>
      </c>
      <c r="BE1544" s="189">
        <f>IF(N1544="základní",J1544,0)</f>
        <v>0</v>
      </c>
      <c r="BF1544" s="189">
        <f>IF(N1544="snížená",J1544,0)</f>
        <v>0</v>
      </c>
      <c r="BG1544" s="189">
        <f>IF(N1544="zákl. přenesená",J1544,0)</f>
        <v>0</v>
      </c>
      <c r="BH1544" s="189">
        <f>IF(N1544="sníž. přenesená",J1544,0)</f>
        <v>0</v>
      </c>
      <c r="BI1544" s="189">
        <f>IF(N1544="nulová",J1544,0)</f>
        <v>0</v>
      </c>
      <c r="BJ1544" s="22" t="s">
        <v>76</v>
      </c>
      <c r="BK1544" s="189">
        <f>ROUND(I1544*H1544,2)</f>
        <v>0</v>
      </c>
      <c r="BL1544" s="22" t="s">
        <v>113</v>
      </c>
      <c r="BM1544" s="188" t="s">
        <v>4736</v>
      </c>
    </row>
    <row r="1545" s="13" customFormat="1">
      <c r="A1545" s="13"/>
      <c r="B1545" s="201"/>
      <c r="C1545" s="13"/>
      <c r="D1545" s="195" t="s">
        <v>442</v>
      </c>
      <c r="E1545" s="202" t="s">
        <v>3</v>
      </c>
      <c r="F1545" s="203" t="s">
        <v>4737</v>
      </c>
      <c r="G1545" s="13"/>
      <c r="H1545" s="204">
        <v>0.46200000000000002</v>
      </c>
      <c r="I1545" s="205"/>
      <c r="J1545" s="13"/>
      <c r="K1545" s="13"/>
      <c r="L1545" s="201"/>
      <c r="M1545" s="206"/>
      <c r="N1545" s="207"/>
      <c r="O1545" s="207"/>
      <c r="P1545" s="207"/>
      <c r="Q1545" s="207"/>
      <c r="R1545" s="207"/>
      <c r="S1545" s="207"/>
      <c r="T1545" s="208"/>
      <c r="U1545" s="13"/>
      <c r="V1545" s="13"/>
      <c r="W1545" s="13"/>
      <c r="X1545" s="13"/>
      <c r="Y1545" s="13"/>
      <c r="Z1545" s="13"/>
      <c r="AA1545" s="13"/>
      <c r="AB1545" s="13"/>
      <c r="AC1545" s="13"/>
      <c r="AD1545" s="13"/>
      <c r="AE1545" s="13"/>
      <c r="AT1545" s="202" t="s">
        <v>442</v>
      </c>
      <c r="AU1545" s="202" t="s">
        <v>87</v>
      </c>
      <c r="AV1545" s="13" t="s">
        <v>79</v>
      </c>
      <c r="AW1545" s="13" t="s">
        <v>31</v>
      </c>
      <c r="AX1545" s="13" t="s">
        <v>69</v>
      </c>
      <c r="AY1545" s="202" t="s">
        <v>328</v>
      </c>
    </row>
    <row r="1546" s="13" customFormat="1">
      <c r="A1546" s="13"/>
      <c r="B1546" s="201"/>
      <c r="C1546" s="13"/>
      <c r="D1546" s="195" t="s">
        <v>442</v>
      </c>
      <c r="E1546" s="202" t="s">
        <v>3</v>
      </c>
      <c r="F1546" s="203" t="s">
        <v>4738</v>
      </c>
      <c r="G1546" s="13"/>
      <c r="H1546" s="204">
        <v>0.20999999999999999</v>
      </c>
      <c r="I1546" s="205"/>
      <c r="J1546" s="13"/>
      <c r="K1546" s="13"/>
      <c r="L1546" s="201"/>
      <c r="M1546" s="206"/>
      <c r="N1546" s="207"/>
      <c r="O1546" s="207"/>
      <c r="P1546" s="207"/>
      <c r="Q1546" s="207"/>
      <c r="R1546" s="207"/>
      <c r="S1546" s="207"/>
      <c r="T1546" s="208"/>
      <c r="U1546" s="13"/>
      <c r="V1546" s="13"/>
      <c r="W1546" s="13"/>
      <c r="X1546" s="13"/>
      <c r="Y1546" s="13"/>
      <c r="Z1546" s="13"/>
      <c r="AA1546" s="13"/>
      <c r="AB1546" s="13"/>
      <c r="AC1546" s="13"/>
      <c r="AD1546" s="13"/>
      <c r="AE1546" s="13"/>
      <c r="AT1546" s="202" t="s">
        <v>442</v>
      </c>
      <c r="AU1546" s="202" t="s">
        <v>87</v>
      </c>
      <c r="AV1546" s="13" t="s">
        <v>79</v>
      </c>
      <c r="AW1546" s="13" t="s">
        <v>31</v>
      </c>
      <c r="AX1546" s="13" t="s">
        <v>69</v>
      </c>
      <c r="AY1546" s="202" t="s">
        <v>328</v>
      </c>
    </row>
    <row r="1547" s="14" customFormat="1">
      <c r="A1547" s="14"/>
      <c r="B1547" s="209"/>
      <c r="C1547" s="14"/>
      <c r="D1547" s="195" t="s">
        <v>442</v>
      </c>
      <c r="E1547" s="210" t="s">
        <v>3</v>
      </c>
      <c r="F1547" s="211" t="s">
        <v>452</v>
      </c>
      <c r="G1547" s="14"/>
      <c r="H1547" s="212">
        <v>0.67200000000000004</v>
      </c>
      <c r="I1547" s="213"/>
      <c r="J1547" s="14"/>
      <c r="K1547" s="14"/>
      <c r="L1547" s="209"/>
      <c r="M1547" s="214"/>
      <c r="N1547" s="215"/>
      <c r="O1547" s="215"/>
      <c r="P1547" s="215"/>
      <c r="Q1547" s="215"/>
      <c r="R1547" s="215"/>
      <c r="S1547" s="215"/>
      <c r="T1547" s="216"/>
      <c r="U1547" s="14"/>
      <c r="V1547" s="14"/>
      <c r="W1547" s="14"/>
      <c r="X1547" s="14"/>
      <c r="Y1547" s="14"/>
      <c r="Z1547" s="14"/>
      <c r="AA1547" s="14"/>
      <c r="AB1547" s="14"/>
      <c r="AC1547" s="14"/>
      <c r="AD1547" s="14"/>
      <c r="AE1547" s="14"/>
      <c r="AT1547" s="210" t="s">
        <v>442</v>
      </c>
      <c r="AU1547" s="210" t="s">
        <v>87</v>
      </c>
      <c r="AV1547" s="14" t="s">
        <v>113</v>
      </c>
      <c r="AW1547" s="14" t="s">
        <v>31</v>
      </c>
      <c r="AX1547" s="14" t="s">
        <v>76</v>
      </c>
      <c r="AY1547" s="210" t="s">
        <v>328</v>
      </c>
    </row>
    <row r="1548" s="13" customFormat="1">
      <c r="A1548" s="13"/>
      <c r="B1548" s="201"/>
      <c r="C1548" s="13"/>
      <c r="D1548" s="195" t="s">
        <v>442</v>
      </c>
      <c r="E1548" s="13"/>
      <c r="F1548" s="203" t="s">
        <v>4739</v>
      </c>
      <c r="G1548" s="13"/>
      <c r="H1548" s="204">
        <v>0.70599999999999996</v>
      </c>
      <c r="I1548" s="205"/>
      <c r="J1548" s="13"/>
      <c r="K1548" s="13"/>
      <c r="L1548" s="201"/>
      <c r="M1548" s="206"/>
      <c r="N1548" s="207"/>
      <c r="O1548" s="207"/>
      <c r="P1548" s="207"/>
      <c r="Q1548" s="207"/>
      <c r="R1548" s="207"/>
      <c r="S1548" s="207"/>
      <c r="T1548" s="208"/>
      <c r="U1548" s="13"/>
      <c r="V1548" s="13"/>
      <c r="W1548" s="13"/>
      <c r="X1548" s="13"/>
      <c r="Y1548" s="13"/>
      <c r="Z1548" s="13"/>
      <c r="AA1548" s="13"/>
      <c r="AB1548" s="13"/>
      <c r="AC1548" s="13"/>
      <c r="AD1548" s="13"/>
      <c r="AE1548" s="13"/>
      <c r="AT1548" s="202" t="s">
        <v>442</v>
      </c>
      <c r="AU1548" s="202" t="s">
        <v>87</v>
      </c>
      <c r="AV1548" s="13" t="s">
        <v>79</v>
      </c>
      <c r="AW1548" s="13" t="s">
        <v>4</v>
      </c>
      <c r="AX1548" s="13" t="s">
        <v>76</v>
      </c>
      <c r="AY1548" s="202" t="s">
        <v>328</v>
      </c>
    </row>
    <row r="1549" s="2" customFormat="1" ht="21.75" customHeight="1">
      <c r="A1549" s="41"/>
      <c r="B1549" s="176"/>
      <c r="C1549" s="224" t="s">
        <v>4740</v>
      </c>
      <c r="D1549" s="224" t="s">
        <v>539</v>
      </c>
      <c r="E1549" s="225" t="s">
        <v>4741</v>
      </c>
      <c r="F1549" s="226" t="s">
        <v>4742</v>
      </c>
      <c r="G1549" s="227" t="s">
        <v>585</v>
      </c>
      <c r="H1549" s="228">
        <v>0.040000000000000001</v>
      </c>
      <c r="I1549" s="229"/>
      <c r="J1549" s="230">
        <f>ROUND(I1549*H1549,2)</f>
        <v>0</v>
      </c>
      <c r="K1549" s="226" t="s">
        <v>335</v>
      </c>
      <c r="L1549" s="231"/>
      <c r="M1549" s="232" t="s">
        <v>3</v>
      </c>
      <c r="N1549" s="233" t="s">
        <v>40</v>
      </c>
      <c r="O1549" s="75"/>
      <c r="P1549" s="186">
        <f>O1549*H1549</f>
        <v>0</v>
      </c>
      <c r="Q1549" s="186">
        <v>1</v>
      </c>
      <c r="R1549" s="186">
        <f>Q1549*H1549</f>
        <v>0.040000000000000001</v>
      </c>
      <c r="S1549" s="186">
        <v>0</v>
      </c>
      <c r="T1549" s="187">
        <f>S1549*H1549</f>
        <v>0</v>
      </c>
      <c r="U1549" s="41"/>
      <c r="V1549" s="41"/>
      <c r="W1549" s="41"/>
      <c r="X1549" s="41"/>
      <c r="Y1549" s="41"/>
      <c r="Z1549" s="41"/>
      <c r="AA1549" s="41"/>
      <c r="AB1549" s="41"/>
      <c r="AC1549" s="41"/>
      <c r="AD1549" s="41"/>
      <c r="AE1549" s="41"/>
      <c r="AR1549" s="188" t="s">
        <v>171</v>
      </c>
      <c r="AT1549" s="188" t="s">
        <v>539</v>
      </c>
      <c r="AU1549" s="188" t="s">
        <v>87</v>
      </c>
      <c r="AY1549" s="22" t="s">
        <v>328</v>
      </c>
      <c r="BE1549" s="189">
        <f>IF(N1549="základní",J1549,0)</f>
        <v>0</v>
      </c>
      <c r="BF1549" s="189">
        <f>IF(N1549="snížená",J1549,0)</f>
        <v>0</v>
      </c>
      <c r="BG1549" s="189">
        <f>IF(N1549="zákl. přenesená",J1549,0)</f>
        <v>0</v>
      </c>
      <c r="BH1549" s="189">
        <f>IF(N1549="sníž. přenesená",J1549,0)</f>
        <v>0</v>
      </c>
      <c r="BI1549" s="189">
        <f>IF(N1549="nulová",J1549,0)</f>
        <v>0</v>
      </c>
      <c r="BJ1549" s="22" t="s">
        <v>76</v>
      </c>
      <c r="BK1549" s="189">
        <f>ROUND(I1549*H1549,2)</f>
        <v>0</v>
      </c>
      <c r="BL1549" s="22" t="s">
        <v>113</v>
      </c>
      <c r="BM1549" s="188" t="s">
        <v>4743</v>
      </c>
    </row>
    <row r="1550" s="13" customFormat="1">
      <c r="A1550" s="13"/>
      <c r="B1550" s="201"/>
      <c r="C1550" s="13"/>
      <c r="D1550" s="195" t="s">
        <v>442</v>
      </c>
      <c r="E1550" s="202" t="s">
        <v>3</v>
      </c>
      <c r="F1550" s="203" t="s">
        <v>4744</v>
      </c>
      <c r="G1550" s="13"/>
      <c r="H1550" s="204">
        <v>0.028000000000000001</v>
      </c>
      <c r="I1550" s="205"/>
      <c r="J1550" s="13"/>
      <c r="K1550" s="13"/>
      <c r="L1550" s="201"/>
      <c r="M1550" s="206"/>
      <c r="N1550" s="207"/>
      <c r="O1550" s="207"/>
      <c r="P1550" s="207"/>
      <c r="Q1550" s="207"/>
      <c r="R1550" s="207"/>
      <c r="S1550" s="207"/>
      <c r="T1550" s="208"/>
      <c r="U1550" s="13"/>
      <c r="V1550" s="13"/>
      <c r="W1550" s="13"/>
      <c r="X1550" s="13"/>
      <c r="Y1550" s="13"/>
      <c r="Z1550" s="13"/>
      <c r="AA1550" s="13"/>
      <c r="AB1550" s="13"/>
      <c r="AC1550" s="13"/>
      <c r="AD1550" s="13"/>
      <c r="AE1550" s="13"/>
      <c r="AT1550" s="202" t="s">
        <v>442</v>
      </c>
      <c r="AU1550" s="202" t="s">
        <v>87</v>
      </c>
      <c r="AV1550" s="13" t="s">
        <v>79</v>
      </c>
      <c r="AW1550" s="13" t="s">
        <v>31</v>
      </c>
      <c r="AX1550" s="13" t="s">
        <v>69</v>
      </c>
      <c r="AY1550" s="202" t="s">
        <v>328</v>
      </c>
    </row>
    <row r="1551" s="13" customFormat="1">
      <c r="A1551" s="13"/>
      <c r="B1551" s="201"/>
      <c r="C1551" s="13"/>
      <c r="D1551" s="195" t="s">
        <v>442</v>
      </c>
      <c r="E1551" s="202" t="s">
        <v>3</v>
      </c>
      <c r="F1551" s="203" t="s">
        <v>4745</v>
      </c>
      <c r="G1551" s="13"/>
      <c r="H1551" s="204">
        <v>0.01</v>
      </c>
      <c r="I1551" s="205"/>
      <c r="J1551" s="13"/>
      <c r="K1551" s="13"/>
      <c r="L1551" s="201"/>
      <c r="M1551" s="206"/>
      <c r="N1551" s="207"/>
      <c r="O1551" s="207"/>
      <c r="P1551" s="207"/>
      <c r="Q1551" s="207"/>
      <c r="R1551" s="207"/>
      <c r="S1551" s="207"/>
      <c r="T1551" s="208"/>
      <c r="U1551" s="13"/>
      <c r="V1551" s="13"/>
      <c r="W1551" s="13"/>
      <c r="X1551" s="13"/>
      <c r="Y1551" s="13"/>
      <c r="Z1551" s="13"/>
      <c r="AA1551" s="13"/>
      <c r="AB1551" s="13"/>
      <c r="AC1551" s="13"/>
      <c r="AD1551" s="13"/>
      <c r="AE1551" s="13"/>
      <c r="AT1551" s="202" t="s">
        <v>442</v>
      </c>
      <c r="AU1551" s="202" t="s">
        <v>87</v>
      </c>
      <c r="AV1551" s="13" t="s">
        <v>79</v>
      </c>
      <c r="AW1551" s="13" t="s">
        <v>31</v>
      </c>
      <c r="AX1551" s="13" t="s">
        <v>69</v>
      </c>
      <c r="AY1551" s="202" t="s">
        <v>328</v>
      </c>
    </row>
    <row r="1552" s="14" customFormat="1">
      <c r="A1552" s="14"/>
      <c r="B1552" s="209"/>
      <c r="C1552" s="14"/>
      <c r="D1552" s="195" t="s">
        <v>442</v>
      </c>
      <c r="E1552" s="210" t="s">
        <v>3</v>
      </c>
      <c r="F1552" s="211" t="s">
        <v>452</v>
      </c>
      <c r="G1552" s="14"/>
      <c r="H1552" s="212">
        <v>0.037999999999999999</v>
      </c>
      <c r="I1552" s="213"/>
      <c r="J1552" s="14"/>
      <c r="K1552" s="14"/>
      <c r="L1552" s="209"/>
      <c r="M1552" s="214"/>
      <c r="N1552" s="215"/>
      <c r="O1552" s="215"/>
      <c r="P1552" s="215"/>
      <c r="Q1552" s="215"/>
      <c r="R1552" s="215"/>
      <c r="S1552" s="215"/>
      <c r="T1552" s="216"/>
      <c r="U1552" s="14"/>
      <c r="V1552" s="14"/>
      <c r="W1552" s="14"/>
      <c r="X1552" s="14"/>
      <c r="Y1552" s="14"/>
      <c r="Z1552" s="14"/>
      <c r="AA1552" s="14"/>
      <c r="AB1552" s="14"/>
      <c r="AC1552" s="14"/>
      <c r="AD1552" s="14"/>
      <c r="AE1552" s="14"/>
      <c r="AT1552" s="210" t="s">
        <v>442</v>
      </c>
      <c r="AU1552" s="210" t="s">
        <v>87</v>
      </c>
      <c r="AV1552" s="14" t="s">
        <v>113</v>
      </c>
      <c r="AW1552" s="14" t="s">
        <v>31</v>
      </c>
      <c r="AX1552" s="14" t="s">
        <v>76</v>
      </c>
      <c r="AY1552" s="210" t="s">
        <v>328</v>
      </c>
    </row>
    <row r="1553" s="13" customFormat="1">
      <c r="A1553" s="13"/>
      <c r="B1553" s="201"/>
      <c r="C1553" s="13"/>
      <c r="D1553" s="195" t="s">
        <v>442</v>
      </c>
      <c r="E1553" s="13"/>
      <c r="F1553" s="203" t="s">
        <v>4746</v>
      </c>
      <c r="G1553" s="13"/>
      <c r="H1553" s="204">
        <v>0.040000000000000001</v>
      </c>
      <c r="I1553" s="205"/>
      <c r="J1553" s="13"/>
      <c r="K1553" s="13"/>
      <c r="L1553" s="201"/>
      <c r="M1553" s="206"/>
      <c r="N1553" s="207"/>
      <c r="O1553" s="207"/>
      <c r="P1553" s="207"/>
      <c r="Q1553" s="207"/>
      <c r="R1553" s="207"/>
      <c r="S1553" s="207"/>
      <c r="T1553" s="208"/>
      <c r="U1553" s="13"/>
      <c r="V1553" s="13"/>
      <c r="W1553" s="13"/>
      <c r="X1553" s="13"/>
      <c r="Y1553" s="13"/>
      <c r="Z1553" s="13"/>
      <c r="AA1553" s="13"/>
      <c r="AB1553" s="13"/>
      <c r="AC1553" s="13"/>
      <c r="AD1553" s="13"/>
      <c r="AE1553" s="13"/>
      <c r="AT1553" s="202" t="s">
        <v>442</v>
      </c>
      <c r="AU1553" s="202" t="s">
        <v>87</v>
      </c>
      <c r="AV1553" s="13" t="s">
        <v>79</v>
      </c>
      <c r="AW1553" s="13" t="s">
        <v>4</v>
      </c>
      <c r="AX1553" s="13" t="s">
        <v>76</v>
      </c>
      <c r="AY1553" s="202" t="s">
        <v>328</v>
      </c>
    </row>
    <row r="1554" s="2" customFormat="1" ht="21.75" customHeight="1">
      <c r="A1554" s="41"/>
      <c r="B1554" s="176"/>
      <c r="C1554" s="224" t="s">
        <v>4747</v>
      </c>
      <c r="D1554" s="224" t="s">
        <v>539</v>
      </c>
      <c r="E1554" s="225" t="s">
        <v>4748</v>
      </c>
      <c r="F1554" s="226" t="s">
        <v>4749</v>
      </c>
      <c r="G1554" s="227" t="s">
        <v>585</v>
      </c>
      <c r="H1554" s="228">
        <v>0.086999999999999994</v>
      </c>
      <c r="I1554" s="229"/>
      <c r="J1554" s="230">
        <f>ROUND(I1554*H1554,2)</f>
        <v>0</v>
      </c>
      <c r="K1554" s="226" t="s">
        <v>335</v>
      </c>
      <c r="L1554" s="231"/>
      <c r="M1554" s="232" t="s">
        <v>3</v>
      </c>
      <c r="N1554" s="233" t="s">
        <v>40</v>
      </c>
      <c r="O1554" s="75"/>
      <c r="P1554" s="186">
        <f>O1554*H1554</f>
        <v>0</v>
      </c>
      <c r="Q1554" s="186">
        <v>1</v>
      </c>
      <c r="R1554" s="186">
        <f>Q1554*H1554</f>
        <v>0.086999999999999994</v>
      </c>
      <c r="S1554" s="186">
        <v>0</v>
      </c>
      <c r="T1554" s="187">
        <f>S1554*H1554</f>
        <v>0</v>
      </c>
      <c r="U1554" s="41"/>
      <c r="V1554" s="41"/>
      <c r="W1554" s="41"/>
      <c r="X1554" s="41"/>
      <c r="Y1554" s="41"/>
      <c r="Z1554" s="41"/>
      <c r="AA1554" s="41"/>
      <c r="AB1554" s="41"/>
      <c r="AC1554" s="41"/>
      <c r="AD1554" s="41"/>
      <c r="AE1554" s="41"/>
      <c r="AR1554" s="188" t="s">
        <v>171</v>
      </c>
      <c r="AT1554" s="188" t="s">
        <v>539</v>
      </c>
      <c r="AU1554" s="188" t="s">
        <v>87</v>
      </c>
      <c r="AY1554" s="22" t="s">
        <v>328</v>
      </c>
      <c r="BE1554" s="189">
        <f>IF(N1554="základní",J1554,0)</f>
        <v>0</v>
      </c>
      <c r="BF1554" s="189">
        <f>IF(N1554="snížená",J1554,0)</f>
        <v>0</v>
      </c>
      <c r="BG1554" s="189">
        <f>IF(N1554="zákl. přenesená",J1554,0)</f>
        <v>0</v>
      </c>
      <c r="BH1554" s="189">
        <f>IF(N1554="sníž. přenesená",J1554,0)</f>
        <v>0</v>
      </c>
      <c r="BI1554" s="189">
        <f>IF(N1554="nulová",J1554,0)</f>
        <v>0</v>
      </c>
      <c r="BJ1554" s="22" t="s">
        <v>76</v>
      </c>
      <c r="BK1554" s="189">
        <f>ROUND(I1554*H1554,2)</f>
        <v>0</v>
      </c>
      <c r="BL1554" s="22" t="s">
        <v>113</v>
      </c>
      <c r="BM1554" s="188" t="s">
        <v>4750</v>
      </c>
    </row>
    <row r="1555" s="13" customFormat="1">
      <c r="A1555" s="13"/>
      <c r="B1555" s="201"/>
      <c r="C1555" s="13"/>
      <c r="D1555" s="195" t="s">
        <v>442</v>
      </c>
      <c r="E1555" s="202" t="s">
        <v>3</v>
      </c>
      <c r="F1555" s="203" t="s">
        <v>4751</v>
      </c>
      <c r="G1555" s="13"/>
      <c r="H1555" s="204">
        <v>0.059999999999999998</v>
      </c>
      <c r="I1555" s="205"/>
      <c r="J1555" s="13"/>
      <c r="K1555" s="13"/>
      <c r="L1555" s="201"/>
      <c r="M1555" s="206"/>
      <c r="N1555" s="207"/>
      <c r="O1555" s="207"/>
      <c r="P1555" s="207"/>
      <c r="Q1555" s="207"/>
      <c r="R1555" s="207"/>
      <c r="S1555" s="207"/>
      <c r="T1555" s="208"/>
      <c r="U1555" s="13"/>
      <c r="V1555" s="13"/>
      <c r="W1555" s="13"/>
      <c r="X1555" s="13"/>
      <c r="Y1555" s="13"/>
      <c r="Z1555" s="13"/>
      <c r="AA1555" s="13"/>
      <c r="AB1555" s="13"/>
      <c r="AC1555" s="13"/>
      <c r="AD1555" s="13"/>
      <c r="AE1555" s="13"/>
      <c r="AT1555" s="202" t="s">
        <v>442</v>
      </c>
      <c r="AU1555" s="202" t="s">
        <v>87</v>
      </c>
      <c r="AV1555" s="13" t="s">
        <v>79</v>
      </c>
      <c r="AW1555" s="13" t="s">
        <v>31</v>
      </c>
      <c r="AX1555" s="13" t="s">
        <v>69</v>
      </c>
      <c r="AY1555" s="202" t="s">
        <v>328</v>
      </c>
    </row>
    <row r="1556" s="13" customFormat="1">
      <c r="A1556" s="13"/>
      <c r="B1556" s="201"/>
      <c r="C1556" s="13"/>
      <c r="D1556" s="195" t="s">
        <v>442</v>
      </c>
      <c r="E1556" s="202" t="s">
        <v>3</v>
      </c>
      <c r="F1556" s="203" t="s">
        <v>4752</v>
      </c>
      <c r="G1556" s="13"/>
      <c r="H1556" s="204">
        <v>0.023</v>
      </c>
      <c r="I1556" s="205"/>
      <c r="J1556" s="13"/>
      <c r="K1556" s="13"/>
      <c r="L1556" s="201"/>
      <c r="M1556" s="206"/>
      <c r="N1556" s="207"/>
      <c r="O1556" s="207"/>
      <c r="P1556" s="207"/>
      <c r="Q1556" s="207"/>
      <c r="R1556" s="207"/>
      <c r="S1556" s="207"/>
      <c r="T1556" s="208"/>
      <c r="U1556" s="13"/>
      <c r="V1556" s="13"/>
      <c r="W1556" s="13"/>
      <c r="X1556" s="13"/>
      <c r="Y1556" s="13"/>
      <c r="Z1556" s="13"/>
      <c r="AA1556" s="13"/>
      <c r="AB1556" s="13"/>
      <c r="AC1556" s="13"/>
      <c r="AD1556" s="13"/>
      <c r="AE1556" s="13"/>
      <c r="AT1556" s="202" t="s">
        <v>442</v>
      </c>
      <c r="AU1556" s="202" t="s">
        <v>87</v>
      </c>
      <c r="AV1556" s="13" t="s">
        <v>79</v>
      </c>
      <c r="AW1556" s="13" t="s">
        <v>31</v>
      </c>
      <c r="AX1556" s="13" t="s">
        <v>69</v>
      </c>
      <c r="AY1556" s="202" t="s">
        <v>328</v>
      </c>
    </row>
    <row r="1557" s="14" customFormat="1">
      <c r="A1557" s="14"/>
      <c r="B1557" s="209"/>
      <c r="C1557" s="14"/>
      <c r="D1557" s="195" t="s">
        <v>442</v>
      </c>
      <c r="E1557" s="210" t="s">
        <v>3</v>
      </c>
      <c r="F1557" s="211" t="s">
        <v>452</v>
      </c>
      <c r="G1557" s="14"/>
      <c r="H1557" s="212">
        <v>0.083000000000000004</v>
      </c>
      <c r="I1557" s="213"/>
      <c r="J1557" s="14"/>
      <c r="K1557" s="14"/>
      <c r="L1557" s="209"/>
      <c r="M1557" s="214"/>
      <c r="N1557" s="215"/>
      <c r="O1557" s="215"/>
      <c r="P1557" s="215"/>
      <c r="Q1557" s="215"/>
      <c r="R1557" s="215"/>
      <c r="S1557" s="215"/>
      <c r="T1557" s="216"/>
      <c r="U1557" s="14"/>
      <c r="V1557" s="14"/>
      <c r="W1557" s="14"/>
      <c r="X1557" s="14"/>
      <c r="Y1557" s="14"/>
      <c r="Z1557" s="14"/>
      <c r="AA1557" s="14"/>
      <c r="AB1557" s="14"/>
      <c r="AC1557" s="14"/>
      <c r="AD1557" s="14"/>
      <c r="AE1557" s="14"/>
      <c r="AT1557" s="210" t="s">
        <v>442</v>
      </c>
      <c r="AU1557" s="210" t="s">
        <v>87</v>
      </c>
      <c r="AV1557" s="14" t="s">
        <v>113</v>
      </c>
      <c r="AW1557" s="14" t="s">
        <v>31</v>
      </c>
      <c r="AX1557" s="14" t="s">
        <v>76</v>
      </c>
      <c r="AY1557" s="210" t="s">
        <v>328</v>
      </c>
    </row>
    <row r="1558" s="13" customFormat="1">
      <c r="A1558" s="13"/>
      <c r="B1558" s="201"/>
      <c r="C1558" s="13"/>
      <c r="D1558" s="195" t="s">
        <v>442</v>
      </c>
      <c r="E1558" s="13"/>
      <c r="F1558" s="203" t="s">
        <v>4753</v>
      </c>
      <c r="G1558" s="13"/>
      <c r="H1558" s="204">
        <v>0.086999999999999994</v>
      </c>
      <c r="I1558" s="205"/>
      <c r="J1558" s="13"/>
      <c r="K1558" s="13"/>
      <c r="L1558" s="201"/>
      <c r="M1558" s="206"/>
      <c r="N1558" s="207"/>
      <c r="O1558" s="207"/>
      <c r="P1558" s="207"/>
      <c r="Q1558" s="207"/>
      <c r="R1558" s="207"/>
      <c r="S1558" s="207"/>
      <c r="T1558" s="208"/>
      <c r="U1558" s="13"/>
      <c r="V1558" s="13"/>
      <c r="W1558" s="13"/>
      <c r="X1558" s="13"/>
      <c r="Y1558" s="13"/>
      <c r="Z1558" s="13"/>
      <c r="AA1558" s="13"/>
      <c r="AB1558" s="13"/>
      <c r="AC1558" s="13"/>
      <c r="AD1558" s="13"/>
      <c r="AE1558" s="13"/>
      <c r="AT1558" s="202" t="s">
        <v>442</v>
      </c>
      <c r="AU1558" s="202" t="s">
        <v>87</v>
      </c>
      <c r="AV1558" s="13" t="s">
        <v>79</v>
      </c>
      <c r="AW1558" s="13" t="s">
        <v>4</v>
      </c>
      <c r="AX1558" s="13" t="s">
        <v>76</v>
      </c>
      <c r="AY1558" s="202" t="s">
        <v>328</v>
      </c>
    </row>
    <row r="1559" s="2" customFormat="1" ht="21.75" customHeight="1">
      <c r="A1559" s="41"/>
      <c r="B1559" s="176"/>
      <c r="C1559" s="224" t="s">
        <v>4754</v>
      </c>
      <c r="D1559" s="224" t="s">
        <v>539</v>
      </c>
      <c r="E1559" s="225" t="s">
        <v>4755</v>
      </c>
      <c r="F1559" s="226" t="s">
        <v>4756</v>
      </c>
      <c r="G1559" s="227" t="s">
        <v>585</v>
      </c>
      <c r="H1559" s="228">
        <v>0.042999999999999997</v>
      </c>
      <c r="I1559" s="229"/>
      <c r="J1559" s="230">
        <f>ROUND(I1559*H1559,2)</f>
        <v>0</v>
      </c>
      <c r="K1559" s="226" t="s">
        <v>335</v>
      </c>
      <c r="L1559" s="231"/>
      <c r="M1559" s="232" t="s">
        <v>3</v>
      </c>
      <c r="N1559" s="233" t="s">
        <v>40</v>
      </c>
      <c r="O1559" s="75"/>
      <c r="P1559" s="186">
        <f>O1559*H1559</f>
        <v>0</v>
      </c>
      <c r="Q1559" s="186">
        <v>1</v>
      </c>
      <c r="R1559" s="186">
        <f>Q1559*H1559</f>
        <v>0.042999999999999997</v>
      </c>
      <c r="S1559" s="186">
        <v>0</v>
      </c>
      <c r="T1559" s="187">
        <f>S1559*H1559</f>
        <v>0</v>
      </c>
      <c r="U1559" s="41"/>
      <c r="V1559" s="41"/>
      <c r="W1559" s="41"/>
      <c r="X1559" s="41"/>
      <c r="Y1559" s="41"/>
      <c r="Z1559" s="41"/>
      <c r="AA1559" s="41"/>
      <c r="AB1559" s="41"/>
      <c r="AC1559" s="41"/>
      <c r="AD1559" s="41"/>
      <c r="AE1559" s="41"/>
      <c r="AR1559" s="188" t="s">
        <v>171</v>
      </c>
      <c r="AT1559" s="188" t="s">
        <v>539</v>
      </c>
      <c r="AU1559" s="188" t="s">
        <v>87</v>
      </c>
      <c r="AY1559" s="22" t="s">
        <v>328</v>
      </c>
      <c r="BE1559" s="189">
        <f>IF(N1559="základní",J1559,0)</f>
        <v>0</v>
      </c>
      <c r="BF1559" s="189">
        <f>IF(N1559="snížená",J1559,0)</f>
        <v>0</v>
      </c>
      <c r="BG1559" s="189">
        <f>IF(N1559="zákl. přenesená",J1559,0)</f>
        <v>0</v>
      </c>
      <c r="BH1559" s="189">
        <f>IF(N1559="sníž. přenesená",J1559,0)</f>
        <v>0</v>
      </c>
      <c r="BI1559" s="189">
        <f>IF(N1559="nulová",J1559,0)</f>
        <v>0</v>
      </c>
      <c r="BJ1559" s="22" t="s">
        <v>76</v>
      </c>
      <c r="BK1559" s="189">
        <f>ROUND(I1559*H1559,2)</f>
        <v>0</v>
      </c>
      <c r="BL1559" s="22" t="s">
        <v>113</v>
      </c>
      <c r="BM1559" s="188" t="s">
        <v>4757</v>
      </c>
    </row>
    <row r="1560" s="13" customFormat="1">
      <c r="A1560" s="13"/>
      <c r="B1560" s="201"/>
      <c r="C1560" s="13"/>
      <c r="D1560" s="195" t="s">
        <v>442</v>
      </c>
      <c r="E1560" s="202" t="s">
        <v>3</v>
      </c>
      <c r="F1560" s="203" t="s">
        <v>4758</v>
      </c>
      <c r="G1560" s="13"/>
      <c r="H1560" s="204">
        <v>0.029000000000000001</v>
      </c>
      <c r="I1560" s="205"/>
      <c r="J1560" s="13"/>
      <c r="K1560" s="13"/>
      <c r="L1560" s="201"/>
      <c r="M1560" s="206"/>
      <c r="N1560" s="207"/>
      <c r="O1560" s="207"/>
      <c r="P1560" s="207"/>
      <c r="Q1560" s="207"/>
      <c r="R1560" s="207"/>
      <c r="S1560" s="207"/>
      <c r="T1560" s="208"/>
      <c r="U1560" s="13"/>
      <c r="V1560" s="13"/>
      <c r="W1560" s="13"/>
      <c r="X1560" s="13"/>
      <c r="Y1560" s="13"/>
      <c r="Z1560" s="13"/>
      <c r="AA1560" s="13"/>
      <c r="AB1560" s="13"/>
      <c r="AC1560" s="13"/>
      <c r="AD1560" s="13"/>
      <c r="AE1560" s="13"/>
      <c r="AT1560" s="202" t="s">
        <v>442</v>
      </c>
      <c r="AU1560" s="202" t="s">
        <v>87</v>
      </c>
      <c r="AV1560" s="13" t="s">
        <v>79</v>
      </c>
      <c r="AW1560" s="13" t="s">
        <v>31</v>
      </c>
      <c r="AX1560" s="13" t="s">
        <v>69</v>
      </c>
      <c r="AY1560" s="202" t="s">
        <v>328</v>
      </c>
    </row>
    <row r="1561" s="13" customFormat="1">
      <c r="A1561" s="13"/>
      <c r="B1561" s="201"/>
      <c r="C1561" s="13"/>
      <c r="D1561" s="195" t="s">
        <v>442</v>
      </c>
      <c r="E1561" s="202" t="s">
        <v>3</v>
      </c>
      <c r="F1561" s="203" t="s">
        <v>4759</v>
      </c>
      <c r="G1561" s="13"/>
      <c r="H1561" s="204">
        <v>0.014</v>
      </c>
      <c r="I1561" s="205"/>
      <c r="J1561" s="13"/>
      <c r="K1561" s="13"/>
      <c r="L1561" s="201"/>
      <c r="M1561" s="206"/>
      <c r="N1561" s="207"/>
      <c r="O1561" s="207"/>
      <c r="P1561" s="207"/>
      <c r="Q1561" s="207"/>
      <c r="R1561" s="207"/>
      <c r="S1561" s="207"/>
      <c r="T1561" s="208"/>
      <c r="U1561" s="13"/>
      <c r="V1561" s="13"/>
      <c r="W1561" s="13"/>
      <c r="X1561" s="13"/>
      <c r="Y1561" s="13"/>
      <c r="Z1561" s="13"/>
      <c r="AA1561" s="13"/>
      <c r="AB1561" s="13"/>
      <c r="AC1561" s="13"/>
      <c r="AD1561" s="13"/>
      <c r="AE1561" s="13"/>
      <c r="AT1561" s="202" t="s">
        <v>442</v>
      </c>
      <c r="AU1561" s="202" t="s">
        <v>87</v>
      </c>
      <c r="AV1561" s="13" t="s">
        <v>79</v>
      </c>
      <c r="AW1561" s="13" t="s">
        <v>31</v>
      </c>
      <c r="AX1561" s="13" t="s">
        <v>69</v>
      </c>
      <c r="AY1561" s="202" t="s">
        <v>328</v>
      </c>
    </row>
    <row r="1562" s="14" customFormat="1">
      <c r="A1562" s="14"/>
      <c r="B1562" s="209"/>
      <c r="C1562" s="14"/>
      <c r="D1562" s="195" t="s">
        <v>442</v>
      </c>
      <c r="E1562" s="210" t="s">
        <v>3</v>
      </c>
      <c r="F1562" s="211" t="s">
        <v>452</v>
      </c>
      <c r="G1562" s="14"/>
      <c r="H1562" s="212">
        <v>0.042999999999999997</v>
      </c>
      <c r="I1562" s="213"/>
      <c r="J1562" s="14"/>
      <c r="K1562" s="14"/>
      <c r="L1562" s="209"/>
      <c r="M1562" s="214"/>
      <c r="N1562" s="215"/>
      <c r="O1562" s="215"/>
      <c r="P1562" s="215"/>
      <c r="Q1562" s="215"/>
      <c r="R1562" s="215"/>
      <c r="S1562" s="215"/>
      <c r="T1562" s="216"/>
      <c r="U1562" s="14"/>
      <c r="V1562" s="14"/>
      <c r="W1562" s="14"/>
      <c r="X1562" s="14"/>
      <c r="Y1562" s="14"/>
      <c r="Z1562" s="14"/>
      <c r="AA1562" s="14"/>
      <c r="AB1562" s="14"/>
      <c r="AC1562" s="14"/>
      <c r="AD1562" s="14"/>
      <c r="AE1562" s="14"/>
      <c r="AT1562" s="210" t="s">
        <v>442</v>
      </c>
      <c r="AU1562" s="210" t="s">
        <v>87</v>
      </c>
      <c r="AV1562" s="14" t="s">
        <v>113</v>
      </c>
      <c r="AW1562" s="14" t="s">
        <v>31</v>
      </c>
      <c r="AX1562" s="14" t="s">
        <v>76</v>
      </c>
      <c r="AY1562" s="210" t="s">
        <v>328</v>
      </c>
    </row>
    <row r="1563" s="2" customFormat="1" ht="37.8" customHeight="1">
      <c r="A1563" s="41"/>
      <c r="B1563" s="176"/>
      <c r="C1563" s="177" t="s">
        <v>660</v>
      </c>
      <c r="D1563" s="177" t="s">
        <v>331</v>
      </c>
      <c r="E1563" s="178" t="s">
        <v>4760</v>
      </c>
      <c r="F1563" s="179" t="s">
        <v>4761</v>
      </c>
      <c r="G1563" s="180" t="s">
        <v>439</v>
      </c>
      <c r="H1563" s="181">
        <v>131.547</v>
      </c>
      <c r="I1563" s="182"/>
      <c r="J1563" s="183">
        <f>ROUND(I1563*H1563,2)</f>
        <v>0</v>
      </c>
      <c r="K1563" s="179" t="s">
        <v>335</v>
      </c>
      <c r="L1563" s="42"/>
      <c r="M1563" s="184" t="s">
        <v>3</v>
      </c>
      <c r="N1563" s="185" t="s">
        <v>40</v>
      </c>
      <c r="O1563" s="75"/>
      <c r="P1563" s="186">
        <f>O1563*H1563</f>
        <v>0</v>
      </c>
      <c r="Q1563" s="186">
        <v>6.7000000000000002E-05</v>
      </c>
      <c r="R1563" s="186">
        <f>Q1563*H1563</f>
        <v>0.0088136489999999998</v>
      </c>
      <c r="S1563" s="186">
        <v>0</v>
      </c>
      <c r="T1563" s="187">
        <f>S1563*H1563</f>
        <v>0</v>
      </c>
      <c r="U1563" s="41"/>
      <c r="V1563" s="41"/>
      <c r="W1563" s="41"/>
      <c r="X1563" s="41"/>
      <c r="Y1563" s="41"/>
      <c r="Z1563" s="41"/>
      <c r="AA1563" s="41"/>
      <c r="AB1563" s="41"/>
      <c r="AC1563" s="41"/>
      <c r="AD1563" s="41"/>
      <c r="AE1563" s="41"/>
      <c r="AR1563" s="188" t="s">
        <v>532</v>
      </c>
      <c r="AT1563" s="188" t="s">
        <v>331</v>
      </c>
      <c r="AU1563" s="188" t="s">
        <v>87</v>
      </c>
      <c r="AY1563" s="22" t="s">
        <v>328</v>
      </c>
      <c r="BE1563" s="189">
        <f>IF(N1563="základní",J1563,0)</f>
        <v>0</v>
      </c>
      <c r="BF1563" s="189">
        <f>IF(N1563="snížená",J1563,0)</f>
        <v>0</v>
      </c>
      <c r="BG1563" s="189">
        <f>IF(N1563="zákl. přenesená",J1563,0)</f>
        <v>0</v>
      </c>
      <c r="BH1563" s="189">
        <f>IF(N1563="sníž. přenesená",J1563,0)</f>
        <v>0</v>
      </c>
      <c r="BI1563" s="189">
        <f>IF(N1563="nulová",J1563,0)</f>
        <v>0</v>
      </c>
      <c r="BJ1563" s="22" t="s">
        <v>76</v>
      </c>
      <c r="BK1563" s="189">
        <f>ROUND(I1563*H1563,2)</f>
        <v>0</v>
      </c>
      <c r="BL1563" s="22" t="s">
        <v>532</v>
      </c>
      <c r="BM1563" s="188" t="s">
        <v>4762</v>
      </c>
    </row>
    <row r="1564" s="2" customFormat="1">
      <c r="A1564" s="41"/>
      <c r="B1564" s="42"/>
      <c r="C1564" s="41"/>
      <c r="D1564" s="190" t="s">
        <v>338</v>
      </c>
      <c r="E1564" s="41"/>
      <c r="F1564" s="191" t="s">
        <v>4763</v>
      </c>
      <c r="G1564" s="41"/>
      <c r="H1564" s="41"/>
      <c r="I1564" s="192"/>
      <c r="J1564" s="41"/>
      <c r="K1564" s="41"/>
      <c r="L1564" s="42"/>
      <c r="M1564" s="193"/>
      <c r="N1564" s="194"/>
      <c r="O1564" s="75"/>
      <c r="P1564" s="75"/>
      <c r="Q1564" s="75"/>
      <c r="R1564" s="75"/>
      <c r="S1564" s="75"/>
      <c r="T1564" s="76"/>
      <c r="U1564" s="41"/>
      <c r="V1564" s="41"/>
      <c r="W1564" s="41"/>
      <c r="X1564" s="41"/>
      <c r="Y1564" s="41"/>
      <c r="Z1564" s="41"/>
      <c r="AA1564" s="41"/>
      <c r="AB1564" s="41"/>
      <c r="AC1564" s="41"/>
      <c r="AD1564" s="41"/>
      <c r="AE1564" s="41"/>
      <c r="AT1564" s="22" t="s">
        <v>338</v>
      </c>
      <c r="AU1564" s="22" t="s">
        <v>87</v>
      </c>
    </row>
    <row r="1565" s="15" customFormat="1">
      <c r="A1565" s="15"/>
      <c r="B1565" s="217"/>
      <c r="C1565" s="15"/>
      <c r="D1565" s="195" t="s">
        <v>442</v>
      </c>
      <c r="E1565" s="218" t="s">
        <v>3</v>
      </c>
      <c r="F1565" s="219" t="s">
        <v>4764</v>
      </c>
      <c r="G1565" s="15"/>
      <c r="H1565" s="218" t="s">
        <v>3</v>
      </c>
      <c r="I1565" s="220"/>
      <c r="J1565" s="15"/>
      <c r="K1565" s="15"/>
      <c r="L1565" s="217"/>
      <c r="M1565" s="221"/>
      <c r="N1565" s="222"/>
      <c r="O1565" s="222"/>
      <c r="P1565" s="222"/>
      <c r="Q1565" s="222"/>
      <c r="R1565" s="222"/>
      <c r="S1565" s="222"/>
      <c r="T1565" s="223"/>
      <c r="U1565" s="15"/>
      <c r="V1565" s="15"/>
      <c r="W1565" s="15"/>
      <c r="X1565" s="15"/>
      <c r="Y1565" s="15"/>
      <c r="Z1565" s="15"/>
      <c r="AA1565" s="15"/>
      <c r="AB1565" s="15"/>
      <c r="AC1565" s="15"/>
      <c r="AD1565" s="15"/>
      <c r="AE1565" s="15"/>
      <c r="AT1565" s="218" t="s">
        <v>442</v>
      </c>
      <c r="AU1565" s="218" t="s">
        <v>87</v>
      </c>
      <c r="AV1565" s="15" t="s">
        <v>76</v>
      </c>
      <c r="AW1565" s="15" t="s">
        <v>31</v>
      </c>
      <c r="AX1565" s="15" t="s">
        <v>69</v>
      </c>
      <c r="AY1565" s="218" t="s">
        <v>328</v>
      </c>
    </row>
    <row r="1566" s="13" customFormat="1">
      <c r="A1566" s="13"/>
      <c r="B1566" s="201"/>
      <c r="C1566" s="13"/>
      <c r="D1566" s="195" t="s">
        <v>442</v>
      </c>
      <c r="E1566" s="202" t="s">
        <v>3</v>
      </c>
      <c r="F1566" s="203" t="s">
        <v>4765</v>
      </c>
      <c r="G1566" s="13"/>
      <c r="H1566" s="204">
        <v>27.940999999999999</v>
      </c>
      <c r="I1566" s="205"/>
      <c r="J1566" s="13"/>
      <c r="K1566" s="13"/>
      <c r="L1566" s="201"/>
      <c r="M1566" s="206"/>
      <c r="N1566" s="207"/>
      <c r="O1566" s="207"/>
      <c r="P1566" s="207"/>
      <c r="Q1566" s="207"/>
      <c r="R1566" s="207"/>
      <c r="S1566" s="207"/>
      <c r="T1566" s="208"/>
      <c r="U1566" s="13"/>
      <c r="V1566" s="13"/>
      <c r="W1566" s="13"/>
      <c r="X1566" s="13"/>
      <c r="Y1566" s="13"/>
      <c r="Z1566" s="13"/>
      <c r="AA1566" s="13"/>
      <c r="AB1566" s="13"/>
      <c r="AC1566" s="13"/>
      <c r="AD1566" s="13"/>
      <c r="AE1566" s="13"/>
      <c r="AT1566" s="202" t="s">
        <v>442</v>
      </c>
      <c r="AU1566" s="202" t="s">
        <v>87</v>
      </c>
      <c r="AV1566" s="13" t="s">
        <v>79</v>
      </c>
      <c r="AW1566" s="13" t="s">
        <v>31</v>
      </c>
      <c r="AX1566" s="13" t="s">
        <v>69</v>
      </c>
      <c r="AY1566" s="202" t="s">
        <v>328</v>
      </c>
    </row>
    <row r="1567" s="13" customFormat="1">
      <c r="A1567" s="13"/>
      <c r="B1567" s="201"/>
      <c r="C1567" s="13"/>
      <c r="D1567" s="195" t="s">
        <v>442</v>
      </c>
      <c r="E1567" s="202" t="s">
        <v>3</v>
      </c>
      <c r="F1567" s="203" t="s">
        <v>4766</v>
      </c>
      <c r="G1567" s="13"/>
      <c r="H1567" s="204">
        <v>17.513999999999999</v>
      </c>
      <c r="I1567" s="205"/>
      <c r="J1567" s="13"/>
      <c r="K1567" s="13"/>
      <c r="L1567" s="201"/>
      <c r="M1567" s="206"/>
      <c r="N1567" s="207"/>
      <c r="O1567" s="207"/>
      <c r="P1567" s="207"/>
      <c r="Q1567" s="207"/>
      <c r="R1567" s="207"/>
      <c r="S1567" s="207"/>
      <c r="T1567" s="208"/>
      <c r="U1567" s="13"/>
      <c r="V1567" s="13"/>
      <c r="W1567" s="13"/>
      <c r="X1567" s="13"/>
      <c r="Y1567" s="13"/>
      <c r="Z1567" s="13"/>
      <c r="AA1567" s="13"/>
      <c r="AB1567" s="13"/>
      <c r="AC1567" s="13"/>
      <c r="AD1567" s="13"/>
      <c r="AE1567" s="13"/>
      <c r="AT1567" s="202" t="s">
        <v>442</v>
      </c>
      <c r="AU1567" s="202" t="s">
        <v>87</v>
      </c>
      <c r="AV1567" s="13" t="s">
        <v>79</v>
      </c>
      <c r="AW1567" s="13" t="s">
        <v>31</v>
      </c>
      <c r="AX1567" s="13" t="s">
        <v>69</v>
      </c>
      <c r="AY1567" s="202" t="s">
        <v>328</v>
      </c>
    </row>
    <row r="1568" s="13" customFormat="1">
      <c r="A1568" s="13"/>
      <c r="B1568" s="201"/>
      <c r="C1568" s="13"/>
      <c r="D1568" s="195" t="s">
        <v>442</v>
      </c>
      <c r="E1568" s="202" t="s">
        <v>3</v>
      </c>
      <c r="F1568" s="203" t="s">
        <v>4767</v>
      </c>
      <c r="G1568" s="13"/>
      <c r="H1568" s="204">
        <v>1.536</v>
      </c>
      <c r="I1568" s="205"/>
      <c r="J1568" s="13"/>
      <c r="K1568" s="13"/>
      <c r="L1568" s="201"/>
      <c r="M1568" s="206"/>
      <c r="N1568" s="207"/>
      <c r="O1568" s="207"/>
      <c r="P1568" s="207"/>
      <c r="Q1568" s="207"/>
      <c r="R1568" s="207"/>
      <c r="S1568" s="207"/>
      <c r="T1568" s="208"/>
      <c r="U1568" s="13"/>
      <c r="V1568" s="13"/>
      <c r="W1568" s="13"/>
      <c r="X1568" s="13"/>
      <c r="Y1568" s="13"/>
      <c r="Z1568" s="13"/>
      <c r="AA1568" s="13"/>
      <c r="AB1568" s="13"/>
      <c r="AC1568" s="13"/>
      <c r="AD1568" s="13"/>
      <c r="AE1568" s="13"/>
      <c r="AT1568" s="202" t="s">
        <v>442</v>
      </c>
      <c r="AU1568" s="202" t="s">
        <v>87</v>
      </c>
      <c r="AV1568" s="13" t="s">
        <v>79</v>
      </c>
      <c r="AW1568" s="13" t="s">
        <v>31</v>
      </c>
      <c r="AX1568" s="13" t="s">
        <v>69</v>
      </c>
      <c r="AY1568" s="202" t="s">
        <v>328</v>
      </c>
    </row>
    <row r="1569" s="13" customFormat="1">
      <c r="A1569" s="13"/>
      <c r="B1569" s="201"/>
      <c r="C1569" s="13"/>
      <c r="D1569" s="195" t="s">
        <v>442</v>
      </c>
      <c r="E1569" s="202" t="s">
        <v>3</v>
      </c>
      <c r="F1569" s="203" t="s">
        <v>4768</v>
      </c>
      <c r="G1569" s="13"/>
      <c r="H1569" s="204">
        <v>0.46100000000000002</v>
      </c>
      <c r="I1569" s="205"/>
      <c r="J1569" s="13"/>
      <c r="K1569" s="13"/>
      <c r="L1569" s="201"/>
      <c r="M1569" s="206"/>
      <c r="N1569" s="207"/>
      <c r="O1569" s="207"/>
      <c r="P1569" s="207"/>
      <c r="Q1569" s="207"/>
      <c r="R1569" s="207"/>
      <c r="S1569" s="207"/>
      <c r="T1569" s="208"/>
      <c r="U1569" s="13"/>
      <c r="V1569" s="13"/>
      <c r="W1569" s="13"/>
      <c r="X1569" s="13"/>
      <c r="Y1569" s="13"/>
      <c r="Z1569" s="13"/>
      <c r="AA1569" s="13"/>
      <c r="AB1569" s="13"/>
      <c r="AC1569" s="13"/>
      <c r="AD1569" s="13"/>
      <c r="AE1569" s="13"/>
      <c r="AT1569" s="202" t="s">
        <v>442</v>
      </c>
      <c r="AU1569" s="202" t="s">
        <v>87</v>
      </c>
      <c r="AV1569" s="13" t="s">
        <v>79</v>
      </c>
      <c r="AW1569" s="13" t="s">
        <v>31</v>
      </c>
      <c r="AX1569" s="13" t="s">
        <v>69</v>
      </c>
      <c r="AY1569" s="202" t="s">
        <v>328</v>
      </c>
    </row>
    <row r="1570" s="13" customFormat="1">
      <c r="A1570" s="13"/>
      <c r="B1570" s="201"/>
      <c r="C1570" s="13"/>
      <c r="D1570" s="195" t="s">
        <v>442</v>
      </c>
      <c r="E1570" s="202" t="s">
        <v>3</v>
      </c>
      <c r="F1570" s="203" t="s">
        <v>4769</v>
      </c>
      <c r="G1570" s="13"/>
      <c r="H1570" s="204">
        <v>1.2</v>
      </c>
      <c r="I1570" s="205"/>
      <c r="J1570" s="13"/>
      <c r="K1570" s="13"/>
      <c r="L1570" s="201"/>
      <c r="M1570" s="206"/>
      <c r="N1570" s="207"/>
      <c r="O1570" s="207"/>
      <c r="P1570" s="207"/>
      <c r="Q1570" s="207"/>
      <c r="R1570" s="207"/>
      <c r="S1570" s="207"/>
      <c r="T1570" s="208"/>
      <c r="U1570" s="13"/>
      <c r="V1570" s="13"/>
      <c r="W1570" s="13"/>
      <c r="X1570" s="13"/>
      <c r="Y1570" s="13"/>
      <c r="Z1570" s="13"/>
      <c r="AA1570" s="13"/>
      <c r="AB1570" s="13"/>
      <c r="AC1570" s="13"/>
      <c r="AD1570" s="13"/>
      <c r="AE1570" s="13"/>
      <c r="AT1570" s="202" t="s">
        <v>442</v>
      </c>
      <c r="AU1570" s="202" t="s">
        <v>87</v>
      </c>
      <c r="AV1570" s="13" t="s">
        <v>79</v>
      </c>
      <c r="AW1570" s="13" t="s">
        <v>31</v>
      </c>
      <c r="AX1570" s="13" t="s">
        <v>69</v>
      </c>
      <c r="AY1570" s="202" t="s">
        <v>328</v>
      </c>
    </row>
    <row r="1571" s="13" customFormat="1">
      <c r="A1571" s="13"/>
      <c r="B1571" s="201"/>
      <c r="C1571" s="13"/>
      <c r="D1571" s="195" t="s">
        <v>442</v>
      </c>
      <c r="E1571" s="202" t="s">
        <v>3</v>
      </c>
      <c r="F1571" s="203" t="s">
        <v>4770</v>
      </c>
      <c r="G1571" s="13"/>
      <c r="H1571" s="204">
        <v>2</v>
      </c>
      <c r="I1571" s="205"/>
      <c r="J1571" s="13"/>
      <c r="K1571" s="13"/>
      <c r="L1571" s="201"/>
      <c r="M1571" s="206"/>
      <c r="N1571" s="207"/>
      <c r="O1571" s="207"/>
      <c r="P1571" s="207"/>
      <c r="Q1571" s="207"/>
      <c r="R1571" s="207"/>
      <c r="S1571" s="207"/>
      <c r="T1571" s="208"/>
      <c r="U1571" s="13"/>
      <c r="V1571" s="13"/>
      <c r="W1571" s="13"/>
      <c r="X1571" s="13"/>
      <c r="Y1571" s="13"/>
      <c r="Z1571" s="13"/>
      <c r="AA1571" s="13"/>
      <c r="AB1571" s="13"/>
      <c r="AC1571" s="13"/>
      <c r="AD1571" s="13"/>
      <c r="AE1571" s="13"/>
      <c r="AT1571" s="202" t="s">
        <v>442</v>
      </c>
      <c r="AU1571" s="202" t="s">
        <v>87</v>
      </c>
      <c r="AV1571" s="13" t="s">
        <v>79</v>
      </c>
      <c r="AW1571" s="13" t="s">
        <v>31</v>
      </c>
      <c r="AX1571" s="13" t="s">
        <v>69</v>
      </c>
      <c r="AY1571" s="202" t="s">
        <v>328</v>
      </c>
    </row>
    <row r="1572" s="17" customFormat="1">
      <c r="A1572" s="17"/>
      <c r="B1572" s="253"/>
      <c r="C1572" s="17"/>
      <c r="D1572" s="195" t="s">
        <v>442</v>
      </c>
      <c r="E1572" s="254" t="s">
        <v>3</v>
      </c>
      <c r="F1572" s="255" t="s">
        <v>4771</v>
      </c>
      <c r="G1572" s="17"/>
      <c r="H1572" s="256">
        <v>50.652000000000001</v>
      </c>
      <c r="I1572" s="257"/>
      <c r="J1572" s="17"/>
      <c r="K1572" s="17"/>
      <c r="L1572" s="253"/>
      <c r="M1572" s="258"/>
      <c r="N1572" s="259"/>
      <c r="O1572" s="259"/>
      <c r="P1572" s="259"/>
      <c r="Q1572" s="259"/>
      <c r="R1572" s="259"/>
      <c r="S1572" s="259"/>
      <c r="T1572" s="260"/>
      <c r="U1572" s="17"/>
      <c r="V1572" s="17"/>
      <c r="W1572" s="17"/>
      <c r="X1572" s="17"/>
      <c r="Y1572" s="17"/>
      <c r="Z1572" s="17"/>
      <c r="AA1572" s="17"/>
      <c r="AB1572" s="17"/>
      <c r="AC1572" s="17"/>
      <c r="AD1572" s="17"/>
      <c r="AE1572" s="17"/>
      <c r="AT1572" s="254" t="s">
        <v>442</v>
      </c>
      <c r="AU1572" s="254" t="s">
        <v>87</v>
      </c>
      <c r="AV1572" s="17" t="s">
        <v>87</v>
      </c>
      <c r="AW1572" s="17" t="s">
        <v>31</v>
      </c>
      <c r="AX1572" s="17" t="s">
        <v>69</v>
      </c>
      <c r="AY1572" s="254" t="s">
        <v>328</v>
      </c>
    </row>
    <row r="1573" s="15" customFormat="1">
      <c r="A1573" s="15"/>
      <c r="B1573" s="217"/>
      <c r="C1573" s="15"/>
      <c r="D1573" s="195" t="s">
        <v>442</v>
      </c>
      <c r="E1573" s="218" t="s">
        <v>3</v>
      </c>
      <c r="F1573" s="219" t="s">
        <v>4764</v>
      </c>
      <c r="G1573" s="15"/>
      <c r="H1573" s="218" t="s">
        <v>3</v>
      </c>
      <c r="I1573" s="220"/>
      <c r="J1573" s="15"/>
      <c r="K1573" s="15"/>
      <c r="L1573" s="217"/>
      <c r="M1573" s="221"/>
      <c r="N1573" s="222"/>
      <c r="O1573" s="222"/>
      <c r="P1573" s="222"/>
      <c r="Q1573" s="222"/>
      <c r="R1573" s="222"/>
      <c r="S1573" s="222"/>
      <c r="T1573" s="223"/>
      <c r="U1573" s="15"/>
      <c r="V1573" s="15"/>
      <c r="W1573" s="15"/>
      <c r="X1573" s="15"/>
      <c r="Y1573" s="15"/>
      <c r="Z1573" s="15"/>
      <c r="AA1573" s="15"/>
      <c r="AB1573" s="15"/>
      <c r="AC1573" s="15"/>
      <c r="AD1573" s="15"/>
      <c r="AE1573" s="15"/>
      <c r="AT1573" s="218" t="s">
        <v>442</v>
      </c>
      <c r="AU1573" s="218" t="s">
        <v>87</v>
      </c>
      <c r="AV1573" s="15" t="s">
        <v>76</v>
      </c>
      <c r="AW1573" s="15" t="s">
        <v>31</v>
      </c>
      <c r="AX1573" s="15" t="s">
        <v>69</v>
      </c>
      <c r="AY1573" s="218" t="s">
        <v>328</v>
      </c>
    </row>
    <row r="1574" s="13" customFormat="1">
      <c r="A1574" s="13"/>
      <c r="B1574" s="201"/>
      <c r="C1574" s="13"/>
      <c r="D1574" s="195" t="s">
        <v>442</v>
      </c>
      <c r="E1574" s="202" t="s">
        <v>3</v>
      </c>
      <c r="F1574" s="203" t="s">
        <v>4772</v>
      </c>
      <c r="G1574" s="13"/>
      <c r="H1574" s="204">
        <v>7.75</v>
      </c>
      <c r="I1574" s="205"/>
      <c r="J1574" s="13"/>
      <c r="K1574" s="13"/>
      <c r="L1574" s="201"/>
      <c r="M1574" s="206"/>
      <c r="N1574" s="207"/>
      <c r="O1574" s="207"/>
      <c r="P1574" s="207"/>
      <c r="Q1574" s="207"/>
      <c r="R1574" s="207"/>
      <c r="S1574" s="207"/>
      <c r="T1574" s="208"/>
      <c r="U1574" s="13"/>
      <c r="V1574" s="13"/>
      <c r="W1574" s="13"/>
      <c r="X1574" s="13"/>
      <c r="Y1574" s="13"/>
      <c r="Z1574" s="13"/>
      <c r="AA1574" s="13"/>
      <c r="AB1574" s="13"/>
      <c r="AC1574" s="13"/>
      <c r="AD1574" s="13"/>
      <c r="AE1574" s="13"/>
      <c r="AT1574" s="202" t="s">
        <v>442</v>
      </c>
      <c r="AU1574" s="202" t="s">
        <v>87</v>
      </c>
      <c r="AV1574" s="13" t="s">
        <v>79</v>
      </c>
      <c r="AW1574" s="13" t="s">
        <v>31</v>
      </c>
      <c r="AX1574" s="13" t="s">
        <v>69</v>
      </c>
      <c r="AY1574" s="202" t="s">
        <v>328</v>
      </c>
    </row>
    <row r="1575" s="13" customFormat="1">
      <c r="A1575" s="13"/>
      <c r="B1575" s="201"/>
      <c r="C1575" s="13"/>
      <c r="D1575" s="195" t="s">
        <v>442</v>
      </c>
      <c r="E1575" s="202" t="s">
        <v>3</v>
      </c>
      <c r="F1575" s="203" t="s">
        <v>4773</v>
      </c>
      <c r="G1575" s="13"/>
      <c r="H1575" s="204">
        <v>7.9690000000000003</v>
      </c>
      <c r="I1575" s="205"/>
      <c r="J1575" s="13"/>
      <c r="K1575" s="13"/>
      <c r="L1575" s="201"/>
      <c r="M1575" s="206"/>
      <c r="N1575" s="207"/>
      <c r="O1575" s="207"/>
      <c r="P1575" s="207"/>
      <c r="Q1575" s="207"/>
      <c r="R1575" s="207"/>
      <c r="S1575" s="207"/>
      <c r="T1575" s="208"/>
      <c r="U1575" s="13"/>
      <c r="V1575" s="13"/>
      <c r="W1575" s="13"/>
      <c r="X1575" s="13"/>
      <c r="Y1575" s="13"/>
      <c r="Z1575" s="13"/>
      <c r="AA1575" s="13"/>
      <c r="AB1575" s="13"/>
      <c r="AC1575" s="13"/>
      <c r="AD1575" s="13"/>
      <c r="AE1575" s="13"/>
      <c r="AT1575" s="202" t="s">
        <v>442</v>
      </c>
      <c r="AU1575" s="202" t="s">
        <v>87</v>
      </c>
      <c r="AV1575" s="13" t="s">
        <v>79</v>
      </c>
      <c r="AW1575" s="13" t="s">
        <v>31</v>
      </c>
      <c r="AX1575" s="13" t="s">
        <v>69</v>
      </c>
      <c r="AY1575" s="202" t="s">
        <v>328</v>
      </c>
    </row>
    <row r="1576" s="13" customFormat="1">
      <c r="A1576" s="13"/>
      <c r="B1576" s="201"/>
      <c r="C1576" s="13"/>
      <c r="D1576" s="195" t="s">
        <v>442</v>
      </c>
      <c r="E1576" s="202" t="s">
        <v>3</v>
      </c>
      <c r="F1576" s="203" t="s">
        <v>4774</v>
      </c>
      <c r="G1576" s="13"/>
      <c r="H1576" s="204">
        <v>0.41999999999999998</v>
      </c>
      <c r="I1576" s="205"/>
      <c r="J1576" s="13"/>
      <c r="K1576" s="13"/>
      <c r="L1576" s="201"/>
      <c r="M1576" s="206"/>
      <c r="N1576" s="207"/>
      <c r="O1576" s="207"/>
      <c r="P1576" s="207"/>
      <c r="Q1576" s="207"/>
      <c r="R1576" s="207"/>
      <c r="S1576" s="207"/>
      <c r="T1576" s="208"/>
      <c r="U1576" s="13"/>
      <c r="V1576" s="13"/>
      <c r="W1576" s="13"/>
      <c r="X1576" s="13"/>
      <c r="Y1576" s="13"/>
      <c r="Z1576" s="13"/>
      <c r="AA1576" s="13"/>
      <c r="AB1576" s="13"/>
      <c r="AC1576" s="13"/>
      <c r="AD1576" s="13"/>
      <c r="AE1576" s="13"/>
      <c r="AT1576" s="202" t="s">
        <v>442</v>
      </c>
      <c r="AU1576" s="202" t="s">
        <v>87</v>
      </c>
      <c r="AV1576" s="13" t="s">
        <v>79</v>
      </c>
      <c r="AW1576" s="13" t="s">
        <v>31</v>
      </c>
      <c r="AX1576" s="13" t="s">
        <v>69</v>
      </c>
      <c r="AY1576" s="202" t="s">
        <v>328</v>
      </c>
    </row>
    <row r="1577" s="13" customFormat="1">
      <c r="A1577" s="13"/>
      <c r="B1577" s="201"/>
      <c r="C1577" s="13"/>
      <c r="D1577" s="195" t="s">
        <v>442</v>
      </c>
      <c r="E1577" s="202" t="s">
        <v>3</v>
      </c>
      <c r="F1577" s="203" t="s">
        <v>4775</v>
      </c>
      <c r="G1577" s="13"/>
      <c r="H1577" s="204">
        <v>6.4800000000000004</v>
      </c>
      <c r="I1577" s="205"/>
      <c r="J1577" s="13"/>
      <c r="K1577" s="13"/>
      <c r="L1577" s="201"/>
      <c r="M1577" s="206"/>
      <c r="N1577" s="207"/>
      <c r="O1577" s="207"/>
      <c r="P1577" s="207"/>
      <c r="Q1577" s="207"/>
      <c r="R1577" s="207"/>
      <c r="S1577" s="207"/>
      <c r="T1577" s="208"/>
      <c r="U1577" s="13"/>
      <c r="V1577" s="13"/>
      <c r="W1577" s="13"/>
      <c r="X1577" s="13"/>
      <c r="Y1577" s="13"/>
      <c r="Z1577" s="13"/>
      <c r="AA1577" s="13"/>
      <c r="AB1577" s="13"/>
      <c r="AC1577" s="13"/>
      <c r="AD1577" s="13"/>
      <c r="AE1577" s="13"/>
      <c r="AT1577" s="202" t="s">
        <v>442</v>
      </c>
      <c r="AU1577" s="202" t="s">
        <v>87</v>
      </c>
      <c r="AV1577" s="13" t="s">
        <v>79</v>
      </c>
      <c r="AW1577" s="13" t="s">
        <v>31</v>
      </c>
      <c r="AX1577" s="13" t="s">
        <v>69</v>
      </c>
      <c r="AY1577" s="202" t="s">
        <v>328</v>
      </c>
    </row>
    <row r="1578" s="13" customFormat="1">
      <c r="A1578" s="13"/>
      <c r="B1578" s="201"/>
      <c r="C1578" s="13"/>
      <c r="D1578" s="195" t="s">
        <v>442</v>
      </c>
      <c r="E1578" s="202" t="s">
        <v>3</v>
      </c>
      <c r="F1578" s="203" t="s">
        <v>4776</v>
      </c>
      <c r="G1578" s="13"/>
      <c r="H1578" s="204">
        <v>0.23000000000000001</v>
      </c>
      <c r="I1578" s="205"/>
      <c r="J1578" s="13"/>
      <c r="K1578" s="13"/>
      <c r="L1578" s="201"/>
      <c r="M1578" s="206"/>
      <c r="N1578" s="207"/>
      <c r="O1578" s="207"/>
      <c r="P1578" s="207"/>
      <c r="Q1578" s="207"/>
      <c r="R1578" s="207"/>
      <c r="S1578" s="207"/>
      <c r="T1578" s="208"/>
      <c r="U1578" s="13"/>
      <c r="V1578" s="13"/>
      <c r="W1578" s="13"/>
      <c r="X1578" s="13"/>
      <c r="Y1578" s="13"/>
      <c r="Z1578" s="13"/>
      <c r="AA1578" s="13"/>
      <c r="AB1578" s="13"/>
      <c r="AC1578" s="13"/>
      <c r="AD1578" s="13"/>
      <c r="AE1578" s="13"/>
      <c r="AT1578" s="202" t="s">
        <v>442</v>
      </c>
      <c r="AU1578" s="202" t="s">
        <v>87</v>
      </c>
      <c r="AV1578" s="13" t="s">
        <v>79</v>
      </c>
      <c r="AW1578" s="13" t="s">
        <v>31</v>
      </c>
      <c r="AX1578" s="13" t="s">
        <v>69</v>
      </c>
      <c r="AY1578" s="202" t="s">
        <v>328</v>
      </c>
    </row>
    <row r="1579" s="13" customFormat="1">
      <c r="A1579" s="13"/>
      <c r="B1579" s="201"/>
      <c r="C1579" s="13"/>
      <c r="D1579" s="195" t="s">
        <v>442</v>
      </c>
      <c r="E1579" s="202" t="s">
        <v>3</v>
      </c>
      <c r="F1579" s="203" t="s">
        <v>4777</v>
      </c>
      <c r="G1579" s="13"/>
      <c r="H1579" s="204">
        <v>1</v>
      </c>
      <c r="I1579" s="205"/>
      <c r="J1579" s="13"/>
      <c r="K1579" s="13"/>
      <c r="L1579" s="201"/>
      <c r="M1579" s="206"/>
      <c r="N1579" s="207"/>
      <c r="O1579" s="207"/>
      <c r="P1579" s="207"/>
      <c r="Q1579" s="207"/>
      <c r="R1579" s="207"/>
      <c r="S1579" s="207"/>
      <c r="T1579" s="208"/>
      <c r="U1579" s="13"/>
      <c r="V1579" s="13"/>
      <c r="W1579" s="13"/>
      <c r="X1579" s="13"/>
      <c r="Y1579" s="13"/>
      <c r="Z1579" s="13"/>
      <c r="AA1579" s="13"/>
      <c r="AB1579" s="13"/>
      <c r="AC1579" s="13"/>
      <c r="AD1579" s="13"/>
      <c r="AE1579" s="13"/>
      <c r="AT1579" s="202" t="s">
        <v>442</v>
      </c>
      <c r="AU1579" s="202" t="s">
        <v>87</v>
      </c>
      <c r="AV1579" s="13" t="s">
        <v>79</v>
      </c>
      <c r="AW1579" s="13" t="s">
        <v>31</v>
      </c>
      <c r="AX1579" s="13" t="s">
        <v>69</v>
      </c>
      <c r="AY1579" s="202" t="s">
        <v>328</v>
      </c>
    </row>
    <row r="1580" s="17" customFormat="1">
      <c r="A1580" s="17"/>
      <c r="B1580" s="253"/>
      <c r="C1580" s="17"/>
      <c r="D1580" s="195" t="s">
        <v>442</v>
      </c>
      <c r="E1580" s="254" t="s">
        <v>3</v>
      </c>
      <c r="F1580" s="255" t="s">
        <v>4771</v>
      </c>
      <c r="G1580" s="17"/>
      <c r="H1580" s="256">
        <v>23.849</v>
      </c>
      <c r="I1580" s="257"/>
      <c r="J1580" s="17"/>
      <c r="K1580" s="17"/>
      <c r="L1580" s="253"/>
      <c r="M1580" s="258"/>
      <c r="N1580" s="259"/>
      <c r="O1580" s="259"/>
      <c r="P1580" s="259"/>
      <c r="Q1580" s="259"/>
      <c r="R1580" s="259"/>
      <c r="S1580" s="259"/>
      <c r="T1580" s="260"/>
      <c r="U1580" s="17"/>
      <c r="V1580" s="17"/>
      <c r="W1580" s="17"/>
      <c r="X1580" s="17"/>
      <c r="Y1580" s="17"/>
      <c r="Z1580" s="17"/>
      <c r="AA1580" s="17"/>
      <c r="AB1580" s="17"/>
      <c r="AC1580" s="17"/>
      <c r="AD1580" s="17"/>
      <c r="AE1580" s="17"/>
      <c r="AT1580" s="254" t="s">
        <v>442</v>
      </c>
      <c r="AU1580" s="254" t="s">
        <v>87</v>
      </c>
      <c r="AV1580" s="17" t="s">
        <v>87</v>
      </c>
      <c r="AW1580" s="17" t="s">
        <v>31</v>
      </c>
      <c r="AX1580" s="17" t="s">
        <v>69</v>
      </c>
      <c r="AY1580" s="254" t="s">
        <v>328</v>
      </c>
    </row>
    <row r="1581" s="15" customFormat="1">
      <c r="A1581" s="15"/>
      <c r="B1581" s="217"/>
      <c r="C1581" s="15"/>
      <c r="D1581" s="195" t="s">
        <v>442</v>
      </c>
      <c r="E1581" s="218" t="s">
        <v>3</v>
      </c>
      <c r="F1581" s="219" t="s">
        <v>4778</v>
      </c>
      <c r="G1581" s="15"/>
      <c r="H1581" s="218" t="s">
        <v>3</v>
      </c>
      <c r="I1581" s="220"/>
      <c r="J1581" s="15"/>
      <c r="K1581" s="15"/>
      <c r="L1581" s="217"/>
      <c r="M1581" s="221"/>
      <c r="N1581" s="222"/>
      <c r="O1581" s="222"/>
      <c r="P1581" s="222"/>
      <c r="Q1581" s="222"/>
      <c r="R1581" s="222"/>
      <c r="S1581" s="222"/>
      <c r="T1581" s="223"/>
      <c r="U1581" s="15"/>
      <c r="V1581" s="15"/>
      <c r="W1581" s="15"/>
      <c r="X1581" s="15"/>
      <c r="Y1581" s="15"/>
      <c r="Z1581" s="15"/>
      <c r="AA1581" s="15"/>
      <c r="AB1581" s="15"/>
      <c r="AC1581" s="15"/>
      <c r="AD1581" s="15"/>
      <c r="AE1581" s="15"/>
      <c r="AT1581" s="218" t="s">
        <v>442</v>
      </c>
      <c r="AU1581" s="218" t="s">
        <v>87</v>
      </c>
      <c r="AV1581" s="15" t="s">
        <v>76</v>
      </c>
      <c r="AW1581" s="15" t="s">
        <v>31</v>
      </c>
      <c r="AX1581" s="15" t="s">
        <v>69</v>
      </c>
      <c r="AY1581" s="218" t="s">
        <v>328</v>
      </c>
    </row>
    <row r="1582" s="13" customFormat="1">
      <c r="A1582" s="13"/>
      <c r="B1582" s="201"/>
      <c r="C1582" s="13"/>
      <c r="D1582" s="195" t="s">
        <v>442</v>
      </c>
      <c r="E1582" s="202" t="s">
        <v>3</v>
      </c>
      <c r="F1582" s="203" t="s">
        <v>4779</v>
      </c>
      <c r="G1582" s="13"/>
      <c r="H1582" s="204">
        <v>15.228</v>
      </c>
      <c r="I1582" s="205"/>
      <c r="J1582" s="13"/>
      <c r="K1582" s="13"/>
      <c r="L1582" s="201"/>
      <c r="M1582" s="206"/>
      <c r="N1582" s="207"/>
      <c r="O1582" s="207"/>
      <c r="P1582" s="207"/>
      <c r="Q1582" s="207"/>
      <c r="R1582" s="207"/>
      <c r="S1582" s="207"/>
      <c r="T1582" s="208"/>
      <c r="U1582" s="13"/>
      <c r="V1582" s="13"/>
      <c r="W1582" s="13"/>
      <c r="X1582" s="13"/>
      <c r="Y1582" s="13"/>
      <c r="Z1582" s="13"/>
      <c r="AA1582" s="13"/>
      <c r="AB1582" s="13"/>
      <c r="AC1582" s="13"/>
      <c r="AD1582" s="13"/>
      <c r="AE1582" s="13"/>
      <c r="AT1582" s="202" t="s">
        <v>442</v>
      </c>
      <c r="AU1582" s="202" t="s">
        <v>87</v>
      </c>
      <c r="AV1582" s="13" t="s">
        <v>79</v>
      </c>
      <c r="AW1582" s="13" t="s">
        <v>31</v>
      </c>
      <c r="AX1582" s="13" t="s">
        <v>69</v>
      </c>
      <c r="AY1582" s="202" t="s">
        <v>328</v>
      </c>
    </row>
    <row r="1583" s="13" customFormat="1">
      <c r="A1583" s="13"/>
      <c r="B1583" s="201"/>
      <c r="C1583" s="13"/>
      <c r="D1583" s="195" t="s">
        <v>442</v>
      </c>
      <c r="E1583" s="202" t="s">
        <v>3</v>
      </c>
      <c r="F1583" s="203" t="s">
        <v>4780</v>
      </c>
      <c r="G1583" s="13"/>
      <c r="H1583" s="204">
        <v>40.286999999999999</v>
      </c>
      <c r="I1583" s="205"/>
      <c r="J1583" s="13"/>
      <c r="K1583" s="13"/>
      <c r="L1583" s="201"/>
      <c r="M1583" s="206"/>
      <c r="N1583" s="207"/>
      <c r="O1583" s="207"/>
      <c r="P1583" s="207"/>
      <c r="Q1583" s="207"/>
      <c r="R1583" s="207"/>
      <c r="S1583" s="207"/>
      <c r="T1583" s="208"/>
      <c r="U1583" s="13"/>
      <c r="V1583" s="13"/>
      <c r="W1583" s="13"/>
      <c r="X1583" s="13"/>
      <c r="Y1583" s="13"/>
      <c r="Z1583" s="13"/>
      <c r="AA1583" s="13"/>
      <c r="AB1583" s="13"/>
      <c r="AC1583" s="13"/>
      <c r="AD1583" s="13"/>
      <c r="AE1583" s="13"/>
      <c r="AT1583" s="202" t="s">
        <v>442</v>
      </c>
      <c r="AU1583" s="202" t="s">
        <v>87</v>
      </c>
      <c r="AV1583" s="13" t="s">
        <v>79</v>
      </c>
      <c r="AW1583" s="13" t="s">
        <v>31</v>
      </c>
      <c r="AX1583" s="13" t="s">
        <v>69</v>
      </c>
      <c r="AY1583" s="202" t="s">
        <v>328</v>
      </c>
    </row>
    <row r="1584" s="13" customFormat="1">
      <c r="A1584" s="13"/>
      <c r="B1584" s="201"/>
      <c r="C1584" s="13"/>
      <c r="D1584" s="195" t="s">
        <v>442</v>
      </c>
      <c r="E1584" s="202" t="s">
        <v>3</v>
      </c>
      <c r="F1584" s="203" t="s">
        <v>4781</v>
      </c>
      <c r="G1584" s="13"/>
      <c r="H1584" s="204">
        <v>0.54300000000000004</v>
      </c>
      <c r="I1584" s="205"/>
      <c r="J1584" s="13"/>
      <c r="K1584" s="13"/>
      <c r="L1584" s="201"/>
      <c r="M1584" s="206"/>
      <c r="N1584" s="207"/>
      <c r="O1584" s="207"/>
      <c r="P1584" s="207"/>
      <c r="Q1584" s="207"/>
      <c r="R1584" s="207"/>
      <c r="S1584" s="207"/>
      <c r="T1584" s="208"/>
      <c r="U1584" s="13"/>
      <c r="V1584" s="13"/>
      <c r="W1584" s="13"/>
      <c r="X1584" s="13"/>
      <c r="Y1584" s="13"/>
      <c r="Z1584" s="13"/>
      <c r="AA1584" s="13"/>
      <c r="AB1584" s="13"/>
      <c r="AC1584" s="13"/>
      <c r="AD1584" s="13"/>
      <c r="AE1584" s="13"/>
      <c r="AT1584" s="202" t="s">
        <v>442</v>
      </c>
      <c r="AU1584" s="202" t="s">
        <v>87</v>
      </c>
      <c r="AV1584" s="13" t="s">
        <v>79</v>
      </c>
      <c r="AW1584" s="13" t="s">
        <v>31</v>
      </c>
      <c r="AX1584" s="13" t="s">
        <v>69</v>
      </c>
      <c r="AY1584" s="202" t="s">
        <v>328</v>
      </c>
    </row>
    <row r="1585" s="13" customFormat="1">
      <c r="A1585" s="13"/>
      <c r="B1585" s="201"/>
      <c r="C1585" s="13"/>
      <c r="D1585" s="195" t="s">
        <v>442</v>
      </c>
      <c r="E1585" s="202" t="s">
        <v>3</v>
      </c>
      <c r="F1585" s="203" t="s">
        <v>4782</v>
      </c>
      <c r="G1585" s="13"/>
      <c r="H1585" s="204">
        <v>0.98799999999999999</v>
      </c>
      <c r="I1585" s="205"/>
      <c r="J1585" s="13"/>
      <c r="K1585" s="13"/>
      <c r="L1585" s="201"/>
      <c r="M1585" s="206"/>
      <c r="N1585" s="207"/>
      <c r="O1585" s="207"/>
      <c r="P1585" s="207"/>
      <c r="Q1585" s="207"/>
      <c r="R1585" s="207"/>
      <c r="S1585" s="207"/>
      <c r="T1585" s="208"/>
      <c r="U1585" s="13"/>
      <c r="V1585" s="13"/>
      <c r="W1585" s="13"/>
      <c r="X1585" s="13"/>
      <c r="Y1585" s="13"/>
      <c r="Z1585" s="13"/>
      <c r="AA1585" s="13"/>
      <c r="AB1585" s="13"/>
      <c r="AC1585" s="13"/>
      <c r="AD1585" s="13"/>
      <c r="AE1585" s="13"/>
      <c r="AT1585" s="202" t="s">
        <v>442</v>
      </c>
      <c r="AU1585" s="202" t="s">
        <v>87</v>
      </c>
      <c r="AV1585" s="13" t="s">
        <v>79</v>
      </c>
      <c r="AW1585" s="13" t="s">
        <v>31</v>
      </c>
      <c r="AX1585" s="13" t="s">
        <v>69</v>
      </c>
      <c r="AY1585" s="202" t="s">
        <v>328</v>
      </c>
    </row>
    <row r="1586" s="15" customFormat="1">
      <c r="A1586" s="15"/>
      <c r="B1586" s="217"/>
      <c r="C1586" s="15"/>
      <c r="D1586" s="195" t="s">
        <v>442</v>
      </c>
      <c r="E1586" s="218" t="s">
        <v>3</v>
      </c>
      <c r="F1586" s="219" t="s">
        <v>4783</v>
      </c>
      <c r="G1586" s="15"/>
      <c r="H1586" s="218" t="s">
        <v>3</v>
      </c>
      <c r="I1586" s="220"/>
      <c r="J1586" s="15"/>
      <c r="K1586" s="15"/>
      <c r="L1586" s="217"/>
      <c r="M1586" s="221"/>
      <c r="N1586" s="222"/>
      <c r="O1586" s="222"/>
      <c r="P1586" s="222"/>
      <c r="Q1586" s="222"/>
      <c r="R1586" s="222"/>
      <c r="S1586" s="222"/>
      <c r="T1586" s="223"/>
      <c r="U1586" s="15"/>
      <c r="V1586" s="15"/>
      <c r="W1586" s="15"/>
      <c r="X1586" s="15"/>
      <c r="Y1586" s="15"/>
      <c r="Z1586" s="15"/>
      <c r="AA1586" s="15"/>
      <c r="AB1586" s="15"/>
      <c r="AC1586" s="15"/>
      <c r="AD1586" s="15"/>
      <c r="AE1586" s="15"/>
      <c r="AT1586" s="218" t="s">
        <v>442</v>
      </c>
      <c r="AU1586" s="218" t="s">
        <v>87</v>
      </c>
      <c r="AV1586" s="15" t="s">
        <v>76</v>
      </c>
      <c r="AW1586" s="15" t="s">
        <v>31</v>
      </c>
      <c r="AX1586" s="15" t="s">
        <v>69</v>
      </c>
      <c r="AY1586" s="218" t="s">
        <v>328</v>
      </c>
    </row>
    <row r="1587" s="17" customFormat="1">
      <c r="A1587" s="17"/>
      <c r="B1587" s="253"/>
      <c r="C1587" s="17"/>
      <c r="D1587" s="195" t="s">
        <v>442</v>
      </c>
      <c r="E1587" s="254" t="s">
        <v>3</v>
      </c>
      <c r="F1587" s="255" t="s">
        <v>4771</v>
      </c>
      <c r="G1587" s="17"/>
      <c r="H1587" s="256">
        <v>57.045999999999999</v>
      </c>
      <c r="I1587" s="257"/>
      <c r="J1587" s="17"/>
      <c r="K1587" s="17"/>
      <c r="L1587" s="253"/>
      <c r="M1587" s="258"/>
      <c r="N1587" s="259"/>
      <c r="O1587" s="259"/>
      <c r="P1587" s="259"/>
      <c r="Q1587" s="259"/>
      <c r="R1587" s="259"/>
      <c r="S1587" s="259"/>
      <c r="T1587" s="260"/>
      <c r="U1587" s="17"/>
      <c r="V1587" s="17"/>
      <c r="W1587" s="17"/>
      <c r="X1587" s="17"/>
      <c r="Y1587" s="17"/>
      <c r="Z1587" s="17"/>
      <c r="AA1587" s="17"/>
      <c r="AB1587" s="17"/>
      <c r="AC1587" s="17"/>
      <c r="AD1587" s="17"/>
      <c r="AE1587" s="17"/>
      <c r="AT1587" s="254" t="s">
        <v>442</v>
      </c>
      <c r="AU1587" s="254" t="s">
        <v>87</v>
      </c>
      <c r="AV1587" s="17" t="s">
        <v>87</v>
      </c>
      <c r="AW1587" s="17" t="s">
        <v>31</v>
      </c>
      <c r="AX1587" s="17" t="s">
        <v>69</v>
      </c>
      <c r="AY1587" s="254" t="s">
        <v>328</v>
      </c>
    </row>
    <row r="1588" s="14" customFormat="1">
      <c r="A1588" s="14"/>
      <c r="B1588" s="209"/>
      <c r="C1588" s="14"/>
      <c r="D1588" s="195" t="s">
        <v>442</v>
      </c>
      <c r="E1588" s="210" t="s">
        <v>3</v>
      </c>
      <c r="F1588" s="211" t="s">
        <v>452</v>
      </c>
      <c r="G1588" s="14"/>
      <c r="H1588" s="212">
        <v>131.547</v>
      </c>
      <c r="I1588" s="213"/>
      <c r="J1588" s="14"/>
      <c r="K1588" s="14"/>
      <c r="L1588" s="209"/>
      <c r="M1588" s="214"/>
      <c r="N1588" s="215"/>
      <c r="O1588" s="215"/>
      <c r="P1588" s="215"/>
      <c r="Q1588" s="215"/>
      <c r="R1588" s="215"/>
      <c r="S1588" s="215"/>
      <c r="T1588" s="216"/>
      <c r="U1588" s="14"/>
      <c r="V1588" s="14"/>
      <c r="W1588" s="14"/>
      <c r="X1588" s="14"/>
      <c r="Y1588" s="14"/>
      <c r="Z1588" s="14"/>
      <c r="AA1588" s="14"/>
      <c r="AB1588" s="14"/>
      <c r="AC1588" s="14"/>
      <c r="AD1588" s="14"/>
      <c r="AE1588" s="14"/>
      <c r="AT1588" s="210" t="s">
        <v>442</v>
      </c>
      <c r="AU1588" s="210" t="s">
        <v>87</v>
      </c>
      <c r="AV1588" s="14" t="s">
        <v>113</v>
      </c>
      <c r="AW1588" s="14" t="s">
        <v>31</v>
      </c>
      <c r="AX1588" s="14" t="s">
        <v>76</v>
      </c>
      <c r="AY1588" s="210" t="s">
        <v>328</v>
      </c>
    </row>
    <row r="1589" s="2" customFormat="1" ht="24.15" customHeight="1">
      <c r="A1589" s="41"/>
      <c r="B1589" s="176"/>
      <c r="C1589" s="177" t="s">
        <v>4784</v>
      </c>
      <c r="D1589" s="177" t="s">
        <v>331</v>
      </c>
      <c r="E1589" s="178" t="s">
        <v>4785</v>
      </c>
      <c r="F1589" s="179" t="s">
        <v>4786</v>
      </c>
      <c r="G1589" s="180" t="s">
        <v>439</v>
      </c>
      <c r="H1589" s="181">
        <v>74.501000000000005</v>
      </c>
      <c r="I1589" s="182"/>
      <c r="J1589" s="183">
        <f>ROUND(I1589*H1589,2)</f>
        <v>0</v>
      </c>
      <c r="K1589" s="179" t="s">
        <v>335</v>
      </c>
      <c r="L1589" s="42"/>
      <c r="M1589" s="184" t="s">
        <v>3</v>
      </c>
      <c r="N1589" s="185" t="s">
        <v>40</v>
      </c>
      <c r="O1589" s="75"/>
      <c r="P1589" s="186">
        <f>O1589*H1589</f>
        <v>0</v>
      </c>
      <c r="Q1589" s="186">
        <v>0.00014375</v>
      </c>
      <c r="R1589" s="186">
        <f>Q1589*H1589</f>
        <v>0.010709518750000001</v>
      </c>
      <c r="S1589" s="186">
        <v>0</v>
      </c>
      <c r="T1589" s="187">
        <f>S1589*H1589</f>
        <v>0</v>
      </c>
      <c r="U1589" s="41"/>
      <c r="V1589" s="41"/>
      <c r="W1589" s="41"/>
      <c r="X1589" s="41"/>
      <c r="Y1589" s="41"/>
      <c r="Z1589" s="41"/>
      <c r="AA1589" s="41"/>
      <c r="AB1589" s="41"/>
      <c r="AC1589" s="41"/>
      <c r="AD1589" s="41"/>
      <c r="AE1589" s="41"/>
      <c r="AR1589" s="188" t="s">
        <v>532</v>
      </c>
      <c r="AT1589" s="188" t="s">
        <v>331</v>
      </c>
      <c r="AU1589" s="188" t="s">
        <v>87</v>
      </c>
      <c r="AY1589" s="22" t="s">
        <v>328</v>
      </c>
      <c r="BE1589" s="189">
        <f>IF(N1589="základní",J1589,0)</f>
        <v>0</v>
      </c>
      <c r="BF1589" s="189">
        <f>IF(N1589="snížená",J1589,0)</f>
        <v>0</v>
      </c>
      <c r="BG1589" s="189">
        <f>IF(N1589="zákl. přenesená",J1589,0)</f>
        <v>0</v>
      </c>
      <c r="BH1589" s="189">
        <f>IF(N1589="sníž. přenesená",J1589,0)</f>
        <v>0</v>
      </c>
      <c r="BI1589" s="189">
        <f>IF(N1589="nulová",J1589,0)</f>
        <v>0</v>
      </c>
      <c r="BJ1589" s="22" t="s">
        <v>76</v>
      </c>
      <c r="BK1589" s="189">
        <f>ROUND(I1589*H1589,2)</f>
        <v>0</v>
      </c>
      <c r="BL1589" s="22" t="s">
        <v>532</v>
      </c>
      <c r="BM1589" s="188" t="s">
        <v>4787</v>
      </c>
    </row>
    <row r="1590" s="2" customFormat="1">
      <c r="A1590" s="41"/>
      <c r="B1590" s="42"/>
      <c r="C1590" s="41"/>
      <c r="D1590" s="190" t="s">
        <v>338</v>
      </c>
      <c r="E1590" s="41"/>
      <c r="F1590" s="191" t="s">
        <v>4788</v>
      </c>
      <c r="G1590" s="41"/>
      <c r="H1590" s="41"/>
      <c r="I1590" s="192"/>
      <c r="J1590" s="41"/>
      <c r="K1590" s="41"/>
      <c r="L1590" s="42"/>
      <c r="M1590" s="193"/>
      <c r="N1590" s="194"/>
      <c r="O1590" s="75"/>
      <c r="P1590" s="75"/>
      <c r="Q1590" s="75"/>
      <c r="R1590" s="75"/>
      <c r="S1590" s="75"/>
      <c r="T1590" s="76"/>
      <c r="U1590" s="41"/>
      <c r="V1590" s="41"/>
      <c r="W1590" s="41"/>
      <c r="X1590" s="41"/>
      <c r="Y1590" s="41"/>
      <c r="Z1590" s="41"/>
      <c r="AA1590" s="41"/>
      <c r="AB1590" s="41"/>
      <c r="AC1590" s="41"/>
      <c r="AD1590" s="41"/>
      <c r="AE1590" s="41"/>
      <c r="AT1590" s="22" t="s">
        <v>338</v>
      </c>
      <c r="AU1590" s="22" t="s">
        <v>87</v>
      </c>
    </row>
    <row r="1591" s="12" customFormat="1" ht="20.88" customHeight="1">
      <c r="A1591" s="12"/>
      <c r="B1591" s="163"/>
      <c r="C1591" s="12"/>
      <c r="D1591" s="164" t="s">
        <v>68</v>
      </c>
      <c r="E1591" s="174" t="s">
        <v>4789</v>
      </c>
      <c r="F1591" s="174" t="s">
        <v>4790</v>
      </c>
      <c r="G1591" s="12"/>
      <c r="H1591" s="12"/>
      <c r="I1591" s="166"/>
      <c r="J1591" s="175">
        <f>BK1591</f>
        <v>0</v>
      </c>
      <c r="K1591" s="12"/>
      <c r="L1591" s="163"/>
      <c r="M1591" s="168"/>
      <c r="N1591" s="169"/>
      <c r="O1591" s="169"/>
      <c r="P1591" s="170">
        <f>SUM(P1592:P1596)</f>
        <v>0</v>
      </c>
      <c r="Q1591" s="169"/>
      <c r="R1591" s="170">
        <f>SUM(R1592:R1596)</f>
        <v>0</v>
      </c>
      <c r="S1591" s="169"/>
      <c r="T1591" s="171">
        <f>SUM(T1592:T1596)</f>
        <v>0</v>
      </c>
      <c r="U1591" s="12"/>
      <c r="V1591" s="12"/>
      <c r="W1591" s="12"/>
      <c r="X1591" s="12"/>
      <c r="Y1591" s="12"/>
      <c r="Z1591" s="12"/>
      <c r="AA1591" s="12"/>
      <c r="AB1591" s="12"/>
      <c r="AC1591" s="12"/>
      <c r="AD1591" s="12"/>
      <c r="AE1591" s="12"/>
      <c r="AR1591" s="164" t="s">
        <v>79</v>
      </c>
      <c r="AT1591" s="172" t="s">
        <v>68</v>
      </c>
      <c r="AU1591" s="172" t="s">
        <v>79</v>
      </c>
      <c r="AY1591" s="164" t="s">
        <v>328</v>
      </c>
      <c r="BK1591" s="173">
        <f>SUM(BK1592:BK1596)</f>
        <v>0</v>
      </c>
    </row>
    <row r="1592" s="2" customFormat="1" ht="21.75" customHeight="1">
      <c r="A1592" s="41"/>
      <c r="B1592" s="176"/>
      <c r="C1592" s="177" t="s">
        <v>4791</v>
      </c>
      <c r="D1592" s="177" t="s">
        <v>331</v>
      </c>
      <c r="E1592" s="178" t="s">
        <v>4792</v>
      </c>
      <c r="F1592" s="179" t="s">
        <v>4793</v>
      </c>
      <c r="G1592" s="180" t="s">
        <v>367</v>
      </c>
      <c r="H1592" s="181">
        <v>21</v>
      </c>
      <c r="I1592" s="182"/>
      <c r="J1592" s="183">
        <f>ROUND(I1592*H1592,2)</f>
        <v>0</v>
      </c>
      <c r="K1592" s="179" t="s">
        <v>2902</v>
      </c>
      <c r="L1592" s="42"/>
      <c r="M1592" s="184" t="s">
        <v>3</v>
      </c>
      <c r="N1592" s="185" t="s">
        <v>40</v>
      </c>
      <c r="O1592" s="75"/>
      <c r="P1592" s="186">
        <f>O1592*H1592</f>
        <v>0</v>
      </c>
      <c r="Q1592" s="186">
        <v>0</v>
      </c>
      <c r="R1592" s="186">
        <f>Q1592*H1592</f>
        <v>0</v>
      </c>
      <c r="S1592" s="186">
        <v>0</v>
      </c>
      <c r="T1592" s="187">
        <f>S1592*H1592</f>
        <v>0</v>
      </c>
      <c r="U1592" s="41"/>
      <c r="V1592" s="41"/>
      <c r="W1592" s="41"/>
      <c r="X1592" s="41"/>
      <c r="Y1592" s="41"/>
      <c r="Z1592" s="41"/>
      <c r="AA1592" s="41"/>
      <c r="AB1592" s="41"/>
      <c r="AC1592" s="41"/>
      <c r="AD1592" s="41"/>
      <c r="AE1592" s="41"/>
      <c r="AR1592" s="188" t="s">
        <v>532</v>
      </c>
      <c r="AT1592" s="188" t="s">
        <v>331</v>
      </c>
      <c r="AU1592" s="188" t="s">
        <v>87</v>
      </c>
      <c r="AY1592" s="22" t="s">
        <v>328</v>
      </c>
      <c r="BE1592" s="189">
        <f>IF(N1592="základní",J1592,0)</f>
        <v>0</v>
      </c>
      <c r="BF1592" s="189">
        <f>IF(N1592="snížená",J1592,0)</f>
        <v>0</v>
      </c>
      <c r="BG1592" s="189">
        <f>IF(N1592="zákl. přenesená",J1592,0)</f>
        <v>0</v>
      </c>
      <c r="BH1592" s="189">
        <f>IF(N1592="sníž. přenesená",J1592,0)</f>
        <v>0</v>
      </c>
      <c r="BI1592" s="189">
        <f>IF(N1592="nulová",J1592,0)</f>
        <v>0</v>
      </c>
      <c r="BJ1592" s="22" t="s">
        <v>76</v>
      </c>
      <c r="BK1592" s="189">
        <f>ROUND(I1592*H1592,2)</f>
        <v>0</v>
      </c>
      <c r="BL1592" s="22" t="s">
        <v>532</v>
      </c>
      <c r="BM1592" s="188" t="s">
        <v>4794</v>
      </c>
    </row>
    <row r="1593" s="2" customFormat="1" ht="21.75" customHeight="1">
      <c r="A1593" s="41"/>
      <c r="B1593" s="176"/>
      <c r="C1593" s="177" t="s">
        <v>4795</v>
      </c>
      <c r="D1593" s="177" t="s">
        <v>331</v>
      </c>
      <c r="E1593" s="178" t="s">
        <v>4796</v>
      </c>
      <c r="F1593" s="179" t="s">
        <v>4797</v>
      </c>
      <c r="G1593" s="180" t="s">
        <v>367</v>
      </c>
      <c r="H1593" s="181">
        <v>4</v>
      </c>
      <c r="I1593" s="182"/>
      <c r="J1593" s="183">
        <f>ROUND(I1593*H1593,2)</f>
        <v>0</v>
      </c>
      <c r="K1593" s="179" t="s">
        <v>2902</v>
      </c>
      <c r="L1593" s="42"/>
      <c r="M1593" s="184" t="s">
        <v>3</v>
      </c>
      <c r="N1593" s="185" t="s">
        <v>40</v>
      </c>
      <c r="O1593" s="75"/>
      <c r="P1593" s="186">
        <f>O1593*H1593</f>
        <v>0</v>
      </c>
      <c r="Q1593" s="186">
        <v>0</v>
      </c>
      <c r="R1593" s="186">
        <f>Q1593*H1593</f>
        <v>0</v>
      </c>
      <c r="S1593" s="186">
        <v>0</v>
      </c>
      <c r="T1593" s="187">
        <f>S1593*H1593</f>
        <v>0</v>
      </c>
      <c r="U1593" s="41"/>
      <c r="V1593" s="41"/>
      <c r="W1593" s="41"/>
      <c r="X1593" s="41"/>
      <c r="Y1593" s="41"/>
      <c r="Z1593" s="41"/>
      <c r="AA1593" s="41"/>
      <c r="AB1593" s="41"/>
      <c r="AC1593" s="41"/>
      <c r="AD1593" s="41"/>
      <c r="AE1593" s="41"/>
      <c r="AR1593" s="188" t="s">
        <v>532</v>
      </c>
      <c r="AT1593" s="188" t="s">
        <v>331</v>
      </c>
      <c r="AU1593" s="188" t="s">
        <v>87</v>
      </c>
      <c r="AY1593" s="22" t="s">
        <v>328</v>
      </c>
      <c r="BE1593" s="189">
        <f>IF(N1593="základní",J1593,0)</f>
        <v>0</v>
      </c>
      <c r="BF1593" s="189">
        <f>IF(N1593="snížená",J1593,0)</f>
        <v>0</v>
      </c>
      <c r="BG1593" s="189">
        <f>IF(N1593="zákl. přenesená",J1593,0)</f>
        <v>0</v>
      </c>
      <c r="BH1593" s="189">
        <f>IF(N1593="sníž. přenesená",J1593,0)</f>
        <v>0</v>
      </c>
      <c r="BI1593" s="189">
        <f>IF(N1593="nulová",J1593,0)</f>
        <v>0</v>
      </c>
      <c r="BJ1593" s="22" t="s">
        <v>76</v>
      </c>
      <c r="BK1593" s="189">
        <f>ROUND(I1593*H1593,2)</f>
        <v>0</v>
      </c>
      <c r="BL1593" s="22" t="s">
        <v>532</v>
      </c>
      <c r="BM1593" s="188" t="s">
        <v>4798</v>
      </c>
    </row>
    <row r="1594" s="2" customFormat="1" ht="24.15" customHeight="1">
      <c r="A1594" s="41"/>
      <c r="B1594" s="176"/>
      <c r="C1594" s="177" t="s">
        <v>4799</v>
      </c>
      <c r="D1594" s="177" t="s">
        <v>331</v>
      </c>
      <c r="E1594" s="178" t="s">
        <v>4800</v>
      </c>
      <c r="F1594" s="179" t="s">
        <v>4801</v>
      </c>
      <c r="G1594" s="180" t="s">
        <v>2357</v>
      </c>
      <c r="H1594" s="181">
        <v>16.5</v>
      </c>
      <c r="I1594" s="182"/>
      <c r="J1594" s="183">
        <f>ROUND(I1594*H1594,2)</f>
        <v>0</v>
      </c>
      <c r="K1594" s="179" t="s">
        <v>2902</v>
      </c>
      <c r="L1594" s="42"/>
      <c r="M1594" s="184" t="s">
        <v>3</v>
      </c>
      <c r="N1594" s="185" t="s">
        <v>40</v>
      </c>
      <c r="O1594" s="75"/>
      <c r="P1594" s="186">
        <f>O1594*H1594</f>
        <v>0</v>
      </c>
      <c r="Q1594" s="186">
        <v>0</v>
      </c>
      <c r="R1594" s="186">
        <f>Q1594*H1594</f>
        <v>0</v>
      </c>
      <c r="S1594" s="186">
        <v>0</v>
      </c>
      <c r="T1594" s="187">
        <f>S1594*H1594</f>
        <v>0</v>
      </c>
      <c r="U1594" s="41"/>
      <c r="V1594" s="41"/>
      <c r="W1594" s="41"/>
      <c r="X1594" s="41"/>
      <c r="Y1594" s="41"/>
      <c r="Z1594" s="41"/>
      <c r="AA1594" s="41"/>
      <c r="AB1594" s="41"/>
      <c r="AC1594" s="41"/>
      <c r="AD1594" s="41"/>
      <c r="AE1594" s="41"/>
      <c r="AR1594" s="188" t="s">
        <v>532</v>
      </c>
      <c r="AT1594" s="188" t="s">
        <v>331</v>
      </c>
      <c r="AU1594" s="188" t="s">
        <v>87</v>
      </c>
      <c r="AY1594" s="22" t="s">
        <v>328</v>
      </c>
      <c r="BE1594" s="189">
        <f>IF(N1594="základní",J1594,0)</f>
        <v>0</v>
      </c>
      <c r="BF1594" s="189">
        <f>IF(N1594="snížená",J1594,0)</f>
        <v>0</v>
      </c>
      <c r="BG1594" s="189">
        <f>IF(N1594="zákl. přenesená",J1594,0)</f>
        <v>0</v>
      </c>
      <c r="BH1594" s="189">
        <f>IF(N1594="sníž. přenesená",J1594,0)</f>
        <v>0</v>
      </c>
      <c r="BI1594" s="189">
        <f>IF(N1594="nulová",J1594,0)</f>
        <v>0</v>
      </c>
      <c r="BJ1594" s="22" t="s">
        <v>76</v>
      </c>
      <c r="BK1594" s="189">
        <f>ROUND(I1594*H1594,2)</f>
        <v>0</v>
      </c>
      <c r="BL1594" s="22" t="s">
        <v>532</v>
      </c>
      <c r="BM1594" s="188" t="s">
        <v>4802</v>
      </c>
    </row>
    <row r="1595" s="2" customFormat="1" ht="24.15" customHeight="1">
      <c r="A1595" s="41"/>
      <c r="B1595" s="176"/>
      <c r="C1595" s="177" t="s">
        <v>4803</v>
      </c>
      <c r="D1595" s="177" t="s">
        <v>331</v>
      </c>
      <c r="E1595" s="178" t="s">
        <v>4804</v>
      </c>
      <c r="F1595" s="179" t="s">
        <v>4805</v>
      </c>
      <c r="G1595" s="180" t="s">
        <v>2357</v>
      </c>
      <c r="H1595" s="181">
        <v>12.5</v>
      </c>
      <c r="I1595" s="182"/>
      <c r="J1595" s="183">
        <f>ROUND(I1595*H1595,2)</f>
        <v>0</v>
      </c>
      <c r="K1595" s="179" t="s">
        <v>2902</v>
      </c>
      <c r="L1595" s="42"/>
      <c r="M1595" s="184" t="s">
        <v>3</v>
      </c>
      <c r="N1595" s="185" t="s">
        <v>40</v>
      </c>
      <c r="O1595" s="75"/>
      <c r="P1595" s="186">
        <f>O1595*H1595</f>
        <v>0</v>
      </c>
      <c r="Q1595" s="186">
        <v>0</v>
      </c>
      <c r="R1595" s="186">
        <f>Q1595*H1595</f>
        <v>0</v>
      </c>
      <c r="S1595" s="186">
        <v>0</v>
      </c>
      <c r="T1595" s="187">
        <f>S1595*H1595</f>
        <v>0</v>
      </c>
      <c r="U1595" s="41"/>
      <c r="V1595" s="41"/>
      <c r="W1595" s="41"/>
      <c r="X1595" s="41"/>
      <c r="Y1595" s="41"/>
      <c r="Z1595" s="41"/>
      <c r="AA1595" s="41"/>
      <c r="AB1595" s="41"/>
      <c r="AC1595" s="41"/>
      <c r="AD1595" s="41"/>
      <c r="AE1595" s="41"/>
      <c r="AR1595" s="188" t="s">
        <v>532</v>
      </c>
      <c r="AT1595" s="188" t="s">
        <v>331</v>
      </c>
      <c r="AU1595" s="188" t="s">
        <v>87</v>
      </c>
      <c r="AY1595" s="22" t="s">
        <v>328</v>
      </c>
      <c r="BE1595" s="189">
        <f>IF(N1595="základní",J1595,0)</f>
        <v>0</v>
      </c>
      <c r="BF1595" s="189">
        <f>IF(N1595="snížená",J1595,0)</f>
        <v>0</v>
      </c>
      <c r="BG1595" s="189">
        <f>IF(N1595="zákl. přenesená",J1595,0)</f>
        <v>0</v>
      </c>
      <c r="BH1595" s="189">
        <f>IF(N1595="sníž. přenesená",J1595,0)</f>
        <v>0</v>
      </c>
      <c r="BI1595" s="189">
        <f>IF(N1595="nulová",J1595,0)</f>
        <v>0</v>
      </c>
      <c r="BJ1595" s="22" t="s">
        <v>76</v>
      </c>
      <c r="BK1595" s="189">
        <f>ROUND(I1595*H1595,2)</f>
        <v>0</v>
      </c>
      <c r="BL1595" s="22" t="s">
        <v>532</v>
      </c>
      <c r="BM1595" s="188" t="s">
        <v>4806</v>
      </c>
    </row>
    <row r="1596" s="2" customFormat="1" ht="16.5" customHeight="1">
      <c r="A1596" s="41"/>
      <c r="B1596" s="176"/>
      <c r="C1596" s="177" t="s">
        <v>4807</v>
      </c>
      <c r="D1596" s="177" t="s">
        <v>331</v>
      </c>
      <c r="E1596" s="178" t="s">
        <v>4808</v>
      </c>
      <c r="F1596" s="179" t="s">
        <v>4809</v>
      </c>
      <c r="G1596" s="180" t="s">
        <v>367</v>
      </c>
      <c r="H1596" s="181">
        <v>1</v>
      </c>
      <c r="I1596" s="182"/>
      <c r="J1596" s="183">
        <f>ROUND(I1596*H1596,2)</f>
        <v>0</v>
      </c>
      <c r="K1596" s="179" t="s">
        <v>2902</v>
      </c>
      <c r="L1596" s="42"/>
      <c r="M1596" s="184" t="s">
        <v>3</v>
      </c>
      <c r="N1596" s="185" t="s">
        <v>40</v>
      </c>
      <c r="O1596" s="75"/>
      <c r="P1596" s="186">
        <f>O1596*H1596</f>
        <v>0</v>
      </c>
      <c r="Q1596" s="186">
        <v>0</v>
      </c>
      <c r="R1596" s="186">
        <f>Q1596*H1596</f>
        <v>0</v>
      </c>
      <c r="S1596" s="186">
        <v>0</v>
      </c>
      <c r="T1596" s="187">
        <f>S1596*H1596</f>
        <v>0</v>
      </c>
      <c r="U1596" s="41"/>
      <c r="V1596" s="41"/>
      <c r="W1596" s="41"/>
      <c r="X1596" s="41"/>
      <c r="Y1596" s="41"/>
      <c r="Z1596" s="41"/>
      <c r="AA1596" s="41"/>
      <c r="AB1596" s="41"/>
      <c r="AC1596" s="41"/>
      <c r="AD1596" s="41"/>
      <c r="AE1596" s="41"/>
      <c r="AR1596" s="188" t="s">
        <v>532</v>
      </c>
      <c r="AT1596" s="188" t="s">
        <v>331</v>
      </c>
      <c r="AU1596" s="188" t="s">
        <v>87</v>
      </c>
      <c r="AY1596" s="22" t="s">
        <v>328</v>
      </c>
      <c r="BE1596" s="189">
        <f>IF(N1596="základní",J1596,0)</f>
        <v>0</v>
      </c>
      <c r="BF1596" s="189">
        <f>IF(N1596="snížená",J1596,0)</f>
        <v>0</v>
      </c>
      <c r="BG1596" s="189">
        <f>IF(N1596="zákl. přenesená",J1596,0)</f>
        <v>0</v>
      </c>
      <c r="BH1596" s="189">
        <f>IF(N1596="sníž. přenesená",J1596,0)</f>
        <v>0</v>
      </c>
      <c r="BI1596" s="189">
        <f>IF(N1596="nulová",J1596,0)</f>
        <v>0</v>
      </c>
      <c r="BJ1596" s="22" t="s">
        <v>76</v>
      </c>
      <c r="BK1596" s="189">
        <f>ROUND(I1596*H1596,2)</f>
        <v>0</v>
      </c>
      <c r="BL1596" s="22" t="s">
        <v>532</v>
      </c>
      <c r="BM1596" s="188" t="s">
        <v>4810</v>
      </c>
    </row>
    <row r="1597" s="12" customFormat="1" ht="20.88" customHeight="1">
      <c r="A1597" s="12"/>
      <c r="B1597" s="163"/>
      <c r="C1597" s="12"/>
      <c r="D1597" s="164" t="s">
        <v>68</v>
      </c>
      <c r="E1597" s="174" t="s">
        <v>4811</v>
      </c>
      <c r="F1597" s="174" t="s">
        <v>4812</v>
      </c>
      <c r="G1597" s="12"/>
      <c r="H1597" s="12"/>
      <c r="I1597" s="166"/>
      <c r="J1597" s="175">
        <f>BK1597</f>
        <v>0</v>
      </c>
      <c r="K1597" s="12"/>
      <c r="L1597" s="163"/>
      <c r="M1597" s="168"/>
      <c r="N1597" s="169"/>
      <c r="O1597" s="169"/>
      <c r="P1597" s="170">
        <f>SUM(P1598:P1606)</f>
        <v>0</v>
      </c>
      <c r="Q1597" s="169"/>
      <c r="R1597" s="170">
        <f>SUM(R1598:R1606)</f>
        <v>0.02647</v>
      </c>
      <c r="S1597" s="169"/>
      <c r="T1597" s="171">
        <f>SUM(T1598:T1606)</f>
        <v>0</v>
      </c>
      <c r="U1597" s="12"/>
      <c r="V1597" s="12"/>
      <c r="W1597" s="12"/>
      <c r="X1597" s="12"/>
      <c r="Y1597" s="12"/>
      <c r="Z1597" s="12"/>
      <c r="AA1597" s="12"/>
      <c r="AB1597" s="12"/>
      <c r="AC1597" s="12"/>
      <c r="AD1597" s="12"/>
      <c r="AE1597" s="12"/>
      <c r="AR1597" s="164" t="s">
        <v>79</v>
      </c>
      <c r="AT1597" s="172" t="s">
        <v>68</v>
      </c>
      <c r="AU1597" s="172" t="s">
        <v>79</v>
      </c>
      <c r="AY1597" s="164" t="s">
        <v>328</v>
      </c>
      <c r="BK1597" s="173">
        <f>SUM(BK1598:BK1606)</f>
        <v>0</v>
      </c>
    </row>
    <row r="1598" s="2" customFormat="1" ht="49.05" customHeight="1">
      <c r="A1598" s="41"/>
      <c r="B1598" s="176"/>
      <c r="C1598" s="177" t="s">
        <v>4813</v>
      </c>
      <c r="D1598" s="177" t="s">
        <v>331</v>
      </c>
      <c r="E1598" s="178" t="s">
        <v>4814</v>
      </c>
      <c r="F1598" s="179" t="s">
        <v>4815</v>
      </c>
      <c r="G1598" s="180" t="s">
        <v>574</v>
      </c>
      <c r="H1598" s="181">
        <v>3</v>
      </c>
      <c r="I1598" s="182"/>
      <c r="J1598" s="183">
        <f>ROUND(I1598*H1598,2)</f>
        <v>0</v>
      </c>
      <c r="K1598" s="179" t="s">
        <v>335</v>
      </c>
      <c r="L1598" s="42"/>
      <c r="M1598" s="184" t="s">
        <v>3</v>
      </c>
      <c r="N1598" s="185" t="s">
        <v>40</v>
      </c>
      <c r="O1598" s="75"/>
      <c r="P1598" s="186">
        <f>O1598*H1598</f>
        <v>0</v>
      </c>
      <c r="Q1598" s="186">
        <v>0</v>
      </c>
      <c r="R1598" s="186">
        <f>Q1598*H1598</f>
        <v>0</v>
      </c>
      <c r="S1598" s="186">
        <v>0</v>
      </c>
      <c r="T1598" s="187">
        <f>S1598*H1598</f>
        <v>0</v>
      </c>
      <c r="U1598" s="41"/>
      <c r="V1598" s="41"/>
      <c r="W1598" s="41"/>
      <c r="X1598" s="41"/>
      <c r="Y1598" s="41"/>
      <c r="Z1598" s="41"/>
      <c r="AA1598" s="41"/>
      <c r="AB1598" s="41"/>
      <c r="AC1598" s="41"/>
      <c r="AD1598" s="41"/>
      <c r="AE1598" s="41"/>
      <c r="AR1598" s="188" t="s">
        <v>532</v>
      </c>
      <c r="AT1598" s="188" t="s">
        <v>331</v>
      </c>
      <c r="AU1598" s="188" t="s">
        <v>87</v>
      </c>
      <c r="AY1598" s="22" t="s">
        <v>328</v>
      </c>
      <c r="BE1598" s="189">
        <f>IF(N1598="základní",J1598,0)</f>
        <v>0</v>
      </c>
      <c r="BF1598" s="189">
        <f>IF(N1598="snížená",J1598,0)</f>
        <v>0</v>
      </c>
      <c r="BG1598" s="189">
        <f>IF(N1598="zákl. přenesená",J1598,0)</f>
        <v>0</v>
      </c>
      <c r="BH1598" s="189">
        <f>IF(N1598="sníž. přenesená",J1598,0)</f>
        <v>0</v>
      </c>
      <c r="BI1598" s="189">
        <f>IF(N1598="nulová",J1598,0)</f>
        <v>0</v>
      </c>
      <c r="BJ1598" s="22" t="s">
        <v>76</v>
      </c>
      <c r="BK1598" s="189">
        <f>ROUND(I1598*H1598,2)</f>
        <v>0</v>
      </c>
      <c r="BL1598" s="22" t="s">
        <v>532</v>
      </c>
      <c r="BM1598" s="188" t="s">
        <v>4816</v>
      </c>
    </row>
    <row r="1599" s="2" customFormat="1">
      <c r="A1599" s="41"/>
      <c r="B1599" s="42"/>
      <c r="C1599" s="41"/>
      <c r="D1599" s="190" t="s">
        <v>338</v>
      </c>
      <c r="E1599" s="41"/>
      <c r="F1599" s="191" t="s">
        <v>4817</v>
      </c>
      <c r="G1599" s="41"/>
      <c r="H1599" s="41"/>
      <c r="I1599" s="192"/>
      <c r="J1599" s="41"/>
      <c r="K1599" s="41"/>
      <c r="L1599" s="42"/>
      <c r="M1599" s="193"/>
      <c r="N1599" s="194"/>
      <c r="O1599" s="75"/>
      <c r="P1599" s="75"/>
      <c r="Q1599" s="75"/>
      <c r="R1599" s="75"/>
      <c r="S1599" s="75"/>
      <c r="T1599" s="76"/>
      <c r="U1599" s="41"/>
      <c r="V1599" s="41"/>
      <c r="W1599" s="41"/>
      <c r="X1599" s="41"/>
      <c r="Y1599" s="41"/>
      <c r="Z1599" s="41"/>
      <c r="AA1599" s="41"/>
      <c r="AB1599" s="41"/>
      <c r="AC1599" s="41"/>
      <c r="AD1599" s="41"/>
      <c r="AE1599" s="41"/>
      <c r="AT1599" s="22" t="s">
        <v>338</v>
      </c>
      <c r="AU1599" s="22" t="s">
        <v>87</v>
      </c>
    </row>
    <row r="1600" s="2" customFormat="1" ht="49.05" customHeight="1">
      <c r="A1600" s="41"/>
      <c r="B1600" s="176"/>
      <c r="C1600" s="177" t="s">
        <v>4818</v>
      </c>
      <c r="D1600" s="177" t="s">
        <v>331</v>
      </c>
      <c r="E1600" s="178" t="s">
        <v>4819</v>
      </c>
      <c r="F1600" s="179" t="s">
        <v>4820</v>
      </c>
      <c r="G1600" s="180" t="s">
        <v>574</v>
      </c>
      <c r="H1600" s="181">
        <v>5</v>
      </c>
      <c r="I1600" s="182"/>
      <c r="J1600" s="183">
        <f>ROUND(I1600*H1600,2)</f>
        <v>0</v>
      </c>
      <c r="K1600" s="179" t="s">
        <v>335</v>
      </c>
      <c r="L1600" s="42"/>
      <c r="M1600" s="184" t="s">
        <v>3</v>
      </c>
      <c r="N1600" s="185" t="s">
        <v>40</v>
      </c>
      <c r="O1600" s="75"/>
      <c r="P1600" s="186">
        <f>O1600*H1600</f>
        <v>0</v>
      </c>
      <c r="Q1600" s="186">
        <v>0</v>
      </c>
      <c r="R1600" s="186">
        <f>Q1600*H1600</f>
        <v>0</v>
      </c>
      <c r="S1600" s="186">
        <v>0</v>
      </c>
      <c r="T1600" s="187">
        <f>S1600*H1600</f>
        <v>0</v>
      </c>
      <c r="U1600" s="41"/>
      <c r="V1600" s="41"/>
      <c r="W1600" s="41"/>
      <c r="X1600" s="41"/>
      <c r="Y1600" s="41"/>
      <c r="Z1600" s="41"/>
      <c r="AA1600" s="41"/>
      <c r="AB1600" s="41"/>
      <c r="AC1600" s="41"/>
      <c r="AD1600" s="41"/>
      <c r="AE1600" s="41"/>
      <c r="AR1600" s="188" t="s">
        <v>532</v>
      </c>
      <c r="AT1600" s="188" t="s">
        <v>331</v>
      </c>
      <c r="AU1600" s="188" t="s">
        <v>87</v>
      </c>
      <c r="AY1600" s="22" t="s">
        <v>328</v>
      </c>
      <c r="BE1600" s="189">
        <f>IF(N1600="základní",J1600,0)</f>
        <v>0</v>
      </c>
      <c r="BF1600" s="189">
        <f>IF(N1600="snížená",J1600,0)</f>
        <v>0</v>
      </c>
      <c r="BG1600" s="189">
        <f>IF(N1600="zákl. přenesená",J1600,0)</f>
        <v>0</v>
      </c>
      <c r="BH1600" s="189">
        <f>IF(N1600="sníž. přenesená",J1600,0)</f>
        <v>0</v>
      </c>
      <c r="BI1600" s="189">
        <f>IF(N1600="nulová",J1600,0)</f>
        <v>0</v>
      </c>
      <c r="BJ1600" s="22" t="s">
        <v>76</v>
      </c>
      <c r="BK1600" s="189">
        <f>ROUND(I1600*H1600,2)</f>
        <v>0</v>
      </c>
      <c r="BL1600" s="22" t="s">
        <v>532</v>
      </c>
      <c r="BM1600" s="188" t="s">
        <v>4821</v>
      </c>
    </row>
    <row r="1601" s="2" customFormat="1">
      <c r="A1601" s="41"/>
      <c r="B1601" s="42"/>
      <c r="C1601" s="41"/>
      <c r="D1601" s="190" t="s">
        <v>338</v>
      </c>
      <c r="E1601" s="41"/>
      <c r="F1601" s="191" t="s">
        <v>4822</v>
      </c>
      <c r="G1601" s="41"/>
      <c r="H1601" s="41"/>
      <c r="I1601" s="192"/>
      <c r="J1601" s="41"/>
      <c r="K1601" s="41"/>
      <c r="L1601" s="42"/>
      <c r="M1601" s="193"/>
      <c r="N1601" s="194"/>
      <c r="O1601" s="75"/>
      <c r="P1601" s="75"/>
      <c r="Q1601" s="75"/>
      <c r="R1601" s="75"/>
      <c r="S1601" s="75"/>
      <c r="T1601" s="76"/>
      <c r="U1601" s="41"/>
      <c r="V1601" s="41"/>
      <c r="W1601" s="41"/>
      <c r="X1601" s="41"/>
      <c r="Y1601" s="41"/>
      <c r="Z1601" s="41"/>
      <c r="AA1601" s="41"/>
      <c r="AB1601" s="41"/>
      <c r="AC1601" s="41"/>
      <c r="AD1601" s="41"/>
      <c r="AE1601" s="41"/>
      <c r="AT1601" s="22" t="s">
        <v>338</v>
      </c>
      <c r="AU1601" s="22" t="s">
        <v>87</v>
      </c>
    </row>
    <row r="1602" s="2" customFormat="1" ht="21.75" customHeight="1">
      <c r="A1602" s="41"/>
      <c r="B1602" s="176"/>
      <c r="C1602" s="224" t="s">
        <v>4823</v>
      </c>
      <c r="D1602" s="224" t="s">
        <v>539</v>
      </c>
      <c r="E1602" s="225" t="s">
        <v>4824</v>
      </c>
      <c r="F1602" s="226" t="s">
        <v>4825</v>
      </c>
      <c r="G1602" s="227" t="s">
        <v>574</v>
      </c>
      <c r="H1602" s="228">
        <v>5</v>
      </c>
      <c r="I1602" s="229"/>
      <c r="J1602" s="230">
        <f>ROUND(I1602*H1602,2)</f>
        <v>0</v>
      </c>
      <c r="K1602" s="226" t="s">
        <v>335</v>
      </c>
      <c r="L1602" s="231"/>
      <c r="M1602" s="232" t="s">
        <v>3</v>
      </c>
      <c r="N1602" s="233" t="s">
        <v>40</v>
      </c>
      <c r="O1602" s="75"/>
      <c r="P1602" s="186">
        <f>O1602*H1602</f>
        <v>0</v>
      </c>
      <c r="Q1602" s="186">
        <v>0.00068000000000000005</v>
      </c>
      <c r="R1602" s="186">
        <f>Q1602*H1602</f>
        <v>0.0034000000000000002</v>
      </c>
      <c r="S1602" s="186">
        <v>0</v>
      </c>
      <c r="T1602" s="187">
        <f>S1602*H1602</f>
        <v>0</v>
      </c>
      <c r="U1602" s="41"/>
      <c r="V1602" s="41"/>
      <c r="W1602" s="41"/>
      <c r="X1602" s="41"/>
      <c r="Y1602" s="41"/>
      <c r="Z1602" s="41"/>
      <c r="AA1602" s="41"/>
      <c r="AB1602" s="41"/>
      <c r="AC1602" s="41"/>
      <c r="AD1602" s="41"/>
      <c r="AE1602" s="41"/>
      <c r="AR1602" s="188" t="s">
        <v>621</v>
      </c>
      <c r="AT1602" s="188" t="s">
        <v>539</v>
      </c>
      <c r="AU1602" s="188" t="s">
        <v>87</v>
      </c>
      <c r="AY1602" s="22" t="s">
        <v>328</v>
      </c>
      <c r="BE1602" s="189">
        <f>IF(N1602="základní",J1602,0)</f>
        <v>0</v>
      </c>
      <c r="BF1602" s="189">
        <f>IF(N1602="snížená",J1602,0)</f>
        <v>0</v>
      </c>
      <c r="BG1602" s="189">
        <f>IF(N1602="zákl. přenesená",J1602,0)</f>
        <v>0</v>
      </c>
      <c r="BH1602" s="189">
        <f>IF(N1602="sníž. přenesená",J1602,0)</f>
        <v>0</v>
      </c>
      <c r="BI1602" s="189">
        <f>IF(N1602="nulová",J1602,0)</f>
        <v>0</v>
      </c>
      <c r="BJ1602" s="22" t="s">
        <v>76</v>
      </c>
      <c r="BK1602" s="189">
        <f>ROUND(I1602*H1602,2)</f>
        <v>0</v>
      </c>
      <c r="BL1602" s="22" t="s">
        <v>532</v>
      </c>
      <c r="BM1602" s="188" t="s">
        <v>4826</v>
      </c>
    </row>
    <row r="1603" s="2" customFormat="1" ht="24.15" customHeight="1">
      <c r="A1603" s="41"/>
      <c r="B1603" s="176"/>
      <c r="C1603" s="224" t="s">
        <v>4827</v>
      </c>
      <c r="D1603" s="224" t="s">
        <v>539</v>
      </c>
      <c r="E1603" s="225" t="s">
        <v>4828</v>
      </c>
      <c r="F1603" s="226" t="s">
        <v>4829</v>
      </c>
      <c r="G1603" s="227" t="s">
        <v>574</v>
      </c>
      <c r="H1603" s="228">
        <v>3</v>
      </c>
      <c r="I1603" s="229"/>
      <c r="J1603" s="230">
        <f>ROUND(I1603*H1603,2)</f>
        <v>0</v>
      </c>
      <c r="K1603" s="226" t="s">
        <v>335</v>
      </c>
      <c r="L1603" s="231"/>
      <c r="M1603" s="232" t="s">
        <v>3</v>
      </c>
      <c r="N1603" s="233" t="s">
        <v>40</v>
      </c>
      <c r="O1603" s="75"/>
      <c r="P1603" s="186">
        <f>O1603*H1603</f>
        <v>0</v>
      </c>
      <c r="Q1603" s="186">
        <v>0.0020899999999999998</v>
      </c>
      <c r="R1603" s="186">
        <f>Q1603*H1603</f>
        <v>0.0062699999999999995</v>
      </c>
      <c r="S1603" s="186">
        <v>0</v>
      </c>
      <c r="T1603" s="187">
        <f>S1603*H1603</f>
        <v>0</v>
      </c>
      <c r="U1603" s="41"/>
      <c r="V1603" s="41"/>
      <c r="W1603" s="41"/>
      <c r="X1603" s="41"/>
      <c r="Y1603" s="41"/>
      <c r="Z1603" s="41"/>
      <c r="AA1603" s="41"/>
      <c r="AB1603" s="41"/>
      <c r="AC1603" s="41"/>
      <c r="AD1603" s="41"/>
      <c r="AE1603" s="41"/>
      <c r="AR1603" s="188" t="s">
        <v>621</v>
      </c>
      <c r="AT1603" s="188" t="s">
        <v>539</v>
      </c>
      <c r="AU1603" s="188" t="s">
        <v>87</v>
      </c>
      <c r="AY1603" s="22" t="s">
        <v>328</v>
      </c>
      <c r="BE1603" s="189">
        <f>IF(N1603="základní",J1603,0)</f>
        <v>0</v>
      </c>
      <c r="BF1603" s="189">
        <f>IF(N1603="snížená",J1603,0)</f>
        <v>0</v>
      </c>
      <c r="BG1603" s="189">
        <f>IF(N1603="zákl. přenesená",J1603,0)</f>
        <v>0</v>
      </c>
      <c r="BH1603" s="189">
        <f>IF(N1603="sníž. přenesená",J1603,0)</f>
        <v>0</v>
      </c>
      <c r="BI1603" s="189">
        <f>IF(N1603="nulová",J1603,0)</f>
        <v>0</v>
      </c>
      <c r="BJ1603" s="22" t="s">
        <v>76</v>
      </c>
      <c r="BK1603" s="189">
        <f>ROUND(I1603*H1603,2)</f>
        <v>0</v>
      </c>
      <c r="BL1603" s="22" t="s">
        <v>532</v>
      </c>
      <c r="BM1603" s="188" t="s">
        <v>4830</v>
      </c>
    </row>
    <row r="1604" s="2" customFormat="1" ht="49.05" customHeight="1">
      <c r="A1604" s="41"/>
      <c r="B1604" s="176"/>
      <c r="C1604" s="177" t="s">
        <v>4831</v>
      </c>
      <c r="D1604" s="177" t="s">
        <v>331</v>
      </c>
      <c r="E1604" s="178" t="s">
        <v>4832</v>
      </c>
      <c r="F1604" s="179" t="s">
        <v>4833</v>
      </c>
      <c r="G1604" s="180" t="s">
        <v>574</v>
      </c>
      <c r="H1604" s="181">
        <v>2</v>
      </c>
      <c r="I1604" s="182"/>
      <c r="J1604" s="183">
        <f>ROUND(I1604*H1604,2)</f>
        <v>0</v>
      </c>
      <c r="K1604" s="179" t="s">
        <v>335</v>
      </c>
      <c r="L1604" s="42"/>
      <c r="M1604" s="184" t="s">
        <v>3</v>
      </c>
      <c r="N1604" s="185" t="s">
        <v>40</v>
      </c>
      <c r="O1604" s="75"/>
      <c r="P1604" s="186">
        <f>O1604*H1604</f>
        <v>0</v>
      </c>
      <c r="Q1604" s="186">
        <v>0</v>
      </c>
      <c r="R1604" s="186">
        <f>Q1604*H1604</f>
        <v>0</v>
      </c>
      <c r="S1604" s="186">
        <v>0</v>
      </c>
      <c r="T1604" s="187">
        <f>S1604*H1604</f>
        <v>0</v>
      </c>
      <c r="U1604" s="41"/>
      <c r="V1604" s="41"/>
      <c r="W1604" s="41"/>
      <c r="X1604" s="41"/>
      <c r="Y1604" s="41"/>
      <c r="Z1604" s="41"/>
      <c r="AA1604" s="41"/>
      <c r="AB1604" s="41"/>
      <c r="AC1604" s="41"/>
      <c r="AD1604" s="41"/>
      <c r="AE1604" s="41"/>
      <c r="AR1604" s="188" t="s">
        <v>532</v>
      </c>
      <c r="AT1604" s="188" t="s">
        <v>331</v>
      </c>
      <c r="AU1604" s="188" t="s">
        <v>87</v>
      </c>
      <c r="AY1604" s="22" t="s">
        <v>328</v>
      </c>
      <c r="BE1604" s="189">
        <f>IF(N1604="základní",J1604,0)</f>
        <v>0</v>
      </c>
      <c r="BF1604" s="189">
        <f>IF(N1604="snížená",J1604,0)</f>
        <v>0</v>
      </c>
      <c r="BG1604" s="189">
        <f>IF(N1604="zákl. přenesená",J1604,0)</f>
        <v>0</v>
      </c>
      <c r="BH1604" s="189">
        <f>IF(N1604="sníž. přenesená",J1604,0)</f>
        <v>0</v>
      </c>
      <c r="BI1604" s="189">
        <f>IF(N1604="nulová",J1604,0)</f>
        <v>0</v>
      </c>
      <c r="BJ1604" s="22" t="s">
        <v>76</v>
      </c>
      <c r="BK1604" s="189">
        <f>ROUND(I1604*H1604,2)</f>
        <v>0</v>
      </c>
      <c r="BL1604" s="22" t="s">
        <v>532</v>
      </c>
      <c r="BM1604" s="188" t="s">
        <v>4834</v>
      </c>
    </row>
    <row r="1605" s="2" customFormat="1">
      <c r="A1605" s="41"/>
      <c r="B1605" s="42"/>
      <c r="C1605" s="41"/>
      <c r="D1605" s="190" t="s">
        <v>338</v>
      </c>
      <c r="E1605" s="41"/>
      <c r="F1605" s="191" t="s">
        <v>4835</v>
      </c>
      <c r="G1605" s="41"/>
      <c r="H1605" s="41"/>
      <c r="I1605" s="192"/>
      <c r="J1605" s="41"/>
      <c r="K1605" s="41"/>
      <c r="L1605" s="42"/>
      <c r="M1605" s="193"/>
      <c r="N1605" s="194"/>
      <c r="O1605" s="75"/>
      <c r="P1605" s="75"/>
      <c r="Q1605" s="75"/>
      <c r="R1605" s="75"/>
      <c r="S1605" s="75"/>
      <c r="T1605" s="76"/>
      <c r="U1605" s="41"/>
      <c r="V1605" s="41"/>
      <c r="W1605" s="41"/>
      <c r="X1605" s="41"/>
      <c r="Y1605" s="41"/>
      <c r="Z1605" s="41"/>
      <c r="AA1605" s="41"/>
      <c r="AB1605" s="41"/>
      <c r="AC1605" s="41"/>
      <c r="AD1605" s="41"/>
      <c r="AE1605" s="41"/>
      <c r="AT1605" s="22" t="s">
        <v>338</v>
      </c>
      <c r="AU1605" s="22" t="s">
        <v>87</v>
      </c>
    </row>
    <row r="1606" s="2" customFormat="1" ht="33" customHeight="1">
      <c r="A1606" s="41"/>
      <c r="B1606" s="176"/>
      <c r="C1606" s="224" t="s">
        <v>4836</v>
      </c>
      <c r="D1606" s="224" t="s">
        <v>539</v>
      </c>
      <c r="E1606" s="225" t="s">
        <v>4837</v>
      </c>
      <c r="F1606" s="226" t="s">
        <v>4838</v>
      </c>
      <c r="G1606" s="227" t="s">
        <v>476</v>
      </c>
      <c r="H1606" s="228">
        <v>70</v>
      </c>
      <c r="I1606" s="229"/>
      <c r="J1606" s="230">
        <f>ROUND(I1606*H1606,2)</f>
        <v>0</v>
      </c>
      <c r="K1606" s="226" t="s">
        <v>335</v>
      </c>
      <c r="L1606" s="231"/>
      <c r="M1606" s="232" t="s">
        <v>3</v>
      </c>
      <c r="N1606" s="233" t="s">
        <v>40</v>
      </c>
      <c r="O1606" s="75"/>
      <c r="P1606" s="186">
        <f>O1606*H1606</f>
        <v>0</v>
      </c>
      <c r="Q1606" s="186">
        <v>0.00024000000000000001</v>
      </c>
      <c r="R1606" s="186">
        <f>Q1606*H1606</f>
        <v>0.016799999999999999</v>
      </c>
      <c r="S1606" s="186">
        <v>0</v>
      </c>
      <c r="T1606" s="187">
        <f>S1606*H1606</f>
        <v>0</v>
      </c>
      <c r="U1606" s="41"/>
      <c r="V1606" s="41"/>
      <c r="W1606" s="41"/>
      <c r="X1606" s="41"/>
      <c r="Y1606" s="41"/>
      <c r="Z1606" s="41"/>
      <c r="AA1606" s="41"/>
      <c r="AB1606" s="41"/>
      <c r="AC1606" s="41"/>
      <c r="AD1606" s="41"/>
      <c r="AE1606" s="41"/>
      <c r="AR1606" s="188" t="s">
        <v>621</v>
      </c>
      <c r="AT1606" s="188" t="s">
        <v>539</v>
      </c>
      <c r="AU1606" s="188" t="s">
        <v>87</v>
      </c>
      <c r="AY1606" s="22" t="s">
        <v>328</v>
      </c>
      <c r="BE1606" s="189">
        <f>IF(N1606="základní",J1606,0)</f>
        <v>0</v>
      </c>
      <c r="BF1606" s="189">
        <f>IF(N1606="snížená",J1606,0)</f>
        <v>0</v>
      </c>
      <c r="BG1606" s="189">
        <f>IF(N1606="zákl. přenesená",J1606,0)</f>
        <v>0</v>
      </c>
      <c r="BH1606" s="189">
        <f>IF(N1606="sníž. přenesená",J1606,0)</f>
        <v>0</v>
      </c>
      <c r="BI1606" s="189">
        <f>IF(N1606="nulová",J1606,0)</f>
        <v>0</v>
      </c>
      <c r="BJ1606" s="22" t="s">
        <v>76</v>
      </c>
      <c r="BK1606" s="189">
        <f>ROUND(I1606*H1606,2)</f>
        <v>0</v>
      </c>
      <c r="BL1606" s="22" t="s">
        <v>532</v>
      </c>
      <c r="BM1606" s="188" t="s">
        <v>4839</v>
      </c>
    </row>
    <row r="1607" s="12" customFormat="1" ht="22.8" customHeight="1">
      <c r="A1607" s="12"/>
      <c r="B1607" s="163"/>
      <c r="C1607" s="12"/>
      <c r="D1607" s="164" t="s">
        <v>68</v>
      </c>
      <c r="E1607" s="174" t="s">
        <v>4840</v>
      </c>
      <c r="F1607" s="174" t="s">
        <v>4841</v>
      </c>
      <c r="G1607" s="12"/>
      <c r="H1607" s="12"/>
      <c r="I1607" s="166"/>
      <c r="J1607" s="175">
        <f>BK1607</f>
        <v>0</v>
      </c>
      <c r="K1607" s="12"/>
      <c r="L1607" s="163"/>
      <c r="M1607" s="168"/>
      <c r="N1607" s="169"/>
      <c r="O1607" s="169"/>
      <c r="P1607" s="170">
        <f>P1608+P1609+P1610</f>
        <v>0</v>
      </c>
      <c r="Q1607" s="169"/>
      <c r="R1607" s="170">
        <f>R1608+R1609+R1610</f>
        <v>0.32037660999999995</v>
      </c>
      <c r="S1607" s="169"/>
      <c r="T1607" s="171">
        <f>T1608+T1609+T1610</f>
        <v>0</v>
      </c>
      <c r="U1607" s="12"/>
      <c r="V1607" s="12"/>
      <c r="W1607" s="12"/>
      <c r="X1607" s="12"/>
      <c r="Y1607" s="12"/>
      <c r="Z1607" s="12"/>
      <c r="AA1607" s="12"/>
      <c r="AB1607" s="12"/>
      <c r="AC1607" s="12"/>
      <c r="AD1607" s="12"/>
      <c r="AE1607" s="12"/>
      <c r="AR1607" s="164" t="s">
        <v>79</v>
      </c>
      <c r="AT1607" s="172" t="s">
        <v>68</v>
      </c>
      <c r="AU1607" s="172" t="s">
        <v>76</v>
      </c>
      <c r="AY1607" s="164" t="s">
        <v>328</v>
      </c>
      <c r="BK1607" s="173">
        <f>BK1608+BK1609+BK1610</f>
        <v>0</v>
      </c>
    </row>
    <row r="1608" s="2" customFormat="1" ht="49.05" customHeight="1">
      <c r="A1608" s="41"/>
      <c r="B1608" s="176"/>
      <c r="C1608" s="177" t="s">
        <v>4842</v>
      </c>
      <c r="D1608" s="177" t="s">
        <v>331</v>
      </c>
      <c r="E1608" s="178" t="s">
        <v>4843</v>
      </c>
      <c r="F1608" s="179" t="s">
        <v>4844</v>
      </c>
      <c r="G1608" s="180" t="s">
        <v>585</v>
      </c>
      <c r="H1608" s="181">
        <v>0.32000000000000001</v>
      </c>
      <c r="I1608" s="182"/>
      <c r="J1608" s="183">
        <f>ROUND(I1608*H1608,2)</f>
        <v>0</v>
      </c>
      <c r="K1608" s="179" t="s">
        <v>335</v>
      </c>
      <c r="L1608" s="42"/>
      <c r="M1608" s="184" t="s">
        <v>3</v>
      </c>
      <c r="N1608" s="185" t="s">
        <v>40</v>
      </c>
      <c r="O1608" s="75"/>
      <c r="P1608" s="186">
        <f>O1608*H1608</f>
        <v>0</v>
      </c>
      <c r="Q1608" s="186">
        <v>0</v>
      </c>
      <c r="R1608" s="186">
        <f>Q1608*H1608</f>
        <v>0</v>
      </c>
      <c r="S1608" s="186">
        <v>0</v>
      </c>
      <c r="T1608" s="187">
        <f>S1608*H1608</f>
        <v>0</v>
      </c>
      <c r="U1608" s="41"/>
      <c r="V1608" s="41"/>
      <c r="W1608" s="41"/>
      <c r="X1608" s="41"/>
      <c r="Y1608" s="41"/>
      <c r="Z1608" s="41"/>
      <c r="AA1608" s="41"/>
      <c r="AB1608" s="41"/>
      <c r="AC1608" s="41"/>
      <c r="AD1608" s="41"/>
      <c r="AE1608" s="41"/>
      <c r="AR1608" s="188" t="s">
        <v>532</v>
      </c>
      <c r="AT1608" s="188" t="s">
        <v>331</v>
      </c>
      <c r="AU1608" s="188" t="s">
        <v>79</v>
      </c>
      <c r="AY1608" s="22" t="s">
        <v>328</v>
      </c>
      <c r="BE1608" s="189">
        <f>IF(N1608="základní",J1608,0)</f>
        <v>0</v>
      </c>
      <c r="BF1608" s="189">
        <f>IF(N1608="snížená",J1608,0)</f>
        <v>0</v>
      </c>
      <c r="BG1608" s="189">
        <f>IF(N1608="zákl. přenesená",J1608,0)</f>
        <v>0</v>
      </c>
      <c r="BH1608" s="189">
        <f>IF(N1608="sníž. přenesená",J1608,0)</f>
        <v>0</v>
      </c>
      <c r="BI1608" s="189">
        <f>IF(N1608="nulová",J1608,0)</f>
        <v>0</v>
      </c>
      <c r="BJ1608" s="22" t="s">
        <v>76</v>
      </c>
      <c r="BK1608" s="189">
        <f>ROUND(I1608*H1608,2)</f>
        <v>0</v>
      </c>
      <c r="BL1608" s="22" t="s">
        <v>532</v>
      </c>
      <c r="BM1608" s="188" t="s">
        <v>4845</v>
      </c>
    </row>
    <row r="1609" s="2" customFormat="1">
      <c r="A1609" s="41"/>
      <c r="B1609" s="42"/>
      <c r="C1609" s="41"/>
      <c r="D1609" s="190" t="s">
        <v>338</v>
      </c>
      <c r="E1609" s="41"/>
      <c r="F1609" s="191" t="s">
        <v>4846</v>
      </c>
      <c r="G1609" s="41"/>
      <c r="H1609" s="41"/>
      <c r="I1609" s="192"/>
      <c r="J1609" s="41"/>
      <c r="K1609" s="41"/>
      <c r="L1609" s="42"/>
      <c r="M1609" s="193"/>
      <c r="N1609" s="194"/>
      <c r="O1609" s="75"/>
      <c r="P1609" s="75"/>
      <c r="Q1609" s="75"/>
      <c r="R1609" s="75"/>
      <c r="S1609" s="75"/>
      <c r="T1609" s="76"/>
      <c r="U1609" s="41"/>
      <c r="V1609" s="41"/>
      <c r="W1609" s="41"/>
      <c r="X1609" s="41"/>
      <c r="Y1609" s="41"/>
      <c r="Z1609" s="41"/>
      <c r="AA1609" s="41"/>
      <c r="AB1609" s="41"/>
      <c r="AC1609" s="41"/>
      <c r="AD1609" s="41"/>
      <c r="AE1609" s="41"/>
      <c r="AT1609" s="22" t="s">
        <v>338</v>
      </c>
      <c r="AU1609" s="22" t="s">
        <v>79</v>
      </c>
    </row>
    <row r="1610" s="12" customFormat="1" ht="20.88" customHeight="1">
      <c r="A1610" s="12"/>
      <c r="B1610" s="163"/>
      <c r="C1610" s="12"/>
      <c r="D1610" s="164" t="s">
        <v>68</v>
      </c>
      <c r="E1610" s="174" t="s">
        <v>4847</v>
      </c>
      <c r="F1610" s="174" t="s">
        <v>4848</v>
      </c>
      <c r="G1610" s="12"/>
      <c r="H1610" s="12"/>
      <c r="I1610" s="166"/>
      <c r="J1610" s="175">
        <f>BK1610</f>
        <v>0</v>
      </c>
      <c r="K1610" s="12"/>
      <c r="L1610" s="163"/>
      <c r="M1610" s="168"/>
      <c r="N1610" s="169"/>
      <c r="O1610" s="169"/>
      <c r="P1610" s="170">
        <f>SUM(P1611:P1648)</f>
        <v>0</v>
      </c>
      <c r="Q1610" s="169"/>
      <c r="R1610" s="170">
        <f>SUM(R1611:R1648)</f>
        <v>0.32037660999999995</v>
      </c>
      <c r="S1610" s="169"/>
      <c r="T1610" s="171">
        <f>SUM(T1611:T1648)</f>
        <v>0</v>
      </c>
      <c r="U1610" s="12"/>
      <c r="V1610" s="12"/>
      <c r="W1610" s="12"/>
      <c r="X1610" s="12"/>
      <c r="Y1610" s="12"/>
      <c r="Z1610" s="12"/>
      <c r="AA1610" s="12"/>
      <c r="AB1610" s="12"/>
      <c r="AC1610" s="12"/>
      <c r="AD1610" s="12"/>
      <c r="AE1610" s="12"/>
      <c r="AR1610" s="164" t="s">
        <v>79</v>
      </c>
      <c r="AT1610" s="172" t="s">
        <v>68</v>
      </c>
      <c r="AU1610" s="172" t="s">
        <v>79</v>
      </c>
      <c r="AY1610" s="164" t="s">
        <v>328</v>
      </c>
      <c r="BK1610" s="173">
        <f>SUM(BK1611:BK1648)</f>
        <v>0</v>
      </c>
    </row>
    <row r="1611" s="2" customFormat="1" ht="33" customHeight="1">
      <c r="A1611" s="41"/>
      <c r="B1611" s="176"/>
      <c r="C1611" s="177" t="s">
        <v>4849</v>
      </c>
      <c r="D1611" s="177" t="s">
        <v>331</v>
      </c>
      <c r="E1611" s="178" t="s">
        <v>4850</v>
      </c>
      <c r="F1611" s="179" t="s">
        <v>4851</v>
      </c>
      <c r="G1611" s="180" t="s">
        <v>439</v>
      </c>
      <c r="H1611" s="181">
        <v>53.68</v>
      </c>
      <c r="I1611" s="182"/>
      <c r="J1611" s="183">
        <f>ROUND(I1611*H1611,2)</f>
        <v>0</v>
      </c>
      <c r="K1611" s="179" t="s">
        <v>335</v>
      </c>
      <c r="L1611" s="42"/>
      <c r="M1611" s="184" t="s">
        <v>3</v>
      </c>
      <c r="N1611" s="185" t="s">
        <v>40</v>
      </c>
      <c r="O1611" s="75"/>
      <c r="P1611" s="186">
        <f>O1611*H1611</f>
        <v>0</v>
      </c>
      <c r="Q1611" s="186">
        <v>0.00022000000000000001</v>
      </c>
      <c r="R1611" s="186">
        <f>Q1611*H1611</f>
        <v>0.0118096</v>
      </c>
      <c r="S1611" s="186">
        <v>0</v>
      </c>
      <c r="T1611" s="187">
        <f>S1611*H1611</f>
        <v>0</v>
      </c>
      <c r="U1611" s="41"/>
      <c r="V1611" s="41"/>
      <c r="W1611" s="41"/>
      <c r="X1611" s="41"/>
      <c r="Y1611" s="41"/>
      <c r="Z1611" s="41"/>
      <c r="AA1611" s="41"/>
      <c r="AB1611" s="41"/>
      <c r="AC1611" s="41"/>
      <c r="AD1611" s="41"/>
      <c r="AE1611" s="41"/>
      <c r="AR1611" s="188" t="s">
        <v>532</v>
      </c>
      <c r="AT1611" s="188" t="s">
        <v>331</v>
      </c>
      <c r="AU1611" s="188" t="s">
        <v>87</v>
      </c>
      <c r="AY1611" s="22" t="s">
        <v>328</v>
      </c>
      <c r="BE1611" s="189">
        <f>IF(N1611="základní",J1611,0)</f>
        <v>0</v>
      </c>
      <c r="BF1611" s="189">
        <f>IF(N1611="snížená",J1611,0)</f>
        <v>0</v>
      </c>
      <c r="BG1611" s="189">
        <f>IF(N1611="zákl. přenesená",J1611,0)</f>
        <v>0</v>
      </c>
      <c r="BH1611" s="189">
        <f>IF(N1611="sníž. přenesená",J1611,0)</f>
        <v>0</v>
      </c>
      <c r="BI1611" s="189">
        <f>IF(N1611="nulová",J1611,0)</f>
        <v>0</v>
      </c>
      <c r="BJ1611" s="22" t="s">
        <v>76</v>
      </c>
      <c r="BK1611" s="189">
        <f>ROUND(I1611*H1611,2)</f>
        <v>0</v>
      </c>
      <c r="BL1611" s="22" t="s">
        <v>532</v>
      </c>
      <c r="BM1611" s="188" t="s">
        <v>4852</v>
      </c>
    </row>
    <row r="1612" s="2" customFormat="1">
      <c r="A1612" s="41"/>
      <c r="B1612" s="42"/>
      <c r="C1612" s="41"/>
      <c r="D1612" s="190" t="s">
        <v>338</v>
      </c>
      <c r="E1612" s="41"/>
      <c r="F1612" s="191" t="s">
        <v>4853</v>
      </c>
      <c r="G1612" s="41"/>
      <c r="H1612" s="41"/>
      <c r="I1612" s="192"/>
      <c r="J1612" s="41"/>
      <c r="K1612" s="41"/>
      <c r="L1612" s="42"/>
      <c r="M1612" s="193"/>
      <c r="N1612" s="194"/>
      <c r="O1612" s="75"/>
      <c r="P1612" s="75"/>
      <c r="Q1612" s="75"/>
      <c r="R1612" s="75"/>
      <c r="S1612" s="75"/>
      <c r="T1612" s="76"/>
      <c r="U1612" s="41"/>
      <c r="V1612" s="41"/>
      <c r="W1612" s="41"/>
      <c r="X1612" s="41"/>
      <c r="Y1612" s="41"/>
      <c r="Z1612" s="41"/>
      <c r="AA1612" s="41"/>
      <c r="AB1612" s="41"/>
      <c r="AC1612" s="41"/>
      <c r="AD1612" s="41"/>
      <c r="AE1612" s="41"/>
      <c r="AT1612" s="22" t="s">
        <v>338</v>
      </c>
      <c r="AU1612" s="22" t="s">
        <v>87</v>
      </c>
    </row>
    <row r="1613" s="2" customFormat="1" ht="24.15" customHeight="1">
      <c r="A1613" s="41"/>
      <c r="B1613" s="176"/>
      <c r="C1613" s="177" t="s">
        <v>4854</v>
      </c>
      <c r="D1613" s="177" t="s">
        <v>331</v>
      </c>
      <c r="E1613" s="178" t="s">
        <v>4855</v>
      </c>
      <c r="F1613" s="179" t="s">
        <v>4856</v>
      </c>
      <c r="G1613" s="180" t="s">
        <v>439</v>
      </c>
      <c r="H1613" s="181">
        <v>53.68</v>
      </c>
      <c r="I1613" s="182"/>
      <c r="J1613" s="183">
        <f>ROUND(I1613*H1613,2)</f>
        <v>0</v>
      </c>
      <c r="K1613" s="179" t="s">
        <v>335</v>
      </c>
      <c r="L1613" s="42"/>
      <c r="M1613" s="184" t="s">
        <v>3</v>
      </c>
      <c r="N1613" s="185" t="s">
        <v>40</v>
      </c>
      <c r="O1613" s="75"/>
      <c r="P1613" s="186">
        <f>O1613*H1613</f>
        <v>0</v>
      </c>
      <c r="Q1613" s="186">
        <v>0</v>
      </c>
      <c r="R1613" s="186">
        <f>Q1613*H1613</f>
        <v>0</v>
      </c>
      <c r="S1613" s="186">
        <v>0</v>
      </c>
      <c r="T1613" s="187">
        <f>S1613*H1613</f>
        <v>0</v>
      </c>
      <c r="U1613" s="41"/>
      <c r="V1613" s="41"/>
      <c r="W1613" s="41"/>
      <c r="X1613" s="41"/>
      <c r="Y1613" s="41"/>
      <c r="Z1613" s="41"/>
      <c r="AA1613" s="41"/>
      <c r="AB1613" s="41"/>
      <c r="AC1613" s="41"/>
      <c r="AD1613" s="41"/>
      <c r="AE1613" s="41"/>
      <c r="AR1613" s="188" t="s">
        <v>532</v>
      </c>
      <c r="AT1613" s="188" t="s">
        <v>331</v>
      </c>
      <c r="AU1613" s="188" t="s">
        <v>87</v>
      </c>
      <c r="AY1613" s="22" t="s">
        <v>328</v>
      </c>
      <c r="BE1613" s="189">
        <f>IF(N1613="základní",J1613,0)</f>
        <v>0</v>
      </c>
      <c r="BF1613" s="189">
        <f>IF(N1613="snížená",J1613,0)</f>
        <v>0</v>
      </c>
      <c r="BG1613" s="189">
        <f>IF(N1613="zákl. přenesená",J1613,0)</f>
        <v>0</v>
      </c>
      <c r="BH1613" s="189">
        <f>IF(N1613="sníž. přenesená",J1613,0)</f>
        <v>0</v>
      </c>
      <c r="BI1613" s="189">
        <f>IF(N1613="nulová",J1613,0)</f>
        <v>0</v>
      </c>
      <c r="BJ1613" s="22" t="s">
        <v>76</v>
      </c>
      <c r="BK1613" s="189">
        <f>ROUND(I1613*H1613,2)</f>
        <v>0</v>
      </c>
      <c r="BL1613" s="22" t="s">
        <v>532</v>
      </c>
      <c r="BM1613" s="188" t="s">
        <v>4857</v>
      </c>
    </row>
    <row r="1614" s="2" customFormat="1">
      <c r="A1614" s="41"/>
      <c r="B1614" s="42"/>
      <c r="C1614" s="41"/>
      <c r="D1614" s="190" t="s">
        <v>338</v>
      </c>
      <c r="E1614" s="41"/>
      <c r="F1614" s="191" t="s">
        <v>4858</v>
      </c>
      <c r="G1614" s="41"/>
      <c r="H1614" s="41"/>
      <c r="I1614" s="192"/>
      <c r="J1614" s="41"/>
      <c r="K1614" s="41"/>
      <c r="L1614" s="42"/>
      <c r="M1614" s="193"/>
      <c r="N1614" s="194"/>
      <c r="O1614" s="75"/>
      <c r="P1614" s="75"/>
      <c r="Q1614" s="75"/>
      <c r="R1614" s="75"/>
      <c r="S1614" s="75"/>
      <c r="T1614" s="76"/>
      <c r="U1614" s="41"/>
      <c r="V1614" s="41"/>
      <c r="W1614" s="41"/>
      <c r="X1614" s="41"/>
      <c r="Y1614" s="41"/>
      <c r="Z1614" s="41"/>
      <c r="AA1614" s="41"/>
      <c r="AB1614" s="41"/>
      <c r="AC1614" s="41"/>
      <c r="AD1614" s="41"/>
      <c r="AE1614" s="41"/>
      <c r="AT1614" s="22" t="s">
        <v>338</v>
      </c>
      <c r="AU1614" s="22" t="s">
        <v>87</v>
      </c>
    </row>
    <row r="1615" s="13" customFormat="1">
      <c r="A1615" s="13"/>
      <c r="B1615" s="201"/>
      <c r="C1615" s="13"/>
      <c r="D1615" s="195" t="s">
        <v>442</v>
      </c>
      <c r="E1615" s="202" t="s">
        <v>3</v>
      </c>
      <c r="F1615" s="203" t="s">
        <v>4014</v>
      </c>
      <c r="G1615" s="13"/>
      <c r="H1615" s="204">
        <v>1.71</v>
      </c>
      <c r="I1615" s="205"/>
      <c r="J1615" s="13"/>
      <c r="K1615" s="13"/>
      <c r="L1615" s="201"/>
      <c r="M1615" s="206"/>
      <c r="N1615" s="207"/>
      <c r="O1615" s="207"/>
      <c r="P1615" s="207"/>
      <c r="Q1615" s="207"/>
      <c r="R1615" s="207"/>
      <c r="S1615" s="207"/>
      <c r="T1615" s="208"/>
      <c r="U1615" s="13"/>
      <c r="V1615" s="13"/>
      <c r="W1615" s="13"/>
      <c r="X1615" s="13"/>
      <c r="Y1615" s="13"/>
      <c r="Z1615" s="13"/>
      <c r="AA1615" s="13"/>
      <c r="AB1615" s="13"/>
      <c r="AC1615" s="13"/>
      <c r="AD1615" s="13"/>
      <c r="AE1615" s="13"/>
      <c r="AT1615" s="202" t="s">
        <v>442</v>
      </c>
      <c r="AU1615" s="202" t="s">
        <v>87</v>
      </c>
      <c r="AV1615" s="13" t="s">
        <v>79</v>
      </c>
      <c r="AW1615" s="13" t="s">
        <v>31</v>
      </c>
      <c r="AX1615" s="13" t="s">
        <v>69</v>
      </c>
      <c r="AY1615" s="202" t="s">
        <v>328</v>
      </c>
    </row>
    <row r="1616" s="13" customFormat="1">
      <c r="A1616" s="13"/>
      <c r="B1616" s="201"/>
      <c r="C1616" s="13"/>
      <c r="D1616" s="195" t="s">
        <v>442</v>
      </c>
      <c r="E1616" s="202" t="s">
        <v>3</v>
      </c>
      <c r="F1616" s="203" t="s">
        <v>4859</v>
      </c>
      <c r="G1616" s="13"/>
      <c r="H1616" s="204">
        <v>5.6900000000000004</v>
      </c>
      <c r="I1616" s="205"/>
      <c r="J1616" s="13"/>
      <c r="K1616" s="13"/>
      <c r="L1616" s="201"/>
      <c r="M1616" s="206"/>
      <c r="N1616" s="207"/>
      <c r="O1616" s="207"/>
      <c r="P1616" s="207"/>
      <c r="Q1616" s="207"/>
      <c r="R1616" s="207"/>
      <c r="S1616" s="207"/>
      <c r="T1616" s="208"/>
      <c r="U1616" s="13"/>
      <c r="V1616" s="13"/>
      <c r="W1616" s="13"/>
      <c r="X1616" s="13"/>
      <c r="Y1616" s="13"/>
      <c r="Z1616" s="13"/>
      <c r="AA1616" s="13"/>
      <c r="AB1616" s="13"/>
      <c r="AC1616" s="13"/>
      <c r="AD1616" s="13"/>
      <c r="AE1616" s="13"/>
      <c r="AT1616" s="202" t="s">
        <v>442</v>
      </c>
      <c r="AU1616" s="202" t="s">
        <v>87</v>
      </c>
      <c r="AV1616" s="13" t="s">
        <v>79</v>
      </c>
      <c r="AW1616" s="13" t="s">
        <v>31</v>
      </c>
      <c r="AX1616" s="13" t="s">
        <v>69</v>
      </c>
      <c r="AY1616" s="202" t="s">
        <v>328</v>
      </c>
    </row>
    <row r="1617" s="13" customFormat="1">
      <c r="A1617" s="13"/>
      <c r="B1617" s="201"/>
      <c r="C1617" s="13"/>
      <c r="D1617" s="195" t="s">
        <v>442</v>
      </c>
      <c r="E1617" s="202" t="s">
        <v>3</v>
      </c>
      <c r="F1617" s="203" t="s">
        <v>4860</v>
      </c>
      <c r="G1617" s="13"/>
      <c r="H1617" s="204">
        <v>3.8199999999999998</v>
      </c>
      <c r="I1617" s="205"/>
      <c r="J1617" s="13"/>
      <c r="K1617" s="13"/>
      <c r="L1617" s="201"/>
      <c r="M1617" s="206"/>
      <c r="N1617" s="207"/>
      <c r="O1617" s="207"/>
      <c r="P1617" s="207"/>
      <c r="Q1617" s="207"/>
      <c r="R1617" s="207"/>
      <c r="S1617" s="207"/>
      <c r="T1617" s="208"/>
      <c r="U1617" s="13"/>
      <c r="V1617" s="13"/>
      <c r="W1617" s="13"/>
      <c r="X1617" s="13"/>
      <c r="Y1617" s="13"/>
      <c r="Z1617" s="13"/>
      <c r="AA1617" s="13"/>
      <c r="AB1617" s="13"/>
      <c r="AC1617" s="13"/>
      <c r="AD1617" s="13"/>
      <c r="AE1617" s="13"/>
      <c r="AT1617" s="202" t="s">
        <v>442</v>
      </c>
      <c r="AU1617" s="202" t="s">
        <v>87</v>
      </c>
      <c r="AV1617" s="13" t="s">
        <v>79</v>
      </c>
      <c r="AW1617" s="13" t="s">
        <v>31</v>
      </c>
      <c r="AX1617" s="13" t="s">
        <v>69</v>
      </c>
      <c r="AY1617" s="202" t="s">
        <v>328</v>
      </c>
    </row>
    <row r="1618" s="13" customFormat="1">
      <c r="A1618" s="13"/>
      <c r="B1618" s="201"/>
      <c r="C1618" s="13"/>
      <c r="D1618" s="195" t="s">
        <v>442</v>
      </c>
      <c r="E1618" s="202" t="s">
        <v>3</v>
      </c>
      <c r="F1618" s="203" t="s">
        <v>4861</v>
      </c>
      <c r="G1618" s="13"/>
      <c r="H1618" s="204">
        <v>6.75</v>
      </c>
      <c r="I1618" s="205"/>
      <c r="J1618" s="13"/>
      <c r="K1618" s="13"/>
      <c r="L1618" s="201"/>
      <c r="M1618" s="206"/>
      <c r="N1618" s="207"/>
      <c r="O1618" s="207"/>
      <c r="P1618" s="207"/>
      <c r="Q1618" s="207"/>
      <c r="R1618" s="207"/>
      <c r="S1618" s="207"/>
      <c r="T1618" s="208"/>
      <c r="U1618" s="13"/>
      <c r="V1618" s="13"/>
      <c r="W1618" s="13"/>
      <c r="X1618" s="13"/>
      <c r="Y1618" s="13"/>
      <c r="Z1618" s="13"/>
      <c r="AA1618" s="13"/>
      <c r="AB1618" s="13"/>
      <c r="AC1618" s="13"/>
      <c r="AD1618" s="13"/>
      <c r="AE1618" s="13"/>
      <c r="AT1618" s="202" t="s">
        <v>442</v>
      </c>
      <c r="AU1618" s="202" t="s">
        <v>87</v>
      </c>
      <c r="AV1618" s="13" t="s">
        <v>79</v>
      </c>
      <c r="AW1618" s="13" t="s">
        <v>31</v>
      </c>
      <c r="AX1618" s="13" t="s">
        <v>69</v>
      </c>
      <c r="AY1618" s="202" t="s">
        <v>328</v>
      </c>
    </row>
    <row r="1619" s="13" customFormat="1">
      <c r="A1619" s="13"/>
      <c r="B1619" s="201"/>
      <c r="C1619" s="13"/>
      <c r="D1619" s="195" t="s">
        <v>442</v>
      </c>
      <c r="E1619" s="202" t="s">
        <v>3</v>
      </c>
      <c r="F1619" s="203" t="s">
        <v>4862</v>
      </c>
      <c r="G1619" s="13"/>
      <c r="H1619" s="204">
        <v>3.1000000000000001</v>
      </c>
      <c r="I1619" s="205"/>
      <c r="J1619" s="13"/>
      <c r="K1619" s="13"/>
      <c r="L1619" s="201"/>
      <c r="M1619" s="206"/>
      <c r="N1619" s="207"/>
      <c r="O1619" s="207"/>
      <c r="P1619" s="207"/>
      <c r="Q1619" s="207"/>
      <c r="R1619" s="207"/>
      <c r="S1619" s="207"/>
      <c r="T1619" s="208"/>
      <c r="U1619" s="13"/>
      <c r="V1619" s="13"/>
      <c r="W1619" s="13"/>
      <c r="X1619" s="13"/>
      <c r="Y1619" s="13"/>
      <c r="Z1619" s="13"/>
      <c r="AA1619" s="13"/>
      <c r="AB1619" s="13"/>
      <c r="AC1619" s="13"/>
      <c r="AD1619" s="13"/>
      <c r="AE1619" s="13"/>
      <c r="AT1619" s="202" t="s">
        <v>442</v>
      </c>
      <c r="AU1619" s="202" t="s">
        <v>87</v>
      </c>
      <c r="AV1619" s="13" t="s">
        <v>79</v>
      </c>
      <c r="AW1619" s="13" t="s">
        <v>31</v>
      </c>
      <c r="AX1619" s="13" t="s">
        <v>69</v>
      </c>
      <c r="AY1619" s="202" t="s">
        <v>328</v>
      </c>
    </row>
    <row r="1620" s="13" customFormat="1">
      <c r="A1620" s="13"/>
      <c r="B1620" s="201"/>
      <c r="C1620" s="13"/>
      <c r="D1620" s="195" t="s">
        <v>442</v>
      </c>
      <c r="E1620" s="202" t="s">
        <v>3</v>
      </c>
      <c r="F1620" s="203" t="s">
        <v>4863</v>
      </c>
      <c r="G1620" s="13"/>
      <c r="H1620" s="204">
        <v>3.2599999999999998</v>
      </c>
      <c r="I1620" s="205"/>
      <c r="J1620" s="13"/>
      <c r="K1620" s="13"/>
      <c r="L1620" s="201"/>
      <c r="M1620" s="206"/>
      <c r="N1620" s="207"/>
      <c r="O1620" s="207"/>
      <c r="P1620" s="207"/>
      <c r="Q1620" s="207"/>
      <c r="R1620" s="207"/>
      <c r="S1620" s="207"/>
      <c r="T1620" s="208"/>
      <c r="U1620" s="13"/>
      <c r="V1620" s="13"/>
      <c r="W1620" s="13"/>
      <c r="X1620" s="13"/>
      <c r="Y1620" s="13"/>
      <c r="Z1620" s="13"/>
      <c r="AA1620" s="13"/>
      <c r="AB1620" s="13"/>
      <c r="AC1620" s="13"/>
      <c r="AD1620" s="13"/>
      <c r="AE1620" s="13"/>
      <c r="AT1620" s="202" t="s">
        <v>442</v>
      </c>
      <c r="AU1620" s="202" t="s">
        <v>87</v>
      </c>
      <c r="AV1620" s="13" t="s">
        <v>79</v>
      </c>
      <c r="AW1620" s="13" t="s">
        <v>31</v>
      </c>
      <c r="AX1620" s="13" t="s">
        <v>69</v>
      </c>
      <c r="AY1620" s="202" t="s">
        <v>328</v>
      </c>
    </row>
    <row r="1621" s="13" customFormat="1">
      <c r="A1621" s="13"/>
      <c r="B1621" s="201"/>
      <c r="C1621" s="13"/>
      <c r="D1621" s="195" t="s">
        <v>442</v>
      </c>
      <c r="E1621" s="202" t="s">
        <v>3</v>
      </c>
      <c r="F1621" s="203" t="s">
        <v>4864</v>
      </c>
      <c r="G1621" s="13"/>
      <c r="H1621" s="204">
        <v>7.3899999999999997</v>
      </c>
      <c r="I1621" s="205"/>
      <c r="J1621" s="13"/>
      <c r="K1621" s="13"/>
      <c r="L1621" s="201"/>
      <c r="M1621" s="206"/>
      <c r="N1621" s="207"/>
      <c r="O1621" s="207"/>
      <c r="P1621" s="207"/>
      <c r="Q1621" s="207"/>
      <c r="R1621" s="207"/>
      <c r="S1621" s="207"/>
      <c r="T1621" s="208"/>
      <c r="U1621" s="13"/>
      <c r="V1621" s="13"/>
      <c r="W1621" s="13"/>
      <c r="X1621" s="13"/>
      <c r="Y1621" s="13"/>
      <c r="Z1621" s="13"/>
      <c r="AA1621" s="13"/>
      <c r="AB1621" s="13"/>
      <c r="AC1621" s="13"/>
      <c r="AD1621" s="13"/>
      <c r="AE1621" s="13"/>
      <c r="AT1621" s="202" t="s">
        <v>442</v>
      </c>
      <c r="AU1621" s="202" t="s">
        <v>87</v>
      </c>
      <c r="AV1621" s="13" t="s">
        <v>79</v>
      </c>
      <c r="AW1621" s="13" t="s">
        <v>31</v>
      </c>
      <c r="AX1621" s="13" t="s">
        <v>69</v>
      </c>
      <c r="AY1621" s="202" t="s">
        <v>328</v>
      </c>
    </row>
    <row r="1622" s="13" customFormat="1">
      <c r="A1622" s="13"/>
      <c r="B1622" s="201"/>
      <c r="C1622" s="13"/>
      <c r="D1622" s="195" t="s">
        <v>442</v>
      </c>
      <c r="E1622" s="202" t="s">
        <v>3</v>
      </c>
      <c r="F1622" s="203" t="s">
        <v>4865</v>
      </c>
      <c r="G1622" s="13"/>
      <c r="H1622" s="204">
        <v>2.4300000000000002</v>
      </c>
      <c r="I1622" s="205"/>
      <c r="J1622" s="13"/>
      <c r="K1622" s="13"/>
      <c r="L1622" s="201"/>
      <c r="M1622" s="206"/>
      <c r="N1622" s="207"/>
      <c r="O1622" s="207"/>
      <c r="P1622" s="207"/>
      <c r="Q1622" s="207"/>
      <c r="R1622" s="207"/>
      <c r="S1622" s="207"/>
      <c r="T1622" s="208"/>
      <c r="U1622" s="13"/>
      <c r="V1622" s="13"/>
      <c r="W1622" s="13"/>
      <c r="X1622" s="13"/>
      <c r="Y1622" s="13"/>
      <c r="Z1622" s="13"/>
      <c r="AA1622" s="13"/>
      <c r="AB1622" s="13"/>
      <c r="AC1622" s="13"/>
      <c r="AD1622" s="13"/>
      <c r="AE1622" s="13"/>
      <c r="AT1622" s="202" t="s">
        <v>442</v>
      </c>
      <c r="AU1622" s="202" t="s">
        <v>87</v>
      </c>
      <c r="AV1622" s="13" t="s">
        <v>79</v>
      </c>
      <c r="AW1622" s="13" t="s">
        <v>31</v>
      </c>
      <c r="AX1622" s="13" t="s">
        <v>69</v>
      </c>
      <c r="AY1622" s="202" t="s">
        <v>328</v>
      </c>
    </row>
    <row r="1623" s="13" customFormat="1">
      <c r="A1623" s="13"/>
      <c r="B1623" s="201"/>
      <c r="C1623" s="13"/>
      <c r="D1623" s="195" t="s">
        <v>442</v>
      </c>
      <c r="E1623" s="202" t="s">
        <v>3</v>
      </c>
      <c r="F1623" s="203" t="s">
        <v>4866</v>
      </c>
      <c r="G1623" s="13"/>
      <c r="H1623" s="204">
        <v>4.5499999999999998</v>
      </c>
      <c r="I1623" s="205"/>
      <c r="J1623" s="13"/>
      <c r="K1623" s="13"/>
      <c r="L1623" s="201"/>
      <c r="M1623" s="206"/>
      <c r="N1623" s="207"/>
      <c r="O1623" s="207"/>
      <c r="P1623" s="207"/>
      <c r="Q1623" s="207"/>
      <c r="R1623" s="207"/>
      <c r="S1623" s="207"/>
      <c r="T1623" s="208"/>
      <c r="U1623" s="13"/>
      <c r="V1623" s="13"/>
      <c r="W1623" s="13"/>
      <c r="X1623" s="13"/>
      <c r="Y1623" s="13"/>
      <c r="Z1623" s="13"/>
      <c r="AA1623" s="13"/>
      <c r="AB1623" s="13"/>
      <c r="AC1623" s="13"/>
      <c r="AD1623" s="13"/>
      <c r="AE1623" s="13"/>
      <c r="AT1623" s="202" t="s">
        <v>442</v>
      </c>
      <c r="AU1623" s="202" t="s">
        <v>87</v>
      </c>
      <c r="AV1623" s="13" t="s">
        <v>79</v>
      </c>
      <c r="AW1623" s="13" t="s">
        <v>31</v>
      </c>
      <c r="AX1623" s="13" t="s">
        <v>69</v>
      </c>
      <c r="AY1623" s="202" t="s">
        <v>328</v>
      </c>
    </row>
    <row r="1624" s="13" customFormat="1">
      <c r="A1624" s="13"/>
      <c r="B1624" s="201"/>
      <c r="C1624" s="13"/>
      <c r="D1624" s="195" t="s">
        <v>442</v>
      </c>
      <c r="E1624" s="202" t="s">
        <v>3</v>
      </c>
      <c r="F1624" s="203" t="s">
        <v>4867</v>
      </c>
      <c r="G1624" s="13"/>
      <c r="H1624" s="204">
        <v>5.6799999999999997</v>
      </c>
      <c r="I1624" s="205"/>
      <c r="J1624" s="13"/>
      <c r="K1624" s="13"/>
      <c r="L1624" s="201"/>
      <c r="M1624" s="206"/>
      <c r="N1624" s="207"/>
      <c r="O1624" s="207"/>
      <c r="P1624" s="207"/>
      <c r="Q1624" s="207"/>
      <c r="R1624" s="207"/>
      <c r="S1624" s="207"/>
      <c r="T1624" s="208"/>
      <c r="U1624" s="13"/>
      <c r="V1624" s="13"/>
      <c r="W1624" s="13"/>
      <c r="X1624" s="13"/>
      <c r="Y1624" s="13"/>
      <c r="Z1624" s="13"/>
      <c r="AA1624" s="13"/>
      <c r="AB1624" s="13"/>
      <c r="AC1624" s="13"/>
      <c r="AD1624" s="13"/>
      <c r="AE1624" s="13"/>
      <c r="AT1624" s="202" t="s">
        <v>442</v>
      </c>
      <c r="AU1624" s="202" t="s">
        <v>87</v>
      </c>
      <c r="AV1624" s="13" t="s">
        <v>79</v>
      </c>
      <c r="AW1624" s="13" t="s">
        <v>31</v>
      </c>
      <c r="AX1624" s="13" t="s">
        <v>69</v>
      </c>
      <c r="AY1624" s="202" t="s">
        <v>328</v>
      </c>
    </row>
    <row r="1625" s="13" customFormat="1">
      <c r="A1625" s="13"/>
      <c r="B1625" s="201"/>
      <c r="C1625" s="13"/>
      <c r="D1625" s="195" t="s">
        <v>442</v>
      </c>
      <c r="E1625" s="202" t="s">
        <v>3</v>
      </c>
      <c r="F1625" s="203" t="s">
        <v>4868</v>
      </c>
      <c r="G1625" s="13"/>
      <c r="H1625" s="204">
        <v>9.3000000000000007</v>
      </c>
      <c r="I1625" s="205"/>
      <c r="J1625" s="13"/>
      <c r="K1625" s="13"/>
      <c r="L1625" s="201"/>
      <c r="M1625" s="206"/>
      <c r="N1625" s="207"/>
      <c r="O1625" s="207"/>
      <c r="P1625" s="207"/>
      <c r="Q1625" s="207"/>
      <c r="R1625" s="207"/>
      <c r="S1625" s="207"/>
      <c r="T1625" s="208"/>
      <c r="U1625" s="13"/>
      <c r="V1625" s="13"/>
      <c r="W1625" s="13"/>
      <c r="X1625" s="13"/>
      <c r="Y1625" s="13"/>
      <c r="Z1625" s="13"/>
      <c r="AA1625" s="13"/>
      <c r="AB1625" s="13"/>
      <c r="AC1625" s="13"/>
      <c r="AD1625" s="13"/>
      <c r="AE1625" s="13"/>
      <c r="AT1625" s="202" t="s">
        <v>442</v>
      </c>
      <c r="AU1625" s="202" t="s">
        <v>87</v>
      </c>
      <c r="AV1625" s="13" t="s">
        <v>79</v>
      </c>
      <c r="AW1625" s="13" t="s">
        <v>31</v>
      </c>
      <c r="AX1625" s="13" t="s">
        <v>69</v>
      </c>
      <c r="AY1625" s="202" t="s">
        <v>328</v>
      </c>
    </row>
    <row r="1626" s="14" customFormat="1">
      <c r="A1626" s="14"/>
      <c r="B1626" s="209"/>
      <c r="C1626" s="14"/>
      <c r="D1626" s="195" t="s">
        <v>442</v>
      </c>
      <c r="E1626" s="210" t="s">
        <v>3</v>
      </c>
      <c r="F1626" s="211" t="s">
        <v>452</v>
      </c>
      <c r="G1626" s="14"/>
      <c r="H1626" s="212">
        <v>53.68</v>
      </c>
      <c r="I1626" s="213"/>
      <c r="J1626" s="14"/>
      <c r="K1626" s="14"/>
      <c r="L1626" s="209"/>
      <c r="M1626" s="214"/>
      <c r="N1626" s="215"/>
      <c r="O1626" s="215"/>
      <c r="P1626" s="215"/>
      <c r="Q1626" s="215"/>
      <c r="R1626" s="215"/>
      <c r="S1626" s="215"/>
      <c r="T1626" s="216"/>
      <c r="U1626" s="14"/>
      <c r="V1626" s="14"/>
      <c r="W1626" s="14"/>
      <c r="X1626" s="14"/>
      <c r="Y1626" s="14"/>
      <c r="Z1626" s="14"/>
      <c r="AA1626" s="14"/>
      <c r="AB1626" s="14"/>
      <c r="AC1626" s="14"/>
      <c r="AD1626" s="14"/>
      <c r="AE1626" s="14"/>
      <c r="AT1626" s="210" t="s">
        <v>442</v>
      </c>
      <c r="AU1626" s="210" t="s">
        <v>87</v>
      </c>
      <c r="AV1626" s="14" t="s">
        <v>113</v>
      </c>
      <c r="AW1626" s="14" t="s">
        <v>31</v>
      </c>
      <c r="AX1626" s="14" t="s">
        <v>76</v>
      </c>
      <c r="AY1626" s="210" t="s">
        <v>328</v>
      </c>
    </row>
    <row r="1627" s="2" customFormat="1" ht="24.15" customHeight="1">
      <c r="A1627" s="41"/>
      <c r="B1627" s="176"/>
      <c r="C1627" s="177" t="s">
        <v>4869</v>
      </c>
      <c r="D1627" s="177" t="s">
        <v>331</v>
      </c>
      <c r="E1627" s="178" t="s">
        <v>4870</v>
      </c>
      <c r="F1627" s="179" t="s">
        <v>4871</v>
      </c>
      <c r="G1627" s="180" t="s">
        <v>439</v>
      </c>
      <c r="H1627" s="181">
        <v>23.853000000000002</v>
      </c>
      <c r="I1627" s="182"/>
      <c r="J1627" s="183">
        <f>ROUND(I1627*H1627,2)</f>
        <v>0</v>
      </c>
      <c r="K1627" s="179" t="s">
        <v>335</v>
      </c>
      <c r="L1627" s="42"/>
      <c r="M1627" s="184" t="s">
        <v>3</v>
      </c>
      <c r="N1627" s="185" t="s">
        <v>40</v>
      </c>
      <c r="O1627" s="75"/>
      <c r="P1627" s="186">
        <f>O1627*H1627</f>
        <v>0</v>
      </c>
      <c r="Q1627" s="186">
        <v>0</v>
      </c>
      <c r="R1627" s="186">
        <f>Q1627*H1627</f>
        <v>0</v>
      </c>
      <c r="S1627" s="186">
        <v>0</v>
      </c>
      <c r="T1627" s="187">
        <f>S1627*H1627</f>
        <v>0</v>
      </c>
      <c r="U1627" s="41"/>
      <c r="V1627" s="41"/>
      <c r="W1627" s="41"/>
      <c r="X1627" s="41"/>
      <c r="Y1627" s="41"/>
      <c r="Z1627" s="41"/>
      <c r="AA1627" s="41"/>
      <c r="AB1627" s="41"/>
      <c r="AC1627" s="41"/>
      <c r="AD1627" s="41"/>
      <c r="AE1627" s="41"/>
      <c r="AR1627" s="188" t="s">
        <v>532</v>
      </c>
      <c r="AT1627" s="188" t="s">
        <v>331</v>
      </c>
      <c r="AU1627" s="188" t="s">
        <v>87</v>
      </c>
      <c r="AY1627" s="22" t="s">
        <v>328</v>
      </c>
      <c r="BE1627" s="189">
        <f>IF(N1627="základní",J1627,0)</f>
        <v>0</v>
      </c>
      <c r="BF1627" s="189">
        <f>IF(N1627="snížená",J1627,0)</f>
        <v>0</v>
      </c>
      <c r="BG1627" s="189">
        <f>IF(N1627="zákl. přenesená",J1627,0)</f>
        <v>0</v>
      </c>
      <c r="BH1627" s="189">
        <f>IF(N1627="sníž. přenesená",J1627,0)</f>
        <v>0</v>
      </c>
      <c r="BI1627" s="189">
        <f>IF(N1627="nulová",J1627,0)</f>
        <v>0</v>
      </c>
      <c r="BJ1627" s="22" t="s">
        <v>76</v>
      </c>
      <c r="BK1627" s="189">
        <f>ROUND(I1627*H1627,2)</f>
        <v>0</v>
      </c>
      <c r="BL1627" s="22" t="s">
        <v>532</v>
      </c>
      <c r="BM1627" s="188" t="s">
        <v>4872</v>
      </c>
    </row>
    <row r="1628" s="2" customFormat="1">
      <c r="A1628" s="41"/>
      <c r="B1628" s="42"/>
      <c r="C1628" s="41"/>
      <c r="D1628" s="190" t="s">
        <v>338</v>
      </c>
      <c r="E1628" s="41"/>
      <c r="F1628" s="191" t="s">
        <v>4873</v>
      </c>
      <c r="G1628" s="41"/>
      <c r="H1628" s="41"/>
      <c r="I1628" s="192"/>
      <c r="J1628" s="41"/>
      <c r="K1628" s="41"/>
      <c r="L1628" s="42"/>
      <c r="M1628" s="193"/>
      <c r="N1628" s="194"/>
      <c r="O1628" s="75"/>
      <c r="P1628" s="75"/>
      <c r="Q1628" s="75"/>
      <c r="R1628" s="75"/>
      <c r="S1628" s="75"/>
      <c r="T1628" s="76"/>
      <c r="U1628" s="41"/>
      <c r="V1628" s="41"/>
      <c r="W1628" s="41"/>
      <c r="X1628" s="41"/>
      <c r="Y1628" s="41"/>
      <c r="Z1628" s="41"/>
      <c r="AA1628" s="41"/>
      <c r="AB1628" s="41"/>
      <c r="AC1628" s="41"/>
      <c r="AD1628" s="41"/>
      <c r="AE1628" s="41"/>
      <c r="AT1628" s="22" t="s">
        <v>338</v>
      </c>
      <c r="AU1628" s="22" t="s">
        <v>87</v>
      </c>
    </row>
    <row r="1629" s="13" customFormat="1">
      <c r="A1629" s="13"/>
      <c r="B1629" s="201"/>
      <c r="C1629" s="13"/>
      <c r="D1629" s="195" t="s">
        <v>442</v>
      </c>
      <c r="E1629" s="202" t="s">
        <v>3</v>
      </c>
      <c r="F1629" s="203" t="s">
        <v>4874</v>
      </c>
      <c r="G1629" s="13"/>
      <c r="H1629" s="204">
        <v>6.532</v>
      </c>
      <c r="I1629" s="205"/>
      <c r="J1629" s="13"/>
      <c r="K1629" s="13"/>
      <c r="L1629" s="201"/>
      <c r="M1629" s="206"/>
      <c r="N1629" s="207"/>
      <c r="O1629" s="207"/>
      <c r="P1629" s="207"/>
      <c r="Q1629" s="207"/>
      <c r="R1629" s="207"/>
      <c r="S1629" s="207"/>
      <c r="T1629" s="208"/>
      <c r="U1629" s="13"/>
      <c r="V1629" s="13"/>
      <c r="W1629" s="13"/>
      <c r="X1629" s="13"/>
      <c r="Y1629" s="13"/>
      <c r="Z1629" s="13"/>
      <c r="AA1629" s="13"/>
      <c r="AB1629" s="13"/>
      <c r="AC1629" s="13"/>
      <c r="AD1629" s="13"/>
      <c r="AE1629" s="13"/>
      <c r="AT1629" s="202" t="s">
        <v>442</v>
      </c>
      <c r="AU1629" s="202" t="s">
        <v>87</v>
      </c>
      <c r="AV1629" s="13" t="s">
        <v>79</v>
      </c>
      <c r="AW1629" s="13" t="s">
        <v>31</v>
      </c>
      <c r="AX1629" s="13" t="s">
        <v>69</v>
      </c>
      <c r="AY1629" s="202" t="s">
        <v>328</v>
      </c>
    </row>
    <row r="1630" s="13" customFormat="1">
      <c r="A1630" s="13"/>
      <c r="B1630" s="201"/>
      <c r="C1630" s="13"/>
      <c r="D1630" s="195" t="s">
        <v>442</v>
      </c>
      <c r="E1630" s="202" t="s">
        <v>3</v>
      </c>
      <c r="F1630" s="203" t="s">
        <v>4875</v>
      </c>
      <c r="G1630" s="13"/>
      <c r="H1630" s="204">
        <v>5.1020000000000003</v>
      </c>
      <c r="I1630" s="205"/>
      <c r="J1630" s="13"/>
      <c r="K1630" s="13"/>
      <c r="L1630" s="201"/>
      <c r="M1630" s="206"/>
      <c r="N1630" s="207"/>
      <c r="O1630" s="207"/>
      <c r="P1630" s="207"/>
      <c r="Q1630" s="207"/>
      <c r="R1630" s="207"/>
      <c r="S1630" s="207"/>
      <c r="T1630" s="208"/>
      <c r="U1630" s="13"/>
      <c r="V1630" s="13"/>
      <c r="W1630" s="13"/>
      <c r="X1630" s="13"/>
      <c r="Y1630" s="13"/>
      <c r="Z1630" s="13"/>
      <c r="AA1630" s="13"/>
      <c r="AB1630" s="13"/>
      <c r="AC1630" s="13"/>
      <c r="AD1630" s="13"/>
      <c r="AE1630" s="13"/>
      <c r="AT1630" s="202" t="s">
        <v>442</v>
      </c>
      <c r="AU1630" s="202" t="s">
        <v>87</v>
      </c>
      <c r="AV1630" s="13" t="s">
        <v>79</v>
      </c>
      <c r="AW1630" s="13" t="s">
        <v>31</v>
      </c>
      <c r="AX1630" s="13" t="s">
        <v>69</v>
      </c>
      <c r="AY1630" s="202" t="s">
        <v>328</v>
      </c>
    </row>
    <row r="1631" s="13" customFormat="1">
      <c r="A1631" s="13"/>
      <c r="B1631" s="201"/>
      <c r="C1631" s="13"/>
      <c r="D1631" s="195" t="s">
        <v>442</v>
      </c>
      <c r="E1631" s="202" t="s">
        <v>3</v>
      </c>
      <c r="F1631" s="203" t="s">
        <v>4876</v>
      </c>
      <c r="G1631" s="13"/>
      <c r="H1631" s="204">
        <v>6.5700000000000003</v>
      </c>
      <c r="I1631" s="205"/>
      <c r="J1631" s="13"/>
      <c r="K1631" s="13"/>
      <c r="L1631" s="201"/>
      <c r="M1631" s="206"/>
      <c r="N1631" s="207"/>
      <c r="O1631" s="207"/>
      <c r="P1631" s="207"/>
      <c r="Q1631" s="207"/>
      <c r="R1631" s="207"/>
      <c r="S1631" s="207"/>
      <c r="T1631" s="208"/>
      <c r="U1631" s="13"/>
      <c r="V1631" s="13"/>
      <c r="W1631" s="13"/>
      <c r="X1631" s="13"/>
      <c r="Y1631" s="13"/>
      <c r="Z1631" s="13"/>
      <c r="AA1631" s="13"/>
      <c r="AB1631" s="13"/>
      <c r="AC1631" s="13"/>
      <c r="AD1631" s="13"/>
      <c r="AE1631" s="13"/>
      <c r="AT1631" s="202" t="s">
        <v>442</v>
      </c>
      <c r="AU1631" s="202" t="s">
        <v>87</v>
      </c>
      <c r="AV1631" s="13" t="s">
        <v>79</v>
      </c>
      <c r="AW1631" s="13" t="s">
        <v>31</v>
      </c>
      <c r="AX1631" s="13" t="s">
        <v>69</v>
      </c>
      <c r="AY1631" s="202" t="s">
        <v>328</v>
      </c>
    </row>
    <row r="1632" s="15" customFormat="1">
      <c r="A1632" s="15"/>
      <c r="B1632" s="217"/>
      <c r="C1632" s="15"/>
      <c r="D1632" s="195" t="s">
        <v>442</v>
      </c>
      <c r="E1632" s="218" t="s">
        <v>3</v>
      </c>
      <c r="F1632" s="219" t="s">
        <v>4877</v>
      </c>
      <c r="G1632" s="15"/>
      <c r="H1632" s="218" t="s">
        <v>3</v>
      </c>
      <c r="I1632" s="220"/>
      <c r="J1632" s="15"/>
      <c r="K1632" s="15"/>
      <c r="L1632" s="217"/>
      <c r="M1632" s="221"/>
      <c r="N1632" s="222"/>
      <c r="O1632" s="222"/>
      <c r="P1632" s="222"/>
      <c r="Q1632" s="222"/>
      <c r="R1632" s="222"/>
      <c r="S1632" s="222"/>
      <c r="T1632" s="223"/>
      <c r="U1632" s="15"/>
      <c r="V1632" s="15"/>
      <c r="W1632" s="15"/>
      <c r="X1632" s="15"/>
      <c r="Y1632" s="15"/>
      <c r="Z1632" s="15"/>
      <c r="AA1632" s="15"/>
      <c r="AB1632" s="15"/>
      <c r="AC1632" s="15"/>
      <c r="AD1632" s="15"/>
      <c r="AE1632" s="15"/>
      <c r="AT1632" s="218" t="s">
        <v>442</v>
      </c>
      <c r="AU1632" s="218" t="s">
        <v>87</v>
      </c>
      <c r="AV1632" s="15" t="s">
        <v>76</v>
      </c>
      <c r="AW1632" s="15" t="s">
        <v>31</v>
      </c>
      <c r="AX1632" s="15" t="s">
        <v>69</v>
      </c>
      <c r="AY1632" s="218" t="s">
        <v>328</v>
      </c>
    </row>
    <row r="1633" s="13" customFormat="1">
      <c r="A1633" s="13"/>
      <c r="B1633" s="201"/>
      <c r="C1633" s="13"/>
      <c r="D1633" s="195" t="s">
        <v>442</v>
      </c>
      <c r="E1633" s="202" t="s">
        <v>3</v>
      </c>
      <c r="F1633" s="203" t="s">
        <v>4878</v>
      </c>
      <c r="G1633" s="13"/>
      <c r="H1633" s="204">
        <v>5.649</v>
      </c>
      <c r="I1633" s="205"/>
      <c r="J1633" s="13"/>
      <c r="K1633" s="13"/>
      <c r="L1633" s="201"/>
      <c r="M1633" s="206"/>
      <c r="N1633" s="207"/>
      <c r="O1633" s="207"/>
      <c r="P1633" s="207"/>
      <c r="Q1633" s="207"/>
      <c r="R1633" s="207"/>
      <c r="S1633" s="207"/>
      <c r="T1633" s="208"/>
      <c r="U1633" s="13"/>
      <c r="V1633" s="13"/>
      <c r="W1633" s="13"/>
      <c r="X1633" s="13"/>
      <c r="Y1633" s="13"/>
      <c r="Z1633" s="13"/>
      <c r="AA1633" s="13"/>
      <c r="AB1633" s="13"/>
      <c r="AC1633" s="13"/>
      <c r="AD1633" s="13"/>
      <c r="AE1633" s="13"/>
      <c r="AT1633" s="202" t="s">
        <v>442</v>
      </c>
      <c r="AU1633" s="202" t="s">
        <v>87</v>
      </c>
      <c r="AV1633" s="13" t="s">
        <v>79</v>
      </c>
      <c r="AW1633" s="13" t="s">
        <v>31</v>
      </c>
      <c r="AX1633" s="13" t="s">
        <v>69</v>
      </c>
      <c r="AY1633" s="202" t="s">
        <v>328</v>
      </c>
    </row>
    <row r="1634" s="14" customFormat="1">
      <c r="A1634" s="14"/>
      <c r="B1634" s="209"/>
      <c r="C1634" s="14"/>
      <c r="D1634" s="195" t="s">
        <v>442</v>
      </c>
      <c r="E1634" s="210" t="s">
        <v>3</v>
      </c>
      <c r="F1634" s="211" t="s">
        <v>452</v>
      </c>
      <c r="G1634" s="14"/>
      <c r="H1634" s="212">
        <v>23.853000000000002</v>
      </c>
      <c r="I1634" s="213"/>
      <c r="J1634" s="14"/>
      <c r="K1634" s="14"/>
      <c r="L1634" s="209"/>
      <c r="M1634" s="214"/>
      <c r="N1634" s="215"/>
      <c r="O1634" s="215"/>
      <c r="P1634" s="215"/>
      <c r="Q1634" s="215"/>
      <c r="R1634" s="215"/>
      <c r="S1634" s="215"/>
      <c r="T1634" s="216"/>
      <c r="U1634" s="14"/>
      <c r="V1634" s="14"/>
      <c r="W1634" s="14"/>
      <c r="X1634" s="14"/>
      <c r="Y1634" s="14"/>
      <c r="Z1634" s="14"/>
      <c r="AA1634" s="14"/>
      <c r="AB1634" s="14"/>
      <c r="AC1634" s="14"/>
      <c r="AD1634" s="14"/>
      <c r="AE1634" s="14"/>
      <c r="AT1634" s="210" t="s">
        <v>442</v>
      </c>
      <c r="AU1634" s="210" t="s">
        <v>87</v>
      </c>
      <c r="AV1634" s="14" t="s">
        <v>113</v>
      </c>
      <c r="AW1634" s="14" t="s">
        <v>31</v>
      </c>
      <c r="AX1634" s="14" t="s">
        <v>76</v>
      </c>
      <c r="AY1634" s="210" t="s">
        <v>328</v>
      </c>
    </row>
    <row r="1635" s="2" customFormat="1" ht="24.15" customHeight="1">
      <c r="A1635" s="41"/>
      <c r="B1635" s="176"/>
      <c r="C1635" s="224" t="s">
        <v>4879</v>
      </c>
      <c r="D1635" s="224" t="s">
        <v>539</v>
      </c>
      <c r="E1635" s="225" t="s">
        <v>4880</v>
      </c>
      <c r="F1635" s="226" t="s">
        <v>4881</v>
      </c>
      <c r="G1635" s="227" t="s">
        <v>1388</v>
      </c>
      <c r="H1635" s="228">
        <v>147.31299999999999</v>
      </c>
      <c r="I1635" s="229"/>
      <c r="J1635" s="230">
        <f>ROUND(I1635*H1635,2)</f>
        <v>0</v>
      </c>
      <c r="K1635" s="226" t="s">
        <v>335</v>
      </c>
      <c r="L1635" s="231"/>
      <c r="M1635" s="232" t="s">
        <v>3</v>
      </c>
      <c r="N1635" s="233" t="s">
        <v>40</v>
      </c>
      <c r="O1635" s="75"/>
      <c r="P1635" s="186">
        <f>O1635*H1635</f>
        <v>0</v>
      </c>
      <c r="Q1635" s="186">
        <v>0.001</v>
      </c>
      <c r="R1635" s="186">
        <f>Q1635*H1635</f>
        <v>0.147313</v>
      </c>
      <c r="S1635" s="186">
        <v>0</v>
      </c>
      <c r="T1635" s="187">
        <f>S1635*H1635</f>
        <v>0</v>
      </c>
      <c r="U1635" s="41"/>
      <c r="V1635" s="41"/>
      <c r="W1635" s="41"/>
      <c r="X1635" s="41"/>
      <c r="Y1635" s="41"/>
      <c r="Z1635" s="41"/>
      <c r="AA1635" s="41"/>
      <c r="AB1635" s="41"/>
      <c r="AC1635" s="41"/>
      <c r="AD1635" s="41"/>
      <c r="AE1635" s="41"/>
      <c r="AR1635" s="188" t="s">
        <v>621</v>
      </c>
      <c r="AT1635" s="188" t="s">
        <v>539</v>
      </c>
      <c r="AU1635" s="188" t="s">
        <v>87</v>
      </c>
      <c r="AY1635" s="22" t="s">
        <v>328</v>
      </c>
      <c r="BE1635" s="189">
        <f>IF(N1635="základní",J1635,0)</f>
        <v>0</v>
      </c>
      <c r="BF1635" s="189">
        <f>IF(N1635="snížená",J1635,0)</f>
        <v>0</v>
      </c>
      <c r="BG1635" s="189">
        <f>IF(N1635="zákl. přenesená",J1635,0)</f>
        <v>0</v>
      </c>
      <c r="BH1635" s="189">
        <f>IF(N1635="sníž. přenesená",J1635,0)</f>
        <v>0</v>
      </c>
      <c r="BI1635" s="189">
        <f>IF(N1635="nulová",J1635,0)</f>
        <v>0</v>
      </c>
      <c r="BJ1635" s="22" t="s">
        <v>76</v>
      </c>
      <c r="BK1635" s="189">
        <f>ROUND(I1635*H1635,2)</f>
        <v>0</v>
      </c>
      <c r="BL1635" s="22" t="s">
        <v>532</v>
      </c>
      <c r="BM1635" s="188" t="s">
        <v>4882</v>
      </c>
    </row>
    <row r="1636" s="2" customFormat="1">
      <c r="A1636" s="41"/>
      <c r="B1636" s="42"/>
      <c r="C1636" s="41"/>
      <c r="D1636" s="195" t="s">
        <v>340</v>
      </c>
      <c r="E1636" s="41"/>
      <c r="F1636" s="196" t="s">
        <v>4883</v>
      </c>
      <c r="G1636" s="41"/>
      <c r="H1636" s="41"/>
      <c r="I1636" s="192"/>
      <c r="J1636" s="41"/>
      <c r="K1636" s="41"/>
      <c r="L1636" s="42"/>
      <c r="M1636" s="193"/>
      <c r="N1636" s="194"/>
      <c r="O1636" s="75"/>
      <c r="P1636" s="75"/>
      <c r="Q1636" s="75"/>
      <c r="R1636" s="75"/>
      <c r="S1636" s="75"/>
      <c r="T1636" s="76"/>
      <c r="U1636" s="41"/>
      <c r="V1636" s="41"/>
      <c r="W1636" s="41"/>
      <c r="X1636" s="41"/>
      <c r="Y1636" s="41"/>
      <c r="Z1636" s="41"/>
      <c r="AA1636" s="41"/>
      <c r="AB1636" s="41"/>
      <c r="AC1636" s="41"/>
      <c r="AD1636" s="41"/>
      <c r="AE1636" s="41"/>
      <c r="AT1636" s="22" t="s">
        <v>340</v>
      </c>
      <c r="AU1636" s="22" t="s">
        <v>87</v>
      </c>
    </row>
    <row r="1637" s="13" customFormat="1">
      <c r="A1637" s="13"/>
      <c r="B1637" s="201"/>
      <c r="C1637" s="13"/>
      <c r="D1637" s="195" t="s">
        <v>442</v>
      </c>
      <c r="E1637" s="13"/>
      <c r="F1637" s="203" t="s">
        <v>4884</v>
      </c>
      <c r="G1637" s="13"/>
      <c r="H1637" s="204">
        <v>147.31299999999999</v>
      </c>
      <c r="I1637" s="205"/>
      <c r="J1637" s="13"/>
      <c r="K1637" s="13"/>
      <c r="L1637" s="201"/>
      <c r="M1637" s="206"/>
      <c r="N1637" s="207"/>
      <c r="O1637" s="207"/>
      <c r="P1637" s="207"/>
      <c r="Q1637" s="207"/>
      <c r="R1637" s="207"/>
      <c r="S1637" s="207"/>
      <c r="T1637" s="208"/>
      <c r="U1637" s="13"/>
      <c r="V1637" s="13"/>
      <c r="W1637" s="13"/>
      <c r="X1637" s="13"/>
      <c r="Y1637" s="13"/>
      <c r="Z1637" s="13"/>
      <c r="AA1637" s="13"/>
      <c r="AB1637" s="13"/>
      <c r="AC1637" s="13"/>
      <c r="AD1637" s="13"/>
      <c r="AE1637" s="13"/>
      <c r="AT1637" s="202" t="s">
        <v>442</v>
      </c>
      <c r="AU1637" s="202" t="s">
        <v>87</v>
      </c>
      <c r="AV1637" s="13" t="s">
        <v>79</v>
      </c>
      <c r="AW1637" s="13" t="s">
        <v>4</v>
      </c>
      <c r="AX1637" s="13" t="s">
        <v>76</v>
      </c>
      <c r="AY1637" s="202" t="s">
        <v>328</v>
      </c>
    </row>
    <row r="1638" s="2" customFormat="1" ht="24.15" customHeight="1">
      <c r="A1638" s="41"/>
      <c r="B1638" s="176"/>
      <c r="C1638" s="177" t="s">
        <v>4885</v>
      </c>
      <c r="D1638" s="177" t="s">
        <v>331</v>
      </c>
      <c r="E1638" s="178" t="s">
        <v>4886</v>
      </c>
      <c r="F1638" s="179" t="s">
        <v>4887</v>
      </c>
      <c r="G1638" s="180" t="s">
        <v>476</v>
      </c>
      <c r="H1638" s="181">
        <v>132.55600000000001</v>
      </c>
      <c r="I1638" s="182"/>
      <c r="J1638" s="183">
        <f>ROUND(I1638*H1638,2)</f>
        <v>0</v>
      </c>
      <c r="K1638" s="179" t="s">
        <v>335</v>
      </c>
      <c r="L1638" s="42"/>
      <c r="M1638" s="184" t="s">
        <v>3</v>
      </c>
      <c r="N1638" s="185" t="s">
        <v>40</v>
      </c>
      <c r="O1638" s="75"/>
      <c r="P1638" s="186">
        <f>O1638*H1638</f>
        <v>0</v>
      </c>
      <c r="Q1638" s="186">
        <v>0.00017000000000000001</v>
      </c>
      <c r="R1638" s="186">
        <f>Q1638*H1638</f>
        <v>0.022534520000000002</v>
      </c>
      <c r="S1638" s="186">
        <v>0</v>
      </c>
      <c r="T1638" s="187">
        <f>S1638*H1638</f>
        <v>0</v>
      </c>
      <c r="U1638" s="41"/>
      <c r="V1638" s="41"/>
      <c r="W1638" s="41"/>
      <c r="X1638" s="41"/>
      <c r="Y1638" s="41"/>
      <c r="Z1638" s="41"/>
      <c r="AA1638" s="41"/>
      <c r="AB1638" s="41"/>
      <c r="AC1638" s="41"/>
      <c r="AD1638" s="41"/>
      <c r="AE1638" s="41"/>
      <c r="AR1638" s="188" t="s">
        <v>532</v>
      </c>
      <c r="AT1638" s="188" t="s">
        <v>331</v>
      </c>
      <c r="AU1638" s="188" t="s">
        <v>87</v>
      </c>
      <c r="AY1638" s="22" t="s">
        <v>328</v>
      </c>
      <c r="BE1638" s="189">
        <f>IF(N1638="základní",J1638,0)</f>
        <v>0</v>
      </c>
      <c r="BF1638" s="189">
        <f>IF(N1638="snížená",J1638,0)</f>
        <v>0</v>
      </c>
      <c r="BG1638" s="189">
        <f>IF(N1638="zákl. přenesená",J1638,0)</f>
        <v>0</v>
      </c>
      <c r="BH1638" s="189">
        <f>IF(N1638="sníž. přenesená",J1638,0)</f>
        <v>0</v>
      </c>
      <c r="BI1638" s="189">
        <f>IF(N1638="nulová",J1638,0)</f>
        <v>0</v>
      </c>
      <c r="BJ1638" s="22" t="s">
        <v>76</v>
      </c>
      <c r="BK1638" s="189">
        <f>ROUND(I1638*H1638,2)</f>
        <v>0</v>
      </c>
      <c r="BL1638" s="22" t="s">
        <v>532</v>
      </c>
      <c r="BM1638" s="188" t="s">
        <v>4888</v>
      </c>
    </row>
    <row r="1639" s="2" customFormat="1">
      <c r="A1639" s="41"/>
      <c r="B1639" s="42"/>
      <c r="C1639" s="41"/>
      <c r="D1639" s="190" t="s">
        <v>338</v>
      </c>
      <c r="E1639" s="41"/>
      <c r="F1639" s="191" t="s">
        <v>4889</v>
      </c>
      <c r="G1639" s="41"/>
      <c r="H1639" s="41"/>
      <c r="I1639" s="192"/>
      <c r="J1639" s="41"/>
      <c r="K1639" s="41"/>
      <c r="L1639" s="42"/>
      <c r="M1639" s="193"/>
      <c r="N1639" s="194"/>
      <c r="O1639" s="75"/>
      <c r="P1639" s="75"/>
      <c r="Q1639" s="75"/>
      <c r="R1639" s="75"/>
      <c r="S1639" s="75"/>
      <c r="T1639" s="76"/>
      <c r="U1639" s="41"/>
      <c r="V1639" s="41"/>
      <c r="W1639" s="41"/>
      <c r="X1639" s="41"/>
      <c r="Y1639" s="41"/>
      <c r="Z1639" s="41"/>
      <c r="AA1639" s="41"/>
      <c r="AB1639" s="41"/>
      <c r="AC1639" s="41"/>
      <c r="AD1639" s="41"/>
      <c r="AE1639" s="41"/>
      <c r="AT1639" s="22" t="s">
        <v>338</v>
      </c>
      <c r="AU1639" s="22" t="s">
        <v>87</v>
      </c>
    </row>
    <row r="1640" s="13" customFormat="1">
      <c r="A1640" s="13"/>
      <c r="B1640" s="201"/>
      <c r="C1640" s="13"/>
      <c r="D1640" s="195" t="s">
        <v>442</v>
      </c>
      <c r="E1640" s="202" t="s">
        <v>3</v>
      </c>
      <c r="F1640" s="203" t="s">
        <v>4890</v>
      </c>
      <c r="G1640" s="13"/>
      <c r="H1640" s="204">
        <v>43.545000000000002</v>
      </c>
      <c r="I1640" s="205"/>
      <c r="J1640" s="13"/>
      <c r="K1640" s="13"/>
      <c r="L1640" s="201"/>
      <c r="M1640" s="206"/>
      <c r="N1640" s="207"/>
      <c r="O1640" s="207"/>
      <c r="P1640" s="207"/>
      <c r="Q1640" s="207"/>
      <c r="R1640" s="207"/>
      <c r="S1640" s="207"/>
      <c r="T1640" s="208"/>
      <c r="U1640" s="13"/>
      <c r="V1640" s="13"/>
      <c r="W1640" s="13"/>
      <c r="X1640" s="13"/>
      <c r="Y1640" s="13"/>
      <c r="Z1640" s="13"/>
      <c r="AA1640" s="13"/>
      <c r="AB1640" s="13"/>
      <c r="AC1640" s="13"/>
      <c r="AD1640" s="13"/>
      <c r="AE1640" s="13"/>
      <c r="AT1640" s="202" t="s">
        <v>442</v>
      </c>
      <c r="AU1640" s="202" t="s">
        <v>87</v>
      </c>
      <c r="AV1640" s="13" t="s">
        <v>79</v>
      </c>
      <c r="AW1640" s="13" t="s">
        <v>31</v>
      </c>
      <c r="AX1640" s="13" t="s">
        <v>69</v>
      </c>
      <c r="AY1640" s="202" t="s">
        <v>328</v>
      </c>
    </row>
    <row r="1641" s="13" customFormat="1">
      <c r="A1641" s="13"/>
      <c r="B1641" s="201"/>
      <c r="C1641" s="13"/>
      <c r="D1641" s="195" t="s">
        <v>442</v>
      </c>
      <c r="E1641" s="202" t="s">
        <v>3</v>
      </c>
      <c r="F1641" s="203" t="s">
        <v>4891</v>
      </c>
      <c r="G1641" s="13"/>
      <c r="H1641" s="204">
        <v>34.011000000000003</v>
      </c>
      <c r="I1641" s="205"/>
      <c r="J1641" s="13"/>
      <c r="K1641" s="13"/>
      <c r="L1641" s="201"/>
      <c r="M1641" s="206"/>
      <c r="N1641" s="207"/>
      <c r="O1641" s="207"/>
      <c r="P1641" s="207"/>
      <c r="Q1641" s="207"/>
      <c r="R1641" s="207"/>
      <c r="S1641" s="207"/>
      <c r="T1641" s="208"/>
      <c r="U1641" s="13"/>
      <c r="V1641" s="13"/>
      <c r="W1641" s="13"/>
      <c r="X1641" s="13"/>
      <c r="Y1641" s="13"/>
      <c r="Z1641" s="13"/>
      <c r="AA1641" s="13"/>
      <c r="AB1641" s="13"/>
      <c r="AC1641" s="13"/>
      <c r="AD1641" s="13"/>
      <c r="AE1641" s="13"/>
      <c r="AT1641" s="202" t="s">
        <v>442</v>
      </c>
      <c r="AU1641" s="202" t="s">
        <v>87</v>
      </c>
      <c r="AV1641" s="13" t="s">
        <v>79</v>
      </c>
      <c r="AW1641" s="13" t="s">
        <v>31</v>
      </c>
      <c r="AX1641" s="13" t="s">
        <v>69</v>
      </c>
      <c r="AY1641" s="202" t="s">
        <v>328</v>
      </c>
    </row>
    <row r="1642" s="13" customFormat="1">
      <c r="A1642" s="13"/>
      <c r="B1642" s="201"/>
      <c r="C1642" s="13"/>
      <c r="D1642" s="195" t="s">
        <v>442</v>
      </c>
      <c r="E1642" s="202" t="s">
        <v>3</v>
      </c>
      <c r="F1642" s="203" t="s">
        <v>4892</v>
      </c>
      <c r="G1642" s="13"/>
      <c r="H1642" s="204">
        <v>43.799999999999997</v>
      </c>
      <c r="I1642" s="205"/>
      <c r="J1642" s="13"/>
      <c r="K1642" s="13"/>
      <c r="L1642" s="201"/>
      <c r="M1642" s="206"/>
      <c r="N1642" s="207"/>
      <c r="O1642" s="207"/>
      <c r="P1642" s="207"/>
      <c r="Q1642" s="207"/>
      <c r="R1642" s="207"/>
      <c r="S1642" s="207"/>
      <c r="T1642" s="208"/>
      <c r="U1642" s="13"/>
      <c r="V1642" s="13"/>
      <c r="W1642" s="13"/>
      <c r="X1642" s="13"/>
      <c r="Y1642" s="13"/>
      <c r="Z1642" s="13"/>
      <c r="AA1642" s="13"/>
      <c r="AB1642" s="13"/>
      <c r="AC1642" s="13"/>
      <c r="AD1642" s="13"/>
      <c r="AE1642" s="13"/>
      <c r="AT1642" s="202" t="s">
        <v>442</v>
      </c>
      <c r="AU1642" s="202" t="s">
        <v>87</v>
      </c>
      <c r="AV1642" s="13" t="s">
        <v>79</v>
      </c>
      <c r="AW1642" s="13" t="s">
        <v>31</v>
      </c>
      <c r="AX1642" s="13" t="s">
        <v>69</v>
      </c>
      <c r="AY1642" s="202" t="s">
        <v>328</v>
      </c>
    </row>
    <row r="1643" s="13" customFormat="1">
      <c r="A1643" s="13"/>
      <c r="B1643" s="201"/>
      <c r="C1643" s="13"/>
      <c r="D1643" s="195" t="s">
        <v>442</v>
      </c>
      <c r="E1643" s="202" t="s">
        <v>3</v>
      </c>
      <c r="F1643" s="203" t="s">
        <v>4893</v>
      </c>
      <c r="G1643" s="13"/>
      <c r="H1643" s="204">
        <v>4.2000000000000002</v>
      </c>
      <c r="I1643" s="205"/>
      <c r="J1643" s="13"/>
      <c r="K1643" s="13"/>
      <c r="L1643" s="201"/>
      <c r="M1643" s="206"/>
      <c r="N1643" s="207"/>
      <c r="O1643" s="207"/>
      <c r="P1643" s="207"/>
      <c r="Q1643" s="207"/>
      <c r="R1643" s="207"/>
      <c r="S1643" s="207"/>
      <c r="T1643" s="208"/>
      <c r="U1643" s="13"/>
      <c r="V1643" s="13"/>
      <c r="W1643" s="13"/>
      <c r="X1643" s="13"/>
      <c r="Y1643" s="13"/>
      <c r="Z1643" s="13"/>
      <c r="AA1643" s="13"/>
      <c r="AB1643" s="13"/>
      <c r="AC1643" s="13"/>
      <c r="AD1643" s="13"/>
      <c r="AE1643" s="13"/>
      <c r="AT1643" s="202" t="s">
        <v>442</v>
      </c>
      <c r="AU1643" s="202" t="s">
        <v>87</v>
      </c>
      <c r="AV1643" s="13" t="s">
        <v>79</v>
      </c>
      <c r="AW1643" s="13" t="s">
        <v>31</v>
      </c>
      <c r="AX1643" s="13" t="s">
        <v>69</v>
      </c>
      <c r="AY1643" s="202" t="s">
        <v>328</v>
      </c>
    </row>
    <row r="1644" s="13" customFormat="1">
      <c r="A1644" s="13"/>
      <c r="B1644" s="201"/>
      <c r="C1644" s="13"/>
      <c r="D1644" s="195" t="s">
        <v>442</v>
      </c>
      <c r="E1644" s="202" t="s">
        <v>3</v>
      </c>
      <c r="F1644" s="203" t="s">
        <v>4894</v>
      </c>
      <c r="G1644" s="13"/>
      <c r="H1644" s="204">
        <v>7</v>
      </c>
      <c r="I1644" s="205"/>
      <c r="J1644" s="13"/>
      <c r="K1644" s="13"/>
      <c r="L1644" s="201"/>
      <c r="M1644" s="206"/>
      <c r="N1644" s="207"/>
      <c r="O1644" s="207"/>
      <c r="P1644" s="207"/>
      <c r="Q1644" s="207"/>
      <c r="R1644" s="207"/>
      <c r="S1644" s="207"/>
      <c r="T1644" s="208"/>
      <c r="U1644" s="13"/>
      <c r="V1644" s="13"/>
      <c r="W1644" s="13"/>
      <c r="X1644" s="13"/>
      <c r="Y1644" s="13"/>
      <c r="Z1644" s="13"/>
      <c r="AA1644" s="13"/>
      <c r="AB1644" s="13"/>
      <c r="AC1644" s="13"/>
      <c r="AD1644" s="13"/>
      <c r="AE1644" s="13"/>
      <c r="AT1644" s="202" t="s">
        <v>442</v>
      </c>
      <c r="AU1644" s="202" t="s">
        <v>87</v>
      </c>
      <c r="AV1644" s="13" t="s">
        <v>79</v>
      </c>
      <c r="AW1644" s="13" t="s">
        <v>31</v>
      </c>
      <c r="AX1644" s="13" t="s">
        <v>69</v>
      </c>
      <c r="AY1644" s="202" t="s">
        <v>328</v>
      </c>
    </row>
    <row r="1645" s="14" customFormat="1">
      <c r="A1645" s="14"/>
      <c r="B1645" s="209"/>
      <c r="C1645" s="14"/>
      <c r="D1645" s="195" t="s">
        <v>442</v>
      </c>
      <c r="E1645" s="210" t="s">
        <v>3</v>
      </c>
      <c r="F1645" s="211" t="s">
        <v>452</v>
      </c>
      <c r="G1645" s="14"/>
      <c r="H1645" s="212">
        <v>132.55600000000001</v>
      </c>
      <c r="I1645" s="213"/>
      <c r="J1645" s="14"/>
      <c r="K1645" s="14"/>
      <c r="L1645" s="209"/>
      <c r="M1645" s="214"/>
      <c r="N1645" s="215"/>
      <c r="O1645" s="215"/>
      <c r="P1645" s="215"/>
      <c r="Q1645" s="215"/>
      <c r="R1645" s="215"/>
      <c r="S1645" s="215"/>
      <c r="T1645" s="216"/>
      <c r="U1645" s="14"/>
      <c r="V1645" s="14"/>
      <c r="W1645" s="14"/>
      <c r="X1645" s="14"/>
      <c r="Y1645" s="14"/>
      <c r="Z1645" s="14"/>
      <c r="AA1645" s="14"/>
      <c r="AB1645" s="14"/>
      <c r="AC1645" s="14"/>
      <c r="AD1645" s="14"/>
      <c r="AE1645" s="14"/>
      <c r="AT1645" s="210" t="s">
        <v>442</v>
      </c>
      <c r="AU1645" s="210" t="s">
        <v>87</v>
      </c>
      <c r="AV1645" s="14" t="s">
        <v>113</v>
      </c>
      <c r="AW1645" s="14" t="s">
        <v>31</v>
      </c>
      <c r="AX1645" s="14" t="s">
        <v>76</v>
      </c>
      <c r="AY1645" s="210" t="s">
        <v>328</v>
      </c>
    </row>
    <row r="1646" s="2" customFormat="1" ht="16.5" customHeight="1">
      <c r="A1646" s="41"/>
      <c r="B1646" s="176"/>
      <c r="C1646" s="224" t="s">
        <v>4895</v>
      </c>
      <c r="D1646" s="224" t="s">
        <v>539</v>
      </c>
      <c r="E1646" s="225" t="s">
        <v>4896</v>
      </c>
      <c r="F1646" s="226" t="s">
        <v>4897</v>
      </c>
      <c r="G1646" s="227" t="s">
        <v>476</v>
      </c>
      <c r="H1646" s="228">
        <v>152.43899999999999</v>
      </c>
      <c r="I1646" s="229"/>
      <c r="J1646" s="230">
        <f>ROUND(I1646*H1646,2)</f>
        <v>0</v>
      </c>
      <c r="K1646" s="226" t="s">
        <v>335</v>
      </c>
      <c r="L1646" s="231"/>
      <c r="M1646" s="232" t="s">
        <v>3</v>
      </c>
      <c r="N1646" s="233" t="s">
        <v>40</v>
      </c>
      <c r="O1646" s="75"/>
      <c r="P1646" s="186">
        <f>O1646*H1646</f>
        <v>0</v>
      </c>
      <c r="Q1646" s="186">
        <v>0.00091</v>
      </c>
      <c r="R1646" s="186">
        <f>Q1646*H1646</f>
        <v>0.13871949</v>
      </c>
      <c r="S1646" s="186">
        <v>0</v>
      </c>
      <c r="T1646" s="187">
        <f>S1646*H1646</f>
        <v>0</v>
      </c>
      <c r="U1646" s="41"/>
      <c r="V1646" s="41"/>
      <c r="W1646" s="41"/>
      <c r="X1646" s="41"/>
      <c r="Y1646" s="41"/>
      <c r="Z1646" s="41"/>
      <c r="AA1646" s="41"/>
      <c r="AB1646" s="41"/>
      <c r="AC1646" s="41"/>
      <c r="AD1646" s="41"/>
      <c r="AE1646" s="41"/>
      <c r="AR1646" s="188" t="s">
        <v>621</v>
      </c>
      <c r="AT1646" s="188" t="s">
        <v>539</v>
      </c>
      <c r="AU1646" s="188" t="s">
        <v>87</v>
      </c>
      <c r="AY1646" s="22" t="s">
        <v>328</v>
      </c>
      <c r="BE1646" s="189">
        <f>IF(N1646="základní",J1646,0)</f>
        <v>0</v>
      </c>
      <c r="BF1646" s="189">
        <f>IF(N1646="snížená",J1646,0)</f>
        <v>0</v>
      </c>
      <c r="BG1646" s="189">
        <f>IF(N1646="zákl. přenesená",J1646,0)</f>
        <v>0</v>
      </c>
      <c r="BH1646" s="189">
        <f>IF(N1646="sníž. přenesená",J1646,0)</f>
        <v>0</v>
      </c>
      <c r="BI1646" s="189">
        <f>IF(N1646="nulová",J1646,0)</f>
        <v>0</v>
      </c>
      <c r="BJ1646" s="22" t="s">
        <v>76</v>
      </c>
      <c r="BK1646" s="189">
        <f>ROUND(I1646*H1646,2)</f>
        <v>0</v>
      </c>
      <c r="BL1646" s="22" t="s">
        <v>532</v>
      </c>
      <c r="BM1646" s="188" t="s">
        <v>4898</v>
      </c>
    </row>
    <row r="1647" s="2" customFormat="1">
      <c r="A1647" s="41"/>
      <c r="B1647" s="42"/>
      <c r="C1647" s="41"/>
      <c r="D1647" s="195" t="s">
        <v>340</v>
      </c>
      <c r="E1647" s="41"/>
      <c r="F1647" s="196" t="s">
        <v>4899</v>
      </c>
      <c r="G1647" s="41"/>
      <c r="H1647" s="41"/>
      <c r="I1647" s="192"/>
      <c r="J1647" s="41"/>
      <c r="K1647" s="41"/>
      <c r="L1647" s="42"/>
      <c r="M1647" s="193"/>
      <c r="N1647" s="194"/>
      <c r="O1647" s="75"/>
      <c r="P1647" s="75"/>
      <c r="Q1647" s="75"/>
      <c r="R1647" s="75"/>
      <c r="S1647" s="75"/>
      <c r="T1647" s="76"/>
      <c r="U1647" s="41"/>
      <c r="V1647" s="41"/>
      <c r="W1647" s="41"/>
      <c r="X1647" s="41"/>
      <c r="Y1647" s="41"/>
      <c r="Z1647" s="41"/>
      <c r="AA1647" s="41"/>
      <c r="AB1647" s="41"/>
      <c r="AC1647" s="41"/>
      <c r="AD1647" s="41"/>
      <c r="AE1647" s="41"/>
      <c r="AT1647" s="22" t="s">
        <v>340</v>
      </c>
      <c r="AU1647" s="22" t="s">
        <v>87</v>
      </c>
    </row>
    <row r="1648" s="13" customFormat="1">
      <c r="A1648" s="13"/>
      <c r="B1648" s="201"/>
      <c r="C1648" s="13"/>
      <c r="D1648" s="195" t="s">
        <v>442</v>
      </c>
      <c r="E1648" s="13"/>
      <c r="F1648" s="203" t="s">
        <v>4900</v>
      </c>
      <c r="G1648" s="13"/>
      <c r="H1648" s="204">
        <v>152.43899999999999</v>
      </c>
      <c r="I1648" s="205"/>
      <c r="J1648" s="13"/>
      <c r="K1648" s="13"/>
      <c r="L1648" s="201"/>
      <c r="M1648" s="206"/>
      <c r="N1648" s="207"/>
      <c r="O1648" s="207"/>
      <c r="P1648" s="207"/>
      <c r="Q1648" s="207"/>
      <c r="R1648" s="207"/>
      <c r="S1648" s="207"/>
      <c r="T1648" s="208"/>
      <c r="U1648" s="13"/>
      <c r="V1648" s="13"/>
      <c r="W1648" s="13"/>
      <c r="X1648" s="13"/>
      <c r="Y1648" s="13"/>
      <c r="Z1648" s="13"/>
      <c r="AA1648" s="13"/>
      <c r="AB1648" s="13"/>
      <c r="AC1648" s="13"/>
      <c r="AD1648" s="13"/>
      <c r="AE1648" s="13"/>
      <c r="AT1648" s="202" t="s">
        <v>442</v>
      </c>
      <c r="AU1648" s="202" t="s">
        <v>87</v>
      </c>
      <c r="AV1648" s="13" t="s">
        <v>79</v>
      </c>
      <c r="AW1648" s="13" t="s">
        <v>4</v>
      </c>
      <c r="AX1648" s="13" t="s">
        <v>76</v>
      </c>
      <c r="AY1648" s="202" t="s">
        <v>328</v>
      </c>
    </row>
    <row r="1649" s="12" customFormat="1" ht="22.8" customHeight="1">
      <c r="A1649" s="12"/>
      <c r="B1649" s="163"/>
      <c r="C1649" s="12"/>
      <c r="D1649" s="164" t="s">
        <v>68</v>
      </c>
      <c r="E1649" s="174" t="s">
        <v>4901</v>
      </c>
      <c r="F1649" s="174" t="s">
        <v>4902</v>
      </c>
      <c r="G1649" s="12"/>
      <c r="H1649" s="12"/>
      <c r="I1649" s="166"/>
      <c r="J1649" s="175">
        <f>BK1649</f>
        <v>0</v>
      </c>
      <c r="K1649" s="12"/>
      <c r="L1649" s="163"/>
      <c r="M1649" s="168"/>
      <c r="N1649" s="169"/>
      <c r="O1649" s="169"/>
      <c r="P1649" s="170">
        <f>SUM(P1650:P1677)</f>
        <v>0</v>
      </c>
      <c r="Q1649" s="169"/>
      <c r="R1649" s="170">
        <f>SUM(R1650:R1677)</f>
        <v>9.9066403107999985</v>
      </c>
      <c r="S1649" s="169"/>
      <c r="T1649" s="171">
        <f>SUM(T1650:T1677)</f>
        <v>0</v>
      </c>
      <c r="U1649" s="12"/>
      <c r="V1649" s="12"/>
      <c r="W1649" s="12"/>
      <c r="X1649" s="12"/>
      <c r="Y1649" s="12"/>
      <c r="Z1649" s="12"/>
      <c r="AA1649" s="12"/>
      <c r="AB1649" s="12"/>
      <c r="AC1649" s="12"/>
      <c r="AD1649" s="12"/>
      <c r="AE1649" s="12"/>
      <c r="AR1649" s="164" t="s">
        <v>79</v>
      </c>
      <c r="AT1649" s="172" t="s">
        <v>68</v>
      </c>
      <c r="AU1649" s="172" t="s">
        <v>76</v>
      </c>
      <c r="AY1649" s="164" t="s">
        <v>328</v>
      </c>
      <c r="BK1649" s="173">
        <f>SUM(BK1650:BK1677)</f>
        <v>0</v>
      </c>
    </row>
    <row r="1650" s="2" customFormat="1" ht="21.75" customHeight="1">
      <c r="A1650" s="41"/>
      <c r="B1650" s="176"/>
      <c r="C1650" s="177" t="s">
        <v>4903</v>
      </c>
      <c r="D1650" s="177" t="s">
        <v>331</v>
      </c>
      <c r="E1650" s="178" t="s">
        <v>4904</v>
      </c>
      <c r="F1650" s="179" t="s">
        <v>4905</v>
      </c>
      <c r="G1650" s="180" t="s">
        <v>439</v>
      </c>
      <c r="H1650" s="181">
        <v>123.069</v>
      </c>
      <c r="I1650" s="182"/>
      <c r="J1650" s="183">
        <f>ROUND(I1650*H1650,2)</f>
        <v>0</v>
      </c>
      <c r="K1650" s="179" t="s">
        <v>335</v>
      </c>
      <c r="L1650" s="42"/>
      <c r="M1650" s="184" t="s">
        <v>3</v>
      </c>
      <c r="N1650" s="185" t="s">
        <v>40</v>
      </c>
      <c r="O1650" s="75"/>
      <c r="P1650" s="186">
        <f>O1650*H1650</f>
        <v>0</v>
      </c>
      <c r="Q1650" s="186">
        <v>0</v>
      </c>
      <c r="R1650" s="186">
        <f>Q1650*H1650</f>
        <v>0</v>
      </c>
      <c r="S1650" s="186">
        <v>0</v>
      </c>
      <c r="T1650" s="187">
        <f>S1650*H1650</f>
        <v>0</v>
      </c>
      <c r="U1650" s="41"/>
      <c r="V1650" s="41"/>
      <c r="W1650" s="41"/>
      <c r="X1650" s="41"/>
      <c r="Y1650" s="41"/>
      <c r="Z1650" s="41"/>
      <c r="AA1650" s="41"/>
      <c r="AB1650" s="41"/>
      <c r="AC1650" s="41"/>
      <c r="AD1650" s="41"/>
      <c r="AE1650" s="41"/>
      <c r="AR1650" s="188" t="s">
        <v>532</v>
      </c>
      <c r="AT1650" s="188" t="s">
        <v>331</v>
      </c>
      <c r="AU1650" s="188" t="s">
        <v>79</v>
      </c>
      <c r="AY1650" s="22" t="s">
        <v>328</v>
      </c>
      <c r="BE1650" s="189">
        <f>IF(N1650="základní",J1650,0)</f>
        <v>0</v>
      </c>
      <c r="BF1650" s="189">
        <f>IF(N1650="snížená",J1650,0)</f>
        <v>0</v>
      </c>
      <c r="BG1650" s="189">
        <f>IF(N1650="zákl. přenesená",J1650,0)</f>
        <v>0</v>
      </c>
      <c r="BH1650" s="189">
        <f>IF(N1650="sníž. přenesená",J1650,0)</f>
        <v>0</v>
      </c>
      <c r="BI1650" s="189">
        <f>IF(N1650="nulová",J1650,0)</f>
        <v>0</v>
      </c>
      <c r="BJ1650" s="22" t="s">
        <v>76</v>
      </c>
      <c r="BK1650" s="189">
        <f>ROUND(I1650*H1650,2)</f>
        <v>0</v>
      </c>
      <c r="BL1650" s="22" t="s">
        <v>532</v>
      </c>
      <c r="BM1650" s="188" t="s">
        <v>4906</v>
      </c>
    </row>
    <row r="1651" s="2" customFormat="1">
      <c r="A1651" s="41"/>
      <c r="B1651" s="42"/>
      <c r="C1651" s="41"/>
      <c r="D1651" s="190" t="s">
        <v>338</v>
      </c>
      <c r="E1651" s="41"/>
      <c r="F1651" s="191" t="s">
        <v>4907</v>
      </c>
      <c r="G1651" s="41"/>
      <c r="H1651" s="41"/>
      <c r="I1651" s="192"/>
      <c r="J1651" s="41"/>
      <c r="K1651" s="41"/>
      <c r="L1651" s="42"/>
      <c r="M1651" s="193"/>
      <c r="N1651" s="194"/>
      <c r="O1651" s="75"/>
      <c r="P1651" s="75"/>
      <c r="Q1651" s="75"/>
      <c r="R1651" s="75"/>
      <c r="S1651" s="75"/>
      <c r="T1651" s="76"/>
      <c r="U1651" s="41"/>
      <c r="V1651" s="41"/>
      <c r="W1651" s="41"/>
      <c r="X1651" s="41"/>
      <c r="Y1651" s="41"/>
      <c r="Z1651" s="41"/>
      <c r="AA1651" s="41"/>
      <c r="AB1651" s="41"/>
      <c r="AC1651" s="41"/>
      <c r="AD1651" s="41"/>
      <c r="AE1651" s="41"/>
      <c r="AT1651" s="22" t="s">
        <v>338</v>
      </c>
      <c r="AU1651" s="22" t="s">
        <v>79</v>
      </c>
    </row>
    <row r="1652" s="13" customFormat="1">
      <c r="A1652" s="13"/>
      <c r="B1652" s="201"/>
      <c r="C1652" s="13"/>
      <c r="D1652" s="195" t="s">
        <v>442</v>
      </c>
      <c r="E1652" s="202" t="s">
        <v>3</v>
      </c>
      <c r="F1652" s="203" t="s">
        <v>2374</v>
      </c>
      <c r="G1652" s="13"/>
      <c r="H1652" s="204">
        <v>110.485</v>
      </c>
      <c r="I1652" s="205"/>
      <c r="J1652" s="13"/>
      <c r="K1652" s="13"/>
      <c r="L1652" s="201"/>
      <c r="M1652" s="206"/>
      <c r="N1652" s="207"/>
      <c r="O1652" s="207"/>
      <c r="P1652" s="207"/>
      <c r="Q1652" s="207"/>
      <c r="R1652" s="207"/>
      <c r="S1652" s="207"/>
      <c r="T1652" s="208"/>
      <c r="U1652" s="13"/>
      <c r="V1652" s="13"/>
      <c r="W1652" s="13"/>
      <c r="X1652" s="13"/>
      <c r="Y1652" s="13"/>
      <c r="Z1652" s="13"/>
      <c r="AA1652" s="13"/>
      <c r="AB1652" s="13"/>
      <c r="AC1652" s="13"/>
      <c r="AD1652" s="13"/>
      <c r="AE1652" s="13"/>
      <c r="AT1652" s="202" t="s">
        <v>442</v>
      </c>
      <c r="AU1652" s="202" t="s">
        <v>79</v>
      </c>
      <c r="AV1652" s="13" t="s">
        <v>79</v>
      </c>
      <c r="AW1652" s="13" t="s">
        <v>31</v>
      </c>
      <c r="AX1652" s="13" t="s">
        <v>69</v>
      </c>
      <c r="AY1652" s="202" t="s">
        <v>328</v>
      </c>
    </row>
    <row r="1653" s="13" customFormat="1">
      <c r="A1653" s="13"/>
      <c r="B1653" s="201"/>
      <c r="C1653" s="13"/>
      <c r="D1653" s="195" t="s">
        <v>442</v>
      </c>
      <c r="E1653" s="202" t="s">
        <v>3</v>
      </c>
      <c r="F1653" s="203" t="s">
        <v>4908</v>
      </c>
      <c r="G1653" s="13"/>
      <c r="H1653" s="204">
        <v>12.584</v>
      </c>
      <c r="I1653" s="205"/>
      <c r="J1653" s="13"/>
      <c r="K1653" s="13"/>
      <c r="L1653" s="201"/>
      <c r="M1653" s="206"/>
      <c r="N1653" s="207"/>
      <c r="O1653" s="207"/>
      <c r="P1653" s="207"/>
      <c r="Q1653" s="207"/>
      <c r="R1653" s="207"/>
      <c r="S1653" s="207"/>
      <c r="T1653" s="208"/>
      <c r="U1653" s="13"/>
      <c r="V1653" s="13"/>
      <c r="W1653" s="13"/>
      <c r="X1653" s="13"/>
      <c r="Y1653" s="13"/>
      <c r="Z1653" s="13"/>
      <c r="AA1653" s="13"/>
      <c r="AB1653" s="13"/>
      <c r="AC1653" s="13"/>
      <c r="AD1653" s="13"/>
      <c r="AE1653" s="13"/>
      <c r="AT1653" s="202" t="s">
        <v>442</v>
      </c>
      <c r="AU1653" s="202" t="s">
        <v>79</v>
      </c>
      <c r="AV1653" s="13" t="s">
        <v>79</v>
      </c>
      <c r="AW1653" s="13" t="s">
        <v>31</v>
      </c>
      <c r="AX1653" s="13" t="s">
        <v>69</v>
      </c>
      <c r="AY1653" s="202" t="s">
        <v>328</v>
      </c>
    </row>
    <row r="1654" s="14" customFormat="1">
      <c r="A1654" s="14"/>
      <c r="B1654" s="209"/>
      <c r="C1654" s="14"/>
      <c r="D1654" s="195" t="s">
        <v>442</v>
      </c>
      <c r="E1654" s="210" t="s">
        <v>3</v>
      </c>
      <c r="F1654" s="211" t="s">
        <v>452</v>
      </c>
      <c r="G1654" s="14"/>
      <c r="H1654" s="212">
        <v>123.069</v>
      </c>
      <c r="I1654" s="213"/>
      <c r="J1654" s="14"/>
      <c r="K1654" s="14"/>
      <c r="L1654" s="209"/>
      <c r="M1654" s="214"/>
      <c r="N1654" s="215"/>
      <c r="O1654" s="215"/>
      <c r="P1654" s="215"/>
      <c r="Q1654" s="215"/>
      <c r="R1654" s="215"/>
      <c r="S1654" s="215"/>
      <c r="T1654" s="216"/>
      <c r="U1654" s="14"/>
      <c r="V1654" s="14"/>
      <c r="W1654" s="14"/>
      <c r="X1654" s="14"/>
      <c r="Y1654" s="14"/>
      <c r="Z1654" s="14"/>
      <c r="AA1654" s="14"/>
      <c r="AB1654" s="14"/>
      <c r="AC1654" s="14"/>
      <c r="AD1654" s="14"/>
      <c r="AE1654" s="14"/>
      <c r="AT1654" s="210" t="s">
        <v>442</v>
      </c>
      <c r="AU1654" s="210" t="s">
        <v>79</v>
      </c>
      <c r="AV1654" s="14" t="s">
        <v>113</v>
      </c>
      <c r="AW1654" s="14" t="s">
        <v>31</v>
      </c>
      <c r="AX1654" s="14" t="s">
        <v>76</v>
      </c>
      <c r="AY1654" s="210" t="s">
        <v>328</v>
      </c>
    </row>
    <row r="1655" s="2" customFormat="1" ht="24.15" customHeight="1">
      <c r="A1655" s="41"/>
      <c r="B1655" s="176"/>
      <c r="C1655" s="177" t="s">
        <v>4909</v>
      </c>
      <c r="D1655" s="177" t="s">
        <v>331</v>
      </c>
      <c r="E1655" s="178" t="s">
        <v>4910</v>
      </c>
      <c r="F1655" s="179" t="s">
        <v>4911</v>
      </c>
      <c r="G1655" s="180" t="s">
        <v>439</v>
      </c>
      <c r="H1655" s="181">
        <v>123.069</v>
      </c>
      <c r="I1655" s="182"/>
      <c r="J1655" s="183">
        <f>ROUND(I1655*H1655,2)</f>
        <v>0</v>
      </c>
      <c r="K1655" s="179" t="s">
        <v>335</v>
      </c>
      <c r="L1655" s="42"/>
      <c r="M1655" s="184" t="s">
        <v>3</v>
      </c>
      <c r="N1655" s="185" t="s">
        <v>40</v>
      </c>
      <c r="O1655" s="75"/>
      <c r="P1655" s="186">
        <f>O1655*H1655</f>
        <v>0</v>
      </c>
      <c r="Q1655" s="186">
        <v>0.065826399999999993</v>
      </c>
      <c r="R1655" s="186">
        <f>Q1655*H1655</f>
        <v>8.1011892215999985</v>
      </c>
      <c r="S1655" s="186">
        <v>0</v>
      </c>
      <c r="T1655" s="187">
        <f>S1655*H1655</f>
        <v>0</v>
      </c>
      <c r="U1655" s="41"/>
      <c r="V1655" s="41"/>
      <c r="W1655" s="41"/>
      <c r="X1655" s="41"/>
      <c r="Y1655" s="41"/>
      <c r="Z1655" s="41"/>
      <c r="AA1655" s="41"/>
      <c r="AB1655" s="41"/>
      <c r="AC1655" s="41"/>
      <c r="AD1655" s="41"/>
      <c r="AE1655" s="41"/>
      <c r="AR1655" s="188" t="s">
        <v>532</v>
      </c>
      <c r="AT1655" s="188" t="s">
        <v>331</v>
      </c>
      <c r="AU1655" s="188" t="s">
        <v>79</v>
      </c>
      <c r="AY1655" s="22" t="s">
        <v>328</v>
      </c>
      <c r="BE1655" s="189">
        <f>IF(N1655="základní",J1655,0)</f>
        <v>0</v>
      </c>
      <c r="BF1655" s="189">
        <f>IF(N1655="snížená",J1655,0)</f>
        <v>0</v>
      </c>
      <c r="BG1655" s="189">
        <f>IF(N1655="zákl. přenesená",J1655,0)</f>
        <v>0</v>
      </c>
      <c r="BH1655" s="189">
        <f>IF(N1655="sníž. přenesená",J1655,0)</f>
        <v>0</v>
      </c>
      <c r="BI1655" s="189">
        <f>IF(N1655="nulová",J1655,0)</f>
        <v>0</v>
      </c>
      <c r="BJ1655" s="22" t="s">
        <v>76</v>
      </c>
      <c r="BK1655" s="189">
        <f>ROUND(I1655*H1655,2)</f>
        <v>0</v>
      </c>
      <c r="BL1655" s="22" t="s">
        <v>532</v>
      </c>
      <c r="BM1655" s="188" t="s">
        <v>4912</v>
      </c>
    </row>
    <row r="1656" s="2" customFormat="1">
      <c r="A1656" s="41"/>
      <c r="B1656" s="42"/>
      <c r="C1656" s="41"/>
      <c r="D1656" s="190" t="s">
        <v>338</v>
      </c>
      <c r="E1656" s="41"/>
      <c r="F1656" s="191" t="s">
        <v>4913</v>
      </c>
      <c r="G1656" s="41"/>
      <c r="H1656" s="41"/>
      <c r="I1656" s="192"/>
      <c r="J1656" s="41"/>
      <c r="K1656" s="41"/>
      <c r="L1656" s="42"/>
      <c r="M1656" s="193"/>
      <c r="N1656" s="194"/>
      <c r="O1656" s="75"/>
      <c r="P1656" s="75"/>
      <c r="Q1656" s="75"/>
      <c r="R1656" s="75"/>
      <c r="S1656" s="75"/>
      <c r="T1656" s="76"/>
      <c r="U1656" s="41"/>
      <c r="V1656" s="41"/>
      <c r="W1656" s="41"/>
      <c r="X1656" s="41"/>
      <c r="Y1656" s="41"/>
      <c r="Z1656" s="41"/>
      <c r="AA1656" s="41"/>
      <c r="AB1656" s="41"/>
      <c r="AC1656" s="41"/>
      <c r="AD1656" s="41"/>
      <c r="AE1656" s="41"/>
      <c r="AT1656" s="22" t="s">
        <v>338</v>
      </c>
      <c r="AU1656" s="22" t="s">
        <v>79</v>
      </c>
    </row>
    <row r="1657" s="2" customFormat="1" ht="24.15" customHeight="1">
      <c r="A1657" s="41"/>
      <c r="B1657" s="176"/>
      <c r="C1657" s="177" t="s">
        <v>4914</v>
      </c>
      <c r="D1657" s="177" t="s">
        <v>331</v>
      </c>
      <c r="E1657" s="178" t="s">
        <v>4915</v>
      </c>
      <c r="F1657" s="179" t="s">
        <v>4916</v>
      </c>
      <c r="G1657" s="180" t="s">
        <v>439</v>
      </c>
      <c r="H1657" s="181">
        <v>123.069</v>
      </c>
      <c r="I1657" s="182"/>
      <c r="J1657" s="183">
        <f>ROUND(I1657*H1657,2)</f>
        <v>0</v>
      </c>
      <c r="K1657" s="179" t="s">
        <v>335</v>
      </c>
      <c r="L1657" s="42"/>
      <c r="M1657" s="184" t="s">
        <v>3</v>
      </c>
      <c r="N1657" s="185" t="s">
        <v>40</v>
      </c>
      <c r="O1657" s="75"/>
      <c r="P1657" s="186">
        <f>O1657*H1657</f>
        <v>0</v>
      </c>
      <c r="Q1657" s="186">
        <v>0.00019000000000000001</v>
      </c>
      <c r="R1657" s="186">
        <f>Q1657*H1657</f>
        <v>0.023383110000000002</v>
      </c>
      <c r="S1657" s="186">
        <v>0</v>
      </c>
      <c r="T1657" s="187">
        <f>S1657*H1657</f>
        <v>0</v>
      </c>
      <c r="U1657" s="41"/>
      <c r="V1657" s="41"/>
      <c r="W1657" s="41"/>
      <c r="X1657" s="41"/>
      <c r="Y1657" s="41"/>
      <c r="Z1657" s="41"/>
      <c r="AA1657" s="41"/>
      <c r="AB1657" s="41"/>
      <c r="AC1657" s="41"/>
      <c r="AD1657" s="41"/>
      <c r="AE1657" s="41"/>
      <c r="AR1657" s="188" t="s">
        <v>532</v>
      </c>
      <c r="AT1657" s="188" t="s">
        <v>331</v>
      </c>
      <c r="AU1657" s="188" t="s">
        <v>79</v>
      </c>
      <c r="AY1657" s="22" t="s">
        <v>328</v>
      </c>
      <c r="BE1657" s="189">
        <f>IF(N1657="základní",J1657,0)</f>
        <v>0</v>
      </c>
      <c r="BF1657" s="189">
        <f>IF(N1657="snížená",J1657,0)</f>
        <v>0</v>
      </c>
      <c r="BG1657" s="189">
        <f>IF(N1657="zákl. přenesená",J1657,0)</f>
        <v>0</v>
      </c>
      <c r="BH1657" s="189">
        <f>IF(N1657="sníž. přenesená",J1657,0)</f>
        <v>0</v>
      </c>
      <c r="BI1657" s="189">
        <f>IF(N1657="nulová",J1657,0)</f>
        <v>0</v>
      </c>
      <c r="BJ1657" s="22" t="s">
        <v>76</v>
      </c>
      <c r="BK1657" s="189">
        <f>ROUND(I1657*H1657,2)</f>
        <v>0</v>
      </c>
      <c r="BL1657" s="22" t="s">
        <v>532</v>
      </c>
      <c r="BM1657" s="188" t="s">
        <v>4917</v>
      </c>
    </row>
    <row r="1658" s="2" customFormat="1">
      <c r="A1658" s="41"/>
      <c r="B1658" s="42"/>
      <c r="C1658" s="41"/>
      <c r="D1658" s="190" t="s">
        <v>338</v>
      </c>
      <c r="E1658" s="41"/>
      <c r="F1658" s="191" t="s">
        <v>4918</v>
      </c>
      <c r="G1658" s="41"/>
      <c r="H1658" s="41"/>
      <c r="I1658" s="192"/>
      <c r="J1658" s="41"/>
      <c r="K1658" s="41"/>
      <c r="L1658" s="42"/>
      <c r="M1658" s="193"/>
      <c r="N1658" s="194"/>
      <c r="O1658" s="75"/>
      <c r="P1658" s="75"/>
      <c r="Q1658" s="75"/>
      <c r="R1658" s="75"/>
      <c r="S1658" s="75"/>
      <c r="T1658" s="76"/>
      <c r="U1658" s="41"/>
      <c r="V1658" s="41"/>
      <c r="W1658" s="41"/>
      <c r="X1658" s="41"/>
      <c r="Y1658" s="41"/>
      <c r="Z1658" s="41"/>
      <c r="AA1658" s="41"/>
      <c r="AB1658" s="41"/>
      <c r="AC1658" s="41"/>
      <c r="AD1658" s="41"/>
      <c r="AE1658" s="41"/>
      <c r="AT1658" s="22" t="s">
        <v>338</v>
      </c>
      <c r="AU1658" s="22" t="s">
        <v>79</v>
      </c>
    </row>
    <row r="1659" s="2" customFormat="1" ht="33" customHeight="1">
      <c r="A1659" s="41"/>
      <c r="B1659" s="176"/>
      <c r="C1659" s="177" t="s">
        <v>4919</v>
      </c>
      <c r="D1659" s="177" t="s">
        <v>331</v>
      </c>
      <c r="E1659" s="178" t="s">
        <v>4920</v>
      </c>
      <c r="F1659" s="179" t="s">
        <v>4921</v>
      </c>
      <c r="G1659" s="180" t="s">
        <v>476</v>
      </c>
      <c r="H1659" s="181">
        <v>50</v>
      </c>
      <c r="I1659" s="182"/>
      <c r="J1659" s="183">
        <f>ROUND(I1659*H1659,2)</f>
        <v>0</v>
      </c>
      <c r="K1659" s="179" t="s">
        <v>335</v>
      </c>
      <c r="L1659" s="42"/>
      <c r="M1659" s="184" t="s">
        <v>3</v>
      </c>
      <c r="N1659" s="185" t="s">
        <v>40</v>
      </c>
      <c r="O1659" s="75"/>
      <c r="P1659" s="186">
        <f>O1659*H1659</f>
        <v>0</v>
      </c>
      <c r="Q1659" s="186">
        <v>1.2639999999999999E-05</v>
      </c>
      <c r="R1659" s="186">
        <f>Q1659*H1659</f>
        <v>0.00063199999999999997</v>
      </c>
      <c r="S1659" s="186">
        <v>0</v>
      </c>
      <c r="T1659" s="187">
        <f>S1659*H1659</f>
        <v>0</v>
      </c>
      <c r="U1659" s="41"/>
      <c r="V1659" s="41"/>
      <c r="W1659" s="41"/>
      <c r="X1659" s="41"/>
      <c r="Y1659" s="41"/>
      <c r="Z1659" s="41"/>
      <c r="AA1659" s="41"/>
      <c r="AB1659" s="41"/>
      <c r="AC1659" s="41"/>
      <c r="AD1659" s="41"/>
      <c r="AE1659" s="41"/>
      <c r="AR1659" s="188" t="s">
        <v>532</v>
      </c>
      <c r="AT1659" s="188" t="s">
        <v>331</v>
      </c>
      <c r="AU1659" s="188" t="s">
        <v>79</v>
      </c>
      <c r="AY1659" s="22" t="s">
        <v>328</v>
      </c>
      <c r="BE1659" s="189">
        <f>IF(N1659="základní",J1659,0)</f>
        <v>0</v>
      </c>
      <c r="BF1659" s="189">
        <f>IF(N1659="snížená",J1659,0)</f>
        <v>0</v>
      </c>
      <c r="BG1659" s="189">
        <f>IF(N1659="zákl. přenesená",J1659,0)</f>
        <v>0</v>
      </c>
      <c r="BH1659" s="189">
        <f>IF(N1659="sníž. přenesená",J1659,0)</f>
        <v>0</v>
      </c>
      <c r="BI1659" s="189">
        <f>IF(N1659="nulová",J1659,0)</f>
        <v>0</v>
      </c>
      <c r="BJ1659" s="22" t="s">
        <v>76</v>
      </c>
      <c r="BK1659" s="189">
        <f>ROUND(I1659*H1659,2)</f>
        <v>0</v>
      </c>
      <c r="BL1659" s="22" t="s">
        <v>532</v>
      </c>
      <c r="BM1659" s="188" t="s">
        <v>4922</v>
      </c>
    </row>
    <row r="1660" s="2" customFormat="1">
      <c r="A1660" s="41"/>
      <c r="B1660" s="42"/>
      <c r="C1660" s="41"/>
      <c r="D1660" s="190" t="s">
        <v>338</v>
      </c>
      <c r="E1660" s="41"/>
      <c r="F1660" s="191" t="s">
        <v>4923</v>
      </c>
      <c r="G1660" s="41"/>
      <c r="H1660" s="41"/>
      <c r="I1660" s="192"/>
      <c r="J1660" s="41"/>
      <c r="K1660" s="41"/>
      <c r="L1660" s="42"/>
      <c r="M1660" s="193"/>
      <c r="N1660" s="194"/>
      <c r="O1660" s="75"/>
      <c r="P1660" s="75"/>
      <c r="Q1660" s="75"/>
      <c r="R1660" s="75"/>
      <c r="S1660" s="75"/>
      <c r="T1660" s="76"/>
      <c r="U1660" s="41"/>
      <c r="V1660" s="41"/>
      <c r="W1660" s="41"/>
      <c r="X1660" s="41"/>
      <c r="Y1660" s="41"/>
      <c r="Z1660" s="41"/>
      <c r="AA1660" s="41"/>
      <c r="AB1660" s="41"/>
      <c r="AC1660" s="41"/>
      <c r="AD1660" s="41"/>
      <c r="AE1660" s="41"/>
      <c r="AT1660" s="22" t="s">
        <v>338</v>
      </c>
      <c r="AU1660" s="22" t="s">
        <v>79</v>
      </c>
    </row>
    <row r="1661" s="2" customFormat="1" ht="16.5" customHeight="1">
      <c r="A1661" s="41"/>
      <c r="B1661" s="176"/>
      <c r="C1661" s="224" t="s">
        <v>4924</v>
      </c>
      <c r="D1661" s="224" t="s">
        <v>539</v>
      </c>
      <c r="E1661" s="225" t="s">
        <v>4925</v>
      </c>
      <c r="F1661" s="226" t="s">
        <v>4926</v>
      </c>
      <c r="G1661" s="227" t="s">
        <v>476</v>
      </c>
      <c r="H1661" s="228">
        <v>52.5</v>
      </c>
      <c r="I1661" s="229"/>
      <c r="J1661" s="230">
        <f>ROUND(I1661*H1661,2)</f>
        <v>0</v>
      </c>
      <c r="K1661" s="226" t="s">
        <v>335</v>
      </c>
      <c r="L1661" s="231"/>
      <c r="M1661" s="232" t="s">
        <v>3</v>
      </c>
      <c r="N1661" s="233" t="s">
        <v>40</v>
      </c>
      <c r="O1661" s="75"/>
      <c r="P1661" s="186">
        <f>O1661*H1661</f>
        <v>0</v>
      </c>
      <c r="Q1661" s="186">
        <v>0.00038000000000000002</v>
      </c>
      <c r="R1661" s="186">
        <f>Q1661*H1661</f>
        <v>0.019950000000000002</v>
      </c>
      <c r="S1661" s="186">
        <v>0</v>
      </c>
      <c r="T1661" s="187">
        <f>S1661*H1661</f>
        <v>0</v>
      </c>
      <c r="U1661" s="41"/>
      <c r="V1661" s="41"/>
      <c r="W1661" s="41"/>
      <c r="X1661" s="41"/>
      <c r="Y1661" s="41"/>
      <c r="Z1661" s="41"/>
      <c r="AA1661" s="41"/>
      <c r="AB1661" s="41"/>
      <c r="AC1661" s="41"/>
      <c r="AD1661" s="41"/>
      <c r="AE1661" s="41"/>
      <c r="AR1661" s="188" t="s">
        <v>621</v>
      </c>
      <c r="AT1661" s="188" t="s">
        <v>539</v>
      </c>
      <c r="AU1661" s="188" t="s">
        <v>79</v>
      </c>
      <c r="AY1661" s="22" t="s">
        <v>328</v>
      </c>
      <c r="BE1661" s="189">
        <f>IF(N1661="základní",J1661,0)</f>
        <v>0</v>
      </c>
      <c r="BF1661" s="189">
        <f>IF(N1661="snížená",J1661,0)</f>
        <v>0</v>
      </c>
      <c r="BG1661" s="189">
        <f>IF(N1661="zákl. přenesená",J1661,0)</f>
        <v>0</v>
      </c>
      <c r="BH1661" s="189">
        <f>IF(N1661="sníž. přenesená",J1661,0)</f>
        <v>0</v>
      </c>
      <c r="BI1661" s="189">
        <f>IF(N1661="nulová",J1661,0)</f>
        <v>0</v>
      </c>
      <c r="BJ1661" s="22" t="s">
        <v>76</v>
      </c>
      <c r="BK1661" s="189">
        <f>ROUND(I1661*H1661,2)</f>
        <v>0</v>
      </c>
      <c r="BL1661" s="22" t="s">
        <v>532</v>
      </c>
      <c r="BM1661" s="188" t="s">
        <v>4927</v>
      </c>
    </row>
    <row r="1662" s="13" customFormat="1">
      <c r="A1662" s="13"/>
      <c r="B1662" s="201"/>
      <c r="C1662" s="13"/>
      <c r="D1662" s="195" t="s">
        <v>442</v>
      </c>
      <c r="E1662" s="13"/>
      <c r="F1662" s="203" t="s">
        <v>4928</v>
      </c>
      <c r="G1662" s="13"/>
      <c r="H1662" s="204">
        <v>52.5</v>
      </c>
      <c r="I1662" s="205"/>
      <c r="J1662" s="13"/>
      <c r="K1662" s="13"/>
      <c r="L1662" s="201"/>
      <c r="M1662" s="206"/>
      <c r="N1662" s="207"/>
      <c r="O1662" s="207"/>
      <c r="P1662" s="207"/>
      <c r="Q1662" s="207"/>
      <c r="R1662" s="207"/>
      <c r="S1662" s="207"/>
      <c r="T1662" s="208"/>
      <c r="U1662" s="13"/>
      <c r="V1662" s="13"/>
      <c r="W1662" s="13"/>
      <c r="X1662" s="13"/>
      <c r="Y1662" s="13"/>
      <c r="Z1662" s="13"/>
      <c r="AA1662" s="13"/>
      <c r="AB1662" s="13"/>
      <c r="AC1662" s="13"/>
      <c r="AD1662" s="13"/>
      <c r="AE1662" s="13"/>
      <c r="AT1662" s="202" t="s">
        <v>442</v>
      </c>
      <c r="AU1662" s="202" t="s">
        <v>79</v>
      </c>
      <c r="AV1662" s="13" t="s">
        <v>79</v>
      </c>
      <c r="AW1662" s="13" t="s">
        <v>4</v>
      </c>
      <c r="AX1662" s="13" t="s">
        <v>76</v>
      </c>
      <c r="AY1662" s="202" t="s">
        <v>328</v>
      </c>
    </row>
    <row r="1663" s="2" customFormat="1" ht="16.5" customHeight="1">
      <c r="A1663" s="41"/>
      <c r="B1663" s="176"/>
      <c r="C1663" s="177" t="s">
        <v>4929</v>
      </c>
      <c r="D1663" s="177" t="s">
        <v>331</v>
      </c>
      <c r="E1663" s="178" t="s">
        <v>4930</v>
      </c>
      <c r="F1663" s="179" t="s">
        <v>4931</v>
      </c>
      <c r="G1663" s="180" t="s">
        <v>476</v>
      </c>
      <c r="H1663" s="181">
        <v>0.90000000000000002</v>
      </c>
      <c r="I1663" s="182"/>
      <c r="J1663" s="183">
        <f>ROUND(I1663*H1663,2)</f>
        <v>0</v>
      </c>
      <c r="K1663" s="179" t="s">
        <v>335</v>
      </c>
      <c r="L1663" s="42"/>
      <c r="M1663" s="184" t="s">
        <v>3</v>
      </c>
      <c r="N1663" s="185" t="s">
        <v>40</v>
      </c>
      <c r="O1663" s="75"/>
      <c r="P1663" s="186">
        <f>O1663*H1663</f>
        <v>0</v>
      </c>
      <c r="Q1663" s="186">
        <v>0</v>
      </c>
      <c r="R1663" s="186">
        <f>Q1663*H1663</f>
        <v>0</v>
      </c>
      <c r="S1663" s="186">
        <v>0</v>
      </c>
      <c r="T1663" s="187">
        <f>S1663*H1663</f>
        <v>0</v>
      </c>
      <c r="U1663" s="41"/>
      <c r="V1663" s="41"/>
      <c r="W1663" s="41"/>
      <c r="X1663" s="41"/>
      <c r="Y1663" s="41"/>
      <c r="Z1663" s="41"/>
      <c r="AA1663" s="41"/>
      <c r="AB1663" s="41"/>
      <c r="AC1663" s="41"/>
      <c r="AD1663" s="41"/>
      <c r="AE1663" s="41"/>
      <c r="AR1663" s="188" t="s">
        <v>532</v>
      </c>
      <c r="AT1663" s="188" t="s">
        <v>331</v>
      </c>
      <c r="AU1663" s="188" t="s">
        <v>79</v>
      </c>
      <c r="AY1663" s="22" t="s">
        <v>328</v>
      </c>
      <c r="BE1663" s="189">
        <f>IF(N1663="základní",J1663,0)</f>
        <v>0</v>
      </c>
      <c r="BF1663" s="189">
        <f>IF(N1663="snížená",J1663,0)</f>
        <v>0</v>
      </c>
      <c r="BG1663" s="189">
        <f>IF(N1663="zákl. přenesená",J1663,0)</f>
        <v>0</v>
      </c>
      <c r="BH1663" s="189">
        <f>IF(N1663="sníž. přenesená",J1663,0)</f>
        <v>0</v>
      </c>
      <c r="BI1663" s="189">
        <f>IF(N1663="nulová",J1663,0)</f>
        <v>0</v>
      </c>
      <c r="BJ1663" s="22" t="s">
        <v>76</v>
      </c>
      <c r="BK1663" s="189">
        <f>ROUND(I1663*H1663,2)</f>
        <v>0</v>
      </c>
      <c r="BL1663" s="22" t="s">
        <v>532</v>
      </c>
      <c r="BM1663" s="188" t="s">
        <v>4932</v>
      </c>
    </row>
    <row r="1664" s="2" customFormat="1">
      <c r="A1664" s="41"/>
      <c r="B1664" s="42"/>
      <c r="C1664" s="41"/>
      <c r="D1664" s="190" t="s">
        <v>338</v>
      </c>
      <c r="E1664" s="41"/>
      <c r="F1664" s="191" t="s">
        <v>4933</v>
      </c>
      <c r="G1664" s="41"/>
      <c r="H1664" s="41"/>
      <c r="I1664" s="192"/>
      <c r="J1664" s="41"/>
      <c r="K1664" s="41"/>
      <c r="L1664" s="42"/>
      <c r="M1664" s="193"/>
      <c r="N1664" s="194"/>
      <c r="O1664" s="75"/>
      <c r="P1664" s="75"/>
      <c r="Q1664" s="75"/>
      <c r="R1664" s="75"/>
      <c r="S1664" s="75"/>
      <c r="T1664" s="76"/>
      <c r="U1664" s="41"/>
      <c r="V1664" s="41"/>
      <c r="W1664" s="41"/>
      <c r="X1664" s="41"/>
      <c r="Y1664" s="41"/>
      <c r="Z1664" s="41"/>
      <c r="AA1664" s="41"/>
      <c r="AB1664" s="41"/>
      <c r="AC1664" s="41"/>
      <c r="AD1664" s="41"/>
      <c r="AE1664" s="41"/>
      <c r="AT1664" s="22" t="s">
        <v>338</v>
      </c>
      <c r="AU1664" s="22" t="s">
        <v>79</v>
      </c>
    </row>
    <row r="1665" s="13" customFormat="1">
      <c r="A1665" s="13"/>
      <c r="B1665" s="201"/>
      <c r="C1665" s="13"/>
      <c r="D1665" s="195" t="s">
        <v>442</v>
      </c>
      <c r="E1665" s="202" t="s">
        <v>3</v>
      </c>
      <c r="F1665" s="203" t="s">
        <v>4934</v>
      </c>
      <c r="G1665" s="13"/>
      <c r="H1665" s="204">
        <v>0.90000000000000002</v>
      </c>
      <c r="I1665" s="205"/>
      <c r="J1665" s="13"/>
      <c r="K1665" s="13"/>
      <c r="L1665" s="201"/>
      <c r="M1665" s="206"/>
      <c r="N1665" s="207"/>
      <c r="O1665" s="207"/>
      <c r="P1665" s="207"/>
      <c r="Q1665" s="207"/>
      <c r="R1665" s="207"/>
      <c r="S1665" s="207"/>
      <c r="T1665" s="208"/>
      <c r="U1665" s="13"/>
      <c r="V1665" s="13"/>
      <c r="W1665" s="13"/>
      <c r="X1665" s="13"/>
      <c r="Y1665" s="13"/>
      <c r="Z1665" s="13"/>
      <c r="AA1665" s="13"/>
      <c r="AB1665" s="13"/>
      <c r="AC1665" s="13"/>
      <c r="AD1665" s="13"/>
      <c r="AE1665" s="13"/>
      <c r="AT1665" s="202" t="s">
        <v>442</v>
      </c>
      <c r="AU1665" s="202" t="s">
        <v>79</v>
      </c>
      <c r="AV1665" s="13" t="s">
        <v>79</v>
      </c>
      <c r="AW1665" s="13" t="s">
        <v>31</v>
      </c>
      <c r="AX1665" s="13" t="s">
        <v>76</v>
      </c>
      <c r="AY1665" s="202" t="s">
        <v>328</v>
      </c>
    </row>
    <row r="1666" s="2" customFormat="1" ht="16.5" customHeight="1">
      <c r="A1666" s="41"/>
      <c r="B1666" s="176"/>
      <c r="C1666" s="224" t="s">
        <v>4935</v>
      </c>
      <c r="D1666" s="224" t="s">
        <v>539</v>
      </c>
      <c r="E1666" s="225" t="s">
        <v>687</v>
      </c>
      <c r="F1666" s="226" t="s">
        <v>4936</v>
      </c>
      <c r="G1666" s="227" t="s">
        <v>476</v>
      </c>
      <c r="H1666" s="228">
        <v>0.90000000000000002</v>
      </c>
      <c r="I1666" s="229"/>
      <c r="J1666" s="230">
        <f>ROUND(I1666*H1666,2)</f>
        <v>0</v>
      </c>
      <c r="K1666" s="226" t="s">
        <v>2902</v>
      </c>
      <c r="L1666" s="231"/>
      <c r="M1666" s="232" t="s">
        <v>3</v>
      </c>
      <c r="N1666" s="233" t="s">
        <v>40</v>
      </c>
      <c r="O1666" s="75"/>
      <c r="P1666" s="186">
        <f>O1666*H1666</f>
        <v>0</v>
      </c>
      <c r="Q1666" s="186">
        <v>0</v>
      </c>
      <c r="R1666" s="186">
        <f>Q1666*H1666</f>
        <v>0</v>
      </c>
      <c r="S1666" s="186">
        <v>0</v>
      </c>
      <c r="T1666" s="187">
        <f>S1666*H1666</f>
        <v>0</v>
      </c>
      <c r="U1666" s="41"/>
      <c r="V1666" s="41"/>
      <c r="W1666" s="41"/>
      <c r="X1666" s="41"/>
      <c r="Y1666" s="41"/>
      <c r="Z1666" s="41"/>
      <c r="AA1666" s="41"/>
      <c r="AB1666" s="41"/>
      <c r="AC1666" s="41"/>
      <c r="AD1666" s="41"/>
      <c r="AE1666" s="41"/>
      <c r="AR1666" s="188" t="s">
        <v>621</v>
      </c>
      <c r="AT1666" s="188" t="s">
        <v>539</v>
      </c>
      <c r="AU1666" s="188" t="s">
        <v>79</v>
      </c>
      <c r="AY1666" s="22" t="s">
        <v>328</v>
      </c>
      <c r="BE1666" s="189">
        <f>IF(N1666="základní",J1666,0)</f>
        <v>0</v>
      </c>
      <c r="BF1666" s="189">
        <f>IF(N1666="snížená",J1666,0)</f>
        <v>0</v>
      </c>
      <c r="BG1666" s="189">
        <f>IF(N1666="zákl. přenesená",J1666,0)</f>
        <v>0</v>
      </c>
      <c r="BH1666" s="189">
        <f>IF(N1666="sníž. přenesená",J1666,0)</f>
        <v>0</v>
      </c>
      <c r="BI1666" s="189">
        <f>IF(N1666="nulová",J1666,0)</f>
        <v>0</v>
      </c>
      <c r="BJ1666" s="22" t="s">
        <v>76</v>
      </c>
      <c r="BK1666" s="189">
        <f>ROUND(I1666*H1666,2)</f>
        <v>0</v>
      </c>
      <c r="BL1666" s="22" t="s">
        <v>532</v>
      </c>
      <c r="BM1666" s="188" t="s">
        <v>4937</v>
      </c>
    </row>
    <row r="1667" s="2" customFormat="1" ht="37.8" customHeight="1">
      <c r="A1667" s="41"/>
      <c r="B1667" s="176"/>
      <c r="C1667" s="177" t="s">
        <v>4938</v>
      </c>
      <c r="D1667" s="177" t="s">
        <v>331</v>
      </c>
      <c r="E1667" s="178" t="s">
        <v>4939</v>
      </c>
      <c r="F1667" s="179" t="s">
        <v>4940</v>
      </c>
      <c r="G1667" s="180" t="s">
        <v>476</v>
      </c>
      <c r="H1667" s="181">
        <v>125.842</v>
      </c>
      <c r="I1667" s="182"/>
      <c r="J1667" s="183">
        <f>ROUND(I1667*H1667,2)</f>
        <v>0</v>
      </c>
      <c r="K1667" s="179" t="s">
        <v>335</v>
      </c>
      <c r="L1667" s="42"/>
      <c r="M1667" s="184" t="s">
        <v>3</v>
      </c>
      <c r="N1667" s="185" t="s">
        <v>40</v>
      </c>
      <c r="O1667" s="75"/>
      <c r="P1667" s="186">
        <f>O1667*H1667</f>
        <v>0</v>
      </c>
      <c r="Q1667" s="186">
        <v>0.013997600000000001</v>
      </c>
      <c r="R1667" s="186">
        <f>Q1667*H1667</f>
        <v>1.7614859792000002</v>
      </c>
      <c r="S1667" s="186">
        <v>0</v>
      </c>
      <c r="T1667" s="187">
        <f>S1667*H1667</f>
        <v>0</v>
      </c>
      <c r="U1667" s="41"/>
      <c r="V1667" s="41"/>
      <c r="W1667" s="41"/>
      <c r="X1667" s="41"/>
      <c r="Y1667" s="41"/>
      <c r="Z1667" s="41"/>
      <c r="AA1667" s="41"/>
      <c r="AB1667" s="41"/>
      <c r="AC1667" s="41"/>
      <c r="AD1667" s="41"/>
      <c r="AE1667" s="41"/>
      <c r="AR1667" s="188" t="s">
        <v>532</v>
      </c>
      <c r="AT1667" s="188" t="s">
        <v>331</v>
      </c>
      <c r="AU1667" s="188" t="s">
        <v>79</v>
      </c>
      <c r="AY1667" s="22" t="s">
        <v>328</v>
      </c>
      <c r="BE1667" s="189">
        <f>IF(N1667="základní",J1667,0)</f>
        <v>0</v>
      </c>
      <c r="BF1667" s="189">
        <f>IF(N1667="snížená",J1667,0)</f>
        <v>0</v>
      </c>
      <c r="BG1667" s="189">
        <f>IF(N1667="zákl. přenesená",J1667,0)</f>
        <v>0</v>
      </c>
      <c r="BH1667" s="189">
        <f>IF(N1667="sníž. přenesená",J1667,0)</f>
        <v>0</v>
      </c>
      <c r="BI1667" s="189">
        <f>IF(N1667="nulová",J1667,0)</f>
        <v>0</v>
      </c>
      <c r="BJ1667" s="22" t="s">
        <v>76</v>
      </c>
      <c r="BK1667" s="189">
        <f>ROUND(I1667*H1667,2)</f>
        <v>0</v>
      </c>
      <c r="BL1667" s="22" t="s">
        <v>532</v>
      </c>
      <c r="BM1667" s="188" t="s">
        <v>4941</v>
      </c>
    </row>
    <row r="1668" s="2" customFormat="1">
      <c r="A1668" s="41"/>
      <c r="B1668" s="42"/>
      <c r="C1668" s="41"/>
      <c r="D1668" s="190" t="s">
        <v>338</v>
      </c>
      <c r="E1668" s="41"/>
      <c r="F1668" s="191" t="s">
        <v>4942</v>
      </c>
      <c r="G1668" s="41"/>
      <c r="H1668" s="41"/>
      <c r="I1668" s="192"/>
      <c r="J1668" s="41"/>
      <c r="K1668" s="41"/>
      <c r="L1668" s="42"/>
      <c r="M1668" s="193"/>
      <c r="N1668" s="194"/>
      <c r="O1668" s="75"/>
      <c r="P1668" s="75"/>
      <c r="Q1668" s="75"/>
      <c r="R1668" s="75"/>
      <c r="S1668" s="75"/>
      <c r="T1668" s="76"/>
      <c r="U1668" s="41"/>
      <c r="V1668" s="41"/>
      <c r="W1668" s="41"/>
      <c r="X1668" s="41"/>
      <c r="Y1668" s="41"/>
      <c r="Z1668" s="41"/>
      <c r="AA1668" s="41"/>
      <c r="AB1668" s="41"/>
      <c r="AC1668" s="41"/>
      <c r="AD1668" s="41"/>
      <c r="AE1668" s="41"/>
      <c r="AT1668" s="22" t="s">
        <v>338</v>
      </c>
      <c r="AU1668" s="22" t="s">
        <v>79</v>
      </c>
    </row>
    <row r="1669" s="13" customFormat="1">
      <c r="A1669" s="13"/>
      <c r="B1669" s="201"/>
      <c r="C1669" s="13"/>
      <c r="D1669" s="195" t="s">
        <v>442</v>
      </c>
      <c r="E1669" s="202" t="s">
        <v>3</v>
      </c>
      <c r="F1669" s="203" t="s">
        <v>4943</v>
      </c>
      <c r="G1669" s="13"/>
      <c r="H1669" s="204">
        <v>125.842</v>
      </c>
      <c r="I1669" s="205"/>
      <c r="J1669" s="13"/>
      <c r="K1669" s="13"/>
      <c r="L1669" s="201"/>
      <c r="M1669" s="206"/>
      <c r="N1669" s="207"/>
      <c r="O1669" s="207"/>
      <c r="P1669" s="207"/>
      <c r="Q1669" s="207"/>
      <c r="R1669" s="207"/>
      <c r="S1669" s="207"/>
      <c r="T1669" s="208"/>
      <c r="U1669" s="13"/>
      <c r="V1669" s="13"/>
      <c r="W1669" s="13"/>
      <c r="X1669" s="13"/>
      <c r="Y1669" s="13"/>
      <c r="Z1669" s="13"/>
      <c r="AA1669" s="13"/>
      <c r="AB1669" s="13"/>
      <c r="AC1669" s="13"/>
      <c r="AD1669" s="13"/>
      <c r="AE1669" s="13"/>
      <c r="AT1669" s="202" t="s">
        <v>442</v>
      </c>
      <c r="AU1669" s="202" t="s">
        <v>79</v>
      </c>
      <c r="AV1669" s="13" t="s">
        <v>79</v>
      </c>
      <c r="AW1669" s="13" t="s">
        <v>31</v>
      </c>
      <c r="AX1669" s="13" t="s">
        <v>76</v>
      </c>
      <c r="AY1669" s="202" t="s">
        <v>328</v>
      </c>
    </row>
    <row r="1670" s="2" customFormat="1" ht="21.75" customHeight="1">
      <c r="A1670" s="41"/>
      <c r="B1670" s="176"/>
      <c r="C1670" s="177" t="s">
        <v>4944</v>
      </c>
      <c r="D1670" s="177" t="s">
        <v>331</v>
      </c>
      <c r="E1670" s="178" t="s">
        <v>4945</v>
      </c>
      <c r="F1670" s="179" t="s">
        <v>4946</v>
      </c>
      <c r="G1670" s="180" t="s">
        <v>2357</v>
      </c>
      <c r="H1670" s="181">
        <v>41.479999999999997</v>
      </c>
      <c r="I1670" s="182"/>
      <c r="J1670" s="183">
        <f>ROUND(I1670*H1670,2)</f>
        <v>0</v>
      </c>
      <c r="K1670" s="179" t="s">
        <v>2902</v>
      </c>
      <c r="L1670" s="42"/>
      <c r="M1670" s="184" t="s">
        <v>3</v>
      </c>
      <c r="N1670" s="185" t="s">
        <v>40</v>
      </c>
      <c r="O1670" s="75"/>
      <c r="P1670" s="186">
        <f>O1670*H1670</f>
        <v>0</v>
      </c>
      <c r="Q1670" s="186">
        <v>0</v>
      </c>
      <c r="R1670" s="186">
        <f>Q1670*H1670</f>
        <v>0</v>
      </c>
      <c r="S1670" s="186">
        <v>0</v>
      </c>
      <c r="T1670" s="187">
        <f>S1670*H1670</f>
        <v>0</v>
      </c>
      <c r="U1670" s="41"/>
      <c r="V1670" s="41"/>
      <c r="W1670" s="41"/>
      <c r="X1670" s="41"/>
      <c r="Y1670" s="41"/>
      <c r="Z1670" s="41"/>
      <c r="AA1670" s="41"/>
      <c r="AB1670" s="41"/>
      <c r="AC1670" s="41"/>
      <c r="AD1670" s="41"/>
      <c r="AE1670" s="41"/>
      <c r="AR1670" s="188" t="s">
        <v>532</v>
      </c>
      <c r="AT1670" s="188" t="s">
        <v>331</v>
      </c>
      <c r="AU1670" s="188" t="s">
        <v>79</v>
      </c>
      <c r="AY1670" s="22" t="s">
        <v>328</v>
      </c>
      <c r="BE1670" s="189">
        <f>IF(N1670="základní",J1670,0)</f>
        <v>0</v>
      </c>
      <c r="BF1670" s="189">
        <f>IF(N1670="snížená",J1670,0)</f>
        <v>0</v>
      </c>
      <c r="BG1670" s="189">
        <f>IF(N1670="zákl. přenesená",J1670,0)</f>
        <v>0</v>
      </c>
      <c r="BH1670" s="189">
        <f>IF(N1670="sníž. přenesená",J1670,0)</f>
        <v>0</v>
      </c>
      <c r="BI1670" s="189">
        <f>IF(N1670="nulová",J1670,0)</f>
        <v>0</v>
      </c>
      <c r="BJ1670" s="22" t="s">
        <v>76</v>
      </c>
      <c r="BK1670" s="189">
        <f>ROUND(I1670*H1670,2)</f>
        <v>0</v>
      </c>
      <c r="BL1670" s="22" t="s">
        <v>532</v>
      </c>
      <c r="BM1670" s="188" t="s">
        <v>4947</v>
      </c>
    </row>
    <row r="1671" s="13" customFormat="1">
      <c r="A1671" s="13"/>
      <c r="B1671" s="201"/>
      <c r="C1671" s="13"/>
      <c r="D1671" s="195" t="s">
        <v>442</v>
      </c>
      <c r="E1671" s="202" t="s">
        <v>3</v>
      </c>
      <c r="F1671" s="203" t="s">
        <v>4948</v>
      </c>
      <c r="G1671" s="13"/>
      <c r="H1671" s="204">
        <v>15.859999999999999</v>
      </c>
      <c r="I1671" s="205"/>
      <c r="J1671" s="13"/>
      <c r="K1671" s="13"/>
      <c r="L1671" s="201"/>
      <c r="M1671" s="206"/>
      <c r="N1671" s="207"/>
      <c r="O1671" s="207"/>
      <c r="P1671" s="207"/>
      <c r="Q1671" s="207"/>
      <c r="R1671" s="207"/>
      <c r="S1671" s="207"/>
      <c r="T1671" s="208"/>
      <c r="U1671" s="13"/>
      <c r="V1671" s="13"/>
      <c r="W1671" s="13"/>
      <c r="X1671" s="13"/>
      <c r="Y1671" s="13"/>
      <c r="Z1671" s="13"/>
      <c r="AA1671" s="13"/>
      <c r="AB1671" s="13"/>
      <c r="AC1671" s="13"/>
      <c r="AD1671" s="13"/>
      <c r="AE1671" s="13"/>
      <c r="AT1671" s="202" t="s">
        <v>442</v>
      </c>
      <c r="AU1671" s="202" t="s">
        <v>79</v>
      </c>
      <c r="AV1671" s="13" t="s">
        <v>79</v>
      </c>
      <c r="AW1671" s="13" t="s">
        <v>31</v>
      </c>
      <c r="AX1671" s="13" t="s">
        <v>69</v>
      </c>
      <c r="AY1671" s="202" t="s">
        <v>328</v>
      </c>
    </row>
    <row r="1672" s="13" customFormat="1">
      <c r="A1672" s="13"/>
      <c r="B1672" s="201"/>
      <c r="C1672" s="13"/>
      <c r="D1672" s="195" t="s">
        <v>442</v>
      </c>
      <c r="E1672" s="202" t="s">
        <v>3</v>
      </c>
      <c r="F1672" s="203" t="s">
        <v>4949</v>
      </c>
      <c r="G1672" s="13"/>
      <c r="H1672" s="204">
        <v>25.620000000000001</v>
      </c>
      <c r="I1672" s="205"/>
      <c r="J1672" s="13"/>
      <c r="K1672" s="13"/>
      <c r="L1672" s="201"/>
      <c r="M1672" s="206"/>
      <c r="N1672" s="207"/>
      <c r="O1672" s="207"/>
      <c r="P1672" s="207"/>
      <c r="Q1672" s="207"/>
      <c r="R1672" s="207"/>
      <c r="S1672" s="207"/>
      <c r="T1672" s="208"/>
      <c r="U1672" s="13"/>
      <c r="V1672" s="13"/>
      <c r="W1672" s="13"/>
      <c r="X1672" s="13"/>
      <c r="Y1672" s="13"/>
      <c r="Z1672" s="13"/>
      <c r="AA1672" s="13"/>
      <c r="AB1672" s="13"/>
      <c r="AC1672" s="13"/>
      <c r="AD1672" s="13"/>
      <c r="AE1672" s="13"/>
      <c r="AT1672" s="202" t="s">
        <v>442</v>
      </c>
      <c r="AU1672" s="202" t="s">
        <v>79</v>
      </c>
      <c r="AV1672" s="13" t="s">
        <v>79</v>
      </c>
      <c r="AW1672" s="13" t="s">
        <v>31</v>
      </c>
      <c r="AX1672" s="13" t="s">
        <v>69</v>
      </c>
      <c r="AY1672" s="202" t="s">
        <v>328</v>
      </c>
    </row>
    <row r="1673" s="14" customFormat="1">
      <c r="A1673" s="14"/>
      <c r="B1673" s="209"/>
      <c r="C1673" s="14"/>
      <c r="D1673" s="195" t="s">
        <v>442</v>
      </c>
      <c r="E1673" s="210" t="s">
        <v>3</v>
      </c>
      <c r="F1673" s="211" t="s">
        <v>452</v>
      </c>
      <c r="G1673" s="14"/>
      <c r="H1673" s="212">
        <v>41.479999999999997</v>
      </c>
      <c r="I1673" s="213"/>
      <c r="J1673" s="14"/>
      <c r="K1673" s="14"/>
      <c r="L1673" s="209"/>
      <c r="M1673" s="214"/>
      <c r="N1673" s="215"/>
      <c r="O1673" s="215"/>
      <c r="P1673" s="215"/>
      <c r="Q1673" s="215"/>
      <c r="R1673" s="215"/>
      <c r="S1673" s="215"/>
      <c r="T1673" s="216"/>
      <c r="U1673" s="14"/>
      <c r="V1673" s="14"/>
      <c r="W1673" s="14"/>
      <c r="X1673" s="14"/>
      <c r="Y1673" s="14"/>
      <c r="Z1673" s="14"/>
      <c r="AA1673" s="14"/>
      <c r="AB1673" s="14"/>
      <c r="AC1673" s="14"/>
      <c r="AD1673" s="14"/>
      <c r="AE1673" s="14"/>
      <c r="AT1673" s="210" t="s">
        <v>442</v>
      </c>
      <c r="AU1673" s="210" t="s">
        <v>79</v>
      </c>
      <c r="AV1673" s="14" t="s">
        <v>113</v>
      </c>
      <c r="AW1673" s="14" t="s">
        <v>31</v>
      </c>
      <c r="AX1673" s="14" t="s">
        <v>76</v>
      </c>
      <c r="AY1673" s="210" t="s">
        <v>328</v>
      </c>
    </row>
    <row r="1674" s="2" customFormat="1" ht="16.5" customHeight="1">
      <c r="A1674" s="41"/>
      <c r="B1674" s="176"/>
      <c r="C1674" s="177" t="s">
        <v>4950</v>
      </c>
      <c r="D1674" s="177" t="s">
        <v>331</v>
      </c>
      <c r="E1674" s="178" t="s">
        <v>4951</v>
      </c>
      <c r="F1674" s="179" t="s">
        <v>4952</v>
      </c>
      <c r="G1674" s="180" t="s">
        <v>439</v>
      </c>
      <c r="H1674" s="181">
        <v>110.485</v>
      </c>
      <c r="I1674" s="182"/>
      <c r="J1674" s="183">
        <f>ROUND(I1674*H1674,2)</f>
        <v>0</v>
      </c>
      <c r="K1674" s="179" t="s">
        <v>2902</v>
      </c>
      <c r="L1674" s="42"/>
      <c r="M1674" s="184" t="s">
        <v>3</v>
      </c>
      <c r="N1674" s="185" t="s">
        <v>40</v>
      </c>
      <c r="O1674" s="75"/>
      <c r="P1674" s="186">
        <f>O1674*H1674</f>
        <v>0</v>
      </c>
      <c r="Q1674" s="186">
        <v>0</v>
      </c>
      <c r="R1674" s="186">
        <f>Q1674*H1674</f>
        <v>0</v>
      </c>
      <c r="S1674" s="186">
        <v>0</v>
      </c>
      <c r="T1674" s="187">
        <f>S1674*H1674</f>
        <v>0</v>
      </c>
      <c r="U1674" s="41"/>
      <c r="V1674" s="41"/>
      <c r="W1674" s="41"/>
      <c r="X1674" s="41"/>
      <c r="Y1674" s="41"/>
      <c r="Z1674" s="41"/>
      <c r="AA1674" s="41"/>
      <c r="AB1674" s="41"/>
      <c r="AC1674" s="41"/>
      <c r="AD1674" s="41"/>
      <c r="AE1674" s="41"/>
      <c r="AR1674" s="188" t="s">
        <v>532</v>
      </c>
      <c r="AT1674" s="188" t="s">
        <v>331</v>
      </c>
      <c r="AU1674" s="188" t="s">
        <v>79</v>
      </c>
      <c r="AY1674" s="22" t="s">
        <v>328</v>
      </c>
      <c r="BE1674" s="189">
        <f>IF(N1674="základní",J1674,0)</f>
        <v>0</v>
      </c>
      <c r="BF1674" s="189">
        <f>IF(N1674="snížená",J1674,0)</f>
        <v>0</v>
      </c>
      <c r="BG1674" s="189">
        <f>IF(N1674="zákl. přenesená",J1674,0)</f>
        <v>0</v>
      </c>
      <c r="BH1674" s="189">
        <f>IF(N1674="sníž. přenesená",J1674,0)</f>
        <v>0</v>
      </c>
      <c r="BI1674" s="189">
        <f>IF(N1674="nulová",J1674,0)</f>
        <v>0</v>
      </c>
      <c r="BJ1674" s="22" t="s">
        <v>76</v>
      </c>
      <c r="BK1674" s="189">
        <f>ROUND(I1674*H1674,2)</f>
        <v>0</v>
      </c>
      <c r="BL1674" s="22" t="s">
        <v>532</v>
      </c>
      <c r="BM1674" s="188" t="s">
        <v>4953</v>
      </c>
    </row>
    <row r="1675" s="13" customFormat="1">
      <c r="A1675" s="13"/>
      <c r="B1675" s="201"/>
      <c r="C1675" s="13"/>
      <c r="D1675" s="195" t="s">
        <v>442</v>
      </c>
      <c r="E1675" s="202" t="s">
        <v>3</v>
      </c>
      <c r="F1675" s="203" t="s">
        <v>2374</v>
      </c>
      <c r="G1675" s="13"/>
      <c r="H1675" s="204">
        <v>110.485</v>
      </c>
      <c r="I1675" s="205"/>
      <c r="J1675" s="13"/>
      <c r="K1675" s="13"/>
      <c r="L1675" s="201"/>
      <c r="M1675" s="206"/>
      <c r="N1675" s="207"/>
      <c r="O1675" s="207"/>
      <c r="P1675" s="207"/>
      <c r="Q1675" s="207"/>
      <c r="R1675" s="207"/>
      <c r="S1675" s="207"/>
      <c r="T1675" s="208"/>
      <c r="U1675" s="13"/>
      <c r="V1675" s="13"/>
      <c r="W1675" s="13"/>
      <c r="X1675" s="13"/>
      <c r="Y1675" s="13"/>
      <c r="Z1675" s="13"/>
      <c r="AA1675" s="13"/>
      <c r="AB1675" s="13"/>
      <c r="AC1675" s="13"/>
      <c r="AD1675" s="13"/>
      <c r="AE1675" s="13"/>
      <c r="AT1675" s="202" t="s">
        <v>442</v>
      </c>
      <c r="AU1675" s="202" t="s">
        <v>79</v>
      </c>
      <c r="AV1675" s="13" t="s">
        <v>79</v>
      </c>
      <c r="AW1675" s="13" t="s">
        <v>31</v>
      </c>
      <c r="AX1675" s="13" t="s">
        <v>76</v>
      </c>
      <c r="AY1675" s="202" t="s">
        <v>328</v>
      </c>
    </row>
    <row r="1676" s="2" customFormat="1" ht="49.05" customHeight="1">
      <c r="A1676" s="41"/>
      <c r="B1676" s="176"/>
      <c r="C1676" s="177" t="s">
        <v>4954</v>
      </c>
      <c r="D1676" s="177" t="s">
        <v>331</v>
      </c>
      <c r="E1676" s="178" t="s">
        <v>4955</v>
      </c>
      <c r="F1676" s="179" t="s">
        <v>4956</v>
      </c>
      <c r="G1676" s="180" t="s">
        <v>585</v>
      </c>
      <c r="H1676" s="181">
        <v>9.907</v>
      </c>
      <c r="I1676" s="182"/>
      <c r="J1676" s="183">
        <f>ROUND(I1676*H1676,2)</f>
        <v>0</v>
      </c>
      <c r="K1676" s="179" t="s">
        <v>335</v>
      </c>
      <c r="L1676" s="42"/>
      <c r="M1676" s="184" t="s">
        <v>3</v>
      </c>
      <c r="N1676" s="185" t="s">
        <v>40</v>
      </c>
      <c r="O1676" s="75"/>
      <c r="P1676" s="186">
        <f>O1676*H1676</f>
        <v>0</v>
      </c>
      <c r="Q1676" s="186">
        <v>0</v>
      </c>
      <c r="R1676" s="186">
        <f>Q1676*H1676</f>
        <v>0</v>
      </c>
      <c r="S1676" s="186">
        <v>0</v>
      </c>
      <c r="T1676" s="187">
        <f>S1676*H1676</f>
        <v>0</v>
      </c>
      <c r="U1676" s="41"/>
      <c r="V1676" s="41"/>
      <c r="W1676" s="41"/>
      <c r="X1676" s="41"/>
      <c r="Y1676" s="41"/>
      <c r="Z1676" s="41"/>
      <c r="AA1676" s="41"/>
      <c r="AB1676" s="41"/>
      <c r="AC1676" s="41"/>
      <c r="AD1676" s="41"/>
      <c r="AE1676" s="41"/>
      <c r="AR1676" s="188" t="s">
        <v>532</v>
      </c>
      <c r="AT1676" s="188" t="s">
        <v>331</v>
      </c>
      <c r="AU1676" s="188" t="s">
        <v>79</v>
      </c>
      <c r="AY1676" s="22" t="s">
        <v>328</v>
      </c>
      <c r="BE1676" s="189">
        <f>IF(N1676="základní",J1676,0)</f>
        <v>0</v>
      </c>
      <c r="BF1676" s="189">
        <f>IF(N1676="snížená",J1676,0)</f>
        <v>0</v>
      </c>
      <c r="BG1676" s="189">
        <f>IF(N1676="zákl. přenesená",J1676,0)</f>
        <v>0</v>
      </c>
      <c r="BH1676" s="189">
        <f>IF(N1676="sníž. přenesená",J1676,0)</f>
        <v>0</v>
      </c>
      <c r="BI1676" s="189">
        <f>IF(N1676="nulová",J1676,0)</f>
        <v>0</v>
      </c>
      <c r="BJ1676" s="22" t="s">
        <v>76</v>
      </c>
      <c r="BK1676" s="189">
        <f>ROUND(I1676*H1676,2)</f>
        <v>0</v>
      </c>
      <c r="BL1676" s="22" t="s">
        <v>532</v>
      </c>
      <c r="BM1676" s="188" t="s">
        <v>4957</v>
      </c>
    </row>
    <row r="1677" s="2" customFormat="1">
      <c r="A1677" s="41"/>
      <c r="B1677" s="42"/>
      <c r="C1677" s="41"/>
      <c r="D1677" s="190" t="s">
        <v>338</v>
      </c>
      <c r="E1677" s="41"/>
      <c r="F1677" s="191" t="s">
        <v>4958</v>
      </c>
      <c r="G1677" s="41"/>
      <c r="H1677" s="41"/>
      <c r="I1677" s="192"/>
      <c r="J1677" s="41"/>
      <c r="K1677" s="41"/>
      <c r="L1677" s="42"/>
      <c r="M1677" s="193"/>
      <c r="N1677" s="194"/>
      <c r="O1677" s="75"/>
      <c r="P1677" s="75"/>
      <c r="Q1677" s="75"/>
      <c r="R1677" s="75"/>
      <c r="S1677" s="75"/>
      <c r="T1677" s="76"/>
      <c r="U1677" s="41"/>
      <c r="V1677" s="41"/>
      <c r="W1677" s="41"/>
      <c r="X1677" s="41"/>
      <c r="Y1677" s="41"/>
      <c r="Z1677" s="41"/>
      <c r="AA1677" s="41"/>
      <c r="AB1677" s="41"/>
      <c r="AC1677" s="41"/>
      <c r="AD1677" s="41"/>
      <c r="AE1677" s="41"/>
      <c r="AT1677" s="22" t="s">
        <v>338</v>
      </c>
      <c r="AU1677" s="22" t="s">
        <v>79</v>
      </c>
    </row>
    <row r="1678" s="12" customFormat="1" ht="22.8" customHeight="1">
      <c r="A1678" s="12"/>
      <c r="B1678" s="163"/>
      <c r="C1678" s="12"/>
      <c r="D1678" s="164" t="s">
        <v>68</v>
      </c>
      <c r="E1678" s="174" t="s">
        <v>4959</v>
      </c>
      <c r="F1678" s="174" t="s">
        <v>4960</v>
      </c>
      <c r="G1678" s="12"/>
      <c r="H1678" s="12"/>
      <c r="I1678" s="166"/>
      <c r="J1678" s="175">
        <f>BK1678</f>
        <v>0</v>
      </c>
      <c r="K1678" s="12"/>
      <c r="L1678" s="163"/>
      <c r="M1678" s="168"/>
      <c r="N1678" s="169"/>
      <c r="O1678" s="169"/>
      <c r="P1678" s="170">
        <f>SUM(P1679:P1693)</f>
        <v>0</v>
      </c>
      <c r="Q1678" s="169"/>
      <c r="R1678" s="170">
        <f>SUM(R1679:R1693)</f>
        <v>0.18145519999999998</v>
      </c>
      <c r="S1678" s="169"/>
      <c r="T1678" s="171">
        <f>SUM(T1679:T1693)</f>
        <v>0</v>
      </c>
      <c r="U1678" s="12"/>
      <c r="V1678" s="12"/>
      <c r="W1678" s="12"/>
      <c r="X1678" s="12"/>
      <c r="Y1678" s="12"/>
      <c r="Z1678" s="12"/>
      <c r="AA1678" s="12"/>
      <c r="AB1678" s="12"/>
      <c r="AC1678" s="12"/>
      <c r="AD1678" s="12"/>
      <c r="AE1678" s="12"/>
      <c r="AR1678" s="164" t="s">
        <v>79</v>
      </c>
      <c r="AT1678" s="172" t="s">
        <v>68</v>
      </c>
      <c r="AU1678" s="172" t="s">
        <v>76</v>
      </c>
      <c r="AY1678" s="164" t="s">
        <v>328</v>
      </c>
      <c r="BK1678" s="173">
        <f>SUM(BK1679:BK1693)</f>
        <v>0</v>
      </c>
    </row>
    <row r="1679" s="2" customFormat="1" ht="21.75" customHeight="1">
      <c r="A1679" s="41"/>
      <c r="B1679" s="176"/>
      <c r="C1679" s="177" t="s">
        <v>4961</v>
      </c>
      <c r="D1679" s="177" t="s">
        <v>331</v>
      </c>
      <c r="E1679" s="178" t="s">
        <v>4904</v>
      </c>
      <c r="F1679" s="179" t="s">
        <v>4905</v>
      </c>
      <c r="G1679" s="180" t="s">
        <v>439</v>
      </c>
      <c r="H1679" s="181">
        <v>233.06</v>
      </c>
      <c r="I1679" s="182"/>
      <c r="J1679" s="183">
        <f>ROUND(I1679*H1679,2)</f>
        <v>0</v>
      </c>
      <c r="K1679" s="179" t="s">
        <v>335</v>
      </c>
      <c r="L1679" s="42"/>
      <c r="M1679" s="184" t="s">
        <v>3</v>
      </c>
      <c r="N1679" s="185" t="s">
        <v>40</v>
      </c>
      <c r="O1679" s="75"/>
      <c r="P1679" s="186">
        <f>O1679*H1679</f>
        <v>0</v>
      </c>
      <c r="Q1679" s="186">
        <v>0</v>
      </c>
      <c r="R1679" s="186">
        <f>Q1679*H1679</f>
        <v>0</v>
      </c>
      <c r="S1679" s="186">
        <v>0</v>
      </c>
      <c r="T1679" s="187">
        <f>S1679*H1679</f>
        <v>0</v>
      </c>
      <c r="U1679" s="41"/>
      <c r="V1679" s="41"/>
      <c r="W1679" s="41"/>
      <c r="X1679" s="41"/>
      <c r="Y1679" s="41"/>
      <c r="Z1679" s="41"/>
      <c r="AA1679" s="41"/>
      <c r="AB1679" s="41"/>
      <c r="AC1679" s="41"/>
      <c r="AD1679" s="41"/>
      <c r="AE1679" s="41"/>
      <c r="AR1679" s="188" t="s">
        <v>532</v>
      </c>
      <c r="AT1679" s="188" t="s">
        <v>331</v>
      </c>
      <c r="AU1679" s="188" t="s">
        <v>79</v>
      </c>
      <c r="AY1679" s="22" t="s">
        <v>328</v>
      </c>
      <c r="BE1679" s="189">
        <f>IF(N1679="základní",J1679,0)</f>
        <v>0</v>
      </c>
      <c r="BF1679" s="189">
        <f>IF(N1679="snížená",J1679,0)</f>
        <v>0</v>
      </c>
      <c r="BG1679" s="189">
        <f>IF(N1679="zákl. přenesená",J1679,0)</f>
        <v>0</v>
      </c>
      <c r="BH1679" s="189">
        <f>IF(N1679="sníž. přenesená",J1679,0)</f>
        <v>0</v>
      </c>
      <c r="BI1679" s="189">
        <f>IF(N1679="nulová",J1679,0)</f>
        <v>0</v>
      </c>
      <c r="BJ1679" s="22" t="s">
        <v>76</v>
      </c>
      <c r="BK1679" s="189">
        <f>ROUND(I1679*H1679,2)</f>
        <v>0</v>
      </c>
      <c r="BL1679" s="22" t="s">
        <v>532</v>
      </c>
      <c r="BM1679" s="188" t="s">
        <v>4962</v>
      </c>
    </row>
    <row r="1680" s="2" customFormat="1">
      <c r="A1680" s="41"/>
      <c r="B1680" s="42"/>
      <c r="C1680" s="41"/>
      <c r="D1680" s="190" t="s">
        <v>338</v>
      </c>
      <c r="E1680" s="41"/>
      <c r="F1680" s="191" t="s">
        <v>4907</v>
      </c>
      <c r="G1680" s="41"/>
      <c r="H1680" s="41"/>
      <c r="I1680" s="192"/>
      <c r="J1680" s="41"/>
      <c r="K1680" s="41"/>
      <c r="L1680" s="42"/>
      <c r="M1680" s="193"/>
      <c r="N1680" s="194"/>
      <c r="O1680" s="75"/>
      <c r="P1680" s="75"/>
      <c r="Q1680" s="75"/>
      <c r="R1680" s="75"/>
      <c r="S1680" s="75"/>
      <c r="T1680" s="76"/>
      <c r="U1680" s="41"/>
      <c r="V1680" s="41"/>
      <c r="W1680" s="41"/>
      <c r="X1680" s="41"/>
      <c r="Y1680" s="41"/>
      <c r="Z1680" s="41"/>
      <c r="AA1680" s="41"/>
      <c r="AB1680" s="41"/>
      <c r="AC1680" s="41"/>
      <c r="AD1680" s="41"/>
      <c r="AE1680" s="41"/>
      <c r="AT1680" s="22" t="s">
        <v>338</v>
      </c>
      <c r="AU1680" s="22" t="s">
        <v>79</v>
      </c>
    </row>
    <row r="1681" s="13" customFormat="1">
      <c r="A1681" s="13"/>
      <c r="B1681" s="201"/>
      <c r="C1681" s="13"/>
      <c r="D1681" s="195" t="s">
        <v>442</v>
      </c>
      <c r="E1681" s="202" t="s">
        <v>3</v>
      </c>
      <c r="F1681" s="203" t="s">
        <v>4963</v>
      </c>
      <c r="G1681" s="13"/>
      <c r="H1681" s="204">
        <v>233.06</v>
      </c>
      <c r="I1681" s="205"/>
      <c r="J1681" s="13"/>
      <c r="K1681" s="13"/>
      <c r="L1681" s="201"/>
      <c r="M1681" s="206"/>
      <c r="N1681" s="207"/>
      <c r="O1681" s="207"/>
      <c r="P1681" s="207"/>
      <c r="Q1681" s="207"/>
      <c r="R1681" s="207"/>
      <c r="S1681" s="207"/>
      <c r="T1681" s="208"/>
      <c r="U1681" s="13"/>
      <c r="V1681" s="13"/>
      <c r="W1681" s="13"/>
      <c r="X1681" s="13"/>
      <c r="Y1681" s="13"/>
      <c r="Z1681" s="13"/>
      <c r="AA1681" s="13"/>
      <c r="AB1681" s="13"/>
      <c r="AC1681" s="13"/>
      <c r="AD1681" s="13"/>
      <c r="AE1681" s="13"/>
      <c r="AT1681" s="202" t="s">
        <v>442</v>
      </c>
      <c r="AU1681" s="202" t="s">
        <v>79</v>
      </c>
      <c r="AV1681" s="13" t="s">
        <v>79</v>
      </c>
      <c r="AW1681" s="13" t="s">
        <v>31</v>
      </c>
      <c r="AX1681" s="13" t="s">
        <v>69</v>
      </c>
      <c r="AY1681" s="202" t="s">
        <v>328</v>
      </c>
    </row>
    <row r="1682" s="14" customFormat="1">
      <c r="A1682" s="14"/>
      <c r="B1682" s="209"/>
      <c r="C1682" s="14"/>
      <c r="D1682" s="195" t="s">
        <v>442</v>
      </c>
      <c r="E1682" s="210" t="s">
        <v>3</v>
      </c>
      <c r="F1682" s="211" t="s">
        <v>452</v>
      </c>
      <c r="G1682" s="14"/>
      <c r="H1682" s="212">
        <v>233.06</v>
      </c>
      <c r="I1682" s="213"/>
      <c r="J1682" s="14"/>
      <c r="K1682" s="14"/>
      <c r="L1682" s="209"/>
      <c r="M1682" s="214"/>
      <c r="N1682" s="215"/>
      <c r="O1682" s="215"/>
      <c r="P1682" s="215"/>
      <c r="Q1682" s="215"/>
      <c r="R1682" s="215"/>
      <c r="S1682" s="215"/>
      <c r="T1682" s="216"/>
      <c r="U1682" s="14"/>
      <c r="V1682" s="14"/>
      <c r="W1682" s="14"/>
      <c r="X1682" s="14"/>
      <c r="Y1682" s="14"/>
      <c r="Z1682" s="14"/>
      <c r="AA1682" s="14"/>
      <c r="AB1682" s="14"/>
      <c r="AC1682" s="14"/>
      <c r="AD1682" s="14"/>
      <c r="AE1682" s="14"/>
      <c r="AT1682" s="210" t="s">
        <v>442</v>
      </c>
      <c r="AU1682" s="210" t="s">
        <v>79</v>
      </c>
      <c r="AV1682" s="14" t="s">
        <v>113</v>
      </c>
      <c r="AW1682" s="14" t="s">
        <v>31</v>
      </c>
      <c r="AX1682" s="14" t="s">
        <v>76</v>
      </c>
      <c r="AY1682" s="210" t="s">
        <v>328</v>
      </c>
    </row>
    <row r="1683" s="2" customFormat="1" ht="24.15" customHeight="1">
      <c r="A1683" s="41"/>
      <c r="B1683" s="176"/>
      <c r="C1683" s="177" t="s">
        <v>4964</v>
      </c>
      <c r="D1683" s="177" t="s">
        <v>331</v>
      </c>
      <c r="E1683" s="178" t="s">
        <v>4965</v>
      </c>
      <c r="F1683" s="179" t="s">
        <v>4966</v>
      </c>
      <c r="G1683" s="180" t="s">
        <v>439</v>
      </c>
      <c r="H1683" s="181">
        <v>233.06</v>
      </c>
      <c r="I1683" s="182"/>
      <c r="J1683" s="183">
        <f>ROUND(I1683*H1683,2)</f>
        <v>0</v>
      </c>
      <c r="K1683" s="179" t="s">
        <v>335</v>
      </c>
      <c r="L1683" s="42"/>
      <c r="M1683" s="184" t="s">
        <v>3</v>
      </c>
      <c r="N1683" s="185" t="s">
        <v>40</v>
      </c>
      <c r="O1683" s="75"/>
      <c r="P1683" s="186">
        <f>O1683*H1683</f>
        <v>0</v>
      </c>
      <c r="Q1683" s="186">
        <v>0.00020000000000000001</v>
      </c>
      <c r="R1683" s="186">
        <f>Q1683*H1683</f>
        <v>0.046612000000000001</v>
      </c>
      <c r="S1683" s="186">
        <v>0</v>
      </c>
      <c r="T1683" s="187">
        <f>S1683*H1683</f>
        <v>0</v>
      </c>
      <c r="U1683" s="41"/>
      <c r="V1683" s="41"/>
      <c r="W1683" s="41"/>
      <c r="X1683" s="41"/>
      <c r="Y1683" s="41"/>
      <c r="Z1683" s="41"/>
      <c r="AA1683" s="41"/>
      <c r="AB1683" s="41"/>
      <c r="AC1683" s="41"/>
      <c r="AD1683" s="41"/>
      <c r="AE1683" s="41"/>
      <c r="AR1683" s="188" t="s">
        <v>532</v>
      </c>
      <c r="AT1683" s="188" t="s">
        <v>331</v>
      </c>
      <c r="AU1683" s="188" t="s">
        <v>79</v>
      </c>
      <c r="AY1683" s="22" t="s">
        <v>328</v>
      </c>
      <c r="BE1683" s="189">
        <f>IF(N1683="základní",J1683,0)</f>
        <v>0</v>
      </c>
      <c r="BF1683" s="189">
        <f>IF(N1683="snížená",J1683,0)</f>
        <v>0</v>
      </c>
      <c r="BG1683" s="189">
        <f>IF(N1683="zákl. přenesená",J1683,0)</f>
        <v>0</v>
      </c>
      <c r="BH1683" s="189">
        <f>IF(N1683="sníž. přenesená",J1683,0)</f>
        <v>0</v>
      </c>
      <c r="BI1683" s="189">
        <f>IF(N1683="nulová",J1683,0)</f>
        <v>0</v>
      </c>
      <c r="BJ1683" s="22" t="s">
        <v>76</v>
      </c>
      <c r="BK1683" s="189">
        <f>ROUND(I1683*H1683,2)</f>
        <v>0</v>
      </c>
      <c r="BL1683" s="22" t="s">
        <v>532</v>
      </c>
      <c r="BM1683" s="188" t="s">
        <v>4967</v>
      </c>
    </row>
    <row r="1684" s="2" customFormat="1">
      <c r="A1684" s="41"/>
      <c r="B1684" s="42"/>
      <c r="C1684" s="41"/>
      <c r="D1684" s="190" t="s">
        <v>338</v>
      </c>
      <c r="E1684" s="41"/>
      <c r="F1684" s="191" t="s">
        <v>4968</v>
      </c>
      <c r="G1684" s="41"/>
      <c r="H1684" s="41"/>
      <c r="I1684" s="192"/>
      <c r="J1684" s="41"/>
      <c r="K1684" s="41"/>
      <c r="L1684" s="42"/>
      <c r="M1684" s="193"/>
      <c r="N1684" s="194"/>
      <c r="O1684" s="75"/>
      <c r="P1684" s="75"/>
      <c r="Q1684" s="75"/>
      <c r="R1684" s="75"/>
      <c r="S1684" s="75"/>
      <c r="T1684" s="76"/>
      <c r="U1684" s="41"/>
      <c r="V1684" s="41"/>
      <c r="W1684" s="41"/>
      <c r="X1684" s="41"/>
      <c r="Y1684" s="41"/>
      <c r="Z1684" s="41"/>
      <c r="AA1684" s="41"/>
      <c r="AB1684" s="41"/>
      <c r="AC1684" s="41"/>
      <c r="AD1684" s="41"/>
      <c r="AE1684" s="41"/>
      <c r="AT1684" s="22" t="s">
        <v>338</v>
      </c>
      <c r="AU1684" s="22" t="s">
        <v>79</v>
      </c>
    </row>
    <row r="1685" s="2" customFormat="1" ht="21.75" customHeight="1">
      <c r="A1685" s="41"/>
      <c r="B1685" s="176"/>
      <c r="C1685" s="177" t="s">
        <v>4969</v>
      </c>
      <c r="D1685" s="177" t="s">
        <v>331</v>
      </c>
      <c r="E1685" s="178" t="s">
        <v>4970</v>
      </c>
      <c r="F1685" s="179" t="s">
        <v>4971</v>
      </c>
      <c r="G1685" s="180" t="s">
        <v>439</v>
      </c>
      <c r="H1685" s="181">
        <v>233.06</v>
      </c>
      <c r="I1685" s="182"/>
      <c r="J1685" s="183">
        <f>ROUND(I1685*H1685,2)</f>
        <v>0</v>
      </c>
      <c r="K1685" s="179" t="s">
        <v>2902</v>
      </c>
      <c r="L1685" s="42"/>
      <c r="M1685" s="184" t="s">
        <v>3</v>
      </c>
      <c r="N1685" s="185" t="s">
        <v>40</v>
      </c>
      <c r="O1685" s="75"/>
      <c r="P1685" s="186">
        <f>O1685*H1685</f>
        <v>0</v>
      </c>
      <c r="Q1685" s="186">
        <v>0</v>
      </c>
      <c r="R1685" s="186">
        <f>Q1685*H1685</f>
        <v>0</v>
      </c>
      <c r="S1685" s="186">
        <v>0</v>
      </c>
      <c r="T1685" s="187">
        <f>S1685*H1685</f>
        <v>0</v>
      </c>
      <c r="U1685" s="41"/>
      <c r="V1685" s="41"/>
      <c r="W1685" s="41"/>
      <c r="X1685" s="41"/>
      <c r="Y1685" s="41"/>
      <c r="Z1685" s="41"/>
      <c r="AA1685" s="41"/>
      <c r="AB1685" s="41"/>
      <c r="AC1685" s="41"/>
      <c r="AD1685" s="41"/>
      <c r="AE1685" s="41"/>
      <c r="AR1685" s="188" t="s">
        <v>532</v>
      </c>
      <c r="AT1685" s="188" t="s">
        <v>331</v>
      </c>
      <c r="AU1685" s="188" t="s">
        <v>79</v>
      </c>
      <c r="AY1685" s="22" t="s">
        <v>328</v>
      </c>
      <c r="BE1685" s="189">
        <f>IF(N1685="základní",J1685,0)</f>
        <v>0</v>
      </c>
      <c r="BF1685" s="189">
        <f>IF(N1685="snížená",J1685,0)</f>
        <v>0</v>
      </c>
      <c r="BG1685" s="189">
        <f>IF(N1685="zákl. přenesená",J1685,0)</f>
        <v>0</v>
      </c>
      <c r="BH1685" s="189">
        <f>IF(N1685="sníž. přenesená",J1685,0)</f>
        <v>0</v>
      </c>
      <c r="BI1685" s="189">
        <f>IF(N1685="nulová",J1685,0)</f>
        <v>0</v>
      </c>
      <c r="BJ1685" s="22" t="s">
        <v>76</v>
      </c>
      <c r="BK1685" s="189">
        <f>ROUND(I1685*H1685,2)</f>
        <v>0</v>
      </c>
      <c r="BL1685" s="22" t="s">
        <v>532</v>
      </c>
      <c r="BM1685" s="188" t="s">
        <v>4972</v>
      </c>
    </row>
    <row r="1686" s="2" customFormat="1" ht="21.75" customHeight="1">
      <c r="A1686" s="41"/>
      <c r="B1686" s="176"/>
      <c r="C1686" s="177" t="s">
        <v>4973</v>
      </c>
      <c r="D1686" s="177" t="s">
        <v>331</v>
      </c>
      <c r="E1686" s="178" t="s">
        <v>4974</v>
      </c>
      <c r="F1686" s="179" t="s">
        <v>4975</v>
      </c>
      <c r="G1686" s="180" t="s">
        <v>439</v>
      </c>
      <c r="H1686" s="181">
        <v>233.06</v>
      </c>
      <c r="I1686" s="182"/>
      <c r="J1686" s="183">
        <f>ROUND(I1686*H1686,2)</f>
        <v>0</v>
      </c>
      <c r="K1686" s="179" t="s">
        <v>335</v>
      </c>
      <c r="L1686" s="42"/>
      <c r="M1686" s="184" t="s">
        <v>3</v>
      </c>
      <c r="N1686" s="185" t="s">
        <v>40</v>
      </c>
      <c r="O1686" s="75"/>
      <c r="P1686" s="186">
        <f>O1686*H1686</f>
        <v>0</v>
      </c>
      <c r="Q1686" s="186">
        <v>0.00020000000000000001</v>
      </c>
      <c r="R1686" s="186">
        <f>Q1686*H1686</f>
        <v>0.046612000000000001</v>
      </c>
      <c r="S1686" s="186">
        <v>0</v>
      </c>
      <c r="T1686" s="187">
        <f>S1686*H1686</f>
        <v>0</v>
      </c>
      <c r="U1686" s="41"/>
      <c r="V1686" s="41"/>
      <c r="W1686" s="41"/>
      <c r="X1686" s="41"/>
      <c r="Y1686" s="41"/>
      <c r="Z1686" s="41"/>
      <c r="AA1686" s="41"/>
      <c r="AB1686" s="41"/>
      <c r="AC1686" s="41"/>
      <c r="AD1686" s="41"/>
      <c r="AE1686" s="41"/>
      <c r="AR1686" s="188" t="s">
        <v>532</v>
      </c>
      <c r="AT1686" s="188" t="s">
        <v>331</v>
      </c>
      <c r="AU1686" s="188" t="s">
        <v>79</v>
      </c>
      <c r="AY1686" s="22" t="s">
        <v>328</v>
      </c>
      <c r="BE1686" s="189">
        <f>IF(N1686="základní",J1686,0)</f>
        <v>0</v>
      </c>
      <c r="BF1686" s="189">
        <f>IF(N1686="snížená",J1686,0)</f>
        <v>0</v>
      </c>
      <c r="BG1686" s="189">
        <f>IF(N1686="zákl. přenesená",J1686,0)</f>
        <v>0</v>
      </c>
      <c r="BH1686" s="189">
        <f>IF(N1686="sníž. přenesená",J1686,0)</f>
        <v>0</v>
      </c>
      <c r="BI1686" s="189">
        <f>IF(N1686="nulová",J1686,0)</f>
        <v>0</v>
      </c>
      <c r="BJ1686" s="22" t="s">
        <v>76</v>
      </c>
      <c r="BK1686" s="189">
        <f>ROUND(I1686*H1686,2)</f>
        <v>0</v>
      </c>
      <c r="BL1686" s="22" t="s">
        <v>532</v>
      </c>
      <c r="BM1686" s="188" t="s">
        <v>4976</v>
      </c>
    </row>
    <row r="1687" s="2" customFormat="1">
      <c r="A1687" s="41"/>
      <c r="B1687" s="42"/>
      <c r="C1687" s="41"/>
      <c r="D1687" s="190" t="s">
        <v>338</v>
      </c>
      <c r="E1687" s="41"/>
      <c r="F1687" s="191" t="s">
        <v>4977</v>
      </c>
      <c r="G1687" s="41"/>
      <c r="H1687" s="41"/>
      <c r="I1687" s="192"/>
      <c r="J1687" s="41"/>
      <c r="K1687" s="41"/>
      <c r="L1687" s="42"/>
      <c r="M1687" s="193"/>
      <c r="N1687" s="194"/>
      <c r="O1687" s="75"/>
      <c r="P1687" s="75"/>
      <c r="Q1687" s="75"/>
      <c r="R1687" s="75"/>
      <c r="S1687" s="75"/>
      <c r="T1687" s="76"/>
      <c r="U1687" s="41"/>
      <c r="V1687" s="41"/>
      <c r="W1687" s="41"/>
      <c r="X1687" s="41"/>
      <c r="Y1687" s="41"/>
      <c r="Z1687" s="41"/>
      <c r="AA1687" s="41"/>
      <c r="AB1687" s="41"/>
      <c r="AC1687" s="41"/>
      <c r="AD1687" s="41"/>
      <c r="AE1687" s="41"/>
      <c r="AT1687" s="22" t="s">
        <v>338</v>
      </c>
      <c r="AU1687" s="22" t="s">
        <v>79</v>
      </c>
    </row>
    <row r="1688" s="2" customFormat="1" ht="37.8" customHeight="1">
      <c r="A1688" s="41"/>
      <c r="B1688" s="176"/>
      <c r="C1688" s="177" t="s">
        <v>4978</v>
      </c>
      <c r="D1688" s="177" t="s">
        <v>331</v>
      </c>
      <c r="E1688" s="178" t="s">
        <v>4979</v>
      </c>
      <c r="F1688" s="179" t="s">
        <v>4980</v>
      </c>
      <c r="G1688" s="180" t="s">
        <v>476</v>
      </c>
      <c r="H1688" s="181">
        <v>160.41999999999999</v>
      </c>
      <c r="I1688" s="182"/>
      <c r="J1688" s="183">
        <f>ROUND(I1688*H1688,2)</f>
        <v>0</v>
      </c>
      <c r="K1688" s="179" t="s">
        <v>2902</v>
      </c>
      <c r="L1688" s="42"/>
      <c r="M1688" s="184" t="s">
        <v>3</v>
      </c>
      <c r="N1688" s="185" t="s">
        <v>40</v>
      </c>
      <c r="O1688" s="75"/>
      <c r="P1688" s="186">
        <f>O1688*H1688</f>
        <v>0</v>
      </c>
      <c r="Q1688" s="186">
        <v>1.0000000000000001E-05</v>
      </c>
      <c r="R1688" s="186">
        <f>Q1688*H1688</f>
        <v>0.0016042000000000001</v>
      </c>
      <c r="S1688" s="186">
        <v>0</v>
      </c>
      <c r="T1688" s="187">
        <f>S1688*H1688</f>
        <v>0</v>
      </c>
      <c r="U1688" s="41"/>
      <c r="V1688" s="41"/>
      <c r="W1688" s="41"/>
      <c r="X1688" s="41"/>
      <c r="Y1688" s="41"/>
      <c r="Z1688" s="41"/>
      <c r="AA1688" s="41"/>
      <c r="AB1688" s="41"/>
      <c r="AC1688" s="41"/>
      <c r="AD1688" s="41"/>
      <c r="AE1688" s="41"/>
      <c r="AR1688" s="188" t="s">
        <v>532</v>
      </c>
      <c r="AT1688" s="188" t="s">
        <v>331</v>
      </c>
      <c r="AU1688" s="188" t="s">
        <v>79</v>
      </c>
      <c r="AY1688" s="22" t="s">
        <v>328</v>
      </c>
      <c r="BE1688" s="189">
        <f>IF(N1688="základní",J1688,0)</f>
        <v>0</v>
      </c>
      <c r="BF1688" s="189">
        <f>IF(N1688="snížená",J1688,0)</f>
        <v>0</v>
      </c>
      <c r="BG1688" s="189">
        <f>IF(N1688="zákl. přenesená",J1688,0)</f>
        <v>0</v>
      </c>
      <c r="BH1688" s="189">
        <f>IF(N1688="sníž. přenesená",J1688,0)</f>
        <v>0</v>
      </c>
      <c r="BI1688" s="189">
        <f>IF(N1688="nulová",J1688,0)</f>
        <v>0</v>
      </c>
      <c r="BJ1688" s="22" t="s">
        <v>76</v>
      </c>
      <c r="BK1688" s="189">
        <f>ROUND(I1688*H1688,2)</f>
        <v>0</v>
      </c>
      <c r="BL1688" s="22" t="s">
        <v>532</v>
      </c>
      <c r="BM1688" s="188" t="s">
        <v>4981</v>
      </c>
    </row>
    <row r="1689" s="13" customFormat="1">
      <c r="A1689" s="13"/>
      <c r="B1689" s="201"/>
      <c r="C1689" s="13"/>
      <c r="D1689" s="195" t="s">
        <v>442</v>
      </c>
      <c r="E1689" s="202" t="s">
        <v>3</v>
      </c>
      <c r="F1689" s="203" t="s">
        <v>4982</v>
      </c>
      <c r="G1689" s="13"/>
      <c r="H1689" s="204">
        <v>160.41999999999999</v>
      </c>
      <c r="I1689" s="205"/>
      <c r="J1689" s="13"/>
      <c r="K1689" s="13"/>
      <c r="L1689" s="201"/>
      <c r="M1689" s="206"/>
      <c r="N1689" s="207"/>
      <c r="O1689" s="207"/>
      <c r="P1689" s="207"/>
      <c r="Q1689" s="207"/>
      <c r="R1689" s="207"/>
      <c r="S1689" s="207"/>
      <c r="T1689" s="208"/>
      <c r="U1689" s="13"/>
      <c r="V1689" s="13"/>
      <c r="W1689" s="13"/>
      <c r="X1689" s="13"/>
      <c r="Y1689" s="13"/>
      <c r="Z1689" s="13"/>
      <c r="AA1689" s="13"/>
      <c r="AB1689" s="13"/>
      <c r="AC1689" s="13"/>
      <c r="AD1689" s="13"/>
      <c r="AE1689" s="13"/>
      <c r="AT1689" s="202" t="s">
        <v>442</v>
      </c>
      <c r="AU1689" s="202" t="s">
        <v>79</v>
      </c>
      <c r="AV1689" s="13" t="s">
        <v>79</v>
      </c>
      <c r="AW1689" s="13" t="s">
        <v>31</v>
      </c>
      <c r="AX1689" s="13" t="s">
        <v>76</v>
      </c>
      <c r="AY1689" s="202" t="s">
        <v>328</v>
      </c>
    </row>
    <row r="1690" s="2" customFormat="1" ht="24.15" customHeight="1">
      <c r="A1690" s="41"/>
      <c r="B1690" s="176"/>
      <c r="C1690" s="224" t="s">
        <v>4983</v>
      </c>
      <c r="D1690" s="224" t="s">
        <v>539</v>
      </c>
      <c r="E1690" s="225" t="s">
        <v>4984</v>
      </c>
      <c r="F1690" s="226" t="s">
        <v>4985</v>
      </c>
      <c r="G1690" s="227" t="s">
        <v>476</v>
      </c>
      <c r="H1690" s="228">
        <v>173.25399999999999</v>
      </c>
      <c r="I1690" s="229"/>
      <c r="J1690" s="230">
        <f>ROUND(I1690*H1690,2)</f>
        <v>0</v>
      </c>
      <c r="K1690" s="226" t="s">
        <v>2314</v>
      </c>
      <c r="L1690" s="231"/>
      <c r="M1690" s="232" t="s">
        <v>3</v>
      </c>
      <c r="N1690" s="233" t="s">
        <v>40</v>
      </c>
      <c r="O1690" s="75"/>
      <c r="P1690" s="186">
        <f>O1690*H1690</f>
        <v>0</v>
      </c>
      <c r="Q1690" s="186">
        <v>0.00050000000000000001</v>
      </c>
      <c r="R1690" s="186">
        <f>Q1690*H1690</f>
        <v>0.086626999999999996</v>
      </c>
      <c r="S1690" s="186">
        <v>0</v>
      </c>
      <c r="T1690" s="187">
        <f>S1690*H1690</f>
        <v>0</v>
      </c>
      <c r="U1690" s="41"/>
      <c r="V1690" s="41"/>
      <c r="W1690" s="41"/>
      <c r="X1690" s="41"/>
      <c r="Y1690" s="41"/>
      <c r="Z1690" s="41"/>
      <c r="AA1690" s="41"/>
      <c r="AB1690" s="41"/>
      <c r="AC1690" s="41"/>
      <c r="AD1690" s="41"/>
      <c r="AE1690" s="41"/>
      <c r="AR1690" s="188" t="s">
        <v>621</v>
      </c>
      <c r="AT1690" s="188" t="s">
        <v>539</v>
      </c>
      <c r="AU1690" s="188" t="s">
        <v>79</v>
      </c>
      <c r="AY1690" s="22" t="s">
        <v>328</v>
      </c>
      <c r="BE1690" s="189">
        <f>IF(N1690="základní",J1690,0)</f>
        <v>0</v>
      </c>
      <c r="BF1690" s="189">
        <f>IF(N1690="snížená",J1690,0)</f>
        <v>0</v>
      </c>
      <c r="BG1690" s="189">
        <f>IF(N1690="zákl. přenesená",J1690,0)</f>
        <v>0</v>
      </c>
      <c r="BH1690" s="189">
        <f>IF(N1690="sníž. přenesená",J1690,0)</f>
        <v>0</v>
      </c>
      <c r="BI1690" s="189">
        <f>IF(N1690="nulová",J1690,0)</f>
        <v>0</v>
      </c>
      <c r="BJ1690" s="22" t="s">
        <v>76</v>
      </c>
      <c r="BK1690" s="189">
        <f>ROUND(I1690*H1690,2)</f>
        <v>0</v>
      </c>
      <c r="BL1690" s="22" t="s">
        <v>532</v>
      </c>
      <c r="BM1690" s="188" t="s">
        <v>4986</v>
      </c>
    </row>
    <row r="1691" s="13" customFormat="1">
      <c r="A1691" s="13"/>
      <c r="B1691" s="201"/>
      <c r="C1691" s="13"/>
      <c r="D1691" s="195" t="s">
        <v>442</v>
      </c>
      <c r="E1691" s="13"/>
      <c r="F1691" s="203" t="s">
        <v>4987</v>
      </c>
      <c r="G1691" s="13"/>
      <c r="H1691" s="204">
        <v>173.25399999999999</v>
      </c>
      <c r="I1691" s="205"/>
      <c r="J1691" s="13"/>
      <c r="K1691" s="13"/>
      <c r="L1691" s="201"/>
      <c r="M1691" s="206"/>
      <c r="N1691" s="207"/>
      <c r="O1691" s="207"/>
      <c r="P1691" s="207"/>
      <c r="Q1691" s="207"/>
      <c r="R1691" s="207"/>
      <c r="S1691" s="207"/>
      <c r="T1691" s="208"/>
      <c r="U1691" s="13"/>
      <c r="V1691" s="13"/>
      <c r="W1691" s="13"/>
      <c r="X1691" s="13"/>
      <c r="Y1691" s="13"/>
      <c r="Z1691" s="13"/>
      <c r="AA1691" s="13"/>
      <c r="AB1691" s="13"/>
      <c r="AC1691" s="13"/>
      <c r="AD1691" s="13"/>
      <c r="AE1691" s="13"/>
      <c r="AT1691" s="202" t="s">
        <v>442</v>
      </c>
      <c r="AU1691" s="202" t="s">
        <v>79</v>
      </c>
      <c r="AV1691" s="13" t="s">
        <v>79</v>
      </c>
      <c r="AW1691" s="13" t="s">
        <v>4</v>
      </c>
      <c r="AX1691" s="13" t="s">
        <v>76</v>
      </c>
      <c r="AY1691" s="202" t="s">
        <v>328</v>
      </c>
    </row>
    <row r="1692" s="2" customFormat="1" ht="49.05" customHeight="1">
      <c r="A1692" s="41"/>
      <c r="B1692" s="176"/>
      <c r="C1692" s="177" t="s">
        <v>4988</v>
      </c>
      <c r="D1692" s="177" t="s">
        <v>331</v>
      </c>
      <c r="E1692" s="178" t="s">
        <v>4989</v>
      </c>
      <c r="F1692" s="179" t="s">
        <v>4990</v>
      </c>
      <c r="G1692" s="180" t="s">
        <v>585</v>
      </c>
      <c r="H1692" s="181">
        <v>0.18099999999999999</v>
      </c>
      <c r="I1692" s="182"/>
      <c r="J1692" s="183">
        <f>ROUND(I1692*H1692,2)</f>
        <v>0</v>
      </c>
      <c r="K1692" s="179" t="s">
        <v>335</v>
      </c>
      <c r="L1692" s="42"/>
      <c r="M1692" s="184" t="s">
        <v>3</v>
      </c>
      <c r="N1692" s="185" t="s">
        <v>40</v>
      </c>
      <c r="O1692" s="75"/>
      <c r="P1692" s="186">
        <f>O1692*H1692</f>
        <v>0</v>
      </c>
      <c r="Q1692" s="186">
        <v>0</v>
      </c>
      <c r="R1692" s="186">
        <f>Q1692*H1692</f>
        <v>0</v>
      </c>
      <c r="S1692" s="186">
        <v>0</v>
      </c>
      <c r="T1692" s="187">
        <f>S1692*H1692</f>
        <v>0</v>
      </c>
      <c r="U1692" s="41"/>
      <c r="V1692" s="41"/>
      <c r="W1692" s="41"/>
      <c r="X1692" s="41"/>
      <c r="Y1692" s="41"/>
      <c r="Z1692" s="41"/>
      <c r="AA1692" s="41"/>
      <c r="AB1692" s="41"/>
      <c r="AC1692" s="41"/>
      <c r="AD1692" s="41"/>
      <c r="AE1692" s="41"/>
      <c r="AR1692" s="188" t="s">
        <v>532</v>
      </c>
      <c r="AT1692" s="188" t="s">
        <v>331</v>
      </c>
      <c r="AU1692" s="188" t="s">
        <v>79</v>
      </c>
      <c r="AY1692" s="22" t="s">
        <v>328</v>
      </c>
      <c r="BE1692" s="189">
        <f>IF(N1692="základní",J1692,0)</f>
        <v>0</v>
      </c>
      <c r="BF1692" s="189">
        <f>IF(N1692="snížená",J1692,0)</f>
        <v>0</v>
      </c>
      <c r="BG1692" s="189">
        <f>IF(N1692="zákl. přenesená",J1692,0)</f>
        <v>0</v>
      </c>
      <c r="BH1692" s="189">
        <f>IF(N1692="sníž. přenesená",J1692,0)</f>
        <v>0</v>
      </c>
      <c r="BI1692" s="189">
        <f>IF(N1692="nulová",J1692,0)</f>
        <v>0</v>
      </c>
      <c r="BJ1692" s="22" t="s">
        <v>76</v>
      </c>
      <c r="BK1692" s="189">
        <f>ROUND(I1692*H1692,2)</f>
        <v>0</v>
      </c>
      <c r="BL1692" s="22" t="s">
        <v>532</v>
      </c>
      <c r="BM1692" s="188" t="s">
        <v>4991</v>
      </c>
    </row>
    <row r="1693" s="2" customFormat="1">
      <c r="A1693" s="41"/>
      <c r="B1693" s="42"/>
      <c r="C1693" s="41"/>
      <c r="D1693" s="190" t="s">
        <v>338</v>
      </c>
      <c r="E1693" s="41"/>
      <c r="F1693" s="191" t="s">
        <v>4992</v>
      </c>
      <c r="G1693" s="41"/>
      <c r="H1693" s="41"/>
      <c r="I1693" s="192"/>
      <c r="J1693" s="41"/>
      <c r="K1693" s="41"/>
      <c r="L1693" s="42"/>
      <c r="M1693" s="193"/>
      <c r="N1693" s="194"/>
      <c r="O1693" s="75"/>
      <c r="P1693" s="75"/>
      <c r="Q1693" s="75"/>
      <c r="R1693" s="75"/>
      <c r="S1693" s="75"/>
      <c r="T1693" s="76"/>
      <c r="U1693" s="41"/>
      <c r="V1693" s="41"/>
      <c r="W1693" s="41"/>
      <c r="X1693" s="41"/>
      <c r="Y1693" s="41"/>
      <c r="Z1693" s="41"/>
      <c r="AA1693" s="41"/>
      <c r="AB1693" s="41"/>
      <c r="AC1693" s="41"/>
      <c r="AD1693" s="41"/>
      <c r="AE1693" s="41"/>
      <c r="AT1693" s="22" t="s">
        <v>338</v>
      </c>
      <c r="AU1693" s="22" t="s">
        <v>79</v>
      </c>
    </row>
    <row r="1694" s="12" customFormat="1" ht="22.8" customHeight="1">
      <c r="A1694" s="12"/>
      <c r="B1694" s="163"/>
      <c r="C1694" s="12"/>
      <c r="D1694" s="164" t="s">
        <v>68</v>
      </c>
      <c r="E1694" s="174" t="s">
        <v>4993</v>
      </c>
      <c r="F1694" s="174" t="s">
        <v>4994</v>
      </c>
      <c r="G1694" s="12"/>
      <c r="H1694" s="12"/>
      <c r="I1694" s="166"/>
      <c r="J1694" s="175">
        <f>BK1694</f>
        <v>0</v>
      </c>
      <c r="K1694" s="12"/>
      <c r="L1694" s="163"/>
      <c r="M1694" s="168"/>
      <c r="N1694" s="169"/>
      <c r="O1694" s="169"/>
      <c r="P1694" s="170">
        <f>SUM(P1695:P1728)</f>
        <v>0</v>
      </c>
      <c r="Q1694" s="169"/>
      <c r="R1694" s="170">
        <f>SUM(R1695:R1728)</f>
        <v>5.9913713719999997</v>
      </c>
      <c r="S1694" s="169"/>
      <c r="T1694" s="171">
        <f>SUM(T1695:T1728)</f>
        <v>0</v>
      </c>
      <c r="U1694" s="12"/>
      <c r="V1694" s="12"/>
      <c r="W1694" s="12"/>
      <c r="X1694" s="12"/>
      <c r="Y1694" s="12"/>
      <c r="Z1694" s="12"/>
      <c r="AA1694" s="12"/>
      <c r="AB1694" s="12"/>
      <c r="AC1694" s="12"/>
      <c r="AD1694" s="12"/>
      <c r="AE1694" s="12"/>
      <c r="AR1694" s="164" t="s">
        <v>79</v>
      </c>
      <c r="AT1694" s="172" t="s">
        <v>68</v>
      </c>
      <c r="AU1694" s="172" t="s">
        <v>76</v>
      </c>
      <c r="AY1694" s="164" t="s">
        <v>328</v>
      </c>
      <c r="BK1694" s="173">
        <f>SUM(BK1695:BK1728)</f>
        <v>0</v>
      </c>
    </row>
    <row r="1695" s="2" customFormat="1" ht="24.15" customHeight="1">
      <c r="A1695" s="41"/>
      <c r="B1695" s="176"/>
      <c r="C1695" s="177" t="s">
        <v>4995</v>
      </c>
      <c r="D1695" s="177" t="s">
        <v>331</v>
      </c>
      <c r="E1695" s="178" t="s">
        <v>4996</v>
      </c>
      <c r="F1695" s="179" t="s">
        <v>4997</v>
      </c>
      <c r="G1695" s="180" t="s">
        <v>439</v>
      </c>
      <c r="H1695" s="181">
        <v>219.291</v>
      </c>
      <c r="I1695" s="182"/>
      <c r="J1695" s="183">
        <f>ROUND(I1695*H1695,2)</f>
        <v>0</v>
      </c>
      <c r="K1695" s="179" t="s">
        <v>335</v>
      </c>
      <c r="L1695" s="42"/>
      <c r="M1695" s="184" t="s">
        <v>3</v>
      </c>
      <c r="N1695" s="185" t="s">
        <v>40</v>
      </c>
      <c r="O1695" s="75"/>
      <c r="P1695" s="186">
        <f>O1695*H1695</f>
        <v>0</v>
      </c>
      <c r="Q1695" s="186">
        <v>0.00029999999999999997</v>
      </c>
      <c r="R1695" s="186">
        <f>Q1695*H1695</f>
        <v>0.065787299999999993</v>
      </c>
      <c r="S1695" s="186">
        <v>0</v>
      </c>
      <c r="T1695" s="187">
        <f>S1695*H1695</f>
        <v>0</v>
      </c>
      <c r="U1695" s="41"/>
      <c r="V1695" s="41"/>
      <c r="W1695" s="41"/>
      <c r="X1695" s="41"/>
      <c r="Y1695" s="41"/>
      <c r="Z1695" s="41"/>
      <c r="AA1695" s="41"/>
      <c r="AB1695" s="41"/>
      <c r="AC1695" s="41"/>
      <c r="AD1695" s="41"/>
      <c r="AE1695" s="41"/>
      <c r="AR1695" s="188" t="s">
        <v>532</v>
      </c>
      <c r="AT1695" s="188" t="s">
        <v>331</v>
      </c>
      <c r="AU1695" s="188" t="s">
        <v>79</v>
      </c>
      <c r="AY1695" s="22" t="s">
        <v>328</v>
      </c>
      <c r="BE1695" s="189">
        <f>IF(N1695="základní",J1695,0)</f>
        <v>0</v>
      </c>
      <c r="BF1695" s="189">
        <f>IF(N1695="snížená",J1695,0)</f>
        <v>0</v>
      </c>
      <c r="BG1695" s="189">
        <f>IF(N1695="zákl. přenesená",J1695,0)</f>
        <v>0</v>
      </c>
      <c r="BH1695" s="189">
        <f>IF(N1695="sníž. přenesená",J1695,0)</f>
        <v>0</v>
      </c>
      <c r="BI1695" s="189">
        <f>IF(N1695="nulová",J1695,0)</f>
        <v>0</v>
      </c>
      <c r="BJ1695" s="22" t="s">
        <v>76</v>
      </c>
      <c r="BK1695" s="189">
        <f>ROUND(I1695*H1695,2)</f>
        <v>0</v>
      </c>
      <c r="BL1695" s="22" t="s">
        <v>532</v>
      </c>
      <c r="BM1695" s="188" t="s">
        <v>4998</v>
      </c>
    </row>
    <row r="1696" s="2" customFormat="1">
      <c r="A1696" s="41"/>
      <c r="B1696" s="42"/>
      <c r="C1696" s="41"/>
      <c r="D1696" s="190" t="s">
        <v>338</v>
      </c>
      <c r="E1696" s="41"/>
      <c r="F1696" s="191" t="s">
        <v>4999</v>
      </c>
      <c r="G1696" s="41"/>
      <c r="H1696" s="41"/>
      <c r="I1696" s="192"/>
      <c r="J1696" s="41"/>
      <c r="K1696" s="41"/>
      <c r="L1696" s="42"/>
      <c r="M1696" s="193"/>
      <c r="N1696" s="194"/>
      <c r="O1696" s="75"/>
      <c r="P1696" s="75"/>
      <c r="Q1696" s="75"/>
      <c r="R1696" s="75"/>
      <c r="S1696" s="75"/>
      <c r="T1696" s="76"/>
      <c r="U1696" s="41"/>
      <c r="V1696" s="41"/>
      <c r="W1696" s="41"/>
      <c r="X1696" s="41"/>
      <c r="Y1696" s="41"/>
      <c r="Z1696" s="41"/>
      <c r="AA1696" s="41"/>
      <c r="AB1696" s="41"/>
      <c r="AC1696" s="41"/>
      <c r="AD1696" s="41"/>
      <c r="AE1696" s="41"/>
      <c r="AT1696" s="22" t="s">
        <v>338</v>
      </c>
      <c r="AU1696" s="22" t="s">
        <v>79</v>
      </c>
    </row>
    <row r="1697" s="13" customFormat="1">
      <c r="A1697" s="13"/>
      <c r="B1697" s="201"/>
      <c r="C1697" s="13"/>
      <c r="D1697" s="195" t="s">
        <v>442</v>
      </c>
      <c r="E1697" s="202" t="s">
        <v>3</v>
      </c>
      <c r="F1697" s="203" t="s">
        <v>2431</v>
      </c>
      <c r="G1697" s="13"/>
      <c r="H1697" s="204">
        <v>219.291</v>
      </c>
      <c r="I1697" s="205"/>
      <c r="J1697" s="13"/>
      <c r="K1697" s="13"/>
      <c r="L1697" s="201"/>
      <c r="M1697" s="206"/>
      <c r="N1697" s="207"/>
      <c r="O1697" s="207"/>
      <c r="P1697" s="207"/>
      <c r="Q1697" s="207"/>
      <c r="R1697" s="207"/>
      <c r="S1697" s="207"/>
      <c r="T1697" s="208"/>
      <c r="U1697" s="13"/>
      <c r="V1697" s="13"/>
      <c r="W1697" s="13"/>
      <c r="X1697" s="13"/>
      <c r="Y1697" s="13"/>
      <c r="Z1697" s="13"/>
      <c r="AA1697" s="13"/>
      <c r="AB1697" s="13"/>
      <c r="AC1697" s="13"/>
      <c r="AD1697" s="13"/>
      <c r="AE1697" s="13"/>
      <c r="AT1697" s="202" t="s">
        <v>442</v>
      </c>
      <c r="AU1697" s="202" t="s">
        <v>79</v>
      </c>
      <c r="AV1697" s="13" t="s">
        <v>79</v>
      </c>
      <c r="AW1697" s="13" t="s">
        <v>31</v>
      </c>
      <c r="AX1697" s="13" t="s">
        <v>76</v>
      </c>
      <c r="AY1697" s="202" t="s">
        <v>328</v>
      </c>
    </row>
    <row r="1698" s="2" customFormat="1" ht="37.8" customHeight="1">
      <c r="A1698" s="41"/>
      <c r="B1698" s="176"/>
      <c r="C1698" s="177" t="s">
        <v>5000</v>
      </c>
      <c r="D1698" s="177" t="s">
        <v>331</v>
      </c>
      <c r="E1698" s="178" t="s">
        <v>5001</v>
      </c>
      <c r="F1698" s="179" t="s">
        <v>5002</v>
      </c>
      <c r="G1698" s="180" t="s">
        <v>439</v>
      </c>
      <c r="H1698" s="181">
        <v>219.291</v>
      </c>
      <c r="I1698" s="182"/>
      <c r="J1698" s="183">
        <f>ROUND(I1698*H1698,2)</f>
        <v>0</v>
      </c>
      <c r="K1698" s="179" t="s">
        <v>335</v>
      </c>
      <c r="L1698" s="42"/>
      <c r="M1698" s="184" t="s">
        <v>3</v>
      </c>
      <c r="N1698" s="185" t="s">
        <v>40</v>
      </c>
      <c r="O1698" s="75"/>
      <c r="P1698" s="186">
        <f>O1698*H1698</f>
        <v>0</v>
      </c>
      <c r="Q1698" s="186">
        <v>0.0059519999999999998</v>
      </c>
      <c r="R1698" s="186">
        <f>Q1698*H1698</f>
        <v>1.305220032</v>
      </c>
      <c r="S1698" s="186">
        <v>0</v>
      </c>
      <c r="T1698" s="187">
        <f>S1698*H1698</f>
        <v>0</v>
      </c>
      <c r="U1698" s="41"/>
      <c r="V1698" s="41"/>
      <c r="W1698" s="41"/>
      <c r="X1698" s="41"/>
      <c r="Y1698" s="41"/>
      <c r="Z1698" s="41"/>
      <c r="AA1698" s="41"/>
      <c r="AB1698" s="41"/>
      <c r="AC1698" s="41"/>
      <c r="AD1698" s="41"/>
      <c r="AE1698" s="41"/>
      <c r="AR1698" s="188" t="s">
        <v>532</v>
      </c>
      <c r="AT1698" s="188" t="s">
        <v>331</v>
      </c>
      <c r="AU1698" s="188" t="s">
        <v>79</v>
      </c>
      <c r="AY1698" s="22" t="s">
        <v>328</v>
      </c>
      <c r="BE1698" s="189">
        <f>IF(N1698="základní",J1698,0)</f>
        <v>0</v>
      </c>
      <c r="BF1698" s="189">
        <f>IF(N1698="snížená",J1698,0)</f>
        <v>0</v>
      </c>
      <c r="BG1698" s="189">
        <f>IF(N1698="zákl. přenesená",J1698,0)</f>
        <v>0</v>
      </c>
      <c r="BH1698" s="189">
        <f>IF(N1698="sníž. přenesená",J1698,0)</f>
        <v>0</v>
      </c>
      <c r="BI1698" s="189">
        <f>IF(N1698="nulová",J1698,0)</f>
        <v>0</v>
      </c>
      <c r="BJ1698" s="22" t="s">
        <v>76</v>
      </c>
      <c r="BK1698" s="189">
        <f>ROUND(I1698*H1698,2)</f>
        <v>0</v>
      </c>
      <c r="BL1698" s="22" t="s">
        <v>532</v>
      </c>
      <c r="BM1698" s="188" t="s">
        <v>5003</v>
      </c>
    </row>
    <row r="1699" s="2" customFormat="1">
      <c r="A1699" s="41"/>
      <c r="B1699" s="42"/>
      <c r="C1699" s="41"/>
      <c r="D1699" s="190" t="s">
        <v>338</v>
      </c>
      <c r="E1699" s="41"/>
      <c r="F1699" s="191" t="s">
        <v>5004</v>
      </c>
      <c r="G1699" s="41"/>
      <c r="H1699" s="41"/>
      <c r="I1699" s="192"/>
      <c r="J1699" s="41"/>
      <c r="K1699" s="41"/>
      <c r="L1699" s="42"/>
      <c r="M1699" s="193"/>
      <c r="N1699" s="194"/>
      <c r="O1699" s="75"/>
      <c r="P1699" s="75"/>
      <c r="Q1699" s="75"/>
      <c r="R1699" s="75"/>
      <c r="S1699" s="75"/>
      <c r="T1699" s="76"/>
      <c r="U1699" s="41"/>
      <c r="V1699" s="41"/>
      <c r="W1699" s="41"/>
      <c r="X1699" s="41"/>
      <c r="Y1699" s="41"/>
      <c r="Z1699" s="41"/>
      <c r="AA1699" s="41"/>
      <c r="AB1699" s="41"/>
      <c r="AC1699" s="41"/>
      <c r="AD1699" s="41"/>
      <c r="AE1699" s="41"/>
      <c r="AT1699" s="22" t="s">
        <v>338</v>
      </c>
      <c r="AU1699" s="22" t="s">
        <v>79</v>
      </c>
    </row>
    <row r="1700" s="2" customFormat="1" ht="33" customHeight="1">
      <c r="A1700" s="41"/>
      <c r="B1700" s="176"/>
      <c r="C1700" s="224" t="s">
        <v>5005</v>
      </c>
      <c r="D1700" s="224" t="s">
        <v>539</v>
      </c>
      <c r="E1700" s="225" t="s">
        <v>5006</v>
      </c>
      <c r="F1700" s="226" t="s">
        <v>5007</v>
      </c>
      <c r="G1700" s="227" t="s">
        <v>439</v>
      </c>
      <c r="H1700" s="228">
        <v>241.22</v>
      </c>
      <c r="I1700" s="229"/>
      <c r="J1700" s="230">
        <f>ROUND(I1700*H1700,2)</f>
        <v>0</v>
      </c>
      <c r="K1700" s="226" t="s">
        <v>2314</v>
      </c>
      <c r="L1700" s="231"/>
      <c r="M1700" s="232" t="s">
        <v>3</v>
      </c>
      <c r="N1700" s="233" t="s">
        <v>40</v>
      </c>
      <c r="O1700" s="75"/>
      <c r="P1700" s="186">
        <f>O1700*H1700</f>
        <v>0</v>
      </c>
      <c r="Q1700" s="186">
        <v>0.019</v>
      </c>
      <c r="R1700" s="186">
        <f>Q1700*H1700</f>
        <v>4.5831799999999996</v>
      </c>
      <c r="S1700" s="186">
        <v>0</v>
      </c>
      <c r="T1700" s="187">
        <f>S1700*H1700</f>
        <v>0</v>
      </c>
      <c r="U1700" s="41"/>
      <c r="V1700" s="41"/>
      <c r="W1700" s="41"/>
      <c r="X1700" s="41"/>
      <c r="Y1700" s="41"/>
      <c r="Z1700" s="41"/>
      <c r="AA1700" s="41"/>
      <c r="AB1700" s="41"/>
      <c r="AC1700" s="41"/>
      <c r="AD1700" s="41"/>
      <c r="AE1700" s="41"/>
      <c r="AR1700" s="188" t="s">
        <v>621</v>
      </c>
      <c r="AT1700" s="188" t="s">
        <v>539</v>
      </c>
      <c r="AU1700" s="188" t="s">
        <v>79</v>
      </c>
      <c r="AY1700" s="22" t="s">
        <v>328</v>
      </c>
      <c r="BE1700" s="189">
        <f>IF(N1700="základní",J1700,0)</f>
        <v>0</v>
      </c>
      <c r="BF1700" s="189">
        <f>IF(N1700="snížená",J1700,0)</f>
        <v>0</v>
      </c>
      <c r="BG1700" s="189">
        <f>IF(N1700="zákl. přenesená",J1700,0)</f>
        <v>0</v>
      </c>
      <c r="BH1700" s="189">
        <f>IF(N1700="sníž. přenesená",J1700,0)</f>
        <v>0</v>
      </c>
      <c r="BI1700" s="189">
        <f>IF(N1700="nulová",J1700,0)</f>
        <v>0</v>
      </c>
      <c r="BJ1700" s="22" t="s">
        <v>76</v>
      </c>
      <c r="BK1700" s="189">
        <f>ROUND(I1700*H1700,2)</f>
        <v>0</v>
      </c>
      <c r="BL1700" s="22" t="s">
        <v>532</v>
      </c>
      <c r="BM1700" s="188" t="s">
        <v>5008</v>
      </c>
    </row>
    <row r="1701" s="13" customFormat="1">
      <c r="A1701" s="13"/>
      <c r="B1701" s="201"/>
      <c r="C1701" s="13"/>
      <c r="D1701" s="195" t="s">
        <v>442</v>
      </c>
      <c r="E1701" s="13"/>
      <c r="F1701" s="203" t="s">
        <v>5009</v>
      </c>
      <c r="G1701" s="13"/>
      <c r="H1701" s="204">
        <v>241.22</v>
      </c>
      <c r="I1701" s="205"/>
      <c r="J1701" s="13"/>
      <c r="K1701" s="13"/>
      <c r="L1701" s="201"/>
      <c r="M1701" s="206"/>
      <c r="N1701" s="207"/>
      <c r="O1701" s="207"/>
      <c r="P1701" s="207"/>
      <c r="Q1701" s="207"/>
      <c r="R1701" s="207"/>
      <c r="S1701" s="207"/>
      <c r="T1701" s="208"/>
      <c r="U1701" s="13"/>
      <c r="V1701" s="13"/>
      <c r="W1701" s="13"/>
      <c r="X1701" s="13"/>
      <c r="Y1701" s="13"/>
      <c r="Z1701" s="13"/>
      <c r="AA1701" s="13"/>
      <c r="AB1701" s="13"/>
      <c r="AC1701" s="13"/>
      <c r="AD1701" s="13"/>
      <c r="AE1701" s="13"/>
      <c r="AT1701" s="202" t="s">
        <v>442</v>
      </c>
      <c r="AU1701" s="202" t="s">
        <v>79</v>
      </c>
      <c r="AV1701" s="13" t="s">
        <v>79</v>
      </c>
      <c r="AW1701" s="13" t="s">
        <v>4</v>
      </c>
      <c r="AX1701" s="13" t="s">
        <v>76</v>
      </c>
      <c r="AY1701" s="202" t="s">
        <v>328</v>
      </c>
    </row>
    <row r="1702" s="2" customFormat="1" ht="33" customHeight="1">
      <c r="A1702" s="41"/>
      <c r="B1702" s="176"/>
      <c r="C1702" s="177" t="s">
        <v>5010</v>
      </c>
      <c r="D1702" s="177" t="s">
        <v>331</v>
      </c>
      <c r="E1702" s="178" t="s">
        <v>5011</v>
      </c>
      <c r="F1702" s="179" t="s">
        <v>5012</v>
      </c>
      <c r="G1702" s="180" t="s">
        <v>476</v>
      </c>
      <c r="H1702" s="181">
        <v>25</v>
      </c>
      <c r="I1702" s="182"/>
      <c r="J1702" s="183">
        <f>ROUND(I1702*H1702,2)</f>
        <v>0</v>
      </c>
      <c r="K1702" s="179" t="s">
        <v>335</v>
      </c>
      <c r="L1702" s="42"/>
      <c r="M1702" s="184" t="s">
        <v>3</v>
      </c>
      <c r="N1702" s="185" t="s">
        <v>40</v>
      </c>
      <c r="O1702" s="75"/>
      <c r="P1702" s="186">
        <f>O1702*H1702</f>
        <v>0</v>
      </c>
      <c r="Q1702" s="186">
        <v>0.00020000000000000001</v>
      </c>
      <c r="R1702" s="186">
        <f>Q1702*H1702</f>
        <v>0.0050000000000000001</v>
      </c>
      <c r="S1702" s="186">
        <v>0</v>
      </c>
      <c r="T1702" s="187">
        <f>S1702*H1702</f>
        <v>0</v>
      </c>
      <c r="U1702" s="41"/>
      <c r="V1702" s="41"/>
      <c r="W1702" s="41"/>
      <c r="X1702" s="41"/>
      <c r="Y1702" s="41"/>
      <c r="Z1702" s="41"/>
      <c r="AA1702" s="41"/>
      <c r="AB1702" s="41"/>
      <c r="AC1702" s="41"/>
      <c r="AD1702" s="41"/>
      <c r="AE1702" s="41"/>
      <c r="AR1702" s="188" t="s">
        <v>532</v>
      </c>
      <c r="AT1702" s="188" t="s">
        <v>331</v>
      </c>
      <c r="AU1702" s="188" t="s">
        <v>79</v>
      </c>
      <c r="AY1702" s="22" t="s">
        <v>328</v>
      </c>
      <c r="BE1702" s="189">
        <f>IF(N1702="základní",J1702,0)</f>
        <v>0</v>
      </c>
      <c r="BF1702" s="189">
        <f>IF(N1702="snížená",J1702,0)</f>
        <v>0</v>
      </c>
      <c r="BG1702" s="189">
        <f>IF(N1702="zákl. přenesená",J1702,0)</f>
        <v>0</v>
      </c>
      <c r="BH1702" s="189">
        <f>IF(N1702="sníž. přenesená",J1702,0)</f>
        <v>0</v>
      </c>
      <c r="BI1702" s="189">
        <f>IF(N1702="nulová",J1702,0)</f>
        <v>0</v>
      </c>
      <c r="BJ1702" s="22" t="s">
        <v>76</v>
      </c>
      <c r="BK1702" s="189">
        <f>ROUND(I1702*H1702,2)</f>
        <v>0</v>
      </c>
      <c r="BL1702" s="22" t="s">
        <v>532</v>
      </c>
      <c r="BM1702" s="188" t="s">
        <v>5013</v>
      </c>
    </row>
    <row r="1703" s="2" customFormat="1">
      <c r="A1703" s="41"/>
      <c r="B1703" s="42"/>
      <c r="C1703" s="41"/>
      <c r="D1703" s="190" t="s">
        <v>338</v>
      </c>
      <c r="E1703" s="41"/>
      <c r="F1703" s="191" t="s">
        <v>5014</v>
      </c>
      <c r="G1703" s="41"/>
      <c r="H1703" s="41"/>
      <c r="I1703" s="192"/>
      <c r="J1703" s="41"/>
      <c r="K1703" s="41"/>
      <c r="L1703" s="42"/>
      <c r="M1703" s="193"/>
      <c r="N1703" s="194"/>
      <c r="O1703" s="75"/>
      <c r="P1703" s="75"/>
      <c r="Q1703" s="75"/>
      <c r="R1703" s="75"/>
      <c r="S1703" s="75"/>
      <c r="T1703" s="76"/>
      <c r="U1703" s="41"/>
      <c r="V1703" s="41"/>
      <c r="W1703" s="41"/>
      <c r="X1703" s="41"/>
      <c r="Y1703" s="41"/>
      <c r="Z1703" s="41"/>
      <c r="AA1703" s="41"/>
      <c r="AB1703" s="41"/>
      <c r="AC1703" s="41"/>
      <c r="AD1703" s="41"/>
      <c r="AE1703" s="41"/>
      <c r="AT1703" s="22" t="s">
        <v>338</v>
      </c>
      <c r="AU1703" s="22" t="s">
        <v>79</v>
      </c>
    </row>
    <row r="1704" s="15" customFormat="1">
      <c r="A1704" s="15"/>
      <c r="B1704" s="217"/>
      <c r="C1704" s="15"/>
      <c r="D1704" s="195" t="s">
        <v>442</v>
      </c>
      <c r="E1704" s="218" t="s">
        <v>3</v>
      </c>
      <c r="F1704" s="219" t="s">
        <v>5015</v>
      </c>
      <c r="G1704" s="15"/>
      <c r="H1704" s="218" t="s">
        <v>3</v>
      </c>
      <c r="I1704" s="220"/>
      <c r="J1704" s="15"/>
      <c r="K1704" s="15"/>
      <c r="L1704" s="217"/>
      <c r="M1704" s="221"/>
      <c r="N1704" s="222"/>
      <c r="O1704" s="222"/>
      <c r="P1704" s="222"/>
      <c r="Q1704" s="222"/>
      <c r="R1704" s="222"/>
      <c r="S1704" s="222"/>
      <c r="T1704" s="223"/>
      <c r="U1704" s="15"/>
      <c r="V1704" s="15"/>
      <c r="W1704" s="15"/>
      <c r="X1704" s="15"/>
      <c r="Y1704" s="15"/>
      <c r="Z1704" s="15"/>
      <c r="AA1704" s="15"/>
      <c r="AB1704" s="15"/>
      <c r="AC1704" s="15"/>
      <c r="AD1704" s="15"/>
      <c r="AE1704" s="15"/>
      <c r="AT1704" s="218" t="s">
        <v>442</v>
      </c>
      <c r="AU1704" s="218" t="s">
        <v>79</v>
      </c>
      <c r="AV1704" s="15" t="s">
        <v>76</v>
      </c>
      <c r="AW1704" s="15" t="s">
        <v>31</v>
      </c>
      <c r="AX1704" s="15" t="s">
        <v>69</v>
      </c>
      <c r="AY1704" s="218" t="s">
        <v>328</v>
      </c>
    </row>
    <row r="1705" s="13" customFormat="1">
      <c r="A1705" s="13"/>
      <c r="B1705" s="201"/>
      <c r="C1705" s="13"/>
      <c r="D1705" s="195" t="s">
        <v>442</v>
      </c>
      <c r="E1705" s="202" t="s">
        <v>3</v>
      </c>
      <c r="F1705" s="203" t="s">
        <v>5016</v>
      </c>
      <c r="G1705" s="13"/>
      <c r="H1705" s="204">
        <v>25</v>
      </c>
      <c r="I1705" s="205"/>
      <c r="J1705" s="13"/>
      <c r="K1705" s="13"/>
      <c r="L1705" s="201"/>
      <c r="M1705" s="206"/>
      <c r="N1705" s="207"/>
      <c r="O1705" s="207"/>
      <c r="P1705" s="207"/>
      <c r="Q1705" s="207"/>
      <c r="R1705" s="207"/>
      <c r="S1705" s="207"/>
      <c r="T1705" s="208"/>
      <c r="U1705" s="13"/>
      <c r="V1705" s="13"/>
      <c r="W1705" s="13"/>
      <c r="X1705" s="13"/>
      <c r="Y1705" s="13"/>
      <c r="Z1705" s="13"/>
      <c r="AA1705" s="13"/>
      <c r="AB1705" s="13"/>
      <c r="AC1705" s="13"/>
      <c r="AD1705" s="13"/>
      <c r="AE1705" s="13"/>
      <c r="AT1705" s="202" t="s">
        <v>442</v>
      </c>
      <c r="AU1705" s="202" t="s">
        <v>79</v>
      </c>
      <c r="AV1705" s="13" t="s">
        <v>79</v>
      </c>
      <c r="AW1705" s="13" t="s">
        <v>31</v>
      </c>
      <c r="AX1705" s="13" t="s">
        <v>76</v>
      </c>
      <c r="AY1705" s="202" t="s">
        <v>328</v>
      </c>
    </row>
    <row r="1706" s="2" customFormat="1" ht="24.15" customHeight="1">
      <c r="A1706" s="41"/>
      <c r="B1706" s="176"/>
      <c r="C1706" s="224" t="s">
        <v>5017</v>
      </c>
      <c r="D1706" s="224" t="s">
        <v>539</v>
      </c>
      <c r="E1706" s="225" t="s">
        <v>5018</v>
      </c>
      <c r="F1706" s="226" t="s">
        <v>5019</v>
      </c>
      <c r="G1706" s="227" t="s">
        <v>476</v>
      </c>
      <c r="H1706" s="228">
        <v>27.5</v>
      </c>
      <c r="I1706" s="229"/>
      <c r="J1706" s="230">
        <f>ROUND(I1706*H1706,2)</f>
        <v>0</v>
      </c>
      <c r="K1706" s="226" t="s">
        <v>2314</v>
      </c>
      <c r="L1706" s="231"/>
      <c r="M1706" s="232" t="s">
        <v>3</v>
      </c>
      <c r="N1706" s="233" t="s">
        <v>40</v>
      </c>
      <c r="O1706" s="75"/>
      <c r="P1706" s="186">
        <f>O1706*H1706</f>
        <v>0</v>
      </c>
      <c r="Q1706" s="186">
        <v>0.00025999999999999998</v>
      </c>
      <c r="R1706" s="186">
        <f>Q1706*H1706</f>
        <v>0.0071499999999999992</v>
      </c>
      <c r="S1706" s="186">
        <v>0</v>
      </c>
      <c r="T1706" s="187">
        <f>S1706*H1706</f>
        <v>0</v>
      </c>
      <c r="U1706" s="41"/>
      <c r="V1706" s="41"/>
      <c r="W1706" s="41"/>
      <c r="X1706" s="41"/>
      <c r="Y1706" s="41"/>
      <c r="Z1706" s="41"/>
      <c r="AA1706" s="41"/>
      <c r="AB1706" s="41"/>
      <c r="AC1706" s="41"/>
      <c r="AD1706" s="41"/>
      <c r="AE1706" s="41"/>
      <c r="AR1706" s="188" t="s">
        <v>621</v>
      </c>
      <c r="AT1706" s="188" t="s">
        <v>539</v>
      </c>
      <c r="AU1706" s="188" t="s">
        <v>79</v>
      </c>
      <c r="AY1706" s="22" t="s">
        <v>328</v>
      </c>
      <c r="BE1706" s="189">
        <f>IF(N1706="základní",J1706,0)</f>
        <v>0</v>
      </c>
      <c r="BF1706" s="189">
        <f>IF(N1706="snížená",J1706,0)</f>
        <v>0</v>
      </c>
      <c r="BG1706" s="189">
        <f>IF(N1706="zákl. přenesená",J1706,0)</f>
        <v>0</v>
      </c>
      <c r="BH1706" s="189">
        <f>IF(N1706="sníž. přenesená",J1706,0)</f>
        <v>0</v>
      </c>
      <c r="BI1706" s="189">
        <f>IF(N1706="nulová",J1706,0)</f>
        <v>0</v>
      </c>
      <c r="BJ1706" s="22" t="s">
        <v>76</v>
      </c>
      <c r="BK1706" s="189">
        <f>ROUND(I1706*H1706,2)</f>
        <v>0</v>
      </c>
      <c r="BL1706" s="22" t="s">
        <v>532</v>
      </c>
      <c r="BM1706" s="188" t="s">
        <v>5020</v>
      </c>
    </row>
    <row r="1707" s="13" customFormat="1">
      <c r="A1707" s="13"/>
      <c r="B1707" s="201"/>
      <c r="C1707" s="13"/>
      <c r="D1707" s="195" t="s">
        <v>442</v>
      </c>
      <c r="E1707" s="13"/>
      <c r="F1707" s="203" t="s">
        <v>5021</v>
      </c>
      <c r="G1707" s="13"/>
      <c r="H1707" s="204">
        <v>27.5</v>
      </c>
      <c r="I1707" s="205"/>
      <c r="J1707" s="13"/>
      <c r="K1707" s="13"/>
      <c r="L1707" s="201"/>
      <c r="M1707" s="206"/>
      <c r="N1707" s="207"/>
      <c r="O1707" s="207"/>
      <c r="P1707" s="207"/>
      <c r="Q1707" s="207"/>
      <c r="R1707" s="207"/>
      <c r="S1707" s="207"/>
      <c r="T1707" s="208"/>
      <c r="U1707" s="13"/>
      <c r="V1707" s="13"/>
      <c r="W1707" s="13"/>
      <c r="X1707" s="13"/>
      <c r="Y1707" s="13"/>
      <c r="Z1707" s="13"/>
      <c r="AA1707" s="13"/>
      <c r="AB1707" s="13"/>
      <c r="AC1707" s="13"/>
      <c r="AD1707" s="13"/>
      <c r="AE1707" s="13"/>
      <c r="AT1707" s="202" t="s">
        <v>442</v>
      </c>
      <c r="AU1707" s="202" t="s">
        <v>79</v>
      </c>
      <c r="AV1707" s="13" t="s">
        <v>79</v>
      </c>
      <c r="AW1707" s="13" t="s">
        <v>4</v>
      </c>
      <c r="AX1707" s="13" t="s">
        <v>76</v>
      </c>
      <c r="AY1707" s="202" t="s">
        <v>328</v>
      </c>
    </row>
    <row r="1708" s="2" customFormat="1" ht="24.15" customHeight="1">
      <c r="A1708" s="41"/>
      <c r="B1708" s="176"/>
      <c r="C1708" s="177" t="s">
        <v>5022</v>
      </c>
      <c r="D1708" s="177" t="s">
        <v>331</v>
      </c>
      <c r="E1708" s="178" t="s">
        <v>5023</v>
      </c>
      <c r="F1708" s="179" t="s">
        <v>5024</v>
      </c>
      <c r="G1708" s="180" t="s">
        <v>476</v>
      </c>
      <c r="H1708" s="181">
        <v>278.15600000000001</v>
      </c>
      <c r="I1708" s="182"/>
      <c r="J1708" s="183">
        <f>ROUND(I1708*H1708,2)</f>
        <v>0</v>
      </c>
      <c r="K1708" s="179" t="s">
        <v>335</v>
      </c>
      <c r="L1708" s="42"/>
      <c r="M1708" s="184" t="s">
        <v>3</v>
      </c>
      <c r="N1708" s="185" t="s">
        <v>40</v>
      </c>
      <c r="O1708" s="75"/>
      <c r="P1708" s="186">
        <f>O1708*H1708</f>
        <v>0</v>
      </c>
      <c r="Q1708" s="186">
        <v>9.0000000000000006E-05</v>
      </c>
      <c r="R1708" s="186">
        <f>Q1708*H1708</f>
        <v>0.02503404</v>
      </c>
      <c r="S1708" s="186">
        <v>0</v>
      </c>
      <c r="T1708" s="187">
        <f>S1708*H1708</f>
        <v>0</v>
      </c>
      <c r="U1708" s="41"/>
      <c r="V1708" s="41"/>
      <c r="W1708" s="41"/>
      <c r="X1708" s="41"/>
      <c r="Y1708" s="41"/>
      <c r="Z1708" s="41"/>
      <c r="AA1708" s="41"/>
      <c r="AB1708" s="41"/>
      <c r="AC1708" s="41"/>
      <c r="AD1708" s="41"/>
      <c r="AE1708" s="41"/>
      <c r="AR1708" s="188" t="s">
        <v>532</v>
      </c>
      <c r="AT1708" s="188" t="s">
        <v>331</v>
      </c>
      <c r="AU1708" s="188" t="s">
        <v>79</v>
      </c>
      <c r="AY1708" s="22" t="s">
        <v>328</v>
      </c>
      <c r="BE1708" s="189">
        <f>IF(N1708="základní",J1708,0)</f>
        <v>0</v>
      </c>
      <c r="BF1708" s="189">
        <f>IF(N1708="snížená",J1708,0)</f>
        <v>0</v>
      </c>
      <c r="BG1708" s="189">
        <f>IF(N1708="zákl. přenesená",J1708,0)</f>
        <v>0</v>
      </c>
      <c r="BH1708" s="189">
        <f>IF(N1708="sníž. přenesená",J1708,0)</f>
        <v>0</v>
      </c>
      <c r="BI1708" s="189">
        <f>IF(N1708="nulová",J1708,0)</f>
        <v>0</v>
      </c>
      <c r="BJ1708" s="22" t="s">
        <v>76</v>
      </c>
      <c r="BK1708" s="189">
        <f>ROUND(I1708*H1708,2)</f>
        <v>0</v>
      </c>
      <c r="BL1708" s="22" t="s">
        <v>532</v>
      </c>
      <c r="BM1708" s="188" t="s">
        <v>5025</v>
      </c>
    </row>
    <row r="1709" s="2" customFormat="1">
      <c r="A1709" s="41"/>
      <c r="B1709" s="42"/>
      <c r="C1709" s="41"/>
      <c r="D1709" s="190" t="s">
        <v>338</v>
      </c>
      <c r="E1709" s="41"/>
      <c r="F1709" s="191" t="s">
        <v>5026</v>
      </c>
      <c r="G1709" s="41"/>
      <c r="H1709" s="41"/>
      <c r="I1709" s="192"/>
      <c r="J1709" s="41"/>
      <c r="K1709" s="41"/>
      <c r="L1709" s="42"/>
      <c r="M1709" s="193"/>
      <c r="N1709" s="194"/>
      <c r="O1709" s="75"/>
      <c r="P1709" s="75"/>
      <c r="Q1709" s="75"/>
      <c r="R1709" s="75"/>
      <c r="S1709" s="75"/>
      <c r="T1709" s="76"/>
      <c r="U1709" s="41"/>
      <c r="V1709" s="41"/>
      <c r="W1709" s="41"/>
      <c r="X1709" s="41"/>
      <c r="Y1709" s="41"/>
      <c r="Z1709" s="41"/>
      <c r="AA1709" s="41"/>
      <c r="AB1709" s="41"/>
      <c r="AC1709" s="41"/>
      <c r="AD1709" s="41"/>
      <c r="AE1709" s="41"/>
      <c r="AT1709" s="22" t="s">
        <v>338</v>
      </c>
      <c r="AU1709" s="22" t="s">
        <v>79</v>
      </c>
    </row>
    <row r="1710" s="13" customFormat="1">
      <c r="A1710" s="13"/>
      <c r="B1710" s="201"/>
      <c r="C1710" s="13"/>
      <c r="D1710" s="195" t="s">
        <v>442</v>
      </c>
      <c r="E1710" s="202" t="s">
        <v>3</v>
      </c>
      <c r="F1710" s="203" t="s">
        <v>2434</v>
      </c>
      <c r="G1710" s="13"/>
      <c r="H1710" s="204">
        <v>43.545000000000002</v>
      </c>
      <c r="I1710" s="205"/>
      <c r="J1710" s="13"/>
      <c r="K1710" s="13"/>
      <c r="L1710" s="201"/>
      <c r="M1710" s="206"/>
      <c r="N1710" s="207"/>
      <c r="O1710" s="207"/>
      <c r="P1710" s="207"/>
      <c r="Q1710" s="207"/>
      <c r="R1710" s="207"/>
      <c r="S1710" s="207"/>
      <c r="T1710" s="208"/>
      <c r="U1710" s="13"/>
      <c r="V1710" s="13"/>
      <c r="W1710" s="13"/>
      <c r="X1710" s="13"/>
      <c r="Y1710" s="13"/>
      <c r="Z1710" s="13"/>
      <c r="AA1710" s="13"/>
      <c r="AB1710" s="13"/>
      <c r="AC1710" s="13"/>
      <c r="AD1710" s="13"/>
      <c r="AE1710" s="13"/>
      <c r="AT1710" s="202" t="s">
        <v>442</v>
      </c>
      <c r="AU1710" s="202" t="s">
        <v>79</v>
      </c>
      <c r="AV1710" s="13" t="s">
        <v>79</v>
      </c>
      <c r="AW1710" s="13" t="s">
        <v>31</v>
      </c>
      <c r="AX1710" s="13" t="s">
        <v>69</v>
      </c>
      <c r="AY1710" s="202" t="s">
        <v>328</v>
      </c>
    </row>
    <row r="1711" s="13" customFormat="1">
      <c r="A1711" s="13"/>
      <c r="B1711" s="201"/>
      <c r="C1711" s="13"/>
      <c r="D1711" s="195" t="s">
        <v>442</v>
      </c>
      <c r="E1711" s="202" t="s">
        <v>3</v>
      </c>
      <c r="F1711" s="203" t="s">
        <v>2437</v>
      </c>
      <c r="G1711" s="13"/>
      <c r="H1711" s="204">
        <v>34.011000000000003</v>
      </c>
      <c r="I1711" s="205"/>
      <c r="J1711" s="13"/>
      <c r="K1711" s="13"/>
      <c r="L1711" s="201"/>
      <c r="M1711" s="206"/>
      <c r="N1711" s="207"/>
      <c r="O1711" s="207"/>
      <c r="P1711" s="207"/>
      <c r="Q1711" s="207"/>
      <c r="R1711" s="207"/>
      <c r="S1711" s="207"/>
      <c r="T1711" s="208"/>
      <c r="U1711" s="13"/>
      <c r="V1711" s="13"/>
      <c r="W1711" s="13"/>
      <c r="X1711" s="13"/>
      <c r="Y1711" s="13"/>
      <c r="Z1711" s="13"/>
      <c r="AA1711" s="13"/>
      <c r="AB1711" s="13"/>
      <c r="AC1711" s="13"/>
      <c r="AD1711" s="13"/>
      <c r="AE1711" s="13"/>
      <c r="AT1711" s="202" t="s">
        <v>442</v>
      </c>
      <c r="AU1711" s="202" t="s">
        <v>79</v>
      </c>
      <c r="AV1711" s="13" t="s">
        <v>79</v>
      </c>
      <c r="AW1711" s="13" t="s">
        <v>31</v>
      </c>
      <c r="AX1711" s="13" t="s">
        <v>69</v>
      </c>
      <c r="AY1711" s="202" t="s">
        <v>328</v>
      </c>
    </row>
    <row r="1712" s="13" customFormat="1">
      <c r="A1712" s="13"/>
      <c r="B1712" s="201"/>
      <c r="C1712" s="13"/>
      <c r="D1712" s="195" t="s">
        <v>442</v>
      </c>
      <c r="E1712" s="202" t="s">
        <v>3</v>
      </c>
      <c r="F1712" s="203" t="s">
        <v>2440</v>
      </c>
      <c r="G1712" s="13"/>
      <c r="H1712" s="204">
        <v>43.799999999999997</v>
      </c>
      <c r="I1712" s="205"/>
      <c r="J1712" s="13"/>
      <c r="K1712" s="13"/>
      <c r="L1712" s="201"/>
      <c r="M1712" s="206"/>
      <c r="N1712" s="207"/>
      <c r="O1712" s="207"/>
      <c r="P1712" s="207"/>
      <c r="Q1712" s="207"/>
      <c r="R1712" s="207"/>
      <c r="S1712" s="207"/>
      <c r="T1712" s="208"/>
      <c r="U1712" s="13"/>
      <c r="V1712" s="13"/>
      <c r="W1712" s="13"/>
      <c r="X1712" s="13"/>
      <c r="Y1712" s="13"/>
      <c r="Z1712" s="13"/>
      <c r="AA1712" s="13"/>
      <c r="AB1712" s="13"/>
      <c r="AC1712" s="13"/>
      <c r="AD1712" s="13"/>
      <c r="AE1712" s="13"/>
      <c r="AT1712" s="202" t="s">
        <v>442</v>
      </c>
      <c r="AU1712" s="202" t="s">
        <v>79</v>
      </c>
      <c r="AV1712" s="13" t="s">
        <v>79</v>
      </c>
      <c r="AW1712" s="13" t="s">
        <v>31</v>
      </c>
      <c r="AX1712" s="13" t="s">
        <v>69</v>
      </c>
      <c r="AY1712" s="202" t="s">
        <v>328</v>
      </c>
    </row>
    <row r="1713" s="15" customFormat="1">
      <c r="A1713" s="15"/>
      <c r="B1713" s="217"/>
      <c r="C1713" s="15"/>
      <c r="D1713" s="195" t="s">
        <v>442</v>
      </c>
      <c r="E1713" s="218" t="s">
        <v>3</v>
      </c>
      <c r="F1713" s="219" t="s">
        <v>5027</v>
      </c>
      <c r="G1713" s="15"/>
      <c r="H1713" s="218" t="s">
        <v>3</v>
      </c>
      <c r="I1713" s="220"/>
      <c r="J1713" s="15"/>
      <c r="K1713" s="15"/>
      <c r="L1713" s="217"/>
      <c r="M1713" s="221"/>
      <c r="N1713" s="222"/>
      <c r="O1713" s="222"/>
      <c r="P1713" s="222"/>
      <c r="Q1713" s="222"/>
      <c r="R1713" s="222"/>
      <c r="S1713" s="222"/>
      <c r="T1713" s="223"/>
      <c r="U1713" s="15"/>
      <c r="V1713" s="15"/>
      <c r="W1713" s="15"/>
      <c r="X1713" s="15"/>
      <c r="Y1713" s="15"/>
      <c r="Z1713" s="15"/>
      <c r="AA1713" s="15"/>
      <c r="AB1713" s="15"/>
      <c r="AC1713" s="15"/>
      <c r="AD1713" s="15"/>
      <c r="AE1713" s="15"/>
      <c r="AT1713" s="218" t="s">
        <v>442</v>
      </c>
      <c r="AU1713" s="218" t="s">
        <v>79</v>
      </c>
      <c r="AV1713" s="15" t="s">
        <v>76</v>
      </c>
      <c r="AW1713" s="15" t="s">
        <v>31</v>
      </c>
      <c r="AX1713" s="15" t="s">
        <v>69</v>
      </c>
      <c r="AY1713" s="218" t="s">
        <v>328</v>
      </c>
    </row>
    <row r="1714" s="13" customFormat="1">
      <c r="A1714" s="13"/>
      <c r="B1714" s="201"/>
      <c r="C1714" s="13"/>
      <c r="D1714" s="195" t="s">
        <v>442</v>
      </c>
      <c r="E1714" s="202" t="s">
        <v>3</v>
      </c>
      <c r="F1714" s="203" t="s">
        <v>5028</v>
      </c>
      <c r="G1714" s="13"/>
      <c r="H1714" s="204">
        <v>156.80000000000001</v>
      </c>
      <c r="I1714" s="205"/>
      <c r="J1714" s="13"/>
      <c r="K1714" s="13"/>
      <c r="L1714" s="201"/>
      <c r="M1714" s="206"/>
      <c r="N1714" s="207"/>
      <c r="O1714" s="207"/>
      <c r="P1714" s="207"/>
      <c r="Q1714" s="207"/>
      <c r="R1714" s="207"/>
      <c r="S1714" s="207"/>
      <c r="T1714" s="208"/>
      <c r="U1714" s="13"/>
      <c r="V1714" s="13"/>
      <c r="W1714" s="13"/>
      <c r="X1714" s="13"/>
      <c r="Y1714" s="13"/>
      <c r="Z1714" s="13"/>
      <c r="AA1714" s="13"/>
      <c r="AB1714" s="13"/>
      <c r="AC1714" s="13"/>
      <c r="AD1714" s="13"/>
      <c r="AE1714" s="13"/>
      <c r="AT1714" s="202" t="s">
        <v>442</v>
      </c>
      <c r="AU1714" s="202" t="s">
        <v>79</v>
      </c>
      <c r="AV1714" s="13" t="s">
        <v>79</v>
      </c>
      <c r="AW1714" s="13" t="s">
        <v>31</v>
      </c>
      <c r="AX1714" s="13" t="s">
        <v>69</v>
      </c>
      <c r="AY1714" s="202" t="s">
        <v>328</v>
      </c>
    </row>
    <row r="1715" s="14" customFormat="1">
      <c r="A1715" s="14"/>
      <c r="B1715" s="209"/>
      <c r="C1715" s="14"/>
      <c r="D1715" s="195" t="s">
        <v>442</v>
      </c>
      <c r="E1715" s="210" t="s">
        <v>3</v>
      </c>
      <c r="F1715" s="211" t="s">
        <v>452</v>
      </c>
      <c r="G1715" s="14"/>
      <c r="H1715" s="212">
        <v>278.15600000000001</v>
      </c>
      <c r="I1715" s="213"/>
      <c r="J1715" s="14"/>
      <c r="K1715" s="14"/>
      <c r="L1715" s="209"/>
      <c r="M1715" s="214"/>
      <c r="N1715" s="215"/>
      <c r="O1715" s="215"/>
      <c r="P1715" s="215"/>
      <c r="Q1715" s="215"/>
      <c r="R1715" s="215"/>
      <c r="S1715" s="215"/>
      <c r="T1715" s="216"/>
      <c r="U1715" s="14"/>
      <c r="V1715" s="14"/>
      <c r="W1715" s="14"/>
      <c r="X1715" s="14"/>
      <c r="Y1715" s="14"/>
      <c r="Z1715" s="14"/>
      <c r="AA1715" s="14"/>
      <c r="AB1715" s="14"/>
      <c r="AC1715" s="14"/>
      <c r="AD1715" s="14"/>
      <c r="AE1715" s="14"/>
      <c r="AT1715" s="210" t="s">
        <v>442</v>
      </c>
      <c r="AU1715" s="210" t="s">
        <v>79</v>
      </c>
      <c r="AV1715" s="14" t="s">
        <v>113</v>
      </c>
      <c r="AW1715" s="14" t="s">
        <v>31</v>
      </c>
      <c r="AX1715" s="14" t="s">
        <v>76</v>
      </c>
      <c r="AY1715" s="210" t="s">
        <v>328</v>
      </c>
    </row>
    <row r="1716" s="2" customFormat="1" ht="24.15" customHeight="1">
      <c r="A1716" s="41"/>
      <c r="B1716" s="176"/>
      <c r="C1716" s="177" t="s">
        <v>5029</v>
      </c>
      <c r="D1716" s="177" t="s">
        <v>331</v>
      </c>
      <c r="E1716" s="178" t="s">
        <v>5030</v>
      </c>
      <c r="F1716" s="179" t="s">
        <v>5031</v>
      </c>
      <c r="G1716" s="180" t="s">
        <v>574</v>
      </c>
      <c r="H1716" s="181">
        <v>134</v>
      </c>
      <c r="I1716" s="182"/>
      <c r="J1716" s="183">
        <f>ROUND(I1716*H1716,2)</f>
        <v>0</v>
      </c>
      <c r="K1716" s="179" t="s">
        <v>335</v>
      </c>
      <c r="L1716" s="42"/>
      <c r="M1716" s="184" t="s">
        <v>3</v>
      </c>
      <c r="N1716" s="185" t="s">
        <v>40</v>
      </c>
      <c r="O1716" s="75"/>
      <c r="P1716" s="186">
        <f>O1716*H1716</f>
        <v>0</v>
      </c>
      <c r="Q1716" s="186">
        <v>0</v>
      </c>
      <c r="R1716" s="186">
        <f>Q1716*H1716</f>
        <v>0</v>
      </c>
      <c r="S1716" s="186">
        <v>0</v>
      </c>
      <c r="T1716" s="187">
        <f>S1716*H1716</f>
        <v>0</v>
      </c>
      <c r="U1716" s="41"/>
      <c r="V1716" s="41"/>
      <c r="W1716" s="41"/>
      <c r="X1716" s="41"/>
      <c r="Y1716" s="41"/>
      <c r="Z1716" s="41"/>
      <c r="AA1716" s="41"/>
      <c r="AB1716" s="41"/>
      <c r="AC1716" s="41"/>
      <c r="AD1716" s="41"/>
      <c r="AE1716" s="41"/>
      <c r="AR1716" s="188" t="s">
        <v>532</v>
      </c>
      <c r="AT1716" s="188" t="s">
        <v>331</v>
      </c>
      <c r="AU1716" s="188" t="s">
        <v>79</v>
      </c>
      <c r="AY1716" s="22" t="s">
        <v>328</v>
      </c>
      <c r="BE1716" s="189">
        <f>IF(N1716="základní",J1716,0)</f>
        <v>0</v>
      </c>
      <c r="BF1716" s="189">
        <f>IF(N1716="snížená",J1716,0)</f>
        <v>0</v>
      </c>
      <c r="BG1716" s="189">
        <f>IF(N1716="zákl. přenesená",J1716,0)</f>
        <v>0</v>
      </c>
      <c r="BH1716" s="189">
        <f>IF(N1716="sníž. přenesená",J1716,0)</f>
        <v>0</v>
      </c>
      <c r="BI1716" s="189">
        <f>IF(N1716="nulová",J1716,0)</f>
        <v>0</v>
      </c>
      <c r="BJ1716" s="22" t="s">
        <v>76</v>
      </c>
      <c r="BK1716" s="189">
        <f>ROUND(I1716*H1716,2)</f>
        <v>0</v>
      </c>
      <c r="BL1716" s="22" t="s">
        <v>532</v>
      </c>
      <c r="BM1716" s="188" t="s">
        <v>5032</v>
      </c>
    </row>
    <row r="1717" s="2" customFormat="1">
      <c r="A1717" s="41"/>
      <c r="B1717" s="42"/>
      <c r="C1717" s="41"/>
      <c r="D1717" s="190" t="s">
        <v>338</v>
      </c>
      <c r="E1717" s="41"/>
      <c r="F1717" s="191" t="s">
        <v>5033</v>
      </c>
      <c r="G1717" s="41"/>
      <c r="H1717" s="41"/>
      <c r="I1717" s="192"/>
      <c r="J1717" s="41"/>
      <c r="K1717" s="41"/>
      <c r="L1717" s="42"/>
      <c r="M1717" s="193"/>
      <c r="N1717" s="194"/>
      <c r="O1717" s="75"/>
      <c r="P1717" s="75"/>
      <c r="Q1717" s="75"/>
      <c r="R1717" s="75"/>
      <c r="S1717" s="75"/>
      <c r="T1717" s="76"/>
      <c r="U1717" s="41"/>
      <c r="V1717" s="41"/>
      <c r="W1717" s="41"/>
      <c r="X1717" s="41"/>
      <c r="Y1717" s="41"/>
      <c r="Z1717" s="41"/>
      <c r="AA1717" s="41"/>
      <c r="AB1717" s="41"/>
      <c r="AC1717" s="41"/>
      <c r="AD1717" s="41"/>
      <c r="AE1717" s="41"/>
      <c r="AT1717" s="22" t="s">
        <v>338</v>
      </c>
      <c r="AU1717" s="22" t="s">
        <v>79</v>
      </c>
    </row>
    <row r="1718" s="13" customFormat="1">
      <c r="A1718" s="13"/>
      <c r="B1718" s="201"/>
      <c r="C1718" s="13"/>
      <c r="D1718" s="195" t="s">
        <v>442</v>
      </c>
      <c r="E1718" s="202" t="s">
        <v>3</v>
      </c>
      <c r="F1718" s="203" t="s">
        <v>5034</v>
      </c>
      <c r="G1718" s="13"/>
      <c r="H1718" s="204">
        <v>54</v>
      </c>
      <c r="I1718" s="205"/>
      <c r="J1718" s="13"/>
      <c r="K1718" s="13"/>
      <c r="L1718" s="201"/>
      <c r="M1718" s="206"/>
      <c r="N1718" s="207"/>
      <c r="O1718" s="207"/>
      <c r="P1718" s="207"/>
      <c r="Q1718" s="207"/>
      <c r="R1718" s="207"/>
      <c r="S1718" s="207"/>
      <c r="T1718" s="208"/>
      <c r="U1718" s="13"/>
      <c r="V1718" s="13"/>
      <c r="W1718" s="13"/>
      <c r="X1718" s="13"/>
      <c r="Y1718" s="13"/>
      <c r="Z1718" s="13"/>
      <c r="AA1718" s="13"/>
      <c r="AB1718" s="13"/>
      <c r="AC1718" s="13"/>
      <c r="AD1718" s="13"/>
      <c r="AE1718" s="13"/>
      <c r="AT1718" s="202" t="s">
        <v>442</v>
      </c>
      <c r="AU1718" s="202" t="s">
        <v>79</v>
      </c>
      <c r="AV1718" s="13" t="s">
        <v>79</v>
      </c>
      <c r="AW1718" s="13" t="s">
        <v>31</v>
      </c>
      <c r="AX1718" s="13" t="s">
        <v>69</v>
      </c>
      <c r="AY1718" s="202" t="s">
        <v>328</v>
      </c>
    </row>
    <row r="1719" s="13" customFormat="1">
      <c r="A1719" s="13"/>
      <c r="B1719" s="201"/>
      <c r="C1719" s="13"/>
      <c r="D1719" s="195" t="s">
        <v>442</v>
      </c>
      <c r="E1719" s="202" t="s">
        <v>3</v>
      </c>
      <c r="F1719" s="203" t="s">
        <v>5035</v>
      </c>
      <c r="G1719" s="13"/>
      <c r="H1719" s="204">
        <v>80</v>
      </c>
      <c r="I1719" s="205"/>
      <c r="J1719" s="13"/>
      <c r="K1719" s="13"/>
      <c r="L1719" s="201"/>
      <c r="M1719" s="206"/>
      <c r="N1719" s="207"/>
      <c r="O1719" s="207"/>
      <c r="P1719" s="207"/>
      <c r="Q1719" s="207"/>
      <c r="R1719" s="207"/>
      <c r="S1719" s="207"/>
      <c r="T1719" s="208"/>
      <c r="U1719" s="13"/>
      <c r="V1719" s="13"/>
      <c r="W1719" s="13"/>
      <c r="X1719" s="13"/>
      <c r="Y1719" s="13"/>
      <c r="Z1719" s="13"/>
      <c r="AA1719" s="13"/>
      <c r="AB1719" s="13"/>
      <c r="AC1719" s="13"/>
      <c r="AD1719" s="13"/>
      <c r="AE1719" s="13"/>
      <c r="AT1719" s="202" t="s">
        <v>442</v>
      </c>
      <c r="AU1719" s="202" t="s">
        <v>79</v>
      </c>
      <c r="AV1719" s="13" t="s">
        <v>79</v>
      </c>
      <c r="AW1719" s="13" t="s">
        <v>31</v>
      </c>
      <c r="AX1719" s="13" t="s">
        <v>69</v>
      </c>
      <c r="AY1719" s="202" t="s">
        <v>328</v>
      </c>
    </row>
    <row r="1720" s="14" customFormat="1">
      <c r="A1720" s="14"/>
      <c r="B1720" s="209"/>
      <c r="C1720" s="14"/>
      <c r="D1720" s="195" t="s">
        <v>442</v>
      </c>
      <c r="E1720" s="210" t="s">
        <v>3</v>
      </c>
      <c r="F1720" s="211" t="s">
        <v>452</v>
      </c>
      <c r="G1720" s="14"/>
      <c r="H1720" s="212">
        <v>134</v>
      </c>
      <c r="I1720" s="213"/>
      <c r="J1720" s="14"/>
      <c r="K1720" s="14"/>
      <c r="L1720" s="209"/>
      <c r="M1720" s="214"/>
      <c r="N1720" s="215"/>
      <c r="O1720" s="215"/>
      <c r="P1720" s="215"/>
      <c r="Q1720" s="215"/>
      <c r="R1720" s="215"/>
      <c r="S1720" s="215"/>
      <c r="T1720" s="216"/>
      <c r="U1720" s="14"/>
      <c r="V1720" s="14"/>
      <c r="W1720" s="14"/>
      <c r="X1720" s="14"/>
      <c r="Y1720" s="14"/>
      <c r="Z1720" s="14"/>
      <c r="AA1720" s="14"/>
      <c r="AB1720" s="14"/>
      <c r="AC1720" s="14"/>
      <c r="AD1720" s="14"/>
      <c r="AE1720" s="14"/>
      <c r="AT1720" s="210" t="s">
        <v>442</v>
      </c>
      <c r="AU1720" s="210" t="s">
        <v>79</v>
      </c>
      <c r="AV1720" s="14" t="s">
        <v>113</v>
      </c>
      <c r="AW1720" s="14" t="s">
        <v>31</v>
      </c>
      <c r="AX1720" s="14" t="s">
        <v>76</v>
      </c>
      <c r="AY1720" s="210" t="s">
        <v>328</v>
      </c>
    </row>
    <row r="1721" s="2" customFormat="1" ht="24.15" customHeight="1">
      <c r="A1721" s="41"/>
      <c r="B1721" s="176"/>
      <c r="C1721" s="177" t="s">
        <v>5036</v>
      </c>
      <c r="D1721" s="177" t="s">
        <v>331</v>
      </c>
      <c r="E1721" s="178" t="s">
        <v>5037</v>
      </c>
      <c r="F1721" s="179" t="s">
        <v>5038</v>
      </c>
      <c r="G1721" s="180" t="s">
        <v>574</v>
      </c>
      <c r="H1721" s="181">
        <v>12</v>
      </c>
      <c r="I1721" s="182"/>
      <c r="J1721" s="183">
        <f>ROUND(I1721*H1721,2)</f>
        <v>0</v>
      </c>
      <c r="K1721" s="179" t="s">
        <v>335</v>
      </c>
      <c r="L1721" s="42"/>
      <c r="M1721" s="184" t="s">
        <v>3</v>
      </c>
      <c r="N1721" s="185" t="s">
        <v>40</v>
      </c>
      <c r="O1721" s="75"/>
      <c r="P1721" s="186">
        <f>O1721*H1721</f>
        <v>0</v>
      </c>
      <c r="Q1721" s="186">
        <v>0</v>
      </c>
      <c r="R1721" s="186">
        <f>Q1721*H1721</f>
        <v>0</v>
      </c>
      <c r="S1721" s="186">
        <v>0</v>
      </c>
      <c r="T1721" s="187">
        <f>S1721*H1721</f>
        <v>0</v>
      </c>
      <c r="U1721" s="41"/>
      <c r="V1721" s="41"/>
      <c r="W1721" s="41"/>
      <c r="X1721" s="41"/>
      <c r="Y1721" s="41"/>
      <c r="Z1721" s="41"/>
      <c r="AA1721" s="41"/>
      <c r="AB1721" s="41"/>
      <c r="AC1721" s="41"/>
      <c r="AD1721" s="41"/>
      <c r="AE1721" s="41"/>
      <c r="AR1721" s="188" t="s">
        <v>532</v>
      </c>
      <c r="AT1721" s="188" t="s">
        <v>331</v>
      </c>
      <c r="AU1721" s="188" t="s">
        <v>79</v>
      </c>
      <c r="AY1721" s="22" t="s">
        <v>328</v>
      </c>
      <c r="BE1721" s="189">
        <f>IF(N1721="základní",J1721,0)</f>
        <v>0</v>
      </c>
      <c r="BF1721" s="189">
        <f>IF(N1721="snížená",J1721,0)</f>
        <v>0</v>
      </c>
      <c r="BG1721" s="189">
        <f>IF(N1721="zákl. přenesená",J1721,0)</f>
        <v>0</v>
      </c>
      <c r="BH1721" s="189">
        <f>IF(N1721="sníž. přenesená",J1721,0)</f>
        <v>0</v>
      </c>
      <c r="BI1721" s="189">
        <f>IF(N1721="nulová",J1721,0)</f>
        <v>0</v>
      </c>
      <c r="BJ1721" s="22" t="s">
        <v>76</v>
      </c>
      <c r="BK1721" s="189">
        <f>ROUND(I1721*H1721,2)</f>
        <v>0</v>
      </c>
      <c r="BL1721" s="22" t="s">
        <v>532</v>
      </c>
      <c r="BM1721" s="188" t="s">
        <v>5039</v>
      </c>
    </row>
    <row r="1722" s="2" customFormat="1">
      <c r="A1722" s="41"/>
      <c r="B1722" s="42"/>
      <c r="C1722" s="41"/>
      <c r="D1722" s="190" t="s">
        <v>338</v>
      </c>
      <c r="E1722" s="41"/>
      <c r="F1722" s="191" t="s">
        <v>5040</v>
      </c>
      <c r="G1722" s="41"/>
      <c r="H1722" s="41"/>
      <c r="I1722" s="192"/>
      <c r="J1722" s="41"/>
      <c r="K1722" s="41"/>
      <c r="L1722" s="42"/>
      <c r="M1722" s="193"/>
      <c r="N1722" s="194"/>
      <c r="O1722" s="75"/>
      <c r="P1722" s="75"/>
      <c r="Q1722" s="75"/>
      <c r="R1722" s="75"/>
      <c r="S1722" s="75"/>
      <c r="T1722" s="76"/>
      <c r="U1722" s="41"/>
      <c r="V1722" s="41"/>
      <c r="W1722" s="41"/>
      <c r="X1722" s="41"/>
      <c r="Y1722" s="41"/>
      <c r="Z1722" s="41"/>
      <c r="AA1722" s="41"/>
      <c r="AB1722" s="41"/>
      <c r="AC1722" s="41"/>
      <c r="AD1722" s="41"/>
      <c r="AE1722" s="41"/>
      <c r="AT1722" s="22" t="s">
        <v>338</v>
      </c>
      <c r="AU1722" s="22" t="s">
        <v>79</v>
      </c>
    </row>
    <row r="1723" s="13" customFormat="1">
      <c r="A1723" s="13"/>
      <c r="B1723" s="201"/>
      <c r="C1723" s="13"/>
      <c r="D1723" s="195" t="s">
        <v>442</v>
      </c>
      <c r="E1723" s="202" t="s">
        <v>3</v>
      </c>
      <c r="F1723" s="203" t="s">
        <v>5041</v>
      </c>
      <c r="G1723" s="13"/>
      <c r="H1723" s="204">
        <v>12</v>
      </c>
      <c r="I1723" s="205"/>
      <c r="J1723" s="13"/>
      <c r="K1723" s="13"/>
      <c r="L1723" s="201"/>
      <c r="M1723" s="206"/>
      <c r="N1723" s="207"/>
      <c r="O1723" s="207"/>
      <c r="P1723" s="207"/>
      <c r="Q1723" s="207"/>
      <c r="R1723" s="207"/>
      <c r="S1723" s="207"/>
      <c r="T1723" s="208"/>
      <c r="U1723" s="13"/>
      <c r="V1723" s="13"/>
      <c r="W1723" s="13"/>
      <c r="X1723" s="13"/>
      <c r="Y1723" s="13"/>
      <c r="Z1723" s="13"/>
      <c r="AA1723" s="13"/>
      <c r="AB1723" s="13"/>
      <c r="AC1723" s="13"/>
      <c r="AD1723" s="13"/>
      <c r="AE1723" s="13"/>
      <c r="AT1723" s="202" t="s">
        <v>442</v>
      </c>
      <c r="AU1723" s="202" t="s">
        <v>79</v>
      </c>
      <c r="AV1723" s="13" t="s">
        <v>79</v>
      </c>
      <c r="AW1723" s="13" t="s">
        <v>31</v>
      </c>
      <c r="AX1723" s="13" t="s">
        <v>76</v>
      </c>
      <c r="AY1723" s="202" t="s">
        <v>328</v>
      </c>
    </row>
    <row r="1724" s="2" customFormat="1" ht="33" customHeight="1">
      <c r="A1724" s="41"/>
      <c r="B1724" s="176"/>
      <c r="C1724" s="177" t="s">
        <v>5042</v>
      </c>
      <c r="D1724" s="177" t="s">
        <v>331</v>
      </c>
      <c r="E1724" s="178" t="s">
        <v>5043</v>
      </c>
      <c r="F1724" s="179" t="s">
        <v>5044</v>
      </c>
      <c r="G1724" s="180" t="s">
        <v>574</v>
      </c>
      <c r="H1724" s="181">
        <v>12</v>
      </c>
      <c r="I1724" s="182"/>
      <c r="J1724" s="183">
        <f>ROUND(I1724*H1724,2)</f>
        <v>0</v>
      </c>
      <c r="K1724" s="179" t="s">
        <v>335</v>
      </c>
      <c r="L1724" s="42"/>
      <c r="M1724" s="184" t="s">
        <v>3</v>
      </c>
      <c r="N1724" s="185" t="s">
        <v>40</v>
      </c>
      <c r="O1724" s="75"/>
      <c r="P1724" s="186">
        <f>O1724*H1724</f>
        <v>0</v>
      </c>
      <c r="Q1724" s="186">
        <v>0</v>
      </c>
      <c r="R1724" s="186">
        <f>Q1724*H1724</f>
        <v>0</v>
      </c>
      <c r="S1724" s="186">
        <v>0</v>
      </c>
      <c r="T1724" s="187">
        <f>S1724*H1724</f>
        <v>0</v>
      </c>
      <c r="U1724" s="41"/>
      <c r="V1724" s="41"/>
      <c r="W1724" s="41"/>
      <c r="X1724" s="41"/>
      <c r="Y1724" s="41"/>
      <c r="Z1724" s="41"/>
      <c r="AA1724" s="41"/>
      <c r="AB1724" s="41"/>
      <c r="AC1724" s="41"/>
      <c r="AD1724" s="41"/>
      <c r="AE1724" s="41"/>
      <c r="AR1724" s="188" t="s">
        <v>532</v>
      </c>
      <c r="AT1724" s="188" t="s">
        <v>331</v>
      </c>
      <c r="AU1724" s="188" t="s">
        <v>79</v>
      </c>
      <c r="AY1724" s="22" t="s">
        <v>328</v>
      </c>
      <c r="BE1724" s="189">
        <f>IF(N1724="základní",J1724,0)</f>
        <v>0</v>
      </c>
      <c r="BF1724" s="189">
        <f>IF(N1724="snížená",J1724,0)</f>
        <v>0</v>
      </c>
      <c r="BG1724" s="189">
        <f>IF(N1724="zákl. přenesená",J1724,0)</f>
        <v>0</v>
      </c>
      <c r="BH1724" s="189">
        <f>IF(N1724="sníž. přenesená",J1724,0)</f>
        <v>0</v>
      </c>
      <c r="BI1724" s="189">
        <f>IF(N1724="nulová",J1724,0)</f>
        <v>0</v>
      </c>
      <c r="BJ1724" s="22" t="s">
        <v>76</v>
      </c>
      <c r="BK1724" s="189">
        <f>ROUND(I1724*H1724,2)</f>
        <v>0</v>
      </c>
      <c r="BL1724" s="22" t="s">
        <v>532</v>
      </c>
      <c r="BM1724" s="188" t="s">
        <v>5045</v>
      </c>
    </row>
    <row r="1725" s="2" customFormat="1">
      <c r="A1725" s="41"/>
      <c r="B1725" s="42"/>
      <c r="C1725" s="41"/>
      <c r="D1725" s="190" t="s">
        <v>338</v>
      </c>
      <c r="E1725" s="41"/>
      <c r="F1725" s="191" t="s">
        <v>5046</v>
      </c>
      <c r="G1725" s="41"/>
      <c r="H1725" s="41"/>
      <c r="I1725" s="192"/>
      <c r="J1725" s="41"/>
      <c r="K1725" s="41"/>
      <c r="L1725" s="42"/>
      <c r="M1725" s="193"/>
      <c r="N1725" s="194"/>
      <c r="O1725" s="75"/>
      <c r="P1725" s="75"/>
      <c r="Q1725" s="75"/>
      <c r="R1725" s="75"/>
      <c r="S1725" s="75"/>
      <c r="T1725" s="76"/>
      <c r="U1725" s="41"/>
      <c r="V1725" s="41"/>
      <c r="W1725" s="41"/>
      <c r="X1725" s="41"/>
      <c r="Y1725" s="41"/>
      <c r="Z1725" s="41"/>
      <c r="AA1725" s="41"/>
      <c r="AB1725" s="41"/>
      <c r="AC1725" s="41"/>
      <c r="AD1725" s="41"/>
      <c r="AE1725" s="41"/>
      <c r="AT1725" s="22" t="s">
        <v>338</v>
      </c>
      <c r="AU1725" s="22" t="s">
        <v>79</v>
      </c>
    </row>
    <row r="1726" s="13" customFormat="1">
      <c r="A1726" s="13"/>
      <c r="B1726" s="201"/>
      <c r="C1726" s="13"/>
      <c r="D1726" s="195" t="s">
        <v>442</v>
      </c>
      <c r="E1726" s="202" t="s">
        <v>3</v>
      </c>
      <c r="F1726" s="203" t="s">
        <v>5047</v>
      </c>
      <c r="G1726" s="13"/>
      <c r="H1726" s="204">
        <v>12</v>
      </c>
      <c r="I1726" s="205"/>
      <c r="J1726" s="13"/>
      <c r="K1726" s="13"/>
      <c r="L1726" s="201"/>
      <c r="M1726" s="206"/>
      <c r="N1726" s="207"/>
      <c r="O1726" s="207"/>
      <c r="P1726" s="207"/>
      <c r="Q1726" s="207"/>
      <c r="R1726" s="207"/>
      <c r="S1726" s="207"/>
      <c r="T1726" s="208"/>
      <c r="U1726" s="13"/>
      <c r="V1726" s="13"/>
      <c r="W1726" s="13"/>
      <c r="X1726" s="13"/>
      <c r="Y1726" s="13"/>
      <c r="Z1726" s="13"/>
      <c r="AA1726" s="13"/>
      <c r="AB1726" s="13"/>
      <c r="AC1726" s="13"/>
      <c r="AD1726" s="13"/>
      <c r="AE1726" s="13"/>
      <c r="AT1726" s="202" t="s">
        <v>442</v>
      </c>
      <c r="AU1726" s="202" t="s">
        <v>79</v>
      </c>
      <c r="AV1726" s="13" t="s">
        <v>79</v>
      </c>
      <c r="AW1726" s="13" t="s">
        <v>31</v>
      </c>
      <c r="AX1726" s="13" t="s">
        <v>76</v>
      </c>
      <c r="AY1726" s="202" t="s">
        <v>328</v>
      </c>
    </row>
    <row r="1727" s="2" customFormat="1" ht="49.05" customHeight="1">
      <c r="A1727" s="41"/>
      <c r="B1727" s="176"/>
      <c r="C1727" s="177" t="s">
        <v>5048</v>
      </c>
      <c r="D1727" s="177" t="s">
        <v>331</v>
      </c>
      <c r="E1727" s="178" t="s">
        <v>5049</v>
      </c>
      <c r="F1727" s="179" t="s">
        <v>5050</v>
      </c>
      <c r="G1727" s="180" t="s">
        <v>585</v>
      </c>
      <c r="H1727" s="181">
        <v>5.9909999999999997</v>
      </c>
      <c r="I1727" s="182"/>
      <c r="J1727" s="183">
        <f>ROUND(I1727*H1727,2)</f>
        <v>0</v>
      </c>
      <c r="K1727" s="179" t="s">
        <v>335</v>
      </c>
      <c r="L1727" s="42"/>
      <c r="M1727" s="184" t="s">
        <v>3</v>
      </c>
      <c r="N1727" s="185" t="s">
        <v>40</v>
      </c>
      <c r="O1727" s="75"/>
      <c r="P1727" s="186">
        <f>O1727*H1727</f>
        <v>0</v>
      </c>
      <c r="Q1727" s="186">
        <v>0</v>
      </c>
      <c r="R1727" s="186">
        <f>Q1727*H1727</f>
        <v>0</v>
      </c>
      <c r="S1727" s="186">
        <v>0</v>
      </c>
      <c r="T1727" s="187">
        <f>S1727*H1727</f>
        <v>0</v>
      </c>
      <c r="U1727" s="41"/>
      <c r="V1727" s="41"/>
      <c r="W1727" s="41"/>
      <c r="X1727" s="41"/>
      <c r="Y1727" s="41"/>
      <c r="Z1727" s="41"/>
      <c r="AA1727" s="41"/>
      <c r="AB1727" s="41"/>
      <c r="AC1727" s="41"/>
      <c r="AD1727" s="41"/>
      <c r="AE1727" s="41"/>
      <c r="AR1727" s="188" t="s">
        <v>532</v>
      </c>
      <c r="AT1727" s="188" t="s">
        <v>331</v>
      </c>
      <c r="AU1727" s="188" t="s">
        <v>79</v>
      </c>
      <c r="AY1727" s="22" t="s">
        <v>328</v>
      </c>
      <c r="BE1727" s="189">
        <f>IF(N1727="základní",J1727,0)</f>
        <v>0</v>
      </c>
      <c r="BF1727" s="189">
        <f>IF(N1727="snížená",J1727,0)</f>
        <v>0</v>
      </c>
      <c r="BG1727" s="189">
        <f>IF(N1727="zákl. přenesená",J1727,0)</f>
        <v>0</v>
      </c>
      <c r="BH1727" s="189">
        <f>IF(N1727="sníž. přenesená",J1727,0)</f>
        <v>0</v>
      </c>
      <c r="BI1727" s="189">
        <f>IF(N1727="nulová",J1727,0)</f>
        <v>0</v>
      </c>
      <c r="BJ1727" s="22" t="s">
        <v>76</v>
      </c>
      <c r="BK1727" s="189">
        <f>ROUND(I1727*H1727,2)</f>
        <v>0</v>
      </c>
      <c r="BL1727" s="22" t="s">
        <v>532</v>
      </c>
      <c r="BM1727" s="188" t="s">
        <v>5051</v>
      </c>
    </row>
    <row r="1728" s="2" customFormat="1">
      <c r="A1728" s="41"/>
      <c r="B1728" s="42"/>
      <c r="C1728" s="41"/>
      <c r="D1728" s="190" t="s">
        <v>338</v>
      </c>
      <c r="E1728" s="41"/>
      <c r="F1728" s="191" t="s">
        <v>5052</v>
      </c>
      <c r="G1728" s="41"/>
      <c r="H1728" s="41"/>
      <c r="I1728" s="192"/>
      <c r="J1728" s="41"/>
      <c r="K1728" s="41"/>
      <c r="L1728" s="42"/>
      <c r="M1728" s="193"/>
      <c r="N1728" s="194"/>
      <c r="O1728" s="75"/>
      <c r="P1728" s="75"/>
      <c r="Q1728" s="75"/>
      <c r="R1728" s="75"/>
      <c r="S1728" s="75"/>
      <c r="T1728" s="76"/>
      <c r="U1728" s="41"/>
      <c r="V1728" s="41"/>
      <c r="W1728" s="41"/>
      <c r="X1728" s="41"/>
      <c r="Y1728" s="41"/>
      <c r="Z1728" s="41"/>
      <c r="AA1728" s="41"/>
      <c r="AB1728" s="41"/>
      <c r="AC1728" s="41"/>
      <c r="AD1728" s="41"/>
      <c r="AE1728" s="41"/>
      <c r="AT1728" s="22" t="s">
        <v>338</v>
      </c>
      <c r="AU1728" s="22" t="s">
        <v>79</v>
      </c>
    </row>
    <row r="1729" s="12" customFormat="1" ht="22.8" customHeight="1">
      <c r="A1729" s="12"/>
      <c r="B1729" s="163"/>
      <c r="C1729" s="12"/>
      <c r="D1729" s="164" t="s">
        <v>68</v>
      </c>
      <c r="E1729" s="174" t="s">
        <v>5053</v>
      </c>
      <c r="F1729" s="174" t="s">
        <v>5054</v>
      </c>
      <c r="G1729" s="12"/>
      <c r="H1729" s="12"/>
      <c r="I1729" s="166"/>
      <c r="J1729" s="175">
        <f>BK1729</f>
        <v>0</v>
      </c>
      <c r="K1729" s="12"/>
      <c r="L1729" s="163"/>
      <c r="M1729" s="168"/>
      <c r="N1729" s="169"/>
      <c r="O1729" s="169"/>
      <c r="P1729" s="170">
        <f>SUM(P1730:P1755)</f>
        <v>0</v>
      </c>
      <c r="Q1729" s="169"/>
      <c r="R1729" s="170">
        <f>SUM(R1730:R1755)</f>
        <v>0.085031320000000007</v>
      </c>
      <c r="S1729" s="169"/>
      <c r="T1729" s="171">
        <f>SUM(T1730:T1755)</f>
        <v>0</v>
      </c>
      <c r="U1729" s="12"/>
      <c r="V1729" s="12"/>
      <c r="W1729" s="12"/>
      <c r="X1729" s="12"/>
      <c r="Y1729" s="12"/>
      <c r="Z1729" s="12"/>
      <c r="AA1729" s="12"/>
      <c r="AB1729" s="12"/>
      <c r="AC1729" s="12"/>
      <c r="AD1729" s="12"/>
      <c r="AE1729" s="12"/>
      <c r="AR1729" s="164" t="s">
        <v>79</v>
      </c>
      <c r="AT1729" s="172" t="s">
        <v>68</v>
      </c>
      <c r="AU1729" s="172" t="s">
        <v>76</v>
      </c>
      <c r="AY1729" s="164" t="s">
        <v>328</v>
      </c>
      <c r="BK1729" s="173">
        <f>SUM(BK1730:BK1755)</f>
        <v>0</v>
      </c>
    </row>
    <row r="1730" s="2" customFormat="1" ht="37.8" customHeight="1">
      <c r="A1730" s="41"/>
      <c r="B1730" s="176"/>
      <c r="C1730" s="177" t="s">
        <v>5055</v>
      </c>
      <c r="D1730" s="177" t="s">
        <v>331</v>
      </c>
      <c r="E1730" s="178" t="s">
        <v>5056</v>
      </c>
      <c r="F1730" s="179" t="s">
        <v>5057</v>
      </c>
      <c r="G1730" s="180" t="s">
        <v>439</v>
      </c>
      <c r="H1730" s="181">
        <v>5</v>
      </c>
      <c r="I1730" s="182"/>
      <c r="J1730" s="183">
        <f>ROUND(I1730*H1730,2)</f>
        <v>0</v>
      </c>
      <c r="K1730" s="179" t="s">
        <v>335</v>
      </c>
      <c r="L1730" s="42"/>
      <c r="M1730" s="184" t="s">
        <v>3</v>
      </c>
      <c r="N1730" s="185" t="s">
        <v>40</v>
      </c>
      <c r="O1730" s="75"/>
      <c r="P1730" s="186">
        <f>O1730*H1730</f>
        <v>0</v>
      </c>
      <c r="Q1730" s="186">
        <v>6.7000000000000002E-05</v>
      </c>
      <c r="R1730" s="186">
        <f>Q1730*H1730</f>
        <v>0.00033500000000000001</v>
      </c>
      <c r="S1730" s="186">
        <v>0</v>
      </c>
      <c r="T1730" s="187">
        <f>S1730*H1730</f>
        <v>0</v>
      </c>
      <c r="U1730" s="41"/>
      <c r="V1730" s="41"/>
      <c r="W1730" s="41"/>
      <c r="X1730" s="41"/>
      <c r="Y1730" s="41"/>
      <c r="Z1730" s="41"/>
      <c r="AA1730" s="41"/>
      <c r="AB1730" s="41"/>
      <c r="AC1730" s="41"/>
      <c r="AD1730" s="41"/>
      <c r="AE1730" s="41"/>
      <c r="AR1730" s="188" t="s">
        <v>532</v>
      </c>
      <c r="AT1730" s="188" t="s">
        <v>331</v>
      </c>
      <c r="AU1730" s="188" t="s">
        <v>79</v>
      </c>
      <c r="AY1730" s="22" t="s">
        <v>328</v>
      </c>
      <c r="BE1730" s="189">
        <f>IF(N1730="základní",J1730,0)</f>
        <v>0</v>
      </c>
      <c r="BF1730" s="189">
        <f>IF(N1730="snížená",J1730,0)</f>
        <v>0</v>
      </c>
      <c r="BG1730" s="189">
        <f>IF(N1730="zákl. přenesená",J1730,0)</f>
        <v>0</v>
      </c>
      <c r="BH1730" s="189">
        <f>IF(N1730="sníž. přenesená",J1730,0)</f>
        <v>0</v>
      </c>
      <c r="BI1730" s="189">
        <f>IF(N1730="nulová",J1730,0)</f>
        <v>0</v>
      </c>
      <c r="BJ1730" s="22" t="s">
        <v>76</v>
      </c>
      <c r="BK1730" s="189">
        <f>ROUND(I1730*H1730,2)</f>
        <v>0</v>
      </c>
      <c r="BL1730" s="22" t="s">
        <v>532</v>
      </c>
      <c r="BM1730" s="188" t="s">
        <v>5058</v>
      </c>
    </row>
    <row r="1731" s="2" customFormat="1">
      <c r="A1731" s="41"/>
      <c r="B1731" s="42"/>
      <c r="C1731" s="41"/>
      <c r="D1731" s="190" t="s">
        <v>338</v>
      </c>
      <c r="E1731" s="41"/>
      <c r="F1731" s="191" t="s">
        <v>5059</v>
      </c>
      <c r="G1731" s="41"/>
      <c r="H1731" s="41"/>
      <c r="I1731" s="192"/>
      <c r="J1731" s="41"/>
      <c r="K1731" s="41"/>
      <c r="L1731" s="42"/>
      <c r="M1731" s="193"/>
      <c r="N1731" s="194"/>
      <c r="O1731" s="75"/>
      <c r="P1731" s="75"/>
      <c r="Q1731" s="75"/>
      <c r="R1731" s="75"/>
      <c r="S1731" s="75"/>
      <c r="T1731" s="76"/>
      <c r="U1731" s="41"/>
      <c r="V1731" s="41"/>
      <c r="W1731" s="41"/>
      <c r="X1731" s="41"/>
      <c r="Y1731" s="41"/>
      <c r="Z1731" s="41"/>
      <c r="AA1731" s="41"/>
      <c r="AB1731" s="41"/>
      <c r="AC1731" s="41"/>
      <c r="AD1731" s="41"/>
      <c r="AE1731" s="41"/>
      <c r="AT1731" s="22" t="s">
        <v>338</v>
      </c>
      <c r="AU1731" s="22" t="s">
        <v>79</v>
      </c>
    </row>
    <row r="1732" s="13" customFormat="1">
      <c r="A1732" s="13"/>
      <c r="B1732" s="201"/>
      <c r="C1732" s="13"/>
      <c r="D1732" s="195" t="s">
        <v>442</v>
      </c>
      <c r="E1732" s="202" t="s">
        <v>3</v>
      </c>
      <c r="F1732" s="203" t="s">
        <v>5060</v>
      </c>
      <c r="G1732" s="13"/>
      <c r="H1732" s="204">
        <v>5</v>
      </c>
      <c r="I1732" s="205"/>
      <c r="J1732" s="13"/>
      <c r="K1732" s="13"/>
      <c r="L1732" s="201"/>
      <c r="M1732" s="206"/>
      <c r="N1732" s="207"/>
      <c r="O1732" s="207"/>
      <c r="P1732" s="207"/>
      <c r="Q1732" s="207"/>
      <c r="R1732" s="207"/>
      <c r="S1732" s="207"/>
      <c r="T1732" s="208"/>
      <c r="U1732" s="13"/>
      <c r="V1732" s="13"/>
      <c r="W1732" s="13"/>
      <c r="X1732" s="13"/>
      <c r="Y1732" s="13"/>
      <c r="Z1732" s="13"/>
      <c r="AA1732" s="13"/>
      <c r="AB1732" s="13"/>
      <c r="AC1732" s="13"/>
      <c r="AD1732" s="13"/>
      <c r="AE1732" s="13"/>
      <c r="AT1732" s="202" t="s">
        <v>442</v>
      </c>
      <c r="AU1732" s="202" t="s">
        <v>79</v>
      </c>
      <c r="AV1732" s="13" t="s">
        <v>79</v>
      </c>
      <c r="AW1732" s="13" t="s">
        <v>31</v>
      </c>
      <c r="AX1732" s="13" t="s">
        <v>76</v>
      </c>
      <c r="AY1732" s="202" t="s">
        <v>328</v>
      </c>
    </row>
    <row r="1733" s="2" customFormat="1" ht="24.15" customHeight="1">
      <c r="A1733" s="41"/>
      <c r="B1733" s="176"/>
      <c r="C1733" s="177" t="s">
        <v>5061</v>
      </c>
      <c r="D1733" s="177" t="s">
        <v>331</v>
      </c>
      <c r="E1733" s="178" t="s">
        <v>5062</v>
      </c>
      <c r="F1733" s="179" t="s">
        <v>5063</v>
      </c>
      <c r="G1733" s="180" t="s">
        <v>439</v>
      </c>
      <c r="H1733" s="181">
        <v>5</v>
      </c>
      <c r="I1733" s="182"/>
      <c r="J1733" s="183">
        <f>ROUND(I1733*H1733,2)</f>
        <v>0</v>
      </c>
      <c r="K1733" s="179" t="s">
        <v>335</v>
      </c>
      <c r="L1733" s="42"/>
      <c r="M1733" s="184" t="s">
        <v>3</v>
      </c>
      <c r="N1733" s="185" t="s">
        <v>40</v>
      </c>
      <c r="O1733" s="75"/>
      <c r="P1733" s="186">
        <f>O1733*H1733</f>
        <v>0</v>
      </c>
      <c r="Q1733" s="186">
        <v>6.0528000000000001E-05</v>
      </c>
      <c r="R1733" s="186">
        <f>Q1733*H1733</f>
        <v>0.00030264000000000002</v>
      </c>
      <c r="S1733" s="186">
        <v>0</v>
      </c>
      <c r="T1733" s="187">
        <f>S1733*H1733</f>
        <v>0</v>
      </c>
      <c r="U1733" s="41"/>
      <c r="V1733" s="41"/>
      <c r="W1733" s="41"/>
      <c r="X1733" s="41"/>
      <c r="Y1733" s="41"/>
      <c r="Z1733" s="41"/>
      <c r="AA1733" s="41"/>
      <c r="AB1733" s="41"/>
      <c r="AC1733" s="41"/>
      <c r="AD1733" s="41"/>
      <c r="AE1733" s="41"/>
      <c r="AR1733" s="188" t="s">
        <v>532</v>
      </c>
      <c r="AT1733" s="188" t="s">
        <v>331</v>
      </c>
      <c r="AU1733" s="188" t="s">
        <v>79</v>
      </c>
      <c r="AY1733" s="22" t="s">
        <v>328</v>
      </c>
      <c r="BE1733" s="189">
        <f>IF(N1733="základní",J1733,0)</f>
        <v>0</v>
      </c>
      <c r="BF1733" s="189">
        <f>IF(N1733="snížená",J1733,0)</f>
        <v>0</v>
      </c>
      <c r="BG1733" s="189">
        <f>IF(N1733="zákl. přenesená",J1733,0)</f>
        <v>0</v>
      </c>
      <c r="BH1733" s="189">
        <f>IF(N1733="sníž. přenesená",J1733,0)</f>
        <v>0</v>
      </c>
      <c r="BI1733" s="189">
        <f>IF(N1733="nulová",J1733,0)</f>
        <v>0</v>
      </c>
      <c r="BJ1733" s="22" t="s">
        <v>76</v>
      </c>
      <c r="BK1733" s="189">
        <f>ROUND(I1733*H1733,2)</f>
        <v>0</v>
      </c>
      <c r="BL1733" s="22" t="s">
        <v>532</v>
      </c>
      <c r="BM1733" s="188" t="s">
        <v>5064</v>
      </c>
    </row>
    <row r="1734" s="2" customFormat="1">
      <c r="A1734" s="41"/>
      <c r="B1734" s="42"/>
      <c r="C1734" s="41"/>
      <c r="D1734" s="190" t="s">
        <v>338</v>
      </c>
      <c r="E1734" s="41"/>
      <c r="F1734" s="191" t="s">
        <v>5065</v>
      </c>
      <c r="G1734" s="41"/>
      <c r="H1734" s="41"/>
      <c r="I1734" s="192"/>
      <c r="J1734" s="41"/>
      <c r="K1734" s="41"/>
      <c r="L1734" s="42"/>
      <c r="M1734" s="193"/>
      <c r="N1734" s="194"/>
      <c r="O1734" s="75"/>
      <c r="P1734" s="75"/>
      <c r="Q1734" s="75"/>
      <c r="R1734" s="75"/>
      <c r="S1734" s="75"/>
      <c r="T1734" s="76"/>
      <c r="U1734" s="41"/>
      <c r="V1734" s="41"/>
      <c r="W1734" s="41"/>
      <c r="X1734" s="41"/>
      <c r="Y1734" s="41"/>
      <c r="Z1734" s="41"/>
      <c r="AA1734" s="41"/>
      <c r="AB1734" s="41"/>
      <c r="AC1734" s="41"/>
      <c r="AD1734" s="41"/>
      <c r="AE1734" s="41"/>
      <c r="AT1734" s="22" t="s">
        <v>338</v>
      </c>
      <c r="AU1734" s="22" t="s">
        <v>79</v>
      </c>
    </row>
    <row r="1735" s="2" customFormat="1" ht="24.15" customHeight="1">
      <c r="A1735" s="41"/>
      <c r="B1735" s="176"/>
      <c r="C1735" s="177" t="s">
        <v>5066</v>
      </c>
      <c r="D1735" s="177" t="s">
        <v>331</v>
      </c>
      <c r="E1735" s="178" t="s">
        <v>5067</v>
      </c>
      <c r="F1735" s="179" t="s">
        <v>5068</v>
      </c>
      <c r="G1735" s="180" t="s">
        <v>439</v>
      </c>
      <c r="H1735" s="181">
        <v>85.840000000000003</v>
      </c>
      <c r="I1735" s="182"/>
      <c r="J1735" s="183">
        <f>ROUND(I1735*H1735,2)</f>
        <v>0</v>
      </c>
      <c r="K1735" s="179" t="s">
        <v>335</v>
      </c>
      <c r="L1735" s="42"/>
      <c r="M1735" s="184" t="s">
        <v>3</v>
      </c>
      <c r="N1735" s="185" t="s">
        <v>40</v>
      </c>
      <c r="O1735" s="75"/>
      <c r="P1735" s="186">
        <f>O1735*H1735</f>
        <v>0</v>
      </c>
      <c r="Q1735" s="186">
        <v>0.000125</v>
      </c>
      <c r="R1735" s="186">
        <f>Q1735*H1735</f>
        <v>0.01073</v>
      </c>
      <c r="S1735" s="186">
        <v>0</v>
      </c>
      <c r="T1735" s="187">
        <f>S1735*H1735</f>
        <v>0</v>
      </c>
      <c r="U1735" s="41"/>
      <c r="V1735" s="41"/>
      <c r="W1735" s="41"/>
      <c r="X1735" s="41"/>
      <c r="Y1735" s="41"/>
      <c r="Z1735" s="41"/>
      <c r="AA1735" s="41"/>
      <c r="AB1735" s="41"/>
      <c r="AC1735" s="41"/>
      <c r="AD1735" s="41"/>
      <c r="AE1735" s="41"/>
      <c r="AR1735" s="188" t="s">
        <v>532</v>
      </c>
      <c r="AT1735" s="188" t="s">
        <v>331</v>
      </c>
      <c r="AU1735" s="188" t="s">
        <v>79</v>
      </c>
      <c r="AY1735" s="22" t="s">
        <v>328</v>
      </c>
      <c r="BE1735" s="189">
        <f>IF(N1735="základní",J1735,0)</f>
        <v>0</v>
      </c>
      <c r="BF1735" s="189">
        <f>IF(N1735="snížená",J1735,0)</f>
        <v>0</v>
      </c>
      <c r="BG1735" s="189">
        <f>IF(N1735="zákl. přenesená",J1735,0)</f>
        <v>0</v>
      </c>
      <c r="BH1735" s="189">
        <f>IF(N1735="sníž. přenesená",J1735,0)</f>
        <v>0</v>
      </c>
      <c r="BI1735" s="189">
        <f>IF(N1735="nulová",J1735,0)</f>
        <v>0</v>
      </c>
      <c r="BJ1735" s="22" t="s">
        <v>76</v>
      </c>
      <c r="BK1735" s="189">
        <f>ROUND(I1735*H1735,2)</f>
        <v>0</v>
      </c>
      <c r="BL1735" s="22" t="s">
        <v>532</v>
      </c>
      <c r="BM1735" s="188" t="s">
        <v>5069</v>
      </c>
    </row>
    <row r="1736" s="2" customFormat="1">
      <c r="A1736" s="41"/>
      <c r="B1736" s="42"/>
      <c r="C1736" s="41"/>
      <c r="D1736" s="190" t="s">
        <v>338</v>
      </c>
      <c r="E1736" s="41"/>
      <c r="F1736" s="191" t="s">
        <v>5070</v>
      </c>
      <c r="G1736" s="41"/>
      <c r="H1736" s="41"/>
      <c r="I1736" s="192"/>
      <c r="J1736" s="41"/>
      <c r="K1736" s="41"/>
      <c r="L1736" s="42"/>
      <c r="M1736" s="193"/>
      <c r="N1736" s="194"/>
      <c r="O1736" s="75"/>
      <c r="P1736" s="75"/>
      <c r="Q1736" s="75"/>
      <c r="R1736" s="75"/>
      <c r="S1736" s="75"/>
      <c r="T1736" s="76"/>
      <c r="U1736" s="41"/>
      <c r="V1736" s="41"/>
      <c r="W1736" s="41"/>
      <c r="X1736" s="41"/>
      <c r="Y1736" s="41"/>
      <c r="Z1736" s="41"/>
      <c r="AA1736" s="41"/>
      <c r="AB1736" s="41"/>
      <c r="AC1736" s="41"/>
      <c r="AD1736" s="41"/>
      <c r="AE1736" s="41"/>
      <c r="AT1736" s="22" t="s">
        <v>338</v>
      </c>
      <c r="AU1736" s="22" t="s">
        <v>79</v>
      </c>
    </row>
    <row r="1737" s="15" customFormat="1">
      <c r="A1737" s="15"/>
      <c r="B1737" s="217"/>
      <c r="C1737" s="15"/>
      <c r="D1737" s="195" t="s">
        <v>442</v>
      </c>
      <c r="E1737" s="218" t="s">
        <v>3</v>
      </c>
      <c r="F1737" s="219" t="s">
        <v>5071</v>
      </c>
      <c r="G1737" s="15"/>
      <c r="H1737" s="218" t="s">
        <v>3</v>
      </c>
      <c r="I1737" s="220"/>
      <c r="J1737" s="15"/>
      <c r="K1737" s="15"/>
      <c r="L1737" s="217"/>
      <c r="M1737" s="221"/>
      <c r="N1737" s="222"/>
      <c r="O1737" s="222"/>
      <c r="P1737" s="222"/>
      <c r="Q1737" s="222"/>
      <c r="R1737" s="222"/>
      <c r="S1737" s="222"/>
      <c r="T1737" s="223"/>
      <c r="U1737" s="15"/>
      <c r="V1737" s="15"/>
      <c r="W1737" s="15"/>
      <c r="X1737" s="15"/>
      <c r="Y1737" s="15"/>
      <c r="Z1737" s="15"/>
      <c r="AA1737" s="15"/>
      <c r="AB1737" s="15"/>
      <c r="AC1737" s="15"/>
      <c r="AD1737" s="15"/>
      <c r="AE1737" s="15"/>
      <c r="AT1737" s="218" t="s">
        <v>442</v>
      </c>
      <c r="AU1737" s="218" t="s">
        <v>79</v>
      </c>
      <c r="AV1737" s="15" t="s">
        <v>76</v>
      </c>
      <c r="AW1737" s="15" t="s">
        <v>31</v>
      </c>
      <c r="AX1737" s="15" t="s">
        <v>69</v>
      </c>
      <c r="AY1737" s="218" t="s">
        <v>328</v>
      </c>
    </row>
    <row r="1738" s="13" customFormat="1">
      <c r="A1738" s="13"/>
      <c r="B1738" s="201"/>
      <c r="C1738" s="13"/>
      <c r="D1738" s="195" t="s">
        <v>442</v>
      </c>
      <c r="E1738" s="202" t="s">
        <v>3</v>
      </c>
      <c r="F1738" s="203" t="s">
        <v>5072</v>
      </c>
      <c r="G1738" s="13"/>
      <c r="H1738" s="204">
        <v>58.369999999999997</v>
      </c>
      <c r="I1738" s="205"/>
      <c r="J1738" s="13"/>
      <c r="K1738" s="13"/>
      <c r="L1738" s="201"/>
      <c r="M1738" s="206"/>
      <c r="N1738" s="207"/>
      <c r="O1738" s="207"/>
      <c r="P1738" s="207"/>
      <c r="Q1738" s="207"/>
      <c r="R1738" s="207"/>
      <c r="S1738" s="207"/>
      <c r="T1738" s="208"/>
      <c r="U1738" s="13"/>
      <c r="V1738" s="13"/>
      <c r="W1738" s="13"/>
      <c r="X1738" s="13"/>
      <c r="Y1738" s="13"/>
      <c r="Z1738" s="13"/>
      <c r="AA1738" s="13"/>
      <c r="AB1738" s="13"/>
      <c r="AC1738" s="13"/>
      <c r="AD1738" s="13"/>
      <c r="AE1738" s="13"/>
      <c r="AT1738" s="202" t="s">
        <v>442</v>
      </c>
      <c r="AU1738" s="202" t="s">
        <v>79</v>
      </c>
      <c r="AV1738" s="13" t="s">
        <v>79</v>
      </c>
      <c r="AW1738" s="13" t="s">
        <v>31</v>
      </c>
      <c r="AX1738" s="13" t="s">
        <v>69</v>
      </c>
      <c r="AY1738" s="202" t="s">
        <v>328</v>
      </c>
    </row>
    <row r="1739" s="13" customFormat="1">
      <c r="A1739" s="13"/>
      <c r="B1739" s="201"/>
      <c r="C1739" s="13"/>
      <c r="D1739" s="195" t="s">
        <v>442</v>
      </c>
      <c r="E1739" s="202" t="s">
        <v>3</v>
      </c>
      <c r="F1739" s="203" t="s">
        <v>5073</v>
      </c>
      <c r="G1739" s="13"/>
      <c r="H1739" s="204">
        <v>15.869999999999999</v>
      </c>
      <c r="I1739" s="205"/>
      <c r="J1739" s="13"/>
      <c r="K1739" s="13"/>
      <c r="L1739" s="201"/>
      <c r="M1739" s="206"/>
      <c r="N1739" s="207"/>
      <c r="O1739" s="207"/>
      <c r="P1739" s="207"/>
      <c r="Q1739" s="207"/>
      <c r="R1739" s="207"/>
      <c r="S1739" s="207"/>
      <c r="T1739" s="208"/>
      <c r="U1739" s="13"/>
      <c r="V1739" s="13"/>
      <c r="W1739" s="13"/>
      <c r="X1739" s="13"/>
      <c r="Y1739" s="13"/>
      <c r="Z1739" s="13"/>
      <c r="AA1739" s="13"/>
      <c r="AB1739" s="13"/>
      <c r="AC1739" s="13"/>
      <c r="AD1739" s="13"/>
      <c r="AE1739" s="13"/>
      <c r="AT1739" s="202" t="s">
        <v>442</v>
      </c>
      <c r="AU1739" s="202" t="s">
        <v>79</v>
      </c>
      <c r="AV1739" s="13" t="s">
        <v>79</v>
      </c>
      <c r="AW1739" s="13" t="s">
        <v>31</v>
      </c>
      <c r="AX1739" s="13" t="s">
        <v>69</v>
      </c>
      <c r="AY1739" s="202" t="s">
        <v>328</v>
      </c>
    </row>
    <row r="1740" s="13" customFormat="1">
      <c r="A1740" s="13"/>
      <c r="B1740" s="201"/>
      <c r="C1740" s="13"/>
      <c r="D1740" s="195" t="s">
        <v>442</v>
      </c>
      <c r="E1740" s="202" t="s">
        <v>3</v>
      </c>
      <c r="F1740" s="203" t="s">
        <v>5074</v>
      </c>
      <c r="G1740" s="13"/>
      <c r="H1740" s="204">
        <v>11.6</v>
      </c>
      <c r="I1740" s="205"/>
      <c r="J1740" s="13"/>
      <c r="K1740" s="13"/>
      <c r="L1740" s="201"/>
      <c r="M1740" s="206"/>
      <c r="N1740" s="207"/>
      <c r="O1740" s="207"/>
      <c r="P1740" s="207"/>
      <c r="Q1740" s="207"/>
      <c r="R1740" s="207"/>
      <c r="S1740" s="207"/>
      <c r="T1740" s="208"/>
      <c r="U1740" s="13"/>
      <c r="V1740" s="13"/>
      <c r="W1740" s="13"/>
      <c r="X1740" s="13"/>
      <c r="Y1740" s="13"/>
      <c r="Z1740" s="13"/>
      <c r="AA1740" s="13"/>
      <c r="AB1740" s="13"/>
      <c r="AC1740" s="13"/>
      <c r="AD1740" s="13"/>
      <c r="AE1740" s="13"/>
      <c r="AT1740" s="202" t="s">
        <v>442</v>
      </c>
      <c r="AU1740" s="202" t="s">
        <v>79</v>
      </c>
      <c r="AV1740" s="13" t="s">
        <v>79</v>
      </c>
      <c r="AW1740" s="13" t="s">
        <v>31</v>
      </c>
      <c r="AX1740" s="13" t="s">
        <v>69</v>
      </c>
      <c r="AY1740" s="202" t="s">
        <v>328</v>
      </c>
    </row>
    <row r="1741" s="14" customFormat="1">
      <c r="A1741" s="14"/>
      <c r="B1741" s="209"/>
      <c r="C1741" s="14"/>
      <c r="D1741" s="195" t="s">
        <v>442</v>
      </c>
      <c r="E1741" s="210" t="s">
        <v>2417</v>
      </c>
      <c r="F1741" s="211" t="s">
        <v>452</v>
      </c>
      <c r="G1741" s="14"/>
      <c r="H1741" s="212">
        <v>85.840000000000003</v>
      </c>
      <c r="I1741" s="213"/>
      <c r="J1741" s="14"/>
      <c r="K1741" s="14"/>
      <c r="L1741" s="209"/>
      <c r="M1741" s="214"/>
      <c r="N1741" s="215"/>
      <c r="O1741" s="215"/>
      <c r="P1741" s="215"/>
      <c r="Q1741" s="215"/>
      <c r="R1741" s="215"/>
      <c r="S1741" s="215"/>
      <c r="T1741" s="216"/>
      <c r="U1741" s="14"/>
      <c r="V1741" s="14"/>
      <c r="W1741" s="14"/>
      <c r="X1741" s="14"/>
      <c r="Y1741" s="14"/>
      <c r="Z1741" s="14"/>
      <c r="AA1741" s="14"/>
      <c r="AB1741" s="14"/>
      <c r="AC1741" s="14"/>
      <c r="AD1741" s="14"/>
      <c r="AE1741" s="14"/>
      <c r="AT1741" s="210" t="s">
        <v>442</v>
      </c>
      <c r="AU1741" s="210" t="s">
        <v>79</v>
      </c>
      <c r="AV1741" s="14" t="s">
        <v>113</v>
      </c>
      <c r="AW1741" s="14" t="s">
        <v>31</v>
      </c>
      <c r="AX1741" s="14" t="s">
        <v>76</v>
      </c>
      <c r="AY1741" s="210" t="s">
        <v>328</v>
      </c>
    </row>
    <row r="1742" s="2" customFormat="1" ht="24.15" customHeight="1">
      <c r="A1742" s="41"/>
      <c r="B1742" s="176"/>
      <c r="C1742" s="177" t="s">
        <v>5075</v>
      </c>
      <c r="D1742" s="177" t="s">
        <v>331</v>
      </c>
      <c r="E1742" s="178" t="s">
        <v>5076</v>
      </c>
      <c r="F1742" s="179" t="s">
        <v>5077</v>
      </c>
      <c r="G1742" s="180" t="s">
        <v>439</v>
      </c>
      <c r="H1742" s="181">
        <v>171.68000000000001</v>
      </c>
      <c r="I1742" s="182"/>
      <c r="J1742" s="183">
        <f>ROUND(I1742*H1742,2)</f>
        <v>0</v>
      </c>
      <c r="K1742" s="179" t="s">
        <v>335</v>
      </c>
      <c r="L1742" s="42"/>
      <c r="M1742" s="184" t="s">
        <v>3</v>
      </c>
      <c r="N1742" s="185" t="s">
        <v>40</v>
      </c>
      <c r="O1742" s="75"/>
      <c r="P1742" s="186">
        <f>O1742*H1742</f>
        <v>0</v>
      </c>
      <c r="Q1742" s="186">
        <v>0.00042000000000000002</v>
      </c>
      <c r="R1742" s="186">
        <f>Q1742*H1742</f>
        <v>0.072105600000000006</v>
      </c>
      <c r="S1742" s="186">
        <v>0</v>
      </c>
      <c r="T1742" s="187">
        <f>S1742*H1742</f>
        <v>0</v>
      </c>
      <c r="U1742" s="41"/>
      <c r="V1742" s="41"/>
      <c r="W1742" s="41"/>
      <c r="X1742" s="41"/>
      <c r="Y1742" s="41"/>
      <c r="Z1742" s="41"/>
      <c r="AA1742" s="41"/>
      <c r="AB1742" s="41"/>
      <c r="AC1742" s="41"/>
      <c r="AD1742" s="41"/>
      <c r="AE1742" s="41"/>
      <c r="AR1742" s="188" t="s">
        <v>532</v>
      </c>
      <c r="AT1742" s="188" t="s">
        <v>331</v>
      </c>
      <c r="AU1742" s="188" t="s">
        <v>79</v>
      </c>
      <c r="AY1742" s="22" t="s">
        <v>328</v>
      </c>
      <c r="BE1742" s="189">
        <f>IF(N1742="základní",J1742,0)</f>
        <v>0</v>
      </c>
      <c r="BF1742" s="189">
        <f>IF(N1742="snížená",J1742,0)</f>
        <v>0</v>
      </c>
      <c r="BG1742" s="189">
        <f>IF(N1742="zákl. přenesená",J1742,0)</f>
        <v>0</v>
      </c>
      <c r="BH1742" s="189">
        <f>IF(N1742="sníž. přenesená",J1742,0)</f>
        <v>0</v>
      </c>
      <c r="BI1742" s="189">
        <f>IF(N1742="nulová",J1742,0)</f>
        <v>0</v>
      </c>
      <c r="BJ1742" s="22" t="s">
        <v>76</v>
      </c>
      <c r="BK1742" s="189">
        <f>ROUND(I1742*H1742,2)</f>
        <v>0</v>
      </c>
      <c r="BL1742" s="22" t="s">
        <v>532</v>
      </c>
      <c r="BM1742" s="188" t="s">
        <v>5078</v>
      </c>
    </row>
    <row r="1743" s="2" customFormat="1">
      <c r="A1743" s="41"/>
      <c r="B1743" s="42"/>
      <c r="C1743" s="41"/>
      <c r="D1743" s="190" t="s">
        <v>338</v>
      </c>
      <c r="E1743" s="41"/>
      <c r="F1743" s="191" t="s">
        <v>5079</v>
      </c>
      <c r="G1743" s="41"/>
      <c r="H1743" s="41"/>
      <c r="I1743" s="192"/>
      <c r="J1743" s="41"/>
      <c r="K1743" s="41"/>
      <c r="L1743" s="42"/>
      <c r="M1743" s="193"/>
      <c r="N1743" s="194"/>
      <c r="O1743" s="75"/>
      <c r="P1743" s="75"/>
      <c r="Q1743" s="75"/>
      <c r="R1743" s="75"/>
      <c r="S1743" s="75"/>
      <c r="T1743" s="76"/>
      <c r="U1743" s="41"/>
      <c r="V1743" s="41"/>
      <c r="W1743" s="41"/>
      <c r="X1743" s="41"/>
      <c r="Y1743" s="41"/>
      <c r="Z1743" s="41"/>
      <c r="AA1743" s="41"/>
      <c r="AB1743" s="41"/>
      <c r="AC1743" s="41"/>
      <c r="AD1743" s="41"/>
      <c r="AE1743" s="41"/>
      <c r="AT1743" s="22" t="s">
        <v>338</v>
      </c>
      <c r="AU1743" s="22" t="s">
        <v>79</v>
      </c>
    </row>
    <row r="1744" s="13" customFormat="1">
      <c r="A1744" s="13"/>
      <c r="B1744" s="201"/>
      <c r="C1744" s="13"/>
      <c r="D1744" s="195" t="s">
        <v>442</v>
      </c>
      <c r="E1744" s="202" t="s">
        <v>3</v>
      </c>
      <c r="F1744" s="203" t="s">
        <v>2417</v>
      </c>
      <c r="G1744" s="13"/>
      <c r="H1744" s="204">
        <v>85.840000000000003</v>
      </c>
      <c r="I1744" s="205"/>
      <c r="J1744" s="13"/>
      <c r="K1744" s="13"/>
      <c r="L1744" s="201"/>
      <c r="M1744" s="206"/>
      <c r="N1744" s="207"/>
      <c r="O1744" s="207"/>
      <c r="P1744" s="207"/>
      <c r="Q1744" s="207"/>
      <c r="R1744" s="207"/>
      <c r="S1744" s="207"/>
      <c r="T1744" s="208"/>
      <c r="U1744" s="13"/>
      <c r="V1744" s="13"/>
      <c r="W1744" s="13"/>
      <c r="X1744" s="13"/>
      <c r="Y1744" s="13"/>
      <c r="Z1744" s="13"/>
      <c r="AA1744" s="13"/>
      <c r="AB1744" s="13"/>
      <c r="AC1744" s="13"/>
      <c r="AD1744" s="13"/>
      <c r="AE1744" s="13"/>
      <c r="AT1744" s="202" t="s">
        <v>442</v>
      </c>
      <c r="AU1744" s="202" t="s">
        <v>79</v>
      </c>
      <c r="AV1744" s="13" t="s">
        <v>79</v>
      </c>
      <c r="AW1744" s="13" t="s">
        <v>31</v>
      </c>
      <c r="AX1744" s="13" t="s">
        <v>76</v>
      </c>
      <c r="AY1744" s="202" t="s">
        <v>328</v>
      </c>
    </row>
    <row r="1745" s="13" customFormat="1">
      <c r="A1745" s="13"/>
      <c r="B1745" s="201"/>
      <c r="C1745" s="13"/>
      <c r="D1745" s="195" t="s">
        <v>442</v>
      </c>
      <c r="E1745" s="13"/>
      <c r="F1745" s="203" t="s">
        <v>5080</v>
      </c>
      <c r="G1745" s="13"/>
      <c r="H1745" s="204">
        <v>171.68000000000001</v>
      </c>
      <c r="I1745" s="205"/>
      <c r="J1745" s="13"/>
      <c r="K1745" s="13"/>
      <c r="L1745" s="201"/>
      <c r="M1745" s="206"/>
      <c r="N1745" s="207"/>
      <c r="O1745" s="207"/>
      <c r="P1745" s="207"/>
      <c r="Q1745" s="207"/>
      <c r="R1745" s="207"/>
      <c r="S1745" s="207"/>
      <c r="T1745" s="208"/>
      <c r="U1745" s="13"/>
      <c r="V1745" s="13"/>
      <c r="W1745" s="13"/>
      <c r="X1745" s="13"/>
      <c r="Y1745" s="13"/>
      <c r="Z1745" s="13"/>
      <c r="AA1745" s="13"/>
      <c r="AB1745" s="13"/>
      <c r="AC1745" s="13"/>
      <c r="AD1745" s="13"/>
      <c r="AE1745" s="13"/>
      <c r="AT1745" s="202" t="s">
        <v>442</v>
      </c>
      <c r="AU1745" s="202" t="s">
        <v>79</v>
      </c>
      <c r="AV1745" s="13" t="s">
        <v>79</v>
      </c>
      <c r="AW1745" s="13" t="s">
        <v>4</v>
      </c>
      <c r="AX1745" s="13" t="s">
        <v>76</v>
      </c>
      <c r="AY1745" s="202" t="s">
        <v>328</v>
      </c>
    </row>
    <row r="1746" s="2" customFormat="1" ht="24.15" customHeight="1">
      <c r="A1746" s="41"/>
      <c r="B1746" s="176"/>
      <c r="C1746" s="177" t="s">
        <v>5081</v>
      </c>
      <c r="D1746" s="177" t="s">
        <v>331</v>
      </c>
      <c r="E1746" s="178" t="s">
        <v>5082</v>
      </c>
      <c r="F1746" s="179" t="s">
        <v>5083</v>
      </c>
      <c r="G1746" s="180" t="s">
        <v>439</v>
      </c>
      <c r="H1746" s="181">
        <v>2.8799999999999999</v>
      </c>
      <c r="I1746" s="182"/>
      <c r="J1746" s="183">
        <f>ROUND(I1746*H1746,2)</f>
        <v>0</v>
      </c>
      <c r="K1746" s="179" t="s">
        <v>335</v>
      </c>
      <c r="L1746" s="42"/>
      <c r="M1746" s="184" t="s">
        <v>3</v>
      </c>
      <c r="N1746" s="185" t="s">
        <v>40</v>
      </c>
      <c r="O1746" s="75"/>
      <c r="P1746" s="186">
        <f>O1746*H1746</f>
        <v>0</v>
      </c>
      <c r="Q1746" s="186">
        <v>0</v>
      </c>
      <c r="R1746" s="186">
        <f>Q1746*H1746</f>
        <v>0</v>
      </c>
      <c r="S1746" s="186">
        <v>0</v>
      </c>
      <c r="T1746" s="187">
        <f>S1746*H1746</f>
        <v>0</v>
      </c>
      <c r="U1746" s="41"/>
      <c r="V1746" s="41"/>
      <c r="W1746" s="41"/>
      <c r="X1746" s="41"/>
      <c r="Y1746" s="41"/>
      <c r="Z1746" s="41"/>
      <c r="AA1746" s="41"/>
      <c r="AB1746" s="41"/>
      <c r="AC1746" s="41"/>
      <c r="AD1746" s="41"/>
      <c r="AE1746" s="41"/>
      <c r="AR1746" s="188" t="s">
        <v>532</v>
      </c>
      <c r="AT1746" s="188" t="s">
        <v>331</v>
      </c>
      <c r="AU1746" s="188" t="s">
        <v>79</v>
      </c>
      <c r="AY1746" s="22" t="s">
        <v>328</v>
      </c>
      <c r="BE1746" s="189">
        <f>IF(N1746="základní",J1746,0)</f>
        <v>0</v>
      </c>
      <c r="BF1746" s="189">
        <f>IF(N1746="snížená",J1746,0)</f>
        <v>0</v>
      </c>
      <c r="BG1746" s="189">
        <f>IF(N1746="zákl. přenesená",J1746,0)</f>
        <v>0</v>
      </c>
      <c r="BH1746" s="189">
        <f>IF(N1746="sníž. přenesená",J1746,0)</f>
        <v>0</v>
      </c>
      <c r="BI1746" s="189">
        <f>IF(N1746="nulová",J1746,0)</f>
        <v>0</v>
      </c>
      <c r="BJ1746" s="22" t="s">
        <v>76</v>
      </c>
      <c r="BK1746" s="189">
        <f>ROUND(I1746*H1746,2)</f>
        <v>0</v>
      </c>
      <c r="BL1746" s="22" t="s">
        <v>532</v>
      </c>
      <c r="BM1746" s="188" t="s">
        <v>5084</v>
      </c>
    </row>
    <row r="1747" s="2" customFormat="1">
      <c r="A1747" s="41"/>
      <c r="B1747" s="42"/>
      <c r="C1747" s="41"/>
      <c r="D1747" s="190" t="s">
        <v>338</v>
      </c>
      <c r="E1747" s="41"/>
      <c r="F1747" s="191" t="s">
        <v>5085</v>
      </c>
      <c r="G1747" s="41"/>
      <c r="H1747" s="41"/>
      <c r="I1747" s="192"/>
      <c r="J1747" s="41"/>
      <c r="K1747" s="41"/>
      <c r="L1747" s="42"/>
      <c r="M1747" s="193"/>
      <c r="N1747" s="194"/>
      <c r="O1747" s="75"/>
      <c r="P1747" s="75"/>
      <c r="Q1747" s="75"/>
      <c r="R1747" s="75"/>
      <c r="S1747" s="75"/>
      <c r="T1747" s="76"/>
      <c r="U1747" s="41"/>
      <c r="V1747" s="41"/>
      <c r="W1747" s="41"/>
      <c r="X1747" s="41"/>
      <c r="Y1747" s="41"/>
      <c r="Z1747" s="41"/>
      <c r="AA1747" s="41"/>
      <c r="AB1747" s="41"/>
      <c r="AC1747" s="41"/>
      <c r="AD1747" s="41"/>
      <c r="AE1747" s="41"/>
      <c r="AT1747" s="22" t="s">
        <v>338</v>
      </c>
      <c r="AU1747" s="22" t="s">
        <v>79</v>
      </c>
    </row>
    <row r="1748" s="15" customFormat="1">
      <c r="A1748" s="15"/>
      <c r="B1748" s="217"/>
      <c r="C1748" s="15"/>
      <c r="D1748" s="195" t="s">
        <v>442</v>
      </c>
      <c r="E1748" s="218" t="s">
        <v>3</v>
      </c>
      <c r="F1748" s="219" t="s">
        <v>2624</v>
      </c>
      <c r="G1748" s="15"/>
      <c r="H1748" s="218" t="s">
        <v>3</v>
      </c>
      <c r="I1748" s="220"/>
      <c r="J1748" s="15"/>
      <c r="K1748" s="15"/>
      <c r="L1748" s="217"/>
      <c r="M1748" s="221"/>
      <c r="N1748" s="222"/>
      <c r="O1748" s="222"/>
      <c r="P1748" s="222"/>
      <c r="Q1748" s="222"/>
      <c r="R1748" s="222"/>
      <c r="S1748" s="222"/>
      <c r="T1748" s="223"/>
      <c r="U1748" s="15"/>
      <c r="V1748" s="15"/>
      <c r="W1748" s="15"/>
      <c r="X1748" s="15"/>
      <c r="Y1748" s="15"/>
      <c r="Z1748" s="15"/>
      <c r="AA1748" s="15"/>
      <c r="AB1748" s="15"/>
      <c r="AC1748" s="15"/>
      <c r="AD1748" s="15"/>
      <c r="AE1748" s="15"/>
      <c r="AT1748" s="218" t="s">
        <v>442</v>
      </c>
      <c r="AU1748" s="218" t="s">
        <v>79</v>
      </c>
      <c r="AV1748" s="15" t="s">
        <v>76</v>
      </c>
      <c r="AW1748" s="15" t="s">
        <v>31</v>
      </c>
      <c r="AX1748" s="15" t="s">
        <v>69</v>
      </c>
      <c r="AY1748" s="218" t="s">
        <v>328</v>
      </c>
    </row>
    <row r="1749" s="13" customFormat="1">
      <c r="A1749" s="13"/>
      <c r="B1749" s="201"/>
      <c r="C1749" s="13"/>
      <c r="D1749" s="195" t="s">
        <v>442</v>
      </c>
      <c r="E1749" s="202" t="s">
        <v>3</v>
      </c>
      <c r="F1749" s="203" t="s">
        <v>5086</v>
      </c>
      <c r="G1749" s="13"/>
      <c r="H1749" s="204">
        <v>2.8799999999999999</v>
      </c>
      <c r="I1749" s="205"/>
      <c r="J1749" s="13"/>
      <c r="K1749" s="13"/>
      <c r="L1749" s="201"/>
      <c r="M1749" s="206"/>
      <c r="N1749" s="207"/>
      <c r="O1749" s="207"/>
      <c r="P1749" s="207"/>
      <c r="Q1749" s="207"/>
      <c r="R1749" s="207"/>
      <c r="S1749" s="207"/>
      <c r="T1749" s="208"/>
      <c r="U1749" s="13"/>
      <c r="V1749" s="13"/>
      <c r="W1749" s="13"/>
      <c r="X1749" s="13"/>
      <c r="Y1749" s="13"/>
      <c r="Z1749" s="13"/>
      <c r="AA1749" s="13"/>
      <c r="AB1749" s="13"/>
      <c r="AC1749" s="13"/>
      <c r="AD1749" s="13"/>
      <c r="AE1749" s="13"/>
      <c r="AT1749" s="202" t="s">
        <v>442</v>
      </c>
      <c r="AU1749" s="202" t="s">
        <v>79</v>
      </c>
      <c r="AV1749" s="13" t="s">
        <v>79</v>
      </c>
      <c r="AW1749" s="13" t="s">
        <v>31</v>
      </c>
      <c r="AX1749" s="13" t="s">
        <v>76</v>
      </c>
      <c r="AY1749" s="202" t="s">
        <v>328</v>
      </c>
    </row>
    <row r="1750" s="2" customFormat="1" ht="24.15" customHeight="1">
      <c r="A1750" s="41"/>
      <c r="B1750" s="176"/>
      <c r="C1750" s="177" t="s">
        <v>5087</v>
      </c>
      <c r="D1750" s="177" t="s">
        <v>331</v>
      </c>
      <c r="E1750" s="178" t="s">
        <v>5088</v>
      </c>
      <c r="F1750" s="179" t="s">
        <v>5089</v>
      </c>
      <c r="G1750" s="180" t="s">
        <v>439</v>
      </c>
      <c r="H1750" s="181">
        <v>2.8799999999999999</v>
      </c>
      <c r="I1750" s="182"/>
      <c r="J1750" s="183">
        <f>ROUND(I1750*H1750,2)</f>
        <v>0</v>
      </c>
      <c r="K1750" s="179" t="s">
        <v>335</v>
      </c>
      <c r="L1750" s="42"/>
      <c r="M1750" s="184" t="s">
        <v>3</v>
      </c>
      <c r="N1750" s="185" t="s">
        <v>40</v>
      </c>
      <c r="O1750" s="75"/>
      <c r="P1750" s="186">
        <f>O1750*H1750</f>
        <v>0</v>
      </c>
      <c r="Q1750" s="186">
        <v>0.00020799999999999999</v>
      </c>
      <c r="R1750" s="186">
        <f>Q1750*H1750</f>
        <v>0.0005990399999999999</v>
      </c>
      <c r="S1750" s="186">
        <v>0</v>
      </c>
      <c r="T1750" s="187">
        <f>S1750*H1750</f>
        <v>0</v>
      </c>
      <c r="U1750" s="41"/>
      <c r="V1750" s="41"/>
      <c r="W1750" s="41"/>
      <c r="X1750" s="41"/>
      <c r="Y1750" s="41"/>
      <c r="Z1750" s="41"/>
      <c r="AA1750" s="41"/>
      <c r="AB1750" s="41"/>
      <c r="AC1750" s="41"/>
      <c r="AD1750" s="41"/>
      <c r="AE1750" s="41"/>
      <c r="AR1750" s="188" t="s">
        <v>532</v>
      </c>
      <c r="AT1750" s="188" t="s">
        <v>331</v>
      </c>
      <c r="AU1750" s="188" t="s">
        <v>79</v>
      </c>
      <c r="AY1750" s="22" t="s">
        <v>328</v>
      </c>
      <c r="BE1750" s="189">
        <f>IF(N1750="základní",J1750,0)</f>
        <v>0</v>
      </c>
      <c r="BF1750" s="189">
        <f>IF(N1750="snížená",J1750,0)</f>
        <v>0</v>
      </c>
      <c r="BG1750" s="189">
        <f>IF(N1750="zákl. přenesená",J1750,0)</f>
        <v>0</v>
      </c>
      <c r="BH1750" s="189">
        <f>IF(N1750="sníž. přenesená",J1750,0)</f>
        <v>0</v>
      </c>
      <c r="BI1750" s="189">
        <f>IF(N1750="nulová",J1750,0)</f>
        <v>0</v>
      </c>
      <c r="BJ1750" s="22" t="s">
        <v>76</v>
      </c>
      <c r="BK1750" s="189">
        <f>ROUND(I1750*H1750,2)</f>
        <v>0</v>
      </c>
      <c r="BL1750" s="22" t="s">
        <v>532</v>
      </c>
      <c r="BM1750" s="188" t="s">
        <v>5090</v>
      </c>
    </row>
    <row r="1751" s="2" customFormat="1">
      <c r="A1751" s="41"/>
      <c r="B1751" s="42"/>
      <c r="C1751" s="41"/>
      <c r="D1751" s="190" t="s">
        <v>338</v>
      </c>
      <c r="E1751" s="41"/>
      <c r="F1751" s="191" t="s">
        <v>5091</v>
      </c>
      <c r="G1751" s="41"/>
      <c r="H1751" s="41"/>
      <c r="I1751" s="192"/>
      <c r="J1751" s="41"/>
      <c r="K1751" s="41"/>
      <c r="L1751" s="42"/>
      <c r="M1751" s="193"/>
      <c r="N1751" s="194"/>
      <c r="O1751" s="75"/>
      <c r="P1751" s="75"/>
      <c r="Q1751" s="75"/>
      <c r="R1751" s="75"/>
      <c r="S1751" s="75"/>
      <c r="T1751" s="76"/>
      <c r="U1751" s="41"/>
      <c r="V1751" s="41"/>
      <c r="W1751" s="41"/>
      <c r="X1751" s="41"/>
      <c r="Y1751" s="41"/>
      <c r="Z1751" s="41"/>
      <c r="AA1751" s="41"/>
      <c r="AB1751" s="41"/>
      <c r="AC1751" s="41"/>
      <c r="AD1751" s="41"/>
      <c r="AE1751" s="41"/>
      <c r="AT1751" s="22" t="s">
        <v>338</v>
      </c>
      <c r="AU1751" s="22" t="s">
        <v>79</v>
      </c>
    </row>
    <row r="1752" s="13" customFormat="1">
      <c r="A1752" s="13"/>
      <c r="B1752" s="201"/>
      <c r="C1752" s="13"/>
      <c r="D1752" s="195" t="s">
        <v>442</v>
      </c>
      <c r="E1752" s="202" t="s">
        <v>3</v>
      </c>
      <c r="F1752" s="203" t="s">
        <v>5086</v>
      </c>
      <c r="G1752" s="13"/>
      <c r="H1752" s="204">
        <v>2.8799999999999999</v>
      </c>
      <c r="I1752" s="205"/>
      <c r="J1752" s="13"/>
      <c r="K1752" s="13"/>
      <c r="L1752" s="201"/>
      <c r="M1752" s="206"/>
      <c r="N1752" s="207"/>
      <c r="O1752" s="207"/>
      <c r="P1752" s="207"/>
      <c r="Q1752" s="207"/>
      <c r="R1752" s="207"/>
      <c r="S1752" s="207"/>
      <c r="T1752" s="208"/>
      <c r="U1752" s="13"/>
      <c r="V1752" s="13"/>
      <c r="W1752" s="13"/>
      <c r="X1752" s="13"/>
      <c r="Y1752" s="13"/>
      <c r="Z1752" s="13"/>
      <c r="AA1752" s="13"/>
      <c r="AB1752" s="13"/>
      <c r="AC1752" s="13"/>
      <c r="AD1752" s="13"/>
      <c r="AE1752" s="13"/>
      <c r="AT1752" s="202" t="s">
        <v>442</v>
      </c>
      <c r="AU1752" s="202" t="s">
        <v>79</v>
      </c>
      <c r="AV1752" s="13" t="s">
        <v>79</v>
      </c>
      <c r="AW1752" s="13" t="s">
        <v>31</v>
      </c>
      <c r="AX1752" s="13" t="s">
        <v>76</v>
      </c>
      <c r="AY1752" s="202" t="s">
        <v>328</v>
      </c>
    </row>
    <row r="1753" s="2" customFormat="1" ht="24.15" customHeight="1">
      <c r="A1753" s="41"/>
      <c r="B1753" s="176"/>
      <c r="C1753" s="177" t="s">
        <v>5092</v>
      </c>
      <c r="D1753" s="177" t="s">
        <v>331</v>
      </c>
      <c r="E1753" s="178" t="s">
        <v>5093</v>
      </c>
      <c r="F1753" s="179" t="s">
        <v>5094</v>
      </c>
      <c r="G1753" s="180" t="s">
        <v>439</v>
      </c>
      <c r="H1753" s="181">
        <v>2.8799999999999999</v>
      </c>
      <c r="I1753" s="182"/>
      <c r="J1753" s="183">
        <f>ROUND(I1753*H1753,2)</f>
        <v>0</v>
      </c>
      <c r="K1753" s="179" t="s">
        <v>335</v>
      </c>
      <c r="L1753" s="42"/>
      <c r="M1753" s="184" t="s">
        <v>3</v>
      </c>
      <c r="N1753" s="185" t="s">
        <v>40</v>
      </c>
      <c r="O1753" s="75"/>
      <c r="P1753" s="186">
        <f>O1753*H1753</f>
        <v>0</v>
      </c>
      <c r="Q1753" s="186">
        <v>0.00033300000000000002</v>
      </c>
      <c r="R1753" s="186">
        <f>Q1753*H1753</f>
        <v>0.00095903999999999998</v>
      </c>
      <c r="S1753" s="186">
        <v>0</v>
      </c>
      <c r="T1753" s="187">
        <f>S1753*H1753</f>
        <v>0</v>
      </c>
      <c r="U1753" s="41"/>
      <c r="V1753" s="41"/>
      <c r="W1753" s="41"/>
      <c r="X1753" s="41"/>
      <c r="Y1753" s="41"/>
      <c r="Z1753" s="41"/>
      <c r="AA1753" s="41"/>
      <c r="AB1753" s="41"/>
      <c r="AC1753" s="41"/>
      <c r="AD1753" s="41"/>
      <c r="AE1753" s="41"/>
      <c r="AR1753" s="188" t="s">
        <v>532</v>
      </c>
      <c r="AT1753" s="188" t="s">
        <v>331</v>
      </c>
      <c r="AU1753" s="188" t="s">
        <v>79</v>
      </c>
      <c r="AY1753" s="22" t="s">
        <v>328</v>
      </c>
      <c r="BE1753" s="189">
        <f>IF(N1753="základní",J1753,0)</f>
        <v>0</v>
      </c>
      <c r="BF1753" s="189">
        <f>IF(N1753="snížená",J1753,0)</f>
        <v>0</v>
      </c>
      <c r="BG1753" s="189">
        <f>IF(N1753="zákl. přenesená",J1753,0)</f>
        <v>0</v>
      </c>
      <c r="BH1753" s="189">
        <f>IF(N1753="sníž. přenesená",J1753,0)</f>
        <v>0</v>
      </c>
      <c r="BI1753" s="189">
        <f>IF(N1753="nulová",J1753,0)</f>
        <v>0</v>
      </c>
      <c r="BJ1753" s="22" t="s">
        <v>76</v>
      </c>
      <c r="BK1753" s="189">
        <f>ROUND(I1753*H1753,2)</f>
        <v>0</v>
      </c>
      <c r="BL1753" s="22" t="s">
        <v>532</v>
      </c>
      <c r="BM1753" s="188" t="s">
        <v>5095</v>
      </c>
    </row>
    <row r="1754" s="2" customFormat="1">
      <c r="A1754" s="41"/>
      <c r="B1754" s="42"/>
      <c r="C1754" s="41"/>
      <c r="D1754" s="190" t="s">
        <v>338</v>
      </c>
      <c r="E1754" s="41"/>
      <c r="F1754" s="191" t="s">
        <v>5096</v>
      </c>
      <c r="G1754" s="41"/>
      <c r="H1754" s="41"/>
      <c r="I1754" s="192"/>
      <c r="J1754" s="41"/>
      <c r="K1754" s="41"/>
      <c r="L1754" s="42"/>
      <c r="M1754" s="193"/>
      <c r="N1754" s="194"/>
      <c r="O1754" s="75"/>
      <c r="P1754" s="75"/>
      <c r="Q1754" s="75"/>
      <c r="R1754" s="75"/>
      <c r="S1754" s="75"/>
      <c r="T1754" s="76"/>
      <c r="U1754" s="41"/>
      <c r="V1754" s="41"/>
      <c r="W1754" s="41"/>
      <c r="X1754" s="41"/>
      <c r="Y1754" s="41"/>
      <c r="Z1754" s="41"/>
      <c r="AA1754" s="41"/>
      <c r="AB1754" s="41"/>
      <c r="AC1754" s="41"/>
      <c r="AD1754" s="41"/>
      <c r="AE1754" s="41"/>
      <c r="AT1754" s="22" t="s">
        <v>338</v>
      </c>
      <c r="AU1754" s="22" t="s">
        <v>79</v>
      </c>
    </row>
    <row r="1755" s="13" customFormat="1">
      <c r="A1755" s="13"/>
      <c r="B1755" s="201"/>
      <c r="C1755" s="13"/>
      <c r="D1755" s="195" t="s">
        <v>442</v>
      </c>
      <c r="E1755" s="202" t="s">
        <v>3</v>
      </c>
      <c r="F1755" s="203" t="s">
        <v>5086</v>
      </c>
      <c r="G1755" s="13"/>
      <c r="H1755" s="204">
        <v>2.8799999999999999</v>
      </c>
      <c r="I1755" s="205"/>
      <c r="J1755" s="13"/>
      <c r="K1755" s="13"/>
      <c r="L1755" s="201"/>
      <c r="M1755" s="206"/>
      <c r="N1755" s="207"/>
      <c r="O1755" s="207"/>
      <c r="P1755" s="207"/>
      <c r="Q1755" s="207"/>
      <c r="R1755" s="207"/>
      <c r="S1755" s="207"/>
      <c r="T1755" s="208"/>
      <c r="U1755" s="13"/>
      <c r="V1755" s="13"/>
      <c r="W1755" s="13"/>
      <c r="X1755" s="13"/>
      <c r="Y1755" s="13"/>
      <c r="Z1755" s="13"/>
      <c r="AA1755" s="13"/>
      <c r="AB1755" s="13"/>
      <c r="AC1755" s="13"/>
      <c r="AD1755" s="13"/>
      <c r="AE1755" s="13"/>
      <c r="AT1755" s="202" t="s">
        <v>442</v>
      </c>
      <c r="AU1755" s="202" t="s">
        <v>79</v>
      </c>
      <c r="AV1755" s="13" t="s">
        <v>79</v>
      </c>
      <c r="AW1755" s="13" t="s">
        <v>31</v>
      </c>
      <c r="AX1755" s="13" t="s">
        <v>76</v>
      </c>
      <c r="AY1755" s="202" t="s">
        <v>328</v>
      </c>
    </row>
    <row r="1756" s="12" customFormat="1" ht="22.8" customHeight="1">
      <c r="A1756" s="12"/>
      <c r="B1756" s="163"/>
      <c r="C1756" s="12"/>
      <c r="D1756" s="164" t="s">
        <v>68</v>
      </c>
      <c r="E1756" s="174" t="s">
        <v>5097</v>
      </c>
      <c r="F1756" s="174" t="s">
        <v>5098</v>
      </c>
      <c r="G1756" s="12"/>
      <c r="H1756" s="12"/>
      <c r="I1756" s="166"/>
      <c r="J1756" s="175">
        <f>BK1756</f>
        <v>0</v>
      </c>
      <c r="K1756" s="12"/>
      <c r="L1756" s="163"/>
      <c r="M1756" s="168"/>
      <c r="N1756" s="169"/>
      <c r="O1756" s="169"/>
      <c r="P1756" s="170">
        <f>SUM(P1757:P1792)</f>
        <v>0</v>
      </c>
      <c r="Q1756" s="169"/>
      <c r="R1756" s="170">
        <f>SUM(R1757:R1792)</f>
        <v>0.52586386093939996</v>
      </c>
      <c r="S1756" s="169"/>
      <c r="T1756" s="171">
        <f>SUM(T1757:T1792)</f>
        <v>0.020821319999999997</v>
      </c>
      <c r="U1756" s="12"/>
      <c r="V1756" s="12"/>
      <c r="W1756" s="12"/>
      <c r="X1756" s="12"/>
      <c r="Y1756" s="12"/>
      <c r="Z1756" s="12"/>
      <c r="AA1756" s="12"/>
      <c r="AB1756" s="12"/>
      <c r="AC1756" s="12"/>
      <c r="AD1756" s="12"/>
      <c r="AE1756" s="12"/>
      <c r="AR1756" s="164" t="s">
        <v>79</v>
      </c>
      <c r="AT1756" s="172" t="s">
        <v>68</v>
      </c>
      <c r="AU1756" s="172" t="s">
        <v>76</v>
      </c>
      <c r="AY1756" s="164" t="s">
        <v>328</v>
      </c>
      <c r="BK1756" s="173">
        <f>SUM(BK1757:BK1792)</f>
        <v>0</v>
      </c>
    </row>
    <row r="1757" s="2" customFormat="1" ht="24.15" customHeight="1">
      <c r="A1757" s="41"/>
      <c r="B1757" s="176"/>
      <c r="C1757" s="177" t="s">
        <v>5099</v>
      </c>
      <c r="D1757" s="177" t="s">
        <v>331</v>
      </c>
      <c r="E1757" s="178" t="s">
        <v>5100</v>
      </c>
      <c r="F1757" s="179" t="s">
        <v>5101</v>
      </c>
      <c r="G1757" s="180" t="s">
        <v>439</v>
      </c>
      <c r="H1757" s="181">
        <v>1027.8630000000001</v>
      </c>
      <c r="I1757" s="182"/>
      <c r="J1757" s="183">
        <f>ROUND(I1757*H1757,2)</f>
        <v>0</v>
      </c>
      <c r="K1757" s="179" t="s">
        <v>335</v>
      </c>
      <c r="L1757" s="42"/>
      <c r="M1757" s="184" t="s">
        <v>3</v>
      </c>
      <c r="N1757" s="185" t="s">
        <v>40</v>
      </c>
      <c r="O1757" s="75"/>
      <c r="P1757" s="186">
        <f>O1757*H1757</f>
        <v>0</v>
      </c>
      <c r="Q1757" s="186">
        <v>0</v>
      </c>
      <c r="R1757" s="186">
        <f>Q1757*H1757</f>
        <v>0</v>
      </c>
      <c r="S1757" s="186">
        <v>0</v>
      </c>
      <c r="T1757" s="187">
        <f>S1757*H1757</f>
        <v>0</v>
      </c>
      <c r="U1757" s="41"/>
      <c r="V1757" s="41"/>
      <c r="W1757" s="41"/>
      <c r="X1757" s="41"/>
      <c r="Y1757" s="41"/>
      <c r="Z1757" s="41"/>
      <c r="AA1757" s="41"/>
      <c r="AB1757" s="41"/>
      <c r="AC1757" s="41"/>
      <c r="AD1757" s="41"/>
      <c r="AE1757" s="41"/>
      <c r="AR1757" s="188" t="s">
        <v>532</v>
      </c>
      <c r="AT1757" s="188" t="s">
        <v>331</v>
      </c>
      <c r="AU1757" s="188" t="s">
        <v>79</v>
      </c>
      <c r="AY1757" s="22" t="s">
        <v>328</v>
      </c>
      <c r="BE1757" s="189">
        <f>IF(N1757="základní",J1757,0)</f>
        <v>0</v>
      </c>
      <c r="BF1757" s="189">
        <f>IF(N1757="snížená",J1757,0)</f>
        <v>0</v>
      </c>
      <c r="BG1757" s="189">
        <f>IF(N1757="zákl. přenesená",J1757,0)</f>
        <v>0</v>
      </c>
      <c r="BH1757" s="189">
        <f>IF(N1757="sníž. přenesená",J1757,0)</f>
        <v>0</v>
      </c>
      <c r="BI1757" s="189">
        <f>IF(N1757="nulová",J1757,0)</f>
        <v>0</v>
      </c>
      <c r="BJ1757" s="22" t="s">
        <v>76</v>
      </c>
      <c r="BK1757" s="189">
        <f>ROUND(I1757*H1757,2)</f>
        <v>0</v>
      </c>
      <c r="BL1757" s="22" t="s">
        <v>532</v>
      </c>
      <c r="BM1757" s="188" t="s">
        <v>5102</v>
      </c>
    </row>
    <row r="1758" s="2" customFormat="1">
      <c r="A1758" s="41"/>
      <c r="B1758" s="42"/>
      <c r="C1758" s="41"/>
      <c r="D1758" s="190" t="s">
        <v>338</v>
      </c>
      <c r="E1758" s="41"/>
      <c r="F1758" s="191" t="s">
        <v>5103</v>
      </c>
      <c r="G1758" s="41"/>
      <c r="H1758" s="41"/>
      <c r="I1758" s="192"/>
      <c r="J1758" s="41"/>
      <c r="K1758" s="41"/>
      <c r="L1758" s="42"/>
      <c r="M1758" s="193"/>
      <c r="N1758" s="194"/>
      <c r="O1758" s="75"/>
      <c r="P1758" s="75"/>
      <c r="Q1758" s="75"/>
      <c r="R1758" s="75"/>
      <c r="S1758" s="75"/>
      <c r="T1758" s="76"/>
      <c r="U1758" s="41"/>
      <c r="V1758" s="41"/>
      <c r="W1758" s="41"/>
      <c r="X1758" s="41"/>
      <c r="Y1758" s="41"/>
      <c r="Z1758" s="41"/>
      <c r="AA1758" s="41"/>
      <c r="AB1758" s="41"/>
      <c r="AC1758" s="41"/>
      <c r="AD1758" s="41"/>
      <c r="AE1758" s="41"/>
      <c r="AT1758" s="22" t="s">
        <v>338</v>
      </c>
      <c r="AU1758" s="22" t="s">
        <v>79</v>
      </c>
    </row>
    <row r="1759" s="13" customFormat="1">
      <c r="A1759" s="13"/>
      <c r="B1759" s="201"/>
      <c r="C1759" s="13"/>
      <c r="D1759" s="195" t="s">
        <v>442</v>
      </c>
      <c r="E1759" s="202" t="s">
        <v>3</v>
      </c>
      <c r="F1759" s="203" t="s">
        <v>5104</v>
      </c>
      <c r="G1759" s="13"/>
      <c r="H1759" s="204">
        <v>604.48099999999999</v>
      </c>
      <c r="I1759" s="205"/>
      <c r="J1759" s="13"/>
      <c r="K1759" s="13"/>
      <c r="L1759" s="201"/>
      <c r="M1759" s="206"/>
      <c r="N1759" s="207"/>
      <c r="O1759" s="207"/>
      <c r="P1759" s="207"/>
      <c r="Q1759" s="207"/>
      <c r="R1759" s="207"/>
      <c r="S1759" s="207"/>
      <c r="T1759" s="208"/>
      <c r="U1759" s="13"/>
      <c r="V1759" s="13"/>
      <c r="W1759" s="13"/>
      <c r="X1759" s="13"/>
      <c r="Y1759" s="13"/>
      <c r="Z1759" s="13"/>
      <c r="AA1759" s="13"/>
      <c r="AB1759" s="13"/>
      <c r="AC1759" s="13"/>
      <c r="AD1759" s="13"/>
      <c r="AE1759" s="13"/>
      <c r="AT1759" s="202" t="s">
        <v>442</v>
      </c>
      <c r="AU1759" s="202" t="s">
        <v>79</v>
      </c>
      <c r="AV1759" s="13" t="s">
        <v>79</v>
      </c>
      <c r="AW1759" s="13" t="s">
        <v>31</v>
      </c>
      <c r="AX1759" s="13" t="s">
        <v>69</v>
      </c>
      <c r="AY1759" s="202" t="s">
        <v>328</v>
      </c>
    </row>
    <row r="1760" s="13" customFormat="1">
      <c r="A1760" s="13"/>
      <c r="B1760" s="201"/>
      <c r="C1760" s="13"/>
      <c r="D1760" s="195" t="s">
        <v>442</v>
      </c>
      <c r="E1760" s="202" t="s">
        <v>3</v>
      </c>
      <c r="F1760" s="203" t="s">
        <v>5105</v>
      </c>
      <c r="G1760" s="13"/>
      <c r="H1760" s="204">
        <v>109.72</v>
      </c>
      <c r="I1760" s="205"/>
      <c r="J1760" s="13"/>
      <c r="K1760" s="13"/>
      <c r="L1760" s="201"/>
      <c r="M1760" s="206"/>
      <c r="N1760" s="207"/>
      <c r="O1760" s="207"/>
      <c r="P1760" s="207"/>
      <c r="Q1760" s="207"/>
      <c r="R1760" s="207"/>
      <c r="S1760" s="207"/>
      <c r="T1760" s="208"/>
      <c r="U1760" s="13"/>
      <c r="V1760" s="13"/>
      <c r="W1760" s="13"/>
      <c r="X1760" s="13"/>
      <c r="Y1760" s="13"/>
      <c r="Z1760" s="13"/>
      <c r="AA1760" s="13"/>
      <c r="AB1760" s="13"/>
      <c r="AC1760" s="13"/>
      <c r="AD1760" s="13"/>
      <c r="AE1760" s="13"/>
      <c r="AT1760" s="202" t="s">
        <v>442</v>
      </c>
      <c r="AU1760" s="202" t="s">
        <v>79</v>
      </c>
      <c r="AV1760" s="13" t="s">
        <v>79</v>
      </c>
      <c r="AW1760" s="13" t="s">
        <v>31</v>
      </c>
      <c r="AX1760" s="13" t="s">
        <v>69</v>
      </c>
      <c r="AY1760" s="202" t="s">
        <v>328</v>
      </c>
    </row>
    <row r="1761" s="13" customFormat="1">
      <c r="A1761" s="13"/>
      <c r="B1761" s="201"/>
      <c r="C1761" s="13"/>
      <c r="D1761" s="195" t="s">
        <v>442</v>
      </c>
      <c r="E1761" s="202" t="s">
        <v>3</v>
      </c>
      <c r="F1761" s="203" t="s">
        <v>5106</v>
      </c>
      <c r="G1761" s="13"/>
      <c r="H1761" s="204">
        <v>311.85199999999998</v>
      </c>
      <c r="I1761" s="205"/>
      <c r="J1761" s="13"/>
      <c r="K1761" s="13"/>
      <c r="L1761" s="201"/>
      <c r="M1761" s="206"/>
      <c r="N1761" s="207"/>
      <c r="O1761" s="207"/>
      <c r="P1761" s="207"/>
      <c r="Q1761" s="207"/>
      <c r="R1761" s="207"/>
      <c r="S1761" s="207"/>
      <c r="T1761" s="208"/>
      <c r="U1761" s="13"/>
      <c r="V1761" s="13"/>
      <c r="W1761" s="13"/>
      <c r="X1761" s="13"/>
      <c r="Y1761" s="13"/>
      <c r="Z1761" s="13"/>
      <c r="AA1761" s="13"/>
      <c r="AB1761" s="13"/>
      <c r="AC1761" s="13"/>
      <c r="AD1761" s="13"/>
      <c r="AE1761" s="13"/>
      <c r="AT1761" s="202" t="s">
        <v>442</v>
      </c>
      <c r="AU1761" s="202" t="s">
        <v>79</v>
      </c>
      <c r="AV1761" s="13" t="s">
        <v>79</v>
      </c>
      <c r="AW1761" s="13" t="s">
        <v>31</v>
      </c>
      <c r="AX1761" s="13" t="s">
        <v>69</v>
      </c>
      <c r="AY1761" s="202" t="s">
        <v>328</v>
      </c>
    </row>
    <row r="1762" s="13" customFormat="1">
      <c r="A1762" s="13"/>
      <c r="B1762" s="201"/>
      <c r="C1762" s="13"/>
      <c r="D1762" s="195" t="s">
        <v>442</v>
      </c>
      <c r="E1762" s="202" t="s">
        <v>3</v>
      </c>
      <c r="F1762" s="203" t="s">
        <v>4003</v>
      </c>
      <c r="G1762" s="13"/>
      <c r="H1762" s="204">
        <v>1.8100000000000001</v>
      </c>
      <c r="I1762" s="205"/>
      <c r="J1762" s="13"/>
      <c r="K1762" s="13"/>
      <c r="L1762" s="201"/>
      <c r="M1762" s="206"/>
      <c r="N1762" s="207"/>
      <c r="O1762" s="207"/>
      <c r="P1762" s="207"/>
      <c r="Q1762" s="207"/>
      <c r="R1762" s="207"/>
      <c r="S1762" s="207"/>
      <c r="T1762" s="208"/>
      <c r="U1762" s="13"/>
      <c r="V1762" s="13"/>
      <c r="W1762" s="13"/>
      <c r="X1762" s="13"/>
      <c r="Y1762" s="13"/>
      <c r="Z1762" s="13"/>
      <c r="AA1762" s="13"/>
      <c r="AB1762" s="13"/>
      <c r="AC1762" s="13"/>
      <c r="AD1762" s="13"/>
      <c r="AE1762" s="13"/>
      <c r="AT1762" s="202" t="s">
        <v>442</v>
      </c>
      <c r="AU1762" s="202" t="s">
        <v>79</v>
      </c>
      <c r="AV1762" s="13" t="s">
        <v>79</v>
      </c>
      <c r="AW1762" s="13" t="s">
        <v>31</v>
      </c>
      <c r="AX1762" s="13" t="s">
        <v>69</v>
      </c>
      <c r="AY1762" s="202" t="s">
        <v>328</v>
      </c>
    </row>
    <row r="1763" s="14" customFormat="1">
      <c r="A1763" s="14"/>
      <c r="B1763" s="209"/>
      <c r="C1763" s="14"/>
      <c r="D1763" s="195" t="s">
        <v>442</v>
      </c>
      <c r="E1763" s="210" t="s">
        <v>3</v>
      </c>
      <c r="F1763" s="211" t="s">
        <v>452</v>
      </c>
      <c r="G1763" s="14"/>
      <c r="H1763" s="212">
        <v>1027.8629999999998</v>
      </c>
      <c r="I1763" s="213"/>
      <c r="J1763" s="14"/>
      <c r="K1763" s="14"/>
      <c r="L1763" s="209"/>
      <c r="M1763" s="214"/>
      <c r="N1763" s="215"/>
      <c r="O1763" s="215"/>
      <c r="P1763" s="215"/>
      <c r="Q1763" s="215"/>
      <c r="R1763" s="215"/>
      <c r="S1763" s="215"/>
      <c r="T1763" s="216"/>
      <c r="U1763" s="14"/>
      <c r="V1763" s="14"/>
      <c r="W1763" s="14"/>
      <c r="X1763" s="14"/>
      <c r="Y1763" s="14"/>
      <c r="Z1763" s="14"/>
      <c r="AA1763" s="14"/>
      <c r="AB1763" s="14"/>
      <c r="AC1763" s="14"/>
      <c r="AD1763" s="14"/>
      <c r="AE1763" s="14"/>
      <c r="AT1763" s="210" t="s">
        <v>442</v>
      </c>
      <c r="AU1763" s="210" t="s">
        <v>79</v>
      </c>
      <c r="AV1763" s="14" t="s">
        <v>113</v>
      </c>
      <c r="AW1763" s="14" t="s">
        <v>31</v>
      </c>
      <c r="AX1763" s="14" t="s">
        <v>76</v>
      </c>
      <c r="AY1763" s="210" t="s">
        <v>328</v>
      </c>
    </row>
    <row r="1764" s="2" customFormat="1" ht="33" customHeight="1">
      <c r="A1764" s="41"/>
      <c r="B1764" s="176"/>
      <c r="C1764" s="177" t="s">
        <v>5107</v>
      </c>
      <c r="D1764" s="177" t="s">
        <v>331</v>
      </c>
      <c r="E1764" s="178" t="s">
        <v>5108</v>
      </c>
      <c r="F1764" s="179" t="s">
        <v>5109</v>
      </c>
      <c r="G1764" s="180" t="s">
        <v>439</v>
      </c>
      <c r="H1764" s="181">
        <v>1027.8630000000001</v>
      </c>
      <c r="I1764" s="182"/>
      <c r="J1764" s="183">
        <f>ROUND(I1764*H1764,2)</f>
        <v>0</v>
      </c>
      <c r="K1764" s="179" t="s">
        <v>335</v>
      </c>
      <c r="L1764" s="42"/>
      <c r="M1764" s="184" t="s">
        <v>3</v>
      </c>
      <c r="N1764" s="185" t="s">
        <v>40</v>
      </c>
      <c r="O1764" s="75"/>
      <c r="P1764" s="186">
        <f>O1764*H1764</f>
        <v>0</v>
      </c>
      <c r="Q1764" s="186">
        <v>0.00020799999999999999</v>
      </c>
      <c r="R1764" s="186">
        <f>Q1764*H1764</f>
        <v>0.213795504</v>
      </c>
      <c r="S1764" s="186">
        <v>0</v>
      </c>
      <c r="T1764" s="187">
        <f>S1764*H1764</f>
        <v>0</v>
      </c>
      <c r="U1764" s="41"/>
      <c r="V1764" s="41"/>
      <c r="W1764" s="41"/>
      <c r="X1764" s="41"/>
      <c r="Y1764" s="41"/>
      <c r="Z1764" s="41"/>
      <c r="AA1764" s="41"/>
      <c r="AB1764" s="41"/>
      <c r="AC1764" s="41"/>
      <c r="AD1764" s="41"/>
      <c r="AE1764" s="41"/>
      <c r="AR1764" s="188" t="s">
        <v>532</v>
      </c>
      <c r="AT1764" s="188" t="s">
        <v>331</v>
      </c>
      <c r="AU1764" s="188" t="s">
        <v>79</v>
      </c>
      <c r="AY1764" s="22" t="s">
        <v>328</v>
      </c>
      <c r="BE1764" s="189">
        <f>IF(N1764="základní",J1764,0)</f>
        <v>0</v>
      </c>
      <c r="BF1764" s="189">
        <f>IF(N1764="snížená",J1764,0)</f>
        <v>0</v>
      </c>
      <c r="BG1764" s="189">
        <f>IF(N1764="zákl. přenesená",J1764,0)</f>
        <v>0</v>
      </c>
      <c r="BH1764" s="189">
        <f>IF(N1764="sníž. přenesená",J1764,0)</f>
        <v>0</v>
      </c>
      <c r="BI1764" s="189">
        <f>IF(N1764="nulová",J1764,0)</f>
        <v>0</v>
      </c>
      <c r="BJ1764" s="22" t="s">
        <v>76</v>
      </c>
      <c r="BK1764" s="189">
        <f>ROUND(I1764*H1764,2)</f>
        <v>0</v>
      </c>
      <c r="BL1764" s="22" t="s">
        <v>532</v>
      </c>
      <c r="BM1764" s="188" t="s">
        <v>5110</v>
      </c>
    </row>
    <row r="1765" s="2" customFormat="1">
      <c r="A1765" s="41"/>
      <c r="B1765" s="42"/>
      <c r="C1765" s="41"/>
      <c r="D1765" s="190" t="s">
        <v>338</v>
      </c>
      <c r="E1765" s="41"/>
      <c r="F1765" s="191" t="s">
        <v>5111</v>
      </c>
      <c r="G1765" s="41"/>
      <c r="H1765" s="41"/>
      <c r="I1765" s="192"/>
      <c r="J1765" s="41"/>
      <c r="K1765" s="41"/>
      <c r="L1765" s="42"/>
      <c r="M1765" s="193"/>
      <c r="N1765" s="194"/>
      <c r="O1765" s="75"/>
      <c r="P1765" s="75"/>
      <c r="Q1765" s="75"/>
      <c r="R1765" s="75"/>
      <c r="S1765" s="75"/>
      <c r="T1765" s="76"/>
      <c r="U1765" s="41"/>
      <c r="V1765" s="41"/>
      <c r="W1765" s="41"/>
      <c r="X1765" s="41"/>
      <c r="Y1765" s="41"/>
      <c r="Z1765" s="41"/>
      <c r="AA1765" s="41"/>
      <c r="AB1765" s="41"/>
      <c r="AC1765" s="41"/>
      <c r="AD1765" s="41"/>
      <c r="AE1765" s="41"/>
      <c r="AT1765" s="22" t="s">
        <v>338</v>
      </c>
      <c r="AU1765" s="22" t="s">
        <v>79</v>
      </c>
    </row>
    <row r="1766" s="2" customFormat="1" ht="44.25" customHeight="1">
      <c r="A1766" s="41"/>
      <c r="B1766" s="176"/>
      <c r="C1766" s="177" t="s">
        <v>5112</v>
      </c>
      <c r="D1766" s="177" t="s">
        <v>331</v>
      </c>
      <c r="E1766" s="178" t="s">
        <v>5113</v>
      </c>
      <c r="F1766" s="179" t="s">
        <v>5114</v>
      </c>
      <c r="G1766" s="180" t="s">
        <v>439</v>
      </c>
      <c r="H1766" s="181">
        <v>1027.8630000000001</v>
      </c>
      <c r="I1766" s="182"/>
      <c r="J1766" s="183">
        <f>ROUND(I1766*H1766,2)</f>
        <v>0</v>
      </c>
      <c r="K1766" s="179" t="s">
        <v>335</v>
      </c>
      <c r="L1766" s="42"/>
      <c r="M1766" s="184" t="s">
        <v>3</v>
      </c>
      <c r="N1766" s="185" t="s">
        <v>40</v>
      </c>
      <c r="O1766" s="75"/>
      <c r="P1766" s="186">
        <f>O1766*H1766</f>
        <v>0</v>
      </c>
      <c r="Q1766" s="186">
        <v>0.00028499999999999999</v>
      </c>
      <c r="R1766" s="186">
        <f>Q1766*H1766</f>
        <v>0.292940955</v>
      </c>
      <c r="S1766" s="186">
        <v>0</v>
      </c>
      <c r="T1766" s="187">
        <f>S1766*H1766</f>
        <v>0</v>
      </c>
      <c r="U1766" s="41"/>
      <c r="V1766" s="41"/>
      <c r="W1766" s="41"/>
      <c r="X1766" s="41"/>
      <c r="Y1766" s="41"/>
      <c r="Z1766" s="41"/>
      <c r="AA1766" s="41"/>
      <c r="AB1766" s="41"/>
      <c r="AC1766" s="41"/>
      <c r="AD1766" s="41"/>
      <c r="AE1766" s="41"/>
      <c r="AR1766" s="188" t="s">
        <v>532</v>
      </c>
      <c r="AT1766" s="188" t="s">
        <v>331</v>
      </c>
      <c r="AU1766" s="188" t="s">
        <v>79</v>
      </c>
      <c r="AY1766" s="22" t="s">
        <v>328</v>
      </c>
      <c r="BE1766" s="189">
        <f>IF(N1766="základní",J1766,0)</f>
        <v>0</v>
      </c>
      <c r="BF1766" s="189">
        <f>IF(N1766="snížená",J1766,0)</f>
        <v>0</v>
      </c>
      <c r="BG1766" s="189">
        <f>IF(N1766="zákl. přenesená",J1766,0)</f>
        <v>0</v>
      </c>
      <c r="BH1766" s="189">
        <f>IF(N1766="sníž. přenesená",J1766,0)</f>
        <v>0</v>
      </c>
      <c r="BI1766" s="189">
        <f>IF(N1766="nulová",J1766,0)</f>
        <v>0</v>
      </c>
      <c r="BJ1766" s="22" t="s">
        <v>76</v>
      </c>
      <c r="BK1766" s="189">
        <f>ROUND(I1766*H1766,2)</f>
        <v>0</v>
      </c>
      <c r="BL1766" s="22" t="s">
        <v>532</v>
      </c>
      <c r="BM1766" s="188" t="s">
        <v>5115</v>
      </c>
    </row>
    <row r="1767" s="2" customFormat="1">
      <c r="A1767" s="41"/>
      <c r="B1767" s="42"/>
      <c r="C1767" s="41"/>
      <c r="D1767" s="190" t="s">
        <v>338</v>
      </c>
      <c r="E1767" s="41"/>
      <c r="F1767" s="191" t="s">
        <v>5116</v>
      </c>
      <c r="G1767" s="41"/>
      <c r="H1767" s="41"/>
      <c r="I1767" s="192"/>
      <c r="J1767" s="41"/>
      <c r="K1767" s="41"/>
      <c r="L1767" s="42"/>
      <c r="M1767" s="193"/>
      <c r="N1767" s="194"/>
      <c r="O1767" s="75"/>
      <c r="P1767" s="75"/>
      <c r="Q1767" s="75"/>
      <c r="R1767" s="75"/>
      <c r="S1767" s="75"/>
      <c r="T1767" s="76"/>
      <c r="U1767" s="41"/>
      <c r="V1767" s="41"/>
      <c r="W1767" s="41"/>
      <c r="X1767" s="41"/>
      <c r="Y1767" s="41"/>
      <c r="Z1767" s="41"/>
      <c r="AA1767" s="41"/>
      <c r="AB1767" s="41"/>
      <c r="AC1767" s="41"/>
      <c r="AD1767" s="41"/>
      <c r="AE1767" s="41"/>
      <c r="AT1767" s="22" t="s">
        <v>338</v>
      </c>
      <c r="AU1767" s="22" t="s">
        <v>79</v>
      </c>
    </row>
    <row r="1768" s="2" customFormat="1" ht="33" customHeight="1">
      <c r="A1768" s="41"/>
      <c r="B1768" s="176"/>
      <c r="C1768" s="177" t="s">
        <v>5117</v>
      </c>
      <c r="D1768" s="177" t="s">
        <v>331</v>
      </c>
      <c r="E1768" s="178" t="s">
        <v>5118</v>
      </c>
      <c r="F1768" s="179" t="s">
        <v>5119</v>
      </c>
      <c r="G1768" s="180" t="s">
        <v>476</v>
      </c>
      <c r="H1768" s="181">
        <v>994.20600000000002</v>
      </c>
      <c r="I1768" s="182"/>
      <c r="J1768" s="183">
        <f>ROUND(I1768*H1768,2)</f>
        <v>0</v>
      </c>
      <c r="K1768" s="179" t="s">
        <v>335</v>
      </c>
      <c r="L1768" s="42"/>
      <c r="M1768" s="184" t="s">
        <v>3</v>
      </c>
      <c r="N1768" s="185" t="s">
        <v>40</v>
      </c>
      <c r="O1768" s="75"/>
      <c r="P1768" s="186">
        <f>O1768*H1768</f>
        <v>0</v>
      </c>
      <c r="Q1768" s="186">
        <v>1.1559899999999999E-05</v>
      </c>
      <c r="R1768" s="186">
        <f>Q1768*H1768</f>
        <v>0.0114929219394</v>
      </c>
      <c r="S1768" s="186">
        <v>0</v>
      </c>
      <c r="T1768" s="187">
        <f>S1768*H1768</f>
        <v>0</v>
      </c>
      <c r="U1768" s="41"/>
      <c r="V1768" s="41"/>
      <c r="W1768" s="41"/>
      <c r="X1768" s="41"/>
      <c r="Y1768" s="41"/>
      <c r="Z1768" s="41"/>
      <c r="AA1768" s="41"/>
      <c r="AB1768" s="41"/>
      <c r="AC1768" s="41"/>
      <c r="AD1768" s="41"/>
      <c r="AE1768" s="41"/>
      <c r="AR1768" s="188" t="s">
        <v>532</v>
      </c>
      <c r="AT1768" s="188" t="s">
        <v>331</v>
      </c>
      <c r="AU1768" s="188" t="s">
        <v>79</v>
      </c>
      <c r="AY1768" s="22" t="s">
        <v>328</v>
      </c>
      <c r="BE1768" s="189">
        <f>IF(N1768="základní",J1768,0)</f>
        <v>0</v>
      </c>
      <c r="BF1768" s="189">
        <f>IF(N1768="snížená",J1768,0)</f>
        <v>0</v>
      </c>
      <c r="BG1768" s="189">
        <f>IF(N1768="zákl. přenesená",J1768,0)</f>
        <v>0</v>
      </c>
      <c r="BH1768" s="189">
        <f>IF(N1768="sníž. přenesená",J1768,0)</f>
        <v>0</v>
      </c>
      <c r="BI1768" s="189">
        <f>IF(N1768="nulová",J1768,0)</f>
        <v>0</v>
      </c>
      <c r="BJ1768" s="22" t="s">
        <v>76</v>
      </c>
      <c r="BK1768" s="189">
        <f>ROUND(I1768*H1768,2)</f>
        <v>0</v>
      </c>
      <c r="BL1768" s="22" t="s">
        <v>532</v>
      </c>
      <c r="BM1768" s="188" t="s">
        <v>5120</v>
      </c>
    </row>
    <row r="1769" s="2" customFormat="1">
      <c r="A1769" s="41"/>
      <c r="B1769" s="42"/>
      <c r="C1769" s="41"/>
      <c r="D1769" s="190" t="s">
        <v>338</v>
      </c>
      <c r="E1769" s="41"/>
      <c r="F1769" s="191" t="s">
        <v>5121</v>
      </c>
      <c r="G1769" s="41"/>
      <c r="H1769" s="41"/>
      <c r="I1769" s="192"/>
      <c r="J1769" s="41"/>
      <c r="K1769" s="41"/>
      <c r="L1769" s="42"/>
      <c r="M1769" s="193"/>
      <c r="N1769" s="194"/>
      <c r="O1769" s="75"/>
      <c r="P1769" s="75"/>
      <c r="Q1769" s="75"/>
      <c r="R1769" s="75"/>
      <c r="S1769" s="75"/>
      <c r="T1769" s="76"/>
      <c r="U1769" s="41"/>
      <c r="V1769" s="41"/>
      <c r="W1769" s="41"/>
      <c r="X1769" s="41"/>
      <c r="Y1769" s="41"/>
      <c r="Z1769" s="41"/>
      <c r="AA1769" s="41"/>
      <c r="AB1769" s="41"/>
      <c r="AC1769" s="41"/>
      <c r="AD1769" s="41"/>
      <c r="AE1769" s="41"/>
      <c r="AT1769" s="22" t="s">
        <v>338</v>
      </c>
      <c r="AU1769" s="22" t="s">
        <v>79</v>
      </c>
    </row>
    <row r="1770" s="13" customFormat="1">
      <c r="A1770" s="13"/>
      <c r="B1770" s="201"/>
      <c r="C1770" s="13"/>
      <c r="D1770" s="195" t="s">
        <v>442</v>
      </c>
      <c r="E1770" s="202" t="s">
        <v>3</v>
      </c>
      <c r="F1770" s="203" t="s">
        <v>5122</v>
      </c>
      <c r="G1770" s="13"/>
      <c r="H1770" s="204">
        <v>545.90099999999995</v>
      </c>
      <c r="I1770" s="205"/>
      <c r="J1770" s="13"/>
      <c r="K1770" s="13"/>
      <c r="L1770" s="201"/>
      <c r="M1770" s="206"/>
      <c r="N1770" s="207"/>
      <c r="O1770" s="207"/>
      <c r="P1770" s="207"/>
      <c r="Q1770" s="207"/>
      <c r="R1770" s="207"/>
      <c r="S1770" s="207"/>
      <c r="T1770" s="208"/>
      <c r="U1770" s="13"/>
      <c r="V1770" s="13"/>
      <c r="W1770" s="13"/>
      <c r="X1770" s="13"/>
      <c r="Y1770" s="13"/>
      <c r="Z1770" s="13"/>
      <c r="AA1770" s="13"/>
      <c r="AB1770" s="13"/>
      <c r="AC1770" s="13"/>
      <c r="AD1770" s="13"/>
      <c r="AE1770" s="13"/>
      <c r="AT1770" s="202" t="s">
        <v>442</v>
      </c>
      <c r="AU1770" s="202" t="s">
        <v>79</v>
      </c>
      <c r="AV1770" s="13" t="s">
        <v>79</v>
      </c>
      <c r="AW1770" s="13" t="s">
        <v>31</v>
      </c>
      <c r="AX1770" s="13" t="s">
        <v>69</v>
      </c>
      <c r="AY1770" s="202" t="s">
        <v>328</v>
      </c>
    </row>
    <row r="1771" s="13" customFormat="1">
      <c r="A1771" s="13"/>
      <c r="B1771" s="201"/>
      <c r="C1771" s="13"/>
      <c r="D1771" s="195" t="s">
        <v>442</v>
      </c>
      <c r="E1771" s="202" t="s">
        <v>3</v>
      </c>
      <c r="F1771" s="203" t="s">
        <v>5123</v>
      </c>
      <c r="G1771" s="13"/>
      <c r="H1771" s="204">
        <v>397.255</v>
      </c>
      <c r="I1771" s="205"/>
      <c r="J1771" s="13"/>
      <c r="K1771" s="13"/>
      <c r="L1771" s="201"/>
      <c r="M1771" s="206"/>
      <c r="N1771" s="207"/>
      <c r="O1771" s="207"/>
      <c r="P1771" s="207"/>
      <c r="Q1771" s="207"/>
      <c r="R1771" s="207"/>
      <c r="S1771" s="207"/>
      <c r="T1771" s="208"/>
      <c r="U1771" s="13"/>
      <c r="V1771" s="13"/>
      <c r="W1771" s="13"/>
      <c r="X1771" s="13"/>
      <c r="Y1771" s="13"/>
      <c r="Z1771" s="13"/>
      <c r="AA1771" s="13"/>
      <c r="AB1771" s="13"/>
      <c r="AC1771" s="13"/>
      <c r="AD1771" s="13"/>
      <c r="AE1771" s="13"/>
      <c r="AT1771" s="202" t="s">
        <v>442</v>
      </c>
      <c r="AU1771" s="202" t="s">
        <v>79</v>
      </c>
      <c r="AV1771" s="13" t="s">
        <v>79</v>
      </c>
      <c r="AW1771" s="13" t="s">
        <v>31</v>
      </c>
      <c r="AX1771" s="13" t="s">
        <v>69</v>
      </c>
      <c r="AY1771" s="202" t="s">
        <v>328</v>
      </c>
    </row>
    <row r="1772" s="13" customFormat="1">
      <c r="A1772" s="13"/>
      <c r="B1772" s="201"/>
      <c r="C1772" s="13"/>
      <c r="D1772" s="195" t="s">
        <v>442</v>
      </c>
      <c r="E1772" s="202" t="s">
        <v>3</v>
      </c>
      <c r="F1772" s="203" t="s">
        <v>5124</v>
      </c>
      <c r="G1772" s="13"/>
      <c r="H1772" s="204">
        <v>51.049999999999997</v>
      </c>
      <c r="I1772" s="205"/>
      <c r="J1772" s="13"/>
      <c r="K1772" s="13"/>
      <c r="L1772" s="201"/>
      <c r="M1772" s="206"/>
      <c r="N1772" s="207"/>
      <c r="O1772" s="207"/>
      <c r="P1772" s="207"/>
      <c r="Q1772" s="207"/>
      <c r="R1772" s="207"/>
      <c r="S1772" s="207"/>
      <c r="T1772" s="208"/>
      <c r="U1772" s="13"/>
      <c r="V1772" s="13"/>
      <c r="W1772" s="13"/>
      <c r="X1772" s="13"/>
      <c r="Y1772" s="13"/>
      <c r="Z1772" s="13"/>
      <c r="AA1772" s="13"/>
      <c r="AB1772" s="13"/>
      <c r="AC1772" s="13"/>
      <c r="AD1772" s="13"/>
      <c r="AE1772" s="13"/>
      <c r="AT1772" s="202" t="s">
        <v>442</v>
      </c>
      <c r="AU1772" s="202" t="s">
        <v>79</v>
      </c>
      <c r="AV1772" s="13" t="s">
        <v>79</v>
      </c>
      <c r="AW1772" s="13" t="s">
        <v>31</v>
      </c>
      <c r="AX1772" s="13" t="s">
        <v>69</v>
      </c>
      <c r="AY1772" s="202" t="s">
        <v>328</v>
      </c>
    </row>
    <row r="1773" s="14" customFormat="1">
      <c r="A1773" s="14"/>
      <c r="B1773" s="209"/>
      <c r="C1773" s="14"/>
      <c r="D1773" s="195" t="s">
        <v>442</v>
      </c>
      <c r="E1773" s="210" t="s">
        <v>3</v>
      </c>
      <c r="F1773" s="211" t="s">
        <v>452</v>
      </c>
      <c r="G1773" s="14"/>
      <c r="H1773" s="212">
        <v>994.20600000000002</v>
      </c>
      <c r="I1773" s="213"/>
      <c r="J1773" s="14"/>
      <c r="K1773" s="14"/>
      <c r="L1773" s="209"/>
      <c r="M1773" s="214"/>
      <c r="N1773" s="215"/>
      <c r="O1773" s="215"/>
      <c r="P1773" s="215"/>
      <c r="Q1773" s="215"/>
      <c r="R1773" s="215"/>
      <c r="S1773" s="215"/>
      <c r="T1773" s="216"/>
      <c r="U1773" s="14"/>
      <c r="V1773" s="14"/>
      <c r="W1773" s="14"/>
      <c r="X1773" s="14"/>
      <c r="Y1773" s="14"/>
      <c r="Z1773" s="14"/>
      <c r="AA1773" s="14"/>
      <c r="AB1773" s="14"/>
      <c r="AC1773" s="14"/>
      <c r="AD1773" s="14"/>
      <c r="AE1773" s="14"/>
      <c r="AT1773" s="210" t="s">
        <v>442</v>
      </c>
      <c r="AU1773" s="210" t="s">
        <v>79</v>
      </c>
      <c r="AV1773" s="14" t="s">
        <v>113</v>
      </c>
      <c r="AW1773" s="14" t="s">
        <v>31</v>
      </c>
      <c r="AX1773" s="14" t="s">
        <v>76</v>
      </c>
      <c r="AY1773" s="210" t="s">
        <v>328</v>
      </c>
    </row>
    <row r="1774" s="2" customFormat="1" ht="37.8" customHeight="1">
      <c r="A1774" s="41"/>
      <c r="B1774" s="176"/>
      <c r="C1774" s="177" t="s">
        <v>5125</v>
      </c>
      <c r="D1774" s="177" t="s">
        <v>331</v>
      </c>
      <c r="E1774" s="178" t="s">
        <v>5126</v>
      </c>
      <c r="F1774" s="179" t="s">
        <v>5127</v>
      </c>
      <c r="G1774" s="180" t="s">
        <v>476</v>
      </c>
      <c r="H1774" s="181">
        <v>85.082999999999998</v>
      </c>
      <c r="I1774" s="182"/>
      <c r="J1774" s="183">
        <f>ROUND(I1774*H1774,2)</f>
        <v>0</v>
      </c>
      <c r="K1774" s="179" t="s">
        <v>335</v>
      </c>
      <c r="L1774" s="42"/>
      <c r="M1774" s="184" t="s">
        <v>3</v>
      </c>
      <c r="N1774" s="185" t="s">
        <v>40</v>
      </c>
      <c r="O1774" s="75"/>
      <c r="P1774" s="186">
        <f>O1774*H1774</f>
        <v>0</v>
      </c>
      <c r="Q1774" s="186">
        <v>0</v>
      </c>
      <c r="R1774" s="186">
        <f>Q1774*H1774</f>
        <v>0</v>
      </c>
      <c r="S1774" s="186">
        <v>0</v>
      </c>
      <c r="T1774" s="187">
        <f>S1774*H1774</f>
        <v>0</v>
      </c>
      <c r="U1774" s="41"/>
      <c r="V1774" s="41"/>
      <c r="W1774" s="41"/>
      <c r="X1774" s="41"/>
      <c r="Y1774" s="41"/>
      <c r="Z1774" s="41"/>
      <c r="AA1774" s="41"/>
      <c r="AB1774" s="41"/>
      <c r="AC1774" s="41"/>
      <c r="AD1774" s="41"/>
      <c r="AE1774" s="41"/>
      <c r="AR1774" s="188" t="s">
        <v>532</v>
      </c>
      <c r="AT1774" s="188" t="s">
        <v>331</v>
      </c>
      <c r="AU1774" s="188" t="s">
        <v>79</v>
      </c>
      <c r="AY1774" s="22" t="s">
        <v>328</v>
      </c>
      <c r="BE1774" s="189">
        <f>IF(N1774="základní",J1774,0)</f>
        <v>0</v>
      </c>
      <c r="BF1774" s="189">
        <f>IF(N1774="snížená",J1774,0)</f>
        <v>0</v>
      </c>
      <c r="BG1774" s="189">
        <f>IF(N1774="zákl. přenesená",J1774,0)</f>
        <v>0</v>
      </c>
      <c r="BH1774" s="189">
        <f>IF(N1774="sníž. přenesená",J1774,0)</f>
        <v>0</v>
      </c>
      <c r="BI1774" s="189">
        <f>IF(N1774="nulová",J1774,0)</f>
        <v>0</v>
      </c>
      <c r="BJ1774" s="22" t="s">
        <v>76</v>
      </c>
      <c r="BK1774" s="189">
        <f>ROUND(I1774*H1774,2)</f>
        <v>0</v>
      </c>
      <c r="BL1774" s="22" t="s">
        <v>532</v>
      </c>
      <c r="BM1774" s="188" t="s">
        <v>5128</v>
      </c>
    </row>
    <row r="1775" s="2" customFormat="1">
      <c r="A1775" s="41"/>
      <c r="B1775" s="42"/>
      <c r="C1775" s="41"/>
      <c r="D1775" s="190" t="s">
        <v>338</v>
      </c>
      <c r="E1775" s="41"/>
      <c r="F1775" s="191" t="s">
        <v>5129</v>
      </c>
      <c r="G1775" s="41"/>
      <c r="H1775" s="41"/>
      <c r="I1775" s="192"/>
      <c r="J1775" s="41"/>
      <c r="K1775" s="41"/>
      <c r="L1775" s="42"/>
      <c r="M1775" s="193"/>
      <c r="N1775" s="194"/>
      <c r="O1775" s="75"/>
      <c r="P1775" s="75"/>
      <c r="Q1775" s="75"/>
      <c r="R1775" s="75"/>
      <c r="S1775" s="75"/>
      <c r="T1775" s="76"/>
      <c r="U1775" s="41"/>
      <c r="V1775" s="41"/>
      <c r="W1775" s="41"/>
      <c r="X1775" s="41"/>
      <c r="Y1775" s="41"/>
      <c r="Z1775" s="41"/>
      <c r="AA1775" s="41"/>
      <c r="AB1775" s="41"/>
      <c r="AC1775" s="41"/>
      <c r="AD1775" s="41"/>
      <c r="AE1775" s="41"/>
      <c r="AT1775" s="22" t="s">
        <v>338</v>
      </c>
      <c r="AU1775" s="22" t="s">
        <v>79</v>
      </c>
    </row>
    <row r="1776" s="13" customFormat="1">
      <c r="A1776" s="13"/>
      <c r="B1776" s="201"/>
      <c r="C1776" s="13"/>
      <c r="D1776" s="195" t="s">
        <v>442</v>
      </c>
      <c r="E1776" s="202" t="s">
        <v>3</v>
      </c>
      <c r="F1776" s="203" t="s">
        <v>5130</v>
      </c>
      <c r="G1776" s="13"/>
      <c r="H1776" s="204">
        <v>85.082999999999998</v>
      </c>
      <c r="I1776" s="205"/>
      <c r="J1776" s="13"/>
      <c r="K1776" s="13"/>
      <c r="L1776" s="201"/>
      <c r="M1776" s="206"/>
      <c r="N1776" s="207"/>
      <c r="O1776" s="207"/>
      <c r="P1776" s="207"/>
      <c r="Q1776" s="207"/>
      <c r="R1776" s="207"/>
      <c r="S1776" s="207"/>
      <c r="T1776" s="208"/>
      <c r="U1776" s="13"/>
      <c r="V1776" s="13"/>
      <c r="W1776" s="13"/>
      <c r="X1776" s="13"/>
      <c r="Y1776" s="13"/>
      <c r="Z1776" s="13"/>
      <c r="AA1776" s="13"/>
      <c r="AB1776" s="13"/>
      <c r="AC1776" s="13"/>
      <c r="AD1776" s="13"/>
      <c r="AE1776" s="13"/>
      <c r="AT1776" s="202" t="s">
        <v>442</v>
      </c>
      <c r="AU1776" s="202" t="s">
        <v>79</v>
      </c>
      <c r="AV1776" s="13" t="s">
        <v>79</v>
      </c>
      <c r="AW1776" s="13" t="s">
        <v>31</v>
      </c>
      <c r="AX1776" s="13" t="s">
        <v>76</v>
      </c>
      <c r="AY1776" s="202" t="s">
        <v>328</v>
      </c>
    </row>
    <row r="1777" s="2" customFormat="1" ht="24.15" customHeight="1">
      <c r="A1777" s="41"/>
      <c r="B1777" s="176"/>
      <c r="C1777" s="224" t="s">
        <v>5131</v>
      </c>
      <c r="D1777" s="224" t="s">
        <v>539</v>
      </c>
      <c r="E1777" s="225" t="s">
        <v>5132</v>
      </c>
      <c r="F1777" s="226" t="s">
        <v>5133</v>
      </c>
      <c r="G1777" s="227" t="s">
        <v>476</v>
      </c>
      <c r="H1777" s="228">
        <v>93.590999999999994</v>
      </c>
      <c r="I1777" s="229"/>
      <c r="J1777" s="230">
        <f>ROUND(I1777*H1777,2)</f>
        <v>0</v>
      </c>
      <c r="K1777" s="226" t="s">
        <v>335</v>
      </c>
      <c r="L1777" s="231"/>
      <c r="M1777" s="232" t="s">
        <v>3</v>
      </c>
      <c r="N1777" s="233" t="s">
        <v>40</v>
      </c>
      <c r="O1777" s="75"/>
      <c r="P1777" s="186">
        <f>O1777*H1777</f>
        <v>0</v>
      </c>
      <c r="Q1777" s="186">
        <v>0</v>
      </c>
      <c r="R1777" s="186">
        <f>Q1777*H1777</f>
        <v>0</v>
      </c>
      <c r="S1777" s="186">
        <v>0</v>
      </c>
      <c r="T1777" s="187">
        <f>S1777*H1777</f>
        <v>0</v>
      </c>
      <c r="U1777" s="41"/>
      <c r="V1777" s="41"/>
      <c r="W1777" s="41"/>
      <c r="X1777" s="41"/>
      <c r="Y1777" s="41"/>
      <c r="Z1777" s="41"/>
      <c r="AA1777" s="41"/>
      <c r="AB1777" s="41"/>
      <c r="AC1777" s="41"/>
      <c r="AD1777" s="41"/>
      <c r="AE1777" s="41"/>
      <c r="AR1777" s="188" t="s">
        <v>621</v>
      </c>
      <c r="AT1777" s="188" t="s">
        <v>539</v>
      </c>
      <c r="AU1777" s="188" t="s">
        <v>79</v>
      </c>
      <c r="AY1777" s="22" t="s">
        <v>328</v>
      </c>
      <c r="BE1777" s="189">
        <f>IF(N1777="základní",J1777,0)</f>
        <v>0</v>
      </c>
      <c r="BF1777" s="189">
        <f>IF(N1777="snížená",J1777,0)</f>
        <v>0</v>
      </c>
      <c r="BG1777" s="189">
        <f>IF(N1777="zákl. přenesená",J1777,0)</f>
        <v>0</v>
      </c>
      <c r="BH1777" s="189">
        <f>IF(N1777="sníž. přenesená",J1777,0)</f>
        <v>0</v>
      </c>
      <c r="BI1777" s="189">
        <f>IF(N1777="nulová",J1777,0)</f>
        <v>0</v>
      </c>
      <c r="BJ1777" s="22" t="s">
        <v>76</v>
      </c>
      <c r="BK1777" s="189">
        <f>ROUND(I1777*H1777,2)</f>
        <v>0</v>
      </c>
      <c r="BL1777" s="22" t="s">
        <v>532</v>
      </c>
      <c r="BM1777" s="188" t="s">
        <v>5134</v>
      </c>
    </row>
    <row r="1778" s="13" customFormat="1">
      <c r="A1778" s="13"/>
      <c r="B1778" s="201"/>
      <c r="C1778" s="13"/>
      <c r="D1778" s="195" t="s">
        <v>442</v>
      </c>
      <c r="E1778" s="13"/>
      <c r="F1778" s="203" t="s">
        <v>5135</v>
      </c>
      <c r="G1778" s="13"/>
      <c r="H1778" s="204">
        <v>93.590999999999994</v>
      </c>
      <c r="I1778" s="205"/>
      <c r="J1778" s="13"/>
      <c r="K1778" s="13"/>
      <c r="L1778" s="201"/>
      <c r="M1778" s="206"/>
      <c r="N1778" s="207"/>
      <c r="O1778" s="207"/>
      <c r="P1778" s="207"/>
      <c r="Q1778" s="207"/>
      <c r="R1778" s="207"/>
      <c r="S1778" s="207"/>
      <c r="T1778" s="208"/>
      <c r="U1778" s="13"/>
      <c r="V1778" s="13"/>
      <c r="W1778" s="13"/>
      <c r="X1778" s="13"/>
      <c r="Y1778" s="13"/>
      <c r="Z1778" s="13"/>
      <c r="AA1778" s="13"/>
      <c r="AB1778" s="13"/>
      <c r="AC1778" s="13"/>
      <c r="AD1778" s="13"/>
      <c r="AE1778" s="13"/>
      <c r="AT1778" s="202" t="s">
        <v>442</v>
      </c>
      <c r="AU1778" s="202" t="s">
        <v>79</v>
      </c>
      <c r="AV1778" s="13" t="s">
        <v>79</v>
      </c>
      <c r="AW1778" s="13" t="s">
        <v>4</v>
      </c>
      <c r="AX1778" s="13" t="s">
        <v>76</v>
      </c>
      <c r="AY1778" s="202" t="s">
        <v>328</v>
      </c>
    </row>
    <row r="1779" s="2" customFormat="1" ht="24.15" customHeight="1">
      <c r="A1779" s="41"/>
      <c r="B1779" s="176"/>
      <c r="C1779" s="177" t="s">
        <v>5136</v>
      </c>
      <c r="D1779" s="177" t="s">
        <v>331</v>
      </c>
      <c r="E1779" s="178" t="s">
        <v>5137</v>
      </c>
      <c r="F1779" s="179" t="s">
        <v>5138</v>
      </c>
      <c r="G1779" s="180" t="s">
        <v>439</v>
      </c>
      <c r="H1779" s="181">
        <v>340.32999999999998</v>
      </c>
      <c r="I1779" s="182"/>
      <c r="J1779" s="183">
        <f>ROUND(I1779*H1779,2)</f>
        <v>0</v>
      </c>
      <c r="K1779" s="179" t="s">
        <v>335</v>
      </c>
      <c r="L1779" s="42"/>
      <c r="M1779" s="184" t="s">
        <v>3</v>
      </c>
      <c r="N1779" s="185" t="s">
        <v>40</v>
      </c>
      <c r="O1779" s="75"/>
      <c r="P1779" s="186">
        <f>O1779*H1779</f>
        <v>0</v>
      </c>
      <c r="Q1779" s="186">
        <v>0</v>
      </c>
      <c r="R1779" s="186">
        <f>Q1779*H1779</f>
        <v>0</v>
      </c>
      <c r="S1779" s="186">
        <v>3.0000000000000001E-05</v>
      </c>
      <c r="T1779" s="187">
        <f>S1779*H1779</f>
        <v>0.010209899999999999</v>
      </c>
      <c r="U1779" s="41"/>
      <c r="V1779" s="41"/>
      <c r="W1779" s="41"/>
      <c r="X1779" s="41"/>
      <c r="Y1779" s="41"/>
      <c r="Z1779" s="41"/>
      <c r="AA1779" s="41"/>
      <c r="AB1779" s="41"/>
      <c r="AC1779" s="41"/>
      <c r="AD1779" s="41"/>
      <c r="AE1779" s="41"/>
      <c r="AR1779" s="188" t="s">
        <v>532</v>
      </c>
      <c r="AT1779" s="188" t="s">
        <v>331</v>
      </c>
      <c r="AU1779" s="188" t="s">
        <v>79</v>
      </c>
      <c r="AY1779" s="22" t="s">
        <v>328</v>
      </c>
      <c r="BE1779" s="189">
        <f>IF(N1779="základní",J1779,0)</f>
        <v>0</v>
      </c>
      <c r="BF1779" s="189">
        <f>IF(N1779="snížená",J1779,0)</f>
        <v>0</v>
      </c>
      <c r="BG1779" s="189">
        <f>IF(N1779="zákl. přenesená",J1779,0)</f>
        <v>0</v>
      </c>
      <c r="BH1779" s="189">
        <f>IF(N1779="sníž. přenesená",J1779,0)</f>
        <v>0</v>
      </c>
      <c r="BI1779" s="189">
        <f>IF(N1779="nulová",J1779,0)</f>
        <v>0</v>
      </c>
      <c r="BJ1779" s="22" t="s">
        <v>76</v>
      </c>
      <c r="BK1779" s="189">
        <f>ROUND(I1779*H1779,2)</f>
        <v>0</v>
      </c>
      <c r="BL1779" s="22" t="s">
        <v>532</v>
      </c>
      <c r="BM1779" s="188" t="s">
        <v>5139</v>
      </c>
    </row>
    <row r="1780" s="2" customFormat="1">
      <c r="A1780" s="41"/>
      <c r="B1780" s="42"/>
      <c r="C1780" s="41"/>
      <c r="D1780" s="190" t="s">
        <v>338</v>
      </c>
      <c r="E1780" s="41"/>
      <c r="F1780" s="191" t="s">
        <v>5140</v>
      </c>
      <c r="G1780" s="41"/>
      <c r="H1780" s="41"/>
      <c r="I1780" s="192"/>
      <c r="J1780" s="41"/>
      <c r="K1780" s="41"/>
      <c r="L1780" s="42"/>
      <c r="M1780" s="193"/>
      <c r="N1780" s="194"/>
      <c r="O1780" s="75"/>
      <c r="P1780" s="75"/>
      <c r="Q1780" s="75"/>
      <c r="R1780" s="75"/>
      <c r="S1780" s="75"/>
      <c r="T1780" s="76"/>
      <c r="U1780" s="41"/>
      <c r="V1780" s="41"/>
      <c r="W1780" s="41"/>
      <c r="X1780" s="41"/>
      <c r="Y1780" s="41"/>
      <c r="Z1780" s="41"/>
      <c r="AA1780" s="41"/>
      <c r="AB1780" s="41"/>
      <c r="AC1780" s="41"/>
      <c r="AD1780" s="41"/>
      <c r="AE1780" s="41"/>
      <c r="AT1780" s="22" t="s">
        <v>338</v>
      </c>
      <c r="AU1780" s="22" t="s">
        <v>79</v>
      </c>
    </row>
    <row r="1781" s="13" customFormat="1">
      <c r="A1781" s="13"/>
      <c r="B1781" s="201"/>
      <c r="C1781" s="13"/>
      <c r="D1781" s="195" t="s">
        <v>442</v>
      </c>
      <c r="E1781" s="202" t="s">
        <v>3</v>
      </c>
      <c r="F1781" s="203" t="s">
        <v>3527</v>
      </c>
      <c r="G1781" s="13"/>
      <c r="H1781" s="204">
        <v>340.32999999999998</v>
      </c>
      <c r="I1781" s="205"/>
      <c r="J1781" s="13"/>
      <c r="K1781" s="13"/>
      <c r="L1781" s="201"/>
      <c r="M1781" s="206"/>
      <c r="N1781" s="207"/>
      <c r="O1781" s="207"/>
      <c r="P1781" s="207"/>
      <c r="Q1781" s="207"/>
      <c r="R1781" s="207"/>
      <c r="S1781" s="207"/>
      <c r="T1781" s="208"/>
      <c r="U1781" s="13"/>
      <c r="V1781" s="13"/>
      <c r="W1781" s="13"/>
      <c r="X1781" s="13"/>
      <c r="Y1781" s="13"/>
      <c r="Z1781" s="13"/>
      <c r="AA1781" s="13"/>
      <c r="AB1781" s="13"/>
      <c r="AC1781" s="13"/>
      <c r="AD1781" s="13"/>
      <c r="AE1781" s="13"/>
      <c r="AT1781" s="202" t="s">
        <v>442</v>
      </c>
      <c r="AU1781" s="202" t="s">
        <v>79</v>
      </c>
      <c r="AV1781" s="13" t="s">
        <v>79</v>
      </c>
      <c r="AW1781" s="13" t="s">
        <v>31</v>
      </c>
      <c r="AX1781" s="13" t="s">
        <v>76</v>
      </c>
      <c r="AY1781" s="202" t="s">
        <v>328</v>
      </c>
    </row>
    <row r="1782" s="2" customFormat="1" ht="16.5" customHeight="1">
      <c r="A1782" s="41"/>
      <c r="B1782" s="176"/>
      <c r="C1782" s="224" t="s">
        <v>5141</v>
      </c>
      <c r="D1782" s="224" t="s">
        <v>539</v>
      </c>
      <c r="E1782" s="225" t="s">
        <v>5142</v>
      </c>
      <c r="F1782" s="226" t="s">
        <v>5143</v>
      </c>
      <c r="G1782" s="227" t="s">
        <v>439</v>
      </c>
      <c r="H1782" s="228">
        <v>374.363</v>
      </c>
      <c r="I1782" s="229"/>
      <c r="J1782" s="230">
        <f>ROUND(I1782*H1782,2)</f>
        <v>0</v>
      </c>
      <c r="K1782" s="226" t="s">
        <v>335</v>
      </c>
      <c r="L1782" s="231"/>
      <c r="M1782" s="232" t="s">
        <v>3</v>
      </c>
      <c r="N1782" s="233" t="s">
        <v>40</v>
      </c>
      <c r="O1782" s="75"/>
      <c r="P1782" s="186">
        <f>O1782*H1782</f>
        <v>0</v>
      </c>
      <c r="Q1782" s="186">
        <v>1.0000000000000001E-05</v>
      </c>
      <c r="R1782" s="186">
        <f>Q1782*H1782</f>
        <v>0.0037436300000000004</v>
      </c>
      <c r="S1782" s="186">
        <v>0</v>
      </c>
      <c r="T1782" s="187">
        <f>S1782*H1782</f>
        <v>0</v>
      </c>
      <c r="U1782" s="41"/>
      <c r="V1782" s="41"/>
      <c r="W1782" s="41"/>
      <c r="X1782" s="41"/>
      <c r="Y1782" s="41"/>
      <c r="Z1782" s="41"/>
      <c r="AA1782" s="41"/>
      <c r="AB1782" s="41"/>
      <c r="AC1782" s="41"/>
      <c r="AD1782" s="41"/>
      <c r="AE1782" s="41"/>
      <c r="AR1782" s="188" t="s">
        <v>621</v>
      </c>
      <c r="AT1782" s="188" t="s">
        <v>539</v>
      </c>
      <c r="AU1782" s="188" t="s">
        <v>79</v>
      </c>
      <c r="AY1782" s="22" t="s">
        <v>328</v>
      </c>
      <c r="BE1782" s="189">
        <f>IF(N1782="základní",J1782,0)</f>
        <v>0</v>
      </c>
      <c r="BF1782" s="189">
        <f>IF(N1782="snížená",J1782,0)</f>
        <v>0</v>
      </c>
      <c r="BG1782" s="189">
        <f>IF(N1782="zákl. přenesená",J1782,0)</f>
        <v>0</v>
      </c>
      <c r="BH1782" s="189">
        <f>IF(N1782="sníž. přenesená",J1782,0)</f>
        <v>0</v>
      </c>
      <c r="BI1782" s="189">
        <f>IF(N1782="nulová",J1782,0)</f>
        <v>0</v>
      </c>
      <c r="BJ1782" s="22" t="s">
        <v>76</v>
      </c>
      <c r="BK1782" s="189">
        <f>ROUND(I1782*H1782,2)</f>
        <v>0</v>
      </c>
      <c r="BL1782" s="22" t="s">
        <v>532</v>
      </c>
      <c r="BM1782" s="188" t="s">
        <v>5144</v>
      </c>
    </row>
    <row r="1783" s="13" customFormat="1">
      <c r="A1783" s="13"/>
      <c r="B1783" s="201"/>
      <c r="C1783" s="13"/>
      <c r="D1783" s="195" t="s">
        <v>442</v>
      </c>
      <c r="E1783" s="13"/>
      <c r="F1783" s="203" t="s">
        <v>5145</v>
      </c>
      <c r="G1783" s="13"/>
      <c r="H1783" s="204">
        <v>374.363</v>
      </c>
      <c r="I1783" s="205"/>
      <c r="J1783" s="13"/>
      <c r="K1783" s="13"/>
      <c r="L1783" s="201"/>
      <c r="M1783" s="206"/>
      <c r="N1783" s="207"/>
      <c r="O1783" s="207"/>
      <c r="P1783" s="207"/>
      <c r="Q1783" s="207"/>
      <c r="R1783" s="207"/>
      <c r="S1783" s="207"/>
      <c r="T1783" s="208"/>
      <c r="U1783" s="13"/>
      <c r="V1783" s="13"/>
      <c r="W1783" s="13"/>
      <c r="X1783" s="13"/>
      <c r="Y1783" s="13"/>
      <c r="Z1783" s="13"/>
      <c r="AA1783" s="13"/>
      <c r="AB1783" s="13"/>
      <c r="AC1783" s="13"/>
      <c r="AD1783" s="13"/>
      <c r="AE1783" s="13"/>
      <c r="AT1783" s="202" t="s">
        <v>442</v>
      </c>
      <c r="AU1783" s="202" t="s">
        <v>79</v>
      </c>
      <c r="AV1783" s="13" t="s">
        <v>79</v>
      </c>
      <c r="AW1783" s="13" t="s">
        <v>4</v>
      </c>
      <c r="AX1783" s="13" t="s">
        <v>76</v>
      </c>
      <c r="AY1783" s="202" t="s">
        <v>328</v>
      </c>
    </row>
    <row r="1784" s="2" customFormat="1" ht="55.5" customHeight="1">
      <c r="A1784" s="41"/>
      <c r="B1784" s="176"/>
      <c r="C1784" s="177" t="s">
        <v>5146</v>
      </c>
      <c r="D1784" s="177" t="s">
        <v>331</v>
      </c>
      <c r="E1784" s="178" t="s">
        <v>5147</v>
      </c>
      <c r="F1784" s="179" t="s">
        <v>5148</v>
      </c>
      <c r="G1784" s="180" t="s">
        <v>439</v>
      </c>
      <c r="H1784" s="181">
        <v>353.714</v>
      </c>
      <c r="I1784" s="182"/>
      <c r="J1784" s="183">
        <f>ROUND(I1784*H1784,2)</f>
        <v>0</v>
      </c>
      <c r="K1784" s="179" t="s">
        <v>335</v>
      </c>
      <c r="L1784" s="42"/>
      <c r="M1784" s="184" t="s">
        <v>3</v>
      </c>
      <c r="N1784" s="185" t="s">
        <v>40</v>
      </c>
      <c r="O1784" s="75"/>
      <c r="P1784" s="186">
        <f>O1784*H1784</f>
        <v>0</v>
      </c>
      <c r="Q1784" s="186">
        <v>0</v>
      </c>
      <c r="R1784" s="186">
        <f>Q1784*H1784</f>
        <v>0</v>
      </c>
      <c r="S1784" s="186">
        <v>3.0000000000000001E-05</v>
      </c>
      <c r="T1784" s="187">
        <f>S1784*H1784</f>
        <v>0.01061142</v>
      </c>
      <c r="U1784" s="41"/>
      <c r="V1784" s="41"/>
      <c r="W1784" s="41"/>
      <c r="X1784" s="41"/>
      <c r="Y1784" s="41"/>
      <c r="Z1784" s="41"/>
      <c r="AA1784" s="41"/>
      <c r="AB1784" s="41"/>
      <c r="AC1784" s="41"/>
      <c r="AD1784" s="41"/>
      <c r="AE1784" s="41"/>
      <c r="AR1784" s="188" t="s">
        <v>532</v>
      </c>
      <c r="AT1784" s="188" t="s">
        <v>331</v>
      </c>
      <c r="AU1784" s="188" t="s">
        <v>79</v>
      </c>
      <c r="AY1784" s="22" t="s">
        <v>328</v>
      </c>
      <c r="BE1784" s="189">
        <f>IF(N1784="základní",J1784,0)</f>
        <v>0</v>
      </c>
      <c r="BF1784" s="189">
        <f>IF(N1784="snížená",J1784,0)</f>
        <v>0</v>
      </c>
      <c r="BG1784" s="189">
        <f>IF(N1784="zákl. přenesená",J1784,0)</f>
        <v>0</v>
      </c>
      <c r="BH1784" s="189">
        <f>IF(N1784="sníž. přenesená",J1784,0)</f>
        <v>0</v>
      </c>
      <c r="BI1784" s="189">
        <f>IF(N1784="nulová",J1784,0)</f>
        <v>0</v>
      </c>
      <c r="BJ1784" s="22" t="s">
        <v>76</v>
      </c>
      <c r="BK1784" s="189">
        <f>ROUND(I1784*H1784,2)</f>
        <v>0</v>
      </c>
      <c r="BL1784" s="22" t="s">
        <v>532</v>
      </c>
      <c r="BM1784" s="188" t="s">
        <v>5149</v>
      </c>
    </row>
    <row r="1785" s="2" customFormat="1">
      <c r="A1785" s="41"/>
      <c r="B1785" s="42"/>
      <c r="C1785" s="41"/>
      <c r="D1785" s="190" t="s">
        <v>338</v>
      </c>
      <c r="E1785" s="41"/>
      <c r="F1785" s="191" t="s">
        <v>5150</v>
      </c>
      <c r="G1785" s="41"/>
      <c r="H1785" s="41"/>
      <c r="I1785" s="192"/>
      <c r="J1785" s="41"/>
      <c r="K1785" s="41"/>
      <c r="L1785" s="42"/>
      <c r="M1785" s="193"/>
      <c r="N1785" s="194"/>
      <c r="O1785" s="75"/>
      <c r="P1785" s="75"/>
      <c r="Q1785" s="75"/>
      <c r="R1785" s="75"/>
      <c r="S1785" s="75"/>
      <c r="T1785" s="76"/>
      <c r="U1785" s="41"/>
      <c r="V1785" s="41"/>
      <c r="W1785" s="41"/>
      <c r="X1785" s="41"/>
      <c r="Y1785" s="41"/>
      <c r="Z1785" s="41"/>
      <c r="AA1785" s="41"/>
      <c r="AB1785" s="41"/>
      <c r="AC1785" s="41"/>
      <c r="AD1785" s="41"/>
      <c r="AE1785" s="41"/>
      <c r="AT1785" s="22" t="s">
        <v>338</v>
      </c>
      <c r="AU1785" s="22" t="s">
        <v>79</v>
      </c>
    </row>
    <row r="1786" s="15" customFormat="1">
      <c r="A1786" s="15"/>
      <c r="B1786" s="217"/>
      <c r="C1786" s="15"/>
      <c r="D1786" s="195" t="s">
        <v>442</v>
      </c>
      <c r="E1786" s="218" t="s">
        <v>3</v>
      </c>
      <c r="F1786" s="219" t="s">
        <v>5151</v>
      </c>
      <c r="G1786" s="15"/>
      <c r="H1786" s="218" t="s">
        <v>3</v>
      </c>
      <c r="I1786" s="220"/>
      <c r="J1786" s="15"/>
      <c r="K1786" s="15"/>
      <c r="L1786" s="217"/>
      <c r="M1786" s="221"/>
      <c r="N1786" s="222"/>
      <c r="O1786" s="222"/>
      <c r="P1786" s="222"/>
      <c r="Q1786" s="222"/>
      <c r="R1786" s="222"/>
      <c r="S1786" s="222"/>
      <c r="T1786" s="223"/>
      <c r="U1786" s="15"/>
      <c r="V1786" s="15"/>
      <c r="W1786" s="15"/>
      <c r="X1786" s="15"/>
      <c r="Y1786" s="15"/>
      <c r="Z1786" s="15"/>
      <c r="AA1786" s="15"/>
      <c r="AB1786" s="15"/>
      <c r="AC1786" s="15"/>
      <c r="AD1786" s="15"/>
      <c r="AE1786" s="15"/>
      <c r="AT1786" s="218" t="s">
        <v>442</v>
      </c>
      <c r="AU1786" s="218" t="s">
        <v>79</v>
      </c>
      <c r="AV1786" s="15" t="s">
        <v>76</v>
      </c>
      <c r="AW1786" s="15" t="s">
        <v>31</v>
      </c>
      <c r="AX1786" s="15" t="s">
        <v>69</v>
      </c>
      <c r="AY1786" s="218" t="s">
        <v>328</v>
      </c>
    </row>
    <row r="1787" s="13" customFormat="1">
      <c r="A1787" s="13"/>
      <c r="B1787" s="201"/>
      <c r="C1787" s="13"/>
      <c r="D1787" s="195" t="s">
        <v>442</v>
      </c>
      <c r="E1787" s="202" t="s">
        <v>3</v>
      </c>
      <c r="F1787" s="203" t="s">
        <v>5152</v>
      </c>
      <c r="G1787" s="13"/>
      <c r="H1787" s="204">
        <v>136.13200000000001</v>
      </c>
      <c r="I1787" s="205"/>
      <c r="J1787" s="13"/>
      <c r="K1787" s="13"/>
      <c r="L1787" s="201"/>
      <c r="M1787" s="206"/>
      <c r="N1787" s="207"/>
      <c r="O1787" s="207"/>
      <c r="P1787" s="207"/>
      <c r="Q1787" s="207"/>
      <c r="R1787" s="207"/>
      <c r="S1787" s="207"/>
      <c r="T1787" s="208"/>
      <c r="U1787" s="13"/>
      <c r="V1787" s="13"/>
      <c r="W1787" s="13"/>
      <c r="X1787" s="13"/>
      <c r="Y1787" s="13"/>
      <c r="Z1787" s="13"/>
      <c r="AA1787" s="13"/>
      <c r="AB1787" s="13"/>
      <c r="AC1787" s="13"/>
      <c r="AD1787" s="13"/>
      <c r="AE1787" s="13"/>
      <c r="AT1787" s="202" t="s">
        <v>442</v>
      </c>
      <c r="AU1787" s="202" t="s">
        <v>79</v>
      </c>
      <c r="AV1787" s="13" t="s">
        <v>79</v>
      </c>
      <c r="AW1787" s="13" t="s">
        <v>31</v>
      </c>
      <c r="AX1787" s="13" t="s">
        <v>69</v>
      </c>
      <c r="AY1787" s="202" t="s">
        <v>328</v>
      </c>
    </row>
    <row r="1788" s="15" customFormat="1">
      <c r="A1788" s="15"/>
      <c r="B1788" s="217"/>
      <c r="C1788" s="15"/>
      <c r="D1788" s="195" t="s">
        <v>442</v>
      </c>
      <c r="E1788" s="218" t="s">
        <v>3</v>
      </c>
      <c r="F1788" s="219" t="s">
        <v>5153</v>
      </c>
      <c r="G1788" s="15"/>
      <c r="H1788" s="218" t="s">
        <v>3</v>
      </c>
      <c r="I1788" s="220"/>
      <c r="J1788" s="15"/>
      <c r="K1788" s="15"/>
      <c r="L1788" s="217"/>
      <c r="M1788" s="221"/>
      <c r="N1788" s="222"/>
      <c r="O1788" s="222"/>
      <c r="P1788" s="222"/>
      <c r="Q1788" s="222"/>
      <c r="R1788" s="222"/>
      <c r="S1788" s="222"/>
      <c r="T1788" s="223"/>
      <c r="U1788" s="15"/>
      <c r="V1788" s="15"/>
      <c r="W1788" s="15"/>
      <c r="X1788" s="15"/>
      <c r="Y1788" s="15"/>
      <c r="Z1788" s="15"/>
      <c r="AA1788" s="15"/>
      <c r="AB1788" s="15"/>
      <c r="AC1788" s="15"/>
      <c r="AD1788" s="15"/>
      <c r="AE1788" s="15"/>
      <c r="AT1788" s="218" t="s">
        <v>442</v>
      </c>
      <c r="AU1788" s="218" t="s">
        <v>79</v>
      </c>
      <c r="AV1788" s="15" t="s">
        <v>76</v>
      </c>
      <c r="AW1788" s="15" t="s">
        <v>31</v>
      </c>
      <c r="AX1788" s="15" t="s">
        <v>69</v>
      </c>
      <c r="AY1788" s="218" t="s">
        <v>328</v>
      </c>
    </row>
    <row r="1789" s="13" customFormat="1">
      <c r="A1789" s="13"/>
      <c r="B1789" s="201"/>
      <c r="C1789" s="13"/>
      <c r="D1789" s="195" t="s">
        <v>442</v>
      </c>
      <c r="E1789" s="202" t="s">
        <v>3</v>
      </c>
      <c r="F1789" s="203" t="s">
        <v>5154</v>
      </c>
      <c r="G1789" s="13"/>
      <c r="H1789" s="204">
        <v>217.58199999999999</v>
      </c>
      <c r="I1789" s="205"/>
      <c r="J1789" s="13"/>
      <c r="K1789" s="13"/>
      <c r="L1789" s="201"/>
      <c r="M1789" s="206"/>
      <c r="N1789" s="207"/>
      <c r="O1789" s="207"/>
      <c r="P1789" s="207"/>
      <c r="Q1789" s="207"/>
      <c r="R1789" s="207"/>
      <c r="S1789" s="207"/>
      <c r="T1789" s="208"/>
      <c r="U1789" s="13"/>
      <c r="V1789" s="13"/>
      <c r="W1789" s="13"/>
      <c r="X1789" s="13"/>
      <c r="Y1789" s="13"/>
      <c r="Z1789" s="13"/>
      <c r="AA1789" s="13"/>
      <c r="AB1789" s="13"/>
      <c r="AC1789" s="13"/>
      <c r="AD1789" s="13"/>
      <c r="AE1789" s="13"/>
      <c r="AT1789" s="202" t="s">
        <v>442</v>
      </c>
      <c r="AU1789" s="202" t="s">
        <v>79</v>
      </c>
      <c r="AV1789" s="13" t="s">
        <v>79</v>
      </c>
      <c r="AW1789" s="13" t="s">
        <v>31</v>
      </c>
      <c r="AX1789" s="13" t="s">
        <v>69</v>
      </c>
      <c r="AY1789" s="202" t="s">
        <v>328</v>
      </c>
    </row>
    <row r="1790" s="14" customFormat="1">
      <c r="A1790" s="14"/>
      <c r="B1790" s="209"/>
      <c r="C1790" s="14"/>
      <c r="D1790" s="195" t="s">
        <v>442</v>
      </c>
      <c r="E1790" s="210" t="s">
        <v>3</v>
      </c>
      <c r="F1790" s="211" t="s">
        <v>452</v>
      </c>
      <c r="G1790" s="14"/>
      <c r="H1790" s="212">
        <v>353.714</v>
      </c>
      <c r="I1790" s="213"/>
      <c r="J1790" s="14"/>
      <c r="K1790" s="14"/>
      <c r="L1790" s="209"/>
      <c r="M1790" s="214"/>
      <c r="N1790" s="215"/>
      <c r="O1790" s="215"/>
      <c r="P1790" s="215"/>
      <c r="Q1790" s="215"/>
      <c r="R1790" s="215"/>
      <c r="S1790" s="215"/>
      <c r="T1790" s="216"/>
      <c r="U1790" s="14"/>
      <c r="V1790" s="14"/>
      <c r="W1790" s="14"/>
      <c r="X1790" s="14"/>
      <c r="Y1790" s="14"/>
      <c r="Z1790" s="14"/>
      <c r="AA1790" s="14"/>
      <c r="AB1790" s="14"/>
      <c r="AC1790" s="14"/>
      <c r="AD1790" s="14"/>
      <c r="AE1790" s="14"/>
      <c r="AT1790" s="210" t="s">
        <v>442</v>
      </c>
      <c r="AU1790" s="210" t="s">
        <v>79</v>
      </c>
      <c r="AV1790" s="14" t="s">
        <v>113</v>
      </c>
      <c r="AW1790" s="14" t="s">
        <v>31</v>
      </c>
      <c r="AX1790" s="14" t="s">
        <v>76</v>
      </c>
      <c r="AY1790" s="210" t="s">
        <v>328</v>
      </c>
    </row>
    <row r="1791" s="2" customFormat="1" ht="16.5" customHeight="1">
      <c r="A1791" s="41"/>
      <c r="B1791" s="176"/>
      <c r="C1791" s="224" t="s">
        <v>5155</v>
      </c>
      <c r="D1791" s="224" t="s">
        <v>539</v>
      </c>
      <c r="E1791" s="225" t="s">
        <v>5142</v>
      </c>
      <c r="F1791" s="226" t="s">
        <v>5143</v>
      </c>
      <c r="G1791" s="227" t="s">
        <v>439</v>
      </c>
      <c r="H1791" s="228">
        <v>389.08499999999998</v>
      </c>
      <c r="I1791" s="229"/>
      <c r="J1791" s="230">
        <f>ROUND(I1791*H1791,2)</f>
        <v>0</v>
      </c>
      <c r="K1791" s="226" t="s">
        <v>335</v>
      </c>
      <c r="L1791" s="231"/>
      <c r="M1791" s="232" t="s">
        <v>3</v>
      </c>
      <c r="N1791" s="233" t="s">
        <v>40</v>
      </c>
      <c r="O1791" s="75"/>
      <c r="P1791" s="186">
        <f>O1791*H1791</f>
        <v>0</v>
      </c>
      <c r="Q1791" s="186">
        <v>1.0000000000000001E-05</v>
      </c>
      <c r="R1791" s="186">
        <f>Q1791*H1791</f>
        <v>0.00389085</v>
      </c>
      <c r="S1791" s="186">
        <v>0</v>
      </c>
      <c r="T1791" s="187">
        <f>S1791*H1791</f>
        <v>0</v>
      </c>
      <c r="U1791" s="41"/>
      <c r="V1791" s="41"/>
      <c r="W1791" s="41"/>
      <c r="X1791" s="41"/>
      <c r="Y1791" s="41"/>
      <c r="Z1791" s="41"/>
      <c r="AA1791" s="41"/>
      <c r="AB1791" s="41"/>
      <c r="AC1791" s="41"/>
      <c r="AD1791" s="41"/>
      <c r="AE1791" s="41"/>
      <c r="AR1791" s="188" t="s">
        <v>621</v>
      </c>
      <c r="AT1791" s="188" t="s">
        <v>539</v>
      </c>
      <c r="AU1791" s="188" t="s">
        <v>79</v>
      </c>
      <c r="AY1791" s="22" t="s">
        <v>328</v>
      </c>
      <c r="BE1791" s="189">
        <f>IF(N1791="základní",J1791,0)</f>
        <v>0</v>
      </c>
      <c r="BF1791" s="189">
        <f>IF(N1791="snížená",J1791,0)</f>
        <v>0</v>
      </c>
      <c r="BG1791" s="189">
        <f>IF(N1791="zákl. přenesená",J1791,0)</f>
        <v>0</v>
      </c>
      <c r="BH1791" s="189">
        <f>IF(N1791="sníž. přenesená",J1791,0)</f>
        <v>0</v>
      </c>
      <c r="BI1791" s="189">
        <f>IF(N1791="nulová",J1791,0)</f>
        <v>0</v>
      </c>
      <c r="BJ1791" s="22" t="s">
        <v>76</v>
      </c>
      <c r="BK1791" s="189">
        <f>ROUND(I1791*H1791,2)</f>
        <v>0</v>
      </c>
      <c r="BL1791" s="22" t="s">
        <v>532</v>
      </c>
      <c r="BM1791" s="188" t="s">
        <v>5156</v>
      </c>
    </row>
    <row r="1792" s="13" customFormat="1">
      <c r="A1792" s="13"/>
      <c r="B1792" s="201"/>
      <c r="C1792" s="13"/>
      <c r="D1792" s="195" t="s">
        <v>442</v>
      </c>
      <c r="E1792" s="13"/>
      <c r="F1792" s="203" t="s">
        <v>5157</v>
      </c>
      <c r="G1792" s="13"/>
      <c r="H1792" s="204">
        <v>389.08499999999998</v>
      </c>
      <c r="I1792" s="205"/>
      <c r="J1792" s="13"/>
      <c r="K1792" s="13"/>
      <c r="L1792" s="201"/>
      <c r="M1792" s="206"/>
      <c r="N1792" s="207"/>
      <c r="O1792" s="207"/>
      <c r="P1792" s="207"/>
      <c r="Q1792" s="207"/>
      <c r="R1792" s="207"/>
      <c r="S1792" s="207"/>
      <c r="T1792" s="208"/>
      <c r="U1792" s="13"/>
      <c r="V1792" s="13"/>
      <c r="W1792" s="13"/>
      <c r="X1792" s="13"/>
      <c r="Y1792" s="13"/>
      <c r="Z1792" s="13"/>
      <c r="AA1792" s="13"/>
      <c r="AB1792" s="13"/>
      <c r="AC1792" s="13"/>
      <c r="AD1792" s="13"/>
      <c r="AE1792" s="13"/>
      <c r="AT1792" s="202" t="s">
        <v>442</v>
      </c>
      <c r="AU1792" s="202" t="s">
        <v>79</v>
      </c>
      <c r="AV1792" s="13" t="s">
        <v>79</v>
      </c>
      <c r="AW1792" s="13" t="s">
        <v>4</v>
      </c>
      <c r="AX1792" s="13" t="s">
        <v>76</v>
      </c>
      <c r="AY1792" s="202" t="s">
        <v>328</v>
      </c>
    </row>
    <row r="1793" s="12" customFormat="1" ht="22.8" customHeight="1">
      <c r="A1793" s="12"/>
      <c r="B1793" s="163"/>
      <c r="C1793" s="12"/>
      <c r="D1793" s="164" t="s">
        <v>68</v>
      </c>
      <c r="E1793" s="174" t="s">
        <v>5158</v>
      </c>
      <c r="F1793" s="174" t="s">
        <v>5159</v>
      </c>
      <c r="G1793" s="12"/>
      <c r="H1793" s="12"/>
      <c r="I1793" s="166"/>
      <c r="J1793" s="175">
        <f>BK1793</f>
        <v>0</v>
      </c>
      <c r="K1793" s="12"/>
      <c r="L1793" s="163"/>
      <c r="M1793" s="168"/>
      <c r="N1793" s="169"/>
      <c r="O1793" s="169"/>
      <c r="P1793" s="170">
        <f>SUM(P1794:P1816)</f>
        <v>0</v>
      </c>
      <c r="Q1793" s="169"/>
      <c r="R1793" s="170">
        <f>SUM(R1794:R1816)</f>
        <v>0.082083000000000003</v>
      </c>
      <c r="S1793" s="169"/>
      <c r="T1793" s="171">
        <f>SUM(T1794:T1816)</f>
        <v>0</v>
      </c>
      <c r="U1793" s="12"/>
      <c r="V1793" s="12"/>
      <c r="W1793" s="12"/>
      <c r="X1793" s="12"/>
      <c r="Y1793" s="12"/>
      <c r="Z1793" s="12"/>
      <c r="AA1793" s="12"/>
      <c r="AB1793" s="12"/>
      <c r="AC1793" s="12"/>
      <c r="AD1793" s="12"/>
      <c r="AE1793" s="12"/>
      <c r="AR1793" s="164" t="s">
        <v>79</v>
      </c>
      <c r="AT1793" s="172" t="s">
        <v>68</v>
      </c>
      <c r="AU1793" s="172" t="s">
        <v>76</v>
      </c>
      <c r="AY1793" s="164" t="s">
        <v>328</v>
      </c>
      <c r="BK1793" s="173">
        <f>SUM(BK1794:BK1816)</f>
        <v>0</v>
      </c>
    </row>
    <row r="1794" s="2" customFormat="1" ht="44.25" customHeight="1">
      <c r="A1794" s="41"/>
      <c r="B1794" s="176"/>
      <c r="C1794" s="177" t="s">
        <v>5160</v>
      </c>
      <c r="D1794" s="177" t="s">
        <v>331</v>
      </c>
      <c r="E1794" s="178" t="s">
        <v>5161</v>
      </c>
      <c r="F1794" s="179" t="s">
        <v>5162</v>
      </c>
      <c r="G1794" s="180" t="s">
        <v>574</v>
      </c>
      <c r="H1794" s="181">
        <v>28</v>
      </c>
      <c r="I1794" s="182"/>
      <c r="J1794" s="183">
        <f>ROUND(I1794*H1794,2)</f>
        <v>0</v>
      </c>
      <c r="K1794" s="179" t="s">
        <v>335</v>
      </c>
      <c r="L1794" s="42"/>
      <c r="M1794" s="184" t="s">
        <v>3</v>
      </c>
      <c r="N1794" s="185" t="s">
        <v>40</v>
      </c>
      <c r="O1794" s="75"/>
      <c r="P1794" s="186">
        <f>O1794*H1794</f>
        <v>0</v>
      </c>
      <c r="Q1794" s="186">
        <v>0</v>
      </c>
      <c r="R1794" s="186">
        <f>Q1794*H1794</f>
        <v>0</v>
      </c>
      <c r="S1794" s="186">
        <v>0</v>
      </c>
      <c r="T1794" s="187">
        <f>S1794*H1794</f>
        <v>0</v>
      </c>
      <c r="U1794" s="41"/>
      <c r="V1794" s="41"/>
      <c r="W1794" s="41"/>
      <c r="X1794" s="41"/>
      <c r="Y1794" s="41"/>
      <c r="Z1794" s="41"/>
      <c r="AA1794" s="41"/>
      <c r="AB1794" s="41"/>
      <c r="AC1794" s="41"/>
      <c r="AD1794" s="41"/>
      <c r="AE1794" s="41"/>
      <c r="AR1794" s="188" t="s">
        <v>532</v>
      </c>
      <c r="AT1794" s="188" t="s">
        <v>331</v>
      </c>
      <c r="AU1794" s="188" t="s">
        <v>79</v>
      </c>
      <c r="AY1794" s="22" t="s">
        <v>328</v>
      </c>
      <c r="BE1794" s="189">
        <f>IF(N1794="základní",J1794,0)</f>
        <v>0</v>
      </c>
      <c r="BF1794" s="189">
        <f>IF(N1794="snížená",J1794,0)</f>
        <v>0</v>
      </c>
      <c r="BG1794" s="189">
        <f>IF(N1794="zákl. přenesená",J1794,0)</f>
        <v>0</v>
      </c>
      <c r="BH1794" s="189">
        <f>IF(N1794="sníž. přenesená",J1794,0)</f>
        <v>0</v>
      </c>
      <c r="BI1794" s="189">
        <f>IF(N1794="nulová",J1794,0)</f>
        <v>0</v>
      </c>
      <c r="BJ1794" s="22" t="s">
        <v>76</v>
      </c>
      <c r="BK1794" s="189">
        <f>ROUND(I1794*H1794,2)</f>
        <v>0</v>
      </c>
      <c r="BL1794" s="22" t="s">
        <v>532</v>
      </c>
      <c r="BM1794" s="188" t="s">
        <v>5163</v>
      </c>
    </row>
    <row r="1795" s="2" customFormat="1">
      <c r="A1795" s="41"/>
      <c r="B1795" s="42"/>
      <c r="C1795" s="41"/>
      <c r="D1795" s="190" t="s">
        <v>338</v>
      </c>
      <c r="E1795" s="41"/>
      <c r="F1795" s="191" t="s">
        <v>5164</v>
      </c>
      <c r="G1795" s="41"/>
      <c r="H1795" s="41"/>
      <c r="I1795" s="192"/>
      <c r="J1795" s="41"/>
      <c r="K1795" s="41"/>
      <c r="L1795" s="42"/>
      <c r="M1795" s="193"/>
      <c r="N1795" s="194"/>
      <c r="O1795" s="75"/>
      <c r="P1795" s="75"/>
      <c r="Q1795" s="75"/>
      <c r="R1795" s="75"/>
      <c r="S1795" s="75"/>
      <c r="T1795" s="76"/>
      <c r="U1795" s="41"/>
      <c r="V1795" s="41"/>
      <c r="W1795" s="41"/>
      <c r="X1795" s="41"/>
      <c r="Y1795" s="41"/>
      <c r="Z1795" s="41"/>
      <c r="AA1795" s="41"/>
      <c r="AB1795" s="41"/>
      <c r="AC1795" s="41"/>
      <c r="AD1795" s="41"/>
      <c r="AE1795" s="41"/>
      <c r="AT1795" s="22" t="s">
        <v>338</v>
      </c>
      <c r="AU1795" s="22" t="s">
        <v>79</v>
      </c>
    </row>
    <row r="1796" s="13" customFormat="1">
      <c r="A1796" s="13"/>
      <c r="B1796" s="201"/>
      <c r="C1796" s="13"/>
      <c r="D1796" s="195" t="s">
        <v>442</v>
      </c>
      <c r="E1796" s="202" t="s">
        <v>3</v>
      </c>
      <c r="F1796" s="203" t="s">
        <v>5165</v>
      </c>
      <c r="G1796" s="13"/>
      <c r="H1796" s="204">
        <v>11</v>
      </c>
      <c r="I1796" s="205"/>
      <c r="J1796" s="13"/>
      <c r="K1796" s="13"/>
      <c r="L1796" s="201"/>
      <c r="M1796" s="206"/>
      <c r="N1796" s="207"/>
      <c r="O1796" s="207"/>
      <c r="P1796" s="207"/>
      <c r="Q1796" s="207"/>
      <c r="R1796" s="207"/>
      <c r="S1796" s="207"/>
      <c r="T1796" s="208"/>
      <c r="U1796" s="13"/>
      <c r="V1796" s="13"/>
      <c r="W1796" s="13"/>
      <c r="X1796" s="13"/>
      <c r="Y1796" s="13"/>
      <c r="Z1796" s="13"/>
      <c r="AA1796" s="13"/>
      <c r="AB1796" s="13"/>
      <c r="AC1796" s="13"/>
      <c r="AD1796" s="13"/>
      <c r="AE1796" s="13"/>
      <c r="AT1796" s="202" t="s">
        <v>442</v>
      </c>
      <c r="AU1796" s="202" t="s">
        <v>79</v>
      </c>
      <c r="AV1796" s="13" t="s">
        <v>79</v>
      </c>
      <c r="AW1796" s="13" t="s">
        <v>31</v>
      </c>
      <c r="AX1796" s="13" t="s">
        <v>69</v>
      </c>
      <c r="AY1796" s="202" t="s">
        <v>328</v>
      </c>
    </row>
    <row r="1797" s="13" customFormat="1">
      <c r="A1797" s="13"/>
      <c r="B1797" s="201"/>
      <c r="C1797" s="13"/>
      <c r="D1797" s="195" t="s">
        <v>442</v>
      </c>
      <c r="E1797" s="202" t="s">
        <v>3</v>
      </c>
      <c r="F1797" s="203" t="s">
        <v>5166</v>
      </c>
      <c r="G1797" s="13"/>
      <c r="H1797" s="204">
        <v>9</v>
      </c>
      <c r="I1797" s="205"/>
      <c r="J1797" s="13"/>
      <c r="K1797" s="13"/>
      <c r="L1797" s="201"/>
      <c r="M1797" s="206"/>
      <c r="N1797" s="207"/>
      <c r="O1797" s="207"/>
      <c r="P1797" s="207"/>
      <c r="Q1797" s="207"/>
      <c r="R1797" s="207"/>
      <c r="S1797" s="207"/>
      <c r="T1797" s="208"/>
      <c r="U1797" s="13"/>
      <c r="V1797" s="13"/>
      <c r="W1797" s="13"/>
      <c r="X1797" s="13"/>
      <c r="Y1797" s="13"/>
      <c r="Z1797" s="13"/>
      <c r="AA1797" s="13"/>
      <c r="AB1797" s="13"/>
      <c r="AC1797" s="13"/>
      <c r="AD1797" s="13"/>
      <c r="AE1797" s="13"/>
      <c r="AT1797" s="202" t="s">
        <v>442</v>
      </c>
      <c r="AU1797" s="202" t="s">
        <v>79</v>
      </c>
      <c r="AV1797" s="13" t="s">
        <v>79</v>
      </c>
      <c r="AW1797" s="13" t="s">
        <v>31</v>
      </c>
      <c r="AX1797" s="13" t="s">
        <v>69</v>
      </c>
      <c r="AY1797" s="202" t="s">
        <v>328</v>
      </c>
    </row>
    <row r="1798" s="13" customFormat="1">
      <c r="A1798" s="13"/>
      <c r="B1798" s="201"/>
      <c r="C1798" s="13"/>
      <c r="D1798" s="195" t="s">
        <v>442</v>
      </c>
      <c r="E1798" s="202" t="s">
        <v>3</v>
      </c>
      <c r="F1798" s="203" t="s">
        <v>5167</v>
      </c>
      <c r="G1798" s="13"/>
      <c r="H1798" s="204">
        <v>8</v>
      </c>
      <c r="I1798" s="205"/>
      <c r="J1798" s="13"/>
      <c r="K1798" s="13"/>
      <c r="L1798" s="201"/>
      <c r="M1798" s="206"/>
      <c r="N1798" s="207"/>
      <c r="O1798" s="207"/>
      <c r="P1798" s="207"/>
      <c r="Q1798" s="207"/>
      <c r="R1798" s="207"/>
      <c r="S1798" s="207"/>
      <c r="T1798" s="208"/>
      <c r="U1798" s="13"/>
      <c r="V1798" s="13"/>
      <c r="W1798" s="13"/>
      <c r="X1798" s="13"/>
      <c r="Y1798" s="13"/>
      <c r="Z1798" s="13"/>
      <c r="AA1798" s="13"/>
      <c r="AB1798" s="13"/>
      <c r="AC1798" s="13"/>
      <c r="AD1798" s="13"/>
      <c r="AE1798" s="13"/>
      <c r="AT1798" s="202" t="s">
        <v>442</v>
      </c>
      <c r="AU1798" s="202" t="s">
        <v>79</v>
      </c>
      <c r="AV1798" s="13" t="s">
        <v>79</v>
      </c>
      <c r="AW1798" s="13" t="s">
        <v>31</v>
      </c>
      <c r="AX1798" s="13" t="s">
        <v>69</v>
      </c>
      <c r="AY1798" s="202" t="s">
        <v>328</v>
      </c>
    </row>
    <row r="1799" s="14" customFormat="1">
      <c r="A1799" s="14"/>
      <c r="B1799" s="209"/>
      <c r="C1799" s="14"/>
      <c r="D1799" s="195" t="s">
        <v>442</v>
      </c>
      <c r="E1799" s="210" t="s">
        <v>3</v>
      </c>
      <c r="F1799" s="211" t="s">
        <v>452</v>
      </c>
      <c r="G1799" s="14"/>
      <c r="H1799" s="212">
        <v>28</v>
      </c>
      <c r="I1799" s="213"/>
      <c r="J1799" s="14"/>
      <c r="K1799" s="14"/>
      <c r="L1799" s="209"/>
      <c r="M1799" s="214"/>
      <c r="N1799" s="215"/>
      <c r="O1799" s="215"/>
      <c r="P1799" s="215"/>
      <c r="Q1799" s="215"/>
      <c r="R1799" s="215"/>
      <c r="S1799" s="215"/>
      <c r="T1799" s="216"/>
      <c r="U1799" s="14"/>
      <c r="V1799" s="14"/>
      <c r="W1799" s="14"/>
      <c r="X1799" s="14"/>
      <c r="Y1799" s="14"/>
      <c r="Z1799" s="14"/>
      <c r="AA1799" s="14"/>
      <c r="AB1799" s="14"/>
      <c r="AC1799" s="14"/>
      <c r="AD1799" s="14"/>
      <c r="AE1799" s="14"/>
      <c r="AT1799" s="210" t="s">
        <v>442</v>
      </c>
      <c r="AU1799" s="210" t="s">
        <v>79</v>
      </c>
      <c r="AV1799" s="14" t="s">
        <v>113</v>
      </c>
      <c r="AW1799" s="14" t="s">
        <v>31</v>
      </c>
      <c r="AX1799" s="14" t="s">
        <v>76</v>
      </c>
      <c r="AY1799" s="210" t="s">
        <v>328</v>
      </c>
    </row>
    <row r="1800" s="2" customFormat="1" ht="24.15" customHeight="1">
      <c r="A1800" s="41"/>
      <c r="B1800" s="176"/>
      <c r="C1800" s="224" t="s">
        <v>5168</v>
      </c>
      <c r="D1800" s="224" t="s">
        <v>539</v>
      </c>
      <c r="E1800" s="225" t="s">
        <v>5169</v>
      </c>
      <c r="F1800" s="226" t="s">
        <v>5170</v>
      </c>
      <c r="G1800" s="227" t="s">
        <v>439</v>
      </c>
      <c r="H1800" s="228">
        <v>53.363</v>
      </c>
      <c r="I1800" s="229"/>
      <c r="J1800" s="230">
        <f>ROUND(I1800*H1800,2)</f>
        <v>0</v>
      </c>
      <c r="K1800" s="226" t="s">
        <v>335</v>
      </c>
      <c r="L1800" s="231"/>
      <c r="M1800" s="232" t="s">
        <v>3</v>
      </c>
      <c r="N1800" s="233" t="s">
        <v>40</v>
      </c>
      <c r="O1800" s="75"/>
      <c r="P1800" s="186">
        <f>O1800*H1800</f>
        <v>0</v>
      </c>
      <c r="Q1800" s="186">
        <v>0.001</v>
      </c>
      <c r="R1800" s="186">
        <f>Q1800*H1800</f>
        <v>0.053363000000000001</v>
      </c>
      <c r="S1800" s="186">
        <v>0</v>
      </c>
      <c r="T1800" s="187">
        <f>S1800*H1800</f>
        <v>0</v>
      </c>
      <c r="U1800" s="41"/>
      <c r="V1800" s="41"/>
      <c r="W1800" s="41"/>
      <c r="X1800" s="41"/>
      <c r="Y1800" s="41"/>
      <c r="Z1800" s="41"/>
      <c r="AA1800" s="41"/>
      <c r="AB1800" s="41"/>
      <c r="AC1800" s="41"/>
      <c r="AD1800" s="41"/>
      <c r="AE1800" s="41"/>
      <c r="AR1800" s="188" t="s">
        <v>621</v>
      </c>
      <c r="AT1800" s="188" t="s">
        <v>539</v>
      </c>
      <c r="AU1800" s="188" t="s">
        <v>79</v>
      </c>
      <c r="AY1800" s="22" t="s">
        <v>328</v>
      </c>
      <c r="BE1800" s="189">
        <f>IF(N1800="základní",J1800,0)</f>
        <v>0</v>
      </c>
      <c r="BF1800" s="189">
        <f>IF(N1800="snížená",J1800,0)</f>
        <v>0</v>
      </c>
      <c r="BG1800" s="189">
        <f>IF(N1800="zákl. přenesená",J1800,0)</f>
        <v>0</v>
      </c>
      <c r="BH1800" s="189">
        <f>IF(N1800="sníž. přenesená",J1800,0)</f>
        <v>0</v>
      </c>
      <c r="BI1800" s="189">
        <f>IF(N1800="nulová",J1800,0)</f>
        <v>0</v>
      </c>
      <c r="BJ1800" s="22" t="s">
        <v>76</v>
      </c>
      <c r="BK1800" s="189">
        <f>ROUND(I1800*H1800,2)</f>
        <v>0</v>
      </c>
      <c r="BL1800" s="22" t="s">
        <v>532</v>
      </c>
      <c r="BM1800" s="188" t="s">
        <v>5171</v>
      </c>
    </row>
    <row r="1801" s="13" customFormat="1">
      <c r="A1801" s="13"/>
      <c r="B1801" s="201"/>
      <c r="C1801" s="13"/>
      <c r="D1801" s="195" t="s">
        <v>442</v>
      </c>
      <c r="E1801" s="202" t="s">
        <v>3</v>
      </c>
      <c r="F1801" s="203" t="s">
        <v>5172</v>
      </c>
      <c r="G1801" s="13"/>
      <c r="H1801" s="204">
        <v>22.196000000000002</v>
      </c>
      <c r="I1801" s="205"/>
      <c r="J1801" s="13"/>
      <c r="K1801" s="13"/>
      <c r="L1801" s="201"/>
      <c r="M1801" s="206"/>
      <c r="N1801" s="207"/>
      <c r="O1801" s="207"/>
      <c r="P1801" s="207"/>
      <c r="Q1801" s="207"/>
      <c r="R1801" s="207"/>
      <c r="S1801" s="207"/>
      <c r="T1801" s="208"/>
      <c r="U1801" s="13"/>
      <c r="V1801" s="13"/>
      <c r="W1801" s="13"/>
      <c r="X1801" s="13"/>
      <c r="Y1801" s="13"/>
      <c r="Z1801" s="13"/>
      <c r="AA1801" s="13"/>
      <c r="AB1801" s="13"/>
      <c r="AC1801" s="13"/>
      <c r="AD1801" s="13"/>
      <c r="AE1801" s="13"/>
      <c r="AT1801" s="202" t="s">
        <v>442</v>
      </c>
      <c r="AU1801" s="202" t="s">
        <v>79</v>
      </c>
      <c r="AV1801" s="13" t="s">
        <v>79</v>
      </c>
      <c r="AW1801" s="13" t="s">
        <v>31</v>
      </c>
      <c r="AX1801" s="13" t="s">
        <v>69</v>
      </c>
      <c r="AY1801" s="202" t="s">
        <v>328</v>
      </c>
    </row>
    <row r="1802" s="13" customFormat="1">
      <c r="A1802" s="13"/>
      <c r="B1802" s="201"/>
      <c r="C1802" s="13"/>
      <c r="D1802" s="195" t="s">
        <v>442</v>
      </c>
      <c r="E1802" s="202" t="s">
        <v>3</v>
      </c>
      <c r="F1802" s="203" t="s">
        <v>5173</v>
      </c>
      <c r="G1802" s="13"/>
      <c r="H1802" s="204">
        <v>18.672999999999998</v>
      </c>
      <c r="I1802" s="205"/>
      <c r="J1802" s="13"/>
      <c r="K1802" s="13"/>
      <c r="L1802" s="201"/>
      <c r="M1802" s="206"/>
      <c r="N1802" s="207"/>
      <c r="O1802" s="207"/>
      <c r="P1802" s="207"/>
      <c r="Q1802" s="207"/>
      <c r="R1802" s="207"/>
      <c r="S1802" s="207"/>
      <c r="T1802" s="208"/>
      <c r="U1802" s="13"/>
      <c r="V1802" s="13"/>
      <c r="W1802" s="13"/>
      <c r="X1802" s="13"/>
      <c r="Y1802" s="13"/>
      <c r="Z1802" s="13"/>
      <c r="AA1802" s="13"/>
      <c r="AB1802" s="13"/>
      <c r="AC1802" s="13"/>
      <c r="AD1802" s="13"/>
      <c r="AE1802" s="13"/>
      <c r="AT1802" s="202" t="s">
        <v>442</v>
      </c>
      <c r="AU1802" s="202" t="s">
        <v>79</v>
      </c>
      <c r="AV1802" s="13" t="s">
        <v>79</v>
      </c>
      <c r="AW1802" s="13" t="s">
        <v>31</v>
      </c>
      <c r="AX1802" s="13" t="s">
        <v>69</v>
      </c>
      <c r="AY1802" s="202" t="s">
        <v>328</v>
      </c>
    </row>
    <row r="1803" s="13" customFormat="1">
      <c r="A1803" s="13"/>
      <c r="B1803" s="201"/>
      <c r="C1803" s="13"/>
      <c r="D1803" s="195" t="s">
        <v>442</v>
      </c>
      <c r="E1803" s="202" t="s">
        <v>3</v>
      </c>
      <c r="F1803" s="203" t="s">
        <v>5174</v>
      </c>
      <c r="G1803" s="13"/>
      <c r="H1803" s="204">
        <v>12.494</v>
      </c>
      <c r="I1803" s="205"/>
      <c r="J1803" s="13"/>
      <c r="K1803" s="13"/>
      <c r="L1803" s="201"/>
      <c r="M1803" s="206"/>
      <c r="N1803" s="207"/>
      <c r="O1803" s="207"/>
      <c r="P1803" s="207"/>
      <c r="Q1803" s="207"/>
      <c r="R1803" s="207"/>
      <c r="S1803" s="207"/>
      <c r="T1803" s="208"/>
      <c r="U1803" s="13"/>
      <c r="V1803" s="13"/>
      <c r="W1803" s="13"/>
      <c r="X1803" s="13"/>
      <c r="Y1803" s="13"/>
      <c r="Z1803" s="13"/>
      <c r="AA1803" s="13"/>
      <c r="AB1803" s="13"/>
      <c r="AC1803" s="13"/>
      <c r="AD1803" s="13"/>
      <c r="AE1803" s="13"/>
      <c r="AT1803" s="202" t="s">
        <v>442</v>
      </c>
      <c r="AU1803" s="202" t="s">
        <v>79</v>
      </c>
      <c r="AV1803" s="13" t="s">
        <v>79</v>
      </c>
      <c r="AW1803" s="13" t="s">
        <v>31</v>
      </c>
      <c r="AX1803" s="13" t="s">
        <v>69</v>
      </c>
      <c r="AY1803" s="202" t="s">
        <v>328</v>
      </c>
    </row>
    <row r="1804" s="14" customFormat="1">
      <c r="A1804" s="14"/>
      <c r="B1804" s="209"/>
      <c r="C1804" s="14"/>
      <c r="D1804" s="195" t="s">
        <v>442</v>
      </c>
      <c r="E1804" s="210" t="s">
        <v>3</v>
      </c>
      <c r="F1804" s="211" t="s">
        <v>452</v>
      </c>
      <c r="G1804" s="14"/>
      <c r="H1804" s="212">
        <v>53.363</v>
      </c>
      <c r="I1804" s="213"/>
      <c r="J1804" s="14"/>
      <c r="K1804" s="14"/>
      <c r="L1804" s="209"/>
      <c r="M1804" s="214"/>
      <c r="N1804" s="215"/>
      <c r="O1804" s="215"/>
      <c r="P1804" s="215"/>
      <c r="Q1804" s="215"/>
      <c r="R1804" s="215"/>
      <c r="S1804" s="215"/>
      <c r="T1804" s="216"/>
      <c r="U1804" s="14"/>
      <c r="V1804" s="14"/>
      <c r="W1804" s="14"/>
      <c r="X1804" s="14"/>
      <c r="Y1804" s="14"/>
      <c r="Z1804" s="14"/>
      <c r="AA1804" s="14"/>
      <c r="AB1804" s="14"/>
      <c r="AC1804" s="14"/>
      <c r="AD1804" s="14"/>
      <c r="AE1804" s="14"/>
      <c r="AT1804" s="210" t="s">
        <v>442</v>
      </c>
      <c r="AU1804" s="210" t="s">
        <v>79</v>
      </c>
      <c r="AV1804" s="14" t="s">
        <v>113</v>
      </c>
      <c r="AW1804" s="14" t="s">
        <v>31</v>
      </c>
      <c r="AX1804" s="14" t="s">
        <v>76</v>
      </c>
      <c r="AY1804" s="210" t="s">
        <v>328</v>
      </c>
    </row>
    <row r="1805" s="2" customFormat="1" ht="33" customHeight="1">
      <c r="A1805" s="41"/>
      <c r="B1805" s="176"/>
      <c r="C1805" s="177" t="s">
        <v>5175</v>
      </c>
      <c r="D1805" s="177" t="s">
        <v>331</v>
      </c>
      <c r="E1805" s="178" t="s">
        <v>5176</v>
      </c>
      <c r="F1805" s="179" t="s">
        <v>5177</v>
      </c>
      <c r="G1805" s="180" t="s">
        <v>574</v>
      </c>
      <c r="H1805" s="181">
        <v>28</v>
      </c>
      <c r="I1805" s="182"/>
      <c r="J1805" s="183">
        <f>ROUND(I1805*H1805,2)</f>
        <v>0</v>
      </c>
      <c r="K1805" s="179" t="s">
        <v>335</v>
      </c>
      <c r="L1805" s="42"/>
      <c r="M1805" s="184" t="s">
        <v>3</v>
      </c>
      <c r="N1805" s="185" t="s">
        <v>40</v>
      </c>
      <c r="O1805" s="75"/>
      <c r="P1805" s="186">
        <f>O1805*H1805</f>
        <v>0</v>
      </c>
      <c r="Q1805" s="186">
        <v>0</v>
      </c>
      <c r="R1805" s="186">
        <f>Q1805*H1805</f>
        <v>0</v>
      </c>
      <c r="S1805" s="186">
        <v>0</v>
      </c>
      <c r="T1805" s="187">
        <f>S1805*H1805</f>
        <v>0</v>
      </c>
      <c r="U1805" s="41"/>
      <c r="V1805" s="41"/>
      <c r="W1805" s="41"/>
      <c r="X1805" s="41"/>
      <c r="Y1805" s="41"/>
      <c r="Z1805" s="41"/>
      <c r="AA1805" s="41"/>
      <c r="AB1805" s="41"/>
      <c r="AC1805" s="41"/>
      <c r="AD1805" s="41"/>
      <c r="AE1805" s="41"/>
      <c r="AR1805" s="188" t="s">
        <v>532</v>
      </c>
      <c r="AT1805" s="188" t="s">
        <v>331</v>
      </c>
      <c r="AU1805" s="188" t="s">
        <v>79</v>
      </c>
      <c r="AY1805" s="22" t="s">
        <v>328</v>
      </c>
      <c r="BE1805" s="189">
        <f>IF(N1805="základní",J1805,0)</f>
        <v>0</v>
      </c>
      <c r="BF1805" s="189">
        <f>IF(N1805="snížená",J1805,0)</f>
        <v>0</v>
      </c>
      <c r="BG1805" s="189">
        <f>IF(N1805="zákl. přenesená",J1805,0)</f>
        <v>0</v>
      </c>
      <c r="BH1805" s="189">
        <f>IF(N1805="sníž. přenesená",J1805,0)</f>
        <v>0</v>
      </c>
      <c r="BI1805" s="189">
        <f>IF(N1805="nulová",J1805,0)</f>
        <v>0</v>
      </c>
      <c r="BJ1805" s="22" t="s">
        <v>76</v>
      </c>
      <c r="BK1805" s="189">
        <f>ROUND(I1805*H1805,2)</f>
        <v>0</v>
      </c>
      <c r="BL1805" s="22" t="s">
        <v>532</v>
      </c>
      <c r="BM1805" s="188" t="s">
        <v>5178</v>
      </c>
    </row>
    <row r="1806" s="2" customFormat="1">
      <c r="A1806" s="41"/>
      <c r="B1806" s="42"/>
      <c r="C1806" s="41"/>
      <c r="D1806" s="190" t="s">
        <v>338</v>
      </c>
      <c r="E1806" s="41"/>
      <c r="F1806" s="191" t="s">
        <v>5179</v>
      </c>
      <c r="G1806" s="41"/>
      <c r="H1806" s="41"/>
      <c r="I1806" s="192"/>
      <c r="J1806" s="41"/>
      <c r="K1806" s="41"/>
      <c r="L1806" s="42"/>
      <c r="M1806" s="193"/>
      <c r="N1806" s="194"/>
      <c r="O1806" s="75"/>
      <c r="P1806" s="75"/>
      <c r="Q1806" s="75"/>
      <c r="R1806" s="75"/>
      <c r="S1806" s="75"/>
      <c r="T1806" s="76"/>
      <c r="U1806" s="41"/>
      <c r="V1806" s="41"/>
      <c r="W1806" s="41"/>
      <c r="X1806" s="41"/>
      <c r="Y1806" s="41"/>
      <c r="Z1806" s="41"/>
      <c r="AA1806" s="41"/>
      <c r="AB1806" s="41"/>
      <c r="AC1806" s="41"/>
      <c r="AD1806" s="41"/>
      <c r="AE1806" s="41"/>
      <c r="AT1806" s="22" t="s">
        <v>338</v>
      </c>
      <c r="AU1806" s="22" t="s">
        <v>79</v>
      </c>
    </row>
    <row r="1807" s="13" customFormat="1">
      <c r="A1807" s="13"/>
      <c r="B1807" s="201"/>
      <c r="C1807" s="13"/>
      <c r="D1807" s="195" t="s">
        <v>442</v>
      </c>
      <c r="E1807" s="202" t="s">
        <v>3</v>
      </c>
      <c r="F1807" s="203" t="s">
        <v>5165</v>
      </c>
      <c r="G1807" s="13"/>
      <c r="H1807" s="204">
        <v>11</v>
      </c>
      <c r="I1807" s="205"/>
      <c r="J1807" s="13"/>
      <c r="K1807" s="13"/>
      <c r="L1807" s="201"/>
      <c r="M1807" s="206"/>
      <c r="N1807" s="207"/>
      <c r="O1807" s="207"/>
      <c r="P1807" s="207"/>
      <c r="Q1807" s="207"/>
      <c r="R1807" s="207"/>
      <c r="S1807" s="207"/>
      <c r="T1807" s="208"/>
      <c r="U1807" s="13"/>
      <c r="V1807" s="13"/>
      <c r="W1807" s="13"/>
      <c r="X1807" s="13"/>
      <c r="Y1807" s="13"/>
      <c r="Z1807" s="13"/>
      <c r="AA1807" s="13"/>
      <c r="AB1807" s="13"/>
      <c r="AC1807" s="13"/>
      <c r="AD1807" s="13"/>
      <c r="AE1807" s="13"/>
      <c r="AT1807" s="202" t="s">
        <v>442</v>
      </c>
      <c r="AU1807" s="202" t="s">
        <v>79</v>
      </c>
      <c r="AV1807" s="13" t="s">
        <v>79</v>
      </c>
      <c r="AW1807" s="13" t="s">
        <v>31</v>
      </c>
      <c r="AX1807" s="13" t="s">
        <v>69</v>
      </c>
      <c r="AY1807" s="202" t="s">
        <v>328</v>
      </c>
    </row>
    <row r="1808" s="13" customFormat="1">
      <c r="A1808" s="13"/>
      <c r="B1808" s="201"/>
      <c r="C1808" s="13"/>
      <c r="D1808" s="195" t="s">
        <v>442</v>
      </c>
      <c r="E1808" s="202" t="s">
        <v>3</v>
      </c>
      <c r="F1808" s="203" t="s">
        <v>5166</v>
      </c>
      <c r="G1808" s="13"/>
      <c r="H1808" s="204">
        <v>9</v>
      </c>
      <c r="I1808" s="205"/>
      <c r="J1808" s="13"/>
      <c r="K1808" s="13"/>
      <c r="L1808" s="201"/>
      <c r="M1808" s="206"/>
      <c r="N1808" s="207"/>
      <c r="O1808" s="207"/>
      <c r="P1808" s="207"/>
      <c r="Q1808" s="207"/>
      <c r="R1808" s="207"/>
      <c r="S1808" s="207"/>
      <c r="T1808" s="208"/>
      <c r="U1808" s="13"/>
      <c r="V1808" s="13"/>
      <c r="W1808" s="13"/>
      <c r="X1808" s="13"/>
      <c r="Y1808" s="13"/>
      <c r="Z1808" s="13"/>
      <c r="AA1808" s="13"/>
      <c r="AB1808" s="13"/>
      <c r="AC1808" s="13"/>
      <c r="AD1808" s="13"/>
      <c r="AE1808" s="13"/>
      <c r="AT1808" s="202" t="s">
        <v>442</v>
      </c>
      <c r="AU1808" s="202" t="s">
        <v>79</v>
      </c>
      <c r="AV1808" s="13" t="s">
        <v>79</v>
      </c>
      <c r="AW1808" s="13" t="s">
        <v>31</v>
      </c>
      <c r="AX1808" s="13" t="s">
        <v>69</v>
      </c>
      <c r="AY1808" s="202" t="s">
        <v>328</v>
      </c>
    </row>
    <row r="1809" s="13" customFormat="1">
      <c r="A1809" s="13"/>
      <c r="B1809" s="201"/>
      <c r="C1809" s="13"/>
      <c r="D1809" s="195" t="s">
        <v>442</v>
      </c>
      <c r="E1809" s="202" t="s">
        <v>3</v>
      </c>
      <c r="F1809" s="203" t="s">
        <v>5167</v>
      </c>
      <c r="G1809" s="13"/>
      <c r="H1809" s="204">
        <v>8</v>
      </c>
      <c r="I1809" s="205"/>
      <c r="J1809" s="13"/>
      <c r="K1809" s="13"/>
      <c r="L1809" s="201"/>
      <c r="M1809" s="206"/>
      <c r="N1809" s="207"/>
      <c r="O1809" s="207"/>
      <c r="P1809" s="207"/>
      <c r="Q1809" s="207"/>
      <c r="R1809" s="207"/>
      <c r="S1809" s="207"/>
      <c r="T1809" s="208"/>
      <c r="U1809" s="13"/>
      <c r="V1809" s="13"/>
      <c r="W1809" s="13"/>
      <c r="X1809" s="13"/>
      <c r="Y1809" s="13"/>
      <c r="Z1809" s="13"/>
      <c r="AA1809" s="13"/>
      <c r="AB1809" s="13"/>
      <c r="AC1809" s="13"/>
      <c r="AD1809" s="13"/>
      <c r="AE1809" s="13"/>
      <c r="AT1809" s="202" t="s">
        <v>442</v>
      </c>
      <c r="AU1809" s="202" t="s">
        <v>79</v>
      </c>
      <c r="AV1809" s="13" t="s">
        <v>79</v>
      </c>
      <c r="AW1809" s="13" t="s">
        <v>31</v>
      </c>
      <c r="AX1809" s="13" t="s">
        <v>69</v>
      </c>
      <c r="AY1809" s="202" t="s">
        <v>328</v>
      </c>
    </row>
    <row r="1810" s="14" customFormat="1">
      <c r="A1810" s="14"/>
      <c r="B1810" s="209"/>
      <c r="C1810" s="14"/>
      <c r="D1810" s="195" t="s">
        <v>442</v>
      </c>
      <c r="E1810" s="210" t="s">
        <v>3</v>
      </c>
      <c r="F1810" s="211" t="s">
        <v>452</v>
      </c>
      <c r="G1810" s="14"/>
      <c r="H1810" s="212">
        <v>28</v>
      </c>
      <c r="I1810" s="213"/>
      <c r="J1810" s="14"/>
      <c r="K1810" s="14"/>
      <c r="L1810" s="209"/>
      <c r="M1810" s="214"/>
      <c r="N1810" s="215"/>
      <c r="O1810" s="215"/>
      <c r="P1810" s="215"/>
      <c r="Q1810" s="215"/>
      <c r="R1810" s="215"/>
      <c r="S1810" s="215"/>
      <c r="T1810" s="216"/>
      <c r="U1810" s="14"/>
      <c r="V1810" s="14"/>
      <c r="W1810" s="14"/>
      <c r="X1810" s="14"/>
      <c r="Y1810" s="14"/>
      <c r="Z1810" s="14"/>
      <c r="AA1810" s="14"/>
      <c r="AB1810" s="14"/>
      <c r="AC1810" s="14"/>
      <c r="AD1810" s="14"/>
      <c r="AE1810" s="14"/>
      <c r="AT1810" s="210" t="s">
        <v>442</v>
      </c>
      <c r="AU1810" s="210" t="s">
        <v>79</v>
      </c>
      <c r="AV1810" s="14" t="s">
        <v>113</v>
      </c>
      <c r="AW1810" s="14" t="s">
        <v>31</v>
      </c>
      <c r="AX1810" s="14" t="s">
        <v>76</v>
      </c>
      <c r="AY1810" s="210" t="s">
        <v>328</v>
      </c>
    </row>
    <row r="1811" s="2" customFormat="1" ht="33" customHeight="1">
      <c r="A1811" s="41"/>
      <c r="B1811" s="176"/>
      <c r="C1811" s="224" t="s">
        <v>5180</v>
      </c>
      <c r="D1811" s="224" t="s">
        <v>539</v>
      </c>
      <c r="E1811" s="225" t="s">
        <v>5181</v>
      </c>
      <c r="F1811" s="226" t="s">
        <v>5182</v>
      </c>
      <c r="G1811" s="227" t="s">
        <v>574</v>
      </c>
      <c r="H1811" s="228">
        <v>28</v>
      </c>
      <c r="I1811" s="229"/>
      <c r="J1811" s="230">
        <f>ROUND(I1811*H1811,2)</f>
        <v>0</v>
      </c>
      <c r="K1811" s="226" t="s">
        <v>335</v>
      </c>
      <c r="L1811" s="231"/>
      <c r="M1811" s="232" t="s">
        <v>3</v>
      </c>
      <c r="N1811" s="233" t="s">
        <v>40</v>
      </c>
      <c r="O1811" s="75"/>
      <c r="P1811" s="186">
        <f>O1811*H1811</f>
        <v>0</v>
      </c>
      <c r="Q1811" s="186">
        <v>0.001</v>
      </c>
      <c r="R1811" s="186">
        <f>Q1811*H1811</f>
        <v>0.028000000000000001</v>
      </c>
      <c r="S1811" s="186">
        <v>0</v>
      </c>
      <c r="T1811" s="187">
        <f>S1811*H1811</f>
        <v>0</v>
      </c>
      <c r="U1811" s="41"/>
      <c r="V1811" s="41"/>
      <c r="W1811" s="41"/>
      <c r="X1811" s="41"/>
      <c r="Y1811" s="41"/>
      <c r="Z1811" s="41"/>
      <c r="AA1811" s="41"/>
      <c r="AB1811" s="41"/>
      <c r="AC1811" s="41"/>
      <c r="AD1811" s="41"/>
      <c r="AE1811" s="41"/>
      <c r="AR1811" s="188" t="s">
        <v>621</v>
      </c>
      <c r="AT1811" s="188" t="s">
        <v>539</v>
      </c>
      <c r="AU1811" s="188" t="s">
        <v>79</v>
      </c>
      <c r="AY1811" s="22" t="s">
        <v>328</v>
      </c>
      <c r="BE1811" s="189">
        <f>IF(N1811="základní",J1811,0)</f>
        <v>0</v>
      </c>
      <c r="BF1811" s="189">
        <f>IF(N1811="snížená",J1811,0)</f>
        <v>0</v>
      </c>
      <c r="BG1811" s="189">
        <f>IF(N1811="zákl. přenesená",J1811,0)</f>
        <v>0</v>
      </c>
      <c r="BH1811" s="189">
        <f>IF(N1811="sníž. přenesená",J1811,0)</f>
        <v>0</v>
      </c>
      <c r="BI1811" s="189">
        <f>IF(N1811="nulová",J1811,0)</f>
        <v>0</v>
      </c>
      <c r="BJ1811" s="22" t="s">
        <v>76</v>
      </c>
      <c r="BK1811" s="189">
        <f>ROUND(I1811*H1811,2)</f>
        <v>0</v>
      </c>
      <c r="BL1811" s="22" t="s">
        <v>532</v>
      </c>
      <c r="BM1811" s="188" t="s">
        <v>5183</v>
      </c>
    </row>
    <row r="1812" s="2" customFormat="1" ht="24.15" customHeight="1">
      <c r="A1812" s="41"/>
      <c r="B1812" s="176"/>
      <c r="C1812" s="177" t="s">
        <v>5184</v>
      </c>
      <c r="D1812" s="177" t="s">
        <v>331</v>
      </c>
      <c r="E1812" s="178" t="s">
        <v>5185</v>
      </c>
      <c r="F1812" s="179" t="s">
        <v>5186</v>
      </c>
      <c r="G1812" s="180" t="s">
        <v>1378</v>
      </c>
      <c r="H1812" s="181">
        <v>3</v>
      </c>
      <c r="I1812" s="182"/>
      <c r="J1812" s="183">
        <f>ROUND(I1812*H1812,2)</f>
        <v>0</v>
      </c>
      <c r="K1812" s="179" t="s">
        <v>335</v>
      </c>
      <c r="L1812" s="42"/>
      <c r="M1812" s="184" t="s">
        <v>3</v>
      </c>
      <c r="N1812" s="185" t="s">
        <v>40</v>
      </c>
      <c r="O1812" s="75"/>
      <c r="P1812" s="186">
        <f>O1812*H1812</f>
        <v>0</v>
      </c>
      <c r="Q1812" s="186">
        <v>0</v>
      </c>
      <c r="R1812" s="186">
        <f>Q1812*H1812</f>
        <v>0</v>
      </c>
      <c r="S1812" s="186">
        <v>0</v>
      </c>
      <c r="T1812" s="187">
        <f>S1812*H1812</f>
        <v>0</v>
      </c>
      <c r="U1812" s="41"/>
      <c r="V1812" s="41"/>
      <c r="W1812" s="41"/>
      <c r="X1812" s="41"/>
      <c r="Y1812" s="41"/>
      <c r="Z1812" s="41"/>
      <c r="AA1812" s="41"/>
      <c r="AB1812" s="41"/>
      <c r="AC1812" s="41"/>
      <c r="AD1812" s="41"/>
      <c r="AE1812" s="41"/>
      <c r="AR1812" s="188" t="s">
        <v>532</v>
      </c>
      <c r="AT1812" s="188" t="s">
        <v>331</v>
      </c>
      <c r="AU1812" s="188" t="s">
        <v>79</v>
      </c>
      <c r="AY1812" s="22" t="s">
        <v>328</v>
      </c>
      <c r="BE1812" s="189">
        <f>IF(N1812="základní",J1812,0)</f>
        <v>0</v>
      </c>
      <c r="BF1812" s="189">
        <f>IF(N1812="snížená",J1812,0)</f>
        <v>0</v>
      </c>
      <c r="BG1812" s="189">
        <f>IF(N1812="zákl. přenesená",J1812,0)</f>
        <v>0</v>
      </c>
      <c r="BH1812" s="189">
        <f>IF(N1812="sníž. přenesená",J1812,0)</f>
        <v>0</v>
      </c>
      <c r="BI1812" s="189">
        <f>IF(N1812="nulová",J1812,0)</f>
        <v>0</v>
      </c>
      <c r="BJ1812" s="22" t="s">
        <v>76</v>
      </c>
      <c r="BK1812" s="189">
        <f>ROUND(I1812*H1812,2)</f>
        <v>0</v>
      </c>
      <c r="BL1812" s="22" t="s">
        <v>532</v>
      </c>
      <c r="BM1812" s="188" t="s">
        <v>5187</v>
      </c>
    </row>
    <row r="1813" s="2" customFormat="1">
      <c r="A1813" s="41"/>
      <c r="B1813" s="42"/>
      <c r="C1813" s="41"/>
      <c r="D1813" s="190" t="s">
        <v>338</v>
      </c>
      <c r="E1813" s="41"/>
      <c r="F1813" s="191" t="s">
        <v>5188</v>
      </c>
      <c r="G1813" s="41"/>
      <c r="H1813" s="41"/>
      <c r="I1813" s="192"/>
      <c r="J1813" s="41"/>
      <c r="K1813" s="41"/>
      <c r="L1813" s="42"/>
      <c r="M1813" s="193"/>
      <c r="N1813" s="194"/>
      <c r="O1813" s="75"/>
      <c r="P1813" s="75"/>
      <c r="Q1813" s="75"/>
      <c r="R1813" s="75"/>
      <c r="S1813" s="75"/>
      <c r="T1813" s="76"/>
      <c r="U1813" s="41"/>
      <c r="V1813" s="41"/>
      <c r="W1813" s="41"/>
      <c r="X1813" s="41"/>
      <c r="Y1813" s="41"/>
      <c r="Z1813" s="41"/>
      <c r="AA1813" s="41"/>
      <c r="AB1813" s="41"/>
      <c r="AC1813" s="41"/>
      <c r="AD1813" s="41"/>
      <c r="AE1813" s="41"/>
      <c r="AT1813" s="22" t="s">
        <v>338</v>
      </c>
      <c r="AU1813" s="22" t="s">
        <v>79</v>
      </c>
    </row>
    <row r="1814" s="13" customFormat="1">
      <c r="A1814" s="13"/>
      <c r="B1814" s="201"/>
      <c r="C1814" s="13"/>
      <c r="D1814" s="195" t="s">
        <v>442</v>
      </c>
      <c r="E1814" s="202" t="s">
        <v>3</v>
      </c>
      <c r="F1814" s="203" t="s">
        <v>5189</v>
      </c>
      <c r="G1814" s="13"/>
      <c r="H1814" s="204">
        <v>3</v>
      </c>
      <c r="I1814" s="205"/>
      <c r="J1814" s="13"/>
      <c r="K1814" s="13"/>
      <c r="L1814" s="201"/>
      <c r="M1814" s="206"/>
      <c r="N1814" s="207"/>
      <c r="O1814" s="207"/>
      <c r="P1814" s="207"/>
      <c r="Q1814" s="207"/>
      <c r="R1814" s="207"/>
      <c r="S1814" s="207"/>
      <c r="T1814" s="208"/>
      <c r="U1814" s="13"/>
      <c r="V1814" s="13"/>
      <c r="W1814" s="13"/>
      <c r="X1814" s="13"/>
      <c r="Y1814" s="13"/>
      <c r="Z1814" s="13"/>
      <c r="AA1814" s="13"/>
      <c r="AB1814" s="13"/>
      <c r="AC1814" s="13"/>
      <c r="AD1814" s="13"/>
      <c r="AE1814" s="13"/>
      <c r="AT1814" s="202" t="s">
        <v>442</v>
      </c>
      <c r="AU1814" s="202" t="s">
        <v>79</v>
      </c>
      <c r="AV1814" s="13" t="s">
        <v>79</v>
      </c>
      <c r="AW1814" s="13" t="s">
        <v>31</v>
      </c>
      <c r="AX1814" s="13" t="s">
        <v>76</v>
      </c>
      <c r="AY1814" s="202" t="s">
        <v>328</v>
      </c>
    </row>
    <row r="1815" s="2" customFormat="1" ht="24.15" customHeight="1">
      <c r="A1815" s="41"/>
      <c r="B1815" s="176"/>
      <c r="C1815" s="224" t="s">
        <v>5190</v>
      </c>
      <c r="D1815" s="224" t="s">
        <v>539</v>
      </c>
      <c r="E1815" s="225" t="s">
        <v>5191</v>
      </c>
      <c r="F1815" s="226" t="s">
        <v>5192</v>
      </c>
      <c r="G1815" s="227" t="s">
        <v>574</v>
      </c>
      <c r="H1815" s="228">
        <v>1</v>
      </c>
      <c r="I1815" s="229"/>
      <c r="J1815" s="230">
        <f>ROUND(I1815*H1815,2)</f>
        <v>0</v>
      </c>
      <c r="K1815" s="226" t="s">
        <v>335</v>
      </c>
      <c r="L1815" s="231"/>
      <c r="M1815" s="232" t="s">
        <v>3</v>
      </c>
      <c r="N1815" s="233" t="s">
        <v>40</v>
      </c>
      <c r="O1815" s="75"/>
      <c r="P1815" s="186">
        <f>O1815*H1815</f>
        <v>0</v>
      </c>
      <c r="Q1815" s="186">
        <v>0.00022000000000000001</v>
      </c>
      <c r="R1815" s="186">
        <f>Q1815*H1815</f>
        <v>0.00022000000000000001</v>
      </c>
      <c r="S1815" s="186">
        <v>0</v>
      </c>
      <c r="T1815" s="187">
        <f>S1815*H1815</f>
        <v>0</v>
      </c>
      <c r="U1815" s="41"/>
      <c r="V1815" s="41"/>
      <c r="W1815" s="41"/>
      <c r="X1815" s="41"/>
      <c r="Y1815" s="41"/>
      <c r="Z1815" s="41"/>
      <c r="AA1815" s="41"/>
      <c r="AB1815" s="41"/>
      <c r="AC1815" s="41"/>
      <c r="AD1815" s="41"/>
      <c r="AE1815" s="41"/>
      <c r="AR1815" s="188" t="s">
        <v>621</v>
      </c>
      <c r="AT1815" s="188" t="s">
        <v>539</v>
      </c>
      <c r="AU1815" s="188" t="s">
        <v>79</v>
      </c>
      <c r="AY1815" s="22" t="s">
        <v>328</v>
      </c>
      <c r="BE1815" s="189">
        <f>IF(N1815="základní",J1815,0)</f>
        <v>0</v>
      </c>
      <c r="BF1815" s="189">
        <f>IF(N1815="snížená",J1815,0)</f>
        <v>0</v>
      </c>
      <c r="BG1815" s="189">
        <f>IF(N1815="zákl. přenesená",J1815,0)</f>
        <v>0</v>
      </c>
      <c r="BH1815" s="189">
        <f>IF(N1815="sníž. přenesená",J1815,0)</f>
        <v>0</v>
      </c>
      <c r="BI1815" s="189">
        <f>IF(N1815="nulová",J1815,0)</f>
        <v>0</v>
      </c>
      <c r="BJ1815" s="22" t="s">
        <v>76</v>
      </c>
      <c r="BK1815" s="189">
        <f>ROUND(I1815*H1815,2)</f>
        <v>0</v>
      </c>
      <c r="BL1815" s="22" t="s">
        <v>532</v>
      </c>
      <c r="BM1815" s="188" t="s">
        <v>5193</v>
      </c>
    </row>
    <row r="1816" s="2" customFormat="1" ht="44.25" customHeight="1">
      <c r="A1816" s="41"/>
      <c r="B1816" s="176"/>
      <c r="C1816" s="224" t="s">
        <v>5194</v>
      </c>
      <c r="D1816" s="224" t="s">
        <v>539</v>
      </c>
      <c r="E1816" s="225" t="s">
        <v>5195</v>
      </c>
      <c r="F1816" s="226" t="s">
        <v>5196</v>
      </c>
      <c r="G1816" s="227" t="s">
        <v>574</v>
      </c>
      <c r="H1816" s="228">
        <v>1</v>
      </c>
      <c r="I1816" s="229"/>
      <c r="J1816" s="230">
        <f>ROUND(I1816*H1816,2)</f>
        <v>0</v>
      </c>
      <c r="K1816" s="226" t="s">
        <v>335</v>
      </c>
      <c r="L1816" s="231"/>
      <c r="M1816" s="232" t="s">
        <v>3</v>
      </c>
      <c r="N1816" s="233" t="s">
        <v>40</v>
      </c>
      <c r="O1816" s="75"/>
      <c r="P1816" s="186">
        <f>O1816*H1816</f>
        <v>0</v>
      </c>
      <c r="Q1816" s="186">
        <v>0.00050000000000000001</v>
      </c>
      <c r="R1816" s="186">
        <f>Q1816*H1816</f>
        <v>0.00050000000000000001</v>
      </c>
      <c r="S1816" s="186">
        <v>0</v>
      </c>
      <c r="T1816" s="187">
        <f>S1816*H1816</f>
        <v>0</v>
      </c>
      <c r="U1816" s="41"/>
      <c r="V1816" s="41"/>
      <c r="W1816" s="41"/>
      <c r="X1816" s="41"/>
      <c r="Y1816" s="41"/>
      <c r="Z1816" s="41"/>
      <c r="AA1816" s="41"/>
      <c r="AB1816" s="41"/>
      <c r="AC1816" s="41"/>
      <c r="AD1816" s="41"/>
      <c r="AE1816" s="41"/>
      <c r="AR1816" s="188" t="s">
        <v>621</v>
      </c>
      <c r="AT1816" s="188" t="s">
        <v>539</v>
      </c>
      <c r="AU1816" s="188" t="s">
        <v>79</v>
      </c>
      <c r="AY1816" s="22" t="s">
        <v>328</v>
      </c>
      <c r="BE1816" s="189">
        <f>IF(N1816="základní",J1816,0)</f>
        <v>0</v>
      </c>
      <c r="BF1816" s="189">
        <f>IF(N1816="snížená",J1816,0)</f>
        <v>0</v>
      </c>
      <c r="BG1816" s="189">
        <f>IF(N1816="zákl. přenesená",J1816,0)</f>
        <v>0</v>
      </c>
      <c r="BH1816" s="189">
        <f>IF(N1816="sníž. přenesená",J1816,0)</f>
        <v>0</v>
      </c>
      <c r="BI1816" s="189">
        <f>IF(N1816="nulová",J1816,0)</f>
        <v>0</v>
      </c>
      <c r="BJ1816" s="22" t="s">
        <v>76</v>
      </c>
      <c r="BK1816" s="189">
        <f>ROUND(I1816*H1816,2)</f>
        <v>0</v>
      </c>
      <c r="BL1816" s="22" t="s">
        <v>532</v>
      </c>
      <c r="BM1816" s="188" t="s">
        <v>5197</v>
      </c>
    </row>
    <row r="1817" s="12" customFormat="1" ht="25.92" customHeight="1">
      <c r="A1817" s="12"/>
      <c r="B1817" s="163"/>
      <c r="C1817" s="12"/>
      <c r="D1817" s="164" t="s">
        <v>68</v>
      </c>
      <c r="E1817" s="165" t="s">
        <v>1225</v>
      </c>
      <c r="F1817" s="165" t="s">
        <v>1226</v>
      </c>
      <c r="G1817" s="12"/>
      <c r="H1817" s="12"/>
      <c r="I1817" s="166"/>
      <c r="J1817" s="167">
        <f>BK1817</f>
        <v>0</v>
      </c>
      <c r="K1817" s="12"/>
      <c r="L1817" s="163"/>
      <c r="M1817" s="168"/>
      <c r="N1817" s="169"/>
      <c r="O1817" s="169"/>
      <c r="P1817" s="170">
        <f>P1818</f>
        <v>0</v>
      </c>
      <c r="Q1817" s="169"/>
      <c r="R1817" s="170">
        <f>R1818</f>
        <v>0</v>
      </c>
      <c r="S1817" s="169"/>
      <c r="T1817" s="171">
        <f>T1818</f>
        <v>0</v>
      </c>
      <c r="U1817" s="12"/>
      <c r="V1817" s="12"/>
      <c r="W1817" s="12"/>
      <c r="X1817" s="12"/>
      <c r="Y1817" s="12"/>
      <c r="Z1817" s="12"/>
      <c r="AA1817" s="12"/>
      <c r="AB1817" s="12"/>
      <c r="AC1817" s="12"/>
      <c r="AD1817" s="12"/>
      <c r="AE1817" s="12"/>
      <c r="AR1817" s="164" t="s">
        <v>113</v>
      </c>
      <c r="AT1817" s="172" t="s">
        <v>68</v>
      </c>
      <c r="AU1817" s="172" t="s">
        <v>69</v>
      </c>
      <c r="AY1817" s="164" t="s">
        <v>328</v>
      </c>
      <c r="BK1817" s="173">
        <f>BK1818</f>
        <v>0</v>
      </c>
    </row>
    <row r="1818" s="2" customFormat="1" ht="16.5" customHeight="1">
      <c r="A1818" s="41"/>
      <c r="B1818" s="176"/>
      <c r="C1818" s="177" t="s">
        <v>5198</v>
      </c>
      <c r="D1818" s="177" t="s">
        <v>331</v>
      </c>
      <c r="E1818" s="178" t="s">
        <v>5199</v>
      </c>
      <c r="F1818" s="179" t="s">
        <v>5200</v>
      </c>
      <c r="G1818" s="180" t="s">
        <v>356</v>
      </c>
      <c r="H1818" s="181">
        <v>1</v>
      </c>
      <c r="I1818" s="182"/>
      <c r="J1818" s="183">
        <f>ROUND(I1818*H1818,2)</f>
        <v>0</v>
      </c>
      <c r="K1818" s="179" t="s">
        <v>2902</v>
      </c>
      <c r="L1818" s="42"/>
      <c r="M1818" s="184" t="s">
        <v>3</v>
      </c>
      <c r="N1818" s="185" t="s">
        <v>40</v>
      </c>
      <c r="O1818" s="75"/>
      <c r="P1818" s="186">
        <f>O1818*H1818</f>
        <v>0</v>
      </c>
      <c r="Q1818" s="186">
        <v>0</v>
      </c>
      <c r="R1818" s="186">
        <f>Q1818*H1818</f>
        <v>0</v>
      </c>
      <c r="S1818" s="186">
        <v>0</v>
      </c>
      <c r="T1818" s="187">
        <f>S1818*H1818</f>
        <v>0</v>
      </c>
      <c r="U1818" s="41"/>
      <c r="V1818" s="41"/>
      <c r="W1818" s="41"/>
      <c r="X1818" s="41"/>
      <c r="Y1818" s="41"/>
      <c r="Z1818" s="41"/>
      <c r="AA1818" s="41"/>
      <c r="AB1818" s="41"/>
      <c r="AC1818" s="41"/>
      <c r="AD1818" s="41"/>
      <c r="AE1818" s="41"/>
      <c r="AR1818" s="188" t="s">
        <v>113</v>
      </c>
      <c r="AT1818" s="188" t="s">
        <v>331</v>
      </c>
      <c r="AU1818" s="188" t="s">
        <v>76</v>
      </c>
      <c r="AY1818" s="22" t="s">
        <v>328</v>
      </c>
      <c r="BE1818" s="189">
        <f>IF(N1818="základní",J1818,0)</f>
        <v>0</v>
      </c>
      <c r="BF1818" s="189">
        <f>IF(N1818="snížená",J1818,0)</f>
        <v>0</v>
      </c>
      <c r="BG1818" s="189">
        <f>IF(N1818="zákl. přenesená",J1818,0)</f>
        <v>0</v>
      </c>
      <c r="BH1818" s="189">
        <f>IF(N1818="sníž. přenesená",J1818,0)</f>
        <v>0</v>
      </c>
      <c r="BI1818" s="189">
        <f>IF(N1818="nulová",J1818,0)</f>
        <v>0</v>
      </c>
      <c r="BJ1818" s="22" t="s">
        <v>76</v>
      </c>
      <c r="BK1818" s="189">
        <f>ROUND(I1818*H1818,2)</f>
        <v>0</v>
      </c>
      <c r="BL1818" s="22" t="s">
        <v>113</v>
      </c>
      <c r="BM1818" s="188" t="s">
        <v>5201</v>
      </c>
    </row>
    <row r="1819" s="12" customFormat="1" ht="25.92" customHeight="1">
      <c r="A1819" s="12"/>
      <c r="B1819" s="163"/>
      <c r="C1819" s="12"/>
      <c r="D1819" s="164" t="s">
        <v>68</v>
      </c>
      <c r="E1819" s="165" t="s">
        <v>5202</v>
      </c>
      <c r="F1819" s="165" t="s">
        <v>5203</v>
      </c>
      <c r="G1819" s="12"/>
      <c r="H1819" s="12"/>
      <c r="I1819" s="166"/>
      <c r="J1819" s="167">
        <f>BK1819</f>
        <v>0</v>
      </c>
      <c r="K1819" s="12"/>
      <c r="L1819" s="163"/>
      <c r="M1819" s="168"/>
      <c r="N1819" s="169"/>
      <c r="O1819" s="169"/>
      <c r="P1819" s="170">
        <f>SUM(P1820:P1847)</f>
        <v>0</v>
      </c>
      <c r="Q1819" s="169"/>
      <c r="R1819" s="170">
        <f>SUM(R1820:R1847)</f>
        <v>0.041299999999999996</v>
      </c>
      <c r="S1819" s="169"/>
      <c r="T1819" s="171">
        <f>SUM(T1820:T1847)</f>
        <v>0</v>
      </c>
      <c r="U1819" s="12"/>
      <c r="V1819" s="12"/>
      <c r="W1819" s="12"/>
      <c r="X1819" s="12"/>
      <c r="Y1819" s="12"/>
      <c r="Z1819" s="12"/>
      <c r="AA1819" s="12"/>
      <c r="AB1819" s="12"/>
      <c r="AC1819" s="12"/>
      <c r="AD1819" s="12"/>
      <c r="AE1819" s="12"/>
      <c r="AR1819" s="164" t="s">
        <v>113</v>
      </c>
      <c r="AT1819" s="172" t="s">
        <v>68</v>
      </c>
      <c r="AU1819" s="172" t="s">
        <v>69</v>
      </c>
      <c r="AY1819" s="164" t="s">
        <v>328</v>
      </c>
      <c r="BK1819" s="173">
        <f>SUM(BK1820:BK1847)</f>
        <v>0</v>
      </c>
    </row>
    <row r="1820" s="2" customFormat="1" ht="16.5" customHeight="1">
      <c r="A1820" s="41"/>
      <c r="B1820" s="176"/>
      <c r="C1820" s="177" t="s">
        <v>5204</v>
      </c>
      <c r="D1820" s="177" t="s">
        <v>331</v>
      </c>
      <c r="E1820" s="178" t="s">
        <v>5205</v>
      </c>
      <c r="F1820" s="179" t="s">
        <v>5206</v>
      </c>
      <c r="G1820" s="180" t="s">
        <v>356</v>
      </c>
      <c r="H1820" s="181">
        <v>6</v>
      </c>
      <c r="I1820" s="182"/>
      <c r="J1820" s="183">
        <f>ROUND(I1820*H1820,2)</f>
        <v>0</v>
      </c>
      <c r="K1820" s="179" t="s">
        <v>2902</v>
      </c>
      <c r="L1820" s="42"/>
      <c r="M1820" s="184" t="s">
        <v>3</v>
      </c>
      <c r="N1820" s="185" t="s">
        <v>40</v>
      </c>
      <c r="O1820" s="75"/>
      <c r="P1820" s="186">
        <f>O1820*H1820</f>
        <v>0</v>
      </c>
      <c r="Q1820" s="186">
        <v>0</v>
      </c>
      <c r="R1820" s="186">
        <f>Q1820*H1820</f>
        <v>0</v>
      </c>
      <c r="S1820" s="186">
        <v>0</v>
      </c>
      <c r="T1820" s="187">
        <f>S1820*H1820</f>
        <v>0</v>
      </c>
      <c r="U1820" s="41"/>
      <c r="V1820" s="41"/>
      <c r="W1820" s="41"/>
      <c r="X1820" s="41"/>
      <c r="Y1820" s="41"/>
      <c r="Z1820" s="41"/>
      <c r="AA1820" s="41"/>
      <c r="AB1820" s="41"/>
      <c r="AC1820" s="41"/>
      <c r="AD1820" s="41"/>
      <c r="AE1820" s="41"/>
      <c r="AR1820" s="188" t="s">
        <v>113</v>
      </c>
      <c r="AT1820" s="188" t="s">
        <v>331</v>
      </c>
      <c r="AU1820" s="188" t="s">
        <v>76</v>
      </c>
      <c r="AY1820" s="22" t="s">
        <v>328</v>
      </c>
      <c r="BE1820" s="189">
        <f>IF(N1820="základní",J1820,0)</f>
        <v>0</v>
      </c>
      <c r="BF1820" s="189">
        <f>IF(N1820="snížená",J1820,0)</f>
        <v>0</v>
      </c>
      <c r="BG1820" s="189">
        <f>IF(N1820="zákl. přenesená",J1820,0)</f>
        <v>0</v>
      </c>
      <c r="BH1820" s="189">
        <f>IF(N1820="sníž. přenesená",J1820,0)</f>
        <v>0</v>
      </c>
      <c r="BI1820" s="189">
        <f>IF(N1820="nulová",J1820,0)</f>
        <v>0</v>
      </c>
      <c r="BJ1820" s="22" t="s">
        <v>76</v>
      </c>
      <c r="BK1820" s="189">
        <f>ROUND(I1820*H1820,2)</f>
        <v>0</v>
      </c>
      <c r="BL1820" s="22" t="s">
        <v>113</v>
      </c>
      <c r="BM1820" s="188" t="s">
        <v>5207</v>
      </c>
    </row>
    <row r="1821" s="2" customFormat="1" ht="16.5" customHeight="1">
      <c r="A1821" s="41"/>
      <c r="B1821" s="176"/>
      <c r="C1821" s="177" t="s">
        <v>5208</v>
      </c>
      <c r="D1821" s="177" t="s">
        <v>331</v>
      </c>
      <c r="E1821" s="178" t="s">
        <v>5209</v>
      </c>
      <c r="F1821" s="179" t="s">
        <v>5210</v>
      </c>
      <c r="G1821" s="180" t="s">
        <v>356</v>
      </c>
      <c r="H1821" s="181">
        <v>5</v>
      </c>
      <c r="I1821" s="182"/>
      <c r="J1821" s="183">
        <f>ROUND(I1821*H1821,2)</f>
        <v>0</v>
      </c>
      <c r="K1821" s="179" t="s">
        <v>2314</v>
      </c>
      <c r="L1821" s="42"/>
      <c r="M1821" s="184" t="s">
        <v>3</v>
      </c>
      <c r="N1821" s="185" t="s">
        <v>40</v>
      </c>
      <c r="O1821" s="75"/>
      <c r="P1821" s="186">
        <f>O1821*H1821</f>
        <v>0</v>
      </c>
      <c r="Q1821" s="186">
        <v>0</v>
      </c>
      <c r="R1821" s="186">
        <f>Q1821*H1821</f>
        <v>0</v>
      </c>
      <c r="S1821" s="186">
        <v>0</v>
      </c>
      <c r="T1821" s="187">
        <f>S1821*H1821</f>
        <v>0</v>
      </c>
      <c r="U1821" s="41"/>
      <c r="V1821" s="41"/>
      <c r="W1821" s="41"/>
      <c r="X1821" s="41"/>
      <c r="Y1821" s="41"/>
      <c r="Z1821" s="41"/>
      <c r="AA1821" s="41"/>
      <c r="AB1821" s="41"/>
      <c r="AC1821" s="41"/>
      <c r="AD1821" s="41"/>
      <c r="AE1821" s="41"/>
      <c r="AR1821" s="188" t="s">
        <v>113</v>
      </c>
      <c r="AT1821" s="188" t="s">
        <v>331</v>
      </c>
      <c r="AU1821" s="188" t="s">
        <v>76</v>
      </c>
      <c r="AY1821" s="22" t="s">
        <v>328</v>
      </c>
      <c r="BE1821" s="189">
        <f>IF(N1821="základní",J1821,0)</f>
        <v>0</v>
      </c>
      <c r="BF1821" s="189">
        <f>IF(N1821="snížená",J1821,0)</f>
        <v>0</v>
      </c>
      <c r="BG1821" s="189">
        <f>IF(N1821="zákl. přenesená",J1821,0)</f>
        <v>0</v>
      </c>
      <c r="BH1821" s="189">
        <f>IF(N1821="sníž. přenesená",J1821,0)</f>
        <v>0</v>
      </c>
      <c r="BI1821" s="189">
        <f>IF(N1821="nulová",J1821,0)</f>
        <v>0</v>
      </c>
      <c r="BJ1821" s="22" t="s">
        <v>76</v>
      </c>
      <c r="BK1821" s="189">
        <f>ROUND(I1821*H1821,2)</f>
        <v>0</v>
      </c>
      <c r="BL1821" s="22" t="s">
        <v>113</v>
      </c>
      <c r="BM1821" s="188" t="s">
        <v>5211</v>
      </c>
    </row>
    <row r="1822" s="2" customFormat="1" ht="16.5" customHeight="1">
      <c r="A1822" s="41"/>
      <c r="B1822" s="176"/>
      <c r="C1822" s="177" t="s">
        <v>5212</v>
      </c>
      <c r="D1822" s="177" t="s">
        <v>331</v>
      </c>
      <c r="E1822" s="178" t="s">
        <v>5213</v>
      </c>
      <c r="F1822" s="179" t="s">
        <v>5214</v>
      </c>
      <c r="G1822" s="180" t="s">
        <v>356</v>
      </c>
      <c r="H1822" s="181">
        <v>2</v>
      </c>
      <c r="I1822" s="182"/>
      <c r="J1822" s="183">
        <f>ROUND(I1822*H1822,2)</f>
        <v>0</v>
      </c>
      <c r="K1822" s="179" t="s">
        <v>2902</v>
      </c>
      <c r="L1822" s="42"/>
      <c r="M1822" s="184" t="s">
        <v>3</v>
      </c>
      <c r="N1822" s="185" t="s">
        <v>40</v>
      </c>
      <c r="O1822" s="75"/>
      <c r="P1822" s="186">
        <f>O1822*H1822</f>
        <v>0</v>
      </c>
      <c r="Q1822" s="186">
        <v>0</v>
      </c>
      <c r="R1822" s="186">
        <f>Q1822*H1822</f>
        <v>0</v>
      </c>
      <c r="S1822" s="186">
        <v>0</v>
      </c>
      <c r="T1822" s="187">
        <f>S1822*H1822</f>
        <v>0</v>
      </c>
      <c r="U1822" s="41"/>
      <c r="V1822" s="41"/>
      <c r="W1822" s="41"/>
      <c r="X1822" s="41"/>
      <c r="Y1822" s="41"/>
      <c r="Z1822" s="41"/>
      <c r="AA1822" s="41"/>
      <c r="AB1822" s="41"/>
      <c r="AC1822" s="41"/>
      <c r="AD1822" s="41"/>
      <c r="AE1822" s="41"/>
      <c r="AR1822" s="188" t="s">
        <v>113</v>
      </c>
      <c r="AT1822" s="188" t="s">
        <v>331</v>
      </c>
      <c r="AU1822" s="188" t="s">
        <v>76</v>
      </c>
      <c r="AY1822" s="22" t="s">
        <v>328</v>
      </c>
      <c r="BE1822" s="189">
        <f>IF(N1822="základní",J1822,0)</f>
        <v>0</v>
      </c>
      <c r="BF1822" s="189">
        <f>IF(N1822="snížená",J1822,0)</f>
        <v>0</v>
      </c>
      <c r="BG1822" s="189">
        <f>IF(N1822="zákl. přenesená",J1822,0)</f>
        <v>0</v>
      </c>
      <c r="BH1822" s="189">
        <f>IF(N1822="sníž. přenesená",J1822,0)</f>
        <v>0</v>
      </c>
      <c r="BI1822" s="189">
        <f>IF(N1822="nulová",J1822,0)</f>
        <v>0</v>
      </c>
      <c r="BJ1822" s="22" t="s">
        <v>76</v>
      </c>
      <c r="BK1822" s="189">
        <f>ROUND(I1822*H1822,2)</f>
        <v>0</v>
      </c>
      <c r="BL1822" s="22" t="s">
        <v>113</v>
      </c>
      <c r="BM1822" s="188" t="s">
        <v>5215</v>
      </c>
    </row>
    <row r="1823" s="2" customFormat="1" ht="16.5" customHeight="1">
      <c r="A1823" s="41"/>
      <c r="B1823" s="176"/>
      <c r="C1823" s="177" t="s">
        <v>5216</v>
      </c>
      <c r="D1823" s="177" t="s">
        <v>331</v>
      </c>
      <c r="E1823" s="178" t="s">
        <v>5217</v>
      </c>
      <c r="F1823" s="179" t="s">
        <v>5218</v>
      </c>
      <c r="G1823" s="180" t="s">
        <v>356</v>
      </c>
      <c r="H1823" s="181">
        <v>2</v>
      </c>
      <c r="I1823" s="182"/>
      <c r="J1823" s="183">
        <f>ROUND(I1823*H1823,2)</f>
        <v>0</v>
      </c>
      <c r="K1823" s="179" t="s">
        <v>2314</v>
      </c>
      <c r="L1823" s="42"/>
      <c r="M1823" s="184" t="s">
        <v>3</v>
      </c>
      <c r="N1823" s="185" t="s">
        <v>40</v>
      </c>
      <c r="O1823" s="75"/>
      <c r="P1823" s="186">
        <f>O1823*H1823</f>
        <v>0</v>
      </c>
      <c r="Q1823" s="186">
        <v>0</v>
      </c>
      <c r="R1823" s="186">
        <f>Q1823*H1823</f>
        <v>0</v>
      </c>
      <c r="S1823" s="186">
        <v>0</v>
      </c>
      <c r="T1823" s="187">
        <f>S1823*H1823</f>
        <v>0</v>
      </c>
      <c r="U1823" s="41"/>
      <c r="V1823" s="41"/>
      <c r="W1823" s="41"/>
      <c r="X1823" s="41"/>
      <c r="Y1823" s="41"/>
      <c r="Z1823" s="41"/>
      <c r="AA1823" s="41"/>
      <c r="AB1823" s="41"/>
      <c r="AC1823" s="41"/>
      <c r="AD1823" s="41"/>
      <c r="AE1823" s="41"/>
      <c r="AR1823" s="188" t="s">
        <v>113</v>
      </c>
      <c r="AT1823" s="188" t="s">
        <v>331</v>
      </c>
      <c r="AU1823" s="188" t="s">
        <v>76</v>
      </c>
      <c r="AY1823" s="22" t="s">
        <v>328</v>
      </c>
      <c r="BE1823" s="189">
        <f>IF(N1823="základní",J1823,0)</f>
        <v>0</v>
      </c>
      <c r="BF1823" s="189">
        <f>IF(N1823="snížená",J1823,0)</f>
        <v>0</v>
      </c>
      <c r="BG1823" s="189">
        <f>IF(N1823="zákl. přenesená",J1823,0)</f>
        <v>0</v>
      </c>
      <c r="BH1823" s="189">
        <f>IF(N1823="sníž. přenesená",J1823,0)</f>
        <v>0</v>
      </c>
      <c r="BI1823" s="189">
        <f>IF(N1823="nulová",J1823,0)</f>
        <v>0</v>
      </c>
      <c r="BJ1823" s="22" t="s">
        <v>76</v>
      </c>
      <c r="BK1823" s="189">
        <f>ROUND(I1823*H1823,2)</f>
        <v>0</v>
      </c>
      <c r="BL1823" s="22" t="s">
        <v>113</v>
      </c>
      <c r="BM1823" s="188" t="s">
        <v>5219</v>
      </c>
    </row>
    <row r="1824" s="2" customFormat="1" ht="16.5" customHeight="1">
      <c r="A1824" s="41"/>
      <c r="B1824" s="176"/>
      <c r="C1824" s="177" t="s">
        <v>5220</v>
      </c>
      <c r="D1824" s="177" t="s">
        <v>331</v>
      </c>
      <c r="E1824" s="178" t="s">
        <v>5221</v>
      </c>
      <c r="F1824" s="179" t="s">
        <v>5222</v>
      </c>
      <c r="G1824" s="180" t="s">
        <v>356</v>
      </c>
      <c r="H1824" s="181">
        <v>12</v>
      </c>
      <c r="I1824" s="182"/>
      <c r="J1824" s="183">
        <f>ROUND(I1824*H1824,2)</f>
        <v>0</v>
      </c>
      <c r="K1824" s="179" t="s">
        <v>2314</v>
      </c>
      <c r="L1824" s="42"/>
      <c r="M1824" s="184" t="s">
        <v>3</v>
      </c>
      <c r="N1824" s="185" t="s">
        <v>40</v>
      </c>
      <c r="O1824" s="75"/>
      <c r="P1824" s="186">
        <f>O1824*H1824</f>
        <v>0</v>
      </c>
      <c r="Q1824" s="186">
        <v>0</v>
      </c>
      <c r="R1824" s="186">
        <f>Q1824*H1824</f>
        <v>0</v>
      </c>
      <c r="S1824" s="186">
        <v>0</v>
      </c>
      <c r="T1824" s="187">
        <f>S1824*H1824</f>
        <v>0</v>
      </c>
      <c r="U1824" s="41"/>
      <c r="V1824" s="41"/>
      <c r="W1824" s="41"/>
      <c r="X1824" s="41"/>
      <c r="Y1824" s="41"/>
      <c r="Z1824" s="41"/>
      <c r="AA1824" s="41"/>
      <c r="AB1824" s="41"/>
      <c r="AC1824" s="41"/>
      <c r="AD1824" s="41"/>
      <c r="AE1824" s="41"/>
      <c r="AR1824" s="188" t="s">
        <v>113</v>
      </c>
      <c r="AT1824" s="188" t="s">
        <v>331</v>
      </c>
      <c r="AU1824" s="188" t="s">
        <v>76</v>
      </c>
      <c r="AY1824" s="22" t="s">
        <v>328</v>
      </c>
      <c r="BE1824" s="189">
        <f>IF(N1824="základní",J1824,0)</f>
        <v>0</v>
      </c>
      <c r="BF1824" s="189">
        <f>IF(N1824="snížená",J1824,0)</f>
        <v>0</v>
      </c>
      <c r="BG1824" s="189">
        <f>IF(N1824="zákl. přenesená",J1824,0)</f>
        <v>0</v>
      </c>
      <c r="BH1824" s="189">
        <f>IF(N1824="sníž. přenesená",J1824,0)</f>
        <v>0</v>
      </c>
      <c r="BI1824" s="189">
        <f>IF(N1824="nulová",J1824,0)</f>
        <v>0</v>
      </c>
      <c r="BJ1824" s="22" t="s">
        <v>76</v>
      </c>
      <c r="BK1824" s="189">
        <f>ROUND(I1824*H1824,2)</f>
        <v>0</v>
      </c>
      <c r="BL1824" s="22" t="s">
        <v>113</v>
      </c>
      <c r="BM1824" s="188" t="s">
        <v>5223</v>
      </c>
    </row>
    <row r="1825" s="2" customFormat="1" ht="16.5" customHeight="1">
      <c r="A1825" s="41"/>
      <c r="B1825" s="176"/>
      <c r="C1825" s="177" t="s">
        <v>5224</v>
      </c>
      <c r="D1825" s="177" t="s">
        <v>331</v>
      </c>
      <c r="E1825" s="178" t="s">
        <v>5225</v>
      </c>
      <c r="F1825" s="179" t="s">
        <v>5226</v>
      </c>
      <c r="G1825" s="180" t="s">
        <v>356</v>
      </c>
      <c r="H1825" s="181">
        <v>4</v>
      </c>
      <c r="I1825" s="182"/>
      <c r="J1825" s="183">
        <f>ROUND(I1825*H1825,2)</f>
        <v>0</v>
      </c>
      <c r="K1825" s="179" t="s">
        <v>2314</v>
      </c>
      <c r="L1825" s="42"/>
      <c r="M1825" s="184" t="s">
        <v>3</v>
      </c>
      <c r="N1825" s="185" t="s">
        <v>40</v>
      </c>
      <c r="O1825" s="75"/>
      <c r="P1825" s="186">
        <f>O1825*H1825</f>
        <v>0</v>
      </c>
      <c r="Q1825" s="186">
        <v>0</v>
      </c>
      <c r="R1825" s="186">
        <f>Q1825*H1825</f>
        <v>0</v>
      </c>
      <c r="S1825" s="186">
        <v>0</v>
      </c>
      <c r="T1825" s="187">
        <f>S1825*H1825</f>
        <v>0</v>
      </c>
      <c r="U1825" s="41"/>
      <c r="V1825" s="41"/>
      <c r="W1825" s="41"/>
      <c r="X1825" s="41"/>
      <c r="Y1825" s="41"/>
      <c r="Z1825" s="41"/>
      <c r="AA1825" s="41"/>
      <c r="AB1825" s="41"/>
      <c r="AC1825" s="41"/>
      <c r="AD1825" s="41"/>
      <c r="AE1825" s="41"/>
      <c r="AR1825" s="188" t="s">
        <v>113</v>
      </c>
      <c r="AT1825" s="188" t="s">
        <v>331</v>
      </c>
      <c r="AU1825" s="188" t="s">
        <v>76</v>
      </c>
      <c r="AY1825" s="22" t="s">
        <v>328</v>
      </c>
      <c r="BE1825" s="189">
        <f>IF(N1825="základní",J1825,0)</f>
        <v>0</v>
      </c>
      <c r="BF1825" s="189">
        <f>IF(N1825="snížená",J1825,0)</f>
        <v>0</v>
      </c>
      <c r="BG1825" s="189">
        <f>IF(N1825="zákl. přenesená",J1825,0)</f>
        <v>0</v>
      </c>
      <c r="BH1825" s="189">
        <f>IF(N1825="sníž. přenesená",J1825,0)</f>
        <v>0</v>
      </c>
      <c r="BI1825" s="189">
        <f>IF(N1825="nulová",J1825,0)</f>
        <v>0</v>
      </c>
      <c r="BJ1825" s="22" t="s">
        <v>76</v>
      </c>
      <c r="BK1825" s="189">
        <f>ROUND(I1825*H1825,2)</f>
        <v>0</v>
      </c>
      <c r="BL1825" s="22" t="s">
        <v>113</v>
      </c>
      <c r="BM1825" s="188" t="s">
        <v>5227</v>
      </c>
    </row>
    <row r="1826" s="2" customFormat="1" ht="16.5" customHeight="1">
      <c r="A1826" s="41"/>
      <c r="B1826" s="176"/>
      <c r="C1826" s="177" t="s">
        <v>5228</v>
      </c>
      <c r="D1826" s="177" t="s">
        <v>331</v>
      </c>
      <c r="E1826" s="178" t="s">
        <v>5229</v>
      </c>
      <c r="F1826" s="179" t="s">
        <v>5230</v>
      </c>
      <c r="G1826" s="180" t="s">
        <v>356</v>
      </c>
      <c r="H1826" s="181">
        <v>12</v>
      </c>
      <c r="I1826" s="182"/>
      <c r="J1826" s="183">
        <f>ROUND(I1826*H1826,2)</f>
        <v>0</v>
      </c>
      <c r="K1826" s="179" t="s">
        <v>2314</v>
      </c>
      <c r="L1826" s="42"/>
      <c r="M1826" s="184" t="s">
        <v>3</v>
      </c>
      <c r="N1826" s="185" t="s">
        <v>40</v>
      </c>
      <c r="O1826" s="75"/>
      <c r="P1826" s="186">
        <f>O1826*H1826</f>
        <v>0</v>
      </c>
      <c r="Q1826" s="186">
        <v>0</v>
      </c>
      <c r="R1826" s="186">
        <f>Q1826*H1826</f>
        <v>0</v>
      </c>
      <c r="S1826" s="186">
        <v>0</v>
      </c>
      <c r="T1826" s="187">
        <f>S1826*H1826</f>
        <v>0</v>
      </c>
      <c r="U1826" s="41"/>
      <c r="V1826" s="41"/>
      <c r="W1826" s="41"/>
      <c r="X1826" s="41"/>
      <c r="Y1826" s="41"/>
      <c r="Z1826" s="41"/>
      <c r="AA1826" s="41"/>
      <c r="AB1826" s="41"/>
      <c r="AC1826" s="41"/>
      <c r="AD1826" s="41"/>
      <c r="AE1826" s="41"/>
      <c r="AR1826" s="188" t="s">
        <v>113</v>
      </c>
      <c r="AT1826" s="188" t="s">
        <v>331</v>
      </c>
      <c r="AU1826" s="188" t="s">
        <v>76</v>
      </c>
      <c r="AY1826" s="22" t="s">
        <v>328</v>
      </c>
      <c r="BE1826" s="189">
        <f>IF(N1826="základní",J1826,0)</f>
        <v>0</v>
      </c>
      <c r="BF1826" s="189">
        <f>IF(N1826="snížená",J1826,0)</f>
        <v>0</v>
      </c>
      <c r="BG1826" s="189">
        <f>IF(N1826="zákl. přenesená",J1826,0)</f>
        <v>0</v>
      </c>
      <c r="BH1826" s="189">
        <f>IF(N1826="sníž. přenesená",J1826,0)</f>
        <v>0</v>
      </c>
      <c r="BI1826" s="189">
        <f>IF(N1826="nulová",J1826,0)</f>
        <v>0</v>
      </c>
      <c r="BJ1826" s="22" t="s">
        <v>76</v>
      </c>
      <c r="BK1826" s="189">
        <f>ROUND(I1826*H1826,2)</f>
        <v>0</v>
      </c>
      <c r="BL1826" s="22" t="s">
        <v>113</v>
      </c>
      <c r="BM1826" s="188" t="s">
        <v>5231</v>
      </c>
    </row>
    <row r="1827" s="2" customFormat="1" ht="24.15" customHeight="1">
      <c r="A1827" s="41"/>
      <c r="B1827" s="176"/>
      <c r="C1827" s="177" t="s">
        <v>5232</v>
      </c>
      <c r="D1827" s="177" t="s">
        <v>331</v>
      </c>
      <c r="E1827" s="178" t="s">
        <v>5233</v>
      </c>
      <c r="F1827" s="179" t="s">
        <v>5234</v>
      </c>
      <c r="G1827" s="180" t="s">
        <v>574</v>
      </c>
      <c r="H1827" s="181">
        <v>17</v>
      </c>
      <c r="I1827" s="182"/>
      <c r="J1827" s="183">
        <f>ROUND(I1827*H1827,2)</f>
        <v>0</v>
      </c>
      <c r="K1827" s="179" t="s">
        <v>335</v>
      </c>
      <c r="L1827" s="42"/>
      <c r="M1827" s="184" t="s">
        <v>3</v>
      </c>
      <c r="N1827" s="185" t="s">
        <v>40</v>
      </c>
      <c r="O1827" s="75"/>
      <c r="P1827" s="186">
        <f>O1827*H1827</f>
        <v>0</v>
      </c>
      <c r="Q1827" s="186">
        <v>0</v>
      </c>
      <c r="R1827" s="186">
        <f>Q1827*H1827</f>
        <v>0</v>
      </c>
      <c r="S1827" s="186">
        <v>0</v>
      </c>
      <c r="T1827" s="187">
        <f>S1827*H1827</f>
        <v>0</v>
      </c>
      <c r="U1827" s="41"/>
      <c r="V1827" s="41"/>
      <c r="W1827" s="41"/>
      <c r="X1827" s="41"/>
      <c r="Y1827" s="41"/>
      <c r="Z1827" s="41"/>
      <c r="AA1827" s="41"/>
      <c r="AB1827" s="41"/>
      <c r="AC1827" s="41"/>
      <c r="AD1827" s="41"/>
      <c r="AE1827" s="41"/>
      <c r="AR1827" s="188" t="s">
        <v>113</v>
      </c>
      <c r="AT1827" s="188" t="s">
        <v>331</v>
      </c>
      <c r="AU1827" s="188" t="s">
        <v>76</v>
      </c>
      <c r="AY1827" s="22" t="s">
        <v>328</v>
      </c>
      <c r="BE1827" s="189">
        <f>IF(N1827="základní",J1827,0)</f>
        <v>0</v>
      </c>
      <c r="BF1827" s="189">
        <f>IF(N1827="snížená",J1827,0)</f>
        <v>0</v>
      </c>
      <c r="BG1827" s="189">
        <f>IF(N1827="zákl. přenesená",J1827,0)</f>
        <v>0</v>
      </c>
      <c r="BH1827" s="189">
        <f>IF(N1827="sníž. přenesená",J1827,0)</f>
        <v>0</v>
      </c>
      <c r="BI1827" s="189">
        <f>IF(N1827="nulová",J1827,0)</f>
        <v>0</v>
      </c>
      <c r="BJ1827" s="22" t="s">
        <v>76</v>
      </c>
      <c r="BK1827" s="189">
        <f>ROUND(I1827*H1827,2)</f>
        <v>0</v>
      </c>
      <c r="BL1827" s="22" t="s">
        <v>113</v>
      </c>
      <c r="BM1827" s="188" t="s">
        <v>5235</v>
      </c>
    </row>
    <row r="1828" s="2" customFormat="1">
      <c r="A1828" s="41"/>
      <c r="B1828" s="42"/>
      <c r="C1828" s="41"/>
      <c r="D1828" s="190" t="s">
        <v>338</v>
      </c>
      <c r="E1828" s="41"/>
      <c r="F1828" s="191" t="s">
        <v>5236</v>
      </c>
      <c r="G1828" s="41"/>
      <c r="H1828" s="41"/>
      <c r="I1828" s="192"/>
      <c r="J1828" s="41"/>
      <c r="K1828" s="41"/>
      <c r="L1828" s="42"/>
      <c r="M1828" s="193"/>
      <c r="N1828" s="194"/>
      <c r="O1828" s="75"/>
      <c r="P1828" s="75"/>
      <c r="Q1828" s="75"/>
      <c r="R1828" s="75"/>
      <c r="S1828" s="75"/>
      <c r="T1828" s="76"/>
      <c r="U1828" s="41"/>
      <c r="V1828" s="41"/>
      <c r="W1828" s="41"/>
      <c r="X1828" s="41"/>
      <c r="Y1828" s="41"/>
      <c r="Z1828" s="41"/>
      <c r="AA1828" s="41"/>
      <c r="AB1828" s="41"/>
      <c r="AC1828" s="41"/>
      <c r="AD1828" s="41"/>
      <c r="AE1828" s="41"/>
      <c r="AT1828" s="22" t="s">
        <v>338</v>
      </c>
      <c r="AU1828" s="22" t="s">
        <v>76</v>
      </c>
    </row>
    <row r="1829" s="2" customFormat="1" ht="16.5" customHeight="1">
      <c r="A1829" s="41"/>
      <c r="B1829" s="176"/>
      <c r="C1829" s="224" t="s">
        <v>5237</v>
      </c>
      <c r="D1829" s="224" t="s">
        <v>539</v>
      </c>
      <c r="E1829" s="225" t="s">
        <v>5238</v>
      </c>
      <c r="F1829" s="226" t="s">
        <v>5239</v>
      </c>
      <c r="G1829" s="227" t="s">
        <v>574</v>
      </c>
      <c r="H1829" s="228">
        <v>17</v>
      </c>
      <c r="I1829" s="229"/>
      <c r="J1829" s="230">
        <f>ROUND(I1829*H1829,2)</f>
        <v>0</v>
      </c>
      <c r="K1829" s="226" t="s">
        <v>335</v>
      </c>
      <c r="L1829" s="231"/>
      <c r="M1829" s="232" t="s">
        <v>3</v>
      </c>
      <c r="N1829" s="233" t="s">
        <v>40</v>
      </c>
      <c r="O1829" s="75"/>
      <c r="P1829" s="186">
        <f>O1829*H1829</f>
        <v>0</v>
      </c>
      <c r="Q1829" s="186">
        <v>0.00020000000000000001</v>
      </c>
      <c r="R1829" s="186">
        <f>Q1829*H1829</f>
        <v>0.0034000000000000002</v>
      </c>
      <c r="S1829" s="186">
        <v>0</v>
      </c>
      <c r="T1829" s="187">
        <f>S1829*H1829</f>
        <v>0</v>
      </c>
      <c r="U1829" s="41"/>
      <c r="V1829" s="41"/>
      <c r="W1829" s="41"/>
      <c r="X1829" s="41"/>
      <c r="Y1829" s="41"/>
      <c r="Z1829" s="41"/>
      <c r="AA1829" s="41"/>
      <c r="AB1829" s="41"/>
      <c r="AC1829" s="41"/>
      <c r="AD1829" s="41"/>
      <c r="AE1829" s="41"/>
      <c r="AR1829" s="188" t="s">
        <v>171</v>
      </c>
      <c r="AT1829" s="188" t="s">
        <v>539</v>
      </c>
      <c r="AU1829" s="188" t="s">
        <v>76</v>
      </c>
      <c r="AY1829" s="22" t="s">
        <v>328</v>
      </c>
      <c r="BE1829" s="189">
        <f>IF(N1829="základní",J1829,0)</f>
        <v>0</v>
      </c>
      <c r="BF1829" s="189">
        <f>IF(N1829="snížená",J1829,0)</f>
        <v>0</v>
      </c>
      <c r="BG1829" s="189">
        <f>IF(N1829="zákl. přenesená",J1829,0)</f>
        <v>0</v>
      </c>
      <c r="BH1829" s="189">
        <f>IF(N1829="sníž. přenesená",J1829,0)</f>
        <v>0</v>
      </c>
      <c r="BI1829" s="189">
        <f>IF(N1829="nulová",J1829,0)</f>
        <v>0</v>
      </c>
      <c r="BJ1829" s="22" t="s">
        <v>76</v>
      </c>
      <c r="BK1829" s="189">
        <f>ROUND(I1829*H1829,2)</f>
        <v>0</v>
      </c>
      <c r="BL1829" s="22" t="s">
        <v>113</v>
      </c>
      <c r="BM1829" s="188" t="s">
        <v>5240</v>
      </c>
    </row>
    <row r="1830" s="2" customFormat="1" ht="24.15" customHeight="1">
      <c r="A1830" s="41"/>
      <c r="B1830" s="176"/>
      <c r="C1830" s="177" t="s">
        <v>5241</v>
      </c>
      <c r="D1830" s="177" t="s">
        <v>331</v>
      </c>
      <c r="E1830" s="178" t="s">
        <v>5242</v>
      </c>
      <c r="F1830" s="179" t="s">
        <v>5243</v>
      </c>
      <c r="G1830" s="180" t="s">
        <v>574</v>
      </c>
      <c r="H1830" s="181">
        <v>7</v>
      </c>
      <c r="I1830" s="182"/>
      <c r="J1830" s="183">
        <f>ROUND(I1830*H1830,2)</f>
        <v>0</v>
      </c>
      <c r="K1830" s="179" t="s">
        <v>335</v>
      </c>
      <c r="L1830" s="42"/>
      <c r="M1830" s="184" t="s">
        <v>3</v>
      </c>
      <c r="N1830" s="185" t="s">
        <v>40</v>
      </c>
      <c r="O1830" s="75"/>
      <c r="P1830" s="186">
        <f>O1830*H1830</f>
        <v>0</v>
      </c>
      <c r="Q1830" s="186">
        <v>0</v>
      </c>
      <c r="R1830" s="186">
        <f>Q1830*H1830</f>
        <v>0</v>
      </c>
      <c r="S1830" s="186">
        <v>0</v>
      </c>
      <c r="T1830" s="187">
        <f>S1830*H1830</f>
        <v>0</v>
      </c>
      <c r="U1830" s="41"/>
      <c r="V1830" s="41"/>
      <c r="W1830" s="41"/>
      <c r="X1830" s="41"/>
      <c r="Y1830" s="41"/>
      <c r="Z1830" s="41"/>
      <c r="AA1830" s="41"/>
      <c r="AB1830" s="41"/>
      <c r="AC1830" s="41"/>
      <c r="AD1830" s="41"/>
      <c r="AE1830" s="41"/>
      <c r="AR1830" s="188" t="s">
        <v>113</v>
      </c>
      <c r="AT1830" s="188" t="s">
        <v>331</v>
      </c>
      <c r="AU1830" s="188" t="s">
        <v>76</v>
      </c>
      <c r="AY1830" s="22" t="s">
        <v>328</v>
      </c>
      <c r="BE1830" s="189">
        <f>IF(N1830="základní",J1830,0)</f>
        <v>0</v>
      </c>
      <c r="BF1830" s="189">
        <f>IF(N1830="snížená",J1830,0)</f>
        <v>0</v>
      </c>
      <c r="BG1830" s="189">
        <f>IF(N1830="zákl. přenesená",J1830,0)</f>
        <v>0</v>
      </c>
      <c r="BH1830" s="189">
        <f>IF(N1830="sníž. přenesená",J1830,0)</f>
        <v>0</v>
      </c>
      <c r="BI1830" s="189">
        <f>IF(N1830="nulová",J1830,0)</f>
        <v>0</v>
      </c>
      <c r="BJ1830" s="22" t="s">
        <v>76</v>
      </c>
      <c r="BK1830" s="189">
        <f>ROUND(I1830*H1830,2)</f>
        <v>0</v>
      </c>
      <c r="BL1830" s="22" t="s">
        <v>113</v>
      </c>
      <c r="BM1830" s="188" t="s">
        <v>5244</v>
      </c>
    </row>
    <row r="1831" s="2" customFormat="1">
      <c r="A1831" s="41"/>
      <c r="B1831" s="42"/>
      <c r="C1831" s="41"/>
      <c r="D1831" s="190" t="s">
        <v>338</v>
      </c>
      <c r="E1831" s="41"/>
      <c r="F1831" s="191" t="s">
        <v>5245</v>
      </c>
      <c r="G1831" s="41"/>
      <c r="H1831" s="41"/>
      <c r="I1831" s="192"/>
      <c r="J1831" s="41"/>
      <c r="K1831" s="41"/>
      <c r="L1831" s="42"/>
      <c r="M1831" s="193"/>
      <c r="N1831" s="194"/>
      <c r="O1831" s="75"/>
      <c r="P1831" s="75"/>
      <c r="Q1831" s="75"/>
      <c r="R1831" s="75"/>
      <c r="S1831" s="75"/>
      <c r="T1831" s="76"/>
      <c r="U1831" s="41"/>
      <c r="V1831" s="41"/>
      <c r="W1831" s="41"/>
      <c r="X1831" s="41"/>
      <c r="Y1831" s="41"/>
      <c r="Z1831" s="41"/>
      <c r="AA1831" s="41"/>
      <c r="AB1831" s="41"/>
      <c r="AC1831" s="41"/>
      <c r="AD1831" s="41"/>
      <c r="AE1831" s="41"/>
      <c r="AT1831" s="22" t="s">
        <v>338</v>
      </c>
      <c r="AU1831" s="22" t="s">
        <v>76</v>
      </c>
    </row>
    <row r="1832" s="2" customFormat="1" ht="24.15" customHeight="1">
      <c r="A1832" s="41"/>
      <c r="B1832" s="176"/>
      <c r="C1832" s="224" t="s">
        <v>5246</v>
      </c>
      <c r="D1832" s="224" t="s">
        <v>539</v>
      </c>
      <c r="E1832" s="225" t="s">
        <v>5247</v>
      </c>
      <c r="F1832" s="226" t="s">
        <v>5248</v>
      </c>
      <c r="G1832" s="227" t="s">
        <v>574</v>
      </c>
      <c r="H1832" s="228">
        <v>7</v>
      </c>
      <c r="I1832" s="229"/>
      <c r="J1832" s="230">
        <f>ROUND(I1832*H1832,2)</f>
        <v>0</v>
      </c>
      <c r="K1832" s="226" t="s">
        <v>335</v>
      </c>
      <c r="L1832" s="231"/>
      <c r="M1832" s="232" t="s">
        <v>3</v>
      </c>
      <c r="N1832" s="233" t="s">
        <v>40</v>
      </c>
      <c r="O1832" s="75"/>
      <c r="P1832" s="186">
        <f>O1832*H1832</f>
        <v>0</v>
      </c>
      <c r="Q1832" s="186">
        <v>0.00080000000000000004</v>
      </c>
      <c r="R1832" s="186">
        <f>Q1832*H1832</f>
        <v>0.0055999999999999999</v>
      </c>
      <c r="S1832" s="186">
        <v>0</v>
      </c>
      <c r="T1832" s="187">
        <f>S1832*H1832</f>
        <v>0</v>
      </c>
      <c r="U1832" s="41"/>
      <c r="V1832" s="41"/>
      <c r="W1832" s="41"/>
      <c r="X1832" s="41"/>
      <c r="Y1832" s="41"/>
      <c r="Z1832" s="41"/>
      <c r="AA1832" s="41"/>
      <c r="AB1832" s="41"/>
      <c r="AC1832" s="41"/>
      <c r="AD1832" s="41"/>
      <c r="AE1832" s="41"/>
      <c r="AR1832" s="188" t="s">
        <v>171</v>
      </c>
      <c r="AT1832" s="188" t="s">
        <v>539</v>
      </c>
      <c r="AU1832" s="188" t="s">
        <v>76</v>
      </c>
      <c r="AY1832" s="22" t="s">
        <v>328</v>
      </c>
      <c r="BE1832" s="189">
        <f>IF(N1832="základní",J1832,0)</f>
        <v>0</v>
      </c>
      <c r="BF1832" s="189">
        <f>IF(N1832="snížená",J1832,0)</f>
        <v>0</v>
      </c>
      <c r="BG1832" s="189">
        <f>IF(N1832="zákl. přenesená",J1832,0)</f>
        <v>0</v>
      </c>
      <c r="BH1832" s="189">
        <f>IF(N1832="sníž. přenesená",J1832,0)</f>
        <v>0</v>
      </c>
      <c r="BI1832" s="189">
        <f>IF(N1832="nulová",J1832,0)</f>
        <v>0</v>
      </c>
      <c r="BJ1832" s="22" t="s">
        <v>76</v>
      </c>
      <c r="BK1832" s="189">
        <f>ROUND(I1832*H1832,2)</f>
        <v>0</v>
      </c>
      <c r="BL1832" s="22" t="s">
        <v>113</v>
      </c>
      <c r="BM1832" s="188" t="s">
        <v>5249</v>
      </c>
    </row>
    <row r="1833" s="2" customFormat="1" ht="24.15" customHeight="1">
      <c r="A1833" s="41"/>
      <c r="B1833" s="176"/>
      <c r="C1833" s="177" t="s">
        <v>5250</v>
      </c>
      <c r="D1833" s="177" t="s">
        <v>331</v>
      </c>
      <c r="E1833" s="178" t="s">
        <v>5251</v>
      </c>
      <c r="F1833" s="179" t="s">
        <v>5252</v>
      </c>
      <c r="G1833" s="180" t="s">
        <v>574</v>
      </c>
      <c r="H1833" s="181">
        <v>6</v>
      </c>
      <c r="I1833" s="182"/>
      <c r="J1833" s="183">
        <f>ROUND(I1833*H1833,2)</f>
        <v>0</v>
      </c>
      <c r="K1833" s="179" t="s">
        <v>335</v>
      </c>
      <c r="L1833" s="42"/>
      <c r="M1833" s="184" t="s">
        <v>3</v>
      </c>
      <c r="N1833" s="185" t="s">
        <v>40</v>
      </c>
      <c r="O1833" s="75"/>
      <c r="P1833" s="186">
        <f>O1833*H1833</f>
        <v>0</v>
      </c>
      <c r="Q1833" s="186">
        <v>0</v>
      </c>
      <c r="R1833" s="186">
        <f>Q1833*H1833</f>
        <v>0</v>
      </c>
      <c r="S1833" s="186">
        <v>0</v>
      </c>
      <c r="T1833" s="187">
        <f>S1833*H1833</f>
        <v>0</v>
      </c>
      <c r="U1833" s="41"/>
      <c r="V1833" s="41"/>
      <c r="W1833" s="41"/>
      <c r="X1833" s="41"/>
      <c r="Y1833" s="41"/>
      <c r="Z1833" s="41"/>
      <c r="AA1833" s="41"/>
      <c r="AB1833" s="41"/>
      <c r="AC1833" s="41"/>
      <c r="AD1833" s="41"/>
      <c r="AE1833" s="41"/>
      <c r="AR1833" s="188" t="s">
        <v>113</v>
      </c>
      <c r="AT1833" s="188" t="s">
        <v>331</v>
      </c>
      <c r="AU1833" s="188" t="s">
        <v>76</v>
      </c>
      <c r="AY1833" s="22" t="s">
        <v>328</v>
      </c>
      <c r="BE1833" s="189">
        <f>IF(N1833="základní",J1833,0)</f>
        <v>0</v>
      </c>
      <c r="BF1833" s="189">
        <f>IF(N1833="snížená",J1833,0)</f>
        <v>0</v>
      </c>
      <c r="BG1833" s="189">
        <f>IF(N1833="zákl. přenesená",J1833,0)</f>
        <v>0</v>
      </c>
      <c r="BH1833" s="189">
        <f>IF(N1833="sníž. přenesená",J1833,0)</f>
        <v>0</v>
      </c>
      <c r="BI1833" s="189">
        <f>IF(N1833="nulová",J1833,0)</f>
        <v>0</v>
      </c>
      <c r="BJ1833" s="22" t="s">
        <v>76</v>
      </c>
      <c r="BK1833" s="189">
        <f>ROUND(I1833*H1833,2)</f>
        <v>0</v>
      </c>
      <c r="BL1833" s="22" t="s">
        <v>113</v>
      </c>
      <c r="BM1833" s="188" t="s">
        <v>5253</v>
      </c>
    </row>
    <row r="1834" s="2" customFormat="1">
      <c r="A1834" s="41"/>
      <c r="B1834" s="42"/>
      <c r="C1834" s="41"/>
      <c r="D1834" s="190" t="s">
        <v>338</v>
      </c>
      <c r="E1834" s="41"/>
      <c r="F1834" s="191" t="s">
        <v>5254</v>
      </c>
      <c r="G1834" s="41"/>
      <c r="H1834" s="41"/>
      <c r="I1834" s="192"/>
      <c r="J1834" s="41"/>
      <c r="K1834" s="41"/>
      <c r="L1834" s="42"/>
      <c r="M1834" s="193"/>
      <c r="N1834" s="194"/>
      <c r="O1834" s="75"/>
      <c r="P1834" s="75"/>
      <c r="Q1834" s="75"/>
      <c r="R1834" s="75"/>
      <c r="S1834" s="75"/>
      <c r="T1834" s="76"/>
      <c r="U1834" s="41"/>
      <c r="V1834" s="41"/>
      <c r="W1834" s="41"/>
      <c r="X1834" s="41"/>
      <c r="Y1834" s="41"/>
      <c r="Z1834" s="41"/>
      <c r="AA1834" s="41"/>
      <c r="AB1834" s="41"/>
      <c r="AC1834" s="41"/>
      <c r="AD1834" s="41"/>
      <c r="AE1834" s="41"/>
      <c r="AT1834" s="22" t="s">
        <v>338</v>
      </c>
      <c r="AU1834" s="22" t="s">
        <v>76</v>
      </c>
    </row>
    <row r="1835" s="2" customFormat="1" ht="24.15" customHeight="1">
      <c r="A1835" s="41"/>
      <c r="B1835" s="176"/>
      <c r="C1835" s="224" t="s">
        <v>5255</v>
      </c>
      <c r="D1835" s="224" t="s">
        <v>539</v>
      </c>
      <c r="E1835" s="225" t="s">
        <v>5256</v>
      </c>
      <c r="F1835" s="226" t="s">
        <v>5257</v>
      </c>
      <c r="G1835" s="227" t="s">
        <v>574</v>
      </c>
      <c r="H1835" s="228">
        <v>6</v>
      </c>
      <c r="I1835" s="229"/>
      <c r="J1835" s="230">
        <f>ROUND(I1835*H1835,2)</f>
        <v>0</v>
      </c>
      <c r="K1835" s="226" t="s">
        <v>335</v>
      </c>
      <c r="L1835" s="231"/>
      <c r="M1835" s="232" t="s">
        <v>3</v>
      </c>
      <c r="N1835" s="233" t="s">
        <v>40</v>
      </c>
      <c r="O1835" s="75"/>
      <c r="P1835" s="186">
        <f>O1835*H1835</f>
        <v>0</v>
      </c>
      <c r="Q1835" s="186">
        <v>0.0011999999999999999</v>
      </c>
      <c r="R1835" s="186">
        <f>Q1835*H1835</f>
        <v>0.0071999999999999998</v>
      </c>
      <c r="S1835" s="186">
        <v>0</v>
      </c>
      <c r="T1835" s="187">
        <f>S1835*H1835</f>
        <v>0</v>
      </c>
      <c r="U1835" s="41"/>
      <c r="V1835" s="41"/>
      <c r="W1835" s="41"/>
      <c r="X1835" s="41"/>
      <c r="Y1835" s="41"/>
      <c r="Z1835" s="41"/>
      <c r="AA1835" s="41"/>
      <c r="AB1835" s="41"/>
      <c r="AC1835" s="41"/>
      <c r="AD1835" s="41"/>
      <c r="AE1835" s="41"/>
      <c r="AR1835" s="188" t="s">
        <v>171</v>
      </c>
      <c r="AT1835" s="188" t="s">
        <v>539</v>
      </c>
      <c r="AU1835" s="188" t="s">
        <v>76</v>
      </c>
      <c r="AY1835" s="22" t="s">
        <v>328</v>
      </c>
      <c r="BE1835" s="189">
        <f>IF(N1835="základní",J1835,0)</f>
        <v>0</v>
      </c>
      <c r="BF1835" s="189">
        <f>IF(N1835="snížená",J1835,0)</f>
        <v>0</v>
      </c>
      <c r="BG1835" s="189">
        <f>IF(N1835="zákl. přenesená",J1835,0)</f>
        <v>0</v>
      </c>
      <c r="BH1835" s="189">
        <f>IF(N1835="sníž. přenesená",J1835,0)</f>
        <v>0</v>
      </c>
      <c r="BI1835" s="189">
        <f>IF(N1835="nulová",J1835,0)</f>
        <v>0</v>
      </c>
      <c r="BJ1835" s="22" t="s">
        <v>76</v>
      </c>
      <c r="BK1835" s="189">
        <f>ROUND(I1835*H1835,2)</f>
        <v>0</v>
      </c>
      <c r="BL1835" s="22" t="s">
        <v>113</v>
      </c>
      <c r="BM1835" s="188" t="s">
        <v>5258</v>
      </c>
    </row>
    <row r="1836" s="2" customFormat="1" ht="24.15" customHeight="1">
      <c r="A1836" s="41"/>
      <c r="B1836" s="176"/>
      <c r="C1836" s="177" t="s">
        <v>5259</v>
      </c>
      <c r="D1836" s="177" t="s">
        <v>331</v>
      </c>
      <c r="E1836" s="178" t="s">
        <v>5260</v>
      </c>
      <c r="F1836" s="179" t="s">
        <v>5261</v>
      </c>
      <c r="G1836" s="180" t="s">
        <v>574</v>
      </c>
      <c r="H1836" s="181">
        <v>2</v>
      </c>
      <c r="I1836" s="182"/>
      <c r="J1836" s="183">
        <f>ROUND(I1836*H1836,2)</f>
        <v>0</v>
      </c>
      <c r="K1836" s="179" t="s">
        <v>335</v>
      </c>
      <c r="L1836" s="42"/>
      <c r="M1836" s="184" t="s">
        <v>3</v>
      </c>
      <c r="N1836" s="185" t="s">
        <v>40</v>
      </c>
      <c r="O1836" s="75"/>
      <c r="P1836" s="186">
        <f>O1836*H1836</f>
        <v>0</v>
      </c>
      <c r="Q1836" s="186">
        <v>0</v>
      </c>
      <c r="R1836" s="186">
        <f>Q1836*H1836</f>
        <v>0</v>
      </c>
      <c r="S1836" s="186">
        <v>0</v>
      </c>
      <c r="T1836" s="187">
        <f>S1836*H1836</f>
        <v>0</v>
      </c>
      <c r="U1836" s="41"/>
      <c r="V1836" s="41"/>
      <c r="W1836" s="41"/>
      <c r="X1836" s="41"/>
      <c r="Y1836" s="41"/>
      <c r="Z1836" s="41"/>
      <c r="AA1836" s="41"/>
      <c r="AB1836" s="41"/>
      <c r="AC1836" s="41"/>
      <c r="AD1836" s="41"/>
      <c r="AE1836" s="41"/>
      <c r="AR1836" s="188" t="s">
        <v>113</v>
      </c>
      <c r="AT1836" s="188" t="s">
        <v>331</v>
      </c>
      <c r="AU1836" s="188" t="s">
        <v>76</v>
      </c>
      <c r="AY1836" s="22" t="s">
        <v>328</v>
      </c>
      <c r="BE1836" s="189">
        <f>IF(N1836="základní",J1836,0)</f>
        <v>0</v>
      </c>
      <c r="BF1836" s="189">
        <f>IF(N1836="snížená",J1836,0)</f>
        <v>0</v>
      </c>
      <c r="BG1836" s="189">
        <f>IF(N1836="zákl. přenesená",J1836,0)</f>
        <v>0</v>
      </c>
      <c r="BH1836" s="189">
        <f>IF(N1836="sníž. přenesená",J1836,0)</f>
        <v>0</v>
      </c>
      <c r="BI1836" s="189">
        <f>IF(N1836="nulová",J1836,0)</f>
        <v>0</v>
      </c>
      <c r="BJ1836" s="22" t="s">
        <v>76</v>
      </c>
      <c r="BK1836" s="189">
        <f>ROUND(I1836*H1836,2)</f>
        <v>0</v>
      </c>
      <c r="BL1836" s="22" t="s">
        <v>113</v>
      </c>
      <c r="BM1836" s="188" t="s">
        <v>5262</v>
      </c>
    </row>
    <row r="1837" s="2" customFormat="1">
      <c r="A1837" s="41"/>
      <c r="B1837" s="42"/>
      <c r="C1837" s="41"/>
      <c r="D1837" s="190" t="s">
        <v>338</v>
      </c>
      <c r="E1837" s="41"/>
      <c r="F1837" s="191" t="s">
        <v>5263</v>
      </c>
      <c r="G1837" s="41"/>
      <c r="H1837" s="41"/>
      <c r="I1837" s="192"/>
      <c r="J1837" s="41"/>
      <c r="K1837" s="41"/>
      <c r="L1837" s="42"/>
      <c r="M1837" s="193"/>
      <c r="N1837" s="194"/>
      <c r="O1837" s="75"/>
      <c r="P1837" s="75"/>
      <c r="Q1837" s="75"/>
      <c r="R1837" s="75"/>
      <c r="S1837" s="75"/>
      <c r="T1837" s="76"/>
      <c r="U1837" s="41"/>
      <c r="V1837" s="41"/>
      <c r="W1837" s="41"/>
      <c r="X1837" s="41"/>
      <c r="Y1837" s="41"/>
      <c r="Z1837" s="41"/>
      <c r="AA1837" s="41"/>
      <c r="AB1837" s="41"/>
      <c r="AC1837" s="41"/>
      <c r="AD1837" s="41"/>
      <c r="AE1837" s="41"/>
      <c r="AT1837" s="22" t="s">
        <v>338</v>
      </c>
      <c r="AU1837" s="22" t="s">
        <v>76</v>
      </c>
    </row>
    <row r="1838" s="2" customFormat="1" ht="24.15" customHeight="1">
      <c r="A1838" s="41"/>
      <c r="B1838" s="176"/>
      <c r="C1838" s="224" t="s">
        <v>5264</v>
      </c>
      <c r="D1838" s="224" t="s">
        <v>539</v>
      </c>
      <c r="E1838" s="225" t="s">
        <v>5265</v>
      </c>
      <c r="F1838" s="226" t="s">
        <v>5266</v>
      </c>
      <c r="G1838" s="227" t="s">
        <v>574</v>
      </c>
      <c r="H1838" s="228">
        <v>2</v>
      </c>
      <c r="I1838" s="229"/>
      <c r="J1838" s="230">
        <f>ROUND(I1838*H1838,2)</f>
        <v>0</v>
      </c>
      <c r="K1838" s="226" t="s">
        <v>335</v>
      </c>
      <c r="L1838" s="231"/>
      <c r="M1838" s="232" t="s">
        <v>3</v>
      </c>
      <c r="N1838" s="233" t="s">
        <v>40</v>
      </c>
      <c r="O1838" s="75"/>
      <c r="P1838" s="186">
        <f>O1838*H1838</f>
        <v>0</v>
      </c>
      <c r="Q1838" s="186">
        <v>0.00075000000000000002</v>
      </c>
      <c r="R1838" s="186">
        <f>Q1838*H1838</f>
        <v>0.0015</v>
      </c>
      <c r="S1838" s="186">
        <v>0</v>
      </c>
      <c r="T1838" s="187">
        <f>S1838*H1838</f>
        <v>0</v>
      </c>
      <c r="U1838" s="41"/>
      <c r="V1838" s="41"/>
      <c r="W1838" s="41"/>
      <c r="X1838" s="41"/>
      <c r="Y1838" s="41"/>
      <c r="Z1838" s="41"/>
      <c r="AA1838" s="41"/>
      <c r="AB1838" s="41"/>
      <c r="AC1838" s="41"/>
      <c r="AD1838" s="41"/>
      <c r="AE1838" s="41"/>
      <c r="AR1838" s="188" t="s">
        <v>171</v>
      </c>
      <c r="AT1838" s="188" t="s">
        <v>539</v>
      </c>
      <c r="AU1838" s="188" t="s">
        <v>76</v>
      </c>
      <c r="AY1838" s="22" t="s">
        <v>328</v>
      </c>
      <c r="BE1838" s="189">
        <f>IF(N1838="základní",J1838,0)</f>
        <v>0</v>
      </c>
      <c r="BF1838" s="189">
        <f>IF(N1838="snížená",J1838,0)</f>
        <v>0</v>
      </c>
      <c r="BG1838" s="189">
        <f>IF(N1838="zákl. přenesená",J1838,0)</f>
        <v>0</v>
      </c>
      <c r="BH1838" s="189">
        <f>IF(N1838="sníž. přenesená",J1838,0)</f>
        <v>0</v>
      </c>
      <c r="BI1838" s="189">
        <f>IF(N1838="nulová",J1838,0)</f>
        <v>0</v>
      </c>
      <c r="BJ1838" s="22" t="s">
        <v>76</v>
      </c>
      <c r="BK1838" s="189">
        <f>ROUND(I1838*H1838,2)</f>
        <v>0</v>
      </c>
      <c r="BL1838" s="22" t="s">
        <v>113</v>
      </c>
      <c r="BM1838" s="188" t="s">
        <v>5267</v>
      </c>
    </row>
    <row r="1839" s="2" customFormat="1" ht="24.15" customHeight="1">
      <c r="A1839" s="41"/>
      <c r="B1839" s="176"/>
      <c r="C1839" s="177" t="s">
        <v>5268</v>
      </c>
      <c r="D1839" s="177" t="s">
        <v>331</v>
      </c>
      <c r="E1839" s="178" t="s">
        <v>5269</v>
      </c>
      <c r="F1839" s="179" t="s">
        <v>5270</v>
      </c>
      <c r="G1839" s="180" t="s">
        <v>574</v>
      </c>
      <c r="H1839" s="181">
        <v>10</v>
      </c>
      <c r="I1839" s="182"/>
      <c r="J1839" s="183">
        <f>ROUND(I1839*H1839,2)</f>
        <v>0</v>
      </c>
      <c r="K1839" s="179" t="s">
        <v>335</v>
      </c>
      <c r="L1839" s="42"/>
      <c r="M1839" s="184" t="s">
        <v>3</v>
      </c>
      <c r="N1839" s="185" t="s">
        <v>40</v>
      </c>
      <c r="O1839" s="75"/>
      <c r="P1839" s="186">
        <f>O1839*H1839</f>
        <v>0</v>
      </c>
      <c r="Q1839" s="186">
        <v>0</v>
      </c>
      <c r="R1839" s="186">
        <f>Q1839*H1839</f>
        <v>0</v>
      </c>
      <c r="S1839" s="186">
        <v>0</v>
      </c>
      <c r="T1839" s="187">
        <f>S1839*H1839</f>
        <v>0</v>
      </c>
      <c r="U1839" s="41"/>
      <c r="V1839" s="41"/>
      <c r="W1839" s="41"/>
      <c r="X1839" s="41"/>
      <c r="Y1839" s="41"/>
      <c r="Z1839" s="41"/>
      <c r="AA1839" s="41"/>
      <c r="AB1839" s="41"/>
      <c r="AC1839" s="41"/>
      <c r="AD1839" s="41"/>
      <c r="AE1839" s="41"/>
      <c r="AR1839" s="188" t="s">
        <v>113</v>
      </c>
      <c r="AT1839" s="188" t="s">
        <v>331</v>
      </c>
      <c r="AU1839" s="188" t="s">
        <v>76</v>
      </c>
      <c r="AY1839" s="22" t="s">
        <v>328</v>
      </c>
      <c r="BE1839" s="189">
        <f>IF(N1839="základní",J1839,0)</f>
        <v>0</v>
      </c>
      <c r="BF1839" s="189">
        <f>IF(N1839="snížená",J1839,0)</f>
        <v>0</v>
      </c>
      <c r="BG1839" s="189">
        <f>IF(N1839="zákl. přenesená",J1839,0)</f>
        <v>0</v>
      </c>
      <c r="BH1839" s="189">
        <f>IF(N1839="sníž. přenesená",J1839,0)</f>
        <v>0</v>
      </c>
      <c r="BI1839" s="189">
        <f>IF(N1839="nulová",J1839,0)</f>
        <v>0</v>
      </c>
      <c r="BJ1839" s="22" t="s">
        <v>76</v>
      </c>
      <c r="BK1839" s="189">
        <f>ROUND(I1839*H1839,2)</f>
        <v>0</v>
      </c>
      <c r="BL1839" s="22" t="s">
        <v>113</v>
      </c>
      <c r="BM1839" s="188" t="s">
        <v>5271</v>
      </c>
    </row>
    <row r="1840" s="2" customFormat="1">
      <c r="A1840" s="41"/>
      <c r="B1840" s="42"/>
      <c r="C1840" s="41"/>
      <c r="D1840" s="190" t="s">
        <v>338</v>
      </c>
      <c r="E1840" s="41"/>
      <c r="F1840" s="191" t="s">
        <v>5272</v>
      </c>
      <c r="G1840" s="41"/>
      <c r="H1840" s="41"/>
      <c r="I1840" s="192"/>
      <c r="J1840" s="41"/>
      <c r="K1840" s="41"/>
      <c r="L1840" s="42"/>
      <c r="M1840" s="193"/>
      <c r="N1840" s="194"/>
      <c r="O1840" s="75"/>
      <c r="P1840" s="75"/>
      <c r="Q1840" s="75"/>
      <c r="R1840" s="75"/>
      <c r="S1840" s="75"/>
      <c r="T1840" s="76"/>
      <c r="U1840" s="41"/>
      <c r="V1840" s="41"/>
      <c r="W1840" s="41"/>
      <c r="X1840" s="41"/>
      <c r="Y1840" s="41"/>
      <c r="Z1840" s="41"/>
      <c r="AA1840" s="41"/>
      <c r="AB1840" s="41"/>
      <c r="AC1840" s="41"/>
      <c r="AD1840" s="41"/>
      <c r="AE1840" s="41"/>
      <c r="AT1840" s="22" t="s">
        <v>338</v>
      </c>
      <c r="AU1840" s="22" t="s">
        <v>76</v>
      </c>
    </row>
    <row r="1841" s="2" customFormat="1" ht="33" customHeight="1">
      <c r="A1841" s="41"/>
      <c r="B1841" s="176"/>
      <c r="C1841" s="224" t="s">
        <v>5273</v>
      </c>
      <c r="D1841" s="224" t="s">
        <v>539</v>
      </c>
      <c r="E1841" s="225" t="s">
        <v>5274</v>
      </c>
      <c r="F1841" s="226" t="s">
        <v>5275</v>
      </c>
      <c r="G1841" s="227" t="s">
        <v>574</v>
      </c>
      <c r="H1841" s="228">
        <v>10</v>
      </c>
      <c r="I1841" s="229"/>
      <c r="J1841" s="230">
        <f>ROUND(I1841*H1841,2)</f>
        <v>0</v>
      </c>
      <c r="K1841" s="226" t="s">
        <v>335</v>
      </c>
      <c r="L1841" s="231"/>
      <c r="M1841" s="232" t="s">
        <v>3</v>
      </c>
      <c r="N1841" s="233" t="s">
        <v>40</v>
      </c>
      <c r="O1841" s="75"/>
      <c r="P1841" s="186">
        <f>O1841*H1841</f>
        <v>0</v>
      </c>
      <c r="Q1841" s="186">
        <v>0.0012999999999999999</v>
      </c>
      <c r="R1841" s="186">
        <f>Q1841*H1841</f>
        <v>0.012999999999999999</v>
      </c>
      <c r="S1841" s="186">
        <v>0</v>
      </c>
      <c r="T1841" s="187">
        <f>S1841*H1841</f>
        <v>0</v>
      </c>
      <c r="U1841" s="41"/>
      <c r="V1841" s="41"/>
      <c r="W1841" s="41"/>
      <c r="X1841" s="41"/>
      <c r="Y1841" s="41"/>
      <c r="Z1841" s="41"/>
      <c r="AA1841" s="41"/>
      <c r="AB1841" s="41"/>
      <c r="AC1841" s="41"/>
      <c r="AD1841" s="41"/>
      <c r="AE1841" s="41"/>
      <c r="AR1841" s="188" t="s">
        <v>171</v>
      </c>
      <c r="AT1841" s="188" t="s">
        <v>539</v>
      </c>
      <c r="AU1841" s="188" t="s">
        <v>76</v>
      </c>
      <c r="AY1841" s="22" t="s">
        <v>328</v>
      </c>
      <c r="BE1841" s="189">
        <f>IF(N1841="základní",J1841,0)</f>
        <v>0</v>
      </c>
      <c r="BF1841" s="189">
        <f>IF(N1841="snížená",J1841,0)</f>
        <v>0</v>
      </c>
      <c r="BG1841" s="189">
        <f>IF(N1841="zákl. přenesená",J1841,0)</f>
        <v>0</v>
      </c>
      <c r="BH1841" s="189">
        <f>IF(N1841="sníž. přenesená",J1841,0)</f>
        <v>0</v>
      </c>
      <c r="BI1841" s="189">
        <f>IF(N1841="nulová",J1841,0)</f>
        <v>0</v>
      </c>
      <c r="BJ1841" s="22" t="s">
        <v>76</v>
      </c>
      <c r="BK1841" s="189">
        <f>ROUND(I1841*H1841,2)</f>
        <v>0</v>
      </c>
      <c r="BL1841" s="22" t="s">
        <v>113</v>
      </c>
      <c r="BM1841" s="188" t="s">
        <v>5276</v>
      </c>
    </row>
    <row r="1842" s="2" customFormat="1" ht="24.15" customHeight="1">
      <c r="A1842" s="41"/>
      <c r="B1842" s="176"/>
      <c r="C1842" s="177" t="s">
        <v>5277</v>
      </c>
      <c r="D1842" s="177" t="s">
        <v>331</v>
      </c>
      <c r="E1842" s="178" t="s">
        <v>5278</v>
      </c>
      <c r="F1842" s="179" t="s">
        <v>5279</v>
      </c>
      <c r="G1842" s="180" t="s">
        <v>574</v>
      </c>
      <c r="H1842" s="181">
        <v>2</v>
      </c>
      <c r="I1842" s="182"/>
      <c r="J1842" s="183">
        <f>ROUND(I1842*H1842,2)</f>
        <v>0</v>
      </c>
      <c r="K1842" s="179" t="s">
        <v>335</v>
      </c>
      <c r="L1842" s="42"/>
      <c r="M1842" s="184" t="s">
        <v>3</v>
      </c>
      <c r="N1842" s="185" t="s">
        <v>40</v>
      </c>
      <c r="O1842" s="75"/>
      <c r="P1842" s="186">
        <f>O1842*H1842</f>
        <v>0</v>
      </c>
      <c r="Q1842" s="186">
        <v>0</v>
      </c>
      <c r="R1842" s="186">
        <f>Q1842*H1842</f>
        <v>0</v>
      </c>
      <c r="S1842" s="186">
        <v>0</v>
      </c>
      <c r="T1842" s="187">
        <f>S1842*H1842</f>
        <v>0</v>
      </c>
      <c r="U1842" s="41"/>
      <c r="V1842" s="41"/>
      <c r="W1842" s="41"/>
      <c r="X1842" s="41"/>
      <c r="Y1842" s="41"/>
      <c r="Z1842" s="41"/>
      <c r="AA1842" s="41"/>
      <c r="AB1842" s="41"/>
      <c r="AC1842" s="41"/>
      <c r="AD1842" s="41"/>
      <c r="AE1842" s="41"/>
      <c r="AR1842" s="188" t="s">
        <v>113</v>
      </c>
      <c r="AT1842" s="188" t="s">
        <v>331</v>
      </c>
      <c r="AU1842" s="188" t="s">
        <v>76</v>
      </c>
      <c r="AY1842" s="22" t="s">
        <v>328</v>
      </c>
      <c r="BE1842" s="189">
        <f>IF(N1842="základní",J1842,0)</f>
        <v>0</v>
      </c>
      <c r="BF1842" s="189">
        <f>IF(N1842="snížená",J1842,0)</f>
        <v>0</v>
      </c>
      <c r="BG1842" s="189">
        <f>IF(N1842="zákl. přenesená",J1842,0)</f>
        <v>0</v>
      </c>
      <c r="BH1842" s="189">
        <f>IF(N1842="sníž. přenesená",J1842,0)</f>
        <v>0</v>
      </c>
      <c r="BI1842" s="189">
        <f>IF(N1842="nulová",J1842,0)</f>
        <v>0</v>
      </c>
      <c r="BJ1842" s="22" t="s">
        <v>76</v>
      </c>
      <c r="BK1842" s="189">
        <f>ROUND(I1842*H1842,2)</f>
        <v>0</v>
      </c>
      <c r="BL1842" s="22" t="s">
        <v>113</v>
      </c>
      <c r="BM1842" s="188" t="s">
        <v>5280</v>
      </c>
    </row>
    <row r="1843" s="2" customFormat="1">
      <c r="A1843" s="41"/>
      <c r="B1843" s="42"/>
      <c r="C1843" s="41"/>
      <c r="D1843" s="190" t="s">
        <v>338</v>
      </c>
      <c r="E1843" s="41"/>
      <c r="F1843" s="191" t="s">
        <v>5281</v>
      </c>
      <c r="G1843" s="41"/>
      <c r="H1843" s="41"/>
      <c r="I1843" s="192"/>
      <c r="J1843" s="41"/>
      <c r="K1843" s="41"/>
      <c r="L1843" s="42"/>
      <c r="M1843" s="193"/>
      <c r="N1843" s="194"/>
      <c r="O1843" s="75"/>
      <c r="P1843" s="75"/>
      <c r="Q1843" s="75"/>
      <c r="R1843" s="75"/>
      <c r="S1843" s="75"/>
      <c r="T1843" s="76"/>
      <c r="U1843" s="41"/>
      <c r="V1843" s="41"/>
      <c r="W1843" s="41"/>
      <c r="X1843" s="41"/>
      <c r="Y1843" s="41"/>
      <c r="Z1843" s="41"/>
      <c r="AA1843" s="41"/>
      <c r="AB1843" s="41"/>
      <c r="AC1843" s="41"/>
      <c r="AD1843" s="41"/>
      <c r="AE1843" s="41"/>
      <c r="AT1843" s="22" t="s">
        <v>338</v>
      </c>
      <c r="AU1843" s="22" t="s">
        <v>76</v>
      </c>
    </row>
    <row r="1844" s="2" customFormat="1" ht="24.15" customHeight="1">
      <c r="A1844" s="41"/>
      <c r="B1844" s="176"/>
      <c r="C1844" s="224" t="s">
        <v>5282</v>
      </c>
      <c r="D1844" s="224" t="s">
        <v>539</v>
      </c>
      <c r="E1844" s="225" t="s">
        <v>5283</v>
      </c>
      <c r="F1844" s="226" t="s">
        <v>5284</v>
      </c>
      <c r="G1844" s="227" t="s">
        <v>574</v>
      </c>
      <c r="H1844" s="228">
        <v>2</v>
      </c>
      <c r="I1844" s="229"/>
      <c r="J1844" s="230">
        <f>ROUND(I1844*H1844,2)</f>
        <v>0</v>
      </c>
      <c r="K1844" s="226" t="s">
        <v>2314</v>
      </c>
      <c r="L1844" s="231"/>
      <c r="M1844" s="232" t="s">
        <v>3</v>
      </c>
      <c r="N1844" s="233" t="s">
        <v>40</v>
      </c>
      <c r="O1844" s="75"/>
      <c r="P1844" s="186">
        <f>O1844*H1844</f>
        <v>0</v>
      </c>
      <c r="Q1844" s="186">
        <v>0.0028</v>
      </c>
      <c r="R1844" s="186">
        <f>Q1844*H1844</f>
        <v>0.0055999999999999999</v>
      </c>
      <c r="S1844" s="186">
        <v>0</v>
      </c>
      <c r="T1844" s="187">
        <f>S1844*H1844</f>
        <v>0</v>
      </c>
      <c r="U1844" s="41"/>
      <c r="V1844" s="41"/>
      <c r="W1844" s="41"/>
      <c r="X1844" s="41"/>
      <c r="Y1844" s="41"/>
      <c r="Z1844" s="41"/>
      <c r="AA1844" s="41"/>
      <c r="AB1844" s="41"/>
      <c r="AC1844" s="41"/>
      <c r="AD1844" s="41"/>
      <c r="AE1844" s="41"/>
      <c r="AR1844" s="188" t="s">
        <v>171</v>
      </c>
      <c r="AT1844" s="188" t="s">
        <v>539</v>
      </c>
      <c r="AU1844" s="188" t="s">
        <v>76</v>
      </c>
      <c r="AY1844" s="22" t="s">
        <v>328</v>
      </c>
      <c r="BE1844" s="189">
        <f>IF(N1844="základní",J1844,0)</f>
        <v>0</v>
      </c>
      <c r="BF1844" s="189">
        <f>IF(N1844="snížená",J1844,0)</f>
        <v>0</v>
      </c>
      <c r="BG1844" s="189">
        <f>IF(N1844="zákl. přenesená",J1844,0)</f>
        <v>0</v>
      </c>
      <c r="BH1844" s="189">
        <f>IF(N1844="sníž. přenesená",J1844,0)</f>
        <v>0</v>
      </c>
      <c r="BI1844" s="189">
        <f>IF(N1844="nulová",J1844,0)</f>
        <v>0</v>
      </c>
      <c r="BJ1844" s="22" t="s">
        <v>76</v>
      </c>
      <c r="BK1844" s="189">
        <f>ROUND(I1844*H1844,2)</f>
        <v>0</v>
      </c>
      <c r="BL1844" s="22" t="s">
        <v>113</v>
      </c>
      <c r="BM1844" s="188" t="s">
        <v>5285</v>
      </c>
    </row>
    <row r="1845" s="2" customFormat="1" ht="24.15" customHeight="1">
      <c r="A1845" s="41"/>
      <c r="B1845" s="176"/>
      <c r="C1845" s="177" t="s">
        <v>5286</v>
      </c>
      <c r="D1845" s="177" t="s">
        <v>331</v>
      </c>
      <c r="E1845" s="178" t="s">
        <v>5287</v>
      </c>
      <c r="F1845" s="179" t="s">
        <v>5288</v>
      </c>
      <c r="G1845" s="180" t="s">
        <v>574</v>
      </c>
      <c r="H1845" s="181">
        <v>10</v>
      </c>
      <c r="I1845" s="182"/>
      <c r="J1845" s="183">
        <f>ROUND(I1845*H1845,2)</f>
        <v>0</v>
      </c>
      <c r="K1845" s="179" t="s">
        <v>335</v>
      </c>
      <c r="L1845" s="42"/>
      <c r="M1845" s="184" t="s">
        <v>3</v>
      </c>
      <c r="N1845" s="185" t="s">
        <v>40</v>
      </c>
      <c r="O1845" s="75"/>
      <c r="P1845" s="186">
        <f>O1845*H1845</f>
        <v>0</v>
      </c>
      <c r="Q1845" s="186">
        <v>0</v>
      </c>
      <c r="R1845" s="186">
        <f>Q1845*H1845</f>
        <v>0</v>
      </c>
      <c r="S1845" s="186">
        <v>0</v>
      </c>
      <c r="T1845" s="187">
        <f>S1845*H1845</f>
        <v>0</v>
      </c>
      <c r="U1845" s="41"/>
      <c r="V1845" s="41"/>
      <c r="W1845" s="41"/>
      <c r="X1845" s="41"/>
      <c r="Y1845" s="41"/>
      <c r="Z1845" s="41"/>
      <c r="AA1845" s="41"/>
      <c r="AB1845" s="41"/>
      <c r="AC1845" s="41"/>
      <c r="AD1845" s="41"/>
      <c r="AE1845" s="41"/>
      <c r="AR1845" s="188" t="s">
        <v>113</v>
      </c>
      <c r="AT1845" s="188" t="s">
        <v>331</v>
      </c>
      <c r="AU1845" s="188" t="s">
        <v>76</v>
      </c>
      <c r="AY1845" s="22" t="s">
        <v>328</v>
      </c>
      <c r="BE1845" s="189">
        <f>IF(N1845="základní",J1845,0)</f>
        <v>0</v>
      </c>
      <c r="BF1845" s="189">
        <f>IF(N1845="snížená",J1845,0)</f>
        <v>0</v>
      </c>
      <c r="BG1845" s="189">
        <f>IF(N1845="zákl. přenesená",J1845,0)</f>
        <v>0</v>
      </c>
      <c r="BH1845" s="189">
        <f>IF(N1845="sníž. přenesená",J1845,0)</f>
        <v>0</v>
      </c>
      <c r="BI1845" s="189">
        <f>IF(N1845="nulová",J1845,0)</f>
        <v>0</v>
      </c>
      <c r="BJ1845" s="22" t="s">
        <v>76</v>
      </c>
      <c r="BK1845" s="189">
        <f>ROUND(I1845*H1845,2)</f>
        <v>0</v>
      </c>
      <c r="BL1845" s="22" t="s">
        <v>113</v>
      </c>
      <c r="BM1845" s="188" t="s">
        <v>5289</v>
      </c>
    </row>
    <row r="1846" s="2" customFormat="1">
      <c r="A1846" s="41"/>
      <c r="B1846" s="42"/>
      <c r="C1846" s="41"/>
      <c r="D1846" s="190" t="s">
        <v>338</v>
      </c>
      <c r="E1846" s="41"/>
      <c r="F1846" s="191" t="s">
        <v>5290</v>
      </c>
      <c r="G1846" s="41"/>
      <c r="H1846" s="41"/>
      <c r="I1846" s="192"/>
      <c r="J1846" s="41"/>
      <c r="K1846" s="41"/>
      <c r="L1846" s="42"/>
      <c r="M1846" s="193"/>
      <c r="N1846" s="194"/>
      <c r="O1846" s="75"/>
      <c r="P1846" s="75"/>
      <c r="Q1846" s="75"/>
      <c r="R1846" s="75"/>
      <c r="S1846" s="75"/>
      <c r="T1846" s="76"/>
      <c r="U1846" s="41"/>
      <c r="V1846" s="41"/>
      <c r="W1846" s="41"/>
      <c r="X1846" s="41"/>
      <c r="Y1846" s="41"/>
      <c r="Z1846" s="41"/>
      <c r="AA1846" s="41"/>
      <c r="AB1846" s="41"/>
      <c r="AC1846" s="41"/>
      <c r="AD1846" s="41"/>
      <c r="AE1846" s="41"/>
      <c r="AT1846" s="22" t="s">
        <v>338</v>
      </c>
      <c r="AU1846" s="22" t="s">
        <v>76</v>
      </c>
    </row>
    <row r="1847" s="2" customFormat="1" ht="21.75" customHeight="1">
      <c r="A1847" s="41"/>
      <c r="B1847" s="176"/>
      <c r="C1847" s="224" t="s">
        <v>5291</v>
      </c>
      <c r="D1847" s="224" t="s">
        <v>539</v>
      </c>
      <c r="E1847" s="225" t="s">
        <v>5292</v>
      </c>
      <c r="F1847" s="226" t="s">
        <v>5293</v>
      </c>
      <c r="G1847" s="227" t="s">
        <v>574</v>
      </c>
      <c r="H1847" s="228">
        <v>10</v>
      </c>
      <c r="I1847" s="229"/>
      <c r="J1847" s="230">
        <f>ROUND(I1847*H1847,2)</f>
        <v>0</v>
      </c>
      <c r="K1847" s="226" t="s">
        <v>335</v>
      </c>
      <c r="L1847" s="231"/>
      <c r="M1847" s="261" t="s">
        <v>3</v>
      </c>
      <c r="N1847" s="262" t="s">
        <v>40</v>
      </c>
      <c r="O1847" s="199"/>
      <c r="P1847" s="239">
        <f>O1847*H1847</f>
        <v>0</v>
      </c>
      <c r="Q1847" s="239">
        <v>0.00050000000000000001</v>
      </c>
      <c r="R1847" s="239">
        <f>Q1847*H1847</f>
        <v>0.0050000000000000001</v>
      </c>
      <c r="S1847" s="239">
        <v>0</v>
      </c>
      <c r="T1847" s="240">
        <f>S1847*H1847</f>
        <v>0</v>
      </c>
      <c r="U1847" s="41"/>
      <c r="V1847" s="41"/>
      <c r="W1847" s="41"/>
      <c r="X1847" s="41"/>
      <c r="Y1847" s="41"/>
      <c r="Z1847" s="41"/>
      <c r="AA1847" s="41"/>
      <c r="AB1847" s="41"/>
      <c r="AC1847" s="41"/>
      <c r="AD1847" s="41"/>
      <c r="AE1847" s="41"/>
      <c r="AR1847" s="188" t="s">
        <v>171</v>
      </c>
      <c r="AT1847" s="188" t="s">
        <v>539</v>
      </c>
      <c r="AU1847" s="188" t="s">
        <v>76</v>
      </c>
      <c r="AY1847" s="22" t="s">
        <v>328</v>
      </c>
      <c r="BE1847" s="189">
        <f>IF(N1847="základní",J1847,0)</f>
        <v>0</v>
      </c>
      <c r="BF1847" s="189">
        <f>IF(N1847="snížená",J1847,0)</f>
        <v>0</v>
      </c>
      <c r="BG1847" s="189">
        <f>IF(N1847="zákl. přenesená",J1847,0)</f>
        <v>0</v>
      </c>
      <c r="BH1847" s="189">
        <f>IF(N1847="sníž. přenesená",J1847,0)</f>
        <v>0</v>
      </c>
      <c r="BI1847" s="189">
        <f>IF(N1847="nulová",J1847,0)</f>
        <v>0</v>
      </c>
      <c r="BJ1847" s="22" t="s">
        <v>76</v>
      </c>
      <c r="BK1847" s="189">
        <f>ROUND(I1847*H1847,2)</f>
        <v>0</v>
      </c>
      <c r="BL1847" s="22" t="s">
        <v>113</v>
      </c>
      <c r="BM1847" s="188" t="s">
        <v>5294</v>
      </c>
    </row>
    <row r="1848" s="2" customFormat="1" ht="6.96" customHeight="1">
      <c r="A1848" s="41"/>
      <c r="B1848" s="58"/>
      <c r="C1848" s="59"/>
      <c r="D1848" s="59"/>
      <c r="E1848" s="59"/>
      <c r="F1848" s="59"/>
      <c r="G1848" s="59"/>
      <c r="H1848" s="59"/>
      <c r="I1848" s="59"/>
      <c r="J1848" s="59"/>
      <c r="K1848" s="59"/>
      <c r="L1848" s="42"/>
      <c r="M1848" s="41"/>
      <c r="O1848" s="41"/>
      <c r="P1848" s="41"/>
      <c r="Q1848" s="41"/>
      <c r="R1848" s="41"/>
      <c r="S1848" s="41"/>
      <c r="T1848" s="41"/>
      <c r="U1848" s="41"/>
      <c r="V1848" s="41"/>
      <c r="W1848" s="41"/>
      <c r="X1848" s="41"/>
      <c r="Y1848" s="41"/>
      <c r="Z1848" s="41"/>
      <c r="AA1848" s="41"/>
      <c r="AB1848" s="41"/>
      <c r="AC1848" s="41"/>
      <c r="AD1848" s="41"/>
      <c r="AE1848" s="41"/>
    </row>
  </sheetData>
  <autoFilter ref="C172:K1847"/>
  <mergeCells count="15">
    <mergeCell ref="E7:H7"/>
    <mergeCell ref="E11:H11"/>
    <mergeCell ref="E9:H9"/>
    <mergeCell ref="E13:H13"/>
    <mergeCell ref="E22:H22"/>
    <mergeCell ref="E31:H31"/>
    <mergeCell ref="E52:H52"/>
    <mergeCell ref="E56:H56"/>
    <mergeCell ref="E54:H54"/>
    <mergeCell ref="E58:H58"/>
    <mergeCell ref="E159:H159"/>
    <mergeCell ref="E163:H163"/>
    <mergeCell ref="E161:H161"/>
    <mergeCell ref="E165:H165"/>
    <mergeCell ref="L2:V2"/>
  </mergeCells>
  <hyperlinks>
    <hyperlink ref="F178" r:id="rId1" display="https://podminky.urs.cz/item/CS_URS_2025_01/131213701"/>
    <hyperlink ref="F186" r:id="rId2" display="https://podminky.urs.cz/item/CS_URS_2025_01/132212331"/>
    <hyperlink ref="F196" r:id="rId3" display="https://podminky.urs.cz/item/CS_URS_2025_01/132212131"/>
    <hyperlink ref="F204" r:id="rId4" display="https://podminky.urs.cz/item/CS_URS_2025_01/132211401"/>
    <hyperlink ref="F207" r:id="rId5" display="https://podminky.urs.cz/item/CS_URS_2025_01/975011231"/>
    <hyperlink ref="F209" r:id="rId6" display="https://podminky.urs.cz/item/CS_URS_2025_01/162211311"/>
    <hyperlink ref="F216" r:id="rId7" display="https://podminky.urs.cz/item/CS_URS_2025_01/162211319"/>
    <hyperlink ref="F219" r:id="rId8" display="https://podminky.urs.cz/item/CS_URS_2025_01/174111101"/>
    <hyperlink ref="F231" r:id="rId9" display="https://podminky.urs.cz/item/CS_URS_2025_01/162751117"/>
    <hyperlink ref="F238" r:id="rId10" display="https://podminky.urs.cz/item/CS_URS_2025_01/162751119"/>
    <hyperlink ref="F242" r:id="rId11" display="https://podminky.urs.cz/item/CS_URS_2025_01/997013873"/>
    <hyperlink ref="F248" r:id="rId12" display="https://podminky.urs.cz/item/CS_URS_2025_01/271532212"/>
    <hyperlink ref="F253" r:id="rId13" display="https://podminky.urs.cz/item/CS_URS_2025_01/213141111"/>
    <hyperlink ref="F260" r:id="rId14" display="https://podminky.urs.cz/item/CS_URS_2025_01/274321511"/>
    <hyperlink ref="F269" r:id="rId15" display="https://podminky.urs.cz/item/CS_URS_2025_01/274351121"/>
    <hyperlink ref="F276" r:id="rId16" display="https://podminky.urs.cz/item/CS_URS_2025_01/274351122"/>
    <hyperlink ref="F278" r:id="rId17" display="https://podminky.urs.cz/item/CS_URS_2025_01/279361821"/>
    <hyperlink ref="F282" r:id="rId18" display="https://podminky.urs.cz/item/CS_URS_2025_01/273323511"/>
    <hyperlink ref="F289" r:id="rId19" display="https://podminky.urs.cz/item/CS_URS_2025_01/273351121"/>
    <hyperlink ref="F294" r:id="rId20" display="https://podminky.urs.cz/item/CS_URS_2025_01/273351122"/>
    <hyperlink ref="F296" r:id="rId21" display="https://podminky.urs.cz/item/CS_URS_2025_01/273361821"/>
    <hyperlink ref="F299" r:id="rId22" display="https://podminky.urs.cz/item/CS_URS_2025_01/953312125"/>
    <hyperlink ref="F302" r:id="rId23" display="https://podminky.urs.cz/item/CS_URS_2025_01/953334617"/>
    <hyperlink ref="F305" r:id="rId24" display="https://podminky.urs.cz/item/CS_URS_2025_01/953334315"/>
    <hyperlink ref="F308" r:id="rId25" display="https://podminky.urs.cz/item/CS_URS_2025_01/953334413"/>
    <hyperlink ref="F311" r:id="rId26" display="https://podminky.urs.cz/item/CS_URS_2025_01/953961113"/>
    <hyperlink ref="F314" r:id="rId27" display="https://podminky.urs.cz/item/CS_URS_2025_01/632451456"/>
    <hyperlink ref="F318" r:id="rId28" display="https://podminky.urs.cz/item/CS_URS_2025_01/631311116"/>
    <hyperlink ref="F322" r:id="rId29" display="https://podminky.urs.cz/item/CS_URS_2025_01/631319011"/>
    <hyperlink ref="F324" r:id="rId30" display="https://podminky.urs.cz/item/CS_URS_2025_01/631319171"/>
    <hyperlink ref="F327" r:id="rId31" display="https://podminky.urs.cz/item/CS_URS_2025_01/631362021.2"/>
    <hyperlink ref="F332" r:id="rId32" display="https://podminky.urs.cz/item/CS_URS_2025_01/270002133"/>
    <hyperlink ref="F337" r:id="rId33" display="https://podminky.urs.cz/item/CS_URS_2025_01/175111101"/>
    <hyperlink ref="F343" r:id="rId34" display="https://podminky.urs.cz/item/CS_URS_2025_01/211971121"/>
    <hyperlink ref="F348" r:id="rId35" display="https://podminky.urs.cz/item/CS_URS_2025_01/212312111"/>
    <hyperlink ref="F351" r:id="rId36" display="https://podminky.urs.cz/item/CS_URS_2025_01/212755214"/>
    <hyperlink ref="F354" r:id="rId37" display="https://podminky.urs.cz/item/CS_URS_2025_01/894812155"/>
    <hyperlink ref="F356" r:id="rId38" display="https://podminky.urs.cz/item/CS_URS_2025_01/895270001"/>
    <hyperlink ref="F358" r:id="rId39" display="https://podminky.urs.cz/item/CS_URS_2025_01/895270021"/>
    <hyperlink ref="F360" r:id="rId40" display="https://podminky.urs.cz/item/CS_URS_2025_01/895270031"/>
    <hyperlink ref="F362" r:id="rId41" display="https://podminky.urs.cz/item/CS_URS_2025_01/895270067"/>
    <hyperlink ref="F365" r:id="rId42" display="https://podminky.urs.cz/item/CS_URS_2025_01/175111101"/>
    <hyperlink ref="F370" r:id="rId43" display="https://podminky.urs.cz/item/CS_URS_2025_01/218111112"/>
    <hyperlink ref="F373" r:id="rId44" display="https://podminky.urs.cz/item/CS_URS_2025_01/218111122"/>
    <hyperlink ref="F377" r:id="rId45" display="https://podminky.urs.cz/item/CS_URS_2025_01/311231116"/>
    <hyperlink ref="F386" r:id="rId46" display="https://podminky.urs.cz/item/CS_URS_2025_01/311272224"/>
    <hyperlink ref="F395" r:id="rId47" display="https://podminky.urs.cz/item/CS_URS_2025_01/311273955"/>
    <hyperlink ref="F403" r:id="rId48" display="https://podminky.urs.cz/item/CS_URS_2025_01/310238211"/>
    <hyperlink ref="F423" r:id="rId49" display="https://podminky.urs.cz/item/CS_URS_2025_01/317944321"/>
    <hyperlink ref="F429" r:id="rId50" display="https://podminky.urs.cz/item/CS_URS_2025_01/317944323"/>
    <hyperlink ref="F438" r:id="rId51" display="https://podminky.urs.cz/item/CS_URS_2025_01/346244381"/>
    <hyperlink ref="F449" r:id="rId52" display="https://podminky.urs.cz/item/CS_URS_2025_01/317234410"/>
    <hyperlink ref="F454" r:id="rId53" display="https://podminky.urs.cz/item/CS_URS_2025_01/317121101"/>
    <hyperlink ref="F456" r:id="rId54" display="https://podminky.urs.cz/item/CS_URS_2025_01/317121103"/>
    <hyperlink ref="F470" r:id="rId55" display="https://podminky.urs.cz/item/CS_URS_2025_01/317143453"/>
    <hyperlink ref="F476" r:id="rId56" display="https://podminky.urs.cz/item/CS_URS_2025_01/417321515"/>
    <hyperlink ref="F483" r:id="rId57" display="https://podminky.urs.cz/item/CS_URS_2025_01/417351115"/>
    <hyperlink ref="F488" r:id="rId58" display="https://podminky.urs.cz/item/CS_URS_2025_01/417351116"/>
    <hyperlink ref="F490" r:id="rId59" display="https://podminky.urs.cz/item/CS_URS_2025_01/417361821"/>
    <hyperlink ref="F495" r:id="rId60" display="https://podminky.urs.cz/item/CS_URS_2025_01/417321515"/>
    <hyperlink ref="F501" r:id="rId61" display="https://podminky.urs.cz/item/CS_URS_2025_01/417351115"/>
    <hyperlink ref="F507" r:id="rId62" display="https://podminky.urs.cz/item/CS_URS_2025_01/417351116"/>
    <hyperlink ref="F509" r:id="rId63" display="https://podminky.urs.cz/item/CS_URS_2025_01/417361821"/>
    <hyperlink ref="F513" r:id="rId64" display="https://podminky.urs.cz/item/CS_URS_2025_01/413352111"/>
    <hyperlink ref="F516" r:id="rId65" display="https://podminky.urs.cz/item/CS_URS_2025_01/413352112"/>
    <hyperlink ref="F519" r:id="rId66" display="https://podminky.urs.cz/item/CS_URS_2025_01/411133903"/>
    <hyperlink ref="F523" r:id="rId67" display="https://podminky.urs.cz/item/CS_URS_2025_01/411321414"/>
    <hyperlink ref="F527" r:id="rId68" display="https://podminky.urs.cz/item/CS_URS_2025_01/411361821.1"/>
    <hyperlink ref="F530" r:id="rId69" display="https://podminky.urs.cz/item/CS_URS_2025_01/411351011"/>
    <hyperlink ref="F540" r:id="rId70" display="https://podminky.urs.cz/item/CS_URS_2025_01/411351012"/>
    <hyperlink ref="F542" r:id="rId71" display="https://podminky.urs.cz/item/CS_URS_2025_01/411354313"/>
    <hyperlink ref="F550" r:id="rId72" display="https://podminky.urs.cz/item/CS_URS_2025_01/411354314"/>
    <hyperlink ref="F553" r:id="rId73" display="https://podminky.urs.cz/item/CS_URS_2025_01/783826605"/>
    <hyperlink ref="F561" r:id="rId74" display="https://podminky.urs.cz/item/CS_URS_2025_01/611111001"/>
    <hyperlink ref="F564" r:id="rId75" display="https://podminky.urs.cz/item/CS_URS_2025_01/413351111"/>
    <hyperlink ref="F570" r:id="rId76" display="https://podminky.urs.cz/item/CS_URS_2025_01/413351112"/>
    <hyperlink ref="F572" r:id="rId77" display="https://podminky.urs.cz/item/CS_URS_2025_01/413321515"/>
    <hyperlink ref="F579" r:id="rId78" display="https://podminky.urs.cz/item/CS_URS_2025_01/430321515"/>
    <hyperlink ref="F585" r:id="rId79" display="https://podminky.urs.cz/item/CS_URS_2025_01/430361821"/>
    <hyperlink ref="F587" r:id="rId80" display="https://podminky.urs.cz/item/CS_URS_2025_01/434311115"/>
    <hyperlink ref="F590" r:id="rId81" display="https://podminky.urs.cz/item/CS_URS_2025_01/434351141"/>
    <hyperlink ref="F594" r:id="rId82" display="https://podminky.urs.cz/item/CS_URS_2025_01/434351142"/>
    <hyperlink ref="F598" r:id="rId83" display="https://podminky.urs.cz/item/CS_URS_2025_01/629991012"/>
    <hyperlink ref="F604" r:id="rId84" display="https://podminky.urs.cz/item/CS_URS_2025_01/622143004"/>
    <hyperlink ref="F615" r:id="rId85" display="https://podminky.urs.cz/item/CS_URS_2025_01/622143005"/>
    <hyperlink ref="F626" r:id="rId86" display="https://podminky.urs.cz/item/CS_URS_2025_01/612142001"/>
    <hyperlink ref="F632" r:id="rId87" display="https://podminky.urs.cz/item/CS_URS_2025_01/632450121"/>
    <hyperlink ref="F638" r:id="rId88" display="https://podminky.urs.cz/item/CS_URS_2025_01/612131101"/>
    <hyperlink ref="F643" r:id="rId89" display="https://podminky.urs.cz/item/CS_URS_2025_01/612321311"/>
    <hyperlink ref="F648" r:id="rId90" display="https://podminky.urs.cz/item/CS_URS_2025_01/612321391"/>
    <hyperlink ref="F651" r:id="rId91" display="https://podminky.urs.cz/item/CS_URS_2025_01/612321131"/>
    <hyperlink ref="F659" r:id="rId92" display="https://podminky.urs.cz/item/CS_URS_2025_01/611631001"/>
    <hyperlink ref="F664" r:id="rId93" display="https://podminky.urs.cz/item/CS_URS_2025_01/622131101"/>
    <hyperlink ref="F671" r:id="rId94" display="https://podminky.urs.cz/item/CS_URS_2025_01/622321111"/>
    <hyperlink ref="F673" r:id="rId95" display="https://podminky.urs.cz/item/CS_URS_2025_01/622321191"/>
    <hyperlink ref="F675" r:id="rId96" display="https://podminky.urs.cz/item/CS_URS_2025_01/622131121"/>
    <hyperlink ref="F678" r:id="rId97" display="https://podminky.urs.cz/item/CS_URS_2025_01/622135011"/>
    <hyperlink ref="F681" r:id="rId98" display="https://podminky.urs.cz/item/CS_URS_2025_01/629995101"/>
    <hyperlink ref="F684" r:id="rId99" display="https://podminky.urs.cz/item/CS_URS_2025_01/629991012"/>
    <hyperlink ref="F690" r:id="rId100" display="https://podminky.urs.cz/item/CS_URS_2025_01/629991011"/>
    <hyperlink ref="F695" r:id="rId101" display="https://podminky.urs.cz/item/CS_URS_2025_01/622143004"/>
    <hyperlink ref="F702" r:id="rId102" display="https://podminky.urs.cz/item/CS_URS_2025_01/622252002"/>
    <hyperlink ref="F720" r:id="rId103" display="https://podminky.urs.cz/item/CS_URS_2025_01/622252001"/>
    <hyperlink ref="F726" r:id="rId104" display="https://podminky.urs.cz/item/CS_URS_2025_01/622211031"/>
    <hyperlink ref="F732" r:id="rId105" display="https://podminky.urs.cz/item/CS_URS_2025_01/622251101"/>
    <hyperlink ref="F737" r:id="rId106" display="https://podminky.urs.cz/item/CS_URS_2025_01/622212051"/>
    <hyperlink ref="F742" r:id="rId107" display="https://podminky.urs.cz/item/CS_URS_2025_01/622212051"/>
    <hyperlink ref="F747" r:id="rId108" display="https://podminky.urs.cz/item/CS_URS_2025_01/622251211"/>
    <hyperlink ref="F752" r:id="rId109" display="https://podminky.urs.cz/item/CS_URS_2025_01/622142001"/>
    <hyperlink ref="F755" r:id="rId110" display="https://podminky.urs.cz/item/CS_URS_2025_01/713131145"/>
    <hyperlink ref="F772" r:id="rId111" display="https://podminky.urs.cz/item/CS_URS_2025_01/622151031"/>
    <hyperlink ref="F789" r:id="rId112" display="https://podminky.urs.cz/item/CS_URS_2025_01/783826675"/>
    <hyperlink ref="F793" r:id="rId113" display="https://podminky.urs.cz/item/CS_URS_2025_01/632481213"/>
    <hyperlink ref="F799" r:id="rId114" display="https://podminky.urs.cz/item/CS_URS_2025_01/634112113"/>
    <hyperlink ref="F805" r:id="rId115" display="https://podminky.urs.cz/item/CS_URS_2025_01/635111311"/>
    <hyperlink ref="F809" r:id="rId116" display="https://podminky.urs.cz/item/CS_URS_2025_01/635211121"/>
    <hyperlink ref="F814" r:id="rId117" display="https://podminky.urs.cz/item/CS_URS_2025_01/632451254"/>
    <hyperlink ref="F822" r:id="rId118" display="https://podminky.urs.cz/item/CS_URS_2025_01/632451293"/>
    <hyperlink ref="F831" r:id="rId119" display="https://podminky.urs.cz/item/CS_URS_2025_01/631362021"/>
    <hyperlink ref="F840" r:id="rId120" display="https://podminky.urs.cz/item/CS_URS_2025_01/632451101"/>
    <hyperlink ref="F844" r:id="rId121" display="https://podminky.urs.cz/item/CS_URS_2025_01/771121011"/>
    <hyperlink ref="F847" r:id="rId122" display="https://podminky.urs.cz/item/CS_URS_2025_01/742210121"/>
    <hyperlink ref="F850" r:id="rId123" display="https://podminky.urs.cz/item/CS_URS_2025_01/952901111"/>
    <hyperlink ref="F854" r:id="rId124" display="https://podminky.urs.cz/item/CS_URS_2025_01/953321113"/>
    <hyperlink ref="F858" r:id="rId125" display="https://podminky.urs.cz/item/CS_URS_2025_01/953943211"/>
    <hyperlink ref="F861" r:id="rId126" display="https://podminky.urs.cz/item/CS_URS_2025_01/722254126"/>
    <hyperlink ref="F863" r:id="rId127" display="https://podminky.urs.cz/item/CS_URS_2025_01/953993311"/>
    <hyperlink ref="F869" r:id="rId128" display="https://podminky.urs.cz/item/CS_URS_2025_01/941111111"/>
    <hyperlink ref="F873" r:id="rId129" display="https://podminky.urs.cz/item/CS_URS_2025_01/941111211"/>
    <hyperlink ref="F877" r:id="rId130" display="https://podminky.urs.cz/item/CS_URS_2025_01/941111811"/>
    <hyperlink ref="F880" r:id="rId131" display="https://podminky.urs.cz/item/CS_URS_2025_01/944511111"/>
    <hyperlink ref="F883" r:id="rId132" display="https://podminky.urs.cz/item/CS_URS_2025_01/944511211"/>
    <hyperlink ref="F887" r:id="rId133" display="https://podminky.urs.cz/item/CS_URS_2025_01/944511811"/>
    <hyperlink ref="F890" r:id="rId134" display="https://podminky.urs.cz/item/CS_URS_2025_01/949101111"/>
    <hyperlink ref="F893" r:id="rId135" display="https://podminky.urs.cz/item/CS_URS_2025_01/993111111"/>
    <hyperlink ref="F896" r:id="rId136" display="https://podminky.urs.cz/item/CS_URS_2025_01/993111119"/>
    <hyperlink ref="F900" r:id="rId137" display="https://podminky.urs.cz/item/CS_URS_2025_01/998011009"/>
    <hyperlink ref="F903" r:id="rId138" display="https://podminky.urs.cz/item/CS_URS_2025_01/998011002"/>
    <hyperlink ref="F908" r:id="rId139" display="https://podminky.urs.cz/item/CS_URS_2025_01/711161212"/>
    <hyperlink ref="F911" r:id="rId140" display="https://podminky.urs.cz/item/CS_URS_2025_01/711161383"/>
    <hyperlink ref="F914" r:id="rId141" display="https://podminky.urs.cz/item/CS_URS_2025_01/711491272"/>
    <hyperlink ref="F919" r:id="rId142" display="https://podminky.urs.cz/item/CS_URS_2025_01/998711102"/>
    <hyperlink ref="F922" r:id="rId143" display="https://podminky.urs.cz/item/CS_URS_2025_01/711111001"/>
    <hyperlink ref="F925" r:id="rId144" display="https://podminky.urs.cz/item/CS_URS_2025_01/711112001"/>
    <hyperlink ref="F932" r:id="rId145" display="https://podminky.urs.cz/item/CS_URS_2025_01/711141559"/>
    <hyperlink ref="F937" r:id="rId146" display="https://podminky.urs.cz/item/CS_URS_2025_01/711142559"/>
    <hyperlink ref="F950" r:id="rId147" display="https://podminky.urs.cz/item/CS_URS_2025_01/711747067"/>
    <hyperlink ref="F955" r:id="rId148" display="https://podminky.urs.cz/item/CS_URS_2025_01/998712102"/>
    <hyperlink ref="F958" r:id="rId149" display="https://podminky.urs.cz/item/CS_URS_2025_01/712631111"/>
    <hyperlink ref="F966" r:id="rId150" display="https://podminky.urs.cz/item/CS_URS_2025_01/712363412"/>
    <hyperlink ref="F971" r:id="rId151" display="https://podminky.urs.cz/item/CS_URS_2025_01/712861702"/>
    <hyperlink ref="F979" r:id="rId152" display="https://podminky.urs.cz/item/CS_URS_2025_01/712363122"/>
    <hyperlink ref="F982" r:id="rId153" display="https://podminky.urs.cz/item/CS_URS_2025_01/712363352"/>
    <hyperlink ref="F987" r:id="rId154" display="https://podminky.urs.cz/item/CS_URS_2025_01/712363353"/>
    <hyperlink ref="F990" r:id="rId155" display="https://podminky.urs.cz/item/CS_URS_2025_01/712363354"/>
    <hyperlink ref="F994" r:id="rId156" display="https://podminky.urs.cz/item/CS_URS_2025_01/721239114"/>
    <hyperlink ref="F998" r:id="rId157" display="https://podminky.urs.cz/item/CS_URS_2025_01/998713102"/>
    <hyperlink ref="F1001" r:id="rId158" display="https://podminky.urs.cz/item/CS_URS_2025_01/713151131"/>
    <hyperlink ref="F1007" r:id="rId159" display="https://podminky.urs.cz/item/CS_URS_2025_01/713121111"/>
    <hyperlink ref="F1012" r:id="rId160" display="https://podminky.urs.cz/item/CS_URS_2025_01/713121111"/>
    <hyperlink ref="F1023" r:id="rId161" display="https://podminky.urs.cz/item/CS_URS_2025_01/998762102"/>
    <hyperlink ref="F1026" r:id="rId162" display="https://podminky.urs.cz/item/CS_URS_2025_01/762082120"/>
    <hyperlink ref="F1029" r:id="rId163" display="https://podminky.urs.cz/item/CS_URS_2025_01/762082220"/>
    <hyperlink ref="F1032" r:id="rId164" display="https://podminky.urs.cz/item/CS_URS_2025_01/762085112"/>
    <hyperlink ref="F1045" r:id="rId165" display="https://podminky.urs.cz/item/CS_URS_2025_01/762332631"/>
    <hyperlink ref="F1049" r:id="rId166" display="https://podminky.urs.cz/item/CS_URS_2025_01/762332632"/>
    <hyperlink ref="F1075" r:id="rId167" display="https://podminky.urs.cz/item/CS_URS_2025_01/762395000"/>
    <hyperlink ref="F1078" r:id="rId168" display="https://podminky.urs.cz/item/CS_URS_2025_01/953961114"/>
    <hyperlink ref="F1084" r:id="rId169" display="https://podminky.urs.cz/item/CS_URS_2025_01/762341270"/>
    <hyperlink ref="F1092" r:id="rId170" display="https://podminky.urs.cz/item/CS_URS_2025_01/762342511"/>
    <hyperlink ref="F1099" r:id="rId171" display="https://podminky.urs.cz/item/CS_URS_2025_01/762341260"/>
    <hyperlink ref="F1103" r:id="rId172" display="https://podminky.urs.cz/item/CS_URS_2025_01/762723311"/>
    <hyperlink ref="F1107" r:id="rId173" display="https://podminky.urs.cz/item/CS_URS_2025_01/762723321"/>
    <hyperlink ref="F1110" r:id="rId174" display="https://podminky.urs.cz/item/CS_URS_2025_01/762713110"/>
    <hyperlink ref="F1116" r:id="rId175" display="https://podminky.urs.cz/item/CS_URS_2025_01/762713120"/>
    <hyperlink ref="F1128" r:id="rId176" display="https://podminky.urs.cz/item/CS_URS_2025_01/762795000"/>
    <hyperlink ref="F1135" r:id="rId177" display="https://podminky.urs.cz/item/CS_URS_2025_01/762083111"/>
    <hyperlink ref="F1137" r:id="rId178" display="https://podminky.urs.cz/item/CS_URS_2025_01/953961113"/>
    <hyperlink ref="F1139" r:id="rId179" display="https://podminky.urs.cz/item/CS_URS_2025_01/953965122"/>
    <hyperlink ref="F1142" r:id="rId180" display="https://podminky.urs.cz/item/CS_URS_2025_01/762341260"/>
    <hyperlink ref="F1147" r:id="rId181" display="https://podminky.urs.cz/item/CS_URS_2025_01/762341210"/>
    <hyperlink ref="F1153" r:id="rId182" display="https://podminky.urs.cz/item/CS_URS_2025_01/762342523"/>
    <hyperlink ref="F1159" r:id="rId183" display="https://podminky.urs.cz/item/CS_URS_2025_01/762395000"/>
    <hyperlink ref="F1165" r:id="rId184" display="https://podminky.urs.cz/item/CS_URS_2025_01/762083111"/>
    <hyperlink ref="F1169" r:id="rId185" display="https://podminky.urs.cz/item/CS_URS_2025_01/762495000"/>
    <hyperlink ref="F1181" r:id="rId186" display="https://podminky.urs.cz/item/CS_URS_2025_01/763172351"/>
    <hyperlink ref="F1184" r:id="rId187" display="https://podminky.urs.cz/item/CS_URS_2025_01/763172352"/>
    <hyperlink ref="F1187" r:id="rId188" display="https://podminky.urs.cz/item/CS_URS_2025_01/998763302"/>
    <hyperlink ref="F1190" r:id="rId189" display="https://podminky.urs.cz/item/CS_URS_2025_01/763131411"/>
    <hyperlink ref="F1194" r:id="rId190" display="https://podminky.urs.cz/item/CS_URS_2025_01/763131451"/>
    <hyperlink ref="F1197" r:id="rId191" display="https://podminky.urs.cz/item/CS_URS_2025_01/763131431"/>
    <hyperlink ref="F1200" r:id="rId192" display="https://podminky.urs.cz/item/CS_URS_2025_01/763131714"/>
    <hyperlink ref="F1205" r:id="rId193" display="https://podminky.urs.cz/item/CS_URS_2025_01/763131761"/>
    <hyperlink ref="F1212" r:id="rId194" display="https://podminky.urs.cz/item/CS_URS_2025_01/763111717"/>
    <hyperlink ref="F1217" r:id="rId195" display="https://podminky.urs.cz/item/CS_URS_2025_01/763111314"/>
    <hyperlink ref="F1220" r:id="rId196" display="https://podminky.urs.cz/item/CS_URS_2025_01/763111417"/>
    <hyperlink ref="F1223" r:id="rId197" display="https://podminky.urs.cz/item/CS_URS_2025_01/763181411"/>
    <hyperlink ref="F1229" r:id="rId198" display="https://podminky.urs.cz/item/CS_URS_2025_01/763183111"/>
    <hyperlink ref="F1232" r:id="rId199" display="https://podminky.urs.cz/item/CS_URS_2025_01/763111720"/>
    <hyperlink ref="F1235" r:id="rId200" display="https://podminky.urs.cz/item/CS_URS_2025_01/763173111"/>
    <hyperlink ref="F1238" r:id="rId201" display="https://podminky.urs.cz/item/CS_URS_2025_01/763173112"/>
    <hyperlink ref="F1241" r:id="rId202" display="https://podminky.urs.cz/item/CS_URS_2025_01/763173114"/>
    <hyperlink ref="F1244" r:id="rId203" display="https://podminky.urs.cz/item/CS_URS_2025_01/763173132"/>
    <hyperlink ref="F1247" r:id="rId204" display="https://podminky.urs.cz/item/CS_URS_2025_01/763111761"/>
    <hyperlink ref="F1256" r:id="rId205" display="https://podminky.urs.cz/item/CS_URS_2025_01/763121424"/>
    <hyperlink ref="F1260" r:id="rId206" display="https://podminky.urs.cz/item/CS_URS_2025_01/763121714"/>
    <hyperlink ref="F1264" r:id="rId207" display="https://podminky.urs.cz/item/CS_URS_2025_01/764203156"/>
    <hyperlink ref="F1269" r:id="rId208" display="https://podminky.urs.cz/item/CS_URS_2025_01/998764102"/>
    <hyperlink ref="F1272" r:id="rId209" display="https://podminky.urs.cz/item/CS_URS_2025_01/764111641"/>
    <hyperlink ref="F1275" r:id="rId210" display="https://podminky.urs.cz/item/CS_URS_2025_01/764111643"/>
    <hyperlink ref="F1278" r:id="rId211" display="https://podminky.urs.cz/item/CS_URS_2025_01/764212606"/>
    <hyperlink ref="F1281" r:id="rId212" display="https://podminky.urs.cz/item/CS_URS_2025_01/764211616"/>
    <hyperlink ref="F1287" r:id="rId213" display="https://podminky.urs.cz/item/CS_URS_2025_01/764212634"/>
    <hyperlink ref="F1290" r:id="rId214" display="https://podminky.urs.cz/item/CS_URS_2025_01/764011616"/>
    <hyperlink ref="F1293" r:id="rId215" display="https://podminky.urs.cz/item/CS_URS_2025_01/764011614"/>
    <hyperlink ref="F1296" r:id="rId216" display="https://podminky.urs.cz/item/CS_URS_2025_01/764212664"/>
    <hyperlink ref="F1299" r:id="rId217" display="https://podminky.urs.cz/item/CS_URS_2025_01/764011615"/>
    <hyperlink ref="F1302" r:id="rId218" display="https://podminky.urs.cz/item/CS_URS_2025_01/764002414"/>
    <hyperlink ref="F1309" r:id="rId219" display="https://podminky.urs.cz/item/CS_URS_2025_01/765111201"/>
    <hyperlink ref="F1315" r:id="rId220" display="https://podminky.urs.cz/item/CS_URS_2025_01/764315621"/>
    <hyperlink ref="F1318" r:id="rId221" display="https://podminky.urs.cz/item/CS_URS_2025_01/764315623"/>
    <hyperlink ref="F1321" r:id="rId222" display="https://podminky.urs.cz/item/CS_URS_2025_01/764315625"/>
    <hyperlink ref="F1340" r:id="rId223" display="https://podminky.urs.cz/item/CS_URS_2025_01/764216645"/>
    <hyperlink ref="F1343" r:id="rId224" display="https://podminky.urs.cz/item/CS_URS_2025_01/764216665"/>
    <hyperlink ref="F1348" r:id="rId225" display="https://podminky.urs.cz/item/CS_URS_2025_01/764218605"/>
    <hyperlink ref="F1353" r:id="rId226" display="https://podminky.urs.cz/item/CS_URS_2025_01/764511602"/>
    <hyperlink ref="F1356" r:id="rId227" display="https://podminky.urs.cz/item/CS_URS_2025_01/764511642"/>
    <hyperlink ref="F1358" r:id="rId228" display="https://podminky.urs.cz/item/CS_URS_2025_01/764511622"/>
    <hyperlink ref="F1360" r:id="rId229" display="https://podminky.urs.cz/item/CS_URS_2025_01/764518632"/>
    <hyperlink ref="F1362" r:id="rId230" display="https://podminky.urs.cz/item/CS_URS_2025_01/764518622"/>
    <hyperlink ref="F1366" r:id="rId231" display="https://podminky.urs.cz/item/CS_URS_2025_01/998765102"/>
    <hyperlink ref="F1369" r:id="rId232" display="https://podminky.urs.cz/item/CS_URS_2025_01/764212662"/>
    <hyperlink ref="F1374" r:id="rId233" display="https://podminky.urs.cz/item/CS_URS_2025_01/765191023"/>
    <hyperlink ref="F1379" r:id="rId234" display="https://podminky.urs.cz/item/CS_URS_2025_01/765191051"/>
    <hyperlink ref="F1382" r:id="rId235" display="https://podminky.urs.cz/item/CS_URS_2025_01/765191061"/>
    <hyperlink ref="F1385" r:id="rId236" display="https://podminky.urs.cz/item/CS_URS_2025_01/765191071"/>
    <hyperlink ref="F1397" r:id="rId237" display="https://podminky.urs.cz/item/CS_URS_2025_01/766231113"/>
    <hyperlink ref="F1400" r:id="rId238" display="https://podminky.urs.cz/item/CS_URS_2025_01/766671002"/>
    <hyperlink ref="F1416" r:id="rId239" display="https://podminky.urs.cz/item/CS_URS_2025_01/998766101"/>
    <hyperlink ref="F1418" r:id="rId240" display="https://podminky.urs.cz/item/CS_URS_2025_01/998766102"/>
    <hyperlink ref="F1460" r:id="rId241" display="https://podminky.urs.cz/item/CS_URS_2025_01/767531121"/>
    <hyperlink ref="F1471" r:id="rId242" display="https://podminky.urs.cz/item/CS_URS_2025_01/767531213"/>
    <hyperlink ref="F1478" r:id="rId243" display="https://podminky.urs.cz/item/CS_URS_2025_01/767531215"/>
    <hyperlink ref="F1484" r:id="rId244" display="https://podminky.urs.cz/item/CS_URS_2025_01/767531214"/>
    <hyperlink ref="F1500" r:id="rId245" display="https://podminky.urs.cz/item/CS_URS_2025_01/998767102"/>
    <hyperlink ref="F1511" r:id="rId246" display="https://podminky.urs.cz/item/CS_URS_2025_01/953943114"/>
    <hyperlink ref="F1564" r:id="rId247" display="https://podminky.urs.cz/item/CS_URS_2025_01/783301313"/>
    <hyperlink ref="F1590" r:id="rId248" display="https://podminky.urs.cz/item/CS_URS_2025_01/783314101"/>
    <hyperlink ref="F1599" r:id="rId249" display="https://podminky.urs.cz/item/CS_URS_2025_01/767881128"/>
    <hyperlink ref="F1601" r:id="rId250" display="https://podminky.urs.cz/item/CS_URS_2025_01/767881132"/>
    <hyperlink ref="F1605" r:id="rId251" display="https://podminky.urs.cz/item/CS_URS_2025_01/767881161"/>
    <hyperlink ref="F1609" r:id="rId252" display="https://podminky.urs.cz/item/CS_URS_2025_01/998771102"/>
    <hyperlink ref="F1612" r:id="rId253" display="https://podminky.urs.cz/item/CS_URS_2025_01/632902221"/>
    <hyperlink ref="F1614" r:id="rId254" display="https://podminky.urs.cz/item/CS_URS_2025_01/771591207"/>
    <hyperlink ref="F1628" r:id="rId255" display="https://podminky.urs.cz/item/CS_URS_2025_01/781131207"/>
    <hyperlink ref="F1639" r:id="rId256" display="https://podminky.urs.cz/item/CS_URS_2025_01/781131237"/>
    <hyperlink ref="F1651" r:id="rId257" display="https://podminky.urs.cz/item/CS_URS_2025_01/777111111"/>
    <hyperlink ref="F1656" r:id="rId258" display="https://podminky.urs.cz/item/CS_URS_2025_01/773521260"/>
    <hyperlink ref="F1658" r:id="rId259" display="https://podminky.urs.cz/item/CS_URS_2025_01/773591171"/>
    <hyperlink ref="F1660" r:id="rId260" display="https://podminky.urs.cz/item/CS_URS_2025_01/773992011"/>
    <hyperlink ref="F1664" r:id="rId261" display="https://podminky.urs.cz/item/CS_URS_2025_01/775429124"/>
    <hyperlink ref="F1668" r:id="rId262" display="https://podminky.urs.cz/item/CS_URS_2025_01/773413200"/>
    <hyperlink ref="F1677" r:id="rId263" display="https://podminky.urs.cz/item/CS_URS_2025_01/998773102"/>
    <hyperlink ref="F1680" r:id="rId264" display="https://podminky.urs.cz/item/CS_URS_2025_01/777111111"/>
    <hyperlink ref="F1684" r:id="rId265" display="https://podminky.urs.cz/item/CS_URS_2025_01/777131113"/>
    <hyperlink ref="F1687" r:id="rId266" display="https://podminky.urs.cz/item/CS_URS_2025_01/777622103"/>
    <hyperlink ref="F1693" r:id="rId267" display="https://podminky.urs.cz/item/CS_URS_2025_01/998777102"/>
    <hyperlink ref="F1696" r:id="rId268" display="https://podminky.urs.cz/item/CS_URS_2025_01/781121011"/>
    <hyperlink ref="F1699" r:id="rId269" display="https://podminky.urs.cz/item/CS_URS_2025_01/781472224"/>
    <hyperlink ref="F1703" r:id="rId270" display="https://podminky.urs.cz/item/CS_URS_2025_01/781492211"/>
    <hyperlink ref="F1709" r:id="rId271" display="https://podminky.urs.cz/item/CS_URS_2025_01/781495115"/>
    <hyperlink ref="F1717" r:id="rId272" display="https://podminky.urs.cz/item/CS_URS_2025_01/781495142"/>
    <hyperlink ref="F1722" r:id="rId273" display="https://podminky.urs.cz/item/CS_URS_2025_01/781495143"/>
    <hyperlink ref="F1725" r:id="rId274" display="https://podminky.urs.cz/item/CS_URS_2025_01/781495153"/>
    <hyperlink ref="F1728" r:id="rId275" display="https://podminky.urs.cz/item/CS_URS_2025_01/998781102"/>
    <hyperlink ref="F1731" r:id="rId276" display="https://podminky.urs.cz/item/CS_URS_2025_01/783301303"/>
    <hyperlink ref="F1734" r:id="rId277" display="https://podminky.urs.cz/item/CS_URS_2025_01/783306801"/>
    <hyperlink ref="F1736" r:id="rId278" display="https://podminky.urs.cz/item/CS_URS_2025_01/783823141"/>
    <hyperlink ref="F1743" r:id="rId279" display="https://podminky.urs.cz/item/CS_URS_2025_01/783827201"/>
    <hyperlink ref="F1747" r:id="rId280" display="https://podminky.urs.cz/item/CS_URS_2025_01/783901451"/>
    <hyperlink ref="F1751" r:id="rId281" display="https://podminky.urs.cz/item/CS_URS_2025_01/783923161"/>
    <hyperlink ref="F1754" r:id="rId282" display="https://podminky.urs.cz/item/CS_URS_2025_01/783927161"/>
    <hyperlink ref="F1758" r:id="rId283" display="https://podminky.urs.cz/item/CS_URS_2025_01/784111001"/>
    <hyperlink ref="F1765" r:id="rId284" display="https://podminky.urs.cz/item/CS_URS_2025_01/784181101"/>
    <hyperlink ref="F1767" r:id="rId285" display="https://podminky.urs.cz/item/CS_URS_2025_01/784211101"/>
    <hyperlink ref="F1769" r:id="rId286" display="https://podminky.urs.cz/item/CS_URS_2025_01/784161001"/>
    <hyperlink ref="F1775" r:id="rId287" display="https://podminky.urs.cz/item/CS_URS_2025_01/784171001"/>
    <hyperlink ref="F1780" r:id="rId288" display="https://podminky.urs.cz/item/CS_URS_2025_01/784171101"/>
    <hyperlink ref="F1785" r:id="rId289" display="https://podminky.urs.cz/item/CS_URS_2025_01/784171121"/>
    <hyperlink ref="F1795" r:id="rId290" display="https://podminky.urs.cz/item/CS_URS_2025_01/786623011"/>
    <hyperlink ref="F1806" r:id="rId291" display="https://podminky.urs.cz/item/CS_URS_2025_01/786623039"/>
    <hyperlink ref="F1813" r:id="rId292" display="https://podminky.urs.cz/item/CS_URS_2025_01/HZS2231"/>
    <hyperlink ref="F1828" r:id="rId293" display="https://podminky.urs.cz/item/CS_URS_2025_01/725291667"/>
    <hyperlink ref="F1831" r:id="rId294" display="https://podminky.urs.cz/item/CS_URS_2025_01/725291668"/>
    <hyperlink ref="F1834" r:id="rId295" display="https://podminky.urs.cz/item/CS_URS_2025_01/725291673"/>
    <hyperlink ref="F1837" r:id="rId296" display="https://podminky.urs.cz/item/CS_URS_2025_01/725291670"/>
    <hyperlink ref="F1840" r:id="rId297" display="https://podminky.urs.cz/item/CS_URS_2025_01/725291664"/>
    <hyperlink ref="F1843" r:id="rId298" display="https://podminky.urs.cz/item/CS_URS_2025_01/725291655"/>
    <hyperlink ref="F1846" r:id="rId299" display="https://podminky.urs.cz/item/CS_URS_2025_01/725291653"/>
  </hyperlinks>
  <pageMargins left="0.39375" right="0.39375" top="0.39375" bottom="0.39375" header="0" footer="0"/>
  <pageSetup paperSize="9" orientation="portrait" blackAndWhite="1" fitToHeight="100"/>
  <headerFooter>
    <oddFooter>&amp;CStrana &amp;P z &amp;N</oddFooter>
  </headerFooter>
  <drawing r:id="rId300"/>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143</v>
      </c>
      <c r="AZ2" s="241" t="s">
        <v>2414</v>
      </c>
      <c r="BA2" s="241" t="s">
        <v>2415</v>
      </c>
      <c r="BB2" s="241" t="s">
        <v>439</v>
      </c>
      <c r="BC2" s="241" t="s">
        <v>526</v>
      </c>
      <c r="BD2" s="241" t="s">
        <v>87</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5295</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ROUND(J103,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ROUND((SUM(BE103:BE189)),  2)</f>
        <v>0</v>
      </c>
      <c r="G37" s="41"/>
      <c r="H37" s="41"/>
      <c r="I37" s="135">
        <v>0.20999999999999999</v>
      </c>
      <c r="J37" s="134">
        <f>ROUND(((SUM(BE103:BE189))*I37),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ROUND((SUM(BF103:BF189)),  2)</f>
        <v>0</v>
      </c>
      <c r="G38" s="41"/>
      <c r="H38" s="41"/>
      <c r="I38" s="135">
        <v>0.12</v>
      </c>
      <c r="J38" s="134">
        <f>ROUND(((SUM(BF103:BF189))*I38),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ROUND((SUM(BG103:BG189)),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ROUND((SUM(BH103:BH189)),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ROUND((SUM(BI103:BI189)),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3 - Opěrná stěna OZ11</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J103</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5296</v>
      </c>
      <c r="E68" s="147"/>
      <c r="F68" s="147"/>
      <c r="G68" s="147"/>
      <c r="H68" s="147"/>
      <c r="I68" s="147"/>
      <c r="J68" s="148">
        <f>J104</f>
        <v>0</v>
      </c>
      <c r="K68" s="9"/>
      <c r="L68" s="145"/>
      <c r="S68" s="9"/>
      <c r="T68" s="9"/>
      <c r="U68" s="9"/>
      <c r="V68" s="9"/>
      <c r="W68" s="9"/>
      <c r="X68" s="9"/>
      <c r="Y68" s="9"/>
      <c r="Z68" s="9"/>
      <c r="AA68" s="9"/>
      <c r="AB68" s="9"/>
      <c r="AC68" s="9"/>
      <c r="AD68" s="9"/>
      <c r="AE68" s="9"/>
    </row>
    <row r="69" s="10" customFormat="1" ht="19.92" customHeight="1">
      <c r="A69" s="10"/>
      <c r="B69" s="149"/>
      <c r="C69" s="10"/>
      <c r="D69" s="150" t="s">
        <v>1842</v>
      </c>
      <c r="E69" s="151"/>
      <c r="F69" s="151"/>
      <c r="G69" s="151"/>
      <c r="H69" s="151"/>
      <c r="I69" s="151"/>
      <c r="J69" s="152">
        <f>J105</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432</v>
      </c>
      <c r="E70" s="151"/>
      <c r="F70" s="151"/>
      <c r="G70" s="151"/>
      <c r="H70" s="151"/>
      <c r="I70" s="151"/>
      <c r="J70" s="152">
        <f>J109</f>
        <v>0</v>
      </c>
      <c r="K70" s="10"/>
      <c r="L70" s="149"/>
      <c r="S70" s="10"/>
      <c r="T70" s="10"/>
      <c r="U70" s="10"/>
      <c r="V70" s="10"/>
      <c r="W70" s="10"/>
      <c r="X70" s="10"/>
      <c r="Y70" s="10"/>
      <c r="Z70" s="10"/>
      <c r="AA70" s="10"/>
      <c r="AB70" s="10"/>
      <c r="AC70" s="10"/>
      <c r="AD70" s="10"/>
      <c r="AE70" s="10"/>
    </row>
    <row r="71" s="9" customFormat="1" ht="24.96" customHeight="1">
      <c r="A71" s="9"/>
      <c r="B71" s="145"/>
      <c r="C71" s="9"/>
      <c r="D71" s="146" t="s">
        <v>425</v>
      </c>
      <c r="E71" s="147"/>
      <c r="F71" s="147"/>
      <c r="G71" s="147"/>
      <c r="H71" s="147"/>
      <c r="I71" s="147"/>
      <c r="J71" s="148">
        <f>J120</f>
        <v>0</v>
      </c>
      <c r="K71" s="9"/>
      <c r="L71" s="145"/>
      <c r="S71" s="9"/>
      <c r="T71" s="9"/>
      <c r="U71" s="9"/>
      <c r="V71" s="9"/>
      <c r="W71" s="9"/>
      <c r="X71" s="9"/>
      <c r="Y71" s="9"/>
      <c r="Z71" s="9"/>
      <c r="AA71" s="9"/>
      <c r="AB71" s="9"/>
      <c r="AC71" s="9"/>
      <c r="AD71" s="9"/>
      <c r="AE71" s="9"/>
    </row>
    <row r="72" s="10" customFormat="1" ht="19.92" customHeight="1">
      <c r="A72" s="10"/>
      <c r="B72" s="149"/>
      <c r="C72" s="10"/>
      <c r="D72" s="150" t="s">
        <v>426</v>
      </c>
      <c r="E72" s="151"/>
      <c r="F72" s="151"/>
      <c r="G72" s="151"/>
      <c r="H72" s="151"/>
      <c r="I72" s="151"/>
      <c r="J72" s="152">
        <f>J121</f>
        <v>0</v>
      </c>
      <c r="K72" s="10"/>
      <c r="L72" s="149"/>
      <c r="S72" s="10"/>
      <c r="T72" s="10"/>
      <c r="U72" s="10"/>
      <c r="V72" s="10"/>
      <c r="W72" s="10"/>
      <c r="X72" s="10"/>
      <c r="Y72" s="10"/>
      <c r="Z72" s="10"/>
      <c r="AA72" s="10"/>
      <c r="AB72" s="10"/>
      <c r="AC72" s="10"/>
      <c r="AD72" s="10"/>
      <c r="AE72" s="10"/>
    </row>
    <row r="73" s="10" customFormat="1" ht="14.88" customHeight="1">
      <c r="A73" s="10"/>
      <c r="B73" s="149"/>
      <c r="C73" s="10"/>
      <c r="D73" s="150" t="s">
        <v>2546</v>
      </c>
      <c r="E73" s="151"/>
      <c r="F73" s="151"/>
      <c r="G73" s="151"/>
      <c r="H73" s="151"/>
      <c r="I73" s="151"/>
      <c r="J73" s="152">
        <f>J122</f>
        <v>0</v>
      </c>
      <c r="K73" s="10"/>
      <c r="L73" s="149"/>
      <c r="S73" s="10"/>
      <c r="T73" s="10"/>
      <c r="U73" s="10"/>
      <c r="V73" s="10"/>
      <c r="W73" s="10"/>
      <c r="X73" s="10"/>
      <c r="Y73" s="10"/>
      <c r="Z73" s="10"/>
      <c r="AA73" s="10"/>
      <c r="AB73" s="10"/>
      <c r="AC73" s="10"/>
      <c r="AD73" s="10"/>
      <c r="AE73" s="10"/>
    </row>
    <row r="74" s="10" customFormat="1" ht="14.88" customHeight="1">
      <c r="A74" s="10"/>
      <c r="B74" s="149"/>
      <c r="C74" s="10"/>
      <c r="D74" s="150" t="s">
        <v>2547</v>
      </c>
      <c r="E74" s="151"/>
      <c r="F74" s="151"/>
      <c r="G74" s="151"/>
      <c r="H74" s="151"/>
      <c r="I74" s="151"/>
      <c r="J74" s="152">
        <f>J135</f>
        <v>0</v>
      </c>
      <c r="K74" s="10"/>
      <c r="L74" s="149"/>
      <c r="S74" s="10"/>
      <c r="T74" s="10"/>
      <c r="U74" s="10"/>
      <c r="V74" s="10"/>
      <c r="W74" s="10"/>
      <c r="X74" s="10"/>
      <c r="Y74" s="10"/>
      <c r="Z74" s="10"/>
      <c r="AA74" s="10"/>
      <c r="AB74" s="10"/>
      <c r="AC74" s="10"/>
      <c r="AD74" s="10"/>
      <c r="AE74" s="10"/>
    </row>
    <row r="75" s="10" customFormat="1" ht="14.88" customHeight="1">
      <c r="A75" s="10"/>
      <c r="B75" s="149"/>
      <c r="C75" s="10"/>
      <c r="D75" s="150" t="s">
        <v>2548</v>
      </c>
      <c r="E75" s="151"/>
      <c r="F75" s="151"/>
      <c r="G75" s="151"/>
      <c r="H75" s="151"/>
      <c r="I75" s="151"/>
      <c r="J75" s="152">
        <f>J144</f>
        <v>0</v>
      </c>
      <c r="K75" s="10"/>
      <c r="L75" s="149"/>
      <c r="S75" s="10"/>
      <c r="T75" s="10"/>
      <c r="U75" s="10"/>
      <c r="V75" s="10"/>
      <c r="W75" s="10"/>
      <c r="X75" s="10"/>
      <c r="Y75" s="10"/>
      <c r="Z75" s="10"/>
      <c r="AA75" s="10"/>
      <c r="AB75" s="10"/>
      <c r="AC75" s="10"/>
      <c r="AD75" s="10"/>
      <c r="AE75" s="10"/>
    </row>
    <row r="76" s="10" customFormat="1" ht="19.92" customHeight="1">
      <c r="A76" s="10"/>
      <c r="B76" s="149"/>
      <c r="C76" s="10"/>
      <c r="D76" s="150" t="s">
        <v>427</v>
      </c>
      <c r="E76" s="151"/>
      <c r="F76" s="151"/>
      <c r="G76" s="151"/>
      <c r="H76" s="151"/>
      <c r="I76" s="151"/>
      <c r="J76" s="152">
        <f>J160</f>
        <v>0</v>
      </c>
      <c r="K76" s="10"/>
      <c r="L76" s="149"/>
      <c r="S76" s="10"/>
      <c r="T76" s="10"/>
      <c r="U76" s="10"/>
      <c r="V76" s="10"/>
      <c r="W76" s="10"/>
      <c r="X76" s="10"/>
      <c r="Y76" s="10"/>
      <c r="Z76" s="10"/>
      <c r="AA76" s="10"/>
      <c r="AB76" s="10"/>
      <c r="AC76" s="10"/>
      <c r="AD76" s="10"/>
      <c r="AE76" s="10"/>
    </row>
    <row r="77" s="10" customFormat="1" ht="19.92" customHeight="1">
      <c r="A77" s="10"/>
      <c r="B77" s="149"/>
      <c r="C77" s="10"/>
      <c r="D77" s="150" t="s">
        <v>433</v>
      </c>
      <c r="E77" s="151"/>
      <c r="F77" s="151"/>
      <c r="G77" s="151"/>
      <c r="H77" s="151"/>
      <c r="I77" s="151"/>
      <c r="J77" s="152">
        <f>J175</f>
        <v>0</v>
      </c>
      <c r="K77" s="10"/>
      <c r="L77" s="149"/>
      <c r="S77" s="10"/>
      <c r="T77" s="10"/>
      <c r="U77" s="10"/>
      <c r="V77" s="10"/>
      <c r="W77" s="10"/>
      <c r="X77" s="10"/>
      <c r="Y77" s="10"/>
      <c r="Z77" s="10"/>
      <c r="AA77" s="10"/>
      <c r="AB77" s="10"/>
      <c r="AC77" s="10"/>
      <c r="AD77" s="10"/>
      <c r="AE77" s="10"/>
    </row>
    <row r="78" s="9" customFormat="1" ht="24.96" customHeight="1">
      <c r="A78" s="9"/>
      <c r="B78" s="145"/>
      <c r="C78" s="9"/>
      <c r="D78" s="146" t="s">
        <v>961</v>
      </c>
      <c r="E78" s="147"/>
      <c r="F78" s="147"/>
      <c r="G78" s="147"/>
      <c r="H78" s="147"/>
      <c r="I78" s="147"/>
      <c r="J78" s="148">
        <f>J178</f>
        <v>0</v>
      </c>
      <c r="K78" s="9"/>
      <c r="L78" s="145"/>
      <c r="S78" s="9"/>
      <c r="T78" s="9"/>
      <c r="U78" s="9"/>
      <c r="V78" s="9"/>
      <c r="W78" s="9"/>
      <c r="X78" s="9"/>
      <c r="Y78" s="9"/>
      <c r="Z78" s="9"/>
      <c r="AA78" s="9"/>
      <c r="AB78" s="9"/>
      <c r="AC78" s="9"/>
      <c r="AD78" s="9"/>
      <c r="AE78" s="9"/>
    </row>
    <row r="79" s="10" customFormat="1" ht="19.92" customHeight="1">
      <c r="A79" s="10"/>
      <c r="B79" s="149"/>
      <c r="C79" s="10"/>
      <c r="D79" s="150" t="s">
        <v>962</v>
      </c>
      <c r="E79" s="151"/>
      <c r="F79" s="151"/>
      <c r="G79" s="151"/>
      <c r="H79" s="151"/>
      <c r="I79" s="151"/>
      <c r="J79" s="152">
        <f>J179</f>
        <v>0</v>
      </c>
      <c r="K79" s="10"/>
      <c r="L79" s="149"/>
      <c r="S79" s="10"/>
      <c r="T79" s="10"/>
      <c r="U79" s="10"/>
      <c r="V79" s="10"/>
      <c r="W79" s="10"/>
      <c r="X79" s="10"/>
      <c r="Y79" s="10"/>
      <c r="Z79" s="10"/>
      <c r="AA79" s="10"/>
      <c r="AB79" s="10"/>
      <c r="AC79" s="10"/>
      <c r="AD79" s="10"/>
      <c r="AE79" s="10"/>
    </row>
    <row r="80" s="2" customFormat="1" ht="21.84" customHeight="1">
      <c r="A80" s="41"/>
      <c r="B80" s="42"/>
      <c r="C80" s="41"/>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58"/>
      <c r="C81" s="59"/>
      <c r="D81" s="59"/>
      <c r="E81" s="59"/>
      <c r="F81" s="59"/>
      <c r="G81" s="59"/>
      <c r="H81" s="59"/>
      <c r="I81" s="59"/>
      <c r="J81" s="59"/>
      <c r="K81" s="59"/>
      <c r="L81" s="129"/>
      <c r="S81" s="41"/>
      <c r="T81" s="41"/>
      <c r="U81" s="41"/>
      <c r="V81" s="41"/>
      <c r="W81" s="41"/>
      <c r="X81" s="41"/>
      <c r="Y81" s="41"/>
      <c r="Z81" s="41"/>
      <c r="AA81" s="41"/>
      <c r="AB81" s="41"/>
      <c r="AC81" s="41"/>
      <c r="AD81" s="41"/>
      <c r="AE81" s="41"/>
    </row>
    <row r="85" s="2" customFormat="1" ht="6.96" customHeight="1">
      <c r="A85" s="41"/>
      <c r="B85" s="60"/>
      <c r="C85" s="61"/>
      <c r="D85" s="61"/>
      <c r="E85" s="61"/>
      <c r="F85" s="61"/>
      <c r="G85" s="61"/>
      <c r="H85" s="61"/>
      <c r="I85" s="61"/>
      <c r="J85" s="61"/>
      <c r="K85" s="61"/>
      <c r="L85" s="129"/>
      <c r="S85" s="41"/>
      <c r="T85" s="41"/>
      <c r="U85" s="41"/>
      <c r="V85" s="41"/>
      <c r="W85" s="41"/>
      <c r="X85" s="41"/>
      <c r="Y85" s="41"/>
      <c r="Z85" s="41"/>
      <c r="AA85" s="41"/>
      <c r="AB85" s="41"/>
      <c r="AC85" s="41"/>
      <c r="AD85" s="41"/>
      <c r="AE85" s="41"/>
    </row>
    <row r="86" s="2" customFormat="1" ht="24.96" customHeight="1">
      <c r="A86" s="41"/>
      <c r="B86" s="42"/>
      <c r="C86" s="26" t="s">
        <v>314</v>
      </c>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17</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26.25" customHeight="1">
      <c r="A89" s="41"/>
      <c r="B89" s="42"/>
      <c r="C89" s="41"/>
      <c r="D89" s="41"/>
      <c r="E89" s="127" t="str">
        <f>E7</f>
        <v>Revitalizace multimodálního uzlu ve Dvoře Králové nad Labem - etapa I-VI.</v>
      </c>
      <c r="F89" s="35"/>
      <c r="G89" s="35"/>
      <c r="H89" s="35"/>
      <c r="I89" s="41"/>
      <c r="J89" s="41"/>
      <c r="K89" s="41"/>
      <c r="L89" s="129"/>
      <c r="S89" s="41"/>
      <c r="T89" s="41"/>
      <c r="U89" s="41"/>
      <c r="V89" s="41"/>
      <c r="W89" s="41"/>
      <c r="X89" s="41"/>
      <c r="Y89" s="41"/>
      <c r="Z89" s="41"/>
      <c r="AA89" s="41"/>
      <c r="AB89" s="41"/>
      <c r="AC89" s="41"/>
      <c r="AD89" s="41"/>
      <c r="AE89" s="41"/>
    </row>
    <row r="90" s="1" customFormat="1" ht="12" customHeight="1">
      <c r="B90" s="25"/>
      <c r="C90" s="35" t="s">
        <v>301</v>
      </c>
      <c r="L90" s="25"/>
    </row>
    <row r="91" s="1" customFormat="1" ht="23.25" customHeight="1">
      <c r="B91" s="25"/>
      <c r="E91" s="127" t="s">
        <v>302</v>
      </c>
      <c r="F91" s="1"/>
      <c r="G91" s="1"/>
      <c r="H91" s="1"/>
      <c r="L91" s="25"/>
    </row>
    <row r="92" s="1" customFormat="1" ht="12" customHeight="1">
      <c r="B92" s="25"/>
      <c r="C92" s="35" t="s">
        <v>303</v>
      </c>
      <c r="L92" s="25"/>
    </row>
    <row r="93" s="2" customFormat="1" ht="16.5" customHeight="1">
      <c r="A93" s="41"/>
      <c r="B93" s="42"/>
      <c r="C93" s="41"/>
      <c r="D93" s="41"/>
      <c r="E93" s="128" t="s">
        <v>1833</v>
      </c>
      <c r="F93" s="41"/>
      <c r="G93" s="41"/>
      <c r="H93" s="41"/>
      <c r="I93" s="41"/>
      <c r="J93" s="41"/>
      <c r="K93" s="41"/>
      <c r="L93" s="129"/>
      <c r="S93" s="41"/>
      <c r="T93" s="41"/>
      <c r="U93" s="41"/>
      <c r="V93" s="41"/>
      <c r="W93" s="41"/>
      <c r="X93" s="41"/>
      <c r="Y93" s="41"/>
      <c r="Z93" s="41"/>
      <c r="AA93" s="41"/>
      <c r="AB93" s="41"/>
      <c r="AC93" s="41"/>
      <c r="AD93" s="41"/>
      <c r="AE93" s="41"/>
    </row>
    <row r="94" s="2" customFormat="1" ht="12" customHeight="1">
      <c r="A94" s="41"/>
      <c r="B94" s="42"/>
      <c r="C94" s="35" t="s">
        <v>1834</v>
      </c>
      <c r="D94" s="41"/>
      <c r="E94" s="41"/>
      <c r="F94" s="41"/>
      <c r="G94" s="41"/>
      <c r="H94" s="41"/>
      <c r="I94" s="41"/>
      <c r="J94" s="41"/>
      <c r="K94" s="41"/>
      <c r="L94" s="129"/>
      <c r="S94" s="41"/>
      <c r="T94" s="41"/>
      <c r="U94" s="41"/>
      <c r="V94" s="41"/>
      <c r="W94" s="41"/>
      <c r="X94" s="41"/>
      <c r="Y94" s="41"/>
      <c r="Z94" s="41"/>
      <c r="AA94" s="41"/>
      <c r="AB94" s="41"/>
      <c r="AC94" s="41"/>
      <c r="AD94" s="41"/>
      <c r="AE94" s="41"/>
    </row>
    <row r="95" s="2" customFormat="1" ht="16.5" customHeight="1">
      <c r="A95" s="41"/>
      <c r="B95" s="42"/>
      <c r="C95" s="41"/>
      <c r="D95" s="41"/>
      <c r="E95" s="65" t="str">
        <f>E13</f>
        <v>3 - Opěrná stěna OZ11</v>
      </c>
      <c r="F95" s="41"/>
      <c r="G95" s="41"/>
      <c r="H95" s="41"/>
      <c r="I95" s="41"/>
      <c r="J95" s="41"/>
      <c r="K95" s="41"/>
      <c r="L95" s="129"/>
      <c r="S95" s="41"/>
      <c r="T95" s="41"/>
      <c r="U95" s="41"/>
      <c r="V95" s="41"/>
      <c r="W95" s="41"/>
      <c r="X95" s="41"/>
      <c r="Y95" s="41"/>
      <c r="Z95" s="41"/>
      <c r="AA95" s="41"/>
      <c r="AB95" s="41"/>
      <c r="AC95" s="41"/>
      <c r="AD95" s="41"/>
      <c r="AE95" s="41"/>
    </row>
    <row r="96" s="2" customFormat="1" ht="6.96"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2" customFormat="1" ht="12" customHeight="1">
      <c r="A97" s="41"/>
      <c r="B97" s="42"/>
      <c r="C97" s="35" t="s">
        <v>21</v>
      </c>
      <c r="D97" s="41"/>
      <c r="E97" s="41"/>
      <c r="F97" s="30" t="str">
        <f>F16</f>
        <v xml:space="preserve"> </v>
      </c>
      <c r="G97" s="41"/>
      <c r="H97" s="41"/>
      <c r="I97" s="35" t="s">
        <v>23</v>
      </c>
      <c r="J97" s="67" t="str">
        <f>IF(J16="","",J16)</f>
        <v>26. 8. 2025</v>
      </c>
      <c r="K97" s="41"/>
      <c r="L97" s="129"/>
      <c r="S97" s="41"/>
      <c r="T97" s="41"/>
      <c r="U97" s="41"/>
      <c r="V97" s="41"/>
      <c r="W97" s="41"/>
      <c r="X97" s="41"/>
      <c r="Y97" s="41"/>
      <c r="Z97" s="41"/>
      <c r="AA97" s="41"/>
      <c r="AB97" s="41"/>
      <c r="AC97" s="41"/>
      <c r="AD97" s="41"/>
      <c r="AE97" s="41"/>
    </row>
    <row r="98" s="2" customFormat="1" ht="6.96" customHeight="1">
      <c r="A98" s="41"/>
      <c r="B98" s="42"/>
      <c r="C98" s="41"/>
      <c r="D98" s="41"/>
      <c r="E98" s="41"/>
      <c r="F98" s="41"/>
      <c r="G98" s="41"/>
      <c r="H98" s="41"/>
      <c r="I98" s="41"/>
      <c r="J98" s="41"/>
      <c r="K98" s="41"/>
      <c r="L98" s="129"/>
      <c r="S98" s="41"/>
      <c r="T98" s="41"/>
      <c r="U98" s="41"/>
      <c r="V98" s="41"/>
      <c r="W98" s="41"/>
      <c r="X98" s="41"/>
      <c r="Y98" s="41"/>
      <c r="Z98" s="41"/>
      <c r="AA98" s="41"/>
      <c r="AB98" s="41"/>
      <c r="AC98" s="41"/>
      <c r="AD98" s="41"/>
      <c r="AE98" s="41"/>
    </row>
    <row r="99" s="2" customFormat="1" ht="15.15" customHeight="1">
      <c r="A99" s="41"/>
      <c r="B99" s="42"/>
      <c r="C99" s="35" t="s">
        <v>25</v>
      </c>
      <c r="D99" s="41"/>
      <c r="E99" s="41"/>
      <c r="F99" s="30" t="str">
        <f>E19</f>
        <v xml:space="preserve"> </v>
      </c>
      <c r="G99" s="41"/>
      <c r="H99" s="41"/>
      <c r="I99" s="35" t="s">
        <v>30</v>
      </c>
      <c r="J99" s="39" t="str">
        <f>E25</f>
        <v xml:space="preserve"> </v>
      </c>
      <c r="K99" s="41"/>
      <c r="L99" s="129"/>
      <c r="S99" s="41"/>
      <c r="T99" s="41"/>
      <c r="U99" s="41"/>
      <c r="V99" s="41"/>
      <c r="W99" s="41"/>
      <c r="X99" s="41"/>
      <c r="Y99" s="41"/>
      <c r="Z99" s="41"/>
      <c r="AA99" s="41"/>
      <c r="AB99" s="41"/>
      <c r="AC99" s="41"/>
      <c r="AD99" s="41"/>
      <c r="AE99" s="41"/>
    </row>
    <row r="100" s="2" customFormat="1" ht="15.15" customHeight="1">
      <c r="A100" s="41"/>
      <c r="B100" s="42"/>
      <c r="C100" s="35" t="s">
        <v>28</v>
      </c>
      <c r="D100" s="41"/>
      <c r="E100" s="41"/>
      <c r="F100" s="30" t="str">
        <f>IF(E22="","",E22)</f>
        <v>Vyplň údaj</v>
      </c>
      <c r="G100" s="41"/>
      <c r="H100" s="41"/>
      <c r="I100" s="35" t="s">
        <v>32</v>
      </c>
      <c r="J100" s="39" t="str">
        <f>E28</f>
        <v xml:space="preserve"> </v>
      </c>
      <c r="K100" s="41"/>
      <c r="L100" s="129"/>
      <c r="S100" s="41"/>
      <c r="T100" s="41"/>
      <c r="U100" s="41"/>
      <c r="V100" s="41"/>
      <c r="W100" s="41"/>
      <c r="X100" s="41"/>
      <c r="Y100" s="41"/>
      <c r="Z100" s="41"/>
      <c r="AA100" s="41"/>
      <c r="AB100" s="41"/>
      <c r="AC100" s="41"/>
      <c r="AD100" s="41"/>
      <c r="AE100" s="41"/>
    </row>
    <row r="101" s="2" customFormat="1" ht="10.32" customHeight="1">
      <c r="A101" s="41"/>
      <c r="B101" s="42"/>
      <c r="C101" s="41"/>
      <c r="D101" s="41"/>
      <c r="E101" s="41"/>
      <c r="F101" s="41"/>
      <c r="G101" s="41"/>
      <c r="H101" s="41"/>
      <c r="I101" s="41"/>
      <c r="J101" s="41"/>
      <c r="K101" s="41"/>
      <c r="L101" s="129"/>
      <c r="S101" s="41"/>
      <c r="T101" s="41"/>
      <c r="U101" s="41"/>
      <c r="V101" s="41"/>
      <c r="W101" s="41"/>
      <c r="X101" s="41"/>
      <c r="Y101" s="41"/>
      <c r="Z101" s="41"/>
      <c r="AA101" s="41"/>
      <c r="AB101" s="41"/>
      <c r="AC101" s="41"/>
      <c r="AD101" s="41"/>
      <c r="AE101" s="41"/>
    </row>
    <row r="102" s="11" customFormat="1" ht="29.28" customHeight="1">
      <c r="A102" s="153"/>
      <c r="B102" s="154"/>
      <c r="C102" s="155" t="s">
        <v>315</v>
      </c>
      <c r="D102" s="156" t="s">
        <v>54</v>
      </c>
      <c r="E102" s="156" t="s">
        <v>50</v>
      </c>
      <c r="F102" s="156" t="s">
        <v>51</v>
      </c>
      <c r="G102" s="156" t="s">
        <v>316</v>
      </c>
      <c r="H102" s="156" t="s">
        <v>317</v>
      </c>
      <c r="I102" s="156" t="s">
        <v>318</v>
      </c>
      <c r="J102" s="156" t="s">
        <v>309</v>
      </c>
      <c r="K102" s="157" t="s">
        <v>319</v>
      </c>
      <c r="L102" s="158"/>
      <c r="M102" s="83" t="s">
        <v>3</v>
      </c>
      <c r="N102" s="84" t="s">
        <v>39</v>
      </c>
      <c r="O102" s="84" t="s">
        <v>320</v>
      </c>
      <c r="P102" s="84" t="s">
        <v>321</v>
      </c>
      <c r="Q102" s="84" t="s">
        <v>322</v>
      </c>
      <c r="R102" s="84" t="s">
        <v>323</v>
      </c>
      <c r="S102" s="84" t="s">
        <v>324</v>
      </c>
      <c r="T102" s="85" t="s">
        <v>325</v>
      </c>
      <c r="U102" s="153"/>
      <c r="V102" s="153"/>
      <c r="W102" s="153"/>
      <c r="X102" s="153"/>
      <c r="Y102" s="153"/>
      <c r="Z102" s="153"/>
      <c r="AA102" s="153"/>
      <c r="AB102" s="153"/>
      <c r="AC102" s="153"/>
      <c r="AD102" s="153"/>
      <c r="AE102" s="153"/>
    </row>
    <row r="103" s="2" customFormat="1" ht="22.8" customHeight="1">
      <c r="A103" s="41"/>
      <c r="B103" s="42"/>
      <c r="C103" s="90" t="s">
        <v>326</v>
      </c>
      <c r="D103" s="41"/>
      <c r="E103" s="41"/>
      <c r="F103" s="41"/>
      <c r="G103" s="41"/>
      <c r="H103" s="41"/>
      <c r="I103" s="41"/>
      <c r="J103" s="159">
        <f>BK103</f>
        <v>0</v>
      </c>
      <c r="K103" s="41"/>
      <c r="L103" s="42"/>
      <c r="M103" s="86"/>
      <c r="N103" s="71"/>
      <c r="O103" s="87"/>
      <c r="P103" s="160">
        <f>P104+P120+P178</f>
        <v>0</v>
      </c>
      <c r="Q103" s="87"/>
      <c r="R103" s="160">
        <f>R104+R120+R178</f>
        <v>13.533131933027999</v>
      </c>
      <c r="S103" s="87"/>
      <c r="T103" s="161">
        <f>T104+T120+T178</f>
        <v>3.8500000000000005</v>
      </c>
      <c r="U103" s="41"/>
      <c r="V103" s="41"/>
      <c r="W103" s="41"/>
      <c r="X103" s="41"/>
      <c r="Y103" s="41"/>
      <c r="Z103" s="41"/>
      <c r="AA103" s="41"/>
      <c r="AB103" s="41"/>
      <c r="AC103" s="41"/>
      <c r="AD103" s="41"/>
      <c r="AE103" s="41"/>
      <c r="AT103" s="22" t="s">
        <v>68</v>
      </c>
      <c r="AU103" s="22" t="s">
        <v>310</v>
      </c>
      <c r="BK103" s="162">
        <f>BK104+BK120+BK178</f>
        <v>0</v>
      </c>
    </row>
    <row r="104" s="12" customFormat="1" ht="25.92" customHeight="1">
      <c r="A104" s="12"/>
      <c r="B104" s="163"/>
      <c r="C104" s="12"/>
      <c r="D104" s="164" t="s">
        <v>68</v>
      </c>
      <c r="E104" s="165" t="s">
        <v>5297</v>
      </c>
      <c r="F104" s="165" t="s">
        <v>137</v>
      </c>
      <c r="G104" s="12"/>
      <c r="H104" s="12"/>
      <c r="I104" s="166"/>
      <c r="J104" s="167">
        <f>BK104</f>
        <v>0</v>
      </c>
      <c r="K104" s="12"/>
      <c r="L104" s="163"/>
      <c r="M104" s="168"/>
      <c r="N104" s="169"/>
      <c r="O104" s="169"/>
      <c r="P104" s="170">
        <f>P105+P109</f>
        <v>0</v>
      </c>
      <c r="Q104" s="169"/>
      <c r="R104" s="170">
        <f>R105+R109</f>
        <v>0</v>
      </c>
      <c r="S104" s="169"/>
      <c r="T104" s="171">
        <f>T105+T109</f>
        <v>3.8500000000000005</v>
      </c>
      <c r="U104" s="12"/>
      <c r="V104" s="12"/>
      <c r="W104" s="12"/>
      <c r="X104" s="12"/>
      <c r="Y104" s="12"/>
      <c r="Z104" s="12"/>
      <c r="AA104" s="12"/>
      <c r="AB104" s="12"/>
      <c r="AC104" s="12"/>
      <c r="AD104" s="12"/>
      <c r="AE104" s="12"/>
      <c r="AR104" s="164" t="s">
        <v>76</v>
      </c>
      <c r="AT104" s="172" t="s">
        <v>68</v>
      </c>
      <c r="AU104" s="172" t="s">
        <v>69</v>
      </c>
      <c r="AY104" s="164" t="s">
        <v>328</v>
      </c>
      <c r="BK104" s="173">
        <f>BK105+BK109</f>
        <v>0</v>
      </c>
    </row>
    <row r="105" s="12" customFormat="1" ht="22.8" customHeight="1">
      <c r="A105" s="12"/>
      <c r="B105" s="163"/>
      <c r="C105" s="12"/>
      <c r="D105" s="164" t="s">
        <v>68</v>
      </c>
      <c r="E105" s="174" t="s">
        <v>2135</v>
      </c>
      <c r="F105" s="174" t="s">
        <v>2136</v>
      </c>
      <c r="G105" s="12"/>
      <c r="H105" s="12"/>
      <c r="I105" s="166"/>
      <c r="J105" s="175">
        <f>BK105</f>
        <v>0</v>
      </c>
      <c r="K105" s="12"/>
      <c r="L105" s="163"/>
      <c r="M105" s="168"/>
      <c r="N105" s="169"/>
      <c r="O105" s="169"/>
      <c r="P105" s="170">
        <f>SUM(P106:P108)</f>
        <v>0</v>
      </c>
      <c r="Q105" s="169"/>
      <c r="R105" s="170">
        <f>SUM(R106:R108)</f>
        <v>0</v>
      </c>
      <c r="S105" s="169"/>
      <c r="T105" s="171">
        <f>SUM(T106:T108)</f>
        <v>3.8500000000000005</v>
      </c>
      <c r="U105" s="12"/>
      <c r="V105" s="12"/>
      <c r="W105" s="12"/>
      <c r="X105" s="12"/>
      <c r="Y105" s="12"/>
      <c r="Z105" s="12"/>
      <c r="AA105" s="12"/>
      <c r="AB105" s="12"/>
      <c r="AC105" s="12"/>
      <c r="AD105" s="12"/>
      <c r="AE105" s="12"/>
      <c r="AR105" s="164" t="s">
        <v>76</v>
      </c>
      <c r="AT105" s="172" t="s">
        <v>68</v>
      </c>
      <c r="AU105" s="172" t="s">
        <v>76</v>
      </c>
      <c r="AY105" s="164" t="s">
        <v>328</v>
      </c>
      <c r="BK105" s="173">
        <f>SUM(BK106:BK108)</f>
        <v>0</v>
      </c>
    </row>
    <row r="106" s="2" customFormat="1" ht="37.8" customHeight="1">
      <c r="A106" s="41"/>
      <c r="B106" s="176"/>
      <c r="C106" s="177" t="s">
        <v>76</v>
      </c>
      <c r="D106" s="177" t="s">
        <v>331</v>
      </c>
      <c r="E106" s="178" t="s">
        <v>5298</v>
      </c>
      <c r="F106" s="179" t="s">
        <v>5299</v>
      </c>
      <c r="G106" s="180" t="s">
        <v>491</v>
      </c>
      <c r="H106" s="181">
        <v>1.75</v>
      </c>
      <c r="I106" s="182"/>
      <c r="J106" s="183">
        <f>ROUND(I106*H106,2)</f>
        <v>0</v>
      </c>
      <c r="K106" s="179" t="s">
        <v>335</v>
      </c>
      <c r="L106" s="42"/>
      <c r="M106" s="184" t="s">
        <v>3</v>
      </c>
      <c r="N106" s="185" t="s">
        <v>40</v>
      </c>
      <c r="O106" s="75"/>
      <c r="P106" s="186">
        <f>O106*H106</f>
        <v>0</v>
      </c>
      <c r="Q106" s="186">
        <v>0</v>
      </c>
      <c r="R106" s="186">
        <f>Q106*H106</f>
        <v>0</v>
      </c>
      <c r="S106" s="186">
        <v>2.2000000000000002</v>
      </c>
      <c r="T106" s="187">
        <f>S106*H106</f>
        <v>3.8500000000000005</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5300</v>
      </c>
    </row>
    <row r="107" s="2" customFormat="1">
      <c r="A107" s="41"/>
      <c r="B107" s="42"/>
      <c r="C107" s="41"/>
      <c r="D107" s="190" t="s">
        <v>338</v>
      </c>
      <c r="E107" s="41"/>
      <c r="F107" s="191" t="s">
        <v>5301</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13" customFormat="1">
      <c r="A108" s="13"/>
      <c r="B108" s="201"/>
      <c r="C108" s="13"/>
      <c r="D108" s="195" t="s">
        <v>442</v>
      </c>
      <c r="E108" s="202" t="s">
        <v>3</v>
      </c>
      <c r="F108" s="203" t="s">
        <v>5302</v>
      </c>
      <c r="G108" s="13"/>
      <c r="H108" s="204">
        <v>1.75</v>
      </c>
      <c r="I108" s="205"/>
      <c r="J108" s="13"/>
      <c r="K108" s="13"/>
      <c r="L108" s="201"/>
      <c r="M108" s="206"/>
      <c r="N108" s="207"/>
      <c r="O108" s="207"/>
      <c r="P108" s="207"/>
      <c r="Q108" s="207"/>
      <c r="R108" s="207"/>
      <c r="S108" s="207"/>
      <c r="T108" s="208"/>
      <c r="U108" s="13"/>
      <c r="V108" s="13"/>
      <c r="W108" s="13"/>
      <c r="X108" s="13"/>
      <c r="Y108" s="13"/>
      <c r="Z108" s="13"/>
      <c r="AA108" s="13"/>
      <c r="AB108" s="13"/>
      <c r="AC108" s="13"/>
      <c r="AD108" s="13"/>
      <c r="AE108" s="13"/>
      <c r="AT108" s="202" t="s">
        <v>442</v>
      </c>
      <c r="AU108" s="202" t="s">
        <v>79</v>
      </c>
      <c r="AV108" s="13" t="s">
        <v>79</v>
      </c>
      <c r="AW108" s="13" t="s">
        <v>31</v>
      </c>
      <c r="AX108" s="13" t="s">
        <v>76</v>
      </c>
      <c r="AY108" s="202" t="s">
        <v>328</v>
      </c>
    </row>
    <row r="109" s="12" customFormat="1" ht="22.8" customHeight="1">
      <c r="A109" s="12"/>
      <c r="B109" s="163"/>
      <c r="C109" s="12"/>
      <c r="D109" s="164" t="s">
        <v>68</v>
      </c>
      <c r="E109" s="174" t="s">
        <v>901</v>
      </c>
      <c r="F109" s="174" t="s">
        <v>902</v>
      </c>
      <c r="G109" s="12"/>
      <c r="H109" s="12"/>
      <c r="I109" s="166"/>
      <c r="J109" s="175">
        <f>BK109</f>
        <v>0</v>
      </c>
      <c r="K109" s="12"/>
      <c r="L109" s="163"/>
      <c r="M109" s="168"/>
      <c r="N109" s="169"/>
      <c r="O109" s="169"/>
      <c r="P109" s="170">
        <f>SUM(P110:P119)</f>
        <v>0</v>
      </c>
      <c r="Q109" s="169"/>
      <c r="R109" s="170">
        <f>SUM(R110:R119)</f>
        <v>0</v>
      </c>
      <c r="S109" s="169"/>
      <c r="T109" s="171">
        <f>SUM(T110:T119)</f>
        <v>0</v>
      </c>
      <c r="U109" s="12"/>
      <c r="V109" s="12"/>
      <c r="W109" s="12"/>
      <c r="X109" s="12"/>
      <c r="Y109" s="12"/>
      <c r="Z109" s="12"/>
      <c r="AA109" s="12"/>
      <c r="AB109" s="12"/>
      <c r="AC109" s="12"/>
      <c r="AD109" s="12"/>
      <c r="AE109" s="12"/>
      <c r="AR109" s="164" t="s">
        <v>76</v>
      </c>
      <c r="AT109" s="172" t="s">
        <v>68</v>
      </c>
      <c r="AU109" s="172" t="s">
        <v>76</v>
      </c>
      <c r="AY109" s="164" t="s">
        <v>328</v>
      </c>
      <c r="BK109" s="173">
        <f>SUM(BK110:BK119)</f>
        <v>0</v>
      </c>
    </row>
    <row r="110" s="2" customFormat="1" ht="37.8" customHeight="1">
      <c r="A110" s="41"/>
      <c r="B110" s="176"/>
      <c r="C110" s="177" t="s">
        <v>79</v>
      </c>
      <c r="D110" s="177" t="s">
        <v>331</v>
      </c>
      <c r="E110" s="178" t="s">
        <v>5303</v>
      </c>
      <c r="F110" s="179" t="s">
        <v>5304</v>
      </c>
      <c r="G110" s="180" t="s">
        <v>585</v>
      </c>
      <c r="H110" s="181">
        <v>3.8500000000000001</v>
      </c>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5305</v>
      </c>
    </row>
    <row r="111" s="2" customFormat="1">
      <c r="A111" s="41"/>
      <c r="B111" s="42"/>
      <c r="C111" s="41"/>
      <c r="D111" s="190" t="s">
        <v>338</v>
      </c>
      <c r="E111" s="41"/>
      <c r="F111" s="191" t="s">
        <v>5306</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2" customFormat="1" ht="33" customHeight="1">
      <c r="A112" s="41"/>
      <c r="B112" s="176"/>
      <c r="C112" s="177" t="s">
        <v>87</v>
      </c>
      <c r="D112" s="177" t="s">
        <v>331</v>
      </c>
      <c r="E112" s="178" t="s">
        <v>2329</v>
      </c>
      <c r="F112" s="179" t="s">
        <v>2330</v>
      </c>
      <c r="G112" s="180" t="s">
        <v>585</v>
      </c>
      <c r="H112" s="181">
        <v>3.8500000000000001</v>
      </c>
      <c r="I112" s="182"/>
      <c r="J112" s="183">
        <f>ROUND(I112*H112,2)</f>
        <v>0</v>
      </c>
      <c r="K112" s="179" t="s">
        <v>335</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5307</v>
      </c>
    </row>
    <row r="113" s="2" customFormat="1">
      <c r="A113" s="41"/>
      <c r="B113" s="42"/>
      <c r="C113" s="41"/>
      <c r="D113" s="190" t="s">
        <v>338</v>
      </c>
      <c r="E113" s="41"/>
      <c r="F113" s="191" t="s">
        <v>2332</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79</v>
      </c>
    </row>
    <row r="114" s="2" customFormat="1" ht="44.25" customHeight="1">
      <c r="A114" s="41"/>
      <c r="B114" s="176"/>
      <c r="C114" s="177" t="s">
        <v>113</v>
      </c>
      <c r="D114" s="177" t="s">
        <v>331</v>
      </c>
      <c r="E114" s="178" t="s">
        <v>2334</v>
      </c>
      <c r="F114" s="179" t="s">
        <v>2335</v>
      </c>
      <c r="G114" s="180" t="s">
        <v>585</v>
      </c>
      <c r="H114" s="181">
        <v>96.25</v>
      </c>
      <c r="I114" s="182"/>
      <c r="J114" s="183">
        <f>ROUND(I114*H114,2)</f>
        <v>0</v>
      </c>
      <c r="K114" s="179" t="s">
        <v>335</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5308</v>
      </c>
    </row>
    <row r="115" s="2" customFormat="1">
      <c r="A115" s="41"/>
      <c r="B115" s="42"/>
      <c r="C115" s="41"/>
      <c r="D115" s="190" t="s">
        <v>338</v>
      </c>
      <c r="E115" s="41"/>
      <c r="F115" s="191" t="s">
        <v>2337</v>
      </c>
      <c r="G115" s="41"/>
      <c r="H115" s="41"/>
      <c r="I115" s="192"/>
      <c r="J115" s="41"/>
      <c r="K115" s="41"/>
      <c r="L115" s="42"/>
      <c r="M115" s="193"/>
      <c r="N115" s="194"/>
      <c r="O115" s="75"/>
      <c r="P115" s="75"/>
      <c r="Q115" s="75"/>
      <c r="R115" s="75"/>
      <c r="S115" s="75"/>
      <c r="T115" s="76"/>
      <c r="U115" s="41"/>
      <c r="V115" s="41"/>
      <c r="W115" s="41"/>
      <c r="X115" s="41"/>
      <c r="Y115" s="41"/>
      <c r="Z115" s="41"/>
      <c r="AA115" s="41"/>
      <c r="AB115" s="41"/>
      <c r="AC115" s="41"/>
      <c r="AD115" s="41"/>
      <c r="AE115" s="41"/>
      <c r="AT115" s="22" t="s">
        <v>338</v>
      </c>
      <c r="AU115" s="22" t="s">
        <v>79</v>
      </c>
    </row>
    <row r="116" s="13" customFormat="1">
      <c r="A116" s="13"/>
      <c r="B116" s="201"/>
      <c r="C116" s="13"/>
      <c r="D116" s="195" t="s">
        <v>442</v>
      </c>
      <c r="E116" s="13"/>
      <c r="F116" s="203" t="s">
        <v>5309</v>
      </c>
      <c r="G116" s="13"/>
      <c r="H116" s="204">
        <v>96.25</v>
      </c>
      <c r="I116" s="205"/>
      <c r="J116" s="13"/>
      <c r="K116" s="13"/>
      <c r="L116" s="201"/>
      <c r="M116" s="206"/>
      <c r="N116" s="207"/>
      <c r="O116" s="207"/>
      <c r="P116" s="207"/>
      <c r="Q116" s="207"/>
      <c r="R116" s="207"/>
      <c r="S116" s="207"/>
      <c r="T116" s="208"/>
      <c r="U116" s="13"/>
      <c r="V116" s="13"/>
      <c r="W116" s="13"/>
      <c r="X116" s="13"/>
      <c r="Y116" s="13"/>
      <c r="Z116" s="13"/>
      <c r="AA116" s="13"/>
      <c r="AB116" s="13"/>
      <c r="AC116" s="13"/>
      <c r="AD116" s="13"/>
      <c r="AE116" s="13"/>
      <c r="AT116" s="202" t="s">
        <v>442</v>
      </c>
      <c r="AU116" s="202" t="s">
        <v>79</v>
      </c>
      <c r="AV116" s="13" t="s">
        <v>79</v>
      </c>
      <c r="AW116" s="13" t="s">
        <v>4</v>
      </c>
      <c r="AX116" s="13" t="s">
        <v>76</v>
      </c>
      <c r="AY116" s="202" t="s">
        <v>328</v>
      </c>
    </row>
    <row r="117" s="2" customFormat="1" ht="49.05" customHeight="1">
      <c r="A117" s="41"/>
      <c r="B117" s="176"/>
      <c r="C117" s="177" t="s">
        <v>138</v>
      </c>
      <c r="D117" s="177" t="s">
        <v>331</v>
      </c>
      <c r="E117" s="178" t="s">
        <v>2340</v>
      </c>
      <c r="F117" s="179" t="s">
        <v>2341</v>
      </c>
      <c r="G117" s="180" t="s">
        <v>585</v>
      </c>
      <c r="H117" s="181">
        <v>0.77000000000000002</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5310</v>
      </c>
    </row>
    <row r="118" s="2" customFormat="1">
      <c r="A118" s="41"/>
      <c r="B118" s="42"/>
      <c r="C118" s="41"/>
      <c r="D118" s="190" t="s">
        <v>338</v>
      </c>
      <c r="E118" s="41"/>
      <c r="F118" s="191" t="s">
        <v>2343</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3" customFormat="1">
      <c r="A119" s="13"/>
      <c r="B119" s="201"/>
      <c r="C119" s="13"/>
      <c r="D119" s="195" t="s">
        <v>442</v>
      </c>
      <c r="E119" s="13"/>
      <c r="F119" s="203" t="s">
        <v>5311</v>
      </c>
      <c r="G119" s="13"/>
      <c r="H119" s="204">
        <v>0.77000000000000002</v>
      </c>
      <c r="I119" s="205"/>
      <c r="J119" s="13"/>
      <c r="K119" s="13"/>
      <c r="L119" s="201"/>
      <c r="M119" s="206"/>
      <c r="N119" s="207"/>
      <c r="O119" s="207"/>
      <c r="P119" s="207"/>
      <c r="Q119" s="207"/>
      <c r="R119" s="207"/>
      <c r="S119" s="207"/>
      <c r="T119" s="208"/>
      <c r="U119" s="13"/>
      <c r="V119" s="13"/>
      <c r="W119" s="13"/>
      <c r="X119" s="13"/>
      <c r="Y119" s="13"/>
      <c r="Z119" s="13"/>
      <c r="AA119" s="13"/>
      <c r="AB119" s="13"/>
      <c r="AC119" s="13"/>
      <c r="AD119" s="13"/>
      <c r="AE119" s="13"/>
      <c r="AT119" s="202" t="s">
        <v>442</v>
      </c>
      <c r="AU119" s="202" t="s">
        <v>79</v>
      </c>
      <c r="AV119" s="13" t="s">
        <v>79</v>
      </c>
      <c r="AW119" s="13" t="s">
        <v>4</v>
      </c>
      <c r="AX119" s="13" t="s">
        <v>76</v>
      </c>
      <c r="AY119" s="202" t="s">
        <v>328</v>
      </c>
    </row>
    <row r="120" s="12" customFormat="1" ht="25.92" customHeight="1">
      <c r="A120" s="12"/>
      <c r="B120" s="163"/>
      <c r="C120" s="12"/>
      <c r="D120" s="164" t="s">
        <v>68</v>
      </c>
      <c r="E120" s="165" t="s">
        <v>434</v>
      </c>
      <c r="F120" s="165" t="s">
        <v>435</v>
      </c>
      <c r="G120" s="12"/>
      <c r="H120" s="12"/>
      <c r="I120" s="166"/>
      <c r="J120" s="167">
        <f>BK120</f>
        <v>0</v>
      </c>
      <c r="K120" s="12"/>
      <c r="L120" s="163"/>
      <c r="M120" s="168"/>
      <c r="N120" s="169"/>
      <c r="O120" s="169"/>
      <c r="P120" s="170">
        <f>P121+P160+P175</f>
        <v>0</v>
      </c>
      <c r="Q120" s="169"/>
      <c r="R120" s="170">
        <f>R121+R160+R175</f>
        <v>13.522481933027999</v>
      </c>
      <c r="S120" s="169"/>
      <c r="T120" s="171">
        <f>T121+T160+T175</f>
        <v>0</v>
      </c>
      <c r="U120" s="12"/>
      <c r="V120" s="12"/>
      <c r="W120" s="12"/>
      <c r="X120" s="12"/>
      <c r="Y120" s="12"/>
      <c r="Z120" s="12"/>
      <c r="AA120" s="12"/>
      <c r="AB120" s="12"/>
      <c r="AC120" s="12"/>
      <c r="AD120" s="12"/>
      <c r="AE120" s="12"/>
      <c r="AR120" s="164" t="s">
        <v>76</v>
      </c>
      <c r="AT120" s="172" t="s">
        <v>68</v>
      </c>
      <c r="AU120" s="172" t="s">
        <v>69</v>
      </c>
      <c r="AY120" s="164" t="s">
        <v>328</v>
      </c>
      <c r="BK120" s="173">
        <f>BK121+BK160+BK175</f>
        <v>0</v>
      </c>
    </row>
    <row r="121" s="12" customFormat="1" ht="22.8" customHeight="1">
      <c r="A121" s="12"/>
      <c r="B121" s="163"/>
      <c r="C121" s="12"/>
      <c r="D121" s="164" t="s">
        <v>68</v>
      </c>
      <c r="E121" s="174" t="s">
        <v>76</v>
      </c>
      <c r="F121" s="174" t="s">
        <v>436</v>
      </c>
      <c r="G121" s="12"/>
      <c r="H121" s="12"/>
      <c r="I121" s="166"/>
      <c r="J121" s="175">
        <f>BK121</f>
        <v>0</v>
      </c>
      <c r="K121" s="12"/>
      <c r="L121" s="163"/>
      <c r="M121" s="168"/>
      <c r="N121" s="169"/>
      <c r="O121" s="169"/>
      <c r="P121" s="170">
        <f>P122+P135+P144</f>
        <v>0</v>
      </c>
      <c r="Q121" s="169"/>
      <c r="R121" s="170">
        <f>R122+R135+R144</f>
        <v>0</v>
      </c>
      <c r="S121" s="169"/>
      <c r="T121" s="171">
        <f>T122+T135+T144</f>
        <v>0</v>
      </c>
      <c r="U121" s="12"/>
      <c r="V121" s="12"/>
      <c r="W121" s="12"/>
      <c r="X121" s="12"/>
      <c r="Y121" s="12"/>
      <c r="Z121" s="12"/>
      <c r="AA121" s="12"/>
      <c r="AB121" s="12"/>
      <c r="AC121" s="12"/>
      <c r="AD121" s="12"/>
      <c r="AE121" s="12"/>
      <c r="AR121" s="164" t="s">
        <v>76</v>
      </c>
      <c r="AT121" s="172" t="s">
        <v>68</v>
      </c>
      <c r="AU121" s="172" t="s">
        <v>76</v>
      </c>
      <c r="AY121" s="164" t="s">
        <v>328</v>
      </c>
      <c r="BK121" s="173">
        <f>BK122+BK135+BK144</f>
        <v>0</v>
      </c>
    </row>
    <row r="122" s="12" customFormat="1" ht="20.88" customHeight="1">
      <c r="A122" s="12"/>
      <c r="B122" s="163"/>
      <c r="C122" s="12"/>
      <c r="D122" s="164" t="s">
        <v>68</v>
      </c>
      <c r="E122" s="174" t="s">
        <v>9</v>
      </c>
      <c r="F122" s="174" t="s">
        <v>2618</v>
      </c>
      <c r="G122" s="12"/>
      <c r="H122" s="12"/>
      <c r="I122" s="166"/>
      <c r="J122" s="175">
        <f>BK122</f>
        <v>0</v>
      </c>
      <c r="K122" s="12"/>
      <c r="L122" s="163"/>
      <c r="M122" s="168"/>
      <c r="N122" s="169"/>
      <c r="O122" s="169"/>
      <c r="P122" s="170">
        <f>SUM(P123:P134)</f>
        <v>0</v>
      </c>
      <c r="Q122" s="169"/>
      <c r="R122" s="170">
        <f>SUM(R123:R134)</f>
        <v>0</v>
      </c>
      <c r="S122" s="169"/>
      <c r="T122" s="171">
        <f>SUM(T123:T134)</f>
        <v>0</v>
      </c>
      <c r="U122" s="12"/>
      <c r="V122" s="12"/>
      <c r="W122" s="12"/>
      <c r="X122" s="12"/>
      <c r="Y122" s="12"/>
      <c r="Z122" s="12"/>
      <c r="AA122" s="12"/>
      <c r="AB122" s="12"/>
      <c r="AC122" s="12"/>
      <c r="AD122" s="12"/>
      <c r="AE122" s="12"/>
      <c r="AR122" s="164" t="s">
        <v>76</v>
      </c>
      <c r="AT122" s="172" t="s">
        <v>68</v>
      </c>
      <c r="AU122" s="172" t="s">
        <v>79</v>
      </c>
      <c r="AY122" s="164" t="s">
        <v>328</v>
      </c>
      <c r="BK122" s="173">
        <f>SUM(BK123:BK134)</f>
        <v>0</v>
      </c>
    </row>
    <row r="123" s="2" customFormat="1" ht="44.25" customHeight="1">
      <c r="A123" s="41"/>
      <c r="B123" s="176"/>
      <c r="C123" s="177" t="s">
        <v>150</v>
      </c>
      <c r="D123" s="177" t="s">
        <v>331</v>
      </c>
      <c r="E123" s="178" t="s">
        <v>2638</v>
      </c>
      <c r="F123" s="179" t="s">
        <v>2639</v>
      </c>
      <c r="G123" s="180" t="s">
        <v>491</v>
      </c>
      <c r="H123" s="181">
        <v>2</v>
      </c>
      <c r="I123" s="182"/>
      <c r="J123" s="183">
        <f>ROUND(I123*H123,2)</f>
        <v>0</v>
      </c>
      <c r="K123" s="179" t="s">
        <v>335</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87</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5312</v>
      </c>
    </row>
    <row r="124" s="2" customFormat="1">
      <c r="A124" s="41"/>
      <c r="B124" s="42"/>
      <c r="C124" s="41"/>
      <c r="D124" s="190" t="s">
        <v>338</v>
      </c>
      <c r="E124" s="41"/>
      <c r="F124" s="191" t="s">
        <v>2641</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87</v>
      </c>
    </row>
    <row r="125" s="13" customFormat="1">
      <c r="A125" s="13"/>
      <c r="B125" s="201"/>
      <c r="C125" s="13"/>
      <c r="D125" s="195" t="s">
        <v>442</v>
      </c>
      <c r="E125" s="202" t="s">
        <v>3</v>
      </c>
      <c r="F125" s="203" t="s">
        <v>5313</v>
      </c>
      <c r="G125" s="13"/>
      <c r="H125" s="204">
        <v>2</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87</v>
      </c>
      <c r="AV125" s="13" t="s">
        <v>79</v>
      </c>
      <c r="AW125" s="13" t="s">
        <v>31</v>
      </c>
      <c r="AX125" s="13" t="s">
        <v>69</v>
      </c>
      <c r="AY125" s="202" t="s">
        <v>328</v>
      </c>
    </row>
    <row r="126" s="14" customFormat="1">
      <c r="A126" s="14"/>
      <c r="B126" s="209"/>
      <c r="C126" s="14"/>
      <c r="D126" s="195" t="s">
        <v>442</v>
      </c>
      <c r="E126" s="210" t="s">
        <v>3</v>
      </c>
      <c r="F126" s="211" t="s">
        <v>452</v>
      </c>
      <c r="G126" s="14"/>
      <c r="H126" s="212">
        <v>2</v>
      </c>
      <c r="I126" s="213"/>
      <c r="J126" s="14"/>
      <c r="K126" s="14"/>
      <c r="L126" s="209"/>
      <c r="M126" s="214"/>
      <c r="N126" s="215"/>
      <c r="O126" s="215"/>
      <c r="P126" s="215"/>
      <c r="Q126" s="215"/>
      <c r="R126" s="215"/>
      <c r="S126" s="215"/>
      <c r="T126" s="216"/>
      <c r="U126" s="14"/>
      <c r="V126" s="14"/>
      <c r="W126" s="14"/>
      <c r="X126" s="14"/>
      <c r="Y126" s="14"/>
      <c r="Z126" s="14"/>
      <c r="AA126" s="14"/>
      <c r="AB126" s="14"/>
      <c r="AC126" s="14"/>
      <c r="AD126" s="14"/>
      <c r="AE126" s="14"/>
      <c r="AT126" s="210" t="s">
        <v>442</v>
      </c>
      <c r="AU126" s="210" t="s">
        <v>87</v>
      </c>
      <c r="AV126" s="14" t="s">
        <v>113</v>
      </c>
      <c r="AW126" s="14" t="s">
        <v>31</v>
      </c>
      <c r="AX126" s="14" t="s">
        <v>76</v>
      </c>
      <c r="AY126" s="210" t="s">
        <v>328</v>
      </c>
    </row>
    <row r="127" s="2" customFormat="1" ht="44.25" customHeight="1">
      <c r="A127" s="41"/>
      <c r="B127" s="176"/>
      <c r="C127" s="177" t="s">
        <v>168</v>
      </c>
      <c r="D127" s="177" t="s">
        <v>331</v>
      </c>
      <c r="E127" s="178" t="s">
        <v>2638</v>
      </c>
      <c r="F127" s="179" t="s">
        <v>2639</v>
      </c>
      <c r="G127" s="180" t="s">
        <v>491</v>
      </c>
      <c r="H127" s="181">
        <v>2</v>
      </c>
      <c r="I127" s="182"/>
      <c r="J127" s="183">
        <f>ROUND(I127*H127,2)</f>
        <v>0</v>
      </c>
      <c r="K127" s="179" t="s">
        <v>335</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87</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5314</v>
      </c>
    </row>
    <row r="128" s="2" customFormat="1">
      <c r="A128" s="41"/>
      <c r="B128" s="42"/>
      <c r="C128" s="41"/>
      <c r="D128" s="190" t="s">
        <v>338</v>
      </c>
      <c r="E128" s="41"/>
      <c r="F128" s="191" t="s">
        <v>2641</v>
      </c>
      <c r="G128" s="41"/>
      <c r="H128" s="41"/>
      <c r="I128" s="192"/>
      <c r="J128" s="41"/>
      <c r="K128" s="41"/>
      <c r="L128" s="42"/>
      <c r="M128" s="193"/>
      <c r="N128" s="194"/>
      <c r="O128" s="75"/>
      <c r="P128" s="75"/>
      <c r="Q128" s="75"/>
      <c r="R128" s="75"/>
      <c r="S128" s="75"/>
      <c r="T128" s="76"/>
      <c r="U128" s="41"/>
      <c r="V128" s="41"/>
      <c r="W128" s="41"/>
      <c r="X128" s="41"/>
      <c r="Y128" s="41"/>
      <c r="Z128" s="41"/>
      <c r="AA128" s="41"/>
      <c r="AB128" s="41"/>
      <c r="AC128" s="41"/>
      <c r="AD128" s="41"/>
      <c r="AE128" s="41"/>
      <c r="AT128" s="22" t="s">
        <v>338</v>
      </c>
      <c r="AU128" s="22" t="s">
        <v>87</v>
      </c>
    </row>
    <row r="129" s="13" customFormat="1">
      <c r="A129" s="13"/>
      <c r="B129" s="201"/>
      <c r="C129" s="13"/>
      <c r="D129" s="195" t="s">
        <v>442</v>
      </c>
      <c r="E129" s="202" t="s">
        <v>3</v>
      </c>
      <c r="F129" s="203" t="s">
        <v>5313</v>
      </c>
      <c r="G129" s="13"/>
      <c r="H129" s="204">
        <v>2</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87</v>
      </c>
      <c r="AV129" s="13" t="s">
        <v>79</v>
      </c>
      <c r="AW129" s="13" t="s">
        <v>31</v>
      </c>
      <c r="AX129" s="13" t="s">
        <v>69</v>
      </c>
      <c r="AY129" s="202" t="s">
        <v>328</v>
      </c>
    </row>
    <row r="130" s="14" customFormat="1">
      <c r="A130" s="14"/>
      <c r="B130" s="209"/>
      <c r="C130" s="14"/>
      <c r="D130" s="195" t="s">
        <v>442</v>
      </c>
      <c r="E130" s="210" t="s">
        <v>3</v>
      </c>
      <c r="F130" s="211" t="s">
        <v>452</v>
      </c>
      <c r="G130" s="14"/>
      <c r="H130" s="212">
        <v>2</v>
      </c>
      <c r="I130" s="213"/>
      <c r="J130" s="14"/>
      <c r="K130" s="14"/>
      <c r="L130" s="209"/>
      <c r="M130" s="214"/>
      <c r="N130" s="215"/>
      <c r="O130" s="215"/>
      <c r="P130" s="215"/>
      <c r="Q130" s="215"/>
      <c r="R130" s="215"/>
      <c r="S130" s="215"/>
      <c r="T130" s="216"/>
      <c r="U130" s="14"/>
      <c r="V130" s="14"/>
      <c r="W130" s="14"/>
      <c r="X130" s="14"/>
      <c r="Y130" s="14"/>
      <c r="Z130" s="14"/>
      <c r="AA130" s="14"/>
      <c r="AB130" s="14"/>
      <c r="AC130" s="14"/>
      <c r="AD130" s="14"/>
      <c r="AE130" s="14"/>
      <c r="AT130" s="210" t="s">
        <v>442</v>
      </c>
      <c r="AU130" s="210" t="s">
        <v>87</v>
      </c>
      <c r="AV130" s="14" t="s">
        <v>113</v>
      </c>
      <c r="AW130" s="14" t="s">
        <v>31</v>
      </c>
      <c r="AX130" s="14" t="s">
        <v>76</v>
      </c>
      <c r="AY130" s="210" t="s">
        <v>328</v>
      </c>
    </row>
    <row r="131" s="2" customFormat="1" ht="44.25" customHeight="1">
      <c r="A131" s="41"/>
      <c r="B131" s="176"/>
      <c r="C131" s="177" t="s">
        <v>171</v>
      </c>
      <c r="D131" s="177" t="s">
        <v>331</v>
      </c>
      <c r="E131" s="178" t="s">
        <v>5315</v>
      </c>
      <c r="F131" s="179" t="s">
        <v>5316</v>
      </c>
      <c r="G131" s="180" t="s">
        <v>491</v>
      </c>
      <c r="H131" s="181">
        <v>12.805</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87</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5317</v>
      </c>
    </row>
    <row r="132" s="2" customFormat="1">
      <c r="A132" s="41"/>
      <c r="B132" s="42"/>
      <c r="C132" s="41"/>
      <c r="D132" s="190" t="s">
        <v>338</v>
      </c>
      <c r="E132" s="41"/>
      <c r="F132" s="191" t="s">
        <v>5318</v>
      </c>
      <c r="G132" s="41"/>
      <c r="H132" s="41"/>
      <c r="I132" s="192"/>
      <c r="J132" s="41"/>
      <c r="K132" s="41"/>
      <c r="L132" s="42"/>
      <c r="M132" s="193"/>
      <c r="N132" s="194"/>
      <c r="O132" s="75"/>
      <c r="P132" s="75"/>
      <c r="Q132" s="75"/>
      <c r="R132" s="75"/>
      <c r="S132" s="75"/>
      <c r="T132" s="76"/>
      <c r="U132" s="41"/>
      <c r="V132" s="41"/>
      <c r="W132" s="41"/>
      <c r="X132" s="41"/>
      <c r="Y132" s="41"/>
      <c r="Z132" s="41"/>
      <c r="AA132" s="41"/>
      <c r="AB132" s="41"/>
      <c r="AC132" s="41"/>
      <c r="AD132" s="41"/>
      <c r="AE132" s="41"/>
      <c r="AT132" s="22" t="s">
        <v>338</v>
      </c>
      <c r="AU132" s="22" t="s">
        <v>87</v>
      </c>
    </row>
    <row r="133" s="15" customFormat="1">
      <c r="A133" s="15"/>
      <c r="B133" s="217"/>
      <c r="C133" s="15"/>
      <c r="D133" s="195" t="s">
        <v>442</v>
      </c>
      <c r="E133" s="218" t="s">
        <v>3</v>
      </c>
      <c r="F133" s="219" t="s">
        <v>5319</v>
      </c>
      <c r="G133" s="15"/>
      <c r="H133" s="218" t="s">
        <v>3</v>
      </c>
      <c r="I133" s="220"/>
      <c r="J133" s="15"/>
      <c r="K133" s="15"/>
      <c r="L133" s="217"/>
      <c r="M133" s="221"/>
      <c r="N133" s="222"/>
      <c r="O133" s="222"/>
      <c r="P133" s="222"/>
      <c r="Q133" s="222"/>
      <c r="R133" s="222"/>
      <c r="S133" s="222"/>
      <c r="T133" s="223"/>
      <c r="U133" s="15"/>
      <c r="V133" s="15"/>
      <c r="W133" s="15"/>
      <c r="X133" s="15"/>
      <c r="Y133" s="15"/>
      <c r="Z133" s="15"/>
      <c r="AA133" s="15"/>
      <c r="AB133" s="15"/>
      <c r="AC133" s="15"/>
      <c r="AD133" s="15"/>
      <c r="AE133" s="15"/>
      <c r="AT133" s="218" t="s">
        <v>442</v>
      </c>
      <c r="AU133" s="218" t="s">
        <v>87</v>
      </c>
      <c r="AV133" s="15" t="s">
        <v>76</v>
      </c>
      <c r="AW133" s="15" t="s">
        <v>31</v>
      </c>
      <c r="AX133" s="15" t="s">
        <v>69</v>
      </c>
      <c r="AY133" s="218" t="s">
        <v>328</v>
      </c>
    </row>
    <row r="134" s="13" customFormat="1">
      <c r="A134" s="13"/>
      <c r="B134" s="201"/>
      <c r="C134" s="13"/>
      <c r="D134" s="195" t="s">
        <v>442</v>
      </c>
      <c r="E134" s="202" t="s">
        <v>3</v>
      </c>
      <c r="F134" s="203" t="s">
        <v>5320</v>
      </c>
      <c r="G134" s="13"/>
      <c r="H134" s="204">
        <v>12.805</v>
      </c>
      <c r="I134" s="205"/>
      <c r="J134" s="13"/>
      <c r="K134" s="13"/>
      <c r="L134" s="201"/>
      <c r="M134" s="206"/>
      <c r="N134" s="207"/>
      <c r="O134" s="207"/>
      <c r="P134" s="207"/>
      <c r="Q134" s="207"/>
      <c r="R134" s="207"/>
      <c r="S134" s="207"/>
      <c r="T134" s="208"/>
      <c r="U134" s="13"/>
      <c r="V134" s="13"/>
      <c r="W134" s="13"/>
      <c r="X134" s="13"/>
      <c r="Y134" s="13"/>
      <c r="Z134" s="13"/>
      <c r="AA134" s="13"/>
      <c r="AB134" s="13"/>
      <c r="AC134" s="13"/>
      <c r="AD134" s="13"/>
      <c r="AE134" s="13"/>
      <c r="AT134" s="202" t="s">
        <v>442</v>
      </c>
      <c r="AU134" s="202" t="s">
        <v>87</v>
      </c>
      <c r="AV134" s="13" t="s">
        <v>79</v>
      </c>
      <c r="AW134" s="13" t="s">
        <v>31</v>
      </c>
      <c r="AX134" s="13" t="s">
        <v>76</v>
      </c>
      <c r="AY134" s="202" t="s">
        <v>328</v>
      </c>
    </row>
    <row r="135" s="12" customFormat="1" ht="20.88" customHeight="1">
      <c r="A135" s="12"/>
      <c r="B135" s="163"/>
      <c r="C135" s="12"/>
      <c r="D135" s="164" t="s">
        <v>68</v>
      </c>
      <c r="E135" s="174" t="s">
        <v>505</v>
      </c>
      <c r="F135" s="174" t="s">
        <v>2668</v>
      </c>
      <c r="G135" s="12"/>
      <c r="H135" s="12"/>
      <c r="I135" s="166"/>
      <c r="J135" s="175">
        <f>BK135</f>
        <v>0</v>
      </c>
      <c r="K135" s="12"/>
      <c r="L135" s="163"/>
      <c r="M135" s="168"/>
      <c r="N135" s="169"/>
      <c r="O135" s="169"/>
      <c r="P135" s="170">
        <f>SUM(P136:P143)</f>
        <v>0</v>
      </c>
      <c r="Q135" s="169"/>
      <c r="R135" s="170">
        <f>SUM(R136:R143)</f>
        <v>0</v>
      </c>
      <c r="S135" s="169"/>
      <c r="T135" s="171">
        <f>SUM(T136:T143)</f>
        <v>0</v>
      </c>
      <c r="U135" s="12"/>
      <c r="V135" s="12"/>
      <c r="W135" s="12"/>
      <c r="X135" s="12"/>
      <c r="Y135" s="12"/>
      <c r="Z135" s="12"/>
      <c r="AA135" s="12"/>
      <c r="AB135" s="12"/>
      <c r="AC135" s="12"/>
      <c r="AD135" s="12"/>
      <c r="AE135" s="12"/>
      <c r="AR135" s="164" t="s">
        <v>76</v>
      </c>
      <c r="AT135" s="172" t="s">
        <v>68</v>
      </c>
      <c r="AU135" s="172" t="s">
        <v>79</v>
      </c>
      <c r="AY135" s="164" t="s">
        <v>328</v>
      </c>
      <c r="BK135" s="173">
        <f>SUM(BK136:BK143)</f>
        <v>0</v>
      </c>
    </row>
    <row r="136" s="2" customFormat="1" ht="44.25" customHeight="1">
      <c r="A136" s="41"/>
      <c r="B136" s="176"/>
      <c r="C136" s="177" t="s">
        <v>183</v>
      </c>
      <c r="D136" s="177" t="s">
        <v>331</v>
      </c>
      <c r="E136" s="178" t="s">
        <v>2669</v>
      </c>
      <c r="F136" s="179" t="s">
        <v>2670</v>
      </c>
      <c r="G136" s="180" t="s">
        <v>491</v>
      </c>
      <c r="H136" s="181">
        <v>9.3689999999999998</v>
      </c>
      <c r="I136" s="182"/>
      <c r="J136" s="183">
        <f>ROUND(I136*H136,2)</f>
        <v>0</v>
      </c>
      <c r="K136" s="179" t="s">
        <v>335</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113</v>
      </c>
      <c r="AT136" s="188" t="s">
        <v>331</v>
      </c>
      <c r="AU136" s="188" t="s">
        <v>87</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5321</v>
      </c>
    </row>
    <row r="137" s="2" customFormat="1">
      <c r="A137" s="41"/>
      <c r="B137" s="42"/>
      <c r="C137" s="41"/>
      <c r="D137" s="190" t="s">
        <v>338</v>
      </c>
      <c r="E137" s="41"/>
      <c r="F137" s="191" t="s">
        <v>2672</v>
      </c>
      <c r="G137" s="41"/>
      <c r="H137" s="41"/>
      <c r="I137" s="192"/>
      <c r="J137" s="41"/>
      <c r="K137" s="41"/>
      <c r="L137" s="42"/>
      <c r="M137" s="193"/>
      <c r="N137" s="194"/>
      <c r="O137" s="75"/>
      <c r="P137" s="75"/>
      <c r="Q137" s="75"/>
      <c r="R137" s="75"/>
      <c r="S137" s="75"/>
      <c r="T137" s="76"/>
      <c r="U137" s="41"/>
      <c r="V137" s="41"/>
      <c r="W137" s="41"/>
      <c r="X137" s="41"/>
      <c r="Y137" s="41"/>
      <c r="Z137" s="41"/>
      <c r="AA137" s="41"/>
      <c r="AB137" s="41"/>
      <c r="AC137" s="41"/>
      <c r="AD137" s="41"/>
      <c r="AE137" s="41"/>
      <c r="AT137" s="22" t="s">
        <v>338</v>
      </c>
      <c r="AU137" s="22" t="s">
        <v>87</v>
      </c>
    </row>
    <row r="138" s="15" customFormat="1">
      <c r="A138" s="15"/>
      <c r="B138" s="217"/>
      <c r="C138" s="15"/>
      <c r="D138" s="195" t="s">
        <v>442</v>
      </c>
      <c r="E138" s="218" t="s">
        <v>3</v>
      </c>
      <c r="F138" s="219" t="s">
        <v>5322</v>
      </c>
      <c r="G138" s="15"/>
      <c r="H138" s="218" t="s">
        <v>3</v>
      </c>
      <c r="I138" s="220"/>
      <c r="J138" s="15"/>
      <c r="K138" s="15"/>
      <c r="L138" s="217"/>
      <c r="M138" s="221"/>
      <c r="N138" s="222"/>
      <c r="O138" s="222"/>
      <c r="P138" s="222"/>
      <c r="Q138" s="222"/>
      <c r="R138" s="222"/>
      <c r="S138" s="222"/>
      <c r="T138" s="223"/>
      <c r="U138" s="15"/>
      <c r="V138" s="15"/>
      <c r="W138" s="15"/>
      <c r="X138" s="15"/>
      <c r="Y138" s="15"/>
      <c r="Z138" s="15"/>
      <c r="AA138" s="15"/>
      <c r="AB138" s="15"/>
      <c r="AC138" s="15"/>
      <c r="AD138" s="15"/>
      <c r="AE138" s="15"/>
      <c r="AT138" s="218" t="s">
        <v>442</v>
      </c>
      <c r="AU138" s="218" t="s">
        <v>87</v>
      </c>
      <c r="AV138" s="15" t="s">
        <v>76</v>
      </c>
      <c r="AW138" s="15" t="s">
        <v>31</v>
      </c>
      <c r="AX138" s="15" t="s">
        <v>69</v>
      </c>
      <c r="AY138" s="218" t="s">
        <v>328</v>
      </c>
    </row>
    <row r="139" s="13" customFormat="1">
      <c r="A139" s="13"/>
      <c r="B139" s="201"/>
      <c r="C139" s="13"/>
      <c r="D139" s="195" t="s">
        <v>442</v>
      </c>
      <c r="E139" s="202" t="s">
        <v>3</v>
      </c>
      <c r="F139" s="203" t="s">
        <v>5323</v>
      </c>
      <c r="G139" s="13"/>
      <c r="H139" s="204">
        <v>9.3689999999999998</v>
      </c>
      <c r="I139" s="205"/>
      <c r="J139" s="13"/>
      <c r="K139" s="13"/>
      <c r="L139" s="201"/>
      <c r="M139" s="206"/>
      <c r="N139" s="207"/>
      <c r="O139" s="207"/>
      <c r="P139" s="207"/>
      <c r="Q139" s="207"/>
      <c r="R139" s="207"/>
      <c r="S139" s="207"/>
      <c r="T139" s="208"/>
      <c r="U139" s="13"/>
      <c r="V139" s="13"/>
      <c r="W139" s="13"/>
      <c r="X139" s="13"/>
      <c r="Y139" s="13"/>
      <c r="Z139" s="13"/>
      <c r="AA139" s="13"/>
      <c r="AB139" s="13"/>
      <c r="AC139" s="13"/>
      <c r="AD139" s="13"/>
      <c r="AE139" s="13"/>
      <c r="AT139" s="202" t="s">
        <v>442</v>
      </c>
      <c r="AU139" s="202" t="s">
        <v>87</v>
      </c>
      <c r="AV139" s="13" t="s">
        <v>79</v>
      </c>
      <c r="AW139" s="13" t="s">
        <v>31</v>
      </c>
      <c r="AX139" s="13" t="s">
        <v>76</v>
      </c>
      <c r="AY139" s="202" t="s">
        <v>328</v>
      </c>
    </row>
    <row r="140" s="2" customFormat="1" ht="55.5" customHeight="1">
      <c r="A140" s="41"/>
      <c r="B140" s="176"/>
      <c r="C140" s="177" t="s">
        <v>235</v>
      </c>
      <c r="D140" s="177" t="s">
        <v>331</v>
      </c>
      <c r="E140" s="178" t="s">
        <v>5324</v>
      </c>
      <c r="F140" s="179" t="s">
        <v>5325</v>
      </c>
      <c r="G140" s="180" t="s">
        <v>491</v>
      </c>
      <c r="H140" s="181">
        <v>9.3689999999999998</v>
      </c>
      <c r="I140" s="182"/>
      <c r="J140" s="183">
        <f>ROUND(I140*H140,2)</f>
        <v>0</v>
      </c>
      <c r="K140" s="179" t="s">
        <v>335</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87</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5326</v>
      </c>
    </row>
    <row r="141" s="2" customFormat="1">
      <c r="A141" s="41"/>
      <c r="B141" s="42"/>
      <c r="C141" s="41"/>
      <c r="D141" s="190" t="s">
        <v>338</v>
      </c>
      <c r="E141" s="41"/>
      <c r="F141" s="191" t="s">
        <v>5327</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338</v>
      </c>
      <c r="AU141" s="22" t="s">
        <v>87</v>
      </c>
    </row>
    <row r="142" s="2" customFormat="1" ht="44.25" customHeight="1">
      <c r="A142" s="41"/>
      <c r="B142" s="176"/>
      <c r="C142" s="177" t="s">
        <v>239</v>
      </c>
      <c r="D142" s="177" t="s">
        <v>331</v>
      </c>
      <c r="E142" s="178" t="s">
        <v>983</v>
      </c>
      <c r="F142" s="179" t="s">
        <v>5328</v>
      </c>
      <c r="G142" s="180" t="s">
        <v>491</v>
      </c>
      <c r="H142" s="181">
        <v>9.3689999999999998</v>
      </c>
      <c r="I142" s="182"/>
      <c r="J142" s="183">
        <f>ROUND(I142*H142,2)</f>
        <v>0</v>
      </c>
      <c r="K142" s="179" t="s">
        <v>335</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87</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5329</v>
      </c>
    </row>
    <row r="143" s="2" customFormat="1">
      <c r="A143" s="41"/>
      <c r="B143" s="42"/>
      <c r="C143" s="41"/>
      <c r="D143" s="190" t="s">
        <v>338</v>
      </c>
      <c r="E143" s="41"/>
      <c r="F143" s="191" t="s">
        <v>986</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87</v>
      </c>
    </row>
    <row r="144" s="12" customFormat="1" ht="20.88" customHeight="1">
      <c r="A144" s="12"/>
      <c r="B144" s="163"/>
      <c r="C144" s="12"/>
      <c r="D144" s="164" t="s">
        <v>68</v>
      </c>
      <c r="E144" s="174" t="s">
        <v>526</v>
      </c>
      <c r="F144" s="174" t="s">
        <v>2677</v>
      </c>
      <c r="G144" s="12"/>
      <c r="H144" s="12"/>
      <c r="I144" s="166"/>
      <c r="J144" s="175">
        <f>BK144</f>
        <v>0</v>
      </c>
      <c r="K144" s="12"/>
      <c r="L144" s="163"/>
      <c r="M144" s="168"/>
      <c r="N144" s="169"/>
      <c r="O144" s="169"/>
      <c r="P144" s="170">
        <f>SUM(P145:P159)</f>
        <v>0</v>
      </c>
      <c r="Q144" s="169"/>
      <c r="R144" s="170">
        <f>SUM(R145:R159)</f>
        <v>0</v>
      </c>
      <c r="S144" s="169"/>
      <c r="T144" s="171">
        <f>SUM(T145:T159)</f>
        <v>0</v>
      </c>
      <c r="U144" s="12"/>
      <c r="V144" s="12"/>
      <c r="W144" s="12"/>
      <c r="X144" s="12"/>
      <c r="Y144" s="12"/>
      <c r="Z144" s="12"/>
      <c r="AA144" s="12"/>
      <c r="AB144" s="12"/>
      <c r="AC144" s="12"/>
      <c r="AD144" s="12"/>
      <c r="AE144" s="12"/>
      <c r="AR144" s="164" t="s">
        <v>76</v>
      </c>
      <c r="AT144" s="172" t="s">
        <v>68</v>
      </c>
      <c r="AU144" s="172" t="s">
        <v>79</v>
      </c>
      <c r="AY144" s="164" t="s">
        <v>328</v>
      </c>
      <c r="BK144" s="173">
        <f>SUM(BK145:BK159)</f>
        <v>0</v>
      </c>
    </row>
    <row r="145" s="2" customFormat="1" ht="62.7" customHeight="1">
      <c r="A145" s="41"/>
      <c r="B145" s="176"/>
      <c r="C145" s="177" t="s">
        <v>9</v>
      </c>
      <c r="D145" s="177" t="s">
        <v>331</v>
      </c>
      <c r="E145" s="178" t="s">
        <v>972</v>
      </c>
      <c r="F145" s="179" t="s">
        <v>973</v>
      </c>
      <c r="G145" s="180" t="s">
        <v>491</v>
      </c>
      <c r="H145" s="181">
        <v>4.8570000000000002</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87</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5330</v>
      </c>
    </row>
    <row r="146" s="2" customFormat="1">
      <c r="A146" s="41"/>
      <c r="B146" s="42"/>
      <c r="C146" s="41"/>
      <c r="D146" s="190" t="s">
        <v>338</v>
      </c>
      <c r="E146" s="41"/>
      <c r="F146" s="191" t="s">
        <v>975</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87</v>
      </c>
    </row>
    <row r="147" s="15" customFormat="1">
      <c r="A147" s="15"/>
      <c r="B147" s="217"/>
      <c r="C147" s="15"/>
      <c r="D147" s="195" t="s">
        <v>442</v>
      </c>
      <c r="E147" s="218" t="s">
        <v>3</v>
      </c>
      <c r="F147" s="219" t="s">
        <v>2679</v>
      </c>
      <c r="G147" s="15"/>
      <c r="H147" s="218" t="s">
        <v>3</v>
      </c>
      <c r="I147" s="220"/>
      <c r="J147" s="15"/>
      <c r="K147" s="15"/>
      <c r="L147" s="217"/>
      <c r="M147" s="221"/>
      <c r="N147" s="222"/>
      <c r="O147" s="222"/>
      <c r="P147" s="222"/>
      <c r="Q147" s="222"/>
      <c r="R147" s="222"/>
      <c r="S147" s="222"/>
      <c r="T147" s="223"/>
      <c r="U147" s="15"/>
      <c r="V147" s="15"/>
      <c r="W147" s="15"/>
      <c r="X147" s="15"/>
      <c r="Y147" s="15"/>
      <c r="Z147" s="15"/>
      <c r="AA147" s="15"/>
      <c r="AB147" s="15"/>
      <c r="AC147" s="15"/>
      <c r="AD147" s="15"/>
      <c r="AE147" s="15"/>
      <c r="AT147" s="218" t="s">
        <v>442</v>
      </c>
      <c r="AU147" s="218" t="s">
        <v>87</v>
      </c>
      <c r="AV147" s="15" t="s">
        <v>76</v>
      </c>
      <c r="AW147" s="15" t="s">
        <v>31</v>
      </c>
      <c r="AX147" s="15" t="s">
        <v>69</v>
      </c>
      <c r="AY147" s="218" t="s">
        <v>328</v>
      </c>
    </row>
    <row r="148" s="15" customFormat="1">
      <c r="A148" s="15"/>
      <c r="B148" s="217"/>
      <c r="C148" s="15"/>
      <c r="D148" s="195" t="s">
        <v>442</v>
      </c>
      <c r="E148" s="218" t="s">
        <v>3</v>
      </c>
      <c r="F148" s="219" t="s">
        <v>2680</v>
      </c>
      <c r="G148" s="15"/>
      <c r="H148" s="218" t="s">
        <v>3</v>
      </c>
      <c r="I148" s="220"/>
      <c r="J148" s="15"/>
      <c r="K148" s="15"/>
      <c r="L148" s="217"/>
      <c r="M148" s="221"/>
      <c r="N148" s="222"/>
      <c r="O148" s="222"/>
      <c r="P148" s="222"/>
      <c r="Q148" s="222"/>
      <c r="R148" s="222"/>
      <c r="S148" s="222"/>
      <c r="T148" s="223"/>
      <c r="U148" s="15"/>
      <c r="V148" s="15"/>
      <c r="W148" s="15"/>
      <c r="X148" s="15"/>
      <c r="Y148" s="15"/>
      <c r="Z148" s="15"/>
      <c r="AA148" s="15"/>
      <c r="AB148" s="15"/>
      <c r="AC148" s="15"/>
      <c r="AD148" s="15"/>
      <c r="AE148" s="15"/>
      <c r="AT148" s="218" t="s">
        <v>442</v>
      </c>
      <c r="AU148" s="218" t="s">
        <v>87</v>
      </c>
      <c r="AV148" s="15" t="s">
        <v>76</v>
      </c>
      <c r="AW148" s="15" t="s">
        <v>31</v>
      </c>
      <c r="AX148" s="15" t="s">
        <v>69</v>
      </c>
      <c r="AY148" s="218" t="s">
        <v>328</v>
      </c>
    </row>
    <row r="149" s="13" customFormat="1">
      <c r="A149" s="13"/>
      <c r="B149" s="201"/>
      <c r="C149" s="13"/>
      <c r="D149" s="195" t="s">
        <v>442</v>
      </c>
      <c r="E149" s="202" t="s">
        <v>3</v>
      </c>
      <c r="F149" s="203" t="s">
        <v>5331</v>
      </c>
      <c r="G149" s="13"/>
      <c r="H149" s="204">
        <v>14.226000000000001</v>
      </c>
      <c r="I149" s="205"/>
      <c r="J149" s="13"/>
      <c r="K149" s="13"/>
      <c r="L149" s="201"/>
      <c r="M149" s="206"/>
      <c r="N149" s="207"/>
      <c r="O149" s="207"/>
      <c r="P149" s="207"/>
      <c r="Q149" s="207"/>
      <c r="R149" s="207"/>
      <c r="S149" s="207"/>
      <c r="T149" s="208"/>
      <c r="U149" s="13"/>
      <c r="V149" s="13"/>
      <c r="W149" s="13"/>
      <c r="X149" s="13"/>
      <c r="Y149" s="13"/>
      <c r="Z149" s="13"/>
      <c r="AA149" s="13"/>
      <c r="AB149" s="13"/>
      <c r="AC149" s="13"/>
      <c r="AD149" s="13"/>
      <c r="AE149" s="13"/>
      <c r="AT149" s="202" t="s">
        <v>442</v>
      </c>
      <c r="AU149" s="202" t="s">
        <v>87</v>
      </c>
      <c r="AV149" s="13" t="s">
        <v>79</v>
      </c>
      <c r="AW149" s="13" t="s">
        <v>31</v>
      </c>
      <c r="AX149" s="13" t="s">
        <v>69</v>
      </c>
      <c r="AY149" s="202" t="s">
        <v>328</v>
      </c>
    </row>
    <row r="150" s="13" customFormat="1">
      <c r="A150" s="13"/>
      <c r="B150" s="201"/>
      <c r="C150" s="13"/>
      <c r="D150" s="195" t="s">
        <v>442</v>
      </c>
      <c r="E150" s="202" t="s">
        <v>3</v>
      </c>
      <c r="F150" s="203" t="s">
        <v>5332</v>
      </c>
      <c r="G150" s="13"/>
      <c r="H150" s="204">
        <v>-9.3689999999999998</v>
      </c>
      <c r="I150" s="205"/>
      <c r="J150" s="13"/>
      <c r="K150" s="13"/>
      <c r="L150" s="201"/>
      <c r="M150" s="206"/>
      <c r="N150" s="207"/>
      <c r="O150" s="207"/>
      <c r="P150" s="207"/>
      <c r="Q150" s="207"/>
      <c r="R150" s="207"/>
      <c r="S150" s="207"/>
      <c r="T150" s="208"/>
      <c r="U150" s="13"/>
      <c r="V150" s="13"/>
      <c r="W150" s="13"/>
      <c r="X150" s="13"/>
      <c r="Y150" s="13"/>
      <c r="Z150" s="13"/>
      <c r="AA150" s="13"/>
      <c r="AB150" s="13"/>
      <c r="AC150" s="13"/>
      <c r="AD150" s="13"/>
      <c r="AE150" s="13"/>
      <c r="AT150" s="202" t="s">
        <v>442</v>
      </c>
      <c r="AU150" s="202" t="s">
        <v>87</v>
      </c>
      <c r="AV150" s="13" t="s">
        <v>79</v>
      </c>
      <c r="AW150" s="13" t="s">
        <v>31</v>
      </c>
      <c r="AX150" s="13" t="s">
        <v>69</v>
      </c>
      <c r="AY150" s="202" t="s">
        <v>328</v>
      </c>
    </row>
    <row r="151" s="14" customFormat="1">
      <c r="A151" s="14"/>
      <c r="B151" s="209"/>
      <c r="C151" s="14"/>
      <c r="D151" s="195" t="s">
        <v>442</v>
      </c>
      <c r="E151" s="210" t="s">
        <v>3</v>
      </c>
      <c r="F151" s="211" t="s">
        <v>452</v>
      </c>
      <c r="G151" s="14"/>
      <c r="H151" s="212">
        <v>4.8570000000000002</v>
      </c>
      <c r="I151" s="213"/>
      <c r="J151" s="14"/>
      <c r="K151" s="14"/>
      <c r="L151" s="209"/>
      <c r="M151" s="214"/>
      <c r="N151" s="215"/>
      <c r="O151" s="215"/>
      <c r="P151" s="215"/>
      <c r="Q151" s="215"/>
      <c r="R151" s="215"/>
      <c r="S151" s="215"/>
      <c r="T151" s="216"/>
      <c r="U151" s="14"/>
      <c r="V151" s="14"/>
      <c r="W151" s="14"/>
      <c r="X151" s="14"/>
      <c r="Y151" s="14"/>
      <c r="Z151" s="14"/>
      <c r="AA151" s="14"/>
      <c r="AB151" s="14"/>
      <c r="AC151" s="14"/>
      <c r="AD151" s="14"/>
      <c r="AE151" s="14"/>
      <c r="AT151" s="210" t="s">
        <v>442</v>
      </c>
      <c r="AU151" s="210" t="s">
        <v>87</v>
      </c>
      <c r="AV151" s="14" t="s">
        <v>113</v>
      </c>
      <c r="AW151" s="14" t="s">
        <v>31</v>
      </c>
      <c r="AX151" s="14" t="s">
        <v>76</v>
      </c>
      <c r="AY151" s="210" t="s">
        <v>328</v>
      </c>
    </row>
    <row r="152" s="2" customFormat="1" ht="66.75" customHeight="1">
      <c r="A152" s="41"/>
      <c r="B152" s="176"/>
      <c r="C152" s="177" t="s">
        <v>505</v>
      </c>
      <c r="D152" s="177" t="s">
        <v>331</v>
      </c>
      <c r="E152" s="178" t="s">
        <v>2683</v>
      </c>
      <c r="F152" s="179" t="s">
        <v>2684</v>
      </c>
      <c r="G152" s="180" t="s">
        <v>491</v>
      </c>
      <c r="H152" s="181">
        <v>24.285</v>
      </c>
      <c r="I152" s="182"/>
      <c r="J152" s="183">
        <f>ROUND(I152*H152,2)</f>
        <v>0</v>
      </c>
      <c r="K152" s="179" t="s">
        <v>335</v>
      </c>
      <c r="L152" s="42"/>
      <c r="M152" s="184" t="s">
        <v>3</v>
      </c>
      <c r="N152" s="185" t="s">
        <v>40</v>
      </c>
      <c r="O152" s="75"/>
      <c r="P152" s="186">
        <f>O152*H152</f>
        <v>0</v>
      </c>
      <c r="Q152" s="186">
        <v>0</v>
      </c>
      <c r="R152" s="186">
        <f>Q152*H152</f>
        <v>0</v>
      </c>
      <c r="S152" s="186">
        <v>0</v>
      </c>
      <c r="T152" s="187">
        <f>S152*H152</f>
        <v>0</v>
      </c>
      <c r="U152" s="41"/>
      <c r="V152" s="41"/>
      <c r="W152" s="41"/>
      <c r="X152" s="41"/>
      <c r="Y152" s="41"/>
      <c r="Z152" s="41"/>
      <c r="AA152" s="41"/>
      <c r="AB152" s="41"/>
      <c r="AC152" s="41"/>
      <c r="AD152" s="41"/>
      <c r="AE152" s="41"/>
      <c r="AR152" s="188" t="s">
        <v>113</v>
      </c>
      <c r="AT152" s="188" t="s">
        <v>331</v>
      </c>
      <c r="AU152" s="188" t="s">
        <v>87</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5333</v>
      </c>
    </row>
    <row r="153" s="2" customFormat="1">
      <c r="A153" s="41"/>
      <c r="B153" s="42"/>
      <c r="C153" s="41"/>
      <c r="D153" s="190" t="s">
        <v>338</v>
      </c>
      <c r="E153" s="41"/>
      <c r="F153" s="191" t="s">
        <v>2686</v>
      </c>
      <c r="G153" s="41"/>
      <c r="H153" s="41"/>
      <c r="I153" s="192"/>
      <c r="J153" s="41"/>
      <c r="K153" s="41"/>
      <c r="L153" s="42"/>
      <c r="M153" s="193"/>
      <c r="N153" s="194"/>
      <c r="O153" s="75"/>
      <c r="P153" s="75"/>
      <c r="Q153" s="75"/>
      <c r="R153" s="75"/>
      <c r="S153" s="75"/>
      <c r="T153" s="76"/>
      <c r="U153" s="41"/>
      <c r="V153" s="41"/>
      <c r="W153" s="41"/>
      <c r="X153" s="41"/>
      <c r="Y153" s="41"/>
      <c r="Z153" s="41"/>
      <c r="AA153" s="41"/>
      <c r="AB153" s="41"/>
      <c r="AC153" s="41"/>
      <c r="AD153" s="41"/>
      <c r="AE153" s="41"/>
      <c r="AT153" s="22" t="s">
        <v>338</v>
      </c>
      <c r="AU153" s="22" t="s">
        <v>87</v>
      </c>
    </row>
    <row r="154" s="2" customFormat="1">
      <c r="A154" s="41"/>
      <c r="B154" s="42"/>
      <c r="C154" s="41"/>
      <c r="D154" s="195" t="s">
        <v>340</v>
      </c>
      <c r="E154" s="41"/>
      <c r="F154" s="196" t="s">
        <v>2687</v>
      </c>
      <c r="G154" s="41"/>
      <c r="H154" s="41"/>
      <c r="I154" s="192"/>
      <c r="J154" s="41"/>
      <c r="K154" s="41"/>
      <c r="L154" s="42"/>
      <c r="M154" s="193"/>
      <c r="N154" s="194"/>
      <c r="O154" s="75"/>
      <c r="P154" s="75"/>
      <c r="Q154" s="75"/>
      <c r="R154" s="75"/>
      <c r="S154" s="75"/>
      <c r="T154" s="76"/>
      <c r="U154" s="41"/>
      <c r="V154" s="41"/>
      <c r="W154" s="41"/>
      <c r="X154" s="41"/>
      <c r="Y154" s="41"/>
      <c r="Z154" s="41"/>
      <c r="AA154" s="41"/>
      <c r="AB154" s="41"/>
      <c r="AC154" s="41"/>
      <c r="AD154" s="41"/>
      <c r="AE154" s="41"/>
      <c r="AT154" s="22" t="s">
        <v>340</v>
      </c>
      <c r="AU154" s="22" t="s">
        <v>87</v>
      </c>
    </row>
    <row r="155" s="13" customFormat="1">
      <c r="A155" s="13"/>
      <c r="B155" s="201"/>
      <c r="C155" s="13"/>
      <c r="D155" s="195" t="s">
        <v>442</v>
      </c>
      <c r="E155" s="13"/>
      <c r="F155" s="203" t="s">
        <v>5334</v>
      </c>
      <c r="G155" s="13"/>
      <c r="H155" s="204">
        <v>24.285</v>
      </c>
      <c r="I155" s="205"/>
      <c r="J155" s="13"/>
      <c r="K155" s="13"/>
      <c r="L155" s="201"/>
      <c r="M155" s="206"/>
      <c r="N155" s="207"/>
      <c r="O155" s="207"/>
      <c r="P155" s="207"/>
      <c r="Q155" s="207"/>
      <c r="R155" s="207"/>
      <c r="S155" s="207"/>
      <c r="T155" s="208"/>
      <c r="U155" s="13"/>
      <c r="V155" s="13"/>
      <c r="W155" s="13"/>
      <c r="X155" s="13"/>
      <c r="Y155" s="13"/>
      <c r="Z155" s="13"/>
      <c r="AA155" s="13"/>
      <c r="AB155" s="13"/>
      <c r="AC155" s="13"/>
      <c r="AD155" s="13"/>
      <c r="AE155" s="13"/>
      <c r="AT155" s="202" t="s">
        <v>442</v>
      </c>
      <c r="AU155" s="202" t="s">
        <v>87</v>
      </c>
      <c r="AV155" s="13" t="s">
        <v>79</v>
      </c>
      <c r="AW155" s="13" t="s">
        <v>4</v>
      </c>
      <c r="AX155" s="13" t="s">
        <v>76</v>
      </c>
      <c r="AY155" s="202" t="s">
        <v>328</v>
      </c>
    </row>
    <row r="156" s="2" customFormat="1" ht="44.25" customHeight="1">
      <c r="A156" s="41"/>
      <c r="B156" s="176"/>
      <c r="C156" s="177" t="s">
        <v>512</v>
      </c>
      <c r="D156" s="177" t="s">
        <v>331</v>
      </c>
      <c r="E156" s="178" t="s">
        <v>2689</v>
      </c>
      <c r="F156" s="179" t="s">
        <v>924</v>
      </c>
      <c r="G156" s="180" t="s">
        <v>585</v>
      </c>
      <c r="H156" s="181">
        <v>8.7430000000000003</v>
      </c>
      <c r="I156" s="182"/>
      <c r="J156" s="183">
        <f>ROUND(I156*H156,2)</f>
        <v>0</v>
      </c>
      <c r="K156" s="179" t="s">
        <v>335</v>
      </c>
      <c r="L156" s="42"/>
      <c r="M156" s="184" t="s">
        <v>3</v>
      </c>
      <c r="N156" s="185"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113</v>
      </c>
      <c r="AT156" s="188" t="s">
        <v>331</v>
      </c>
      <c r="AU156" s="188" t="s">
        <v>87</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5335</v>
      </c>
    </row>
    <row r="157" s="2" customFormat="1">
      <c r="A157" s="41"/>
      <c r="B157" s="42"/>
      <c r="C157" s="41"/>
      <c r="D157" s="190" t="s">
        <v>338</v>
      </c>
      <c r="E157" s="41"/>
      <c r="F157" s="191" t="s">
        <v>2691</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87</v>
      </c>
    </row>
    <row r="158" s="2" customFormat="1">
      <c r="A158" s="41"/>
      <c r="B158" s="42"/>
      <c r="C158" s="41"/>
      <c r="D158" s="195" t="s">
        <v>340</v>
      </c>
      <c r="E158" s="41"/>
      <c r="F158" s="196" t="s">
        <v>2692</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340</v>
      </c>
      <c r="AU158" s="22" t="s">
        <v>87</v>
      </c>
    </row>
    <row r="159" s="13" customFormat="1">
      <c r="A159" s="13"/>
      <c r="B159" s="201"/>
      <c r="C159" s="13"/>
      <c r="D159" s="195" t="s">
        <v>442</v>
      </c>
      <c r="E159" s="13"/>
      <c r="F159" s="203" t="s">
        <v>5336</v>
      </c>
      <c r="G159" s="13"/>
      <c r="H159" s="204">
        <v>8.7430000000000003</v>
      </c>
      <c r="I159" s="205"/>
      <c r="J159" s="13"/>
      <c r="K159" s="13"/>
      <c r="L159" s="201"/>
      <c r="M159" s="206"/>
      <c r="N159" s="207"/>
      <c r="O159" s="207"/>
      <c r="P159" s="207"/>
      <c r="Q159" s="207"/>
      <c r="R159" s="207"/>
      <c r="S159" s="207"/>
      <c r="T159" s="208"/>
      <c r="U159" s="13"/>
      <c r="V159" s="13"/>
      <c r="W159" s="13"/>
      <c r="X159" s="13"/>
      <c r="Y159" s="13"/>
      <c r="Z159" s="13"/>
      <c r="AA159" s="13"/>
      <c r="AB159" s="13"/>
      <c r="AC159" s="13"/>
      <c r="AD159" s="13"/>
      <c r="AE159" s="13"/>
      <c r="AT159" s="202" t="s">
        <v>442</v>
      </c>
      <c r="AU159" s="202" t="s">
        <v>87</v>
      </c>
      <c r="AV159" s="13" t="s">
        <v>79</v>
      </c>
      <c r="AW159" s="13" t="s">
        <v>4</v>
      </c>
      <c r="AX159" s="13" t="s">
        <v>76</v>
      </c>
      <c r="AY159" s="202" t="s">
        <v>328</v>
      </c>
    </row>
    <row r="160" s="12" customFormat="1" ht="22.8" customHeight="1">
      <c r="A160" s="12"/>
      <c r="B160" s="163"/>
      <c r="C160" s="12"/>
      <c r="D160" s="164" t="s">
        <v>68</v>
      </c>
      <c r="E160" s="174" t="s">
        <v>79</v>
      </c>
      <c r="F160" s="174" t="s">
        <v>525</v>
      </c>
      <c r="G160" s="12"/>
      <c r="H160" s="12"/>
      <c r="I160" s="166"/>
      <c r="J160" s="175">
        <f>BK160</f>
        <v>0</v>
      </c>
      <c r="K160" s="12"/>
      <c r="L160" s="163"/>
      <c r="M160" s="168"/>
      <c r="N160" s="169"/>
      <c r="O160" s="169"/>
      <c r="P160" s="170">
        <f>SUM(P161:P174)</f>
        <v>0</v>
      </c>
      <c r="Q160" s="169"/>
      <c r="R160" s="170">
        <f>SUM(R161:R174)</f>
        <v>13.522481933027999</v>
      </c>
      <c r="S160" s="169"/>
      <c r="T160" s="171">
        <f>SUM(T161:T174)</f>
        <v>0</v>
      </c>
      <c r="U160" s="12"/>
      <c r="V160" s="12"/>
      <c r="W160" s="12"/>
      <c r="X160" s="12"/>
      <c r="Y160" s="12"/>
      <c r="Z160" s="12"/>
      <c r="AA160" s="12"/>
      <c r="AB160" s="12"/>
      <c r="AC160" s="12"/>
      <c r="AD160" s="12"/>
      <c r="AE160" s="12"/>
      <c r="AR160" s="164" t="s">
        <v>76</v>
      </c>
      <c r="AT160" s="172" t="s">
        <v>68</v>
      </c>
      <c r="AU160" s="172" t="s">
        <v>76</v>
      </c>
      <c r="AY160" s="164" t="s">
        <v>328</v>
      </c>
      <c r="BK160" s="173">
        <f>SUM(BK161:BK174)</f>
        <v>0</v>
      </c>
    </row>
    <row r="161" s="2" customFormat="1" ht="24.15" customHeight="1">
      <c r="A161" s="41"/>
      <c r="B161" s="176"/>
      <c r="C161" s="177" t="s">
        <v>526</v>
      </c>
      <c r="D161" s="177" t="s">
        <v>331</v>
      </c>
      <c r="E161" s="178" t="s">
        <v>5337</v>
      </c>
      <c r="F161" s="179" t="s">
        <v>5338</v>
      </c>
      <c r="G161" s="180" t="s">
        <v>491</v>
      </c>
      <c r="H161" s="181">
        <v>1.907</v>
      </c>
      <c r="I161" s="182"/>
      <c r="J161" s="183">
        <f>ROUND(I161*H161,2)</f>
        <v>0</v>
      </c>
      <c r="K161" s="179" t="s">
        <v>335</v>
      </c>
      <c r="L161" s="42"/>
      <c r="M161" s="184" t="s">
        <v>3</v>
      </c>
      <c r="N161" s="185" t="s">
        <v>40</v>
      </c>
      <c r="O161" s="75"/>
      <c r="P161" s="186">
        <f>O161*H161</f>
        <v>0</v>
      </c>
      <c r="Q161" s="186">
        <v>2.5018722040000001</v>
      </c>
      <c r="R161" s="186">
        <f>Q161*H161</f>
        <v>4.771070293028</v>
      </c>
      <c r="S161" s="186">
        <v>0</v>
      </c>
      <c r="T161" s="187">
        <f>S161*H161</f>
        <v>0</v>
      </c>
      <c r="U161" s="41"/>
      <c r="V161" s="41"/>
      <c r="W161" s="41"/>
      <c r="X161" s="41"/>
      <c r="Y161" s="41"/>
      <c r="Z161" s="41"/>
      <c r="AA161" s="41"/>
      <c r="AB161" s="41"/>
      <c r="AC161" s="41"/>
      <c r="AD161" s="41"/>
      <c r="AE161" s="41"/>
      <c r="AR161" s="188" t="s">
        <v>113</v>
      </c>
      <c r="AT161" s="188" t="s">
        <v>331</v>
      </c>
      <c r="AU161" s="188" t="s">
        <v>79</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113</v>
      </c>
      <c r="BM161" s="188" t="s">
        <v>5339</v>
      </c>
    </row>
    <row r="162" s="2" customFormat="1">
      <c r="A162" s="41"/>
      <c r="B162" s="42"/>
      <c r="C162" s="41"/>
      <c r="D162" s="190" t="s">
        <v>338</v>
      </c>
      <c r="E162" s="41"/>
      <c r="F162" s="191" t="s">
        <v>5340</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338</v>
      </c>
      <c r="AU162" s="22" t="s">
        <v>79</v>
      </c>
    </row>
    <row r="163" s="15" customFormat="1">
      <c r="A163" s="15"/>
      <c r="B163" s="217"/>
      <c r="C163" s="15"/>
      <c r="D163" s="195" t="s">
        <v>442</v>
      </c>
      <c r="E163" s="218" t="s">
        <v>3</v>
      </c>
      <c r="F163" s="219" t="s">
        <v>5341</v>
      </c>
      <c r="G163" s="15"/>
      <c r="H163" s="218" t="s">
        <v>3</v>
      </c>
      <c r="I163" s="220"/>
      <c r="J163" s="15"/>
      <c r="K163" s="15"/>
      <c r="L163" s="217"/>
      <c r="M163" s="221"/>
      <c r="N163" s="222"/>
      <c r="O163" s="222"/>
      <c r="P163" s="222"/>
      <c r="Q163" s="222"/>
      <c r="R163" s="222"/>
      <c r="S163" s="222"/>
      <c r="T163" s="223"/>
      <c r="U163" s="15"/>
      <c r="V163" s="15"/>
      <c r="W163" s="15"/>
      <c r="X163" s="15"/>
      <c r="Y163" s="15"/>
      <c r="Z163" s="15"/>
      <c r="AA163" s="15"/>
      <c r="AB163" s="15"/>
      <c r="AC163" s="15"/>
      <c r="AD163" s="15"/>
      <c r="AE163" s="15"/>
      <c r="AT163" s="218" t="s">
        <v>442</v>
      </c>
      <c r="AU163" s="218" t="s">
        <v>79</v>
      </c>
      <c r="AV163" s="15" t="s">
        <v>76</v>
      </c>
      <c r="AW163" s="15" t="s">
        <v>31</v>
      </c>
      <c r="AX163" s="15" t="s">
        <v>69</v>
      </c>
      <c r="AY163" s="218" t="s">
        <v>328</v>
      </c>
    </row>
    <row r="164" s="13" customFormat="1">
      <c r="A164" s="13"/>
      <c r="B164" s="201"/>
      <c r="C164" s="13"/>
      <c r="D164" s="195" t="s">
        <v>442</v>
      </c>
      <c r="E164" s="202" t="s">
        <v>3</v>
      </c>
      <c r="F164" s="203" t="s">
        <v>5342</v>
      </c>
      <c r="G164" s="13"/>
      <c r="H164" s="204">
        <v>0.93799999999999994</v>
      </c>
      <c r="I164" s="205"/>
      <c r="J164" s="13"/>
      <c r="K164" s="13"/>
      <c r="L164" s="201"/>
      <c r="M164" s="206"/>
      <c r="N164" s="207"/>
      <c r="O164" s="207"/>
      <c r="P164" s="207"/>
      <c r="Q164" s="207"/>
      <c r="R164" s="207"/>
      <c r="S164" s="207"/>
      <c r="T164" s="208"/>
      <c r="U164" s="13"/>
      <c r="V164" s="13"/>
      <c r="W164" s="13"/>
      <c r="X164" s="13"/>
      <c r="Y164" s="13"/>
      <c r="Z164" s="13"/>
      <c r="AA164" s="13"/>
      <c r="AB164" s="13"/>
      <c r="AC164" s="13"/>
      <c r="AD164" s="13"/>
      <c r="AE164" s="13"/>
      <c r="AT164" s="202" t="s">
        <v>442</v>
      </c>
      <c r="AU164" s="202" t="s">
        <v>79</v>
      </c>
      <c r="AV164" s="13" t="s">
        <v>79</v>
      </c>
      <c r="AW164" s="13" t="s">
        <v>31</v>
      </c>
      <c r="AX164" s="13" t="s">
        <v>69</v>
      </c>
      <c r="AY164" s="202" t="s">
        <v>328</v>
      </c>
    </row>
    <row r="165" s="13" customFormat="1">
      <c r="A165" s="13"/>
      <c r="B165" s="201"/>
      <c r="C165" s="13"/>
      <c r="D165" s="195" t="s">
        <v>442</v>
      </c>
      <c r="E165" s="202" t="s">
        <v>3</v>
      </c>
      <c r="F165" s="203" t="s">
        <v>5343</v>
      </c>
      <c r="G165" s="13"/>
      <c r="H165" s="204">
        <v>0.878</v>
      </c>
      <c r="I165" s="205"/>
      <c r="J165" s="13"/>
      <c r="K165" s="13"/>
      <c r="L165" s="201"/>
      <c r="M165" s="206"/>
      <c r="N165" s="207"/>
      <c r="O165" s="207"/>
      <c r="P165" s="207"/>
      <c r="Q165" s="207"/>
      <c r="R165" s="207"/>
      <c r="S165" s="207"/>
      <c r="T165" s="208"/>
      <c r="U165" s="13"/>
      <c r="V165" s="13"/>
      <c r="W165" s="13"/>
      <c r="X165" s="13"/>
      <c r="Y165" s="13"/>
      <c r="Z165" s="13"/>
      <c r="AA165" s="13"/>
      <c r="AB165" s="13"/>
      <c r="AC165" s="13"/>
      <c r="AD165" s="13"/>
      <c r="AE165" s="13"/>
      <c r="AT165" s="202" t="s">
        <v>442</v>
      </c>
      <c r="AU165" s="202" t="s">
        <v>79</v>
      </c>
      <c r="AV165" s="13" t="s">
        <v>79</v>
      </c>
      <c r="AW165" s="13" t="s">
        <v>31</v>
      </c>
      <c r="AX165" s="13" t="s">
        <v>69</v>
      </c>
      <c r="AY165" s="202" t="s">
        <v>328</v>
      </c>
    </row>
    <row r="166" s="14" customFormat="1">
      <c r="A166" s="14"/>
      <c r="B166" s="209"/>
      <c r="C166" s="14"/>
      <c r="D166" s="195" t="s">
        <v>442</v>
      </c>
      <c r="E166" s="210" t="s">
        <v>3</v>
      </c>
      <c r="F166" s="211" t="s">
        <v>452</v>
      </c>
      <c r="G166" s="14"/>
      <c r="H166" s="212">
        <v>1.8160000000000001</v>
      </c>
      <c r="I166" s="213"/>
      <c r="J166" s="14"/>
      <c r="K166" s="14"/>
      <c r="L166" s="209"/>
      <c r="M166" s="214"/>
      <c r="N166" s="215"/>
      <c r="O166" s="215"/>
      <c r="P166" s="215"/>
      <c r="Q166" s="215"/>
      <c r="R166" s="215"/>
      <c r="S166" s="215"/>
      <c r="T166" s="216"/>
      <c r="U166" s="14"/>
      <c r="V166" s="14"/>
      <c r="W166" s="14"/>
      <c r="X166" s="14"/>
      <c r="Y166" s="14"/>
      <c r="Z166" s="14"/>
      <c r="AA166" s="14"/>
      <c r="AB166" s="14"/>
      <c r="AC166" s="14"/>
      <c r="AD166" s="14"/>
      <c r="AE166" s="14"/>
      <c r="AT166" s="210" t="s">
        <v>442</v>
      </c>
      <c r="AU166" s="210" t="s">
        <v>79</v>
      </c>
      <c r="AV166" s="14" t="s">
        <v>113</v>
      </c>
      <c r="AW166" s="14" t="s">
        <v>31</v>
      </c>
      <c r="AX166" s="14" t="s">
        <v>76</v>
      </c>
      <c r="AY166" s="210" t="s">
        <v>328</v>
      </c>
    </row>
    <row r="167" s="13" customFormat="1">
      <c r="A167" s="13"/>
      <c r="B167" s="201"/>
      <c r="C167" s="13"/>
      <c r="D167" s="195" t="s">
        <v>442</v>
      </c>
      <c r="E167" s="13"/>
      <c r="F167" s="203" t="s">
        <v>5344</v>
      </c>
      <c r="G167" s="13"/>
      <c r="H167" s="204">
        <v>1.907</v>
      </c>
      <c r="I167" s="205"/>
      <c r="J167" s="13"/>
      <c r="K167" s="13"/>
      <c r="L167" s="201"/>
      <c r="M167" s="206"/>
      <c r="N167" s="207"/>
      <c r="O167" s="207"/>
      <c r="P167" s="207"/>
      <c r="Q167" s="207"/>
      <c r="R167" s="207"/>
      <c r="S167" s="207"/>
      <c r="T167" s="208"/>
      <c r="U167" s="13"/>
      <c r="V167" s="13"/>
      <c r="W167" s="13"/>
      <c r="X167" s="13"/>
      <c r="Y167" s="13"/>
      <c r="Z167" s="13"/>
      <c r="AA167" s="13"/>
      <c r="AB167" s="13"/>
      <c r="AC167" s="13"/>
      <c r="AD167" s="13"/>
      <c r="AE167" s="13"/>
      <c r="AT167" s="202" t="s">
        <v>442</v>
      </c>
      <c r="AU167" s="202" t="s">
        <v>79</v>
      </c>
      <c r="AV167" s="13" t="s">
        <v>79</v>
      </c>
      <c r="AW167" s="13" t="s">
        <v>4</v>
      </c>
      <c r="AX167" s="13" t="s">
        <v>76</v>
      </c>
      <c r="AY167" s="202" t="s">
        <v>328</v>
      </c>
    </row>
    <row r="168" s="2" customFormat="1" ht="44.25" customHeight="1">
      <c r="A168" s="41"/>
      <c r="B168" s="176"/>
      <c r="C168" s="177" t="s">
        <v>532</v>
      </c>
      <c r="D168" s="177" t="s">
        <v>331</v>
      </c>
      <c r="E168" s="178" t="s">
        <v>5345</v>
      </c>
      <c r="F168" s="179" t="s">
        <v>5346</v>
      </c>
      <c r="G168" s="180" t="s">
        <v>439</v>
      </c>
      <c r="H168" s="181">
        <v>13.763</v>
      </c>
      <c r="I168" s="182"/>
      <c r="J168" s="183">
        <f>ROUND(I168*H168,2)</f>
        <v>0</v>
      </c>
      <c r="K168" s="179" t="s">
        <v>335</v>
      </c>
      <c r="L168" s="42"/>
      <c r="M168" s="184" t="s">
        <v>3</v>
      </c>
      <c r="N168" s="185" t="s">
        <v>40</v>
      </c>
      <c r="O168" s="75"/>
      <c r="P168" s="186">
        <f>O168*H168</f>
        <v>0</v>
      </c>
      <c r="Q168" s="186">
        <v>0.61207999999999996</v>
      </c>
      <c r="R168" s="186">
        <f>Q168*H168</f>
        <v>8.4240570399999992</v>
      </c>
      <c r="S168" s="186">
        <v>0</v>
      </c>
      <c r="T168" s="187">
        <f>S168*H168</f>
        <v>0</v>
      </c>
      <c r="U168" s="41"/>
      <c r="V168" s="41"/>
      <c r="W168" s="41"/>
      <c r="X168" s="41"/>
      <c r="Y168" s="41"/>
      <c r="Z168" s="41"/>
      <c r="AA168" s="41"/>
      <c r="AB168" s="41"/>
      <c r="AC168" s="41"/>
      <c r="AD168" s="41"/>
      <c r="AE168" s="41"/>
      <c r="AR168" s="188" t="s">
        <v>113</v>
      </c>
      <c r="AT168" s="188" t="s">
        <v>331</v>
      </c>
      <c r="AU168" s="188" t="s">
        <v>79</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113</v>
      </c>
      <c r="BM168" s="188" t="s">
        <v>5347</v>
      </c>
    </row>
    <row r="169" s="2" customFormat="1">
      <c r="A169" s="41"/>
      <c r="B169" s="42"/>
      <c r="C169" s="41"/>
      <c r="D169" s="190" t="s">
        <v>338</v>
      </c>
      <c r="E169" s="41"/>
      <c r="F169" s="191" t="s">
        <v>5348</v>
      </c>
      <c r="G169" s="41"/>
      <c r="H169" s="41"/>
      <c r="I169" s="192"/>
      <c r="J169" s="41"/>
      <c r="K169" s="41"/>
      <c r="L169" s="42"/>
      <c r="M169" s="193"/>
      <c r="N169" s="194"/>
      <c r="O169" s="75"/>
      <c r="P169" s="75"/>
      <c r="Q169" s="75"/>
      <c r="R169" s="75"/>
      <c r="S169" s="75"/>
      <c r="T169" s="76"/>
      <c r="U169" s="41"/>
      <c r="V169" s="41"/>
      <c r="W169" s="41"/>
      <c r="X169" s="41"/>
      <c r="Y169" s="41"/>
      <c r="Z169" s="41"/>
      <c r="AA169" s="41"/>
      <c r="AB169" s="41"/>
      <c r="AC169" s="41"/>
      <c r="AD169" s="41"/>
      <c r="AE169" s="41"/>
      <c r="AT169" s="22" t="s">
        <v>338</v>
      </c>
      <c r="AU169" s="22" t="s">
        <v>79</v>
      </c>
    </row>
    <row r="170" s="15" customFormat="1">
      <c r="A170" s="15"/>
      <c r="B170" s="217"/>
      <c r="C170" s="15"/>
      <c r="D170" s="195" t="s">
        <v>442</v>
      </c>
      <c r="E170" s="218" t="s">
        <v>3</v>
      </c>
      <c r="F170" s="219" t="s">
        <v>5349</v>
      </c>
      <c r="G170" s="15"/>
      <c r="H170" s="218" t="s">
        <v>3</v>
      </c>
      <c r="I170" s="220"/>
      <c r="J170" s="15"/>
      <c r="K170" s="15"/>
      <c r="L170" s="217"/>
      <c r="M170" s="221"/>
      <c r="N170" s="222"/>
      <c r="O170" s="222"/>
      <c r="P170" s="222"/>
      <c r="Q170" s="222"/>
      <c r="R170" s="222"/>
      <c r="S170" s="222"/>
      <c r="T170" s="223"/>
      <c r="U170" s="15"/>
      <c r="V170" s="15"/>
      <c r="W170" s="15"/>
      <c r="X170" s="15"/>
      <c r="Y170" s="15"/>
      <c r="Z170" s="15"/>
      <c r="AA170" s="15"/>
      <c r="AB170" s="15"/>
      <c r="AC170" s="15"/>
      <c r="AD170" s="15"/>
      <c r="AE170" s="15"/>
      <c r="AT170" s="218" t="s">
        <v>442</v>
      </c>
      <c r="AU170" s="218" t="s">
        <v>79</v>
      </c>
      <c r="AV170" s="15" t="s">
        <v>76</v>
      </c>
      <c r="AW170" s="15" t="s">
        <v>31</v>
      </c>
      <c r="AX170" s="15" t="s">
        <v>69</v>
      </c>
      <c r="AY170" s="218" t="s">
        <v>328</v>
      </c>
    </row>
    <row r="171" s="13" customFormat="1">
      <c r="A171" s="13"/>
      <c r="B171" s="201"/>
      <c r="C171" s="13"/>
      <c r="D171" s="195" t="s">
        <v>442</v>
      </c>
      <c r="E171" s="202" t="s">
        <v>3</v>
      </c>
      <c r="F171" s="203" t="s">
        <v>5350</v>
      </c>
      <c r="G171" s="13"/>
      <c r="H171" s="204">
        <v>13.763</v>
      </c>
      <c r="I171" s="205"/>
      <c r="J171" s="13"/>
      <c r="K171" s="13"/>
      <c r="L171" s="201"/>
      <c r="M171" s="206"/>
      <c r="N171" s="207"/>
      <c r="O171" s="207"/>
      <c r="P171" s="207"/>
      <c r="Q171" s="207"/>
      <c r="R171" s="207"/>
      <c r="S171" s="207"/>
      <c r="T171" s="208"/>
      <c r="U171" s="13"/>
      <c r="V171" s="13"/>
      <c r="W171" s="13"/>
      <c r="X171" s="13"/>
      <c r="Y171" s="13"/>
      <c r="Z171" s="13"/>
      <c r="AA171" s="13"/>
      <c r="AB171" s="13"/>
      <c r="AC171" s="13"/>
      <c r="AD171" s="13"/>
      <c r="AE171" s="13"/>
      <c r="AT171" s="202" t="s">
        <v>442</v>
      </c>
      <c r="AU171" s="202" t="s">
        <v>79</v>
      </c>
      <c r="AV171" s="13" t="s">
        <v>79</v>
      </c>
      <c r="AW171" s="13" t="s">
        <v>31</v>
      </c>
      <c r="AX171" s="13" t="s">
        <v>76</v>
      </c>
      <c r="AY171" s="202" t="s">
        <v>328</v>
      </c>
    </row>
    <row r="172" s="2" customFormat="1" ht="55.5" customHeight="1">
      <c r="A172" s="41"/>
      <c r="B172" s="176"/>
      <c r="C172" s="177" t="s">
        <v>538</v>
      </c>
      <c r="D172" s="177" t="s">
        <v>331</v>
      </c>
      <c r="E172" s="178" t="s">
        <v>2728</v>
      </c>
      <c r="F172" s="179" t="s">
        <v>2729</v>
      </c>
      <c r="G172" s="180" t="s">
        <v>585</v>
      </c>
      <c r="H172" s="181">
        <v>0.309</v>
      </c>
      <c r="I172" s="182"/>
      <c r="J172" s="183">
        <f>ROUND(I172*H172,2)</f>
        <v>0</v>
      </c>
      <c r="K172" s="179" t="s">
        <v>335</v>
      </c>
      <c r="L172" s="42"/>
      <c r="M172" s="184" t="s">
        <v>3</v>
      </c>
      <c r="N172" s="185" t="s">
        <v>40</v>
      </c>
      <c r="O172" s="75"/>
      <c r="P172" s="186">
        <f>O172*H172</f>
        <v>0</v>
      </c>
      <c r="Q172" s="186">
        <v>1.0593999999999999</v>
      </c>
      <c r="R172" s="186">
        <f>Q172*H172</f>
        <v>0.32735459999999994</v>
      </c>
      <c r="S172" s="186">
        <v>0</v>
      </c>
      <c r="T172" s="187">
        <f>S172*H172</f>
        <v>0</v>
      </c>
      <c r="U172" s="41"/>
      <c r="V172" s="41"/>
      <c r="W172" s="41"/>
      <c r="X172" s="41"/>
      <c r="Y172" s="41"/>
      <c r="Z172" s="41"/>
      <c r="AA172" s="41"/>
      <c r="AB172" s="41"/>
      <c r="AC172" s="41"/>
      <c r="AD172" s="41"/>
      <c r="AE172" s="41"/>
      <c r="AR172" s="188" t="s">
        <v>113</v>
      </c>
      <c r="AT172" s="188" t="s">
        <v>331</v>
      </c>
      <c r="AU172" s="188" t="s">
        <v>79</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5351</v>
      </c>
    </row>
    <row r="173" s="2" customFormat="1">
      <c r="A173" s="41"/>
      <c r="B173" s="42"/>
      <c r="C173" s="41"/>
      <c r="D173" s="190" t="s">
        <v>338</v>
      </c>
      <c r="E173" s="41"/>
      <c r="F173" s="191" t="s">
        <v>2731</v>
      </c>
      <c r="G173" s="41"/>
      <c r="H173" s="41"/>
      <c r="I173" s="192"/>
      <c r="J173" s="41"/>
      <c r="K173" s="41"/>
      <c r="L173" s="42"/>
      <c r="M173" s="193"/>
      <c r="N173" s="194"/>
      <c r="O173" s="75"/>
      <c r="P173" s="75"/>
      <c r="Q173" s="75"/>
      <c r="R173" s="75"/>
      <c r="S173" s="75"/>
      <c r="T173" s="76"/>
      <c r="U173" s="41"/>
      <c r="V173" s="41"/>
      <c r="W173" s="41"/>
      <c r="X173" s="41"/>
      <c r="Y173" s="41"/>
      <c r="Z173" s="41"/>
      <c r="AA173" s="41"/>
      <c r="AB173" s="41"/>
      <c r="AC173" s="41"/>
      <c r="AD173" s="41"/>
      <c r="AE173" s="41"/>
      <c r="AT173" s="22" t="s">
        <v>338</v>
      </c>
      <c r="AU173" s="22" t="s">
        <v>79</v>
      </c>
    </row>
    <row r="174" s="13" customFormat="1">
      <c r="A174" s="13"/>
      <c r="B174" s="201"/>
      <c r="C174" s="13"/>
      <c r="D174" s="195" t="s">
        <v>442</v>
      </c>
      <c r="E174" s="202" t="s">
        <v>3</v>
      </c>
      <c r="F174" s="203" t="s">
        <v>5352</v>
      </c>
      <c r="G174" s="13"/>
      <c r="H174" s="204">
        <v>0.309</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79</v>
      </c>
      <c r="AV174" s="13" t="s">
        <v>79</v>
      </c>
      <c r="AW174" s="13" t="s">
        <v>31</v>
      </c>
      <c r="AX174" s="13" t="s">
        <v>76</v>
      </c>
      <c r="AY174" s="202" t="s">
        <v>328</v>
      </c>
    </row>
    <row r="175" s="12" customFormat="1" ht="22.8" customHeight="1">
      <c r="A175" s="12"/>
      <c r="B175" s="163"/>
      <c r="C175" s="12"/>
      <c r="D175" s="164" t="s">
        <v>68</v>
      </c>
      <c r="E175" s="174" t="s">
        <v>932</v>
      </c>
      <c r="F175" s="174" t="s">
        <v>933</v>
      </c>
      <c r="G175" s="12"/>
      <c r="H175" s="12"/>
      <c r="I175" s="166"/>
      <c r="J175" s="175">
        <f>BK175</f>
        <v>0</v>
      </c>
      <c r="K175" s="12"/>
      <c r="L175" s="163"/>
      <c r="M175" s="168"/>
      <c r="N175" s="169"/>
      <c r="O175" s="169"/>
      <c r="P175" s="170">
        <f>SUM(P176:P177)</f>
        <v>0</v>
      </c>
      <c r="Q175" s="169"/>
      <c r="R175" s="170">
        <f>SUM(R176:R177)</f>
        <v>0</v>
      </c>
      <c r="S175" s="169"/>
      <c r="T175" s="171">
        <f>SUM(T176:T177)</f>
        <v>0</v>
      </c>
      <c r="U175" s="12"/>
      <c r="V175" s="12"/>
      <c r="W175" s="12"/>
      <c r="X175" s="12"/>
      <c r="Y175" s="12"/>
      <c r="Z175" s="12"/>
      <c r="AA175" s="12"/>
      <c r="AB175" s="12"/>
      <c r="AC175" s="12"/>
      <c r="AD175" s="12"/>
      <c r="AE175" s="12"/>
      <c r="AR175" s="164" t="s">
        <v>76</v>
      </c>
      <c r="AT175" s="172" t="s">
        <v>68</v>
      </c>
      <c r="AU175" s="172" t="s">
        <v>76</v>
      </c>
      <c r="AY175" s="164" t="s">
        <v>328</v>
      </c>
      <c r="BK175" s="173">
        <f>SUM(BK176:BK177)</f>
        <v>0</v>
      </c>
    </row>
    <row r="176" s="2" customFormat="1" ht="55.5" customHeight="1">
      <c r="A176" s="41"/>
      <c r="B176" s="176"/>
      <c r="C176" s="177" t="s">
        <v>544</v>
      </c>
      <c r="D176" s="177" t="s">
        <v>331</v>
      </c>
      <c r="E176" s="178" t="s">
        <v>5353</v>
      </c>
      <c r="F176" s="179" t="s">
        <v>5354</v>
      </c>
      <c r="G176" s="180" t="s">
        <v>585</v>
      </c>
      <c r="H176" s="181">
        <v>13.522</v>
      </c>
      <c r="I176" s="182"/>
      <c r="J176" s="183">
        <f>ROUND(I176*H176,2)</f>
        <v>0</v>
      </c>
      <c r="K176" s="179" t="s">
        <v>335</v>
      </c>
      <c r="L176" s="42"/>
      <c r="M176" s="184" t="s">
        <v>3</v>
      </c>
      <c r="N176" s="185" t="s">
        <v>40</v>
      </c>
      <c r="O176" s="75"/>
      <c r="P176" s="186">
        <f>O176*H176</f>
        <v>0</v>
      </c>
      <c r="Q176" s="186">
        <v>0</v>
      </c>
      <c r="R176" s="186">
        <f>Q176*H176</f>
        <v>0</v>
      </c>
      <c r="S176" s="186">
        <v>0</v>
      </c>
      <c r="T176" s="187">
        <f>S176*H176</f>
        <v>0</v>
      </c>
      <c r="U176" s="41"/>
      <c r="V176" s="41"/>
      <c r="W176" s="41"/>
      <c r="X176" s="41"/>
      <c r="Y176" s="41"/>
      <c r="Z176" s="41"/>
      <c r="AA176" s="41"/>
      <c r="AB176" s="41"/>
      <c r="AC176" s="41"/>
      <c r="AD176" s="41"/>
      <c r="AE176" s="41"/>
      <c r="AR176" s="188" t="s">
        <v>113</v>
      </c>
      <c r="AT176" s="188" t="s">
        <v>331</v>
      </c>
      <c r="AU176" s="188" t="s">
        <v>79</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5355</v>
      </c>
    </row>
    <row r="177" s="2" customFormat="1">
      <c r="A177" s="41"/>
      <c r="B177" s="42"/>
      <c r="C177" s="41"/>
      <c r="D177" s="190" t="s">
        <v>338</v>
      </c>
      <c r="E177" s="41"/>
      <c r="F177" s="191" t="s">
        <v>5356</v>
      </c>
      <c r="G177" s="41"/>
      <c r="H177" s="41"/>
      <c r="I177" s="192"/>
      <c r="J177" s="41"/>
      <c r="K177" s="41"/>
      <c r="L177" s="42"/>
      <c r="M177" s="193"/>
      <c r="N177" s="194"/>
      <c r="O177" s="75"/>
      <c r="P177" s="75"/>
      <c r="Q177" s="75"/>
      <c r="R177" s="75"/>
      <c r="S177" s="75"/>
      <c r="T177" s="76"/>
      <c r="U177" s="41"/>
      <c r="V177" s="41"/>
      <c r="W177" s="41"/>
      <c r="X177" s="41"/>
      <c r="Y177" s="41"/>
      <c r="Z177" s="41"/>
      <c r="AA177" s="41"/>
      <c r="AB177" s="41"/>
      <c r="AC177" s="41"/>
      <c r="AD177" s="41"/>
      <c r="AE177" s="41"/>
      <c r="AT177" s="22" t="s">
        <v>338</v>
      </c>
      <c r="AU177" s="22" t="s">
        <v>79</v>
      </c>
    </row>
    <row r="178" s="12" customFormat="1" ht="25.92" customHeight="1">
      <c r="A178" s="12"/>
      <c r="B178" s="163"/>
      <c r="C178" s="12"/>
      <c r="D178" s="164" t="s">
        <v>68</v>
      </c>
      <c r="E178" s="165" t="s">
        <v>1204</v>
      </c>
      <c r="F178" s="165" t="s">
        <v>1205</v>
      </c>
      <c r="G178" s="12"/>
      <c r="H178" s="12"/>
      <c r="I178" s="166"/>
      <c r="J178" s="167">
        <f>BK178</f>
        <v>0</v>
      </c>
      <c r="K178" s="12"/>
      <c r="L178" s="163"/>
      <c r="M178" s="168"/>
      <c r="N178" s="169"/>
      <c r="O178" s="169"/>
      <c r="P178" s="170">
        <f>P179</f>
        <v>0</v>
      </c>
      <c r="Q178" s="169"/>
      <c r="R178" s="170">
        <f>R179</f>
        <v>0.01065</v>
      </c>
      <c r="S178" s="169"/>
      <c r="T178" s="171">
        <f>T179</f>
        <v>0</v>
      </c>
      <c r="U178" s="12"/>
      <c r="V178" s="12"/>
      <c r="W178" s="12"/>
      <c r="X178" s="12"/>
      <c r="Y178" s="12"/>
      <c r="Z178" s="12"/>
      <c r="AA178" s="12"/>
      <c r="AB178" s="12"/>
      <c r="AC178" s="12"/>
      <c r="AD178" s="12"/>
      <c r="AE178" s="12"/>
      <c r="AR178" s="164" t="s">
        <v>79</v>
      </c>
      <c r="AT178" s="172" t="s">
        <v>68</v>
      </c>
      <c r="AU178" s="172" t="s">
        <v>69</v>
      </c>
      <c r="AY178" s="164" t="s">
        <v>328</v>
      </c>
      <c r="BK178" s="173">
        <f>BK179</f>
        <v>0</v>
      </c>
    </row>
    <row r="179" s="12" customFormat="1" ht="22.8" customHeight="1">
      <c r="A179" s="12"/>
      <c r="B179" s="163"/>
      <c r="C179" s="12"/>
      <c r="D179" s="164" t="s">
        <v>68</v>
      </c>
      <c r="E179" s="174" t="s">
        <v>1206</v>
      </c>
      <c r="F179" s="174" t="s">
        <v>1207</v>
      </c>
      <c r="G179" s="12"/>
      <c r="H179" s="12"/>
      <c r="I179" s="166"/>
      <c r="J179" s="175">
        <f>BK179</f>
        <v>0</v>
      </c>
      <c r="K179" s="12"/>
      <c r="L179" s="163"/>
      <c r="M179" s="168"/>
      <c r="N179" s="169"/>
      <c r="O179" s="169"/>
      <c r="P179" s="170">
        <f>SUM(P180:P189)</f>
        <v>0</v>
      </c>
      <c r="Q179" s="169"/>
      <c r="R179" s="170">
        <f>SUM(R180:R189)</f>
        <v>0.01065</v>
      </c>
      <c r="S179" s="169"/>
      <c r="T179" s="171">
        <f>SUM(T180:T189)</f>
        <v>0</v>
      </c>
      <c r="U179" s="12"/>
      <c r="V179" s="12"/>
      <c r="W179" s="12"/>
      <c r="X179" s="12"/>
      <c r="Y179" s="12"/>
      <c r="Z179" s="12"/>
      <c r="AA179" s="12"/>
      <c r="AB179" s="12"/>
      <c r="AC179" s="12"/>
      <c r="AD179" s="12"/>
      <c r="AE179" s="12"/>
      <c r="AR179" s="164" t="s">
        <v>79</v>
      </c>
      <c r="AT179" s="172" t="s">
        <v>68</v>
      </c>
      <c r="AU179" s="172" t="s">
        <v>76</v>
      </c>
      <c r="AY179" s="164" t="s">
        <v>328</v>
      </c>
      <c r="BK179" s="173">
        <f>SUM(BK180:BK189)</f>
        <v>0</v>
      </c>
    </row>
    <row r="180" s="2" customFormat="1" ht="44.25" customHeight="1">
      <c r="A180" s="41"/>
      <c r="B180" s="176"/>
      <c r="C180" s="177" t="s">
        <v>550</v>
      </c>
      <c r="D180" s="177" t="s">
        <v>331</v>
      </c>
      <c r="E180" s="178" t="s">
        <v>3548</v>
      </c>
      <c r="F180" s="179" t="s">
        <v>3549</v>
      </c>
      <c r="G180" s="180" t="s">
        <v>439</v>
      </c>
      <c r="H180" s="181">
        <v>15</v>
      </c>
      <c r="I180" s="182"/>
      <c r="J180" s="183">
        <f>ROUND(I180*H180,2)</f>
        <v>0</v>
      </c>
      <c r="K180" s="179" t="s">
        <v>335</v>
      </c>
      <c r="L180" s="42"/>
      <c r="M180" s="184" t="s">
        <v>3</v>
      </c>
      <c r="N180" s="185" t="s">
        <v>40</v>
      </c>
      <c r="O180" s="75"/>
      <c r="P180" s="186">
        <f>O180*H180</f>
        <v>0</v>
      </c>
      <c r="Q180" s="186">
        <v>0.00039500000000000001</v>
      </c>
      <c r="R180" s="186">
        <f>Q180*H180</f>
        <v>0.0059249999999999997</v>
      </c>
      <c r="S180" s="186">
        <v>0</v>
      </c>
      <c r="T180" s="187">
        <f>S180*H180</f>
        <v>0</v>
      </c>
      <c r="U180" s="41"/>
      <c r="V180" s="41"/>
      <c r="W180" s="41"/>
      <c r="X180" s="41"/>
      <c r="Y180" s="41"/>
      <c r="Z180" s="41"/>
      <c r="AA180" s="41"/>
      <c r="AB180" s="41"/>
      <c r="AC180" s="41"/>
      <c r="AD180" s="41"/>
      <c r="AE180" s="41"/>
      <c r="AR180" s="188" t="s">
        <v>532</v>
      </c>
      <c r="AT180" s="188" t="s">
        <v>331</v>
      </c>
      <c r="AU180" s="188" t="s">
        <v>79</v>
      </c>
      <c r="AY180" s="22" t="s">
        <v>328</v>
      </c>
      <c r="BE180" s="189">
        <f>IF(N180="základní",J180,0)</f>
        <v>0</v>
      </c>
      <c r="BF180" s="189">
        <f>IF(N180="snížená",J180,0)</f>
        <v>0</v>
      </c>
      <c r="BG180" s="189">
        <f>IF(N180="zákl. přenesená",J180,0)</f>
        <v>0</v>
      </c>
      <c r="BH180" s="189">
        <f>IF(N180="sníž. přenesená",J180,0)</f>
        <v>0</v>
      </c>
      <c r="BI180" s="189">
        <f>IF(N180="nulová",J180,0)</f>
        <v>0</v>
      </c>
      <c r="BJ180" s="22" t="s">
        <v>76</v>
      </c>
      <c r="BK180" s="189">
        <f>ROUND(I180*H180,2)</f>
        <v>0</v>
      </c>
      <c r="BL180" s="22" t="s">
        <v>532</v>
      </c>
      <c r="BM180" s="188" t="s">
        <v>5357</v>
      </c>
    </row>
    <row r="181" s="2" customFormat="1">
      <c r="A181" s="41"/>
      <c r="B181" s="42"/>
      <c r="C181" s="41"/>
      <c r="D181" s="190" t="s">
        <v>338</v>
      </c>
      <c r="E181" s="41"/>
      <c r="F181" s="191" t="s">
        <v>3551</v>
      </c>
      <c r="G181" s="41"/>
      <c r="H181" s="41"/>
      <c r="I181" s="192"/>
      <c r="J181" s="41"/>
      <c r="K181" s="41"/>
      <c r="L181" s="42"/>
      <c r="M181" s="193"/>
      <c r="N181" s="194"/>
      <c r="O181" s="75"/>
      <c r="P181" s="75"/>
      <c r="Q181" s="75"/>
      <c r="R181" s="75"/>
      <c r="S181" s="75"/>
      <c r="T181" s="76"/>
      <c r="U181" s="41"/>
      <c r="V181" s="41"/>
      <c r="W181" s="41"/>
      <c r="X181" s="41"/>
      <c r="Y181" s="41"/>
      <c r="Z181" s="41"/>
      <c r="AA181" s="41"/>
      <c r="AB181" s="41"/>
      <c r="AC181" s="41"/>
      <c r="AD181" s="41"/>
      <c r="AE181" s="41"/>
      <c r="AT181" s="22" t="s">
        <v>338</v>
      </c>
      <c r="AU181" s="22" t="s">
        <v>79</v>
      </c>
    </row>
    <row r="182" s="13" customFormat="1">
      <c r="A182" s="13"/>
      <c r="B182" s="201"/>
      <c r="C182" s="13"/>
      <c r="D182" s="195" t="s">
        <v>442</v>
      </c>
      <c r="E182" s="202" t="s">
        <v>3</v>
      </c>
      <c r="F182" s="203" t="s">
        <v>2414</v>
      </c>
      <c r="G182" s="13"/>
      <c r="H182" s="204">
        <v>15</v>
      </c>
      <c r="I182" s="205"/>
      <c r="J182" s="13"/>
      <c r="K182" s="13"/>
      <c r="L182" s="201"/>
      <c r="M182" s="206"/>
      <c r="N182" s="207"/>
      <c r="O182" s="207"/>
      <c r="P182" s="207"/>
      <c r="Q182" s="207"/>
      <c r="R182" s="207"/>
      <c r="S182" s="207"/>
      <c r="T182" s="208"/>
      <c r="U182" s="13"/>
      <c r="V182" s="13"/>
      <c r="W182" s="13"/>
      <c r="X182" s="13"/>
      <c r="Y182" s="13"/>
      <c r="Z182" s="13"/>
      <c r="AA182" s="13"/>
      <c r="AB182" s="13"/>
      <c r="AC182" s="13"/>
      <c r="AD182" s="13"/>
      <c r="AE182" s="13"/>
      <c r="AT182" s="202" t="s">
        <v>442</v>
      </c>
      <c r="AU182" s="202" t="s">
        <v>79</v>
      </c>
      <c r="AV182" s="13" t="s">
        <v>79</v>
      </c>
      <c r="AW182" s="13" t="s">
        <v>31</v>
      </c>
      <c r="AX182" s="13" t="s">
        <v>76</v>
      </c>
      <c r="AY182" s="202" t="s">
        <v>328</v>
      </c>
    </row>
    <row r="183" s="2" customFormat="1" ht="24.15" customHeight="1">
      <c r="A183" s="41"/>
      <c r="B183" s="176"/>
      <c r="C183" s="177" t="s">
        <v>556</v>
      </c>
      <c r="D183" s="177" t="s">
        <v>331</v>
      </c>
      <c r="E183" s="178" t="s">
        <v>3558</v>
      </c>
      <c r="F183" s="179" t="s">
        <v>3559</v>
      </c>
      <c r="G183" s="180" t="s">
        <v>439</v>
      </c>
      <c r="H183" s="181">
        <v>15</v>
      </c>
      <c r="I183" s="182"/>
      <c r="J183" s="183">
        <f>ROUND(I183*H183,2)</f>
        <v>0</v>
      </c>
      <c r="K183" s="179" t="s">
        <v>335</v>
      </c>
      <c r="L183" s="42"/>
      <c r="M183" s="184" t="s">
        <v>3</v>
      </c>
      <c r="N183" s="185" t="s">
        <v>40</v>
      </c>
      <c r="O183" s="75"/>
      <c r="P183" s="186">
        <f>O183*H183</f>
        <v>0</v>
      </c>
      <c r="Q183" s="186">
        <v>0</v>
      </c>
      <c r="R183" s="186">
        <f>Q183*H183</f>
        <v>0</v>
      </c>
      <c r="S183" s="186">
        <v>0</v>
      </c>
      <c r="T183" s="187">
        <f>S183*H183</f>
        <v>0</v>
      </c>
      <c r="U183" s="41"/>
      <c r="V183" s="41"/>
      <c r="W183" s="41"/>
      <c r="X183" s="41"/>
      <c r="Y183" s="41"/>
      <c r="Z183" s="41"/>
      <c r="AA183" s="41"/>
      <c r="AB183" s="41"/>
      <c r="AC183" s="41"/>
      <c r="AD183" s="41"/>
      <c r="AE183" s="41"/>
      <c r="AR183" s="188" t="s">
        <v>532</v>
      </c>
      <c r="AT183" s="188" t="s">
        <v>331</v>
      </c>
      <c r="AU183" s="188" t="s">
        <v>79</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532</v>
      </c>
      <c r="BM183" s="188" t="s">
        <v>5358</v>
      </c>
    </row>
    <row r="184" s="2" customFormat="1">
      <c r="A184" s="41"/>
      <c r="B184" s="42"/>
      <c r="C184" s="41"/>
      <c r="D184" s="190" t="s">
        <v>338</v>
      </c>
      <c r="E184" s="41"/>
      <c r="F184" s="191" t="s">
        <v>3561</v>
      </c>
      <c r="G184" s="41"/>
      <c r="H184" s="41"/>
      <c r="I184" s="192"/>
      <c r="J184" s="41"/>
      <c r="K184" s="41"/>
      <c r="L184" s="42"/>
      <c r="M184" s="193"/>
      <c r="N184" s="194"/>
      <c r="O184" s="75"/>
      <c r="P184" s="75"/>
      <c r="Q184" s="75"/>
      <c r="R184" s="75"/>
      <c r="S184" s="75"/>
      <c r="T184" s="76"/>
      <c r="U184" s="41"/>
      <c r="V184" s="41"/>
      <c r="W184" s="41"/>
      <c r="X184" s="41"/>
      <c r="Y184" s="41"/>
      <c r="Z184" s="41"/>
      <c r="AA184" s="41"/>
      <c r="AB184" s="41"/>
      <c r="AC184" s="41"/>
      <c r="AD184" s="41"/>
      <c r="AE184" s="41"/>
      <c r="AT184" s="22" t="s">
        <v>338</v>
      </c>
      <c r="AU184" s="22" t="s">
        <v>79</v>
      </c>
    </row>
    <row r="185" s="13" customFormat="1">
      <c r="A185" s="13"/>
      <c r="B185" s="201"/>
      <c r="C185" s="13"/>
      <c r="D185" s="195" t="s">
        <v>442</v>
      </c>
      <c r="E185" s="202" t="s">
        <v>3</v>
      </c>
      <c r="F185" s="203" t="s">
        <v>2414</v>
      </c>
      <c r="G185" s="13"/>
      <c r="H185" s="204">
        <v>15</v>
      </c>
      <c r="I185" s="205"/>
      <c r="J185" s="13"/>
      <c r="K185" s="13"/>
      <c r="L185" s="201"/>
      <c r="M185" s="206"/>
      <c r="N185" s="207"/>
      <c r="O185" s="207"/>
      <c r="P185" s="207"/>
      <c r="Q185" s="207"/>
      <c r="R185" s="207"/>
      <c r="S185" s="207"/>
      <c r="T185" s="208"/>
      <c r="U185" s="13"/>
      <c r="V185" s="13"/>
      <c r="W185" s="13"/>
      <c r="X185" s="13"/>
      <c r="Y185" s="13"/>
      <c r="Z185" s="13"/>
      <c r="AA185" s="13"/>
      <c r="AB185" s="13"/>
      <c r="AC185" s="13"/>
      <c r="AD185" s="13"/>
      <c r="AE185" s="13"/>
      <c r="AT185" s="202" t="s">
        <v>442</v>
      </c>
      <c r="AU185" s="202" t="s">
        <v>79</v>
      </c>
      <c r="AV185" s="13" t="s">
        <v>79</v>
      </c>
      <c r="AW185" s="13" t="s">
        <v>31</v>
      </c>
      <c r="AX185" s="13" t="s">
        <v>76</v>
      </c>
      <c r="AY185" s="202" t="s">
        <v>328</v>
      </c>
    </row>
    <row r="186" s="2" customFormat="1" ht="16.5" customHeight="1">
      <c r="A186" s="41"/>
      <c r="B186" s="176"/>
      <c r="C186" s="224" t="s">
        <v>8</v>
      </c>
      <c r="D186" s="224" t="s">
        <v>539</v>
      </c>
      <c r="E186" s="225" t="s">
        <v>3563</v>
      </c>
      <c r="F186" s="226" t="s">
        <v>3564</v>
      </c>
      <c r="G186" s="227" t="s">
        <v>439</v>
      </c>
      <c r="H186" s="228">
        <v>15.75</v>
      </c>
      <c r="I186" s="229"/>
      <c r="J186" s="230">
        <f>ROUND(I186*H186,2)</f>
        <v>0</v>
      </c>
      <c r="K186" s="226" t="s">
        <v>335</v>
      </c>
      <c r="L186" s="231"/>
      <c r="M186" s="232" t="s">
        <v>3</v>
      </c>
      <c r="N186" s="233" t="s">
        <v>40</v>
      </c>
      <c r="O186" s="75"/>
      <c r="P186" s="186">
        <f>O186*H186</f>
        <v>0</v>
      </c>
      <c r="Q186" s="186">
        <v>0.00029999999999999997</v>
      </c>
      <c r="R186" s="186">
        <f>Q186*H186</f>
        <v>0.0047249999999999992</v>
      </c>
      <c r="S186" s="186">
        <v>0</v>
      </c>
      <c r="T186" s="187">
        <f>S186*H186</f>
        <v>0</v>
      </c>
      <c r="U186" s="41"/>
      <c r="V186" s="41"/>
      <c r="W186" s="41"/>
      <c r="X186" s="41"/>
      <c r="Y186" s="41"/>
      <c r="Z186" s="41"/>
      <c r="AA186" s="41"/>
      <c r="AB186" s="41"/>
      <c r="AC186" s="41"/>
      <c r="AD186" s="41"/>
      <c r="AE186" s="41"/>
      <c r="AR186" s="188" t="s">
        <v>621</v>
      </c>
      <c r="AT186" s="188" t="s">
        <v>539</v>
      </c>
      <c r="AU186" s="188" t="s">
        <v>79</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532</v>
      </c>
      <c r="BM186" s="188" t="s">
        <v>5359</v>
      </c>
    </row>
    <row r="187" s="13" customFormat="1">
      <c r="A187" s="13"/>
      <c r="B187" s="201"/>
      <c r="C187" s="13"/>
      <c r="D187" s="195" t="s">
        <v>442</v>
      </c>
      <c r="E187" s="13"/>
      <c r="F187" s="203" t="s">
        <v>5360</v>
      </c>
      <c r="G187" s="13"/>
      <c r="H187" s="204">
        <v>15.75</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4</v>
      </c>
      <c r="AX187" s="13" t="s">
        <v>76</v>
      </c>
      <c r="AY187" s="202" t="s">
        <v>328</v>
      </c>
    </row>
    <row r="188" s="2" customFormat="1" ht="49.05" customHeight="1">
      <c r="A188" s="41"/>
      <c r="B188" s="176"/>
      <c r="C188" s="177" t="s">
        <v>564</v>
      </c>
      <c r="D188" s="177" t="s">
        <v>331</v>
      </c>
      <c r="E188" s="178" t="s">
        <v>3567</v>
      </c>
      <c r="F188" s="179" t="s">
        <v>3568</v>
      </c>
      <c r="G188" s="180" t="s">
        <v>585</v>
      </c>
      <c r="H188" s="181">
        <v>0.010999999999999999</v>
      </c>
      <c r="I188" s="182"/>
      <c r="J188" s="183">
        <f>ROUND(I188*H188,2)</f>
        <v>0</v>
      </c>
      <c r="K188" s="179" t="s">
        <v>335</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532</v>
      </c>
      <c r="AT188" s="188" t="s">
        <v>331</v>
      </c>
      <c r="AU188" s="188" t="s">
        <v>79</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532</v>
      </c>
      <c r="BM188" s="188" t="s">
        <v>5361</v>
      </c>
    </row>
    <row r="189" s="2" customFormat="1">
      <c r="A189" s="41"/>
      <c r="B189" s="42"/>
      <c r="C189" s="41"/>
      <c r="D189" s="190" t="s">
        <v>338</v>
      </c>
      <c r="E189" s="41"/>
      <c r="F189" s="191" t="s">
        <v>3570</v>
      </c>
      <c r="G189" s="41"/>
      <c r="H189" s="41"/>
      <c r="I189" s="192"/>
      <c r="J189" s="41"/>
      <c r="K189" s="41"/>
      <c r="L189" s="42"/>
      <c r="M189" s="197"/>
      <c r="N189" s="198"/>
      <c r="O189" s="199"/>
      <c r="P189" s="199"/>
      <c r="Q189" s="199"/>
      <c r="R189" s="199"/>
      <c r="S189" s="199"/>
      <c r="T189" s="200"/>
      <c r="U189" s="41"/>
      <c r="V189" s="41"/>
      <c r="W189" s="41"/>
      <c r="X189" s="41"/>
      <c r="Y189" s="41"/>
      <c r="Z189" s="41"/>
      <c r="AA189" s="41"/>
      <c r="AB189" s="41"/>
      <c r="AC189" s="41"/>
      <c r="AD189" s="41"/>
      <c r="AE189" s="41"/>
      <c r="AT189" s="22" t="s">
        <v>338</v>
      </c>
      <c r="AU189" s="22" t="s">
        <v>79</v>
      </c>
    </row>
    <row r="190" s="2" customFormat="1" ht="6.96" customHeight="1">
      <c r="A190" s="41"/>
      <c r="B190" s="58"/>
      <c r="C190" s="59"/>
      <c r="D190" s="59"/>
      <c r="E190" s="59"/>
      <c r="F190" s="59"/>
      <c r="G190" s="59"/>
      <c r="H190" s="59"/>
      <c r="I190" s="59"/>
      <c r="J190" s="59"/>
      <c r="K190" s="59"/>
      <c r="L190" s="42"/>
      <c r="M190" s="41"/>
      <c r="O190" s="41"/>
      <c r="P190" s="41"/>
      <c r="Q190" s="41"/>
      <c r="R190" s="41"/>
      <c r="S190" s="41"/>
      <c r="T190" s="41"/>
      <c r="U190" s="41"/>
      <c r="V190" s="41"/>
      <c r="W190" s="41"/>
      <c r="X190" s="41"/>
      <c r="Y190" s="41"/>
      <c r="Z190" s="41"/>
      <c r="AA190" s="41"/>
      <c r="AB190" s="41"/>
      <c r="AC190" s="41"/>
      <c r="AD190" s="41"/>
      <c r="AE190" s="41"/>
    </row>
  </sheetData>
  <autoFilter ref="C102:K189"/>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hyperlinks>
    <hyperlink ref="F107" r:id="rId1" display="https://podminky.urs.cz/item/CS_URS_2025_01/971042551"/>
    <hyperlink ref="F111" r:id="rId2" display="https://podminky.urs.cz/item/CS_URS_2025_01/997013111"/>
    <hyperlink ref="F113" r:id="rId3" display="https://podminky.urs.cz/item/CS_URS_2025_01/997013501"/>
    <hyperlink ref="F115" r:id="rId4" display="https://podminky.urs.cz/item/CS_URS_2025_01/997013509"/>
    <hyperlink ref="F118" r:id="rId5" display="https://podminky.urs.cz/item/CS_URS_2025_01/997013871"/>
    <hyperlink ref="F124" r:id="rId6" display="https://podminky.urs.cz/item/CS_URS_2025_01/132212131"/>
    <hyperlink ref="F128" r:id="rId7" display="https://podminky.urs.cz/item/CS_URS_2025_01/132212131"/>
    <hyperlink ref="F132" r:id="rId8" display="https://podminky.urs.cz/item/CS_URS_2025_01/132212221"/>
    <hyperlink ref="F137" r:id="rId9" display="https://podminky.urs.cz/item/CS_URS_2025_01/174111101"/>
    <hyperlink ref="F141" r:id="rId10" display="https://podminky.urs.cz/item/CS_URS_2025_01/162251101"/>
    <hyperlink ref="F143" r:id="rId11" display="https://podminky.urs.cz/item/CS_URS_2025_01/167151111"/>
    <hyperlink ref="F146" r:id="rId12" display="https://podminky.urs.cz/item/CS_URS_2025_01/162751117"/>
    <hyperlink ref="F153" r:id="rId13" display="https://podminky.urs.cz/item/CS_URS_2025_01/162751119"/>
    <hyperlink ref="F157" r:id="rId14" display="https://podminky.urs.cz/item/CS_URS_2025_01/997013873"/>
    <hyperlink ref="F162" r:id="rId15" display="https://podminky.urs.cz/item/CS_URS_2025_01/274313811"/>
    <hyperlink ref="F169" r:id="rId16" display="https://podminky.urs.cz/item/CS_URS_2025_01/279113153"/>
    <hyperlink ref="F173" r:id="rId17" display="https://podminky.urs.cz/item/CS_URS_2025_01/279361821"/>
    <hyperlink ref="F177" r:id="rId18" display="https://podminky.urs.cz/item/CS_URS_2025_01/998011001"/>
    <hyperlink ref="F181" r:id="rId19" display="https://podminky.urs.cz/item/CS_URS_2025_01/711161212"/>
    <hyperlink ref="F184" r:id="rId20" display="https://podminky.urs.cz/item/CS_URS_2025_01/711491272"/>
    <hyperlink ref="F189" r:id="rId21" display="https://podminky.urs.cz/item/CS_URS_2025_01/998711102"/>
  </hyperlinks>
  <pageMargins left="0.39375" right="0.39375" top="0.39375" bottom="0.39375" header="0" footer="0"/>
  <pageSetup paperSize="9" orientation="portrait" blackAndWhite="1" fitToHeight="100"/>
  <headerFooter>
    <oddFooter>&amp;CStrana &amp;P z &amp;N</oddFooter>
  </headerFooter>
  <drawing r:id="rId22"/>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145</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5362</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ROUND(J101,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ROUND((SUM(BE101:BE191)),  2)</f>
        <v>0</v>
      </c>
      <c r="G37" s="41"/>
      <c r="H37" s="41"/>
      <c r="I37" s="135">
        <v>0.20999999999999999</v>
      </c>
      <c r="J37" s="134">
        <f>ROUND(((SUM(BE101:BE191))*I37),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ROUND((SUM(BF101:BF191)),  2)</f>
        <v>0</v>
      </c>
      <c r="G38" s="41"/>
      <c r="H38" s="41"/>
      <c r="I38" s="135">
        <v>0.12</v>
      </c>
      <c r="J38" s="134">
        <f>ROUND(((SUM(BF101:BF191))*I38),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ROUND((SUM(BG101:BG191)),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ROUND((SUM(BH101:BH191)),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ROUND((SUM(BI101:BI191)),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4 - VZT</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J101</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5363</v>
      </c>
      <c r="E68" s="147"/>
      <c r="F68" s="147"/>
      <c r="G68" s="147"/>
      <c r="H68" s="147"/>
      <c r="I68" s="147"/>
      <c r="J68" s="148">
        <f>J102</f>
        <v>0</v>
      </c>
      <c r="K68" s="9"/>
      <c r="L68" s="145"/>
      <c r="S68" s="9"/>
      <c r="T68" s="9"/>
      <c r="U68" s="9"/>
      <c r="V68" s="9"/>
      <c r="W68" s="9"/>
      <c r="X68" s="9"/>
      <c r="Y68" s="9"/>
      <c r="Z68" s="9"/>
      <c r="AA68" s="9"/>
      <c r="AB68" s="9"/>
      <c r="AC68" s="9"/>
      <c r="AD68" s="9"/>
      <c r="AE68" s="9"/>
    </row>
    <row r="69" s="9" customFormat="1" ht="24.96" customHeight="1">
      <c r="A69" s="9"/>
      <c r="B69" s="145"/>
      <c r="C69" s="9"/>
      <c r="D69" s="146" t="s">
        <v>5364</v>
      </c>
      <c r="E69" s="147"/>
      <c r="F69" s="147"/>
      <c r="G69" s="147"/>
      <c r="H69" s="147"/>
      <c r="I69" s="147"/>
      <c r="J69" s="148">
        <f>J122</f>
        <v>0</v>
      </c>
      <c r="K69" s="9"/>
      <c r="L69" s="145"/>
      <c r="S69" s="9"/>
      <c r="T69" s="9"/>
      <c r="U69" s="9"/>
      <c r="V69" s="9"/>
      <c r="W69" s="9"/>
      <c r="X69" s="9"/>
      <c r="Y69" s="9"/>
      <c r="Z69" s="9"/>
      <c r="AA69" s="9"/>
      <c r="AB69" s="9"/>
      <c r="AC69" s="9"/>
      <c r="AD69" s="9"/>
      <c r="AE69" s="9"/>
    </row>
    <row r="70" s="9" customFormat="1" ht="24.96" customHeight="1">
      <c r="A70" s="9"/>
      <c r="B70" s="145"/>
      <c r="C70" s="9"/>
      <c r="D70" s="146" t="s">
        <v>5365</v>
      </c>
      <c r="E70" s="147"/>
      <c r="F70" s="147"/>
      <c r="G70" s="147"/>
      <c r="H70" s="147"/>
      <c r="I70" s="147"/>
      <c r="J70" s="148">
        <f>J141</f>
        <v>0</v>
      </c>
      <c r="K70" s="9"/>
      <c r="L70" s="145"/>
      <c r="S70" s="9"/>
      <c r="T70" s="9"/>
      <c r="U70" s="9"/>
      <c r="V70" s="9"/>
      <c r="W70" s="9"/>
      <c r="X70" s="9"/>
      <c r="Y70" s="9"/>
      <c r="Z70" s="9"/>
      <c r="AA70" s="9"/>
      <c r="AB70" s="9"/>
      <c r="AC70" s="9"/>
      <c r="AD70" s="9"/>
      <c r="AE70" s="9"/>
    </row>
    <row r="71" s="9" customFormat="1" ht="24.96" customHeight="1">
      <c r="A71" s="9"/>
      <c r="B71" s="145"/>
      <c r="C71" s="9"/>
      <c r="D71" s="146" t="s">
        <v>5366</v>
      </c>
      <c r="E71" s="147"/>
      <c r="F71" s="147"/>
      <c r="G71" s="147"/>
      <c r="H71" s="147"/>
      <c r="I71" s="147"/>
      <c r="J71" s="148">
        <f>J158</f>
        <v>0</v>
      </c>
      <c r="K71" s="9"/>
      <c r="L71" s="145"/>
      <c r="S71" s="9"/>
      <c r="T71" s="9"/>
      <c r="U71" s="9"/>
      <c r="V71" s="9"/>
      <c r="W71" s="9"/>
      <c r="X71" s="9"/>
      <c r="Y71" s="9"/>
      <c r="Z71" s="9"/>
      <c r="AA71" s="9"/>
      <c r="AB71" s="9"/>
      <c r="AC71" s="9"/>
      <c r="AD71" s="9"/>
      <c r="AE71" s="9"/>
    </row>
    <row r="72" s="9" customFormat="1" ht="24.96" customHeight="1">
      <c r="A72" s="9"/>
      <c r="B72" s="145"/>
      <c r="C72" s="9"/>
      <c r="D72" s="146" t="s">
        <v>5367</v>
      </c>
      <c r="E72" s="147"/>
      <c r="F72" s="147"/>
      <c r="G72" s="147"/>
      <c r="H72" s="147"/>
      <c r="I72" s="147"/>
      <c r="J72" s="148">
        <f>J165</f>
        <v>0</v>
      </c>
      <c r="K72" s="9"/>
      <c r="L72" s="145"/>
      <c r="S72" s="9"/>
      <c r="T72" s="9"/>
      <c r="U72" s="9"/>
      <c r="V72" s="9"/>
      <c r="W72" s="9"/>
      <c r="X72" s="9"/>
      <c r="Y72" s="9"/>
      <c r="Z72" s="9"/>
      <c r="AA72" s="9"/>
      <c r="AB72" s="9"/>
      <c r="AC72" s="9"/>
      <c r="AD72" s="9"/>
      <c r="AE72" s="9"/>
    </row>
    <row r="73" s="9" customFormat="1" ht="24.96" customHeight="1">
      <c r="A73" s="9"/>
      <c r="B73" s="145"/>
      <c r="C73" s="9"/>
      <c r="D73" s="146" t="s">
        <v>5368</v>
      </c>
      <c r="E73" s="147"/>
      <c r="F73" s="147"/>
      <c r="G73" s="147"/>
      <c r="H73" s="147"/>
      <c r="I73" s="147"/>
      <c r="J73" s="148">
        <f>J171</f>
        <v>0</v>
      </c>
      <c r="K73" s="9"/>
      <c r="L73" s="145"/>
      <c r="S73" s="9"/>
      <c r="T73" s="9"/>
      <c r="U73" s="9"/>
      <c r="V73" s="9"/>
      <c r="W73" s="9"/>
      <c r="X73" s="9"/>
      <c r="Y73" s="9"/>
      <c r="Z73" s="9"/>
      <c r="AA73" s="9"/>
      <c r="AB73" s="9"/>
      <c r="AC73" s="9"/>
      <c r="AD73" s="9"/>
      <c r="AE73" s="9"/>
    </row>
    <row r="74" s="9" customFormat="1" ht="24.96" customHeight="1">
      <c r="A74" s="9"/>
      <c r="B74" s="145"/>
      <c r="C74" s="9"/>
      <c r="D74" s="146" t="s">
        <v>5369</v>
      </c>
      <c r="E74" s="147"/>
      <c r="F74" s="147"/>
      <c r="G74" s="147"/>
      <c r="H74" s="147"/>
      <c r="I74" s="147"/>
      <c r="J74" s="148">
        <f>J178</f>
        <v>0</v>
      </c>
      <c r="K74" s="9"/>
      <c r="L74" s="145"/>
      <c r="S74" s="9"/>
      <c r="T74" s="9"/>
      <c r="U74" s="9"/>
      <c r="V74" s="9"/>
      <c r="W74" s="9"/>
      <c r="X74" s="9"/>
      <c r="Y74" s="9"/>
      <c r="Z74" s="9"/>
      <c r="AA74" s="9"/>
      <c r="AB74" s="9"/>
      <c r="AC74" s="9"/>
      <c r="AD74" s="9"/>
      <c r="AE74" s="9"/>
    </row>
    <row r="75" s="9" customFormat="1" ht="24.96" customHeight="1">
      <c r="A75" s="9"/>
      <c r="B75" s="145"/>
      <c r="C75" s="9"/>
      <c r="D75" s="146" t="s">
        <v>5370</v>
      </c>
      <c r="E75" s="147"/>
      <c r="F75" s="147"/>
      <c r="G75" s="147"/>
      <c r="H75" s="147"/>
      <c r="I75" s="147"/>
      <c r="J75" s="148">
        <f>J180</f>
        <v>0</v>
      </c>
      <c r="K75" s="9"/>
      <c r="L75" s="145"/>
      <c r="S75" s="9"/>
      <c r="T75" s="9"/>
      <c r="U75" s="9"/>
      <c r="V75" s="9"/>
      <c r="W75" s="9"/>
      <c r="X75" s="9"/>
      <c r="Y75" s="9"/>
      <c r="Z75" s="9"/>
      <c r="AA75" s="9"/>
      <c r="AB75" s="9"/>
      <c r="AC75" s="9"/>
      <c r="AD75" s="9"/>
      <c r="AE75" s="9"/>
    </row>
    <row r="76" s="9" customFormat="1" ht="24.96" customHeight="1">
      <c r="A76" s="9"/>
      <c r="B76" s="145"/>
      <c r="C76" s="9"/>
      <c r="D76" s="146" t="s">
        <v>5371</v>
      </c>
      <c r="E76" s="147"/>
      <c r="F76" s="147"/>
      <c r="G76" s="147"/>
      <c r="H76" s="147"/>
      <c r="I76" s="147"/>
      <c r="J76" s="148">
        <f>J184</f>
        <v>0</v>
      </c>
      <c r="K76" s="9"/>
      <c r="L76" s="145"/>
      <c r="S76" s="9"/>
      <c r="T76" s="9"/>
      <c r="U76" s="9"/>
      <c r="V76" s="9"/>
      <c r="W76" s="9"/>
      <c r="X76" s="9"/>
      <c r="Y76" s="9"/>
      <c r="Z76" s="9"/>
      <c r="AA76" s="9"/>
      <c r="AB76" s="9"/>
      <c r="AC76" s="9"/>
      <c r="AD76" s="9"/>
      <c r="AE76" s="9"/>
    </row>
    <row r="77" s="9" customFormat="1" ht="24.96" customHeight="1">
      <c r="A77" s="9"/>
      <c r="B77" s="145"/>
      <c r="C77" s="9"/>
      <c r="D77" s="146" t="s">
        <v>5372</v>
      </c>
      <c r="E77" s="147"/>
      <c r="F77" s="147"/>
      <c r="G77" s="147"/>
      <c r="H77" s="147"/>
      <c r="I77" s="147"/>
      <c r="J77" s="148">
        <f>J187</f>
        <v>0</v>
      </c>
      <c r="K77" s="9"/>
      <c r="L77" s="145"/>
      <c r="S77" s="9"/>
      <c r="T77" s="9"/>
      <c r="U77" s="9"/>
      <c r="V77" s="9"/>
      <c r="W77" s="9"/>
      <c r="X77" s="9"/>
      <c r="Y77" s="9"/>
      <c r="Z77" s="9"/>
      <c r="AA77" s="9"/>
      <c r="AB77" s="9"/>
      <c r="AC77" s="9"/>
      <c r="AD77" s="9"/>
      <c r="AE77" s="9"/>
    </row>
    <row r="78" s="2" customFormat="1" ht="21.84"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6.96" customHeight="1">
      <c r="A79" s="41"/>
      <c r="B79" s="58"/>
      <c r="C79" s="59"/>
      <c r="D79" s="59"/>
      <c r="E79" s="59"/>
      <c r="F79" s="59"/>
      <c r="G79" s="59"/>
      <c r="H79" s="59"/>
      <c r="I79" s="59"/>
      <c r="J79" s="59"/>
      <c r="K79" s="59"/>
      <c r="L79" s="129"/>
      <c r="S79" s="41"/>
      <c r="T79" s="41"/>
      <c r="U79" s="41"/>
      <c r="V79" s="41"/>
      <c r="W79" s="41"/>
      <c r="X79" s="41"/>
      <c r="Y79" s="41"/>
      <c r="Z79" s="41"/>
      <c r="AA79" s="41"/>
      <c r="AB79" s="41"/>
      <c r="AC79" s="41"/>
      <c r="AD79" s="41"/>
      <c r="AE79" s="41"/>
    </row>
    <row r="83" s="2" customFormat="1" ht="6.96" customHeight="1">
      <c r="A83" s="41"/>
      <c r="B83" s="60"/>
      <c r="C83" s="61"/>
      <c r="D83" s="61"/>
      <c r="E83" s="61"/>
      <c r="F83" s="61"/>
      <c r="G83" s="61"/>
      <c r="H83" s="61"/>
      <c r="I83" s="61"/>
      <c r="J83" s="61"/>
      <c r="K83" s="61"/>
      <c r="L83" s="129"/>
      <c r="S83" s="41"/>
      <c r="T83" s="41"/>
      <c r="U83" s="41"/>
      <c r="V83" s="41"/>
      <c r="W83" s="41"/>
      <c r="X83" s="41"/>
      <c r="Y83" s="41"/>
      <c r="Z83" s="41"/>
      <c r="AA83" s="41"/>
      <c r="AB83" s="41"/>
      <c r="AC83" s="41"/>
      <c r="AD83" s="41"/>
      <c r="AE83" s="41"/>
    </row>
    <row r="84" s="2" customFormat="1" ht="24.96" customHeight="1">
      <c r="A84" s="41"/>
      <c r="B84" s="42"/>
      <c r="C84" s="26" t="s">
        <v>314</v>
      </c>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6.96" customHeight="1">
      <c r="A85" s="41"/>
      <c r="B85" s="42"/>
      <c r="C85" s="41"/>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17</v>
      </c>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26.25" customHeight="1">
      <c r="A87" s="41"/>
      <c r="B87" s="42"/>
      <c r="C87" s="41"/>
      <c r="D87" s="41"/>
      <c r="E87" s="127" t="str">
        <f>E7</f>
        <v>Revitalizace multimodálního uzlu ve Dvoře Králové nad Labem - etapa I-VI.</v>
      </c>
      <c r="F87" s="35"/>
      <c r="G87" s="35"/>
      <c r="H87" s="35"/>
      <c r="I87" s="41"/>
      <c r="J87" s="41"/>
      <c r="K87" s="41"/>
      <c r="L87" s="129"/>
      <c r="S87" s="41"/>
      <c r="T87" s="41"/>
      <c r="U87" s="41"/>
      <c r="V87" s="41"/>
      <c r="W87" s="41"/>
      <c r="X87" s="41"/>
      <c r="Y87" s="41"/>
      <c r="Z87" s="41"/>
      <c r="AA87" s="41"/>
      <c r="AB87" s="41"/>
      <c r="AC87" s="41"/>
      <c r="AD87" s="41"/>
      <c r="AE87" s="41"/>
    </row>
    <row r="88" s="1" customFormat="1" ht="12" customHeight="1">
      <c r="B88" s="25"/>
      <c r="C88" s="35" t="s">
        <v>301</v>
      </c>
      <c r="L88" s="25"/>
    </row>
    <row r="89" s="1" customFormat="1" ht="23.25" customHeight="1">
      <c r="B89" s="25"/>
      <c r="E89" s="127" t="s">
        <v>302</v>
      </c>
      <c r="F89" s="1"/>
      <c r="G89" s="1"/>
      <c r="H89" s="1"/>
      <c r="L89" s="25"/>
    </row>
    <row r="90" s="1" customFormat="1" ht="12" customHeight="1">
      <c r="B90" s="25"/>
      <c r="C90" s="35" t="s">
        <v>303</v>
      </c>
      <c r="L90" s="25"/>
    </row>
    <row r="91" s="2" customFormat="1" ht="16.5" customHeight="1">
      <c r="A91" s="41"/>
      <c r="B91" s="42"/>
      <c r="C91" s="41"/>
      <c r="D91" s="41"/>
      <c r="E91" s="128" t="s">
        <v>1833</v>
      </c>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1834</v>
      </c>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6.5" customHeight="1">
      <c r="A93" s="41"/>
      <c r="B93" s="42"/>
      <c r="C93" s="41"/>
      <c r="D93" s="41"/>
      <c r="E93" s="65" t="str">
        <f>E13</f>
        <v>4 - VZT</v>
      </c>
      <c r="F93" s="41"/>
      <c r="G93" s="41"/>
      <c r="H93" s="41"/>
      <c r="I93" s="41"/>
      <c r="J93" s="41"/>
      <c r="K93" s="41"/>
      <c r="L93" s="129"/>
      <c r="S93" s="41"/>
      <c r="T93" s="41"/>
      <c r="U93" s="41"/>
      <c r="V93" s="41"/>
      <c r="W93" s="41"/>
      <c r="X93" s="41"/>
      <c r="Y93" s="41"/>
      <c r="Z93" s="41"/>
      <c r="AA93" s="41"/>
      <c r="AB93" s="41"/>
      <c r="AC93" s="41"/>
      <c r="AD93" s="41"/>
      <c r="AE93" s="41"/>
    </row>
    <row r="94" s="2" customFormat="1" ht="6.96" customHeight="1">
      <c r="A94" s="41"/>
      <c r="B94" s="42"/>
      <c r="C94" s="41"/>
      <c r="D94" s="41"/>
      <c r="E94" s="41"/>
      <c r="F94" s="41"/>
      <c r="G94" s="41"/>
      <c r="H94" s="41"/>
      <c r="I94" s="41"/>
      <c r="J94" s="41"/>
      <c r="K94" s="41"/>
      <c r="L94" s="129"/>
      <c r="S94" s="41"/>
      <c r="T94" s="41"/>
      <c r="U94" s="41"/>
      <c r="V94" s="41"/>
      <c r="W94" s="41"/>
      <c r="X94" s="41"/>
      <c r="Y94" s="41"/>
      <c r="Z94" s="41"/>
      <c r="AA94" s="41"/>
      <c r="AB94" s="41"/>
      <c r="AC94" s="41"/>
      <c r="AD94" s="41"/>
      <c r="AE94" s="41"/>
    </row>
    <row r="95" s="2" customFormat="1" ht="12" customHeight="1">
      <c r="A95" s="41"/>
      <c r="B95" s="42"/>
      <c r="C95" s="35" t="s">
        <v>21</v>
      </c>
      <c r="D95" s="41"/>
      <c r="E95" s="41"/>
      <c r="F95" s="30" t="str">
        <f>F16</f>
        <v xml:space="preserve"> </v>
      </c>
      <c r="G95" s="41"/>
      <c r="H95" s="41"/>
      <c r="I95" s="35" t="s">
        <v>23</v>
      </c>
      <c r="J95" s="67" t="str">
        <f>IF(J16="","",J16)</f>
        <v>26. 8. 2025</v>
      </c>
      <c r="K95" s="41"/>
      <c r="L95" s="129"/>
      <c r="S95" s="41"/>
      <c r="T95" s="41"/>
      <c r="U95" s="41"/>
      <c r="V95" s="41"/>
      <c r="W95" s="41"/>
      <c r="X95" s="41"/>
      <c r="Y95" s="41"/>
      <c r="Z95" s="41"/>
      <c r="AA95" s="41"/>
      <c r="AB95" s="41"/>
      <c r="AC95" s="41"/>
      <c r="AD95" s="41"/>
      <c r="AE95" s="41"/>
    </row>
    <row r="96" s="2" customFormat="1" ht="6.96"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2" customFormat="1" ht="15.15" customHeight="1">
      <c r="A97" s="41"/>
      <c r="B97" s="42"/>
      <c r="C97" s="35" t="s">
        <v>25</v>
      </c>
      <c r="D97" s="41"/>
      <c r="E97" s="41"/>
      <c r="F97" s="30" t="str">
        <f>E19</f>
        <v xml:space="preserve"> </v>
      </c>
      <c r="G97" s="41"/>
      <c r="H97" s="41"/>
      <c r="I97" s="35" t="s">
        <v>30</v>
      </c>
      <c r="J97" s="39" t="str">
        <f>E25</f>
        <v xml:space="preserve"> </v>
      </c>
      <c r="K97" s="41"/>
      <c r="L97" s="129"/>
      <c r="S97" s="41"/>
      <c r="T97" s="41"/>
      <c r="U97" s="41"/>
      <c r="V97" s="41"/>
      <c r="W97" s="41"/>
      <c r="X97" s="41"/>
      <c r="Y97" s="41"/>
      <c r="Z97" s="41"/>
      <c r="AA97" s="41"/>
      <c r="AB97" s="41"/>
      <c r="AC97" s="41"/>
      <c r="AD97" s="41"/>
      <c r="AE97" s="41"/>
    </row>
    <row r="98" s="2" customFormat="1" ht="15.15" customHeight="1">
      <c r="A98" s="41"/>
      <c r="B98" s="42"/>
      <c r="C98" s="35" t="s">
        <v>28</v>
      </c>
      <c r="D98" s="41"/>
      <c r="E98" s="41"/>
      <c r="F98" s="30" t="str">
        <f>IF(E22="","",E22)</f>
        <v>Vyplň údaj</v>
      </c>
      <c r="G98" s="41"/>
      <c r="H98" s="41"/>
      <c r="I98" s="35" t="s">
        <v>32</v>
      </c>
      <c r="J98" s="39" t="str">
        <f>E28</f>
        <v xml:space="preserve"> </v>
      </c>
      <c r="K98" s="41"/>
      <c r="L98" s="129"/>
      <c r="S98" s="41"/>
      <c r="T98" s="41"/>
      <c r="U98" s="41"/>
      <c r="V98" s="41"/>
      <c r="W98" s="41"/>
      <c r="X98" s="41"/>
      <c r="Y98" s="41"/>
      <c r="Z98" s="41"/>
      <c r="AA98" s="41"/>
      <c r="AB98" s="41"/>
      <c r="AC98" s="41"/>
      <c r="AD98" s="41"/>
      <c r="AE98" s="41"/>
    </row>
    <row r="99" s="2" customFormat="1" ht="10.32" customHeight="1">
      <c r="A99" s="41"/>
      <c r="B99" s="42"/>
      <c r="C99" s="41"/>
      <c r="D99" s="41"/>
      <c r="E99" s="41"/>
      <c r="F99" s="41"/>
      <c r="G99" s="41"/>
      <c r="H99" s="41"/>
      <c r="I99" s="41"/>
      <c r="J99" s="41"/>
      <c r="K99" s="41"/>
      <c r="L99" s="129"/>
      <c r="S99" s="41"/>
      <c r="T99" s="41"/>
      <c r="U99" s="41"/>
      <c r="V99" s="41"/>
      <c r="W99" s="41"/>
      <c r="X99" s="41"/>
      <c r="Y99" s="41"/>
      <c r="Z99" s="41"/>
      <c r="AA99" s="41"/>
      <c r="AB99" s="41"/>
      <c r="AC99" s="41"/>
      <c r="AD99" s="41"/>
      <c r="AE99" s="41"/>
    </row>
    <row r="100" s="11" customFormat="1" ht="29.28" customHeight="1">
      <c r="A100" s="153"/>
      <c r="B100" s="154"/>
      <c r="C100" s="155" t="s">
        <v>315</v>
      </c>
      <c r="D100" s="156" t="s">
        <v>54</v>
      </c>
      <c r="E100" s="156" t="s">
        <v>50</v>
      </c>
      <c r="F100" s="156" t="s">
        <v>51</v>
      </c>
      <c r="G100" s="156" t="s">
        <v>316</v>
      </c>
      <c r="H100" s="156" t="s">
        <v>317</v>
      </c>
      <c r="I100" s="156" t="s">
        <v>318</v>
      </c>
      <c r="J100" s="156" t="s">
        <v>309</v>
      </c>
      <c r="K100" s="157" t="s">
        <v>319</v>
      </c>
      <c r="L100" s="158"/>
      <c r="M100" s="83" t="s">
        <v>3</v>
      </c>
      <c r="N100" s="84" t="s">
        <v>39</v>
      </c>
      <c r="O100" s="84" t="s">
        <v>320</v>
      </c>
      <c r="P100" s="84" t="s">
        <v>321</v>
      </c>
      <c r="Q100" s="84" t="s">
        <v>322</v>
      </c>
      <c r="R100" s="84" t="s">
        <v>323</v>
      </c>
      <c r="S100" s="84" t="s">
        <v>324</v>
      </c>
      <c r="T100" s="85" t="s">
        <v>325</v>
      </c>
      <c r="U100" s="153"/>
      <c r="V100" s="153"/>
      <c r="W100" s="153"/>
      <c r="X100" s="153"/>
      <c r="Y100" s="153"/>
      <c r="Z100" s="153"/>
      <c r="AA100" s="153"/>
      <c r="AB100" s="153"/>
      <c r="AC100" s="153"/>
      <c r="AD100" s="153"/>
      <c r="AE100" s="153"/>
    </row>
    <row r="101" s="2" customFormat="1" ht="22.8" customHeight="1">
      <c r="A101" s="41"/>
      <c r="B101" s="42"/>
      <c r="C101" s="90" t="s">
        <v>326</v>
      </c>
      <c r="D101" s="41"/>
      <c r="E101" s="41"/>
      <c r="F101" s="41"/>
      <c r="G101" s="41"/>
      <c r="H101" s="41"/>
      <c r="I101" s="41"/>
      <c r="J101" s="159">
        <f>BK101</f>
        <v>0</v>
      </c>
      <c r="K101" s="41"/>
      <c r="L101" s="42"/>
      <c r="M101" s="86"/>
      <c r="N101" s="71"/>
      <c r="O101" s="87"/>
      <c r="P101" s="160">
        <f>P102+P122+P141+P158+P165+P171+P178+P180+P184+P187</f>
        <v>0</v>
      </c>
      <c r="Q101" s="87"/>
      <c r="R101" s="160">
        <f>R102+R122+R141+R158+R165+R171+R178+R180+R184+R187</f>
        <v>0</v>
      </c>
      <c r="S101" s="87"/>
      <c r="T101" s="161">
        <f>T102+T122+T141+T158+T165+T171+T178+T180+T184+T187</f>
        <v>0</v>
      </c>
      <c r="U101" s="41"/>
      <c r="V101" s="41"/>
      <c r="W101" s="41"/>
      <c r="X101" s="41"/>
      <c r="Y101" s="41"/>
      <c r="Z101" s="41"/>
      <c r="AA101" s="41"/>
      <c r="AB101" s="41"/>
      <c r="AC101" s="41"/>
      <c r="AD101" s="41"/>
      <c r="AE101" s="41"/>
      <c r="AT101" s="22" t="s">
        <v>68</v>
      </c>
      <c r="AU101" s="22" t="s">
        <v>310</v>
      </c>
      <c r="BK101" s="162">
        <f>BK102+BK122+BK141+BK158+BK165+BK171+BK178+BK180+BK184+BK187</f>
        <v>0</v>
      </c>
    </row>
    <row r="102" s="12" customFormat="1" ht="25.92" customHeight="1">
      <c r="A102" s="12"/>
      <c r="B102" s="163"/>
      <c r="C102" s="12"/>
      <c r="D102" s="164" t="s">
        <v>68</v>
      </c>
      <c r="E102" s="165" t="s">
        <v>76</v>
      </c>
      <c r="F102" s="165" t="s">
        <v>5373</v>
      </c>
      <c r="G102" s="12"/>
      <c r="H102" s="12"/>
      <c r="I102" s="166"/>
      <c r="J102" s="167">
        <f>BK102</f>
        <v>0</v>
      </c>
      <c r="K102" s="12"/>
      <c r="L102" s="163"/>
      <c r="M102" s="168"/>
      <c r="N102" s="169"/>
      <c r="O102" s="169"/>
      <c r="P102" s="170">
        <f>SUM(P103:P121)</f>
        <v>0</v>
      </c>
      <c r="Q102" s="169"/>
      <c r="R102" s="170">
        <f>SUM(R103:R121)</f>
        <v>0</v>
      </c>
      <c r="S102" s="169"/>
      <c r="T102" s="171">
        <f>SUM(T103:T121)</f>
        <v>0</v>
      </c>
      <c r="U102" s="12"/>
      <c r="V102" s="12"/>
      <c r="W102" s="12"/>
      <c r="X102" s="12"/>
      <c r="Y102" s="12"/>
      <c r="Z102" s="12"/>
      <c r="AA102" s="12"/>
      <c r="AB102" s="12"/>
      <c r="AC102" s="12"/>
      <c r="AD102" s="12"/>
      <c r="AE102" s="12"/>
      <c r="AR102" s="164" t="s">
        <v>76</v>
      </c>
      <c r="AT102" s="172" t="s">
        <v>68</v>
      </c>
      <c r="AU102" s="172" t="s">
        <v>69</v>
      </c>
      <c r="AY102" s="164" t="s">
        <v>328</v>
      </c>
      <c r="BK102" s="173">
        <f>SUM(BK103:BK121)</f>
        <v>0</v>
      </c>
    </row>
    <row r="103" s="2" customFormat="1" ht="101.25" customHeight="1">
      <c r="A103" s="41"/>
      <c r="B103" s="176"/>
      <c r="C103" s="177" t="s">
        <v>76</v>
      </c>
      <c r="D103" s="177" t="s">
        <v>331</v>
      </c>
      <c r="E103" s="178" t="s">
        <v>5374</v>
      </c>
      <c r="F103" s="179" t="s">
        <v>5375</v>
      </c>
      <c r="G103" s="180" t="s">
        <v>367</v>
      </c>
      <c r="H103" s="181">
        <v>1</v>
      </c>
      <c r="I103" s="182"/>
      <c r="J103" s="183">
        <f>ROUND(I103*H103,2)</f>
        <v>0</v>
      </c>
      <c r="K103" s="179" t="s">
        <v>2902</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76</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79</v>
      </c>
    </row>
    <row r="104" s="2" customFormat="1">
      <c r="A104" s="41"/>
      <c r="B104" s="42"/>
      <c r="C104" s="41"/>
      <c r="D104" s="195" t="s">
        <v>340</v>
      </c>
      <c r="E104" s="41"/>
      <c r="F104" s="196" t="s">
        <v>5376</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340</v>
      </c>
      <c r="AU104" s="22" t="s">
        <v>76</v>
      </c>
    </row>
    <row r="105" s="2" customFormat="1" ht="24.15" customHeight="1">
      <c r="A105" s="41"/>
      <c r="B105" s="176"/>
      <c r="C105" s="177" t="s">
        <v>79</v>
      </c>
      <c r="D105" s="177" t="s">
        <v>331</v>
      </c>
      <c r="E105" s="178" t="s">
        <v>5377</v>
      </c>
      <c r="F105" s="179" t="s">
        <v>5378</v>
      </c>
      <c r="G105" s="180" t="s">
        <v>367</v>
      </c>
      <c r="H105" s="181">
        <v>1</v>
      </c>
      <c r="I105" s="182"/>
      <c r="J105" s="183">
        <f>ROUND(I105*H105,2)</f>
        <v>0</v>
      </c>
      <c r="K105" s="179" t="s">
        <v>2902</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113</v>
      </c>
    </row>
    <row r="106" s="2" customFormat="1" ht="21.75" customHeight="1">
      <c r="A106" s="41"/>
      <c r="B106" s="176"/>
      <c r="C106" s="177" t="s">
        <v>87</v>
      </c>
      <c r="D106" s="177" t="s">
        <v>331</v>
      </c>
      <c r="E106" s="178" t="s">
        <v>5379</v>
      </c>
      <c r="F106" s="179" t="s">
        <v>5380</v>
      </c>
      <c r="G106" s="180" t="s">
        <v>367</v>
      </c>
      <c r="H106" s="181">
        <v>4</v>
      </c>
      <c r="I106" s="182"/>
      <c r="J106" s="183">
        <f>ROUND(I106*H106,2)</f>
        <v>0</v>
      </c>
      <c r="K106" s="179" t="s">
        <v>2902</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150</v>
      </c>
    </row>
    <row r="107" s="2" customFormat="1" ht="21.75" customHeight="1">
      <c r="A107" s="41"/>
      <c r="B107" s="176"/>
      <c r="C107" s="177" t="s">
        <v>113</v>
      </c>
      <c r="D107" s="177" t="s">
        <v>331</v>
      </c>
      <c r="E107" s="178" t="s">
        <v>5381</v>
      </c>
      <c r="F107" s="179" t="s">
        <v>5382</v>
      </c>
      <c r="G107" s="180" t="s">
        <v>367</v>
      </c>
      <c r="H107" s="181">
        <v>2</v>
      </c>
      <c r="I107" s="182"/>
      <c r="J107" s="183">
        <f>ROUND(I107*H107,2)</f>
        <v>0</v>
      </c>
      <c r="K107" s="179" t="s">
        <v>2902</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76</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171</v>
      </c>
    </row>
    <row r="108" s="2" customFormat="1" ht="16.5" customHeight="1">
      <c r="A108" s="41"/>
      <c r="B108" s="176"/>
      <c r="C108" s="177" t="s">
        <v>138</v>
      </c>
      <c r="D108" s="177" t="s">
        <v>331</v>
      </c>
      <c r="E108" s="178" t="s">
        <v>5383</v>
      </c>
      <c r="F108" s="179" t="s">
        <v>5384</v>
      </c>
      <c r="G108" s="180" t="s">
        <v>367</v>
      </c>
      <c r="H108" s="181">
        <v>1</v>
      </c>
      <c r="I108" s="182"/>
      <c r="J108" s="183">
        <f>ROUND(I108*H108,2)</f>
        <v>0</v>
      </c>
      <c r="K108" s="179" t="s">
        <v>2902</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9</v>
      </c>
    </row>
    <row r="109" s="2" customFormat="1" ht="24.15" customHeight="1">
      <c r="A109" s="41"/>
      <c r="B109" s="176"/>
      <c r="C109" s="177" t="s">
        <v>150</v>
      </c>
      <c r="D109" s="177" t="s">
        <v>331</v>
      </c>
      <c r="E109" s="178" t="s">
        <v>5385</v>
      </c>
      <c r="F109" s="179" t="s">
        <v>5386</v>
      </c>
      <c r="G109" s="180" t="s">
        <v>367</v>
      </c>
      <c r="H109" s="181">
        <v>2</v>
      </c>
      <c r="I109" s="182"/>
      <c r="J109" s="183">
        <f>ROUND(I109*H109,2)</f>
        <v>0</v>
      </c>
      <c r="K109" s="179" t="s">
        <v>2902</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76</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512</v>
      </c>
    </row>
    <row r="110" s="2" customFormat="1" ht="24.15" customHeight="1">
      <c r="A110" s="41"/>
      <c r="B110" s="176"/>
      <c r="C110" s="177" t="s">
        <v>168</v>
      </c>
      <c r="D110" s="177" t="s">
        <v>331</v>
      </c>
      <c r="E110" s="178" t="s">
        <v>5387</v>
      </c>
      <c r="F110" s="179" t="s">
        <v>5388</v>
      </c>
      <c r="G110" s="180" t="s">
        <v>367</v>
      </c>
      <c r="H110" s="181">
        <v>2</v>
      </c>
      <c r="I110" s="182"/>
      <c r="J110" s="183">
        <f>ROUND(I110*H110,2)</f>
        <v>0</v>
      </c>
      <c r="K110" s="179" t="s">
        <v>2902</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544</v>
      </c>
    </row>
    <row r="111" s="2" customFormat="1" ht="16.5" customHeight="1">
      <c r="A111" s="41"/>
      <c r="B111" s="176"/>
      <c r="C111" s="177" t="s">
        <v>171</v>
      </c>
      <c r="D111" s="177" t="s">
        <v>331</v>
      </c>
      <c r="E111" s="178" t="s">
        <v>5389</v>
      </c>
      <c r="F111" s="179" t="s">
        <v>5390</v>
      </c>
      <c r="G111" s="180" t="s">
        <v>367</v>
      </c>
      <c r="H111" s="181">
        <v>1</v>
      </c>
      <c r="I111" s="182"/>
      <c r="J111" s="183">
        <f>ROUND(I111*H111,2)</f>
        <v>0</v>
      </c>
      <c r="K111" s="179" t="s">
        <v>2902</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76</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556</v>
      </c>
    </row>
    <row r="112" s="2" customFormat="1" ht="16.5" customHeight="1">
      <c r="A112" s="41"/>
      <c r="B112" s="176"/>
      <c r="C112" s="177" t="s">
        <v>183</v>
      </c>
      <c r="D112" s="177" t="s">
        <v>331</v>
      </c>
      <c r="E112" s="178" t="s">
        <v>5391</v>
      </c>
      <c r="F112" s="179" t="s">
        <v>5392</v>
      </c>
      <c r="G112" s="180" t="s">
        <v>367</v>
      </c>
      <c r="H112" s="181">
        <v>8</v>
      </c>
      <c r="I112" s="182"/>
      <c r="J112" s="183">
        <f>ROUND(I112*H112,2)</f>
        <v>0</v>
      </c>
      <c r="K112" s="179" t="s">
        <v>2902</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76</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564</v>
      </c>
    </row>
    <row r="113" s="2" customFormat="1" ht="16.5" customHeight="1">
      <c r="A113" s="41"/>
      <c r="B113" s="176"/>
      <c r="C113" s="177" t="s">
        <v>235</v>
      </c>
      <c r="D113" s="177" t="s">
        <v>331</v>
      </c>
      <c r="E113" s="178" t="s">
        <v>5393</v>
      </c>
      <c r="F113" s="179" t="s">
        <v>5394</v>
      </c>
      <c r="G113" s="180" t="s">
        <v>367</v>
      </c>
      <c r="H113" s="181">
        <v>2</v>
      </c>
      <c r="I113" s="182"/>
      <c r="J113" s="183">
        <f>ROUND(I113*H113,2)</f>
        <v>0</v>
      </c>
      <c r="K113" s="179" t="s">
        <v>2902</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576</v>
      </c>
    </row>
    <row r="114" s="2" customFormat="1" ht="21.75" customHeight="1">
      <c r="A114" s="41"/>
      <c r="B114" s="176"/>
      <c r="C114" s="177" t="s">
        <v>239</v>
      </c>
      <c r="D114" s="177" t="s">
        <v>331</v>
      </c>
      <c r="E114" s="178" t="s">
        <v>5395</v>
      </c>
      <c r="F114" s="179" t="s">
        <v>5396</v>
      </c>
      <c r="G114" s="180" t="s">
        <v>367</v>
      </c>
      <c r="H114" s="181">
        <v>3</v>
      </c>
      <c r="I114" s="182"/>
      <c r="J114" s="183">
        <f>ROUND(I114*H114,2)</f>
        <v>0</v>
      </c>
      <c r="K114" s="179" t="s">
        <v>2902</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76</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588</v>
      </c>
    </row>
    <row r="115" s="2" customFormat="1" ht="16.5" customHeight="1">
      <c r="A115" s="41"/>
      <c r="B115" s="176"/>
      <c r="C115" s="177" t="s">
        <v>9</v>
      </c>
      <c r="D115" s="177" t="s">
        <v>331</v>
      </c>
      <c r="E115" s="178" t="s">
        <v>5397</v>
      </c>
      <c r="F115" s="179" t="s">
        <v>5398</v>
      </c>
      <c r="G115" s="180" t="s">
        <v>367</v>
      </c>
      <c r="H115" s="181">
        <v>5</v>
      </c>
      <c r="I115" s="182"/>
      <c r="J115" s="183">
        <f>ROUND(I115*H115,2)</f>
        <v>0</v>
      </c>
      <c r="K115" s="179" t="s">
        <v>2902</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76</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598</v>
      </c>
    </row>
    <row r="116" s="2" customFormat="1" ht="16.5" customHeight="1">
      <c r="A116" s="41"/>
      <c r="B116" s="176"/>
      <c r="C116" s="177" t="s">
        <v>505</v>
      </c>
      <c r="D116" s="177" t="s">
        <v>331</v>
      </c>
      <c r="E116" s="178" t="s">
        <v>5399</v>
      </c>
      <c r="F116" s="179" t="s">
        <v>5400</v>
      </c>
      <c r="G116" s="180" t="s">
        <v>367</v>
      </c>
      <c r="H116" s="181">
        <v>2</v>
      </c>
      <c r="I116" s="182"/>
      <c r="J116" s="183">
        <f>ROUND(I116*H116,2)</f>
        <v>0</v>
      </c>
      <c r="K116" s="179" t="s">
        <v>2902</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76</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610</v>
      </c>
    </row>
    <row r="117" s="2" customFormat="1" ht="16.5" customHeight="1">
      <c r="A117" s="41"/>
      <c r="B117" s="176"/>
      <c r="C117" s="177" t="s">
        <v>512</v>
      </c>
      <c r="D117" s="177" t="s">
        <v>331</v>
      </c>
      <c r="E117" s="178" t="s">
        <v>5401</v>
      </c>
      <c r="F117" s="179" t="s">
        <v>5402</v>
      </c>
      <c r="G117" s="180" t="s">
        <v>367</v>
      </c>
      <c r="H117" s="181">
        <v>1</v>
      </c>
      <c r="I117" s="182"/>
      <c r="J117" s="183">
        <f>ROUND(I117*H117,2)</f>
        <v>0</v>
      </c>
      <c r="K117" s="179" t="s">
        <v>2902</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76</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621</v>
      </c>
    </row>
    <row r="118" s="2" customFormat="1" ht="16.5" customHeight="1">
      <c r="A118" s="41"/>
      <c r="B118" s="176"/>
      <c r="C118" s="177" t="s">
        <v>526</v>
      </c>
      <c r="D118" s="177" t="s">
        <v>331</v>
      </c>
      <c r="E118" s="178" t="s">
        <v>5403</v>
      </c>
      <c r="F118" s="179" t="s">
        <v>5404</v>
      </c>
      <c r="G118" s="180" t="s">
        <v>367</v>
      </c>
      <c r="H118" s="181">
        <v>1</v>
      </c>
      <c r="I118" s="182"/>
      <c r="J118" s="183">
        <f>ROUND(I118*H118,2)</f>
        <v>0</v>
      </c>
      <c r="K118" s="179" t="s">
        <v>2902</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631</v>
      </c>
    </row>
    <row r="119" s="2" customFormat="1" ht="16.5" customHeight="1">
      <c r="A119" s="41"/>
      <c r="B119" s="176"/>
      <c r="C119" s="177" t="s">
        <v>532</v>
      </c>
      <c r="D119" s="177" t="s">
        <v>331</v>
      </c>
      <c r="E119" s="178" t="s">
        <v>5405</v>
      </c>
      <c r="F119" s="179" t="s">
        <v>5406</v>
      </c>
      <c r="G119" s="180" t="s">
        <v>2357</v>
      </c>
      <c r="H119" s="181">
        <v>25</v>
      </c>
      <c r="I119" s="182"/>
      <c r="J119" s="183">
        <f>ROUND(I119*H119,2)</f>
        <v>0</v>
      </c>
      <c r="K119" s="179" t="s">
        <v>2902</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76</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643</v>
      </c>
    </row>
    <row r="120" s="2" customFormat="1" ht="16.5" customHeight="1">
      <c r="A120" s="41"/>
      <c r="B120" s="176"/>
      <c r="C120" s="177" t="s">
        <v>538</v>
      </c>
      <c r="D120" s="177" t="s">
        <v>331</v>
      </c>
      <c r="E120" s="178" t="s">
        <v>5407</v>
      </c>
      <c r="F120" s="179" t="s">
        <v>5408</v>
      </c>
      <c r="G120" s="180" t="s">
        <v>2357</v>
      </c>
      <c r="H120" s="181">
        <v>60</v>
      </c>
      <c r="I120" s="182"/>
      <c r="J120" s="183">
        <f>ROUND(I120*H120,2)</f>
        <v>0</v>
      </c>
      <c r="K120" s="179" t="s">
        <v>2902</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76</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654</v>
      </c>
    </row>
    <row r="121" s="2" customFormat="1" ht="24.15" customHeight="1">
      <c r="A121" s="41"/>
      <c r="B121" s="176"/>
      <c r="C121" s="177" t="s">
        <v>544</v>
      </c>
      <c r="D121" s="177" t="s">
        <v>331</v>
      </c>
      <c r="E121" s="178" t="s">
        <v>5409</v>
      </c>
      <c r="F121" s="179" t="s">
        <v>5410</v>
      </c>
      <c r="G121" s="180" t="s">
        <v>2357</v>
      </c>
      <c r="H121" s="181">
        <v>2</v>
      </c>
      <c r="I121" s="182"/>
      <c r="J121" s="183">
        <f>ROUND(I121*H121,2)</f>
        <v>0</v>
      </c>
      <c r="K121" s="179" t="s">
        <v>2902</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666</v>
      </c>
    </row>
    <row r="122" s="12" customFormat="1" ht="25.92" customHeight="1">
      <c r="A122" s="12"/>
      <c r="B122" s="163"/>
      <c r="C122" s="12"/>
      <c r="D122" s="164" t="s">
        <v>68</v>
      </c>
      <c r="E122" s="165" t="s">
        <v>79</v>
      </c>
      <c r="F122" s="165" t="s">
        <v>5411</v>
      </c>
      <c r="G122" s="12"/>
      <c r="H122" s="12"/>
      <c r="I122" s="166"/>
      <c r="J122" s="167">
        <f>BK122</f>
        <v>0</v>
      </c>
      <c r="K122" s="12"/>
      <c r="L122" s="163"/>
      <c r="M122" s="168"/>
      <c r="N122" s="169"/>
      <c r="O122" s="169"/>
      <c r="P122" s="170">
        <f>SUM(P123:P140)</f>
        <v>0</v>
      </c>
      <c r="Q122" s="169"/>
      <c r="R122" s="170">
        <f>SUM(R123:R140)</f>
        <v>0</v>
      </c>
      <c r="S122" s="169"/>
      <c r="T122" s="171">
        <f>SUM(T123:T140)</f>
        <v>0</v>
      </c>
      <c r="U122" s="12"/>
      <c r="V122" s="12"/>
      <c r="W122" s="12"/>
      <c r="X122" s="12"/>
      <c r="Y122" s="12"/>
      <c r="Z122" s="12"/>
      <c r="AA122" s="12"/>
      <c r="AB122" s="12"/>
      <c r="AC122" s="12"/>
      <c r="AD122" s="12"/>
      <c r="AE122" s="12"/>
      <c r="AR122" s="164" t="s">
        <v>76</v>
      </c>
      <c r="AT122" s="172" t="s">
        <v>68</v>
      </c>
      <c r="AU122" s="172" t="s">
        <v>69</v>
      </c>
      <c r="AY122" s="164" t="s">
        <v>328</v>
      </c>
      <c r="BK122" s="173">
        <f>SUM(BK123:BK140)</f>
        <v>0</v>
      </c>
    </row>
    <row r="123" s="2" customFormat="1" ht="101.25" customHeight="1">
      <c r="A123" s="41"/>
      <c r="B123" s="176"/>
      <c r="C123" s="177" t="s">
        <v>550</v>
      </c>
      <c r="D123" s="177" t="s">
        <v>331</v>
      </c>
      <c r="E123" s="178" t="s">
        <v>5412</v>
      </c>
      <c r="F123" s="179" t="s">
        <v>5375</v>
      </c>
      <c r="G123" s="180" t="s">
        <v>367</v>
      </c>
      <c r="H123" s="181">
        <v>1</v>
      </c>
      <c r="I123" s="182"/>
      <c r="J123" s="183">
        <f>ROUND(I123*H123,2)</f>
        <v>0</v>
      </c>
      <c r="K123" s="179" t="s">
        <v>2902</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76</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676</v>
      </c>
    </row>
    <row r="124" s="2" customFormat="1">
      <c r="A124" s="41"/>
      <c r="B124" s="42"/>
      <c r="C124" s="41"/>
      <c r="D124" s="195" t="s">
        <v>340</v>
      </c>
      <c r="E124" s="41"/>
      <c r="F124" s="196" t="s">
        <v>5376</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340</v>
      </c>
      <c r="AU124" s="22" t="s">
        <v>76</v>
      </c>
    </row>
    <row r="125" s="2" customFormat="1" ht="24.15" customHeight="1">
      <c r="A125" s="41"/>
      <c r="B125" s="176"/>
      <c r="C125" s="177" t="s">
        <v>556</v>
      </c>
      <c r="D125" s="177" t="s">
        <v>331</v>
      </c>
      <c r="E125" s="178" t="s">
        <v>5413</v>
      </c>
      <c r="F125" s="179" t="s">
        <v>5378</v>
      </c>
      <c r="G125" s="180" t="s">
        <v>367</v>
      </c>
      <c r="H125" s="181">
        <v>1</v>
      </c>
      <c r="I125" s="182"/>
      <c r="J125" s="183">
        <f>ROUND(I125*H125,2)</f>
        <v>0</v>
      </c>
      <c r="K125" s="179" t="s">
        <v>2902</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76</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110</v>
      </c>
    </row>
    <row r="126" s="2" customFormat="1" ht="21.75" customHeight="1">
      <c r="A126" s="41"/>
      <c r="B126" s="176"/>
      <c r="C126" s="177" t="s">
        <v>8</v>
      </c>
      <c r="D126" s="177" t="s">
        <v>331</v>
      </c>
      <c r="E126" s="178" t="s">
        <v>5414</v>
      </c>
      <c r="F126" s="179" t="s">
        <v>5380</v>
      </c>
      <c r="G126" s="180" t="s">
        <v>367</v>
      </c>
      <c r="H126" s="181">
        <v>1</v>
      </c>
      <c r="I126" s="182"/>
      <c r="J126" s="183">
        <f>ROUND(I126*H126,2)</f>
        <v>0</v>
      </c>
      <c r="K126" s="179" t="s">
        <v>2902</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76</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696</v>
      </c>
    </row>
    <row r="127" s="2" customFormat="1" ht="21.75" customHeight="1">
      <c r="A127" s="41"/>
      <c r="B127" s="176"/>
      <c r="C127" s="177" t="s">
        <v>564</v>
      </c>
      <c r="D127" s="177" t="s">
        <v>331</v>
      </c>
      <c r="E127" s="178" t="s">
        <v>5415</v>
      </c>
      <c r="F127" s="179" t="s">
        <v>5416</v>
      </c>
      <c r="G127" s="180" t="s">
        <v>367</v>
      </c>
      <c r="H127" s="181">
        <v>4</v>
      </c>
      <c r="I127" s="182"/>
      <c r="J127" s="183">
        <f>ROUND(I127*H127,2)</f>
        <v>0</v>
      </c>
      <c r="K127" s="179" t="s">
        <v>2902</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76</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710</v>
      </c>
    </row>
    <row r="128" s="2" customFormat="1" ht="16.5" customHeight="1">
      <c r="A128" s="41"/>
      <c r="B128" s="176"/>
      <c r="C128" s="177" t="s">
        <v>571</v>
      </c>
      <c r="D128" s="177" t="s">
        <v>331</v>
      </c>
      <c r="E128" s="178" t="s">
        <v>5417</v>
      </c>
      <c r="F128" s="179" t="s">
        <v>5418</v>
      </c>
      <c r="G128" s="180" t="s">
        <v>367</v>
      </c>
      <c r="H128" s="181">
        <v>1</v>
      </c>
      <c r="I128" s="182"/>
      <c r="J128" s="183">
        <f>ROUND(I128*H128,2)</f>
        <v>0</v>
      </c>
      <c r="K128" s="179" t="s">
        <v>2902</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718</v>
      </c>
    </row>
    <row r="129" s="2" customFormat="1" ht="24.15" customHeight="1">
      <c r="A129" s="41"/>
      <c r="B129" s="176"/>
      <c r="C129" s="177" t="s">
        <v>576</v>
      </c>
      <c r="D129" s="177" t="s">
        <v>331</v>
      </c>
      <c r="E129" s="178" t="s">
        <v>5419</v>
      </c>
      <c r="F129" s="179" t="s">
        <v>5420</v>
      </c>
      <c r="G129" s="180" t="s">
        <v>367</v>
      </c>
      <c r="H129" s="181">
        <v>2</v>
      </c>
      <c r="I129" s="182"/>
      <c r="J129" s="183">
        <f>ROUND(I129*H129,2)</f>
        <v>0</v>
      </c>
      <c r="K129" s="179" t="s">
        <v>2902</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76</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152</v>
      </c>
    </row>
    <row r="130" s="2" customFormat="1" ht="24.15" customHeight="1">
      <c r="A130" s="41"/>
      <c r="B130" s="176"/>
      <c r="C130" s="177" t="s">
        <v>473</v>
      </c>
      <c r="D130" s="177" t="s">
        <v>331</v>
      </c>
      <c r="E130" s="178" t="s">
        <v>5421</v>
      </c>
      <c r="F130" s="179" t="s">
        <v>5422</v>
      </c>
      <c r="G130" s="180" t="s">
        <v>367</v>
      </c>
      <c r="H130" s="181">
        <v>1</v>
      </c>
      <c r="I130" s="182"/>
      <c r="J130" s="183">
        <f>ROUND(I130*H130,2)</f>
        <v>0</v>
      </c>
      <c r="K130" s="179" t="s">
        <v>2902</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158</v>
      </c>
    </row>
    <row r="131" s="2" customFormat="1" ht="24.15" customHeight="1">
      <c r="A131" s="41"/>
      <c r="B131" s="176"/>
      <c r="C131" s="177" t="s">
        <v>588</v>
      </c>
      <c r="D131" s="177" t="s">
        <v>331</v>
      </c>
      <c r="E131" s="178" t="s">
        <v>5423</v>
      </c>
      <c r="F131" s="179" t="s">
        <v>5388</v>
      </c>
      <c r="G131" s="180" t="s">
        <v>367</v>
      </c>
      <c r="H131" s="181">
        <v>1</v>
      </c>
      <c r="I131" s="182"/>
      <c r="J131" s="183">
        <f>ROUND(I131*H131,2)</f>
        <v>0</v>
      </c>
      <c r="K131" s="179" t="s">
        <v>2902</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751</v>
      </c>
    </row>
    <row r="132" s="2" customFormat="1" ht="16.5" customHeight="1">
      <c r="A132" s="41"/>
      <c r="B132" s="176"/>
      <c r="C132" s="177" t="s">
        <v>593</v>
      </c>
      <c r="D132" s="177" t="s">
        <v>331</v>
      </c>
      <c r="E132" s="178" t="s">
        <v>5424</v>
      </c>
      <c r="F132" s="179" t="s">
        <v>5425</v>
      </c>
      <c r="G132" s="180" t="s">
        <v>367</v>
      </c>
      <c r="H132" s="181">
        <v>1</v>
      </c>
      <c r="I132" s="182"/>
      <c r="J132" s="183">
        <f>ROUND(I132*H132,2)</f>
        <v>0</v>
      </c>
      <c r="K132" s="179" t="s">
        <v>2902</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76</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769</v>
      </c>
    </row>
    <row r="133" s="2" customFormat="1" ht="16.5" customHeight="1">
      <c r="A133" s="41"/>
      <c r="B133" s="176"/>
      <c r="C133" s="177" t="s">
        <v>598</v>
      </c>
      <c r="D133" s="177" t="s">
        <v>331</v>
      </c>
      <c r="E133" s="178" t="s">
        <v>5426</v>
      </c>
      <c r="F133" s="179" t="s">
        <v>5392</v>
      </c>
      <c r="G133" s="180" t="s">
        <v>367</v>
      </c>
      <c r="H133" s="181">
        <v>5</v>
      </c>
      <c r="I133" s="182"/>
      <c r="J133" s="183">
        <f>ROUND(I133*H133,2)</f>
        <v>0</v>
      </c>
      <c r="K133" s="179" t="s">
        <v>2902</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778</v>
      </c>
    </row>
    <row r="134" s="2" customFormat="1" ht="16.5" customHeight="1">
      <c r="A134" s="41"/>
      <c r="B134" s="176"/>
      <c r="C134" s="177" t="s">
        <v>605</v>
      </c>
      <c r="D134" s="177" t="s">
        <v>331</v>
      </c>
      <c r="E134" s="178" t="s">
        <v>5427</v>
      </c>
      <c r="F134" s="179" t="s">
        <v>5428</v>
      </c>
      <c r="G134" s="180" t="s">
        <v>367</v>
      </c>
      <c r="H134" s="181">
        <v>6</v>
      </c>
      <c r="I134" s="182"/>
      <c r="J134" s="183">
        <f>ROUND(I134*H134,2)</f>
        <v>0</v>
      </c>
      <c r="K134" s="179" t="s">
        <v>2902</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813</v>
      </c>
    </row>
    <row r="135" s="2" customFormat="1" ht="16.5" customHeight="1">
      <c r="A135" s="41"/>
      <c r="B135" s="176"/>
      <c r="C135" s="177" t="s">
        <v>610</v>
      </c>
      <c r="D135" s="177" t="s">
        <v>331</v>
      </c>
      <c r="E135" s="178" t="s">
        <v>5429</v>
      </c>
      <c r="F135" s="179" t="s">
        <v>5430</v>
      </c>
      <c r="G135" s="180" t="s">
        <v>367</v>
      </c>
      <c r="H135" s="181">
        <v>1</v>
      </c>
      <c r="I135" s="182"/>
      <c r="J135" s="183">
        <f>ROUND(I135*H135,2)</f>
        <v>0</v>
      </c>
      <c r="K135" s="179" t="s">
        <v>2902</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76</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821</v>
      </c>
    </row>
    <row r="136" s="2" customFormat="1" ht="16.5" customHeight="1">
      <c r="A136" s="41"/>
      <c r="B136" s="176"/>
      <c r="C136" s="177" t="s">
        <v>616</v>
      </c>
      <c r="D136" s="177" t="s">
        <v>331</v>
      </c>
      <c r="E136" s="178" t="s">
        <v>5431</v>
      </c>
      <c r="F136" s="179" t="s">
        <v>5432</v>
      </c>
      <c r="G136" s="180" t="s">
        <v>367</v>
      </c>
      <c r="H136" s="181">
        <v>1</v>
      </c>
      <c r="I136" s="182"/>
      <c r="J136" s="183">
        <f>ROUND(I136*H136,2)</f>
        <v>0</v>
      </c>
      <c r="K136" s="179" t="s">
        <v>2902</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113</v>
      </c>
      <c r="AT136" s="188" t="s">
        <v>331</v>
      </c>
      <c r="AU136" s="188" t="s">
        <v>76</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830</v>
      </c>
    </row>
    <row r="137" s="2" customFormat="1" ht="16.5" customHeight="1">
      <c r="A137" s="41"/>
      <c r="B137" s="176"/>
      <c r="C137" s="177" t="s">
        <v>621</v>
      </c>
      <c r="D137" s="177" t="s">
        <v>331</v>
      </c>
      <c r="E137" s="178" t="s">
        <v>5433</v>
      </c>
      <c r="F137" s="179" t="s">
        <v>5434</v>
      </c>
      <c r="G137" s="180" t="s">
        <v>367</v>
      </c>
      <c r="H137" s="181">
        <v>1</v>
      </c>
      <c r="I137" s="182"/>
      <c r="J137" s="183">
        <f>ROUND(I137*H137,2)</f>
        <v>0</v>
      </c>
      <c r="K137" s="179" t="s">
        <v>2902</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76</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840</v>
      </c>
    </row>
    <row r="138" s="2" customFormat="1" ht="16.5" customHeight="1">
      <c r="A138" s="41"/>
      <c r="B138" s="176"/>
      <c r="C138" s="177" t="s">
        <v>626</v>
      </c>
      <c r="D138" s="177" t="s">
        <v>331</v>
      </c>
      <c r="E138" s="178" t="s">
        <v>5435</v>
      </c>
      <c r="F138" s="179" t="s">
        <v>5400</v>
      </c>
      <c r="G138" s="180" t="s">
        <v>367</v>
      </c>
      <c r="H138" s="181">
        <v>6</v>
      </c>
      <c r="I138" s="182"/>
      <c r="J138" s="183">
        <f>ROUND(I138*H138,2)</f>
        <v>0</v>
      </c>
      <c r="K138" s="179" t="s">
        <v>2902</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76</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862</v>
      </c>
    </row>
    <row r="139" s="2" customFormat="1" ht="16.5" customHeight="1">
      <c r="A139" s="41"/>
      <c r="B139" s="176"/>
      <c r="C139" s="177" t="s">
        <v>631</v>
      </c>
      <c r="D139" s="177" t="s">
        <v>331</v>
      </c>
      <c r="E139" s="178" t="s">
        <v>5436</v>
      </c>
      <c r="F139" s="179" t="s">
        <v>5406</v>
      </c>
      <c r="G139" s="180" t="s">
        <v>2357</v>
      </c>
      <c r="H139" s="181">
        <v>45</v>
      </c>
      <c r="I139" s="182"/>
      <c r="J139" s="183">
        <f>ROUND(I139*H139,2)</f>
        <v>0</v>
      </c>
      <c r="K139" s="179" t="s">
        <v>2902</v>
      </c>
      <c r="L139" s="42"/>
      <c r="M139" s="184" t="s">
        <v>3</v>
      </c>
      <c r="N139" s="185"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113</v>
      </c>
      <c r="AT139" s="188" t="s">
        <v>331</v>
      </c>
      <c r="AU139" s="188" t="s">
        <v>76</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879</v>
      </c>
    </row>
    <row r="140" s="2" customFormat="1" ht="16.5" customHeight="1">
      <c r="A140" s="41"/>
      <c r="B140" s="176"/>
      <c r="C140" s="177" t="s">
        <v>638</v>
      </c>
      <c r="D140" s="177" t="s">
        <v>331</v>
      </c>
      <c r="E140" s="178" t="s">
        <v>5407</v>
      </c>
      <c r="F140" s="179" t="s">
        <v>5408</v>
      </c>
      <c r="G140" s="180" t="s">
        <v>2357</v>
      </c>
      <c r="H140" s="181">
        <v>45</v>
      </c>
      <c r="I140" s="182"/>
      <c r="J140" s="183">
        <f>ROUND(I140*H140,2)</f>
        <v>0</v>
      </c>
      <c r="K140" s="179" t="s">
        <v>2902</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76</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896</v>
      </c>
    </row>
    <row r="141" s="12" customFormat="1" ht="25.92" customHeight="1">
      <c r="A141" s="12"/>
      <c r="B141" s="163"/>
      <c r="C141" s="12"/>
      <c r="D141" s="164" t="s">
        <v>68</v>
      </c>
      <c r="E141" s="165" t="s">
        <v>87</v>
      </c>
      <c r="F141" s="165" t="s">
        <v>5437</v>
      </c>
      <c r="G141" s="12"/>
      <c r="H141" s="12"/>
      <c r="I141" s="166"/>
      <c r="J141" s="167">
        <f>BK141</f>
        <v>0</v>
      </c>
      <c r="K141" s="12"/>
      <c r="L141" s="163"/>
      <c r="M141" s="168"/>
      <c r="N141" s="169"/>
      <c r="O141" s="169"/>
      <c r="P141" s="170">
        <f>SUM(P142:P157)</f>
        <v>0</v>
      </c>
      <c r="Q141" s="169"/>
      <c r="R141" s="170">
        <f>SUM(R142:R157)</f>
        <v>0</v>
      </c>
      <c r="S141" s="169"/>
      <c r="T141" s="171">
        <f>SUM(T142:T157)</f>
        <v>0</v>
      </c>
      <c r="U141" s="12"/>
      <c r="V141" s="12"/>
      <c r="W141" s="12"/>
      <c r="X141" s="12"/>
      <c r="Y141" s="12"/>
      <c r="Z141" s="12"/>
      <c r="AA141" s="12"/>
      <c r="AB141" s="12"/>
      <c r="AC141" s="12"/>
      <c r="AD141" s="12"/>
      <c r="AE141" s="12"/>
      <c r="AR141" s="164" t="s">
        <v>76</v>
      </c>
      <c r="AT141" s="172" t="s">
        <v>68</v>
      </c>
      <c r="AU141" s="172" t="s">
        <v>69</v>
      </c>
      <c r="AY141" s="164" t="s">
        <v>328</v>
      </c>
      <c r="BK141" s="173">
        <f>SUM(BK142:BK157)</f>
        <v>0</v>
      </c>
    </row>
    <row r="142" s="2" customFormat="1" ht="101.25" customHeight="1">
      <c r="A142" s="41"/>
      <c r="B142" s="176"/>
      <c r="C142" s="177" t="s">
        <v>643</v>
      </c>
      <c r="D142" s="177" t="s">
        <v>331</v>
      </c>
      <c r="E142" s="178" t="s">
        <v>5438</v>
      </c>
      <c r="F142" s="179" t="s">
        <v>5375</v>
      </c>
      <c r="G142" s="180" t="s">
        <v>367</v>
      </c>
      <c r="H142" s="181">
        <v>1</v>
      </c>
      <c r="I142" s="182"/>
      <c r="J142" s="183">
        <f>ROUND(I142*H142,2)</f>
        <v>0</v>
      </c>
      <c r="K142" s="179" t="s">
        <v>2902</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76</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908</v>
      </c>
    </row>
    <row r="143" s="2" customFormat="1">
      <c r="A143" s="41"/>
      <c r="B143" s="42"/>
      <c r="C143" s="41"/>
      <c r="D143" s="195" t="s">
        <v>340</v>
      </c>
      <c r="E143" s="41"/>
      <c r="F143" s="196" t="s">
        <v>5376</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340</v>
      </c>
      <c r="AU143" s="22" t="s">
        <v>76</v>
      </c>
    </row>
    <row r="144" s="2" customFormat="1" ht="24.15" customHeight="1">
      <c r="A144" s="41"/>
      <c r="B144" s="176"/>
      <c r="C144" s="177" t="s">
        <v>649</v>
      </c>
      <c r="D144" s="177" t="s">
        <v>331</v>
      </c>
      <c r="E144" s="178" t="s">
        <v>5439</v>
      </c>
      <c r="F144" s="179" t="s">
        <v>5378</v>
      </c>
      <c r="G144" s="180" t="s">
        <v>367</v>
      </c>
      <c r="H144" s="181">
        <v>1</v>
      </c>
      <c r="I144" s="182"/>
      <c r="J144" s="183">
        <f>ROUND(I144*H144,2)</f>
        <v>0</v>
      </c>
      <c r="K144" s="179" t="s">
        <v>2902</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76</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922</v>
      </c>
    </row>
    <row r="145" s="2" customFormat="1" ht="21.75" customHeight="1">
      <c r="A145" s="41"/>
      <c r="B145" s="176"/>
      <c r="C145" s="177" t="s">
        <v>654</v>
      </c>
      <c r="D145" s="177" t="s">
        <v>331</v>
      </c>
      <c r="E145" s="178" t="s">
        <v>5440</v>
      </c>
      <c r="F145" s="179" t="s">
        <v>5380</v>
      </c>
      <c r="G145" s="180" t="s">
        <v>367</v>
      </c>
      <c r="H145" s="181">
        <v>1</v>
      </c>
      <c r="I145" s="182"/>
      <c r="J145" s="183">
        <f>ROUND(I145*H145,2)</f>
        <v>0</v>
      </c>
      <c r="K145" s="179" t="s">
        <v>2902</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76</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939</v>
      </c>
    </row>
    <row r="146" s="2" customFormat="1" ht="21.75" customHeight="1">
      <c r="A146" s="41"/>
      <c r="B146" s="176"/>
      <c r="C146" s="177" t="s">
        <v>661</v>
      </c>
      <c r="D146" s="177" t="s">
        <v>331</v>
      </c>
      <c r="E146" s="178" t="s">
        <v>5441</v>
      </c>
      <c r="F146" s="179" t="s">
        <v>5416</v>
      </c>
      <c r="G146" s="180" t="s">
        <v>367</v>
      </c>
      <c r="H146" s="181">
        <v>5</v>
      </c>
      <c r="I146" s="182"/>
      <c r="J146" s="183">
        <f>ROUND(I146*H146,2)</f>
        <v>0</v>
      </c>
      <c r="K146" s="179" t="s">
        <v>2902</v>
      </c>
      <c r="L146" s="42"/>
      <c r="M146" s="184" t="s">
        <v>3</v>
      </c>
      <c r="N146" s="185"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113</v>
      </c>
      <c r="AT146" s="188" t="s">
        <v>331</v>
      </c>
      <c r="AU146" s="188" t="s">
        <v>76</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1539</v>
      </c>
    </row>
    <row r="147" s="2" customFormat="1" ht="24.15" customHeight="1">
      <c r="A147" s="41"/>
      <c r="B147" s="176"/>
      <c r="C147" s="177" t="s">
        <v>666</v>
      </c>
      <c r="D147" s="177" t="s">
        <v>331</v>
      </c>
      <c r="E147" s="178" t="s">
        <v>5442</v>
      </c>
      <c r="F147" s="179" t="s">
        <v>5420</v>
      </c>
      <c r="G147" s="180" t="s">
        <v>367</v>
      </c>
      <c r="H147" s="181">
        <v>2</v>
      </c>
      <c r="I147" s="182"/>
      <c r="J147" s="183">
        <f>ROUND(I147*H147,2)</f>
        <v>0</v>
      </c>
      <c r="K147" s="179" t="s">
        <v>2902</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76</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1332</v>
      </c>
    </row>
    <row r="148" s="2" customFormat="1" ht="24.15" customHeight="1">
      <c r="A148" s="41"/>
      <c r="B148" s="176"/>
      <c r="C148" s="177" t="s">
        <v>671</v>
      </c>
      <c r="D148" s="177" t="s">
        <v>331</v>
      </c>
      <c r="E148" s="178" t="s">
        <v>5443</v>
      </c>
      <c r="F148" s="179" t="s">
        <v>5388</v>
      </c>
      <c r="G148" s="180" t="s">
        <v>367</v>
      </c>
      <c r="H148" s="181">
        <v>1</v>
      </c>
      <c r="I148" s="182"/>
      <c r="J148" s="183">
        <f>ROUND(I148*H148,2)</f>
        <v>0</v>
      </c>
      <c r="K148" s="179" t="s">
        <v>2902</v>
      </c>
      <c r="L148" s="42"/>
      <c r="M148" s="184" t="s">
        <v>3</v>
      </c>
      <c r="N148" s="185" t="s">
        <v>40</v>
      </c>
      <c r="O148" s="75"/>
      <c r="P148" s="186">
        <f>O148*H148</f>
        <v>0</v>
      </c>
      <c r="Q148" s="186">
        <v>0</v>
      </c>
      <c r="R148" s="186">
        <f>Q148*H148</f>
        <v>0</v>
      </c>
      <c r="S148" s="186">
        <v>0</v>
      </c>
      <c r="T148" s="187">
        <f>S148*H148</f>
        <v>0</v>
      </c>
      <c r="U148" s="41"/>
      <c r="V148" s="41"/>
      <c r="W148" s="41"/>
      <c r="X148" s="41"/>
      <c r="Y148" s="41"/>
      <c r="Z148" s="41"/>
      <c r="AA148" s="41"/>
      <c r="AB148" s="41"/>
      <c r="AC148" s="41"/>
      <c r="AD148" s="41"/>
      <c r="AE148" s="41"/>
      <c r="AR148" s="188" t="s">
        <v>113</v>
      </c>
      <c r="AT148" s="188" t="s">
        <v>331</v>
      </c>
      <c r="AU148" s="188" t="s">
        <v>76</v>
      </c>
      <c r="AY148" s="22" t="s">
        <v>328</v>
      </c>
      <c r="BE148" s="189">
        <f>IF(N148="základní",J148,0)</f>
        <v>0</v>
      </c>
      <c r="BF148" s="189">
        <f>IF(N148="snížená",J148,0)</f>
        <v>0</v>
      </c>
      <c r="BG148" s="189">
        <f>IF(N148="zákl. přenesená",J148,0)</f>
        <v>0</v>
      </c>
      <c r="BH148" s="189">
        <f>IF(N148="sníž. přenesená",J148,0)</f>
        <v>0</v>
      </c>
      <c r="BI148" s="189">
        <f>IF(N148="nulová",J148,0)</f>
        <v>0</v>
      </c>
      <c r="BJ148" s="22" t="s">
        <v>76</v>
      </c>
      <c r="BK148" s="189">
        <f>ROUND(I148*H148,2)</f>
        <v>0</v>
      </c>
      <c r="BL148" s="22" t="s">
        <v>113</v>
      </c>
      <c r="BM148" s="188" t="s">
        <v>1338</v>
      </c>
    </row>
    <row r="149" s="2" customFormat="1" ht="16.5" customHeight="1">
      <c r="A149" s="41"/>
      <c r="B149" s="176"/>
      <c r="C149" s="177" t="s">
        <v>676</v>
      </c>
      <c r="D149" s="177" t="s">
        <v>331</v>
      </c>
      <c r="E149" s="178" t="s">
        <v>5444</v>
      </c>
      <c r="F149" s="179" t="s">
        <v>5425</v>
      </c>
      <c r="G149" s="180" t="s">
        <v>367</v>
      </c>
      <c r="H149" s="181">
        <v>1</v>
      </c>
      <c r="I149" s="182"/>
      <c r="J149" s="183">
        <f>ROUND(I149*H149,2)</f>
        <v>0</v>
      </c>
      <c r="K149" s="179" t="s">
        <v>2902</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76</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1341</v>
      </c>
    </row>
    <row r="150" s="2" customFormat="1" ht="16.5" customHeight="1">
      <c r="A150" s="41"/>
      <c r="B150" s="176"/>
      <c r="C150" s="177" t="s">
        <v>682</v>
      </c>
      <c r="D150" s="177" t="s">
        <v>331</v>
      </c>
      <c r="E150" s="178" t="s">
        <v>5445</v>
      </c>
      <c r="F150" s="179" t="s">
        <v>5392</v>
      </c>
      <c r="G150" s="180" t="s">
        <v>367</v>
      </c>
      <c r="H150" s="181">
        <v>6</v>
      </c>
      <c r="I150" s="182"/>
      <c r="J150" s="183">
        <f>ROUND(I150*H150,2)</f>
        <v>0</v>
      </c>
      <c r="K150" s="179" t="s">
        <v>2902</v>
      </c>
      <c r="L150" s="42"/>
      <c r="M150" s="184" t="s">
        <v>3</v>
      </c>
      <c r="N150" s="185" t="s">
        <v>40</v>
      </c>
      <c r="O150" s="75"/>
      <c r="P150" s="186">
        <f>O150*H150</f>
        <v>0</v>
      </c>
      <c r="Q150" s="186">
        <v>0</v>
      </c>
      <c r="R150" s="186">
        <f>Q150*H150</f>
        <v>0</v>
      </c>
      <c r="S150" s="186">
        <v>0</v>
      </c>
      <c r="T150" s="187">
        <f>S150*H150</f>
        <v>0</v>
      </c>
      <c r="U150" s="41"/>
      <c r="V150" s="41"/>
      <c r="W150" s="41"/>
      <c r="X150" s="41"/>
      <c r="Y150" s="41"/>
      <c r="Z150" s="41"/>
      <c r="AA150" s="41"/>
      <c r="AB150" s="41"/>
      <c r="AC150" s="41"/>
      <c r="AD150" s="41"/>
      <c r="AE150" s="41"/>
      <c r="AR150" s="188" t="s">
        <v>113</v>
      </c>
      <c r="AT150" s="188" t="s">
        <v>331</v>
      </c>
      <c r="AU150" s="188" t="s">
        <v>76</v>
      </c>
      <c r="AY150" s="22" t="s">
        <v>328</v>
      </c>
      <c r="BE150" s="189">
        <f>IF(N150="základní",J150,0)</f>
        <v>0</v>
      </c>
      <c r="BF150" s="189">
        <f>IF(N150="snížená",J150,0)</f>
        <v>0</v>
      </c>
      <c r="BG150" s="189">
        <f>IF(N150="zákl. přenesená",J150,0)</f>
        <v>0</v>
      </c>
      <c r="BH150" s="189">
        <f>IF(N150="sníž. přenesená",J150,0)</f>
        <v>0</v>
      </c>
      <c r="BI150" s="189">
        <f>IF(N150="nulová",J150,0)</f>
        <v>0</v>
      </c>
      <c r="BJ150" s="22" t="s">
        <v>76</v>
      </c>
      <c r="BK150" s="189">
        <f>ROUND(I150*H150,2)</f>
        <v>0</v>
      </c>
      <c r="BL150" s="22" t="s">
        <v>113</v>
      </c>
      <c r="BM150" s="188" t="s">
        <v>1344</v>
      </c>
    </row>
    <row r="151" s="2" customFormat="1" ht="16.5" customHeight="1">
      <c r="A151" s="41"/>
      <c r="B151" s="176"/>
      <c r="C151" s="177" t="s">
        <v>110</v>
      </c>
      <c r="D151" s="177" t="s">
        <v>331</v>
      </c>
      <c r="E151" s="178" t="s">
        <v>5446</v>
      </c>
      <c r="F151" s="179" t="s">
        <v>5402</v>
      </c>
      <c r="G151" s="180" t="s">
        <v>367</v>
      </c>
      <c r="H151" s="181">
        <v>3</v>
      </c>
      <c r="I151" s="182"/>
      <c r="J151" s="183">
        <f>ROUND(I151*H151,2)</f>
        <v>0</v>
      </c>
      <c r="K151" s="179" t="s">
        <v>2902</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113</v>
      </c>
      <c r="AT151" s="188" t="s">
        <v>331</v>
      </c>
      <c r="AU151" s="188" t="s">
        <v>76</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1347</v>
      </c>
    </row>
    <row r="152" s="2" customFormat="1" ht="16.5" customHeight="1">
      <c r="A152" s="41"/>
      <c r="B152" s="176"/>
      <c r="C152" s="177" t="s">
        <v>125</v>
      </c>
      <c r="D152" s="177" t="s">
        <v>331</v>
      </c>
      <c r="E152" s="178" t="s">
        <v>5447</v>
      </c>
      <c r="F152" s="179" t="s">
        <v>5432</v>
      </c>
      <c r="G152" s="180" t="s">
        <v>367</v>
      </c>
      <c r="H152" s="181">
        <v>1</v>
      </c>
      <c r="I152" s="182"/>
      <c r="J152" s="183">
        <f>ROUND(I152*H152,2)</f>
        <v>0</v>
      </c>
      <c r="K152" s="179" t="s">
        <v>2902</v>
      </c>
      <c r="L152" s="42"/>
      <c r="M152" s="184" t="s">
        <v>3</v>
      </c>
      <c r="N152" s="185" t="s">
        <v>40</v>
      </c>
      <c r="O152" s="75"/>
      <c r="P152" s="186">
        <f>O152*H152</f>
        <v>0</v>
      </c>
      <c r="Q152" s="186">
        <v>0</v>
      </c>
      <c r="R152" s="186">
        <f>Q152*H152</f>
        <v>0</v>
      </c>
      <c r="S152" s="186">
        <v>0</v>
      </c>
      <c r="T152" s="187">
        <f>S152*H152</f>
        <v>0</v>
      </c>
      <c r="U152" s="41"/>
      <c r="V152" s="41"/>
      <c r="W152" s="41"/>
      <c r="X152" s="41"/>
      <c r="Y152" s="41"/>
      <c r="Z152" s="41"/>
      <c r="AA152" s="41"/>
      <c r="AB152" s="41"/>
      <c r="AC152" s="41"/>
      <c r="AD152" s="41"/>
      <c r="AE152" s="41"/>
      <c r="AR152" s="188" t="s">
        <v>113</v>
      </c>
      <c r="AT152" s="188" t="s">
        <v>331</v>
      </c>
      <c r="AU152" s="188" t="s">
        <v>76</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570</v>
      </c>
    </row>
    <row r="153" s="2" customFormat="1" ht="16.5" customHeight="1">
      <c r="A153" s="41"/>
      <c r="B153" s="176"/>
      <c r="C153" s="177" t="s">
        <v>696</v>
      </c>
      <c r="D153" s="177" t="s">
        <v>331</v>
      </c>
      <c r="E153" s="178" t="s">
        <v>5448</v>
      </c>
      <c r="F153" s="179" t="s">
        <v>5398</v>
      </c>
      <c r="G153" s="180" t="s">
        <v>367</v>
      </c>
      <c r="H153" s="181">
        <v>1</v>
      </c>
      <c r="I153" s="182"/>
      <c r="J153" s="183">
        <f>ROUND(I153*H153,2)</f>
        <v>0</v>
      </c>
      <c r="K153" s="179" t="s">
        <v>2902</v>
      </c>
      <c r="L153" s="42"/>
      <c r="M153" s="184" t="s">
        <v>3</v>
      </c>
      <c r="N153" s="185" t="s">
        <v>40</v>
      </c>
      <c r="O153" s="75"/>
      <c r="P153" s="186">
        <f>O153*H153</f>
        <v>0</v>
      </c>
      <c r="Q153" s="186">
        <v>0</v>
      </c>
      <c r="R153" s="186">
        <f>Q153*H153</f>
        <v>0</v>
      </c>
      <c r="S153" s="186">
        <v>0</v>
      </c>
      <c r="T153" s="187">
        <f>S153*H153</f>
        <v>0</v>
      </c>
      <c r="U153" s="41"/>
      <c r="V153" s="41"/>
      <c r="W153" s="41"/>
      <c r="X153" s="41"/>
      <c r="Y153" s="41"/>
      <c r="Z153" s="41"/>
      <c r="AA153" s="41"/>
      <c r="AB153" s="41"/>
      <c r="AC153" s="41"/>
      <c r="AD153" s="41"/>
      <c r="AE153" s="41"/>
      <c r="AR153" s="188" t="s">
        <v>113</v>
      </c>
      <c r="AT153" s="188" t="s">
        <v>331</v>
      </c>
      <c r="AU153" s="188" t="s">
        <v>76</v>
      </c>
      <c r="AY153" s="22" t="s">
        <v>328</v>
      </c>
      <c r="BE153" s="189">
        <f>IF(N153="základní",J153,0)</f>
        <v>0</v>
      </c>
      <c r="BF153" s="189">
        <f>IF(N153="snížená",J153,0)</f>
        <v>0</v>
      </c>
      <c r="BG153" s="189">
        <f>IF(N153="zákl. přenesená",J153,0)</f>
        <v>0</v>
      </c>
      <c r="BH153" s="189">
        <f>IF(N153="sníž. přenesená",J153,0)</f>
        <v>0</v>
      </c>
      <c r="BI153" s="189">
        <f>IF(N153="nulová",J153,0)</f>
        <v>0</v>
      </c>
      <c r="BJ153" s="22" t="s">
        <v>76</v>
      </c>
      <c r="BK153" s="189">
        <f>ROUND(I153*H153,2)</f>
        <v>0</v>
      </c>
      <c r="BL153" s="22" t="s">
        <v>113</v>
      </c>
      <c r="BM153" s="188" t="s">
        <v>1352</v>
      </c>
    </row>
    <row r="154" s="2" customFormat="1" ht="16.5" customHeight="1">
      <c r="A154" s="41"/>
      <c r="B154" s="176"/>
      <c r="C154" s="177" t="s">
        <v>703</v>
      </c>
      <c r="D154" s="177" t="s">
        <v>331</v>
      </c>
      <c r="E154" s="178" t="s">
        <v>5449</v>
      </c>
      <c r="F154" s="179" t="s">
        <v>5400</v>
      </c>
      <c r="G154" s="180" t="s">
        <v>367</v>
      </c>
      <c r="H154" s="181">
        <v>2</v>
      </c>
      <c r="I154" s="182"/>
      <c r="J154" s="183">
        <f>ROUND(I154*H154,2)</f>
        <v>0</v>
      </c>
      <c r="K154" s="179" t="s">
        <v>2902</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76</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1355</v>
      </c>
    </row>
    <row r="155" s="2" customFormat="1" ht="16.5" customHeight="1">
      <c r="A155" s="41"/>
      <c r="B155" s="176"/>
      <c r="C155" s="177" t="s">
        <v>710</v>
      </c>
      <c r="D155" s="177" t="s">
        <v>331</v>
      </c>
      <c r="E155" s="178" t="s">
        <v>5450</v>
      </c>
      <c r="F155" s="179" t="s">
        <v>5428</v>
      </c>
      <c r="G155" s="180" t="s">
        <v>367</v>
      </c>
      <c r="H155" s="181">
        <v>2</v>
      </c>
      <c r="I155" s="182"/>
      <c r="J155" s="183">
        <f>ROUND(I155*H155,2)</f>
        <v>0</v>
      </c>
      <c r="K155" s="179" t="s">
        <v>2902</v>
      </c>
      <c r="L155" s="42"/>
      <c r="M155" s="184" t="s">
        <v>3</v>
      </c>
      <c r="N155" s="185" t="s">
        <v>40</v>
      </c>
      <c r="O155" s="75"/>
      <c r="P155" s="186">
        <f>O155*H155</f>
        <v>0</v>
      </c>
      <c r="Q155" s="186">
        <v>0</v>
      </c>
      <c r="R155" s="186">
        <f>Q155*H155</f>
        <v>0</v>
      </c>
      <c r="S155" s="186">
        <v>0</v>
      </c>
      <c r="T155" s="187">
        <f>S155*H155</f>
        <v>0</v>
      </c>
      <c r="U155" s="41"/>
      <c r="V155" s="41"/>
      <c r="W155" s="41"/>
      <c r="X155" s="41"/>
      <c r="Y155" s="41"/>
      <c r="Z155" s="41"/>
      <c r="AA155" s="41"/>
      <c r="AB155" s="41"/>
      <c r="AC155" s="41"/>
      <c r="AD155" s="41"/>
      <c r="AE155" s="41"/>
      <c r="AR155" s="188" t="s">
        <v>113</v>
      </c>
      <c r="AT155" s="188" t="s">
        <v>331</v>
      </c>
      <c r="AU155" s="188" t="s">
        <v>76</v>
      </c>
      <c r="AY155" s="22" t="s">
        <v>328</v>
      </c>
      <c r="BE155" s="189">
        <f>IF(N155="základní",J155,0)</f>
        <v>0</v>
      </c>
      <c r="BF155" s="189">
        <f>IF(N155="snížená",J155,0)</f>
        <v>0</v>
      </c>
      <c r="BG155" s="189">
        <f>IF(N155="zákl. přenesená",J155,0)</f>
        <v>0</v>
      </c>
      <c r="BH155" s="189">
        <f>IF(N155="sníž. přenesená",J155,0)</f>
        <v>0</v>
      </c>
      <c r="BI155" s="189">
        <f>IF(N155="nulová",J155,0)</f>
        <v>0</v>
      </c>
      <c r="BJ155" s="22" t="s">
        <v>76</v>
      </c>
      <c r="BK155" s="189">
        <f>ROUND(I155*H155,2)</f>
        <v>0</v>
      </c>
      <c r="BL155" s="22" t="s">
        <v>113</v>
      </c>
      <c r="BM155" s="188" t="s">
        <v>1358</v>
      </c>
    </row>
    <row r="156" s="2" customFormat="1" ht="16.5" customHeight="1">
      <c r="A156" s="41"/>
      <c r="B156" s="176"/>
      <c r="C156" s="177" t="s">
        <v>713</v>
      </c>
      <c r="D156" s="177" t="s">
        <v>331</v>
      </c>
      <c r="E156" s="178" t="s">
        <v>5451</v>
      </c>
      <c r="F156" s="179" t="s">
        <v>5406</v>
      </c>
      <c r="G156" s="180" t="s">
        <v>2357</v>
      </c>
      <c r="H156" s="181">
        <v>40</v>
      </c>
      <c r="I156" s="182"/>
      <c r="J156" s="183">
        <f>ROUND(I156*H156,2)</f>
        <v>0</v>
      </c>
      <c r="K156" s="179" t="s">
        <v>2902</v>
      </c>
      <c r="L156" s="42"/>
      <c r="M156" s="184" t="s">
        <v>3</v>
      </c>
      <c r="N156" s="185"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113</v>
      </c>
      <c r="AT156" s="188" t="s">
        <v>331</v>
      </c>
      <c r="AU156" s="188" t="s">
        <v>76</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1361</v>
      </c>
    </row>
    <row r="157" s="2" customFormat="1" ht="16.5" customHeight="1">
      <c r="A157" s="41"/>
      <c r="B157" s="176"/>
      <c r="C157" s="177" t="s">
        <v>718</v>
      </c>
      <c r="D157" s="177" t="s">
        <v>331</v>
      </c>
      <c r="E157" s="178" t="s">
        <v>5407</v>
      </c>
      <c r="F157" s="179" t="s">
        <v>5408</v>
      </c>
      <c r="G157" s="180" t="s">
        <v>2357</v>
      </c>
      <c r="H157" s="181">
        <v>50</v>
      </c>
      <c r="I157" s="182"/>
      <c r="J157" s="183">
        <f>ROUND(I157*H157,2)</f>
        <v>0</v>
      </c>
      <c r="K157" s="179" t="s">
        <v>2902</v>
      </c>
      <c r="L157" s="42"/>
      <c r="M157" s="184" t="s">
        <v>3</v>
      </c>
      <c r="N157" s="185" t="s">
        <v>40</v>
      </c>
      <c r="O157" s="75"/>
      <c r="P157" s="186">
        <f>O157*H157</f>
        <v>0</v>
      </c>
      <c r="Q157" s="186">
        <v>0</v>
      </c>
      <c r="R157" s="186">
        <f>Q157*H157</f>
        <v>0</v>
      </c>
      <c r="S157" s="186">
        <v>0</v>
      </c>
      <c r="T157" s="187">
        <f>S157*H157</f>
        <v>0</v>
      </c>
      <c r="U157" s="41"/>
      <c r="V157" s="41"/>
      <c r="W157" s="41"/>
      <c r="X157" s="41"/>
      <c r="Y157" s="41"/>
      <c r="Z157" s="41"/>
      <c r="AA157" s="41"/>
      <c r="AB157" s="41"/>
      <c r="AC157" s="41"/>
      <c r="AD157" s="41"/>
      <c r="AE157" s="41"/>
      <c r="AR157" s="188" t="s">
        <v>113</v>
      </c>
      <c r="AT157" s="188" t="s">
        <v>331</v>
      </c>
      <c r="AU157" s="188" t="s">
        <v>76</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113</v>
      </c>
      <c r="BM157" s="188" t="s">
        <v>1364</v>
      </c>
    </row>
    <row r="158" s="12" customFormat="1" ht="25.92" customHeight="1">
      <c r="A158" s="12"/>
      <c r="B158" s="163"/>
      <c r="C158" s="12"/>
      <c r="D158" s="164" t="s">
        <v>68</v>
      </c>
      <c r="E158" s="165" t="s">
        <v>235</v>
      </c>
      <c r="F158" s="165" t="s">
        <v>5452</v>
      </c>
      <c r="G158" s="12"/>
      <c r="H158" s="12"/>
      <c r="I158" s="166"/>
      <c r="J158" s="167">
        <f>BK158</f>
        <v>0</v>
      </c>
      <c r="K158" s="12"/>
      <c r="L158" s="163"/>
      <c r="M158" s="168"/>
      <c r="N158" s="169"/>
      <c r="O158" s="169"/>
      <c r="P158" s="170">
        <f>SUM(P159:P164)</f>
        <v>0</v>
      </c>
      <c r="Q158" s="169"/>
      <c r="R158" s="170">
        <f>SUM(R159:R164)</f>
        <v>0</v>
      </c>
      <c r="S158" s="169"/>
      <c r="T158" s="171">
        <f>SUM(T159:T164)</f>
        <v>0</v>
      </c>
      <c r="U158" s="12"/>
      <c r="V158" s="12"/>
      <c r="W158" s="12"/>
      <c r="X158" s="12"/>
      <c r="Y158" s="12"/>
      <c r="Z158" s="12"/>
      <c r="AA158" s="12"/>
      <c r="AB158" s="12"/>
      <c r="AC158" s="12"/>
      <c r="AD158" s="12"/>
      <c r="AE158" s="12"/>
      <c r="AR158" s="164" t="s">
        <v>76</v>
      </c>
      <c r="AT158" s="172" t="s">
        <v>68</v>
      </c>
      <c r="AU158" s="172" t="s">
        <v>69</v>
      </c>
      <c r="AY158" s="164" t="s">
        <v>328</v>
      </c>
      <c r="BK158" s="173">
        <f>SUM(BK159:BK164)</f>
        <v>0</v>
      </c>
    </row>
    <row r="159" s="2" customFormat="1" ht="44.25" customHeight="1">
      <c r="A159" s="41"/>
      <c r="B159" s="176"/>
      <c r="C159" s="177" t="s">
        <v>148</v>
      </c>
      <c r="D159" s="177" t="s">
        <v>331</v>
      </c>
      <c r="E159" s="178" t="s">
        <v>5453</v>
      </c>
      <c r="F159" s="179" t="s">
        <v>5454</v>
      </c>
      <c r="G159" s="180" t="s">
        <v>367</v>
      </c>
      <c r="H159" s="181">
        <v>1</v>
      </c>
      <c r="I159" s="182"/>
      <c r="J159" s="183">
        <f>ROUND(I159*H159,2)</f>
        <v>0</v>
      </c>
      <c r="K159" s="179" t="s">
        <v>2902</v>
      </c>
      <c r="L159" s="42"/>
      <c r="M159" s="184" t="s">
        <v>3</v>
      </c>
      <c r="N159" s="185" t="s">
        <v>40</v>
      </c>
      <c r="O159" s="75"/>
      <c r="P159" s="186">
        <f>O159*H159</f>
        <v>0</v>
      </c>
      <c r="Q159" s="186">
        <v>0</v>
      </c>
      <c r="R159" s="186">
        <f>Q159*H159</f>
        <v>0</v>
      </c>
      <c r="S159" s="186">
        <v>0</v>
      </c>
      <c r="T159" s="187">
        <f>S159*H159</f>
        <v>0</v>
      </c>
      <c r="U159" s="41"/>
      <c r="V159" s="41"/>
      <c r="W159" s="41"/>
      <c r="X159" s="41"/>
      <c r="Y159" s="41"/>
      <c r="Z159" s="41"/>
      <c r="AA159" s="41"/>
      <c r="AB159" s="41"/>
      <c r="AC159" s="41"/>
      <c r="AD159" s="41"/>
      <c r="AE159" s="41"/>
      <c r="AR159" s="188" t="s">
        <v>113</v>
      </c>
      <c r="AT159" s="188" t="s">
        <v>331</v>
      </c>
      <c r="AU159" s="188" t="s">
        <v>76</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1367</v>
      </c>
    </row>
    <row r="160" s="2" customFormat="1">
      <c r="A160" s="41"/>
      <c r="B160" s="42"/>
      <c r="C160" s="41"/>
      <c r="D160" s="195" t="s">
        <v>340</v>
      </c>
      <c r="E160" s="41"/>
      <c r="F160" s="196" t="s">
        <v>5455</v>
      </c>
      <c r="G160" s="41"/>
      <c r="H160" s="41"/>
      <c r="I160" s="192"/>
      <c r="J160" s="41"/>
      <c r="K160" s="41"/>
      <c r="L160" s="42"/>
      <c r="M160" s="193"/>
      <c r="N160" s="194"/>
      <c r="O160" s="75"/>
      <c r="P160" s="75"/>
      <c r="Q160" s="75"/>
      <c r="R160" s="75"/>
      <c r="S160" s="75"/>
      <c r="T160" s="76"/>
      <c r="U160" s="41"/>
      <c r="V160" s="41"/>
      <c r="W160" s="41"/>
      <c r="X160" s="41"/>
      <c r="Y160" s="41"/>
      <c r="Z160" s="41"/>
      <c r="AA160" s="41"/>
      <c r="AB160" s="41"/>
      <c r="AC160" s="41"/>
      <c r="AD160" s="41"/>
      <c r="AE160" s="41"/>
      <c r="AT160" s="22" t="s">
        <v>340</v>
      </c>
      <c r="AU160" s="22" t="s">
        <v>76</v>
      </c>
    </row>
    <row r="161" s="2" customFormat="1" ht="16.5" customHeight="1">
      <c r="A161" s="41"/>
      <c r="B161" s="176"/>
      <c r="C161" s="177" t="s">
        <v>152</v>
      </c>
      <c r="D161" s="177" t="s">
        <v>331</v>
      </c>
      <c r="E161" s="178" t="s">
        <v>5456</v>
      </c>
      <c r="F161" s="179" t="s">
        <v>5457</v>
      </c>
      <c r="G161" s="180" t="s">
        <v>367</v>
      </c>
      <c r="H161" s="181">
        <v>3</v>
      </c>
      <c r="I161" s="182"/>
      <c r="J161" s="183">
        <f>ROUND(I161*H161,2)</f>
        <v>0</v>
      </c>
      <c r="K161" s="179" t="s">
        <v>2902</v>
      </c>
      <c r="L161" s="42"/>
      <c r="M161" s="184" t="s">
        <v>3</v>
      </c>
      <c r="N161" s="185"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113</v>
      </c>
      <c r="AT161" s="188" t="s">
        <v>331</v>
      </c>
      <c r="AU161" s="188" t="s">
        <v>76</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113</v>
      </c>
      <c r="BM161" s="188" t="s">
        <v>1573</v>
      </c>
    </row>
    <row r="162" s="2" customFormat="1" ht="24.15" customHeight="1">
      <c r="A162" s="41"/>
      <c r="B162" s="176"/>
      <c r="C162" s="177" t="s">
        <v>155</v>
      </c>
      <c r="D162" s="177" t="s">
        <v>331</v>
      </c>
      <c r="E162" s="178" t="s">
        <v>5458</v>
      </c>
      <c r="F162" s="179" t="s">
        <v>5459</v>
      </c>
      <c r="G162" s="180" t="s">
        <v>367</v>
      </c>
      <c r="H162" s="181">
        <v>1</v>
      </c>
      <c r="I162" s="182"/>
      <c r="J162" s="183">
        <f>ROUND(I162*H162,2)</f>
        <v>0</v>
      </c>
      <c r="K162" s="179" t="s">
        <v>2902</v>
      </c>
      <c r="L162" s="42"/>
      <c r="M162" s="184" t="s">
        <v>3</v>
      </c>
      <c r="N162" s="185" t="s">
        <v>40</v>
      </c>
      <c r="O162" s="75"/>
      <c r="P162" s="186">
        <f>O162*H162</f>
        <v>0</v>
      </c>
      <c r="Q162" s="186">
        <v>0</v>
      </c>
      <c r="R162" s="186">
        <f>Q162*H162</f>
        <v>0</v>
      </c>
      <c r="S162" s="186">
        <v>0</v>
      </c>
      <c r="T162" s="187">
        <f>S162*H162</f>
        <v>0</v>
      </c>
      <c r="U162" s="41"/>
      <c r="V162" s="41"/>
      <c r="W162" s="41"/>
      <c r="X162" s="41"/>
      <c r="Y162" s="41"/>
      <c r="Z162" s="41"/>
      <c r="AA162" s="41"/>
      <c r="AB162" s="41"/>
      <c r="AC162" s="41"/>
      <c r="AD162" s="41"/>
      <c r="AE162" s="41"/>
      <c r="AR162" s="188" t="s">
        <v>113</v>
      </c>
      <c r="AT162" s="188" t="s">
        <v>331</v>
      </c>
      <c r="AU162" s="188" t="s">
        <v>76</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1372</v>
      </c>
    </row>
    <row r="163" s="2" customFormat="1" ht="24.15" customHeight="1">
      <c r="A163" s="41"/>
      <c r="B163" s="176"/>
      <c r="C163" s="177" t="s">
        <v>158</v>
      </c>
      <c r="D163" s="177" t="s">
        <v>331</v>
      </c>
      <c r="E163" s="178" t="s">
        <v>5460</v>
      </c>
      <c r="F163" s="179" t="s">
        <v>5461</v>
      </c>
      <c r="G163" s="180" t="s">
        <v>367</v>
      </c>
      <c r="H163" s="181">
        <v>2</v>
      </c>
      <c r="I163" s="182"/>
      <c r="J163" s="183">
        <f>ROUND(I163*H163,2)</f>
        <v>0</v>
      </c>
      <c r="K163" s="179" t="s">
        <v>2902</v>
      </c>
      <c r="L163" s="42"/>
      <c r="M163" s="184" t="s">
        <v>3</v>
      </c>
      <c r="N163" s="185"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113</v>
      </c>
      <c r="AT163" s="188" t="s">
        <v>331</v>
      </c>
      <c r="AU163" s="188" t="s">
        <v>76</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113</v>
      </c>
      <c r="BM163" s="188" t="s">
        <v>1375</v>
      </c>
    </row>
    <row r="164" s="2" customFormat="1" ht="16.5" customHeight="1">
      <c r="A164" s="41"/>
      <c r="B164" s="176"/>
      <c r="C164" s="177" t="s">
        <v>161</v>
      </c>
      <c r="D164" s="177" t="s">
        <v>331</v>
      </c>
      <c r="E164" s="178" t="s">
        <v>5462</v>
      </c>
      <c r="F164" s="179" t="s">
        <v>5463</v>
      </c>
      <c r="G164" s="180" t="s">
        <v>2357</v>
      </c>
      <c r="H164" s="181">
        <v>70</v>
      </c>
      <c r="I164" s="182"/>
      <c r="J164" s="183">
        <f>ROUND(I164*H164,2)</f>
        <v>0</v>
      </c>
      <c r="K164" s="179" t="s">
        <v>2902</v>
      </c>
      <c r="L164" s="42"/>
      <c r="M164" s="184" t="s">
        <v>3</v>
      </c>
      <c r="N164" s="185" t="s">
        <v>40</v>
      </c>
      <c r="O164" s="75"/>
      <c r="P164" s="186">
        <f>O164*H164</f>
        <v>0</v>
      </c>
      <c r="Q164" s="186">
        <v>0</v>
      </c>
      <c r="R164" s="186">
        <f>Q164*H164</f>
        <v>0</v>
      </c>
      <c r="S164" s="186">
        <v>0</v>
      </c>
      <c r="T164" s="187">
        <f>S164*H164</f>
        <v>0</v>
      </c>
      <c r="U164" s="41"/>
      <c r="V164" s="41"/>
      <c r="W164" s="41"/>
      <c r="X164" s="41"/>
      <c r="Y164" s="41"/>
      <c r="Z164" s="41"/>
      <c r="AA164" s="41"/>
      <c r="AB164" s="41"/>
      <c r="AC164" s="41"/>
      <c r="AD164" s="41"/>
      <c r="AE164" s="41"/>
      <c r="AR164" s="188" t="s">
        <v>113</v>
      </c>
      <c r="AT164" s="188" t="s">
        <v>331</v>
      </c>
      <c r="AU164" s="188" t="s">
        <v>76</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1580</v>
      </c>
    </row>
    <row r="165" s="12" customFormat="1" ht="25.92" customHeight="1">
      <c r="A165" s="12"/>
      <c r="B165" s="163"/>
      <c r="C165" s="12"/>
      <c r="D165" s="164" t="s">
        <v>68</v>
      </c>
      <c r="E165" s="165" t="s">
        <v>239</v>
      </c>
      <c r="F165" s="165" t="s">
        <v>5464</v>
      </c>
      <c r="G165" s="12"/>
      <c r="H165" s="12"/>
      <c r="I165" s="166"/>
      <c r="J165" s="167">
        <f>BK165</f>
        <v>0</v>
      </c>
      <c r="K165" s="12"/>
      <c r="L165" s="163"/>
      <c r="M165" s="168"/>
      <c r="N165" s="169"/>
      <c r="O165" s="169"/>
      <c r="P165" s="170">
        <f>SUM(P166:P170)</f>
        <v>0</v>
      </c>
      <c r="Q165" s="169"/>
      <c r="R165" s="170">
        <f>SUM(R166:R170)</f>
        <v>0</v>
      </c>
      <c r="S165" s="169"/>
      <c r="T165" s="171">
        <f>SUM(T166:T170)</f>
        <v>0</v>
      </c>
      <c r="U165" s="12"/>
      <c r="V165" s="12"/>
      <c r="W165" s="12"/>
      <c r="X165" s="12"/>
      <c r="Y165" s="12"/>
      <c r="Z165" s="12"/>
      <c r="AA165" s="12"/>
      <c r="AB165" s="12"/>
      <c r="AC165" s="12"/>
      <c r="AD165" s="12"/>
      <c r="AE165" s="12"/>
      <c r="AR165" s="164" t="s">
        <v>76</v>
      </c>
      <c r="AT165" s="172" t="s">
        <v>68</v>
      </c>
      <c r="AU165" s="172" t="s">
        <v>69</v>
      </c>
      <c r="AY165" s="164" t="s">
        <v>328</v>
      </c>
      <c r="BK165" s="173">
        <f>SUM(BK166:BK170)</f>
        <v>0</v>
      </c>
    </row>
    <row r="166" s="2" customFormat="1" ht="44.25" customHeight="1">
      <c r="A166" s="41"/>
      <c r="B166" s="176"/>
      <c r="C166" s="177" t="s">
        <v>751</v>
      </c>
      <c r="D166" s="177" t="s">
        <v>331</v>
      </c>
      <c r="E166" s="178" t="s">
        <v>5465</v>
      </c>
      <c r="F166" s="179" t="s">
        <v>5466</v>
      </c>
      <c r="G166" s="180" t="s">
        <v>367</v>
      </c>
      <c r="H166" s="181">
        <v>1</v>
      </c>
      <c r="I166" s="182"/>
      <c r="J166" s="183">
        <f>ROUND(I166*H166,2)</f>
        <v>0</v>
      </c>
      <c r="K166" s="179" t="s">
        <v>2902</v>
      </c>
      <c r="L166" s="42"/>
      <c r="M166" s="184" t="s">
        <v>3</v>
      </c>
      <c r="N166" s="185" t="s">
        <v>40</v>
      </c>
      <c r="O166" s="75"/>
      <c r="P166" s="186">
        <f>O166*H166</f>
        <v>0</v>
      </c>
      <c r="Q166" s="186">
        <v>0</v>
      </c>
      <c r="R166" s="186">
        <f>Q166*H166</f>
        <v>0</v>
      </c>
      <c r="S166" s="186">
        <v>0</v>
      </c>
      <c r="T166" s="187">
        <f>S166*H166</f>
        <v>0</v>
      </c>
      <c r="U166" s="41"/>
      <c r="V166" s="41"/>
      <c r="W166" s="41"/>
      <c r="X166" s="41"/>
      <c r="Y166" s="41"/>
      <c r="Z166" s="41"/>
      <c r="AA166" s="41"/>
      <c r="AB166" s="41"/>
      <c r="AC166" s="41"/>
      <c r="AD166" s="41"/>
      <c r="AE166" s="41"/>
      <c r="AR166" s="188" t="s">
        <v>113</v>
      </c>
      <c r="AT166" s="188" t="s">
        <v>331</v>
      </c>
      <c r="AU166" s="188" t="s">
        <v>76</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1379</v>
      </c>
    </row>
    <row r="167" s="2" customFormat="1">
      <c r="A167" s="41"/>
      <c r="B167" s="42"/>
      <c r="C167" s="41"/>
      <c r="D167" s="195" t="s">
        <v>340</v>
      </c>
      <c r="E167" s="41"/>
      <c r="F167" s="196" t="s">
        <v>5455</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340</v>
      </c>
      <c r="AU167" s="22" t="s">
        <v>76</v>
      </c>
    </row>
    <row r="168" s="2" customFormat="1" ht="16.5" customHeight="1">
      <c r="A168" s="41"/>
      <c r="B168" s="176"/>
      <c r="C168" s="177" t="s">
        <v>756</v>
      </c>
      <c r="D168" s="177" t="s">
        <v>331</v>
      </c>
      <c r="E168" s="178" t="s">
        <v>5467</v>
      </c>
      <c r="F168" s="179" t="s">
        <v>5457</v>
      </c>
      <c r="G168" s="180" t="s">
        <v>367</v>
      </c>
      <c r="H168" s="181">
        <v>2</v>
      </c>
      <c r="I168" s="182"/>
      <c r="J168" s="183">
        <f>ROUND(I168*H168,2)</f>
        <v>0</v>
      </c>
      <c r="K168" s="179" t="s">
        <v>2902</v>
      </c>
      <c r="L168" s="42"/>
      <c r="M168" s="184" t="s">
        <v>3</v>
      </c>
      <c r="N168" s="185" t="s">
        <v>40</v>
      </c>
      <c r="O168" s="75"/>
      <c r="P168" s="186">
        <f>O168*H168</f>
        <v>0</v>
      </c>
      <c r="Q168" s="186">
        <v>0</v>
      </c>
      <c r="R168" s="186">
        <f>Q168*H168</f>
        <v>0</v>
      </c>
      <c r="S168" s="186">
        <v>0</v>
      </c>
      <c r="T168" s="187">
        <f>S168*H168</f>
        <v>0</v>
      </c>
      <c r="U168" s="41"/>
      <c r="V168" s="41"/>
      <c r="W168" s="41"/>
      <c r="X168" s="41"/>
      <c r="Y168" s="41"/>
      <c r="Z168" s="41"/>
      <c r="AA168" s="41"/>
      <c r="AB168" s="41"/>
      <c r="AC168" s="41"/>
      <c r="AD168" s="41"/>
      <c r="AE168" s="41"/>
      <c r="AR168" s="188" t="s">
        <v>113</v>
      </c>
      <c r="AT168" s="188" t="s">
        <v>331</v>
      </c>
      <c r="AU168" s="188" t="s">
        <v>76</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113</v>
      </c>
      <c r="BM168" s="188" t="s">
        <v>1382</v>
      </c>
    </row>
    <row r="169" s="2" customFormat="1" ht="24.15" customHeight="1">
      <c r="A169" s="41"/>
      <c r="B169" s="176"/>
      <c r="C169" s="177" t="s">
        <v>761</v>
      </c>
      <c r="D169" s="177" t="s">
        <v>331</v>
      </c>
      <c r="E169" s="178" t="s">
        <v>5468</v>
      </c>
      <c r="F169" s="179" t="s">
        <v>5469</v>
      </c>
      <c r="G169" s="180" t="s">
        <v>367</v>
      </c>
      <c r="H169" s="181">
        <v>2</v>
      </c>
      <c r="I169" s="182"/>
      <c r="J169" s="183">
        <f>ROUND(I169*H169,2)</f>
        <v>0</v>
      </c>
      <c r="K169" s="179" t="s">
        <v>2902</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113</v>
      </c>
      <c r="AT169" s="188" t="s">
        <v>331</v>
      </c>
      <c r="AU169" s="188" t="s">
        <v>76</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1589</v>
      </c>
    </row>
    <row r="170" s="2" customFormat="1" ht="16.5" customHeight="1">
      <c r="A170" s="41"/>
      <c r="B170" s="176"/>
      <c r="C170" s="177" t="s">
        <v>765</v>
      </c>
      <c r="D170" s="177" t="s">
        <v>331</v>
      </c>
      <c r="E170" s="178" t="s">
        <v>5470</v>
      </c>
      <c r="F170" s="179" t="s">
        <v>5463</v>
      </c>
      <c r="G170" s="180" t="s">
        <v>2357</v>
      </c>
      <c r="H170" s="181">
        <v>50</v>
      </c>
      <c r="I170" s="182"/>
      <c r="J170" s="183">
        <f>ROUND(I170*H170,2)</f>
        <v>0</v>
      </c>
      <c r="K170" s="179" t="s">
        <v>2902</v>
      </c>
      <c r="L170" s="42"/>
      <c r="M170" s="184" t="s">
        <v>3</v>
      </c>
      <c r="N170" s="185" t="s">
        <v>40</v>
      </c>
      <c r="O170" s="75"/>
      <c r="P170" s="186">
        <f>O170*H170</f>
        <v>0</v>
      </c>
      <c r="Q170" s="186">
        <v>0</v>
      </c>
      <c r="R170" s="186">
        <f>Q170*H170</f>
        <v>0</v>
      </c>
      <c r="S170" s="186">
        <v>0</v>
      </c>
      <c r="T170" s="187">
        <f>S170*H170</f>
        <v>0</v>
      </c>
      <c r="U170" s="41"/>
      <c r="V170" s="41"/>
      <c r="W170" s="41"/>
      <c r="X170" s="41"/>
      <c r="Y170" s="41"/>
      <c r="Z170" s="41"/>
      <c r="AA170" s="41"/>
      <c r="AB170" s="41"/>
      <c r="AC170" s="41"/>
      <c r="AD170" s="41"/>
      <c r="AE170" s="41"/>
      <c r="AR170" s="188" t="s">
        <v>113</v>
      </c>
      <c r="AT170" s="188" t="s">
        <v>331</v>
      </c>
      <c r="AU170" s="188" t="s">
        <v>76</v>
      </c>
      <c r="AY170" s="22" t="s">
        <v>328</v>
      </c>
      <c r="BE170" s="189">
        <f>IF(N170="základní",J170,0)</f>
        <v>0</v>
      </c>
      <c r="BF170" s="189">
        <f>IF(N170="snížená",J170,0)</f>
        <v>0</v>
      </c>
      <c r="BG170" s="189">
        <f>IF(N170="zákl. přenesená",J170,0)</f>
        <v>0</v>
      </c>
      <c r="BH170" s="189">
        <f>IF(N170="sníž. přenesená",J170,0)</f>
        <v>0</v>
      </c>
      <c r="BI170" s="189">
        <f>IF(N170="nulová",J170,0)</f>
        <v>0</v>
      </c>
      <c r="BJ170" s="22" t="s">
        <v>76</v>
      </c>
      <c r="BK170" s="189">
        <f>ROUND(I170*H170,2)</f>
        <v>0</v>
      </c>
      <c r="BL170" s="22" t="s">
        <v>113</v>
      </c>
      <c r="BM170" s="188" t="s">
        <v>1385</v>
      </c>
    </row>
    <row r="171" s="12" customFormat="1" ht="25.92" customHeight="1">
      <c r="A171" s="12"/>
      <c r="B171" s="163"/>
      <c r="C171" s="12"/>
      <c r="D171" s="164" t="s">
        <v>68</v>
      </c>
      <c r="E171" s="165" t="s">
        <v>9</v>
      </c>
      <c r="F171" s="165" t="s">
        <v>5471</v>
      </c>
      <c r="G171" s="12"/>
      <c r="H171" s="12"/>
      <c r="I171" s="166"/>
      <c r="J171" s="167">
        <f>BK171</f>
        <v>0</v>
      </c>
      <c r="K171" s="12"/>
      <c r="L171" s="163"/>
      <c r="M171" s="168"/>
      <c r="N171" s="169"/>
      <c r="O171" s="169"/>
      <c r="P171" s="170">
        <f>SUM(P172:P177)</f>
        <v>0</v>
      </c>
      <c r="Q171" s="169"/>
      <c r="R171" s="170">
        <f>SUM(R172:R177)</f>
        <v>0</v>
      </c>
      <c r="S171" s="169"/>
      <c r="T171" s="171">
        <f>SUM(T172:T177)</f>
        <v>0</v>
      </c>
      <c r="U171" s="12"/>
      <c r="V171" s="12"/>
      <c r="W171" s="12"/>
      <c r="X171" s="12"/>
      <c r="Y171" s="12"/>
      <c r="Z171" s="12"/>
      <c r="AA171" s="12"/>
      <c r="AB171" s="12"/>
      <c r="AC171" s="12"/>
      <c r="AD171" s="12"/>
      <c r="AE171" s="12"/>
      <c r="AR171" s="164" t="s">
        <v>76</v>
      </c>
      <c r="AT171" s="172" t="s">
        <v>68</v>
      </c>
      <c r="AU171" s="172" t="s">
        <v>69</v>
      </c>
      <c r="AY171" s="164" t="s">
        <v>328</v>
      </c>
      <c r="BK171" s="173">
        <f>SUM(BK172:BK177)</f>
        <v>0</v>
      </c>
    </row>
    <row r="172" s="2" customFormat="1" ht="44.25" customHeight="1">
      <c r="A172" s="41"/>
      <c r="B172" s="176"/>
      <c r="C172" s="177" t="s">
        <v>769</v>
      </c>
      <c r="D172" s="177" t="s">
        <v>331</v>
      </c>
      <c r="E172" s="178" t="s">
        <v>5472</v>
      </c>
      <c r="F172" s="179" t="s">
        <v>5473</v>
      </c>
      <c r="G172" s="180" t="s">
        <v>367</v>
      </c>
      <c r="H172" s="181">
        <v>1</v>
      </c>
      <c r="I172" s="182"/>
      <c r="J172" s="183">
        <f>ROUND(I172*H172,2)</f>
        <v>0</v>
      </c>
      <c r="K172" s="179" t="s">
        <v>2902</v>
      </c>
      <c r="L172" s="42"/>
      <c r="M172" s="184" t="s">
        <v>3</v>
      </c>
      <c r="N172" s="185" t="s">
        <v>40</v>
      </c>
      <c r="O172" s="75"/>
      <c r="P172" s="186">
        <f>O172*H172</f>
        <v>0</v>
      </c>
      <c r="Q172" s="186">
        <v>0</v>
      </c>
      <c r="R172" s="186">
        <f>Q172*H172</f>
        <v>0</v>
      </c>
      <c r="S172" s="186">
        <v>0</v>
      </c>
      <c r="T172" s="187">
        <f>S172*H172</f>
        <v>0</v>
      </c>
      <c r="U172" s="41"/>
      <c r="V172" s="41"/>
      <c r="W172" s="41"/>
      <c r="X172" s="41"/>
      <c r="Y172" s="41"/>
      <c r="Z172" s="41"/>
      <c r="AA172" s="41"/>
      <c r="AB172" s="41"/>
      <c r="AC172" s="41"/>
      <c r="AD172" s="41"/>
      <c r="AE172" s="41"/>
      <c r="AR172" s="188" t="s">
        <v>113</v>
      </c>
      <c r="AT172" s="188" t="s">
        <v>331</v>
      </c>
      <c r="AU172" s="188" t="s">
        <v>76</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1389</v>
      </c>
    </row>
    <row r="173" s="2" customFormat="1">
      <c r="A173" s="41"/>
      <c r="B173" s="42"/>
      <c r="C173" s="41"/>
      <c r="D173" s="195" t="s">
        <v>340</v>
      </c>
      <c r="E173" s="41"/>
      <c r="F173" s="196" t="s">
        <v>5455</v>
      </c>
      <c r="G173" s="41"/>
      <c r="H173" s="41"/>
      <c r="I173" s="192"/>
      <c r="J173" s="41"/>
      <c r="K173" s="41"/>
      <c r="L173" s="42"/>
      <c r="M173" s="193"/>
      <c r="N173" s="194"/>
      <c r="O173" s="75"/>
      <c r="P173" s="75"/>
      <c r="Q173" s="75"/>
      <c r="R173" s="75"/>
      <c r="S173" s="75"/>
      <c r="T173" s="76"/>
      <c r="U173" s="41"/>
      <c r="V173" s="41"/>
      <c r="W173" s="41"/>
      <c r="X173" s="41"/>
      <c r="Y173" s="41"/>
      <c r="Z173" s="41"/>
      <c r="AA173" s="41"/>
      <c r="AB173" s="41"/>
      <c r="AC173" s="41"/>
      <c r="AD173" s="41"/>
      <c r="AE173" s="41"/>
      <c r="AT173" s="22" t="s">
        <v>340</v>
      </c>
      <c r="AU173" s="22" t="s">
        <v>76</v>
      </c>
    </row>
    <row r="174" s="2" customFormat="1" ht="16.5" customHeight="1">
      <c r="A174" s="41"/>
      <c r="B174" s="176"/>
      <c r="C174" s="177" t="s">
        <v>165</v>
      </c>
      <c r="D174" s="177" t="s">
        <v>331</v>
      </c>
      <c r="E174" s="178" t="s">
        <v>5474</v>
      </c>
      <c r="F174" s="179" t="s">
        <v>5457</v>
      </c>
      <c r="G174" s="180" t="s">
        <v>367</v>
      </c>
      <c r="H174" s="181">
        <v>2</v>
      </c>
      <c r="I174" s="182"/>
      <c r="J174" s="183">
        <f>ROUND(I174*H174,2)</f>
        <v>0</v>
      </c>
      <c r="K174" s="179" t="s">
        <v>2902</v>
      </c>
      <c r="L174" s="42"/>
      <c r="M174" s="184" t="s">
        <v>3</v>
      </c>
      <c r="N174" s="185" t="s">
        <v>40</v>
      </c>
      <c r="O174" s="75"/>
      <c r="P174" s="186">
        <f>O174*H174</f>
        <v>0</v>
      </c>
      <c r="Q174" s="186">
        <v>0</v>
      </c>
      <c r="R174" s="186">
        <f>Q174*H174</f>
        <v>0</v>
      </c>
      <c r="S174" s="186">
        <v>0</v>
      </c>
      <c r="T174" s="187">
        <f>S174*H174</f>
        <v>0</v>
      </c>
      <c r="U174" s="41"/>
      <c r="V174" s="41"/>
      <c r="W174" s="41"/>
      <c r="X174" s="41"/>
      <c r="Y174" s="41"/>
      <c r="Z174" s="41"/>
      <c r="AA174" s="41"/>
      <c r="AB174" s="41"/>
      <c r="AC174" s="41"/>
      <c r="AD174" s="41"/>
      <c r="AE174" s="41"/>
      <c r="AR174" s="188" t="s">
        <v>113</v>
      </c>
      <c r="AT174" s="188" t="s">
        <v>331</v>
      </c>
      <c r="AU174" s="188" t="s">
        <v>76</v>
      </c>
      <c r="AY174" s="22" t="s">
        <v>328</v>
      </c>
      <c r="BE174" s="189">
        <f>IF(N174="základní",J174,0)</f>
        <v>0</v>
      </c>
      <c r="BF174" s="189">
        <f>IF(N174="snížená",J174,0)</f>
        <v>0</v>
      </c>
      <c r="BG174" s="189">
        <f>IF(N174="zákl. přenesená",J174,0)</f>
        <v>0</v>
      </c>
      <c r="BH174" s="189">
        <f>IF(N174="sníž. přenesená",J174,0)</f>
        <v>0</v>
      </c>
      <c r="BI174" s="189">
        <f>IF(N174="nulová",J174,0)</f>
        <v>0</v>
      </c>
      <c r="BJ174" s="22" t="s">
        <v>76</v>
      </c>
      <c r="BK174" s="189">
        <f>ROUND(I174*H174,2)</f>
        <v>0</v>
      </c>
      <c r="BL174" s="22" t="s">
        <v>113</v>
      </c>
      <c r="BM174" s="188" t="s">
        <v>1392</v>
      </c>
    </row>
    <row r="175" s="2" customFormat="1" ht="24.15" customHeight="1">
      <c r="A175" s="41"/>
      <c r="B175" s="176"/>
      <c r="C175" s="177" t="s">
        <v>778</v>
      </c>
      <c r="D175" s="177" t="s">
        <v>331</v>
      </c>
      <c r="E175" s="178" t="s">
        <v>5475</v>
      </c>
      <c r="F175" s="179" t="s">
        <v>5459</v>
      </c>
      <c r="G175" s="180" t="s">
        <v>367</v>
      </c>
      <c r="H175" s="181">
        <v>1</v>
      </c>
      <c r="I175" s="182"/>
      <c r="J175" s="183">
        <f>ROUND(I175*H175,2)</f>
        <v>0</v>
      </c>
      <c r="K175" s="179" t="s">
        <v>2902</v>
      </c>
      <c r="L175" s="42"/>
      <c r="M175" s="184" t="s">
        <v>3</v>
      </c>
      <c r="N175" s="185" t="s">
        <v>40</v>
      </c>
      <c r="O175" s="75"/>
      <c r="P175" s="186">
        <f>O175*H175</f>
        <v>0</v>
      </c>
      <c r="Q175" s="186">
        <v>0</v>
      </c>
      <c r="R175" s="186">
        <f>Q175*H175</f>
        <v>0</v>
      </c>
      <c r="S175" s="186">
        <v>0</v>
      </c>
      <c r="T175" s="187">
        <f>S175*H175</f>
        <v>0</v>
      </c>
      <c r="U175" s="41"/>
      <c r="V175" s="41"/>
      <c r="W175" s="41"/>
      <c r="X175" s="41"/>
      <c r="Y175" s="41"/>
      <c r="Z175" s="41"/>
      <c r="AA175" s="41"/>
      <c r="AB175" s="41"/>
      <c r="AC175" s="41"/>
      <c r="AD175" s="41"/>
      <c r="AE175" s="41"/>
      <c r="AR175" s="188" t="s">
        <v>113</v>
      </c>
      <c r="AT175" s="188" t="s">
        <v>331</v>
      </c>
      <c r="AU175" s="188" t="s">
        <v>76</v>
      </c>
      <c r="AY175" s="22" t="s">
        <v>328</v>
      </c>
      <c r="BE175" s="189">
        <f>IF(N175="základní",J175,0)</f>
        <v>0</v>
      </c>
      <c r="BF175" s="189">
        <f>IF(N175="snížená",J175,0)</f>
        <v>0</v>
      </c>
      <c r="BG175" s="189">
        <f>IF(N175="zákl. přenesená",J175,0)</f>
        <v>0</v>
      </c>
      <c r="BH175" s="189">
        <f>IF(N175="sníž. přenesená",J175,0)</f>
        <v>0</v>
      </c>
      <c r="BI175" s="189">
        <f>IF(N175="nulová",J175,0)</f>
        <v>0</v>
      </c>
      <c r="BJ175" s="22" t="s">
        <v>76</v>
      </c>
      <c r="BK175" s="189">
        <f>ROUND(I175*H175,2)</f>
        <v>0</v>
      </c>
      <c r="BL175" s="22" t="s">
        <v>113</v>
      </c>
      <c r="BM175" s="188" t="s">
        <v>1395</v>
      </c>
    </row>
    <row r="176" s="2" customFormat="1" ht="24.15" customHeight="1">
      <c r="A176" s="41"/>
      <c r="B176" s="176"/>
      <c r="C176" s="177" t="s">
        <v>783</v>
      </c>
      <c r="D176" s="177" t="s">
        <v>331</v>
      </c>
      <c r="E176" s="178" t="s">
        <v>5476</v>
      </c>
      <c r="F176" s="179" t="s">
        <v>5477</v>
      </c>
      <c r="G176" s="180" t="s">
        <v>367</v>
      </c>
      <c r="H176" s="181">
        <v>2</v>
      </c>
      <c r="I176" s="182"/>
      <c r="J176" s="183">
        <f>ROUND(I176*H176,2)</f>
        <v>0</v>
      </c>
      <c r="K176" s="179" t="s">
        <v>2902</v>
      </c>
      <c r="L176" s="42"/>
      <c r="M176" s="184" t="s">
        <v>3</v>
      </c>
      <c r="N176" s="185" t="s">
        <v>40</v>
      </c>
      <c r="O176" s="75"/>
      <c r="P176" s="186">
        <f>O176*H176</f>
        <v>0</v>
      </c>
      <c r="Q176" s="186">
        <v>0</v>
      </c>
      <c r="R176" s="186">
        <f>Q176*H176</f>
        <v>0</v>
      </c>
      <c r="S176" s="186">
        <v>0</v>
      </c>
      <c r="T176" s="187">
        <f>S176*H176</f>
        <v>0</v>
      </c>
      <c r="U176" s="41"/>
      <c r="V176" s="41"/>
      <c r="W176" s="41"/>
      <c r="X176" s="41"/>
      <c r="Y176" s="41"/>
      <c r="Z176" s="41"/>
      <c r="AA176" s="41"/>
      <c r="AB176" s="41"/>
      <c r="AC176" s="41"/>
      <c r="AD176" s="41"/>
      <c r="AE176" s="41"/>
      <c r="AR176" s="188" t="s">
        <v>113</v>
      </c>
      <c r="AT176" s="188" t="s">
        <v>331</v>
      </c>
      <c r="AU176" s="188" t="s">
        <v>76</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1602</v>
      </c>
    </row>
    <row r="177" s="2" customFormat="1" ht="16.5" customHeight="1">
      <c r="A177" s="41"/>
      <c r="B177" s="176"/>
      <c r="C177" s="177" t="s">
        <v>788</v>
      </c>
      <c r="D177" s="177" t="s">
        <v>331</v>
      </c>
      <c r="E177" s="178" t="s">
        <v>5478</v>
      </c>
      <c r="F177" s="179" t="s">
        <v>5463</v>
      </c>
      <c r="G177" s="180" t="s">
        <v>2357</v>
      </c>
      <c r="H177" s="181">
        <v>75</v>
      </c>
      <c r="I177" s="182"/>
      <c r="J177" s="183">
        <f>ROUND(I177*H177,2)</f>
        <v>0</v>
      </c>
      <c r="K177" s="179" t="s">
        <v>2902</v>
      </c>
      <c r="L177" s="42"/>
      <c r="M177" s="184" t="s">
        <v>3</v>
      </c>
      <c r="N177" s="185" t="s">
        <v>40</v>
      </c>
      <c r="O177" s="75"/>
      <c r="P177" s="186">
        <f>O177*H177</f>
        <v>0</v>
      </c>
      <c r="Q177" s="186">
        <v>0</v>
      </c>
      <c r="R177" s="186">
        <f>Q177*H177</f>
        <v>0</v>
      </c>
      <c r="S177" s="186">
        <v>0</v>
      </c>
      <c r="T177" s="187">
        <f>S177*H177</f>
        <v>0</v>
      </c>
      <c r="U177" s="41"/>
      <c r="V177" s="41"/>
      <c r="W177" s="41"/>
      <c r="X177" s="41"/>
      <c r="Y177" s="41"/>
      <c r="Z177" s="41"/>
      <c r="AA177" s="41"/>
      <c r="AB177" s="41"/>
      <c r="AC177" s="41"/>
      <c r="AD177" s="41"/>
      <c r="AE177" s="41"/>
      <c r="AR177" s="188" t="s">
        <v>113</v>
      </c>
      <c r="AT177" s="188" t="s">
        <v>331</v>
      </c>
      <c r="AU177" s="188" t="s">
        <v>76</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1605</v>
      </c>
    </row>
    <row r="178" s="12" customFormat="1" ht="25.92" customHeight="1">
      <c r="A178" s="12"/>
      <c r="B178" s="163"/>
      <c r="C178" s="12"/>
      <c r="D178" s="164" t="s">
        <v>68</v>
      </c>
      <c r="E178" s="165" t="s">
        <v>505</v>
      </c>
      <c r="F178" s="165" t="s">
        <v>5479</v>
      </c>
      <c r="G178" s="12"/>
      <c r="H178" s="12"/>
      <c r="I178" s="166"/>
      <c r="J178" s="167">
        <f>BK178</f>
        <v>0</v>
      </c>
      <c r="K178" s="12"/>
      <c r="L178" s="163"/>
      <c r="M178" s="168"/>
      <c r="N178" s="169"/>
      <c r="O178" s="169"/>
      <c r="P178" s="170">
        <f>P179</f>
        <v>0</v>
      </c>
      <c r="Q178" s="169"/>
      <c r="R178" s="170">
        <f>R179</f>
        <v>0</v>
      </c>
      <c r="S178" s="169"/>
      <c r="T178" s="171">
        <f>T179</f>
        <v>0</v>
      </c>
      <c r="U178" s="12"/>
      <c r="V178" s="12"/>
      <c r="W178" s="12"/>
      <c r="X178" s="12"/>
      <c r="Y178" s="12"/>
      <c r="Z178" s="12"/>
      <c r="AA178" s="12"/>
      <c r="AB178" s="12"/>
      <c r="AC178" s="12"/>
      <c r="AD178" s="12"/>
      <c r="AE178" s="12"/>
      <c r="AR178" s="164" t="s">
        <v>76</v>
      </c>
      <c r="AT178" s="172" t="s">
        <v>68</v>
      </c>
      <c r="AU178" s="172" t="s">
        <v>69</v>
      </c>
      <c r="AY178" s="164" t="s">
        <v>328</v>
      </c>
      <c r="BK178" s="173">
        <f>BK179</f>
        <v>0</v>
      </c>
    </row>
    <row r="179" s="2" customFormat="1" ht="16.5" customHeight="1">
      <c r="A179" s="41"/>
      <c r="B179" s="176"/>
      <c r="C179" s="177" t="s">
        <v>793</v>
      </c>
      <c r="D179" s="177" t="s">
        <v>331</v>
      </c>
      <c r="E179" s="178" t="s">
        <v>5480</v>
      </c>
      <c r="F179" s="179" t="s">
        <v>5481</v>
      </c>
      <c r="G179" s="180" t="s">
        <v>1388</v>
      </c>
      <c r="H179" s="181">
        <v>85</v>
      </c>
      <c r="I179" s="182"/>
      <c r="J179" s="183">
        <f>ROUND(I179*H179,2)</f>
        <v>0</v>
      </c>
      <c r="K179" s="179" t="s">
        <v>2902</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113</v>
      </c>
      <c r="AT179" s="188" t="s">
        <v>331</v>
      </c>
      <c r="AU179" s="188" t="s">
        <v>76</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1608</v>
      </c>
    </row>
    <row r="180" s="12" customFormat="1" ht="25.92" customHeight="1">
      <c r="A180" s="12"/>
      <c r="B180" s="163"/>
      <c r="C180" s="12"/>
      <c r="D180" s="164" t="s">
        <v>68</v>
      </c>
      <c r="E180" s="165" t="s">
        <v>526</v>
      </c>
      <c r="F180" s="165" t="s">
        <v>5482</v>
      </c>
      <c r="G180" s="12"/>
      <c r="H180" s="12"/>
      <c r="I180" s="166"/>
      <c r="J180" s="167">
        <f>BK180</f>
        <v>0</v>
      </c>
      <c r="K180" s="12"/>
      <c r="L180" s="163"/>
      <c r="M180" s="168"/>
      <c r="N180" s="169"/>
      <c r="O180" s="169"/>
      <c r="P180" s="170">
        <f>SUM(P181:P183)</f>
        <v>0</v>
      </c>
      <c r="Q180" s="169"/>
      <c r="R180" s="170">
        <f>SUM(R181:R183)</f>
        <v>0</v>
      </c>
      <c r="S180" s="169"/>
      <c r="T180" s="171">
        <f>SUM(T181:T183)</f>
        <v>0</v>
      </c>
      <c r="U180" s="12"/>
      <c r="V180" s="12"/>
      <c r="W180" s="12"/>
      <c r="X180" s="12"/>
      <c r="Y180" s="12"/>
      <c r="Z180" s="12"/>
      <c r="AA180" s="12"/>
      <c r="AB180" s="12"/>
      <c r="AC180" s="12"/>
      <c r="AD180" s="12"/>
      <c r="AE180" s="12"/>
      <c r="AR180" s="164" t="s">
        <v>76</v>
      </c>
      <c r="AT180" s="172" t="s">
        <v>68</v>
      </c>
      <c r="AU180" s="172" t="s">
        <v>69</v>
      </c>
      <c r="AY180" s="164" t="s">
        <v>328</v>
      </c>
      <c r="BK180" s="173">
        <f>SUM(BK181:BK183)</f>
        <v>0</v>
      </c>
    </row>
    <row r="181" s="2" customFormat="1" ht="24.15" customHeight="1">
      <c r="A181" s="41"/>
      <c r="B181" s="176"/>
      <c r="C181" s="177" t="s">
        <v>797</v>
      </c>
      <c r="D181" s="177" t="s">
        <v>331</v>
      </c>
      <c r="E181" s="178" t="s">
        <v>5483</v>
      </c>
      <c r="F181" s="179" t="s">
        <v>5484</v>
      </c>
      <c r="G181" s="180" t="s">
        <v>439</v>
      </c>
      <c r="H181" s="181">
        <v>25</v>
      </c>
      <c r="I181" s="182"/>
      <c r="J181" s="183">
        <f>ROUND(I181*H181,2)</f>
        <v>0</v>
      </c>
      <c r="K181" s="179" t="s">
        <v>2902</v>
      </c>
      <c r="L181" s="42"/>
      <c r="M181" s="184" t="s">
        <v>3</v>
      </c>
      <c r="N181" s="185" t="s">
        <v>40</v>
      </c>
      <c r="O181" s="75"/>
      <c r="P181" s="186">
        <f>O181*H181</f>
        <v>0</v>
      </c>
      <c r="Q181" s="186">
        <v>0</v>
      </c>
      <c r="R181" s="186">
        <f>Q181*H181</f>
        <v>0</v>
      </c>
      <c r="S181" s="186">
        <v>0</v>
      </c>
      <c r="T181" s="187">
        <f>S181*H181</f>
        <v>0</v>
      </c>
      <c r="U181" s="41"/>
      <c r="V181" s="41"/>
      <c r="W181" s="41"/>
      <c r="X181" s="41"/>
      <c r="Y181" s="41"/>
      <c r="Z181" s="41"/>
      <c r="AA181" s="41"/>
      <c r="AB181" s="41"/>
      <c r="AC181" s="41"/>
      <c r="AD181" s="41"/>
      <c r="AE181" s="41"/>
      <c r="AR181" s="188" t="s">
        <v>113</v>
      </c>
      <c r="AT181" s="188" t="s">
        <v>331</v>
      </c>
      <c r="AU181" s="188" t="s">
        <v>76</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113</v>
      </c>
      <c r="BM181" s="188" t="s">
        <v>1614</v>
      </c>
    </row>
    <row r="182" s="2" customFormat="1" ht="16.5" customHeight="1">
      <c r="A182" s="41"/>
      <c r="B182" s="176"/>
      <c r="C182" s="177" t="s">
        <v>801</v>
      </c>
      <c r="D182" s="177" t="s">
        <v>331</v>
      </c>
      <c r="E182" s="178" t="s">
        <v>5485</v>
      </c>
      <c r="F182" s="179" t="s">
        <v>5486</v>
      </c>
      <c r="G182" s="180" t="s">
        <v>439</v>
      </c>
      <c r="H182" s="181">
        <v>30</v>
      </c>
      <c r="I182" s="182"/>
      <c r="J182" s="183">
        <f>ROUND(I182*H182,2)</f>
        <v>0</v>
      </c>
      <c r="K182" s="179" t="s">
        <v>2902</v>
      </c>
      <c r="L182" s="42"/>
      <c r="M182" s="184" t="s">
        <v>3</v>
      </c>
      <c r="N182" s="185" t="s">
        <v>40</v>
      </c>
      <c r="O182" s="75"/>
      <c r="P182" s="186">
        <f>O182*H182</f>
        <v>0</v>
      </c>
      <c r="Q182" s="186">
        <v>0</v>
      </c>
      <c r="R182" s="186">
        <f>Q182*H182</f>
        <v>0</v>
      </c>
      <c r="S182" s="186">
        <v>0</v>
      </c>
      <c r="T182" s="187">
        <f>S182*H182</f>
        <v>0</v>
      </c>
      <c r="U182" s="41"/>
      <c r="V182" s="41"/>
      <c r="W182" s="41"/>
      <c r="X182" s="41"/>
      <c r="Y182" s="41"/>
      <c r="Z182" s="41"/>
      <c r="AA182" s="41"/>
      <c r="AB182" s="41"/>
      <c r="AC182" s="41"/>
      <c r="AD182" s="41"/>
      <c r="AE182" s="41"/>
      <c r="AR182" s="188" t="s">
        <v>113</v>
      </c>
      <c r="AT182" s="188" t="s">
        <v>331</v>
      </c>
      <c r="AU182" s="188" t="s">
        <v>76</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113</v>
      </c>
      <c r="BM182" s="188" t="s">
        <v>1618</v>
      </c>
    </row>
    <row r="183" s="2" customFormat="1" ht="16.5" customHeight="1">
      <c r="A183" s="41"/>
      <c r="B183" s="176"/>
      <c r="C183" s="177" t="s">
        <v>805</v>
      </c>
      <c r="D183" s="177" t="s">
        <v>331</v>
      </c>
      <c r="E183" s="178" t="s">
        <v>5487</v>
      </c>
      <c r="F183" s="179" t="s">
        <v>5488</v>
      </c>
      <c r="G183" s="180" t="s">
        <v>439</v>
      </c>
      <c r="H183" s="181">
        <v>10</v>
      </c>
      <c r="I183" s="182"/>
      <c r="J183" s="183">
        <f>ROUND(I183*H183,2)</f>
        <v>0</v>
      </c>
      <c r="K183" s="179" t="s">
        <v>2902</v>
      </c>
      <c r="L183" s="42"/>
      <c r="M183" s="184" t="s">
        <v>3</v>
      </c>
      <c r="N183" s="185" t="s">
        <v>40</v>
      </c>
      <c r="O183" s="75"/>
      <c r="P183" s="186">
        <f>O183*H183</f>
        <v>0</v>
      </c>
      <c r="Q183" s="186">
        <v>0</v>
      </c>
      <c r="R183" s="186">
        <f>Q183*H183</f>
        <v>0</v>
      </c>
      <c r="S183" s="186">
        <v>0</v>
      </c>
      <c r="T183" s="187">
        <f>S183*H183</f>
        <v>0</v>
      </c>
      <c r="U183" s="41"/>
      <c r="V183" s="41"/>
      <c r="W183" s="41"/>
      <c r="X183" s="41"/>
      <c r="Y183" s="41"/>
      <c r="Z183" s="41"/>
      <c r="AA183" s="41"/>
      <c r="AB183" s="41"/>
      <c r="AC183" s="41"/>
      <c r="AD183" s="41"/>
      <c r="AE183" s="41"/>
      <c r="AR183" s="188" t="s">
        <v>113</v>
      </c>
      <c r="AT183" s="188" t="s">
        <v>331</v>
      </c>
      <c r="AU183" s="188" t="s">
        <v>76</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113</v>
      </c>
      <c r="BM183" s="188" t="s">
        <v>1621</v>
      </c>
    </row>
    <row r="184" s="12" customFormat="1" ht="25.92" customHeight="1">
      <c r="A184" s="12"/>
      <c r="B184" s="163"/>
      <c r="C184" s="12"/>
      <c r="D184" s="164" t="s">
        <v>68</v>
      </c>
      <c r="E184" s="165" t="s">
        <v>532</v>
      </c>
      <c r="F184" s="165" t="s">
        <v>5489</v>
      </c>
      <c r="G184" s="12"/>
      <c r="H184" s="12"/>
      <c r="I184" s="166"/>
      <c r="J184" s="167">
        <f>BK184</f>
        <v>0</v>
      </c>
      <c r="K184" s="12"/>
      <c r="L184" s="163"/>
      <c r="M184" s="168"/>
      <c r="N184" s="169"/>
      <c r="O184" s="169"/>
      <c r="P184" s="170">
        <f>SUM(P185:P186)</f>
        <v>0</v>
      </c>
      <c r="Q184" s="169"/>
      <c r="R184" s="170">
        <f>SUM(R185:R186)</f>
        <v>0</v>
      </c>
      <c r="S184" s="169"/>
      <c r="T184" s="171">
        <f>SUM(T185:T186)</f>
        <v>0</v>
      </c>
      <c r="U184" s="12"/>
      <c r="V184" s="12"/>
      <c r="W184" s="12"/>
      <c r="X184" s="12"/>
      <c r="Y184" s="12"/>
      <c r="Z184" s="12"/>
      <c r="AA184" s="12"/>
      <c r="AB184" s="12"/>
      <c r="AC184" s="12"/>
      <c r="AD184" s="12"/>
      <c r="AE184" s="12"/>
      <c r="AR184" s="164" t="s">
        <v>76</v>
      </c>
      <c r="AT184" s="172" t="s">
        <v>68</v>
      </c>
      <c r="AU184" s="172" t="s">
        <v>69</v>
      </c>
      <c r="AY184" s="164" t="s">
        <v>328</v>
      </c>
      <c r="BK184" s="173">
        <f>SUM(BK185:BK186)</f>
        <v>0</v>
      </c>
    </row>
    <row r="185" s="2" customFormat="1" ht="16.5" customHeight="1">
      <c r="A185" s="41"/>
      <c r="B185" s="176"/>
      <c r="C185" s="177" t="s">
        <v>809</v>
      </c>
      <c r="D185" s="177" t="s">
        <v>331</v>
      </c>
      <c r="E185" s="178" t="s">
        <v>5490</v>
      </c>
      <c r="F185" s="179" t="s">
        <v>5491</v>
      </c>
      <c r="G185" s="180" t="s">
        <v>1388</v>
      </c>
      <c r="H185" s="181">
        <v>4543</v>
      </c>
      <c r="I185" s="182"/>
      <c r="J185" s="183">
        <f>ROUND(I185*H185,2)</f>
        <v>0</v>
      </c>
      <c r="K185" s="179" t="s">
        <v>2902</v>
      </c>
      <c r="L185" s="42"/>
      <c r="M185" s="184" t="s">
        <v>3</v>
      </c>
      <c r="N185" s="185" t="s">
        <v>40</v>
      </c>
      <c r="O185" s="75"/>
      <c r="P185" s="186">
        <f>O185*H185</f>
        <v>0</v>
      </c>
      <c r="Q185" s="186">
        <v>0</v>
      </c>
      <c r="R185" s="186">
        <f>Q185*H185</f>
        <v>0</v>
      </c>
      <c r="S185" s="186">
        <v>0</v>
      </c>
      <c r="T185" s="187">
        <f>S185*H185</f>
        <v>0</v>
      </c>
      <c r="U185" s="41"/>
      <c r="V185" s="41"/>
      <c r="W185" s="41"/>
      <c r="X185" s="41"/>
      <c r="Y185" s="41"/>
      <c r="Z185" s="41"/>
      <c r="AA185" s="41"/>
      <c r="AB185" s="41"/>
      <c r="AC185" s="41"/>
      <c r="AD185" s="41"/>
      <c r="AE185" s="41"/>
      <c r="AR185" s="188" t="s">
        <v>113</v>
      </c>
      <c r="AT185" s="188" t="s">
        <v>331</v>
      </c>
      <c r="AU185" s="188" t="s">
        <v>76</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1624</v>
      </c>
    </row>
    <row r="186" s="2" customFormat="1" ht="21.75" customHeight="1">
      <c r="A186" s="41"/>
      <c r="B186" s="176"/>
      <c r="C186" s="177" t="s">
        <v>813</v>
      </c>
      <c r="D186" s="177" t="s">
        <v>331</v>
      </c>
      <c r="E186" s="178" t="s">
        <v>5492</v>
      </c>
      <c r="F186" s="179" t="s">
        <v>5493</v>
      </c>
      <c r="G186" s="180" t="s">
        <v>356</v>
      </c>
      <c r="H186" s="181">
        <v>1</v>
      </c>
      <c r="I186" s="182"/>
      <c r="J186" s="183">
        <f>ROUND(I186*H186,2)</f>
        <v>0</v>
      </c>
      <c r="K186" s="179" t="s">
        <v>2902</v>
      </c>
      <c r="L186" s="42"/>
      <c r="M186" s="184" t="s">
        <v>3</v>
      </c>
      <c r="N186" s="185" t="s">
        <v>40</v>
      </c>
      <c r="O186" s="75"/>
      <c r="P186" s="186">
        <f>O186*H186</f>
        <v>0</v>
      </c>
      <c r="Q186" s="186">
        <v>0</v>
      </c>
      <c r="R186" s="186">
        <f>Q186*H186</f>
        <v>0</v>
      </c>
      <c r="S186" s="186">
        <v>0</v>
      </c>
      <c r="T186" s="187">
        <f>S186*H186</f>
        <v>0</v>
      </c>
      <c r="U186" s="41"/>
      <c r="V186" s="41"/>
      <c r="W186" s="41"/>
      <c r="X186" s="41"/>
      <c r="Y186" s="41"/>
      <c r="Z186" s="41"/>
      <c r="AA186" s="41"/>
      <c r="AB186" s="41"/>
      <c r="AC186" s="41"/>
      <c r="AD186" s="41"/>
      <c r="AE186" s="41"/>
      <c r="AR186" s="188" t="s">
        <v>113</v>
      </c>
      <c r="AT186" s="188" t="s">
        <v>331</v>
      </c>
      <c r="AU186" s="188" t="s">
        <v>76</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113</v>
      </c>
      <c r="BM186" s="188" t="s">
        <v>1627</v>
      </c>
    </row>
    <row r="187" s="12" customFormat="1" ht="25.92" customHeight="1">
      <c r="A187" s="12"/>
      <c r="B187" s="163"/>
      <c r="C187" s="12"/>
      <c r="D187" s="164" t="s">
        <v>68</v>
      </c>
      <c r="E187" s="165" t="s">
        <v>538</v>
      </c>
      <c r="F187" s="165" t="s">
        <v>5494</v>
      </c>
      <c r="G187" s="12"/>
      <c r="H187" s="12"/>
      <c r="I187" s="166"/>
      <c r="J187" s="167">
        <f>BK187</f>
        <v>0</v>
      </c>
      <c r="K187" s="12"/>
      <c r="L187" s="163"/>
      <c r="M187" s="168"/>
      <c r="N187" s="169"/>
      <c r="O187" s="169"/>
      <c r="P187" s="170">
        <f>SUM(P188:P191)</f>
        <v>0</v>
      </c>
      <c r="Q187" s="169"/>
      <c r="R187" s="170">
        <f>SUM(R188:R191)</f>
        <v>0</v>
      </c>
      <c r="S187" s="169"/>
      <c r="T187" s="171">
        <f>SUM(T188:T191)</f>
        <v>0</v>
      </c>
      <c r="U187" s="12"/>
      <c r="V187" s="12"/>
      <c r="W187" s="12"/>
      <c r="X187" s="12"/>
      <c r="Y187" s="12"/>
      <c r="Z187" s="12"/>
      <c r="AA187" s="12"/>
      <c r="AB187" s="12"/>
      <c r="AC187" s="12"/>
      <c r="AD187" s="12"/>
      <c r="AE187" s="12"/>
      <c r="AR187" s="164" t="s">
        <v>76</v>
      </c>
      <c r="AT187" s="172" t="s">
        <v>68</v>
      </c>
      <c r="AU187" s="172" t="s">
        <v>69</v>
      </c>
      <c r="AY187" s="164" t="s">
        <v>328</v>
      </c>
      <c r="BK187" s="173">
        <f>SUM(BK188:BK191)</f>
        <v>0</v>
      </c>
    </row>
    <row r="188" s="2" customFormat="1" ht="16.5" customHeight="1">
      <c r="A188" s="41"/>
      <c r="B188" s="176"/>
      <c r="C188" s="177" t="s">
        <v>817</v>
      </c>
      <c r="D188" s="177" t="s">
        <v>331</v>
      </c>
      <c r="E188" s="178" t="s">
        <v>5495</v>
      </c>
      <c r="F188" s="179" t="s">
        <v>5496</v>
      </c>
      <c r="G188" s="180" t="s">
        <v>356</v>
      </c>
      <c r="H188" s="181">
        <v>1</v>
      </c>
      <c r="I188" s="182"/>
      <c r="J188" s="183">
        <f>ROUND(I188*H188,2)</f>
        <v>0</v>
      </c>
      <c r="K188" s="179" t="s">
        <v>2902</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113</v>
      </c>
      <c r="AT188" s="188" t="s">
        <v>331</v>
      </c>
      <c r="AU188" s="188" t="s">
        <v>76</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1630</v>
      </c>
    </row>
    <row r="189" s="2" customFormat="1" ht="16.5" customHeight="1">
      <c r="A189" s="41"/>
      <c r="B189" s="176"/>
      <c r="C189" s="177" t="s">
        <v>821</v>
      </c>
      <c r="D189" s="177" t="s">
        <v>331</v>
      </c>
      <c r="E189" s="178" t="s">
        <v>5497</v>
      </c>
      <c r="F189" s="179" t="s">
        <v>5498</v>
      </c>
      <c r="G189" s="180" t="s">
        <v>356</v>
      </c>
      <c r="H189" s="181">
        <v>1</v>
      </c>
      <c r="I189" s="182"/>
      <c r="J189" s="183">
        <f>ROUND(I189*H189,2)</f>
        <v>0</v>
      </c>
      <c r="K189" s="179" t="s">
        <v>2902</v>
      </c>
      <c r="L189" s="42"/>
      <c r="M189" s="184" t="s">
        <v>3</v>
      </c>
      <c r="N189" s="185" t="s">
        <v>40</v>
      </c>
      <c r="O189" s="75"/>
      <c r="P189" s="186">
        <f>O189*H189</f>
        <v>0</v>
      </c>
      <c r="Q189" s="186">
        <v>0</v>
      </c>
      <c r="R189" s="186">
        <f>Q189*H189</f>
        <v>0</v>
      </c>
      <c r="S189" s="186">
        <v>0</v>
      </c>
      <c r="T189" s="187">
        <f>S189*H189</f>
        <v>0</v>
      </c>
      <c r="U189" s="41"/>
      <c r="V189" s="41"/>
      <c r="W189" s="41"/>
      <c r="X189" s="41"/>
      <c r="Y189" s="41"/>
      <c r="Z189" s="41"/>
      <c r="AA189" s="41"/>
      <c r="AB189" s="41"/>
      <c r="AC189" s="41"/>
      <c r="AD189" s="41"/>
      <c r="AE189" s="41"/>
      <c r="AR189" s="188" t="s">
        <v>113</v>
      </c>
      <c r="AT189" s="188" t="s">
        <v>331</v>
      </c>
      <c r="AU189" s="188" t="s">
        <v>76</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1634</v>
      </c>
    </row>
    <row r="190" s="2" customFormat="1" ht="16.5" customHeight="1">
      <c r="A190" s="41"/>
      <c r="B190" s="176"/>
      <c r="C190" s="177" t="s">
        <v>825</v>
      </c>
      <c r="D190" s="177" t="s">
        <v>331</v>
      </c>
      <c r="E190" s="178" t="s">
        <v>5499</v>
      </c>
      <c r="F190" s="179" t="s">
        <v>5500</v>
      </c>
      <c r="G190" s="180" t="s">
        <v>356</v>
      </c>
      <c r="H190" s="181">
        <v>1</v>
      </c>
      <c r="I190" s="182"/>
      <c r="J190" s="183">
        <f>ROUND(I190*H190,2)</f>
        <v>0</v>
      </c>
      <c r="K190" s="179" t="s">
        <v>2902</v>
      </c>
      <c r="L190" s="42"/>
      <c r="M190" s="184" t="s">
        <v>3</v>
      </c>
      <c r="N190" s="185" t="s">
        <v>40</v>
      </c>
      <c r="O190" s="75"/>
      <c r="P190" s="186">
        <f>O190*H190</f>
        <v>0</v>
      </c>
      <c r="Q190" s="186">
        <v>0</v>
      </c>
      <c r="R190" s="186">
        <f>Q190*H190</f>
        <v>0</v>
      </c>
      <c r="S190" s="186">
        <v>0</v>
      </c>
      <c r="T190" s="187">
        <f>S190*H190</f>
        <v>0</v>
      </c>
      <c r="U190" s="41"/>
      <c r="V190" s="41"/>
      <c r="W190" s="41"/>
      <c r="X190" s="41"/>
      <c r="Y190" s="41"/>
      <c r="Z190" s="41"/>
      <c r="AA190" s="41"/>
      <c r="AB190" s="41"/>
      <c r="AC190" s="41"/>
      <c r="AD190" s="41"/>
      <c r="AE190" s="41"/>
      <c r="AR190" s="188" t="s">
        <v>113</v>
      </c>
      <c r="AT190" s="188" t="s">
        <v>331</v>
      </c>
      <c r="AU190" s="188" t="s">
        <v>76</v>
      </c>
      <c r="AY190" s="22" t="s">
        <v>328</v>
      </c>
      <c r="BE190" s="189">
        <f>IF(N190="základní",J190,0)</f>
        <v>0</v>
      </c>
      <c r="BF190" s="189">
        <f>IF(N190="snížená",J190,0)</f>
        <v>0</v>
      </c>
      <c r="BG190" s="189">
        <f>IF(N190="zákl. přenesená",J190,0)</f>
        <v>0</v>
      </c>
      <c r="BH190" s="189">
        <f>IF(N190="sníž. přenesená",J190,0)</f>
        <v>0</v>
      </c>
      <c r="BI190" s="189">
        <f>IF(N190="nulová",J190,0)</f>
        <v>0</v>
      </c>
      <c r="BJ190" s="22" t="s">
        <v>76</v>
      </c>
      <c r="BK190" s="189">
        <f>ROUND(I190*H190,2)</f>
        <v>0</v>
      </c>
      <c r="BL190" s="22" t="s">
        <v>113</v>
      </c>
      <c r="BM190" s="188" t="s">
        <v>1637</v>
      </c>
    </row>
    <row r="191" s="2" customFormat="1" ht="16.5" customHeight="1">
      <c r="A191" s="41"/>
      <c r="B191" s="176"/>
      <c r="C191" s="177" t="s">
        <v>830</v>
      </c>
      <c r="D191" s="177" t="s">
        <v>331</v>
      </c>
      <c r="E191" s="178" t="s">
        <v>5501</v>
      </c>
      <c r="F191" s="179" t="s">
        <v>5502</v>
      </c>
      <c r="G191" s="180" t="s">
        <v>356</v>
      </c>
      <c r="H191" s="181">
        <v>1</v>
      </c>
      <c r="I191" s="182"/>
      <c r="J191" s="183">
        <f>ROUND(I191*H191,2)</f>
        <v>0</v>
      </c>
      <c r="K191" s="179" t="s">
        <v>2902</v>
      </c>
      <c r="L191" s="42"/>
      <c r="M191" s="237" t="s">
        <v>3</v>
      </c>
      <c r="N191" s="238" t="s">
        <v>40</v>
      </c>
      <c r="O191" s="199"/>
      <c r="P191" s="239">
        <f>O191*H191</f>
        <v>0</v>
      </c>
      <c r="Q191" s="239">
        <v>0</v>
      </c>
      <c r="R191" s="239">
        <f>Q191*H191</f>
        <v>0</v>
      </c>
      <c r="S191" s="239">
        <v>0</v>
      </c>
      <c r="T191" s="240">
        <f>S191*H191</f>
        <v>0</v>
      </c>
      <c r="U191" s="41"/>
      <c r="V191" s="41"/>
      <c r="W191" s="41"/>
      <c r="X191" s="41"/>
      <c r="Y191" s="41"/>
      <c r="Z191" s="41"/>
      <c r="AA191" s="41"/>
      <c r="AB191" s="41"/>
      <c r="AC191" s="41"/>
      <c r="AD191" s="41"/>
      <c r="AE191" s="41"/>
      <c r="AR191" s="188" t="s">
        <v>113</v>
      </c>
      <c r="AT191" s="188" t="s">
        <v>331</v>
      </c>
      <c r="AU191" s="188" t="s">
        <v>76</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1640</v>
      </c>
    </row>
    <row r="192" s="2" customFormat="1" ht="6.96" customHeight="1">
      <c r="A192" s="41"/>
      <c r="B192" s="58"/>
      <c r="C192" s="59"/>
      <c r="D192" s="59"/>
      <c r="E192" s="59"/>
      <c r="F192" s="59"/>
      <c r="G192" s="59"/>
      <c r="H192" s="59"/>
      <c r="I192" s="59"/>
      <c r="J192" s="59"/>
      <c r="K192" s="59"/>
      <c r="L192" s="42"/>
      <c r="M192" s="41"/>
      <c r="O192" s="41"/>
      <c r="P192" s="41"/>
      <c r="Q192" s="41"/>
      <c r="R192" s="41"/>
      <c r="S192" s="41"/>
      <c r="T192" s="41"/>
      <c r="U192" s="41"/>
      <c r="V192" s="41"/>
      <c r="W192" s="41"/>
      <c r="X192" s="41"/>
      <c r="Y192" s="41"/>
      <c r="Z192" s="41"/>
      <c r="AA192" s="41"/>
      <c r="AB192" s="41"/>
      <c r="AC192" s="41"/>
      <c r="AD192" s="41"/>
      <c r="AE192" s="41"/>
    </row>
  </sheetData>
  <autoFilter ref="C100:K191"/>
  <mergeCells count="15">
    <mergeCell ref="E7:H7"/>
    <mergeCell ref="E11:H11"/>
    <mergeCell ref="E9:H9"/>
    <mergeCell ref="E13:H13"/>
    <mergeCell ref="E22:H22"/>
    <mergeCell ref="E31:H31"/>
    <mergeCell ref="E52:H52"/>
    <mergeCell ref="E56:H56"/>
    <mergeCell ref="E54:H54"/>
    <mergeCell ref="E58:H58"/>
    <mergeCell ref="E87:H87"/>
    <mergeCell ref="E91:H91"/>
    <mergeCell ref="E89:H89"/>
    <mergeCell ref="E93:H9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151</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5503</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5504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ROUND(J97,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ROUND((SUM(BE97:BE141)),  2)</f>
        <v>0</v>
      </c>
      <c r="G37" s="41"/>
      <c r="H37" s="41"/>
      <c r="I37" s="135">
        <v>0.20999999999999999</v>
      </c>
      <c r="J37" s="134">
        <f>ROUND(((SUM(BE97:BE141))*I37),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ROUND((SUM(BF97:BF141)),  2)</f>
        <v>0</v>
      </c>
      <c r="G38" s="41"/>
      <c r="H38" s="41"/>
      <c r="I38" s="135">
        <v>0.12</v>
      </c>
      <c r="J38" s="134">
        <f>ROUND(((SUM(BF97:BF141))*I38),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ROUND((SUM(BG97:BG141)),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ROUND((SUM(BH97:BH141)),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ROUND((SUM(BI97:BI141)),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5503</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51 - PZTS</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J97</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5505</v>
      </c>
      <c r="E68" s="147"/>
      <c r="F68" s="147"/>
      <c r="G68" s="147"/>
      <c r="H68" s="147"/>
      <c r="I68" s="147"/>
      <c r="J68" s="148">
        <f>J98</f>
        <v>0</v>
      </c>
      <c r="K68" s="9"/>
      <c r="L68" s="145"/>
      <c r="S68" s="9"/>
      <c r="T68" s="9"/>
      <c r="U68" s="9"/>
      <c r="V68" s="9"/>
      <c r="W68" s="9"/>
      <c r="X68" s="9"/>
      <c r="Y68" s="9"/>
      <c r="Z68" s="9"/>
      <c r="AA68" s="9"/>
      <c r="AB68" s="9"/>
      <c r="AC68" s="9"/>
      <c r="AD68" s="9"/>
      <c r="AE68" s="9"/>
    </row>
    <row r="69" s="10" customFormat="1" ht="19.92" customHeight="1">
      <c r="A69" s="10"/>
      <c r="B69" s="149"/>
      <c r="C69" s="10"/>
      <c r="D69" s="150" t="s">
        <v>5506</v>
      </c>
      <c r="E69" s="151"/>
      <c r="F69" s="151"/>
      <c r="G69" s="151"/>
      <c r="H69" s="151"/>
      <c r="I69" s="151"/>
      <c r="J69" s="152">
        <f>J99</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5507</v>
      </c>
      <c r="E70" s="151"/>
      <c r="F70" s="151"/>
      <c r="G70" s="151"/>
      <c r="H70" s="151"/>
      <c r="I70" s="151"/>
      <c r="J70" s="152">
        <f>J111</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5508</v>
      </c>
      <c r="E71" s="151"/>
      <c r="F71" s="151"/>
      <c r="G71" s="151"/>
      <c r="H71" s="151"/>
      <c r="I71" s="151"/>
      <c r="J71" s="152">
        <f>J115</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5509</v>
      </c>
      <c r="E72" s="151"/>
      <c r="F72" s="151"/>
      <c r="G72" s="151"/>
      <c r="H72" s="151"/>
      <c r="I72" s="151"/>
      <c r="J72" s="152">
        <f>J122</f>
        <v>0</v>
      </c>
      <c r="K72" s="10"/>
      <c r="L72" s="149"/>
      <c r="S72" s="10"/>
      <c r="T72" s="10"/>
      <c r="U72" s="10"/>
      <c r="V72" s="10"/>
      <c r="W72" s="10"/>
      <c r="X72" s="10"/>
      <c r="Y72" s="10"/>
      <c r="Z72" s="10"/>
      <c r="AA72" s="10"/>
      <c r="AB72" s="10"/>
      <c r="AC72" s="10"/>
      <c r="AD72" s="10"/>
      <c r="AE72" s="10"/>
    </row>
    <row r="73" s="9" customFormat="1" ht="24.96" customHeight="1">
      <c r="A73" s="9"/>
      <c r="B73" s="145"/>
      <c r="C73" s="9"/>
      <c r="D73" s="146" t="s">
        <v>5510</v>
      </c>
      <c r="E73" s="147"/>
      <c r="F73" s="147"/>
      <c r="G73" s="147"/>
      <c r="H73" s="147"/>
      <c r="I73" s="147"/>
      <c r="J73" s="148">
        <f>J127</f>
        <v>0</v>
      </c>
      <c r="K73" s="9"/>
      <c r="L73" s="145"/>
      <c r="S73" s="9"/>
      <c r="T73" s="9"/>
      <c r="U73" s="9"/>
      <c r="V73" s="9"/>
      <c r="W73" s="9"/>
      <c r="X73" s="9"/>
      <c r="Y73" s="9"/>
      <c r="Z73" s="9"/>
      <c r="AA73" s="9"/>
      <c r="AB73" s="9"/>
      <c r="AC73" s="9"/>
      <c r="AD73" s="9"/>
      <c r="AE73" s="9"/>
    </row>
    <row r="74" s="2" customFormat="1" ht="21.84" customHeight="1">
      <c r="A74" s="41"/>
      <c r="B74" s="42"/>
      <c r="C74" s="41"/>
      <c r="D74" s="41"/>
      <c r="E74" s="41"/>
      <c r="F74" s="41"/>
      <c r="G74" s="41"/>
      <c r="H74" s="41"/>
      <c r="I74" s="41"/>
      <c r="J74" s="41"/>
      <c r="K74" s="41"/>
      <c r="L74" s="129"/>
      <c r="S74" s="41"/>
      <c r="T74" s="41"/>
      <c r="U74" s="41"/>
      <c r="V74" s="41"/>
      <c r="W74" s="41"/>
      <c r="X74" s="41"/>
      <c r="Y74" s="41"/>
      <c r="Z74" s="41"/>
      <c r="AA74" s="41"/>
      <c r="AB74" s="41"/>
      <c r="AC74" s="41"/>
      <c r="AD74" s="41"/>
      <c r="AE74" s="41"/>
    </row>
    <row r="75" s="2" customFormat="1" ht="6.96" customHeight="1">
      <c r="A75" s="41"/>
      <c r="B75" s="58"/>
      <c r="C75" s="59"/>
      <c r="D75" s="59"/>
      <c r="E75" s="59"/>
      <c r="F75" s="59"/>
      <c r="G75" s="59"/>
      <c r="H75" s="59"/>
      <c r="I75" s="59"/>
      <c r="J75" s="59"/>
      <c r="K75" s="59"/>
      <c r="L75" s="129"/>
      <c r="S75" s="41"/>
      <c r="T75" s="41"/>
      <c r="U75" s="41"/>
      <c r="V75" s="41"/>
      <c r="W75" s="41"/>
      <c r="X75" s="41"/>
      <c r="Y75" s="41"/>
      <c r="Z75" s="41"/>
      <c r="AA75" s="41"/>
      <c r="AB75" s="41"/>
      <c r="AC75" s="41"/>
      <c r="AD75" s="41"/>
      <c r="AE75" s="41"/>
    </row>
    <row r="79" s="2" customFormat="1" ht="6.96" customHeight="1">
      <c r="A79" s="41"/>
      <c r="B79" s="60"/>
      <c r="C79" s="61"/>
      <c r="D79" s="61"/>
      <c r="E79" s="61"/>
      <c r="F79" s="61"/>
      <c r="G79" s="61"/>
      <c r="H79" s="61"/>
      <c r="I79" s="61"/>
      <c r="J79" s="61"/>
      <c r="K79" s="61"/>
      <c r="L79" s="129"/>
      <c r="S79" s="41"/>
      <c r="T79" s="41"/>
      <c r="U79" s="41"/>
      <c r="V79" s="41"/>
      <c r="W79" s="41"/>
      <c r="X79" s="41"/>
      <c r="Y79" s="41"/>
      <c r="Z79" s="41"/>
      <c r="AA79" s="41"/>
      <c r="AB79" s="41"/>
      <c r="AC79" s="41"/>
      <c r="AD79" s="41"/>
      <c r="AE79" s="41"/>
    </row>
    <row r="80" s="2" customFormat="1" ht="24.96" customHeight="1">
      <c r="A80" s="41"/>
      <c r="B80" s="42"/>
      <c r="C80" s="26" t="s">
        <v>314</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42"/>
      <c r="C81" s="41"/>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12" customHeight="1">
      <c r="A82" s="41"/>
      <c r="B82" s="42"/>
      <c r="C82" s="35" t="s">
        <v>17</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26.25" customHeight="1">
      <c r="A83" s="41"/>
      <c r="B83" s="42"/>
      <c r="C83" s="41"/>
      <c r="D83" s="41"/>
      <c r="E83" s="127" t="str">
        <f>E7</f>
        <v>Revitalizace multimodálního uzlu ve Dvoře Králové nad Labem - etapa I-VI.</v>
      </c>
      <c r="F83" s="35"/>
      <c r="G83" s="35"/>
      <c r="H83" s="35"/>
      <c r="I83" s="41"/>
      <c r="J83" s="41"/>
      <c r="K83" s="41"/>
      <c r="L83" s="129"/>
      <c r="S83" s="41"/>
      <c r="T83" s="41"/>
      <c r="U83" s="41"/>
      <c r="V83" s="41"/>
      <c r="W83" s="41"/>
      <c r="X83" s="41"/>
      <c r="Y83" s="41"/>
      <c r="Z83" s="41"/>
      <c r="AA83" s="41"/>
      <c r="AB83" s="41"/>
      <c r="AC83" s="41"/>
      <c r="AD83" s="41"/>
      <c r="AE83" s="41"/>
    </row>
    <row r="84" s="1" customFormat="1" ht="12" customHeight="1">
      <c r="B84" s="25"/>
      <c r="C84" s="35" t="s">
        <v>301</v>
      </c>
      <c r="L84" s="25"/>
    </row>
    <row r="85" s="1" customFormat="1" ht="23.25" customHeight="1">
      <c r="B85" s="25"/>
      <c r="E85" s="127" t="s">
        <v>302</v>
      </c>
      <c r="F85" s="1"/>
      <c r="G85" s="1"/>
      <c r="H85" s="1"/>
      <c r="L85" s="25"/>
    </row>
    <row r="86" s="1" customFormat="1" ht="12" customHeight="1">
      <c r="B86" s="25"/>
      <c r="C86" s="35" t="s">
        <v>303</v>
      </c>
      <c r="L86" s="25"/>
    </row>
    <row r="87" s="2" customFormat="1" ht="16.5" customHeight="1">
      <c r="A87" s="41"/>
      <c r="B87" s="42"/>
      <c r="C87" s="41"/>
      <c r="D87" s="41"/>
      <c r="E87" s="128" t="s">
        <v>1833</v>
      </c>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5503</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6.5" customHeight="1">
      <c r="A89" s="41"/>
      <c r="B89" s="42"/>
      <c r="C89" s="41"/>
      <c r="D89" s="41"/>
      <c r="E89" s="65" t="str">
        <f>E13</f>
        <v>51 - PZTS</v>
      </c>
      <c r="F89" s="41"/>
      <c r="G89" s="41"/>
      <c r="H89" s="41"/>
      <c r="I89" s="41"/>
      <c r="J89" s="41"/>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21</v>
      </c>
      <c r="D91" s="41"/>
      <c r="E91" s="41"/>
      <c r="F91" s="30" t="str">
        <f>F16</f>
        <v xml:space="preserve"> </v>
      </c>
      <c r="G91" s="41"/>
      <c r="H91" s="41"/>
      <c r="I91" s="35" t="s">
        <v>23</v>
      </c>
      <c r="J91" s="67" t="str">
        <f>IF(J16="","",J16)</f>
        <v>26. 8. 2025</v>
      </c>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5.15" customHeight="1">
      <c r="A93" s="41"/>
      <c r="B93" s="42"/>
      <c r="C93" s="35" t="s">
        <v>25</v>
      </c>
      <c r="D93" s="41"/>
      <c r="E93" s="41"/>
      <c r="F93" s="30" t="str">
        <f>E19</f>
        <v xml:space="preserve"> </v>
      </c>
      <c r="G93" s="41"/>
      <c r="H93" s="41"/>
      <c r="I93" s="35" t="s">
        <v>30</v>
      </c>
      <c r="J93" s="39" t="str">
        <f>E25</f>
        <v xml:space="preserve"> </v>
      </c>
      <c r="K93" s="41"/>
      <c r="L93" s="129"/>
      <c r="S93" s="41"/>
      <c r="T93" s="41"/>
      <c r="U93" s="41"/>
      <c r="V93" s="41"/>
      <c r="W93" s="41"/>
      <c r="X93" s="41"/>
      <c r="Y93" s="41"/>
      <c r="Z93" s="41"/>
      <c r="AA93" s="41"/>
      <c r="AB93" s="41"/>
      <c r="AC93" s="41"/>
      <c r="AD93" s="41"/>
      <c r="AE93" s="41"/>
    </row>
    <row r="94" s="2" customFormat="1" ht="15.15" customHeight="1">
      <c r="A94" s="41"/>
      <c r="B94" s="42"/>
      <c r="C94" s="35" t="s">
        <v>28</v>
      </c>
      <c r="D94" s="41"/>
      <c r="E94" s="41"/>
      <c r="F94" s="30" t="str">
        <f>IF(E22="","",E22)</f>
        <v>Vyplň údaj</v>
      </c>
      <c r="G94" s="41"/>
      <c r="H94" s="41"/>
      <c r="I94" s="35" t="s">
        <v>32</v>
      </c>
      <c r="J94" s="39" t="str">
        <f>E28</f>
        <v xml:space="preserve"> </v>
      </c>
      <c r="K94" s="41"/>
      <c r="L94" s="129"/>
      <c r="S94" s="41"/>
      <c r="T94" s="41"/>
      <c r="U94" s="41"/>
      <c r="V94" s="41"/>
      <c r="W94" s="41"/>
      <c r="X94" s="41"/>
      <c r="Y94" s="41"/>
      <c r="Z94" s="41"/>
      <c r="AA94" s="41"/>
      <c r="AB94" s="41"/>
      <c r="AC94" s="41"/>
      <c r="AD94" s="41"/>
      <c r="AE94" s="41"/>
    </row>
    <row r="95" s="2" customFormat="1" ht="10.32"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11" customFormat="1" ht="29.28" customHeight="1">
      <c r="A96" s="153"/>
      <c r="B96" s="154"/>
      <c r="C96" s="155" t="s">
        <v>315</v>
      </c>
      <c r="D96" s="156" t="s">
        <v>54</v>
      </c>
      <c r="E96" s="156" t="s">
        <v>50</v>
      </c>
      <c r="F96" s="156" t="s">
        <v>51</v>
      </c>
      <c r="G96" s="156" t="s">
        <v>316</v>
      </c>
      <c r="H96" s="156" t="s">
        <v>317</v>
      </c>
      <c r="I96" s="156" t="s">
        <v>318</v>
      </c>
      <c r="J96" s="156" t="s">
        <v>309</v>
      </c>
      <c r="K96" s="157" t="s">
        <v>319</v>
      </c>
      <c r="L96" s="158"/>
      <c r="M96" s="83" t="s">
        <v>3</v>
      </c>
      <c r="N96" s="84" t="s">
        <v>39</v>
      </c>
      <c r="O96" s="84" t="s">
        <v>320</v>
      </c>
      <c r="P96" s="84" t="s">
        <v>321</v>
      </c>
      <c r="Q96" s="84" t="s">
        <v>322</v>
      </c>
      <c r="R96" s="84" t="s">
        <v>323</v>
      </c>
      <c r="S96" s="84" t="s">
        <v>324</v>
      </c>
      <c r="T96" s="85" t="s">
        <v>325</v>
      </c>
      <c r="U96" s="153"/>
      <c r="V96" s="153"/>
      <c r="W96" s="153"/>
      <c r="X96" s="153"/>
      <c r="Y96" s="153"/>
      <c r="Z96" s="153"/>
      <c r="AA96" s="153"/>
      <c r="AB96" s="153"/>
      <c r="AC96" s="153"/>
      <c r="AD96" s="153"/>
      <c r="AE96" s="153"/>
    </row>
    <row r="97" s="2" customFormat="1" ht="22.8" customHeight="1">
      <c r="A97" s="41"/>
      <c r="B97" s="42"/>
      <c r="C97" s="90" t="s">
        <v>326</v>
      </c>
      <c r="D97" s="41"/>
      <c r="E97" s="41"/>
      <c r="F97" s="41"/>
      <c r="G97" s="41"/>
      <c r="H97" s="41"/>
      <c r="I97" s="41"/>
      <c r="J97" s="159">
        <f>BK97</f>
        <v>0</v>
      </c>
      <c r="K97" s="41"/>
      <c r="L97" s="42"/>
      <c r="M97" s="86"/>
      <c r="N97" s="71"/>
      <c r="O97" s="87"/>
      <c r="P97" s="160">
        <f>P98+P127</f>
        <v>0</v>
      </c>
      <c r="Q97" s="87"/>
      <c r="R97" s="160">
        <f>R98+R127</f>
        <v>0</v>
      </c>
      <c r="S97" s="87"/>
      <c r="T97" s="161">
        <f>T98+T127</f>
        <v>0</v>
      </c>
      <c r="U97" s="41"/>
      <c r="V97" s="41"/>
      <c r="W97" s="41"/>
      <c r="X97" s="41"/>
      <c r="Y97" s="41"/>
      <c r="Z97" s="41"/>
      <c r="AA97" s="41"/>
      <c r="AB97" s="41"/>
      <c r="AC97" s="41"/>
      <c r="AD97" s="41"/>
      <c r="AE97" s="41"/>
      <c r="AT97" s="22" t="s">
        <v>68</v>
      </c>
      <c r="AU97" s="22" t="s">
        <v>310</v>
      </c>
      <c r="BK97" s="162">
        <f>BK98+BK127</f>
        <v>0</v>
      </c>
    </row>
    <row r="98" s="12" customFormat="1" ht="25.92" customHeight="1">
      <c r="A98" s="12"/>
      <c r="B98" s="163"/>
      <c r="C98" s="12"/>
      <c r="D98" s="164" t="s">
        <v>68</v>
      </c>
      <c r="E98" s="165" t="s">
        <v>1327</v>
      </c>
      <c r="F98" s="165" t="s">
        <v>5511</v>
      </c>
      <c r="G98" s="12"/>
      <c r="H98" s="12"/>
      <c r="I98" s="166"/>
      <c r="J98" s="167">
        <f>BK98</f>
        <v>0</v>
      </c>
      <c r="K98" s="12"/>
      <c r="L98" s="163"/>
      <c r="M98" s="168"/>
      <c r="N98" s="169"/>
      <c r="O98" s="169"/>
      <c r="P98" s="170">
        <f>P99+P111+P115+P122</f>
        <v>0</v>
      </c>
      <c r="Q98" s="169"/>
      <c r="R98" s="170">
        <f>R99+R111+R115+R122</f>
        <v>0</v>
      </c>
      <c r="S98" s="169"/>
      <c r="T98" s="171">
        <f>T99+T111+T115+T122</f>
        <v>0</v>
      </c>
      <c r="U98" s="12"/>
      <c r="V98" s="12"/>
      <c r="W98" s="12"/>
      <c r="X98" s="12"/>
      <c r="Y98" s="12"/>
      <c r="Z98" s="12"/>
      <c r="AA98" s="12"/>
      <c r="AB98" s="12"/>
      <c r="AC98" s="12"/>
      <c r="AD98" s="12"/>
      <c r="AE98" s="12"/>
      <c r="AR98" s="164" t="s">
        <v>76</v>
      </c>
      <c r="AT98" s="172" t="s">
        <v>68</v>
      </c>
      <c r="AU98" s="172" t="s">
        <v>69</v>
      </c>
      <c r="AY98" s="164" t="s">
        <v>328</v>
      </c>
      <c r="BK98" s="173">
        <f>BK99+BK111+BK115+BK122</f>
        <v>0</v>
      </c>
    </row>
    <row r="99" s="12" customFormat="1" ht="22.8" customHeight="1">
      <c r="A99" s="12"/>
      <c r="B99" s="163"/>
      <c r="C99" s="12"/>
      <c r="D99" s="164" t="s">
        <v>68</v>
      </c>
      <c r="E99" s="174" t="s">
        <v>1368</v>
      </c>
      <c r="F99" s="174" t="s">
        <v>5512</v>
      </c>
      <c r="G99" s="12"/>
      <c r="H99" s="12"/>
      <c r="I99" s="166"/>
      <c r="J99" s="175">
        <f>BK99</f>
        <v>0</v>
      </c>
      <c r="K99" s="12"/>
      <c r="L99" s="163"/>
      <c r="M99" s="168"/>
      <c r="N99" s="169"/>
      <c r="O99" s="169"/>
      <c r="P99" s="170">
        <f>SUM(P100:P110)</f>
        <v>0</v>
      </c>
      <c r="Q99" s="169"/>
      <c r="R99" s="170">
        <f>SUM(R100:R110)</f>
        <v>0</v>
      </c>
      <c r="S99" s="169"/>
      <c r="T99" s="171">
        <f>SUM(T100:T110)</f>
        <v>0</v>
      </c>
      <c r="U99" s="12"/>
      <c r="V99" s="12"/>
      <c r="W99" s="12"/>
      <c r="X99" s="12"/>
      <c r="Y99" s="12"/>
      <c r="Z99" s="12"/>
      <c r="AA99" s="12"/>
      <c r="AB99" s="12"/>
      <c r="AC99" s="12"/>
      <c r="AD99" s="12"/>
      <c r="AE99" s="12"/>
      <c r="AR99" s="164" t="s">
        <v>76</v>
      </c>
      <c r="AT99" s="172" t="s">
        <v>68</v>
      </c>
      <c r="AU99" s="172" t="s">
        <v>76</v>
      </c>
      <c r="AY99" s="164" t="s">
        <v>328</v>
      </c>
      <c r="BK99" s="173">
        <f>SUM(BK100:BK110)</f>
        <v>0</v>
      </c>
    </row>
    <row r="100" s="2" customFormat="1" ht="101.25" customHeight="1">
      <c r="A100" s="41"/>
      <c r="B100" s="176"/>
      <c r="C100" s="177" t="s">
        <v>76</v>
      </c>
      <c r="D100" s="177" t="s">
        <v>331</v>
      </c>
      <c r="E100" s="178" t="s">
        <v>5513</v>
      </c>
      <c r="F100" s="179" t="s">
        <v>5514</v>
      </c>
      <c r="G100" s="180" t="s">
        <v>367</v>
      </c>
      <c r="H100" s="181">
        <v>1</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79</v>
      </c>
    </row>
    <row r="101" s="2" customFormat="1" ht="16.5" customHeight="1">
      <c r="A101" s="41"/>
      <c r="B101" s="176"/>
      <c r="C101" s="177" t="s">
        <v>79</v>
      </c>
      <c r="D101" s="177" t="s">
        <v>331</v>
      </c>
      <c r="E101" s="178" t="s">
        <v>5515</v>
      </c>
      <c r="F101" s="179" t="s">
        <v>5516</v>
      </c>
      <c r="G101" s="180" t="s">
        <v>367</v>
      </c>
      <c r="H101" s="181">
        <v>1</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113</v>
      </c>
    </row>
    <row r="102" s="2" customFormat="1" ht="16.5" customHeight="1">
      <c r="A102" s="41"/>
      <c r="B102" s="176"/>
      <c r="C102" s="177" t="s">
        <v>87</v>
      </c>
      <c r="D102" s="177" t="s">
        <v>331</v>
      </c>
      <c r="E102" s="178" t="s">
        <v>5517</v>
      </c>
      <c r="F102" s="179" t="s">
        <v>5518</v>
      </c>
      <c r="G102" s="180" t="s">
        <v>367</v>
      </c>
      <c r="H102" s="181">
        <v>1</v>
      </c>
      <c r="I102" s="182"/>
      <c r="J102" s="183">
        <f>ROUND(I102*H102,2)</f>
        <v>0</v>
      </c>
      <c r="K102" s="179" t="s">
        <v>3</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150</v>
      </c>
    </row>
    <row r="103" s="2" customFormat="1" ht="24.15" customHeight="1">
      <c r="A103" s="41"/>
      <c r="B103" s="176"/>
      <c r="C103" s="177" t="s">
        <v>113</v>
      </c>
      <c r="D103" s="177" t="s">
        <v>331</v>
      </c>
      <c r="E103" s="178" t="s">
        <v>5519</v>
      </c>
      <c r="F103" s="179" t="s">
        <v>5520</v>
      </c>
      <c r="G103" s="180" t="s">
        <v>367</v>
      </c>
      <c r="H103" s="181">
        <v>1</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171</v>
      </c>
    </row>
    <row r="104" s="2" customFormat="1" ht="16.5" customHeight="1">
      <c r="A104" s="41"/>
      <c r="B104" s="176"/>
      <c r="C104" s="177" t="s">
        <v>138</v>
      </c>
      <c r="D104" s="177" t="s">
        <v>331</v>
      </c>
      <c r="E104" s="178" t="s">
        <v>5521</v>
      </c>
      <c r="F104" s="179" t="s">
        <v>5522</v>
      </c>
      <c r="G104" s="180" t="s">
        <v>367</v>
      </c>
      <c r="H104" s="181">
        <v>1</v>
      </c>
      <c r="I104" s="182"/>
      <c r="J104" s="183">
        <f>ROUND(I104*H104,2)</f>
        <v>0</v>
      </c>
      <c r="K104" s="179" t="s">
        <v>3</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235</v>
      </c>
    </row>
    <row r="105" s="2" customFormat="1" ht="16.5" customHeight="1">
      <c r="A105" s="41"/>
      <c r="B105" s="176"/>
      <c r="C105" s="177" t="s">
        <v>150</v>
      </c>
      <c r="D105" s="177" t="s">
        <v>331</v>
      </c>
      <c r="E105" s="178" t="s">
        <v>5523</v>
      </c>
      <c r="F105" s="179" t="s">
        <v>5524</v>
      </c>
      <c r="G105" s="180" t="s">
        <v>367</v>
      </c>
      <c r="H105" s="181">
        <v>1</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9</v>
      </c>
    </row>
    <row r="106" s="2" customFormat="1" ht="21.75" customHeight="1">
      <c r="A106" s="41"/>
      <c r="B106" s="176"/>
      <c r="C106" s="177" t="s">
        <v>168</v>
      </c>
      <c r="D106" s="177" t="s">
        <v>331</v>
      </c>
      <c r="E106" s="178" t="s">
        <v>5525</v>
      </c>
      <c r="F106" s="179" t="s">
        <v>5526</v>
      </c>
      <c r="G106" s="180" t="s">
        <v>367</v>
      </c>
      <c r="H106" s="181">
        <v>4</v>
      </c>
      <c r="I106" s="182"/>
      <c r="J106" s="183">
        <f>ROUND(I106*H106,2)</f>
        <v>0</v>
      </c>
      <c r="K106" s="179" t="s">
        <v>3</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512</v>
      </c>
    </row>
    <row r="107" s="2" customFormat="1" ht="16.5" customHeight="1">
      <c r="A107" s="41"/>
      <c r="B107" s="176"/>
      <c r="C107" s="177" t="s">
        <v>171</v>
      </c>
      <c r="D107" s="177" t="s">
        <v>331</v>
      </c>
      <c r="E107" s="178" t="s">
        <v>5527</v>
      </c>
      <c r="F107" s="179" t="s">
        <v>5528</v>
      </c>
      <c r="G107" s="180" t="s">
        <v>367</v>
      </c>
      <c r="H107" s="181">
        <v>4</v>
      </c>
      <c r="I107" s="182"/>
      <c r="J107" s="183">
        <f>ROUND(I107*H107,2)</f>
        <v>0</v>
      </c>
      <c r="K107" s="179" t="s">
        <v>3</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532</v>
      </c>
    </row>
    <row r="108" s="2" customFormat="1" ht="24.15" customHeight="1">
      <c r="A108" s="41"/>
      <c r="B108" s="176"/>
      <c r="C108" s="177" t="s">
        <v>183</v>
      </c>
      <c r="D108" s="177" t="s">
        <v>331</v>
      </c>
      <c r="E108" s="178" t="s">
        <v>5529</v>
      </c>
      <c r="F108" s="179" t="s">
        <v>5530</v>
      </c>
      <c r="G108" s="180" t="s">
        <v>367</v>
      </c>
      <c r="H108" s="181">
        <v>1</v>
      </c>
      <c r="I108" s="182"/>
      <c r="J108" s="183">
        <f>ROUND(I108*H108,2)</f>
        <v>0</v>
      </c>
      <c r="K108" s="179" t="s">
        <v>3</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544</v>
      </c>
    </row>
    <row r="109" s="2" customFormat="1" ht="16.5" customHeight="1">
      <c r="A109" s="41"/>
      <c r="B109" s="176"/>
      <c r="C109" s="177" t="s">
        <v>235</v>
      </c>
      <c r="D109" s="177" t="s">
        <v>331</v>
      </c>
      <c r="E109" s="178" t="s">
        <v>5531</v>
      </c>
      <c r="F109" s="179" t="s">
        <v>5532</v>
      </c>
      <c r="G109" s="180" t="s">
        <v>367</v>
      </c>
      <c r="H109" s="181">
        <v>3</v>
      </c>
      <c r="I109" s="182"/>
      <c r="J109" s="183">
        <f>ROUND(I109*H109,2)</f>
        <v>0</v>
      </c>
      <c r="K109" s="179" t="s">
        <v>3</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556</v>
      </c>
    </row>
    <row r="110" s="2" customFormat="1" ht="16.5" customHeight="1">
      <c r="A110" s="41"/>
      <c r="B110" s="176"/>
      <c r="C110" s="177" t="s">
        <v>239</v>
      </c>
      <c r="D110" s="177" t="s">
        <v>331</v>
      </c>
      <c r="E110" s="178" t="s">
        <v>5533</v>
      </c>
      <c r="F110" s="179" t="s">
        <v>5534</v>
      </c>
      <c r="G110" s="180" t="s">
        <v>367</v>
      </c>
      <c r="H110" s="181">
        <v>1</v>
      </c>
      <c r="I110" s="182"/>
      <c r="J110" s="183">
        <f>ROUND(I110*H110,2)</f>
        <v>0</v>
      </c>
      <c r="K110" s="179" t="s">
        <v>3</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564</v>
      </c>
    </row>
    <row r="111" s="12" customFormat="1" ht="22.8" customHeight="1">
      <c r="A111" s="12"/>
      <c r="B111" s="163"/>
      <c r="C111" s="12"/>
      <c r="D111" s="164" t="s">
        <v>68</v>
      </c>
      <c r="E111" s="174" t="s">
        <v>5535</v>
      </c>
      <c r="F111" s="174" t="s">
        <v>5536</v>
      </c>
      <c r="G111" s="12"/>
      <c r="H111" s="12"/>
      <c r="I111" s="166"/>
      <c r="J111" s="175">
        <f>BK111</f>
        <v>0</v>
      </c>
      <c r="K111" s="12"/>
      <c r="L111" s="163"/>
      <c r="M111" s="168"/>
      <c r="N111" s="169"/>
      <c r="O111" s="169"/>
      <c r="P111" s="170">
        <f>SUM(P112:P114)</f>
        <v>0</v>
      </c>
      <c r="Q111" s="169"/>
      <c r="R111" s="170">
        <f>SUM(R112:R114)</f>
        <v>0</v>
      </c>
      <c r="S111" s="169"/>
      <c r="T111" s="171">
        <f>SUM(T112:T114)</f>
        <v>0</v>
      </c>
      <c r="U111" s="12"/>
      <c r="V111" s="12"/>
      <c r="W111" s="12"/>
      <c r="X111" s="12"/>
      <c r="Y111" s="12"/>
      <c r="Z111" s="12"/>
      <c r="AA111" s="12"/>
      <c r="AB111" s="12"/>
      <c r="AC111" s="12"/>
      <c r="AD111" s="12"/>
      <c r="AE111" s="12"/>
      <c r="AR111" s="164" t="s">
        <v>76</v>
      </c>
      <c r="AT111" s="172" t="s">
        <v>68</v>
      </c>
      <c r="AU111" s="172" t="s">
        <v>76</v>
      </c>
      <c r="AY111" s="164" t="s">
        <v>328</v>
      </c>
      <c r="BK111" s="173">
        <f>SUM(BK112:BK114)</f>
        <v>0</v>
      </c>
    </row>
    <row r="112" s="2" customFormat="1" ht="62.7" customHeight="1">
      <c r="A112" s="41"/>
      <c r="B112" s="176"/>
      <c r="C112" s="177" t="s">
        <v>9</v>
      </c>
      <c r="D112" s="177" t="s">
        <v>331</v>
      </c>
      <c r="E112" s="178" t="s">
        <v>5537</v>
      </c>
      <c r="F112" s="179" t="s">
        <v>5538</v>
      </c>
      <c r="G112" s="180" t="s">
        <v>367</v>
      </c>
      <c r="H112" s="181">
        <v>2</v>
      </c>
      <c r="I112" s="182"/>
      <c r="J112" s="183">
        <f>ROUND(I112*H112,2)</f>
        <v>0</v>
      </c>
      <c r="K112" s="179" t="s">
        <v>3</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576</v>
      </c>
    </row>
    <row r="113" s="2" customFormat="1" ht="37.8" customHeight="1">
      <c r="A113" s="41"/>
      <c r="B113" s="176"/>
      <c r="C113" s="177" t="s">
        <v>505</v>
      </c>
      <c r="D113" s="177" t="s">
        <v>331</v>
      </c>
      <c r="E113" s="178" t="s">
        <v>5539</v>
      </c>
      <c r="F113" s="179" t="s">
        <v>5540</v>
      </c>
      <c r="G113" s="180" t="s">
        <v>367</v>
      </c>
      <c r="H113" s="181">
        <v>2</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588</v>
      </c>
    </row>
    <row r="114" s="2" customFormat="1" ht="16.5" customHeight="1">
      <c r="A114" s="41"/>
      <c r="B114" s="176"/>
      <c r="C114" s="177" t="s">
        <v>512</v>
      </c>
      <c r="D114" s="177" t="s">
        <v>331</v>
      </c>
      <c r="E114" s="178" t="s">
        <v>5541</v>
      </c>
      <c r="F114" s="179" t="s">
        <v>5542</v>
      </c>
      <c r="G114" s="180" t="s">
        <v>367</v>
      </c>
      <c r="H114" s="181">
        <v>2</v>
      </c>
      <c r="I114" s="182"/>
      <c r="J114" s="183">
        <f>ROUND(I114*H114,2)</f>
        <v>0</v>
      </c>
      <c r="K114" s="179" t="s">
        <v>3</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598</v>
      </c>
    </row>
    <row r="115" s="12" customFormat="1" ht="22.8" customHeight="1">
      <c r="A115" s="12"/>
      <c r="B115" s="163"/>
      <c r="C115" s="12"/>
      <c r="D115" s="164" t="s">
        <v>68</v>
      </c>
      <c r="E115" s="174" t="s">
        <v>5543</v>
      </c>
      <c r="F115" s="174" t="s">
        <v>5544</v>
      </c>
      <c r="G115" s="12"/>
      <c r="H115" s="12"/>
      <c r="I115" s="166"/>
      <c r="J115" s="175">
        <f>BK115</f>
        <v>0</v>
      </c>
      <c r="K115" s="12"/>
      <c r="L115" s="163"/>
      <c r="M115" s="168"/>
      <c r="N115" s="169"/>
      <c r="O115" s="169"/>
      <c r="P115" s="170">
        <f>SUM(P116:P121)</f>
        <v>0</v>
      </c>
      <c r="Q115" s="169"/>
      <c r="R115" s="170">
        <f>SUM(R116:R121)</f>
        <v>0</v>
      </c>
      <c r="S115" s="169"/>
      <c r="T115" s="171">
        <f>SUM(T116:T121)</f>
        <v>0</v>
      </c>
      <c r="U115" s="12"/>
      <c r="V115" s="12"/>
      <c r="W115" s="12"/>
      <c r="X115" s="12"/>
      <c r="Y115" s="12"/>
      <c r="Z115" s="12"/>
      <c r="AA115" s="12"/>
      <c r="AB115" s="12"/>
      <c r="AC115" s="12"/>
      <c r="AD115" s="12"/>
      <c r="AE115" s="12"/>
      <c r="AR115" s="164" t="s">
        <v>76</v>
      </c>
      <c r="AT115" s="172" t="s">
        <v>68</v>
      </c>
      <c r="AU115" s="172" t="s">
        <v>76</v>
      </c>
      <c r="AY115" s="164" t="s">
        <v>328</v>
      </c>
      <c r="BK115" s="173">
        <f>SUM(BK116:BK121)</f>
        <v>0</v>
      </c>
    </row>
    <row r="116" s="2" customFormat="1" ht="16.5" customHeight="1">
      <c r="A116" s="41"/>
      <c r="B116" s="176"/>
      <c r="C116" s="177" t="s">
        <v>526</v>
      </c>
      <c r="D116" s="177" t="s">
        <v>331</v>
      </c>
      <c r="E116" s="178" t="s">
        <v>5545</v>
      </c>
      <c r="F116" s="179" t="s">
        <v>5546</v>
      </c>
      <c r="G116" s="180" t="s">
        <v>367</v>
      </c>
      <c r="H116" s="181">
        <v>9</v>
      </c>
      <c r="I116" s="182"/>
      <c r="J116" s="183">
        <f>ROUND(I116*H116,2)</f>
        <v>0</v>
      </c>
      <c r="K116" s="179" t="s">
        <v>3</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610</v>
      </c>
    </row>
    <row r="117" s="2" customFormat="1" ht="21.75" customHeight="1">
      <c r="A117" s="41"/>
      <c r="B117" s="176"/>
      <c r="C117" s="177" t="s">
        <v>532</v>
      </c>
      <c r="D117" s="177" t="s">
        <v>331</v>
      </c>
      <c r="E117" s="178" t="s">
        <v>5547</v>
      </c>
      <c r="F117" s="179" t="s">
        <v>5548</v>
      </c>
      <c r="G117" s="180" t="s">
        <v>367</v>
      </c>
      <c r="H117" s="181">
        <v>6</v>
      </c>
      <c r="I117" s="182"/>
      <c r="J117" s="183">
        <f>ROUND(I117*H117,2)</f>
        <v>0</v>
      </c>
      <c r="K117" s="179" t="s">
        <v>3</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621</v>
      </c>
    </row>
    <row r="118" s="2" customFormat="1" ht="16.5" customHeight="1">
      <c r="A118" s="41"/>
      <c r="B118" s="176"/>
      <c r="C118" s="177" t="s">
        <v>538</v>
      </c>
      <c r="D118" s="177" t="s">
        <v>331</v>
      </c>
      <c r="E118" s="178" t="s">
        <v>5549</v>
      </c>
      <c r="F118" s="179" t="s">
        <v>5550</v>
      </c>
      <c r="G118" s="180" t="s">
        <v>367</v>
      </c>
      <c r="H118" s="181">
        <v>3</v>
      </c>
      <c r="I118" s="182"/>
      <c r="J118" s="183">
        <f>ROUND(I118*H118,2)</f>
        <v>0</v>
      </c>
      <c r="K118" s="179" t="s">
        <v>3</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631</v>
      </c>
    </row>
    <row r="119" s="2" customFormat="1" ht="24.15" customHeight="1">
      <c r="A119" s="41"/>
      <c r="B119" s="176"/>
      <c r="C119" s="177" t="s">
        <v>544</v>
      </c>
      <c r="D119" s="177" t="s">
        <v>331</v>
      </c>
      <c r="E119" s="178" t="s">
        <v>5551</v>
      </c>
      <c r="F119" s="179" t="s">
        <v>5552</v>
      </c>
      <c r="G119" s="180" t="s">
        <v>367</v>
      </c>
      <c r="H119" s="181">
        <v>4</v>
      </c>
      <c r="I119" s="182"/>
      <c r="J119" s="183">
        <f>ROUND(I119*H119,2)</f>
        <v>0</v>
      </c>
      <c r="K119" s="179" t="s">
        <v>3</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643</v>
      </c>
    </row>
    <row r="120" s="2" customFormat="1" ht="21.75" customHeight="1">
      <c r="A120" s="41"/>
      <c r="B120" s="176"/>
      <c r="C120" s="177" t="s">
        <v>550</v>
      </c>
      <c r="D120" s="177" t="s">
        <v>331</v>
      </c>
      <c r="E120" s="178" t="s">
        <v>5553</v>
      </c>
      <c r="F120" s="179" t="s">
        <v>5554</v>
      </c>
      <c r="G120" s="180" t="s">
        <v>367</v>
      </c>
      <c r="H120" s="181">
        <v>11</v>
      </c>
      <c r="I120" s="182"/>
      <c r="J120" s="183">
        <f>ROUND(I120*H120,2)</f>
        <v>0</v>
      </c>
      <c r="K120" s="179" t="s">
        <v>3</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654</v>
      </c>
    </row>
    <row r="121" s="2" customFormat="1" ht="24.15" customHeight="1">
      <c r="A121" s="41"/>
      <c r="B121" s="176"/>
      <c r="C121" s="177" t="s">
        <v>556</v>
      </c>
      <c r="D121" s="177" t="s">
        <v>331</v>
      </c>
      <c r="E121" s="178" t="s">
        <v>5555</v>
      </c>
      <c r="F121" s="179" t="s">
        <v>5556</v>
      </c>
      <c r="G121" s="180" t="s">
        <v>367</v>
      </c>
      <c r="H121" s="181">
        <v>1</v>
      </c>
      <c r="I121" s="182"/>
      <c r="J121" s="183">
        <f>ROUND(I121*H121,2)</f>
        <v>0</v>
      </c>
      <c r="K121" s="179" t="s">
        <v>3</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666</v>
      </c>
    </row>
    <row r="122" s="12" customFormat="1" ht="22.8" customHeight="1">
      <c r="A122" s="12"/>
      <c r="B122" s="163"/>
      <c r="C122" s="12"/>
      <c r="D122" s="164" t="s">
        <v>68</v>
      </c>
      <c r="E122" s="174" t="s">
        <v>5557</v>
      </c>
      <c r="F122" s="174" t="s">
        <v>5558</v>
      </c>
      <c r="G122" s="12"/>
      <c r="H122" s="12"/>
      <c r="I122" s="166"/>
      <c r="J122" s="175">
        <f>BK122</f>
        <v>0</v>
      </c>
      <c r="K122" s="12"/>
      <c r="L122" s="163"/>
      <c r="M122" s="168"/>
      <c r="N122" s="169"/>
      <c r="O122" s="169"/>
      <c r="P122" s="170">
        <f>SUM(P123:P126)</f>
        <v>0</v>
      </c>
      <c r="Q122" s="169"/>
      <c r="R122" s="170">
        <f>SUM(R123:R126)</f>
        <v>0</v>
      </c>
      <c r="S122" s="169"/>
      <c r="T122" s="171">
        <f>SUM(T123:T126)</f>
        <v>0</v>
      </c>
      <c r="U122" s="12"/>
      <c r="V122" s="12"/>
      <c r="W122" s="12"/>
      <c r="X122" s="12"/>
      <c r="Y122" s="12"/>
      <c r="Z122" s="12"/>
      <c r="AA122" s="12"/>
      <c r="AB122" s="12"/>
      <c r="AC122" s="12"/>
      <c r="AD122" s="12"/>
      <c r="AE122" s="12"/>
      <c r="AR122" s="164" t="s">
        <v>76</v>
      </c>
      <c r="AT122" s="172" t="s">
        <v>68</v>
      </c>
      <c r="AU122" s="172" t="s">
        <v>76</v>
      </c>
      <c r="AY122" s="164" t="s">
        <v>328</v>
      </c>
      <c r="BK122" s="173">
        <f>SUM(BK123:BK126)</f>
        <v>0</v>
      </c>
    </row>
    <row r="123" s="2" customFormat="1" ht="16.5" customHeight="1">
      <c r="A123" s="41"/>
      <c r="B123" s="176"/>
      <c r="C123" s="177" t="s">
        <v>8</v>
      </c>
      <c r="D123" s="177" t="s">
        <v>331</v>
      </c>
      <c r="E123" s="178" t="s">
        <v>5559</v>
      </c>
      <c r="F123" s="179" t="s">
        <v>5560</v>
      </c>
      <c r="G123" s="180" t="s">
        <v>476</v>
      </c>
      <c r="H123" s="181">
        <v>50</v>
      </c>
      <c r="I123" s="182"/>
      <c r="J123" s="183">
        <f>ROUND(I123*H123,2)</f>
        <v>0</v>
      </c>
      <c r="K123" s="179" t="s">
        <v>3</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676</v>
      </c>
    </row>
    <row r="124" s="2" customFormat="1" ht="16.5" customHeight="1">
      <c r="A124" s="41"/>
      <c r="B124" s="176"/>
      <c r="C124" s="177" t="s">
        <v>564</v>
      </c>
      <c r="D124" s="177" t="s">
        <v>331</v>
      </c>
      <c r="E124" s="178" t="s">
        <v>5561</v>
      </c>
      <c r="F124" s="179" t="s">
        <v>5562</v>
      </c>
      <c r="G124" s="180" t="s">
        <v>476</v>
      </c>
      <c r="H124" s="181">
        <v>216</v>
      </c>
      <c r="I124" s="182"/>
      <c r="J124" s="183">
        <f>ROUND(I124*H124,2)</f>
        <v>0</v>
      </c>
      <c r="K124" s="179" t="s">
        <v>3</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110</v>
      </c>
    </row>
    <row r="125" s="2" customFormat="1" ht="16.5" customHeight="1">
      <c r="A125" s="41"/>
      <c r="B125" s="176"/>
      <c r="C125" s="177" t="s">
        <v>571</v>
      </c>
      <c r="D125" s="177" t="s">
        <v>331</v>
      </c>
      <c r="E125" s="178" t="s">
        <v>5563</v>
      </c>
      <c r="F125" s="179" t="s">
        <v>5564</v>
      </c>
      <c r="G125" s="180" t="s">
        <v>476</v>
      </c>
      <c r="H125" s="181">
        <v>75</v>
      </c>
      <c r="I125" s="182"/>
      <c r="J125" s="183">
        <f>ROUND(I125*H125,2)</f>
        <v>0</v>
      </c>
      <c r="K125" s="179" t="s">
        <v>3</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696</v>
      </c>
    </row>
    <row r="126" s="2" customFormat="1" ht="16.5" customHeight="1">
      <c r="A126" s="41"/>
      <c r="B126" s="176"/>
      <c r="C126" s="177" t="s">
        <v>576</v>
      </c>
      <c r="D126" s="177" t="s">
        <v>331</v>
      </c>
      <c r="E126" s="178" t="s">
        <v>5565</v>
      </c>
      <c r="F126" s="179" t="s">
        <v>5566</v>
      </c>
      <c r="G126" s="180" t="s">
        <v>367</v>
      </c>
      <c r="H126" s="181">
        <v>1</v>
      </c>
      <c r="I126" s="182"/>
      <c r="J126" s="183">
        <f>ROUND(I126*H126,2)</f>
        <v>0</v>
      </c>
      <c r="K126" s="179" t="s">
        <v>3</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710</v>
      </c>
    </row>
    <row r="127" s="12" customFormat="1" ht="25.92" customHeight="1">
      <c r="A127" s="12"/>
      <c r="B127" s="163"/>
      <c r="C127" s="12"/>
      <c r="D127" s="164" t="s">
        <v>68</v>
      </c>
      <c r="E127" s="165" t="s">
        <v>5567</v>
      </c>
      <c r="F127" s="165" t="s">
        <v>5568</v>
      </c>
      <c r="G127" s="12"/>
      <c r="H127" s="12"/>
      <c r="I127" s="166"/>
      <c r="J127" s="167">
        <f>BK127</f>
        <v>0</v>
      </c>
      <c r="K127" s="12"/>
      <c r="L127" s="163"/>
      <c r="M127" s="168"/>
      <c r="N127" s="169"/>
      <c r="O127" s="169"/>
      <c r="P127" s="170">
        <f>SUM(P128:P141)</f>
        <v>0</v>
      </c>
      <c r="Q127" s="169"/>
      <c r="R127" s="170">
        <f>SUM(R128:R141)</f>
        <v>0</v>
      </c>
      <c r="S127" s="169"/>
      <c r="T127" s="171">
        <f>SUM(T128:T141)</f>
        <v>0</v>
      </c>
      <c r="U127" s="12"/>
      <c r="V127" s="12"/>
      <c r="W127" s="12"/>
      <c r="X127" s="12"/>
      <c r="Y127" s="12"/>
      <c r="Z127" s="12"/>
      <c r="AA127" s="12"/>
      <c r="AB127" s="12"/>
      <c r="AC127" s="12"/>
      <c r="AD127" s="12"/>
      <c r="AE127" s="12"/>
      <c r="AR127" s="164" t="s">
        <v>76</v>
      </c>
      <c r="AT127" s="172" t="s">
        <v>68</v>
      </c>
      <c r="AU127" s="172" t="s">
        <v>69</v>
      </c>
      <c r="AY127" s="164" t="s">
        <v>328</v>
      </c>
      <c r="BK127" s="173">
        <f>SUM(BK128:BK141)</f>
        <v>0</v>
      </c>
    </row>
    <row r="128" s="2" customFormat="1" ht="16.5" customHeight="1">
      <c r="A128" s="41"/>
      <c r="B128" s="176"/>
      <c r="C128" s="177" t="s">
        <v>473</v>
      </c>
      <c r="D128" s="177" t="s">
        <v>331</v>
      </c>
      <c r="E128" s="178" t="s">
        <v>5569</v>
      </c>
      <c r="F128" s="179" t="s">
        <v>5570</v>
      </c>
      <c r="G128" s="180" t="s">
        <v>367</v>
      </c>
      <c r="H128" s="181">
        <v>1</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718</v>
      </c>
    </row>
    <row r="129" s="2" customFormat="1" ht="16.5" customHeight="1">
      <c r="A129" s="41"/>
      <c r="B129" s="176"/>
      <c r="C129" s="177" t="s">
        <v>588</v>
      </c>
      <c r="D129" s="177" t="s">
        <v>331</v>
      </c>
      <c r="E129" s="178" t="s">
        <v>5571</v>
      </c>
      <c r="F129" s="179" t="s">
        <v>5572</v>
      </c>
      <c r="G129" s="180" t="s">
        <v>367</v>
      </c>
      <c r="H129" s="181">
        <v>1</v>
      </c>
      <c r="I129" s="182"/>
      <c r="J129" s="183">
        <f>ROUND(I129*H129,2)</f>
        <v>0</v>
      </c>
      <c r="K129" s="179" t="s">
        <v>3</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76</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152</v>
      </c>
    </row>
    <row r="130" s="2" customFormat="1" ht="16.5" customHeight="1">
      <c r="A130" s="41"/>
      <c r="B130" s="176"/>
      <c r="C130" s="177" t="s">
        <v>593</v>
      </c>
      <c r="D130" s="177" t="s">
        <v>331</v>
      </c>
      <c r="E130" s="178" t="s">
        <v>5573</v>
      </c>
      <c r="F130" s="179" t="s">
        <v>5574</v>
      </c>
      <c r="G130" s="180" t="s">
        <v>367</v>
      </c>
      <c r="H130" s="181">
        <v>1</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158</v>
      </c>
    </row>
    <row r="131" s="2" customFormat="1" ht="16.5" customHeight="1">
      <c r="A131" s="41"/>
      <c r="B131" s="176"/>
      <c r="C131" s="177" t="s">
        <v>598</v>
      </c>
      <c r="D131" s="177" t="s">
        <v>331</v>
      </c>
      <c r="E131" s="178" t="s">
        <v>5575</v>
      </c>
      <c r="F131" s="179" t="s">
        <v>5576</v>
      </c>
      <c r="G131" s="180" t="s">
        <v>367</v>
      </c>
      <c r="H131" s="181">
        <v>2</v>
      </c>
      <c r="I131" s="182"/>
      <c r="J131" s="183">
        <f>ROUND(I131*H131,2)</f>
        <v>0</v>
      </c>
      <c r="K131" s="179" t="s">
        <v>3</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751</v>
      </c>
    </row>
    <row r="132" s="2" customFormat="1" ht="16.5" customHeight="1">
      <c r="A132" s="41"/>
      <c r="B132" s="176"/>
      <c r="C132" s="177" t="s">
        <v>605</v>
      </c>
      <c r="D132" s="177" t="s">
        <v>331</v>
      </c>
      <c r="E132" s="178" t="s">
        <v>5577</v>
      </c>
      <c r="F132" s="179" t="s">
        <v>5578</v>
      </c>
      <c r="G132" s="180" t="s">
        <v>367</v>
      </c>
      <c r="H132" s="181">
        <v>12</v>
      </c>
      <c r="I132" s="182"/>
      <c r="J132" s="183">
        <f>ROUND(I132*H132,2)</f>
        <v>0</v>
      </c>
      <c r="K132" s="179" t="s">
        <v>3</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76</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761</v>
      </c>
    </row>
    <row r="133" s="2" customFormat="1" ht="21.75" customHeight="1">
      <c r="A133" s="41"/>
      <c r="B133" s="176"/>
      <c r="C133" s="177" t="s">
        <v>610</v>
      </c>
      <c r="D133" s="177" t="s">
        <v>331</v>
      </c>
      <c r="E133" s="178" t="s">
        <v>5579</v>
      </c>
      <c r="F133" s="179" t="s">
        <v>5580</v>
      </c>
      <c r="G133" s="180" t="s">
        <v>367</v>
      </c>
      <c r="H133" s="181">
        <v>6</v>
      </c>
      <c r="I133" s="182"/>
      <c r="J133" s="183">
        <f>ROUND(I133*H133,2)</f>
        <v>0</v>
      </c>
      <c r="K133" s="179" t="s">
        <v>3</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769</v>
      </c>
    </row>
    <row r="134" s="2" customFormat="1" ht="16.5" customHeight="1">
      <c r="A134" s="41"/>
      <c r="B134" s="176"/>
      <c r="C134" s="177" t="s">
        <v>616</v>
      </c>
      <c r="D134" s="177" t="s">
        <v>331</v>
      </c>
      <c r="E134" s="178" t="s">
        <v>5581</v>
      </c>
      <c r="F134" s="179" t="s">
        <v>5582</v>
      </c>
      <c r="G134" s="180" t="s">
        <v>367</v>
      </c>
      <c r="H134" s="181">
        <v>7</v>
      </c>
      <c r="I134" s="182"/>
      <c r="J134" s="183">
        <f>ROUND(I134*H134,2)</f>
        <v>0</v>
      </c>
      <c r="K134" s="179" t="s">
        <v>3</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778</v>
      </c>
    </row>
    <row r="135" s="2" customFormat="1" ht="16.5" customHeight="1">
      <c r="A135" s="41"/>
      <c r="B135" s="176"/>
      <c r="C135" s="177" t="s">
        <v>621</v>
      </c>
      <c r="D135" s="177" t="s">
        <v>331</v>
      </c>
      <c r="E135" s="178" t="s">
        <v>5583</v>
      </c>
      <c r="F135" s="179" t="s">
        <v>5584</v>
      </c>
      <c r="G135" s="180" t="s">
        <v>367</v>
      </c>
      <c r="H135" s="181">
        <v>1</v>
      </c>
      <c r="I135" s="182"/>
      <c r="J135" s="183">
        <f>ROUND(I135*H135,2)</f>
        <v>0</v>
      </c>
      <c r="K135" s="179" t="s">
        <v>3</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76</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788</v>
      </c>
    </row>
    <row r="136" s="2" customFormat="1" ht="16.5" customHeight="1">
      <c r="A136" s="41"/>
      <c r="B136" s="176"/>
      <c r="C136" s="177" t="s">
        <v>626</v>
      </c>
      <c r="D136" s="177" t="s">
        <v>331</v>
      </c>
      <c r="E136" s="178" t="s">
        <v>5585</v>
      </c>
      <c r="F136" s="179" t="s">
        <v>5586</v>
      </c>
      <c r="G136" s="180" t="s">
        <v>367</v>
      </c>
      <c r="H136" s="181">
        <v>1</v>
      </c>
      <c r="I136" s="182"/>
      <c r="J136" s="183">
        <f>ROUND(I136*H136,2)</f>
        <v>0</v>
      </c>
      <c r="K136" s="179" t="s">
        <v>3</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113</v>
      </c>
      <c r="AT136" s="188" t="s">
        <v>331</v>
      </c>
      <c r="AU136" s="188" t="s">
        <v>76</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797</v>
      </c>
    </row>
    <row r="137" s="2" customFormat="1" ht="16.5" customHeight="1">
      <c r="A137" s="41"/>
      <c r="B137" s="176"/>
      <c r="C137" s="177" t="s">
        <v>631</v>
      </c>
      <c r="D137" s="177" t="s">
        <v>331</v>
      </c>
      <c r="E137" s="178" t="s">
        <v>5587</v>
      </c>
      <c r="F137" s="179" t="s">
        <v>5588</v>
      </c>
      <c r="G137" s="180" t="s">
        <v>367</v>
      </c>
      <c r="H137" s="181">
        <v>34</v>
      </c>
      <c r="I137" s="182"/>
      <c r="J137" s="183">
        <f>ROUND(I137*H137,2)</f>
        <v>0</v>
      </c>
      <c r="K137" s="179" t="s">
        <v>3</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76</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805</v>
      </c>
    </row>
    <row r="138" s="2" customFormat="1" ht="16.5" customHeight="1">
      <c r="A138" s="41"/>
      <c r="B138" s="176"/>
      <c r="C138" s="177" t="s">
        <v>638</v>
      </c>
      <c r="D138" s="177" t="s">
        <v>331</v>
      </c>
      <c r="E138" s="178" t="s">
        <v>5589</v>
      </c>
      <c r="F138" s="179" t="s">
        <v>5590</v>
      </c>
      <c r="G138" s="180" t="s">
        <v>476</v>
      </c>
      <c r="H138" s="181">
        <v>694</v>
      </c>
      <c r="I138" s="182"/>
      <c r="J138" s="183">
        <f>ROUND(I138*H138,2)</f>
        <v>0</v>
      </c>
      <c r="K138" s="179" t="s">
        <v>3</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76</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813</v>
      </c>
    </row>
    <row r="139" s="2" customFormat="1" ht="16.5" customHeight="1">
      <c r="A139" s="41"/>
      <c r="B139" s="176"/>
      <c r="C139" s="177" t="s">
        <v>643</v>
      </c>
      <c r="D139" s="177" t="s">
        <v>331</v>
      </c>
      <c r="E139" s="178" t="s">
        <v>5591</v>
      </c>
      <c r="F139" s="179" t="s">
        <v>5592</v>
      </c>
      <c r="G139" s="180" t="s">
        <v>5593</v>
      </c>
      <c r="H139" s="181">
        <v>4</v>
      </c>
      <c r="I139" s="182"/>
      <c r="J139" s="183">
        <f>ROUND(I139*H139,2)</f>
        <v>0</v>
      </c>
      <c r="K139" s="179" t="s">
        <v>3</v>
      </c>
      <c r="L139" s="42"/>
      <c r="M139" s="184" t="s">
        <v>3</v>
      </c>
      <c r="N139" s="185"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113</v>
      </c>
      <c r="AT139" s="188" t="s">
        <v>331</v>
      </c>
      <c r="AU139" s="188" t="s">
        <v>76</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821</v>
      </c>
    </row>
    <row r="140" s="2" customFormat="1" ht="16.5" customHeight="1">
      <c r="A140" s="41"/>
      <c r="B140" s="176"/>
      <c r="C140" s="177" t="s">
        <v>649</v>
      </c>
      <c r="D140" s="177" t="s">
        <v>331</v>
      </c>
      <c r="E140" s="178" t="s">
        <v>5594</v>
      </c>
      <c r="F140" s="179" t="s">
        <v>5595</v>
      </c>
      <c r="G140" s="180" t="s">
        <v>5593</v>
      </c>
      <c r="H140" s="181">
        <v>4</v>
      </c>
      <c r="I140" s="182"/>
      <c r="J140" s="183">
        <f>ROUND(I140*H140,2)</f>
        <v>0</v>
      </c>
      <c r="K140" s="179" t="s">
        <v>3</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76</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830</v>
      </c>
    </row>
    <row r="141" s="2" customFormat="1" ht="16.5" customHeight="1">
      <c r="A141" s="41"/>
      <c r="B141" s="176"/>
      <c r="C141" s="177" t="s">
        <v>654</v>
      </c>
      <c r="D141" s="177" t="s">
        <v>331</v>
      </c>
      <c r="E141" s="178" t="s">
        <v>5596</v>
      </c>
      <c r="F141" s="179" t="s">
        <v>5597</v>
      </c>
      <c r="G141" s="180" t="s">
        <v>367</v>
      </c>
      <c r="H141" s="181">
        <v>1</v>
      </c>
      <c r="I141" s="182"/>
      <c r="J141" s="183">
        <f>ROUND(I141*H141,2)</f>
        <v>0</v>
      </c>
      <c r="K141" s="179" t="s">
        <v>3</v>
      </c>
      <c r="L141" s="42"/>
      <c r="M141" s="237" t="s">
        <v>3</v>
      </c>
      <c r="N141" s="238" t="s">
        <v>40</v>
      </c>
      <c r="O141" s="199"/>
      <c r="P141" s="239">
        <f>O141*H141</f>
        <v>0</v>
      </c>
      <c r="Q141" s="239">
        <v>0</v>
      </c>
      <c r="R141" s="239">
        <f>Q141*H141</f>
        <v>0</v>
      </c>
      <c r="S141" s="239">
        <v>0</v>
      </c>
      <c r="T141" s="240">
        <f>S141*H141</f>
        <v>0</v>
      </c>
      <c r="U141" s="41"/>
      <c r="V141" s="41"/>
      <c r="W141" s="41"/>
      <c r="X141" s="41"/>
      <c r="Y141" s="41"/>
      <c r="Z141" s="41"/>
      <c r="AA141" s="41"/>
      <c r="AB141" s="41"/>
      <c r="AC141" s="41"/>
      <c r="AD141" s="41"/>
      <c r="AE141" s="41"/>
      <c r="AR141" s="188" t="s">
        <v>113</v>
      </c>
      <c r="AT141" s="188" t="s">
        <v>331</v>
      </c>
      <c r="AU141" s="188" t="s">
        <v>76</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113</v>
      </c>
      <c r="BM141" s="188" t="s">
        <v>840</v>
      </c>
    </row>
    <row r="142" s="2" customFormat="1" ht="6.96" customHeight="1">
      <c r="A142" s="41"/>
      <c r="B142" s="58"/>
      <c r="C142" s="59"/>
      <c r="D142" s="59"/>
      <c r="E142" s="59"/>
      <c r="F142" s="59"/>
      <c r="G142" s="59"/>
      <c r="H142" s="59"/>
      <c r="I142" s="59"/>
      <c r="J142" s="59"/>
      <c r="K142" s="59"/>
      <c r="L142" s="42"/>
      <c r="M142" s="41"/>
      <c r="O142" s="41"/>
      <c r="P142" s="41"/>
      <c r="Q142" s="41"/>
      <c r="R142" s="41"/>
      <c r="S142" s="41"/>
      <c r="T142" s="41"/>
      <c r="U142" s="41"/>
      <c r="V142" s="41"/>
      <c r="W142" s="41"/>
      <c r="X142" s="41"/>
      <c r="Y142" s="41"/>
      <c r="Z142" s="41"/>
      <c r="AA142" s="41"/>
      <c r="AB142" s="41"/>
      <c r="AC142" s="41"/>
      <c r="AD142" s="41"/>
      <c r="AE142" s="41"/>
    </row>
  </sheetData>
  <autoFilter ref="C96:K141"/>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154</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5503</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5598</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ROUND(J94,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ROUND((SUM(BE94:BE136)),  2)</f>
        <v>0</v>
      </c>
      <c r="G37" s="41"/>
      <c r="H37" s="41"/>
      <c r="I37" s="135">
        <v>0.20999999999999999</v>
      </c>
      <c r="J37" s="134">
        <f>ROUND(((SUM(BE94:BE136))*I37),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ROUND((SUM(BF94:BF136)),  2)</f>
        <v>0</v>
      </c>
      <c r="G38" s="41"/>
      <c r="H38" s="41"/>
      <c r="I38" s="135">
        <v>0.12</v>
      </c>
      <c r="J38" s="134">
        <f>ROUND(((SUM(BF94:BF136))*I38),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ROUND((SUM(BG94:BG136)),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ROUND((SUM(BH94:BH136)),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ROUND((SUM(BI94:BI136)),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5503</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52 - UKS</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J94</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5505</v>
      </c>
      <c r="E68" s="147"/>
      <c r="F68" s="147"/>
      <c r="G68" s="147"/>
      <c r="H68" s="147"/>
      <c r="I68" s="147"/>
      <c r="J68" s="148">
        <f>J95</f>
        <v>0</v>
      </c>
      <c r="K68" s="9"/>
      <c r="L68" s="145"/>
      <c r="S68" s="9"/>
      <c r="T68" s="9"/>
      <c r="U68" s="9"/>
      <c r="V68" s="9"/>
      <c r="W68" s="9"/>
      <c r="X68" s="9"/>
      <c r="Y68" s="9"/>
      <c r="Z68" s="9"/>
      <c r="AA68" s="9"/>
      <c r="AB68" s="9"/>
      <c r="AC68" s="9"/>
      <c r="AD68" s="9"/>
      <c r="AE68" s="9"/>
    </row>
    <row r="69" s="10" customFormat="1" ht="19.92" customHeight="1">
      <c r="A69" s="10"/>
      <c r="B69" s="149"/>
      <c r="C69" s="10"/>
      <c r="D69" s="150" t="s">
        <v>5599</v>
      </c>
      <c r="E69" s="151"/>
      <c r="F69" s="151"/>
      <c r="G69" s="151"/>
      <c r="H69" s="151"/>
      <c r="I69" s="151"/>
      <c r="J69" s="152">
        <f>J117</f>
        <v>0</v>
      </c>
      <c r="K69" s="10"/>
      <c r="L69" s="149"/>
      <c r="S69" s="10"/>
      <c r="T69" s="10"/>
      <c r="U69" s="10"/>
      <c r="V69" s="10"/>
      <c r="W69" s="10"/>
      <c r="X69" s="10"/>
      <c r="Y69" s="10"/>
      <c r="Z69" s="10"/>
      <c r="AA69" s="10"/>
      <c r="AB69" s="10"/>
      <c r="AC69" s="10"/>
      <c r="AD69" s="10"/>
      <c r="AE69" s="10"/>
    </row>
    <row r="70" s="9" customFormat="1" ht="24.96" customHeight="1">
      <c r="A70" s="9"/>
      <c r="B70" s="145"/>
      <c r="C70" s="9"/>
      <c r="D70" s="146" t="s">
        <v>5600</v>
      </c>
      <c r="E70" s="147"/>
      <c r="F70" s="147"/>
      <c r="G70" s="147"/>
      <c r="H70" s="147"/>
      <c r="I70" s="147"/>
      <c r="J70" s="148">
        <f>J119</f>
        <v>0</v>
      </c>
      <c r="K70" s="9"/>
      <c r="L70" s="145"/>
      <c r="S70" s="9"/>
      <c r="T70" s="9"/>
      <c r="U70" s="9"/>
      <c r="V70" s="9"/>
      <c r="W70" s="9"/>
      <c r="X70" s="9"/>
      <c r="Y70" s="9"/>
      <c r="Z70" s="9"/>
      <c r="AA70" s="9"/>
      <c r="AB70" s="9"/>
      <c r="AC70" s="9"/>
      <c r="AD70" s="9"/>
      <c r="AE70" s="9"/>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1" customFormat="1" ht="23.25" customHeight="1">
      <c r="B82" s="25"/>
      <c r="E82" s="127" t="s">
        <v>302</v>
      </c>
      <c r="F82" s="1"/>
      <c r="G82" s="1"/>
      <c r="H82" s="1"/>
      <c r="L82" s="25"/>
    </row>
    <row r="83" s="1" customFormat="1" ht="12" customHeight="1">
      <c r="B83" s="25"/>
      <c r="C83" s="35" t="s">
        <v>303</v>
      </c>
      <c r="L83" s="25"/>
    </row>
    <row r="84" s="2" customFormat="1" ht="16.5" customHeight="1">
      <c r="A84" s="41"/>
      <c r="B84" s="42"/>
      <c r="C84" s="41"/>
      <c r="D84" s="41"/>
      <c r="E84" s="128" t="s">
        <v>1833</v>
      </c>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5503</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6.5" customHeight="1">
      <c r="A86" s="41"/>
      <c r="B86" s="42"/>
      <c r="C86" s="41"/>
      <c r="D86" s="41"/>
      <c r="E86" s="65" t="str">
        <f>E13</f>
        <v>52 - UKS</v>
      </c>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21</v>
      </c>
      <c r="D88" s="41"/>
      <c r="E88" s="41"/>
      <c r="F88" s="30" t="str">
        <f>F16</f>
        <v xml:space="preserve"> </v>
      </c>
      <c r="G88" s="41"/>
      <c r="H88" s="41"/>
      <c r="I88" s="35" t="s">
        <v>23</v>
      </c>
      <c r="J88" s="67" t="str">
        <f>IF(J16="","",J16)</f>
        <v>26. 8. 2025</v>
      </c>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5.15" customHeight="1">
      <c r="A90" s="41"/>
      <c r="B90" s="42"/>
      <c r="C90" s="35" t="s">
        <v>25</v>
      </c>
      <c r="D90" s="41"/>
      <c r="E90" s="41"/>
      <c r="F90" s="30" t="str">
        <f>E19</f>
        <v xml:space="preserve"> </v>
      </c>
      <c r="G90" s="41"/>
      <c r="H90" s="41"/>
      <c r="I90" s="35" t="s">
        <v>30</v>
      </c>
      <c r="J90" s="39" t="str">
        <f>E25</f>
        <v xml:space="preserve"> </v>
      </c>
      <c r="K90" s="41"/>
      <c r="L90" s="129"/>
      <c r="S90" s="41"/>
      <c r="T90" s="41"/>
      <c r="U90" s="41"/>
      <c r="V90" s="41"/>
      <c r="W90" s="41"/>
      <c r="X90" s="41"/>
      <c r="Y90" s="41"/>
      <c r="Z90" s="41"/>
      <c r="AA90" s="41"/>
      <c r="AB90" s="41"/>
      <c r="AC90" s="41"/>
      <c r="AD90" s="41"/>
      <c r="AE90" s="41"/>
    </row>
    <row r="91" s="2" customFormat="1" ht="15.15" customHeight="1">
      <c r="A91" s="41"/>
      <c r="B91" s="42"/>
      <c r="C91" s="35" t="s">
        <v>28</v>
      </c>
      <c r="D91" s="41"/>
      <c r="E91" s="41"/>
      <c r="F91" s="30" t="str">
        <f>IF(E22="","",E22)</f>
        <v>Vyplň údaj</v>
      </c>
      <c r="G91" s="41"/>
      <c r="H91" s="41"/>
      <c r="I91" s="35" t="s">
        <v>32</v>
      </c>
      <c r="J91" s="39" t="str">
        <f>E28</f>
        <v xml:space="preserve"> </v>
      </c>
      <c r="K91" s="41"/>
      <c r="L91" s="129"/>
      <c r="S91" s="41"/>
      <c r="T91" s="41"/>
      <c r="U91" s="41"/>
      <c r="V91" s="41"/>
      <c r="W91" s="41"/>
      <c r="X91" s="41"/>
      <c r="Y91" s="41"/>
      <c r="Z91" s="41"/>
      <c r="AA91" s="41"/>
      <c r="AB91" s="41"/>
      <c r="AC91" s="41"/>
      <c r="AD91" s="41"/>
      <c r="AE91" s="41"/>
    </row>
    <row r="92" s="2" customFormat="1" ht="10.32"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11" customFormat="1" ht="29.28" customHeight="1">
      <c r="A93" s="153"/>
      <c r="B93" s="154"/>
      <c r="C93" s="155" t="s">
        <v>315</v>
      </c>
      <c r="D93" s="156" t="s">
        <v>54</v>
      </c>
      <c r="E93" s="156" t="s">
        <v>50</v>
      </c>
      <c r="F93" s="156" t="s">
        <v>51</v>
      </c>
      <c r="G93" s="156" t="s">
        <v>316</v>
      </c>
      <c r="H93" s="156" t="s">
        <v>317</v>
      </c>
      <c r="I93" s="156" t="s">
        <v>318</v>
      </c>
      <c r="J93" s="156" t="s">
        <v>309</v>
      </c>
      <c r="K93" s="157" t="s">
        <v>319</v>
      </c>
      <c r="L93" s="158"/>
      <c r="M93" s="83" t="s">
        <v>3</v>
      </c>
      <c r="N93" s="84" t="s">
        <v>39</v>
      </c>
      <c r="O93" s="84" t="s">
        <v>320</v>
      </c>
      <c r="P93" s="84" t="s">
        <v>321</v>
      </c>
      <c r="Q93" s="84" t="s">
        <v>322</v>
      </c>
      <c r="R93" s="84" t="s">
        <v>323</v>
      </c>
      <c r="S93" s="84" t="s">
        <v>324</v>
      </c>
      <c r="T93" s="85" t="s">
        <v>325</v>
      </c>
      <c r="U93" s="153"/>
      <c r="V93" s="153"/>
      <c r="W93" s="153"/>
      <c r="X93" s="153"/>
      <c r="Y93" s="153"/>
      <c r="Z93" s="153"/>
      <c r="AA93" s="153"/>
      <c r="AB93" s="153"/>
      <c r="AC93" s="153"/>
      <c r="AD93" s="153"/>
      <c r="AE93" s="153"/>
    </row>
    <row r="94" s="2" customFormat="1" ht="22.8" customHeight="1">
      <c r="A94" s="41"/>
      <c r="B94" s="42"/>
      <c r="C94" s="90" t="s">
        <v>326</v>
      </c>
      <c r="D94" s="41"/>
      <c r="E94" s="41"/>
      <c r="F94" s="41"/>
      <c r="G94" s="41"/>
      <c r="H94" s="41"/>
      <c r="I94" s="41"/>
      <c r="J94" s="159">
        <f>BK94</f>
        <v>0</v>
      </c>
      <c r="K94" s="41"/>
      <c r="L94" s="42"/>
      <c r="M94" s="86"/>
      <c r="N94" s="71"/>
      <c r="O94" s="87"/>
      <c r="P94" s="160">
        <f>P95+P119</f>
        <v>0</v>
      </c>
      <c r="Q94" s="87"/>
      <c r="R94" s="160">
        <f>R95+R119</f>
        <v>0</v>
      </c>
      <c r="S94" s="87"/>
      <c r="T94" s="161">
        <f>T95+T119</f>
        <v>0</v>
      </c>
      <c r="U94" s="41"/>
      <c r="V94" s="41"/>
      <c r="W94" s="41"/>
      <c r="X94" s="41"/>
      <c r="Y94" s="41"/>
      <c r="Z94" s="41"/>
      <c r="AA94" s="41"/>
      <c r="AB94" s="41"/>
      <c r="AC94" s="41"/>
      <c r="AD94" s="41"/>
      <c r="AE94" s="41"/>
      <c r="AT94" s="22" t="s">
        <v>68</v>
      </c>
      <c r="AU94" s="22" t="s">
        <v>310</v>
      </c>
      <c r="BK94" s="162">
        <f>BK95+BK119</f>
        <v>0</v>
      </c>
    </row>
    <row r="95" s="12" customFormat="1" ht="25.92" customHeight="1">
      <c r="A95" s="12"/>
      <c r="B95" s="163"/>
      <c r="C95" s="12"/>
      <c r="D95" s="164" t="s">
        <v>68</v>
      </c>
      <c r="E95" s="165" t="s">
        <v>1327</v>
      </c>
      <c r="F95" s="165" t="s">
        <v>5511</v>
      </c>
      <c r="G95" s="12"/>
      <c r="H95" s="12"/>
      <c r="I95" s="166"/>
      <c r="J95" s="167">
        <f>BK95</f>
        <v>0</v>
      </c>
      <c r="K95" s="12"/>
      <c r="L95" s="163"/>
      <c r="M95" s="168"/>
      <c r="N95" s="169"/>
      <c r="O95" s="169"/>
      <c r="P95" s="170">
        <f>P96+SUM(P97:P117)</f>
        <v>0</v>
      </c>
      <c r="Q95" s="169"/>
      <c r="R95" s="170">
        <f>R96+SUM(R97:R117)</f>
        <v>0</v>
      </c>
      <c r="S95" s="169"/>
      <c r="T95" s="171">
        <f>T96+SUM(T97:T117)</f>
        <v>0</v>
      </c>
      <c r="U95" s="12"/>
      <c r="V95" s="12"/>
      <c r="W95" s="12"/>
      <c r="X95" s="12"/>
      <c r="Y95" s="12"/>
      <c r="Z95" s="12"/>
      <c r="AA95" s="12"/>
      <c r="AB95" s="12"/>
      <c r="AC95" s="12"/>
      <c r="AD95" s="12"/>
      <c r="AE95" s="12"/>
      <c r="AR95" s="164" t="s">
        <v>76</v>
      </c>
      <c r="AT95" s="172" t="s">
        <v>68</v>
      </c>
      <c r="AU95" s="172" t="s">
        <v>69</v>
      </c>
      <c r="AY95" s="164" t="s">
        <v>328</v>
      </c>
      <c r="BK95" s="173">
        <f>BK96+SUM(BK97:BK117)</f>
        <v>0</v>
      </c>
    </row>
    <row r="96" s="2" customFormat="1" ht="24.15" customHeight="1">
      <c r="A96" s="41"/>
      <c r="B96" s="176"/>
      <c r="C96" s="177" t="s">
        <v>76</v>
      </c>
      <c r="D96" s="177" t="s">
        <v>331</v>
      </c>
      <c r="E96" s="178" t="s">
        <v>5601</v>
      </c>
      <c r="F96" s="179" t="s">
        <v>5602</v>
      </c>
      <c r="G96" s="180" t="s">
        <v>367</v>
      </c>
      <c r="H96" s="181">
        <v>1</v>
      </c>
      <c r="I96" s="182"/>
      <c r="J96" s="183">
        <f>ROUND(I96*H96,2)</f>
        <v>0</v>
      </c>
      <c r="K96" s="179" t="s">
        <v>3</v>
      </c>
      <c r="L96" s="42"/>
      <c r="M96" s="184" t="s">
        <v>3</v>
      </c>
      <c r="N96" s="185" t="s">
        <v>40</v>
      </c>
      <c r="O96" s="75"/>
      <c r="P96" s="186">
        <f>O96*H96</f>
        <v>0</v>
      </c>
      <c r="Q96" s="186">
        <v>0</v>
      </c>
      <c r="R96" s="186">
        <f>Q96*H96</f>
        <v>0</v>
      </c>
      <c r="S96" s="186">
        <v>0</v>
      </c>
      <c r="T96" s="187">
        <f>S96*H96</f>
        <v>0</v>
      </c>
      <c r="U96" s="41"/>
      <c r="V96" s="41"/>
      <c r="W96" s="41"/>
      <c r="X96" s="41"/>
      <c r="Y96" s="41"/>
      <c r="Z96" s="41"/>
      <c r="AA96" s="41"/>
      <c r="AB96" s="41"/>
      <c r="AC96" s="41"/>
      <c r="AD96" s="41"/>
      <c r="AE96" s="41"/>
      <c r="AR96" s="188" t="s">
        <v>113</v>
      </c>
      <c r="AT96" s="188" t="s">
        <v>331</v>
      </c>
      <c r="AU96" s="188" t="s">
        <v>76</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113</v>
      </c>
      <c r="BM96" s="188" t="s">
        <v>79</v>
      </c>
    </row>
    <row r="97" s="2" customFormat="1" ht="24.15" customHeight="1">
      <c r="A97" s="41"/>
      <c r="B97" s="176"/>
      <c r="C97" s="177" t="s">
        <v>79</v>
      </c>
      <c r="D97" s="177" t="s">
        <v>331</v>
      </c>
      <c r="E97" s="178" t="s">
        <v>5603</v>
      </c>
      <c r="F97" s="179" t="s">
        <v>5604</v>
      </c>
      <c r="G97" s="180" t="s">
        <v>367</v>
      </c>
      <c r="H97" s="181">
        <v>1</v>
      </c>
      <c r="I97" s="182"/>
      <c r="J97" s="183">
        <f>ROUND(I97*H97,2)</f>
        <v>0</v>
      </c>
      <c r="K97" s="179" t="s">
        <v>3</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113</v>
      </c>
      <c r="AT97" s="188" t="s">
        <v>331</v>
      </c>
      <c r="AU97" s="188" t="s">
        <v>76</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113</v>
      </c>
      <c r="BM97" s="188" t="s">
        <v>113</v>
      </c>
    </row>
    <row r="98" s="2" customFormat="1" ht="24.15" customHeight="1">
      <c r="A98" s="41"/>
      <c r="B98" s="176"/>
      <c r="C98" s="177" t="s">
        <v>87</v>
      </c>
      <c r="D98" s="177" t="s">
        <v>331</v>
      </c>
      <c r="E98" s="178" t="s">
        <v>5605</v>
      </c>
      <c r="F98" s="179" t="s">
        <v>5606</v>
      </c>
      <c r="G98" s="180" t="s">
        <v>367</v>
      </c>
      <c r="H98" s="181">
        <v>1</v>
      </c>
      <c r="I98" s="182"/>
      <c r="J98" s="183">
        <f>ROUND(I98*H98,2)</f>
        <v>0</v>
      </c>
      <c r="K98" s="179" t="s">
        <v>3</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113</v>
      </c>
      <c r="AT98" s="188" t="s">
        <v>331</v>
      </c>
      <c r="AU98" s="188" t="s">
        <v>76</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113</v>
      </c>
      <c r="BM98" s="188" t="s">
        <v>150</v>
      </c>
    </row>
    <row r="99" s="2" customFormat="1" ht="16.5" customHeight="1">
      <c r="A99" s="41"/>
      <c r="B99" s="176"/>
      <c r="C99" s="177" t="s">
        <v>113</v>
      </c>
      <c r="D99" s="177" t="s">
        <v>331</v>
      </c>
      <c r="E99" s="178" t="s">
        <v>5607</v>
      </c>
      <c r="F99" s="179" t="s">
        <v>5608</v>
      </c>
      <c r="G99" s="180" t="s">
        <v>367</v>
      </c>
      <c r="H99" s="181">
        <v>2</v>
      </c>
      <c r="I99" s="182"/>
      <c r="J99" s="183">
        <f>ROUND(I99*H99,2)</f>
        <v>0</v>
      </c>
      <c r="K99" s="179" t="s">
        <v>3</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113</v>
      </c>
      <c r="AT99" s="188" t="s">
        <v>331</v>
      </c>
      <c r="AU99" s="188" t="s">
        <v>76</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113</v>
      </c>
      <c r="BM99" s="188" t="s">
        <v>171</v>
      </c>
    </row>
    <row r="100" s="2" customFormat="1" ht="16.5" customHeight="1">
      <c r="A100" s="41"/>
      <c r="B100" s="176"/>
      <c r="C100" s="177" t="s">
        <v>138</v>
      </c>
      <c r="D100" s="177" t="s">
        <v>331</v>
      </c>
      <c r="E100" s="178" t="s">
        <v>5609</v>
      </c>
      <c r="F100" s="179" t="s">
        <v>5610</v>
      </c>
      <c r="G100" s="180" t="s">
        <v>367</v>
      </c>
      <c r="H100" s="181">
        <v>7</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235</v>
      </c>
    </row>
    <row r="101" s="2" customFormat="1" ht="16.5" customHeight="1">
      <c r="A101" s="41"/>
      <c r="B101" s="176"/>
      <c r="C101" s="177" t="s">
        <v>150</v>
      </c>
      <c r="D101" s="177" t="s">
        <v>331</v>
      </c>
      <c r="E101" s="178" t="s">
        <v>5611</v>
      </c>
      <c r="F101" s="179" t="s">
        <v>5612</v>
      </c>
      <c r="G101" s="180" t="s">
        <v>367</v>
      </c>
      <c r="H101" s="181">
        <v>1</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9</v>
      </c>
    </row>
    <row r="102" s="2" customFormat="1" ht="24.15" customHeight="1">
      <c r="A102" s="41"/>
      <c r="B102" s="176"/>
      <c r="C102" s="177" t="s">
        <v>168</v>
      </c>
      <c r="D102" s="177" t="s">
        <v>331</v>
      </c>
      <c r="E102" s="178" t="s">
        <v>5613</v>
      </c>
      <c r="F102" s="179" t="s">
        <v>5614</v>
      </c>
      <c r="G102" s="180" t="s">
        <v>367</v>
      </c>
      <c r="H102" s="181">
        <v>10</v>
      </c>
      <c r="I102" s="182"/>
      <c r="J102" s="183">
        <f>ROUND(I102*H102,2)</f>
        <v>0</v>
      </c>
      <c r="K102" s="179" t="s">
        <v>3</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76</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512</v>
      </c>
    </row>
    <row r="103" s="2" customFormat="1" ht="16.5" customHeight="1">
      <c r="A103" s="41"/>
      <c r="B103" s="176"/>
      <c r="C103" s="177" t="s">
        <v>171</v>
      </c>
      <c r="D103" s="177" t="s">
        <v>331</v>
      </c>
      <c r="E103" s="178" t="s">
        <v>5615</v>
      </c>
      <c r="F103" s="179" t="s">
        <v>5616</v>
      </c>
      <c r="G103" s="180" t="s">
        <v>476</v>
      </c>
      <c r="H103" s="181">
        <v>5</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76</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532</v>
      </c>
    </row>
    <row r="104" s="2" customFormat="1" ht="16.5" customHeight="1">
      <c r="A104" s="41"/>
      <c r="B104" s="176"/>
      <c r="C104" s="177" t="s">
        <v>183</v>
      </c>
      <c r="D104" s="177" t="s">
        <v>331</v>
      </c>
      <c r="E104" s="178" t="s">
        <v>5617</v>
      </c>
      <c r="F104" s="179" t="s">
        <v>5618</v>
      </c>
      <c r="G104" s="180" t="s">
        <v>367</v>
      </c>
      <c r="H104" s="181">
        <v>2</v>
      </c>
      <c r="I104" s="182"/>
      <c r="J104" s="183">
        <f>ROUND(I104*H104,2)</f>
        <v>0</v>
      </c>
      <c r="K104" s="179" t="s">
        <v>3</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76</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544</v>
      </c>
    </row>
    <row r="105" s="2" customFormat="1" ht="21.75" customHeight="1">
      <c r="A105" s="41"/>
      <c r="B105" s="176"/>
      <c r="C105" s="177" t="s">
        <v>235</v>
      </c>
      <c r="D105" s="177" t="s">
        <v>331</v>
      </c>
      <c r="E105" s="178" t="s">
        <v>5619</v>
      </c>
      <c r="F105" s="179" t="s">
        <v>5620</v>
      </c>
      <c r="G105" s="180" t="s">
        <v>367</v>
      </c>
      <c r="H105" s="181">
        <v>2</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556</v>
      </c>
    </row>
    <row r="106" s="2" customFormat="1" ht="16.5" customHeight="1">
      <c r="A106" s="41"/>
      <c r="B106" s="176"/>
      <c r="C106" s="177" t="s">
        <v>239</v>
      </c>
      <c r="D106" s="177" t="s">
        <v>331</v>
      </c>
      <c r="E106" s="178" t="s">
        <v>5621</v>
      </c>
      <c r="F106" s="179" t="s">
        <v>5622</v>
      </c>
      <c r="G106" s="180" t="s">
        <v>367</v>
      </c>
      <c r="H106" s="181">
        <v>2</v>
      </c>
      <c r="I106" s="182"/>
      <c r="J106" s="183">
        <f>ROUND(I106*H106,2)</f>
        <v>0</v>
      </c>
      <c r="K106" s="179" t="s">
        <v>3</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564</v>
      </c>
    </row>
    <row r="107" s="2" customFormat="1" ht="16.5" customHeight="1">
      <c r="A107" s="41"/>
      <c r="B107" s="176"/>
      <c r="C107" s="177" t="s">
        <v>9</v>
      </c>
      <c r="D107" s="177" t="s">
        <v>331</v>
      </c>
      <c r="E107" s="178" t="s">
        <v>5623</v>
      </c>
      <c r="F107" s="179" t="s">
        <v>5624</v>
      </c>
      <c r="G107" s="180" t="s">
        <v>367</v>
      </c>
      <c r="H107" s="181">
        <v>24</v>
      </c>
      <c r="I107" s="182"/>
      <c r="J107" s="183">
        <f>ROUND(I107*H107,2)</f>
        <v>0</v>
      </c>
      <c r="K107" s="179" t="s">
        <v>3</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76</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576</v>
      </c>
    </row>
    <row r="108" s="2" customFormat="1" ht="16.5" customHeight="1">
      <c r="A108" s="41"/>
      <c r="B108" s="176"/>
      <c r="C108" s="177" t="s">
        <v>505</v>
      </c>
      <c r="D108" s="177" t="s">
        <v>331</v>
      </c>
      <c r="E108" s="178" t="s">
        <v>5625</v>
      </c>
      <c r="F108" s="179" t="s">
        <v>5626</v>
      </c>
      <c r="G108" s="180" t="s">
        <v>367</v>
      </c>
      <c r="H108" s="181">
        <v>24</v>
      </c>
      <c r="I108" s="182"/>
      <c r="J108" s="183">
        <f>ROUND(I108*H108,2)</f>
        <v>0</v>
      </c>
      <c r="K108" s="179" t="s">
        <v>3</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588</v>
      </c>
    </row>
    <row r="109" s="2" customFormat="1" ht="16.5" customHeight="1">
      <c r="A109" s="41"/>
      <c r="B109" s="176"/>
      <c r="C109" s="177" t="s">
        <v>512</v>
      </c>
      <c r="D109" s="177" t="s">
        <v>331</v>
      </c>
      <c r="E109" s="178" t="s">
        <v>5627</v>
      </c>
      <c r="F109" s="179" t="s">
        <v>5628</v>
      </c>
      <c r="G109" s="180" t="s">
        <v>367</v>
      </c>
      <c r="H109" s="181">
        <v>26</v>
      </c>
      <c r="I109" s="182"/>
      <c r="J109" s="183">
        <f>ROUND(I109*H109,2)</f>
        <v>0</v>
      </c>
      <c r="K109" s="179" t="s">
        <v>3</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76</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598</v>
      </c>
    </row>
    <row r="110" s="2" customFormat="1" ht="16.5" customHeight="1">
      <c r="A110" s="41"/>
      <c r="B110" s="176"/>
      <c r="C110" s="177" t="s">
        <v>526</v>
      </c>
      <c r="D110" s="177" t="s">
        <v>331</v>
      </c>
      <c r="E110" s="178" t="s">
        <v>5629</v>
      </c>
      <c r="F110" s="179" t="s">
        <v>5630</v>
      </c>
      <c r="G110" s="180" t="s">
        <v>367</v>
      </c>
      <c r="H110" s="181">
        <v>10</v>
      </c>
      <c r="I110" s="182"/>
      <c r="J110" s="183">
        <f>ROUND(I110*H110,2)</f>
        <v>0</v>
      </c>
      <c r="K110" s="179" t="s">
        <v>3</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610</v>
      </c>
    </row>
    <row r="111" s="2" customFormat="1" ht="16.5" customHeight="1">
      <c r="A111" s="41"/>
      <c r="B111" s="176"/>
      <c r="C111" s="177" t="s">
        <v>532</v>
      </c>
      <c r="D111" s="177" t="s">
        <v>331</v>
      </c>
      <c r="E111" s="178" t="s">
        <v>5631</v>
      </c>
      <c r="F111" s="179" t="s">
        <v>5632</v>
      </c>
      <c r="G111" s="180" t="s">
        <v>367</v>
      </c>
      <c r="H111" s="181">
        <v>11</v>
      </c>
      <c r="I111" s="182"/>
      <c r="J111" s="183">
        <f>ROUND(I111*H111,2)</f>
        <v>0</v>
      </c>
      <c r="K111" s="179" t="s">
        <v>3</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76</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621</v>
      </c>
    </row>
    <row r="112" s="2" customFormat="1" ht="16.5" customHeight="1">
      <c r="A112" s="41"/>
      <c r="B112" s="176"/>
      <c r="C112" s="177" t="s">
        <v>538</v>
      </c>
      <c r="D112" s="177" t="s">
        <v>331</v>
      </c>
      <c r="E112" s="178" t="s">
        <v>5633</v>
      </c>
      <c r="F112" s="179" t="s">
        <v>5634</v>
      </c>
      <c r="G112" s="180" t="s">
        <v>367</v>
      </c>
      <c r="H112" s="181">
        <v>2</v>
      </c>
      <c r="I112" s="182"/>
      <c r="J112" s="183">
        <f>ROUND(I112*H112,2)</f>
        <v>0</v>
      </c>
      <c r="K112" s="179" t="s">
        <v>3</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76</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631</v>
      </c>
    </row>
    <row r="113" s="2" customFormat="1" ht="16.5" customHeight="1">
      <c r="A113" s="41"/>
      <c r="B113" s="176"/>
      <c r="C113" s="177" t="s">
        <v>544</v>
      </c>
      <c r="D113" s="177" t="s">
        <v>331</v>
      </c>
      <c r="E113" s="178" t="s">
        <v>5635</v>
      </c>
      <c r="F113" s="179" t="s">
        <v>5636</v>
      </c>
      <c r="G113" s="180" t="s">
        <v>367</v>
      </c>
      <c r="H113" s="181">
        <v>5</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643</v>
      </c>
    </row>
    <row r="114" s="2" customFormat="1" ht="16.5" customHeight="1">
      <c r="A114" s="41"/>
      <c r="B114" s="176"/>
      <c r="C114" s="177" t="s">
        <v>550</v>
      </c>
      <c r="D114" s="177" t="s">
        <v>331</v>
      </c>
      <c r="E114" s="178" t="s">
        <v>5637</v>
      </c>
      <c r="F114" s="179" t="s">
        <v>5638</v>
      </c>
      <c r="G114" s="180" t="s">
        <v>476</v>
      </c>
      <c r="H114" s="181">
        <v>950</v>
      </c>
      <c r="I114" s="182"/>
      <c r="J114" s="183">
        <f>ROUND(I114*H114,2)</f>
        <v>0</v>
      </c>
      <c r="K114" s="179" t="s">
        <v>3</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76</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654</v>
      </c>
    </row>
    <row r="115" s="2" customFormat="1" ht="16.5" customHeight="1">
      <c r="A115" s="41"/>
      <c r="B115" s="176"/>
      <c r="C115" s="177" t="s">
        <v>556</v>
      </c>
      <c r="D115" s="177" t="s">
        <v>331</v>
      </c>
      <c r="E115" s="178" t="s">
        <v>5639</v>
      </c>
      <c r="F115" s="179" t="s">
        <v>5640</v>
      </c>
      <c r="G115" s="180" t="s">
        <v>367</v>
      </c>
      <c r="H115" s="181">
        <v>28</v>
      </c>
      <c r="I115" s="182"/>
      <c r="J115" s="183">
        <f>ROUND(I115*H115,2)</f>
        <v>0</v>
      </c>
      <c r="K115" s="179" t="s">
        <v>3</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76</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666</v>
      </c>
    </row>
    <row r="116" s="2" customFormat="1" ht="16.5" customHeight="1">
      <c r="A116" s="41"/>
      <c r="B116" s="176"/>
      <c r="C116" s="177" t="s">
        <v>8</v>
      </c>
      <c r="D116" s="177" t="s">
        <v>331</v>
      </c>
      <c r="E116" s="178" t="s">
        <v>5641</v>
      </c>
      <c r="F116" s="179" t="s">
        <v>5642</v>
      </c>
      <c r="G116" s="180" t="s">
        <v>356</v>
      </c>
      <c r="H116" s="181">
        <v>1</v>
      </c>
      <c r="I116" s="182"/>
      <c r="J116" s="183">
        <f>ROUND(I116*H116,2)</f>
        <v>0</v>
      </c>
      <c r="K116" s="179" t="s">
        <v>3</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76</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676</v>
      </c>
    </row>
    <row r="117" s="12" customFormat="1" ht="22.8" customHeight="1">
      <c r="A117" s="12"/>
      <c r="B117" s="163"/>
      <c r="C117" s="12"/>
      <c r="D117" s="164" t="s">
        <v>68</v>
      </c>
      <c r="E117" s="174" t="s">
        <v>1368</v>
      </c>
      <c r="F117" s="174" t="s">
        <v>5643</v>
      </c>
      <c r="G117" s="12"/>
      <c r="H117" s="12"/>
      <c r="I117" s="166"/>
      <c r="J117" s="175">
        <f>BK117</f>
        <v>0</v>
      </c>
      <c r="K117" s="12"/>
      <c r="L117" s="163"/>
      <c r="M117" s="168"/>
      <c r="N117" s="169"/>
      <c r="O117" s="169"/>
      <c r="P117" s="170">
        <f>P118</f>
        <v>0</v>
      </c>
      <c r="Q117" s="169"/>
      <c r="R117" s="170">
        <f>R118</f>
        <v>0</v>
      </c>
      <c r="S117" s="169"/>
      <c r="T117" s="171">
        <f>T118</f>
        <v>0</v>
      </c>
      <c r="U117" s="12"/>
      <c r="V117" s="12"/>
      <c r="W117" s="12"/>
      <c r="X117" s="12"/>
      <c r="Y117" s="12"/>
      <c r="Z117" s="12"/>
      <c r="AA117" s="12"/>
      <c r="AB117" s="12"/>
      <c r="AC117" s="12"/>
      <c r="AD117" s="12"/>
      <c r="AE117" s="12"/>
      <c r="AR117" s="164" t="s">
        <v>76</v>
      </c>
      <c r="AT117" s="172" t="s">
        <v>68</v>
      </c>
      <c r="AU117" s="172" t="s">
        <v>76</v>
      </c>
      <c r="AY117" s="164" t="s">
        <v>328</v>
      </c>
      <c r="BK117" s="173">
        <f>BK118</f>
        <v>0</v>
      </c>
    </row>
    <row r="118" s="2" customFormat="1" ht="21.75" customHeight="1">
      <c r="A118" s="41"/>
      <c r="B118" s="176"/>
      <c r="C118" s="177" t="s">
        <v>564</v>
      </c>
      <c r="D118" s="177" t="s">
        <v>331</v>
      </c>
      <c r="E118" s="178" t="s">
        <v>5644</v>
      </c>
      <c r="F118" s="179" t="s">
        <v>5645</v>
      </c>
      <c r="G118" s="180" t="s">
        <v>367</v>
      </c>
      <c r="H118" s="181">
        <v>3</v>
      </c>
      <c r="I118" s="182"/>
      <c r="J118" s="183">
        <f>ROUND(I118*H118,2)</f>
        <v>0</v>
      </c>
      <c r="K118" s="179" t="s">
        <v>3</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110</v>
      </c>
    </row>
    <row r="119" s="12" customFormat="1" ht="25.92" customHeight="1">
      <c r="A119" s="12"/>
      <c r="B119" s="163"/>
      <c r="C119" s="12"/>
      <c r="D119" s="164" t="s">
        <v>68</v>
      </c>
      <c r="E119" s="165" t="s">
        <v>5535</v>
      </c>
      <c r="F119" s="165" t="s">
        <v>5568</v>
      </c>
      <c r="G119" s="12"/>
      <c r="H119" s="12"/>
      <c r="I119" s="166"/>
      <c r="J119" s="167">
        <f>BK119</f>
        <v>0</v>
      </c>
      <c r="K119" s="12"/>
      <c r="L119" s="163"/>
      <c r="M119" s="168"/>
      <c r="N119" s="169"/>
      <c r="O119" s="169"/>
      <c r="P119" s="170">
        <f>SUM(P120:P136)</f>
        <v>0</v>
      </c>
      <c r="Q119" s="169"/>
      <c r="R119" s="170">
        <f>SUM(R120:R136)</f>
        <v>0</v>
      </c>
      <c r="S119" s="169"/>
      <c r="T119" s="171">
        <f>SUM(T120:T136)</f>
        <v>0</v>
      </c>
      <c r="U119" s="12"/>
      <c r="V119" s="12"/>
      <c r="W119" s="12"/>
      <c r="X119" s="12"/>
      <c r="Y119" s="12"/>
      <c r="Z119" s="12"/>
      <c r="AA119" s="12"/>
      <c r="AB119" s="12"/>
      <c r="AC119" s="12"/>
      <c r="AD119" s="12"/>
      <c r="AE119" s="12"/>
      <c r="AR119" s="164" t="s">
        <v>76</v>
      </c>
      <c r="AT119" s="172" t="s">
        <v>68</v>
      </c>
      <c r="AU119" s="172" t="s">
        <v>69</v>
      </c>
      <c r="AY119" s="164" t="s">
        <v>328</v>
      </c>
      <c r="BK119" s="173">
        <f>SUM(BK120:BK136)</f>
        <v>0</v>
      </c>
    </row>
    <row r="120" s="2" customFormat="1" ht="21.75" customHeight="1">
      <c r="A120" s="41"/>
      <c r="B120" s="176"/>
      <c r="C120" s="177" t="s">
        <v>571</v>
      </c>
      <c r="D120" s="177" t="s">
        <v>331</v>
      </c>
      <c r="E120" s="178" t="s">
        <v>5646</v>
      </c>
      <c r="F120" s="179" t="s">
        <v>5647</v>
      </c>
      <c r="G120" s="180" t="s">
        <v>367</v>
      </c>
      <c r="H120" s="181">
        <v>1</v>
      </c>
      <c r="I120" s="182"/>
      <c r="J120" s="183">
        <f>ROUND(I120*H120,2)</f>
        <v>0</v>
      </c>
      <c r="K120" s="179" t="s">
        <v>3</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76</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696</v>
      </c>
    </row>
    <row r="121" s="2" customFormat="1" ht="24.15" customHeight="1">
      <c r="A121" s="41"/>
      <c r="B121" s="176"/>
      <c r="C121" s="177" t="s">
        <v>576</v>
      </c>
      <c r="D121" s="177" t="s">
        <v>331</v>
      </c>
      <c r="E121" s="178" t="s">
        <v>5648</v>
      </c>
      <c r="F121" s="179" t="s">
        <v>5649</v>
      </c>
      <c r="G121" s="180" t="s">
        <v>367</v>
      </c>
      <c r="H121" s="181">
        <v>1</v>
      </c>
      <c r="I121" s="182"/>
      <c r="J121" s="183">
        <f>ROUND(I121*H121,2)</f>
        <v>0</v>
      </c>
      <c r="K121" s="179" t="s">
        <v>3</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710</v>
      </c>
    </row>
    <row r="122" s="2" customFormat="1" ht="16.5" customHeight="1">
      <c r="A122" s="41"/>
      <c r="B122" s="176"/>
      <c r="C122" s="177" t="s">
        <v>473</v>
      </c>
      <c r="D122" s="177" t="s">
        <v>331</v>
      </c>
      <c r="E122" s="178" t="s">
        <v>5650</v>
      </c>
      <c r="F122" s="179" t="s">
        <v>5651</v>
      </c>
      <c r="G122" s="180" t="s">
        <v>367</v>
      </c>
      <c r="H122" s="181">
        <v>2</v>
      </c>
      <c r="I122" s="182"/>
      <c r="J122" s="183">
        <f>ROUND(I122*H122,2)</f>
        <v>0</v>
      </c>
      <c r="K122" s="179" t="s">
        <v>3</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76</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718</v>
      </c>
    </row>
    <row r="123" s="2" customFormat="1" ht="16.5" customHeight="1">
      <c r="A123" s="41"/>
      <c r="B123" s="176"/>
      <c r="C123" s="177" t="s">
        <v>588</v>
      </c>
      <c r="D123" s="177" t="s">
        <v>331</v>
      </c>
      <c r="E123" s="178" t="s">
        <v>5652</v>
      </c>
      <c r="F123" s="179" t="s">
        <v>5653</v>
      </c>
      <c r="G123" s="180" t="s">
        <v>367</v>
      </c>
      <c r="H123" s="181">
        <v>2</v>
      </c>
      <c r="I123" s="182"/>
      <c r="J123" s="183">
        <f>ROUND(I123*H123,2)</f>
        <v>0</v>
      </c>
      <c r="K123" s="179" t="s">
        <v>3</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76</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152</v>
      </c>
    </row>
    <row r="124" s="2" customFormat="1" ht="16.5" customHeight="1">
      <c r="A124" s="41"/>
      <c r="B124" s="176"/>
      <c r="C124" s="177" t="s">
        <v>593</v>
      </c>
      <c r="D124" s="177" t="s">
        <v>331</v>
      </c>
      <c r="E124" s="178" t="s">
        <v>5654</v>
      </c>
      <c r="F124" s="179" t="s">
        <v>5655</v>
      </c>
      <c r="G124" s="180" t="s">
        <v>367</v>
      </c>
      <c r="H124" s="181">
        <v>24</v>
      </c>
      <c r="I124" s="182"/>
      <c r="J124" s="183">
        <f>ROUND(I124*H124,2)</f>
        <v>0</v>
      </c>
      <c r="K124" s="179" t="s">
        <v>3</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76</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158</v>
      </c>
    </row>
    <row r="125" s="2" customFormat="1" ht="16.5" customHeight="1">
      <c r="A125" s="41"/>
      <c r="B125" s="176"/>
      <c r="C125" s="177" t="s">
        <v>598</v>
      </c>
      <c r="D125" s="177" t="s">
        <v>331</v>
      </c>
      <c r="E125" s="178" t="s">
        <v>5656</v>
      </c>
      <c r="F125" s="179" t="s">
        <v>5657</v>
      </c>
      <c r="G125" s="180" t="s">
        <v>367</v>
      </c>
      <c r="H125" s="181">
        <v>2</v>
      </c>
      <c r="I125" s="182"/>
      <c r="J125" s="183">
        <f>ROUND(I125*H125,2)</f>
        <v>0</v>
      </c>
      <c r="K125" s="179" t="s">
        <v>3</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76</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751</v>
      </c>
    </row>
    <row r="126" s="2" customFormat="1" ht="24.15" customHeight="1">
      <c r="A126" s="41"/>
      <c r="B126" s="176"/>
      <c r="C126" s="177" t="s">
        <v>605</v>
      </c>
      <c r="D126" s="177" t="s">
        <v>331</v>
      </c>
      <c r="E126" s="178" t="s">
        <v>5658</v>
      </c>
      <c r="F126" s="179" t="s">
        <v>5659</v>
      </c>
      <c r="G126" s="180" t="s">
        <v>367</v>
      </c>
      <c r="H126" s="181">
        <v>5</v>
      </c>
      <c r="I126" s="182"/>
      <c r="J126" s="183">
        <f>ROUND(I126*H126,2)</f>
        <v>0</v>
      </c>
      <c r="K126" s="179" t="s">
        <v>3</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76</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761</v>
      </c>
    </row>
    <row r="127" s="2" customFormat="1" ht="16.5" customHeight="1">
      <c r="A127" s="41"/>
      <c r="B127" s="176"/>
      <c r="C127" s="177" t="s">
        <v>610</v>
      </c>
      <c r="D127" s="177" t="s">
        <v>331</v>
      </c>
      <c r="E127" s="178" t="s">
        <v>5660</v>
      </c>
      <c r="F127" s="179" t="s">
        <v>5661</v>
      </c>
      <c r="G127" s="180" t="s">
        <v>367</v>
      </c>
      <c r="H127" s="181">
        <v>11</v>
      </c>
      <c r="I127" s="182"/>
      <c r="J127" s="183">
        <f>ROUND(I127*H127,2)</f>
        <v>0</v>
      </c>
      <c r="K127" s="179" t="s">
        <v>3</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76</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769</v>
      </c>
    </row>
    <row r="128" s="2" customFormat="1" ht="16.5" customHeight="1">
      <c r="A128" s="41"/>
      <c r="B128" s="176"/>
      <c r="C128" s="177" t="s">
        <v>616</v>
      </c>
      <c r="D128" s="177" t="s">
        <v>331</v>
      </c>
      <c r="E128" s="178" t="s">
        <v>5662</v>
      </c>
      <c r="F128" s="179" t="s">
        <v>5663</v>
      </c>
      <c r="G128" s="180" t="s">
        <v>367</v>
      </c>
      <c r="H128" s="181">
        <v>56</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778</v>
      </c>
    </row>
    <row r="129" s="2" customFormat="1" ht="16.5" customHeight="1">
      <c r="A129" s="41"/>
      <c r="B129" s="176"/>
      <c r="C129" s="177" t="s">
        <v>621</v>
      </c>
      <c r="D129" s="177" t="s">
        <v>331</v>
      </c>
      <c r="E129" s="178" t="s">
        <v>5664</v>
      </c>
      <c r="F129" s="179" t="s">
        <v>5665</v>
      </c>
      <c r="G129" s="180" t="s">
        <v>367</v>
      </c>
      <c r="H129" s="181">
        <v>3</v>
      </c>
      <c r="I129" s="182"/>
      <c r="J129" s="183">
        <f>ROUND(I129*H129,2)</f>
        <v>0</v>
      </c>
      <c r="K129" s="179" t="s">
        <v>3</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76</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788</v>
      </c>
    </row>
    <row r="130" s="2" customFormat="1" ht="24.15" customHeight="1">
      <c r="A130" s="41"/>
      <c r="B130" s="176"/>
      <c r="C130" s="177" t="s">
        <v>626</v>
      </c>
      <c r="D130" s="177" t="s">
        <v>331</v>
      </c>
      <c r="E130" s="178" t="s">
        <v>5666</v>
      </c>
      <c r="F130" s="179" t="s">
        <v>5667</v>
      </c>
      <c r="G130" s="180" t="s">
        <v>1378</v>
      </c>
      <c r="H130" s="181">
        <v>40</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797</v>
      </c>
    </row>
    <row r="131" s="2" customFormat="1" ht="16.5" customHeight="1">
      <c r="A131" s="41"/>
      <c r="B131" s="176"/>
      <c r="C131" s="177" t="s">
        <v>631</v>
      </c>
      <c r="D131" s="177" t="s">
        <v>331</v>
      </c>
      <c r="E131" s="178" t="s">
        <v>5668</v>
      </c>
      <c r="F131" s="179" t="s">
        <v>5669</v>
      </c>
      <c r="G131" s="180" t="s">
        <v>476</v>
      </c>
      <c r="H131" s="181">
        <v>40</v>
      </c>
      <c r="I131" s="182"/>
      <c r="J131" s="183">
        <f>ROUND(I131*H131,2)</f>
        <v>0</v>
      </c>
      <c r="K131" s="179" t="s">
        <v>3</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805</v>
      </c>
    </row>
    <row r="132" s="2" customFormat="1" ht="16.5" customHeight="1">
      <c r="A132" s="41"/>
      <c r="B132" s="176"/>
      <c r="C132" s="177" t="s">
        <v>638</v>
      </c>
      <c r="D132" s="177" t="s">
        <v>331</v>
      </c>
      <c r="E132" s="178" t="s">
        <v>5670</v>
      </c>
      <c r="F132" s="179" t="s">
        <v>5671</v>
      </c>
      <c r="G132" s="180" t="s">
        <v>476</v>
      </c>
      <c r="H132" s="181">
        <v>950</v>
      </c>
      <c r="I132" s="182"/>
      <c r="J132" s="183">
        <f>ROUND(I132*H132,2)</f>
        <v>0</v>
      </c>
      <c r="K132" s="179" t="s">
        <v>3</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76</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813</v>
      </c>
    </row>
    <row r="133" s="2" customFormat="1" ht="16.5" customHeight="1">
      <c r="A133" s="41"/>
      <c r="B133" s="176"/>
      <c r="C133" s="177" t="s">
        <v>643</v>
      </c>
      <c r="D133" s="177" t="s">
        <v>331</v>
      </c>
      <c r="E133" s="178" t="s">
        <v>5672</v>
      </c>
      <c r="F133" s="179" t="s">
        <v>5673</v>
      </c>
      <c r="G133" s="180" t="s">
        <v>367</v>
      </c>
      <c r="H133" s="181">
        <v>24</v>
      </c>
      <c r="I133" s="182"/>
      <c r="J133" s="183">
        <f>ROUND(I133*H133,2)</f>
        <v>0</v>
      </c>
      <c r="K133" s="179" t="s">
        <v>3</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821</v>
      </c>
    </row>
    <row r="134" s="2" customFormat="1" ht="16.5" customHeight="1">
      <c r="A134" s="41"/>
      <c r="B134" s="176"/>
      <c r="C134" s="177" t="s">
        <v>649</v>
      </c>
      <c r="D134" s="177" t="s">
        <v>331</v>
      </c>
      <c r="E134" s="178" t="s">
        <v>5674</v>
      </c>
      <c r="F134" s="179" t="s">
        <v>5675</v>
      </c>
      <c r="G134" s="180" t="s">
        <v>1378</v>
      </c>
      <c r="H134" s="181">
        <v>5</v>
      </c>
      <c r="I134" s="182"/>
      <c r="J134" s="183">
        <f>ROUND(I134*H134,2)</f>
        <v>0</v>
      </c>
      <c r="K134" s="179" t="s">
        <v>3</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830</v>
      </c>
    </row>
    <row r="135" s="2" customFormat="1" ht="21.75" customHeight="1">
      <c r="A135" s="41"/>
      <c r="B135" s="176"/>
      <c r="C135" s="177" t="s">
        <v>654</v>
      </c>
      <c r="D135" s="177" t="s">
        <v>331</v>
      </c>
      <c r="E135" s="178" t="s">
        <v>5676</v>
      </c>
      <c r="F135" s="179" t="s">
        <v>5677</v>
      </c>
      <c r="G135" s="180" t="s">
        <v>1378</v>
      </c>
      <c r="H135" s="181">
        <v>4</v>
      </c>
      <c r="I135" s="182"/>
      <c r="J135" s="183">
        <f>ROUND(I135*H135,2)</f>
        <v>0</v>
      </c>
      <c r="K135" s="179" t="s">
        <v>3</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76</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840</v>
      </c>
    </row>
    <row r="136" s="2" customFormat="1" ht="21.75" customHeight="1">
      <c r="A136" s="41"/>
      <c r="B136" s="176"/>
      <c r="C136" s="177" t="s">
        <v>661</v>
      </c>
      <c r="D136" s="177" t="s">
        <v>331</v>
      </c>
      <c r="E136" s="178" t="s">
        <v>5678</v>
      </c>
      <c r="F136" s="179" t="s">
        <v>5679</v>
      </c>
      <c r="G136" s="180" t="s">
        <v>367</v>
      </c>
      <c r="H136" s="181">
        <v>28</v>
      </c>
      <c r="I136" s="182"/>
      <c r="J136" s="183">
        <f>ROUND(I136*H136,2)</f>
        <v>0</v>
      </c>
      <c r="K136" s="179" t="s">
        <v>3</v>
      </c>
      <c r="L136" s="42"/>
      <c r="M136" s="237" t="s">
        <v>3</v>
      </c>
      <c r="N136" s="238" t="s">
        <v>40</v>
      </c>
      <c r="O136" s="199"/>
      <c r="P136" s="239">
        <f>O136*H136</f>
        <v>0</v>
      </c>
      <c r="Q136" s="239">
        <v>0</v>
      </c>
      <c r="R136" s="239">
        <f>Q136*H136</f>
        <v>0</v>
      </c>
      <c r="S136" s="239">
        <v>0</v>
      </c>
      <c r="T136" s="240">
        <f>S136*H136</f>
        <v>0</v>
      </c>
      <c r="U136" s="41"/>
      <c r="V136" s="41"/>
      <c r="W136" s="41"/>
      <c r="X136" s="41"/>
      <c r="Y136" s="41"/>
      <c r="Z136" s="41"/>
      <c r="AA136" s="41"/>
      <c r="AB136" s="41"/>
      <c r="AC136" s="41"/>
      <c r="AD136" s="41"/>
      <c r="AE136" s="41"/>
      <c r="AR136" s="188" t="s">
        <v>113</v>
      </c>
      <c r="AT136" s="188" t="s">
        <v>331</v>
      </c>
      <c r="AU136" s="188" t="s">
        <v>76</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850</v>
      </c>
    </row>
    <row r="137" s="2" customFormat="1" ht="6.96" customHeight="1">
      <c r="A137" s="41"/>
      <c r="B137" s="58"/>
      <c r="C137" s="59"/>
      <c r="D137" s="59"/>
      <c r="E137" s="59"/>
      <c r="F137" s="59"/>
      <c r="G137" s="59"/>
      <c r="H137" s="59"/>
      <c r="I137" s="59"/>
      <c r="J137" s="59"/>
      <c r="K137" s="59"/>
      <c r="L137" s="42"/>
      <c r="M137" s="41"/>
      <c r="O137" s="41"/>
      <c r="P137" s="41"/>
      <c r="Q137" s="41"/>
      <c r="R137" s="41"/>
      <c r="S137" s="41"/>
      <c r="T137" s="41"/>
      <c r="U137" s="41"/>
      <c r="V137" s="41"/>
      <c r="W137" s="41"/>
      <c r="X137" s="41"/>
      <c r="Y137" s="41"/>
      <c r="Z137" s="41"/>
      <c r="AA137" s="41"/>
      <c r="AB137" s="41"/>
      <c r="AC137" s="41"/>
      <c r="AD137" s="41"/>
      <c r="AE137" s="41"/>
    </row>
  </sheetData>
  <autoFilter ref="C93:K136"/>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157</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5503</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5680</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ROUND(J96,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ROUND((SUM(BE96:BE135)),  2)</f>
        <v>0</v>
      </c>
      <c r="G37" s="41"/>
      <c r="H37" s="41"/>
      <c r="I37" s="135">
        <v>0.20999999999999999</v>
      </c>
      <c r="J37" s="134">
        <f>ROUND(((SUM(BE96:BE135))*I37),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ROUND((SUM(BF96:BF135)),  2)</f>
        <v>0</v>
      </c>
      <c r="G38" s="41"/>
      <c r="H38" s="41"/>
      <c r="I38" s="135">
        <v>0.12</v>
      </c>
      <c r="J38" s="134">
        <f>ROUND(((SUM(BF96:BF135))*I38),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ROUND((SUM(BG96:BG135)),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ROUND((SUM(BH96:BH135)),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ROUND((SUM(BI96:BI135)),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5503</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53 - CCTV</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J96</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5505</v>
      </c>
      <c r="E68" s="147"/>
      <c r="F68" s="147"/>
      <c r="G68" s="147"/>
      <c r="H68" s="147"/>
      <c r="I68" s="147"/>
      <c r="J68" s="148">
        <f>J97</f>
        <v>0</v>
      </c>
      <c r="K68" s="9"/>
      <c r="L68" s="145"/>
      <c r="S68" s="9"/>
      <c r="T68" s="9"/>
      <c r="U68" s="9"/>
      <c r="V68" s="9"/>
      <c r="W68" s="9"/>
      <c r="X68" s="9"/>
      <c r="Y68" s="9"/>
      <c r="Z68" s="9"/>
      <c r="AA68" s="9"/>
      <c r="AB68" s="9"/>
      <c r="AC68" s="9"/>
      <c r="AD68" s="9"/>
      <c r="AE68" s="9"/>
    </row>
    <row r="69" s="10" customFormat="1" ht="19.92" customHeight="1">
      <c r="A69" s="10"/>
      <c r="B69" s="149"/>
      <c r="C69" s="10"/>
      <c r="D69" s="150" t="s">
        <v>5681</v>
      </c>
      <c r="E69" s="151"/>
      <c r="F69" s="151"/>
      <c r="G69" s="151"/>
      <c r="H69" s="151"/>
      <c r="I69" s="151"/>
      <c r="J69" s="152">
        <f>J98</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5682</v>
      </c>
      <c r="E70" s="151"/>
      <c r="F70" s="151"/>
      <c r="G70" s="151"/>
      <c r="H70" s="151"/>
      <c r="I70" s="151"/>
      <c r="J70" s="152">
        <f>J107</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5683</v>
      </c>
      <c r="E71" s="151"/>
      <c r="F71" s="151"/>
      <c r="G71" s="151"/>
      <c r="H71" s="151"/>
      <c r="I71" s="151"/>
      <c r="J71" s="152">
        <f>J114</f>
        <v>0</v>
      </c>
      <c r="K71" s="10"/>
      <c r="L71" s="149"/>
      <c r="S71" s="10"/>
      <c r="T71" s="10"/>
      <c r="U71" s="10"/>
      <c r="V71" s="10"/>
      <c r="W71" s="10"/>
      <c r="X71" s="10"/>
      <c r="Y71" s="10"/>
      <c r="Z71" s="10"/>
      <c r="AA71" s="10"/>
      <c r="AB71" s="10"/>
      <c r="AC71" s="10"/>
      <c r="AD71" s="10"/>
      <c r="AE71" s="10"/>
    </row>
    <row r="72" s="9" customFormat="1" ht="24.96" customHeight="1">
      <c r="A72" s="9"/>
      <c r="B72" s="145"/>
      <c r="C72" s="9"/>
      <c r="D72" s="146" t="s">
        <v>5684</v>
      </c>
      <c r="E72" s="147"/>
      <c r="F72" s="147"/>
      <c r="G72" s="147"/>
      <c r="H72" s="147"/>
      <c r="I72" s="147"/>
      <c r="J72" s="148">
        <f>J124</f>
        <v>0</v>
      </c>
      <c r="K72" s="9"/>
      <c r="L72" s="145"/>
      <c r="S72" s="9"/>
      <c r="T72" s="9"/>
      <c r="U72" s="9"/>
      <c r="V72" s="9"/>
      <c r="W72" s="9"/>
      <c r="X72" s="9"/>
      <c r="Y72" s="9"/>
      <c r="Z72" s="9"/>
      <c r="AA72" s="9"/>
      <c r="AB72" s="9"/>
      <c r="AC72" s="9"/>
      <c r="AD72" s="9"/>
      <c r="AE72" s="9"/>
    </row>
    <row r="73" s="2" customFormat="1" ht="21.84" customHeight="1">
      <c r="A73" s="41"/>
      <c r="B73" s="42"/>
      <c r="C73" s="41"/>
      <c r="D73" s="41"/>
      <c r="E73" s="41"/>
      <c r="F73" s="41"/>
      <c r="G73" s="41"/>
      <c r="H73" s="41"/>
      <c r="I73" s="41"/>
      <c r="J73" s="41"/>
      <c r="K73" s="41"/>
      <c r="L73" s="129"/>
      <c r="S73" s="41"/>
      <c r="T73" s="41"/>
      <c r="U73" s="41"/>
      <c r="V73" s="41"/>
      <c r="W73" s="41"/>
      <c r="X73" s="41"/>
      <c r="Y73" s="41"/>
      <c r="Z73" s="41"/>
      <c r="AA73" s="41"/>
      <c r="AB73" s="41"/>
      <c r="AC73" s="41"/>
      <c r="AD73" s="41"/>
      <c r="AE73" s="41"/>
    </row>
    <row r="74" s="2" customFormat="1" ht="6.96" customHeight="1">
      <c r="A74" s="41"/>
      <c r="B74" s="58"/>
      <c r="C74" s="59"/>
      <c r="D74" s="59"/>
      <c r="E74" s="59"/>
      <c r="F74" s="59"/>
      <c r="G74" s="59"/>
      <c r="H74" s="59"/>
      <c r="I74" s="59"/>
      <c r="J74" s="59"/>
      <c r="K74" s="59"/>
      <c r="L74" s="129"/>
      <c r="S74" s="41"/>
      <c r="T74" s="41"/>
      <c r="U74" s="41"/>
      <c r="V74" s="41"/>
      <c r="W74" s="41"/>
      <c r="X74" s="41"/>
      <c r="Y74" s="41"/>
      <c r="Z74" s="41"/>
      <c r="AA74" s="41"/>
      <c r="AB74" s="41"/>
      <c r="AC74" s="41"/>
      <c r="AD74" s="41"/>
      <c r="AE74" s="41"/>
    </row>
    <row r="78" s="2" customFormat="1" ht="6.96" customHeight="1">
      <c r="A78" s="41"/>
      <c r="B78" s="60"/>
      <c r="C78" s="61"/>
      <c r="D78" s="61"/>
      <c r="E78" s="61"/>
      <c r="F78" s="61"/>
      <c r="G78" s="61"/>
      <c r="H78" s="61"/>
      <c r="I78" s="61"/>
      <c r="J78" s="61"/>
      <c r="K78" s="61"/>
      <c r="L78" s="129"/>
      <c r="S78" s="41"/>
      <c r="T78" s="41"/>
      <c r="U78" s="41"/>
      <c r="V78" s="41"/>
      <c r="W78" s="41"/>
      <c r="X78" s="41"/>
      <c r="Y78" s="41"/>
      <c r="Z78" s="41"/>
      <c r="AA78" s="41"/>
      <c r="AB78" s="41"/>
      <c r="AC78" s="41"/>
      <c r="AD78" s="41"/>
      <c r="AE78" s="41"/>
    </row>
    <row r="79" s="2" customFormat="1" ht="24.96" customHeight="1">
      <c r="A79" s="41"/>
      <c r="B79" s="42"/>
      <c r="C79" s="26" t="s">
        <v>314</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6.96" customHeight="1">
      <c r="A80" s="41"/>
      <c r="B80" s="42"/>
      <c r="C80" s="41"/>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12" customHeight="1">
      <c r="A81" s="41"/>
      <c r="B81" s="42"/>
      <c r="C81" s="35" t="s">
        <v>17</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26.25" customHeight="1">
      <c r="A82" s="41"/>
      <c r="B82" s="42"/>
      <c r="C82" s="41"/>
      <c r="D82" s="41"/>
      <c r="E82" s="127" t="str">
        <f>E7</f>
        <v>Revitalizace multimodálního uzlu ve Dvoře Králové nad Labem - etapa I-VI.</v>
      </c>
      <c r="F82" s="35"/>
      <c r="G82" s="35"/>
      <c r="H82" s="35"/>
      <c r="I82" s="41"/>
      <c r="J82" s="41"/>
      <c r="K82" s="41"/>
      <c r="L82" s="129"/>
      <c r="S82" s="41"/>
      <c r="T82" s="41"/>
      <c r="U82" s="41"/>
      <c r="V82" s="41"/>
      <c r="W82" s="41"/>
      <c r="X82" s="41"/>
      <c r="Y82" s="41"/>
      <c r="Z82" s="41"/>
      <c r="AA82" s="41"/>
      <c r="AB82" s="41"/>
      <c r="AC82" s="41"/>
      <c r="AD82" s="41"/>
      <c r="AE82" s="41"/>
    </row>
    <row r="83" s="1" customFormat="1" ht="12" customHeight="1">
      <c r="B83" s="25"/>
      <c r="C83" s="35" t="s">
        <v>301</v>
      </c>
      <c r="L83" s="25"/>
    </row>
    <row r="84" s="1" customFormat="1" ht="23.25" customHeight="1">
      <c r="B84" s="25"/>
      <c r="E84" s="127" t="s">
        <v>302</v>
      </c>
      <c r="F84" s="1"/>
      <c r="G84" s="1"/>
      <c r="H84" s="1"/>
      <c r="L84" s="25"/>
    </row>
    <row r="85" s="1" customFormat="1" ht="12" customHeight="1">
      <c r="B85" s="25"/>
      <c r="C85" s="35" t="s">
        <v>303</v>
      </c>
      <c r="L85" s="25"/>
    </row>
    <row r="86" s="2" customFormat="1" ht="16.5" customHeight="1">
      <c r="A86" s="41"/>
      <c r="B86" s="42"/>
      <c r="C86" s="41"/>
      <c r="D86" s="41"/>
      <c r="E86" s="128" t="s">
        <v>1833</v>
      </c>
      <c r="F86" s="41"/>
      <c r="G86" s="41"/>
      <c r="H86" s="41"/>
      <c r="I86" s="41"/>
      <c r="J86" s="41"/>
      <c r="K86" s="41"/>
      <c r="L86" s="129"/>
      <c r="S86" s="41"/>
      <c r="T86" s="41"/>
      <c r="U86" s="41"/>
      <c r="V86" s="41"/>
      <c r="W86" s="41"/>
      <c r="X86" s="41"/>
      <c r="Y86" s="41"/>
      <c r="Z86" s="41"/>
      <c r="AA86" s="41"/>
      <c r="AB86" s="41"/>
      <c r="AC86" s="41"/>
      <c r="AD86" s="41"/>
      <c r="AE86" s="41"/>
    </row>
    <row r="87" s="2" customFormat="1" ht="12" customHeight="1">
      <c r="A87" s="41"/>
      <c r="B87" s="42"/>
      <c r="C87" s="35" t="s">
        <v>5503</v>
      </c>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6.5" customHeight="1">
      <c r="A88" s="41"/>
      <c r="B88" s="42"/>
      <c r="C88" s="41"/>
      <c r="D88" s="41"/>
      <c r="E88" s="65" t="str">
        <f>E13</f>
        <v>53 - CCTV</v>
      </c>
      <c r="F88" s="41"/>
      <c r="G88" s="41"/>
      <c r="H88" s="41"/>
      <c r="I88" s="41"/>
      <c r="J88" s="41"/>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2" customHeight="1">
      <c r="A90" s="41"/>
      <c r="B90" s="42"/>
      <c r="C90" s="35" t="s">
        <v>21</v>
      </c>
      <c r="D90" s="41"/>
      <c r="E90" s="41"/>
      <c r="F90" s="30" t="str">
        <f>F16</f>
        <v xml:space="preserve"> </v>
      </c>
      <c r="G90" s="41"/>
      <c r="H90" s="41"/>
      <c r="I90" s="35" t="s">
        <v>23</v>
      </c>
      <c r="J90" s="67" t="str">
        <f>IF(J16="","",J16)</f>
        <v>26. 8. 2025</v>
      </c>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5.15" customHeight="1">
      <c r="A92" s="41"/>
      <c r="B92" s="42"/>
      <c r="C92" s="35" t="s">
        <v>25</v>
      </c>
      <c r="D92" s="41"/>
      <c r="E92" s="41"/>
      <c r="F92" s="30" t="str">
        <f>E19</f>
        <v xml:space="preserve"> </v>
      </c>
      <c r="G92" s="41"/>
      <c r="H92" s="41"/>
      <c r="I92" s="35" t="s">
        <v>30</v>
      </c>
      <c r="J92" s="39" t="str">
        <f>E25</f>
        <v xml:space="preserve"> </v>
      </c>
      <c r="K92" s="41"/>
      <c r="L92" s="129"/>
      <c r="S92" s="41"/>
      <c r="T92" s="41"/>
      <c r="U92" s="41"/>
      <c r="V92" s="41"/>
      <c r="W92" s="41"/>
      <c r="X92" s="41"/>
      <c r="Y92" s="41"/>
      <c r="Z92" s="41"/>
      <c r="AA92" s="41"/>
      <c r="AB92" s="41"/>
      <c r="AC92" s="41"/>
      <c r="AD92" s="41"/>
      <c r="AE92" s="41"/>
    </row>
    <row r="93" s="2" customFormat="1" ht="15.15" customHeight="1">
      <c r="A93" s="41"/>
      <c r="B93" s="42"/>
      <c r="C93" s="35" t="s">
        <v>28</v>
      </c>
      <c r="D93" s="41"/>
      <c r="E93" s="41"/>
      <c r="F93" s="30" t="str">
        <f>IF(E22="","",E22)</f>
        <v>Vyplň údaj</v>
      </c>
      <c r="G93" s="41"/>
      <c r="H93" s="41"/>
      <c r="I93" s="35" t="s">
        <v>32</v>
      </c>
      <c r="J93" s="39" t="str">
        <f>E28</f>
        <v xml:space="preserve"> </v>
      </c>
      <c r="K93" s="41"/>
      <c r="L93" s="129"/>
      <c r="S93" s="41"/>
      <c r="T93" s="41"/>
      <c r="U93" s="41"/>
      <c r="V93" s="41"/>
      <c r="W93" s="41"/>
      <c r="X93" s="41"/>
      <c r="Y93" s="41"/>
      <c r="Z93" s="41"/>
      <c r="AA93" s="41"/>
      <c r="AB93" s="41"/>
      <c r="AC93" s="41"/>
      <c r="AD93" s="41"/>
      <c r="AE93" s="41"/>
    </row>
    <row r="94" s="2" customFormat="1" ht="10.32" customHeight="1">
      <c r="A94" s="41"/>
      <c r="B94" s="42"/>
      <c r="C94" s="41"/>
      <c r="D94" s="41"/>
      <c r="E94" s="41"/>
      <c r="F94" s="41"/>
      <c r="G94" s="41"/>
      <c r="H94" s="41"/>
      <c r="I94" s="41"/>
      <c r="J94" s="41"/>
      <c r="K94" s="41"/>
      <c r="L94" s="129"/>
      <c r="S94" s="41"/>
      <c r="T94" s="41"/>
      <c r="U94" s="41"/>
      <c r="V94" s="41"/>
      <c r="W94" s="41"/>
      <c r="X94" s="41"/>
      <c r="Y94" s="41"/>
      <c r="Z94" s="41"/>
      <c r="AA94" s="41"/>
      <c r="AB94" s="41"/>
      <c r="AC94" s="41"/>
      <c r="AD94" s="41"/>
      <c r="AE94" s="41"/>
    </row>
    <row r="95" s="11" customFormat="1" ht="29.28" customHeight="1">
      <c r="A95" s="153"/>
      <c r="B95" s="154"/>
      <c r="C95" s="155" t="s">
        <v>315</v>
      </c>
      <c r="D95" s="156" t="s">
        <v>54</v>
      </c>
      <c r="E95" s="156" t="s">
        <v>50</v>
      </c>
      <c r="F95" s="156" t="s">
        <v>51</v>
      </c>
      <c r="G95" s="156" t="s">
        <v>316</v>
      </c>
      <c r="H95" s="156" t="s">
        <v>317</v>
      </c>
      <c r="I95" s="156" t="s">
        <v>318</v>
      </c>
      <c r="J95" s="156" t="s">
        <v>309</v>
      </c>
      <c r="K95" s="157" t="s">
        <v>319</v>
      </c>
      <c r="L95" s="158"/>
      <c r="M95" s="83" t="s">
        <v>3</v>
      </c>
      <c r="N95" s="84" t="s">
        <v>39</v>
      </c>
      <c r="O95" s="84" t="s">
        <v>320</v>
      </c>
      <c r="P95" s="84" t="s">
        <v>321</v>
      </c>
      <c r="Q95" s="84" t="s">
        <v>322</v>
      </c>
      <c r="R95" s="84" t="s">
        <v>323</v>
      </c>
      <c r="S95" s="84" t="s">
        <v>324</v>
      </c>
      <c r="T95" s="85" t="s">
        <v>325</v>
      </c>
      <c r="U95" s="153"/>
      <c r="V95" s="153"/>
      <c r="W95" s="153"/>
      <c r="X95" s="153"/>
      <c r="Y95" s="153"/>
      <c r="Z95" s="153"/>
      <c r="AA95" s="153"/>
      <c r="AB95" s="153"/>
      <c r="AC95" s="153"/>
      <c r="AD95" s="153"/>
      <c r="AE95" s="153"/>
    </row>
    <row r="96" s="2" customFormat="1" ht="22.8" customHeight="1">
      <c r="A96" s="41"/>
      <c r="B96" s="42"/>
      <c r="C96" s="90" t="s">
        <v>326</v>
      </c>
      <c r="D96" s="41"/>
      <c r="E96" s="41"/>
      <c r="F96" s="41"/>
      <c r="G96" s="41"/>
      <c r="H96" s="41"/>
      <c r="I96" s="41"/>
      <c r="J96" s="159">
        <f>BK96</f>
        <v>0</v>
      </c>
      <c r="K96" s="41"/>
      <c r="L96" s="42"/>
      <c r="M96" s="86"/>
      <c r="N96" s="71"/>
      <c r="O96" s="87"/>
      <c r="P96" s="160">
        <f>P97+P124</f>
        <v>0</v>
      </c>
      <c r="Q96" s="87"/>
      <c r="R96" s="160">
        <f>R97+R124</f>
        <v>0</v>
      </c>
      <c r="S96" s="87"/>
      <c r="T96" s="161">
        <f>T97+T124</f>
        <v>0</v>
      </c>
      <c r="U96" s="41"/>
      <c r="V96" s="41"/>
      <c r="W96" s="41"/>
      <c r="X96" s="41"/>
      <c r="Y96" s="41"/>
      <c r="Z96" s="41"/>
      <c r="AA96" s="41"/>
      <c r="AB96" s="41"/>
      <c r="AC96" s="41"/>
      <c r="AD96" s="41"/>
      <c r="AE96" s="41"/>
      <c r="AT96" s="22" t="s">
        <v>68</v>
      </c>
      <c r="AU96" s="22" t="s">
        <v>310</v>
      </c>
      <c r="BK96" s="162">
        <f>BK97+BK124</f>
        <v>0</v>
      </c>
    </row>
    <row r="97" s="12" customFormat="1" ht="25.92" customHeight="1">
      <c r="A97" s="12"/>
      <c r="B97" s="163"/>
      <c r="C97" s="12"/>
      <c r="D97" s="164" t="s">
        <v>68</v>
      </c>
      <c r="E97" s="165" t="s">
        <v>1327</v>
      </c>
      <c r="F97" s="165" t="s">
        <v>5511</v>
      </c>
      <c r="G97" s="12"/>
      <c r="H97" s="12"/>
      <c r="I97" s="166"/>
      <c r="J97" s="167">
        <f>BK97</f>
        <v>0</v>
      </c>
      <c r="K97" s="12"/>
      <c r="L97" s="163"/>
      <c r="M97" s="168"/>
      <c r="N97" s="169"/>
      <c r="O97" s="169"/>
      <c r="P97" s="170">
        <f>P98+P107+P114</f>
        <v>0</v>
      </c>
      <c r="Q97" s="169"/>
      <c r="R97" s="170">
        <f>R98+R107+R114</f>
        <v>0</v>
      </c>
      <c r="S97" s="169"/>
      <c r="T97" s="171">
        <f>T98+T107+T114</f>
        <v>0</v>
      </c>
      <c r="U97" s="12"/>
      <c r="V97" s="12"/>
      <c r="W97" s="12"/>
      <c r="X97" s="12"/>
      <c r="Y97" s="12"/>
      <c r="Z97" s="12"/>
      <c r="AA97" s="12"/>
      <c r="AB97" s="12"/>
      <c r="AC97" s="12"/>
      <c r="AD97" s="12"/>
      <c r="AE97" s="12"/>
      <c r="AR97" s="164" t="s">
        <v>76</v>
      </c>
      <c r="AT97" s="172" t="s">
        <v>68</v>
      </c>
      <c r="AU97" s="172" t="s">
        <v>69</v>
      </c>
      <c r="AY97" s="164" t="s">
        <v>328</v>
      </c>
      <c r="BK97" s="173">
        <f>BK98+BK107+BK114</f>
        <v>0</v>
      </c>
    </row>
    <row r="98" s="12" customFormat="1" ht="22.8" customHeight="1">
      <c r="A98" s="12"/>
      <c r="B98" s="163"/>
      <c r="C98" s="12"/>
      <c r="D98" s="164" t="s">
        <v>68</v>
      </c>
      <c r="E98" s="174" t="s">
        <v>1368</v>
      </c>
      <c r="F98" s="174" t="s">
        <v>5685</v>
      </c>
      <c r="G98" s="12"/>
      <c r="H98" s="12"/>
      <c r="I98" s="166"/>
      <c r="J98" s="175">
        <f>BK98</f>
        <v>0</v>
      </c>
      <c r="K98" s="12"/>
      <c r="L98" s="163"/>
      <c r="M98" s="168"/>
      <c r="N98" s="169"/>
      <c r="O98" s="169"/>
      <c r="P98" s="170">
        <f>SUM(P99:P106)</f>
        <v>0</v>
      </c>
      <c r="Q98" s="169"/>
      <c r="R98" s="170">
        <f>SUM(R99:R106)</f>
        <v>0</v>
      </c>
      <c r="S98" s="169"/>
      <c r="T98" s="171">
        <f>SUM(T99:T106)</f>
        <v>0</v>
      </c>
      <c r="U98" s="12"/>
      <c r="V98" s="12"/>
      <c r="W98" s="12"/>
      <c r="X98" s="12"/>
      <c r="Y98" s="12"/>
      <c r="Z98" s="12"/>
      <c r="AA98" s="12"/>
      <c r="AB98" s="12"/>
      <c r="AC98" s="12"/>
      <c r="AD98" s="12"/>
      <c r="AE98" s="12"/>
      <c r="AR98" s="164" t="s">
        <v>76</v>
      </c>
      <c r="AT98" s="172" t="s">
        <v>68</v>
      </c>
      <c r="AU98" s="172" t="s">
        <v>76</v>
      </c>
      <c r="AY98" s="164" t="s">
        <v>328</v>
      </c>
      <c r="BK98" s="173">
        <f>SUM(BK99:BK106)</f>
        <v>0</v>
      </c>
    </row>
    <row r="99" s="2" customFormat="1" ht="24.15" customHeight="1">
      <c r="A99" s="41"/>
      <c r="B99" s="176"/>
      <c r="C99" s="177" t="s">
        <v>76</v>
      </c>
      <c r="D99" s="177" t="s">
        <v>331</v>
      </c>
      <c r="E99" s="178" t="s">
        <v>5686</v>
      </c>
      <c r="F99" s="179" t="s">
        <v>5687</v>
      </c>
      <c r="G99" s="180" t="s">
        <v>367</v>
      </c>
      <c r="H99" s="181">
        <v>6</v>
      </c>
      <c r="I99" s="182"/>
      <c r="J99" s="183">
        <f>ROUND(I99*H99,2)</f>
        <v>0</v>
      </c>
      <c r="K99" s="179" t="s">
        <v>2902</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113</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113</v>
      </c>
      <c r="BM99" s="188" t="s">
        <v>79</v>
      </c>
    </row>
    <row r="100" s="2" customFormat="1" ht="16.5" customHeight="1">
      <c r="A100" s="41"/>
      <c r="B100" s="176"/>
      <c r="C100" s="177" t="s">
        <v>79</v>
      </c>
      <c r="D100" s="177" t="s">
        <v>331</v>
      </c>
      <c r="E100" s="178" t="s">
        <v>5688</v>
      </c>
      <c r="F100" s="179" t="s">
        <v>5689</v>
      </c>
      <c r="G100" s="180" t="s">
        <v>367</v>
      </c>
      <c r="H100" s="181">
        <v>6</v>
      </c>
      <c r="I100" s="182"/>
      <c r="J100" s="183">
        <f>ROUND(I100*H100,2)</f>
        <v>0</v>
      </c>
      <c r="K100" s="179" t="s">
        <v>2902</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113</v>
      </c>
    </row>
    <row r="101" s="2" customFormat="1" ht="16.5" customHeight="1">
      <c r="A101" s="41"/>
      <c r="B101" s="176"/>
      <c r="C101" s="177" t="s">
        <v>87</v>
      </c>
      <c r="D101" s="177" t="s">
        <v>331</v>
      </c>
      <c r="E101" s="178" t="s">
        <v>5690</v>
      </c>
      <c r="F101" s="179" t="s">
        <v>5691</v>
      </c>
      <c r="G101" s="180" t="s">
        <v>367</v>
      </c>
      <c r="H101" s="181">
        <v>7</v>
      </c>
      <c r="I101" s="182"/>
      <c r="J101" s="183">
        <f>ROUND(I101*H101,2)</f>
        <v>0</v>
      </c>
      <c r="K101" s="179" t="s">
        <v>2902</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150</v>
      </c>
    </row>
    <row r="102" s="2" customFormat="1" ht="24.15" customHeight="1">
      <c r="A102" s="41"/>
      <c r="B102" s="176"/>
      <c r="C102" s="177" t="s">
        <v>113</v>
      </c>
      <c r="D102" s="177" t="s">
        <v>331</v>
      </c>
      <c r="E102" s="178" t="s">
        <v>5692</v>
      </c>
      <c r="F102" s="179" t="s">
        <v>5693</v>
      </c>
      <c r="G102" s="180" t="s">
        <v>367</v>
      </c>
      <c r="H102" s="181">
        <v>1</v>
      </c>
      <c r="I102" s="182"/>
      <c r="J102" s="183">
        <f>ROUND(I102*H102,2)</f>
        <v>0</v>
      </c>
      <c r="K102" s="179" t="s">
        <v>2902</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171</v>
      </c>
    </row>
    <row r="103" s="2" customFormat="1" ht="16.5" customHeight="1">
      <c r="A103" s="41"/>
      <c r="B103" s="176"/>
      <c r="C103" s="177" t="s">
        <v>138</v>
      </c>
      <c r="D103" s="177" t="s">
        <v>331</v>
      </c>
      <c r="E103" s="178" t="s">
        <v>5694</v>
      </c>
      <c r="F103" s="179" t="s">
        <v>5695</v>
      </c>
      <c r="G103" s="180" t="s">
        <v>367</v>
      </c>
      <c r="H103" s="181">
        <v>2</v>
      </c>
      <c r="I103" s="182"/>
      <c r="J103" s="183">
        <f>ROUND(I103*H103,2)</f>
        <v>0</v>
      </c>
      <c r="K103" s="179" t="s">
        <v>2902</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235</v>
      </c>
    </row>
    <row r="104" s="2" customFormat="1" ht="16.5" customHeight="1">
      <c r="A104" s="41"/>
      <c r="B104" s="176"/>
      <c r="C104" s="177" t="s">
        <v>150</v>
      </c>
      <c r="D104" s="177" t="s">
        <v>331</v>
      </c>
      <c r="E104" s="178" t="s">
        <v>5696</v>
      </c>
      <c r="F104" s="179" t="s">
        <v>5697</v>
      </c>
      <c r="G104" s="180" t="s">
        <v>367</v>
      </c>
      <c r="H104" s="181">
        <v>7</v>
      </c>
      <c r="I104" s="182"/>
      <c r="J104" s="183">
        <f>ROUND(I104*H104,2)</f>
        <v>0</v>
      </c>
      <c r="K104" s="179" t="s">
        <v>2902</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9</v>
      </c>
    </row>
    <row r="105" s="2" customFormat="1" ht="16.5" customHeight="1">
      <c r="A105" s="41"/>
      <c r="B105" s="176"/>
      <c r="C105" s="177" t="s">
        <v>168</v>
      </c>
      <c r="D105" s="177" t="s">
        <v>331</v>
      </c>
      <c r="E105" s="178" t="s">
        <v>5698</v>
      </c>
      <c r="F105" s="179" t="s">
        <v>5699</v>
      </c>
      <c r="G105" s="180" t="s">
        <v>367</v>
      </c>
      <c r="H105" s="181">
        <v>1</v>
      </c>
      <c r="I105" s="182"/>
      <c r="J105" s="183">
        <f>ROUND(I105*H105,2)</f>
        <v>0</v>
      </c>
      <c r="K105" s="179" t="s">
        <v>2902</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512</v>
      </c>
    </row>
    <row r="106" s="2" customFormat="1" ht="24.15" customHeight="1">
      <c r="A106" s="41"/>
      <c r="B106" s="176"/>
      <c r="C106" s="177" t="s">
        <v>171</v>
      </c>
      <c r="D106" s="177" t="s">
        <v>331</v>
      </c>
      <c r="E106" s="178" t="s">
        <v>5700</v>
      </c>
      <c r="F106" s="179" t="s">
        <v>5701</v>
      </c>
      <c r="G106" s="180" t="s">
        <v>367</v>
      </c>
      <c r="H106" s="181">
        <v>1</v>
      </c>
      <c r="I106" s="182"/>
      <c r="J106" s="183">
        <f>ROUND(I106*H106,2)</f>
        <v>0</v>
      </c>
      <c r="K106" s="179" t="s">
        <v>2902</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532</v>
      </c>
    </row>
    <row r="107" s="12" customFormat="1" ht="22.8" customHeight="1">
      <c r="A107" s="12"/>
      <c r="B107" s="163"/>
      <c r="C107" s="12"/>
      <c r="D107" s="164" t="s">
        <v>68</v>
      </c>
      <c r="E107" s="174" t="s">
        <v>5535</v>
      </c>
      <c r="F107" s="174" t="s">
        <v>5702</v>
      </c>
      <c r="G107" s="12"/>
      <c r="H107" s="12"/>
      <c r="I107" s="166"/>
      <c r="J107" s="175">
        <f>BK107</f>
        <v>0</v>
      </c>
      <c r="K107" s="12"/>
      <c r="L107" s="163"/>
      <c r="M107" s="168"/>
      <c r="N107" s="169"/>
      <c r="O107" s="169"/>
      <c r="P107" s="170">
        <f>SUM(P108:P113)</f>
        <v>0</v>
      </c>
      <c r="Q107" s="169"/>
      <c r="R107" s="170">
        <f>SUM(R108:R113)</f>
        <v>0</v>
      </c>
      <c r="S107" s="169"/>
      <c r="T107" s="171">
        <f>SUM(T108:T113)</f>
        <v>0</v>
      </c>
      <c r="U107" s="12"/>
      <c r="V107" s="12"/>
      <c r="W107" s="12"/>
      <c r="X107" s="12"/>
      <c r="Y107" s="12"/>
      <c r="Z107" s="12"/>
      <c r="AA107" s="12"/>
      <c r="AB107" s="12"/>
      <c r="AC107" s="12"/>
      <c r="AD107" s="12"/>
      <c r="AE107" s="12"/>
      <c r="AR107" s="164" t="s">
        <v>76</v>
      </c>
      <c r="AT107" s="172" t="s">
        <v>68</v>
      </c>
      <c r="AU107" s="172" t="s">
        <v>76</v>
      </c>
      <c r="AY107" s="164" t="s">
        <v>328</v>
      </c>
      <c r="BK107" s="173">
        <f>SUM(BK108:BK113)</f>
        <v>0</v>
      </c>
    </row>
    <row r="108" s="2" customFormat="1" ht="16.5" customHeight="1">
      <c r="A108" s="41"/>
      <c r="B108" s="176"/>
      <c r="C108" s="177" t="s">
        <v>183</v>
      </c>
      <c r="D108" s="177" t="s">
        <v>331</v>
      </c>
      <c r="E108" s="178" t="s">
        <v>5703</v>
      </c>
      <c r="F108" s="179" t="s">
        <v>5704</v>
      </c>
      <c r="G108" s="180" t="s">
        <v>367</v>
      </c>
      <c r="H108" s="181">
        <v>7</v>
      </c>
      <c r="I108" s="182"/>
      <c r="J108" s="183">
        <f>ROUND(I108*H108,2)</f>
        <v>0</v>
      </c>
      <c r="K108" s="179" t="s">
        <v>2902</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544</v>
      </c>
    </row>
    <row r="109" s="2" customFormat="1" ht="16.5" customHeight="1">
      <c r="A109" s="41"/>
      <c r="B109" s="176"/>
      <c r="C109" s="177" t="s">
        <v>235</v>
      </c>
      <c r="D109" s="177" t="s">
        <v>331</v>
      </c>
      <c r="E109" s="178" t="s">
        <v>5705</v>
      </c>
      <c r="F109" s="179" t="s">
        <v>5706</v>
      </c>
      <c r="G109" s="180" t="s">
        <v>367</v>
      </c>
      <c r="H109" s="181">
        <v>7</v>
      </c>
      <c r="I109" s="182"/>
      <c r="J109" s="183">
        <f>ROUND(I109*H109,2)</f>
        <v>0</v>
      </c>
      <c r="K109" s="179" t="s">
        <v>2902</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556</v>
      </c>
    </row>
    <row r="110" s="2" customFormat="1" ht="24.15" customHeight="1">
      <c r="A110" s="41"/>
      <c r="B110" s="176"/>
      <c r="C110" s="177" t="s">
        <v>239</v>
      </c>
      <c r="D110" s="177" t="s">
        <v>331</v>
      </c>
      <c r="E110" s="178" t="s">
        <v>5707</v>
      </c>
      <c r="F110" s="179" t="s">
        <v>5708</v>
      </c>
      <c r="G110" s="180" t="s">
        <v>367</v>
      </c>
      <c r="H110" s="181">
        <v>7</v>
      </c>
      <c r="I110" s="182"/>
      <c r="J110" s="183">
        <f>ROUND(I110*H110,2)</f>
        <v>0</v>
      </c>
      <c r="K110" s="179" t="s">
        <v>2902</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564</v>
      </c>
    </row>
    <row r="111" s="2" customFormat="1" ht="16.5" customHeight="1">
      <c r="A111" s="41"/>
      <c r="B111" s="176"/>
      <c r="C111" s="177" t="s">
        <v>9</v>
      </c>
      <c r="D111" s="177" t="s">
        <v>331</v>
      </c>
      <c r="E111" s="178" t="s">
        <v>5709</v>
      </c>
      <c r="F111" s="179" t="s">
        <v>5710</v>
      </c>
      <c r="G111" s="180" t="s">
        <v>367</v>
      </c>
      <c r="H111" s="181">
        <v>7</v>
      </c>
      <c r="I111" s="182"/>
      <c r="J111" s="183">
        <f>ROUND(I111*H111,2)</f>
        <v>0</v>
      </c>
      <c r="K111" s="179" t="s">
        <v>2902</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576</v>
      </c>
    </row>
    <row r="112" s="2" customFormat="1" ht="24.15" customHeight="1">
      <c r="A112" s="41"/>
      <c r="B112" s="176"/>
      <c r="C112" s="177" t="s">
        <v>505</v>
      </c>
      <c r="D112" s="177" t="s">
        <v>331</v>
      </c>
      <c r="E112" s="178" t="s">
        <v>5711</v>
      </c>
      <c r="F112" s="179" t="s">
        <v>5712</v>
      </c>
      <c r="G112" s="180" t="s">
        <v>367</v>
      </c>
      <c r="H112" s="181">
        <v>7</v>
      </c>
      <c r="I112" s="182"/>
      <c r="J112" s="183">
        <f>ROUND(I112*H112,2)</f>
        <v>0</v>
      </c>
      <c r="K112" s="179" t="s">
        <v>2902</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588</v>
      </c>
    </row>
    <row r="113" s="2" customFormat="1" ht="16.5" customHeight="1">
      <c r="A113" s="41"/>
      <c r="B113" s="176"/>
      <c r="C113" s="177" t="s">
        <v>512</v>
      </c>
      <c r="D113" s="177" t="s">
        <v>331</v>
      </c>
      <c r="E113" s="178" t="s">
        <v>5713</v>
      </c>
      <c r="F113" s="179" t="s">
        <v>5714</v>
      </c>
      <c r="G113" s="180" t="s">
        <v>367</v>
      </c>
      <c r="H113" s="181">
        <v>7</v>
      </c>
      <c r="I113" s="182"/>
      <c r="J113" s="183">
        <f>ROUND(I113*H113,2)</f>
        <v>0</v>
      </c>
      <c r="K113" s="179" t="s">
        <v>2902</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598</v>
      </c>
    </row>
    <row r="114" s="12" customFormat="1" ht="22.8" customHeight="1">
      <c r="A114" s="12"/>
      <c r="B114" s="163"/>
      <c r="C114" s="12"/>
      <c r="D114" s="164" t="s">
        <v>68</v>
      </c>
      <c r="E114" s="174" t="s">
        <v>5543</v>
      </c>
      <c r="F114" s="174" t="s">
        <v>5558</v>
      </c>
      <c r="G114" s="12"/>
      <c r="H114" s="12"/>
      <c r="I114" s="166"/>
      <c r="J114" s="175">
        <f>BK114</f>
        <v>0</v>
      </c>
      <c r="K114" s="12"/>
      <c r="L114" s="163"/>
      <c r="M114" s="168"/>
      <c r="N114" s="169"/>
      <c r="O114" s="169"/>
      <c r="P114" s="170">
        <f>SUM(P115:P123)</f>
        <v>0</v>
      </c>
      <c r="Q114" s="169"/>
      <c r="R114" s="170">
        <f>SUM(R115:R123)</f>
        <v>0</v>
      </c>
      <c r="S114" s="169"/>
      <c r="T114" s="171">
        <f>SUM(T115:T123)</f>
        <v>0</v>
      </c>
      <c r="U114" s="12"/>
      <c r="V114" s="12"/>
      <c r="W114" s="12"/>
      <c r="X114" s="12"/>
      <c r="Y114" s="12"/>
      <c r="Z114" s="12"/>
      <c r="AA114" s="12"/>
      <c r="AB114" s="12"/>
      <c r="AC114" s="12"/>
      <c r="AD114" s="12"/>
      <c r="AE114" s="12"/>
      <c r="AR114" s="164" t="s">
        <v>76</v>
      </c>
      <c r="AT114" s="172" t="s">
        <v>68</v>
      </c>
      <c r="AU114" s="172" t="s">
        <v>76</v>
      </c>
      <c r="AY114" s="164" t="s">
        <v>328</v>
      </c>
      <c r="BK114" s="173">
        <f>SUM(BK115:BK123)</f>
        <v>0</v>
      </c>
    </row>
    <row r="115" s="2" customFormat="1" ht="24.15" customHeight="1">
      <c r="A115" s="41"/>
      <c r="B115" s="176"/>
      <c r="C115" s="177" t="s">
        <v>526</v>
      </c>
      <c r="D115" s="177" t="s">
        <v>331</v>
      </c>
      <c r="E115" s="178" t="s">
        <v>5715</v>
      </c>
      <c r="F115" s="179" t="s">
        <v>5716</v>
      </c>
      <c r="G115" s="180" t="s">
        <v>476</v>
      </c>
      <c r="H115" s="181">
        <v>560</v>
      </c>
      <c r="I115" s="182"/>
      <c r="J115" s="183">
        <f>ROUND(I115*H115,2)</f>
        <v>0</v>
      </c>
      <c r="K115" s="179" t="s">
        <v>2902</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610</v>
      </c>
    </row>
    <row r="116" s="2" customFormat="1" ht="16.5" customHeight="1">
      <c r="A116" s="41"/>
      <c r="B116" s="176"/>
      <c r="C116" s="177" t="s">
        <v>532</v>
      </c>
      <c r="D116" s="177" t="s">
        <v>331</v>
      </c>
      <c r="E116" s="178" t="s">
        <v>5623</v>
      </c>
      <c r="F116" s="179" t="s">
        <v>5624</v>
      </c>
      <c r="G116" s="180" t="s">
        <v>367</v>
      </c>
      <c r="H116" s="181">
        <v>56</v>
      </c>
      <c r="I116" s="182"/>
      <c r="J116" s="183">
        <f>ROUND(I116*H116,2)</f>
        <v>0</v>
      </c>
      <c r="K116" s="179" t="s">
        <v>2902</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621</v>
      </c>
    </row>
    <row r="117" s="2" customFormat="1" ht="16.5" customHeight="1">
      <c r="A117" s="41"/>
      <c r="B117" s="176"/>
      <c r="C117" s="177" t="s">
        <v>538</v>
      </c>
      <c r="D117" s="177" t="s">
        <v>331</v>
      </c>
      <c r="E117" s="178" t="s">
        <v>5625</v>
      </c>
      <c r="F117" s="179" t="s">
        <v>5626</v>
      </c>
      <c r="G117" s="180" t="s">
        <v>367</v>
      </c>
      <c r="H117" s="181">
        <v>56</v>
      </c>
      <c r="I117" s="182"/>
      <c r="J117" s="183">
        <f>ROUND(I117*H117,2)</f>
        <v>0</v>
      </c>
      <c r="K117" s="179" t="s">
        <v>2902</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631</v>
      </c>
    </row>
    <row r="118" s="2" customFormat="1" ht="16.5" customHeight="1">
      <c r="A118" s="41"/>
      <c r="B118" s="176"/>
      <c r="C118" s="177" t="s">
        <v>544</v>
      </c>
      <c r="D118" s="177" t="s">
        <v>331</v>
      </c>
      <c r="E118" s="178" t="s">
        <v>5627</v>
      </c>
      <c r="F118" s="179" t="s">
        <v>5628</v>
      </c>
      <c r="G118" s="180" t="s">
        <v>367</v>
      </c>
      <c r="H118" s="181">
        <v>28</v>
      </c>
      <c r="I118" s="182"/>
      <c r="J118" s="183">
        <f>ROUND(I118*H118,2)</f>
        <v>0</v>
      </c>
      <c r="K118" s="179" t="s">
        <v>2902</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643</v>
      </c>
    </row>
    <row r="119" s="2" customFormat="1" ht="16.5" customHeight="1">
      <c r="A119" s="41"/>
      <c r="B119" s="176"/>
      <c r="C119" s="177" t="s">
        <v>550</v>
      </c>
      <c r="D119" s="177" t="s">
        <v>331</v>
      </c>
      <c r="E119" s="178" t="s">
        <v>5717</v>
      </c>
      <c r="F119" s="179" t="s">
        <v>5718</v>
      </c>
      <c r="G119" s="180" t="s">
        <v>367</v>
      </c>
      <c r="H119" s="181">
        <v>14</v>
      </c>
      <c r="I119" s="182"/>
      <c r="J119" s="183">
        <f>ROUND(I119*H119,2)</f>
        <v>0</v>
      </c>
      <c r="K119" s="179" t="s">
        <v>2902</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654</v>
      </c>
    </row>
    <row r="120" s="2" customFormat="1" ht="16.5" customHeight="1">
      <c r="A120" s="41"/>
      <c r="B120" s="176"/>
      <c r="C120" s="177" t="s">
        <v>556</v>
      </c>
      <c r="D120" s="177" t="s">
        <v>331</v>
      </c>
      <c r="E120" s="178" t="s">
        <v>5719</v>
      </c>
      <c r="F120" s="179" t="s">
        <v>5720</v>
      </c>
      <c r="G120" s="180" t="s">
        <v>367</v>
      </c>
      <c r="H120" s="181">
        <v>7</v>
      </c>
      <c r="I120" s="182"/>
      <c r="J120" s="183">
        <f>ROUND(I120*H120,2)</f>
        <v>0</v>
      </c>
      <c r="K120" s="179" t="s">
        <v>2902</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666</v>
      </c>
    </row>
    <row r="121" s="2" customFormat="1" ht="16.5" customHeight="1">
      <c r="A121" s="41"/>
      <c r="B121" s="176"/>
      <c r="C121" s="177" t="s">
        <v>8</v>
      </c>
      <c r="D121" s="177" t="s">
        <v>331</v>
      </c>
      <c r="E121" s="178" t="s">
        <v>5721</v>
      </c>
      <c r="F121" s="179" t="s">
        <v>5722</v>
      </c>
      <c r="G121" s="180" t="s">
        <v>367</v>
      </c>
      <c r="H121" s="181">
        <v>6</v>
      </c>
      <c r="I121" s="182"/>
      <c r="J121" s="183">
        <f>ROUND(I121*H121,2)</f>
        <v>0</v>
      </c>
      <c r="K121" s="179" t="s">
        <v>2902</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676</v>
      </c>
    </row>
    <row r="122" s="2" customFormat="1" ht="16.5" customHeight="1">
      <c r="A122" s="41"/>
      <c r="B122" s="176"/>
      <c r="C122" s="177" t="s">
        <v>564</v>
      </c>
      <c r="D122" s="177" t="s">
        <v>331</v>
      </c>
      <c r="E122" s="178" t="s">
        <v>5723</v>
      </c>
      <c r="F122" s="179" t="s">
        <v>5724</v>
      </c>
      <c r="G122" s="180" t="s">
        <v>367</v>
      </c>
      <c r="H122" s="181">
        <v>3</v>
      </c>
      <c r="I122" s="182"/>
      <c r="J122" s="183">
        <f>ROUND(I122*H122,2)</f>
        <v>0</v>
      </c>
      <c r="K122" s="179" t="s">
        <v>2902</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110</v>
      </c>
    </row>
    <row r="123" s="2" customFormat="1" ht="16.5" customHeight="1">
      <c r="A123" s="41"/>
      <c r="B123" s="176"/>
      <c r="C123" s="177" t="s">
        <v>571</v>
      </c>
      <c r="D123" s="177" t="s">
        <v>331</v>
      </c>
      <c r="E123" s="178" t="s">
        <v>5641</v>
      </c>
      <c r="F123" s="179" t="s">
        <v>5642</v>
      </c>
      <c r="G123" s="180" t="s">
        <v>356</v>
      </c>
      <c r="H123" s="181">
        <v>1</v>
      </c>
      <c r="I123" s="182"/>
      <c r="J123" s="183">
        <f>ROUND(I123*H123,2)</f>
        <v>0</v>
      </c>
      <c r="K123" s="179" t="s">
        <v>2902</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696</v>
      </c>
    </row>
    <row r="124" s="12" customFormat="1" ht="25.92" customHeight="1">
      <c r="A124" s="12"/>
      <c r="B124" s="163"/>
      <c r="C124" s="12"/>
      <c r="D124" s="164" t="s">
        <v>68</v>
      </c>
      <c r="E124" s="165" t="s">
        <v>5557</v>
      </c>
      <c r="F124" s="165" t="s">
        <v>5568</v>
      </c>
      <c r="G124" s="12"/>
      <c r="H124" s="12"/>
      <c r="I124" s="166"/>
      <c r="J124" s="167">
        <f>BK124</f>
        <v>0</v>
      </c>
      <c r="K124" s="12"/>
      <c r="L124" s="163"/>
      <c r="M124" s="168"/>
      <c r="N124" s="169"/>
      <c r="O124" s="169"/>
      <c r="P124" s="170">
        <f>SUM(P125:P135)</f>
        <v>0</v>
      </c>
      <c r="Q124" s="169"/>
      <c r="R124" s="170">
        <f>SUM(R125:R135)</f>
        <v>0</v>
      </c>
      <c r="S124" s="169"/>
      <c r="T124" s="171">
        <f>SUM(T125:T135)</f>
        <v>0</v>
      </c>
      <c r="U124" s="12"/>
      <c r="V124" s="12"/>
      <c r="W124" s="12"/>
      <c r="X124" s="12"/>
      <c r="Y124" s="12"/>
      <c r="Z124" s="12"/>
      <c r="AA124" s="12"/>
      <c r="AB124" s="12"/>
      <c r="AC124" s="12"/>
      <c r="AD124" s="12"/>
      <c r="AE124" s="12"/>
      <c r="AR124" s="164" t="s">
        <v>76</v>
      </c>
      <c r="AT124" s="172" t="s">
        <v>68</v>
      </c>
      <c r="AU124" s="172" t="s">
        <v>69</v>
      </c>
      <c r="AY124" s="164" t="s">
        <v>328</v>
      </c>
      <c r="BK124" s="173">
        <f>SUM(BK125:BK135)</f>
        <v>0</v>
      </c>
    </row>
    <row r="125" s="2" customFormat="1" ht="16.5" customHeight="1">
      <c r="A125" s="41"/>
      <c r="B125" s="176"/>
      <c r="C125" s="177" t="s">
        <v>576</v>
      </c>
      <c r="D125" s="177" t="s">
        <v>331</v>
      </c>
      <c r="E125" s="178" t="s">
        <v>5725</v>
      </c>
      <c r="F125" s="179" t="s">
        <v>5726</v>
      </c>
      <c r="G125" s="180" t="s">
        <v>367</v>
      </c>
      <c r="H125" s="181">
        <v>13</v>
      </c>
      <c r="I125" s="182"/>
      <c r="J125" s="183">
        <f>ROUND(I125*H125,2)</f>
        <v>0</v>
      </c>
      <c r="K125" s="179" t="s">
        <v>2902</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76</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710</v>
      </c>
    </row>
    <row r="126" s="2" customFormat="1" ht="16.5" customHeight="1">
      <c r="A126" s="41"/>
      <c r="B126" s="176"/>
      <c r="C126" s="177" t="s">
        <v>473</v>
      </c>
      <c r="D126" s="177" t="s">
        <v>331</v>
      </c>
      <c r="E126" s="178" t="s">
        <v>5727</v>
      </c>
      <c r="F126" s="179" t="s">
        <v>5728</v>
      </c>
      <c r="G126" s="180" t="s">
        <v>367</v>
      </c>
      <c r="H126" s="181">
        <v>1</v>
      </c>
      <c r="I126" s="182"/>
      <c r="J126" s="183">
        <f>ROUND(I126*H126,2)</f>
        <v>0</v>
      </c>
      <c r="K126" s="179" t="s">
        <v>2902</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76</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718</v>
      </c>
    </row>
    <row r="127" s="2" customFormat="1" ht="16.5" customHeight="1">
      <c r="A127" s="41"/>
      <c r="B127" s="176"/>
      <c r="C127" s="177" t="s">
        <v>588</v>
      </c>
      <c r="D127" s="177" t="s">
        <v>331</v>
      </c>
      <c r="E127" s="178" t="s">
        <v>5664</v>
      </c>
      <c r="F127" s="179" t="s">
        <v>5665</v>
      </c>
      <c r="G127" s="180" t="s">
        <v>367</v>
      </c>
      <c r="H127" s="181">
        <v>1</v>
      </c>
      <c r="I127" s="182"/>
      <c r="J127" s="183">
        <f>ROUND(I127*H127,2)</f>
        <v>0</v>
      </c>
      <c r="K127" s="179" t="s">
        <v>2902</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76</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152</v>
      </c>
    </row>
    <row r="128" s="2" customFormat="1" ht="16.5" customHeight="1">
      <c r="A128" s="41"/>
      <c r="B128" s="176"/>
      <c r="C128" s="177" t="s">
        <v>593</v>
      </c>
      <c r="D128" s="177" t="s">
        <v>331</v>
      </c>
      <c r="E128" s="178" t="s">
        <v>5654</v>
      </c>
      <c r="F128" s="179" t="s">
        <v>5655</v>
      </c>
      <c r="G128" s="180" t="s">
        <v>367</v>
      </c>
      <c r="H128" s="181">
        <v>56</v>
      </c>
      <c r="I128" s="182"/>
      <c r="J128" s="183">
        <f>ROUND(I128*H128,2)</f>
        <v>0</v>
      </c>
      <c r="K128" s="179" t="s">
        <v>2902</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158</v>
      </c>
    </row>
    <row r="129" s="2" customFormat="1" ht="16.5" customHeight="1">
      <c r="A129" s="41"/>
      <c r="B129" s="176"/>
      <c r="C129" s="177" t="s">
        <v>598</v>
      </c>
      <c r="D129" s="177" t="s">
        <v>331</v>
      </c>
      <c r="E129" s="178" t="s">
        <v>5668</v>
      </c>
      <c r="F129" s="179" t="s">
        <v>5669</v>
      </c>
      <c r="G129" s="180" t="s">
        <v>476</v>
      </c>
      <c r="H129" s="181">
        <v>560</v>
      </c>
      <c r="I129" s="182"/>
      <c r="J129" s="183">
        <f>ROUND(I129*H129,2)</f>
        <v>0</v>
      </c>
      <c r="K129" s="179" t="s">
        <v>2902</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76</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751</v>
      </c>
    </row>
    <row r="130" s="2" customFormat="1" ht="16.5" customHeight="1">
      <c r="A130" s="41"/>
      <c r="B130" s="176"/>
      <c r="C130" s="177" t="s">
        <v>605</v>
      </c>
      <c r="D130" s="177" t="s">
        <v>331</v>
      </c>
      <c r="E130" s="178" t="s">
        <v>5672</v>
      </c>
      <c r="F130" s="179" t="s">
        <v>5673</v>
      </c>
      <c r="G130" s="180" t="s">
        <v>367</v>
      </c>
      <c r="H130" s="181">
        <v>28</v>
      </c>
      <c r="I130" s="182"/>
      <c r="J130" s="183">
        <f>ROUND(I130*H130,2)</f>
        <v>0</v>
      </c>
      <c r="K130" s="179" t="s">
        <v>2902</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761</v>
      </c>
    </row>
    <row r="131" s="2" customFormat="1" ht="16.5" customHeight="1">
      <c r="A131" s="41"/>
      <c r="B131" s="176"/>
      <c r="C131" s="177" t="s">
        <v>610</v>
      </c>
      <c r="D131" s="177" t="s">
        <v>331</v>
      </c>
      <c r="E131" s="178" t="s">
        <v>5674</v>
      </c>
      <c r="F131" s="179" t="s">
        <v>5675</v>
      </c>
      <c r="G131" s="180" t="s">
        <v>1378</v>
      </c>
      <c r="H131" s="181">
        <v>5</v>
      </c>
      <c r="I131" s="182"/>
      <c r="J131" s="183">
        <f>ROUND(I131*H131,2)</f>
        <v>0</v>
      </c>
      <c r="K131" s="179" t="s">
        <v>2902</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769</v>
      </c>
    </row>
    <row r="132" s="2" customFormat="1" ht="16.5" customHeight="1">
      <c r="A132" s="41"/>
      <c r="B132" s="176"/>
      <c r="C132" s="177" t="s">
        <v>616</v>
      </c>
      <c r="D132" s="177" t="s">
        <v>331</v>
      </c>
      <c r="E132" s="178" t="s">
        <v>5729</v>
      </c>
      <c r="F132" s="179" t="s">
        <v>5730</v>
      </c>
      <c r="G132" s="180" t="s">
        <v>1378</v>
      </c>
      <c r="H132" s="181">
        <v>12</v>
      </c>
      <c r="I132" s="182"/>
      <c r="J132" s="183">
        <f>ROUND(I132*H132,2)</f>
        <v>0</v>
      </c>
      <c r="K132" s="179" t="s">
        <v>2902</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76</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778</v>
      </c>
    </row>
    <row r="133" s="2" customFormat="1" ht="16.5" customHeight="1">
      <c r="A133" s="41"/>
      <c r="B133" s="176"/>
      <c r="C133" s="177" t="s">
        <v>621</v>
      </c>
      <c r="D133" s="177" t="s">
        <v>331</v>
      </c>
      <c r="E133" s="178" t="s">
        <v>5731</v>
      </c>
      <c r="F133" s="179" t="s">
        <v>5732</v>
      </c>
      <c r="G133" s="180" t="s">
        <v>356</v>
      </c>
      <c r="H133" s="181">
        <v>7</v>
      </c>
      <c r="I133" s="182"/>
      <c r="J133" s="183">
        <f>ROUND(I133*H133,2)</f>
        <v>0</v>
      </c>
      <c r="K133" s="179" t="s">
        <v>2902</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788</v>
      </c>
    </row>
    <row r="134" s="2" customFormat="1" ht="16.5" customHeight="1">
      <c r="A134" s="41"/>
      <c r="B134" s="176"/>
      <c r="C134" s="177" t="s">
        <v>626</v>
      </c>
      <c r="D134" s="177" t="s">
        <v>331</v>
      </c>
      <c r="E134" s="178" t="s">
        <v>5733</v>
      </c>
      <c r="F134" s="179" t="s">
        <v>5734</v>
      </c>
      <c r="G134" s="180" t="s">
        <v>367</v>
      </c>
      <c r="H134" s="181">
        <v>2</v>
      </c>
      <c r="I134" s="182"/>
      <c r="J134" s="183">
        <f>ROUND(I134*H134,2)</f>
        <v>0</v>
      </c>
      <c r="K134" s="179" t="s">
        <v>2902</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797</v>
      </c>
    </row>
    <row r="135" s="2" customFormat="1" ht="16.5" customHeight="1">
      <c r="A135" s="41"/>
      <c r="B135" s="176"/>
      <c r="C135" s="177" t="s">
        <v>631</v>
      </c>
      <c r="D135" s="177" t="s">
        <v>331</v>
      </c>
      <c r="E135" s="178" t="s">
        <v>5735</v>
      </c>
      <c r="F135" s="179" t="s">
        <v>5736</v>
      </c>
      <c r="G135" s="180" t="s">
        <v>367</v>
      </c>
      <c r="H135" s="181">
        <v>12</v>
      </c>
      <c r="I135" s="182"/>
      <c r="J135" s="183">
        <f>ROUND(I135*H135,2)</f>
        <v>0</v>
      </c>
      <c r="K135" s="179" t="s">
        <v>2902</v>
      </c>
      <c r="L135" s="42"/>
      <c r="M135" s="237" t="s">
        <v>3</v>
      </c>
      <c r="N135" s="238" t="s">
        <v>40</v>
      </c>
      <c r="O135" s="199"/>
      <c r="P135" s="239">
        <f>O135*H135</f>
        <v>0</v>
      </c>
      <c r="Q135" s="239">
        <v>0</v>
      </c>
      <c r="R135" s="239">
        <f>Q135*H135</f>
        <v>0</v>
      </c>
      <c r="S135" s="239">
        <v>0</v>
      </c>
      <c r="T135" s="240">
        <f>S135*H135</f>
        <v>0</v>
      </c>
      <c r="U135" s="41"/>
      <c r="V135" s="41"/>
      <c r="W135" s="41"/>
      <c r="X135" s="41"/>
      <c r="Y135" s="41"/>
      <c r="Z135" s="41"/>
      <c r="AA135" s="41"/>
      <c r="AB135" s="41"/>
      <c r="AC135" s="41"/>
      <c r="AD135" s="41"/>
      <c r="AE135" s="41"/>
      <c r="AR135" s="188" t="s">
        <v>113</v>
      </c>
      <c r="AT135" s="188" t="s">
        <v>331</v>
      </c>
      <c r="AU135" s="188" t="s">
        <v>76</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805</v>
      </c>
    </row>
    <row r="136" s="2" customFormat="1" ht="6.96" customHeight="1">
      <c r="A136" s="41"/>
      <c r="B136" s="58"/>
      <c r="C136" s="59"/>
      <c r="D136" s="59"/>
      <c r="E136" s="59"/>
      <c r="F136" s="59"/>
      <c r="G136" s="59"/>
      <c r="H136" s="59"/>
      <c r="I136" s="59"/>
      <c r="J136" s="59"/>
      <c r="K136" s="59"/>
      <c r="L136" s="42"/>
      <c r="M136" s="41"/>
      <c r="O136" s="41"/>
      <c r="P136" s="41"/>
      <c r="Q136" s="41"/>
      <c r="R136" s="41"/>
      <c r="S136" s="41"/>
      <c r="T136" s="41"/>
      <c r="U136" s="41"/>
      <c r="V136" s="41"/>
      <c r="W136" s="41"/>
      <c r="X136" s="41"/>
      <c r="Y136" s="41"/>
      <c r="Z136" s="41"/>
      <c r="AA136" s="41"/>
      <c r="AB136" s="41"/>
      <c r="AC136" s="41"/>
      <c r="AD136" s="41"/>
      <c r="AE136" s="41"/>
    </row>
  </sheetData>
  <autoFilter ref="C95:K135"/>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160</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5503</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5737</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ROUND(J93,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ROUND((SUM(BE93:BE106)),  2)</f>
        <v>0</v>
      </c>
      <c r="G37" s="41"/>
      <c r="H37" s="41"/>
      <c r="I37" s="135">
        <v>0.20999999999999999</v>
      </c>
      <c r="J37" s="134">
        <f>ROUND(((SUM(BE93:BE106))*I37),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ROUND((SUM(BF93:BF106)),  2)</f>
        <v>0</v>
      </c>
      <c r="G38" s="41"/>
      <c r="H38" s="41"/>
      <c r="I38" s="135">
        <v>0.12</v>
      </c>
      <c r="J38" s="134">
        <f>ROUND(((SUM(BF93:BF106))*I38),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ROUND((SUM(BG93:BG106)),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ROUND((SUM(BH93:BH106)),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ROUND((SUM(BI93:BI106)),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5503</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54 - KT</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J93</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5505</v>
      </c>
      <c r="E68" s="147"/>
      <c r="F68" s="147"/>
      <c r="G68" s="147"/>
      <c r="H68" s="147"/>
      <c r="I68" s="147"/>
      <c r="J68" s="148">
        <f>J94</f>
        <v>0</v>
      </c>
      <c r="K68" s="9"/>
      <c r="L68" s="145"/>
      <c r="S68" s="9"/>
      <c r="T68" s="9"/>
      <c r="U68" s="9"/>
      <c r="V68" s="9"/>
      <c r="W68" s="9"/>
      <c r="X68" s="9"/>
      <c r="Y68" s="9"/>
      <c r="Z68" s="9"/>
      <c r="AA68" s="9"/>
      <c r="AB68" s="9"/>
      <c r="AC68" s="9"/>
      <c r="AD68" s="9"/>
      <c r="AE68" s="9"/>
    </row>
    <row r="69" s="9" customFormat="1" ht="24.96" customHeight="1">
      <c r="A69" s="9"/>
      <c r="B69" s="145"/>
      <c r="C69" s="9"/>
      <c r="D69" s="146" t="s">
        <v>5738</v>
      </c>
      <c r="E69" s="147"/>
      <c r="F69" s="147"/>
      <c r="G69" s="147"/>
      <c r="H69" s="147"/>
      <c r="I69" s="147"/>
      <c r="J69" s="148">
        <f>J102</f>
        <v>0</v>
      </c>
      <c r="K69" s="9"/>
      <c r="L69" s="145"/>
      <c r="S69" s="9"/>
      <c r="T69" s="9"/>
      <c r="U69" s="9"/>
      <c r="V69" s="9"/>
      <c r="W69" s="9"/>
      <c r="X69" s="9"/>
      <c r="Y69" s="9"/>
      <c r="Z69" s="9"/>
      <c r="AA69" s="9"/>
      <c r="AB69" s="9"/>
      <c r="AC69" s="9"/>
      <c r="AD69" s="9"/>
      <c r="AE69" s="9"/>
    </row>
    <row r="70" s="2" customFormat="1" ht="21.84" customHeight="1">
      <c r="A70" s="41"/>
      <c r="B70" s="42"/>
      <c r="C70" s="41"/>
      <c r="D70" s="41"/>
      <c r="E70" s="41"/>
      <c r="F70" s="41"/>
      <c r="G70" s="41"/>
      <c r="H70" s="41"/>
      <c r="I70" s="41"/>
      <c r="J70" s="41"/>
      <c r="K70" s="41"/>
      <c r="L70" s="129"/>
      <c r="S70" s="41"/>
      <c r="T70" s="41"/>
      <c r="U70" s="41"/>
      <c r="V70" s="41"/>
      <c r="W70" s="41"/>
      <c r="X70" s="41"/>
      <c r="Y70" s="41"/>
      <c r="Z70" s="41"/>
      <c r="AA70" s="41"/>
      <c r="AB70" s="41"/>
      <c r="AC70" s="41"/>
      <c r="AD70" s="41"/>
      <c r="AE70" s="41"/>
    </row>
    <row r="71" s="2" customFormat="1" ht="6.96" customHeight="1">
      <c r="A71" s="41"/>
      <c r="B71" s="58"/>
      <c r="C71" s="59"/>
      <c r="D71" s="59"/>
      <c r="E71" s="59"/>
      <c r="F71" s="59"/>
      <c r="G71" s="59"/>
      <c r="H71" s="59"/>
      <c r="I71" s="59"/>
      <c r="J71" s="59"/>
      <c r="K71" s="59"/>
      <c r="L71" s="129"/>
      <c r="S71" s="41"/>
      <c r="T71" s="41"/>
      <c r="U71" s="41"/>
      <c r="V71" s="41"/>
      <c r="W71" s="41"/>
      <c r="X71" s="41"/>
      <c r="Y71" s="41"/>
      <c r="Z71" s="41"/>
      <c r="AA71" s="41"/>
      <c r="AB71" s="41"/>
      <c r="AC71" s="41"/>
      <c r="AD71" s="41"/>
      <c r="AE71" s="41"/>
    </row>
    <row r="75" s="2" customFormat="1" ht="6.96" customHeight="1">
      <c r="A75" s="41"/>
      <c r="B75" s="60"/>
      <c r="C75" s="61"/>
      <c r="D75" s="61"/>
      <c r="E75" s="61"/>
      <c r="F75" s="61"/>
      <c r="G75" s="61"/>
      <c r="H75" s="61"/>
      <c r="I75" s="61"/>
      <c r="J75" s="61"/>
      <c r="K75" s="61"/>
      <c r="L75" s="129"/>
      <c r="S75" s="41"/>
      <c r="T75" s="41"/>
      <c r="U75" s="41"/>
      <c r="V75" s="41"/>
      <c r="W75" s="41"/>
      <c r="X75" s="41"/>
      <c r="Y75" s="41"/>
      <c r="Z75" s="41"/>
      <c r="AA75" s="41"/>
      <c r="AB75" s="41"/>
      <c r="AC75" s="41"/>
      <c r="AD75" s="41"/>
      <c r="AE75" s="41"/>
    </row>
    <row r="76" s="2" customFormat="1" ht="24.96" customHeight="1">
      <c r="A76" s="41"/>
      <c r="B76" s="42"/>
      <c r="C76" s="26" t="s">
        <v>314</v>
      </c>
      <c r="D76" s="41"/>
      <c r="E76" s="41"/>
      <c r="F76" s="41"/>
      <c r="G76" s="41"/>
      <c r="H76" s="41"/>
      <c r="I76" s="41"/>
      <c r="J76" s="41"/>
      <c r="K76" s="41"/>
      <c r="L76" s="129"/>
      <c r="S76" s="41"/>
      <c r="T76" s="41"/>
      <c r="U76" s="41"/>
      <c r="V76" s="41"/>
      <c r="W76" s="41"/>
      <c r="X76" s="41"/>
      <c r="Y76" s="41"/>
      <c r="Z76" s="41"/>
      <c r="AA76" s="41"/>
      <c r="AB76" s="41"/>
      <c r="AC76" s="41"/>
      <c r="AD76" s="41"/>
      <c r="AE76" s="41"/>
    </row>
    <row r="77" s="2" customFormat="1" ht="6.96" customHeight="1">
      <c r="A77" s="41"/>
      <c r="B77" s="42"/>
      <c r="C77" s="41"/>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12" customHeight="1">
      <c r="A78" s="41"/>
      <c r="B78" s="42"/>
      <c r="C78" s="35" t="s">
        <v>17</v>
      </c>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26.25" customHeight="1">
      <c r="A79" s="41"/>
      <c r="B79" s="42"/>
      <c r="C79" s="41"/>
      <c r="D79" s="41"/>
      <c r="E79" s="127" t="str">
        <f>E7</f>
        <v>Revitalizace multimodálního uzlu ve Dvoře Králové nad Labem - etapa I-VI.</v>
      </c>
      <c r="F79" s="35"/>
      <c r="G79" s="35"/>
      <c r="H79" s="35"/>
      <c r="I79" s="41"/>
      <c r="J79" s="41"/>
      <c r="K79" s="41"/>
      <c r="L79" s="129"/>
      <c r="S79" s="41"/>
      <c r="T79" s="41"/>
      <c r="U79" s="41"/>
      <c r="V79" s="41"/>
      <c r="W79" s="41"/>
      <c r="X79" s="41"/>
      <c r="Y79" s="41"/>
      <c r="Z79" s="41"/>
      <c r="AA79" s="41"/>
      <c r="AB79" s="41"/>
      <c r="AC79" s="41"/>
      <c r="AD79" s="41"/>
      <c r="AE79" s="41"/>
    </row>
    <row r="80" s="1" customFormat="1" ht="12" customHeight="1">
      <c r="B80" s="25"/>
      <c r="C80" s="35" t="s">
        <v>301</v>
      </c>
      <c r="L80" s="25"/>
    </row>
    <row r="81" s="1" customFormat="1" ht="23.25" customHeight="1">
      <c r="B81" s="25"/>
      <c r="E81" s="127" t="s">
        <v>302</v>
      </c>
      <c r="F81" s="1"/>
      <c r="G81" s="1"/>
      <c r="H81" s="1"/>
      <c r="L81" s="25"/>
    </row>
    <row r="82" s="1" customFormat="1" ht="12" customHeight="1">
      <c r="B82" s="25"/>
      <c r="C82" s="35" t="s">
        <v>303</v>
      </c>
      <c r="L82" s="25"/>
    </row>
    <row r="83" s="2" customFormat="1" ht="16.5" customHeight="1">
      <c r="A83" s="41"/>
      <c r="B83" s="42"/>
      <c r="C83" s="41"/>
      <c r="D83" s="41"/>
      <c r="E83" s="128" t="s">
        <v>1833</v>
      </c>
      <c r="F83" s="41"/>
      <c r="G83" s="41"/>
      <c r="H83" s="41"/>
      <c r="I83" s="41"/>
      <c r="J83" s="41"/>
      <c r="K83" s="41"/>
      <c r="L83" s="129"/>
      <c r="S83" s="41"/>
      <c r="T83" s="41"/>
      <c r="U83" s="41"/>
      <c r="V83" s="41"/>
      <c r="W83" s="41"/>
      <c r="X83" s="41"/>
      <c r="Y83" s="41"/>
      <c r="Z83" s="41"/>
      <c r="AA83" s="41"/>
      <c r="AB83" s="41"/>
      <c r="AC83" s="41"/>
      <c r="AD83" s="41"/>
      <c r="AE83" s="41"/>
    </row>
    <row r="84" s="2" customFormat="1" ht="12" customHeight="1">
      <c r="A84" s="41"/>
      <c r="B84" s="42"/>
      <c r="C84" s="35" t="s">
        <v>5503</v>
      </c>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16.5" customHeight="1">
      <c r="A85" s="41"/>
      <c r="B85" s="42"/>
      <c r="C85" s="41"/>
      <c r="D85" s="41"/>
      <c r="E85" s="65" t="str">
        <f>E13</f>
        <v>54 - KT</v>
      </c>
      <c r="F85" s="41"/>
      <c r="G85" s="41"/>
      <c r="H85" s="41"/>
      <c r="I85" s="41"/>
      <c r="J85" s="41"/>
      <c r="K85" s="41"/>
      <c r="L85" s="129"/>
      <c r="S85" s="41"/>
      <c r="T85" s="41"/>
      <c r="U85" s="41"/>
      <c r="V85" s="41"/>
      <c r="W85" s="41"/>
      <c r="X85" s="41"/>
      <c r="Y85" s="41"/>
      <c r="Z85" s="41"/>
      <c r="AA85" s="41"/>
      <c r="AB85" s="41"/>
      <c r="AC85" s="41"/>
      <c r="AD85" s="41"/>
      <c r="AE85" s="41"/>
    </row>
    <row r="86" s="2" customFormat="1" ht="6.96" customHeight="1">
      <c r="A86" s="41"/>
      <c r="B86" s="42"/>
      <c r="C86" s="41"/>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2" customHeight="1">
      <c r="A87" s="41"/>
      <c r="B87" s="42"/>
      <c r="C87" s="35" t="s">
        <v>21</v>
      </c>
      <c r="D87" s="41"/>
      <c r="E87" s="41"/>
      <c r="F87" s="30" t="str">
        <f>F16</f>
        <v xml:space="preserve"> </v>
      </c>
      <c r="G87" s="41"/>
      <c r="H87" s="41"/>
      <c r="I87" s="35" t="s">
        <v>23</v>
      </c>
      <c r="J87" s="67" t="str">
        <f>IF(J16="","",J16)</f>
        <v>26. 8. 2025</v>
      </c>
      <c r="K87" s="41"/>
      <c r="L87" s="129"/>
      <c r="S87" s="41"/>
      <c r="T87" s="41"/>
      <c r="U87" s="41"/>
      <c r="V87" s="41"/>
      <c r="W87" s="41"/>
      <c r="X87" s="41"/>
      <c r="Y87" s="41"/>
      <c r="Z87" s="41"/>
      <c r="AA87" s="41"/>
      <c r="AB87" s="41"/>
      <c r="AC87" s="41"/>
      <c r="AD87" s="41"/>
      <c r="AE87" s="41"/>
    </row>
    <row r="88" s="2" customFormat="1" ht="6.96" customHeight="1">
      <c r="A88" s="41"/>
      <c r="B88" s="42"/>
      <c r="C88" s="41"/>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5.15" customHeight="1">
      <c r="A89" s="41"/>
      <c r="B89" s="42"/>
      <c r="C89" s="35" t="s">
        <v>25</v>
      </c>
      <c r="D89" s="41"/>
      <c r="E89" s="41"/>
      <c r="F89" s="30" t="str">
        <f>E19</f>
        <v xml:space="preserve"> </v>
      </c>
      <c r="G89" s="41"/>
      <c r="H89" s="41"/>
      <c r="I89" s="35" t="s">
        <v>30</v>
      </c>
      <c r="J89" s="39" t="str">
        <f>E25</f>
        <v xml:space="preserve"> </v>
      </c>
      <c r="K89" s="41"/>
      <c r="L89" s="129"/>
      <c r="S89" s="41"/>
      <c r="T89" s="41"/>
      <c r="U89" s="41"/>
      <c r="V89" s="41"/>
      <c r="W89" s="41"/>
      <c r="X89" s="41"/>
      <c r="Y89" s="41"/>
      <c r="Z89" s="41"/>
      <c r="AA89" s="41"/>
      <c r="AB89" s="41"/>
      <c r="AC89" s="41"/>
      <c r="AD89" s="41"/>
      <c r="AE89" s="41"/>
    </row>
    <row r="90" s="2" customFormat="1" ht="15.15" customHeight="1">
      <c r="A90" s="41"/>
      <c r="B90" s="42"/>
      <c r="C90" s="35" t="s">
        <v>28</v>
      </c>
      <c r="D90" s="41"/>
      <c r="E90" s="41"/>
      <c r="F90" s="30" t="str">
        <f>IF(E22="","",E22)</f>
        <v>Vyplň údaj</v>
      </c>
      <c r="G90" s="41"/>
      <c r="H90" s="41"/>
      <c r="I90" s="35" t="s">
        <v>32</v>
      </c>
      <c r="J90" s="39" t="str">
        <f>E28</f>
        <v xml:space="preserve"> </v>
      </c>
      <c r="K90" s="41"/>
      <c r="L90" s="129"/>
      <c r="S90" s="41"/>
      <c r="T90" s="41"/>
      <c r="U90" s="41"/>
      <c r="V90" s="41"/>
      <c r="W90" s="41"/>
      <c r="X90" s="41"/>
      <c r="Y90" s="41"/>
      <c r="Z90" s="41"/>
      <c r="AA90" s="41"/>
      <c r="AB90" s="41"/>
      <c r="AC90" s="41"/>
      <c r="AD90" s="41"/>
      <c r="AE90" s="41"/>
    </row>
    <row r="91" s="2" customFormat="1" ht="10.32"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11" customFormat="1" ht="29.28" customHeight="1">
      <c r="A92" s="153"/>
      <c r="B92" s="154"/>
      <c r="C92" s="155" t="s">
        <v>315</v>
      </c>
      <c r="D92" s="156" t="s">
        <v>54</v>
      </c>
      <c r="E92" s="156" t="s">
        <v>50</v>
      </c>
      <c r="F92" s="156" t="s">
        <v>51</v>
      </c>
      <c r="G92" s="156" t="s">
        <v>316</v>
      </c>
      <c r="H92" s="156" t="s">
        <v>317</v>
      </c>
      <c r="I92" s="156" t="s">
        <v>318</v>
      </c>
      <c r="J92" s="156" t="s">
        <v>309</v>
      </c>
      <c r="K92" s="157" t="s">
        <v>319</v>
      </c>
      <c r="L92" s="158"/>
      <c r="M92" s="83" t="s">
        <v>3</v>
      </c>
      <c r="N92" s="84" t="s">
        <v>39</v>
      </c>
      <c r="O92" s="84" t="s">
        <v>320</v>
      </c>
      <c r="P92" s="84" t="s">
        <v>321</v>
      </c>
      <c r="Q92" s="84" t="s">
        <v>322</v>
      </c>
      <c r="R92" s="84" t="s">
        <v>323</v>
      </c>
      <c r="S92" s="84" t="s">
        <v>324</v>
      </c>
      <c r="T92" s="85" t="s">
        <v>325</v>
      </c>
      <c r="U92" s="153"/>
      <c r="V92" s="153"/>
      <c r="W92" s="153"/>
      <c r="X92" s="153"/>
      <c r="Y92" s="153"/>
      <c r="Z92" s="153"/>
      <c r="AA92" s="153"/>
      <c r="AB92" s="153"/>
      <c r="AC92" s="153"/>
      <c r="AD92" s="153"/>
      <c r="AE92" s="153"/>
    </row>
    <row r="93" s="2" customFormat="1" ht="22.8" customHeight="1">
      <c r="A93" s="41"/>
      <c r="B93" s="42"/>
      <c r="C93" s="90" t="s">
        <v>326</v>
      </c>
      <c r="D93" s="41"/>
      <c r="E93" s="41"/>
      <c r="F93" s="41"/>
      <c r="G93" s="41"/>
      <c r="H93" s="41"/>
      <c r="I93" s="41"/>
      <c r="J93" s="159">
        <f>BK93</f>
        <v>0</v>
      </c>
      <c r="K93" s="41"/>
      <c r="L93" s="42"/>
      <c r="M93" s="86"/>
      <c r="N93" s="71"/>
      <c r="O93" s="87"/>
      <c r="P93" s="160">
        <f>P94+P102</f>
        <v>0</v>
      </c>
      <c r="Q93" s="87"/>
      <c r="R93" s="160">
        <f>R94+R102</f>
        <v>0</v>
      </c>
      <c r="S93" s="87"/>
      <c r="T93" s="161">
        <f>T94+T102</f>
        <v>0</v>
      </c>
      <c r="U93" s="41"/>
      <c r="V93" s="41"/>
      <c r="W93" s="41"/>
      <c r="X93" s="41"/>
      <c r="Y93" s="41"/>
      <c r="Z93" s="41"/>
      <c r="AA93" s="41"/>
      <c r="AB93" s="41"/>
      <c r="AC93" s="41"/>
      <c r="AD93" s="41"/>
      <c r="AE93" s="41"/>
      <c r="AT93" s="22" t="s">
        <v>68</v>
      </c>
      <c r="AU93" s="22" t="s">
        <v>310</v>
      </c>
      <c r="BK93" s="162">
        <f>BK94+BK102</f>
        <v>0</v>
      </c>
    </row>
    <row r="94" s="12" customFormat="1" ht="25.92" customHeight="1">
      <c r="A94" s="12"/>
      <c r="B94" s="163"/>
      <c r="C94" s="12"/>
      <c r="D94" s="164" t="s">
        <v>68</v>
      </c>
      <c r="E94" s="165" t="s">
        <v>1327</v>
      </c>
      <c r="F94" s="165" t="s">
        <v>5511</v>
      </c>
      <c r="G94" s="12"/>
      <c r="H94" s="12"/>
      <c r="I94" s="166"/>
      <c r="J94" s="167">
        <f>BK94</f>
        <v>0</v>
      </c>
      <c r="K94" s="12"/>
      <c r="L94" s="163"/>
      <c r="M94" s="168"/>
      <c r="N94" s="169"/>
      <c r="O94" s="169"/>
      <c r="P94" s="170">
        <f>SUM(P95:P101)</f>
        <v>0</v>
      </c>
      <c r="Q94" s="169"/>
      <c r="R94" s="170">
        <f>SUM(R95:R101)</f>
        <v>0</v>
      </c>
      <c r="S94" s="169"/>
      <c r="T94" s="171">
        <f>SUM(T95:T101)</f>
        <v>0</v>
      </c>
      <c r="U94" s="12"/>
      <c r="V94" s="12"/>
      <c r="W94" s="12"/>
      <c r="X94" s="12"/>
      <c r="Y94" s="12"/>
      <c r="Z94" s="12"/>
      <c r="AA94" s="12"/>
      <c r="AB94" s="12"/>
      <c r="AC94" s="12"/>
      <c r="AD94" s="12"/>
      <c r="AE94" s="12"/>
      <c r="AR94" s="164" t="s">
        <v>76</v>
      </c>
      <c r="AT94" s="172" t="s">
        <v>68</v>
      </c>
      <c r="AU94" s="172" t="s">
        <v>69</v>
      </c>
      <c r="AY94" s="164" t="s">
        <v>328</v>
      </c>
      <c r="BK94" s="173">
        <f>SUM(BK95:BK101)</f>
        <v>0</v>
      </c>
    </row>
    <row r="95" s="2" customFormat="1" ht="21.75" customHeight="1">
      <c r="A95" s="41"/>
      <c r="B95" s="176"/>
      <c r="C95" s="177" t="s">
        <v>76</v>
      </c>
      <c r="D95" s="177" t="s">
        <v>331</v>
      </c>
      <c r="E95" s="178" t="s">
        <v>5739</v>
      </c>
      <c r="F95" s="179" t="s">
        <v>5740</v>
      </c>
      <c r="G95" s="180" t="s">
        <v>476</v>
      </c>
      <c r="H95" s="181">
        <v>320</v>
      </c>
      <c r="I95" s="182"/>
      <c r="J95" s="183">
        <f>ROUND(I95*H95,2)</f>
        <v>0</v>
      </c>
      <c r="K95" s="179" t="s">
        <v>3</v>
      </c>
      <c r="L95" s="42"/>
      <c r="M95" s="184" t="s">
        <v>3</v>
      </c>
      <c r="N95" s="185" t="s">
        <v>40</v>
      </c>
      <c r="O95" s="75"/>
      <c r="P95" s="186">
        <f>O95*H95</f>
        <v>0</v>
      </c>
      <c r="Q95" s="186">
        <v>0</v>
      </c>
      <c r="R95" s="186">
        <f>Q95*H95</f>
        <v>0</v>
      </c>
      <c r="S95" s="186">
        <v>0</v>
      </c>
      <c r="T95" s="187">
        <f>S95*H95</f>
        <v>0</v>
      </c>
      <c r="U95" s="41"/>
      <c r="V95" s="41"/>
      <c r="W95" s="41"/>
      <c r="X95" s="41"/>
      <c r="Y95" s="41"/>
      <c r="Z95" s="41"/>
      <c r="AA95" s="41"/>
      <c r="AB95" s="41"/>
      <c r="AC95" s="41"/>
      <c r="AD95" s="41"/>
      <c r="AE95" s="41"/>
      <c r="AR95" s="188" t="s">
        <v>113</v>
      </c>
      <c r="AT95" s="188" t="s">
        <v>331</v>
      </c>
      <c r="AU95" s="188" t="s">
        <v>76</v>
      </c>
      <c r="AY95" s="22" t="s">
        <v>328</v>
      </c>
      <c r="BE95" s="189">
        <f>IF(N95="základní",J95,0)</f>
        <v>0</v>
      </c>
      <c r="BF95" s="189">
        <f>IF(N95="snížená",J95,0)</f>
        <v>0</v>
      </c>
      <c r="BG95" s="189">
        <f>IF(N95="zákl. přenesená",J95,0)</f>
        <v>0</v>
      </c>
      <c r="BH95" s="189">
        <f>IF(N95="sníž. přenesená",J95,0)</f>
        <v>0</v>
      </c>
      <c r="BI95" s="189">
        <f>IF(N95="nulová",J95,0)</f>
        <v>0</v>
      </c>
      <c r="BJ95" s="22" t="s">
        <v>76</v>
      </c>
      <c r="BK95" s="189">
        <f>ROUND(I95*H95,2)</f>
        <v>0</v>
      </c>
      <c r="BL95" s="22" t="s">
        <v>113</v>
      </c>
      <c r="BM95" s="188" t="s">
        <v>79</v>
      </c>
    </row>
    <row r="96" s="2" customFormat="1" ht="24.15" customHeight="1">
      <c r="A96" s="41"/>
      <c r="B96" s="176"/>
      <c r="C96" s="177" t="s">
        <v>79</v>
      </c>
      <c r="D96" s="177" t="s">
        <v>331</v>
      </c>
      <c r="E96" s="178" t="s">
        <v>5741</v>
      </c>
      <c r="F96" s="179" t="s">
        <v>5742</v>
      </c>
      <c r="G96" s="180" t="s">
        <v>476</v>
      </c>
      <c r="H96" s="181">
        <v>487</v>
      </c>
      <c r="I96" s="182"/>
      <c r="J96" s="183">
        <f>ROUND(I96*H96,2)</f>
        <v>0</v>
      </c>
      <c r="K96" s="179" t="s">
        <v>3</v>
      </c>
      <c r="L96" s="42"/>
      <c r="M96" s="184" t="s">
        <v>3</v>
      </c>
      <c r="N96" s="185" t="s">
        <v>40</v>
      </c>
      <c r="O96" s="75"/>
      <c r="P96" s="186">
        <f>O96*H96</f>
        <v>0</v>
      </c>
      <c r="Q96" s="186">
        <v>0</v>
      </c>
      <c r="R96" s="186">
        <f>Q96*H96</f>
        <v>0</v>
      </c>
      <c r="S96" s="186">
        <v>0</v>
      </c>
      <c r="T96" s="187">
        <f>S96*H96</f>
        <v>0</v>
      </c>
      <c r="U96" s="41"/>
      <c r="V96" s="41"/>
      <c r="W96" s="41"/>
      <c r="X96" s="41"/>
      <c r="Y96" s="41"/>
      <c r="Z96" s="41"/>
      <c r="AA96" s="41"/>
      <c r="AB96" s="41"/>
      <c r="AC96" s="41"/>
      <c r="AD96" s="41"/>
      <c r="AE96" s="41"/>
      <c r="AR96" s="188" t="s">
        <v>113</v>
      </c>
      <c r="AT96" s="188" t="s">
        <v>331</v>
      </c>
      <c r="AU96" s="188" t="s">
        <v>76</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113</v>
      </c>
      <c r="BM96" s="188" t="s">
        <v>113</v>
      </c>
    </row>
    <row r="97" s="2" customFormat="1" ht="16.5" customHeight="1">
      <c r="A97" s="41"/>
      <c r="B97" s="176"/>
      <c r="C97" s="177" t="s">
        <v>87</v>
      </c>
      <c r="D97" s="177" t="s">
        <v>331</v>
      </c>
      <c r="E97" s="178" t="s">
        <v>5743</v>
      </c>
      <c r="F97" s="179" t="s">
        <v>5744</v>
      </c>
      <c r="G97" s="180" t="s">
        <v>476</v>
      </c>
      <c r="H97" s="181">
        <v>96</v>
      </c>
      <c r="I97" s="182"/>
      <c r="J97" s="183">
        <f>ROUND(I97*H97,2)</f>
        <v>0</v>
      </c>
      <c r="K97" s="179" t="s">
        <v>3</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113</v>
      </c>
      <c r="AT97" s="188" t="s">
        <v>331</v>
      </c>
      <c r="AU97" s="188" t="s">
        <v>76</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113</v>
      </c>
      <c r="BM97" s="188" t="s">
        <v>150</v>
      </c>
    </row>
    <row r="98" s="2" customFormat="1" ht="16.5" customHeight="1">
      <c r="A98" s="41"/>
      <c r="B98" s="176"/>
      <c r="C98" s="177" t="s">
        <v>113</v>
      </c>
      <c r="D98" s="177" t="s">
        <v>331</v>
      </c>
      <c r="E98" s="178" t="s">
        <v>5745</v>
      </c>
      <c r="F98" s="179" t="s">
        <v>5746</v>
      </c>
      <c r="G98" s="180" t="s">
        <v>476</v>
      </c>
      <c r="H98" s="181">
        <v>10</v>
      </c>
      <c r="I98" s="182"/>
      <c r="J98" s="183">
        <f>ROUND(I98*H98,2)</f>
        <v>0</v>
      </c>
      <c r="K98" s="179" t="s">
        <v>3</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113</v>
      </c>
      <c r="AT98" s="188" t="s">
        <v>331</v>
      </c>
      <c r="AU98" s="188" t="s">
        <v>76</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113</v>
      </c>
      <c r="BM98" s="188" t="s">
        <v>171</v>
      </c>
    </row>
    <row r="99" s="2" customFormat="1" ht="16.5" customHeight="1">
      <c r="A99" s="41"/>
      <c r="B99" s="176"/>
      <c r="C99" s="177" t="s">
        <v>138</v>
      </c>
      <c r="D99" s="177" t="s">
        <v>331</v>
      </c>
      <c r="E99" s="178" t="s">
        <v>5747</v>
      </c>
      <c r="F99" s="179" t="s">
        <v>5748</v>
      </c>
      <c r="G99" s="180" t="s">
        <v>367</v>
      </c>
      <c r="H99" s="181">
        <v>1</v>
      </c>
      <c r="I99" s="182"/>
      <c r="J99" s="183">
        <f>ROUND(I99*H99,2)</f>
        <v>0</v>
      </c>
      <c r="K99" s="179" t="s">
        <v>3</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113</v>
      </c>
      <c r="AT99" s="188" t="s">
        <v>331</v>
      </c>
      <c r="AU99" s="188" t="s">
        <v>76</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113</v>
      </c>
      <c r="BM99" s="188" t="s">
        <v>235</v>
      </c>
    </row>
    <row r="100" s="2" customFormat="1" ht="16.5" customHeight="1">
      <c r="A100" s="41"/>
      <c r="B100" s="176"/>
      <c r="C100" s="177" t="s">
        <v>150</v>
      </c>
      <c r="D100" s="177" t="s">
        <v>331</v>
      </c>
      <c r="E100" s="178" t="s">
        <v>5749</v>
      </c>
      <c r="F100" s="179" t="s">
        <v>5750</v>
      </c>
      <c r="G100" s="180" t="s">
        <v>367</v>
      </c>
      <c r="H100" s="181">
        <v>7</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9</v>
      </c>
    </row>
    <row r="101" s="2" customFormat="1" ht="16.5" customHeight="1">
      <c r="A101" s="41"/>
      <c r="B101" s="176"/>
      <c r="C101" s="177" t="s">
        <v>168</v>
      </c>
      <c r="D101" s="177" t="s">
        <v>331</v>
      </c>
      <c r="E101" s="178" t="s">
        <v>5641</v>
      </c>
      <c r="F101" s="179" t="s">
        <v>5642</v>
      </c>
      <c r="G101" s="180" t="s">
        <v>356</v>
      </c>
      <c r="H101" s="181">
        <v>1</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512</v>
      </c>
    </row>
    <row r="102" s="12" customFormat="1" ht="25.92" customHeight="1">
      <c r="A102" s="12"/>
      <c r="B102" s="163"/>
      <c r="C102" s="12"/>
      <c r="D102" s="164" t="s">
        <v>68</v>
      </c>
      <c r="E102" s="165" t="s">
        <v>1368</v>
      </c>
      <c r="F102" s="165" t="s">
        <v>5568</v>
      </c>
      <c r="G102" s="12"/>
      <c r="H102" s="12"/>
      <c r="I102" s="166"/>
      <c r="J102" s="167">
        <f>BK102</f>
        <v>0</v>
      </c>
      <c r="K102" s="12"/>
      <c r="L102" s="163"/>
      <c r="M102" s="168"/>
      <c r="N102" s="169"/>
      <c r="O102" s="169"/>
      <c r="P102" s="170">
        <f>SUM(P103:P106)</f>
        <v>0</v>
      </c>
      <c r="Q102" s="169"/>
      <c r="R102" s="170">
        <f>SUM(R103:R106)</f>
        <v>0</v>
      </c>
      <c r="S102" s="169"/>
      <c r="T102" s="171">
        <f>SUM(T103:T106)</f>
        <v>0</v>
      </c>
      <c r="U102" s="12"/>
      <c r="V102" s="12"/>
      <c r="W102" s="12"/>
      <c r="X102" s="12"/>
      <c r="Y102" s="12"/>
      <c r="Z102" s="12"/>
      <c r="AA102" s="12"/>
      <c r="AB102" s="12"/>
      <c r="AC102" s="12"/>
      <c r="AD102" s="12"/>
      <c r="AE102" s="12"/>
      <c r="AR102" s="164" t="s">
        <v>76</v>
      </c>
      <c r="AT102" s="172" t="s">
        <v>68</v>
      </c>
      <c r="AU102" s="172" t="s">
        <v>69</v>
      </c>
      <c r="AY102" s="164" t="s">
        <v>328</v>
      </c>
      <c r="BK102" s="173">
        <f>SUM(BK103:BK106)</f>
        <v>0</v>
      </c>
    </row>
    <row r="103" s="2" customFormat="1" ht="16.5" customHeight="1">
      <c r="A103" s="41"/>
      <c r="B103" s="176"/>
      <c r="C103" s="177" t="s">
        <v>171</v>
      </c>
      <c r="D103" s="177" t="s">
        <v>331</v>
      </c>
      <c r="E103" s="178" t="s">
        <v>5751</v>
      </c>
      <c r="F103" s="179" t="s">
        <v>5752</v>
      </c>
      <c r="G103" s="180" t="s">
        <v>476</v>
      </c>
      <c r="H103" s="181">
        <v>10</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76</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532</v>
      </c>
    </row>
    <row r="104" s="2" customFormat="1" ht="16.5" customHeight="1">
      <c r="A104" s="41"/>
      <c r="B104" s="176"/>
      <c r="C104" s="177" t="s">
        <v>183</v>
      </c>
      <c r="D104" s="177" t="s">
        <v>331</v>
      </c>
      <c r="E104" s="178" t="s">
        <v>5753</v>
      </c>
      <c r="F104" s="179" t="s">
        <v>5754</v>
      </c>
      <c r="G104" s="180" t="s">
        <v>476</v>
      </c>
      <c r="H104" s="181">
        <v>487</v>
      </c>
      <c r="I104" s="182"/>
      <c r="J104" s="183">
        <f>ROUND(I104*H104,2)</f>
        <v>0</v>
      </c>
      <c r="K104" s="179" t="s">
        <v>3</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76</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544</v>
      </c>
    </row>
    <row r="105" s="2" customFormat="1" ht="16.5" customHeight="1">
      <c r="A105" s="41"/>
      <c r="B105" s="176"/>
      <c r="C105" s="177" t="s">
        <v>235</v>
      </c>
      <c r="D105" s="177" t="s">
        <v>331</v>
      </c>
      <c r="E105" s="178" t="s">
        <v>5755</v>
      </c>
      <c r="F105" s="179" t="s">
        <v>5756</v>
      </c>
      <c r="G105" s="180" t="s">
        <v>476</v>
      </c>
      <c r="H105" s="181">
        <v>170</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556</v>
      </c>
    </row>
    <row r="106" s="2" customFormat="1" ht="16.5" customHeight="1">
      <c r="A106" s="41"/>
      <c r="B106" s="176"/>
      <c r="C106" s="177" t="s">
        <v>239</v>
      </c>
      <c r="D106" s="177" t="s">
        <v>331</v>
      </c>
      <c r="E106" s="178" t="s">
        <v>5757</v>
      </c>
      <c r="F106" s="179" t="s">
        <v>5758</v>
      </c>
      <c r="G106" s="180" t="s">
        <v>476</v>
      </c>
      <c r="H106" s="181">
        <v>320</v>
      </c>
      <c r="I106" s="182"/>
      <c r="J106" s="183">
        <f>ROUND(I106*H106,2)</f>
        <v>0</v>
      </c>
      <c r="K106" s="179" t="s">
        <v>3</v>
      </c>
      <c r="L106" s="42"/>
      <c r="M106" s="237" t="s">
        <v>3</v>
      </c>
      <c r="N106" s="238" t="s">
        <v>40</v>
      </c>
      <c r="O106" s="199"/>
      <c r="P106" s="239">
        <f>O106*H106</f>
        <v>0</v>
      </c>
      <c r="Q106" s="239">
        <v>0</v>
      </c>
      <c r="R106" s="239">
        <f>Q106*H106</f>
        <v>0</v>
      </c>
      <c r="S106" s="239">
        <v>0</v>
      </c>
      <c r="T106" s="240">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564</v>
      </c>
    </row>
    <row r="107" s="2" customFormat="1" ht="6.96" customHeight="1">
      <c r="A107" s="41"/>
      <c r="B107" s="58"/>
      <c r="C107" s="59"/>
      <c r="D107" s="59"/>
      <c r="E107" s="59"/>
      <c r="F107" s="59"/>
      <c r="G107" s="59"/>
      <c r="H107" s="59"/>
      <c r="I107" s="59"/>
      <c r="J107" s="59"/>
      <c r="K107" s="59"/>
      <c r="L107" s="42"/>
      <c r="M107" s="41"/>
      <c r="O107" s="41"/>
      <c r="P107" s="41"/>
      <c r="Q107" s="41"/>
      <c r="R107" s="41"/>
      <c r="S107" s="41"/>
      <c r="T107" s="41"/>
      <c r="U107" s="41"/>
      <c r="V107" s="41"/>
      <c r="W107" s="41"/>
      <c r="X107" s="41"/>
      <c r="Y107" s="41"/>
      <c r="Z107" s="41"/>
      <c r="AA107" s="41"/>
      <c r="AB107" s="41"/>
      <c r="AC107" s="41"/>
      <c r="AD107" s="41"/>
      <c r="AE107" s="41"/>
    </row>
  </sheetData>
  <autoFilter ref="C92:K106"/>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88</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304</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306</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78</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ROUND(J94,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ROUND((SUM(BE94:BE114)),  2)</f>
        <v>0</v>
      </c>
      <c r="G37" s="41"/>
      <c r="H37" s="41"/>
      <c r="I37" s="135">
        <v>0.20999999999999999</v>
      </c>
      <c r="J37" s="134">
        <f>ROUND(((SUM(BE94:BE114))*I37),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ROUND((SUM(BF94:BF114)),  2)</f>
        <v>0</v>
      </c>
      <c r="G38" s="41"/>
      <c r="H38" s="41"/>
      <c r="I38" s="135">
        <v>0.12</v>
      </c>
      <c r="J38" s="134">
        <f>ROUND(((SUM(BF94:BF114))*I38),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ROUND((SUM(BG94:BG114)),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ROUND((SUM(BH94:BH114)),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ROUND((SUM(BI94:BI114)),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304</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SO00cc - Obejkty přípravy staveniště - Nezpůsobilé</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J94</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311</v>
      </c>
      <c r="E68" s="147"/>
      <c r="F68" s="147"/>
      <c r="G68" s="147"/>
      <c r="H68" s="147"/>
      <c r="I68" s="147"/>
      <c r="J68" s="148">
        <f>J95</f>
        <v>0</v>
      </c>
      <c r="K68" s="9"/>
      <c r="L68" s="145"/>
      <c r="S68" s="9"/>
      <c r="T68" s="9"/>
      <c r="U68" s="9"/>
      <c r="V68" s="9"/>
      <c r="W68" s="9"/>
      <c r="X68" s="9"/>
      <c r="Y68" s="9"/>
      <c r="Z68" s="9"/>
      <c r="AA68" s="9"/>
      <c r="AB68" s="9"/>
      <c r="AC68" s="9"/>
      <c r="AD68" s="9"/>
      <c r="AE68" s="9"/>
    </row>
    <row r="69" s="10" customFormat="1" ht="19.92" customHeight="1">
      <c r="A69" s="10"/>
      <c r="B69" s="149"/>
      <c r="C69" s="10"/>
      <c r="D69" s="150" t="s">
        <v>312</v>
      </c>
      <c r="E69" s="151"/>
      <c r="F69" s="151"/>
      <c r="G69" s="151"/>
      <c r="H69" s="151"/>
      <c r="I69" s="151"/>
      <c r="J69" s="152">
        <f>J96</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313</v>
      </c>
      <c r="E70" s="151"/>
      <c r="F70" s="151"/>
      <c r="G70" s="151"/>
      <c r="H70" s="151"/>
      <c r="I70" s="151"/>
      <c r="J70" s="152">
        <f>J110</f>
        <v>0</v>
      </c>
      <c r="K70" s="10"/>
      <c r="L70" s="149"/>
      <c r="S70" s="10"/>
      <c r="T70" s="10"/>
      <c r="U70" s="10"/>
      <c r="V70" s="10"/>
      <c r="W70" s="10"/>
      <c r="X70" s="10"/>
      <c r="Y70" s="10"/>
      <c r="Z70" s="10"/>
      <c r="AA70" s="10"/>
      <c r="AB70" s="10"/>
      <c r="AC70" s="10"/>
      <c r="AD70" s="10"/>
      <c r="AE70" s="10"/>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1" customFormat="1" ht="23.25" customHeight="1">
      <c r="B82" s="25"/>
      <c r="E82" s="127" t="s">
        <v>302</v>
      </c>
      <c r="F82" s="1"/>
      <c r="G82" s="1"/>
      <c r="H82" s="1"/>
      <c r="L82" s="25"/>
    </row>
    <row r="83" s="1" customFormat="1" ht="12" customHeight="1">
      <c r="B83" s="25"/>
      <c r="C83" s="35" t="s">
        <v>303</v>
      </c>
      <c r="L83" s="25"/>
    </row>
    <row r="84" s="2" customFormat="1" ht="16.5" customHeight="1">
      <c r="A84" s="41"/>
      <c r="B84" s="42"/>
      <c r="C84" s="41"/>
      <c r="D84" s="41"/>
      <c r="E84" s="128" t="s">
        <v>304</v>
      </c>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305</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6.5" customHeight="1">
      <c r="A86" s="41"/>
      <c r="B86" s="42"/>
      <c r="C86" s="41"/>
      <c r="D86" s="41"/>
      <c r="E86" s="65" t="str">
        <f>E13</f>
        <v>SO00cc - Obejkty přípravy staveniště - Nezpůsobilé</v>
      </c>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21</v>
      </c>
      <c r="D88" s="41"/>
      <c r="E88" s="41"/>
      <c r="F88" s="30" t="str">
        <f>F16</f>
        <v xml:space="preserve"> </v>
      </c>
      <c r="G88" s="41"/>
      <c r="H88" s="41"/>
      <c r="I88" s="35" t="s">
        <v>23</v>
      </c>
      <c r="J88" s="67" t="str">
        <f>IF(J16="","",J16)</f>
        <v>26. 8. 2025</v>
      </c>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5.15" customHeight="1">
      <c r="A90" s="41"/>
      <c r="B90" s="42"/>
      <c r="C90" s="35" t="s">
        <v>25</v>
      </c>
      <c r="D90" s="41"/>
      <c r="E90" s="41"/>
      <c r="F90" s="30" t="str">
        <f>E19</f>
        <v xml:space="preserve"> </v>
      </c>
      <c r="G90" s="41"/>
      <c r="H90" s="41"/>
      <c r="I90" s="35" t="s">
        <v>30</v>
      </c>
      <c r="J90" s="39" t="str">
        <f>E25</f>
        <v xml:space="preserve"> </v>
      </c>
      <c r="K90" s="41"/>
      <c r="L90" s="129"/>
      <c r="S90" s="41"/>
      <c r="T90" s="41"/>
      <c r="U90" s="41"/>
      <c r="V90" s="41"/>
      <c r="W90" s="41"/>
      <c r="X90" s="41"/>
      <c r="Y90" s="41"/>
      <c r="Z90" s="41"/>
      <c r="AA90" s="41"/>
      <c r="AB90" s="41"/>
      <c r="AC90" s="41"/>
      <c r="AD90" s="41"/>
      <c r="AE90" s="41"/>
    </row>
    <row r="91" s="2" customFormat="1" ht="15.15" customHeight="1">
      <c r="A91" s="41"/>
      <c r="B91" s="42"/>
      <c r="C91" s="35" t="s">
        <v>28</v>
      </c>
      <c r="D91" s="41"/>
      <c r="E91" s="41"/>
      <c r="F91" s="30" t="str">
        <f>IF(E22="","",E22)</f>
        <v>Vyplň údaj</v>
      </c>
      <c r="G91" s="41"/>
      <c r="H91" s="41"/>
      <c r="I91" s="35" t="s">
        <v>32</v>
      </c>
      <c r="J91" s="39" t="str">
        <f>E28</f>
        <v xml:space="preserve"> </v>
      </c>
      <c r="K91" s="41"/>
      <c r="L91" s="129"/>
      <c r="S91" s="41"/>
      <c r="T91" s="41"/>
      <c r="U91" s="41"/>
      <c r="V91" s="41"/>
      <c r="W91" s="41"/>
      <c r="X91" s="41"/>
      <c r="Y91" s="41"/>
      <c r="Z91" s="41"/>
      <c r="AA91" s="41"/>
      <c r="AB91" s="41"/>
      <c r="AC91" s="41"/>
      <c r="AD91" s="41"/>
      <c r="AE91" s="41"/>
    </row>
    <row r="92" s="2" customFormat="1" ht="10.32"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11" customFormat="1" ht="29.28" customHeight="1">
      <c r="A93" s="153"/>
      <c r="B93" s="154"/>
      <c r="C93" s="155" t="s">
        <v>315</v>
      </c>
      <c r="D93" s="156" t="s">
        <v>54</v>
      </c>
      <c r="E93" s="156" t="s">
        <v>50</v>
      </c>
      <c r="F93" s="156" t="s">
        <v>51</v>
      </c>
      <c r="G93" s="156" t="s">
        <v>316</v>
      </c>
      <c r="H93" s="156" t="s">
        <v>317</v>
      </c>
      <c r="I93" s="156" t="s">
        <v>318</v>
      </c>
      <c r="J93" s="156" t="s">
        <v>309</v>
      </c>
      <c r="K93" s="157" t="s">
        <v>319</v>
      </c>
      <c r="L93" s="158"/>
      <c r="M93" s="83" t="s">
        <v>3</v>
      </c>
      <c r="N93" s="84" t="s">
        <v>39</v>
      </c>
      <c r="O93" s="84" t="s">
        <v>320</v>
      </c>
      <c r="P93" s="84" t="s">
        <v>321</v>
      </c>
      <c r="Q93" s="84" t="s">
        <v>322</v>
      </c>
      <c r="R93" s="84" t="s">
        <v>323</v>
      </c>
      <c r="S93" s="84" t="s">
        <v>324</v>
      </c>
      <c r="T93" s="85" t="s">
        <v>325</v>
      </c>
      <c r="U93" s="153"/>
      <c r="V93" s="153"/>
      <c r="W93" s="153"/>
      <c r="X93" s="153"/>
      <c r="Y93" s="153"/>
      <c r="Z93" s="153"/>
      <c r="AA93" s="153"/>
      <c r="AB93" s="153"/>
      <c r="AC93" s="153"/>
      <c r="AD93" s="153"/>
      <c r="AE93" s="153"/>
    </row>
    <row r="94" s="2" customFormat="1" ht="22.8" customHeight="1">
      <c r="A94" s="41"/>
      <c r="B94" s="42"/>
      <c r="C94" s="90" t="s">
        <v>326</v>
      </c>
      <c r="D94" s="41"/>
      <c r="E94" s="41"/>
      <c r="F94" s="41"/>
      <c r="G94" s="41"/>
      <c r="H94" s="41"/>
      <c r="I94" s="41"/>
      <c r="J94" s="159">
        <f>BK94</f>
        <v>0</v>
      </c>
      <c r="K94" s="41"/>
      <c r="L94" s="42"/>
      <c r="M94" s="86"/>
      <c r="N94" s="71"/>
      <c r="O94" s="87"/>
      <c r="P94" s="160">
        <f>P95</f>
        <v>0</v>
      </c>
      <c r="Q94" s="87"/>
      <c r="R94" s="160">
        <f>R95</f>
        <v>0</v>
      </c>
      <c r="S94" s="87"/>
      <c r="T94" s="161">
        <f>T95</f>
        <v>0</v>
      </c>
      <c r="U94" s="41"/>
      <c r="V94" s="41"/>
      <c r="W94" s="41"/>
      <c r="X94" s="41"/>
      <c r="Y94" s="41"/>
      <c r="Z94" s="41"/>
      <c r="AA94" s="41"/>
      <c r="AB94" s="41"/>
      <c r="AC94" s="41"/>
      <c r="AD94" s="41"/>
      <c r="AE94" s="41"/>
      <c r="AT94" s="22" t="s">
        <v>68</v>
      </c>
      <c r="AU94" s="22" t="s">
        <v>310</v>
      </c>
      <c r="BK94" s="162">
        <f>BK95</f>
        <v>0</v>
      </c>
    </row>
    <row r="95" s="12" customFormat="1" ht="25.92" customHeight="1">
      <c r="A95" s="12"/>
      <c r="B95" s="163"/>
      <c r="C95" s="12"/>
      <c r="D95" s="164" t="s">
        <v>68</v>
      </c>
      <c r="E95" s="165" t="s">
        <v>120</v>
      </c>
      <c r="F95" s="165" t="s">
        <v>327</v>
      </c>
      <c r="G95" s="12"/>
      <c r="H95" s="12"/>
      <c r="I95" s="166"/>
      <c r="J95" s="167">
        <f>BK95</f>
        <v>0</v>
      </c>
      <c r="K95" s="12"/>
      <c r="L95" s="163"/>
      <c r="M95" s="168"/>
      <c r="N95" s="169"/>
      <c r="O95" s="169"/>
      <c r="P95" s="170">
        <f>P96+P110</f>
        <v>0</v>
      </c>
      <c r="Q95" s="169"/>
      <c r="R95" s="170">
        <f>R96+R110</f>
        <v>0</v>
      </c>
      <c r="S95" s="169"/>
      <c r="T95" s="171">
        <f>T96+T110</f>
        <v>0</v>
      </c>
      <c r="U95" s="12"/>
      <c r="V95" s="12"/>
      <c r="W95" s="12"/>
      <c r="X95" s="12"/>
      <c r="Y95" s="12"/>
      <c r="Z95" s="12"/>
      <c r="AA95" s="12"/>
      <c r="AB95" s="12"/>
      <c r="AC95" s="12"/>
      <c r="AD95" s="12"/>
      <c r="AE95" s="12"/>
      <c r="AR95" s="164" t="s">
        <v>138</v>
      </c>
      <c r="AT95" s="172" t="s">
        <v>68</v>
      </c>
      <c r="AU95" s="172" t="s">
        <v>69</v>
      </c>
      <c r="AY95" s="164" t="s">
        <v>328</v>
      </c>
      <c r="BK95" s="173">
        <f>BK96+BK110</f>
        <v>0</v>
      </c>
    </row>
    <row r="96" s="12" customFormat="1" ht="22.8" customHeight="1">
      <c r="A96" s="12"/>
      <c r="B96" s="163"/>
      <c r="C96" s="12"/>
      <c r="D96" s="164" t="s">
        <v>68</v>
      </c>
      <c r="E96" s="174" t="s">
        <v>329</v>
      </c>
      <c r="F96" s="174" t="s">
        <v>330</v>
      </c>
      <c r="G96" s="12"/>
      <c r="H96" s="12"/>
      <c r="I96" s="166"/>
      <c r="J96" s="175">
        <f>BK96</f>
        <v>0</v>
      </c>
      <c r="K96" s="12"/>
      <c r="L96" s="163"/>
      <c r="M96" s="168"/>
      <c r="N96" s="169"/>
      <c r="O96" s="169"/>
      <c r="P96" s="170">
        <f>SUM(P97:P109)</f>
        <v>0</v>
      </c>
      <c r="Q96" s="169"/>
      <c r="R96" s="170">
        <f>SUM(R97:R109)</f>
        <v>0</v>
      </c>
      <c r="S96" s="169"/>
      <c r="T96" s="171">
        <f>SUM(T97:T109)</f>
        <v>0</v>
      </c>
      <c r="U96" s="12"/>
      <c r="V96" s="12"/>
      <c r="W96" s="12"/>
      <c r="X96" s="12"/>
      <c r="Y96" s="12"/>
      <c r="Z96" s="12"/>
      <c r="AA96" s="12"/>
      <c r="AB96" s="12"/>
      <c r="AC96" s="12"/>
      <c r="AD96" s="12"/>
      <c r="AE96" s="12"/>
      <c r="AR96" s="164" t="s">
        <v>138</v>
      </c>
      <c r="AT96" s="172" t="s">
        <v>68</v>
      </c>
      <c r="AU96" s="172" t="s">
        <v>76</v>
      </c>
      <c r="AY96" s="164" t="s">
        <v>328</v>
      </c>
      <c r="BK96" s="173">
        <f>SUM(BK97:BK109)</f>
        <v>0</v>
      </c>
    </row>
    <row r="97" s="2" customFormat="1" ht="24.15" customHeight="1">
      <c r="A97" s="41"/>
      <c r="B97" s="176"/>
      <c r="C97" s="177" t="s">
        <v>76</v>
      </c>
      <c r="D97" s="177" t="s">
        <v>331</v>
      </c>
      <c r="E97" s="178" t="s">
        <v>332</v>
      </c>
      <c r="F97" s="179" t="s">
        <v>333</v>
      </c>
      <c r="G97" s="180" t="s">
        <v>334</v>
      </c>
      <c r="H97" s="181">
        <v>1</v>
      </c>
      <c r="I97" s="182"/>
      <c r="J97" s="183">
        <f>ROUND(I97*H97,2)</f>
        <v>0</v>
      </c>
      <c r="K97" s="179" t="s">
        <v>335</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336</v>
      </c>
      <c r="AT97" s="188" t="s">
        <v>331</v>
      </c>
      <c r="AU97" s="188" t="s">
        <v>79</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336</v>
      </c>
      <c r="BM97" s="188" t="s">
        <v>337</v>
      </c>
    </row>
    <row r="98" s="2" customFormat="1">
      <c r="A98" s="41"/>
      <c r="B98" s="42"/>
      <c r="C98" s="41"/>
      <c r="D98" s="190" t="s">
        <v>338</v>
      </c>
      <c r="E98" s="41"/>
      <c r="F98" s="191" t="s">
        <v>339</v>
      </c>
      <c r="G98" s="41"/>
      <c r="H98" s="41"/>
      <c r="I98" s="192"/>
      <c r="J98" s="41"/>
      <c r="K98" s="41"/>
      <c r="L98" s="42"/>
      <c r="M98" s="193"/>
      <c r="N98" s="194"/>
      <c r="O98" s="75"/>
      <c r="P98" s="75"/>
      <c r="Q98" s="75"/>
      <c r="R98" s="75"/>
      <c r="S98" s="75"/>
      <c r="T98" s="76"/>
      <c r="U98" s="41"/>
      <c r="V98" s="41"/>
      <c r="W98" s="41"/>
      <c r="X98" s="41"/>
      <c r="Y98" s="41"/>
      <c r="Z98" s="41"/>
      <c r="AA98" s="41"/>
      <c r="AB98" s="41"/>
      <c r="AC98" s="41"/>
      <c r="AD98" s="41"/>
      <c r="AE98" s="41"/>
      <c r="AT98" s="22" t="s">
        <v>338</v>
      </c>
      <c r="AU98" s="22" t="s">
        <v>79</v>
      </c>
    </row>
    <row r="99" s="2" customFormat="1">
      <c r="A99" s="41"/>
      <c r="B99" s="42"/>
      <c r="C99" s="41"/>
      <c r="D99" s="195" t="s">
        <v>340</v>
      </c>
      <c r="E99" s="41"/>
      <c r="F99" s="196" t="s">
        <v>341</v>
      </c>
      <c r="G99" s="41"/>
      <c r="H99" s="41"/>
      <c r="I99" s="192"/>
      <c r="J99" s="41"/>
      <c r="K99" s="41"/>
      <c r="L99" s="42"/>
      <c r="M99" s="193"/>
      <c r="N99" s="194"/>
      <c r="O99" s="75"/>
      <c r="P99" s="75"/>
      <c r="Q99" s="75"/>
      <c r="R99" s="75"/>
      <c r="S99" s="75"/>
      <c r="T99" s="76"/>
      <c r="U99" s="41"/>
      <c r="V99" s="41"/>
      <c r="W99" s="41"/>
      <c r="X99" s="41"/>
      <c r="Y99" s="41"/>
      <c r="Z99" s="41"/>
      <c r="AA99" s="41"/>
      <c r="AB99" s="41"/>
      <c r="AC99" s="41"/>
      <c r="AD99" s="41"/>
      <c r="AE99" s="41"/>
      <c r="AT99" s="22" t="s">
        <v>340</v>
      </c>
      <c r="AU99" s="22" t="s">
        <v>79</v>
      </c>
    </row>
    <row r="100" s="2" customFormat="1" ht="16.5" customHeight="1">
      <c r="A100" s="41"/>
      <c r="B100" s="176"/>
      <c r="C100" s="177" t="s">
        <v>79</v>
      </c>
      <c r="D100" s="177" t="s">
        <v>331</v>
      </c>
      <c r="E100" s="178" t="s">
        <v>342</v>
      </c>
      <c r="F100" s="179" t="s">
        <v>343</v>
      </c>
      <c r="G100" s="180" t="s">
        <v>334</v>
      </c>
      <c r="H100" s="181">
        <v>1</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336</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336</v>
      </c>
      <c r="BM100" s="188" t="s">
        <v>344</v>
      </c>
    </row>
    <row r="101" s="2" customFormat="1">
      <c r="A101" s="41"/>
      <c r="B101" s="42"/>
      <c r="C101" s="41"/>
      <c r="D101" s="190" t="s">
        <v>338</v>
      </c>
      <c r="E101" s="41"/>
      <c r="F101" s="191" t="s">
        <v>345</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79</v>
      </c>
    </row>
    <row r="102" s="2" customFormat="1" ht="16.5" customHeight="1">
      <c r="A102" s="41"/>
      <c r="B102" s="176"/>
      <c r="C102" s="177" t="s">
        <v>87</v>
      </c>
      <c r="D102" s="177" t="s">
        <v>331</v>
      </c>
      <c r="E102" s="178" t="s">
        <v>346</v>
      </c>
      <c r="F102" s="179" t="s">
        <v>347</v>
      </c>
      <c r="G102" s="180" t="s">
        <v>334</v>
      </c>
      <c r="H102" s="181">
        <v>1</v>
      </c>
      <c r="I102" s="182"/>
      <c r="J102" s="183">
        <f>ROUND(I102*H102,2)</f>
        <v>0</v>
      </c>
      <c r="K102" s="179" t="s">
        <v>335</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336</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336</v>
      </c>
      <c r="BM102" s="188" t="s">
        <v>348</v>
      </c>
    </row>
    <row r="103" s="2" customFormat="1">
      <c r="A103" s="41"/>
      <c r="B103" s="42"/>
      <c r="C103" s="41"/>
      <c r="D103" s="190" t="s">
        <v>338</v>
      </c>
      <c r="E103" s="41"/>
      <c r="F103" s="191" t="s">
        <v>349</v>
      </c>
      <c r="G103" s="41"/>
      <c r="H103" s="41"/>
      <c r="I103" s="192"/>
      <c r="J103" s="41"/>
      <c r="K103" s="41"/>
      <c r="L103" s="42"/>
      <c r="M103" s="193"/>
      <c r="N103" s="194"/>
      <c r="O103" s="75"/>
      <c r="P103" s="75"/>
      <c r="Q103" s="75"/>
      <c r="R103" s="75"/>
      <c r="S103" s="75"/>
      <c r="T103" s="76"/>
      <c r="U103" s="41"/>
      <c r="V103" s="41"/>
      <c r="W103" s="41"/>
      <c r="X103" s="41"/>
      <c r="Y103" s="41"/>
      <c r="Z103" s="41"/>
      <c r="AA103" s="41"/>
      <c r="AB103" s="41"/>
      <c r="AC103" s="41"/>
      <c r="AD103" s="41"/>
      <c r="AE103" s="41"/>
      <c r="AT103" s="22" t="s">
        <v>338</v>
      </c>
      <c r="AU103" s="22" t="s">
        <v>79</v>
      </c>
    </row>
    <row r="104" s="2" customFormat="1" ht="16.5" customHeight="1">
      <c r="A104" s="41"/>
      <c r="B104" s="176"/>
      <c r="C104" s="177" t="s">
        <v>113</v>
      </c>
      <c r="D104" s="177" t="s">
        <v>331</v>
      </c>
      <c r="E104" s="178" t="s">
        <v>350</v>
      </c>
      <c r="F104" s="179" t="s">
        <v>351</v>
      </c>
      <c r="G104" s="180" t="s">
        <v>334</v>
      </c>
      <c r="H104" s="181">
        <v>1</v>
      </c>
      <c r="I104" s="182"/>
      <c r="J104" s="183">
        <f>ROUND(I104*H104,2)</f>
        <v>0</v>
      </c>
      <c r="K104" s="179" t="s">
        <v>335</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336</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336</v>
      </c>
      <c r="BM104" s="188" t="s">
        <v>352</v>
      </c>
    </row>
    <row r="105" s="2" customFormat="1">
      <c r="A105" s="41"/>
      <c r="B105" s="42"/>
      <c r="C105" s="41"/>
      <c r="D105" s="190" t="s">
        <v>338</v>
      </c>
      <c r="E105" s="41"/>
      <c r="F105" s="191" t="s">
        <v>353</v>
      </c>
      <c r="G105" s="41"/>
      <c r="H105" s="41"/>
      <c r="I105" s="192"/>
      <c r="J105" s="41"/>
      <c r="K105" s="41"/>
      <c r="L105" s="42"/>
      <c r="M105" s="193"/>
      <c r="N105" s="194"/>
      <c r="O105" s="75"/>
      <c r="P105" s="75"/>
      <c r="Q105" s="75"/>
      <c r="R105" s="75"/>
      <c r="S105" s="75"/>
      <c r="T105" s="76"/>
      <c r="U105" s="41"/>
      <c r="V105" s="41"/>
      <c r="W105" s="41"/>
      <c r="X105" s="41"/>
      <c r="Y105" s="41"/>
      <c r="Z105" s="41"/>
      <c r="AA105" s="41"/>
      <c r="AB105" s="41"/>
      <c r="AC105" s="41"/>
      <c r="AD105" s="41"/>
      <c r="AE105" s="41"/>
      <c r="AT105" s="22" t="s">
        <v>338</v>
      </c>
      <c r="AU105" s="22" t="s">
        <v>79</v>
      </c>
    </row>
    <row r="106" s="2" customFormat="1" ht="21.75" customHeight="1">
      <c r="A106" s="41"/>
      <c r="B106" s="176"/>
      <c r="C106" s="177" t="s">
        <v>138</v>
      </c>
      <c r="D106" s="177" t="s">
        <v>331</v>
      </c>
      <c r="E106" s="178" t="s">
        <v>354</v>
      </c>
      <c r="F106" s="179" t="s">
        <v>355</v>
      </c>
      <c r="G106" s="180" t="s">
        <v>356</v>
      </c>
      <c r="H106" s="181">
        <v>1</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336</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336</v>
      </c>
      <c r="BM106" s="188" t="s">
        <v>357</v>
      </c>
    </row>
    <row r="107" s="2" customFormat="1">
      <c r="A107" s="41"/>
      <c r="B107" s="42"/>
      <c r="C107" s="41"/>
      <c r="D107" s="190" t="s">
        <v>338</v>
      </c>
      <c r="E107" s="41"/>
      <c r="F107" s="191" t="s">
        <v>358</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2" customFormat="1" ht="24.15" customHeight="1">
      <c r="A108" s="41"/>
      <c r="B108" s="176"/>
      <c r="C108" s="177" t="s">
        <v>150</v>
      </c>
      <c r="D108" s="177" t="s">
        <v>331</v>
      </c>
      <c r="E108" s="178" t="s">
        <v>359</v>
      </c>
      <c r="F108" s="179" t="s">
        <v>360</v>
      </c>
      <c r="G108" s="180" t="s">
        <v>356</v>
      </c>
      <c r="H108" s="181">
        <v>1</v>
      </c>
      <c r="I108" s="182"/>
      <c r="J108" s="183">
        <f>ROUND(I108*H108,2)</f>
        <v>0</v>
      </c>
      <c r="K108" s="179" t="s">
        <v>335</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336</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336</v>
      </c>
      <c r="BM108" s="188" t="s">
        <v>361</v>
      </c>
    </row>
    <row r="109" s="2" customFormat="1">
      <c r="A109" s="41"/>
      <c r="B109" s="42"/>
      <c r="C109" s="41"/>
      <c r="D109" s="190" t="s">
        <v>338</v>
      </c>
      <c r="E109" s="41"/>
      <c r="F109" s="191" t="s">
        <v>362</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79</v>
      </c>
    </row>
    <row r="110" s="12" customFormat="1" ht="22.8" customHeight="1">
      <c r="A110" s="12"/>
      <c r="B110" s="163"/>
      <c r="C110" s="12"/>
      <c r="D110" s="164" t="s">
        <v>68</v>
      </c>
      <c r="E110" s="174" t="s">
        <v>363</v>
      </c>
      <c r="F110" s="174" t="s">
        <v>364</v>
      </c>
      <c r="G110" s="12"/>
      <c r="H110" s="12"/>
      <c r="I110" s="166"/>
      <c r="J110" s="175">
        <f>BK110</f>
        <v>0</v>
      </c>
      <c r="K110" s="12"/>
      <c r="L110" s="163"/>
      <c r="M110" s="168"/>
      <c r="N110" s="169"/>
      <c r="O110" s="169"/>
      <c r="P110" s="170">
        <f>SUM(P111:P114)</f>
        <v>0</v>
      </c>
      <c r="Q110" s="169"/>
      <c r="R110" s="170">
        <f>SUM(R111:R114)</f>
        <v>0</v>
      </c>
      <c r="S110" s="169"/>
      <c r="T110" s="171">
        <f>SUM(T111:T114)</f>
        <v>0</v>
      </c>
      <c r="U110" s="12"/>
      <c r="V110" s="12"/>
      <c r="W110" s="12"/>
      <c r="X110" s="12"/>
      <c r="Y110" s="12"/>
      <c r="Z110" s="12"/>
      <c r="AA110" s="12"/>
      <c r="AB110" s="12"/>
      <c r="AC110" s="12"/>
      <c r="AD110" s="12"/>
      <c r="AE110" s="12"/>
      <c r="AR110" s="164" t="s">
        <v>138</v>
      </c>
      <c r="AT110" s="172" t="s">
        <v>68</v>
      </c>
      <c r="AU110" s="172" t="s">
        <v>76</v>
      </c>
      <c r="AY110" s="164" t="s">
        <v>328</v>
      </c>
      <c r="BK110" s="173">
        <f>SUM(BK111:BK114)</f>
        <v>0</v>
      </c>
    </row>
    <row r="111" s="2" customFormat="1" ht="16.5" customHeight="1">
      <c r="A111" s="41"/>
      <c r="B111" s="176"/>
      <c r="C111" s="177" t="s">
        <v>168</v>
      </c>
      <c r="D111" s="177" t="s">
        <v>331</v>
      </c>
      <c r="E111" s="178" t="s">
        <v>365</v>
      </c>
      <c r="F111" s="179" t="s">
        <v>366</v>
      </c>
      <c r="G111" s="180" t="s">
        <v>367</v>
      </c>
      <c r="H111" s="181">
        <v>1</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336</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336</v>
      </c>
      <c r="BM111" s="188" t="s">
        <v>368</v>
      </c>
    </row>
    <row r="112" s="2" customFormat="1">
      <c r="A112" s="41"/>
      <c r="B112" s="42"/>
      <c r="C112" s="41"/>
      <c r="D112" s="190" t="s">
        <v>338</v>
      </c>
      <c r="E112" s="41"/>
      <c r="F112" s="191" t="s">
        <v>369</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79</v>
      </c>
    </row>
    <row r="113" s="2" customFormat="1" ht="16.5" customHeight="1">
      <c r="A113" s="41"/>
      <c r="B113" s="176"/>
      <c r="C113" s="177" t="s">
        <v>171</v>
      </c>
      <c r="D113" s="177" t="s">
        <v>331</v>
      </c>
      <c r="E113" s="178" t="s">
        <v>370</v>
      </c>
      <c r="F113" s="179" t="s">
        <v>371</v>
      </c>
      <c r="G113" s="180" t="s">
        <v>356</v>
      </c>
      <c r="H113" s="181">
        <v>1</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336</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336</v>
      </c>
      <c r="BM113" s="188" t="s">
        <v>372</v>
      </c>
    </row>
    <row r="114" s="2" customFormat="1">
      <c r="A114" s="41"/>
      <c r="B114" s="42"/>
      <c r="C114" s="41"/>
      <c r="D114" s="190" t="s">
        <v>338</v>
      </c>
      <c r="E114" s="41"/>
      <c r="F114" s="191" t="s">
        <v>373</v>
      </c>
      <c r="G114" s="41"/>
      <c r="H114" s="41"/>
      <c r="I114" s="192"/>
      <c r="J114" s="41"/>
      <c r="K114" s="41"/>
      <c r="L114" s="42"/>
      <c r="M114" s="197"/>
      <c r="N114" s="198"/>
      <c r="O114" s="199"/>
      <c r="P114" s="199"/>
      <c r="Q114" s="199"/>
      <c r="R114" s="199"/>
      <c r="S114" s="199"/>
      <c r="T114" s="200"/>
      <c r="U114" s="41"/>
      <c r="V114" s="41"/>
      <c r="W114" s="41"/>
      <c r="X114" s="41"/>
      <c r="Y114" s="41"/>
      <c r="Z114" s="41"/>
      <c r="AA114" s="41"/>
      <c r="AB114" s="41"/>
      <c r="AC114" s="41"/>
      <c r="AD114" s="41"/>
      <c r="AE114" s="41"/>
      <c r="AT114" s="22" t="s">
        <v>338</v>
      </c>
      <c r="AU114" s="22" t="s">
        <v>79</v>
      </c>
    </row>
    <row r="115" s="2" customFormat="1" ht="6.96" customHeight="1">
      <c r="A115" s="41"/>
      <c r="B115" s="58"/>
      <c r="C115" s="59"/>
      <c r="D115" s="59"/>
      <c r="E115" s="59"/>
      <c r="F115" s="59"/>
      <c r="G115" s="59"/>
      <c r="H115" s="59"/>
      <c r="I115" s="59"/>
      <c r="J115" s="59"/>
      <c r="K115" s="59"/>
      <c r="L115" s="42"/>
      <c r="M115" s="41"/>
      <c r="O115" s="41"/>
      <c r="P115" s="41"/>
      <c r="Q115" s="41"/>
      <c r="R115" s="41"/>
      <c r="S115" s="41"/>
      <c r="T115" s="41"/>
      <c r="U115" s="41"/>
      <c r="V115" s="41"/>
      <c r="W115" s="41"/>
      <c r="X115" s="41"/>
      <c r="Y115" s="41"/>
      <c r="Z115" s="41"/>
      <c r="AA115" s="41"/>
      <c r="AB115" s="41"/>
      <c r="AC115" s="41"/>
      <c r="AD115" s="41"/>
      <c r="AE115" s="41"/>
    </row>
  </sheetData>
  <autoFilter ref="C93:K114"/>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hyperlinks>
    <hyperlink ref="F98" r:id="rId1" display="https://podminky.urs.cz/item/CS_URS_2025_01/030001000"/>
    <hyperlink ref="F101" r:id="rId2" display="https://podminky.urs.cz/item/CS_URS_2025_01/033002000"/>
    <hyperlink ref="F103" r:id="rId3" display="https://podminky.urs.cz/item/CS_URS_2025_01/034103000"/>
    <hyperlink ref="F105" r:id="rId4" display="https://podminky.urs.cz/item/CS_URS_2025_01/039002000"/>
    <hyperlink ref="F107" r:id="rId5" display="https://podminky.urs.cz/item/CS_URS_2025_01/041403000"/>
    <hyperlink ref="F109" r:id="rId6" display="https://podminky.urs.cz/item/CS_URS_2025_01/091002000"/>
    <hyperlink ref="F112" r:id="rId7" display="https://podminky.urs.cz/item/CS_URS_2025_01/044002000"/>
    <hyperlink ref="F114" r:id="rId8" display="https://podminky.urs.cz/item/CS_URS_2025_01/045002000"/>
  </hyperlinks>
  <pageMargins left="0.39375" right="0.39375" top="0.39375" bottom="0.39375" header="0" footer="0"/>
  <pageSetup paperSize="9" orientation="portrait" blackAndWhite="1" fitToHeight="100"/>
  <headerFooter>
    <oddFooter>&amp;CStrana &amp;P z &amp;N</oddFooter>
  </headerFooter>
  <drawing r:id="rId9"/>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162</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5503</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5759</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ROUND(J91,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ROUND((SUM(BE91:BE96)),  2)</f>
        <v>0</v>
      </c>
      <c r="G37" s="41"/>
      <c r="H37" s="41"/>
      <c r="I37" s="135">
        <v>0.20999999999999999</v>
      </c>
      <c r="J37" s="134">
        <f>ROUND(((SUM(BE91:BE96))*I37),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ROUND((SUM(BF91:BF96)),  2)</f>
        <v>0</v>
      </c>
      <c r="G38" s="41"/>
      <c r="H38" s="41"/>
      <c r="I38" s="135">
        <v>0.12</v>
      </c>
      <c r="J38" s="134">
        <f>ROUND(((SUM(BF91:BF96))*I38),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ROUND((SUM(BG91:BG96)),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ROUND((SUM(BH91:BH96)),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ROUND((SUM(BI91:BI96)),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5503</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55 - VRN</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J91</f>
        <v>0</v>
      </c>
      <c r="K67" s="41"/>
      <c r="L67" s="129"/>
      <c r="S67" s="41"/>
      <c r="T67" s="41"/>
      <c r="U67" s="41"/>
      <c r="V67" s="41"/>
      <c r="W67" s="41"/>
      <c r="X67" s="41"/>
      <c r="Y67" s="41"/>
      <c r="Z67" s="41"/>
      <c r="AA67" s="41"/>
      <c r="AB67" s="41"/>
      <c r="AC67" s="41"/>
      <c r="AD67" s="41"/>
      <c r="AE67" s="41"/>
      <c r="AU67" s="22" t="s">
        <v>310</v>
      </c>
    </row>
    <row r="68" s="2" customFormat="1" ht="21.84" customHeight="1">
      <c r="A68" s="41"/>
      <c r="B68" s="42"/>
      <c r="C68" s="41"/>
      <c r="D68" s="41"/>
      <c r="E68" s="41"/>
      <c r="F68" s="41"/>
      <c r="G68" s="41"/>
      <c r="H68" s="41"/>
      <c r="I68" s="41"/>
      <c r="J68" s="41"/>
      <c r="K68" s="41"/>
      <c r="L68" s="129"/>
      <c r="S68" s="41"/>
      <c r="T68" s="41"/>
      <c r="U68" s="41"/>
      <c r="V68" s="41"/>
      <c r="W68" s="41"/>
      <c r="X68" s="41"/>
      <c r="Y68" s="41"/>
      <c r="Z68" s="41"/>
      <c r="AA68" s="41"/>
      <c r="AB68" s="41"/>
      <c r="AC68" s="41"/>
      <c r="AD68" s="41"/>
      <c r="AE68" s="41"/>
    </row>
    <row r="69" s="2" customFormat="1" ht="6.96" customHeight="1">
      <c r="A69" s="41"/>
      <c r="B69" s="58"/>
      <c r="C69" s="59"/>
      <c r="D69" s="59"/>
      <c r="E69" s="59"/>
      <c r="F69" s="59"/>
      <c r="G69" s="59"/>
      <c r="H69" s="59"/>
      <c r="I69" s="59"/>
      <c r="J69" s="59"/>
      <c r="K69" s="59"/>
      <c r="L69" s="129"/>
      <c r="S69" s="41"/>
      <c r="T69" s="41"/>
      <c r="U69" s="41"/>
      <c r="V69" s="41"/>
      <c r="W69" s="41"/>
      <c r="X69" s="41"/>
      <c r="Y69" s="41"/>
      <c r="Z69" s="41"/>
      <c r="AA69" s="41"/>
      <c r="AB69" s="41"/>
      <c r="AC69" s="41"/>
      <c r="AD69" s="41"/>
      <c r="AE69" s="41"/>
    </row>
    <row r="73" s="2" customFormat="1" ht="6.96" customHeight="1">
      <c r="A73" s="41"/>
      <c r="B73" s="60"/>
      <c r="C73" s="61"/>
      <c r="D73" s="61"/>
      <c r="E73" s="61"/>
      <c r="F73" s="61"/>
      <c r="G73" s="61"/>
      <c r="H73" s="61"/>
      <c r="I73" s="61"/>
      <c r="J73" s="61"/>
      <c r="K73" s="61"/>
      <c r="L73" s="129"/>
      <c r="S73" s="41"/>
      <c r="T73" s="41"/>
      <c r="U73" s="41"/>
      <c r="V73" s="41"/>
      <c r="W73" s="41"/>
      <c r="X73" s="41"/>
      <c r="Y73" s="41"/>
      <c r="Z73" s="41"/>
      <c r="AA73" s="41"/>
      <c r="AB73" s="41"/>
      <c r="AC73" s="41"/>
      <c r="AD73" s="41"/>
      <c r="AE73" s="41"/>
    </row>
    <row r="74" s="2" customFormat="1" ht="24.96" customHeight="1">
      <c r="A74" s="41"/>
      <c r="B74" s="42"/>
      <c r="C74" s="26" t="s">
        <v>314</v>
      </c>
      <c r="D74" s="41"/>
      <c r="E74" s="41"/>
      <c r="F74" s="41"/>
      <c r="G74" s="41"/>
      <c r="H74" s="41"/>
      <c r="I74" s="41"/>
      <c r="J74" s="41"/>
      <c r="K74" s="41"/>
      <c r="L74" s="129"/>
      <c r="S74" s="41"/>
      <c r="T74" s="41"/>
      <c r="U74" s="41"/>
      <c r="V74" s="41"/>
      <c r="W74" s="41"/>
      <c r="X74" s="41"/>
      <c r="Y74" s="41"/>
      <c r="Z74" s="41"/>
      <c r="AA74" s="41"/>
      <c r="AB74" s="41"/>
      <c r="AC74" s="41"/>
      <c r="AD74" s="41"/>
      <c r="AE74" s="41"/>
    </row>
    <row r="75" s="2" customFormat="1" ht="6.96"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12" customHeight="1">
      <c r="A76" s="41"/>
      <c r="B76" s="42"/>
      <c r="C76" s="35" t="s">
        <v>17</v>
      </c>
      <c r="D76" s="41"/>
      <c r="E76" s="41"/>
      <c r="F76" s="41"/>
      <c r="G76" s="41"/>
      <c r="H76" s="41"/>
      <c r="I76" s="41"/>
      <c r="J76" s="41"/>
      <c r="K76" s="41"/>
      <c r="L76" s="129"/>
      <c r="S76" s="41"/>
      <c r="T76" s="41"/>
      <c r="U76" s="41"/>
      <c r="V76" s="41"/>
      <c r="W76" s="41"/>
      <c r="X76" s="41"/>
      <c r="Y76" s="41"/>
      <c r="Z76" s="41"/>
      <c r="AA76" s="41"/>
      <c r="AB76" s="41"/>
      <c r="AC76" s="41"/>
      <c r="AD76" s="41"/>
      <c r="AE76" s="41"/>
    </row>
    <row r="77" s="2" customFormat="1" ht="26.25" customHeight="1">
      <c r="A77" s="41"/>
      <c r="B77" s="42"/>
      <c r="C77" s="41"/>
      <c r="D77" s="41"/>
      <c r="E77" s="127" t="str">
        <f>E7</f>
        <v>Revitalizace multimodálního uzlu ve Dvoře Králové nad Labem - etapa I-VI.</v>
      </c>
      <c r="F77" s="35"/>
      <c r="G77" s="35"/>
      <c r="H77" s="35"/>
      <c r="I77" s="41"/>
      <c r="J77" s="41"/>
      <c r="K77" s="41"/>
      <c r="L77" s="129"/>
      <c r="S77" s="41"/>
      <c r="T77" s="41"/>
      <c r="U77" s="41"/>
      <c r="V77" s="41"/>
      <c r="W77" s="41"/>
      <c r="X77" s="41"/>
      <c r="Y77" s="41"/>
      <c r="Z77" s="41"/>
      <c r="AA77" s="41"/>
      <c r="AB77" s="41"/>
      <c r="AC77" s="41"/>
      <c r="AD77" s="41"/>
      <c r="AE77" s="41"/>
    </row>
    <row r="78" s="1" customFormat="1" ht="12" customHeight="1">
      <c r="B78" s="25"/>
      <c r="C78" s="35" t="s">
        <v>301</v>
      </c>
      <c r="L78" s="25"/>
    </row>
    <row r="79" s="1" customFormat="1" ht="23.25" customHeight="1">
      <c r="B79" s="25"/>
      <c r="E79" s="127" t="s">
        <v>302</v>
      </c>
      <c r="F79" s="1"/>
      <c r="G79" s="1"/>
      <c r="H79" s="1"/>
      <c r="L79" s="25"/>
    </row>
    <row r="80" s="1" customFormat="1" ht="12" customHeight="1">
      <c r="B80" s="25"/>
      <c r="C80" s="35" t="s">
        <v>303</v>
      </c>
      <c r="L80" s="25"/>
    </row>
    <row r="81" s="2" customFormat="1" ht="16.5" customHeight="1">
      <c r="A81" s="41"/>
      <c r="B81" s="42"/>
      <c r="C81" s="41"/>
      <c r="D81" s="41"/>
      <c r="E81" s="128" t="s">
        <v>1833</v>
      </c>
      <c r="F81" s="41"/>
      <c r="G81" s="41"/>
      <c r="H81" s="41"/>
      <c r="I81" s="41"/>
      <c r="J81" s="41"/>
      <c r="K81" s="41"/>
      <c r="L81" s="129"/>
      <c r="S81" s="41"/>
      <c r="T81" s="41"/>
      <c r="U81" s="41"/>
      <c r="V81" s="41"/>
      <c r="W81" s="41"/>
      <c r="X81" s="41"/>
      <c r="Y81" s="41"/>
      <c r="Z81" s="41"/>
      <c r="AA81" s="41"/>
      <c r="AB81" s="41"/>
      <c r="AC81" s="41"/>
      <c r="AD81" s="41"/>
      <c r="AE81" s="41"/>
    </row>
    <row r="82" s="2" customFormat="1" ht="12" customHeight="1">
      <c r="A82" s="41"/>
      <c r="B82" s="42"/>
      <c r="C82" s="35" t="s">
        <v>5503</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6.5" customHeight="1">
      <c r="A83" s="41"/>
      <c r="B83" s="42"/>
      <c r="C83" s="41"/>
      <c r="D83" s="41"/>
      <c r="E83" s="65" t="str">
        <f>E13</f>
        <v>55 - VRN</v>
      </c>
      <c r="F83" s="41"/>
      <c r="G83" s="41"/>
      <c r="H83" s="41"/>
      <c r="I83" s="41"/>
      <c r="J83" s="41"/>
      <c r="K83" s="41"/>
      <c r="L83" s="129"/>
      <c r="S83" s="41"/>
      <c r="T83" s="41"/>
      <c r="U83" s="41"/>
      <c r="V83" s="41"/>
      <c r="W83" s="41"/>
      <c r="X83" s="41"/>
      <c r="Y83" s="41"/>
      <c r="Z83" s="41"/>
      <c r="AA83" s="41"/>
      <c r="AB83" s="41"/>
      <c r="AC83" s="41"/>
      <c r="AD83" s="41"/>
      <c r="AE83" s="41"/>
    </row>
    <row r="84" s="2" customFormat="1" ht="6.96" customHeight="1">
      <c r="A84" s="41"/>
      <c r="B84" s="42"/>
      <c r="C84" s="41"/>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21</v>
      </c>
      <c r="D85" s="41"/>
      <c r="E85" s="41"/>
      <c r="F85" s="30" t="str">
        <f>F16</f>
        <v xml:space="preserve"> </v>
      </c>
      <c r="G85" s="41"/>
      <c r="H85" s="41"/>
      <c r="I85" s="35" t="s">
        <v>23</v>
      </c>
      <c r="J85" s="67" t="str">
        <f>IF(J16="","",J16)</f>
        <v>26. 8. 2025</v>
      </c>
      <c r="K85" s="41"/>
      <c r="L85" s="129"/>
      <c r="S85" s="41"/>
      <c r="T85" s="41"/>
      <c r="U85" s="41"/>
      <c r="V85" s="41"/>
      <c r="W85" s="41"/>
      <c r="X85" s="41"/>
      <c r="Y85" s="41"/>
      <c r="Z85" s="41"/>
      <c r="AA85" s="41"/>
      <c r="AB85" s="41"/>
      <c r="AC85" s="41"/>
      <c r="AD85" s="41"/>
      <c r="AE85" s="41"/>
    </row>
    <row r="86" s="2" customFormat="1" ht="6.96" customHeight="1">
      <c r="A86" s="41"/>
      <c r="B86" s="42"/>
      <c r="C86" s="41"/>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5.15" customHeight="1">
      <c r="A87" s="41"/>
      <c r="B87" s="42"/>
      <c r="C87" s="35" t="s">
        <v>25</v>
      </c>
      <c r="D87" s="41"/>
      <c r="E87" s="41"/>
      <c r="F87" s="30" t="str">
        <f>E19</f>
        <v xml:space="preserve"> </v>
      </c>
      <c r="G87" s="41"/>
      <c r="H87" s="41"/>
      <c r="I87" s="35" t="s">
        <v>30</v>
      </c>
      <c r="J87" s="39" t="str">
        <f>E25</f>
        <v xml:space="preserve"> </v>
      </c>
      <c r="K87" s="41"/>
      <c r="L87" s="129"/>
      <c r="S87" s="41"/>
      <c r="T87" s="41"/>
      <c r="U87" s="41"/>
      <c r="V87" s="41"/>
      <c r="W87" s="41"/>
      <c r="X87" s="41"/>
      <c r="Y87" s="41"/>
      <c r="Z87" s="41"/>
      <c r="AA87" s="41"/>
      <c r="AB87" s="41"/>
      <c r="AC87" s="41"/>
      <c r="AD87" s="41"/>
      <c r="AE87" s="41"/>
    </row>
    <row r="88" s="2" customFormat="1" ht="15.15" customHeight="1">
      <c r="A88" s="41"/>
      <c r="B88" s="42"/>
      <c r="C88" s="35" t="s">
        <v>28</v>
      </c>
      <c r="D88" s="41"/>
      <c r="E88" s="41"/>
      <c r="F88" s="30" t="str">
        <f>IF(E22="","",E22)</f>
        <v>Vyplň údaj</v>
      </c>
      <c r="G88" s="41"/>
      <c r="H88" s="41"/>
      <c r="I88" s="35" t="s">
        <v>32</v>
      </c>
      <c r="J88" s="39" t="str">
        <f>E28</f>
        <v xml:space="preserve"> </v>
      </c>
      <c r="K88" s="41"/>
      <c r="L88" s="129"/>
      <c r="S88" s="41"/>
      <c r="T88" s="41"/>
      <c r="U88" s="41"/>
      <c r="V88" s="41"/>
      <c r="W88" s="41"/>
      <c r="X88" s="41"/>
      <c r="Y88" s="41"/>
      <c r="Z88" s="41"/>
      <c r="AA88" s="41"/>
      <c r="AB88" s="41"/>
      <c r="AC88" s="41"/>
      <c r="AD88" s="41"/>
      <c r="AE88" s="41"/>
    </row>
    <row r="89" s="2" customFormat="1" ht="10.32"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11" customFormat="1" ht="29.28" customHeight="1">
      <c r="A90" s="153"/>
      <c r="B90" s="154"/>
      <c r="C90" s="155" t="s">
        <v>315</v>
      </c>
      <c r="D90" s="156" t="s">
        <v>54</v>
      </c>
      <c r="E90" s="156" t="s">
        <v>50</v>
      </c>
      <c r="F90" s="156" t="s">
        <v>51</v>
      </c>
      <c r="G90" s="156" t="s">
        <v>316</v>
      </c>
      <c r="H90" s="156" t="s">
        <v>317</v>
      </c>
      <c r="I90" s="156" t="s">
        <v>318</v>
      </c>
      <c r="J90" s="156" t="s">
        <v>309</v>
      </c>
      <c r="K90" s="157" t="s">
        <v>319</v>
      </c>
      <c r="L90" s="158"/>
      <c r="M90" s="83" t="s">
        <v>3</v>
      </c>
      <c r="N90" s="84" t="s">
        <v>39</v>
      </c>
      <c r="O90" s="84" t="s">
        <v>320</v>
      </c>
      <c r="P90" s="84" t="s">
        <v>321</v>
      </c>
      <c r="Q90" s="84" t="s">
        <v>322</v>
      </c>
      <c r="R90" s="84" t="s">
        <v>323</v>
      </c>
      <c r="S90" s="84" t="s">
        <v>324</v>
      </c>
      <c r="T90" s="85" t="s">
        <v>325</v>
      </c>
      <c r="U90" s="153"/>
      <c r="V90" s="153"/>
      <c r="W90" s="153"/>
      <c r="X90" s="153"/>
      <c r="Y90" s="153"/>
      <c r="Z90" s="153"/>
      <c r="AA90" s="153"/>
      <c r="AB90" s="153"/>
      <c r="AC90" s="153"/>
      <c r="AD90" s="153"/>
      <c r="AE90" s="153"/>
    </row>
    <row r="91" s="2" customFormat="1" ht="22.8" customHeight="1">
      <c r="A91" s="41"/>
      <c r="B91" s="42"/>
      <c r="C91" s="90" t="s">
        <v>326</v>
      </c>
      <c r="D91" s="41"/>
      <c r="E91" s="41"/>
      <c r="F91" s="41"/>
      <c r="G91" s="41"/>
      <c r="H91" s="41"/>
      <c r="I91" s="41"/>
      <c r="J91" s="159">
        <f>BK91</f>
        <v>0</v>
      </c>
      <c r="K91" s="41"/>
      <c r="L91" s="42"/>
      <c r="M91" s="86"/>
      <c r="N91" s="71"/>
      <c r="O91" s="87"/>
      <c r="P91" s="160">
        <f>SUM(P92:P96)</f>
        <v>0</v>
      </c>
      <c r="Q91" s="87"/>
      <c r="R91" s="160">
        <f>SUM(R92:R96)</f>
        <v>0</v>
      </c>
      <c r="S91" s="87"/>
      <c r="T91" s="161">
        <f>SUM(T92:T96)</f>
        <v>0</v>
      </c>
      <c r="U91" s="41"/>
      <c r="V91" s="41"/>
      <c r="W91" s="41"/>
      <c r="X91" s="41"/>
      <c r="Y91" s="41"/>
      <c r="Z91" s="41"/>
      <c r="AA91" s="41"/>
      <c r="AB91" s="41"/>
      <c r="AC91" s="41"/>
      <c r="AD91" s="41"/>
      <c r="AE91" s="41"/>
      <c r="AT91" s="22" t="s">
        <v>68</v>
      </c>
      <c r="AU91" s="22" t="s">
        <v>310</v>
      </c>
      <c r="BK91" s="162">
        <f>SUM(BK92:BK96)</f>
        <v>0</v>
      </c>
    </row>
    <row r="92" s="2" customFormat="1" ht="16.5" customHeight="1">
      <c r="A92" s="41"/>
      <c r="B92" s="176"/>
      <c r="C92" s="177" t="s">
        <v>76</v>
      </c>
      <c r="D92" s="177" t="s">
        <v>331</v>
      </c>
      <c r="E92" s="178" t="s">
        <v>5760</v>
      </c>
      <c r="F92" s="179" t="s">
        <v>5761</v>
      </c>
      <c r="G92" s="180" t="s">
        <v>356</v>
      </c>
      <c r="H92" s="181">
        <v>1</v>
      </c>
      <c r="I92" s="182"/>
      <c r="J92" s="183">
        <f>ROUND(I92*H92,2)</f>
        <v>0</v>
      </c>
      <c r="K92" s="179" t="s">
        <v>3</v>
      </c>
      <c r="L92" s="42"/>
      <c r="M92" s="184" t="s">
        <v>3</v>
      </c>
      <c r="N92" s="185" t="s">
        <v>40</v>
      </c>
      <c r="O92" s="75"/>
      <c r="P92" s="186">
        <f>O92*H92</f>
        <v>0</v>
      </c>
      <c r="Q92" s="186">
        <v>0</v>
      </c>
      <c r="R92" s="186">
        <f>Q92*H92</f>
        <v>0</v>
      </c>
      <c r="S92" s="186">
        <v>0</v>
      </c>
      <c r="T92" s="187">
        <f>S92*H92</f>
        <v>0</v>
      </c>
      <c r="U92" s="41"/>
      <c r="V92" s="41"/>
      <c r="W92" s="41"/>
      <c r="X92" s="41"/>
      <c r="Y92" s="41"/>
      <c r="Z92" s="41"/>
      <c r="AA92" s="41"/>
      <c r="AB92" s="41"/>
      <c r="AC92" s="41"/>
      <c r="AD92" s="41"/>
      <c r="AE92" s="41"/>
      <c r="AR92" s="188" t="s">
        <v>113</v>
      </c>
      <c r="AT92" s="188" t="s">
        <v>331</v>
      </c>
      <c r="AU92" s="188" t="s">
        <v>69</v>
      </c>
      <c r="AY92" s="22" t="s">
        <v>328</v>
      </c>
      <c r="BE92" s="189">
        <f>IF(N92="základní",J92,0)</f>
        <v>0</v>
      </c>
      <c r="BF92" s="189">
        <f>IF(N92="snížená",J92,0)</f>
        <v>0</v>
      </c>
      <c r="BG92" s="189">
        <f>IF(N92="zákl. přenesená",J92,0)</f>
        <v>0</v>
      </c>
      <c r="BH92" s="189">
        <f>IF(N92="sníž. přenesená",J92,0)</f>
        <v>0</v>
      </c>
      <c r="BI92" s="189">
        <f>IF(N92="nulová",J92,0)</f>
        <v>0</v>
      </c>
      <c r="BJ92" s="22" t="s">
        <v>76</v>
      </c>
      <c r="BK92" s="189">
        <f>ROUND(I92*H92,2)</f>
        <v>0</v>
      </c>
      <c r="BL92" s="22" t="s">
        <v>113</v>
      </c>
      <c r="BM92" s="188" t="s">
        <v>79</v>
      </c>
    </row>
    <row r="93" s="2" customFormat="1" ht="16.5" customHeight="1">
      <c r="A93" s="41"/>
      <c r="B93" s="176"/>
      <c r="C93" s="177" t="s">
        <v>79</v>
      </c>
      <c r="D93" s="177" t="s">
        <v>331</v>
      </c>
      <c r="E93" s="178" t="s">
        <v>5762</v>
      </c>
      <c r="F93" s="179" t="s">
        <v>5763</v>
      </c>
      <c r="G93" s="180" t="s">
        <v>356</v>
      </c>
      <c r="H93" s="181">
        <v>1</v>
      </c>
      <c r="I93" s="182"/>
      <c r="J93" s="183">
        <f>ROUND(I93*H93,2)</f>
        <v>0</v>
      </c>
      <c r="K93" s="179" t="s">
        <v>3</v>
      </c>
      <c r="L93" s="42"/>
      <c r="M93" s="184" t="s">
        <v>3</v>
      </c>
      <c r="N93" s="185" t="s">
        <v>40</v>
      </c>
      <c r="O93" s="75"/>
      <c r="P93" s="186">
        <f>O93*H93</f>
        <v>0</v>
      </c>
      <c r="Q93" s="186">
        <v>0</v>
      </c>
      <c r="R93" s="186">
        <f>Q93*H93</f>
        <v>0</v>
      </c>
      <c r="S93" s="186">
        <v>0</v>
      </c>
      <c r="T93" s="187">
        <f>S93*H93</f>
        <v>0</v>
      </c>
      <c r="U93" s="41"/>
      <c r="V93" s="41"/>
      <c r="W93" s="41"/>
      <c r="X93" s="41"/>
      <c r="Y93" s="41"/>
      <c r="Z93" s="41"/>
      <c r="AA93" s="41"/>
      <c r="AB93" s="41"/>
      <c r="AC93" s="41"/>
      <c r="AD93" s="41"/>
      <c r="AE93" s="41"/>
      <c r="AR93" s="188" t="s">
        <v>113</v>
      </c>
      <c r="AT93" s="188" t="s">
        <v>331</v>
      </c>
      <c r="AU93" s="188" t="s">
        <v>69</v>
      </c>
      <c r="AY93" s="22" t="s">
        <v>328</v>
      </c>
      <c r="BE93" s="189">
        <f>IF(N93="základní",J93,0)</f>
        <v>0</v>
      </c>
      <c r="BF93" s="189">
        <f>IF(N93="snížená",J93,0)</f>
        <v>0</v>
      </c>
      <c r="BG93" s="189">
        <f>IF(N93="zákl. přenesená",J93,0)</f>
        <v>0</v>
      </c>
      <c r="BH93" s="189">
        <f>IF(N93="sníž. přenesená",J93,0)</f>
        <v>0</v>
      </c>
      <c r="BI93" s="189">
        <f>IF(N93="nulová",J93,0)</f>
        <v>0</v>
      </c>
      <c r="BJ93" s="22" t="s">
        <v>76</v>
      </c>
      <c r="BK93" s="189">
        <f>ROUND(I93*H93,2)</f>
        <v>0</v>
      </c>
      <c r="BL93" s="22" t="s">
        <v>113</v>
      </c>
      <c r="BM93" s="188" t="s">
        <v>113</v>
      </c>
    </row>
    <row r="94" s="2" customFormat="1" ht="16.5" customHeight="1">
      <c r="A94" s="41"/>
      <c r="B94" s="176"/>
      <c r="C94" s="177" t="s">
        <v>87</v>
      </c>
      <c r="D94" s="177" t="s">
        <v>331</v>
      </c>
      <c r="E94" s="178" t="s">
        <v>5764</v>
      </c>
      <c r="F94" s="179" t="s">
        <v>5765</v>
      </c>
      <c r="G94" s="180" t="s">
        <v>356</v>
      </c>
      <c r="H94" s="181">
        <v>1</v>
      </c>
      <c r="I94" s="182"/>
      <c r="J94" s="183">
        <f>ROUND(I94*H94,2)</f>
        <v>0</v>
      </c>
      <c r="K94" s="179" t="s">
        <v>3</v>
      </c>
      <c r="L94" s="42"/>
      <c r="M94" s="184" t="s">
        <v>3</v>
      </c>
      <c r="N94" s="185" t="s">
        <v>40</v>
      </c>
      <c r="O94" s="75"/>
      <c r="P94" s="186">
        <f>O94*H94</f>
        <v>0</v>
      </c>
      <c r="Q94" s="186">
        <v>0</v>
      </c>
      <c r="R94" s="186">
        <f>Q94*H94</f>
        <v>0</v>
      </c>
      <c r="S94" s="186">
        <v>0</v>
      </c>
      <c r="T94" s="187">
        <f>S94*H94</f>
        <v>0</v>
      </c>
      <c r="U94" s="41"/>
      <c r="V94" s="41"/>
      <c r="W94" s="41"/>
      <c r="X94" s="41"/>
      <c r="Y94" s="41"/>
      <c r="Z94" s="41"/>
      <c r="AA94" s="41"/>
      <c r="AB94" s="41"/>
      <c r="AC94" s="41"/>
      <c r="AD94" s="41"/>
      <c r="AE94" s="41"/>
      <c r="AR94" s="188" t="s">
        <v>113</v>
      </c>
      <c r="AT94" s="188" t="s">
        <v>331</v>
      </c>
      <c r="AU94" s="188" t="s">
        <v>69</v>
      </c>
      <c r="AY94" s="22" t="s">
        <v>328</v>
      </c>
      <c r="BE94" s="189">
        <f>IF(N94="základní",J94,0)</f>
        <v>0</v>
      </c>
      <c r="BF94" s="189">
        <f>IF(N94="snížená",J94,0)</f>
        <v>0</v>
      </c>
      <c r="BG94" s="189">
        <f>IF(N94="zákl. přenesená",J94,0)</f>
        <v>0</v>
      </c>
      <c r="BH94" s="189">
        <f>IF(N94="sníž. přenesená",J94,0)</f>
        <v>0</v>
      </c>
      <c r="BI94" s="189">
        <f>IF(N94="nulová",J94,0)</f>
        <v>0</v>
      </c>
      <c r="BJ94" s="22" t="s">
        <v>76</v>
      </c>
      <c r="BK94" s="189">
        <f>ROUND(I94*H94,2)</f>
        <v>0</v>
      </c>
      <c r="BL94" s="22" t="s">
        <v>113</v>
      </c>
      <c r="BM94" s="188" t="s">
        <v>171</v>
      </c>
    </row>
    <row r="95" s="2" customFormat="1" ht="37.8" customHeight="1">
      <c r="A95" s="41"/>
      <c r="B95" s="176"/>
      <c r="C95" s="177" t="s">
        <v>113</v>
      </c>
      <c r="D95" s="177" t="s">
        <v>331</v>
      </c>
      <c r="E95" s="178" t="s">
        <v>5766</v>
      </c>
      <c r="F95" s="179" t="s">
        <v>5767</v>
      </c>
      <c r="G95" s="180" t="s">
        <v>356</v>
      </c>
      <c r="H95" s="181">
        <v>1</v>
      </c>
      <c r="I95" s="182"/>
      <c r="J95" s="183">
        <f>ROUND(I95*H95,2)</f>
        <v>0</v>
      </c>
      <c r="K95" s="179" t="s">
        <v>3</v>
      </c>
      <c r="L95" s="42"/>
      <c r="M95" s="184" t="s">
        <v>3</v>
      </c>
      <c r="N95" s="185" t="s">
        <v>40</v>
      </c>
      <c r="O95" s="75"/>
      <c r="P95" s="186">
        <f>O95*H95</f>
        <v>0</v>
      </c>
      <c r="Q95" s="186">
        <v>0</v>
      </c>
      <c r="R95" s="186">
        <f>Q95*H95</f>
        <v>0</v>
      </c>
      <c r="S95" s="186">
        <v>0</v>
      </c>
      <c r="T95" s="187">
        <f>S95*H95</f>
        <v>0</v>
      </c>
      <c r="U95" s="41"/>
      <c r="V95" s="41"/>
      <c r="W95" s="41"/>
      <c r="X95" s="41"/>
      <c r="Y95" s="41"/>
      <c r="Z95" s="41"/>
      <c r="AA95" s="41"/>
      <c r="AB95" s="41"/>
      <c r="AC95" s="41"/>
      <c r="AD95" s="41"/>
      <c r="AE95" s="41"/>
      <c r="AR95" s="188" t="s">
        <v>113</v>
      </c>
      <c r="AT95" s="188" t="s">
        <v>331</v>
      </c>
      <c r="AU95" s="188" t="s">
        <v>69</v>
      </c>
      <c r="AY95" s="22" t="s">
        <v>328</v>
      </c>
      <c r="BE95" s="189">
        <f>IF(N95="základní",J95,0)</f>
        <v>0</v>
      </c>
      <c r="BF95" s="189">
        <f>IF(N95="snížená",J95,0)</f>
        <v>0</v>
      </c>
      <c r="BG95" s="189">
        <f>IF(N95="zákl. přenesená",J95,0)</f>
        <v>0</v>
      </c>
      <c r="BH95" s="189">
        <f>IF(N95="sníž. přenesená",J95,0)</f>
        <v>0</v>
      </c>
      <c r="BI95" s="189">
        <f>IF(N95="nulová",J95,0)</f>
        <v>0</v>
      </c>
      <c r="BJ95" s="22" t="s">
        <v>76</v>
      </c>
      <c r="BK95" s="189">
        <f>ROUND(I95*H95,2)</f>
        <v>0</v>
      </c>
      <c r="BL95" s="22" t="s">
        <v>113</v>
      </c>
      <c r="BM95" s="188" t="s">
        <v>235</v>
      </c>
    </row>
    <row r="96" s="2" customFormat="1" ht="16.5" customHeight="1">
      <c r="A96" s="41"/>
      <c r="B96" s="176"/>
      <c r="C96" s="177" t="s">
        <v>138</v>
      </c>
      <c r="D96" s="177" t="s">
        <v>331</v>
      </c>
      <c r="E96" s="178" t="s">
        <v>5768</v>
      </c>
      <c r="F96" s="179" t="s">
        <v>5769</v>
      </c>
      <c r="G96" s="180" t="s">
        <v>356</v>
      </c>
      <c r="H96" s="181">
        <v>1</v>
      </c>
      <c r="I96" s="182"/>
      <c r="J96" s="183">
        <f>ROUND(I96*H96,2)</f>
        <v>0</v>
      </c>
      <c r="K96" s="179" t="s">
        <v>3</v>
      </c>
      <c r="L96" s="42"/>
      <c r="M96" s="237" t="s">
        <v>3</v>
      </c>
      <c r="N96" s="238" t="s">
        <v>40</v>
      </c>
      <c r="O96" s="199"/>
      <c r="P96" s="239">
        <f>O96*H96</f>
        <v>0</v>
      </c>
      <c r="Q96" s="239">
        <v>0</v>
      </c>
      <c r="R96" s="239">
        <f>Q96*H96</f>
        <v>0</v>
      </c>
      <c r="S96" s="239">
        <v>0</v>
      </c>
      <c r="T96" s="240">
        <f>S96*H96</f>
        <v>0</v>
      </c>
      <c r="U96" s="41"/>
      <c r="V96" s="41"/>
      <c r="W96" s="41"/>
      <c r="X96" s="41"/>
      <c r="Y96" s="41"/>
      <c r="Z96" s="41"/>
      <c r="AA96" s="41"/>
      <c r="AB96" s="41"/>
      <c r="AC96" s="41"/>
      <c r="AD96" s="41"/>
      <c r="AE96" s="41"/>
      <c r="AR96" s="188" t="s">
        <v>113</v>
      </c>
      <c r="AT96" s="188" t="s">
        <v>331</v>
      </c>
      <c r="AU96" s="188" t="s">
        <v>69</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113</v>
      </c>
      <c r="BM96" s="188" t="s">
        <v>9</v>
      </c>
    </row>
    <row r="97" s="2" customFormat="1" ht="6.96" customHeight="1">
      <c r="A97" s="41"/>
      <c r="B97" s="58"/>
      <c r="C97" s="59"/>
      <c r="D97" s="59"/>
      <c r="E97" s="59"/>
      <c r="F97" s="59"/>
      <c r="G97" s="59"/>
      <c r="H97" s="59"/>
      <c r="I97" s="59"/>
      <c r="J97" s="59"/>
      <c r="K97" s="59"/>
      <c r="L97" s="42"/>
      <c r="M97" s="41"/>
      <c r="O97" s="41"/>
      <c r="P97" s="41"/>
      <c r="Q97" s="41"/>
      <c r="R97" s="41"/>
      <c r="S97" s="41"/>
      <c r="T97" s="41"/>
      <c r="U97" s="41"/>
      <c r="V97" s="41"/>
      <c r="W97" s="41"/>
      <c r="X97" s="41"/>
      <c r="Y97" s="41"/>
      <c r="Z97" s="41"/>
      <c r="AA97" s="41"/>
      <c r="AB97" s="41"/>
      <c r="AC97" s="41"/>
      <c r="AD97" s="41"/>
      <c r="AE97" s="41"/>
    </row>
  </sheetData>
  <autoFilter ref="C90:K96"/>
  <mergeCells count="15">
    <mergeCell ref="E7:H7"/>
    <mergeCell ref="E11:H11"/>
    <mergeCell ref="E9:H9"/>
    <mergeCell ref="E13:H13"/>
    <mergeCell ref="E22:H22"/>
    <mergeCell ref="E31:H31"/>
    <mergeCell ref="E52:H52"/>
    <mergeCell ref="E56:H56"/>
    <mergeCell ref="E54:H54"/>
    <mergeCell ref="E58:H58"/>
    <mergeCell ref="E77:H77"/>
    <mergeCell ref="E81:H81"/>
    <mergeCell ref="E79:H79"/>
    <mergeCell ref="E83:H8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164</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5770</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ROUND(J97,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ROUND((SUM(BE97:BE198)),  2)</f>
        <v>0</v>
      </c>
      <c r="G37" s="41"/>
      <c r="H37" s="41"/>
      <c r="I37" s="135">
        <v>0.20999999999999999</v>
      </c>
      <c r="J37" s="134">
        <f>ROUND(((SUM(BE97:BE198))*I37),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ROUND((SUM(BF97:BF198)),  2)</f>
        <v>0</v>
      </c>
      <c r="G38" s="41"/>
      <c r="H38" s="41"/>
      <c r="I38" s="135">
        <v>0.12</v>
      </c>
      <c r="J38" s="134">
        <f>ROUND(((SUM(BF97:BF198))*I38),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ROUND((SUM(BG97:BG198)),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ROUND((SUM(BH97:BH198)),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ROUND((SUM(BI97:BI198)),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6 - ÚT - zdroj</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J97</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5771</v>
      </c>
      <c r="E68" s="147"/>
      <c r="F68" s="147"/>
      <c r="G68" s="147"/>
      <c r="H68" s="147"/>
      <c r="I68" s="147"/>
      <c r="J68" s="148">
        <f>J98</f>
        <v>0</v>
      </c>
      <c r="K68" s="9"/>
      <c r="L68" s="145"/>
      <c r="S68" s="9"/>
      <c r="T68" s="9"/>
      <c r="U68" s="9"/>
      <c r="V68" s="9"/>
      <c r="W68" s="9"/>
      <c r="X68" s="9"/>
      <c r="Y68" s="9"/>
      <c r="Z68" s="9"/>
      <c r="AA68" s="9"/>
      <c r="AB68" s="9"/>
      <c r="AC68" s="9"/>
      <c r="AD68" s="9"/>
      <c r="AE68" s="9"/>
    </row>
    <row r="69" s="9" customFormat="1" ht="24.96" customHeight="1">
      <c r="A69" s="9"/>
      <c r="B69" s="145"/>
      <c r="C69" s="9"/>
      <c r="D69" s="146" t="s">
        <v>5772</v>
      </c>
      <c r="E69" s="147"/>
      <c r="F69" s="147"/>
      <c r="G69" s="147"/>
      <c r="H69" s="147"/>
      <c r="I69" s="147"/>
      <c r="J69" s="148">
        <f>J121</f>
        <v>0</v>
      </c>
      <c r="K69" s="9"/>
      <c r="L69" s="145"/>
      <c r="S69" s="9"/>
      <c r="T69" s="9"/>
      <c r="U69" s="9"/>
      <c r="V69" s="9"/>
      <c r="W69" s="9"/>
      <c r="X69" s="9"/>
      <c r="Y69" s="9"/>
      <c r="Z69" s="9"/>
      <c r="AA69" s="9"/>
      <c r="AB69" s="9"/>
      <c r="AC69" s="9"/>
      <c r="AD69" s="9"/>
      <c r="AE69" s="9"/>
    </row>
    <row r="70" s="9" customFormat="1" ht="24.96" customHeight="1">
      <c r="A70" s="9"/>
      <c r="B70" s="145"/>
      <c r="C70" s="9"/>
      <c r="D70" s="146" t="s">
        <v>5773</v>
      </c>
      <c r="E70" s="147"/>
      <c r="F70" s="147"/>
      <c r="G70" s="147"/>
      <c r="H70" s="147"/>
      <c r="I70" s="147"/>
      <c r="J70" s="148">
        <f>J139</f>
        <v>0</v>
      </c>
      <c r="K70" s="9"/>
      <c r="L70" s="145"/>
      <c r="S70" s="9"/>
      <c r="T70" s="9"/>
      <c r="U70" s="9"/>
      <c r="V70" s="9"/>
      <c r="W70" s="9"/>
      <c r="X70" s="9"/>
      <c r="Y70" s="9"/>
      <c r="Z70" s="9"/>
      <c r="AA70" s="9"/>
      <c r="AB70" s="9"/>
      <c r="AC70" s="9"/>
      <c r="AD70" s="9"/>
      <c r="AE70" s="9"/>
    </row>
    <row r="71" s="9" customFormat="1" ht="24.96" customHeight="1">
      <c r="A71" s="9"/>
      <c r="B71" s="145"/>
      <c r="C71" s="9"/>
      <c r="D71" s="146" t="s">
        <v>5774</v>
      </c>
      <c r="E71" s="147"/>
      <c r="F71" s="147"/>
      <c r="G71" s="147"/>
      <c r="H71" s="147"/>
      <c r="I71" s="147"/>
      <c r="J71" s="148">
        <f>J170</f>
        <v>0</v>
      </c>
      <c r="K71" s="9"/>
      <c r="L71" s="145"/>
      <c r="S71" s="9"/>
      <c r="T71" s="9"/>
      <c r="U71" s="9"/>
      <c r="V71" s="9"/>
      <c r="W71" s="9"/>
      <c r="X71" s="9"/>
      <c r="Y71" s="9"/>
      <c r="Z71" s="9"/>
      <c r="AA71" s="9"/>
      <c r="AB71" s="9"/>
      <c r="AC71" s="9"/>
      <c r="AD71" s="9"/>
      <c r="AE71" s="9"/>
    </row>
    <row r="72" s="9" customFormat="1" ht="24.96" customHeight="1">
      <c r="A72" s="9"/>
      <c r="B72" s="145"/>
      <c r="C72" s="9"/>
      <c r="D72" s="146" t="s">
        <v>5775</v>
      </c>
      <c r="E72" s="147"/>
      <c r="F72" s="147"/>
      <c r="G72" s="147"/>
      <c r="H72" s="147"/>
      <c r="I72" s="147"/>
      <c r="J72" s="148">
        <f>J177</f>
        <v>0</v>
      </c>
      <c r="K72" s="9"/>
      <c r="L72" s="145"/>
      <c r="S72" s="9"/>
      <c r="T72" s="9"/>
      <c r="U72" s="9"/>
      <c r="V72" s="9"/>
      <c r="W72" s="9"/>
      <c r="X72" s="9"/>
      <c r="Y72" s="9"/>
      <c r="Z72" s="9"/>
      <c r="AA72" s="9"/>
      <c r="AB72" s="9"/>
      <c r="AC72" s="9"/>
      <c r="AD72" s="9"/>
      <c r="AE72" s="9"/>
    </row>
    <row r="73" s="9" customFormat="1" ht="24.96" customHeight="1">
      <c r="A73" s="9"/>
      <c r="B73" s="145"/>
      <c r="C73" s="9"/>
      <c r="D73" s="146" t="s">
        <v>5776</v>
      </c>
      <c r="E73" s="147"/>
      <c r="F73" s="147"/>
      <c r="G73" s="147"/>
      <c r="H73" s="147"/>
      <c r="I73" s="147"/>
      <c r="J73" s="148">
        <f>J180</f>
        <v>0</v>
      </c>
      <c r="K73" s="9"/>
      <c r="L73" s="145"/>
      <c r="S73" s="9"/>
      <c r="T73" s="9"/>
      <c r="U73" s="9"/>
      <c r="V73" s="9"/>
      <c r="W73" s="9"/>
      <c r="X73" s="9"/>
      <c r="Y73" s="9"/>
      <c r="Z73" s="9"/>
      <c r="AA73" s="9"/>
      <c r="AB73" s="9"/>
      <c r="AC73" s="9"/>
      <c r="AD73" s="9"/>
      <c r="AE73" s="9"/>
    </row>
    <row r="74" s="2" customFormat="1" ht="21.84" customHeight="1">
      <c r="A74" s="41"/>
      <c r="B74" s="42"/>
      <c r="C74" s="41"/>
      <c r="D74" s="41"/>
      <c r="E74" s="41"/>
      <c r="F74" s="41"/>
      <c r="G74" s="41"/>
      <c r="H74" s="41"/>
      <c r="I74" s="41"/>
      <c r="J74" s="41"/>
      <c r="K74" s="41"/>
      <c r="L74" s="129"/>
      <c r="S74" s="41"/>
      <c r="T74" s="41"/>
      <c r="U74" s="41"/>
      <c r="V74" s="41"/>
      <c r="W74" s="41"/>
      <c r="X74" s="41"/>
      <c r="Y74" s="41"/>
      <c r="Z74" s="41"/>
      <c r="AA74" s="41"/>
      <c r="AB74" s="41"/>
      <c r="AC74" s="41"/>
      <c r="AD74" s="41"/>
      <c r="AE74" s="41"/>
    </row>
    <row r="75" s="2" customFormat="1" ht="6.96" customHeight="1">
      <c r="A75" s="41"/>
      <c r="B75" s="58"/>
      <c r="C75" s="59"/>
      <c r="D75" s="59"/>
      <c r="E75" s="59"/>
      <c r="F75" s="59"/>
      <c r="G75" s="59"/>
      <c r="H75" s="59"/>
      <c r="I75" s="59"/>
      <c r="J75" s="59"/>
      <c r="K75" s="59"/>
      <c r="L75" s="129"/>
      <c r="S75" s="41"/>
      <c r="T75" s="41"/>
      <c r="U75" s="41"/>
      <c r="V75" s="41"/>
      <c r="W75" s="41"/>
      <c r="X75" s="41"/>
      <c r="Y75" s="41"/>
      <c r="Z75" s="41"/>
      <c r="AA75" s="41"/>
      <c r="AB75" s="41"/>
      <c r="AC75" s="41"/>
      <c r="AD75" s="41"/>
      <c r="AE75" s="41"/>
    </row>
    <row r="79" s="2" customFormat="1" ht="6.96" customHeight="1">
      <c r="A79" s="41"/>
      <c r="B79" s="60"/>
      <c r="C79" s="61"/>
      <c r="D79" s="61"/>
      <c r="E79" s="61"/>
      <c r="F79" s="61"/>
      <c r="G79" s="61"/>
      <c r="H79" s="61"/>
      <c r="I79" s="61"/>
      <c r="J79" s="61"/>
      <c r="K79" s="61"/>
      <c r="L79" s="129"/>
      <c r="S79" s="41"/>
      <c r="T79" s="41"/>
      <c r="U79" s="41"/>
      <c r="V79" s="41"/>
      <c r="W79" s="41"/>
      <c r="X79" s="41"/>
      <c r="Y79" s="41"/>
      <c r="Z79" s="41"/>
      <c r="AA79" s="41"/>
      <c r="AB79" s="41"/>
      <c r="AC79" s="41"/>
      <c r="AD79" s="41"/>
      <c r="AE79" s="41"/>
    </row>
    <row r="80" s="2" customFormat="1" ht="24.96" customHeight="1">
      <c r="A80" s="41"/>
      <c r="B80" s="42"/>
      <c r="C80" s="26" t="s">
        <v>314</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42"/>
      <c r="C81" s="41"/>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12" customHeight="1">
      <c r="A82" s="41"/>
      <c r="B82" s="42"/>
      <c r="C82" s="35" t="s">
        <v>17</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26.25" customHeight="1">
      <c r="A83" s="41"/>
      <c r="B83" s="42"/>
      <c r="C83" s="41"/>
      <c r="D83" s="41"/>
      <c r="E83" s="127" t="str">
        <f>E7</f>
        <v>Revitalizace multimodálního uzlu ve Dvoře Králové nad Labem - etapa I-VI.</v>
      </c>
      <c r="F83" s="35"/>
      <c r="G83" s="35"/>
      <c r="H83" s="35"/>
      <c r="I83" s="41"/>
      <c r="J83" s="41"/>
      <c r="K83" s="41"/>
      <c r="L83" s="129"/>
      <c r="S83" s="41"/>
      <c r="T83" s="41"/>
      <c r="U83" s="41"/>
      <c r="V83" s="41"/>
      <c r="W83" s="41"/>
      <c r="X83" s="41"/>
      <c r="Y83" s="41"/>
      <c r="Z83" s="41"/>
      <c r="AA83" s="41"/>
      <c r="AB83" s="41"/>
      <c r="AC83" s="41"/>
      <c r="AD83" s="41"/>
      <c r="AE83" s="41"/>
    </row>
    <row r="84" s="1" customFormat="1" ht="12" customHeight="1">
      <c r="B84" s="25"/>
      <c r="C84" s="35" t="s">
        <v>301</v>
      </c>
      <c r="L84" s="25"/>
    </row>
    <row r="85" s="1" customFormat="1" ht="23.25" customHeight="1">
      <c r="B85" s="25"/>
      <c r="E85" s="127" t="s">
        <v>302</v>
      </c>
      <c r="F85" s="1"/>
      <c r="G85" s="1"/>
      <c r="H85" s="1"/>
      <c r="L85" s="25"/>
    </row>
    <row r="86" s="1" customFormat="1" ht="12" customHeight="1">
      <c r="B86" s="25"/>
      <c r="C86" s="35" t="s">
        <v>303</v>
      </c>
      <c r="L86" s="25"/>
    </row>
    <row r="87" s="2" customFormat="1" ht="16.5" customHeight="1">
      <c r="A87" s="41"/>
      <c r="B87" s="42"/>
      <c r="C87" s="41"/>
      <c r="D87" s="41"/>
      <c r="E87" s="128" t="s">
        <v>1833</v>
      </c>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1834</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6.5" customHeight="1">
      <c r="A89" s="41"/>
      <c r="B89" s="42"/>
      <c r="C89" s="41"/>
      <c r="D89" s="41"/>
      <c r="E89" s="65" t="str">
        <f>E13</f>
        <v>6 - ÚT - zdroj</v>
      </c>
      <c r="F89" s="41"/>
      <c r="G89" s="41"/>
      <c r="H89" s="41"/>
      <c r="I89" s="41"/>
      <c r="J89" s="41"/>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21</v>
      </c>
      <c r="D91" s="41"/>
      <c r="E91" s="41"/>
      <c r="F91" s="30" t="str">
        <f>F16</f>
        <v xml:space="preserve"> </v>
      </c>
      <c r="G91" s="41"/>
      <c r="H91" s="41"/>
      <c r="I91" s="35" t="s">
        <v>23</v>
      </c>
      <c r="J91" s="67" t="str">
        <f>IF(J16="","",J16)</f>
        <v>26. 8. 2025</v>
      </c>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5.15" customHeight="1">
      <c r="A93" s="41"/>
      <c r="B93" s="42"/>
      <c r="C93" s="35" t="s">
        <v>25</v>
      </c>
      <c r="D93" s="41"/>
      <c r="E93" s="41"/>
      <c r="F93" s="30" t="str">
        <f>E19</f>
        <v xml:space="preserve"> </v>
      </c>
      <c r="G93" s="41"/>
      <c r="H93" s="41"/>
      <c r="I93" s="35" t="s">
        <v>30</v>
      </c>
      <c r="J93" s="39" t="str">
        <f>E25</f>
        <v xml:space="preserve"> </v>
      </c>
      <c r="K93" s="41"/>
      <c r="L93" s="129"/>
      <c r="S93" s="41"/>
      <c r="T93" s="41"/>
      <c r="U93" s="41"/>
      <c r="V93" s="41"/>
      <c r="W93" s="41"/>
      <c r="X93" s="41"/>
      <c r="Y93" s="41"/>
      <c r="Z93" s="41"/>
      <c r="AA93" s="41"/>
      <c r="AB93" s="41"/>
      <c r="AC93" s="41"/>
      <c r="AD93" s="41"/>
      <c r="AE93" s="41"/>
    </row>
    <row r="94" s="2" customFormat="1" ht="15.15" customHeight="1">
      <c r="A94" s="41"/>
      <c r="B94" s="42"/>
      <c r="C94" s="35" t="s">
        <v>28</v>
      </c>
      <c r="D94" s="41"/>
      <c r="E94" s="41"/>
      <c r="F94" s="30" t="str">
        <f>IF(E22="","",E22)</f>
        <v>Vyplň údaj</v>
      </c>
      <c r="G94" s="41"/>
      <c r="H94" s="41"/>
      <c r="I94" s="35" t="s">
        <v>32</v>
      </c>
      <c r="J94" s="39" t="str">
        <f>E28</f>
        <v xml:space="preserve"> </v>
      </c>
      <c r="K94" s="41"/>
      <c r="L94" s="129"/>
      <c r="S94" s="41"/>
      <c r="T94" s="41"/>
      <c r="U94" s="41"/>
      <c r="V94" s="41"/>
      <c r="W94" s="41"/>
      <c r="X94" s="41"/>
      <c r="Y94" s="41"/>
      <c r="Z94" s="41"/>
      <c r="AA94" s="41"/>
      <c r="AB94" s="41"/>
      <c r="AC94" s="41"/>
      <c r="AD94" s="41"/>
      <c r="AE94" s="41"/>
    </row>
    <row r="95" s="2" customFormat="1" ht="10.32"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11" customFormat="1" ht="29.28" customHeight="1">
      <c r="A96" s="153"/>
      <c r="B96" s="154"/>
      <c r="C96" s="155" t="s">
        <v>315</v>
      </c>
      <c r="D96" s="156" t="s">
        <v>54</v>
      </c>
      <c r="E96" s="156" t="s">
        <v>50</v>
      </c>
      <c r="F96" s="156" t="s">
        <v>51</v>
      </c>
      <c r="G96" s="156" t="s">
        <v>316</v>
      </c>
      <c r="H96" s="156" t="s">
        <v>317</v>
      </c>
      <c r="I96" s="156" t="s">
        <v>318</v>
      </c>
      <c r="J96" s="156" t="s">
        <v>309</v>
      </c>
      <c r="K96" s="157" t="s">
        <v>319</v>
      </c>
      <c r="L96" s="158"/>
      <c r="M96" s="83" t="s">
        <v>3</v>
      </c>
      <c r="N96" s="84" t="s">
        <v>39</v>
      </c>
      <c r="O96" s="84" t="s">
        <v>320</v>
      </c>
      <c r="P96" s="84" t="s">
        <v>321</v>
      </c>
      <c r="Q96" s="84" t="s">
        <v>322</v>
      </c>
      <c r="R96" s="84" t="s">
        <v>323</v>
      </c>
      <c r="S96" s="84" t="s">
        <v>324</v>
      </c>
      <c r="T96" s="85" t="s">
        <v>325</v>
      </c>
      <c r="U96" s="153"/>
      <c r="V96" s="153"/>
      <c r="W96" s="153"/>
      <c r="X96" s="153"/>
      <c r="Y96" s="153"/>
      <c r="Z96" s="153"/>
      <c r="AA96" s="153"/>
      <c r="AB96" s="153"/>
      <c r="AC96" s="153"/>
      <c r="AD96" s="153"/>
      <c r="AE96" s="153"/>
    </row>
    <row r="97" s="2" customFormat="1" ht="22.8" customHeight="1">
      <c r="A97" s="41"/>
      <c r="B97" s="42"/>
      <c r="C97" s="90" t="s">
        <v>326</v>
      </c>
      <c r="D97" s="41"/>
      <c r="E97" s="41"/>
      <c r="F97" s="41"/>
      <c r="G97" s="41"/>
      <c r="H97" s="41"/>
      <c r="I97" s="41"/>
      <c r="J97" s="159">
        <f>BK97</f>
        <v>0</v>
      </c>
      <c r="K97" s="41"/>
      <c r="L97" s="42"/>
      <c r="M97" s="86"/>
      <c r="N97" s="71"/>
      <c r="O97" s="87"/>
      <c r="P97" s="160">
        <f>P98+P121+P139+P170+P177+P180</f>
        <v>0</v>
      </c>
      <c r="Q97" s="87"/>
      <c r="R97" s="160">
        <f>R98+R121+R139+R170+R177+R180</f>
        <v>0</v>
      </c>
      <c r="S97" s="87"/>
      <c r="T97" s="161">
        <f>T98+T121+T139+T170+T177+T180</f>
        <v>0</v>
      </c>
      <c r="U97" s="41"/>
      <c r="V97" s="41"/>
      <c r="W97" s="41"/>
      <c r="X97" s="41"/>
      <c r="Y97" s="41"/>
      <c r="Z97" s="41"/>
      <c r="AA97" s="41"/>
      <c r="AB97" s="41"/>
      <c r="AC97" s="41"/>
      <c r="AD97" s="41"/>
      <c r="AE97" s="41"/>
      <c r="AT97" s="22" t="s">
        <v>68</v>
      </c>
      <c r="AU97" s="22" t="s">
        <v>310</v>
      </c>
      <c r="BK97" s="162">
        <f>BK98+BK121+BK139+BK170+BK177+BK180</f>
        <v>0</v>
      </c>
    </row>
    <row r="98" s="12" customFormat="1" ht="25.92" customHeight="1">
      <c r="A98" s="12"/>
      <c r="B98" s="163"/>
      <c r="C98" s="12"/>
      <c r="D98" s="164" t="s">
        <v>68</v>
      </c>
      <c r="E98" s="165" t="s">
        <v>1327</v>
      </c>
      <c r="F98" s="165" t="s">
        <v>5777</v>
      </c>
      <c r="G98" s="12"/>
      <c r="H98" s="12"/>
      <c r="I98" s="166"/>
      <c r="J98" s="167">
        <f>BK98</f>
        <v>0</v>
      </c>
      <c r="K98" s="12"/>
      <c r="L98" s="163"/>
      <c r="M98" s="168"/>
      <c r="N98" s="169"/>
      <c r="O98" s="169"/>
      <c r="P98" s="170">
        <f>SUM(P99:P120)</f>
        <v>0</v>
      </c>
      <c r="Q98" s="169"/>
      <c r="R98" s="170">
        <f>SUM(R99:R120)</f>
        <v>0</v>
      </c>
      <c r="S98" s="169"/>
      <c r="T98" s="171">
        <f>SUM(T99:T120)</f>
        <v>0</v>
      </c>
      <c r="U98" s="12"/>
      <c r="V98" s="12"/>
      <c r="W98" s="12"/>
      <c r="X98" s="12"/>
      <c r="Y98" s="12"/>
      <c r="Z98" s="12"/>
      <c r="AA98" s="12"/>
      <c r="AB98" s="12"/>
      <c r="AC98" s="12"/>
      <c r="AD98" s="12"/>
      <c r="AE98" s="12"/>
      <c r="AR98" s="164" t="s">
        <v>76</v>
      </c>
      <c r="AT98" s="172" t="s">
        <v>68</v>
      </c>
      <c r="AU98" s="172" t="s">
        <v>69</v>
      </c>
      <c r="AY98" s="164" t="s">
        <v>328</v>
      </c>
      <c r="BK98" s="173">
        <f>SUM(BK99:BK120)</f>
        <v>0</v>
      </c>
    </row>
    <row r="99" s="2" customFormat="1" ht="142.2" customHeight="1">
      <c r="A99" s="41"/>
      <c r="B99" s="176"/>
      <c r="C99" s="177" t="s">
        <v>76</v>
      </c>
      <c r="D99" s="177" t="s">
        <v>331</v>
      </c>
      <c r="E99" s="178" t="s">
        <v>5778</v>
      </c>
      <c r="F99" s="179" t="s">
        <v>5779</v>
      </c>
      <c r="G99" s="180" t="s">
        <v>367</v>
      </c>
      <c r="H99" s="181">
        <v>1</v>
      </c>
      <c r="I99" s="182"/>
      <c r="J99" s="183">
        <f>ROUND(I99*H99,2)</f>
        <v>0</v>
      </c>
      <c r="K99" s="179" t="s">
        <v>3</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113</v>
      </c>
      <c r="AT99" s="188" t="s">
        <v>331</v>
      </c>
      <c r="AU99" s="188" t="s">
        <v>76</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113</v>
      </c>
      <c r="BM99" s="188" t="s">
        <v>79</v>
      </c>
    </row>
    <row r="100" s="2" customFormat="1" ht="49.05" customHeight="1">
      <c r="A100" s="41"/>
      <c r="B100" s="176"/>
      <c r="C100" s="177" t="s">
        <v>79</v>
      </c>
      <c r="D100" s="177" t="s">
        <v>331</v>
      </c>
      <c r="E100" s="178" t="s">
        <v>5780</v>
      </c>
      <c r="F100" s="179" t="s">
        <v>5781</v>
      </c>
      <c r="G100" s="180" t="s">
        <v>367</v>
      </c>
      <c r="H100" s="181">
        <v>1</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113</v>
      </c>
    </row>
    <row r="101" s="2" customFormat="1" ht="37.8" customHeight="1">
      <c r="A101" s="41"/>
      <c r="B101" s="176"/>
      <c r="C101" s="177" t="s">
        <v>87</v>
      </c>
      <c r="D101" s="177" t="s">
        <v>331</v>
      </c>
      <c r="E101" s="178" t="s">
        <v>5782</v>
      </c>
      <c r="F101" s="179" t="s">
        <v>5783</v>
      </c>
      <c r="G101" s="180" t="s">
        <v>367</v>
      </c>
      <c r="H101" s="181">
        <v>1</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150</v>
      </c>
    </row>
    <row r="102" s="2" customFormat="1" ht="66.75" customHeight="1">
      <c r="A102" s="41"/>
      <c r="B102" s="176"/>
      <c r="C102" s="177" t="s">
        <v>113</v>
      </c>
      <c r="D102" s="177" t="s">
        <v>331</v>
      </c>
      <c r="E102" s="178" t="s">
        <v>5784</v>
      </c>
      <c r="F102" s="179" t="s">
        <v>5785</v>
      </c>
      <c r="G102" s="180" t="s">
        <v>367</v>
      </c>
      <c r="H102" s="181">
        <v>1</v>
      </c>
      <c r="I102" s="182"/>
      <c r="J102" s="183">
        <f>ROUND(I102*H102,2)</f>
        <v>0</v>
      </c>
      <c r="K102" s="179" t="s">
        <v>3</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76</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171</v>
      </c>
    </row>
    <row r="103" s="2" customFormat="1" ht="44.25" customHeight="1">
      <c r="A103" s="41"/>
      <c r="B103" s="176"/>
      <c r="C103" s="177" t="s">
        <v>138</v>
      </c>
      <c r="D103" s="177" t="s">
        <v>331</v>
      </c>
      <c r="E103" s="178" t="s">
        <v>5786</v>
      </c>
      <c r="F103" s="179" t="s">
        <v>5787</v>
      </c>
      <c r="G103" s="180" t="s">
        <v>367</v>
      </c>
      <c r="H103" s="181">
        <v>1</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76</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235</v>
      </c>
    </row>
    <row r="104" s="2" customFormat="1" ht="24.15" customHeight="1">
      <c r="A104" s="41"/>
      <c r="B104" s="176"/>
      <c r="C104" s="177" t="s">
        <v>150</v>
      </c>
      <c r="D104" s="177" t="s">
        <v>331</v>
      </c>
      <c r="E104" s="178" t="s">
        <v>5788</v>
      </c>
      <c r="F104" s="179" t="s">
        <v>5789</v>
      </c>
      <c r="G104" s="180" t="s">
        <v>367</v>
      </c>
      <c r="H104" s="181">
        <v>1</v>
      </c>
      <c r="I104" s="182"/>
      <c r="J104" s="183">
        <f>ROUND(I104*H104,2)</f>
        <v>0</v>
      </c>
      <c r="K104" s="179" t="s">
        <v>3</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76</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9</v>
      </c>
    </row>
    <row r="105" s="2" customFormat="1" ht="24.15" customHeight="1">
      <c r="A105" s="41"/>
      <c r="B105" s="176"/>
      <c r="C105" s="177" t="s">
        <v>168</v>
      </c>
      <c r="D105" s="177" t="s">
        <v>331</v>
      </c>
      <c r="E105" s="178" t="s">
        <v>5790</v>
      </c>
      <c r="F105" s="179" t="s">
        <v>5791</v>
      </c>
      <c r="G105" s="180" t="s">
        <v>356</v>
      </c>
      <c r="H105" s="181">
        <v>1</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512</v>
      </c>
    </row>
    <row r="106" s="2" customFormat="1" ht="62.7" customHeight="1">
      <c r="A106" s="41"/>
      <c r="B106" s="176"/>
      <c r="C106" s="177" t="s">
        <v>171</v>
      </c>
      <c r="D106" s="177" t="s">
        <v>331</v>
      </c>
      <c r="E106" s="178" t="s">
        <v>5792</v>
      </c>
      <c r="F106" s="179" t="s">
        <v>5793</v>
      </c>
      <c r="G106" s="180" t="s">
        <v>334</v>
      </c>
      <c r="H106" s="181">
        <v>1</v>
      </c>
      <c r="I106" s="182"/>
      <c r="J106" s="183">
        <f>ROUND(I106*H106,2)</f>
        <v>0</v>
      </c>
      <c r="K106" s="179" t="s">
        <v>3</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532</v>
      </c>
    </row>
    <row r="107" s="2" customFormat="1" ht="62.7" customHeight="1">
      <c r="A107" s="41"/>
      <c r="B107" s="176"/>
      <c r="C107" s="177" t="s">
        <v>183</v>
      </c>
      <c r="D107" s="177" t="s">
        <v>331</v>
      </c>
      <c r="E107" s="178" t="s">
        <v>5794</v>
      </c>
      <c r="F107" s="179" t="s">
        <v>5795</v>
      </c>
      <c r="G107" s="180" t="s">
        <v>334</v>
      </c>
      <c r="H107" s="181">
        <v>1</v>
      </c>
      <c r="I107" s="182"/>
      <c r="J107" s="183">
        <f>ROUND(I107*H107,2)</f>
        <v>0</v>
      </c>
      <c r="K107" s="179" t="s">
        <v>3</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76</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544</v>
      </c>
    </row>
    <row r="108" s="2" customFormat="1" ht="37.8" customHeight="1">
      <c r="A108" s="41"/>
      <c r="B108" s="176"/>
      <c r="C108" s="177" t="s">
        <v>235</v>
      </c>
      <c r="D108" s="177" t="s">
        <v>331</v>
      </c>
      <c r="E108" s="178" t="s">
        <v>5796</v>
      </c>
      <c r="F108" s="179" t="s">
        <v>5797</v>
      </c>
      <c r="G108" s="180" t="s">
        <v>334</v>
      </c>
      <c r="H108" s="181">
        <v>1</v>
      </c>
      <c r="I108" s="182"/>
      <c r="J108" s="183">
        <f>ROUND(I108*H108,2)</f>
        <v>0</v>
      </c>
      <c r="K108" s="179" t="s">
        <v>335</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556</v>
      </c>
    </row>
    <row r="109" s="2" customFormat="1">
      <c r="A109" s="41"/>
      <c r="B109" s="42"/>
      <c r="C109" s="41"/>
      <c r="D109" s="190" t="s">
        <v>338</v>
      </c>
      <c r="E109" s="41"/>
      <c r="F109" s="191" t="s">
        <v>5798</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76</v>
      </c>
    </row>
    <row r="110" s="2" customFormat="1" ht="76.35" customHeight="1">
      <c r="A110" s="41"/>
      <c r="B110" s="176"/>
      <c r="C110" s="177" t="s">
        <v>239</v>
      </c>
      <c r="D110" s="177" t="s">
        <v>331</v>
      </c>
      <c r="E110" s="178" t="s">
        <v>5799</v>
      </c>
      <c r="F110" s="179" t="s">
        <v>5800</v>
      </c>
      <c r="G110" s="180" t="s">
        <v>367</v>
      </c>
      <c r="H110" s="181">
        <v>1</v>
      </c>
      <c r="I110" s="182"/>
      <c r="J110" s="183">
        <f>ROUND(I110*H110,2)</f>
        <v>0</v>
      </c>
      <c r="K110" s="179" t="s">
        <v>3</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564</v>
      </c>
    </row>
    <row r="111" s="2" customFormat="1" ht="78" customHeight="1">
      <c r="A111" s="41"/>
      <c r="B111" s="176"/>
      <c r="C111" s="177" t="s">
        <v>9</v>
      </c>
      <c r="D111" s="177" t="s">
        <v>331</v>
      </c>
      <c r="E111" s="178" t="s">
        <v>5801</v>
      </c>
      <c r="F111" s="179" t="s">
        <v>5802</v>
      </c>
      <c r="G111" s="180" t="s">
        <v>367</v>
      </c>
      <c r="H111" s="181">
        <v>2</v>
      </c>
      <c r="I111" s="182"/>
      <c r="J111" s="183">
        <f>ROUND(I111*H111,2)</f>
        <v>0</v>
      </c>
      <c r="K111" s="179" t="s">
        <v>3</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76</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576</v>
      </c>
    </row>
    <row r="112" s="2" customFormat="1" ht="66.75" customHeight="1">
      <c r="A112" s="41"/>
      <c r="B112" s="176"/>
      <c r="C112" s="177" t="s">
        <v>505</v>
      </c>
      <c r="D112" s="177" t="s">
        <v>331</v>
      </c>
      <c r="E112" s="178" t="s">
        <v>5803</v>
      </c>
      <c r="F112" s="179" t="s">
        <v>5804</v>
      </c>
      <c r="G112" s="180" t="s">
        <v>367</v>
      </c>
      <c r="H112" s="181">
        <v>1</v>
      </c>
      <c r="I112" s="182"/>
      <c r="J112" s="183">
        <f>ROUND(I112*H112,2)</f>
        <v>0</v>
      </c>
      <c r="K112" s="179" t="s">
        <v>3</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76</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588</v>
      </c>
    </row>
    <row r="113" s="2" customFormat="1" ht="66.75" customHeight="1">
      <c r="A113" s="41"/>
      <c r="B113" s="176"/>
      <c r="C113" s="177" t="s">
        <v>512</v>
      </c>
      <c r="D113" s="177" t="s">
        <v>331</v>
      </c>
      <c r="E113" s="178" t="s">
        <v>5805</v>
      </c>
      <c r="F113" s="179" t="s">
        <v>5806</v>
      </c>
      <c r="G113" s="180" t="s">
        <v>367</v>
      </c>
      <c r="H113" s="181">
        <v>1</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598</v>
      </c>
    </row>
    <row r="114" s="2" customFormat="1" ht="66.75" customHeight="1">
      <c r="A114" s="41"/>
      <c r="B114" s="176"/>
      <c r="C114" s="177" t="s">
        <v>526</v>
      </c>
      <c r="D114" s="177" t="s">
        <v>331</v>
      </c>
      <c r="E114" s="178" t="s">
        <v>5807</v>
      </c>
      <c r="F114" s="179" t="s">
        <v>5808</v>
      </c>
      <c r="G114" s="180" t="s">
        <v>367</v>
      </c>
      <c r="H114" s="181">
        <v>1</v>
      </c>
      <c r="I114" s="182"/>
      <c r="J114" s="183">
        <f>ROUND(I114*H114,2)</f>
        <v>0</v>
      </c>
      <c r="K114" s="179" t="s">
        <v>3</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76</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610</v>
      </c>
    </row>
    <row r="115" s="2" customFormat="1" ht="66.75" customHeight="1">
      <c r="A115" s="41"/>
      <c r="B115" s="176"/>
      <c r="C115" s="177" t="s">
        <v>532</v>
      </c>
      <c r="D115" s="177" t="s">
        <v>331</v>
      </c>
      <c r="E115" s="178" t="s">
        <v>5809</v>
      </c>
      <c r="F115" s="179" t="s">
        <v>5810</v>
      </c>
      <c r="G115" s="180" t="s">
        <v>367</v>
      </c>
      <c r="H115" s="181">
        <v>1</v>
      </c>
      <c r="I115" s="182"/>
      <c r="J115" s="183">
        <f>ROUND(I115*H115,2)</f>
        <v>0</v>
      </c>
      <c r="K115" s="179" t="s">
        <v>3</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76</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621</v>
      </c>
    </row>
    <row r="116" s="2" customFormat="1" ht="24.15" customHeight="1">
      <c r="A116" s="41"/>
      <c r="B116" s="176"/>
      <c r="C116" s="177" t="s">
        <v>538</v>
      </c>
      <c r="D116" s="177" t="s">
        <v>331</v>
      </c>
      <c r="E116" s="178" t="s">
        <v>5811</v>
      </c>
      <c r="F116" s="179" t="s">
        <v>5812</v>
      </c>
      <c r="G116" s="180" t="s">
        <v>476</v>
      </c>
      <c r="H116" s="181">
        <v>5</v>
      </c>
      <c r="I116" s="182"/>
      <c r="J116" s="183">
        <f>ROUND(I116*H116,2)</f>
        <v>0</v>
      </c>
      <c r="K116" s="179" t="s">
        <v>335</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76</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631</v>
      </c>
    </row>
    <row r="117" s="2" customFormat="1">
      <c r="A117" s="41"/>
      <c r="B117" s="42"/>
      <c r="C117" s="41"/>
      <c r="D117" s="190" t="s">
        <v>338</v>
      </c>
      <c r="E117" s="41"/>
      <c r="F117" s="191" t="s">
        <v>5813</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338</v>
      </c>
      <c r="AU117" s="22" t="s">
        <v>76</v>
      </c>
    </row>
    <row r="118" s="2" customFormat="1" ht="24.15" customHeight="1">
      <c r="A118" s="41"/>
      <c r="B118" s="176"/>
      <c r="C118" s="177" t="s">
        <v>544</v>
      </c>
      <c r="D118" s="177" t="s">
        <v>331</v>
      </c>
      <c r="E118" s="178" t="s">
        <v>5814</v>
      </c>
      <c r="F118" s="179" t="s">
        <v>5815</v>
      </c>
      <c r="G118" s="180" t="s">
        <v>5816</v>
      </c>
      <c r="H118" s="263"/>
      <c r="I118" s="182"/>
      <c r="J118" s="183">
        <f>ROUND(I118*H118,2)</f>
        <v>0</v>
      </c>
      <c r="K118" s="179" t="s">
        <v>335</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643</v>
      </c>
    </row>
    <row r="119" s="2" customFormat="1">
      <c r="A119" s="41"/>
      <c r="B119" s="42"/>
      <c r="C119" s="41"/>
      <c r="D119" s="190" t="s">
        <v>338</v>
      </c>
      <c r="E119" s="41"/>
      <c r="F119" s="191" t="s">
        <v>5817</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338</v>
      </c>
      <c r="AU119" s="22" t="s">
        <v>76</v>
      </c>
    </row>
    <row r="120" s="2" customFormat="1" ht="62.7" customHeight="1">
      <c r="A120" s="41"/>
      <c r="B120" s="176"/>
      <c r="C120" s="177" t="s">
        <v>550</v>
      </c>
      <c r="D120" s="177" t="s">
        <v>331</v>
      </c>
      <c r="E120" s="178" t="s">
        <v>5818</v>
      </c>
      <c r="F120" s="179" t="s">
        <v>5819</v>
      </c>
      <c r="G120" s="180" t="s">
        <v>367</v>
      </c>
      <c r="H120" s="181">
        <v>3</v>
      </c>
      <c r="I120" s="182"/>
      <c r="J120" s="183">
        <f>ROUND(I120*H120,2)</f>
        <v>0</v>
      </c>
      <c r="K120" s="179" t="s">
        <v>3</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76</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654</v>
      </c>
    </row>
    <row r="121" s="12" customFormat="1" ht="25.92" customHeight="1">
      <c r="A121" s="12"/>
      <c r="B121" s="163"/>
      <c r="C121" s="12"/>
      <c r="D121" s="164" t="s">
        <v>68</v>
      </c>
      <c r="E121" s="165" t="s">
        <v>1368</v>
      </c>
      <c r="F121" s="165" t="s">
        <v>5820</v>
      </c>
      <c r="G121" s="12"/>
      <c r="H121" s="12"/>
      <c r="I121" s="166"/>
      <c r="J121" s="167">
        <f>BK121</f>
        <v>0</v>
      </c>
      <c r="K121" s="12"/>
      <c r="L121" s="163"/>
      <c r="M121" s="168"/>
      <c r="N121" s="169"/>
      <c r="O121" s="169"/>
      <c r="P121" s="170">
        <f>SUM(P122:P138)</f>
        <v>0</v>
      </c>
      <c r="Q121" s="169"/>
      <c r="R121" s="170">
        <f>SUM(R122:R138)</f>
        <v>0</v>
      </c>
      <c r="S121" s="169"/>
      <c r="T121" s="171">
        <f>SUM(T122:T138)</f>
        <v>0</v>
      </c>
      <c r="U121" s="12"/>
      <c r="V121" s="12"/>
      <c r="W121" s="12"/>
      <c r="X121" s="12"/>
      <c r="Y121" s="12"/>
      <c r="Z121" s="12"/>
      <c r="AA121" s="12"/>
      <c r="AB121" s="12"/>
      <c r="AC121" s="12"/>
      <c r="AD121" s="12"/>
      <c r="AE121" s="12"/>
      <c r="AR121" s="164" t="s">
        <v>76</v>
      </c>
      <c r="AT121" s="172" t="s">
        <v>68</v>
      </c>
      <c r="AU121" s="172" t="s">
        <v>69</v>
      </c>
      <c r="AY121" s="164" t="s">
        <v>328</v>
      </c>
      <c r="BK121" s="173">
        <f>SUM(BK122:BK138)</f>
        <v>0</v>
      </c>
    </row>
    <row r="122" s="2" customFormat="1" ht="24.15" customHeight="1">
      <c r="A122" s="41"/>
      <c r="B122" s="176"/>
      <c r="C122" s="177" t="s">
        <v>556</v>
      </c>
      <c r="D122" s="177" t="s">
        <v>331</v>
      </c>
      <c r="E122" s="178" t="s">
        <v>5821</v>
      </c>
      <c r="F122" s="179" t="s">
        <v>5822</v>
      </c>
      <c r="G122" s="180" t="s">
        <v>476</v>
      </c>
      <c r="H122" s="181">
        <v>60</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76</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666</v>
      </c>
    </row>
    <row r="123" s="2" customFormat="1">
      <c r="A123" s="41"/>
      <c r="B123" s="42"/>
      <c r="C123" s="41"/>
      <c r="D123" s="190" t="s">
        <v>338</v>
      </c>
      <c r="E123" s="41"/>
      <c r="F123" s="191" t="s">
        <v>5823</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76</v>
      </c>
    </row>
    <row r="124" s="2" customFormat="1" ht="24.15" customHeight="1">
      <c r="A124" s="41"/>
      <c r="B124" s="176"/>
      <c r="C124" s="177" t="s">
        <v>8</v>
      </c>
      <c r="D124" s="177" t="s">
        <v>331</v>
      </c>
      <c r="E124" s="178" t="s">
        <v>5824</v>
      </c>
      <c r="F124" s="179" t="s">
        <v>5825</v>
      </c>
      <c r="G124" s="180" t="s">
        <v>476</v>
      </c>
      <c r="H124" s="181">
        <v>20</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76</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676</v>
      </c>
    </row>
    <row r="125" s="2" customFormat="1">
      <c r="A125" s="41"/>
      <c r="B125" s="42"/>
      <c r="C125" s="41"/>
      <c r="D125" s="190" t="s">
        <v>338</v>
      </c>
      <c r="E125" s="41"/>
      <c r="F125" s="191" t="s">
        <v>5826</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76</v>
      </c>
    </row>
    <row r="126" s="2" customFormat="1" ht="24.15" customHeight="1">
      <c r="A126" s="41"/>
      <c r="B126" s="176"/>
      <c r="C126" s="177" t="s">
        <v>564</v>
      </c>
      <c r="D126" s="177" t="s">
        <v>331</v>
      </c>
      <c r="E126" s="178" t="s">
        <v>5827</v>
      </c>
      <c r="F126" s="179" t="s">
        <v>5828</v>
      </c>
      <c r="G126" s="180" t="s">
        <v>476</v>
      </c>
      <c r="H126" s="181">
        <v>25</v>
      </c>
      <c r="I126" s="182"/>
      <c r="J126" s="183">
        <f>ROUND(I126*H126,2)</f>
        <v>0</v>
      </c>
      <c r="K126" s="179" t="s">
        <v>335</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76</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110</v>
      </c>
    </row>
    <row r="127" s="2" customFormat="1">
      <c r="A127" s="41"/>
      <c r="B127" s="42"/>
      <c r="C127" s="41"/>
      <c r="D127" s="190" t="s">
        <v>338</v>
      </c>
      <c r="E127" s="41"/>
      <c r="F127" s="191" t="s">
        <v>5829</v>
      </c>
      <c r="G127" s="41"/>
      <c r="H127" s="41"/>
      <c r="I127" s="192"/>
      <c r="J127" s="41"/>
      <c r="K127" s="41"/>
      <c r="L127" s="42"/>
      <c r="M127" s="193"/>
      <c r="N127" s="194"/>
      <c r="O127" s="75"/>
      <c r="P127" s="75"/>
      <c r="Q127" s="75"/>
      <c r="R127" s="75"/>
      <c r="S127" s="75"/>
      <c r="T127" s="76"/>
      <c r="U127" s="41"/>
      <c r="V127" s="41"/>
      <c r="W127" s="41"/>
      <c r="X127" s="41"/>
      <c r="Y127" s="41"/>
      <c r="Z127" s="41"/>
      <c r="AA127" s="41"/>
      <c r="AB127" s="41"/>
      <c r="AC127" s="41"/>
      <c r="AD127" s="41"/>
      <c r="AE127" s="41"/>
      <c r="AT127" s="22" t="s">
        <v>338</v>
      </c>
      <c r="AU127" s="22" t="s">
        <v>76</v>
      </c>
    </row>
    <row r="128" s="2" customFormat="1" ht="33" customHeight="1">
      <c r="A128" s="41"/>
      <c r="B128" s="176"/>
      <c r="C128" s="177" t="s">
        <v>571</v>
      </c>
      <c r="D128" s="177" t="s">
        <v>331</v>
      </c>
      <c r="E128" s="178" t="s">
        <v>5830</v>
      </c>
      <c r="F128" s="179" t="s">
        <v>5831</v>
      </c>
      <c r="G128" s="180" t="s">
        <v>367</v>
      </c>
      <c r="H128" s="181">
        <v>2</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696</v>
      </c>
    </row>
    <row r="129" s="2" customFormat="1" ht="33" customHeight="1">
      <c r="A129" s="41"/>
      <c r="B129" s="176"/>
      <c r="C129" s="177" t="s">
        <v>576</v>
      </c>
      <c r="D129" s="177" t="s">
        <v>331</v>
      </c>
      <c r="E129" s="178" t="s">
        <v>5832</v>
      </c>
      <c r="F129" s="179" t="s">
        <v>5833</v>
      </c>
      <c r="G129" s="180" t="s">
        <v>476</v>
      </c>
      <c r="H129" s="181">
        <v>25</v>
      </c>
      <c r="I129" s="182"/>
      <c r="J129" s="183">
        <f>ROUND(I129*H129,2)</f>
        <v>0</v>
      </c>
      <c r="K129" s="179" t="s">
        <v>335</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76</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710</v>
      </c>
    </row>
    <row r="130" s="2" customFormat="1">
      <c r="A130" s="41"/>
      <c r="B130" s="42"/>
      <c r="C130" s="41"/>
      <c r="D130" s="190" t="s">
        <v>338</v>
      </c>
      <c r="E130" s="41"/>
      <c r="F130" s="191" t="s">
        <v>5834</v>
      </c>
      <c r="G130" s="41"/>
      <c r="H130" s="41"/>
      <c r="I130" s="192"/>
      <c r="J130" s="41"/>
      <c r="K130" s="41"/>
      <c r="L130" s="42"/>
      <c r="M130" s="193"/>
      <c r="N130" s="194"/>
      <c r="O130" s="75"/>
      <c r="P130" s="75"/>
      <c r="Q130" s="75"/>
      <c r="R130" s="75"/>
      <c r="S130" s="75"/>
      <c r="T130" s="76"/>
      <c r="U130" s="41"/>
      <c r="V130" s="41"/>
      <c r="W130" s="41"/>
      <c r="X130" s="41"/>
      <c r="Y130" s="41"/>
      <c r="Z130" s="41"/>
      <c r="AA130" s="41"/>
      <c r="AB130" s="41"/>
      <c r="AC130" s="41"/>
      <c r="AD130" s="41"/>
      <c r="AE130" s="41"/>
      <c r="AT130" s="22" t="s">
        <v>338</v>
      </c>
      <c r="AU130" s="22" t="s">
        <v>76</v>
      </c>
    </row>
    <row r="131" s="2" customFormat="1" ht="33" customHeight="1">
      <c r="A131" s="41"/>
      <c r="B131" s="176"/>
      <c r="C131" s="177" t="s">
        <v>473</v>
      </c>
      <c r="D131" s="177" t="s">
        <v>331</v>
      </c>
      <c r="E131" s="178" t="s">
        <v>5835</v>
      </c>
      <c r="F131" s="179" t="s">
        <v>5836</v>
      </c>
      <c r="G131" s="180" t="s">
        <v>476</v>
      </c>
      <c r="H131" s="181">
        <v>20</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718</v>
      </c>
    </row>
    <row r="132" s="2" customFormat="1">
      <c r="A132" s="41"/>
      <c r="B132" s="42"/>
      <c r="C132" s="41"/>
      <c r="D132" s="190" t="s">
        <v>338</v>
      </c>
      <c r="E132" s="41"/>
      <c r="F132" s="191" t="s">
        <v>5837</v>
      </c>
      <c r="G132" s="41"/>
      <c r="H132" s="41"/>
      <c r="I132" s="192"/>
      <c r="J132" s="41"/>
      <c r="K132" s="41"/>
      <c r="L132" s="42"/>
      <c r="M132" s="193"/>
      <c r="N132" s="194"/>
      <c r="O132" s="75"/>
      <c r="P132" s="75"/>
      <c r="Q132" s="75"/>
      <c r="R132" s="75"/>
      <c r="S132" s="75"/>
      <c r="T132" s="76"/>
      <c r="U132" s="41"/>
      <c r="V132" s="41"/>
      <c r="W132" s="41"/>
      <c r="X132" s="41"/>
      <c r="Y132" s="41"/>
      <c r="Z132" s="41"/>
      <c r="AA132" s="41"/>
      <c r="AB132" s="41"/>
      <c r="AC132" s="41"/>
      <c r="AD132" s="41"/>
      <c r="AE132" s="41"/>
      <c r="AT132" s="22" t="s">
        <v>338</v>
      </c>
      <c r="AU132" s="22" t="s">
        <v>76</v>
      </c>
    </row>
    <row r="133" s="2" customFormat="1" ht="33" customHeight="1">
      <c r="A133" s="41"/>
      <c r="B133" s="176"/>
      <c r="C133" s="177" t="s">
        <v>588</v>
      </c>
      <c r="D133" s="177" t="s">
        <v>331</v>
      </c>
      <c r="E133" s="178" t="s">
        <v>5838</v>
      </c>
      <c r="F133" s="179" t="s">
        <v>5839</v>
      </c>
      <c r="G133" s="180" t="s">
        <v>476</v>
      </c>
      <c r="H133" s="181">
        <v>60</v>
      </c>
      <c r="I133" s="182"/>
      <c r="J133" s="183">
        <f>ROUND(I133*H133,2)</f>
        <v>0</v>
      </c>
      <c r="K133" s="179" t="s">
        <v>335</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152</v>
      </c>
    </row>
    <row r="134" s="2" customFormat="1">
      <c r="A134" s="41"/>
      <c r="B134" s="42"/>
      <c r="C134" s="41"/>
      <c r="D134" s="190" t="s">
        <v>338</v>
      </c>
      <c r="E134" s="41"/>
      <c r="F134" s="191" t="s">
        <v>5840</v>
      </c>
      <c r="G134" s="41"/>
      <c r="H134" s="41"/>
      <c r="I134" s="192"/>
      <c r="J134" s="41"/>
      <c r="K134" s="41"/>
      <c r="L134" s="42"/>
      <c r="M134" s="193"/>
      <c r="N134" s="194"/>
      <c r="O134" s="75"/>
      <c r="P134" s="75"/>
      <c r="Q134" s="75"/>
      <c r="R134" s="75"/>
      <c r="S134" s="75"/>
      <c r="T134" s="76"/>
      <c r="U134" s="41"/>
      <c r="V134" s="41"/>
      <c r="W134" s="41"/>
      <c r="X134" s="41"/>
      <c r="Y134" s="41"/>
      <c r="Z134" s="41"/>
      <c r="AA134" s="41"/>
      <c r="AB134" s="41"/>
      <c r="AC134" s="41"/>
      <c r="AD134" s="41"/>
      <c r="AE134" s="41"/>
      <c r="AT134" s="22" t="s">
        <v>338</v>
      </c>
      <c r="AU134" s="22" t="s">
        <v>76</v>
      </c>
    </row>
    <row r="135" s="2" customFormat="1" ht="24.15" customHeight="1">
      <c r="A135" s="41"/>
      <c r="B135" s="176"/>
      <c r="C135" s="177" t="s">
        <v>593</v>
      </c>
      <c r="D135" s="177" t="s">
        <v>331</v>
      </c>
      <c r="E135" s="178" t="s">
        <v>5841</v>
      </c>
      <c r="F135" s="179" t="s">
        <v>5842</v>
      </c>
      <c r="G135" s="180" t="s">
        <v>574</v>
      </c>
      <c r="H135" s="181">
        <v>6</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76</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158</v>
      </c>
    </row>
    <row r="136" s="2" customFormat="1">
      <c r="A136" s="41"/>
      <c r="B136" s="42"/>
      <c r="C136" s="41"/>
      <c r="D136" s="190" t="s">
        <v>338</v>
      </c>
      <c r="E136" s="41"/>
      <c r="F136" s="191" t="s">
        <v>5843</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338</v>
      </c>
      <c r="AU136" s="22" t="s">
        <v>76</v>
      </c>
    </row>
    <row r="137" s="2" customFormat="1" ht="24.15" customHeight="1">
      <c r="A137" s="41"/>
      <c r="B137" s="176"/>
      <c r="C137" s="177" t="s">
        <v>598</v>
      </c>
      <c r="D137" s="177" t="s">
        <v>331</v>
      </c>
      <c r="E137" s="178" t="s">
        <v>5844</v>
      </c>
      <c r="F137" s="179" t="s">
        <v>5845</v>
      </c>
      <c r="G137" s="180" t="s">
        <v>5816</v>
      </c>
      <c r="H137" s="263"/>
      <c r="I137" s="182"/>
      <c r="J137" s="183">
        <f>ROUND(I137*H137,2)</f>
        <v>0</v>
      </c>
      <c r="K137" s="179" t="s">
        <v>335</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76</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751</v>
      </c>
    </row>
    <row r="138" s="2" customFormat="1">
      <c r="A138" s="41"/>
      <c r="B138" s="42"/>
      <c r="C138" s="41"/>
      <c r="D138" s="190" t="s">
        <v>338</v>
      </c>
      <c r="E138" s="41"/>
      <c r="F138" s="191" t="s">
        <v>5846</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76</v>
      </c>
    </row>
    <row r="139" s="12" customFormat="1" ht="25.92" customHeight="1">
      <c r="A139" s="12"/>
      <c r="B139" s="163"/>
      <c r="C139" s="12"/>
      <c r="D139" s="164" t="s">
        <v>68</v>
      </c>
      <c r="E139" s="165" t="s">
        <v>5535</v>
      </c>
      <c r="F139" s="165" t="s">
        <v>5847</v>
      </c>
      <c r="G139" s="12"/>
      <c r="H139" s="12"/>
      <c r="I139" s="166"/>
      <c r="J139" s="167">
        <f>BK139</f>
        <v>0</v>
      </c>
      <c r="K139" s="12"/>
      <c r="L139" s="163"/>
      <c r="M139" s="168"/>
      <c r="N139" s="169"/>
      <c r="O139" s="169"/>
      <c r="P139" s="170">
        <f>SUM(P140:P169)</f>
        <v>0</v>
      </c>
      <c r="Q139" s="169"/>
      <c r="R139" s="170">
        <f>SUM(R140:R169)</f>
        <v>0</v>
      </c>
      <c r="S139" s="169"/>
      <c r="T139" s="171">
        <f>SUM(T140:T169)</f>
        <v>0</v>
      </c>
      <c r="U139" s="12"/>
      <c r="V139" s="12"/>
      <c r="W139" s="12"/>
      <c r="X139" s="12"/>
      <c r="Y139" s="12"/>
      <c r="Z139" s="12"/>
      <c r="AA139" s="12"/>
      <c r="AB139" s="12"/>
      <c r="AC139" s="12"/>
      <c r="AD139" s="12"/>
      <c r="AE139" s="12"/>
      <c r="AR139" s="164" t="s">
        <v>76</v>
      </c>
      <c r="AT139" s="172" t="s">
        <v>68</v>
      </c>
      <c r="AU139" s="172" t="s">
        <v>69</v>
      </c>
      <c r="AY139" s="164" t="s">
        <v>328</v>
      </c>
      <c r="BK139" s="173">
        <f>SUM(BK140:BK169)</f>
        <v>0</v>
      </c>
    </row>
    <row r="140" s="2" customFormat="1" ht="37.8" customHeight="1">
      <c r="A140" s="41"/>
      <c r="B140" s="176"/>
      <c r="C140" s="177" t="s">
        <v>605</v>
      </c>
      <c r="D140" s="177" t="s">
        <v>331</v>
      </c>
      <c r="E140" s="178" t="s">
        <v>5848</v>
      </c>
      <c r="F140" s="179" t="s">
        <v>5849</v>
      </c>
      <c r="G140" s="180" t="s">
        <v>367</v>
      </c>
      <c r="H140" s="181">
        <v>1</v>
      </c>
      <c r="I140" s="182"/>
      <c r="J140" s="183">
        <f>ROUND(I140*H140,2)</f>
        <v>0</v>
      </c>
      <c r="K140" s="179" t="s">
        <v>3</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76</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761</v>
      </c>
    </row>
    <row r="141" s="2" customFormat="1" ht="44.25" customHeight="1">
      <c r="A141" s="41"/>
      <c r="B141" s="176"/>
      <c r="C141" s="177" t="s">
        <v>610</v>
      </c>
      <c r="D141" s="177" t="s">
        <v>331</v>
      </c>
      <c r="E141" s="178" t="s">
        <v>5850</v>
      </c>
      <c r="F141" s="179" t="s">
        <v>5851</v>
      </c>
      <c r="G141" s="180" t="s">
        <v>356</v>
      </c>
      <c r="H141" s="181">
        <v>1</v>
      </c>
      <c r="I141" s="182"/>
      <c r="J141" s="183">
        <f>ROUND(I141*H141,2)</f>
        <v>0</v>
      </c>
      <c r="K141" s="179" t="s">
        <v>3</v>
      </c>
      <c r="L141" s="42"/>
      <c r="M141" s="184" t="s">
        <v>3</v>
      </c>
      <c r="N141" s="185" t="s">
        <v>40</v>
      </c>
      <c r="O141" s="75"/>
      <c r="P141" s="186">
        <f>O141*H141</f>
        <v>0</v>
      </c>
      <c r="Q141" s="186">
        <v>0</v>
      </c>
      <c r="R141" s="186">
        <f>Q141*H141</f>
        <v>0</v>
      </c>
      <c r="S141" s="186">
        <v>0</v>
      </c>
      <c r="T141" s="187">
        <f>S141*H141</f>
        <v>0</v>
      </c>
      <c r="U141" s="41"/>
      <c r="V141" s="41"/>
      <c r="W141" s="41"/>
      <c r="X141" s="41"/>
      <c r="Y141" s="41"/>
      <c r="Z141" s="41"/>
      <c r="AA141" s="41"/>
      <c r="AB141" s="41"/>
      <c r="AC141" s="41"/>
      <c r="AD141" s="41"/>
      <c r="AE141" s="41"/>
      <c r="AR141" s="188" t="s">
        <v>113</v>
      </c>
      <c r="AT141" s="188" t="s">
        <v>331</v>
      </c>
      <c r="AU141" s="188" t="s">
        <v>76</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113</v>
      </c>
      <c r="BM141" s="188" t="s">
        <v>769</v>
      </c>
    </row>
    <row r="142" s="2" customFormat="1" ht="33" customHeight="1">
      <c r="A142" s="41"/>
      <c r="B142" s="176"/>
      <c r="C142" s="177" t="s">
        <v>616</v>
      </c>
      <c r="D142" s="177" t="s">
        <v>331</v>
      </c>
      <c r="E142" s="178" t="s">
        <v>5852</v>
      </c>
      <c r="F142" s="179" t="s">
        <v>5853</v>
      </c>
      <c r="G142" s="180" t="s">
        <v>367</v>
      </c>
      <c r="H142" s="181">
        <v>1</v>
      </c>
      <c r="I142" s="182"/>
      <c r="J142" s="183">
        <f>ROUND(I142*H142,2)</f>
        <v>0</v>
      </c>
      <c r="K142" s="179" t="s">
        <v>3</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76</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778</v>
      </c>
    </row>
    <row r="143" s="2" customFormat="1" ht="33" customHeight="1">
      <c r="A143" s="41"/>
      <c r="B143" s="176"/>
      <c r="C143" s="177" t="s">
        <v>621</v>
      </c>
      <c r="D143" s="177" t="s">
        <v>331</v>
      </c>
      <c r="E143" s="178" t="s">
        <v>5854</v>
      </c>
      <c r="F143" s="179" t="s">
        <v>5855</v>
      </c>
      <c r="G143" s="180" t="s">
        <v>367</v>
      </c>
      <c r="H143" s="181">
        <v>3</v>
      </c>
      <c r="I143" s="182"/>
      <c r="J143" s="183">
        <f>ROUND(I143*H143,2)</f>
        <v>0</v>
      </c>
      <c r="K143" s="179" t="s">
        <v>3</v>
      </c>
      <c r="L143" s="42"/>
      <c r="M143" s="184" t="s">
        <v>3</v>
      </c>
      <c r="N143" s="185" t="s">
        <v>40</v>
      </c>
      <c r="O143" s="75"/>
      <c r="P143" s="186">
        <f>O143*H143</f>
        <v>0</v>
      </c>
      <c r="Q143" s="186">
        <v>0</v>
      </c>
      <c r="R143" s="186">
        <f>Q143*H143</f>
        <v>0</v>
      </c>
      <c r="S143" s="186">
        <v>0</v>
      </c>
      <c r="T143" s="187">
        <f>S143*H143</f>
        <v>0</v>
      </c>
      <c r="U143" s="41"/>
      <c r="V143" s="41"/>
      <c r="W143" s="41"/>
      <c r="X143" s="41"/>
      <c r="Y143" s="41"/>
      <c r="Z143" s="41"/>
      <c r="AA143" s="41"/>
      <c r="AB143" s="41"/>
      <c r="AC143" s="41"/>
      <c r="AD143" s="41"/>
      <c r="AE143" s="41"/>
      <c r="AR143" s="188" t="s">
        <v>113</v>
      </c>
      <c r="AT143" s="188" t="s">
        <v>331</v>
      </c>
      <c r="AU143" s="188" t="s">
        <v>76</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113</v>
      </c>
      <c r="BM143" s="188" t="s">
        <v>788</v>
      </c>
    </row>
    <row r="144" s="2" customFormat="1" ht="33" customHeight="1">
      <c r="A144" s="41"/>
      <c r="B144" s="176"/>
      <c r="C144" s="177" t="s">
        <v>626</v>
      </c>
      <c r="D144" s="177" t="s">
        <v>331</v>
      </c>
      <c r="E144" s="178" t="s">
        <v>5856</v>
      </c>
      <c r="F144" s="179" t="s">
        <v>5857</v>
      </c>
      <c r="G144" s="180" t="s">
        <v>367</v>
      </c>
      <c r="H144" s="181">
        <v>3</v>
      </c>
      <c r="I144" s="182"/>
      <c r="J144" s="183">
        <f>ROUND(I144*H144,2)</f>
        <v>0</v>
      </c>
      <c r="K144" s="179" t="s">
        <v>3</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76</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797</v>
      </c>
    </row>
    <row r="145" s="2" customFormat="1" ht="21.75" customHeight="1">
      <c r="A145" s="41"/>
      <c r="B145" s="176"/>
      <c r="C145" s="177" t="s">
        <v>631</v>
      </c>
      <c r="D145" s="177" t="s">
        <v>331</v>
      </c>
      <c r="E145" s="178" t="s">
        <v>5858</v>
      </c>
      <c r="F145" s="179" t="s">
        <v>5859</v>
      </c>
      <c r="G145" s="180" t="s">
        <v>367</v>
      </c>
      <c r="H145" s="181">
        <v>7</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76</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805</v>
      </c>
    </row>
    <row r="146" s="2" customFormat="1">
      <c r="A146" s="41"/>
      <c r="B146" s="42"/>
      <c r="C146" s="41"/>
      <c r="D146" s="190" t="s">
        <v>338</v>
      </c>
      <c r="E146" s="41"/>
      <c r="F146" s="191" t="s">
        <v>5860</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76</v>
      </c>
    </row>
    <row r="147" s="2" customFormat="1" ht="21.75" customHeight="1">
      <c r="A147" s="41"/>
      <c r="B147" s="176"/>
      <c r="C147" s="177" t="s">
        <v>638</v>
      </c>
      <c r="D147" s="177" t="s">
        <v>331</v>
      </c>
      <c r="E147" s="178" t="s">
        <v>5861</v>
      </c>
      <c r="F147" s="179" t="s">
        <v>5862</v>
      </c>
      <c r="G147" s="180" t="s">
        <v>367</v>
      </c>
      <c r="H147" s="181">
        <v>7</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76</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813</v>
      </c>
    </row>
    <row r="148" s="2" customFormat="1">
      <c r="A148" s="41"/>
      <c r="B148" s="42"/>
      <c r="C148" s="41"/>
      <c r="D148" s="190" t="s">
        <v>338</v>
      </c>
      <c r="E148" s="41"/>
      <c r="F148" s="191" t="s">
        <v>5863</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76</v>
      </c>
    </row>
    <row r="149" s="2" customFormat="1" ht="24.15" customHeight="1">
      <c r="A149" s="41"/>
      <c r="B149" s="176"/>
      <c r="C149" s="177" t="s">
        <v>643</v>
      </c>
      <c r="D149" s="177" t="s">
        <v>331</v>
      </c>
      <c r="E149" s="178" t="s">
        <v>5864</v>
      </c>
      <c r="F149" s="179" t="s">
        <v>5865</v>
      </c>
      <c r="G149" s="180" t="s">
        <v>367</v>
      </c>
      <c r="H149" s="181">
        <v>9</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76</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821</v>
      </c>
    </row>
    <row r="150" s="2" customFormat="1">
      <c r="A150" s="41"/>
      <c r="B150" s="42"/>
      <c r="C150" s="41"/>
      <c r="D150" s="190" t="s">
        <v>338</v>
      </c>
      <c r="E150" s="41"/>
      <c r="F150" s="191" t="s">
        <v>5866</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76</v>
      </c>
    </row>
    <row r="151" s="2" customFormat="1" ht="44.25" customHeight="1">
      <c r="A151" s="41"/>
      <c r="B151" s="176"/>
      <c r="C151" s="177" t="s">
        <v>649</v>
      </c>
      <c r="D151" s="177" t="s">
        <v>331</v>
      </c>
      <c r="E151" s="178" t="s">
        <v>5867</v>
      </c>
      <c r="F151" s="179" t="s">
        <v>5868</v>
      </c>
      <c r="G151" s="180" t="s">
        <v>367</v>
      </c>
      <c r="H151" s="181">
        <v>4</v>
      </c>
      <c r="I151" s="182"/>
      <c r="J151" s="183">
        <f>ROUND(I151*H151,2)</f>
        <v>0</v>
      </c>
      <c r="K151" s="179" t="s">
        <v>3</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113</v>
      </c>
      <c r="AT151" s="188" t="s">
        <v>331</v>
      </c>
      <c r="AU151" s="188" t="s">
        <v>76</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830</v>
      </c>
    </row>
    <row r="152" s="2" customFormat="1" ht="24.15" customHeight="1">
      <c r="A152" s="41"/>
      <c r="B152" s="176"/>
      <c r="C152" s="177" t="s">
        <v>654</v>
      </c>
      <c r="D152" s="177" t="s">
        <v>331</v>
      </c>
      <c r="E152" s="178" t="s">
        <v>5869</v>
      </c>
      <c r="F152" s="179" t="s">
        <v>5870</v>
      </c>
      <c r="G152" s="180" t="s">
        <v>367</v>
      </c>
      <c r="H152" s="181">
        <v>19</v>
      </c>
      <c r="I152" s="182"/>
      <c r="J152" s="183">
        <f>ROUND(I152*H152,2)</f>
        <v>0</v>
      </c>
      <c r="K152" s="179" t="s">
        <v>335</v>
      </c>
      <c r="L152" s="42"/>
      <c r="M152" s="184" t="s">
        <v>3</v>
      </c>
      <c r="N152" s="185" t="s">
        <v>40</v>
      </c>
      <c r="O152" s="75"/>
      <c r="P152" s="186">
        <f>O152*H152</f>
        <v>0</v>
      </c>
      <c r="Q152" s="186">
        <v>0</v>
      </c>
      <c r="R152" s="186">
        <f>Q152*H152</f>
        <v>0</v>
      </c>
      <c r="S152" s="186">
        <v>0</v>
      </c>
      <c r="T152" s="187">
        <f>S152*H152</f>
        <v>0</v>
      </c>
      <c r="U152" s="41"/>
      <c r="V152" s="41"/>
      <c r="W152" s="41"/>
      <c r="X152" s="41"/>
      <c r="Y152" s="41"/>
      <c r="Z152" s="41"/>
      <c r="AA152" s="41"/>
      <c r="AB152" s="41"/>
      <c r="AC152" s="41"/>
      <c r="AD152" s="41"/>
      <c r="AE152" s="41"/>
      <c r="AR152" s="188" t="s">
        <v>113</v>
      </c>
      <c r="AT152" s="188" t="s">
        <v>331</v>
      </c>
      <c r="AU152" s="188" t="s">
        <v>76</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840</v>
      </c>
    </row>
    <row r="153" s="2" customFormat="1">
      <c r="A153" s="41"/>
      <c r="B153" s="42"/>
      <c r="C153" s="41"/>
      <c r="D153" s="190" t="s">
        <v>338</v>
      </c>
      <c r="E153" s="41"/>
      <c r="F153" s="191" t="s">
        <v>5871</v>
      </c>
      <c r="G153" s="41"/>
      <c r="H153" s="41"/>
      <c r="I153" s="192"/>
      <c r="J153" s="41"/>
      <c r="K153" s="41"/>
      <c r="L153" s="42"/>
      <c r="M153" s="193"/>
      <c r="N153" s="194"/>
      <c r="O153" s="75"/>
      <c r="P153" s="75"/>
      <c r="Q153" s="75"/>
      <c r="R153" s="75"/>
      <c r="S153" s="75"/>
      <c r="T153" s="76"/>
      <c r="U153" s="41"/>
      <c r="V153" s="41"/>
      <c r="W153" s="41"/>
      <c r="X153" s="41"/>
      <c r="Y153" s="41"/>
      <c r="Z153" s="41"/>
      <c r="AA153" s="41"/>
      <c r="AB153" s="41"/>
      <c r="AC153" s="41"/>
      <c r="AD153" s="41"/>
      <c r="AE153" s="41"/>
      <c r="AT153" s="22" t="s">
        <v>338</v>
      </c>
      <c r="AU153" s="22" t="s">
        <v>76</v>
      </c>
    </row>
    <row r="154" s="2" customFormat="1" ht="24.15" customHeight="1">
      <c r="A154" s="41"/>
      <c r="B154" s="176"/>
      <c r="C154" s="177" t="s">
        <v>661</v>
      </c>
      <c r="D154" s="177" t="s">
        <v>331</v>
      </c>
      <c r="E154" s="178" t="s">
        <v>5872</v>
      </c>
      <c r="F154" s="179" t="s">
        <v>5873</v>
      </c>
      <c r="G154" s="180" t="s">
        <v>367</v>
      </c>
      <c r="H154" s="181">
        <v>11</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76</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850</v>
      </c>
    </row>
    <row r="155" s="2" customFormat="1">
      <c r="A155" s="41"/>
      <c r="B155" s="42"/>
      <c r="C155" s="41"/>
      <c r="D155" s="190" t="s">
        <v>338</v>
      </c>
      <c r="E155" s="41"/>
      <c r="F155" s="191" t="s">
        <v>5874</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76</v>
      </c>
    </row>
    <row r="156" s="2" customFormat="1" ht="24.15" customHeight="1">
      <c r="A156" s="41"/>
      <c r="B156" s="176"/>
      <c r="C156" s="177" t="s">
        <v>666</v>
      </c>
      <c r="D156" s="177" t="s">
        <v>331</v>
      </c>
      <c r="E156" s="178" t="s">
        <v>5875</v>
      </c>
      <c r="F156" s="179" t="s">
        <v>5876</v>
      </c>
      <c r="G156" s="180" t="s">
        <v>367</v>
      </c>
      <c r="H156" s="181">
        <v>3</v>
      </c>
      <c r="I156" s="182"/>
      <c r="J156" s="183">
        <f>ROUND(I156*H156,2)</f>
        <v>0</v>
      </c>
      <c r="K156" s="179" t="s">
        <v>335</v>
      </c>
      <c r="L156" s="42"/>
      <c r="M156" s="184" t="s">
        <v>3</v>
      </c>
      <c r="N156" s="185"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113</v>
      </c>
      <c r="AT156" s="188" t="s">
        <v>331</v>
      </c>
      <c r="AU156" s="188" t="s">
        <v>76</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862</v>
      </c>
    </row>
    <row r="157" s="2" customFormat="1">
      <c r="A157" s="41"/>
      <c r="B157" s="42"/>
      <c r="C157" s="41"/>
      <c r="D157" s="190" t="s">
        <v>338</v>
      </c>
      <c r="E157" s="41"/>
      <c r="F157" s="191" t="s">
        <v>5877</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76</v>
      </c>
    </row>
    <row r="158" s="2" customFormat="1" ht="24.15" customHeight="1">
      <c r="A158" s="41"/>
      <c r="B158" s="176"/>
      <c r="C158" s="177" t="s">
        <v>671</v>
      </c>
      <c r="D158" s="177" t="s">
        <v>331</v>
      </c>
      <c r="E158" s="178" t="s">
        <v>5878</v>
      </c>
      <c r="F158" s="179" t="s">
        <v>5879</v>
      </c>
      <c r="G158" s="180" t="s">
        <v>367</v>
      </c>
      <c r="H158" s="181">
        <v>1</v>
      </c>
      <c r="I158" s="182"/>
      <c r="J158" s="183">
        <f>ROUND(I158*H158,2)</f>
        <v>0</v>
      </c>
      <c r="K158" s="179" t="s">
        <v>335</v>
      </c>
      <c r="L158" s="42"/>
      <c r="M158" s="184" t="s">
        <v>3</v>
      </c>
      <c r="N158" s="185" t="s">
        <v>40</v>
      </c>
      <c r="O158" s="75"/>
      <c r="P158" s="186">
        <f>O158*H158</f>
        <v>0</v>
      </c>
      <c r="Q158" s="186">
        <v>0</v>
      </c>
      <c r="R158" s="186">
        <f>Q158*H158</f>
        <v>0</v>
      </c>
      <c r="S158" s="186">
        <v>0</v>
      </c>
      <c r="T158" s="187">
        <f>S158*H158</f>
        <v>0</v>
      </c>
      <c r="U158" s="41"/>
      <c r="V158" s="41"/>
      <c r="W158" s="41"/>
      <c r="X158" s="41"/>
      <c r="Y158" s="41"/>
      <c r="Z158" s="41"/>
      <c r="AA158" s="41"/>
      <c r="AB158" s="41"/>
      <c r="AC158" s="41"/>
      <c r="AD158" s="41"/>
      <c r="AE158" s="41"/>
      <c r="AR158" s="188" t="s">
        <v>113</v>
      </c>
      <c r="AT158" s="188" t="s">
        <v>331</v>
      </c>
      <c r="AU158" s="188" t="s">
        <v>76</v>
      </c>
      <c r="AY158" s="22" t="s">
        <v>328</v>
      </c>
      <c r="BE158" s="189">
        <f>IF(N158="základní",J158,0)</f>
        <v>0</v>
      </c>
      <c r="BF158" s="189">
        <f>IF(N158="snížená",J158,0)</f>
        <v>0</v>
      </c>
      <c r="BG158" s="189">
        <f>IF(N158="zákl. přenesená",J158,0)</f>
        <v>0</v>
      </c>
      <c r="BH158" s="189">
        <f>IF(N158="sníž. přenesená",J158,0)</f>
        <v>0</v>
      </c>
      <c r="BI158" s="189">
        <f>IF(N158="nulová",J158,0)</f>
        <v>0</v>
      </c>
      <c r="BJ158" s="22" t="s">
        <v>76</v>
      </c>
      <c r="BK158" s="189">
        <f>ROUND(I158*H158,2)</f>
        <v>0</v>
      </c>
      <c r="BL158" s="22" t="s">
        <v>113</v>
      </c>
      <c r="BM158" s="188" t="s">
        <v>177</v>
      </c>
    </row>
    <row r="159" s="2" customFormat="1">
      <c r="A159" s="41"/>
      <c r="B159" s="42"/>
      <c r="C159" s="41"/>
      <c r="D159" s="190" t="s">
        <v>338</v>
      </c>
      <c r="E159" s="41"/>
      <c r="F159" s="191" t="s">
        <v>5880</v>
      </c>
      <c r="G159" s="41"/>
      <c r="H159" s="41"/>
      <c r="I159" s="192"/>
      <c r="J159" s="41"/>
      <c r="K159" s="41"/>
      <c r="L159" s="42"/>
      <c r="M159" s="193"/>
      <c r="N159" s="194"/>
      <c r="O159" s="75"/>
      <c r="P159" s="75"/>
      <c r="Q159" s="75"/>
      <c r="R159" s="75"/>
      <c r="S159" s="75"/>
      <c r="T159" s="76"/>
      <c r="U159" s="41"/>
      <c r="V159" s="41"/>
      <c r="W159" s="41"/>
      <c r="X159" s="41"/>
      <c r="Y159" s="41"/>
      <c r="Z159" s="41"/>
      <c r="AA159" s="41"/>
      <c r="AB159" s="41"/>
      <c r="AC159" s="41"/>
      <c r="AD159" s="41"/>
      <c r="AE159" s="41"/>
      <c r="AT159" s="22" t="s">
        <v>338</v>
      </c>
      <c r="AU159" s="22" t="s">
        <v>76</v>
      </c>
    </row>
    <row r="160" s="2" customFormat="1" ht="24.15" customHeight="1">
      <c r="A160" s="41"/>
      <c r="B160" s="176"/>
      <c r="C160" s="177" t="s">
        <v>676</v>
      </c>
      <c r="D160" s="177" t="s">
        <v>331</v>
      </c>
      <c r="E160" s="178" t="s">
        <v>5881</v>
      </c>
      <c r="F160" s="179" t="s">
        <v>5882</v>
      </c>
      <c r="G160" s="180" t="s">
        <v>367</v>
      </c>
      <c r="H160" s="181">
        <v>1</v>
      </c>
      <c r="I160" s="182"/>
      <c r="J160" s="183">
        <f>ROUND(I160*H160,2)</f>
        <v>0</v>
      </c>
      <c r="K160" s="179" t="s">
        <v>335</v>
      </c>
      <c r="L160" s="42"/>
      <c r="M160" s="184" t="s">
        <v>3</v>
      </c>
      <c r="N160" s="185" t="s">
        <v>40</v>
      </c>
      <c r="O160" s="75"/>
      <c r="P160" s="186">
        <f>O160*H160</f>
        <v>0</v>
      </c>
      <c r="Q160" s="186">
        <v>0</v>
      </c>
      <c r="R160" s="186">
        <f>Q160*H160</f>
        <v>0</v>
      </c>
      <c r="S160" s="186">
        <v>0</v>
      </c>
      <c r="T160" s="187">
        <f>S160*H160</f>
        <v>0</v>
      </c>
      <c r="U160" s="41"/>
      <c r="V160" s="41"/>
      <c r="W160" s="41"/>
      <c r="X160" s="41"/>
      <c r="Y160" s="41"/>
      <c r="Z160" s="41"/>
      <c r="AA160" s="41"/>
      <c r="AB160" s="41"/>
      <c r="AC160" s="41"/>
      <c r="AD160" s="41"/>
      <c r="AE160" s="41"/>
      <c r="AR160" s="188" t="s">
        <v>113</v>
      </c>
      <c r="AT160" s="188" t="s">
        <v>331</v>
      </c>
      <c r="AU160" s="188" t="s">
        <v>76</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879</v>
      </c>
    </row>
    <row r="161" s="2" customFormat="1">
      <c r="A161" s="41"/>
      <c r="B161" s="42"/>
      <c r="C161" s="41"/>
      <c r="D161" s="190" t="s">
        <v>338</v>
      </c>
      <c r="E161" s="41"/>
      <c r="F161" s="191" t="s">
        <v>5883</v>
      </c>
      <c r="G161" s="41"/>
      <c r="H161" s="41"/>
      <c r="I161" s="192"/>
      <c r="J161" s="41"/>
      <c r="K161" s="41"/>
      <c r="L161" s="42"/>
      <c r="M161" s="193"/>
      <c r="N161" s="194"/>
      <c r="O161" s="75"/>
      <c r="P161" s="75"/>
      <c r="Q161" s="75"/>
      <c r="R161" s="75"/>
      <c r="S161" s="75"/>
      <c r="T161" s="76"/>
      <c r="U161" s="41"/>
      <c r="V161" s="41"/>
      <c r="W161" s="41"/>
      <c r="X161" s="41"/>
      <c r="Y161" s="41"/>
      <c r="Z161" s="41"/>
      <c r="AA161" s="41"/>
      <c r="AB161" s="41"/>
      <c r="AC161" s="41"/>
      <c r="AD161" s="41"/>
      <c r="AE161" s="41"/>
      <c r="AT161" s="22" t="s">
        <v>338</v>
      </c>
      <c r="AU161" s="22" t="s">
        <v>76</v>
      </c>
    </row>
    <row r="162" s="2" customFormat="1" ht="24.15" customHeight="1">
      <c r="A162" s="41"/>
      <c r="B162" s="176"/>
      <c r="C162" s="177" t="s">
        <v>682</v>
      </c>
      <c r="D162" s="177" t="s">
        <v>331</v>
      </c>
      <c r="E162" s="178" t="s">
        <v>5884</v>
      </c>
      <c r="F162" s="179" t="s">
        <v>5885</v>
      </c>
      <c r="G162" s="180" t="s">
        <v>367</v>
      </c>
      <c r="H162" s="181">
        <v>3</v>
      </c>
      <c r="I162" s="182"/>
      <c r="J162" s="183">
        <f>ROUND(I162*H162,2)</f>
        <v>0</v>
      </c>
      <c r="K162" s="179" t="s">
        <v>335</v>
      </c>
      <c r="L162" s="42"/>
      <c r="M162" s="184" t="s">
        <v>3</v>
      </c>
      <c r="N162" s="185" t="s">
        <v>40</v>
      </c>
      <c r="O162" s="75"/>
      <c r="P162" s="186">
        <f>O162*H162</f>
        <v>0</v>
      </c>
      <c r="Q162" s="186">
        <v>0</v>
      </c>
      <c r="R162" s="186">
        <f>Q162*H162</f>
        <v>0</v>
      </c>
      <c r="S162" s="186">
        <v>0</v>
      </c>
      <c r="T162" s="187">
        <f>S162*H162</f>
        <v>0</v>
      </c>
      <c r="U162" s="41"/>
      <c r="V162" s="41"/>
      <c r="W162" s="41"/>
      <c r="X162" s="41"/>
      <c r="Y162" s="41"/>
      <c r="Z162" s="41"/>
      <c r="AA162" s="41"/>
      <c r="AB162" s="41"/>
      <c r="AC162" s="41"/>
      <c r="AD162" s="41"/>
      <c r="AE162" s="41"/>
      <c r="AR162" s="188" t="s">
        <v>113</v>
      </c>
      <c r="AT162" s="188" t="s">
        <v>331</v>
      </c>
      <c r="AU162" s="188" t="s">
        <v>76</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896</v>
      </c>
    </row>
    <row r="163" s="2" customFormat="1">
      <c r="A163" s="41"/>
      <c r="B163" s="42"/>
      <c r="C163" s="41"/>
      <c r="D163" s="190" t="s">
        <v>338</v>
      </c>
      <c r="E163" s="41"/>
      <c r="F163" s="191" t="s">
        <v>5886</v>
      </c>
      <c r="G163" s="41"/>
      <c r="H163" s="41"/>
      <c r="I163" s="192"/>
      <c r="J163" s="41"/>
      <c r="K163" s="41"/>
      <c r="L163" s="42"/>
      <c r="M163" s="193"/>
      <c r="N163" s="194"/>
      <c r="O163" s="75"/>
      <c r="P163" s="75"/>
      <c r="Q163" s="75"/>
      <c r="R163" s="75"/>
      <c r="S163" s="75"/>
      <c r="T163" s="76"/>
      <c r="U163" s="41"/>
      <c r="V163" s="41"/>
      <c r="W163" s="41"/>
      <c r="X163" s="41"/>
      <c r="Y163" s="41"/>
      <c r="Z163" s="41"/>
      <c r="AA163" s="41"/>
      <c r="AB163" s="41"/>
      <c r="AC163" s="41"/>
      <c r="AD163" s="41"/>
      <c r="AE163" s="41"/>
      <c r="AT163" s="22" t="s">
        <v>338</v>
      </c>
      <c r="AU163" s="22" t="s">
        <v>76</v>
      </c>
    </row>
    <row r="164" s="2" customFormat="1" ht="24.15" customHeight="1">
      <c r="A164" s="41"/>
      <c r="B164" s="176"/>
      <c r="C164" s="177" t="s">
        <v>110</v>
      </c>
      <c r="D164" s="177" t="s">
        <v>331</v>
      </c>
      <c r="E164" s="178" t="s">
        <v>5887</v>
      </c>
      <c r="F164" s="179" t="s">
        <v>5888</v>
      </c>
      <c r="G164" s="180" t="s">
        <v>367</v>
      </c>
      <c r="H164" s="181">
        <v>6</v>
      </c>
      <c r="I164" s="182"/>
      <c r="J164" s="183">
        <f>ROUND(I164*H164,2)</f>
        <v>0</v>
      </c>
      <c r="K164" s="179" t="s">
        <v>335</v>
      </c>
      <c r="L164" s="42"/>
      <c r="M164" s="184" t="s">
        <v>3</v>
      </c>
      <c r="N164" s="185" t="s">
        <v>40</v>
      </c>
      <c r="O164" s="75"/>
      <c r="P164" s="186">
        <f>O164*H164</f>
        <v>0</v>
      </c>
      <c r="Q164" s="186">
        <v>0</v>
      </c>
      <c r="R164" s="186">
        <f>Q164*H164</f>
        <v>0</v>
      </c>
      <c r="S164" s="186">
        <v>0</v>
      </c>
      <c r="T164" s="187">
        <f>S164*H164</f>
        <v>0</v>
      </c>
      <c r="U164" s="41"/>
      <c r="V164" s="41"/>
      <c r="W164" s="41"/>
      <c r="X164" s="41"/>
      <c r="Y164" s="41"/>
      <c r="Z164" s="41"/>
      <c r="AA164" s="41"/>
      <c r="AB164" s="41"/>
      <c r="AC164" s="41"/>
      <c r="AD164" s="41"/>
      <c r="AE164" s="41"/>
      <c r="AR164" s="188" t="s">
        <v>113</v>
      </c>
      <c r="AT164" s="188" t="s">
        <v>331</v>
      </c>
      <c r="AU164" s="188" t="s">
        <v>76</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908</v>
      </c>
    </row>
    <row r="165" s="2" customFormat="1">
      <c r="A165" s="41"/>
      <c r="B165" s="42"/>
      <c r="C165" s="41"/>
      <c r="D165" s="190" t="s">
        <v>338</v>
      </c>
      <c r="E165" s="41"/>
      <c r="F165" s="191" t="s">
        <v>5889</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338</v>
      </c>
      <c r="AU165" s="22" t="s">
        <v>76</v>
      </c>
    </row>
    <row r="166" s="2" customFormat="1" ht="24.15" customHeight="1">
      <c r="A166" s="41"/>
      <c r="B166" s="176"/>
      <c r="C166" s="177" t="s">
        <v>125</v>
      </c>
      <c r="D166" s="177" t="s">
        <v>331</v>
      </c>
      <c r="E166" s="178" t="s">
        <v>5890</v>
      </c>
      <c r="F166" s="179" t="s">
        <v>5891</v>
      </c>
      <c r="G166" s="180" t="s">
        <v>367</v>
      </c>
      <c r="H166" s="181">
        <v>2</v>
      </c>
      <c r="I166" s="182"/>
      <c r="J166" s="183">
        <f>ROUND(I166*H166,2)</f>
        <v>0</v>
      </c>
      <c r="K166" s="179" t="s">
        <v>335</v>
      </c>
      <c r="L166" s="42"/>
      <c r="M166" s="184" t="s">
        <v>3</v>
      </c>
      <c r="N166" s="185" t="s">
        <v>40</v>
      </c>
      <c r="O166" s="75"/>
      <c r="P166" s="186">
        <f>O166*H166</f>
        <v>0</v>
      </c>
      <c r="Q166" s="186">
        <v>0</v>
      </c>
      <c r="R166" s="186">
        <f>Q166*H166</f>
        <v>0</v>
      </c>
      <c r="S166" s="186">
        <v>0</v>
      </c>
      <c r="T166" s="187">
        <f>S166*H166</f>
        <v>0</v>
      </c>
      <c r="U166" s="41"/>
      <c r="V166" s="41"/>
      <c r="W166" s="41"/>
      <c r="X166" s="41"/>
      <c r="Y166" s="41"/>
      <c r="Z166" s="41"/>
      <c r="AA166" s="41"/>
      <c r="AB166" s="41"/>
      <c r="AC166" s="41"/>
      <c r="AD166" s="41"/>
      <c r="AE166" s="41"/>
      <c r="AR166" s="188" t="s">
        <v>113</v>
      </c>
      <c r="AT166" s="188" t="s">
        <v>331</v>
      </c>
      <c r="AU166" s="188" t="s">
        <v>76</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922</v>
      </c>
    </row>
    <row r="167" s="2" customFormat="1">
      <c r="A167" s="41"/>
      <c r="B167" s="42"/>
      <c r="C167" s="41"/>
      <c r="D167" s="190" t="s">
        <v>338</v>
      </c>
      <c r="E167" s="41"/>
      <c r="F167" s="191" t="s">
        <v>5892</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76</v>
      </c>
    </row>
    <row r="168" s="2" customFormat="1" ht="24.15" customHeight="1">
      <c r="A168" s="41"/>
      <c r="B168" s="176"/>
      <c r="C168" s="177" t="s">
        <v>696</v>
      </c>
      <c r="D168" s="177" t="s">
        <v>331</v>
      </c>
      <c r="E168" s="178" t="s">
        <v>5893</v>
      </c>
      <c r="F168" s="179" t="s">
        <v>5894</v>
      </c>
      <c r="G168" s="180" t="s">
        <v>5816</v>
      </c>
      <c r="H168" s="263"/>
      <c r="I168" s="182"/>
      <c r="J168" s="183">
        <f>ROUND(I168*H168,2)</f>
        <v>0</v>
      </c>
      <c r="K168" s="179" t="s">
        <v>335</v>
      </c>
      <c r="L168" s="42"/>
      <c r="M168" s="184" t="s">
        <v>3</v>
      </c>
      <c r="N168" s="185" t="s">
        <v>40</v>
      </c>
      <c r="O168" s="75"/>
      <c r="P168" s="186">
        <f>O168*H168</f>
        <v>0</v>
      </c>
      <c r="Q168" s="186">
        <v>0</v>
      </c>
      <c r="R168" s="186">
        <f>Q168*H168</f>
        <v>0</v>
      </c>
      <c r="S168" s="186">
        <v>0</v>
      </c>
      <c r="T168" s="187">
        <f>S168*H168</f>
        <v>0</v>
      </c>
      <c r="U168" s="41"/>
      <c r="V168" s="41"/>
      <c r="W168" s="41"/>
      <c r="X168" s="41"/>
      <c r="Y168" s="41"/>
      <c r="Z168" s="41"/>
      <c r="AA168" s="41"/>
      <c r="AB168" s="41"/>
      <c r="AC168" s="41"/>
      <c r="AD168" s="41"/>
      <c r="AE168" s="41"/>
      <c r="AR168" s="188" t="s">
        <v>113</v>
      </c>
      <c r="AT168" s="188" t="s">
        <v>331</v>
      </c>
      <c r="AU168" s="188" t="s">
        <v>76</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113</v>
      </c>
      <c r="BM168" s="188" t="s">
        <v>939</v>
      </c>
    </row>
    <row r="169" s="2" customFormat="1">
      <c r="A169" s="41"/>
      <c r="B169" s="42"/>
      <c r="C169" s="41"/>
      <c r="D169" s="190" t="s">
        <v>338</v>
      </c>
      <c r="E169" s="41"/>
      <c r="F169" s="191" t="s">
        <v>5895</v>
      </c>
      <c r="G169" s="41"/>
      <c r="H169" s="41"/>
      <c r="I169" s="192"/>
      <c r="J169" s="41"/>
      <c r="K169" s="41"/>
      <c r="L169" s="42"/>
      <c r="M169" s="193"/>
      <c r="N169" s="194"/>
      <c r="O169" s="75"/>
      <c r="P169" s="75"/>
      <c r="Q169" s="75"/>
      <c r="R169" s="75"/>
      <c r="S169" s="75"/>
      <c r="T169" s="76"/>
      <c r="U169" s="41"/>
      <c r="V169" s="41"/>
      <c r="W169" s="41"/>
      <c r="X169" s="41"/>
      <c r="Y169" s="41"/>
      <c r="Z169" s="41"/>
      <c r="AA169" s="41"/>
      <c r="AB169" s="41"/>
      <c r="AC169" s="41"/>
      <c r="AD169" s="41"/>
      <c r="AE169" s="41"/>
      <c r="AT169" s="22" t="s">
        <v>338</v>
      </c>
      <c r="AU169" s="22" t="s">
        <v>76</v>
      </c>
    </row>
    <row r="170" s="12" customFormat="1" ht="25.92" customHeight="1">
      <c r="A170" s="12"/>
      <c r="B170" s="163"/>
      <c r="C170" s="12"/>
      <c r="D170" s="164" t="s">
        <v>68</v>
      </c>
      <c r="E170" s="165" t="s">
        <v>5543</v>
      </c>
      <c r="F170" s="165" t="s">
        <v>5896</v>
      </c>
      <c r="G170" s="12"/>
      <c r="H170" s="12"/>
      <c r="I170" s="166"/>
      <c r="J170" s="167">
        <f>BK170</f>
        <v>0</v>
      </c>
      <c r="K170" s="12"/>
      <c r="L170" s="163"/>
      <c r="M170" s="168"/>
      <c r="N170" s="169"/>
      <c r="O170" s="169"/>
      <c r="P170" s="170">
        <f>SUM(P171:P176)</f>
        <v>0</v>
      </c>
      <c r="Q170" s="169"/>
      <c r="R170" s="170">
        <f>SUM(R171:R176)</f>
        <v>0</v>
      </c>
      <c r="S170" s="169"/>
      <c r="T170" s="171">
        <f>SUM(T171:T176)</f>
        <v>0</v>
      </c>
      <c r="U170" s="12"/>
      <c r="V170" s="12"/>
      <c r="W170" s="12"/>
      <c r="X170" s="12"/>
      <c r="Y170" s="12"/>
      <c r="Z170" s="12"/>
      <c r="AA170" s="12"/>
      <c r="AB170" s="12"/>
      <c r="AC170" s="12"/>
      <c r="AD170" s="12"/>
      <c r="AE170" s="12"/>
      <c r="AR170" s="164" t="s">
        <v>76</v>
      </c>
      <c r="AT170" s="172" t="s">
        <v>68</v>
      </c>
      <c r="AU170" s="172" t="s">
        <v>69</v>
      </c>
      <c r="AY170" s="164" t="s">
        <v>328</v>
      </c>
      <c r="BK170" s="173">
        <f>SUM(BK171:BK176)</f>
        <v>0</v>
      </c>
    </row>
    <row r="171" s="2" customFormat="1" ht="24.15" customHeight="1">
      <c r="A171" s="41"/>
      <c r="B171" s="176"/>
      <c r="C171" s="177" t="s">
        <v>703</v>
      </c>
      <c r="D171" s="177" t="s">
        <v>331</v>
      </c>
      <c r="E171" s="178" t="s">
        <v>5897</v>
      </c>
      <c r="F171" s="179" t="s">
        <v>5898</v>
      </c>
      <c r="G171" s="180" t="s">
        <v>476</v>
      </c>
      <c r="H171" s="181">
        <v>50</v>
      </c>
      <c r="I171" s="182"/>
      <c r="J171" s="183">
        <f>ROUND(I171*H171,2)</f>
        <v>0</v>
      </c>
      <c r="K171" s="179" t="s">
        <v>3</v>
      </c>
      <c r="L171" s="42"/>
      <c r="M171" s="184" t="s">
        <v>3</v>
      </c>
      <c r="N171" s="185" t="s">
        <v>40</v>
      </c>
      <c r="O171" s="75"/>
      <c r="P171" s="186">
        <f>O171*H171</f>
        <v>0</v>
      </c>
      <c r="Q171" s="186">
        <v>0</v>
      </c>
      <c r="R171" s="186">
        <f>Q171*H171</f>
        <v>0</v>
      </c>
      <c r="S171" s="186">
        <v>0</v>
      </c>
      <c r="T171" s="187">
        <f>S171*H171</f>
        <v>0</v>
      </c>
      <c r="U171" s="41"/>
      <c r="V171" s="41"/>
      <c r="W171" s="41"/>
      <c r="X171" s="41"/>
      <c r="Y171" s="41"/>
      <c r="Z171" s="41"/>
      <c r="AA171" s="41"/>
      <c r="AB171" s="41"/>
      <c r="AC171" s="41"/>
      <c r="AD171" s="41"/>
      <c r="AE171" s="41"/>
      <c r="AR171" s="188" t="s">
        <v>113</v>
      </c>
      <c r="AT171" s="188" t="s">
        <v>331</v>
      </c>
      <c r="AU171" s="188" t="s">
        <v>76</v>
      </c>
      <c r="AY171" s="22" t="s">
        <v>328</v>
      </c>
      <c r="BE171" s="189">
        <f>IF(N171="základní",J171,0)</f>
        <v>0</v>
      </c>
      <c r="BF171" s="189">
        <f>IF(N171="snížená",J171,0)</f>
        <v>0</v>
      </c>
      <c r="BG171" s="189">
        <f>IF(N171="zákl. přenesená",J171,0)</f>
        <v>0</v>
      </c>
      <c r="BH171" s="189">
        <f>IF(N171="sníž. přenesená",J171,0)</f>
        <v>0</v>
      </c>
      <c r="BI171" s="189">
        <f>IF(N171="nulová",J171,0)</f>
        <v>0</v>
      </c>
      <c r="BJ171" s="22" t="s">
        <v>76</v>
      </c>
      <c r="BK171" s="189">
        <f>ROUND(I171*H171,2)</f>
        <v>0</v>
      </c>
      <c r="BL171" s="22" t="s">
        <v>113</v>
      </c>
      <c r="BM171" s="188" t="s">
        <v>1539</v>
      </c>
    </row>
    <row r="172" s="2" customFormat="1" ht="24.15" customHeight="1">
      <c r="A172" s="41"/>
      <c r="B172" s="176"/>
      <c r="C172" s="177" t="s">
        <v>710</v>
      </c>
      <c r="D172" s="177" t="s">
        <v>331</v>
      </c>
      <c r="E172" s="178" t="s">
        <v>5899</v>
      </c>
      <c r="F172" s="179" t="s">
        <v>5900</v>
      </c>
      <c r="G172" s="180" t="s">
        <v>476</v>
      </c>
      <c r="H172" s="181">
        <v>20</v>
      </c>
      <c r="I172" s="182"/>
      <c r="J172" s="183">
        <f>ROUND(I172*H172,2)</f>
        <v>0</v>
      </c>
      <c r="K172" s="179" t="s">
        <v>3</v>
      </c>
      <c r="L172" s="42"/>
      <c r="M172" s="184" t="s">
        <v>3</v>
      </c>
      <c r="N172" s="185" t="s">
        <v>40</v>
      </c>
      <c r="O172" s="75"/>
      <c r="P172" s="186">
        <f>O172*H172</f>
        <v>0</v>
      </c>
      <c r="Q172" s="186">
        <v>0</v>
      </c>
      <c r="R172" s="186">
        <f>Q172*H172</f>
        <v>0</v>
      </c>
      <c r="S172" s="186">
        <v>0</v>
      </c>
      <c r="T172" s="187">
        <f>S172*H172</f>
        <v>0</v>
      </c>
      <c r="U172" s="41"/>
      <c r="V172" s="41"/>
      <c r="W172" s="41"/>
      <c r="X172" s="41"/>
      <c r="Y172" s="41"/>
      <c r="Z172" s="41"/>
      <c r="AA172" s="41"/>
      <c r="AB172" s="41"/>
      <c r="AC172" s="41"/>
      <c r="AD172" s="41"/>
      <c r="AE172" s="41"/>
      <c r="AR172" s="188" t="s">
        <v>113</v>
      </c>
      <c r="AT172" s="188" t="s">
        <v>331</v>
      </c>
      <c r="AU172" s="188" t="s">
        <v>76</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1332</v>
      </c>
    </row>
    <row r="173" s="2" customFormat="1" ht="24.15" customHeight="1">
      <c r="A173" s="41"/>
      <c r="B173" s="176"/>
      <c r="C173" s="177" t="s">
        <v>713</v>
      </c>
      <c r="D173" s="177" t="s">
        <v>331</v>
      </c>
      <c r="E173" s="178" t="s">
        <v>5901</v>
      </c>
      <c r="F173" s="179" t="s">
        <v>5902</v>
      </c>
      <c r="G173" s="180" t="s">
        <v>476</v>
      </c>
      <c r="H173" s="181">
        <v>25</v>
      </c>
      <c r="I173" s="182"/>
      <c r="J173" s="183">
        <f>ROUND(I173*H173,2)</f>
        <v>0</v>
      </c>
      <c r="K173" s="179" t="s">
        <v>3</v>
      </c>
      <c r="L173" s="42"/>
      <c r="M173" s="184" t="s">
        <v>3</v>
      </c>
      <c r="N173" s="185" t="s">
        <v>40</v>
      </c>
      <c r="O173" s="75"/>
      <c r="P173" s="186">
        <f>O173*H173</f>
        <v>0</v>
      </c>
      <c r="Q173" s="186">
        <v>0</v>
      </c>
      <c r="R173" s="186">
        <f>Q173*H173</f>
        <v>0</v>
      </c>
      <c r="S173" s="186">
        <v>0</v>
      </c>
      <c r="T173" s="187">
        <f>S173*H173</f>
        <v>0</v>
      </c>
      <c r="U173" s="41"/>
      <c r="V173" s="41"/>
      <c r="W173" s="41"/>
      <c r="X173" s="41"/>
      <c r="Y173" s="41"/>
      <c r="Z173" s="41"/>
      <c r="AA173" s="41"/>
      <c r="AB173" s="41"/>
      <c r="AC173" s="41"/>
      <c r="AD173" s="41"/>
      <c r="AE173" s="41"/>
      <c r="AR173" s="188" t="s">
        <v>113</v>
      </c>
      <c r="AT173" s="188" t="s">
        <v>331</v>
      </c>
      <c r="AU173" s="188" t="s">
        <v>76</v>
      </c>
      <c r="AY173" s="22" t="s">
        <v>328</v>
      </c>
      <c r="BE173" s="189">
        <f>IF(N173="základní",J173,0)</f>
        <v>0</v>
      </c>
      <c r="BF173" s="189">
        <f>IF(N173="snížená",J173,0)</f>
        <v>0</v>
      </c>
      <c r="BG173" s="189">
        <f>IF(N173="zákl. přenesená",J173,0)</f>
        <v>0</v>
      </c>
      <c r="BH173" s="189">
        <f>IF(N173="sníž. přenesená",J173,0)</f>
        <v>0</v>
      </c>
      <c r="BI173" s="189">
        <f>IF(N173="nulová",J173,0)</f>
        <v>0</v>
      </c>
      <c r="BJ173" s="22" t="s">
        <v>76</v>
      </c>
      <c r="BK173" s="189">
        <f>ROUND(I173*H173,2)</f>
        <v>0</v>
      </c>
      <c r="BL173" s="22" t="s">
        <v>113</v>
      </c>
      <c r="BM173" s="188" t="s">
        <v>1335</v>
      </c>
    </row>
    <row r="174" s="2" customFormat="1" ht="37.8" customHeight="1">
      <c r="A174" s="41"/>
      <c r="B174" s="176"/>
      <c r="C174" s="177" t="s">
        <v>718</v>
      </c>
      <c r="D174" s="177" t="s">
        <v>331</v>
      </c>
      <c r="E174" s="178" t="s">
        <v>5903</v>
      </c>
      <c r="F174" s="179" t="s">
        <v>5904</v>
      </c>
      <c r="G174" s="180" t="s">
        <v>476</v>
      </c>
      <c r="H174" s="181">
        <v>10</v>
      </c>
      <c r="I174" s="182"/>
      <c r="J174" s="183">
        <f>ROUND(I174*H174,2)</f>
        <v>0</v>
      </c>
      <c r="K174" s="179" t="s">
        <v>3</v>
      </c>
      <c r="L174" s="42"/>
      <c r="M174" s="184" t="s">
        <v>3</v>
      </c>
      <c r="N174" s="185" t="s">
        <v>40</v>
      </c>
      <c r="O174" s="75"/>
      <c r="P174" s="186">
        <f>O174*H174</f>
        <v>0</v>
      </c>
      <c r="Q174" s="186">
        <v>0</v>
      </c>
      <c r="R174" s="186">
        <f>Q174*H174</f>
        <v>0</v>
      </c>
      <c r="S174" s="186">
        <v>0</v>
      </c>
      <c r="T174" s="187">
        <f>S174*H174</f>
        <v>0</v>
      </c>
      <c r="U174" s="41"/>
      <c r="V174" s="41"/>
      <c r="W174" s="41"/>
      <c r="X174" s="41"/>
      <c r="Y174" s="41"/>
      <c r="Z174" s="41"/>
      <c r="AA174" s="41"/>
      <c r="AB174" s="41"/>
      <c r="AC174" s="41"/>
      <c r="AD174" s="41"/>
      <c r="AE174" s="41"/>
      <c r="AR174" s="188" t="s">
        <v>113</v>
      </c>
      <c r="AT174" s="188" t="s">
        <v>331</v>
      </c>
      <c r="AU174" s="188" t="s">
        <v>76</v>
      </c>
      <c r="AY174" s="22" t="s">
        <v>328</v>
      </c>
      <c r="BE174" s="189">
        <f>IF(N174="základní",J174,0)</f>
        <v>0</v>
      </c>
      <c r="BF174" s="189">
        <f>IF(N174="snížená",J174,0)</f>
        <v>0</v>
      </c>
      <c r="BG174" s="189">
        <f>IF(N174="zákl. přenesená",J174,0)</f>
        <v>0</v>
      </c>
      <c r="BH174" s="189">
        <f>IF(N174="sníž. přenesená",J174,0)</f>
        <v>0</v>
      </c>
      <c r="BI174" s="189">
        <f>IF(N174="nulová",J174,0)</f>
        <v>0</v>
      </c>
      <c r="BJ174" s="22" t="s">
        <v>76</v>
      </c>
      <c r="BK174" s="189">
        <f>ROUND(I174*H174,2)</f>
        <v>0</v>
      </c>
      <c r="BL174" s="22" t="s">
        <v>113</v>
      </c>
      <c r="BM174" s="188" t="s">
        <v>1338</v>
      </c>
    </row>
    <row r="175" s="2" customFormat="1" ht="24.15" customHeight="1">
      <c r="A175" s="41"/>
      <c r="B175" s="176"/>
      <c r="C175" s="177" t="s">
        <v>148</v>
      </c>
      <c r="D175" s="177" t="s">
        <v>331</v>
      </c>
      <c r="E175" s="178" t="s">
        <v>5844</v>
      </c>
      <c r="F175" s="179" t="s">
        <v>5845</v>
      </c>
      <c r="G175" s="180" t="s">
        <v>5816</v>
      </c>
      <c r="H175" s="263"/>
      <c r="I175" s="182"/>
      <c r="J175" s="183">
        <f>ROUND(I175*H175,2)</f>
        <v>0</v>
      </c>
      <c r="K175" s="179" t="s">
        <v>335</v>
      </c>
      <c r="L175" s="42"/>
      <c r="M175" s="184" t="s">
        <v>3</v>
      </c>
      <c r="N175" s="185" t="s">
        <v>40</v>
      </c>
      <c r="O175" s="75"/>
      <c r="P175" s="186">
        <f>O175*H175</f>
        <v>0</v>
      </c>
      <c r="Q175" s="186">
        <v>0</v>
      </c>
      <c r="R175" s="186">
        <f>Q175*H175</f>
        <v>0</v>
      </c>
      <c r="S175" s="186">
        <v>0</v>
      </c>
      <c r="T175" s="187">
        <f>S175*H175</f>
        <v>0</v>
      </c>
      <c r="U175" s="41"/>
      <c r="V175" s="41"/>
      <c r="W175" s="41"/>
      <c r="X175" s="41"/>
      <c r="Y175" s="41"/>
      <c r="Z175" s="41"/>
      <c r="AA175" s="41"/>
      <c r="AB175" s="41"/>
      <c r="AC175" s="41"/>
      <c r="AD175" s="41"/>
      <c r="AE175" s="41"/>
      <c r="AR175" s="188" t="s">
        <v>113</v>
      </c>
      <c r="AT175" s="188" t="s">
        <v>331</v>
      </c>
      <c r="AU175" s="188" t="s">
        <v>76</v>
      </c>
      <c r="AY175" s="22" t="s">
        <v>328</v>
      </c>
      <c r="BE175" s="189">
        <f>IF(N175="základní",J175,0)</f>
        <v>0</v>
      </c>
      <c r="BF175" s="189">
        <f>IF(N175="snížená",J175,0)</f>
        <v>0</v>
      </c>
      <c r="BG175" s="189">
        <f>IF(N175="zákl. přenesená",J175,0)</f>
        <v>0</v>
      </c>
      <c r="BH175" s="189">
        <f>IF(N175="sníž. přenesená",J175,0)</f>
        <v>0</v>
      </c>
      <c r="BI175" s="189">
        <f>IF(N175="nulová",J175,0)</f>
        <v>0</v>
      </c>
      <c r="BJ175" s="22" t="s">
        <v>76</v>
      </c>
      <c r="BK175" s="189">
        <f>ROUND(I175*H175,2)</f>
        <v>0</v>
      </c>
      <c r="BL175" s="22" t="s">
        <v>113</v>
      </c>
      <c r="BM175" s="188" t="s">
        <v>1341</v>
      </c>
    </row>
    <row r="176" s="2" customFormat="1">
      <c r="A176" s="41"/>
      <c r="B176" s="42"/>
      <c r="C176" s="41"/>
      <c r="D176" s="190" t="s">
        <v>338</v>
      </c>
      <c r="E176" s="41"/>
      <c r="F176" s="191" t="s">
        <v>5846</v>
      </c>
      <c r="G176" s="41"/>
      <c r="H176" s="41"/>
      <c r="I176" s="192"/>
      <c r="J176" s="41"/>
      <c r="K176" s="41"/>
      <c r="L176" s="42"/>
      <c r="M176" s="193"/>
      <c r="N176" s="194"/>
      <c r="O176" s="75"/>
      <c r="P176" s="75"/>
      <c r="Q176" s="75"/>
      <c r="R176" s="75"/>
      <c r="S176" s="75"/>
      <c r="T176" s="76"/>
      <c r="U176" s="41"/>
      <c r="V176" s="41"/>
      <c r="W176" s="41"/>
      <c r="X176" s="41"/>
      <c r="Y176" s="41"/>
      <c r="Z176" s="41"/>
      <c r="AA176" s="41"/>
      <c r="AB176" s="41"/>
      <c r="AC176" s="41"/>
      <c r="AD176" s="41"/>
      <c r="AE176" s="41"/>
      <c r="AT176" s="22" t="s">
        <v>338</v>
      </c>
      <c r="AU176" s="22" t="s">
        <v>76</v>
      </c>
    </row>
    <row r="177" s="12" customFormat="1" ht="25.92" customHeight="1">
      <c r="A177" s="12"/>
      <c r="B177" s="163"/>
      <c r="C177" s="12"/>
      <c r="D177" s="164" t="s">
        <v>68</v>
      </c>
      <c r="E177" s="165" t="s">
        <v>5557</v>
      </c>
      <c r="F177" s="165" t="s">
        <v>5905</v>
      </c>
      <c r="G177" s="12"/>
      <c r="H177" s="12"/>
      <c r="I177" s="166"/>
      <c r="J177" s="167">
        <f>BK177</f>
        <v>0</v>
      </c>
      <c r="K177" s="12"/>
      <c r="L177" s="163"/>
      <c r="M177" s="168"/>
      <c r="N177" s="169"/>
      <c r="O177" s="169"/>
      <c r="P177" s="170">
        <f>SUM(P178:P179)</f>
        <v>0</v>
      </c>
      <c r="Q177" s="169"/>
      <c r="R177" s="170">
        <f>SUM(R178:R179)</f>
        <v>0</v>
      </c>
      <c r="S177" s="169"/>
      <c r="T177" s="171">
        <f>SUM(T178:T179)</f>
        <v>0</v>
      </c>
      <c r="U177" s="12"/>
      <c r="V177" s="12"/>
      <c r="W177" s="12"/>
      <c r="X177" s="12"/>
      <c r="Y177" s="12"/>
      <c r="Z177" s="12"/>
      <c r="AA177" s="12"/>
      <c r="AB177" s="12"/>
      <c r="AC177" s="12"/>
      <c r="AD177" s="12"/>
      <c r="AE177" s="12"/>
      <c r="AR177" s="164" t="s">
        <v>76</v>
      </c>
      <c r="AT177" s="172" t="s">
        <v>68</v>
      </c>
      <c r="AU177" s="172" t="s">
        <v>69</v>
      </c>
      <c r="AY177" s="164" t="s">
        <v>328</v>
      </c>
      <c r="BK177" s="173">
        <f>SUM(BK178:BK179)</f>
        <v>0</v>
      </c>
    </row>
    <row r="178" s="2" customFormat="1" ht="24.15" customHeight="1">
      <c r="A178" s="41"/>
      <c r="B178" s="176"/>
      <c r="C178" s="177" t="s">
        <v>152</v>
      </c>
      <c r="D178" s="177" t="s">
        <v>331</v>
      </c>
      <c r="E178" s="178" t="s">
        <v>5906</v>
      </c>
      <c r="F178" s="179" t="s">
        <v>5907</v>
      </c>
      <c r="G178" s="180" t="s">
        <v>574</v>
      </c>
      <c r="H178" s="181">
        <v>1</v>
      </c>
      <c r="I178" s="182"/>
      <c r="J178" s="183">
        <f>ROUND(I178*H178,2)</f>
        <v>0</v>
      </c>
      <c r="K178" s="179" t="s">
        <v>335</v>
      </c>
      <c r="L178" s="42"/>
      <c r="M178" s="184" t="s">
        <v>3</v>
      </c>
      <c r="N178" s="185" t="s">
        <v>40</v>
      </c>
      <c r="O178" s="75"/>
      <c r="P178" s="186">
        <f>O178*H178</f>
        <v>0</v>
      </c>
      <c r="Q178" s="186">
        <v>0</v>
      </c>
      <c r="R178" s="186">
        <f>Q178*H178</f>
        <v>0</v>
      </c>
      <c r="S178" s="186">
        <v>0</v>
      </c>
      <c r="T178" s="187">
        <f>S178*H178</f>
        <v>0</v>
      </c>
      <c r="U178" s="41"/>
      <c r="V178" s="41"/>
      <c r="W178" s="41"/>
      <c r="X178" s="41"/>
      <c r="Y178" s="41"/>
      <c r="Z178" s="41"/>
      <c r="AA178" s="41"/>
      <c r="AB178" s="41"/>
      <c r="AC178" s="41"/>
      <c r="AD178" s="41"/>
      <c r="AE178" s="41"/>
      <c r="AR178" s="188" t="s">
        <v>113</v>
      </c>
      <c r="AT178" s="188" t="s">
        <v>331</v>
      </c>
      <c r="AU178" s="188" t="s">
        <v>76</v>
      </c>
      <c r="AY178" s="22" t="s">
        <v>328</v>
      </c>
      <c r="BE178" s="189">
        <f>IF(N178="základní",J178,0)</f>
        <v>0</v>
      </c>
      <c r="BF178" s="189">
        <f>IF(N178="snížená",J178,0)</f>
        <v>0</v>
      </c>
      <c r="BG178" s="189">
        <f>IF(N178="zákl. přenesená",J178,0)</f>
        <v>0</v>
      </c>
      <c r="BH178" s="189">
        <f>IF(N178="sníž. přenesená",J178,0)</f>
        <v>0</v>
      </c>
      <c r="BI178" s="189">
        <f>IF(N178="nulová",J178,0)</f>
        <v>0</v>
      </c>
      <c r="BJ178" s="22" t="s">
        <v>76</v>
      </c>
      <c r="BK178" s="189">
        <f>ROUND(I178*H178,2)</f>
        <v>0</v>
      </c>
      <c r="BL178" s="22" t="s">
        <v>113</v>
      </c>
      <c r="BM178" s="188" t="s">
        <v>1344</v>
      </c>
    </row>
    <row r="179" s="2" customFormat="1">
      <c r="A179" s="41"/>
      <c r="B179" s="42"/>
      <c r="C179" s="41"/>
      <c r="D179" s="190" t="s">
        <v>338</v>
      </c>
      <c r="E179" s="41"/>
      <c r="F179" s="191" t="s">
        <v>5908</v>
      </c>
      <c r="G179" s="41"/>
      <c r="H179" s="41"/>
      <c r="I179" s="192"/>
      <c r="J179" s="41"/>
      <c r="K179" s="41"/>
      <c r="L179" s="42"/>
      <c r="M179" s="193"/>
      <c r="N179" s="194"/>
      <c r="O179" s="75"/>
      <c r="P179" s="75"/>
      <c r="Q179" s="75"/>
      <c r="R179" s="75"/>
      <c r="S179" s="75"/>
      <c r="T179" s="76"/>
      <c r="U179" s="41"/>
      <c r="V179" s="41"/>
      <c r="W179" s="41"/>
      <c r="X179" s="41"/>
      <c r="Y179" s="41"/>
      <c r="Z179" s="41"/>
      <c r="AA179" s="41"/>
      <c r="AB179" s="41"/>
      <c r="AC179" s="41"/>
      <c r="AD179" s="41"/>
      <c r="AE179" s="41"/>
      <c r="AT179" s="22" t="s">
        <v>338</v>
      </c>
      <c r="AU179" s="22" t="s">
        <v>76</v>
      </c>
    </row>
    <row r="180" s="12" customFormat="1" ht="25.92" customHeight="1">
      <c r="A180" s="12"/>
      <c r="B180" s="163"/>
      <c r="C180" s="12"/>
      <c r="D180" s="164" t="s">
        <v>68</v>
      </c>
      <c r="E180" s="165" t="s">
        <v>5567</v>
      </c>
      <c r="F180" s="165" t="s">
        <v>1226</v>
      </c>
      <c r="G180" s="12"/>
      <c r="H180" s="12"/>
      <c r="I180" s="166"/>
      <c r="J180" s="167">
        <f>BK180</f>
        <v>0</v>
      </c>
      <c r="K180" s="12"/>
      <c r="L180" s="163"/>
      <c r="M180" s="168"/>
      <c r="N180" s="169"/>
      <c r="O180" s="169"/>
      <c r="P180" s="170">
        <f>SUM(P181:P198)</f>
        <v>0</v>
      </c>
      <c r="Q180" s="169"/>
      <c r="R180" s="170">
        <f>SUM(R181:R198)</f>
        <v>0</v>
      </c>
      <c r="S180" s="169"/>
      <c r="T180" s="171">
        <f>SUM(T181:T198)</f>
        <v>0</v>
      </c>
      <c r="U180" s="12"/>
      <c r="V180" s="12"/>
      <c r="W180" s="12"/>
      <c r="X180" s="12"/>
      <c r="Y180" s="12"/>
      <c r="Z180" s="12"/>
      <c r="AA180" s="12"/>
      <c r="AB180" s="12"/>
      <c r="AC180" s="12"/>
      <c r="AD180" s="12"/>
      <c r="AE180" s="12"/>
      <c r="AR180" s="164" t="s">
        <v>76</v>
      </c>
      <c r="AT180" s="172" t="s">
        <v>68</v>
      </c>
      <c r="AU180" s="172" t="s">
        <v>69</v>
      </c>
      <c r="AY180" s="164" t="s">
        <v>328</v>
      </c>
      <c r="BK180" s="173">
        <f>SUM(BK181:BK198)</f>
        <v>0</v>
      </c>
    </row>
    <row r="181" s="2" customFormat="1" ht="16.5" customHeight="1">
      <c r="A181" s="41"/>
      <c r="B181" s="176"/>
      <c r="C181" s="177" t="s">
        <v>155</v>
      </c>
      <c r="D181" s="177" t="s">
        <v>331</v>
      </c>
      <c r="E181" s="178" t="s">
        <v>5909</v>
      </c>
      <c r="F181" s="179" t="s">
        <v>5910</v>
      </c>
      <c r="G181" s="180" t="s">
        <v>476</v>
      </c>
      <c r="H181" s="181">
        <v>213</v>
      </c>
      <c r="I181" s="182"/>
      <c r="J181" s="183">
        <f>ROUND(I181*H181,2)</f>
        <v>0</v>
      </c>
      <c r="K181" s="179" t="s">
        <v>335</v>
      </c>
      <c r="L181" s="42"/>
      <c r="M181" s="184" t="s">
        <v>3</v>
      </c>
      <c r="N181" s="185" t="s">
        <v>40</v>
      </c>
      <c r="O181" s="75"/>
      <c r="P181" s="186">
        <f>O181*H181</f>
        <v>0</v>
      </c>
      <c r="Q181" s="186">
        <v>0</v>
      </c>
      <c r="R181" s="186">
        <f>Q181*H181</f>
        <v>0</v>
      </c>
      <c r="S181" s="186">
        <v>0</v>
      </c>
      <c r="T181" s="187">
        <f>S181*H181</f>
        <v>0</v>
      </c>
      <c r="U181" s="41"/>
      <c r="V181" s="41"/>
      <c r="W181" s="41"/>
      <c r="X181" s="41"/>
      <c r="Y181" s="41"/>
      <c r="Z181" s="41"/>
      <c r="AA181" s="41"/>
      <c r="AB181" s="41"/>
      <c r="AC181" s="41"/>
      <c r="AD181" s="41"/>
      <c r="AE181" s="41"/>
      <c r="AR181" s="188" t="s">
        <v>113</v>
      </c>
      <c r="AT181" s="188" t="s">
        <v>331</v>
      </c>
      <c r="AU181" s="188" t="s">
        <v>76</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113</v>
      </c>
      <c r="BM181" s="188" t="s">
        <v>1347</v>
      </c>
    </row>
    <row r="182" s="2" customFormat="1">
      <c r="A182" s="41"/>
      <c r="B182" s="42"/>
      <c r="C182" s="41"/>
      <c r="D182" s="190" t="s">
        <v>338</v>
      </c>
      <c r="E182" s="41"/>
      <c r="F182" s="191" t="s">
        <v>5911</v>
      </c>
      <c r="G182" s="41"/>
      <c r="H182" s="41"/>
      <c r="I182" s="192"/>
      <c r="J182" s="41"/>
      <c r="K182" s="41"/>
      <c r="L182" s="42"/>
      <c r="M182" s="193"/>
      <c r="N182" s="194"/>
      <c r="O182" s="75"/>
      <c r="P182" s="75"/>
      <c r="Q182" s="75"/>
      <c r="R182" s="75"/>
      <c r="S182" s="75"/>
      <c r="T182" s="76"/>
      <c r="U182" s="41"/>
      <c r="V182" s="41"/>
      <c r="W182" s="41"/>
      <c r="X182" s="41"/>
      <c r="Y182" s="41"/>
      <c r="Z182" s="41"/>
      <c r="AA182" s="41"/>
      <c r="AB182" s="41"/>
      <c r="AC182" s="41"/>
      <c r="AD182" s="41"/>
      <c r="AE182" s="41"/>
      <c r="AT182" s="22" t="s">
        <v>338</v>
      </c>
      <c r="AU182" s="22" t="s">
        <v>76</v>
      </c>
    </row>
    <row r="183" s="2" customFormat="1" ht="37.8" customHeight="1">
      <c r="A183" s="41"/>
      <c r="B183" s="176"/>
      <c r="C183" s="177" t="s">
        <v>158</v>
      </c>
      <c r="D183" s="177" t="s">
        <v>331</v>
      </c>
      <c r="E183" s="178" t="s">
        <v>5912</v>
      </c>
      <c r="F183" s="179" t="s">
        <v>5913</v>
      </c>
      <c r="G183" s="180" t="s">
        <v>476</v>
      </c>
      <c r="H183" s="181">
        <v>2417</v>
      </c>
      <c r="I183" s="182"/>
      <c r="J183" s="183">
        <f>ROUND(I183*H183,2)</f>
        <v>0</v>
      </c>
      <c r="K183" s="179" t="s">
        <v>3</v>
      </c>
      <c r="L183" s="42"/>
      <c r="M183" s="184" t="s">
        <v>3</v>
      </c>
      <c r="N183" s="185" t="s">
        <v>40</v>
      </c>
      <c r="O183" s="75"/>
      <c r="P183" s="186">
        <f>O183*H183</f>
        <v>0</v>
      </c>
      <c r="Q183" s="186">
        <v>0</v>
      </c>
      <c r="R183" s="186">
        <f>Q183*H183</f>
        <v>0</v>
      </c>
      <c r="S183" s="186">
        <v>0</v>
      </c>
      <c r="T183" s="187">
        <f>S183*H183</f>
        <v>0</v>
      </c>
      <c r="U183" s="41"/>
      <c r="V183" s="41"/>
      <c r="W183" s="41"/>
      <c r="X183" s="41"/>
      <c r="Y183" s="41"/>
      <c r="Z183" s="41"/>
      <c r="AA183" s="41"/>
      <c r="AB183" s="41"/>
      <c r="AC183" s="41"/>
      <c r="AD183" s="41"/>
      <c r="AE183" s="41"/>
      <c r="AR183" s="188" t="s">
        <v>113</v>
      </c>
      <c r="AT183" s="188" t="s">
        <v>331</v>
      </c>
      <c r="AU183" s="188" t="s">
        <v>76</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113</v>
      </c>
      <c r="BM183" s="188" t="s">
        <v>570</v>
      </c>
    </row>
    <row r="184" s="2" customFormat="1" ht="55.5" customHeight="1">
      <c r="A184" s="41"/>
      <c r="B184" s="176"/>
      <c r="C184" s="177" t="s">
        <v>161</v>
      </c>
      <c r="D184" s="177" t="s">
        <v>331</v>
      </c>
      <c r="E184" s="178" t="s">
        <v>5914</v>
      </c>
      <c r="F184" s="179" t="s">
        <v>5915</v>
      </c>
      <c r="G184" s="180" t="s">
        <v>476</v>
      </c>
      <c r="H184" s="181">
        <v>2417</v>
      </c>
      <c r="I184" s="182"/>
      <c r="J184" s="183">
        <f>ROUND(I184*H184,2)</f>
        <v>0</v>
      </c>
      <c r="K184" s="179" t="s">
        <v>3</v>
      </c>
      <c r="L184" s="42"/>
      <c r="M184" s="184" t="s">
        <v>3</v>
      </c>
      <c r="N184" s="185" t="s">
        <v>40</v>
      </c>
      <c r="O184" s="75"/>
      <c r="P184" s="186">
        <f>O184*H184</f>
        <v>0</v>
      </c>
      <c r="Q184" s="186">
        <v>0</v>
      </c>
      <c r="R184" s="186">
        <f>Q184*H184</f>
        <v>0</v>
      </c>
      <c r="S184" s="186">
        <v>0</v>
      </c>
      <c r="T184" s="187">
        <f>S184*H184</f>
        <v>0</v>
      </c>
      <c r="U184" s="41"/>
      <c r="V184" s="41"/>
      <c r="W184" s="41"/>
      <c r="X184" s="41"/>
      <c r="Y184" s="41"/>
      <c r="Z184" s="41"/>
      <c r="AA184" s="41"/>
      <c r="AB184" s="41"/>
      <c r="AC184" s="41"/>
      <c r="AD184" s="41"/>
      <c r="AE184" s="41"/>
      <c r="AR184" s="188" t="s">
        <v>113</v>
      </c>
      <c r="AT184" s="188" t="s">
        <v>331</v>
      </c>
      <c r="AU184" s="188" t="s">
        <v>76</v>
      </c>
      <c r="AY184" s="22" t="s">
        <v>328</v>
      </c>
      <c r="BE184" s="189">
        <f>IF(N184="základní",J184,0)</f>
        <v>0</v>
      </c>
      <c r="BF184" s="189">
        <f>IF(N184="snížená",J184,0)</f>
        <v>0</v>
      </c>
      <c r="BG184" s="189">
        <f>IF(N184="zákl. přenesená",J184,0)</f>
        <v>0</v>
      </c>
      <c r="BH184" s="189">
        <f>IF(N184="sníž. přenesená",J184,0)</f>
        <v>0</v>
      </c>
      <c r="BI184" s="189">
        <f>IF(N184="nulová",J184,0)</f>
        <v>0</v>
      </c>
      <c r="BJ184" s="22" t="s">
        <v>76</v>
      </c>
      <c r="BK184" s="189">
        <f>ROUND(I184*H184,2)</f>
        <v>0</v>
      </c>
      <c r="BL184" s="22" t="s">
        <v>113</v>
      </c>
      <c r="BM184" s="188" t="s">
        <v>1352</v>
      </c>
    </row>
    <row r="185" s="2" customFormat="1" ht="33" customHeight="1">
      <c r="A185" s="41"/>
      <c r="B185" s="176"/>
      <c r="C185" s="177" t="s">
        <v>751</v>
      </c>
      <c r="D185" s="177" t="s">
        <v>331</v>
      </c>
      <c r="E185" s="178" t="s">
        <v>5916</v>
      </c>
      <c r="F185" s="179" t="s">
        <v>5917</v>
      </c>
      <c r="G185" s="180" t="s">
        <v>1378</v>
      </c>
      <c r="H185" s="181">
        <v>1</v>
      </c>
      <c r="I185" s="182"/>
      <c r="J185" s="183">
        <f>ROUND(I185*H185,2)</f>
        <v>0</v>
      </c>
      <c r="K185" s="179" t="s">
        <v>3</v>
      </c>
      <c r="L185" s="42"/>
      <c r="M185" s="184" t="s">
        <v>3</v>
      </c>
      <c r="N185" s="185" t="s">
        <v>40</v>
      </c>
      <c r="O185" s="75"/>
      <c r="P185" s="186">
        <f>O185*H185</f>
        <v>0</v>
      </c>
      <c r="Q185" s="186">
        <v>0</v>
      </c>
      <c r="R185" s="186">
        <f>Q185*H185</f>
        <v>0</v>
      </c>
      <c r="S185" s="186">
        <v>0</v>
      </c>
      <c r="T185" s="187">
        <f>S185*H185</f>
        <v>0</v>
      </c>
      <c r="U185" s="41"/>
      <c r="V185" s="41"/>
      <c r="W185" s="41"/>
      <c r="X185" s="41"/>
      <c r="Y185" s="41"/>
      <c r="Z185" s="41"/>
      <c r="AA185" s="41"/>
      <c r="AB185" s="41"/>
      <c r="AC185" s="41"/>
      <c r="AD185" s="41"/>
      <c r="AE185" s="41"/>
      <c r="AR185" s="188" t="s">
        <v>113</v>
      </c>
      <c r="AT185" s="188" t="s">
        <v>331</v>
      </c>
      <c r="AU185" s="188" t="s">
        <v>76</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1355</v>
      </c>
    </row>
    <row r="186" s="2" customFormat="1" ht="44.25" customHeight="1">
      <c r="A186" s="41"/>
      <c r="B186" s="176"/>
      <c r="C186" s="177" t="s">
        <v>756</v>
      </c>
      <c r="D186" s="177" t="s">
        <v>331</v>
      </c>
      <c r="E186" s="178" t="s">
        <v>5918</v>
      </c>
      <c r="F186" s="179" t="s">
        <v>5919</v>
      </c>
      <c r="G186" s="180" t="s">
        <v>1378</v>
      </c>
      <c r="H186" s="181">
        <v>24</v>
      </c>
      <c r="I186" s="182"/>
      <c r="J186" s="183">
        <f>ROUND(I186*H186,2)</f>
        <v>0</v>
      </c>
      <c r="K186" s="179" t="s">
        <v>3</v>
      </c>
      <c r="L186" s="42"/>
      <c r="M186" s="184" t="s">
        <v>3</v>
      </c>
      <c r="N186" s="185" t="s">
        <v>40</v>
      </c>
      <c r="O186" s="75"/>
      <c r="P186" s="186">
        <f>O186*H186</f>
        <v>0</v>
      </c>
      <c r="Q186" s="186">
        <v>0</v>
      </c>
      <c r="R186" s="186">
        <f>Q186*H186</f>
        <v>0</v>
      </c>
      <c r="S186" s="186">
        <v>0</v>
      </c>
      <c r="T186" s="187">
        <f>S186*H186</f>
        <v>0</v>
      </c>
      <c r="U186" s="41"/>
      <c r="V186" s="41"/>
      <c r="W186" s="41"/>
      <c r="X186" s="41"/>
      <c r="Y186" s="41"/>
      <c r="Z186" s="41"/>
      <c r="AA186" s="41"/>
      <c r="AB186" s="41"/>
      <c r="AC186" s="41"/>
      <c r="AD186" s="41"/>
      <c r="AE186" s="41"/>
      <c r="AR186" s="188" t="s">
        <v>113</v>
      </c>
      <c r="AT186" s="188" t="s">
        <v>331</v>
      </c>
      <c r="AU186" s="188" t="s">
        <v>76</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113</v>
      </c>
      <c r="BM186" s="188" t="s">
        <v>1358</v>
      </c>
    </row>
    <row r="187" s="2" customFormat="1" ht="37.8" customHeight="1">
      <c r="A187" s="41"/>
      <c r="B187" s="176"/>
      <c r="C187" s="177" t="s">
        <v>761</v>
      </c>
      <c r="D187" s="177" t="s">
        <v>331</v>
      </c>
      <c r="E187" s="178" t="s">
        <v>5920</v>
      </c>
      <c r="F187" s="179" t="s">
        <v>5921</v>
      </c>
      <c r="G187" s="180" t="s">
        <v>1378</v>
      </c>
      <c r="H187" s="181">
        <v>24</v>
      </c>
      <c r="I187" s="182"/>
      <c r="J187" s="183">
        <f>ROUND(I187*H187,2)</f>
        <v>0</v>
      </c>
      <c r="K187" s="179" t="s">
        <v>3</v>
      </c>
      <c r="L187" s="42"/>
      <c r="M187" s="184" t="s">
        <v>3</v>
      </c>
      <c r="N187" s="185" t="s">
        <v>40</v>
      </c>
      <c r="O187" s="75"/>
      <c r="P187" s="186">
        <f>O187*H187</f>
        <v>0</v>
      </c>
      <c r="Q187" s="186">
        <v>0</v>
      </c>
      <c r="R187" s="186">
        <f>Q187*H187</f>
        <v>0</v>
      </c>
      <c r="S187" s="186">
        <v>0</v>
      </c>
      <c r="T187" s="187">
        <f>S187*H187</f>
        <v>0</v>
      </c>
      <c r="U187" s="41"/>
      <c r="V187" s="41"/>
      <c r="W187" s="41"/>
      <c r="X187" s="41"/>
      <c r="Y187" s="41"/>
      <c r="Z187" s="41"/>
      <c r="AA187" s="41"/>
      <c r="AB187" s="41"/>
      <c r="AC187" s="41"/>
      <c r="AD187" s="41"/>
      <c r="AE187" s="41"/>
      <c r="AR187" s="188" t="s">
        <v>113</v>
      </c>
      <c r="AT187" s="188" t="s">
        <v>331</v>
      </c>
      <c r="AU187" s="188" t="s">
        <v>76</v>
      </c>
      <c r="AY187" s="22" t="s">
        <v>328</v>
      </c>
      <c r="BE187" s="189">
        <f>IF(N187="základní",J187,0)</f>
        <v>0</v>
      </c>
      <c r="BF187" s="189">
        <f>IF(N187="snížená",J187,0)</f>
        <v>0</v>
      </c>
      <c r="BG187" s="189">
        <f>IF(N187="zákl. přenesená",J187,0)</f>
        <v>0</v>
      </c>
      <c r="BH187" s="189">
        <f>IF(N187="sníž. přenesená",J187,0)</f>
        <v>0</v>
      </c>
      <c r="BI187" s="189">
        <f>IF(N187="nulová",J187,0)</f>
        <v>0</v>
      </c>
      <c r="BJ187" s="22" t="s">
        <v>76</v>
      </c>
      <c r="BK187" s="189">
        <f>ROUND(I187*H187,2)</f>
        <v>0</v>
      </c>
      <c r="BL187" s="22" t="s">
        <v>113</v>
      </c>
      <c r="BM187" s="188" t="s">
        <v>1361</v>
      </c>
    </row>
    <row r="188" s="2" customFormat="1" ht="37.8" customHeight="1">
      <c r="A188" s="41"/>
      <c r="B188" s="176"/>
      <c r="C188" s="177" t="s">
        <v>765</v>
      </c>
      <c r="D188" s="177" t="s">
        <v>331</v>
      </c>
      <c r="E188" s="178" t="s">
        <v>5922</v>
      </c>
      <c r="F188" s="179" t="s">
        <v>5923</v>
      </c>
      <c r="G188" s="180" t="s">
        <v>1378</v>
      </c>
      <c r="H188" s="181">
        <v>2</v>
      </c>
      <c r="I188" s="182"/>
      <c r="J188" s="183">
        <f>ROUND(I188*H188,2)</f>
        <v>0</v>
      </c>
      <c r="K188" s="179" t="s">
        <v>3</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113</v>
      </c>
      <c r="AT188" s="188" t="s">
        <v>331</v>
      </c>
      <c r="AU188" s="188" t="s">
        <v>76</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1364</v>
      </c>
    </row>
    <row r="189" s="2" customFormat="1" ht="44.25" customHeight="1">
      <c r="A189" s="41"/>
      <c r="B189" s="176"/>
      <c r="C189" s="177" t="s">
        <v>769</v>
      </c>
      <c r="D189" s="177" t="s">
        <v>331</v>
      </c>
      <c r="E189" s="178" t="s">
        <v>5924</v>
      </c>
      <c r="F189" s="179" t="s">
        <v>5925</v>
      </c>
      <c r="G189" s="180" t="s">
        <v>1378</v>
      </c>
      <c r="H189" s="181">
        <v>1</v>
      </c>
      <c r="I189" s="182"/>
      <c r="J189" s="183">
        <f>ROUND(I189*H189,2)</f>
        <v>0</v>
      </c>
      <c r="K189" s="179" t="s">
        <v>3</v>
      </c>
      <c r="L189" s="42"/>
      <c r="M189" s="184" t="s">
        <v>3</v>
      </c>
      <c r="N189" s="185" t="s">
        <v>40</v>
      </c>
      <c r="O189" s="75"/>
      <c r="P189" s="186">
        <f>O189*H189</f>
        <v>0</v>
      </c>
      <c r="Q189" s="186">
        <v>0</v>
      </c>
      <c r="R189" s="186">
        <f>Q189*H189</f>
        <v>0</v>
      </c>
      <c r="S189" s="186">
        <v>0</v>
      </c>
      <c r="T189" s="187">
        <f>S189*H189</f>
        <v>0</v>
      </c>
      <c r="U189" s="41"/>
      <c r="V189" s="41"/>
      <c r="W189" s="41"/>
      <c r="X189" s="41"/>
      <c r="Y189" s="41"/>
      <c r="Z189" s="41"/>
      <c r="AA189" s="41"/>
      <c r="AB189" s="41"/>
      <c r="AC189" s="41"/>
      <c r="AD189" s="41"/>
      <c r="AE189" s="41"/>
      <c r="AR189" s="188" t="s">
        <v>113</v>
      </c>
      <c r="AT189" s="188" t="s">
        <v>331</v>
      </c>
      <c r="AU189" s="188" t="s">
        <v>76</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1367</v>
      </c>
    </row>
    <row r="190" s="2" customFormat="1" ht="37.8" customHeight="1">
      <c r="A190" s="41"/>
      <c r="B190" s="176"/>
      <c r="C190" s="177" t="s">
        <v>165</v>
      </c>
      <c r="D190" s="177" t="s">
        <v>331</v>
      </c>
      <c r="E190" s="178" t="s">
        <v>5926</v>
      </c>
      <c r="F190" s="179" t="s">
        <v>5927</v>
      </c>
      <c r="G190" s="180" t="s">
        <v>1378</v>
      </c>
      <c r="H190" s="181">
        <v>1</v>
      </c>
      <c r="I190" s="182"/>
      <c r="J190" s="183">
        <f>ROUND(I190*H190,2)</f>
        <v>0</v>
      </c>
      <c r="K190" s="179" t="s">
        <v>3</v>
      </c>
      <c r="L190" s="42"/>
      <c r="M190" s="184" t="s">
        <v>3</v>
      </c>
      <c r="N190" s="185" t="s">
        <v>40</v>
      </c>
      <c r="O190" s="75"/>
      <c r="P190" s="186">
        <f>O190*H190</f>
        <v>0</v>
      </c>
      <c r="Q190" s="186">
        <v>0</v>
      </c>
      <c r="R190" s="186">
        <f>Q190*H190</f>
        <v>0</v>
      </c>
      <c r="S190" s="186">
        <v>0</v>
      </c>
      <c r="T190" s="187">
        <f>S190*H190</f>
        <v>0</v>
      </c>
      <c r="U190" s="41"/>
      <c r="V190" s="41"/>
      <c r="W190" s="41"/>
      <c r="X190" s="41"/>
      <c r="Y190" s="41"/>
      <c r="Z190" s="41"/>
      <c r="AA190" s="41"/>
      <c r="AB190" s="41"/>
      <c r="AC190" s="41"/>
      <c r="AD190" s="41"/>
      <c r="AE190" s="41"/>
      <c r="AR190" s="188" t="s">
        <v>113</v>
      </c>
      <c r="AT190" s="188" t="s">
        <v>331</v>
      </c>
      <c r="AU190" s="188" t="s">
        <v>76</v>
      </c>
      <c r="AY190" s="22" t="s">
        <v>328</v>
      </c>
      <c r="BE190" s="189">
        <f>IF(N190="základní",J190,0)</f>
        <v>0</v>
      </c>
      <c r="BF190" s="189">
        <f>IF(N190="snížená",J190,0)</f>
        <v>0</v>
      </c>
      <c r="BG190" s="189">
        <f>IF(N190="zákl. přenesená",J190,0)</f>
        <v>0</v>
      </c>
      <c r="BH190" s="189">
        <f>IF(N190="sníž. přenesená",J190,0)</f>
        <v>0</v>
      </c>
      <c r="BI190" s="189">
        <f>IF(N190="nulová",J190,0)</f>
        <v>0</v>
      </c>
      <c r="BJ190" s="22" t="s">
        <v>76</v>
      </c>
      <c r="BK190" s="189">
        <f>ROUND(I190*H190,2)</f>
        <v>0</v>
      </c>
      <c r="BL190" s="22" t="s">
        <v>113</v>
      </c>
      <c r="BM190" s="188" t="s">
        <v>1573</v>
      </c>
    </row>
    <row r="191" s="2" customFormat="1" ht="37.8" customHeight="1">
      <c r="A191" s="41"/>
      <c r="B191" s="176"/>
      <c r="C191" s="177" t="s">
        <v>778</v>
      </c>
      <c r="D191" s="177" t="s">
        <v>331</v>
      </c>
      <c r="E191" s="178" t="s">
        <v>5928</v>
      </c>
      <c r="F191" s="179" t="s">
        <v>5929</v>
      </c>
      <c r="G191" s="180" t="s">
        <v>1378</v>
      </c>
      <c r="H191" s="181">
        <v>1</v>
      </c>
      <c r="I191" s="182"/>
      <c r="J191" s="183">
        <f>ROUND(I191*H191,2)</f>
        <v>0</v>
      </c>
      <c r="K191" s="179" t="s">
        <v>3</v>
      </c>
      <c r="L191" s="42"/>
      <c r="M191" s="184" t="s">
        <v>3</v>
      </c>
      <c r="N191" s="185" t="s">
        <v>40</v>
      </c>
      <c r="O191" s="75"/>
      <c r="P191" s="186">
        <f>O191*H191</f>
        <v>0</v>
      </c>
      <c r="Q191" s="186">
        <v>0</v>
      </c>
      <c r="R191" s="186">
        <f>Q191*H191</f>
        <v>0</v>
      </c>
      <c r="S191" s="186">
        <v>0</v>
      </c>
      <c r="T191" s="187">
        <f>S191*H191</f>
        <v>0</v>
      </c>
      <c r="U191" s="41"/>
      <c r="V191" s="41"/>
      <c r="W191" s="41"/>
      <c r="X191" s="41"/>
      <c r="Y191" s="41"/>
      <c r="Z191" s="41"/>
      <c r="AA191" s="41"/>
      <c r="AB191" s="41"/>
      <c r="AC191" s="41"/>
      <c r="AD191" s="41"/>
      <c r="AE191" s="41"/>
      <c r="AR191" s="188" t="s">
        <v>113</v>
      </c>
      <c r="AT191" s="188" t="s">
        <v>331</v>
      </c>
      <c r="AU191" s="188" t="s">
        <v>76</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1372</v>
      </c>
    </row>
    <row r="192" s="2" customFormat="1" ht="44.25" customHeight="1">
      <c r="A192" s="41"/>
      <c r="B192" s="176"/>
      <c r="C192" s="177" t="s">
        <v>783</v>
      </c>
      <c r="D192" s="177" t="s">
        <v>331</v>
      </c>
      <c r="E192" s="178" t="s">
        <v>5930</v>
      </c>
      <c r="F192" s="179" t="s">
        <v>5931</v>
      </c>
      <c r="G192" s="180" t="s">
        <v>1378</v>
      </c>
      <c r="H192" s="181">
        <v>1</v>
      </c>
      <c r="I192" s="182"/>
      <c r="J192" s="183">
        <f>ROUND(I192*H192,2)</f>
        <v>0</v>
      </c>
      <c r="K192" s="179" t="s">
        <v>3</v>
      </c>
      <c r="L192" s="42"/>
      <c r="M192" s="184" t="s">
        <v>3</v>
      </c>
      <c r="N192" s="185"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113</v>
      </c>
      <c r="AT192" s="188" t="s">
        <v>331</v>
      </c>
      <c r="AU192" s="188" t="s">
        <v>76</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1375</v>
      </c>
    </row>
    <row r="193" s="2" customFormat="1" ht="24.15" customHeight="1">
      <c r="A193" s="41"/>
      <c r="B193" s="176"/>
      <c r="C193" s="177" t="s">
        <v>788</v>
      </c>
      <c r="D193" s="177" t="s">
        <v>331</v>
      </c>
      <c r="E193" s="178" t="s">
        <v>5932</v>
      </c>
      <c r="F193" s="179" t="s">
        <v>5933</v>
      </c>
      <c r="G193" s="180" t="s">
        <v>491</v>
      </c>
      <c r="H193" s="181">
        <v>2.5</v>
      </c>
      <c r="I193" s="182"/>
      <c r="J193" s="183">
        <f>ROUND(I193*H193,2)</f>
        <v>0</v>
      </c>
      <c r="K193" s="179" t="s">
        <v>3</v>
      </c>
      <c r="L193" s="42"/>
      <c r="M193" s="184" t="s">
        <v>3</v>
      </c>
      <c r="N193" s="185" t="s">
        <v>40</v>
      </c>
      <c r="O193" s="75"/>
      <c r="P193" s="186">
        <f>O193*H193</f>
        <v>0</v>
      </c>
      <c r="Q193" s="186">
        <v>0</v>
      </c>
      <c r="R193" s="186">
        <f>Q193*H193</f>
        <v>0</v>
      </c>
      <c r="S193" s="186">
        <v>0</v>
      </c>
      <c r="T193" s="187">
        <f>S193*H193</f>
        <v>0</v>
      </c>
      <c r="U193" s="41"/>
      <c r="V193" s="41"/>
      <c r="W193" s="41"/>
      <c r="X193" s="41"/>
      <c r="Y193" s="41"/>
      <c r="Z193" s="41"/>
      <c r="AA193" s="41"/>
      <c r="AB193" s="41"/>
      <c r="AC193" s="41"/>
      <c r="AD193" s="41"/>
      <c r="AE193" s="41"/>
      <c r="AR193" s="188" t="s">
        <v>113</v>
      </c>
      <c r="AT193" s="188" t="s">
        <v>331</v>
      </c>
      <c r="AU193" s="188" t="s">
        <v>76</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1580</v>
      </c>
    </row>
    <row r="194" s="2" customFormat="1" ht="24.15" customHeight="1">
      <c r="A194" s="41"/>
      <c r="B194" s="176"/>
      <c r="C194" s="177" t="s">
        <v>793</v>
      </c>
      <c r="D194" s="177" t="s">
        <v>331</v>
      </c>
      <c r="E194" s="178" t="s">
        <v>5934</v>
      </c>
      <c r="F194" s="179" t="s">
        <v>5935</v>
      </c>
      <c r="G194" s="180" t="s">
        <v>439</v>
      </c>
      <c r="H194" s="181">
        <v>10</v>
      </c>
      <c r="I194" s="182"/>
      <c r="J194" s="183">
        <f>ROUND(I194*H194,2)</f>
        <v>0</v>
      </c>
      <c r="K194" s="179" t="s">
        <v>3</v>
      </c>
      <c r="L194" s="42"/>
      <c r="M194" s="184" t="s">
        <v>3</v>
      </c>
      <c r="N194" s="185" t="s">
        <v>40</v>
      </c>
      <c r="O194" s="75"/>
      <c r="P194" s="186">
        <f>O194*H194</f>
        <v>0</v>
      </c>
      <c r="Q194" s="186">
        <v>0</v>
      </c>
      <c r="R194" s="186">
        <f>Q194*H194</f>
        <v>0</v>
      </c>
      <c r="S194" s="186">
        <v>0</v>
      </c>
      <c r="T194" s="187">
        <f>S194*H194</f>
        <v>0</v>
      </c>
      <c r="U194" s="41"/>
      <c r="V194" s="41"/>
      <c r="W194" s="41"/>
      <c r="X194" s="41"/>
      <c r="Y194" s="41"/>
      <c r="Z194" s="41"/>
      <c r="AA194" s="41"/>
      <c r="AB194" s="41"/>
      <c r="AC194" s="41"/>
      <c r="AD194" s="41"/>
      <c r="AE194" s="41"/>
      <c r="AR194" s="188" t="s">
        <v>113</v>
      </c>
      <c r="AT194" s="188" t="s">
        <v>331</v>
      </c>
      <c r="AU194" s="188" t="s">
        <v>76</v>
      </c>
      <c r="AY194" s="22" t="s">
        <v>328</v>
      </c>
      <c r="BE194" s="189">
        <f>IF(N194="základní",J194,0)</f>
        <v>0</v>
      </c>
      <c r="BF194" s="189">
        <f>IF(N194="snížená",J194,0)</f>
        <v>0</v>
      </c>
      <c r="BG194" s="189">
        <f>IF(N194="zákl. přenesená",J194,0)</f>
        <v>0</v>
      </c>
      <c r="BH194" s="189">
        <f>IF(N194="sníž. přenesená",J194,0)</f>
        <v>0</v>
      </c>
      <c r="BI194" s="189">
        <f>IF(N194="nulová",J194,0)</f>
        <v>0</v>
      </c>
      <c r="BJ194" s="22" t="s">
        <v>76</v>
      </c>
      <c r="BK194" s="189">
        <f>ROUND(I194*H194,2)</f>
        <v>0</v>
      </c>
      <c r="BL194" s="22" t="s">
        <v>113</v>
      </c>
      <c r="BM194" s="188" t="s">
        <v>1379</v>
      </c>
    </row>
    <row r="195" s="2" customFormat="1" ht="16.5" customHeight="1">
      <c r="A195" s="41"/>
      <c r="B195" s="176"/>
      <c r="C195" s="177" t="s">
        <v>797</v>
      </c>
      <c r="D195" s="177" t="s">
        <v>331</v>
      </c>
      <c r="E195" s="178" t="s">
        <v>5936</v>
      </c>
      <c r="F195" s="179" t="s">
        <v>5937</v>
      </c>
      <c r="G195" s="180" t="s">
        <v>356</v>
      </c>
      <c r="H195" s="181">
        <v>1</v>
      </c>
      <c r="I195" s="182"/>
      <c r="J195" s="183">
        <f>ROUND(I195*H195,2)</f>
        <v>0</v>
      </c>
      <c r="K195" s="179" t="s">
        <v>3</v>
      </c>
      <c r="L195" s="42"/>
      <c r="M195" s="184" t="s">
        <v>3</v>
      </c>
      <c r="N195" s="185" t="s">
        <v>40</v>
      </c>
      <c r="O195" s="75"/>
      <c r="P195" s="186">
        <f>O195*H195</f>
        <v>0</v>
      </c>
      <c r="Q195" s="186">
        <v>0</v>
      </c>
      <c r="R195" s="186">
        <f>Q195*H195</f>
        <v>0</v>
      </c>
      <c r="S195" s="186">
        <v>0</v>
      </c>
      <c r="T195" s="187">
        <f>S195*H195</f>
        <v>0</v>
      </c>
      <c r="U195" s="41"/>
      <c r="V195" s="41"/>
      <c r="W195" s="41"/>
      <c r="X195" s="41"/>
      <c r="Y195" s="41"/>
      <c r="Z195" s="41"/>
      <c r="AA195" s="41"/>
      <c r="AB195" s="41"/>
      <c r="AC195" s="41"/>
      <c r="AD195" s="41"/>
      <c r="AE195" s="41"/>
      <c r="AR195" s="188" t="s">
        <v>113</v>
      </c>
      <c r="AT195" s="188" t="s">
        <v>331</v>
      </c>
      <c r="AU195" s="188" t="s">
        <v>76</v>
      </c>
      <c r="AY195" s="22" t="s">
        <v>328</v>
      </c>
      <c r="BE195" s="189">
        <f>IF(N195="základní",J195,0)</f>
        <v>0</v>
      </c>
      <c r="BF195" s="189">
        <f>IF(N195="snížená",J195,0)</f>
        <v>0</v>
      </c>
      <c r="BG195" s="189">
        <f>IF(N195="zákl. přenesená",J195,0)</f>
        <v>0</v>
      </c>
      <c r="BH195" s="189">
        <f>IF(N195="sníž. přenesená",J195,0)</f>
        <v>0</v>
      </c>
      <c r="BI195" s="189">
        <f>IF(N195="nulová",J195,0)</f>
        <v>0</v>
      </c>
      <c r="BJ195" s="22" t="s">
        <v>76</v>
      </c>
      <c r="BK195" s="189">
        <f>ROUND(I195*H195,2)</f>
        <v>0</v>
      </c>
      <c r="BL195" s="22" t="s">
        <v>113</v>
      </c>
      <c r="BM195" s="188" t="s">
        <v>1382</v>
      </c>
    </row>
    <row r="196" s="2" customFormat="1" ht="24.15" customHeight="1">
      <c r="A196" s="41"/>
      <c r="B196" s="176"/>
      <c r="C196" s="177" t="s">
        <v>801</v>
      </c>
      <c r="D196" s="177" t="s">
        <v>331</v>
      </c>
      <c r="E196" s="178" t="s">
        <v>5938</v>
      </c>
      <c r="F196" s="179" t="s">
        <v>5939</v>
      </c>
      <c r="G196" s="180" t="s">
        <v>367</v>
      </c>
      <c r="H196" s="181">
        <v>14</v>
      </c>
      <c r="I196" s="182"/>
      <c r="J196" s="183">
        <f>ROUND(I196*H196,2)</f>
        <v>0</v>
      </c>
      <c r="K196" s="179" t="s">
        <v>335</v>
      </c>
      <c r="L196" s="42"/>
      <c r="M196" s="184" t="s">
        <v>3</v>
      </c>
      <c r="N196" s="185" t="s">
        <v>40</v>
      </c>
      <c r="O196" s="75"/>
      <c r="P196" s="186">
        <f>O196*H196</f>
        <v>0</v>
      </c>
      <c r="Q196" s="186">
        <v>0</v>
      </c>
      <c r="R196" s="186">
        <f>Q196*H196</f>
        <v>0</v>
      </c>
      <c r="S196" s="186">
        <v>0</v>
      </c>
      <c r="T196" s="187">
        <f>S196*H196</f>
        <v>0</v>
      </c>
      <c r="U196" s="41"/>
      <c r="V196" s="41"/>
      <c r="W196" s="41"/>
      <c r="X196" s="41"/>
      <c r="Y196" s="41"/>
      <c r="Z196" s="41"/>
      <c r="AA196" s="41"/>
      <c r="AB196" s="41"/>
      <c r="AC196" s="41"/>
      <c r="AD196" s="41"/>
      <c r="AE196" s="41"/>
      <c r="AR196" s="188" t="s">
        <v>113</v>
      </c>
      <c r="AT196" s="188" t="s">
        <v>331</v>
      </c>
      <c r="AU196" s="188" t="s">
        <v>76</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1589</v>
      </c>
    </row>
    <row r="197" s="2" customFormat="1">
      <c r="A197" s="41"/>
      <c r="B197" s="42"/>
      <c r="C197" s="41"/>
      <c r="D197" s="190" t="s">
        <v>338</v>
      </c>
      <c r="E197" s="41"/>
      <c r="F197" s="191" t="s">
        <v>5940</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76</v>
      </c>
    </row>
    <row r="198" s="2" customFormat="1" ht="49.05" customHeight="1">
      <c r="A198" s="41"/>
      <c r="B198" s="176"/>
      <c r="C198" s="177" t="s">
        <v>805</v>
      </c>
      <c r="D198" s="177" t="s">
        <v>331</v>
      </c>
      <c r="E198" s="178" t="s">
        <v>5941</v>
      </c>
      <c r="F198" s="179" t="s">
        <v>5942</v>
      </c>
      <c r="G198" s="180" t="s">
        <v>356</v>
      </c>
      <c r="H198" s="181">
        <v>1</v>
      </c>
      <c r="I198" s="182"/>
      <c r="J198" s="183">
        <f>ROUND(I198*H198,2)</f>
        <v>0</v>
      </c>
      <c r="K198" s="179" t="s">
        <v>3</v>
      </c>
      <c r="L198" s="42"/>
      <c r="M198" s="237" t="s">
        <v>3</v>
      </c>
      <c r="N198" s="238" t="s">
        <v>40</v>
      </c>
      <c r="O198" s="199"/>
      <c r="P198" s="239">
        <f>O198*H198</f>
        <v>0</v>
      </c>
      <c r="Q198" s="239">
        <v>0</v>
      </c>
      <c r="R198" s="239">
        <f>Q198*H198</f>
        <v>0</v>
      </c>
      <c r="S198" s="239">
        <v>0</v>
      </c>
      <c r="T198" s="240">
        <f>S198*H198</f>
        <v>0</v>
      </c>
      <c r="U198" s="41"/>
      <c r="V198" s="41"/>
      <c r="W198" s="41"/>
      <c r="X198" s="41"/>
      <c r="Y198" s="41"/>
      <c r="Z198" s="41"/>
      <c r="AA198" s="41"/>
      <c r="AB198" s="41"/>
      <c r="AC198" s="41"/>
      <c r="AD198" s="41"/>
      <c r="AE198" s="41"/>
      <c r="AR198" s="188" t="s">
        <v>113</v>
      </c>
      <c r="AT198" s="188" t="s">
        <v>331</v>
      </c>
      <c r="AU198" s="188" t="s">
        <v>76</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1385</v>
      </c>
    </row>
    <row r="199" s="2" customFormat="1" ht="6.96" customHeight="1">
      <c r="A199" s="41"/>
      <c r="B199" s="58"/>
      <c r="C199" s="59"/>
      <c r="D199" s="59"/>
      <c r="E199" s="59"/>
      <c r="F199" s="59"/>
      <c r="G199" s="59"/>
      <c r="H199" s="59"/>
      <c r="I199" s="59"/>
      <c r="J199" s="59"/>
      <c r="K199" s="59"/>
      <c r="L199" s="42"/>
      <c r="M199" s="41"/>
      <c r="O199" s="41"/>
      <c r="P199" s="41"/>
      <c r="Q199" s="41"/>
      <c r="R199" s="41"/>
      <c r="S199" s="41"/>
      <c r="T199" s="41"/>
      <c r="U199" s="41"/>
      <c r="V199" s="41"/>
      <c r="W199" s="41"/>
      <c r="X199" s="41"/>
      <c r="Y199" s="41"/>
      <c r="Z199" s="41"/>
      <c r="AA199" s="41"/>
      <c r="AB199" s="41"/>
      <c r="AC199" s="41"/>
      <c r="AD199" s="41"/>
      <c r="AE199" s="41"/>
    </row>
  </sheetData>
  <autoFilter ref="C96:K198"/>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9" r:id="rId1" display="https://podminky.urs.cz/item/CS_URS_2025_01/732331213"/>
    <hyperlink ref="F117" r:id="rId2" display="https://podminky.urs.cz/item/CS_URS_2025_01/731341130"/>
    <hyperlink ref="F119" r:id="rId3" display="https://podminky.urs.cz/item/CS_URS_2025_01/998732202"/>
    <hyperlink ref="F123" r:id="rId4" display="https://podminky.urs.cz/item/CS_URS_2025_01/733223106"/>
    <hyperlink ref="F125" r:id="rId5" display="https://podminky.urs.cz/item/CS_URS_2025_01/733223105"/>
    <hyperlink ref="F127" r:id="rId6" display="https://podminky.urs.cz/item/CS_URS_2025_01/733222104"/>
    <hyperlink ref="F130" r:id="rId7" display="https://podminky.urs.cz/item/CS_URS_2025_01/733224205"/>
    <hyperlink ref="F132" r:id="rId8" display="https://podminky.urs.cz/item/CS_URS_2025_01/733224206"/>
    <hyperlink ref="F134" r:id="rId9" display="https://podminky.urs.cz/item/CS_URS_2025_01/733224207"/>
    <hyperlink ref="F136" r:id="rId10" display="https://podminky.urs.cz/item/CS_URS_2025_01/733224224"/>
    <hyperlink ref="F138" r:id="rId11" display="https://podminky.urs.cz/item/CS_URS_2025_01/998733202"/>
    <hyperlink ref="F146" r:id="rId12" display="https://podminky.urs.cz/item/CS_URS_2025_01/734292714"/>
    <hyperlink ref="F148" r:id="rId13" display="https://podminky.urs.cz/item/CS_URS_2025_01/734292715"/>
    <hyperlink ref="F150" r:id="rId14" display="https://podminky.urs.cz/item/CS_URS_2025_01/734292716"/>
    <hyperlink ref="F153" r:id="rId15" display="https://podminky.urs.cz/item/CS_URS_2025_01/734291123"/>
    <hyperlink ref="F155" r:id="rId16" display="https://podminky.urs.cz/item/CS_URS_2025_01/734211119"/>
    <hyperlink ref="F157" r:id="rId17" display="https://podminky.urs.cz/item/CS_URS_2025_01/722231073"/>
    <hyperlink ref="F159" r:id="rId18" display="https://podminky.urs.cz/item/CS_URS_2025_01/722231074"/>
    <hyperlink ref="F161" r:id="rId19" display="https://podminky.urs.cz/item/CS_URS_2025_01/722231075"/>
    <hyperlink ref="F163" r:id="rId20" display="https://podminky.urs.cz/item/CS_URS_2025_01/734291263"/>
    <hyperlink ref="F165" r:id="rId21" display="https://podminky.urs.cz/item/CS_URS_2025_01/734411101"/>
    <hyperlink ref="F167" r:id="rId22" display="https://podminky.urs.cz/item/CS_URS_2025_01/734421101"/>
    <hyperlink ref="F169" r:id="rId23" display="https://podminky.urs.cz/item/CS_URS_2025_01/998734202"/>
    <hyperlink ref="F176" r:id="rId24" display="https://podminky.urs.cz/item/CS_URS_2025_01/998733202"/>
    <hyperlink ref="F179" r:id="rId25" display="https://podminky.urs.cz/item/CS_URS_2025_01/733390510"/>
    <hyperlink ref="F182" r:id="rId26" display="https://podminky.urs.cz/item/CS_URS_2025_01/733291101"/>
    <hyperlink ref="F197" r:id="rId27" display="https://podminky.urs.cz/item/CS_URS_2025_01/230120071"/>
  </hyperlinks>
  <pageMargins left="0.39375" right="0.39375" top="0.39375" bottom="0.39375" header="0" footer="0"/>
  <pageSetup paperSize="9" orientation="portrait" blackAndWhite="1" fitToHeight="100"/>
  <headerFooter>
    <oddFooter>&amp;CStrana &amp;P z &amp;N</oddFooter>
  </headerFooter>
  <drawing r:id="rId28"/>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167</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5943</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ROUND(J95,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ROUND((SUM(BE95:BE135)),  2)</f>
        <v>0</v>
      </c>
      <c r="G37" s="41"/>
      <c r="H37" s="41"/>
      <c r="I37" s="135">
        <v>0.20999999999999999</v>
      </c>
      <c r="J37" s="134">
        <f>ROUND(((SUM(BE95:BE135))*I37),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ROUND((SUM(BF95:BF135)),  2)</f>
        <v>0</v>
      </c>
      <c r="G38" s="41"/>
      <c r="H38" s="41"/>
      <c r="I38" s="135">
        <v>0.12</v>
      </c>
      <c r="J38" s="134">
        <f>ROUND(((SUM(BF95:BF135))*I38),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ROUND((SUM(BG95:BG135)),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ROUND((SUM(BH95:BH135)),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ROUND((SUM(BI95:BI135)),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61 - ÚT - otopná soustava</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J95</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5944</v>
      </c>
      <c r="E68" s="147"/>
      <c r="F68" s="147"/>
      <c r="G68" s="147"/>
      <c r="H68" s="147"/>
      <c r="I68" s="147"/>
      <c r="J68" s="148">
        <f>J96</f>
        <v>0</v>
      </c>
      <c r="K68" s="9"/>
      <c r="L68" s="145"/>
      <c r="S68" s="9"/>
      <c r="T68" s="9"/>
      <c r="U68" s="9"/>
      <c r="V68" s="9"/>
      <c r="W68" s="9"/>
      <c r="X68" s="9"/>
      <c r="Y68" s="9"/>
      <c r="Z68" s="9"/>
      <c r="AA68" s="9"/>
      <c r="AB68" s="9"/>
      <c r="AC68" s="9"/>
      <c r="AD68" s="9"/>
      <c r="AE68" s="9"/>
    </row>
    <row r="69" s="9" customFormat="1" ht="24.96" customHeight="1">
      <c r="A69" s="9"/>
      <c r="B69" s="145"/>
      <c r="C69" s="9"/>
      <c r="D69" s="146" t="s">
        <v>5945</v>
      </c>
      <c r="E69" s="147"/>
      <c r="F69" s="147"/>
      <c r="G69" s="147"/>
      <c r="H69" s="147"/>
      <c r="I69" s="147"/>
      <c r="J69" s="148">
        <f>J103</f>
        <v>0</v>
      </c>
      <c r="K69" s="9"/>
      <c r="L69" s="145"/>
      <c r="S69" s="9"/>
      <c r="T69" s="9"/>
      <c r="U69" s="9"/>
      <c r="V69" s="9"/>
      <c r="W69" s="9"/>
      <c r="X69" s="9"/>
      <c r="Y69" s="9"/>
      <c r="Z69" s="9"/>
      <c r="AA69" s="9"/>
      <c r="AB69" s="9"/>
      <c r="AC69" s="9"/>
      <c r="AD69" s="9"/>
      <c r="AE69" s="9"/>
    </row>
    <row r="70" s="9" customFormat="1" ht="24.96" customHeight="1">
      <c r="A70" s="9"/>
      <c r="B70" s="145"/>
      <c r="C70" s="9"/>
      <c r="D70" s="146" t="s">
        <v>5946</v>
      </c>
      <c r="E70" s="147"/>
      <c r="F70" s="147"/>
      <c r="G70" s="147"/>
      <c r="H70" s="147"/>
      <c r="I70" s="147"/>
      <c r="J70" s="148">
        <f>J112</f>
        <v>0</v>
      </c>
      <c r="K70" s="9"/>
      <c r="L70" s="145"/>
      <c r="S70" s="9"/>
      <c r="T70" s="9"/>
      <c r="U70" s="9"/>
      <c r="V70" s="9"/>
      <c r="W70" s="9"/>
      <c r="X70" s="9"/>
      <c r="Y70" s="9"/>
      <c r="Z70" s="9"/>
      <c r="AA70" s="9"/>
      <c r="AB70" s="9"/>
      <c r="AC70" s="9"/>
      <c r="AD70" s="9"/>
      <c r="AE70" s="9"/>
    </row>
    <row r="71" s="9" customFormat="1" ht="24.96" customHeight="1">
      <c r="A71" s="9"/>
      <c r="B71" s="145"/>
      <c r="C71" s="9"/>
      <c r="D71" s="146" t="s">
        <v>5947</v>
      </c>
      <c r="E71" s="147"/>
      <c r="F71" s="147"/>
      <c r="G71" s="147"/>
      <c r="H71" s="147"/>
      <c r="I71" s="147"/>
      <c r="J71" s="148">
        <f>J116</f>
        <v>0</v>
      </c>
      <c r="K71" s="9"/>
      <c r="L71" s="145"/>
      <c r="S71" s="9"/>
      <c r="T71" s="9"/>
      <c r="U71" s="9"/>
      <c r="V71" s="9"/>
      <c r="W71" s="9"/>
      <c r="X71" s="9"/>
      <c r="Y71" s="9"/>
      <c r="Z71" s="9"/>
      <c r="AA71" s="9"/>
      <c r="AB71" s="9"/>
      <c r="AC71" s="9"/>
      <c r="AD71" s="9"/>
      <c r="AE71" s="9"/>
    </row>
    <row r="72" s="2" customFormat="1" ht="21.84" customHeight="1">
      <c r="A72" s="41"/>
      <c r="B72" s="42"/>
      <c r="C72" s="41"/>
      <c r="D72" s="41"/>
      <c r="E72" s="41"/>
      <c r="F72" s="41"/>
      <c r="G72" s="41"/>
      <c r="H72" s="41"/>
      <c r="I72" s="41"/>
      <c r="J72" s="41"/>
      <c r="K72" s="41"/>
      <c r="L72" s="129"/>
      <c r="S72" s="41"/>
      <c r="T72" s="41"/>
      <c r="U72" s="41"/>
      <c r="V72" s="41"/>
      <c r="W72" s="41"/>
      <c r="X72" s="41"/>
      <c r="Y72" s="41"/>
      <c r="Z72" s="41"/>
      <c r="AA72" s="41"/>
      <c r="AB72" s="41"/>
      <c r="AC72" s="41"/>
      <c r="AD72" s="41"/>
      <c r="AE72" s="41"/>
    </row>
    <row r="73" s="2" customFormat="1" ht="6.96" customHeight="1">
      <c r="A73" s="41"/>
      <c r="B73" s="58"/>
      <c r="C73" s="59"/>
      <c r="D73" s="59"/>
      <c r="E73" s="59"/>
      <c r="F73" s="59"/>
      <c r="G73" s="59"/>
      <c r="H73" s="59"/>
      <c r="I73" s="59"/>
      <c r="J73" s="59"/>
      <c r="K73" s="59"/>
      <c r="L73" s="129"/>
      <c r="S73" s="41"/>
      <c r="T73" s="41"/>
      <c r="U73" s="41"/>
      <c r="V73" s="41"/>
      <c r="W73" s="41"/>
      <c r="X73" s="41"/>
      <c r="Y73" s="41"/>
      <c r="Z73" s="41"/>
      <c r="AA73" s="41"/>
      <c r="AB73" s="41"/>
      <c r="AC73" s="41"/>
      <c r="AD73" s="41"/>
      <c r="AE73" s="41"/>
    </row>
    <row r="77" s="2" customFormat="1" ht="6.96" customHeight="1">
      <c r="A77" s="41"/>
      <c r="B77" s="60"/>
      <c r="C77" s="61"/>
      <c r="D77" s="61"/>
      <c r="E77" s="61"/>
      <c r="F77" s="61"/>
      <c r="G77" s="61"/>
      <c r="H77" s="61"/>
      <c r="I77" s="61"/>
      <c r="J77" s="61"/>
      <c r="K77" s="61"/>
      <c r="L77" s="129"/>
      <c r="S77" s="41"/>
      <c r="T77" s="41"/>
      <c r="U77" s="41"/>
      <c r="V77" s="41"/>
      <c r="W77" s="41"/>
      <c r="X77" s="41"/>
      <c r="Y77" s="41"/>
      <c r="Z77" s="41"/>
      <c r="AA77" s="41"/>
      <c r="AB77" s="41"/>
      <c r="AC77" s="41"/>
      <c r="AD77" s="41"/>
      <c r="AE77" s="41"/>
    </row>
    <row r="78" s="2" customFormat="1" ht="24.96" customHeight="1">
      <c r="A78" s="41"/>
      <c r="B78" s="42"/>
      <c r="C78" s="26" t="s">
        <v>314</v>
      </c>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6.96" customHeight="1">
      <c r="A79" s="41"/>
      <c r="B79" s="42"/>
      <c r="C79" s="41"/>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12" customHeight="1">
      <c r="A80" s="41"/>
      <c r="B80" s="42"/>
      <c r="C80" s="35" t="s">
        <v>17</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26.25" customHeight="1">
      <c r="A81" s="41"/>
      <c r="B81" s="42"/>
      <c r="C81" s="41"/>
      <c r="D81" s="41"/>
      <c r="E81" s="127" t="str">
        <f>E7</f>
        <v>Revitalizace multimodálního uzlu ve Dvoře Králové nad Labem - etapa I-VI.</v>
      </c>
      <c r="F81" s="35"/>
      <c r="G81" s="35"/>
      <c r="H81" s="35"/>
      <c r="I81" s="41"/>
      <c r="J81" s="41"/>
      <c r="K81" s="41"/>
      <c r="L81" s="129"/>
      <c r="S81" s="41"/>
      <c r="T81" s="41"/>
      <c r="U81" s="41"/>
      <c r="V81" s="41"/>
      <c r="W81" s="41"/>
      <c r="X81" s="41"/>
      <c r="Y81" s="41"/>
      <c r="Z81" s="41"/>
      <c r="AA81" s="41"/>
      <c r="AB81" s="41"/>
      <c r="AC81" s="41"/>
      <c r="AD81" s="41"/>
      <c r="AE81" s="41"/>
    </row>
    <row r="82" s="1" customFormat="1" ht="12" customHeight="1">
      <c r="B82" s="25"/>
      <c r="C82" s="35" t="s">
        <v>301</v>
      </c>
      <c r="L82" s="25"/>
    </row>
    <row r="83" s="1" customFormat="1" ht="23.25" customHeight="1">
      <c r="B83" s="25"/>
      <c r="E83" s="127" t="s">
        <v>302</v>
      </c>
      <c r="F83" s="1"/>
      <c r="G83" s="1"/>
      <c r="H83" s="1"/>
      <c r="L83" s="25"/>
    </row>
    <row r="84" s="1" customFormat="1" ht="12" customHeight="1">
      <c r="B84" s="25"/>
      <c r="C84" s="35" t="s">
        <v>303</v>
      </c>
      <c r="L84" s="25"/>
    </row>
    <row r="85" s="2" customFormat="1" ht="16.5" customHeight="1">
      <c r="A85" s="41"/>
      <c r="B85" s="42"/>
      <c r="C85" s="41"/>
      <c r="D85" s="41"/>
      <c r="E85" s="128" t="s">
        <v>1833</v>
      </c>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1834</v>
      </c>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6.5" customHeight="1">
      <c r="A87" s="41"/>
      <c r="B87" s="42"/>
      <c r="C87" s="41"/>
      <c r="D87" s="41"/>
      <c r="E87" s="65" t="str">
        <f>E13</f>
        <v>61 - ÚT - otopná soustava</v>
      </c>
      <c r="F87" s="41"/>
      <c r="G87" s="41"/>
      <c r="H87" s="41"/>
      <c r="I87" s="41"/>
      <c r="J87" s="41"/>
      <c r="K87" s="41"/>
      <c r="L87" s="129"/>
      <c r="S87" s="41"/>
      <c r="T87" s="41"/>
      <c r="U87" s="41"/>
      <c r="V87" s="41"/>
      <c r="W87" s="41"/>
      <c r="X87" s="41"/>
      <c r="Y87" s="41"/>
      <c r="Z87" s="41"/>
      <c r="AA87" s="41"/>
      <c r="AB87" s="41"/>
      <c r="AC87" s="41"/>
      <c r="AD87" s="41"/>
      <c r="AE87" s="41"/>
    </row>
    <row r="88" s="2" customFormat="1" ht="6.96" customHeight="1">
      <c r="A88" s="41"/>
      <c r="B88" s="42"/>
      <c r="C88" s="41"/>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21</v>
      </c>
      <c r="D89" s="41"/>
      <c r="E89" s="41"/>
      <c r="F89" s="30" t="str">
        <f>F16</f>
        <v xml:space="preserve"> </v>
      </c>
      <c r="G89" s="41"/>
      <c r="H89" s="41"/>
      <c r="I89" s="35" t="s">
        <v>23</v>
      </c>
      <c r="J89" s="67" t="str">
        <f>IF(J16="","",J16)</f>
        <v>26. 8. 2025</v>
      </c>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5.15" customHeight="1">
      <c r="A91" s="41"/>
      <c r="B91" s="42"/>
      <c r="C91" s="35" t="s">
        <v>25</v>
      </c>
      <c r="D91" s="41"/>
      <c r="E91" s="41"/>
      <c r="F91" s="30" t="str">
        <f>E19</f>
        <v xml:space="preserve"> </v>
      </c>
      <c r="G91" s="41"/>
      <c r="H91" s="41"/>
      <c r="I91" s="35" t="s">
        <v>30</v>
      </c>
      <c r="J91" s="39" t="str">
        <f>E25</f>
        <v xml:space="preserve"> </v>
      </c>
      <c r="K91" s="41"/>
      <c r="L91" s="129"/>
      <c r="S91" s="41"/>
      <c r="T91" s="41"/>
      <c r="U91" s="41"/>
      <c r="V91" s="41"/>
      <c r="W91" s="41"/>
      <c r="X91" s="41"/>
      <c r="Y91" s="41"/>
      <c r="Z91" s="41"/>
      <c r="AA91" s="41"/>
      <c r="AB91" s="41"/>
      <c r="AC91" s="41"/>
      <c r="AD91" s="41"/>
      <c r="AE91" s="41"/>
    </row>
    <row r="92" s="2" customFormat="1" ht="15.15" customHeight="1">
      <c r="A92" s="41"/>
      <c r="B92" s="42"/>
      <c r="C92" s="35" t="s">
        <v>28</v>
      </c>
      <c r="D92" s="41"/>
      <c r="E92" s="41"/>
      <c r="F92" s="30" t="str">
        <f>IF(E22="","",E22)</f>
        <v>Vyplň údaj</v>
      </c>
      <c r="G92" s="41"/>
      <c r="H92" s="41"/>
      <c r="I92" s="35" t="s">
        <v>32</v>
      </c>
      <c r="J92" s="39" t="str">
        <f>E28</f>
        <v xml:space="preserve"> </v>
      </c>
      <c r="K92" s="41"/>
      <c r="L92" s="129"/>
      <c r="S92" s="41"/>
      <c r="T92" s="41"/>
      <c r="U92" s="41"/>
      <c r="V92" s="41"/>
      <c r="W92" s="41"/>
      <c r="X92" s="41"/>
      <c r="Y92" s="41"/>
      <c r="Z92" s="41"/>
      <c r="AA92" s="41"/>
      <c r="AB92" s="41"/>
      <c r="AC92" s="41"/>
      <c r="AD92" s="41"/>
      <c r="AE92" s="41"/>
    </row>
    <row r="93" s="2" customFormat="1" ht="10.32"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11" customFormat="1" ht="29.28" customHeight="1">
      <c r="A94" s="153"/>
      <c r="B94" s="154"/>
      <c r="C94" s="155" t="s">
        <v>315</v>
      </c>
      <c r="D94" s="156" t="s">
        <v>54</v>
      </c>
      <c r="E94" s="156" t="s">
        <v>50</v>
      </c>
      <c r="F94" s="156" t="s">
        <v>51</v>
      </c>
      <c r="G94" s="156" t="s">
        <v>316</v>
      </c>
      <c r="H94" s="156" t="s">
        <v>317</v>
      </c>
      <c r="I94" s="156" t="s">
        <v>318</v>
      </c>
      <c r="J94" s="156" t="s">
        <v>309</v>
      </c>
      <c r="K94" s="157" t="s">
        <v>319</v>
      </c>
      <c r="L94" s="158"/>
      <c r="M94" s="83" t="s">
        <v>3</v>
      </c>
      <c r="N94" s="84" t="s">
        <v>39</v>
      </c>
      <c r="O94" s="84" t="s">
        <v>320</v>
      </c>
      <c r="P94" s="84" t="s">
        <v>321</v>
      </c>
      <c r="Q94" s="84" t="s">
        <v>322</v>
      </c>
      <c r="R94" s="84" t="s">
        <v>323</v>
      </c>
      <c r="S94" s="84" t="s">
        <v>324</v>
      </c>
      <c r="T94" s="85" t="s">
        <v>325</v>
      </c>
      <c r="U94" s="153"/>
      <c r="V94" s="153"/>
      <c r="W94" s="153"/>
      <c r="X94" s="153"/>
      <c r="Y94" s="153"/>
      <c r="Z94" s="153"/>
      <c r="AA94" s="153"/>
      <c r="AB94" s="153"/>
      <c r="AC94" s="153"/>
      <c r="AD94" s="153"/>
      <c r="AE94" s="153"/>
    </row>
    <row r="95" s="2" customFormat="1" ht="22.8" customHeight="1">
      <c r="A95" s="41"/>
      <c r="B95" s="42"/>
      <c r="C95" s="90" t="s">
        <v>326</v>
      </c>
      <c r="D95" s="41"/>
      <c r="E95" s="41"/>
      <c r="F95" s="41"/>
      <c r="G95" s="41"/>
      <c r="H95" s="41"/>
      <c r="I95" s="41"/>
      <c r="J95" s="159">
        <f>BK95</f>
        <v>0</v>
      </c>
      <c r="K95" s="41"/>
      <c r="L95" s="42"/>
      <c r="M95" s="86"/>
      <c r="N95" s="71"/>
      <c r="O95" s="87"/>
      <c r="P95" s="160">
        <f>P96+P103+P112+P116</f>
        <v>0</v>
      </c>
      <c r="Q95" s="87"/>
      <c r="R95" s="160">
        <f>R96+R103+R112+R116</f>
        <v>0</v>
      </c>
      <c r="S95" s="87"/>
      <c r="T95" s="161">
        <f>T96+T103+T112+T116</f>
        <v>0</v>
      </c>
      <c r="U95" s="41"/>
      <c r="V95" s="41"/>
      <c r="W95" s="41"/>
      <c r="X95" s="41"/>
      <c r="Y95" s="41"/>
      <c r="Z95" s="41"/>
      <c r="AA95" s="41"/>
      <c r="AB95" s="41"/>
      <c r="AC95" s="41"/>
      <c r="AD95" s="41"/>
      <c r="AE95" s="41"/>
      <c r="AT95" s="22" t="s">
        <v>68</v>
      </c>
      <c r="AU95" s="22" t="s">
        <v>310</v>
      </c>
      <c r="BK95" s="162">
        <f>BK96+BK103+BK112+BK116</f>
        <v>0</v>
      </c>
    </row>
    <row r="96" s="12" customFormat="1" ht="25.92" customHeight="1">
      <c r="A96" s="12"/>
      <c r="B96" s="163"/>
      <c r="C96" s="12"/>
      <c r="D96" s="164" t="s">
        <v>68</v>
      </c>
      <c r="E96" s="165" t="s">
        <v>5948</v>
      </c>
      <c r="F96" s="165" t="s">
        <v>5949</v>
      </c>
      <c r="G96" s="12"/>
      <c r="H96" s="12"/>
      <c r="I96" s="166"/>
      <c r="J96" s="167">
        <f>BK96</f>
        <v>0</v>
      </c>
      <c r="K96" s="12"/>
      <c r="L96" s="163"/>
      <c r="M96" s="168"/>
      <c r="N96" s="169"/>
      <c r="O96" s="169"/>
      <c r="P96" s="170">
        <f>SUM(P97:P102)</f>
        <v>0</v>
      </c>
      <c r="Q96" s="169"/>
      <c r="R96" s="170">
        <f>SUM(R97:R102)</f>
        <v>0</v>
      </c>
      <c r="S96" s="169"/>
      <c r="T96" s="171">
        <f>SUM(T97:T102)</f>
        <v>0</v>
      </c>
      <c r="U96" s="12"/>
      <c r="V96" s="12"/>
      <c r="W96" s="12"/>
      <c r="X96" s="12"/>
      <c r="Y96" s="12"/>
      <c r="Z96" s="12"/>
      <c r="AA96" s="12"/>
      <c r="AB96" s="12"/>
      <c r="AC96" s="12"/>
      <c r="AD96" s="12"/>
      <c r="AE96" s="12"/>
      <c r="AR96" s="164" t="s">
        <v>76</v>
      </c>
      <c r="AT96" s="172" t="s">
        <v>68</v>
      </c>
      <c r="AU96" s="172" t="s">
        <v>69</v>
      </c>
      <c r="AY96" s="164" t="s">
        <v>328</v>
      </c>
      <c r="BK96" s="173">
        <f>SUM(BK97:BK102)</f>
        <v>0</v>
      </c>
    </row>
    <row r="97" s="2" customFormat="1" ht="44.25" customHeight="1">
      <c r="A97" s="41"/>
      <c r="B97" s="176"/>
      <c r="C97" s="177" t="s">
        <v>76</v>
      </c>
      <c r="D97" s="177" t="s">
        <v>331</v>
      </c>
      <c r="E97" s="178" t="s">
        <v>5950</v>
      </c>
      <c r="F97" s="179" t="s">
        <v>5951</v>
      </c>
      <c r="G97" s="180" t="s">
        <v>367</v>
      </c>
      <c r="H97" s="181">
        <v>1</v>
      </c>
      <c r="I97" s="182"/>
      <c r="J97" s="183">
        <f>ROUND(I97*H97,2)</f>
        <v>0</v>
      </c>
      <c r="K97" s="179" t="s">
        <v>3</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113</v>
      </c>
      <c r="AT97" s="188" t="s">
        <v>331</v>
      </c>
      <c r="AU97" s="188" t="s">
        <v>76</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113</v>
      </c>
      <c r="BM97" s="188" t="s">
        <v>79</v>
      </c>
    </row>
    <row r="98" s="2" customFormat="1" ht="24.15" customHeight="1">
      <c r="A98" s="41"/>
      <c r="B98" s="176"/>
      <c r="C98" s="177" t="s">
        <v>79</v>
      </c>
      <c r="D98" s="177" t="s">
        <v>331</v>
      </c>
      <c r="E98" s="178" t="s">
        <v>5952</v>
      </c>
      <c r="F98" s="179" t="s">
        <v>5953</v>
      </c>
      <c r="G98" s="180" t="s">
        <v>4377</v>
      </c>
      <c r="H98" s="181">
        <v>1</v>
      </c>
      <c r="I98" s="182"/>
      <c r="J98" s="183">
        <f>ROUND(I98*H98,2)</f>
        <v>0</v>
      </c>
      <c r="K98" s="179" t="s">
        <v>3</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113</v>
      </c>
      <c r="AT98" s="188" t="s">
        <v>331</v>
      </c>
      <c r="AU98" s="188" t="s">
        <v>76</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113</v>
      </c>
      <c r="BM98" s="188" t="s">
        <v>113</v>
      </c>
    </row>
    <row r="99" s="2" customFormat="1" ht="24.15" customHeight="1">
      <c r="A99" s="41"/>
      <c r="B99" s="176"/>
      <c r="C99" s="177" t="s">
        <v>87</v>
      </c>
      <c r="D99" s="177" t="s">
        <v>331</v>
      </c>
      <c r="E99" s="178" t="s">
        <v>5954</v>
      </c>
      <c r="F99" s="179" t="s">
        <v>5955</v>
      </c>
      <c r="G99" s="180" t="s">
        <v>574</v>
      </c>
      <c r="H99" s="181">
        <v>1</v>
      </c>
      <c r="I99" s="182"/>
      <c r="J99" s="183">
        <f>ROUND(I99*H99,2)</f>
        <v>0</v>
      </c>
      <c r="K99" s="179" t="s">
        <v>335</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113</v>
      </c>
      <c r="AT99" s="188" t="s">
        <v>331</v>
      </c>
      <c r="AU99" s="188" t="s">
        <v>76</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113</v>
      </c>
      <c r="BM99" s="188" t="s">
        <v>150</v>
      </c>
    </row>
    <row r="100" s="2" customFormat="1">
      <c r="A100" s="41"/>
      <c r="B100" s="42"/>
      <c r="C100" s="41"/>
      <c r="D100" s="190" t="s">
        <v>338</v>
      </c>
      <c r="E100" s="41"/>
      <c r="F100" s="191" t="s">
        <v>5956</v>
      </c>
      <c r="G100" s="41"/>
      <c r="H100" s="41"/>
      <c r="I100" s="192"/>
      <c r="J100" s="41"/>
      <c r="K100" s="41"/>
      <c r="L100" s="42"/>
      <c r="M100" s="193"/>
      <c r="N100" s="194"/>
      <c r="O100" s="75"/>
      <c r="P100" s="75"/>
      <c r="Q100" s="75"/>
      <c r="R100" s="75"/>
      <c r="S100" s="75"/>
      <c r="T100" s="76"/>
      <c r="U100" s="41"/>
      <c r="V100" s="41"/>
      <c r="W100" s="41"/>
      <c r="X100" s="41"/>
      <c r="Y100" s="41"/>
      <c r="Z100" s="41"/>
      <c r="AA100" s="41"/>
      <c r="AB100" s="41"/>
      <c r="AC100" s="41"/>
      <c r="AD100" s="41"/>
      <c r="AE100" s="41"/>
      <c r="AT100" s="22" t="s">
        <v>338</v>
      </c>
      <c r="AU100" s="22" t="s">
        <v>76</v>
      </c>
    </row>
    <row r="101" s="2" customFormat="1" ht="24.15" customHeight="1">
      <c r="A101" s="41"/>
      <c r="B101" s="176"/>
      <c r="C101" s="177" t="s">
        <v>113</v>
      </c>
      <c r="D101" s="177" t="s">
        <v>331</v>
      </c>
      <c r="E101" s="178" t="s">
        <v>5957</v>
      </c>
      <c r="F101" s="179" t="s">
        <v>5958</v>
      </c>
      <c r="G101" s="180" t="s">
        <v>5816</v>
      </c>
      <c r="H101" s="263"/>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171</v>
      </c>
    </row>
    <row r="102" s="2" customFormat="1">
      <c r="A102" s="41"/>
      <c r="B102" s="42"/>
      <c r="C102" s="41"/>
      <c r="D102" s="190" t="s">
        <v>338</v>
      </c>
      <c r="E102" s="41"/>
      <c r="F102" s="191" t="s">
        <v>5959</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76</v>
      </c>
    </row>
    <row r="103" s="12" customFormat="1" ht="25.92" customHeight="1">
      <c r="A103" s="12"/>
      <c r="B103" s="163"/>
      <c r="C103" s="12"/>
      <c r="D103" s="164" t="s">
        <v>68</v>
      </c>
      <c r="E103" s="165" t="s">
        <v>1327</v>
      </c>
      <c r="F103" s="165" t="s">
        <v>5820</v>
      </c>
      <c r="G103" s="12"/>
      <c r="H103" s="12"/>
      <c r="I103" s="166"/>
      <c r="J103" s="167">
        <f>BK103</f>
        <v>0</v>
      </c>
      <c r="K103" s="12"/>
      <c r="L103" s="163"/>
      <c r="M103" s="168"/>
      <c r="N103" s="169"/>
      <c r="O103" s="169"/>
      <c r="P103" s="170">
        <f>SUM(P104:P111)</f>
        <v>0</v>
      </c>
      <c r="Q103" s="169"/>
      <c r="R103" s="170">
        <f>SUM(R104:R111)</f>
        <v>0</v>
      </c>
      <c r="S103" s="169"/>
      <c r="T103" s="171">
        <f>SUM(T104:T111)</f>
        <v>0</v>
      </c>
      <c r="U103" s="12"/>
      <c r="V103" s="12"/>
      <c r="W103" s="12"/>
      <c r="X103" s="12"/>
      <c r="Y103" s="12"/>
      <c r="Z103" s="12"/>
      <c r="AA103" s="12"/>
      <c r="AB103" s="12"/>
      <c r="AC103" s="12"/>
      <c r="AD103" s="12"/>
      <c r="AE103" s="12"/>
      <c r="AR103" s="164" t="s">
        <v>76</v>
      </c>
      <c r="AT103" s="172" t="s">
        <v>68</v>
      </c>
      <c r="AU103" s="172" t="s">
        <v>69</v>
      </c>
      <c r="AY103" s="164" t="s">
        <v>328</v>
      </c>
      <c r="BK103" s="173">
        <f>SUM(BK104:BK111)</f>
        <v>0</v>
      </c>
    </row>
    <row r="104" s="2" customFormat="1" ht="24.15" customHeight="1">
      <c r="A104" s="41"/>
      <c r="B104" s="176"/>
      <c r="C104" s="177" t="s">
        <v>138</v>
      </c>
      <c r="D104" s="177" t="s">
        <v>331</v>
      </c>
      <c r="E104" s="178" t="s">
        <v>5824</v>
      </c>
      <c r="F104" s="179" t="s">
        <v>5825</v>
      </c>
      <c r="G104" s="180" t="s">
        <v>476</v>
      </c>
      <c r="H104" s="181">
        <v>108</v>
      </c>
      <c r="I104" s="182"/>
      <c r="J104" s="183">
        <f>ROUND(I104*H104,2)</f>
        <v>0</v>
      </c>
      <c r="K104" s="179" t="s">
        <v>335</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76</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235</v>
      </c>
    </row>
    <row r="105" s="2" customFormat="1">
      <c r="A105" s="41"/>
      <c r="B105" s="42"/>
      <c r="C105" s="41"/>
      <c r="D105" s="190" t="s">
        <v>338</v>
      </c>
      <c r="E105" s="41"/>
      <c r="F105" s="191" t="s">
        <v>5826</v>
      </c>
      <c r="G105" s="41"/>
      <c r="H105" s="41"/>
      <c r="I105" s="192"/>
      <c r="J105" s="41"/>
      <c r="K105" s="41"/>
      <c r="L105" s="42"/>
      <c r="M105" s="193"/>
      <c r="N105" s="194"/>
      <c r="O105" s="75"/>
      <c r="P105" s="75"/>
      <c r="Q105" s="75"/>
      <c r="R105" s="75"/>
      <c r="S105" s="75"/>
      <c r="T105" s="76"/>
      <c r="U105" s="41"/>
      <c r="V105" s="41"/>
      <c r="W105" s="41"/>
      <c r="X105" s="41"/>
      <c r="Y105" s="41"/>
      <c r="Z105" s="41"/>
      <c r="AA105" s="41"/>
      <c r="AB105" s="41"/>
      <c r="AC105" s="41"/>
      <c r="AD105" s="41"/>
      <c r="AE105" s="41"/>
      <c r="AT105" s="22" t="s">
        <v>338</v>
      </c>
      <c r="AU105" s="22" t="s">
        <v>76</v>
      </c>
    </row>
    <row r="106" s="2" customFormat="1" ht="33" customHeight="1">
      <c r="A106" s="41"/>
      <c r="B106" s="176"/>
      <c r="C106" s="177" t="s">
        <v>150</v>
      </c>
      <c r="D106" s="177" t="s">
        <v>331</v>
      </c>
      <c r="E106" s="178" t="s">
        <v>5832</v>
      </c>
      <c r="F106" s="179" t="s">
        <v>5836</v>
      </c>
      <c r="G106" s="180" t="s">
        <v>476</v>
      </c>
      <c r="H106" s="181">
        <v>10</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9</v>
      </c>
    </row>
    <row r="107" s="2" customFormat="1">
      <c r="A107" s="41"/>
      <c r="B107" s="42"/>
      <c r="C107" s="41"/>
      <c r="D107" s="190" t="s">
        <v>338</v>
      </c>
      <c r="E107" s="41"/>
      <c r="F107" s="191" t="s">
        <v>5834</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76</v>
      </c>
    </row>
    <row r="108" s="2" customFormat="1" ht="24.15" customHeight="1">
      <c r="A108" s="41"/>
      <c r="B108" s="176"/>
      <c r="C108" s="177" t="s">
        <v>168</v>
      </c>
      <c r="D108" s="177" t="s">
        <v>331</v>
      </c>
      <c r="E108" s="178" t="s">
        <v>5960</v>
      </c>
      <c r="F108" s="179" t="s">
        <v>5961</v>
      </c>
      <c r="G108" s="180" t="s">
        <v>574</v>
      </c>
      <c r="H108" s="181">
        <v>6</v>
      </c>
      <c r="I108" s="182"/>
      <c r="J108" s="183">
        <f>ROUND(I108*H108,2)</f>
        <v>0</v>
      </c>
      <c r="K108" s="179" t="s">
        <v>335</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512</v>
      </c>
    </row>
    <row r="109" s="2" customFormat="1">
      <c r="A109" s="41"/>
      <c r="B109" s="42"/>
      <c r="C109" s="41"/>
      <c r="D109" s="190" t="s">
        <v>338</v>
      </c>
      <c r="E109" s="41"/>
      <c r="F109" s="191" t="s">
        <v>5962</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76</v>
      </c>
    </row>
    <row r="110" s="2" customFormat="1" ht="24.15" customHeight="1">
      <c r="A110" s="41"/>
      <c r="B110" s="176"/>
      <c r="C110" s="177" t="s">
        <v>171</v>
      </c>
      <c r="D110" s="177" t="s">
        <v>331</v>
      </c>
      <c r="E110" s="178" t="s">
        <v>5844</v>
      </c>
      <c r="F110" s="179" t="s">
        <v>5845</v>
      </c>
      <c r="G110" s="180" t="s">
        <v>5816</v>
      </c>
      <c r="H110" s="263"/>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532</v>
      </c>
    </row>
    <row r="111" s="2" customFormat="1">
      <c r="A111" s="41"/>
      <c r="B111" s="42"/>
      <c r="C111" s="41"/>
      <c r="D111" s="190" t="s">
        <v>338</v>
      </c>
      <c r="E111" s="41"/>
      <c r="F111" s="191" t="s">
        <v>5846</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76</v>
      </c>
    </row>
    <row r="112" s="12" customFormat="1" ht="25.92" customHeight="1">
      <c r="A112" s="12"/>
      <c r="B112" s="163"/>
      <c r="C112" s="12"/>
      <c r="D112" s="164" t="s">
        <v>68</v>
      </c>
      <c r="E112" s="165" t="s">
        <v>1368</v>
      </c>
      <c r="F112" s="165" t="s">
        <v>5896</v>
      </c>
      <c r="G112" s="12"/>
      <c r="H112" s="12"/>
      <c r="I112" s="166"/>
      <c r="J112" s="167">
        <f>BK112</f>
        <v>0</v>
      </c>
      <c r="K112" s="12"/>
      <c r="L112" s="163"/>
      <c r="M112" s="168"/>
      <c r="N112" s="169"/>
      <c r="O112" s="169"/>
      <c r="P112" s="170">
        <f>SUM(P113:P115)</f>
        <v>0</v>
      </c>
      <c r="Q112" s="169"/>
      <c r="R112" s="170">
        <f>SUM(R113:R115)</f>
        <v>0</v>
      </c>
      <c r="S112" s="169"/>
      <c r="T112" s="171">
        <f>SUM(T113:T115)</f>
        <v>0</v>
      </c>
      <c r="U112" s="12"/>
      <c r="V112" s="12"/>
      <c r="W112" s="12"/>
      <c r="X112" s="12"/>
      <c r="Y112" s="12"/>
      <c r="Z112" s="12"/>
      <c r="AA112" s="12"/>
      <c r="AB112" s="12"/>
      <c r="AC112" s="12"/>
      <c r="AD112" s="12"/>
      <c r="AE112" s="12"/>
      <c r="AR112" s="164" t="s">
        <v>76</v>
      </c>
      <c r="AT112" s="172" t="s">
        <v>68</v>
      </c>
      <c r="AU112" s="172" t="s">
        <v>69</v>
      </c>
      <c r="AY112" s="164" t="s">
        <v>328</v>
      </c>
      <c r="BK112" s="173">
        <f>SUM(BK113:BK115)</f>
        <v>0</v>
      </c>
    </row>
    <row r="113" s="2" customFormat="1" ht="24.15" customHeight="1">
      <c r="A113" s="41"/>
      <c r="B113" s="176"/>
      <c r="C113" s="177" t="s">
        <v>183</v>
      </c>
      <c r="D113" s="177" t="s">
        <v>331</v>
      </c>
      <c r="E113" s="178" t="s">
        <v>5899</v>
      </c>
      <c r="F113" s="179" t="s">
        <v>5900</v>
      </c>
      <c r="G113" s="180" t="s">
        <v>476</v>
      </c>
      <c r="H113" s="181">
        <v>96</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544</v>
      </c>
    </row>
    <row r="114" s="2" customFormat="1" ht="37.8" customHeight="1">
      <c r="A114" s="41"/>
      <c r="B114" s="176"/>
      <c r="C114" s="177" t="s">
        <v>235</v>
      </c>
      <c r="D114" s="177" t="s">
        <v>331</v>
      </c>
      <c r="E114" s="178" t="s">
        <v>5963</v>
      </c>
      <c r="F114" s="179" t="s">
        <v>5964</v>
      </c>
      <c r="G114" s="180" t="s">
        <v>476</v>
      </c>
      <c r="H114" s="181">
        <v>11</v>
      </c>
      <c r="I114" s="182"/>
      <c r="J114" s="183">
        <f>ROUND(I114*H114,2)</f>
        <v>0</v>
      </c>
      <c r="K114" s="179" t="s">
        <v>335</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76</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556</v>
      </c>
    </row>
    <row r="115" s="2" customFormat="1">
      <c r="A115" s="41"/>
      <c r="B115" s="42"/>
      <c r="C115" s="41"/>
      <c r="D115" s="190" t="s">
        <v>338</v>
      </c>
      <c r="E115" s="41"/>
      <c r="F115" s="191" t="s">
        <v>5965</v>
      </c>
      <c r="G115" s="41"/>
      <c r="H115" s="41"/>
      <c r="I115" s="192"/>
      <c r="J115" s="41"/>
      <c r="K115" s="41"/>
      <c r="L115" s="42"/>
      <c r="M115" s="193"/>
      <c r="N115" s="194"/>
      <c r="O115" s="75"/>
      <c r="P115" s="75"/>
      <c r="Q115" s="75"/>
      <c r="R115" s="75"/>
      <c r="S115" s="75"/>
      <c r="T115" s="76"/>
      <c r="U115" s="41"/>
      <c r="V115" s="41"/>
      <c r="W115" s="41"/>
      <c r="X115" s="41"/>
      <c r="Y115" s="41"/>
      <c r="Z115" s="41"/>
      <c r="AA115" s="41"/>
      <c r="AB115" s="41"/>
      <c r="AC115" s="41"/>
      <c r="AD115" s="41"/>
      <c r="AE115" s="41"/>
      <c r="AT115" s="22" t="s">
        <v>338</v>
      </c>
      <c r="AU115" s="22" t="s">
        <v>76</v>
      </c>
    </row>
    <row r="116" s="12" customFormat="1" ht="25.92" customHeight="1">
      <c r="A116" s="12"/>
      <c r="B116" s="163"/>
      <c r="C116" s="12"/>
      <c r="D116" s="164" t="s">
        <v>68</v>
      </c>
      <c r="E116" s="165" t="s">
        <v>5535</v>
      </c>
      <c r="F116" s="165" t="s">
        <v>5966</v>
      </c>
      <c r="G116" s="12"/>
      <c r="H116" s="12"/>
      <c r="I116" s="166"/>
      <c r="J116" s="167">
        <f>BK116</f>
        <v>0</v>
      </c>
      <c r="K116" s="12"/>
      <c r="L116" s="163"/>
      <c r="M116" s="168"/>
      <c r="N116" s="169"/>
      <c r="O116" s="169"/>
      <c r="P116" s="170">
        <f>SUM(P117:P135)</f>
        <v>0</v>
      </c>
      <c r="Q116" s="169"/>
      <c r="R116" s="170">
        <f>SUM(R117:R135)</f>
        <v>0</v>
      </c>
      <c r="S116" s="169"/>
      <c r="T116" s="171">
        <f>SUM(T117:T135)</f>
        <v>0</v>
      </c>
      <c r="U116" s="12"/>
      <c r="V116" s="12"/>
      <c r="W116" s="12"/>
      <c r="X116" s="12"/>
      <c r="Y116" s="12"/>
      <c r="Z116" s="12"/>
      <c r="AA116" s="12"/>
      <c r="AB116" s="12"/>
      <c r="AC116" s="12"/>
      <c r="AD116" s="12"/>
      <c r="AE116" s="12"/>
      <c r="AR116" s="164" t="s">
        <v>76</v>
      </c>
      <c r="AT116" s="172" t="s">
        <v>68</v>
      </c>
      <c r="AU116" s="172" t="s">
        <v>69</v>
      </c>
      <c r="AY116" s="164" t="s">
        <v>328</v>
      </c>
      <c r="BK116" s="173">
        <f>SUM(BK117:BK135)</f>
        <v>0</v>
      </c>
    </row>
    <row r="117" s="2" customFormat="1" ht="44.25" customHeight="1">
      <c r="A117" s="41"/>
      <c r="B117" s="176"/>
      <c r="C117" s="177" t="s">
        <v>239</v>
      </c>
      <c r="D117" s="177" t="s">
        <v>331</v>
      </c>
      <c r="E117" s="178" t="s">
        <v>5967</v>
      </c>
      <c r="F117" s="179" t="s">
        <v>5968</v>
      </c>
      <c r="G117" s="180" t="s">
        <v>476</v>
      </c>
      <c r="H117" s="181">
        <v>2215</v>
      </c>
      <c r="I117" s="182"/>
      <c r="J117" s="183">
        <f>ROUND(I117*H117,2)</f>
        <v>0</v>
      </c>
      <c r="K117" s="179" t="s">
        <v>3</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76</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564</v>
      </c>
    </row>
    <row r="118" s="2" customFormat="1" ht="66.75" customHeight="1">
      <c r="A118" s="41"/>
      <c r="B118" s="176"/>
      <c r="C118" s="177" t="s">
        <v>9</v>
      </c>
      <c r="D118" s="177" t="s">
        <v>331</v>
      </c>
      <c r="E118" s="178" t="s">
        <v>5969</v>
      </c>
      <c r="F118" s="179" t="s">
        <v>5970</v>
      </c>
      <c r="G118" s="180" t="s">
        <v>476</v>
      </c>
      <c r="H118" s="181">
        <v>97</v>
      </c>
      <c r="I118" s="182"/>
      <c r="J118" s="183">
        <f>ROUND(I118*H118,2)</f>
        <v>0</v>
      </c>
      <c r="K118" s="179" t="s">
        <v>3</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576</v>
      </c>
    </row>
    <row r="119" s="2" customFormat="1" ht="24.15" customHeight="1">
      <c r="A119" s="41"/>
      <c r="B119" s="176"/>
      <c r="C119" s="177" t="s">
        <v>505</v>
      </c>
      <c r="D119" s="177" t="s">
        <v>331</v>
      </c>
      <c r="E119" s="178" t="s">
        <v>5971</v>
      </c>
      <c r="F119" s="179" t="s">
        <v>5972</v>
      </c>
      <c r="G119" s="180" t="s">
        <v>476</v>
      </c>
      <c r="H119" s="181">
        <v>455</v>
      </c>
      <c r="I119" s="182"/>
      <c r="J119" s="183">
        <f>ROUND(I119*H119,2)</f>
        <v>0</v>
      </c>
      <c r="K119" s="179" t="s">
        <v>335</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76</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588</v>
      </c>
    </row>
    <row r="120" s="2" customFormat="1">
      <c r="A120" s="41"/>
      <c r="B120" s="42"/>
      <c r="C120" s="41"/>
      <c r="D120" s="190" t="s">
        <v>338</v>
      </c>
      <c r="E120" s="41"/>
      <c r="F120" s="191" t="s">
        <v>5973</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76</v>
      </c>
    </row>
    <row r="121" s="2" customFormat="1" ht="24.15" customHeight="1">
      <c r="A121" s="41"/>
      <c r="B121" s="176"/>
      <c r="C121" s="177" t="s">
        <v>512</v>
      </c>
      <c r="D121" s="177" t="s">
        <v>331</v>
      </c>
      <c r="E121" s="178" t="s">
        <v>5974</v>
      </c>
      <c r="F121" s="179" t="s">
        <v>5975</v>
      </c>
      <c r="G121" s="180" t="s">
        <v>476</v>
      </c>
      <c r="H121" s="181">
        <v>14</v>
      </c>
      <c r="I121" s="182"/>
      <c r="J121" s="183">
        <f>ROUND(I121*H121,2)</f>
        <v>0</v>
      </c>
      <c r="K121" s="179" t="s">
        <v>3</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598</v>
      </c>
    </row>
    <row r="122" s="2" customFormat="1" ht="37.8" customHeight="1">
      <c r="A122" s="41"/>
      <c r="B122" s="176"/>
      <c r="C122" s="177" t="s">
        <v>526</v>
      </c>
      <c r="D122" s="177" t="s">
        <v>331</v>
      </c>
      <c r="E122" s="178" t="s">
        <v>5976</v>
      </c>
      <c r="F122" s="179" t="s">
        <v>5977</v>
      </c>
      <c r="G122" s="180" t="s">
        <v>367</v>
      </c>
      <c r="H122" s="181">
        <v>8</v>
      </c>
      <c r="I122" s="182"/>
      <c r="J122" s="183">
        <f>ROUND(I122*H122,2)</f>
        <v>0</v>
      </c>
      <c r="K122" s="179" t="s">
        <v>3</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76</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610</v>
      </c>
    </row>
    <row r="123" s="2" customFormat="1" ht="33" customHeight="1">
      <c r="A123" s="41"/>
      <c r="B123" s="176"/>
      <c r="C123" s="177" t="s">
        <v>532</v>
      </c>
      <c r="D123" s="177" t="s">
        <v>331</v>
      </c>
      <c r="E123" s="178" t="s">
        <v>5978</v>
      </c>
      <c r="F123" s="179" t="s">
        <v>5979</v>
      </c>
      <c r="G123" s="180" t="s">
        <v>367</v>
      </c>
      <c r="H123" s="181">
        <v>46</v>
      </c>
      <c r="I123" s="182"/>
      <c r="J123" s="183">
        <f>ROUND(I123*H123,2)</f>
        <v>0</v>
      </c>
      <c r="K123" s="179" t="s">
        <v>335</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76</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621</v>
      </c>
    </row>
    <row r="124" s="2" customFormat="1">
      <c r="A124" s="41"/>
      <c r="B124" s="42"/>
      <c r="C124" s="41"/>
      <c r="D124" s="190" t="s">
        <v>338</v>
      </c>
      <c r="E124" s="41"/>
      <c r="F124" s="191" t="s">
        <v>5980</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76</v>
      </c>
    </row>
    <row r="125" s="2" customFormat="1" ht="55.5" customHeight="1">
      <c r="A125" s="41"/>
      <c r="B125" s="176"/>
      <c r="C125" s="177" t="s">
        <v>538</v>
      </c>
      <c r="D125" s="177" t="s">
        <v>331</v>
      </c>
      <c r="E125" s="178" t="s">
        <v>5981</v>
      </c>
      <c r="F125" s="179" t="s">
        <v>5982</v>
      </c>
      <c r="G125" s="180" t="s">
        <v>439</v>
      </c>
      <c r="H125" s="181">
        <v>380</v>
      </c>
      <c r="I125" s="182"/>
      <c r="J125" s="183">
        <f>ROUND(I125*H125,2)</f>
        <v>0</v>
      </c>
      <c r="K125" s="179" t="s">
        <v>3</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76</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631</v>
      </c>
    </row>
    <row r="126" s="2" customFormat="1" ht="101.25" customHeight="1">
      <c r="A126" s="41"/>
      <c r="B126" s="176"/>
      <c r="C126" s="177" t="s">
        <v>544</v>
      </c>
      <c r="D126" s="177" t="s">
        <v>331</v>
      </c>
      <c r="E126" s="178" t="s">
        <v>5983</v>
      </c>
      <c r="F126" s="179" t="s">
        <v>5984</v>
      </c>
      <c r="G126" s="180" t="s">
        <v>367</v>
      </c>
      <c r="H126" s="181">
        <v>1</v>
      </c>
      <c r="I126" s="182"/>
      <c r="J126" s="183">
        <f>ROUND(I126*H126,2)</f>
        <v>0</v>
      </c>
      <c r="K126" s="179" t="s">
        <v>3</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76</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643</v>
      </c>
    </row>
    <row r="127" s="2" customFormat="1" ht="101.25" customHeight="1">
      <c r="A127" s="41"/>
      <c r="B127" s="176"/>
      <c r="C127" s="177" t="s">
        <v>550</v>
      </c>
      <c r="D127" s="177" t="s">
        <v>331</v>
      </c>
      <c r="E127" s="178" t="s">
        <v>5985</v>
      </c>
      <c r="F127" s="179" t="s">
        <v>5986</v>
      </c>
      <c r="G127" s="180" t="s">
        <v>367</v>
      </c>
      <c r="H127" s="181">
        <v>1</v>
      </c>
      <c r="I127" s="182"/>
      <c r="J127" s="183">
        <f>ROUND(I127*H127,2)</f>
        <v>0</v>
      </c>
      <c r="K127" s="179" t="s">
        <v>3</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76</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654</v>
      </c>
    </row>
    <row r="128" s="2" customFormat="1" ht="101.25" customHeight="1">
      <c r="A128" s="41"/>
      <c r="B128" s="176"/>
      <c r="C128" s="177" t="s">
        <v>556</v>
      </c>
      <c r="D128" s="177" t="s">
        <v>331</v>
      </c>
      <c r="E128" s="178" t="s">
        <v>5987</v>
      </c>
      <c r="F128" s="179" t="s">
        <v>5988</v>
      </c>
      <c r="G128" s="180" t="s">
        <v>367</v>
      </c>
      <c r="H128" s="181">
        <v>1</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666</v>
      </c>
    </row>
    <row r="129" s="2" customFormat="1" ht="24.15" customHeight="1">
      <c r="A129" s="41"/>
      <c r="B129" s="176"/>
      <c r="C129" s="177" t="s">
        <v>8</v>
      </c>
      <c r="D129" s="177" t="s">
        <v>331</v>
      </c>
      <c r="E129" s="178" t="s">
        <v>5989</v>
      </c>
      <c r="F129" s="179" t="s">
        <v>5990</v>
      </c>
      <c r="G129" s="180" t="s">
        <v>439</v>
      </c>
      <c r="H129" s="181">
        <v>3</v>
      </c>
      <c r="I129" s="182"/>
      <c r="J129" s="183">
        <f>ROUND(I129*H129,2)</f>
        <v>0</v>
      </c>
      <c r="K129" s="179" t="s">
        <v>3</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76</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676</v>
      </c>
    </row>
    <row r="130" s="2" customFormat="1" ht="76.35" customHeight="1">
      <c r="A130" s="41"/>
      <c r="B130" s="176"/>
      <c r="C130" s="177" t="s">
        <v>564</v>
      </c>
      <c r="D130" s="177" t="s">
        <v>331</v>
      </c>
      <c r="E130" s="178" t="s">
        <v>5991</v>
      </c>
      <c r="F130" s="179" t="s">
        <v>5992</v>
      </c>
      <c r="G130" s="180" t="s">
        <v>367</v>
      </c>
      <c r="H130" s="181">
        <v>23</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110</v>
      </c>
    </row>
    <row r="131" s="2" customFormat="1" ht="44.25" customHeight="1">
      <c r="A131" s="41"/>
      <c r="B131" s="176"/>
      <c r="C131" s="177" t="s">
        <v>571</v>
      </c>
      <c r="D131" s="177" t="s">
        <v>331</v>
      </c>
      <c r="E131" s="178" t="s">
        <v>5993</v>
      </c>
      <c r="F131" s="179" t="s">
        <v>5994</v>
      </c>
      <c r="G131" s="180" t="s">
        <v>367</v>
      </c>
      <c r="H131" s="181">
        <v>10</v>
      </c>
      <c r="I131" s="182"/>
      <c r="J131" s="183">
        <f>ROUND(I131*H131,2)</f>
        <v>0</v>
      </c>
      <c r="K131" s="179" t="s">
        <v>3</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696</v>
      </c>
    </row>
    <row r="132" s="2" customFormat="1" ht="66.75" customHeight="1">
      <c r="A132" s="41"/>
      <c r="B132" s="176"/>
      <c r="C132" s="177" t="s">
        <v>576</v>
      </c>
      <c r="D132" s="177" t="s">
        <v>331</v>
      </c>
      <c r="E132" s="178" t="s">
        <v>5995</v>
      </c>
      <c r="F132" s="179" t="s">
        <v>5996</v>
      </c>
      <c r="G132" s="180" t="s">
        <v>367</v>
      </c>
      <c r="H132" s="181">
        <v>3</v>
      </c>
      <c r="I132" s="182"/>
      <c r="J132" s="183">
        <f>ROUND(I132*H132,2)</f>
        <v>0</v>
      </c>
      <c r="K132" s="179" t="s">
        <v>3</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76</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710</v>
      </c>
    </row>
    <row r="133" s="2" customFormat="1" ht="49.05" customHeight="1">
      <c r="A133" s="41"/>
      <c r="B133" s="176"/>
      <c r="C133" s="177" t="s">
        <v>473</v>
      </c>
      <c r="D133" s="177" t="s">
        <v>331</v>
      </c>
      <c r="E133" s="178" t="s">
        <v>5997</v>
      </c>
      <c r="F133" s="179" t="s">
        <v>5998</v>
      </c>
      <c r="G133" s="180" t="s">
        <v>356</v>
      </c>
      <c r="H133" s="181">
        <v>1</v>
      </c>
      <c r="I133" s="182"/>
      <c r="J133" s="183">
        <f>ROUND(I133*H133,2)</f>
        <v>0</v>
      </c>
      <c r="K133" s="179" t="s">
        <v>3</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718</v>
      </c>
    </row>
    <row r="134" s="2" customFormat="1" ht="24.15" customHeight="1">
      <c r="A134" s="41"/>
      <c r="B134" s="176"/>
      <c r="C134" s="177" t="s">
        <v>588</v>
      </c>
      <c r="D134" s="177" t="s">
        <v>331</v>
      </c>
      <c r="E134" s="178" t="s">
        <v>5999</v>
      </c>
      <c r="F134" s="179" t="s">
        <v>6000</v>
      </c>
      <c r="G134" s="180" t="s">
        <v>5816</v>
      </c>
      <c r="H134" s="263"/>
      <c r="I134" s="182"/>
      <c r="J134" s="183">
        <f>ROUND(I134*H134,2)</f>
        <v>0</v>
      </c>
      <c r="K134" s="179" t="s">
        <v>335</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152</v>
      </c>
    </row>
    <row r="135" s="2" customFormat="1">
      <c r="A135" s="41"/>
      <c r="B135" s="42"/>
      <c r="C135" s="41"/>
      <c r="D135" s="190" t="s">
        <v>338</v>
      </c>
      <c r="E135" s="41"/>
      <c r="F135" s="191" t="s">
        <v>6001</v>
      </c>
      <c r="G135" s="41"/>
      <c r="H135" s="41"/>
      <c r="I135" s="192"/>
      <c r="J135" s="41"/>
      <c r="K135" s="41"/>
      <c r="L135" s="42"/>
      <c r="M135" s="197"/>
      <c r="N135" s="198"/>
      <c r="O135" s="199"/>
      <c r="P135" s="199"/>
      <c r="Q135" s="199"/>
      <c r="R135" s="199"/>
      <c r="S135" s="199"/>
      <c r="T135" s="200"/>
      <c r="U135" s="41"/>
      <c r="V135" s="41"/>
      <c r="W135" s="41"/>
      <c r="X135" s="41"/>
      <c r="Y135" s="41"/>
      <c r="Z135" s="41"/>
      <c r="AA135" s="41"/>
      <c r="AB135" s="41"/>
      <c r="AC135" s="41"/>
      <c r="AD135" s="41"/>
      <c r="AE135" s="41"/>
      <c r="AT135" s="22" t="s">
        <v>338</v>
      </c>
      <c r="AU135" s="22" t="s">
        <v>76</v>
      </c>
    </row>
    <row r="136" s="2" customFormat="1" ht="6.96" customHeight="1">
      <c r="A136" s="41"/>
      <c r="B136" s="58"/>
      <c r="C136" s="59"/>
      <c r="D136" s="59"/>
      <c r="E136" s="59"/>
      <c r="F136" s="59"/>
      <c r="G136" s="59"/>
      <c r="H136" s="59"/>
      <c r="I136" s="59"/>
      <c r="J136" s="59"/>
      <c r="K136" s="59"/>
      <c r="L136" s="42"/>
      <c r="M136" s="41"/>
      <c r="O136" s="41"/>
      <c r="P136" s="41"/>
      <c r="Q136" s="41"/>
      <c r="R136" s="41"/>
      <c r="S136" s="41"/>
      <c r="T136" s="41"/>
      <c r="U136" s="41"/>
      <c r="V136" s="41"/>
      <c r="W136" s="41"/>
      <c r="X136" s="41"/>
      <c r="Y136" s="41"/>
      <c r="Z136" s="41"/>
      <c r="AA136" s="41"/>
      <c r="AB136" s="41"/>
      <c r="AC136" s="41"/>
      <c r="AD136" s="41"/>
      <c r="AE136" s="41"/>
    </row>
  </sheetData>
  <autoFilter ref="C94:K135"/>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hyperlinks>
    <hyperlink ref="F100" r:id="rId1" display="https://podminky.urs.cz/item/CS_URS_2025_01/735164511"/>
    <hyperlink ref="F102" r:id="rId2" display="https://podminky.urs.cz/item/CS_URS_2025_01/998735202"/>
    <hyperlink ref="F105" r:id="rId3" display="https://podminky.urs.cz/item/CS_URS_2025_01/733223105"/>
    <hyperlink ref="F107" r:id="rId4" display="https://podminky.urs.cz/item/CS_URS_2025_01/733224205"/>
    <hyperlink ref="F109" r:id="rId5" display="https://podminky.urs.cz/item/CS_URS_2025_01/733224225"/>
    <hyperlink ref="F111" r:id="rId6" display="https://podminky.urs.cz/item/CS_URS_2025_01/998733202"/>
    <hyperlink ref="F115" r:id="rId7" display="https://podminky.urs.cz/item/CS_URS_2025_01/733811252"/>
    <hyperlink ref="F120" r:id="rId8" display="https://podminky.urs.cz/item/CS_URS_2025_01/736110652"/>
    <hyperlink ref="F124" r:id="rId9" display="https://podminky.urs.cz/item/CS_URS_2025_01/736111034"/>
    <hyperlink ref="F135" r:id="rId10" display="https://podminky.urs.cz/item/CS_URS_2025_01/998736202"/>
  </hyperlinks>
  <pageMargins left="0.39375" right="0.39375" top="0.39375" bottom="0.39375" header="0" footer="0"/>
  <pageSetup paperSize="9" orientation="portrait" blackAndWhite="1" fitToHeight="100"/>
  <headerFooter>
    <oddFooter>&amp;CStrana &amp;P z &amp;N</oddFooter>
  </headerFooter>
  <drawing r:id="rId1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170</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6002</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ROUND(J94,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ROUND((SUM(BE94:BE122)),  2)</f>
        <v>0</v>
      </c>
      <c r="G37" s="41"/>
      <c r="H37" s="41"/>
      <c r="I37" s="135">
        <v>0.20999999999999999</v>
      </c>
      <c r="J37" s="134">
        <f>ROUND(((SUM(BE94:BE122))*I37),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ROUND((SUM(BF94:BF122)),  2)</f>
        <v>0</v>
      </c>
      <c r="G38" s="41"/>
      <c r="H38" s="41"/>
      <c r="I38" s="135">
        <v>0.12</v>
      </c>
      <c r="J38" s="134">
        <f>ROUND(((SUM(BF94:BF122))*I38),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ROUND((SUM(BG94:BG122)),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ROUND((SUM(BH94:BH122)),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ROUND((SUM(BI94:BI122)),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 xml:space="preserve">7 - FVE </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J94</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6003</v>
      </c>
      <c r="E68" s="147"/>
      <c r="F68" s="147"/>
      <c r="G68" s="147"/>
      <c r="H68" s="147"/>
      <c r="I68" s="147"/>
      <c r="J68" s="148">
        <f>J95</f>
        <v>0</v>
      </c>
      <c r="K68" s="9"/>
      <c r="L68" s="145"/>
      <c r="S68" s="9"/>
      <c r="T68" s="9"/>
      <c r="U68" s="9"/>
      <c r="V68" s="9"/>
      <c r="W68" s="9"/>
      <c r="X68" s="9"/>
      <c r="Y68" s="9"/>
      <c r="Z68" s="9"/>
      <c r="AA68" s="9"/>
      <c r="AB68" s="9"/>
      <c r="AC68" s="9"/>
      <c r="AD68" s="9"/>
      <c r="AE68" s="9"/>
    </row>
    <row r="69" s="9" customFormat="1" ht="24.96" customHeight="1">
      <c r="A69" s="9"/>
      <c r="B69" s="145"/>
      <c r="C69" s="9"/>
      <c r="D69" s="146" t="s">
        <v>6004</v>
      </c>
      <c r="E69" s="147"/>
      <c r="F69" s="147"/>
      <c r="G69" s="147"/>
      <c r="H69" s="147"/>
      <c r="I69" s="147"/>
      <c r="J69" s="148">
        <f>J115</f>
        <v>0</v>
      </c>
      <c r="K69" s="9"/>
      <c r="L69" s="145"/>
      <c r="S69" s="9"/>
      <c r="T69" s="9"/>
      <c r="U69" s="9"/>
      <c r="V69" s="9"/>
      <c r="W69" s="9"/>
      <c r="X69" s="9"/>
      <c r="Y69" s="9"/>
      <c r="Z69" s="9"/>
      <c r="AA69" s="9"/>
      <c r="AB69" s="9"/>
      <c r="AC69" s="9"/>
      <c r="AD69" s="9"/>
      <c r="AE69" s="9"/>
    </row>
    <row r="70" s="9" customFormat="1" ht="24.96" customHeight="1">
      <c r="A70" s="9"/>
      <c r="B70" s="145"/>
      <c r="C70" s="9"/>
      <c r="D70" s="146" t="s">
        <v>6005</v>
      </c>
      <c r="E70" s="147"/>
      <c r="F70" s="147"/>
      <c r="G70" s="147"/>
      <c r="H70" s="147"/>
      <c r="I70" s="147"/>
      <c r="J70" s="148">
        <f>J120</f>
        <v>0</v>
      </c>
      <c r="K70" s="9"/>
      <c r="L70" s="145"/>
      <c r="S70" s="9"/>
      <c r="T70" s="9"/>
      <c r="U70" s="9"/>
      <c r="V70" s="9"/>
      <c r="W70" s="9"/>
      <c r="X70" s="9"/>
      <c r="Y70" s="9"/>
      <c r="Z70" s="9"/>
      <c r="AA70" s="9"/>
      <c r="AB70" s="9"/>
      <c r="AC70" s="9"/>
      <c r="AD70" s="9"/>
      <c r="AE70" s="9"/>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1" customFormat="1" ht="23.25" customHeight="1">
      <c r="B82" s="25"/>
      <c r="E82" s="127" t="s">
        <v>302</v>
      </c>
      <c r="F82" s="1"/>
      <c r="G82" s="1"/>
      <c r="H82" s="1"/>
      <c r="L82" s="25"/>
    </row>
    <row r="83" s="1" customFormat="1" ht="12" customHeight="1">
      <c r="B83" s="25"/>
      <c r="C83" s="35" t="s">
        <v>303</v>
      </c>
      <c r="L83" s="25"/>
    </row>
    <row r="84" s="2" customFormat="1" ht="16.5" customHeight="1">
      <c r="A84" s="41"/>
      <c r="B84" s="42"/>
      <c r="C84" s="41"/>
      <c r="D84" s="41"/>
      <c r="E84" s="128" t="s">
        <v>1833</v>
      </c>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1834</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6.5" customHeight="1">
      <c r="A86" s="41"/>
      <c r="B86" s="42"/>
      <c r="C86" s="41"/>
      <c r="D86" s="41"/>
      <c r="E86" s="65" t="str">
        <f>E13</f>
        <v xml:space="preserve">7 - FVE </v>
      </c>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21</v>
      </c>
      <c r="D88" s="41"/>
      <c r="E88" s="41"/>
      <c r="F88" s="30" t="str">
        <f>F16</f>
        <v xml:space="preserve"> </v>
      </c>
      <c r="G88" s="41"/>
      <c r="H88" s="41"/>
      <c r="I88" s="35" t="s">
        <v>23</v>
      </c>
      <c r="J88" s="67" t="str">
        <f>IF(J16="","",J16)</f>
        <v>26. 8. 2025</v>
      </c>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5.15" customHeight="1">
      <c r="A90" s="41"/>
      <c r="B90" s="42"/>
      <c r="C90" s="35" t="s">
        <v>25</v>
      </c>
      <c r="D90" s="41"/>
      <c r="E90" s="41"/>
      <c r="F90" s="30" t="str">
        <f>E19</f>
        <v xml:space="preserve"> </v>
      </c>
      <c r="G90" s="41"/>
      <c r="H90" s="41"/>
      <c r="I90" s="35" t="s">
        <v>30</v>
      </c>
      <c r="J90" s="39" t="str">
        <f>E25</f>
        <v xml:space="preserve"> </v>
      </c>
      <c r="K90" s="41"/>
      <c r="L90" s="129"/>
      <c r="S90" s="41"/>
      <c r="T90" s="41"/>
      <c r="U90" s="41"/>
      <c r="V90" s="41"/>
      <c r="W90" s="41"/>
      <c r="X90" s="41"/>
      <c r="Y90" s="41"/>
      <c r="Z90" s="41"/>
      <c r="AA90" s="41"/>
      <c r="AB90" s="41"/>
      <c r="AC90" s="41"/>
      <c r="AD90" s="41"/>
      <c r="AE90" s="41"/>
    </row>
    <row r="91" s="2" customFormat="1" ht="15.15" customHeight="1">
      <c r="A91" s="41"/>
      <c r="B91" s="42"/>
      <c r="C91" s="35" t="s">
        <v>28</v>
      </c>
      <c r="D91" s="41"/>
      <c r="E91" s="41"/>
      <c r="F91" s="30" t="str">
        <f>IF(E22="","",E22)</f>
        <v>Vyplň údaj</v>
      </c>
      <c r="G91" s="41"/>
      <c r="H91" s="41"/>
      <c r="I91" s="35" t="s">
        <v>32</v>
      </c>
      <c r="J91" s="39" t="str">
        <f>E28</f>
        <v xml:space="preserve"> </v>
      </c>
      <c r="K91" s="41"/>
      <c r="L91" s="129"/>
      <c r="S91" s="41"/>
      <c r="T91" s="41"/>
      <c r="U91" s="41"/>
      <c r="V91" s="41"/>
      <c r="W91" s="41"/>
      <c r="X91" s="41"/>
      <c r="Y91" s="41"/>
      <c r="Z91" s="41"/>
      <c r="AA91" s="41"/>
      <c r="AB91" s="41"/>
      <c r="AC91" s="41"/>
      <c r="AD91" s="41"/>
      <c r="AE91" s="41"/>
    </row>
    <row r="92" s="2" customFormat="1" ht="10.32"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11" customFormat="1" ht="29.28" customHeight="1">
      <c r="A93" s="153"/>
      <c r="B93" s="154"/>
      <c r="C93" s="155" t="s">
        <v>315</v>
      </c>
      <c r="D93" s="156" t="s">
        <v>54</v>
      </c>
      <c r="E93" s="156" t="s">
        <v>50</v>
      </c>
      <c r="F93" s="156" t="s">
        <v>51</v>
      </c>
      <c r="G93" s="156" t="s">
        <v>316</v>
      </c>
      <c r="H93" s="156" t="s">
        <v>317</v>
      </c>
      <c r="I93" s="156" t="s">
        <v>318</v>
      </c>
      <c r="J93" s="156" t="s">
        <v>309</v>
      </c>
      <c r="K93" s="157" t="s">
        <v>319</v>
      </c>
      <c r="L93" s="158"/>
      <c r="M93" s="83" t="s">
        <v>3</v>
      </c>
      <c r="N93" s="84" t="s">
        <v>39</v>
      </c>
      <c r="O93" s="84" t="s">
        <v>320</v>
      </c>
      <c r="P93" s="84" t="s">
        <v>321</v>
      </c>
      <c r="Q93" s="84" t="s">
        <v>322</v>
      </c>
      <c r="R93" s="84" t="s">
        <v>323</v>
      </c>
      <c r="S93" s="84" t="s">
        <v>324</v>
      </c>
      <c r="T93" s="85" t="s">
        <v>325</v>
      </c>
      <c r="U93" s="153"/>
      <c r="V93" s="153"/>
      <c r="W93" s="153"/>
      <c r="X93" s="153"/>
      <c r="Y93" s="153"/>
      <c r="Z93" s="153"/>
      <c r="AA93" s="153"/>
      <c r="AB93" s="153"/>
      <c r="AC93" s="153"/>
      <c r="AD93" s="153"/>
      <c r="AE93" s="153"/>
    </row>
    <row r="94" s="2" customFormat="1" ht="22.8" customHeight="1">
      <c r="A94" s="41"/>
      <c r="B94" s="42"/>
      <c r="C94" s="90" t="s">
        <v>326</v>
      </c>
      <c r="D94" s="41"/>
      <c r="E94" s="41"/>
      <c r="F94" s="41"/>
      <c r="G94" s="41"/>
      <c r="H94" s="41"/>
      <c r="I94" s="41"/>
      <c r="J94" s="159">
        <f>BK94</f>
        <v>0</v>
      </c>
      <c r="K94" s="41"/>
      <c r="L94" s="42"/>
      <c r="M94" s="86"/>
      <c r="N94" s="71"/>
      <c r="O94" s="87"/>
      <c r="P94" s="160">
        <f>P95+P115+P120</f>
        <v>0</v>
      </c>
      <c r="Q94" s="87"/>
      <c r="R94" s="160">
        <f>R95+R115+R120</f>
        <v>0</v>
      </c>
      <c r="S94" s="87"/>
      <c r="T94" s="161">
        <f>T95+T115+T120</f>
        <v>0</v>
      </c>
      <c r="U94" s="41"/>
      <c r="V94" s="41"/>
      <c r="W94" s="41"/>
      <c r="X94" s="41"/>
      <c r="Y94" s="41"/>
      <c r="Z94" s="41"/>
      <c r="AA94" s="41"/>
      <c r="AB94" s="41"/>
      <c r="AC94" s="41"/>
      <c r="AD94" s="41"/>
      <c r="AE94" s="41"/>
      <c r="AT94" s="22" t="s">
        <v>68</v>
      </c>
      <c r="AU94" s="22" t="s">
        <v>310</v>
      </c>
      <c r="BK94" s="162">
        <f>BK95+BK115+BK120</f>
        <v>0</v>
      </c>
    </row>
    <row r="95" s="12" customFormat="1" ht="25.92" customHeight="1">
      <c r="A95" s="12"/>
      <c r="B95" s="163"/>
      <c r="C95" s="12"/>
      <c r="D95" s="164" t="s">
        <v>68</v>
      </c>
      <c r="E95" s="165" t="s">
        <v>6006</v>
      </c>
      <c r="F95" s="165" t="s">
        <v>6007</v>
      </c>
      <c r="G95" s="12"/>
      <c r="H95" s="12"/>
      <c r="I95" s="166"/>
      <c r="J95" s="167">
        <f>BK95</f>
        <v>0</v>
      </c>
      <c r="K95" s="12"/>
      <c r="L95" s="163"/>
      <c r="M95" s="168"/>
      <c r="N95" s="169"/>
      <c r="O95" s="169"/>
      <c r="P95" s="170">
        <f>SUM(P96:P114)</f>
        <v>0</v>
      </c>
      <c r="Q95" s="169"/>
      <c r="R95" s="170">
        <f>SUM(R96:R114)</f>
        <v>0</v>
      </c>
      <c r="S95" s="169"/>
      <c r="T95" s="171">
        <f>SUM(T96:T114)</f>
        <v>0</v>
      </c>
      <c r="U95" s="12"/>
      <c r="V95" s="12"/>
      <c r="W95" s="12"/>
      <c r="X95" s="12"/>
      <c r="Y95" s="12"/>
      <c r="Z95" s="12"/>
      <c r="AA95" s="12"/>
      <c r="AB95" s="12"/>
      <c r="AC95" s="12"/>
      <c r="AD95" s="12"/>
      <c r="AE95" s="12"/>
      <c r="AR95" s="164" t="s">
        <v>113</v>
      </c>
      <c r="AT95" s="172" t="s">
        <v>68</v>
      </c>
      <c r="AU95" s="172" t="s">
        <v>69</v>
      </c>
      <c r="AY95" s="164" t="s">
        <v>328</v>
      </c>
      <c r="BK95" s="173">
        <f>SUM(BK96:BK114)</f>
        <v>0</v>
      </c>
    </row>
    <row r="96" s="2" customFormat="1" ht="16.5" customHeight="1">
      <c r="A96" s="41"/>
      <c r="B96" s="176"/>
      <c r="C96" s="177" t="s">
        <v>76</v>
      </c>
      <c r="D96" s="177" t="s">
        <v>331</v>
      </c>
      <c r="E96" s="178" t="s">
        <v>6008</v>
      </c>
      <c r="F96" s="179" t="s">
        <v>6009</v>
      </c>
      <c r="G96" s="180" t="s">
        <v>367</v>
      </c>
      <c r="H96" s="181">
        <v>33</v>
      </c>
      <c r="I96" s="182"/>
      <c r="J96" s="183">
        <f>ROUND(I96*H96,2)</f>
        <v>0</v>
      </c>
      <c r="K96" s="179" t="s">
        <v>2314</v>
      </c>
      <c r="L96" s="42"/>
      <c r="M96" s="184" t="s">
        <v>3</v>
      </c>
      <c r="N96" s="185" t="s">
        <v>40</v>
      </c>
      <c r="O96" s="75"/>
      <c r="P96" s="186">
        <f>O96*H96</f>
        <v>0</v>
      </c>
      <c r="Q96" s="186">
        <v>0</v>
      </c>
      <c r="R96" s="186">
        <f>Q96*H96</f>
        <v>0</v>
      </c>
      <c r="S96" s="186">
        <v>0</v>
      </c>
      <c r="T96" s="187">
        <f>S96*H96</f>
        <v>0</v>
      </c>
      <c r="U96" s="41"/>
      <c r="V96" s="41"/>
      <c r="W96" s="41"/>
      <c r="X96" s="41"/>
      <c r="Y96" s="41"/>
      <c r="Z96" s="41"/>
      <c r="AA96" s="41"/>
      <c r="AB96" s="41"/>
      <c r="AC96" s="41"/>
      <c r="AD96" s="41"/>
      <c r="AE96" s="41"/>
      <c r="AR96" s="188" t="s">
        <v>1229</v>
      </c>
      <c r="AT96" s="188" t="s">
        <v>331</v>
      </c>
      <c r="AU96" s="188" t="s">
        <v>76</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1229</v>
      </c>
      <c r="BM96" s="188" t="s">
        <v>6010</v>
      </c>
    </row>
    <row r="97" s="2" customFormat="1" ht="21.75" customHeight="1">
      <c r="A97" s="41"/>
      <c r="B97" s="176"/>
      <c r="C97" s="177" t="s">
        <v>79</v>
      </c>
      <c r="D97" s="177" t="s">
        <v>331</v>
      </c>
      <c r="E97" s="178" t="s">
        <v>6011</v>
      </c>
      <c r="F97" s="179" t="s">
        <v>6012</v>
      </c>
      <c r="G97" s="180" t="s">
        <v>356</v>
      </c>
      <c r="H97" s="181">
        <v>1</v>
      </c>
      <c r="I97" s="182"/>
      <c r="J97" s="183">
        <f>ROUND(I97*H97,2)</f>
        <v>0</v>
      </c>
      <c r="K97" s="179" t="s">
        <v>2314</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1229</v>
      </c>
      <c r="AT97" s="188" t="s">
        <v>331</v>
      </c>
      <c r="AU97" s="188" t="s">
        <v>76</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1229</v>
      </c>
      <c r="BM97" s="188" t="s">
        <v>6013</v>
      </c>
    </row>
    <row r="98" s="2" customFormat="1" ht="16.5" customHeight="1">
      <c r="A98" s="41"/>
      <c r="B98" s="176"/>
      <c r="C98" s="177" t="s">
        <v>87</v>
      </c>
      <c r="D98" s="177" t="s">
        <v>331</v>
      </c>
      <c r="E98" s="178" t="s">
        <v>6014</v>
      </c>
      <c r="F98" s="179" t="s">
        <v>6015</v>
      </c>
      <c r="G98" s="180" t="s">
        <v>356</v>
      </c>
      <c r="H98" s="181">
        <v>1</v>
      </c>
      <c r="I98" s="182"/>
      <c r="J98" s="183">
        <f>ROUND(I98*H98,2)</f>
        <v>0</v>
      </c>
      <c r="K98" s="179" t="s">
        <v>2314</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1229</v>
      </c>
      <c r="AT98" s="188" t="s">
        <v>331</v>
      </c>
      <c r="AU98" s="188" t="s">
        <v>76</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1229</v>
      </c>
      <c r="BM98" s="188" t="s">
        <v>6016</v>
      </c>
    </row>
    <row r="99" s="2" customFormat="1" ht="24.15" customHeight="1">
      <c r="A99" s="41"/>
      <c r="B99" s="176"/>
      <c r="C99" s="177" t="s">
        <v>113</v>
      </c>
      <c r="D99" s="177" t="s">
        <v>331</v>
      </c>
      <c r="E99" s="178" t="s">
        <v>6017</v>
      </c>
      <c r="F99" s="179" t="s">
        <v>6018</v>
      </c>
      <c r="G99" s="180" t="s">
        <v>367</v>
      </c>
      <c r="H99" s="181">
        <v>33</v>
      </c>
      <c r="I99" s="182"/>
      <c r="J99" s="183">
        <f>ROUND(I99*H99,2)</f>
        <v>0</v>
      </c>
      <c r="K99" s="179" t="s">
        <v>2314</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1229</v>
      </c>
      <c r="AT99" s="188" t="s">
        <v>331</v>
      </c>
      <c r="AU99" s="188" t="s">
        <v>76</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1229</v>
      </c>
      <c r="BM99" s="188" t="s">
        <v>6019</v>
      </c>
    </row>
    <row r="100" s="2" customFormat="1" ht="16.5" customHeight="1">
      <c r="A100" s="41"/>
      <c r="B100" s="176"/>
      <c r="C100" s="177" t="s">
        <v>138</v>
      </c>
      <c r="D100" s="177" t="s">
        <v>331</v>
      </c>
      <c r="E100" s="178" t="s">
        <v>6020</v>
      </c>
      <c r="F100" s="179" t="s">
        <v>6021</v>
      </c>
      <c r="G100" s="180" t="s">
        <v>367</v>
      </c>
      <c r="H100" s="181">
        <v>33</v>
      </c>
      <c r="I100" s="182"/>
      <c r="J100" s="183">
        <f>ROUND(I100*H100,2)</f>
        <v>0</v>
      </c>
      <c r="K100" s="179" t="s">
        <v>2314</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1229</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1229</v>
      </c>
      <c r="BM100" s="188" t="s">
        <v>6022</v>
      </c>
    </row>
    <row r="101" s="2" customFormat="1" ht="16.5" customHeight="1">
      <c r="A101" s="41"/>
      <c r="B101" s="176"/>
      <c r="C101" s="177" t="s">
        <v>150</v>
      </c>
      <c r="D101" s="177" t="s">
        <v>331</v>
      </c>
      <c r="E101" s="178" t="s">
        <v>6023</v>
      </c>
      <c r="F101" s="179" t="s">
        <v>6024</v>
      </c>
      <c r="G101" s="180" t="s">
        <v>356</v>
      </c>
      <c r="H101" s="181">
        <v>1</v>
      </c>
      <c r="I101" s="182"/>
      <c r="J101" s="183">
        <f>ROUND(I101*H101,2)</f>
        <v>0</v>
      </c>
      <c r="K101" s="179" t="s">
        <v>2314</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1229</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1229</v>
      </c>
      <c r="BM101" s="188" t="s">
        <v>6025</v>
      </c>
    </row>
    <row r="102" s="2" customFormat="1" ht="24.15" customHeight="1">
      <c r="A102" s="41"/>
      <c r="B102" s="176"/>
      <c r="C102" s="177" t="s">
        <v>168</v>
      </c>
      <c r="D102" s="177" t="s">
        <v>331</v>
      </c>
      <c r="E102" s="178" t="s">
        <v>6026</v>
      </c>
      <c r="F102" s="179" t="s">
        <v>6027</v>
      </c>
      <c r="G102" s="180" t="s">
        <v>476</v>
      </c>
      <c r="H102" s="181">
        <v>140</v>
      </c>
      <c r="I102" s="182"/>
      <c r="J102" s="183">
        <f>ROUND(I102*H102,2)</f>
        <v>0</v>
      </c>
      <c r="K102" s="179" t="s">
        <v>2314</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1229</v>
      </c>
      <c r="AT102" s="188" t="s">
        <v>331</v>
      </c>
      <c r="AU102" s="188" t="s">
        <v>76</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1229</v>
      </c>
      <c r="BM102" s="188" t="s">
        <v>6028</v>
      </c>
    </row>
    <row r="103" s="2" customFormat="1" ht="16.5" customHeight="1">
      <c r="A103" s="41"/>
      <c r="B103" s="176"/>
      <c r="C103" s="177" t="s">
        <v>171</v>
      </c>
      <c r="D103" s="177" t="s">
        <v>331</v>
      </c>
      <c r="E103" s="178" t="s">
        <v>6029</v>
      </c>
      <c r="F103" s="179" t="s">
        <v>6030</v>
      </c>
      <c r="G103" s="180" t="s">
        <v>476</v>
      </c>
      <c r="H103" s="181">
        <v>30</v>
      </c>
      <c r="I103" s="182"/>
      <c r="J103" s="183">
        <f>ROUND(I103*H103,2)</f>
        <v>0</v>
      </c>
      <c r="K103" s="179" t="s">
        <v>2314</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1229</v>
      </c>
      <c r="AT103" s="188" t="s">
        <v>331</v>
      </c>
      <c r="AU103" s="188" t="s">
        <v>76</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1229</v>
      </c>
      <c r="BM103" s="188" t="s">
        <v>6031</v>
      </c>
    </row>
    <row r="104" s="2" customFormat="1" ht="37.8" customHeight="1">
      <c r="A104" s="41"/>
      <c r="B104" s="176"/>
      <c r="C104" s="177" t="s">
        <v>183</v>
      </c>
      <c r="D104" s="177" t="s">
        <v>331</v>
      </c>
      <c r="E104" s="178" t="s">
        <v>6032</v>
      </c>
      <c r="F104" s="179" t="s">
        <v>6033</v>
      </c>
      <c r="G104" s="180" t="s">
        <v>356</v>
      </c>
      <c r="H104" s="181">
        <v>1</v>
      </c>
      <c r="I104" s="182"/>
      <c r="J104" s="183">
        <f>ROUND(I104*H104,2)</f>
        <v>0</v>
      </c>
      <c r="K104" s="179" t="s">
        <v>2314</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1229</v>
      </c>
      <c r="AT104" s="188" t="s">
        <v>331</v>
      </c>
      <c r="AU104" s="188" t="s">
        <v>76</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1229</v>
      </c>
      <c r="BM104" s="188" t="s">
        <v>6034</v>
      </c>
    </row>
    <row r="105" s="2" customFormat="1" ht="21.75" customHeight="1">
      <c r="A105" s="41"/>
      <c r="B105" s="176"/>
      <c r="C105" s="177" t="s">
        <v>235</v>
      </c>
      <c r="D105" s="177" t="s">
        <v>331</v>
      </c>
      <c r="E105" s="178" t="s">
        <v>6035</v>
      </c>
      <c r="F105" s="179" t="s">
        <v>6036</v>
      </c>
      <c r="G105" s="180" t="s">
        <v>476</v>
      </c>
      <c r="H105" s="181">
        <v>160</v>
      </c>
      <c r="I105" s="182"/>
      <c r="J105" s="183">
        <f>ROUND(I105*H105,2)</f>
        <v>0</v>
      </c>
      <c r="K105" s="179" t="s">
        <v>2314</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1229</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1229</v>
      </c>
      <c r="BM105" s="188" t="s">
        <v>6037</v>
      </c>
    </row>
    <row r="106" s="2" customFormat="1" ht="16.5" customHeight="1">
      <c r="A106" s="41"/>
      <c r="B106" s="176"/>
      <c r="C106" s="177" t="s">
        <v>239</v>
      </c>
      <c r="D106" s="177" t="s">
        <v>331</v>
      </c>
      <c r="E106" s="178" t="s">
        <v>6038</v>
      </c>
      <c r="F106" s="179" t="s">
        <v>6039</v>
      </c>
      <c r="G106" s="180" t="s">
        <v>356</v>
      </c>
      <c r="H106" s="181">
        <v>1</v>
      </c>
      <c r="I106" s="182"/>
      <c r="J106" s="183">
        <f>ROUND(I106*H106,2)</f>
        <v>0</v>
      </c>
      <c r="K106" s="179" t="s">
        <v>2314</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1229</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1229</v>
      </c>
      <c r="BM106" s="188" t="s">
        <v>6040</v>
      </c>
    </row>
    <row r="107" s="2" customFormat="1" ht="24.15" customHeight="1">
      <c r="A107" s="41"/>
      <c r="B107" s="176"/>
      <c r="C107" s="177" t="s">
        <v>9</v>
      </c>
      <c r="D107" s="177" t="s">
        <v>331</v>
      </c>
      <c r="E107" s="178" t="s">
        <v>6041</v>
      </c>
      <c r="F107" s="179" t="s">
        <v>6042</v>
      </c>
      <c r="G107" s="180" t="s">
        <v>476</v>
      </c>
      <c r="H107" s="181">
        <v>180</v>
      </c>
      <c r="I107" s="182"/>
      <c r="J107" s="183">
        <f>ROUND(I107*H107,2)</f>
        <v>0</v>
      </c>
      <c r="K107" s="179" t="s">
        <v>2314</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1229</v>
      </c>
      <c r="AT107" s="188" t="s">
        <v>331</v>
      </c>
      <c r="AU107" s="188" t="s">
        <v>76</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1229</v>
      </c>
      <c r="BM107" s="188" t="s">
        <v>6043</v>
      </c>
    </row>
    <row r="108" s="2" customFormat="1" ht="16.5" customHeight="1">
      <c r="A108" s="41"/>
      <c r="B108" s="176"/>
      <c r="C108" s="177" t="s">
        <v>505</v>
      </c>
      <c r="D108" s="177" t="s">
        <v>331</v>
      </c>
      <c r="E108" s="178" t="s">
        <v>6044</v>
      </c>
      <c r="F108" s="179" t="s">
        <v>6045</v>
      </c>
      <c r="G108" s="180" t="s">
        <v>476</v>
      </c>
      <c r="H108" s="181">
        <v>60</v>
      </c>
      <c r="I108" s="182"/>
      <c r="J108" s="183">
        <f>ROUND(I108*H108,2)</f>
        <v>0</v>
      </c>
      <c r="K108" s="179" t="s">
        <v>2314</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1229</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1229</v>
      </c>
      <c r="BM108" s="188" t="s">
        <v>6046</v>
      </c>
    </row>
    <row r="109" s="2" customFormat="1" ht="21.75" customHeight="1">
      <c r="A109" s="41"/>
      <c r="B109" s="176"/>
      <c r="C109" s="177" t="s">
        <v>512</v>
      </c>
      <c r="D109" s="177" t="s">
        <v>331</v>
      </c>
      <c r="E109" s="178" t="s">
        <v>6047</v>
      </c>
      <c r="F109" s="179" t="s">
        <v>6048</v>
      </c>
      <c r="G109" s="180" t="s">
        <v>476</v>
      </c>
      <c r="H109" s="181">
        <v>25</v>
      </c>
      <c r="I109" s="182"/>
      <c r="J109" s="183">
        <f>ROUND(I109*H109,2)</f>
        <v>0</v>
      </c>
      <c r="K109" s="179" t="s">
        <v>2314</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1229</v>
      </c>
      <c r="AT109" s="188" t="s">
        <v>331</v>
      </c>
      <c r="AU109" s="188" t="s">
        <v>76</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1229</v>
      </c>
      <c r="BM109" s="188" t="s">
        <v>6049</v>
      </c>
    </row>
    <row r="110" s="2" customFormat="1" ht="16.5" customHeight="1">
      <c r="A110" s="41"/>
      <c r="B110" s="176"/>
      <c r="C110" s="177" t="s">
        <v>526</v>
      </c>
      <c r="D110" s="177" t="s">
        <v>331</v>
      </c>
      <c r="E110" s="178" t="s">
        <v>6050</v>
      </c>
      <c r="F110" s="179" t="s">
        <v>6051</v>
      </c>
      <c r="G110" s="180" t="s">
        <v>367</v>
      </c>
      <c r="H110" s="181">
        <v>1</v>
      </c>
      <c r="I110" s="182"/>
      <c r="J110" s="183">
        <f>ROUND(I110*H110,2)</f>
        <v>0</v>
      </c>
      <c r="K110" s="179" t="s">
        <v>2314</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1229</v>
      </c>
      <c r="AT110" s="188" t="s">
        <v>331</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1229</v>
      </c>
      <c r="BM110" s="188" t="s">
        <v>6052</v>
      </c>
    </row>
    <row r="111" s="2" customFormat="1" ht="24.15" customHeight="1">
      <c r="A111" s="41"/>
      <c r="B111" s="176"/>
      <c r="C111" s="177" t="s">
        <v>532</v>
      </c>
      <c r="D111" s="177" t="s">
        <v>331</v>
      </c>
      <c r="E111" s="178" t="s">
        <v>6053</v>
      </c>
      <c r="F111" s="179" t="s">
        <v>6054</v>
      </c>
      <c r="G111" s="180" t="s">
        <v>476</v>
      </c>
      <c r="H111" s="181">
        <v>30</v>
      </c>
      <c r="I111" s="182"/>
      <c r="J111" s="183">
        <f>ROUND(I111*H111,2)</f>
        <v>0</v>
      </c>
      <c r="K111" s="179" t="s">
        <v>2314</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1229</v>
      </c>
      <c r="AT111" s="188" t="s">
        <v>331</v>
      </c>
      <c r="AU111" s="188" t="s">
        <v>76</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1229</v>
      </c>
      <c r="BM111" s="188" t="s">
        <v>6055</v>
      </c>
    </row>
    <row r="112" s="2" customFormat="1" ht="16.5" customHeight="1">
      <c r="A112" s="41"/>
      <c r="B112" s="176"/>
      <c r="C112" s="177" t="s">
        <v>538</v>
      </c>
      <c r="D112" s="177" t="s">
        <v>331</v>
      </c>
      <c r="E112" s="178" t="s">
        <v>6056</v>
      </c>
      <c r="F112" s="179" t="s">
        <v>6057</v>
      </c>
      <c r="G112" s="180" t="s">
        <v>367</v>
      </c>
      <c r="H112" s="181">
        <v>1</v>
      </c>
      <c r="I112" s="182"/>
      <c r="J112" s="183">
        <f>ROUND(I112*H112,2)</f>
        <v>0</v>
      </c>
      <c r="K112" s="179" t="s">
        <v>2314</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1229</v>
      </c>
      <c r="AT112" s="188" t="s">
        <v>331</v>
      </c>
      <c r="AU112" s="188" t="s">
        <v>76</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1229</v>
      </c>
      <c r="BM112" s="188" t="s">
        <v>6058</v>
      </c>
    </row>
    <row r="113" s="2" customFormat="1" ht="24.15" customHeight="1">
      <c r="A113" s="41"/>
      <c r="B113" s="176"/>
      <c r="C113" s="177" t="s">
        <v>544</v>
      </c>
      <c r="D113" s="177" t="s">
        <v>331</v>
      </c>
      <c r="E113" s="178" t="s">
        <v>6059</v>
      </c>
      <c r="F113" s="179" t="s">
        <v>6060</v>
      </c>
      <c r="G113" s="180" t="s">
        <v>476</v>
      </c>
      <c r="H113" s="181">
        <v>14</v>
      </c>
      <c r="I113" s="182"/>
      <c r="J113" s="183">
        <f>ROUND(I113*H113,2)</f>
        <v>0</v>
      </c>
      <c r="K113" s="179" t="s">
        <v>2314</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1229</v>
      </c>
      <c r="AT113" s="188" t="s">
        <v>331</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1229</v>
      </c>
      <c r="BM113" s="188" t="s">
        <v>6061</v>
      </c>
    </row>
    <row r="114" s="2" customFormat="1" ht="24.15" customHeight="1">
      <c r="A114" s="41"/>
      <c r="B114" s="176"/>
      <c r="C114" s="177" t="s">
        <v>550</v>
      </c>
      <c r="D114" s="177" t="s">
        <v>331</v>
      </c>
      <c r="E114" s="178" t="s">
        <v>6062</v>
      </c>
      <c r="F114" s="179" t="s">
        <v>6063</v>
      </c>
      <c r="G114" s="180" t="s">
        <v>356</v>
      </c>
      <c r="H114" s="181">
        <v>1</v>
      </c>
      <c r="I114" s="182"/>
      <c r="J114" s="183">
        <f>ROUND(I114*H114,2)</f>
        <v>0</v>
      </c>
      <c r="K114" s="179" t="s">
        <v>2314</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1229</v>
      </c>
      <c r="AT114" s="188" t="s">
        <v>331</v>
      </c>
      <c r="AU114" s="188" t="s">
        <v>76</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1229</v>
      </c>
      <c r="BM114" s="188" t="s">
        <v>6064</v>
      </c>
    </row>
    <row r="115" s="12" customFormat="1" ht="25.92" customHeight="1">
      <c r="A115" s="12"/>
      <c r="B115" s="163"/>
      <c r="C115" s="12"/>
      <c r="D115" s="164" t="s">
        <v>68</v>
      </c>
      <c r="E115" s="165" t="s">
        <v>6065</v>
      </c>
      <c r="F115" s="165" t="s">
        <v>6066</v>
      </c>
      <c r="G115" s="12"/>
      <c r="H115" s="12"/>
      <c r="I115" s="166"/>
      <c r="J115" s="167">
        <f>BK115</f>
        <v>0</v>
      </c>
      <c r="K115" s="12"/>
      <c r="L115" s="163"/>
      <c r="M115" s="168"/>
      <c r="N115" s="169"/>
      <c r="O115" s="169"/>
      <c r="P115" s="170">
        <f>SUM(P116:P119)</f>
        <v>0</v>
      </c>
      <c r="Q115" s="169"/>
      <c r="R115" s="170">
        <f>SUM(R116:R119)</f>
        <v>0</v>
      </c>
      <c r="S115" s="169"/>
      <c r="T115" s="171">
        <f>SUM(T116:T119)</f>
        <v>0</v>
      </c>
      <c r="U115" s="12"/>
      <c r="V115" s="12"/>
      <c r="W115" s="12"/>
      <c r="X115" s="12"/>
      <c r="Y115" s="12"/>
      <c r="Z115" s="12"/>
      <c r="AA115" s="12"/>
      <c r="AB115" s="12"/>
      <c r="AC115" s="12"/>
      <c r="AD115" s="12"/>
      <c r="AE115" s="12"/>
      <c r="AR115" s="164" t="s">
        <v>113</v>
      </c>
      <c r="AT115" s="172" t="s">
        <v>68</v>
      </c>
      <c r="AU115" s="172" t="s">
        <v>69</v>
      </c>
      <c r="AY115" s="164" t="s">
        <v>328</v>
      </c>
      <c r="BK115" s="173">
        <f>SUM(BK116:BK119)</f>
        <v>0</v>
      </c>
    </row>
    <row r="116" s="2" customFormat="1" ht="37.8" customHeight="1">
      <c r="A116" s="41"/>
      <c r="B116" s="176"/>
      <c r="C116" s="177" t="s">
        <v>556</v>
      </c>
      <c r="D116" s="177" t="s">
        <v>331</v>
      </c>
      <c r="E116" s="178" t="s">
        <v>6067</v>
      </c>
      <c r="F116" s="179" t="s">
        <v>6068</v>
      </c>
      <c r="G116" s="180" t="s">
        <v>356</v>
      </c>
      <c r="H116" s="181">
        <v>1</v>
      </c>
      <c r="I116" s="182"/>
      <c r="J116" s="183">
        <f>ROUND(I116*H116,2)</f>
        <v>0</v>
      </c>
      <c r="K116" s="179" t="s">
        <v>2314</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1229</v>
      </c>
      <c r="AT116" s="188" t="s">
        <v>331</v>
      </c>
      <c r="AU116" s="188" t="s">
        <v>76</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1229</v>
      </c>
      <c r="BM116" s="188" t="s">
        <v>6069</v>
      </c>
    </row>
    <row r="117" s="2" customFormat="1" ht="16.5" customHeight="1">
      <c r="A117" s="41"/>
      <c r="B117" s="176"/>
      <c r="C117" s="177" t="s">
        <v>8</v>
      </c>
      <c r="D117" s="177" t="s">
        <v>331</v>
      </c>
      <c r="E117" s="178" t="s">
        <v>6070</v>
      </c>
      <c r="F117" s="179" t="s">
        <v>6071</v>
      </c>
      <c r="G117" s="180" t="s">
        <v>574</v>
      </c>
      <c r="H117" s="181">
        <v>1</v>
      </c>
      <c r="I117" s="182"/>
      <c r="J117" s="183">
        <f>ROUND(I117*H117,2)</f>
        <v>0</v>
      </c>
      <c r="K117" s="179" t="s">
        <v>2314</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1229</v>
      </c>
      <c r="AT117" s="188" t="s">
        <v>331</v>
      </c>
      <c r="AU117" s="188" t="s">
        <v>76</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1229</v>
      </c>
      <c r="BM117" s="188" t="s">
        <v>6072</v>
      </c>
    </row>
    <row r="118" s="2" customFormat="1" ht="24.15" customHeight="1">
      <c r="A118" s="41"/>
      <c r="B118" s="176"/>
      <c r="C118" s="177" t="s">
        <v>564</v>
      </c>
      <c r="D118" s="177" t="s">
        <v>331</v>
      </c>
      <c r="E118" s="178" t="s">
        <v>6073</v>
      </c>
      <c r="F118" s="179" t="s">
        <v>6074</v>
      </c>
      <c r="G118" s="180" t="s">
        <v>356</v>
      </c>
      <c r="H118" s="181">
        <v>1</v>
      </c>
      <c r="I118" s="182"/>
      <c r="J118" s="183">
        <f>ROUND(I118*H118,2)</f>
        <v>0</v>
      </c>
      <c r="K118" s="179" t="s">
        <v>2314</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1229</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1229</v>
      </c>
      <c r="BM118" s="188" t="s">
        <v>6075</v>
      </c>
    </row>
    <row r="119" s="2" customFormat="1" ht="16.5" customHeight="1">
      <c r="A119" s="41"/>
      <c r="B119" s="176"/>
      <c r="C119" s="177" t="s">
        <v>571</v>
      </c>
      <c r="D119" s="177" t="s">
        <v>331</v>
      </c>
      <c r="E119" s="178" t="s">
        <v>6076</v>
      </c>
      <c r="F119" s="179" t="s">
        <v>6077</v>
      </c>
      <c r="G119" s="180" t="s">
        <v>356</v>
      </c>
      <c r="H119" s="181">
        <v>1</v>
      </c>
      <c r="I119" s="182"/>
      <c r="J119" s="183">
        <f>ROUND(I119*H119,2)</f>
        <v>0</v>
      </c>
      <c r="K119" s="179" t="s">
        <v>2314</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1229</v>
      </c>
      <c r="AT119" s="188" t="s">
        <v>331</v>
      </c>
      <c r="AU119" s="188" t="s">
        <v>76</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1229</v>
      </c>
      <c r="BM119" s="188" t="s">
        <v>6078</v>
      </c>
    </row>
    <row r="120" s="12" customFormat="1" ht="25.92" customHeight="1">
      <c r="A120" s="12"/>
      <c r="B120" s="163"/>
      <c r="C120" s="12"/>
      <c r="D120" s="164" t="s">
        <v>68</v>
      </c>
      <c r="E120" s="165" t="s">
        <v>6079</v>
      </c>
      <c r="F120" s="165" t="s">
        <v>120</v>
      </c>
      <c r="G120" s="12"/>
      <c r="H120" s="12"/>
      <c r="I120" s="166"/>
      <c r="J120" s="167">
        <f>BK120</f>
        <v>0</v>
      </c>
      <c r="K120" s="12"/>
      <c r="L120" s="163"/>
      <c r="M120" s="168"/>
      <c r="N120" s="169"/>
      <c r="O120" s="169"/>
      <c r="P120" s="170">
        <f>SUM(P121:P122)</f>
        <v>0</v>
      </c>
      <c r="Q120" s="169"/>
      <c r="R120" s="170">
        <f>SUM(R121:R122)</f>
        <v>0</v>
      </c>
      <c r="S120" s="169"/>
      <c r="T120" s="171">
        <f>SUM(T121:T122)</f>
        <v>0</v>
      </c>
      <c r="U120" s="12"/>
      <c r="V120" s="12"/>
      <c r="W120" s="12"/>
      <c r="X120" s="12"/>
      <c r="Y120" s="12"/>
      <c r="Z120" s="12"/>
      <c r="AA120" s="12"/>
      <c r="AB120" s="12"/>
      <c r="AC120" s="12"/>
      <c r="AD120" s="12"/>
      <c r="AE120" s="12"/>
      <c r="AR120" s="164" t="s">
        <v>113</v>
      </c>
      <c r="AT120" s="172" t="s">
        <v>68</v>
      </c>
      <c r="AU120" s="172" t="s">
        <v>69</v>
      </c>
      <c r="AY120" s="164" t="s">
        <v>328</v>
      </c>
      <c r="BK120" s="173">
        <f>SUM(BK121:BK122)</f>
        <v>0</v>
      </c>
    </row>
    <row r="121" s="2" customFormat="1" ht="24.15" customHeight="1">
      <c r="A121" s="41"/>
      <c r="B121" s="176"/>
      <c r="C121" s="177" t="s">
        <v>576</v>
      </c>
      <c r="D121" s="177" t="s">
        <v>331</v>
      </c>
      <c r="E121" s="178" t="s">
        <v>6080</v>
      </c>
      <c r="F121" s="179" t="s">
        <v>6081</v>
      </c>
      <c r="G121" s="180" t="s">
        <v>6082</v>
      </c>
      <c r="H121" s="181">
        <v>1</v>
      </c>
      <c r="I121" s="182"/>
      <c r="J121" s="183">
        <f>ROUND(I121*H121,2)</f>
        <v>0</v>
      </c>
      <c r="K121" s="179" t="s">
        <v>2314</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1229</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1229</v>
      </c>
      <c r="BM121" s="188" t="s">
        <v>6083</v>
      </c>
    </row>
    <row r="122" s="2" customFormat="1" ht="24.15" customHeight="1">
      <c r="A122" s="41"/>
      <c r="B122" s="176"/>
      <c r="C122" s="177" t="s">
        <v>473</v>
      </c>
      <c r="D122" s="177" t="s">
        <v>331</v>
      </c>
      <c r="E122" s="178" t="s">
        <v>6084</v>
      </c>
      <c r="F122" s="179" t="s">
        <v>6085</v>
      </c>
      <c r="G122" s="180" t="s">
        <v>6082</v>
      </c>
      <c r="H122" s="181">
        <v>1</v>
      </c>
      <c r="I122" s="182"/>
      <c r="J122" s="183">
        <f>ROUND(I122*H122,2)</f>
        <v>0</v>
      </c>
      <c r="K122" s="179" t="s">
        <v>2314</v>
      </c>
      <c r="L122" s="42"/>
      <c r="M122" s="237" t="s">
        <v>3</v>
      </c>
      <c r="N122" s="238" t="s">
        <v>40</v>
      </c>
      <c r="O122" s="199"/>
      <c r="P122" s="239">
        <f>O122*H122</f>
        <v>0</v>
      </c>
      <c r="Q122" s="239">
        <v>0</v>
      </c>
      <c r="R122" s="239">
        <f>Q122*H122</f>
        <v>0</v>
      </c>
      <c r="S122" s="239">
        <v>0</v>
      </c>
      <c r="T122" s="240">
        <f>S122*H122</f>
        <v>0</v>
      </c>
      <c r="U122" s="41"/>
      <c r="V122" s="41"/>
      <c r="W122" s="41"/>
      <c r="X122" s="41"/>
      <c r="Y122" s="41"/>
      <c r="Z122" s="41"/>
      <c r="AA122" s="41"/>
      <c r="AB122" s="41"/>
      <c r="AC122" s="41"/>
      <c r="AD122" s="41"/>
      <c r="AE122" s="41"/>
      <c r="AR122" s="188" t="s">
        <v>1229</v>
      </c>
      <c r="AT122" s="188" t="s">
        <v>331</v>
      </c>
      <c r="AU122" s="188" t="s">
        <v>76</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1229</v>
      </c>
      <c r="BM122" s="188" t="s">
        <v>6086</v>
      </c>
    </row>
    <row r="123" s="2" customFormat="1" ht="6.96" customHeight="1">
      <c r="A123" s="41"/>
      <c r="B123" s="58"/>
      <c r="C123" s="59"/>
      <c r="D123" s="59"/>
      <c r="E123" s="59"/>
      <c r="F123" s="59"/>
      <c r="G123" s="59"/>
      <c r="H123" s="59"/>
      <c r="I123" s="59"/>
      <c r="J123" s="59"/>
      <c r="K123" s="59"/>
      <c r="L123" s="42"/>
      <c r="M123" s="41"/>
      <c r="O123" s="41"/>
      <c r="P123" s="41"/>
      <c r="Q123" s="41"/>
      <c r="R123" s="41"/>
      <c r="S123" s="41"/>
      <c r="T123" s="41"/>
      <c r="U123" s="41"/>
      <c r="V123" s="41"/>
      <c r="W123" s="41"/>
      <c r="X123" s="41"/>
      <c r="Y123" s="41"/>
      <c r="Z123" s="41"/>
      <c r="AA123" s="41"/>
      <c r="AB123" s="41"/>
      <c r="AC123" s="41"/>
      <c r="AD123" s="41"/>
      <c r="AE123" s="41"/>
    </row>
  </sheetData>
  <autoFilter ref="C93:K122"/>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176</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5503</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6087</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ROUND((SUM(BE98:BE132)),  2)</f>
        <v>0</v>
      </c>
      <c r="G37" s="41"/>
      <c r="H37" s="41"/>
      <c r="I37" s="135">
        <v>0.20999999999999999</v>
      </c>
      <c r="J37" s="134">
        <f>ROUND(((SUM(BE98:BE132))*I37),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ROUND((SUM(BF98:BF132)),  2)</f>
        <v>0</v>
      </c>
      <c r="G38" s="41"/>
      <c r="H38" s="41"/>
      <c r="I38" s="135">
        <v>0.12</v>
      </c>
      <c r="J38" s="134">
        <f>ROUND(((SUM(BF98:BF132))*I38),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ROUND((SUM(BG98:BG132)),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ROUND((SUM(BH98:BH132)),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ROUND((SUM(BI98:BI132)),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5503</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81 - Kanalizace</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6088</v>
      </c>
      <c r="E68" s="147"/>
      <c r="F68" s="147"/>
      <c r="G68" s="147"/>
      <c r="H68" s="147"/>
      <c r="I68" s="147"/>
      <c r="J68" s="148">
        <f>J99</f>
        <v>0</v>
      </c>
      <c r="K68" s="9"/>
      <c r="L68" s="145"/>
      <c r="S68" s="9"/>
      <c r="T68" s="9"/>
      <c r="U68" s="9"/>
      <c r="V68" s="9"/>
      <c r="W68" s="9"/>
      <c r="X68" s="9"/>
      <c r="Y68" s="9"/>
      <c r="Z68" s="9"/>
      <c r="AA68" s="9"/>
      <c r="AB68" s="9"/>
      <c r="AC68" s="9"/>
      <c r="AD68" s="9"/>
      <c r="AE68" s="9"/>
    </row>
    <row r="69" s="10" customFormat="1" ht="19.92" customHeight="1">
      <c r="A69" s="10"/>
      <c r="B69" s="149"/>
      <c r="C69" s="10"/>
      <c r="D69" s="150" t="s">
        <v>6089</v>
      </c>
      <c r="E69" s="151"/>
      <c r="F69" s="151"/>
      <c r="G69" s="151"/>
      <c r="H69" s="151"/>
      <c r="I69" s="151"/>
      <c r="J69" s="152">
        <f>J100</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6090</v>
      </c>
      <c r="E70" s="151"/>
      <c r="F70" s="151"/>
      <c r="G70" s="151"/>
      <c r="H70" s="151"/>
      <c r="I70" s="151"/>
      <c r="J70" s="152">
        <f>J107</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6091</v>
      </c>
      <c r="E71" s="151"/>
      <c r="F71" s="151"/>
      <c r="G71" s="151"/>
      <c r="H71" s="151"/>
      <c r="I71" s="151"/>
      <c r="J71" s="152">
        <f>J110</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6092</v>
      </c>
      <c r="E72" s="151"/>
      <c r="F72" s="151"/>
      <c r="G72" s="151"/>
      <c r="H72" s="151"/>
      <c r="I72" s="151"/>
      <c r="J72" s="152">
        <f>J120</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6093</v>
      </c>
      <c r="E73" s="151"/>
      <c r="F73" s="151"/>
      <c r="G73" s="151"/>
      <c r="H73" s="151"/>
      <c r="I73" s="151"/>
      <c r="J73" s="152">
        <f>J125</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6094</v>
      </c>
      <c r="E74" s="151"/>
      <c r="F74" s="151"/>
      <c r="G74" s="151"/>
      <c r="H74" s="151"/>
      <c r="I74" s="151"/>
      <c r="J74" s="152">
        <f>J131</f>
        <v>0</v>
      </c>
      <c r="K74" s="10"/>
      <c r="L74" s="149"/>
      <c r="S74" s="10"/>
      <c r="T74" s="10"/>
      <c r="U74" s="10"/>
      <c r="V74" s="10"/>
      <c r="W74" s="10"/>
      <c r="X74" s="10"/>
      <c r="Y74" s="10"/>
      <c r="Z74" s="10"/>
      <c r="AA74" s="10"/>
      <c r="AB74" s="10"/>
      <c r="AC74" s="10"/>
      <c r="AD74" s="10"/>
      <c r="AE74" s="10"/>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302</v>
      </c>
      <c r="F86" s="1"/>
      <c r="G86" s="1"/>
      <c r="H86" s="1"/>
      <c r="L86" s="25"/>
    </row>
    <row r="87" s="1" customFormat="1" ht="12" customHeight="1">
      <c r="B87" s="25"/>
      <c r="C87" s="35" t="s">
        <v>303</v>
      </c>
      <c r="L87" s="25"/>
    </row>
    <row r="88" s="2" customFormat="1" ht="16.5" customHeight="1">
      <c r="A88" s="41"/>
      <c r="B88" s="42"/>
      <c r="C88" s="41"/>
      <c r="D88" s="41"/>
      <c r="E88" s="128" t="s">
        <v>1833</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5503</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81 - Kanalizace</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f>
        <v>0</v>
      </c>
      <c r="Q98" s="87"/>
      <c r="R98" s="160">
        <f>R99</f>
        <v>0</v>
      </c>
      <c r="S98" s="87"/>
      <c r="T98" s="161">
        <f>T99</f>
        <v>0</v>
      </c>
      <c r="U98" s="41"/>
      <c r="V98" s="41"/>
      <c r="W98" s="41"/>
      <c r="X98" s="41"/>
      <c r="Y98" s="41"/>
      <c r="Z98" s="41"/>
      <c r="AA98" s="41"/>
      <c r="AB98" s="41"/>
      <c r="AC98" s="41"/>
      <c r="AD98" s="41"/>
      <c r="AE98" s="41"/>
      <c r="AT98" s="22" t="s">
        <v>68</v>
      </c>
      <c r="AU98" s="22" t="s">
        <v>310</v>
      </c>
      <c r="BK98" s="162">
        <f>BK99</f>
        <v>0</v>
      </c>
    </row>
    <row r="99" s="12" customFormat="1" ht="25.92" customHeight="1">
      <c r="A99" s="12"/>
      <c r="B99" s="163"/>
      <c r="C99" s="12"/>
      <c r="D99" s="164" t="s">
        <v>68</v>
      </c>
      <c r="E99" s="165" t="s">
        <v>1225</v>
      </c>
      <c r="F99" s="165" t="s">
        <v>6095</v>
      </c>
      <c r="G99" s="12"/>
      <c r="H99" s="12"/>
      <c r="I99" s="166"/>
      <c r="J99" s="167">
        <f>BK99</f>
        <v>0</v>
      </c>
      <c r="K99" s="12"/>
      <c r="L99" s="163"/>
      <c r="M99" s="168"/>
      <c r="N99" s="169"/>
      <c r="O99" s="169"/>
      <c r="P99" s="170">
        <f>P100+P107+P110+P120+P125+P131</f>
        <v>0</v>
      </c>
      <c r="Q99" s="169"/>
      <c r="R99" s="170">
        <f>R100+R107+R110+R120+R125+R131</f>
        <v>0</v>
      </c>
      <c r="S99" s="169"/>
      <c r="T99" s="171">
        <f>T100+T107+T110+T120+T125+T131</f>
        <v>0</v>
      </c>
      <c r="U99" s="12"/>
      <c r="V99" s="12"/>
      <c r="W99" s="12"/>
      <c r="X99" s="12"/>
      <c r="Y99" s="12"/>
      <c r="Z99" s="12"/>
      <c r="AA99" s="12"/>
      <c r="AB99" s="12"/>
      <c r="AC99" s="12"/>
      <c r="AD99" s="12"/>
      <c r="AE99" s="12"/>
      <c r="AR99" s="164" t="s">
        <v>113</v>
      </c>
      <c r="AT99" s="172" t="s">
        <v>68</v>
      </c>
      <c r="AU99" s="172" t="s">
        <v>69</v>
      </c>
      <c r="AY99" s="164" t="s">
        <v>328</v>
      </c>
      <c r="BK99" s="173">
        <f>BK100+BK107+BK110+BK120+BK125+BK131</f>
        <v>0</v>
      </c>
    </row>
    <row r="100" s="12" customFormat="1" ht="22.8" customHeight="1">
      <c r="A100" s="12"/>
      <c r="B100" s="163"/>
      <c r="C100" s="12"/>
      <c r="D100" s="164" t="s">
        <v>68</v>
      </c>
      <c r="E100" s="174" t="s">
        <v>239</v>
      </c>
      <c r="F100" s="174" t="s">
        <v>6096</v>
      </c>
      <c r="G100" s="12"/>
      <c r="H100" s="12"/>
      <c r="I100" s="166"/>
      <c r="J100" s="175">
        <f>BK100</f>
        <v>0</v>
      </c>
      <c r="K100" s="12"/>
      <c r="L100" s="163"/>
      <c r="M100" s="168"/>
      <c r="N100" s="169"/>
      <c r="O100" s="169"/>
      <c r="P100" s="170">
        <f>SUM(P101:P106)</f>
        <v>0</v>
      </c>
      <c r="Q100" s="169"/>
      <c r="R100" s="170">
        <f>SUM(R101:R106)</f>
        <v>0</v>
      </c>
      <c r="S100" s="169"/>
      <c r="T100" s="171">
        <f>SUM(T101:T106)</f>
        <v>0</v>
      </c>
      <c r="U100" s="12"/>
      <c r="V100" s="12"/>
      <c r="W100" s="12"/>
      <c r="X100" s="12"/>
      <c r="Y100" s="12"/>
      <c r="Z100" s="12"/>
      <c r="AA100" s="12"/>
      <c r="AB100" s="12"/>
      <c r="AC100" s="12"/>
      <c r="AD100" s="12"/>
      <c r="AE100" s="12"/>
      <c r="AR100" s="164" t="s">
        <v>113</v>
      </c>
      <c r="AT100" s="172" t="s">
        <v>68</v>
      </c>
      <c r="AU100" s="172" t="s">
        <v>76</v>
      </c>
      <c r="AY100" s="164" t="s">
        <v>328</v>
      </c>
      <c r="BK100" s="173">
        <f>SUM(BK101:BK106)</f>
        <v>0</v>
      </c>
    </row>
    <row r="101" s="2" customFormat="1" ht="16.5" customHeight="1">
      <c r="A101" s="41"/>
      <c r="B101" s="176"/>
      <c r="C101" s="177" t="s">
        <v>76</v>
      </c>
      <c r="D101" s="177" t="s">
        <v>331</v>
      </c>
      <c r="E101" s="178" t="s">
        <v>6097</v>
      </c>
      <c r="F101" s="179" t="s">
        <v>6098</v>
      </c>
      <c r="G101" s="180" t="s">
        <v>476</v>
      </c>
      <c r="H101" s="181">
        <v>24</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1229</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1229</v>
      </c>
      <c r="BM101" s="188" t="s">
        <v>6099</v>
      </c>
    </row>
    <row r="102" s="2" customFormat="1" ht="16.5" customHeight="1">
      <c r="A102" s="41"/>
      <c r="B102" s="176"/>
      <c r="C102" s="177" t="s">
        <v>79</v>
      </c>
      <c r="D102" s="177" t="s">
        <v>331</v>
      </c>
      <c r="E102" s="178" t="s">
        <v>6100</v>
      </c>
      <c r="F102" s="179" t="s">
        <v>6101</v>
      </c>
      <c r="G102" s="180" t="s">
        <v>476</v>
      </c>
      <c r="H102" s="181">
        <v>29</v>
      </c>
      <c r="I102" s="182"/>
      <c r="J102" s="183">
        <f>ROUND(I102*H102,2)</f>
        <v>0</v>
      </c>
      <c r="K102" s="179" t="s">
        <v>3</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1229</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1229</v>
      </c>
      <c r="BM102" s="188" t="s">
        <v>6102</v>
      </c>
    </row>
    <row r="103" s="2" customFormat="1" ht="16.5" customHeight="1">
      <c r="A103" s="41"/>
      <c r="B103" s="176"/>
      <c r="C103" s="177" t="s">
        <v>87</v>
      </c>
      <c r="D103" s="177" t="s">
        <v>331</v>
      </c>
      <c r="E103" s="178" t="s">
        <v>6103</v>
      </c>
      <c r="F103" s="179" t="s">
        <v>6104</v>
      </c>
      <c r="G103" s="180" t="s">
        <v>476</v>
      </c>
      <c r="H103" s="181">
        <v>22</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1229</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1229</v>
      </c>
      <c r="BM103" s="188" t="s">
        <v>6105</v>
      </c>
    </row>
    <row r="104" s="2" customFormat="1" ht="16.5" customHeight="1">
      <c r="A104" s="41"/>
      <c r="B104" s="176"/>
      <c r="C104" s="177" t="s">
        <v>113</v>
      </c>
      <c r="D104" s="177" t="s">
        <v>331</v>
      </c>
      <c r="E104" s="178" t="s">
        <v>6106</v>
      </c>
      <c r="F104" s="179" t="s">
        <v>6107</v>
      </c>
      <c r="G104" s="180" t="s">
        <v>476</v>
      </c>
      <c r="H104" s="181">
        <v>17</v>
      </c>
      <c r="I104" s="182"/>
      <c r="J104" s="183">
        <f>ROUND(I104*H104,2)</f>
        <v>0</v>
      </c>
      <c r="K104" s="179" t="s">
        <v>3</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1229</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1229</v>
      </c>
      <c r="BM104" s="188" t="s">
        <v>6108</v>
      </c>
    </row>
    <row r="105" s="2" customFormat="1" ht="16.5" customHeight="1">
      <c r="A105" s="41"/>
      <c r="B105" s="176"/>
      <c r="C105" s="177" t="s">
        <v>138</v>
      </c>
      <c r="D105" s="177" t="s">
        <v>331</v>
      </c>
      <c r="E105" s="178" t="s">
        <v>6109</v>
      </c>
      <c r="F105" s="179" t="s">
        <v>6110</v>
      </c>
      <c r="G105" s="180" t="s">
        <v>476</v>
      </c>
      <c r="H105" s="181">
        <v>4</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1229</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1229</v>
      </c>
      <c r="BM105" s="188" t="s">
        <v>6111</v>
      </c>
    </row>
    <row r="106" s="2" customFormat="1" ht="16.5" customHeight="1">
      <c r="A106" s="41"/>
      <c r="B106" s="176"/>
      <c r="C106" s="177" t="s">
        <v>150</v>
      </c>
      <c r="D106" s="177" t="s">
        <v>331</v>
      </c>
      <c r="E106" s="178" t="s">
        <v>6112</v>
      </c>
      <c r="F106" s="179" t="s">
        <v>6113</v>
      </c>
      <c r="G106" s="180" t="s">
        <v>476</v>
      </c>
      <c r="H106" s="181">
        <v>17</v>
      </c>
      <c r="I106" s="182"/>
      <c r="J106" s="183">
        <f>ROUND(I106*H106,2)</f>
        <v>0</v>
      </c>
      <c r="K106" s="179" t="s">
        <v>3</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1229</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1229</v>
      </c>
      <c r="BM106" s="188" t="s">
        <v>6114</v>
      </c>
    </row>
    <row r="107" s="12" customFormat="1" ht="22.8" customHeight="1">
      <c r="A107" s="12"/>
      <c r="B107" s="163"/>
      <c r="C107" s="12"/>
      <c r="D107" s="164" t="s">
        <v>68</v>
      </c>
      <c r="E107" s="174" t="s">
        <v>9</v>
      </c>
      <c r="F107" s="174" t="s">
        <v>6115</v>
      </c>
      <c r="G107" s="12"/>
      <c r="H107" s="12"/>
      <c r="I107" s="166"/>
      <c r="J107" s="175">
        <f>BK107</f>
        <v>0</v>
      </c>
      <c r="K107" s="12"/>
      <c r="L107" s="163"/>
      <c r="M107" s="168"/>
      <c r="N107" s="169"/>
      <c r="O107" s="169"/>
      <c r="P107" s="170">
        <f>SUM(P108:P109)</f>
        <v>0</v>
      </c>
      <c r="Q107" s="169"/>
      <c r="R107" s="170">
        <f>SUM(R108:R109)</f>
        <v>0</v>
      </c>
      <c r="S107" s="169"/>
      <c r="T107" s="171">
        <f>SUM(T108:T109)</f>
        <v>0</v>
      </c>
      <c r="U107" s="12"/>
      <c r="V107" s="12"/>
      <c r="W107" s="12"/>
      <c r="X107" s="12"/>
      <c r="Y107" s="12"/>
      <c r="Z107" s="12"/>
      <c r="AA107" s="12"/>
      <c r="AB107" s="12"/>
      <c r="AC107" s="12"/>
      <c r="AD107" s="12"/>
      <c r="AE107" s="12"/>
      <c r="AR107" s="164" t="s">
        <v>113</v>
      </c>
      <c r="AT107" s="172" t="s">
        <v>68</v>
      </c>
      <c r="AU107" s="172" t="s">
        <v>76</v>
      </c>
      <c r="AY107" s="164" t="s">
        <v>328</v>
      </c>
      <c r="BK107" s="173">
        <f>SUM(BK108:BK109)</f>
        <v>0</v>
      </c>
    </row>
    <row r="108" s="2" customFormat="1" ht="21.75" customHeight="1">
      <c r="A108" s="41"/>
      <c r="B108" s="176"/>
      <c r="C108" s="177" t="s">
        <v>168</v>
      </c>
      <c r="D108" s="177" t="s">
        <v>331</v>
      </c>
      <c r="E108" s="178" t="s">
        <v>6116</v>
      </c>
      <c r="F108" s="179" t="s">
        <v>6117</v>
      </c>
      <c r="G108" s="180" t="s">
        <v>476</v>
      </c>
      <c r="H108" s="181">
        <v>76</v>
      </c>
      <c r="I108" s="182"/>
      <c r="J108" s="183">
        <f>ROUND(I108*H108,2)</f>
        <v>0</v>
      </c>
      <c r="K108" s="179" t="s">
        <v>3</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1229</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1229</v>
      </c>
      <c r="BM108" s="188" t="s">
        <v>6118</v>
      </c>
    </row>
    <row r="109" s="2" customFormat="1" ht="16.5" customHeight="1">
      <c r="A109" s="41"/>
      <c r="B109" s="176"/>
      <c r="C109" s="177" t="s">
        <v>171</v>
      </c>
      <c r="D109" s="177" t="s">
        <v>331</v>
      </c>
      <c r="E109" s="178" t="s">
        <v>6119</v>
      </c>
      <c r="F109" s="179" t="s">
        <v>6120</v>
      </c>
      <c r="G109" s="180" t="s">
        <v>476</v>
      </c>
      <c r="H109" s="181">
        <v>76</v>
      </c>
      <c r="I109" s="182"/>
      <c r="J109" s="183">
        <f>ROUND(I109*H109,2)</f>
        <v>0</v>
      </c>
      <c r="K109" s="179" t="s">
        <v>3</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1229</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1229</v>
      </c>
      <c r="BM109" s="188" t="s">
        <v>6121</v>
      </c>
    </row>
    <row r="110" s="12" customFormat="1" ht="22.8" customHeight="1">
      <c r="A110" s="12"/>
      <c r="B110" s="163"/>
      <c r="C110" s="12"/>
      <c r="D110" s="164" t="s">
        <v>68</v>
      </c>
      <c r="E110" s="174" t="s">
        <v>505</v>
      </c>
      <c r="F110" s="174" t="s">
        <v>6122</v>
      </c>
      <c r="G110" s="12"/>
      <c r="H110" s="12"/>
      <c r="I110" s="166"/>
      <c r="J110" s="175">
        <f>BK110</f>
        <v>0</v>
      </c>
      <c r="K110" s="12"/>
      <c r="L110" s="163"/>
      <c r="M110" s="168"/>
      <c r="N110" s="169"/>
      <c r="O110" s="169"/>
      <c r="P110" s="170">
        <f>SUM(P111:P119)</f>
        <v>0</v>
      </c>
      <c r="Q110" s="169"/>
      <c r="R110" s="170">
        <f>SUM(R111:R119)</f>
        <v>0</v>
      </c>
      <c r="S110" s="169"/>
      <c r="T110" s="171">
        <f>SUM(T111:T119)</f>
        <v>0</v>
      </c>
      <c r="U110" s="12"/>
      <c r="V110" s="12"/>
      <c r="W110" s="12"/>
      <c r="X110" s="12"/>
      <c r="Y110" s="12"/>
      <c r="Z110" s="12"/>
      <c r="AA110" s="12"/>
      <c r="AB110" s="12"/>
      <c r="AC110" s="12"/>
      <c r="AD110" s="12"/>
      <c r="AE110" s="12"/>
      <c r="AR110" s="164" t="s">
        <v>113</v>
      </c>
      <c r="AT110" s="172" t="s">
        <v>68</v>
      </c>
      <c r="AU110" s="172" t="s">
        <v>76</v>
      </c>
      <c r="AY110" s="164" t="s">
        <v>328</v>
      </c>
      <c r="BK110" s="173">
        <f>SUM(BK111:BK119)</f>
        <v>0</v>
      </c>
    </row>
    <row r="111" s="2" customFormat="1" ht="16.5" customHeight="1">
      <c r="A111" s="41"/>
      <c r="B111" s="176"/>
      <c r="C111" s="177" t="s">
        <v>183</v>
      </c>
      <c r="D111" s="177" t="s">
        <v>331</v>
      </c>
      <c r="E111" s="178" t="s">
        <v>6123</v>
      </c>
      <c r="F111" s="179" t="s">
        <v>6124</v>
      </c>
      <c r="G111" s="180" t="s">
        <v>476</v>
      </c>
      <c r="H111" s="181">
        <v>2</v>
      </c>
      <c r="I111" s="182"/>
      <c r="J111" s="183">
        <f>ROUND(I111*H111,2)</f>
        <v>0</v>
      </c>
      <c r="K111" s="179" t="s">
        <v>3</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1229</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1229</v>
      </c>
      <c r="BM111" s="188" t="s">
        <v>6125</v>
      </c>
    </row>
    <row r="112" s="2" customFormat="1" ht="16.5" customHeight="1">
      <c r="A112" s="41"/>
      <c r="B112" s="176"/>
      <c r="C112" s="177" t="s">
        <v>235</v>
      </c>
      <c r="D112" s="177" t="s">
        <v>331</v>
      </c>
      <c r="E112" s="178" t="s">
        <v>6126</v>
      </c>
      <c r="F112" s="179" t="s">
        <v>6127</v>
      </c>
      <c r="G112" s="180" t="s">
        <v>476</v>
      </c>
      <c r="H112" s="181">
        <v>43</v>
      </c>
      <c r="I112" s="182"/>
      <c r="J112" s="183">
        <f>ROUND(I112*H112,2)</f>
        <v>0</v>
      </c>
      <c r="K112" s="179" t="s">
        <v>3</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1229</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1229</v>
      </c>
      <c r="BM112" s="188" t="s">
        <v>6128</v>
      </c>
    </row>
    <row r="113" s="2" customFormat="1" ht="16.5" customHeight="1">
      <c r="A113" s="41"/>
      <c r="B113" s="176"/>
      <c r="C113" s="177" t="s">
        <v>239</v>
      </c>
      <c r="D113" s="177" t="s">
        <v>331</v>
      </c>
      <c r="E113" s="178" t="s">
        <v>6129</v>
      </c>
      <c r="F113" s="179" t="s">
        <v>6130</v>
      </c>
      <c r="G113" s="180" t="s">
        <v>476</v>
      </c>
      <c r="H113" s="181">
        <v>20</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1229</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1229</v>
      </c>
      <c r="BM113" s="188" t="s">
        <v>6131</v>
      </c>
    </row>
    <row r="114" s="2" customFormat="1" ht="16.5" customHeight="1">
      <c r="A114" s="41"/>
      <c r="B114" s="176"/>
      <c r="C114" s="177" t="s">
        <v>9</v>
      </c>
      <c r="D114" s="177" t="s">
        <v>331</v>
      </c>
      <c r="E114" s="178" t="s">
        <v>6132</v>
      </c>
      <c r="F114" s="179" t="s">
        <v>6133</v>
      </c>
      <c r="G114" s="180" t="s">
        <v>491</v>
      </c>
      <c r="H114" s="181">
        <v>33</v>
      </c>
      <c r="I114" s="182"/>
      <c r="J114" s="183">
        <f>ROUND(I114*H114,2)</f>
        <v>0</v>
      </c>
      <c r="K114" s="179" t="s">
        <v>3</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1229</v>
      </c>
      <c r="AT114" s="188" t="s">
        <v>331</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1229</v>
      </c>
      <c r="BM114" s="188" t="s">
        <v>6134</v>
      </c>
    </row>
    <row r="115" s="2" customFormat="1" ht="24.15" customHeight="1">
      <c r="A115" s="41"/>
      <c r="B115" s="176"/>
      <c r="C115" s="177" t="s">
        <v>505</v>
      </c>
      <c r="D115" s="177" t="s">
        <v>331</v>
      </c>
      <c r="E115" s="178" t="s">
        <v>6135</v>
      </c>
      <c r="F115" s="179" t="s">
        <v>6136</v>
      </c>
      <c r="G115" s="180" t="s">
        <v>439</v>
      </c>
      <c r="H115" s="181">
        <v>110</v>
      </c>
      <c r="I115" s="182"/>
      <c r="J115" s="183">
        <f>ROUND(I115*H115,2)</f>
        <v>0</v>
      </c>
      <c r="K115" s="179" t="s">
        <v>3</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1229</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1229</v>
      </c>
      <c r="BM115" s="188" t="s">
        <v>6137</v>
      </c>
    </row>
    <row r="116" s="2" customFormat="1" ht="16.5" customHeight="1">
      <c r="A116" s="41"/>
      <c r="B116" s="176"/>
      <c r="C116" s="177" t="s">
        <v>512</v>
      </c>
      <c r="D116" s="177" t="s">
        <v>331</v>
      </c>
      <c r="E116" s="178" t="s">
        <v>6138</v>
      </c>
      <c r="F116" s="179" t="s">
        <v>6139</v>
      </c>
      <c r="G116" s="180" t="s">
        <v>491</v>
      </c>
      <c r="H116" s="181">
        <v>12</v>
      </c>
      <c r="I116" s="182"/>
      <c r="J116" s="183">
        <f>ROUND(I116*H116,2)</f>
        <v>0</v>
      </c>
      <c r="K116" s="179" t="s">
        <v>3</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1229</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1229</v>
      </c>
      <c r="BM116" s="188" t="s">
        <v>6140</v>
      </c>
    </row>
    <row r="117" s="2" customFormat="1" ht="16.5" customHeight="1">
      <c r="A117" s="41"/>
      <c r="B117" s="176"/>
      <c r="C117" s="177" t="s">
        <v>526</v>
      </c>
      <c r="D117" s="177" t="s">
        <v>331</v>
      </c>
      <c r="E117" s="178" t="s">
        <v>6141</v>
      </c>
      <c r="F117" s="179" t="s">
        <v>6142</v>
      </c>
      <c r="G117" s="180" t="s">
        <v>491</v>
      </c>
      <c r="H117" s="181">
        <v>4</v>
      </c>
      <c r="I117" s="182"/>
      <c r="J117" s="183">
        <f>ROUND(I117*H117,2)</f>
        <v>0</v>
      </c>
      <c r="K117" s="179" t="s">
        <v>3</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1229</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1229</v>
      </c>
      <c r="BM117" s="188" t="s">
        <v>6143</v>
      </c>
    </row>
    <row r="118" s="2" customFormat="1" ht="16.5" customHeight="1">
      <c r="A118" s="41"/>
      <c r="B118" s="176"/>
      <c r="C118" s="177" t="s">
        <v>532</v>
      </c>
      <c r="D118" s="177" t="s">
        <v>331</v>
      </c>
      <c r="E118" s="178" t="s">
        <v>6144</v>
      </c>
      <c r="F118" s="179" t="s">
        <v>6145</v>
      </c>
      <c r="G118" s="180" t="s">
        <v>491</v>
      </c>
      <c r="H118" s="181">
        <v>17</v>
      </c>
      <c r="I118" s="182"/>
      <c r="J118" s="183">
        <f>ROUND(I118*H118,2)</f>
        <v>0</v>
      </c>
      <c r="K118" s="179" t="s">
        <v>3</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1229</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1229</v>
      </c>
      <c r="BM118" s="188" t="s">
        <v>6146</v>
      </c>
    </row>
    <row r="119" s="2" customFormat="1" ht="16.5" customHeight="1">
      <c r="A119" s="41"/>
      <c r="B119" s="176"/>
      <c r="C119" s="177" t="s">
        <v>538</v>
      </c>
      <c r="D119" s="177" t="s">
        <v>331</v>
      </c>
      <c r="E119" s="178" t="s">
        <v>6147</v>
      </c>
      <c r="F119" s="179" t="s">
        <v>6148</v>
      </c>
      <c r="G119" s="180" t="s">
        <v>491</v>
      </c>
      <c r="H119" s="181">
        <v>16</v>
      </c>
      <c r="I119" s="182"/>
      <c r="J119" s="183">
        <f>ROUND(I119*H119,2)</f>
        <v>0</v>
      </c>
      <c r="K119" s="179" t="s">
        <v>3</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1229</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1229</v>
      </c>
      <c r="BM119" s="188" t="s">
        <v>6149</v>
      </c>
    </row>
    <row r="120" s="12" customFormat="1" ht="22.8" customHeight="1">
      <c r="A120" s="12"/>
      <c r="B120" s="163"/>
      <c r="C120" s="12"/>
      <c r="D120" s="164" t="s">
        <v>68</v>
      </c>
      <c r="E120" s="174" t="s">
        <v>512</v>
      </c>
      <c r="F120" s="174" t="s">
        <v>6150</v>
      </c>
      <c r="G120" s="12"/>
      <c r="H120" s="12"/>
      <c r="I120" s="166"/>
      <c r="J120" s="175">
        <f>BK120</f>
        <v>0</v>
      </c>
      <c r="K120" s="12"/>
      <c r="L120" s="163"/>
      <c r="M120" s="168"/>
      <c r="N120" s="169"/>
      <c r="O120" s="169"/>
      <c r="P120" s="170">
        <f>SUM(P121:P124)</f>
        <v>0</v>
      </c>
      <c r="Q120" s="169"/>
      <c r="R120" s="170">
        <f>SUM(R121:R124)</f>
        <v>0</v>
      </c>
      <c r="S120" s="169"/>
      <c r="T120" s="171">
        <f>SUM(T121:T124)</f>
        <v>0</v>
      </c>
      <c r="U120" s="12"/>
      <c r="V120" s="12"/>
      <c r="W120" s="12"/>
      <c r="X120" s="12"/>
      <c r="Y120" s="12"/>
      <c r="Z120" s="12"/>
      <c r="AA120" s="12"/>
      <c r="AB120" s="12"/>
      <c r="AC120" s="12"/>
      <c r="AD120" s="12"/>
      <c r="AE120" s="12"/>
      <c r="AR120" s="164" t="s">
        <v>113</v>
      </c>
      <c r="AT120" s="172" t="s">
        <v>68</v>
      </c>
      <c r="AU120" s="172" t="s">
        <v>76</v>
      </c>
      <c r="AY120" s="164" t="s">
        <v>328</v>
      </c>
      <c r="BK120" s="173">
        <f>SUM(BK121:BK124)</f>
        <v>0</v>
      </c>
    </row>
    <row r="121" s="2" customFormat="1" ht="16.5" customHeight="1">
      <c r="A121" s="41"/>
      <c r="B121" s="176"/>
      <c r="C121" s="177" t="s">
        <v>544</v>
      </c>
      <c r="D121" s="177" t="s">
        <v>331</v>
      </c>
      <c r="E121" s="178" t="s">
        <v>6151</v>
      </c>
      <c r="F121" s="179" t="s">
        <v>6152</v>
      </c>
      <c r="G121" s="180" t="s">
        <v>367</v>
      </c>
      <c r="H121" s="181">
        <v>5</v>
      </c>
      <c r="I121" s="182"/>
      <c r="J121" s="183">
        <f>ROUND(I121*H121,2)</f>
        <v>0</v>
      </c>
      <c r="K121" s="179" t="s">
        <v>3</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1229</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1229</v>
      </c>
      <c r="BM121" s="188" t="s">
        <v>6153</v>
      </c>
    </row>
    <row r="122" s="2" customFormat="1" ht="24.15" customHeight="1">
      <c r="A122" s="41"/>
      <c r="B122" s="176"/>
      <c r="C122" s="177" t="s">
        <v>550</v>
      </c>
      <c r="D122" s="177" t="s">
        <v>331</v>
      </c>
      <c r="E122" s="178" t="s">
        <v>6154</v>
      </c>
      <c r="F122" s="179" t="s">
        <v>6155</v>
      </c>
      <c r="G122" s="180" t="s">
        <v>367</v>
      </c>
      <c r="H122" s="181">
        <v>12</v>
      </c>
      <c r="I122" s="182"/>
      <c r="J122" s="183">
        <f>ROUND(I122*H122,2)</f>
        <v>0</v>
      </c>
      <c r="K122" s="179" t="s">
        <v>3</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1229</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1229</v>
      </c>
      <c r="BM122" s="188" t="s">
        <v>6156</v>
      </c>
    </row>
    <row r="123" s="2" customFormat="1" ht="16.5" customHeight="1">
      <c r="A123" s="41"/>
      <c r="B123" s="176"/>
      <c r="C123" s="177" t="s">
        <v>556</v>
      </c>
      <c r="D123" s="177" t="s">
        <v>331</v>
      </c>
      <c r="E123" s="178" t="s">
        <v>6157</v>
      </c>
      <c r="F123" s="179" t="s">
        <v>6158</v>
      </c>
      <c r="G123" s="180" t="s">
        <v>367</v>
      </c>
      <c r="H123" s="181">
        <v>5</v>
      </c>
      <c r="I123" s="182"/>
      <c r="J123" s="183">
        <f>ROUND(I123*H123,2)</f>
        <v>0</v>
      </c>
      <c r="K123" s="179" t="s">
        <v>3</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1229</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1229</v>
      </c>
      <c r="BM123" s="188" t="s">
        <v>6159</v>
      </c>
    </row>
    <row r="124" s="2" customFormat="1" ht="16.5" customHeight="1">
      <c r="A124" s="41"/>
      <c r="B124" s="176"/>
      <c r="C124" s="177" t="s">
        <v>8</v>
      </c>
      <c r="D124" s="177" t="s">
        <v>331</v>
      </c>
      <c r="E124" s="178" t="s">
        <v>6160</v>
      </c>
      <c r="F124" s="179" t="s">
        <v>6161</v>
      </c>
      <c r="G124" s="180" t="s">
        <v>367</v>
      </c>
      <c r="H124" s="181">
        <v>1</v>
      </c>
      <c r="I124" s="182"/>
      <c r="J124" s="183">
        <f>ROUND(I124*H124,2)</f>
        <v>0</v>
      </c>
      <c r="K124" s="179" t="s">
        <v>3</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1229</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1229</v>
      </c>
      <c r="BM124" s="188" t="s">
        <v>6162</v>
      </c>
    </row>
    <row r="125" s="12" customFormat="1" ht="22.8" customHeight="1">
      <c r="A125" s="12"/>
      <c r="B125" s="163"/>
      <c r="C125" s="12"/>
      <c r="D125" s="164" t="s">
        <v>68</v>
      </c>
      <c r="E125" s="174" t="s">
        <v>526</v>
      </c>
      <c r="F125" s="174" t="s">
        <v>6163</v>
      </c>
      <c r="G125" s="12"/>
      <c r="H125" s="12"/>
      <c r="I125" s="166"/>
      <c r="J125" s="175">
        <f>BK125</f>
        <v>0</v>
      </c>
      <c r="K125" s="12"/>
      <c r="L125" s="163"/>
      <c r="M125" s="168"/>
      <c r="N125" s="169"/>
      <c r="O125" s="169"/>
      <c r="P125" s="170">
        <f>SUM(P126:P130)</f>
        <v>0</v>
      </c>
      <c r="Q125" s="169"/>
      <c r="R125" s="170">
        <f>SUM(R126:R130)</f>
        <v>0</v>
      </c>
      <c r="S125" s="169"/>
      <c r="T125" s="171">
        <f>SUM(T126:T130)</f>
        <v>0</v>
      </c>
      <c r="U125" s="12"/>
      <c r="V125" s="12"/>
      <c r="W125" s="12"/>
      <c r="X125" s="12"/>
      <c r="Y125" s="12"/>
      <c r="Z125" s="12"/>
      <c r="AA125" s="12"/>
      <c r="AB125" s="12"/>
      <c r="AC125" s="12"/>
      <c r="AD125" s="12"/>
      <c r="AE125" s="12"/>
      <c r="AR125" s="164" t="s">
        <v>113</v>
      </c>
      <c r="AT125" s="172" t="s">
        <v>68</v>
      </c>
      <c r="AU125" s="172" t="s">
        <v>76</v>
      </c>
      <c r="AY125" s="164" t="s">
        <v>328</v>
      </c>
      <c r="BK125" s="173">
        <f>SUM(BK126:BK130)</f>
        <v>0</v>
      </c>
    </row>
    <row r="126" s="2" customFormat="1" ht="16.5" customHeight="1">
      <c r="A126" s="41"/>
      <c r="B126" s="176"/>
      <c r="C126" s="177" t="s">
        <v>564</v>
      </c>
      <c r="D126" s="177" t="s">
        <v>331</v>
      </c>
      <c r="E126" s="178" t="s">
        <v>6164</v>
      </c>
      <c r="F126" s="179" t="s">
        <v>6165</v>
      </c>
      <c r="G126" s="180" t="s">
        <v>356</v>
      </c>
      <c r="H126" s="181">
        <v>1</v>
      </c>
      <c r="I126" s="182"/>
      <c r="J126" s="183">
        <f>ROUND(I126*H126,2)</f>
        <v>0</v>
      </c>
      <c r="K126" s="179" t="s">
        <v>3</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1229</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1229</v>
      </c>
      <c r="BM126" s="188" t="s">
        <v>6166</v>
      </c>
    </row>
    <row r="127" s="2" customFormat="1" ht="16.5" customHeight="1">
      <c r="A127" s="41"/>
      <c r="B127" s="176"/>
      <c r="C127" s="177" t="s">
        <v>571</v>
      </c>
      <c r="D127" s="177" t="s">
        <v>331</v>
      </c>
      <c r="E127" s="178" t="s">
        <v>6167</v>
      </c>
      <c r="F127" s="179" t="s">
        <v>6168</v>
      </c>
      <c r="G127" s="180" t="s">
        <v>356</v>
      </c>
      <c r="H127" s="181">
        <v>2</v>
      </c>
      <c r="I127" s="182"/>
      <c r="J127" s="183">
        <f>ROUND(I127*H127,2)</f>
        <v>0</v>
      </c>
      <c r="K127" s="179" t="s">
        <v>3</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1229</v>
      </c>
      <c r="AT127" s="188" t="s">
        <v>331</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1229</v>
      </c>
      <c r="BM127" s="188" t="s">
        <v>6169</v>
      </c>
    </row>
    <row r="128" s="2" customFormat="1" ht="16.5" customHeight="1">
      <c r="A128" s="41"/>
      <c r="B128" s="176"/>
      <c r="C128" s="177" t="s">
        <v>576</v>
      </c>
      <c r="D128" s="177" t="s">
        <v>331</v>
      </c>
      <c r="E128" s="178" t="s">
        <v>6170</v>
      </c>
      <c r="F128" s="179" t="s">
        <v>6171</v>
      </c>
      <c r="G128" s="180" t="s">
        <v>367</v>
      </c>
      <c r="H128" s="181">
        <v>4</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1229</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1229</v>
      </c>
      <c r="BM128" s="188" t="s">
        <v>6172</v>
      </c>
    </row>
    <row r="129" s="2" customFormat="1" ht="16.5" customHeight="1">
      <c r="A129" s="41"/>
      <c r="B129" s="176"/>
      <c r="C129" s="177" t="s">
        <v>473</v>
      </c>
      <c r="D129" s="177" t="s">
        <v>331</v>
      </c>
      <c r="E129" s="178" t="s">
        <v>6173</v>
      </c>
      <c r="F129" s="179" t="s">
        <v>6174</v>
      </c>
      <c r="G129" s="180" t="s">
        <v>356</v>
      </c>
      <c r="H129" s="181">
        <v>2</v>
      </c>
      <c r="I129" s="182"/>
      <c r="J129" s="183">
        <f>ROUND(I129*H129,2)</f>
        <v>0</v>
      </c>
      <c r="K129" s="179" t="s">
        <v>3</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1229</v>
      </c>
      <c r="AT129" s="188" t="s">
        <v>331</v>
      </c>
      <c r="AU129" s="188" t="s">
        <v>79</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1229</v>
      </c>
      <c r="BM129" s="188" t="s">
        <v>6175</v>
      </c>
    </row>
    <row r="130" s="2" customFormat="1" ht="21.75" customHeight="1">
      <c r="A130" s="41"/>
      <c r="B130" s="176"/>
      <c r="C130" s="177" t="s">
        <v>588</v>
      </c>
      <c r="D130" s="177" t="s">
        <v>331</v>
      </c>
      <c r="E130" s="178" t="s">
        <v>6176</v>
      </c>
      <c r="F130" s="179" t="s">
        <v>6177</v>
      </c>
      <c r="G130" s="180" t="s">
        <v>356</v>
      </c>
      <c r="H130" s="181">
        <v>1</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1229</v>
      </c>
      <c r="AT130" s="188" t="s">
        <v>331</v>
      </c>
      <c r="AU130" s="188" t="s">
        <v>79</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1229</v>
      </c>
      <c r="BM130" s="188" t="s">
        <v>6178</v>
      </c>
    </row>
    <row r="131" s="12" customFormat="1" ht="22.8" customHeight="1">
      <c r="A131" s="12"/>
      <c r="B131" s="163"/>
      <c r="C131" s="12"/>
      <c r="D131" s="164" t="s">
        <v>68</v>
      </c>
      <c r="E131" s="174" t="s">
        <v>532</v>
      </c>
      <c r="F131" s="174" t="s">
        <v>6179</v>
      </c>
      <c r="G131" s="12"/>
      <c r="H131" s="12"/>
      <c r="I131" s="166"/>
      <c r="J131" s="175">
        <f>BK131</f>
        <v>0</v>
      </c>
      <c r="K131" s="12"/>
      <c r="L131" s="163"/>
      <c r="M131" s="168"/>
      <c r="N131" s="169"/>
      <c r="O131" s="169"/>
      <c r="P131" s="170">
        <f>P132</f>
        <v>0</v>
      </c>
      <c r="Q131" s="169"/>
      <c r="R131" s="170">
        <f>R132</f>
        <v>0</v>
      </c>
      <c r="S131" s="169"/>
      <c r="T131" s="171">
        <f>T132</f>
        <v>0</v>
      </c>
      <c r="U131" s="12"/>
      <c r="V131" s="12"/>
      <c r="W131" s="12"/>
      <c r="X131" s="12"/>
      <c r="Y131" s="12"/>
      <c r="Z131" s="12"/>
      <c r="AA131" s="12"/>
      <c r="AB131" s="12"/>
      <c r="AC131" s="12"/>
      <c r="AD131" s="12"/>
      <c r="AE131" s="12"/>
      <c r="AR131" s="164" t="s">
        <v>113</v>
      </c>
      <c r="AT131" s="172" t="s">
        <v>68</v>
      </c>
      <c r="AU131" s="172" t="s">
        <v>76</v>
      </c>
      <c r="AY131" s="164" t="s">
        <v>328</v>
      </c>
      <c r="BK131" s="173">
        <f>BK132</f>
        <v>0</v>
      </c>
    </row>
    <row r="132" s="2" customFormat="1" ht="16.5" customHeight="1">
      <c r="A132" s="41"/>
      <c r="B132" s="176"/>
      <c r="C132" s="177" t="s">
        <v>593</v>
      </c>
      <c r="D132" s="177" t="s">
        <v>331</v>
      </c>
      <c r="E132" s="178" t="s">
        <v>6180</v>
      </c>
      <c r="F132" s="179" t="s">
        <v>6181</v>
      </c>
      <c r="G132" s="180" t="s">
        <v>356</v>
      </c>
      <c r="H132" s="181">
        <v>1</v>
      </c>
      <c r="I132" s="182"/>
      <c r="J132" s="183">
        <f>ROUND(I132*H132,2)</f>
        <v>0</v>
      </c>
      <c r="K132" s="179" t="s">
        <v>3</v>
      </c>
      <c r="L132" s="42"/>
      <c r="M132" s="237" t="s">
        <v>3</v>
      </c>
      <c r="N132" s="238" t="s">
        <v>40</v>
      </c>
      <c r="O132" s="199"/>
      <c r="P132" s="239">
        <f>O132*H132</f>
        <v>0</v>
      </c>
      <c r="Q132" s="239">
        <v>0</v>
      </c>
      <c r="R132" s="239">
        <f>Q132*H132</f>
        <v>0</v>
      </c>
      <c r="S132" s="239">
        <v>0</v>
      </c>
      <c r="T132" s="240">
        <f>S132*H132</f>
        <v>0</v>
      </c>
      <c r="U132" s="41"/>
      <c r="V132" s="41"/>
      <c r="W132" s="41"/>
      <c r="X132" s="41"/>
      <c r="Y132" s="41"/>
      <c r="Z132" s="41"/>
      <c r="AA132" s="41"/>
      <c r="AB132" s="41"/>
      <c r="AC132" s="41"/>
      <c r="AD132" s="41"/>
      <c r="AE132" s="41"/>
      <c r="AR132" s="188" t="s">
        <v>1229</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1229</v>
      </c>
      <c r="BM132" s="188" t="s">
        <v>6182</v>
      </c>
    </row>
    <row r="133" s="2" customFormat="1" ht="6.96" customHeight="1">
      <c r="A133" s="41"/>
      <c r="B133" s="58"/>
      <c r="C133" s="59"/>
      <c r="D133" s="59"/>
      <c r="E133" s="59"/>
      <c r="F133" s="59"/>
      <c r="G133" s="59"/>
      <c r="H133" s="59"/>
      <c r="I133" s="59"/>
      <c r="J133" s="59"/>
      <c r="K133" s="59"/>
      <c r="L133" s="42"/>
      <c r="M133" s="41"/>
      <c r="O133" s="41"/>
      <c r="P133" s="41"/>
      <c r="Q133" s="41"/>
      <c r="R133" s="41"/>
      <c r="S133" s="41"/>
      <c r="T133" s="41"/>
      <c r="U133" s="41"/>
      <c r="V133" s="41"/>
      <c r="W133" s="41"/>
      <c r="X133" s="41"/>
      <c r="Y133" s="41"/>
      <c r="Z133" s="41"/>
      <c r="AA133" s="41"/>
      <c r="AB133" s="41"/>
      <c r="AC133" s="41"/>
      <c r="AD133" s="41"/>
      <c r="AE133" s="41"/>
    </row>
  </sheetData>
  <autoFilter ref="C97:K132"/>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179</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5503</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6183</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ROUND(J96,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ROUND((SUM(BE96:BE135)),  2)</f>
        <v>0</v>
      </c>
      <c r="G37" s="41"/>
      <c r="H37" s="41"/>
      <c r="I37" s="135">
        <v>0.20999999999999999</v>
      </c>
      <c r="J37" s="134">
        <f>ROUND(((SUM(BE96:BE135))*I37),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ROUND((SUM(BF96:BF135)),  2)</f>
        <v>0</v>
      </c>
      <c r="G38" s="41"/>
      <c r="H38" s="41"/>
      <c r="I38" s="135">
        <v>0.12</v>
      </c>
      <c r="J38" s="134">
        <f>ROUND(((SUM(BF96:BF135))*I38),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ROUND((SUM(BG96:BG135)),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ROUND((SUM(BH96:BH135)),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ROUND((SUM(BI96:BI135)),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5503</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82 - Vodovod</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J96</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6184</v>
      </c>
      <c r="E68" s="147"/>
      <c r="F68" s="147"/>
      <c r="G68" s="147"/>
      <c r="H68" s="147"/>
      <c r="I68" s="147"/>
      <c r="J68" s="148">
        <f>J97</f>
        <v>0</v>
      </c>
      <c r="K68" s="9"/>
      <c r="L68" s="145"/>
      <c r="S68" s="9"/>
      <c r="T68" s="9"/>
      <c r="U68" s="9"/>
      <c r="V68" s="9"/>
      <c r="W68" s="9"/>
      <c r="X68" s="9"/>
      <c r="Y68" s="9"/>
      <c r="Z68" s="9"/>
      <c r="AA68" s="9"/>
      <c r="AB68" s="9"/>
      <c r="AC68" s="9"/>
      <c r="AD68" s="9"/>
      <c r="AE68" s="9"/>
    </row>
    <row r="69" s="10" customFormat="1" ht="19.92" customHeight="1">
      <c r="A69" s="10"/>
      <c r="B69" s="149"/>
      <c r="C69" s="10"/>
      <c r="D69" s="150" t="s">
        <v>6185</v>
      </c>
      <c r="E69" s="151"/>
      <c r="F69" s="151"/>
      <c r="G69" s="151"/>
      <c r="H69" s="151"/>
      <c r="I69" s="151"/>
      <c r="J69" s="152">
        <f>J98</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6186</v>
      </c>
      <c r="E70" s="151"/>
      <c r="F70" s="151"/>
      <c r="G70" s="151"/>
      <c r="H70" s="151"/>
      <c r="I70" s="151"/>
      <c r="J70" s="152">
        <f>J119</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6187</v>
      </c>
      <c r="E71" s="151"/>
      <c r="F71" s="151"/>
      <c r="G71" s="151"/>
      <c r="H71" s="151"/>
      <c r="I71" s="151"/>
      <c r="J71" s="152">
        <f>J129</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6188</v>
      </c>
      <c r="E72" s="151"/>
      <c r="F72" s="151"/>
      <c r="G72" s="151"/>
      <c r="H72" s="151"/>
      <c r="I72" s="151"/>
      <c r="J72" s="152">
        <f>J133</f>
        <v>0</v>
      </c>
      <c r="K72" s="10"/>
      <c r="L72" s="149"/>
      <c r="S72" s="10"/>
      <c r="T72" s="10"/>
      <c r="U72" s="10"/>
      <c r="V72" s="10"/>
      <c r="W72" s="10"/>
      <c r="X72" s="10"/>
      <c r="Y72" s="10"/>
      <c r="Z72" s="10"/>
      <c r="AA72" s="10"/>
      <c r="AB72" s="10"/>
      <c r="AC72" s="10"/>
      <c r="AD72" s="10"/>
      <c r="AE72" s="10"/>
    </row>
    <row r="73" s="2" customFormat="1" ht="21.84" customHeight="1">
      <c r="A73" s="41"/>
      <c r="B73" s="42"/>
      <c r="C73" s="41"/>
      <c r="D73" s="41"/>
      <c r="E73" s="41"/>
      <c r="F73" s="41"/>
      <c r="G73" s="41"/>
      <c r="H73" s="41"/>
      <c r="I73" s="41"/>
      <c r="J73" s="41"/>
      <c r="K73" s="41"/>
      <c r="L73" s="129"/>
      <c r="S73" s="41"/>
      <c r="T73" s="41"/>
      <c r="U73" s="41"/>
      <c r="V73" s="41"/>
      <c r="W73" s="41"/>
      <c r="X73" s="41"/>
      <c r="Y73" s="41"/>
      <c r="Z73" s="41"/>
      <c r="AA73" s="41"/>
      <c r="AB73" s="41"/>
      <c r="AC73" s="41"/>
      <c r="AD73" s="41"/>
      <c r="AE73" s="41"/>
    </row>
    <row r="74" s="2" customFormat="1" ht="6.96" customHeight="1">
      <c r="A74" s="41"/>
      <c r="B74" s="58"/>
      <c r="C74" s="59"/>
      <c r="D74" s="59"/>
      <c r="E74" s="59"/>
      <c r="F74" s="59"/>
      <c r="G74" s="59"/>
      <c r="H74" s="59"/>
      <c r="I74" s="59"/>
      <c r="J74" s="59"/>
      <c r="K74" s="59"/>
      <c r="L74" s="129"/>
      <c r="S74" s="41"/>
      <c r="T74" s="41"/>
      <c r="U74" s="41"/>
      <c r="V74" s="41"/>
      <c r="W74" s="41"/>
      <c r="X74" s="41"/>
      <c r="Y74" s="41"/>
      <c r="Z74" s="41"/>
      <c r="AA74" s="41"/>
      <c r="AB74" s="41"/>
      <c r="AC74" s="41"/>
      <c r="AD74" s="41"/>
      <c r="AE74" s="41"/>
    </row>
    <row r="78" s="2" customFormat="1" ht="6.96" customHeight="1">
      <c r="A78" s="41"/>
      <c r="B78" s="60"/>
      <c r="C78" s="61"/>
      <c r="D78" s="61"/>
      <c r="E78" s="61"/>
      <c r="F78" s="61"/>
      <c r="G78" s="61"/>
      <c r="H78" s="61"/>
      <c r="I78" s="61"/>
      <c r="J78" s="61"/>
      <c r="K78" s="61"/>
      <c r="L78" s="129"/>
      <c r="S78" s="41"/>
      <c r="T78" s="41"/>
      <c r="U78" s="41"/>
      <c r="V78" s="41"/>
      <c r="W78" s="41"/>
      <c r="X78" s="41"/>
      <c r="Y78" s="41"/>
      <c r="Z78" s="41"/>
      <c r="AA78" s="41"/>
      <c r="AB78" s="41"/>
      <c r="AC78" s="41"/>
      <c r="AD78" s="41"/>
      <c r="AE78" s="41"/>
    </row>
    <row r="79" s="2" customFormat="1" ht="24.96" customHeight="1">
      <c r="A79" s="41"/>
      <c r="B79" s="42"/>
      <c r="C79" s="26" t="s">
        <v>314</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6.96" customHeight="1">
      <c r="A80" s="41"/>
      <c r="B80" s="42"/>
      <c r="C80" s="41"/>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12" customHeight="1">
      <c r="A81" s="41"/>
      <c r="B81" s="42"/>
      <c r="C81" s="35" t="s">
        <v>17</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26.25" customHeight="1">
      <c r="A82" s="41"/>
      <c r="B82" s="42"/>
      <c r="C82" s="41"/>
      <c r="D82" s="41"/>
      <c r="E82" s="127" t="str">
        <f>E7</f>
        <v>Revitalizace multimodálního uzlu ve Dvoře Králové nad Labem - etapa I-VI.</v>
      </c>
      <c r="F82" s="35"/>
      <c r="G82" s="35"/>
      <c r="H82" s="35"/>
      <c r="I82" s="41"/>
      <c r="J82" s="41"/>
      <c r="K82" s="41"/>
      <c r="L82" s="129"/>
      <c r="S82" s="41"/>
      <c r="T82" s="41"/>
      <c r="U82" s="41"/>
      <c r="V82" s="41"/>
      <c r="W82" s="41"/>
      <c r="X82" s="41"/>
      <c r="Y82" s="41"/>
      <c r="Z82" s="41"/>
      <c r="AA82" s="41"/>
      <c r="AB82" s="41"/>
      <c r="AC82" s="41"/>
      <c r="AD82" s="41"/>
      <c r="AE82" s="41"/>
    </row>
    <row r="83" s="1" customFormat="1" ht="12" customHeight="1">
      <c r="B83" s="25"/>
      <c r="C83" s="35" t="s">
        <v>301</v>
      </c>
      <c r="L83" s="25"/>
    </row>
    <row r="84" s="1" customFormat="1" ht="23.25" customHeight="1">
      <c r="B84" s="25"/>
      <c r="E84" s="127" t="s">
        <v>302</v>
      </c>
      <c r="F84" s="1"/>
      <c r="G84" s="1"/>
      <c r="H84" s="1"/>
      <c r="L84" s="25"/>
    </row>
    <row r="85" s="1" customFormat="1" ht="12" customHeight="1">
      <c r="B85" s="25"/>
      <c r="C85" s="35" t="s">
        <v>303</v>
      </c>
      <c r="L85" s="25"/>
    </row>
    <row r="86" s="2" customFormat="1" ht="16.5" customHeight="1">
      <c r="A86" s="41"/>
      <c r="B86" s="42"/>
      <c r="C86" s="41"/>
      <c r="D86" s="41"/>
      <c r="E86" s="128" t="s">
        <v>1833</v>
      </c>
      <c r="F86" s="41"/>
      <c r="G86" s="41"/>
      <c r="H86" s="41"/>
      <c r="I86" s="41"/>
      <c r="J86" s="41"/>
      <c r="K86" s="41"/>
      <c r="L86" s="129"/>
      <c r="S86" s="41"/>
      <c r="T86" s="41"/>
      <c r="U86" s="41"/>
      <c r="V86" s="41"/>
      <c r="W86" s="41"/>
      <c r="X86" s="41"/>
      <c r="Y86" s="41"/>
      <c r="Z86" s="41"/>
      <c r="AA86" s="41"/>
      <c r="AB86" s="41"/>
      <c r="AC86" s="41"/>
      <c r="AD86" s="41"/>
      <c r="AE86" s="41"/>
    </row>
    <row r="87" s="2" customFormat="1" ht="12" customHeight="1">
      <c r="A87" s="41"/>
      <c r="B87" s="42"/>
      <c r="C87" s="35" t="s">
        <v>5503</v>
      </c>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6.5" customHeight="1">
      <c r="A88" s="41"/>
      <c r="B88" s="42"/>
      <c r="C88" s="41"/>
      <c r="D88" s="41"/>
      <c r="E88" s="65" t="str">
        <f>E13</f>
        <v>82 - Vodovod</v>
      </c>
      <c r="F88" s="41"/>
      <c r="G88" s="41"/>
      <c r="H88" s="41"/>
      <c r="I88" s="41"/>
      <c r="J88" s="41"/>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2" customHeight="1">
      <c r="A90" s="41"/>
      <c r="B90" s="42"/>
      <c r="C90" s="35" t="s">
        <v>21</v>
      </c>
      <c r="D90" s="41"/>
      <c r="E90" s="41"/>
      <c r="F90" s="30" t="str">
        <f>F16</f>
        <v xml:space="preserve"> </v>
      </c>
      <c r="G90" s="41"/>
      <c r="H90" s="41"/>
      <c r="I90" s="35" t="s">
        <v>23</v>
      </c>
      <c r="J90" s="67" t="str">
        <f>IF(J16="","",J16)</f>
        <v>26. 8. 2025</v>
      </c>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5.15" customHeight="1">
      <c r="A92" s="41"/>
      <c r="B92" s="42"/>
      <c r="C92" s="35" t="s">
        <v>25</v>
      </c>
      <c r="D92" s="41"/>
      <c r="E92" s="41"/>
      <c r="F92" s="30" t="str">
        <f>E19</f>
        <v xml:space="preserve"> </v>
      </c>
      <c r="G92" s="41"/>
      <c r="H92" s="41"/>
      <c r="I92" s="35" t="s">
        <v>30</v>
      </c>
      <c r="J92" s="39" t="str">
        <f>E25</f>
        <v xml:space="preserve"> </v>
      </c>
      <c r="K92" s="41"/>
      <c r="L92" s="129"/>
      <c r="S92" s="41"/>
      <c r="T92" s="41"/>
      <c r="U92" s="41"/>
      <c r="V92" s="41"/>
      <c r="W92" s="41"/>
      <c r="X92" s="41"/>
      <c r="Y92" s="41"/>
      <c r="Z92" s="41"/>
      <c r="AA92" s="41"/>
      <c r="AB92" s="41"/>
      <c r="AC92" s="41"/>
      <c r="AD92" s="41"/>
      <c r="AE92" s="41"/>
    </row>
    <row r="93" s="2" customFormat="1" ht="15.15" customHeight="1">
      <c r="A93" s="41"/>
      <c r="B93" s="42"/>
      <c r="C93" s="35" t="s">
        <v>28</v>
      </c>
      <c r="D93" s="41"/>
      <c r="E93" s="41"/>
      <c r="F93" s="30" t="str">
        <f>IF(E22="","",E22)</f>
        <v>Vyplň údaj</v>
      </c>
      <c r="G93" s="41"/>
      <c r="H93" s="41"/>
      <c r="I93" s="35" t="s">
        <v>32</v>
      </c>
      <c r="J93" s="39" t="str">
        <f>E28</f>
        <v xml:space="preserve"> </v>
      </c>
      <c r="K93" s="41"/>
      <c r="L93" s="129"/>
      <c r="S93" s="41"/>
      <c r="T93" s="41"/>
      <c r="U93" s="41"/>
      <c r="V93" s="41"/>
      <c r="W93" s="41"/>
      <c r="X93" s="41"/>
      <c r="Y93" s="41"/>
      <c r="Z93" s="41"/>
      <c r="AA93" s="41"/>
      <c r="AB93" s="41"/>
      <c r="AC93" s="41"/>
      <c r="AD93" s="41"/>
      <c r="AE93" s="41"/>
    </row>
    <row r="94" s="2" customFormat="1" ht="10.32" customHeight="1">
      <c r="A94" s="41"/>
      <c r="B94" s="42"/>
      <c r="C94" s="41"/>
      <c r="D94" s="41"/>
      <c r="E94" s="41"/>
      <c r="F94" s="41"/>
      <c r="G94" s="41"/>
      <c r="H94" s="41"/>
      <c r="I94" s="41"/>
      <c r="J94" s="41"/>
      <c r="K94" s="41"/>
      <c r="L94" s="129"/>
      <c r="S94" s="41"/>
      <c r="T94" s="41"/>
      <c r="U94" s="41"/>
      <c r="V94" s="41"/>
      <c r="W94" s="41"/>
      <c r="X94" s="41"/>
      <c r="Y94" s="41"/>
      <c r="Z94" s="41"/>
      <c r="AA94" s="41"/>
      <c r="AB94" s="41"/>
      <c r="AC94" s="41"/>
      <c r="AD94" s="41"/>
      <c r="AE94" s="41"/>
    </row>
    <row r="95" s="11" customFormat="1" ht="29.28" customHeight="1">
      <c r="A95" s="153"/>
      <c r="B95" s="154"/>
      <c r="C95" s="155" t="s">
        <v>315</v>
      </c>
      <c r="D95" s="156" t="s">
        <v>54</v>
      </c>
      <c r="E95" s="156" t="s">
        <v>50</v>
      </c>
      <c r="F95" s="156" t="s">
        <v>51</v>
      </c>
      <c r="G95" s="156" t="s">
        <v>316</v>
      </c>
      <c r="H95" s="156" t="s">
        <v>317</v>
      </c>
      <c r="I95" s="156" t="s">
        <v>318</v>
      </c>
      <c r="J95" s="156" t="s">
        <v>309</v>
      </c>
      <c r="K95" s="157" t="s">
        <v>319</v>
      </c>
      <c r="L95" s="158"/>
      <c r="M95" s="83" t="s">
        <v>3</v>
      </c>
      <c r="N95" s="84" t="s">
        <v>39</v>
      </c>
      <c r="O95" s="84" t="s">
        <v>320</v>
      </c>
      <c r="P95" s="84" t="s">
        <v>321</v>
      </c>
      <c r="Q95" s="84" t="s">
        <v>322</v>
      </c>
      <c r="R95" s="84" t="s">
        <v>323</v>
      </c>
      <c r="S95" s="84" t="s">
        <v>324</v>
      </c>
      <c r="T95" s="85" t="s">
        <v>325</v>
      </c>
      <c r="U95" s="153"/>
      <c r="V95" s="153"/>
      <c r="W95" s="153"/>
      <c r="X95" s="153"/>
      <c r="Y95" s="153"/>
      <c r="Z95" s="153"/>
      <c r="AA95" s="153"/>
      <c r="AB95" s="153"/>
      <c r="AC95" s="153"/>
      <c r="AD95" s="153"/>
      <c r="AE95" s="153"/>
    </row>
    <row r="96" s="2" customFormat="1" ht="22.8" customHeight="1">
      <c r="A96" s="41"/>
      <c r="B96" s="42"/>
      <c r="C96" s="90" t="s">
        <v>326</v>
      </c>
      <c r="D96" s="41"/>
      <c r="E96" s="41"/>
      <c r="F96" s="41"/>
      <c r="G96" s="41"/>
      <c r="H96" s="41"/>
      <c r="I96" s="41"/>
      <c r="J96" s="159">
        <f>BK96</f>
        <v>0</v>
      </c>
      <c r="K96" s="41"/>
      <c r="L96" s="42"/>
      <c r="M96" s="86"/>
      <c r="N96" s="71"/>
      <c r="O96" s="87"/>
      <c r="P96" s="160">
        <f>P97</f>
        <v>0</v>
      </c>
      <c r="Q96" s="87"/>
      <c r="R96" s="160">
        <f>R97</f>
        <v>0</v>
      </c>
      <c r="S96" s="87"/>
      <c r="T96" s="161">
        <f>T97</f>
        <v>0</v>
      </c>
      <c r="U96" s="41"/>
      <c r="V96" s="41"/>
      <c r="W96" s="41"/>
      <c r="X96" s="41"/>
      <c r="Y96" s="41"/>
      <c r="Z96" s="41"/>
      <c r="AA96" s="41"/>
      <c r="AB96" s="41"/>
      <c r="AC96" s="41"/>
      <c r="AD96" s="41"/>
      <c r="AE96" s="41"/>
      <c r="AT96" s="22" t="s">
        <v>68</v>
      </c>
      <c r="AU96" s="22" t="s">
        <v>310</v>
      </c>
      <c r="BK96" s="162">
        <f>BK97</f>
        <v>0</v>
      </c>
    </row>
    <row r="97" s="12" customFormat="1" ht="25.92" customHeight="1">
      <c r="A97" s="12"/>
      <c r="B97" s="163"/>
      <c r="C97" s="12"/>
      <c r="D97" s="164" t="s">
        <v>68</v>
      </c>
      <c r="E97" s="165" t="s">
        <v>1225</v>
      </c>
      <c r="F97" s="165" t="s">
        <v>178</v>
      </c>
      <c r="G97" s="12"/>
      <c r="H97" s="12"/>
      <c r="I97" s="166"/>
      <c r="J97" s="167">
        <f>BK97</f>
        <v>0</v>
      </c>
      <c r="K97" s="12"/>
      <c r="L97" s="163"/>
      <c r="M97" s="168"/>
      <c r="N97" s="169"/>
      <c r="O97" s="169"/>
      <c r="P97" s="170">
        <f>P98+P119+P129+P133</f>
        <v>0</v>
      </c>
      <c r="Q97" s="169"/>
      <c r="R97" s="170">
        <f>R98+R119+R129+R133</f>
        <v>0</v>
      </c>
      <c r="S97" s="169"/>
      <c r="T97" s="171">
        <f>T98+T119+T129+T133</f>
        <v>0</v>
      </c>
      <c r="U97" s="12"/>
      <c r="V97" s="12"/>
      <c r="W97" s="12"/>
      <c r="X97" s="12"/>
      <c r="Y97" s="12"/>
      <c r="Z97" s="12"/>
      <c r="AA97" s="12"/>
      <c r="AB97" s="12"/>
      <c r="AC97" s="12"/>
      <c r="AD97" s="12"/>
      <c r="AE97" s="12"/>
      <c r="AR97" s="164" t="s">
        <v>113</v>
      </c>
      <c r="AT97" s="172" t="s">
        <v>68</v>
      </c>
      <c r="AU97" s="172" t="s">
        <v>69</v>
      </c>
      <c r="AY97" s="164" t="s">
        <v>328</v>
      </c>
      <c r="BK97" s="173">
        <f>BK98+BK119+BK129+BK133</f>
        <v>0</v>
      </c>
    </row>
    <row r="98" s="12" customFormat="1" ht="22.8" customHeight="1">
      <c r="A98" s="12"/>
      <c r="B98" s="163"/>
      <c r="C98" s="12"/>
      <c r="D98" s="164" t="s">
        <v>68</v>
      </c>
      <c r="E98" s="174" t="s">
        <v>76</v>
      </c>
      <c r="F98" s="174" t="s">
        <v>6189</v>
      </c>
      <c r="G98" s="12"/>
      <c r="H98" s="12"/>
      <c r="I98" s="166"/>
      <c r="J98" s="175">
        <f>BK98</f>
        <v>0</v>
      </c>
      <c r="K98" s="12"/>
      <c r="L98" s="163"/>
      <c r="M98" s="168"/>
      <c r="N98" s="169"/>
      <c r="O98" s="169"/>
      <c r="P98" s="170">
        <f>SUM(P99:P118)</f>
        <v>0</v>
      </c>
      <c r="Q98" s="169"/>
      <c r="R98" s="170">
        <f>SUM(R99:R118)</f>
        <v>0</v>
      </c>
      <c r="S98" s="169"/>
      <c r="T98" s="171">
        <f>SUM(T99:T118)</f>
        <v>0</v>
      </c>
      <c r="U98" s="12"/>
      <c r="V98" s="12"/>
      <c r="W98" s="12"/>
      <c r="X98" s="12"/>
      <c r="Y98" s="12"/>
      <c r="Z98" s="12"/>
      <c r="AA98" s="12"/>
      <c r="AB98" s="12"/>
      <c r="AC98" s="12"/>
      <c r="AD98" s="12"/>
      <c r="AE98" s="12"/>
      <c r="AR98" s="164" t="s">
        <v>113</v>
      </c>
      <c r="AT98" s="172" t="s">
        <v>68</v>
      </c>
      <c r="AU98" s="172" t="s">
        <v>76</v>
      </c>
      <c r="AY98" s="164" t="s">
        <v>328</v>
      </c>
      <c r="BK98" s="173">
        <f>SUM(BK99:BK118)</f>
        <v>0</v>
      </c>
    </row>
    <row r="99" s="2" customFormat="1" ht="16.5" customHeight="1">
      <c r="A99" s="41"/>
      <c r="B99" s="176"/>
      <c r="C99" s="177" t="s">
        <v>76</v>
      </c>
      <c r="D99" s="177" t="s">
        <v>331</v>
      </c>
      <c r="E99" s="178" t="s">
        <v>6190</v>
      </c>
      <c r="F99" s="179" t="s">
        <v>6191</v>
      </c>
      <c r="G99" s="180" t="s">
        <v>476</v>
      </c>
      <c r="H99" s="181">
        <v>49</v>
      </c>
      <c r="I99" s="182"/>
      <c r="J99" s="183">
        <f>ROUND(I99*H99,2)</f>
        <v>0</v>
      </c>
      <c r="K99" s="179" t="s">
        <v>3</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1229</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1229</v>
      </c>
      <c r="BM99" s="188" t="s">
        <v>6192</v>
      </c>
    </row>
    <row r="100" s="2" customFormat="1" ht="16.5" customHeight="1">
      <c r="A100" s="41"/>
      <c r="B100" s="176"/>
      <c r="C100" s="177" t="s">
        <v>79</v>
      </c>
      <c r="D100" s="177" t="s">
        <v>331</v>
      </c>
      <c r="E100" s="178" t="s">
        <v>6193</v>
      </c>
      <c r="F100" s="179" t="s">
        <v>6194</v>
      </c>
      <c r="G100" s="180" t="s">
        <v>476</v>
      </c>
      <c r="H100" s="181">
        <v>41</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1229</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1229</v>
      </c>
      <c r="BM100" s="188" t="s">
        <v>6195</v>
      </c>
    </row>
    <row r="101" s="2" customFormat="1" ht="16.5" customHeight="1">
      <c r="A101" s="41"/>
      <c r="B101" s="176"/>
      <c r="C101" s="177" t="s">
        <v>87</v>
      </c>
      <c r="D101" s="177" t="s">
        <v>331</v>
      </c>
      <c r="E101" s="178" t="s">
        <v>6196</v>
      </c>
      <c r="F101" s="179" t="s">
        <v>6197</v>
      </c>
      <c r="G101" s="180" t="s">
        <v>476</v>
      </c>
      <c r="H101" s="181">
        <v>54</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1229</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1229</v>
      </c>
      <c r="BM101" s="188" t="s">
        <v>6198</v>
      </c>
    </row>
    <row r="102" s="2" customFormat="1" ht="16.5" customHeight="1">
      <c r="A102" s="41"/>
      <c r="B102" s="176"/>
      <c r="C102" s="177" t="s">
        <v>113</v>
      </c>
      <c r="D102" s="177" t="s">
        <v>331</v>
      </c>
      <c r="E102" s="178" t="s">
        <v>6199</v>
      </c>
      <c r="F102" s="179" t="s">
        <v>6200</v>
      </c>
      <c r="G102" s="180" t="s">
        <v>476</v>
      </c>
      <c r="H102" s="181">
        <v>35</v>
      </c>
      <c r="I102" s="182"/>
      <c r="J102" s="183">
        <f>ROUND(I102*H102,2)</f>
        <v>0</v>
      </c>
      <c r="K102" s="179" t="s">
        <v>3</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1229</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1229</v>
      </c>
      <c r="BM102" s="188" t="s">
        <v>6201</v>
      </c>
    </row>
    <row r="103" s="2" customFormat="1" ht="16.5" customHeight="1">
      <c r="A103" s="41"/>
      <c r="B103" s="176"/>
      <c r="C103" s="177" t="s">
        <v>138</v>
      </c>
      <c r="D103" s="177" t="s">
        <v>331</v>
      </c>
      <c r="E103" s="178" t="s">
        <v>6202</v>
      </c>
      <c r="F103" s="179" t="s">
        <v>6203</v>
      </c>
      <c r="G103" s="180" t="s">
        <v>476</v>
      </c>
      <c r="H103" s="181">
        <v>36</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1229</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1229</v>
      </c>
      <c r="BM103" s="188" t="s">
        <v>6204</v>
      </c>
    </row>
    <row r="104" s="2" customFormat="1" ht="16.5" customHeight="1">
      <c r="A104" s="41"/>
      <c r="B104" s="176"/>
      <c r="C104" s="177" t="s">
        <v>150</v>
      </c>
      <c r="D104" s="177" t="s">
        <v>331</v>
      </c>
      <c r="E104" s="178" t="s">
        <v>6205</v>
      </c>
      <c r="F104" s="179" t="s">
        <v>6206</v>
      </c>
      <c r="G104" s="180" t="s">
        <v>476</v>
      </c>
      <c r="H104" s="181">
        <v>20</v>
      </c>
      <c r="I104" s="182"/>
      <c r="J104" s="183">
        <f>ROUND(I104*H104,2)</f>
        <v>0</v>
      </c>
      <c r="K104" s="179" t="s">
        <v>3</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1229</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1229</v>
      </c>
      <c r="BM104" s="188" t="s">
        <v>6207</v>
      </c>
    </row>
    <row r="105" s="2" customFormat="1" ht="16.5" customHeight="1">
      <c r="A105" s="41"/>
      <c r="B105" s="176"/>
      <c r="C105" s="177" t="s">
        <v>168</v>
      </c>
      <c r="D105" s="177" t="s">
        <v>331</v>
      </c>
      <c r="E105" s="178" t="s">
        <v>6208</v>
      </c>
      <c r="F105" s="179" t="s">
        <v>6209</v>
      </c>
      <c r="G105" s="180" t="s">
        <v>476</v>
      </c>
      <c r="H105" s="181">
        <v>29</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1229</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1229</v>
      </c>
      <c r="BM105" s="188" t="s">
        <v>6210</v>
      </c>
    </row>
    <row r="106" s="2" customFormat="1" ht="24.15" customHeight="1">
      <c r="A106" s="41"/>
      <c r="B106" s="176"/>
      <c r="C106" s="177" t="s">
        <v>171</v>
      </c>
      <c r="D106" s="177" t="s">
        <v>331</v>
      </c>
      <c r="E106" s="178" t="s">
        <v>6211</v>
      </c>
      <c r="F106" s="179" t="s">
        <v>6212</v>
      </c>
      <c r="G106" s="180" t="s">
        <v>476</v>
      </c>
      <c r="H106" s="181">
        <v>49</v>
      </c>
      <c r="I106" s="182"/>
      <c r="J106" s="183">
        <f>ROUND(I106*H106,2)</f>
        <v>0</v>
      </c>
      <c r="K106" s="179" t="s">
        <v>3</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1229</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1229</v>
      </c>
      <c r="BM106" s="188" t="s">
        <v>6213</v>
      </c>
    </row>
    <row r="107" s="2" customFormat="1" ht="24.15" customHeight="1">
      <c r="A107" s="41"/>
      <c r="B107" s="176"/>
      <c r="C107" s="177" t="s">
        <v>183</v>
      </c>
      <c r="D107" s="177" t="s">
        <v>331</v>
      </c>
      <c r="E107" s="178" t="s">
        <v>6214</v>
      </c>
      <c r="F107" s="179" t="s">
        <v>6215</v>
      </c>
      <c r="G107" s="180" t="s">
        <v>476</v>
      </c>
      <c r="H107" s="181">
        <v>35</v>
      </c>
      <c r="I107" s="182"/>
      <c r="J107" s="183">
        <f>ROUND(I107*H107,2)</f>
        <v>0</v>
      </c>
      <c r="K107" s="179" t="s">
        <v>3</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1229</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1229</v>
      </c>
      <c r="BM107" s="188" t="s">
        <v>6216</v>
      </c>
    </row>
    <row r="108" s="2" customFormat="1" ht="24.15" customHeight="1">
      <c r="A108" s="41"/>
      <c r="B108" s="176"/>
      <c r="C108" s="177" t="s">
        <v>235</v>
      </c>
      <c r="D108" s="177" t="s">
        <v>331</v>
      </c>
      <c r="E108" s="178" t="s">
        <v>6217</v>
      </c>
      <c r="F108" s="179" t="s">
        <v>6218</v>
      </c>
      <c r="G108" s="180" t="s">
        <v>476</v>
      </c>
      <c r="H108" s="181">
        <v>95</v>
      </c>
      <c r="I108" s="182"/>
      <c r="J108" s="183">
        <f>ROUND(I108*H108,2)</f>
        <v>0</v>
      </c>
      <c r="K108" s="179" t="s">
        <v>3</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1229</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1229</v>
      </c>
      <c r="BM108" s="188" t="s">
        <v>6219</v>
      </c>
    </row>
    <row r="109" s="2" customFormat="1" ht="24.15" customHeight="1">
      <c r="A109" s="41"/>
      <c r="B109" s="176"/>
      <c r="C109" s="177" t="s">
        <v>239</v>
      </c>
      <c r="D109" s="177" t="s">
        <v>331</v>
      </c>
      <c r="E109" s="178" t="s">
        <v>6220</v>
      </c>
      <c r="F109" s="179" t="s">
        <v>6221</v>
      </c>
      <c r="G109" s="180" t="s">
        <v>476</v>
      </c>
      <c r="H109" s="181">
        <v>36</v>
      </c>
      <c r="I109" s="182"/>
      <c r="J109" s="183">
        <f>ROUND(I109*H109,2)</f>
        <v>0</v>
      </c>
      <c r="K109" s="179" t="s">
        <v>3</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1229</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1229</v>
      </c>
      <c r="BM109" s="188" t="s">
        <v>6222</v>
      </c>
    </row>
    <row r="110" s="2" customFormat="1" ht="24.15" customHeight="1">
      <c r="A110" s="41"/>
      <c r="B110" s="176"/>
      <c r="C110" s="177" t="s">
        <v>9</v>
      </c>
      <c r="D110" s="177" t="s">
        <v>331</v>
      </c>
      <c r="E110" s="178" t="s">
        <v>6223</v>
      </c>
      <c r="F110" s="179" t="s">
        <v>6224</v>
      </c>
      <c r="G110" s="180" t="s">
        <v>476</v>
      </c>
      <c r="H110" s="181">
        <v>20</v>
      </c>
      <c r="I110" s="182"/>
      <c r="J110" s="183">
        <f>ROUND(I110*H110,2)</f>
        <v>0</v>
      </c>
      <c r="K110" s="179" t="s">
        <v>3</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1229</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1229</v>
      </c>
      <c r="BM110" s="188" t="s">
        <v>6225</v>
      </c>
    </row>
    <row r="111" s="2" customFormat="1" ht="24.15" customHeight="1">
      <c r="A111" s="41"/>
      <c r="B111" s="176"/>
      <c r="C111" s="177" t="s">
        <v>505</v>
      </c>
      <c r="D111" s="177" t="s">
        <v>331</v>
      </c>
      <c r="E111" s="178" t="s">
        <v>6226</v>
      </c>
      <c r="F111" s="179" t="s">
        <v>6227</v>
      </c>
      <c r="G111" s="180" t="s">
        <v>476</v>
      </c>
      <c r="H111" s="181">
        <v>29</v>
      </c>
      <c r="I111" s="182"/>
      <c r="J111" s="183">
        <f>ROUND(I111*H111,2)</f>
        <v>0</v>
      </c>
      <c r="K111" s="179" t="s">
        <v>3</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1229</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1229</v>
      </c>
      <c r="BM111" s="188" t="s">
        <v>6228</v>
      </c>
    </row>
    <row r="112" s="2" customFormat="1" ht="16.5" customHeight="1">
      <c r="A112" s="41"/>
      <c r="B112" s="176"/>
      <c r="C112" s="177" t="s">
        <v>512</v>
      </c>
      <c r="D112" s="177" t="s">
        <v>331</v>
      </c>
      <c r="E112" s="178" t="s">
        <v>6229</v>
      </c>
      <c r="F112" s="179" t="s">
        <v>6230</v>
      </c>
      <c r="G112" s="180" t="s">
        <v>476</v>
      </c>
      <c r="H112" s="181">
        <v>14</v>
      </c>
      <c r="I112" s="182"/>
      <c r="J112" s="183">
        <f>ROUND(I112*H112,2)</f>
        <v>0</v>
      </c>
      <c r="K112" s="179" t="s">
        <v>3</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1229</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1229</v>
      </c>
      <c r="BM112" s="188" t="s">
        <v>6231</v>
      </c>
    </row>
    <row r="113" s="2" customFormat="1" ht="16.5" customHeight="1">
      <c r="A113" s="41"/>
      <c r="B113" s="176"/>
      <c r="C113" s="177" t="s">
        <v>526</v>
      </c>
      <c r="D113" s="177" t="s">
        <v>331</v>
      </c>
      <c r="E113" s="178" t="s">
        <v>6232</v>
      </c>
      <c r="F113" s="179" t="s">
        <v>6233</v>
      </c>
      <c r="G113" s="180" t="s">
        <v>491</v>
      </c>
      <c r="H113" s="181">
        <v>8</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1229</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1229</v>
      </c>
      <c r="BM113" s="188" t="s">
        <v>6234</v>
      </c>
    </row>
    <row r="114" s="2" customFormat="1" ht="24.15" customHeight="1">
      <c r="A114" s="41"/>
      <c r="B114" s="176"/>
      <c r="C114" s="177" t="s">
        <v>532</v>
      </c>
      <c r="D114" s="177" t="s">
        <v>331</v>
      </c>
      <c r="E114" s="178" t="s">
        <v>6135</v>
      </c>
      <c r="F114" s="179" t="s">
        <v>6136</v>
      </c>
      <c r="G114" s="180" t="s">
        <v>439</v>
      </c>
      <c r="H114" s="181">
        <v>22</v>
      </c>
      <c r="I114" s="182"/>
      <c r="J114" s="183">
        <f>ROUND(I114*H114,2)</f>
        <v>0</v>
      </c>
      <c r="K114" s="179" t="s">
        <v>3</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1229</v>
      </c>
      <c r="AT114" s="188" t="s">
        <v>331</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1229</v>
      </c>
      <c r="BM114" s="188" t="s">
        <v>6235</v>
      </c>
    </row>
    <row r="115" s="2" customFormat="1" ht="16.5" customHeight="1">
      <c r="A115" s="41"/>
      <c r="B115" s="176"/>
      <c r="C115" s="177" t="s">
        <v>538</v>
      </c>
      <c r="D115" s="177" t="s">
        <v>331</v>
      </c>
      <c r="E115" s="178" t="s">
        <v>6138</v>
      </c>
      <c r="F115" s="179" t="s">
        <v>6139</v>
      </c>
      <c r="G115" s="180" t="s">
        <v>491</v>
      </c>
      <c r="H115" s="181">
        <v>3</v>
      </c>
      <c r="I115" s="182"/>
      <c r="J115" s="183">
        <f>ROUND(I115*H115,2)</f>
        <v>0</v>
      </c>
      <c r="K115" s="179" t="s">
        <v>3</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1229</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1229</v>
      </c>
      <c r="BM115" s="188" t="s">
        <v>6236</v>
      </c>
    </row>
    <row r="116" s="2" customFormat="1" ht="16.5" customHeight="1">
      <c r="A116" s="41"/>
      <c r="B116" s="176"/>
      <c r="C116" s="177" t="s">
        <v>544</v>
      </c>
      <c r="D116" s="177" t="s">
        <v>331</v>
      </c>
      <c r="E116" s="178" t="s">
        <v>6141</v>
      </c>
      <c r="F116" s="179" t="s">
        <v>6142</v>
      </c>
      <c r="G116" s="180" t="s">
        <v>491</v>
      </c>
      <c r="H116" s="181">
        <v>1</v>
      </c>
      <c r="I116" s="182"/>
      <c r="J116" s="183">
        <f>ROUND(I116*H116,2)</f>
        <v>0</v>
      </c>
      <c r="K116" s="179" t="s">
        <v>3</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1229</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1229</v>
      </c>
      <c r="BM116" s="188" t="s">
        <v>6237</v>
      </c>
    </row>
    <row r="117" s="2" customFormat="1" ht="16.5" customHeight="1">
      <c r="A117" s="41"/>
      <c r="B117" s="176"/>
      <c r="C117" s="177" t="s">
        <v>550</v>
      </c>
      <c r="D117" s="177" t="s">
        <v>331</v>
      </c>
      <c r="E117" s="178" t="s">
        <v>6144</v>
      </c>
      <c r="F117" s="179" t="s">
        <v>6145</v>
      </c>
      <c r="G117" s="180" t="s">
        <v>491</v>
      </c>
      <c r="H117" s="181">
        <v>5</v>
      </c>
      <c r="I117" s="182"/>
      <c r="J117" s="183">
        <f>ROUND(I117*H117,2)</f>
        <v>0</v>
      </c>
      <c r="K117" s="179" t="s">
        <v>3</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1229</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1229</v>
      </c>
      <c r="BM117" s="188" t="s">
        <v>6238</v>
      </c>
    </row>
    <row r="118" s="2" customFormat="1" ht="16.5" customHeight="1">
      <c r="A118" s="41"/>
      <c r="B118" s="176"/>
      <c r="C118" s="177" t="s">
        <v>556</v>
      </c>
      <c r="D118" s="177" t="s">
        <v>331</v>
      </c>
      <c r="E118" s="178" t="s">
        <v>6147</v>
      </c>
      <c r="F118" s="179" t="s">
        <v>6148</v>
      </c>
      <c r="G118" s="180" t="s">
        <v>491</v>
      </c>
      <c r="H118" s="181">
        <v>3</v>
      </c>
      <c r="I118" s="182"/>
      <c r="J118" s="183">
        <f>ROUND(I118*H118,2)</f>
        <v>0</v>
      </c>
      <c r="K118" s="179" t="s">
        <v>3</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1229</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1229</v>
      </c>
      <c r="BM118" s="188" t="s">
        <v>6239</v>
      </c>
    </row>
    <row r="119" s="12" customFormat="1" ht="22.8" customHeight="1">
      <c r="A119" s="12"/>
      <c r="B119" s="163"/>
      <c r="C119" s="12"/>
      <c r="D119" s="164" t="s">
        <v>68</v>
      </c>
      <c r="E119" s="174" t="s">
        <v>79</v>
      </c>
      <c r="F119" s="174" t="s">
        <v>6150</v>
      </c>
      <c r="G119" s="12"/>
      <c r="H119" s="12"/>
      <c r="I119" s="166"/>
      <c r="J119" s="175">
        <f>BK119</f>
        <v>0</v>
      </c>
      <c r="K119" s="12"/>
      <c r="L119" s="163"/>
      <c r="M119" s="168"/>
      <c r="N119" s="169"/>
      <c r="O119" s="169"/>
      <c r="P119" s="170">
        <f>SUM(P120:P128)</f>
        <v>0</v>
      </c>
      <c r="Q119" s="169"/>
      <c r="R119" s="170">
        <f>SUM(R120:R128)</f>
        <v>0</v>
      </c>
      <c r="S119" s="169"/>
      <c r="T119" s="171">
        <f>SUM(T120:T128)</f>
        <v>0</v>
      </c>
      <c r="U119" s="12"/>
      <c r="V119" s="12"/>
      <c r="W119" s="12"/>
      <c r="X119" s="12"/>
      <c r="Y119" s="12"/>
      <c r="Z119" s="12"/>
      <c r="AA119" s="12"/>
      <c r="AB119" s="12"/>
      <c r="AC119" s="12"/>
      <c r="AD119" s="12"/>
      <c r="AE119" s="12"/>
      <c r="AR119" s="164" t="s">
        <v>113</v>
      </c>
      <c r="AT119" s="172" t="s">
        <v>68</v>
      </c>
      <c r="AU119" s="172" t="s">
        <v>76</v>
      </c>
      <c r="AY119" s="164" t="s">
        <v>328</v>
      </c>
      <c r="BK119" s="173">
        <f>SUM(BK120:BK128)</f>
        <v>0</v>
      </c>
    </row>
    <row r="120" s="2" customFormat="1" ht="16.5" customHeight="1">
      <c r="A120" s="41"/>
      <c r="B120" s="176"/>
      <c r="C120" s="177" t="s">
        <v>8</v>
      </c>
      <c r="D120" s="177" t="s">
        <v>331</v>
      </c>
      <c r="E120" s="178" t="s">
        <v>6240</v>
      </c>
      <c r="F120" s="179" t="s">
        <v>6241</v>
      </c>
      <c r="G120" s="180" t="s">
        <v>367</v>
      </c>
      <c r="H120" s="181">
        <v>6</v>
      </c>
      <c r="I120" s="182"/>
      <c r="J120" s="183">
        <f>ROUND(I120*H120,2)</f>
        <v>0</v>
      </c>
      <c r="K120" s="179" t="s">
        <v>3</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1229</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1229</v>
      </c>
      <c r="BM120" s="188" t="s">
        <v>6242</v>
      </c>
    </row>
    <row r="121" s="2" customFormat="1" ht="16.5" customHeight="1">
      <c r="A121" s="41"/>
      <c r="B121" s="176"/>
      <c r="C121" s="177" t="s">
        <v>564</v>
      </c>
      <c r="D121" s="177" t="s">
        <v>331</v>
      </c>
      <c r="E121" s="178" t="s">
        <v>6243</v>
      </c>
      <c r="F121" s="179" t="s">
        <v>6244</v>
      </c>
      <c r="G121" s="180" t="s">
        <v>367</v>
      </c>
      <c r="H121" s="181">
        <v>12</v>
      </c>
      <c r="I121" s="182"/>
      <c r="J121" s="183">
        <f>ROUND(I121*H121,2)</f>
        <v>0</v>
      </c>
      <c r="K121" s="179" t="s">
        <v>3</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1229</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1229</v>
      </c>
      <c r="BM121" s="188" t="s">
        <v>6245</v>
      </c>
    </row>
    <row r="122" s="2" customFormat="1" ht="16.5" customHeight="1">
      <c r="A122" s="41"/>
      <c r="B122" s="176"/>
      <c r="C122" s="177" t="s">
        <v>571</v>
      </c>
      <c r="D122" s="177" t="s">
        <v>331</v>
      </c>
      <c r="E122" s="178" t="s">
        <v>6246</v>
      </c>
      <c r="F122" s="179" t="s">
        <v>6247</v>
      </c>
      <c r="G122" s="180" t="s">
        <v>367</v>
      </c>
      <c r="H122" s="181">
        <v>4</v>
      </c>
      <c r="I122" s="182"/>
      <c r="J122" s="183">
        <f>ROUND(I122*H122,2)</f>
        <v>0</v>
      </c>
      <c r="K122" s="179" t="s">
        <v>3</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1229</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1229</v>
      </c>
      <c r="BM122" s="188" t="s">
        <v>6248</v>
      </c>
    </row>
    <row r="123" s="2" customFormat="1" ht="16.5" customHeight="1">
      <c r="A123" s="41"/>
      <c r="B123" s="176"/>
      <c r="C123" s="177" t="s">
        <v>576</v>
      </c>
      <c r="D123" s="177" t="s">
        <v>331</v>
      </c>
      <c r="E123" s="178" t="s">
        <v>6249</v>
      </c>
      <c r="F123" s="179" t="s">
        <v>6250</v>
      </c>
      <c r="G123" s="180" t="s">
        <v>367</v>
      </c>
      <c r="H123" s="181">
        <v>2</v>
      </c>
      <c r="I123" s="182"/>
      <c r="J123" s="183">
        <f>ROUND(I123*H123,2)</f>
        <v>0</v>
      </c>
      <c r="K123" s="179" t="s">
        <v>3</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1229</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1229</v>
      </c>
      <c r="BM123" s="188" t="s">
        <v>6251</v>
      </c>
    </row>
    <row r="124" s="2" customFormat="1" ht="16.5" customHeight="1">
      <c r="A124" s="41"/>
      <c r="B124" s="176"/>
      <c r="C124" s="177" t="s">
        <v>473</v>
      </c>
      <c r="D124" s="177" t="s">
        <v>331</v>
      </c>
      <c r="E124" s="178" t="s">
        <v>6252</v>
      </c>
      <c r="F124" s="179" t="s">
        <v>6253</v>
      </c>
      <c r="G124" s="180" t="s">
        <v>367</v>
      </c>
      <c r="H124" s="181">
        <v>1</v>
      </c>
      <c r="I124" s="182"/>
      <c r="J124" s="183">
        <f>ROUND(I124*H124,2)</f>
        <v>0</v>
      </c>
      <c r="K124" s="179" t="s">
        <v>3</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1229</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1229</v>
      </c>
      <c r="BM124" s="188" t="s">
        <v>6254</v>
      </c>
    </row>
    <row r="125" s="2" customFormat="1" ht="16.5" customHeight="1">
      <c r="A125" s="41"/>
      <c r="B125" s="176"/>
      <c r="C125" s="177" t="s">
        <v>588</v>
      </c>
      <c r="D125" s="177" t="s">
        <v>331</v>
      </c>
      <c r="E125" s="178" t="s">
        <v>6255</v>
      </c>
      <c r="F125" s="179" t="s">
        <v>6256</v>
      </c>
      <c r="G125" s="180" t="s">
        <v>367</v>
      </c>
      <c r="H125" s="181">
        <v>2</v>
      </c>
      <c r="I125" s="182"/>
      <c r="J125" s="183">
        <f>ROUND(I125*H125,2)</f>
        <v>0</v>
      </c>
      <c r="K125" s="179" t="s">
        <v>3</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1229</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1229</v>
      </c>
      <c r="BM125" s="188" t="s">
        <v>6257</v>
      </c>
    </row>
    <row r="126" s="2" customFormat="1" ht="16.5" customHeight="1">
      <c r="A126" s="41"/>
      <c r="B126" s="176"/>
      <c r="C126" s="177" t="s">
        <v>593</v>
      </c>
      <c r="D126" s="177" t="s">
        <v>331</v>
      </c>
      <c r="E126" s="178" t="s">
        <v>6258</v>
      </c>
      <c r="F126" s="179" t="s">
        <v>6259</v>
      </c>
      <c r="G126" s="180" t="s">
        <v>367</v>
      </c>
      <c r="H126" s="181">
        <v>1</v>
      </c>
      <c r="I126" s="182"/>
      <c r="J126" s="183">
        <f>ROUND(I126*H126,2)</f>
        <v>0</v>
      </c>
      <c r="K126" s="179" t="s">
        <v>3</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1229</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1229</v>
      </c>
      <c r="BM126" s="188" t="s">
        <v>6260</v>
      </c>
    </row>
    <row r="127" s="2" customFormat="1" ht="16.5" customHeight="1">
      <c r="A127" s="41"/>
      <c r="B127" s="176"/>
      <c r="C127" s="177" t="s">
        <v>598</v>
      </c>
      <c r="D127" s="177" t="s">
        <v>331</v>
      </c>
      <c r="E127" s="178" t="s">
        <v>6261</v>
      </c>
      <c r="F127" s="179" t="s">
        <v>6262</v>
      </c>
      <c r="G127" s="180" t="s">
        <v>367</v>
      </c>
      <c r="H127" s="181">
        <v>1</v>
      </c>
      <c r="I127" s="182"/>
      <c r="J127" s="183">
        <f>ROUND(I127*H127,2)</f>
        <v>0</v>
      </c>
      <c r="K127" s="179" t="s">
        <v>3</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1229</v>
      </c>
      <c r="AT127" s="188" t="s">
        <v>331</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1229</v>
      </c>
      <c r="BM127" s="188" t="s">
        <v>6263</v>
      </c>
    </row>
    <row r="128" s="2" customFormat="1" ht="16.5" customHeight="1">
      <c r="A128" s="41"/>
      <c r="B128" s="176"/>
      <c r="C128" s="177" t="s">
        <v>605</v>
      </c>
      <c r="D128" s="177" t="s">
        <v>331</v>
      </c>
      <c r="E128" s="178" t="s">
        <v>6264</v>
      </c>
      <c r="F128" s="179" t="s">
        <v>6265</v>
      </c>
      <c r="G128" s="180" t="s">
        <v>356</v>
      </c>
      <c r="H128" s="181">
        <v>1</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1229</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1229</v>
      </c>
      <c r="BM128" s="188" t="s">
        <v>6266</v>
      </c>
    </row>
    <row r="129" s="12" customFormat="1" ht="22.8" customHeight="1">
      <c r="A129" s="12"/>
      <c r="B129" s="163"/>
      <c r="C129" s="12"/>
      <c r="D129" s="164" t="s">
        <v>68</v>
      </c>
      <c r="E129" s="174" t="s">
        <v>87</v>
      </c>
      <c r="F129" s="174" t="s">
        <v>6163</v>
      </c>
      <c r="G129" s="12"/>
      <c r="H129" s="12"/>
      <c r="I129" s="166"/>
      <c r="J129" s="175">
        <f>BK129</f>
        <v>0</v>
      </c>
      <c r="K129" s="12"/>
      <c r="L129" s="163"/>
      <c r="M129" s="168"/>
      <c r="N129" s="169"/>
      <c r="O129" s="169"/>
      <c r="P129" s="170">
        <f>SUM(P130:P132)</f>
        <v>0</v>
      </c>
      <c r="Q129" s="169"/>
      <c r="R129" s="170">
        <f>SUM(R130:R132)</f>
        <v>0</v>
      </c>
      <c r="S129" s="169"/>
      <c r="T129" s="171">
        <f>SUM(T130:T132)</f>
        <v>0</v>
      </c>
      <c r="U129" s="12"/>
      <c r="V129" s="12"/>
      <c r="W129" s="12"/>
      <c r="X129" s="12"/>
      <c r="Y129" s="12"/>
      <c r="Z129" s="12"/>
      <c r="AA129" s="12"/>
      <c r="AB129" s="12"/>
      <c r="AC129" s="12"/>
      <c r="AD129" s="12"/>
      <c r="AE129" s="12"/>
      <c r="AR129" s="164" t="s">
        <v>113</v>
      </c>
      <c r="AT129" s="172" t="s">
        <v>68</v>
      </c>
      <c r="AU129" s="172" t="s">
        <v>76</v>
      </c>
      <c r="AY129" s="164" t="s">
        <v>328</v>
      </c>
      <c r="BK129" s="173">
        <f>SUM(BK130:BK132)</f>
        <v>0</v>
      </c>
    </row>
    <row r="130" s="2" customFormat="1" ht="16.5" customHeight="1">
      <c r="A130" s="41"/>
      <c r="B130" s="176"/>
      <c r="C130" s="177" t="s">
        <v>610</v>
      </c>
      <c r="D130" s="177" t="s">
        <v>331</v>
      </c>
      <c r="E130" s="178" t="s">
        <v>6267</v>
      </c>
      <c r="F130" s="179" t="s">
        <v>6268</v>
      </c>
      <c r="G130" s="180" t="s">
        <v>356</v>
      </c>
      <c r="H130" s="181">
        <v>1</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1229</v>
      </c>
      <c r="AT130" s="188" t="s">
        <v>331</v>
      </c>
      <c r="AU130" s="188" t="s">
        <v>79</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1229</v>
      </c>
      <c r="BM130" s="188" t="s">
        <v>6269</v>
      </c>
    </row>
    <row r="131" s="2" customFormat="1" ht="16.5" customHeight="1">
      <c r="A131" s="41"/>
      <c r="B131" s="176"/>
      <c r="C131" s="177" t="s">
        <v>616</v>
      </c>
      <c r="D131" s="177" t="s">
        <v>331</v>
      </c>
      <c r="E131" s="178" t="s">
        <v>6270</v>
      </c>
      <c r="F131" s="179" t="s">
        <v>6271</v>
      </c>
      <c r="G131" s="180" t="s">
        <v>356</v>
      </c>
      <c r="H131" s="181">
        <v>1</v>
      </c>
      <c r="I131" s="182"/>
      <c r="J131" s="183">
        <f>ROUND(I131*H131,2)</f>
        <v>0</v>
      </c>
      <c r="K131" s="179" t="s">
        <v>3</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1229</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1229</v>
      </c>
      <c r="BM131" s="188" t="s">
        <v>6272</v>
      </c>
    </row>
    <row r="132" s="2" customFormat="1" ht="16.5" customHeight="1">
      <c r="A132" s="41"/>
      <c r="B132" s="176"/>
      <c r="C132" s="177" t="s">
        <v>621</v>
      </c>
      <c r="D132" s="177" t="s">
        <v>331</v>
      </c>
      <c r="E132" s="178" t="s">
        <v>6164</v>
      </c>
      <c r="F132" s="179" t="s">
        <v>6165</v>
      </c>
      <c r="G132" s="180" t="s">
        <v>356</v>
      </c>
      <c r="H132" s="181">
        <v>1</v>
      </c>
      <c r="I132" s="182"/>
      <c r="J132" s="183">
        <f>ROUND(I132*H132,2)</f>
        <v>0</v>
      </c>
      <c r="K132" s="179" t="s">
        <v>3</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1229</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1229</v>
      </c>
      <c r="BM132" s="188" t="s">
        <v>6273</v>
      </c>
    </row>
    <row r="133" s="12" customFormat="1" ht="22.8" customHeight="1">
      <c r="A133" s="12"/>
      <c r="B133" s="163"/>
      <c r="C133" s="12"/>
      <c r="D133" s="164" t="s">
        <v>68</v>
      </c>
      <c r="E133" s="174" t="s">
        <v>113</v>
      </c>
      <c r="F133" s="174" t="s">
        <v>6179</v>
      </c>
      <c r="G133" s="12"/>
      <c r="H133" s="12"/>
      <c r="I133" s="166"/>
      <c r="J133" s="175">
        <f>BK133</f>
        <v>0</v>
      </c>
      <c r="K133" s="12"/>
      <c r="L133" s="163"/>
      <c r="M133" s="168"/>
      <c r="N133" s="169"/>
      <c r="O133" s="169"/>
      <c r="P133" s="170">
        <f>SUM(P134:P135)</f>
        <v>0</v>
      </c>
      <c r="Q133" s="169"/>
      <c r="R133" s="170">
        <f>SUM(R134:R135)</f>
        <v>0</v>
      </c>
      <c r="S133" s="169"/>
      <c r="T133" s="171">
        <f>SUM(T134:T135)</f>
        <v>0</v>
      </c>
      <c r="U133" s="12"/>
      <c r="V133" s="12"/>
      <c r="W133" s="12"/>
      <c r="X133" s="12"/>
      <c r="Y133" s="12"/>
      <c r="Z133" s="12"/>
      <c r="AA133" s="12"/>
      <c r="AB133" s="12"/>
      <c r="AC133" s="12"/>
      <c r="AD133" s="12"/>
      <c r="AE133" s="12"/>
      <c r="AR133" s="164" t="s">
        <v>113</v>
      </c>
      <c r="AT133" s="172" t="s">
        <v>68</v>
      </c>
      <c r="AU133" s="172" t="s">
        <v>76</v>
      </c>
      <c r="AY133" s="164" t="s">
        <v>328</v>
      </c>
      <c r="BK133" s="173">
        <f>SUM(BK134:BK135)</f>
        <v>0</v>
      </c>
    </row>
    <row r="134" s="2" customFormat="1" ht="16.5" customHeight="1">
      <c r="A134" s="41"/>
      <c r="B134" s="176"/>
      <c r="C134" s="177" t="s">
        <v>626</v>
      </c>
      <c r="D134" s="177" t="s">
        <v>331</v>
      </c>
      <c r="E134" s="178" t="s">
        <v>6274</v>
      </c>
      <c r="F134" s="179" t="s">
        <v>6275</v>
      </c>
      <c r="G134" s="180" t="s">
        <v>356</v>
      </c>
      <c r="H134" s="181">
        <v>1</v>
      </c>
      <c r="I134" s="182"/>
      <c r="J134" s="183">
        <f>ROUND(I134*H134,2)</f>
        <v>0</v>
      </c>
      <c r="K134" s="179" t="s">
        <v>3</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1229</v>
      </c>
      <c r="AT134" s="188" t="s">
        <v>331</v>
      </c>
      <c r="AU134" s="188" t="s">
        <v>79</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1229</v>
      </c>
      <c r="BM134" s="188" t="s">
        <v>6276</v>
      </c>
    </row>
    <row r="135" s="2" customFormat="1" ht="16.5" customHeight="1">
      <c r="A135" s="41"/>
      <c r="B135" s="176"/>
      <c r="C135" s="177" t="s">
        <v>631</v>
      </c>
      <c r="D135" s="177" t="s">
        <v>331</v>
      </c>
      <c r="E135" s="178" t="s">
        <v>6277</v>
      </c>
      <c r="F135" s="179" t="s">
        <v>6278</v>
      </c>
      <c r="G135" s="180" t="s">
        <v>356</v>
      </c>
      <c r="H135" s="181">
        <v>1</v>
      </c>
      <c r="I135" s="182"/>
      <c r="J135" s="183">
        <f>ROUND(I135*H135,2)</f>
        <v>0</v>
      </c>
      <c r="K135" s="179" t="s">
        <v>3</v>
      </c>
      <c r="L135" s="42"/>
      <c r="M135" s="237" t="s">
        <v>3</v>
      </c>
      <c r="N135" s="238" t="s">
        <v>40</v>
      </c>
      <c r="O135" s="199"/>
      <c r="P135" s="239">
        <f>O135*H135</f>
        <v>0</v>
      </c>
      <c r="Q135" s="239">
        <v>0</v>
      </c>
      <c r="R135" s="239">
        <f>Q135*H135</f>
        <v>0</v>
      </c>
      <c r="S135" s="239">
        <v>0</v>
      </c>
      <c r="T135" s="240">
        <f>S135*H135</f>
        <v>0</v>
      </c>
      <c r="U135" s="41"/>
      <c r="V135" s="41"/>
      <c r="W135" s="41"/>
      <c r="X135" s="41"/>
      <c r="Y135" s="41"/>
      <c r="Z135" s="41"/>
      <c r="AA135" s="41"/>
      <c r="AB135" s="41"/>
      <c r="AC135" s="41"/>
      <c r="AD135" s="41"/>
      <c r="AE135" s="41"/>
      <c r="AR135" s="188" t="s">
        <v>1229</v>
      </c>
      <c r="AT135" s="188" t="s">
        <v>331</v>
      </c>
      <c r="AU135" s="188" t="s">
        <v>79</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1229</v>
      </c>
      <c r="BM135" s="188" t="s">
        <v>6279</v>
      </c>
    </row>
    <row r="136" s="2" customFormat="1" ht="6.96" customHeight="1">
      <c r="A136" s="41"/>
      <c r="B136" s="58"/>
      <c r="C136" s="59"/>
      <c r="D136" s="59"/>
      <c r="E136" s="59"/>
      <c r="F136" s="59"/>
      <c r="G136" s="59"/>
      <c r="H136" s="59"/>
      <c r="I136" s="59"/>
      <c r="J136" s="59"/>
      <c r="K136" s="59"/>
      <c r="L136" s="42"/>
      <c r="M136" s="41"/>
      <c r="O136" s="41"/>
      <c r="P136" s="41"/>
      <c r="Q136" s="41"/>
      <c r="R136" s="41"/>
      <c r="S136" s="41"/>
      <c r="T136" s="41"/>
      <c r="U136" s="41"/>
      <c r="V136" s="41"/>
      <c r="W136" s="41"/>
      <c r="X136" s="41"/>
      <c r="Y136" s="41"/>
      <c r="Z136" s="41"/>
      <c r="AA136" s="41"/>
      <c r="AB136" s="41"/>
      <c r="AC136" s="41"/>
      <c r="AD136" s="41"/>
      <c r="AE136" s="41"/>
    </row>
  </sheetData>
  <autoFilter ref="C95:K135"/>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182</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5503</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6280</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ROUND(J100,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ROUND((SUM(BE100:BE152)),  2)</f>
        <v>0</v>
      </c>
      <c r="G37" s="41"/>
      <c r="H37" s="41"/>
      <c r="I37" s="135">
        <v>0.20999999999999999</v>
      </c>
      <c r="J37" s="134">
        <f>ROUND(((SUM(BE100:BE152))*I37),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ROUND((SUM(BF100:BF152)),  2)</f>
        <v>0</v>
      </c>
      <c r="G38" s="41"/>
      <c r="H38" s="41"/>
      <c r="I38" s="135">
        <v>0.12</v>
      </c>
      <c r="J38" s="134">
        <f>ROUND(((SUM(BF100:BF152))*I38),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ROUND((SUM(BG100:BG152)),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ROUND((SUM(BH100:BH152)),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ROUND((SUM(BI100:BI152)),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5503</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83 - Zařizovací předměty</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J100</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1223</v>
      </c>
      <c r="E68" s="147"/>
      <c r="F68" s="147"/>
      <c r="G68" s="147"/>
      <c r="H68" s="147"/>
      <c r="I68" s="147"/>
      <c r="J68" s="148">
        <f>J101</f>
        <v>0</v>
      </c>
      <c r="K68" s="9"/>
      <c r="L68" s="145"/>
      <c r="S68" s="9"/>
      <c r="T68" s="9"/>
      <c r="U68" s="9"/>
      <c r="V68" s="9"/>
      <c r="W68" s="9"/>
      <c r="X68" s="9"/>
      <c r="Y68" s="9"/>
      <c r="Z68" s="9"/>
      <c r="AA68" s="9"/>
      <c r="AB68" s="9"/>
      <c r="AC68" s="9"/>
      <c r="AD68" s="9"/>
      <c r="AE68" s="9"/>
    </row>
    <row r="69" s="10" customFormat="1" ht="19.92" customHeight="1">
      <c r="A69" s="10"/>
      <c r="B69" s="149"/>
      <c r="C69" s="10"/>
      <c r="D69" s="150" t="s">
        <v>6281</v>
      </c>
      <c r="E69" s="151"/>
      <c r="F69" s="151"/>
      <c r="G69" s="151"/>
      <c r="H69" s="151"/>
      <c r="I69" s="151"/>
      <c r="J69" s="152">
        <f>J102</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6282</v>
      </c>
      <c r="E70" s="151"/>
      <c r="F70" s="151"/>
      <c r="G70" s="151"/>
      <c r="H70" s="151"/>
      <c r="I70" s="151"/>
      <c r="J70" s="152">
        <f>J109</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6283</v>
      </c>
      <c r="E71" s="151"/>
      <c r="F71" s="151"/>
      <c r="G71" s="151"/>
      <c r="H71" s="151"/>
      <c r="I71" s="151"/>
      <c r="J71" s="152">
        <f>J116</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6284</v>
      </c>
      <c r="E72" s="151"/>
      <c r="F72" s="151"/>
      <c r="G72" s="151"/>
      <c r="H72" s="151"/>
      <c r="I72" s="151"/>
      <c r="J72" s="152">
        <f>J123</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6285</v>
      </c>
      <c r="E73" s="151"/>
      <c r="F73" s="151"/>
      <c r="G73" s="151"/>
      <c r="H73" s="151"/>
      <c r="I73" s="151"/>
      <c r="J73" s="152">
        <f>J130</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6286</v>
      </c>
      <c r="E74" s="151"/>
      <c r="F74" s="151"/>
      <c r="G74" s="151"/>
      <c r="H74" s="151"/>
      <c r="I74" s="151"/>
      <c r="J74" s="152">
        <f>J135</f>
        <v>0</v>
      </c>
      <c r="K74" s="10"/>
      <c r="L74" s="149"/>
      <c r="S74" s="10"/>
      <c r="T74" s="10"/>
      <c r="U74" s="10"/>
      <c r="V74" s="10"/>
      <c r="W74" s="10"/>
      <c r="X74" s="10"/>
      <c r="Y74" s="10"/>
      <c r="Z74" s="10"/>
      <c r="AA74" s="10"/>
      <c r="AB74" s="10"/>
      <c r="AC74" s="10"/>
      <c r="AD74" s="10"/>
      <c r="AE74" s="10"/>
    </row>
    <row r="75" s="10" customFormat="1" ht="19.92" customHeight="1">
      <c r="A75" s="10"/>
      <c r="B75" s="149"/>
      <c r="C75" s="10"/>
      <c r="D75" s="150" t="s">
        <v>6287</v>
      </c>
      <c r="E75" s="151"/>
      <c r="F75" s="151"/>
      <c r="G75" s="151"/>
      <c r="H75" s="151"/>
      <c r="I75" s="151"/>
      <c r="J75" s="152">
        <f>J138</f>
        <v>0</v>
      </c>
      <c r="K75" s="10"/>
      <c r="L75" s="149"/>
      <c r="S75" s="10"/>
      <c r="T75" s="10"/>
      <c r="U75" s="10"/>
      <c r="V75" s="10"/>
      <c r="W75" s="10"/>
      <c r="X75" s="10"/>
      <c r="Y75" s="10"/>
      <c r="Z75" s="10"/>
      <c r="AA75" s="10"/>
      <c r="AB75" s="10"/>
      <c r="AC75" s="10"/>
      <c r="AD75" s="10"/>
      <c r="AE75" s="10"/>
    </row>
    <row r="76" s="10" customFormat="1" ht="19.92" customHeight="1">
      <c r="A76" s="10"/>
      <c r="B76" s="149"/>
      <c r="C76" s="10"/>
      <c r="D76" s="150" t="s">
        <v>6288</v>
      </c>
      <c r="E76" s="151"/>
      <c r="F76" s="151"/>
      <c r="G76" s="151"/>
      <c r="H76" s="151"/>
      <c r="I76" s="151"/>
      <c r="J76" s="152">
        <f>J145</f>
        <v>0</v>
      </c>
      <c r="K76" s="10"/>
      <c r="L76" s="149"/>
      <c r="S76" s="10"/>
      <c r="T76" s="10"/>
      <c r="U76" s="10"/>
      <c r="V76" s="10"/>
      <c r="W76" s="10"/>
      <c r="X76" s="10"/>
      <c r="Y76" s="10"/>
      <c r="Z76" s="10"/>
      <c r="AA76" s="10"/>
      <c r="AB76" s="10"/>
      <c r="AC76" s="10"/>
      <c r="AD76" s="10"/>
      <c r="AE76" s="10"/>
    </row>
    <row r="77" s="2" customFormat="1" ht="21.84" customHeight="1">
      <c r="A77" s="41"/>
      <c r="B77" s="42"/>
      <c r="C77" s="41"/>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58"/>
      <c r="C78" s="59"/>
      <c r="D78" s="59"/>
      <c r="E78" s="59"/>
      <c r="F78" s="59"/>
      <c r="G78" s="59"/>
      <c r="H78" s="59"/>
      <c r="I78" s="59"/>
      <c r="J78" s="59"/>
      <c r="K78" s="59"/>
      <c r="L78" s="129"/>
      <c r="S78" s="41"/>
      <c r="T78" s="41"/>
      <c r="U78" s="41"/>
      <c r="V78" s="41"/>
      <c r="W78" s="41"/>
      <c r="X78" s="41"/>
      <c r="Y78" s="41"/>
      <c r="Z78" s="41"/>
      <c r="AA78" s="41"/>
      <c r="AB78" s="41"/>
      <c r="AC78" s="41"/>
      <c r="AD78" s="41"/>
      <c r="AE78" s="41"/>
    </row>
    <row r="82" s="2" customFormat="1" ht="6.96" customHeight="1">
      <c r="A82" s="41"/>
      <c r="B82" s="60"/>
      <c r="C82" s="61"/>
      <c r="D82" s="61"/>
      <c r="E82" s="61"/>
      <c r="F82" s="61"/>
      <c r="G82" s="61"/>
      <c r="H82" s="61"/>
      <c r="I82" s="61"/>
      <c r="J82" s="61"/>
      <c r="K82" s="61"/>
      <c r="L82" s="129"/>
      <c r="S82" s="41"/>
      <c r="T82" s="41"/>
      <c r="U82" s="41"/>
      <c r="V82" s="41"/>
      <c r="W82" s="41"/>
      <c r="X82" s="41"/>
      <c r="Y82" s="41"/>
      <c r="Z82" s="41"/>
      <c r="AA82" s="41"/>
      <c r="AB82" s="41"/>
      <c r="AC82" s="41"/>
      <c r="AD82" s="41"/>
      <c r="AE82" s="41"/>
    </row>
    <row r="83" s="2" customFormat="1" ht="24.96" customHeight="1">
      <c r="A83" s="41"/>
      <c r="B83" s="42"/>
      <c r="C83" s="26" t="s">
        <v>314</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6.96" customHeight="1">
      <c r="A84" s="41"/>
      <c r="B84" s="42"/>
      <c r="C84" s="41"/>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17</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26.25" customHeight="1">
      <c r="A86" s="41"/>
      <c r="B86" s="42"/>
      <c r="C86" s="41"/>
      <c r="D86" s="41"/>
      <c r="E86" s="127" t="str">
        <f>E7</f>
        <v>Revitalizace multimodálního uzlu ve Dvoře Králové nad Labem - etapa I-VI.</v>
      </c>
      <c r="F86" s="35"/>
      <c r="G86" s="35"/>
      <c r="H86" s="35"/>
      <c r="I86" s="41"/>
      <c r="J86" s="41"/>
      <c r="K86" s="41"/>
      <c r="L86" s="129"/>
      <c r="S86" s="41"/>
      <c r="T86" s="41"/>
      <c r="U86" s="41"/>
      <c r="V86" s="41"/>
      <c r="W86" s="41"/>
      <c r="X86" s="41"/>
      <c r="Y86" s="41"/>
      <c r="Z86" s="41"/>
      <c r="AA86" s="41"/>
      <c r="AB86" s="41"/>
      <c r="AC86" s="41"/>
      <c r="AD86" s="41"/>
      <c r="AE86" s="41"/>
    </row>
    <row r="87" s="1" customFormat="1" ht="12" customHeight="1">
      <c r="B87" s="25"/>
      <c r="C87" s="35" t="s">
        <v>301</v>
      </c>
      <c r="L87" s="25"/>
    </row>
    <row r="88" s="1" customFormat="1" ht="23.25" customHeight="1">
      <c r="B88" s="25"/>
      <c r="E88" s="127" t="s">
        <v>302</v>
      </c>
      <c r="F88" s="1"/>
      <c r="G88" s="1"/>
      <c r="H88" s="1"/>
      <c r="L88" s="25"/>
    </row>
    <row r="89" s="1" customFormat="1" ht="12" customHeight="1">
      <c r="B89" s="25"/>
      <c r="C89" s="35" t="s">
        <v>303</v>
      </c>
      <c r="L89" s="25"/>
    </row>
    <row r="90" s="2" customFormat="1" ht="16.5" customHeight="1">
      <c r="A90" s="41"/>
      <c r="B90" s="42"/>
      <c r="C90" s="41"/>
      <c r="D90" s="41"/>
      <c r="E90" s="128" t="s">
        <v>1833</v>
      </c>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5503</v>
      </c>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6.5" customHeight="1">
      <c r="A92" s="41"/>
      <c r="B92" s="42"/>
      <c r="C92" s="41"/>
      <c r="D92" s="41"/>
      <c r="E92" s="65" t="str">
        <f>E13</f>
        <v>83 - Zařizovací předměty</v>
      </c>
      <c r="F92" s="41"/>
      <c r="G92" s="41"/>
      <c r="H92" s="41"/>
      <c r="I92" s="41"/>
      <c r="J92" s="41"/>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2" customHeight="1">
      <c r="A94" s="41"/>
      <c r="B94" s="42"/>
      <c r="C94" s="35" t="s">
        <v>21</v>
      </c>
      <c r="D94" s="41"/>
      <c r="E94" s="41"/>
      <c r="F94" s="30" t="str">
        <f>F16</f>
        <v xml:space="preserve"> </v>
      </c>
      <c r="G94" s="41"/>
      <c r="H94" s="41"/>
      <c r="I94" s="35" t="s">
        <v>23</v>
      </c>
      <c r="J94" s="67" t="str">
        <f>IF(J16="","",J16)</f>
        <v>26. 8. 2025</v>
      </c>
      <c r="K94" s="41"/>
      <c r="L94" s="129"/>
      <c r="S94" s="41"/>
      <c r="T94" s="41"/>
      <c r="U94" s="41"/>
      <c r="V94" s="41"/>
      <c r="W94" s="41"/>
      <c r="X94" s="41"/>
      <c r="Y94" s="41"/>
      <c r="Z94" s="41"/>
      <c r="AA94" s="41"/>
      <c r="AB94" s="41"/>
      <c r="AC94" s="41"/>
      <c r="AD94" s="41"/>
      <c r="AE94" s="41"/>
    </row>
    <row r="95" s="2" customFormat="1" ht="6.96"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2" customFormat="1" ht="15.15" customHeight="1">
      <c r="A96" s="41"/>
      <c r="B96" s="42"/>
      <c r="C96" s="35" t="s">
        <v>25</v>
      </c>
      <c r="D96" s="41"/>
      <c r="E96" s="41"/>
      <c r="F96" s="30" t="str">
        <f>E19</f>
        <v xml:space="preserve"> </v>
      </c>
      <c r="G96" s="41"/>
      <c r="H96" s="41"/>
      <c r="I96" s="35" t="s">
        <v>30</v>
      </c>
      <c r="J96" s="39" t="str">
        <f>E25</f>
        <v xml:space="preserve"> </v>
      </c>
      <c r="K96" s="41"/>
      <c r="L96" s="129"/>
      <c r="S96" s="41"/>
      <c r="T96" s="41"/>
      <c r="U96" s="41"/>
      <c r="V96" s="41"/>
      <c r="W96" s="41"/>
      <c r="X96" s="41"/>
      <c r="Y96" s="41"/>
      <c r="Z96" s="41"/>
      <c r="AA96" s="41"/>
      <c r="AB96" s="41"/>
      <c r="AC96" s="41"/>
      <c r="AD96" s="41"/>
      <c r="AE96" s="41"/>
    </row>
    <row r="97" s="2" customFormat="1" ht="15.15" customHeight="1">
      <c r="A97" s="41"/>
      <c r="B97" s="42"/>
      <c r="C97" s="35" t="s">
        <v>28</v>
      </c>
      <c r="D97" s="41"/>
      <c r="E97" s="41"/>
      <c r="F97" s="30" t="str">
        <f>IF(E22="","",E22)</f>
        <v>Vyplň údaj</v>
      </c>
      <c r="G97" s="41"/>
      <c r="H97" s="41"/>
      <c r="I97" s="35" t="s">
        <v>32</v>
      </c>
      <c r="J97" s="39" t="str">
        <f>E28</f>
        <v xml:space="preserve"> </v>
      </c>
      <c r="K97" s="41"/>
      <c r="L97" s="129"/>
      <c r="S97" s="41"/>
      <c r="T97" s="41"/>
      <c r="U97" s="41"/>
      <c r="V97" s="41"/>
      <c r="W97" s="41"/>
      <c r="X97" s="41"/>
      <c r="Y97" s="41"/>
      <c r="Z97" s="41"/>
      <c r="AA97" s="41"/>
      <c r="AB97" s="41"/>
      <c r="AC97" s="41"/>
      <c r="AD97" s="41"/>
      <c r="AE97" s="41"/>
    </row>
    <row r="98" s="2" customFormat="1" ht="10.32" customHeight="1">
      <c r="A98" s="41"/>
      <c r="B98" s="42"/>
      <c r="C98" s="41"/>
      <c r="D98" s="41"/>
      <c r="E98" s="41"/>
      <c r="F98" s="41"/>
      <c r="G98" s="41"/>
      <c r="H98" s="41"/>
      <c r="I98" s="41"/>
      <c r="J98" s="41"/>
      <c r="K98" s="41"/>
      <c r="L98" s="129"/>
      <c r="S98" s="41"/>
      <c r="T98" s="41"/>
      <c r="U98" s="41"/>
      <c r="V98" s="41"/>
      <c r="W98" s="41"/>
      <c r="X98" s="41"/>
      <c r="Y98" s="41"/>
      <c r="Z98" s="41"/>
      <c r="AA98" s="41"/>
      <c r="AB98" s="41"/>
      <c r="AC98" s="41"/>
      <c r="AD98" s="41"/>
      <c r="AE98" s="41"/>
    </row>
    <row r="99" s="11" customFormat="1" ht="29.28" customHeight="1">
      <c r="A99" s="153"/>
      <c r="B99" s="154"/>
      <c r="C99" s="155" t="s">
        <v>315</v>
      </c>
      <c r="D99" s="156" t="s">
        <v>54</v>
      </c>
      <c r="E99" s="156" t="s">
        <v>50</v>
      </c>
      <c r="F99" s="156" t="s">
        <v>51</v>
      </c>
      <c r="G99" s="156" t="s">
        <v>316</v>
      </c>
      <c r="H99" s="156" t="s">
        <v>317</v>
      </c>
      <c r="I99" s="156" t="s">
        <v>318</v>
      </c>
      <c r="J99" s="156" t="s">
        <v>309</v>
      </c>
      <c r="K99" s="157" t="s">
        <v>319</v>
      </c>
      <c r="L99" s="158"/>
      <c r="M99" s="83" t="s">
        <v>3</v>
      </c>
      <c r="N99" s="84" t="s">
        <v>39</v>
      </c>
      <c r="O99" s="84" t="s">
        <v>320</v>
      </c>
      <c r="P99" s="84" t="s">
        <v>321</v>
      </c>
      <c r="Q99" s="84" t="s">
        <v>322</v>
      </c>
      <c r="R99" s="84" t="s">
        <v>323</v>
      </c>
      <c r="S99" s="84" t="s">
        <v>324</v>
      </c>
      <c r="T99" s="85" t="s">
        <v>325</v>
      </c>
      <c r="U99" s="153"/>
      <c r="V99" s="153"/>
      <c r="W99" s="153"/>
      <c r="X99" s="153"/>
      <c r="Y99" s="153"/>
      <c r="Z99" s="153"/>
      <c r="AA99" s="153"/>
      <c r="AB99" s="153"/>
      <c r="AC99" s="153"/>
      <c r="AD99" s="153"/>
      <c r="AE99" s="153"/>
    </row>
    <row r="100" s="2" customFormat="1" ht="22.8" customHeight="1">
      <c r="A100" s="41"/>
      <c r="B100" s="42"/>
      <c r="C100" s="90" t="s">
        <v>326</v>
      </c>
      <c r="D100" s="41"/>
      <c r="E100" s="41"/>
      <c r="F100" s="41"/>
      <c r="G100" s="41"/>
      <c r="H100" s="41"/>
      <c r="I100" s="41"/>
      <c r="J100" s="159">
        <f>BK100</f>
        <v>0</v>
      </c>
      <c r="K100" s="41"/>
      <c r="L100" s="42"/>
      <c r="M100" s="86"/>
      <c r="N100" s="71"/>
      <c r="O100" s="87"/>
      <c r="P100" s="160">
        <f>P101</f>
        <v>0</v>
      </c>
      <c r="Q100" s="87"/>
      <c r="R100" s="160">
        <f>R101</f>
        <v>0</v>
      </c>
      <c r="S100" s="87"/>
      <c r="T100" s="161">
        <f>T101</f>
        <v>0</v>
      </c>
      <c r="U100" s="41"/>
      <c r="V100" s="41"/>
      <c r="W100" s="41"/>
      <c r="X100" s="41"/>
      <c r="Y100" s="41"/>
      <c r="Z100" s="41"/>
      <c r="AA100" s="41"/>
      <c r="AB100" s="41"/>
      <c r="AC100" s="41"/>
      <c r="AD100" s="41"/>
      <c r="AE100" s="41"/>
      <c r="AT100" s="22" t="s">
        <v>68</v>
      </c>
      <c r="AU100" s="22" t="s">
        <v>310</v>
      </c>
      <c r="BK100" s="162">
        <f>BK101</f>
        <v>0</v>
      </c>
    </row>
    <row r="101" s="12" customFormat="1" ht="25.92" customHeight="1">
      <c r="A101" s="12"/>
      <c r="B101" s="163"/>
      <c r="C101" s="12"/>
      <c r="D101" s="164" t="s">
        <v>68</v>
      </c>
      <c r="E101" s="165" t="s">
        <v>1225</v>
      </c>
      <c r="F101" s="165" t="s">
        <v>1226</v>
      </c>
      <c r="G101" s="12"/>
      <c r="H101" s="12"/>
      <c r="I101" s="166"/>
      <c r="J101" s="167">
        <f>BK101</f>
        <v>0</v>
      </c>
      <c r="K101" s="12"/>
      <c r="L101" s="163"/>
      <c r="M101" s="168"/>
      <c r="N101" s="169"/>
      <c r="O101" s="169"/>
      <c r="P101" s="170">
        <f>P102+P109+P116+P123+P130+P135+P138+P145</f>
        <v>0</v>
      </c>
      <c r="Q101" s="169"/>
      <c r="R101" s="170">
        <f>R102+R109+R116+R123+R130+R135+R138+R145</f>
        <v>0</v>
      </c>
      <c r="S101" s="169"/>
      <c r="T101" s="171">
        <f>T102+T109+T116+T123+T130+T135+T138+T145</f>
        <v>0</v>
      </c>
      <c r="U101" s="12"/>
      <c r="V101" s="12"/>
      <c r="W101" s="12"/>
      <c r="X101" s="12"/>
      <c r="Y101" s="12"/>
      <c r="Z101" s="12"/>
      <c r="AA101" s="12"/>
      <c r="AB101" s="12"/>
      <c r="AC101" s="12"/>
      <c r="AD101" s="12"/>
      <c r="AE101" s="12"/>
      <c r="AR101" s="164" t="s">
        <v>113</v>
      </c>
      <c r="AT101" s="172" t="s">
        <v>68</v>
      </c>
      <c r="AU101" s="172" t="s">
        <v>69</v>
      </c>
      <c r="AY101" s="164" t="s">
        <v>328</v>
      </c>
      <c r="BK101" s="173">
        <f>BK102+BK109+BK116+BK123+BK130+BK135+BK138+BK145</f>
        <v>0</v>
      </c>
    </row>
    <row r="102" s="12" customFormat="1" ht="22.8" customHeight="1">
      <c r="A102" s="12"/>
      <c r="B102" s="163"/>
      <c r="C102" s="12"/>
      <c r="D102" s="164" t="s">
        <v>68</v>
      </c>
      <c r="E102" s="174" t="s">
        <v>76</v>
      </c>
      <c r="F102" s="174" t="s">
        <v>6289</v>
      </c>
      <c r="G102" s="12"/>
      <c r="H102" s="12"/>
      <c r="I102" s="166"/>
      <c r="J102" s="175">
        <f>BK102</f>
        <v>0</v>
      </c>
      <c r="K102" s="12"/>
      <c r="L102" s="163"/>
      <c r="M102" s="168"/>
      <c r="N102" s="169"/>
      <c r="O102" s="169"/>
      <c r="P102" s="170">
        <f>SUM(P103:P108)</f>
        <v>0</v>
      </c>
      <c r="Q102" s="169"/>
      <c r="R102" s="170">
        <f>SUM(R103:R108)</f>
        <v>0</v>
      </c>
      <c r="S102" s="169"/>
      <c r="T102" s="171">
        <f>SUM(T103:T108)</f>
        <v>0</v>
      </c>
      <c r="U102" s="12"/>
      <c r="V102" s="12"/>
      <c r="W102" s="12"/>
      <c r="X102" s="12"/>
      <c r="Y102" s="12"/>
      <c r="Z102" s="12"/>
      <c r="AA102" s="12"/>
      <c r="AB102" s="12"/>
      <c r="AC102" s="12"/>
      <c r="AD102" s="12"/>
      <c r="AE102" s="12"/>
      <c r="AR102" s="164" t="s">
        <v>113</v>
      </c>
      <c r="AT102" s="172" t="s">
        <v>68</v>
      </c>
      <c r="AU102" s="172" t="s">
        <v>76</v>
      </c>
      <c r="AY102" s="164" t="s">
        <v>328</v>
      </c>
      <c r="BK102" s="173">
        <f>SUM(BK103:BK108)</f>
        <v>0</v>
      </c>
    </row>
    <row r="103" s="2" customFormat="1" ht="21.75" customHeight="1">
      <c r="A103" s="41"/>
      <c r="B103" s="176"/>
      <c r="C103" s="177" t="s">
        <v>76</v>
      </c>
      <c r="D103" s="177" t="s">
        <v>331</v>
      </c>
      <c r="E103" s="178" t="s">
        <v>6290</v>
      </c>
      <c r="F103" s="179" t="s">
        <v>6291</v>
      </c>
      <c r="G103" s="180" t="s">
        <v>367</v>
      </c>
      <c r="H103" s="181">
        <v>8</v>
      </c>
      <c r="I103" s="182"/>
      <c r="J103" s="183">
        <f>ROUND(I103*H103,2)</f>
        <v>0</v>
      </c>
      <c r="K103" s="179" t="s">
        <v>2902</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1229</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1229</v>
      </c>
      <c r="BM103" s="188" t="s">
        <v>6292</v>
      </c>
    </row>
    <row r="104" s="2" customFormat="1" ht="16.5" customHeight="1">
      <c r="A104" s="41"/>
      <c r="B104" s="176"/>
      <c r="C104" s="177" t="s">
        <v>79</v>
      </c>
      <c r="D104" s="177" t="s">
        <v>331</v>
      </c>
      <c r="E104" s="178" t="s">
        <v>6293</v>
      </c>
      <c r="F104" s="179" t="s">
        <v>6294</v>
      </c>
      <c r="G104" s="180" t="s">
        <v>367</v>
      </c>
      <c r="H104" s="181">
        <v>8</v>
      </c>
      <c r="I104" s="182"/>
      <c r="J104" s="183">
        <f>ROUND(I104*H104,2)</f>
        <v>0</v>
      </c>
      <c r="K104" s="179" t="s">
        <v>2902</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1229</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1229</v>
      </c>
      <c r="BM104" s="188" t="s">
        <v>6295</v>
      </c>
    </row>
    <row r="105" s="2" customFormat="1" ht="16.5" customHeight="1">
      <c r="A105" s="41"/>
      <c r="B105" s="176"/>
      <c r="C105" s="177" t="s">
        <v>87</v>
      </c>
      <c r="D105" s="177" t="s">
        <v>331</v>
      </c>
      <c r="E105" s="178" t="s">
        <v>6296</v>
      </c>
      <c r="F105" s="179" t="s">
        <v>6297</v>
      </c>
      <c r="G105" s="180" t="s">
        <v>367</v>
      </c>
      <c r="H105" s="181">
        <v>8</v>
      </c>
      <c r="I105" s="182"/>
      <c r="J105" s="183">
        <f>ROUND(I105*H105,2)</f>
        <v>0</v>
      </c>
      <c r="K105" s="179" t="s">
        <v>2902</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1229</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1229</v>
      </c>
      <c r="BM105" s="188" t="s">
        <v>6298</v>
      </c>
    </row>
    <row r="106" s="2" customFormat="1" ht="16.5" customHeight="1">
      <c r="A106" s="41"/>
      <c r="B106" s="176"/>
      <c r="C106" s="177" t="s">
        <v>113</v>
      </c>
      <c r="D106" s="177" t="s">
        <v>331</v>
      </c>
      <c r="E106" s="178" t="s">
        <v>6299</v>
      </c>
      <c r="F106" s="179" t="s">
        <v>6300</v>
      </c>
      <c r="G106" s="180" t="s">
        <v>367</v>
      </c>
      <c r="H106" s="181">
        <v>8</v>
      </c>
      <c r="I106" s="182"/>
      <c r="J106" s="183">
        <f>ROUND(I106*H106,2)</f>
        <v>0</v>
      </c>
      <c r="K106" s="179" t="s">
        <v>2902</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1229</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1229</v>
      </c>
      <c r="BM106" s="188" t="s">
        <v>6301</v>
      </c>
    </row>
    <row r="107" s="2" customFormat="1" ht="16.5" customHeight="1">
      <c r="A107" s="41"/>
      <c r="B107" s="176"/>
      <c r="C107" s="177" t="s">
        <v>138</v>
      </c>
      <c r="D107" s="177" t="s">
        <v>331</v>
      </c>
      <c r="E107" s="178" t="s">
        <v>6302</v>
      </c>
      <c r="F107" s="179" t="s">
        <v>6303</v>
      </c>
      <c r="G107" s="180" t="s">
        <v>367</v>
      </c>
      <c r="H107" s="181">
        <v>8</v>
      </c>
      <c r="I107" s="182"/>
      <c r="J107" s="183">
        <f>ROUND(I107*H107,2)</f>
        <v>0</v>
      </c>
      <c r="K107" s="179" t="s">
        <v>2902</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1229</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1229</v>
      </c>
      <c r="BM107" s="188" t="s">
        <v>6304</v>
      </c>
    </row>
    <row r="108" s="2" customFormat="1" ht="16.5" customHeight="1">
      <c r="A108" s="41"/>
      <c r="B108" s="176"/>
      <c r="C108" s="177" t="s">
        <v>150</v>
      </c>
      <c r="D108" s="177" t="s">
        <v>331</v>
      </c>
      <c r="E108" s="178" t="s">
        <v>6305</v>
      </c>
      <c r="F108" s="179" t="s">
        <v>6306</v>
      </c>
      <c r="G108" s="180" t="s">
        <v>367</v>
      </c>
      <c r="H108" s="181">
        <v>8</v>
      </c>
      <c r="I108" s="182"/>
      <c r="J108" s="183">
        <f>ROUND(I108*H108,2)</f>
        <v>0</v>
      </c>
      <c r="K108" s="179" t="s">
        <v>2902</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1229</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1229</v>
      </c>
      <c r="BM108" s="188" t="s">
        <v>6307</v>
      </c>
    </row>
    <row r="109" s="12" customFormat="1" ht="22.8" customHeight="1">
      <c r="A109" s="12"/>
      <c r="B109" s="163"/>
      <c r="C109" s="12"/>
      <c r="D109" s="164" t="s">
        <v>68</v>
      </c>
      <c r="E109" s="174" t="s">
        <v>79</v>
      </c>
      <c r="F109" s="174" t="s">
        <v>6308</v>
      </c>
      <c r="G109" s="12"/>
      <c r="H109" s="12"/>
      <c r="I109" s="166"/>
      <c r="J109" s="175">
        <f>BK109</f>
        <v>0</v>
      </c>
      <c r="K109" s="12"/>
      <c r="L109" s="163"/>
      <c r="M109" s="168"/>
      <c r="N109" s="169"/>
      <c r="O109" s="169"/>
      <c r="P109" s="170">
        <f>SUM(P110:P115)</f>
        <v>0</v>
      </c>
      <c r="Q109" s="169"/>
      <c r="R109" s="170">
        <f>SUM(R110:R115)</f>
        <v>0</v>
      </c>
      <c r="S109" s="169"/>
      <c r="T109" s="171">
        <f>SUM(T110:T115)</f>
        <v>0</v>
      </c>
      <c r="U109" s="12"/>
      <c r="V109" s="12"/>
      <c r="W109" s="12"/>
      <c r="X109" s="12"/>
      <c r="Y109" s="12"/>
      <c r="Z109" s="12"/>
      <c r="AA109" s="12"/>
      <c r="AB109" s="12"/>
      <c r="AC109" s="12"/>
      <c r="AD109" s="12"/>
      <c r="AE109" s="12"/>
      <c r="AR109" s="164" t="s">
        <v>113</v>
      </c>
      <c r="AT109" s="172" t="s">
        <v>68</v>
      </c>
      <c r="AU109" s="172" t="s">
        <v>76</v>
      </c>
      <c r="AY109" s="164" t="s">
        <v>328</v>
      </c>
      <c r="BK109" s="173">
        <f>SUM(BK110:BK115)</f>
        <v>0</v>
      </c>
    </row>
    <row r="110" s="2" customFormat="1" ht="21.75" customHeight="1">
      <c r="A110" s="41"/>
      <c r="B110" s="176"/>
      <c r="C110" s="177" t="s">
        <v>168</v>
      </c>
      <c r="D110" s="177" t="s">
        <v>331</v>
      </c>
      <c r="E110" s="178" t="s">
        <v>6290</v>
      </c>
      <c r="F110" s="179" t="s">
        <v>6291</v>
      </c>
      <c r="G110" s="180" t="s">
        <v>367</v>
      </c>
      <c r="H110" s="181">
        <v>2</v>
      </c>
      <c r="I110" s="182"/>
      <c r="J110" s="183">
        <f>ROUND(I110*H110,2)</f>
        <v>0</v>
      </c>
      <c r="K110" s="179" t="s">
        <v>2902</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1229</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1229</v>
      </c>
      <c r="BM110" s="188" t="s">
        <v>6309</v>
      </c>
    </row>
    <row r="111" s="2" customFormat="1" ht="16.5" customHeight="1">
      <c r="A111" s="41"/>
      <c r="B111" s="176"/>
      <c r="C111" s="177" t="s">
        <v>171</v>
      </c>
      <c r="D111" s="177" t="s">
        <v>331</v>
      </c>
      <c r="E111" s="178" t="s">
        <v>6293</v>
      </c>
      <c r="F111" s="179" t="s">
        <v>6294</v>
      </c>
      <c r="G111" s="180" t="s">
        <v>367</v>
      </c>
      <c r="H111" s="181">
        <v>2</v>
      </c>
      <c r="I111" s="182"/>
      <c r="J111" s="183">
        <f>ROUND(I111*H111,2)</f>
        <v>0</v>
      </c>
      <c r="K111" s="179" t="s">
        <v>2902</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1229</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1229</v>
      </c>
      <c r="BM111" s="188" t="s">
        <v>6310</v>
      </c>
    </row>
    <row r="112" s="2" customFormat="1" ht="16.5" customHeight="1">
      <c r="A112" s="41"/>
      <c r="B112" s="176"/>
      <c r="C112" s="177" t="s">
        <v>183</v>
      </c>
      <c r="D112" s="177" t="s">
        <v>331</v>
      </c>
      <c r="E112" s="178" t="s">
        <v>6296</v>
      </c>
      <c r="F112" s="179" t="s">
        <v>6297</v>
      </c>
      <c r="G112" s="180" t="s">
        <v>367</v>
      </c>
      <c r="H112" s="181">
        <v>2</v>
      </c>
      <c r="I112" s="182"/>
      <c r="J112" s="183">
        <f>ROUND(I112*H112,2)</f>
        <v>0</v>
      </c>
      <c r="K112" s="179" t="s">
        <v>2902</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1229</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1229</v>
      </c>
      <c r="BM112" s="188" t="s">
        <v>6311</v>
      </c>
    </row>
    <row r="113" s="2" customFormat="1" ht="16.5" customHeight="1">
      <c r="A113" s="41"/>
      <c r="B113" s="176"/>
      <c r="C113" s="177" t="s">
        <v>235</v>
      </c>
      <c r="D113" s="177" t="s">
        <v>331</v>
      </c>
      <c r="E113" s="178" t="s">
        <v>6299</v>
      </c>
      <c r="F113" s="179" t="s">
        <v>6300</v>
      </c>
      <c r="G113" s="180" t="s">
        <v>367</v>
      </c>
      <c r="H113" s="181">
        <v>2</v>
      </c>
      <c r="I113" s="182"/>
      <c r="J113" s="183">
        <f>ROUND(I113*H113,2)</f>
        <v>0</v>
      </c>
      <c r="K113" s="179" t="s">
        <v>2902</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1229</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1229</v>
      </c>
      <c r="BM113" s="188" t="s">
        <v>6312</v>
      </c>
    </row>
    <row r="114" s="2" customFormat="1" ht="16.5" customHeight="1">
      <c r="A114" s="41"/>
      <c r="B114" s="176"/>
      <c r="C114" s="177" t="s">
        <v>239</v>
      </c>
      <c r="D114" s="177" t="s">
        <v>331</v>
      </c>
      <c r="E114" s="178" t="s">
        <v>6302</v>
      </c>
      <c r="F114" s="179" t="s">
        <v>6303</v>
      </c>
      <c r="G114" s="180" t="s">
        <v>367</v>
      </c>
      <c r="H114" s="181">
        <v>2</v>
      </c>
      <c r="I114" s="182"/>
      <c r="J114" s="183">
        <f>ROUND(I114*H114,2)</f>
        <v>0</v>
      </c>
      <c r="K114" s="179" t="s">
        <v>2902</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1229</v>
      </c>
      <c r="AT114" s="188" t="s">
        <v>331</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1229</v>
      </c>
      <c r="BM114" s="188" t="s">
        <v>6313</v>
      </c>
    </row>
    <row r="115" s="2" customFormat="1" ht="16.5" customHeight="1">
      <c r="A115" s="41"/>
      <c r="B115" s="176"/>
      <c r="C115" s="177" t="s">
        <v>9</v>
      </c>
      <c r="D115" s="177" t="s">
        <v>331</v>
      </c>
      <c r="E115" s="178" t="s">
        <v>6305</v>
      </c>
      <c r="F115" s="179" t="s">
        <v>6306</v>
      </c>
      <c r="G115" s="180" t="s">
        <v>367</v>
      </c>
      <c r="H115" s="181">
        <v>2</v>
      </c>
      <c r="I115" s="182"/>
      <c r="J115" s="183">
        <f>ROUND(I115*H115,2)</f>
        <v>0</v>
      </c>
      <c r="K115" s="179" t="s">
        <v>2902</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1229</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1229</v>
      </c>
      <c r="BM115" s="188" t="s">
        <v>6314</v>
      </c>
    </row>
    <row r="116" s="12" customFormat="1" ht="22.8" customHeight="1">
      <c r="A116" s="12"/>
      <c r="B116" s="163"/>
      <c r="C116" s="12"/>
      <c r="D116" s="164" t="s">
        <v>68</v>
      </c>
      <c r="E116" s="174" t="s">
        <v>87</v>
      </c>
      <c r="F116" s="174" t="s">
        <v>6315</v>
      </c>
      <c r="G116" s="12"/>
      <c r="H116" s="12"/>
      <c r="I116" s="166"/>
      <c r="J116" s="175">
        <f>BK116</f>
        <v>0</v>
      </c>
      <c r="K116" s="12"/>
      <c r="L116" s="163"/>
      <c r="M116" s="168"/>
      <c r="N116" s="169"/>
      <c r="O116" s="169"/>
      <c r="P116" s="170">
        <f>SUM(P117:P122)</f>
        <v>0</v>
      </c>
      <c r="Q116" s="169"/>
      <c r="R116" s="170">
        <f>SUM(R117:R122)</f>
        <v>0</v>
      </c>
      <c r="S116" s="169"/>
      <c r="T116" s="171">
        <f>SUM(T117:T122)</f>
        <v>0</v>
      </c>
      <c r="U116" s="12"/>
      <c r="V116" s="12"/>
      <c r="W116" s="12"/>
      <c r="X116" s="12"/>
      <c r="Y116" s="12"/>
      <c r="Z116" s="12"/>
      <c r="AA116" s="12"/>
      <c r="AB116" s="12"/>
      <c r="AC116" s="12"/>
      <c r="AD116" s="12"/>
      <c r="AE116" s="12"/>
      <c r="AR116" s="164" t="s">
        <v>113</v>
      </c>
      <c r="AT116" s="172" t="s">
        <v>68</v>
      </c>
      <c r="AU116" s="172" t="s">
        <v>76</v>
      </c>
      <c r="AY116" s="164" t="s">
        <v>328</v>
      </c>
      <c r="BK116" s="173">
        <f>SUM(BK117:BK122)</f>
        <v>0</v>
      </c>
    </row>
    <row r="117" s="2" customFormat="1" ht="16.5" customHeight="1">
      <c r="A117" s="41"/>
      <c r="B117" s="176"/>
      <c r="C117" s="177" t="s">
        <v>505</v>
      </c>
      <c r="D117" s="177" t="s">
        <v>331</v>
      </c>
      <c r="E117" s="178" t="s">
        <v>6316</v>
      </c>
      <c r="F117" s="179" t="s">
        <v>6317</v>
      </c>
      <c r="G117" s="180" t="s">
        <v>367</v>
      </c>
      <c r="H117" s="181">
        <v>13</v>
      </c>
      <c r="I117" s="182"/>
      <c r="J117" s="183">
        <f>ROUND(I117*H117,2)</f>
        <v>0</v>
      </c>
      <c r="K117" s="179" t="s">
        <v>2902</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1229</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1229</v>
      </c>
      <c r="BM117" s="188" t="s">
        <v>6318</v>
      </c>
    </row>
    <row r="118" s="2" customFormat="1" ht="16.5" customHeight="1">
      <c r="A118" s="41"/>
      <c r="B118" s="176"/>
      <c r="C118" s="177" t="s">
        <v>512</v>
      </c>
      <c r="D118" s="177" t="s">
        <v>331</v>
      </c>
      <c r="E118" s="178" t="s">
        <v>6319</v>
      </c>
      <c r="F118" s="179" t="s">
        <v>6320</v>
      </c>
      <c r="G118" s="180" t="s">
        <v>367</v>
      </c>
      <c r="H118" s="181">
        <v>13</v>
      </c>
      <c r="I118" s="182"/>
      <c r="J118" s="183">
        <f>ROUND(I118*H118,2)</f>
        <v>0</v>
      </c>
      <c r="K118" s="179" t="s">
        <v>2902</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1229</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1229</v>
      </c>
      <c r="BM118" s="188" t="s">
        <v>6321</v>
      </c>
    </row>
    <row r="119" s="2" customFormat="1" ht="16.5" customHeight="1">
      <c r="A119" s="41"/>
      <c r="B119" s="176"/>
      <c r="C119" s="177" t="s">
        <v>526</v>
      </c>
      <c r="D119" s="177" t="s">
        <v>331</v>
      </c>
      <c r="E119" s="178" t="s">
        <v>6322</v>
      </c>
      <c r="F119" s="179" t="s">
        <v>6323</v>
      </c>
      <c r="G119" s="180" t="s">
        <v>367</v>
      </c>
      <c r="H119" s="181">
        <v>13</v>
      </c>
      <c r="I119" s="182"/>
      <c r="J119" s="183">
        <f>ROUND(I119*H119,2)</f>
        <v>0</v>
      </c>
      <c r="K119" s="179" t="s">
        <v>2902</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1229</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1229</v>
      </c>
      <c r="BM119" s="188" t="s">
        <v>6324</v>
      </c>
    </row>
    <row r="120" s="2" customFormat="1" ht="16.5" customHeight="1">
      <c r="A120" s="41"/>
      <c r="B120" s="176"/>
      <c r="C120" s="177" t="s">
        <v>532</v>
      </c>
      <c r="D120" s="177" t="s">
        <v>331</v>
      </c>
      <c r="E120" s="178" t="s">
        <v>6325</v>
      </c>
      <c r="F120" s="179" t="s">
        <v>6326</v>
      </c>
      <c r="G120" s="180" t="s">
        <v>367</v>
      </c>
      <c r="H120" s="181">
        <v>13</v>
      </c>
      <c r="I120" s="182"/>
      <c r="J120" s="183">
        <f>ROUND(I120*H120,2)</f>
        <v>0</v>
      </c>
      <c r="K120" s="179" t="s">
        <v>2902</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1229</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1229</v>
      </c>
      <c r="BM120" s="188" t="s">
        <v>6327</v>
      </c>
    </row>
    <row r="121" s="2" customFormat="1" ht="16.5" customHeight="1">
      <c r="A121" s="41"/>
      <c r="B121" s="176"/>
      <c r="C121" s="177" t="s">
        <v>538</v>
      </c>
      <c r="D121" s="177" t="s">
        <v>331</v>
      </c>
      <c r="E121" s="178" t="s">
        <v>6328</v>
      </c>
      <c r="F121" s="179" t="s">
        <v>6329</v>
      </c>
      <c r="G121" s="180" t="s">
        <v>367</v>
      </c>
      <c r="H121" s="181">
        <v>13</v>
      </c>
      <c r="I121" s="182"/>
      <c r="J121" s="183">
        <f>ROUND(I121*H121,2)</f>
        <v>0</v>
      </c>
      <c r="K121" s="179" t="s">
        <v>2902</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1229</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1229</v>
      </c>
      <c r="BM121" s="188" t="s">
        <v>6330</v>
      </c>
    </row>
    <row r="122" s="2" customFormat="1" ht="16.5" customHeight="1">
      <c r="A122" s="41"/>
      <c r="B122" s="176"/>
      <c r="C122" s="177" t="s">
        <v>544</v>
      </c>
      <c r="D122" s="177" t="s">
        <v>331</v>
      </c>
      <c r="E122" s="178" t="s">
        <v>6331</v>
      </c>
      <c r="F122" s="179" t="s">
        <v>6332</v>
      </c>
      <c r="G122" s="180" t="s">
        <v>367</v>
      </c>
      <c r="H122" s="181">
        <v>13</v>
      </c>
      <c r="I122" s="182"/>
      <c r="J122" s="183">
        <f>ROUND(I122*H122,2)</f>
        <v>0</v>
      </c>
      <c r="K122" s="179" t="s">
        <v>2902</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1229</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1229</v>
      </c>
      <c r="BM122" s="188" t="s">
        <v>6333</v>
      </c>
    </row>
    <row r="123" s="12" customFormat="1" ht="22.8" customHeight="1">
      <c r="A123" s="12"/>
      <c r="B123" s="163"/>
      <c r="C123" s="12"/>
      <c r="D123" s="164" t="s">
        <v>68</v>
      </c>
      <c r="E123" s="174" t="s">
        <v>113</v>
      </c>
      <c r="F123" s="174" t="s">
        <v>6334</v>
      </c>
      <c r="G123" s="12"/>
      <c r="H123" s="12"/>
      <c r="I123" s="166"/>
      <c r="J123" s="175">
        <f>BK123</f>
        <v>0</v>
      </c>
      <c r="K123" s="12"/>
      <c r="L123" s="163"/>
      <c r="M123" s="168"/>
      <c r="N123" s="169"/>
      <c r="O123" s="169"/>
      <c r="P123" s="170">
        <f>SUM(P124:P129)</f>
        <v>0</v>
      </c>
      <c r="Q123" s="169"/>
      <c r="R123" s="170">
        <f>SUM(R124:R129)</f>
        <v>0</v>
      </c>
      <c r="S123" s="169"/>
      <c r="T123" s="171">
        <f>SUM(T124:T129)</f>
        <v>0</v>
      </c>
      <c r="U123" s="12"/>
      <c r="V123" s="12"/>
      <c r="W123" s="12"/>
      <c r="X123" s="12"/>
      <c r="Y123" s="12"/>
      <c r="Z123" s="12"/>
      <c r="AA123" s="12"/>
      <c r="AB123" s="12"/>
      <c r="AC123" s="12"/>
      <c r="AD123" s="12"/>
      <c r="AE123" s="12"/>
      <c r="AR123" s="164" t="s">
        <v>113</v>
      </c>
      <c r="AT123" s="172" t="s">
        <v>68</v>
      </c>
      <c r="AU123" s="172" t="s">
        <v>76</v>
      </c>
      <c r="AY123" s="164" t="s">
        <v>328</v>
      </c>
      <c r="BK123" s="173">
        <f>SUM(BK124:BK129)</f>
        <v>0</v>
      </c>
    </row>
    <row r="124" s="2" customFormat="1" ht="16.5" customHeight="1">
      <c r="A124" s="41"/>
      <c r="B124" s="176"/>
      <c r="C124" s="177" t="s">
        <v>550</v>
      </c>
      <c r="D124" s="177" t="s">
        <v>331</v>
      </c>
      <c r="E124" s="178" t="s">
        <v>6316</v>
      </c>
      <c r="F124" s="179" t="s">
        <v>6317</v>
      </c>
      <c r="G124" s="180" t="s">
        <v>367</v>
      </c>
      <c r="H124" s="181">
        <v>2</v>
      </c>
      <c r="I124" s="182"/>
      <c r="J124" s="183">
        <f>ROUND(I124*H124,2)</f>
        <v>0</v>
      </c>
      <c r="K124" s="179" t="s">
        <v>2902</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1229</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1229</v>
      </c>
      <c r="BM124" s="188" t="s">
        <v>6335</v>
      </c>
    </row>
    <row r="125" s="2" customFormat="1" ht="16.5" customHeight="1">
      <c r="A125" s="41"/>
      <c r="B125" s="176"/>
      <c r="C125" s="177" t="s">
        <v>556</v>
      </c>
      <c r="D125" s="177" t="s">
        <v>331</v>
      </c>
      <c r="E125" s="178" t="s">
        <v>6336</v>
      </c>
      <c r="F125" s="179" t="s">
        <v>6337</v>
      </c>
      <c r="G125" s="180" t="s">
        <v>367</v>
      </c>
      <c r="H125" s="181">
        <v>2</v>
      </c>
      <c r="I125" s="182"/>
      <c r="J125" s="183">
        <f>ROUND(I125*H125,2)</f>
        <v>0</v>
      </c>
      <c r="K125" s="179" t="s">
        <v>2902</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1229</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1229</v>
      </c>
      <c r="BM125" s="188" t="s">
        <v>6338</v>
      </c>
    </row>
    <row r="126" s="2" customFormat="1" ht="16.5" customHeight="1">
      <c r="A126" s="41"/>
      <c r="B126" s="176"/>
      <c r="C126" s="177" t="s">
        <v>8</v>
      </c>
      <c r="D126" s="177" t="s">
        <v>331</v>
      </c>
      <c r="E126" s="178" t="s">
        <v>6322</v>
      </c>
      <c r="F126" s="179" t="s">
        <v>6323</v>
      </c>
      <c r="G126" s="180" t="s">
        <v>367</v>
      </c>
      <c r="H126" s="181">
        <v>2</v>
      </c>
      <c r="I126" s="182"/>
      <c r="J126" s="183">
        <f>ROUND(I126*H126,2)</f>
        <v>0</v>
      </c>
      <c r="K126" s="179" t="s">
        <v>2902</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1229</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1229</v>
      </c>
      <c r="BM126" s="188" t="s">
        <v>6339</v>
      </c>
    </row>
    <row r="127" s="2" customFormat="1" ht="16.5" customHeight="1">
      <c r="A127" s="41"/>
      <c r="B127" s="176"/>
      <c r="C127" s="177" t="s">
        <v>564</v>
      </c>
      <c r="D127" s="177" t="s">
        <v>331</v>
      </c>
      <c r="E127" s="178" t="s">
        <v>6325</v>
      </c>
      <c r="F127" s="179" t="s">
        <v>6326</v>
      </c>
      <c r="G127" s="180" t="s">
        <v>367</v>
      </c>
      <c r="H127" s="181">
        <v>2</v>
      </c>
      <c r="I127" s="182"/>
      <c r="J127" s="183">
        <f>ROUND(I127*H127,2)</f>
        <v>0</v>
      </c>
      <c r="K127" s="179" t="s">
        <v>2902</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1229</v>
      </c>
      <c r="AT127" s="188" t="s">
        <v>331</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1229</v>
      </c>
      <c r="BM127" s="188" t="s">
        <v>6340</v>
      </c>
    </row>
    <row r="128" s="2" customFormat="1" ht="16.5" customHeight="1">
      <c r="A128" s="41"/>
      <c r="B128" s="176"/>
      <c r="C128" s="177" t="s">
        <v>571</v>
      </c>
      <c r="D128" s="177" t="s">
        <v>331</v>
      </c>
      <c r="E128" s="178" t="s">
        <v>6328</v>
      </c>
      <c r="F128" s="179" t="s">
        <v>6329</v>
      </c>
      <c r="G128" s="180" t="s">
        <v>367</v>
      </c>
      <c r="H128" s="181">
        <v>2</v>
      </c>
      <c r="I128" s="182"/>
      <c r="J128" s="183">
        <f>ROUND(I128*H128,2)</f>
        <v>0</v>
      </c>
      <c r="K128" s="179" t="s">
        <v>2902</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1229</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1229</v>
      </c>
      <c r="BM128" s="188" t="s">
        <v>6341</v>
      </c>
    </row>
    <row r="129" s="2" customFormat="1" ht="16.5" customHeight="1">
      <c r="A129" s="41"/>
      <c r="B129" s="176"/>
      <c r="C129" s="177" t="s">
        <v>576</v>
      </c>
      <c r="D129" s="177" t="s">
        <v>331</v>
      </c>
      <c r="E129" s="178" t="s">
        <v>6342</v>
      </c>
      <c r="F129" s="179" t="s">
        <v>6332</v>
      </c>
      <c r="G129" s="180" t="s">
        <v>367</v>
      </c>
      <c r="H129" s="181">
        <v>2</v>
      </c>
      <c r="I129" s="182"/>
      <c r="J129" s="183">
        <f>ROUND(I129*H129,2)</f>
        <v>0</v>
      </c>
      <c r="K129" s="179" t="s">
        <v>2902</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1229</v>
      </c>
      <c r="AT129" s="188" t="s">
        <v>331</v>
      </c>
      <c r="AU129" s="188" t="s">
        <v>79</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1229</v>
      </c>
      <c r="BM129" s="188" t="s">
        <v>6343</v>
      </c>
    </row>
    <row r="130" s="12" customFormat="1" ht="22.8" customHeight="1">
      <c r="A130" s="12"/>
      <c r="B130" s="163"/>
      <c r="C130" s="12"/>
      <c r="D130" s="164" t="s">
        <v>68</v>
      </c>
      <c r="E130" s="174" t="s">
        <v>138</v>
      </c>
      <c r="F130" s="174" t="s">
        <v>6344</v>
      </c>
      <c r="G130" s="12"/>
      <c r="H130" s="12"/>
      <c r="I130" s="166"/>
      <c r="J130" s="175">
        <f>BK130</f>
        <v>0</v>
      </c>
      <c r="K130" s="12"/>
      <c r="L130" s="163"/>
      <c r="M130" s="168"/>
      <c r="N130" s="169"/>
      <c r="O130" s="169"/>
      <c r="P130" s="170">
        <f>SUM(P131:P134)</f>
        <v>0</v>
      </c>
      <c r="Q130" s="169"/>
      <c r="R130" s="170">
        <f>SUM(R131:R134)</f>
        <v>0</v>
      </c>
      <c r="S130" s="169"/>
      <c r="T130" s="171">
        <f>SUM(T131:T134)</f>
        <v>0</v>
      </c>
      <c r="U130" s="12"/>
      <c r="V130" s="12"/>
      <c r="W130" s="12"/>
      <c r="X130" s="12"/>
      <c r="Y130" s="12"/>
      <c r="Z130" s="12"/>
      <c r="AA130" s="12"/>
      <c r="AB130" s="12"/>
      <c r="AC130" s="12"/>
      <c r="AD130" s="12"/>
      <c r="AE130" s="12"/>
      <c r="AR130" s="164" t="s">
        <v>113</v>
      </c>
      <c r="AT130" s="172" t="s">
        <v>68</v>
      </c>
      <c r="AU130" s="172" t="s">
        <v>76</v>
      </c>
      <c r="AY130" s="164" t="s">
        <v>328</v>
      </c>
      <c r="BK130" s="173">
        <f>SUM(BK131:BK134)</f>
        <v>0</v>
      </c>
    </row>
    <row r="131" s="2" customFormat="1" ht="16.5" customHeight="1">
      <c r="A131" s="41"/>
      <c r="B131" s="176"/>
      <c r="C131" s="177" t="s">
        <v>473</v>
      </c>
      <c r="D131" s="177" t="s">
        <v>331</v>
      </c>
      <c r="E131" s="178" t="s">
        <v>6345</v>
      </c>
      <c r="F131" s="179" t="s">
        <v>6346</v>
      </c>
      <c r="G131" s="180" t="s">
        <v>367</v>
      </c>
      <c r="H131" s="181">
        <v>1</v>
      </c>
      <c r="I131" s="182"/>
      <c r="J131" s="183">
        <f>ROUND(I131*H131,2)</f>
        <v>0</v>
      </c>
      <c r="K131" s="179" t="s">
        <v>2902</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1229</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1229</v>
      </c>
      <c r="BM131" s="188" t="s">
        <v>6347</v>
      </c>
    </row>
    <row r="132" s="2" customFormat="1" ht="16.5" customHeight="1">
      <c r="A132" s="41"/>
      <c r="B132" s="176"/>
      <c r="C132" s="177" t="s">
        <v>588</v>
      </c>
      <c r="D132" s="177" t="s">
        <v>331</v>
      </c>
      <c r="E132" s="178" t="s">
        <v>6348</v>
      </c>
      <c r="F132" s="179" t="s">
        <v>6349</v>
      </c>
      <c r="G132" s="180" t="s">
        <v>367</v>
      </c>
      <c r="H132" s="181">
        <v>1</v>
      </c>
      <c r="I132" s="182"/>
      <c r="J132" s="183">
        <f>ROUND(I132*H132,2)</f>
        <v>0</v>
      </c>
      <c r="K132" s="179" t="s">
        <v>2902</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1229</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1229</v>
      </c>
      <c r="BM132" s="188" t="s">
        <v>6350</v>
      </c>
    </row>
    <row r="133" s="2" customFormat="1" ht="16.5" customHeight="1">
      <c r="A133" s="41"/>
      <c r="B133" s="176"/>
      <c r="C133" s="177" t="s">
        <v>593</v>
      </c>
      <c r="D133" s="177" t="s">
        <v>331</v>
      </c>
      <c r="E133" s="178" t="s">
        <v>6351</v>
      </c>
      <c r="F133" s="179" t="s">
        <v>6352</v>
      </c>
      <c r="G133" s="180" t="s">
        <v>367</v>
      </c>
      <c r="H133" s="181">
        <v>1</v>
      </c>
      <c r="I133" s="182"/>
      <c r="J133" s="183">
        <f>ROUND(I133*H133,2)</f>
        <v>0</v>
      </c>
      <c r="K133" s="179" t="s">
        <v>2902</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1229</v>
      </c>
      <c r="AT133" s="188" t="s">
        <v>331</v>
      </c>
      <c r="AU133" s="188" t="s">
        <v>79</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1229</v>
      </c>
      <c r="BM133" s="188" t="s">
        <v>6353</v>
      </c>
    </row>
    <row r="134" s="2" customFormat="1" ht="16.5" customHeight="1">
      <c r="A134" s="41"/>
      <c r="B134" s="176"/>
      <c r="C134" s="177" t="s">
        <v>598</v>
      </c>
      <c r="D134" s="177" t="s">
        <v>331</v>
      </c>
      <c r="E134" s="178" t="s">
        <v>6354</v>
      </c>
      <c r="F134" s="179" t="s">
        <v>6355</v>
      </c>
      <c r="G134" s="180" t="s">
        <v>367</v>
      </c>
      <c r="H134" s="181">
        <v>1</v>
      </c>
      <c r="I134" s="182"/>
      <c r="J134" s="183">
        <f>ROUND(I134*H134,2)</f>
        <v>0</v>
      </c>
      <c r="K134" s="179" t="s">
        <v>2902</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1229</v>
      </c>
      <c r="AT134" s="188" t="s">
        <v>331</v>
      </c>
      <c r="AU134" s="188" t="s">
        <v>79</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1229</v>
      </c>
      <c r="BM134" s="188" t="s">
        <v>6356</v>
      </c>
    </row>
    <row r="135" s="12" customFormat="1" ht="22.8" customHeight="1">
      <c r="A135" s="12"/>
      <c r="B135" s="163"/>
      <c r="C135" s="12"/>
      <c r="D135" s="164" t="s">
        <v>68</v>
      </c>
      <c r="E135" s="174" t="s">
        <v>150</v>
      </c>
      <c r="F135" s="174" t="s">
        <v>6357</v>
      </c>
      <c r="G135" s="12"/>
      <c r="H135" s="12"/>
      <c r="I135" s="166"/>
      <c r="J135" s="175">
        <f>BK135</f>
        <v>0</v>
      </c>
      <c r="K135" s="12"/>
      <c r="L135" s="163"/>
      <c r="M135" s="168"/>
      <c r="N135" s="169"/>
      <c r="O135" s="169"/>
      <c r="P135" s="170">
        <f>SUM(P136:P137)</f>
        <v>0</v>
      </c>
      <c r="Q135" s="169"/>
      <c r="R135" s="170">
        <f>SUM(R136:R137)</f>
        <v>0</v>
      </c>
      <c r="S135" s="169"/>
      <c r="T135" s="171">
        <f>SUM(T136:T137)</f>
        <v>0</v>
      </c>
      <c r="U135" s="12"/>
      <c r="V135" s="12"/>
      <c r="W135" s="12"/>
      <c r="X135" s="12"/>
      <c r="Y135" s="12"/>
      <c r="Z135" s="12"/>
      <c r="AA135" s="12"/>
      <c r="AB135" s="12"/>
      <c r="AC135" s="12"/>
      <c r="AD135" s="12"/>
      <c r="AE135" s="12"/>
      <c r="AR135" s="164" t="s">
        <v>113</v>
      </c>
      <c r="AT135" s="172" t="s">
        <v>68</v>
      </c>
      <c r="AU135" s="172" t="s">
        <v>76</v>
      </c>
      <c r="AY135" s="164" t="s">
        <v>328</v>
      </c>
      <c r="BK135" s="173">
        <f>SUM(BK136:BK137)</f>
        <v>0</v>
      </c>
    </row>
    <row r="136" s="2" customFormat="1" ht="16.5" customHeight="1">
      <c r="A136" s="41"/>
      <c r="B136" s="176"/>
      <c r="C136" s="177" t="s">
        <v>605</v>
      </c>
      <c r="D136" s="177" t="s">
        <v>331</v>
      </c>
      <c r="E136" s="178" t="s">
        <v>6358</v>
      </c>
      <c r="F136" s="179" t="s">
        <v>6359</v>
      </c>
      <c r="G136" s="180" t="s">
        <v>367</v>
      </c>
      <c r="H136" s="181">
        <v>3</v>
      </c>
      <c r="I136" s="182"/>
      <c r="J136" s="183">
        <f>ROUND(I136*H136,2)</f>
        <v>0</v>
      </c>
      <c r="K136" s="179" t="s">
        <v>2902</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1229</v>
      </c>
      <c r="AT136" s="188" t="s">
        <v>331</v>
      </c>
      <c r="AU136" s="188" t="s">
        <v>79</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1229</v>
      </c>
      <c r="BM136" s="188" t="s">
        <v>6360</v>
      </c>
    </row>
    <row r="137" s="2" customFormat="1" ht="16.5" customHeight="1">
      <c r="A137" s="41"/>
      <c r="B137" s="176"/>
      <c r="C137" s="177" t="s">
        <v>610</v>
      </c>
      <c r="D137" s="177" t="s">
        <v>331</v>
      </c>
      <c r="E137" s="178" t="s">
        <v>6361</v>
      </c>
      <c r="F137" s="179" t="s">
        <v>6362</v>
      </c>
      <c r="G137" s="180" t="s">
        <v>367</v>
      </c>
      <c r="H137" s="181">
        <v>3</v>
      </c>
      <c r="I137" s="182"/>
      <c r="J137" s="183">
        <f>ROUND(I137*H137,2)</f>
        <v>0</v>
      </c>
      <c r="K137" s="179" t="s">
        <v>2902</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1229</v>
      </c>
      <c r="AT137" s="188" t="s">
        <v>331</v>
      </c>
      <c r="AU137" s="188" t="s">
        <v>79</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1229</v>
      </c>
      <c r="BM137" s="188" t="s">
        <v>6363</v>
      </c>
    </row>
    <row r="138" s="12" customFormat="1" ht="22.8" customHeight="1">
      <c r="A138" s="12"/>
      <c r="B138" s="163"/>
      <c r="C138" s="12"/>
      <c r="D138" s="164" t="s">
        <v>68</v>
      </c>
      <c r="E138" s="174" t="s">
        <v>168</v>
      </c>
      <c r="F138" s="174" t="s">
        <v>6364</v>
      </c>
      <c r="G138" s="12"/>
      <c r="H138" s="12"/>
      <c r="I138" s="166"/>
      <c r="J138" s="175">
        <f>BK138</f>
        <v>0</v>
      </c>
      <c r="K138" s="12"/>
      <c r="L138" s="163"/>
      <c r="M138" s="168"/>
      <c r="N138" s="169"/>
      <c r="O138" s="169"/>
      <c r="P138" s="170">
        <f>SUM(P139:P144)</f>
        <v>0</v>
      </c>
      <c r="Q138" s="169"/>
      <c r="R138" s="170">
        <f>SUM(R139:R144)</f>
        <v>0</v>
      </c>
      <c r="S138" s="169"/>
      <c r="T138" s="171">
        <f>SUM(T139:T144)</f>
        <v>0</v>
      </c>
      <c r="U138" s="12"/>
      <c r="V138" s="12"/>
      <c r="W138" s="12"/>
      <c r="X138" s="12"/>
      <c r="Y138" s="12"/>
      <c r="Z138" s="12"/>
      <c r="AA138" s="12"/>
      <c r="AB138" s="12"/>
      <c r="AC138" s="12"/>
      <c r="AD138" s="12"/>
      <c r="AE138" s="12"/>
      <c r="AR138" s="164" t="s">
        <v>113</v>
      </c>
      <c r="AT138" s="172" t="s">
        <v>68</v>
      </c>
      <c r="AU138" s="172" t="s">
        <v>76</v>
      </c>
      <c r="AY138" s="164" t="s">
        <v>328</v>
      </c>
      <c r="BK138" s="173">
        <f>SUM(BK139:BK144)</f>
        <v>0</v>
      </c>
    </row>
    <row r="139" s="2" customFormat="1" ht="16.5" customHeight="1">
      <c r="A139" s="41"/>
      <c r="B139" s="176"/>
      <c r="C139" s="177" t="s">
        <v>616</v>
      </c>
      <c r="D139" s="177" t="s">
        <v>331</v>
      </c>
      <c r="E139" s="178" t="s">
        <v>6365</v>
      </c>
      <c r="F139" s="179" t="s">
        <v>6366</v>
      </c>
      <c r="G139" s="180" t="s">
        <v>367</v>
      </c>
      <c r="H139" s="181">
        <v>1</v>
      </c>
      <c r="I139" s="182"/>
      <c r="J139" s="183">
        <f>ROUND(I139*H139,2)</f>
        <v>0</v>
      </c>
      <c r="K139" s="179" t="s">
        <v>2902</v>
      </c>
      <c r="L139" s="42"/>
      <c r="M139" s="184" t="s">
        <v>3</v>
      </c>
      <c r="N139" s="185"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1229</v>
      </c>
      <c r="AT139" s="188" t="s">
        <v>331</v>
      </c>
      <c r="AU139" s="188" t="s">
        <v>79</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1229</v>
      </c>
      <c r="BM139" s="188" t="s">
        <v>6367</v>
      </c>
    </row>
    <row r="140" s="2" customFormat="1" ht="16.5" customHeight="1">
      <c r="A140" s="41"/>
      <c r="B140" s="176"/>
      <c r="C140" s="177" t="s">
        <v>621</v>
      </c>
      <c r="D140" s="177" t="s">
        <v>331</v>
      </c>
      <c r="E140" s="178" t="s">
        <v>6368</v>
      </c>
      <c r="F140" s="179" t="s">
        <v>6369</v>
      </c>
      <c r="G140" s="180" t="s">
        <v>367</v>
      </c>
      <c r="H140" s="181">
        <v>1</v>
      </c>
      <c r="I140" s="182"/>
      <c r="J140" s="183">
        <f>ROUND(I140*H140,2)</f>
        <v>0</v>
      </c>
      <c r="K140" s="179" t="s">
        <v>2902</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1229</v>
      </c>
      <c r="AT140" s="188" t="s">
        <v>331</v>
      </c>
      <c r="AU140" s="188" t="s">
        <v>79</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1229</v>
      </c>
      <c r="BM140" s="188" t="s">
        <v>6370</v>
      </c>
    </row>
    <row r="141" s="2" customFormat="1" ht="16.5" customHeight="1">
      <c r="A141" s="41"/>
      <c r="B141" s="176"/>
      <c r="C141" s="177" t="s">
        <v>626</v>
      </c>
      <c r="D141" s="177" t="s">
        <v>331</v>
      </c>
      <c r="E141" s="178" t="s">
        <v>6371</v>
      </c>
      <c r="F141" s="179" t="s">
        <v>6372</v>
      </c>
      <c r="G141" s="180" t="s">
        <v>367</v>
      </c>
      <c r="H141" s="181">
        <v>1</v>
      </c>
      <c r="I141" s="182"/>
      <c r="J141" s="183">
        <f>ROUND(I141*H141,2)</f>
        <v>0</v>
      </c>
      <c r="K141" s="179" t="s">
        <v>2902</v>
      </c>
      <c r="L141" s="42"/>
      <c r="M141" s="184" t="s">
        <v>3</v>
      </c>
      <c r="N141" s="185" t="s">
        <v>40</v>
      </c>
      <c r="O141" s="75"/>
      <c r="P141" s="186">
        <f>O141*H141</f>
        <v>0</v>
      </c>
      <c r="Q141" s="186">
        <v>0</v>
      </c>
      <c r="R141" s="186">
        <f>Q141*H141</f>
        <v>0</v>
      </c>
      <c r="S141" s="186">
        <v>0</v>
      </c>
      <c r="T141" s="187">
        <f>S141*H141</f>
        <v>0</v>
      </c>
      <c r="U141" s="41"/>
      <c r="V141" s="41"/>
      <c r="W141" s="41"/>
      <c r="X141" s="41"/>
      <c r="Y141" s="41"/>
      <c r="Z141" s="41"/>
      <c r="AA141" s="41"/>
      <c r="AB141" s="41"/>
      <c r="AC141" s="41"/>
      <c r="AD141" s="41"/>
      <c r="AE141" s="41"/>
      <c r="AR141" s="188" t="s">
        <v>1229</v>
      </c>
      <c r="AT141" s="188" t="s">
        <v>331</v>
      </c>
      <c r="AU141" s="188" t="s">
        <v>79</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1229</v>
      </c>
      <c r="BM141" s="188" t="s">
        <v>6373</v>
      </c>
    </row>
    <row r="142" s="2" customFormat="1" ht="16.5" customHeight="1">
      <c r="A142" s="41"/>
      <c r="B142" s="176"/>
      <c r="C142" s="177" t="s">
        <v>631</v>
      </c>
      <c r="D142" s="177" t="s">
        <v>331</v>
      </c>
      <c r="E142" s="178" t="s">
        <v>6374</v>
      </c>
      <c r="F142" s="179" t="s">
        <v>6375</v>
      </c>
      <c r="G142" s="180" t="s">
        <v>367</v>
      </c>
      <c r="H142" s="181">
        <v>1</v>
      </c>
      <c r="I142" s="182"/>
      <c r="J142" s="183">
        <f>ROUND(I142*H142,2)</f>
        <v>0</v>
      </c>
      <c r="K142" s="179" t="s">
        <v>2902</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1229</v>
      </c>
      <c r="AT142" s="188" t="s">
        <v>331</v>
      </c>
      <c r="AU142" s="188" t="s">
        <v>79</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1229</v>
      </c>
      <c r="BM142" s="188" t="s">
        <v>6376</v>
      </c>
    </row>
    <row r="143" s="2" customFormat="1" ht="16.5" customHeight="1">
      <c r="A143" s="41"/>
      <c r="B143" s="176"/>
      <c r="C143" s="177" t="s">
        <v>638</v>
      </c>
      <c r="D143" s="177" t="s">
        <v>331</v>
      </c>
      <c r="E143" s="178" t="s">
        <v>6377</v>
      </c>
      <c r="F143" s="179" t="s">
        <v>6378</v>
      </c>
      <c r="G143" s="180" t="s">
        <v>367</v>
      </c>
      <c r="H143" s="181">
        <v>1</v>
      </c>
      <c r="I143" s="182"/>
      <c r="J143" s="183">
        <f>ROUND(I143*H143,2)</f>
        <v>0</v>
      </c>
      <c r="K143" s="179" t="s">
        <v>2902</v>
      </c>
      <c r="L143" s="42"/>
      <c r="M143" s="184" t="s">
        <v>3</v>
      </c>
      <c r="N143" s="185" t="s">
        <v>40</v>
      </c>
      <c r="O143" s="75"/>
      <c r="P143" s="186">
        <f>O143*H143</f>
        <v>0</v>
      </c>
      <c r="Q143" s="186">
        <v>0</v>
      </c>
      <c r="R143" s="186">
        <f>Q143*H143</f>
        <v>0</v>
      </c>
      <c r="S143" s="186">
        <v>0</v>
      </c>
      <c r="T143" s="187">
        <f>S143*H143</f>
        <v>0</v>
      </c>
      <c r="U143" s="41"/>
      <c r="V143" s="41"/>
      <c r="W143" s="41"/>
      <c r="X143" s="41"/>
      <c r="Y143" s="41"/>
      <c r="Z143" s="41"/>
      <c r="AA143" s="41"/>
      <c r="AB143" s="41"/>
      <c r="AC143" s="41"/>
      <c r="AD143" s="41"/>
      <c r="AE143" s="41"/>
      <c r="AR143" s="188" t="s">
        <v>1229</v>
      </c>
      <c r="AT143" s="188" t="s">
        <v>331</v>
      </c>
      <c r="AU143" s="188" t="s">
        <v>79</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1229</v>
      </c>
      <c r="BM143" s="188" t="s">
        <v>6379</v>
      </c>
    </row>
    <row r="144" s="2" customFormat="1" ht="16.5" customHeight="1">
      <c r="A144" s="41"/>
      <c r="B144" s="176"/>
      <c r="C144" s="177" t="s">
        <v>643</v>
      </c>
      <c r="D144" s="177" t="s">
        <v>331</v>
      </c>
      <c r="E144" s="178" t="s">
        <v>6380</v>
      </c>
      <c r="F144" s="179" t="s">
        <v>6381</v>
      </c>
      <c r="G144" s="180" t="s">
        <v>367</v>
      </c>
      <c r="H144" s="181">
        <v>1</v>
      </c>
      <c r="I144" s="182"/>
      <c r="J144" s="183">
        <f>ROUND(I144*H144,2)</f>
        <v>0</v>
      </c>
      <c r="K144" s="179" t="s">
        <v>2902</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1229</v>
      </c>
      <c r="AT144" s="188" t="s">
        <v>331</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1229</v>
      </c>
      <c r="BM144" s="188" t="s">
        <v>6382</v>
      </c>
    </row>
    <row r="145" s="12" customFormat="1" ht="22.8" customHeight="1">
      <c r="A145" s="12"/>
      <c r="B145" s="163"/>
      <c r="C145" s="12"/>
      <c r="D145" s="164" t="s">
        <v>68</v>
      </c>
      <c r="E145" s="174" t="s">
        <v>171</v>
      </c>
      <c r="F145" s="174" t="s">
        <v>68</v>
      </c>
      <c r="G145" s="12"/>
      <c r="H145" s="12"/>
      <c r="I145" s="166"/>
      <c r="J145" s="175">
        <f>BK145</f>
        <v>0</v>
      </c>
      <c r="K145" s="12"/>
      <c r="L145" s="163"/>
      <c r="M145" s="168"/>
      <c r="N145" s="169"/>
      <c r="O145" s="169"/>
      <c r="P145" s="170">
        <f>SUM(P146:P152)</f>
        <v>0</v>
      </c>
      <c r="Q145" s="169"/>
      <c r="R145" s="170">
        <f>SUM(R146:R152)</f>
        <v>0</v>
      </c>
      <c r="S145" s="169"/>
      <c r="T145" s="171">
        <f>SUM(T146:T152)</f>
        <v>0</v>
      </c>
      <c r="U145" s="12"/>
      <c r="V145" s="12"/>
      <c r="W145" s="12"/>
      <c r="X145" s="12"/>
      <c r="Y145" s="12"/>
      <c r="Z145" s="12"/>
      <c r="AA145" s="12"/>
      <c r="AB145" s="12"/>
      <c r="AC145" s="12"/>
      <c r="AD145" s="12"/>
      <c r="AE145" s="12"/>
      <c r="AR145" s="164" t="s">
        <v>113</v>
      </c>
      <c r="AT145" s="172" t="s">
        <v>68</v>
      </c>
      <c r="AU145" s="172" t="s">
        <v>76</v>
      </c>
      <c r="AY145" s="164" t="s">
        <v>328</v>
      </c>
      <c r="BK145" s="173">
        <f>SUM(BK146:BK152)</f>
        <v>0</v>
      </c>
    </row>
    <row r="146" s="2" customFormat="1" ht="16.5" customHeight="1">
      <c r="A146" s="41"/>
      <c r="B146" s="176"/>
      <c r="C146" s="177" t="s">
        <v>649</v>
      </c>
      <c r="D146" s="177" t="s">
        <v>331</v>
      </c>
      <c r="E146" s="178" t="s">
        <v>6383</v>
      </c>
      <c r="F146" s="179" t="s">
        <v>6384</v>
      </c>
      <c r="G146" s="180" t="s">
        <v>367</v>
      </c>
      <c r="H146" s="181">
        <v>2</v>
      </c>
      <c r="I146" s="182"/>
      <c r="J146" s="183">
        <f>ROUND(I146*H146,2)</f>
        <v>0</v>
      </c>
      <c r="K146" s="179" t="s">
        <v>2902</v>
      </c>
      <c r="L146" s="42"/>
      <c r="M146" s="184" t="s">
        <v>3</v>
      </c>
      <c r="N146" s="185"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1229</v>
      </c>
      <c r="AT146" s="188" t="s">
        <v>331</v>
      </c>
      <c r="AU146" s="188" t="s">
        <v>79</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1229</v>
      </c>
      <c r="BM146" s="188" t="s">
        <v>6385</v>
      </c>
    </row>
    <row r="147" s="2" customFormat="1" ht="16.5" customHeight="1">
      <c r="A147" s="41"/>
      <c r="B147" s="176"/>
      <c r="C147" s="177" t="s">
        <v>654</v>
      </c>
      <c r="D147" s="177" t="s">
        <v>331</v>
      </c>
      <c r="E147" s="178" t="s">
        <v>6386</v>
      </c>
      <c r="F147" s="179" t="s">
        <v>6387</v>
      </c>
      <c r="G147" s="180" t="s">
        <v>367</v>
      </c>
      <c r="H147" s="181">
        <v>2</v>
      </c>
      <c r="I147" s="182"/>
      <c r="J147" s="183">
        <f>ROUND(I147*H147,2)</f>
        <v>0</v>
      </c>
      <c r="K147" s="179" t="s">
        <v>2902</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1229</v>
      </c>
      <c r="AT147" s="188" t="s">
        <v>331</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1229</v>
      </c>
      <c r="BM147" s="188" t="s">
        <v>6388</v>
      </c>
    </row>
    <row r="148" s="2" customFormat="1" ht="16.5" customHeight="1">
      <c r="A148" s="41"/>
      <c r="B148" s="176"/>
      <c r="C148" s="177" t="s">
        <v>661</v>
      </c>
      <c r="D148" s="177" t="s">
        <v>331</v>
      </c>
      <c r="E148" s="178" t="s">
        <v>6389</v>
      </c>
      <c r="F148" s="179" t="s">
        <v>6390</v>
      </c>
      <c r="G148" s="180" t="s">
        <v>367</v>
      </c>
      <c r="H148" s="181">
        <v>2</v>
      </c>
      <c r="I148" s="182"/>
      <c r="J148" s="183">
        <f>ROUND(I148*H148,2)</f>
        <v>0</v>
      </c>
      <c r="K148" s="179" t="s">
        <v>2902</v>
      </c>
      <c r="L148" s="42"/>
      <c r="M148" s="184" t="s">
        <v>3</v>
      </c>
      <c r="N148" s="185" t="s">
        <v>40</v>
      </c>
      <c r="O148" s="75"/>
      <c r="P148" s="186">
        <f>O148*H148</f>
        <v>0</v>
      </c>
      <c r="Q148" s="186">
        <v>0</v>
      </c>
      <c r="R148" s="186">
        <f>Q148*H148</f>
        <v>0</v>
      </c>
      <c r="S148" s="186">
        <v>0</v>
      </c>
      <c r="T148" s="187">
        <f>S148*H148</f>
        <v>0</v>
      </c>
      <c r="U148" s="41"/>
      <c r="V148" s="41"/>
      <c r="W148" s="41"/>
      <c r="X148" s="41"/>
      <c r="Y148" s="41"/>
      <c r="Z148" s="41"/>
      <c r="AA148" s="41"/>
      <c r="AB148" s="41"/>
      <c r="AC148" s="41"/>
      <c r="AD148" s="41"/>
      <c r="AE148" s="41"/>
      <c r="AR148" s="188" t="s">
        <v>1229</v>
      </c>
      <c r="AT148" s="188" t="s">
        <v>331</v>
      </c>
      <c r="AU148" s="188" t="s">
        <v>79</v>
      </c>
      <c r="AY148" s="22" t="s">
        <v>328</v>
      </c>
      <c r="BE148" s="189">
        <f>IF(N148="základní",J148,0)</f>
        <v>0</v>
      </c>
      <c r="BF148" s="189">
        <f>IF(N148="snížená",J148,0)</f>
        <v>0</v>
      </c>
      <c r="BG148" s="189">
        <f>IF(N148="zákl. přenesená",J148,0)</f>
        <v>0</v>
      </c>
      <c r="BH148" s="189">
        <f>IF(N148="sníž. přenesená",J148,0)</f>
        <v>0</v>
      </c>
      <c r="BI148" s="189">
        <f>IF(N148="nulová",J148,0)</f>
        <v>0</v>
      </c>
      <c r="BJ148" s="22" t="s">
        <v>76</v>
      </c>
      <c r="BK148" s="189">
        <f>ROUND(I148*H148,2)</f>
        <v>0</v>
      </c>
      <c r="BL148" s="22" t="s">
        <v>1229</v>
      </c>
      <c r="BM148" s="188" t="s">
        <v>6391</v>
      </c>
    </row>
    <row r="149" s="2" customFormat="1" ht="16.5" customHeight="1">
      <c r="A149" s="41"/>
      <c r="B149" s="176"/>
      <c r="C149" s="177" t="s">
        <v>666</v>
      </c>
      <c r="D149" s="177" t="s">
        <v>331</v>
      </c>
      <c r="E149" s="178" t="s">
        <v>6392</v>
      </c>
      <c r="F149" s="179" t="s">
        <v>6393</v>
      </c>
      <c r="G149" s="180" t="s">
        <v>367</v>
      </c>
      <c r="H149" s="181">
        <v>2</v>
      </c>
      <c r="I149" s="182"/>
      <c r="J149" s="183">
        <f>ROUND(I149*H149,2)</f>
        <v>0</v>
      </c>
      <c r="K149" s="179" t="s">
        <v>2902</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1229</v>
      </c>
      <c r="AT149" s="188" t="s">
        <v>331</v>
      </c>
      <c r="AU149" s="188" t="s">
        <v>79</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1229</v>
      </c>
      <c r="BM149" s="188" t="s">
        <v>6394</v>
      </c>
    </row>
    <row r="150" s="2" customFormat="1" ht="16.5" customHeight="1">
      <c r="A150" s="41"/>
      <c r="B150" s="176"/>
      <c r="C150" s="177" t="s">
        <v>671</v>
      </c>
      <c r="D150" s="177" t="s">
        <v>331</v>
      </c>
      <c r="E150" s="178" t="s">
        <v>6395</v>
      </c>
      <c r="F150" s="179" t="s">
        <v>6396</v>
      </c>
      <c r="G150" s="180" t="s">
        <v>367</v>
      </c>
      <c r="H150" s="181">
        <v>2</v>
      </c>
      <c r="I150" s="182"/>
      <c r="J150" s="183">
        <f>ROUND(I150*H150,2)</f>
        <v>0</v>
      </c>
      <c r="K150" s="179" t="s">
        <v>2902</v>
      </c>
      <c r="L150" s="42"/>
      <c r="M150" s="184" t="s">
        <v>3</v>
      </c>
      <c r="N150" s="185" t="s">
        <v>40</v>
      </c>
      <c r="O150" s="75"/>
      <c r="P150" s="186">
        <f>O150*H150</f>
        <v>0</v>
      </c>
      <c r="Q150" s="186">
        <v>0</v>
      </c>
      <c r="R150" s="186">
        <f>Q150*H150</f>
        <v>0</v>
      </c>
      <c r="S150" s="186">
        <v>0</v>
      </c>
      <c r="T150" s="187">
        <f>S150*H150</f>
        <v>0</v>
      </c>
      <c r="U150" s="41"/>
      <c r="V150" s="41"/>
      <c r="W150" s="41"/>
      <c r="X150" s="41"/>
      <c r="Y150" s="41"/>
      <c r="Z150" s="41"/>
      <c r="AA150" s="41"/>
      <c r="AB150" s="41"/>
      <c r="AC150" s="41"/>
      <c r="AD150" s="41"/>
      <c r="AE150" s="41"/>
      <c r="AR150" s="188" t="s">
        <v>1229</v>
      </c>
      <c r="AT150" s="188" t="s">
        <v>331</v>
      </c>
      <c r="AU150" s="188" t="s">
        <v>79</v>
      </c>
      <c r="AY150" s="22" t="s">
        <v>328</v>
      </c>
      <c r="BE150" s="189">
        <f>IF(N150="základní",J150,0)</f>
        <v>0</v>
      </c>
      <c r="BF150" s="189">
        <f>IF(N150="snížená",J150,0)</f>
        <v>0</v>
      </c>
      <c r="BG150" s="189">
        <f>IF(N150="zákl. přenesená",J150,0)</f>
        <v>0</v>
      </c>
      <c r="BH150" s="189">
        <f>IF(N150="sníž. přenesená",J150,0)</f>
        <v>0</v>
      </c>
      <c r="BI150" s="189">
        <f>IF(N150="nulová",J150,0)</f>
        <v>0</v>
      </c>
      <c r="BJ150" s="22" t="s">
        <v>76</v>
      </c>
      <c r="BK150" s="189">
        <f>ROUND(I150*H150,2)</f>
        <v>0</v>
      </c>
      <c r="BL150" s="22" t="s">
        <v>1229</v>
      </c>
      <c r="BM150" s="188" t="s">
        <v>6397</v>
      </c>
    </row>
    <row r="151" s="2" customFormat="1" ht="16.5" customHeight="1">
      <c r="A151" s="41"/>
      <c r="B151" s="176"/>
      <c r="C151" s="177" t="s">
        <v>676</v>
      </c>
      <c r="D151" s="177" t="s">
        <v>331</v>
      </c>
      <c r="E151" s="178" t="s">
        <v>6398</v>
      </c>
      <c r="F151" s="179" t="s">
        <v>6399</v>
      </c>
      <c r="G151" s="180" t="s">
        <v>367</v>
      </c>
      <c r="H151" s="181">
        <v>2</v>
      </c>
      <c r="I151" s="182"/>
      <c r="J151" s="183">
        <f>ROUND(I151*H151,2)</f>
        <v>0</v>
      </c>
      <c r="K151" s="179" t="s">
        <v>2902</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1229</v>
      </c>
      <c r="AT151" s="188" t="s">
        <v>331</v>
      </c>
      <c r="AU151" s="188" t="s">
        <v>79</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1229</v>
      </c>
      <c r="BM151" s="188" t="s">
        <v>6400</v>
      </c>
    </row>
    <row r="152" s="2" customFormat="1" ht="21.75" customHeight="1">
      <c r="A152" s="41"/>
      <c r="B152" s="176"/>
      <c r="C152" s="177" t="s">
        <v>682</v>
      </c>
      <c r="D152" s="177" t="s">
        <v>331</v>
      </c>
      <c r="E152" s="178" t="s">
        <v>6401</v>
      </c>
      <c r="F152" s="179" t="s">
        <v>6402</v>
      </c>
      <c r="G152" s="180" t="s">
        <v>367</v>
      </c>
      <c r="H152" s="181">
        <v>47</v>
      </c>
      <c r="I152" s="182"/>
      <c r="J152" s="183">
        <f>ROUND(I152*H152,2)</f>
        <v>0</v>
      </c>
      <c r="K152" s="179" t="s">
        <v>2902</v>
      </c>
      <c r="L152" s="42"/>
      <c r="M152" s="237" t="s">
        <v>3</v>
      </c>
      <c r="N152" s="238" t="s">
        <v>40</v>
      </c>
      <c r="O152" s="199"/>
      <c r="P152" s="239">
        <f>O152*H152</f>
        <v>0</v>
      </c>
      <c r="Q152" s="239">
        <v>0</v>
      </c>
      <c r="R152" s="239">
        <f>Q152*H152</f>
        <v>0</v>
      </c>
      <c r="S152" s="239">
        <v>0</v>
      </c>
      <c r="T152" s="240">
        <f>S152*H152</f>
        <v>0</v>
      </c>
      <c r="U152" s="41"/>
      <c r="V152" s="41"/>
      <c r="W152" s="41"/>
      <c r="X152" s="41"/>
      <c r="Y152" s="41"/>
      <c r="Z152" s="41"/>
      <c r="AA152" s="41"/>
      <c r="AB152" s="41"/>
      <c r="AC152" s="41"/>
      <c r="AD152" s="41"/>
      <c r="AE152" s="41"/>
      <c r="AR152" s="188" t="s">
        <v>1229</v>
      </c>
      <c r="AT152" s="188" t="s">
        <v>331</v>
      </c>
      <c r="AU152" s="188" t="s">
        <v>79</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1229</v>
      </c>
      <c r="BM152" s="188" t="s">
        <v>6403</v>
      </c>
    </row>
    <row r="153" s="2" customFormat="1" ht="6.96" customHeight="1">
      <c r="A153" s="41"/>
      <c r="B153" s="58"/>
      <c r="C153" s="59"/>
      <c r="D153" s="59"/>
      <c r="E153" s="59"/>
      <c r="F153" s="59"/>
      <c r="G153" s="59"/>
      <c r="H153" s="59"/>
      <c r="I153" s="59"/>
      <c r="J153" s="59"/>
      <c r="K153" s="59"/>
      <c r="L153" s="42"/>
      <c r="M153" s="41"/>
      <c r="O153" s="41"/>
      <c r="P153" s="41"/>
      <c r="Q153" s="41"/>
      <c r="R153" s="41"/>
      <c r="S153" s="41"/>
      <c r="T153" s="41"/>
      <c r="U153" s="41"/>
      <c r="V153" s="41"/>
      <c r="W153" s="41"/>
      <c r="X153" s="41"/>
      <c r="Y153" s="41"/>
      <c r="Z153" s="41"/>
      <c r="AA153" s="41"/>
      <c r="AB153" s="41"/>
      <c r="AC153" s="41"/>
      <c r="AD153" s="41"/>
      <c r="AE153" s="41"/>
    </row>
  </sheetData>
  <autoFilter ref="C99:K152"/>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185</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6404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ROUND((SUM(BE98:BE320)),  2)</f>
        <v>0</v>
      </c>
      <c r="G37" s="41"/>
      <c r="H37" s="41"/>
      <c r="I37" s="135">
        <v>0.20999999999999999</v>
      </c>
      <c r="J37" s="134">
        <f>ROUND(((SUM(BE98:BE320))*I37),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ROUND((SUM(BF98:BF320)),  2)</f>
        <v>0</v>
      </c>
      <c r="G38" s="41"/>
      <c r="H38" s="41"/>
      <c r="I38" s="135">
        <v>0.12</v>
      </c>
      <c r="J38" s="134">
        <f>ROUND(((SUM(BF98:BF320))*I38),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ROUND((SUM(BG98:BG320)),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ROUND((SUM(BH98:BH320)),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ROUND((SUM(BI98:BI320)),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9 - elektro</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6405</v>
      </c>
      <c r="E68" s="147"/>
      <c r="F68" s="147"/>
      <c r="G68" s="147"/>
      <c r="H68" s="147"/>
      <c r="I68" s="147"/>
      <c r="J68" s="148">
        <f>J99</f>
        <v>0</v>
      </c>
      <c r="K68" s="9"/>
      <c r="L68" s="145"/>
      <c r="S68" s="9"/>
      <c r="T68" s="9"/>
      <c r="U68" s="9"/>
      <c r="V68" s="9"/>
      <c r="W68" s="9"/>
      <c r="X68" s="9"/>
      <c r="Y68" s="9"/>
      <c r="Z68" s="9"/>
      <c r="AA68" s="9"/>
      <c r="AB68" s="9"/>
      <c r="AC68" s="9"/>
      <c r="AD68" s="9"/>
      <c r="AE68" s="9"/>
    </row>
    <row r="69" s="10" customFormat="1" ht="19.92" customHeight="1">
      <c r="A69" s="10"/>
      <c r="B69" s="149"/>
      <c r="C69" s="10"/>
      <c r="D69" s="150" t="s">
        <v>6406</v>
      </c>
      <c r="E69" s="151"/>
      <c r="F69" s="151"/>
      <c r="G69" s="151"/>
      <c r="H69" s="151"/>
      <c r="I69" s="151"/>
      <c r="J69" s="152">
        <f>J100</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6407</v>
      </c>
      <c r="E70" s="151"/>
      <c r="F70" s="151"/>
      <c r="G70" s="151"/>
      <c r="H70" s="151"/>
      <c r="I70" s="151"/>
      <c r="J70" s="152">
        <f>J307</f>
        <v>0</v>
      </c>
      <c r="K70" s="10"/>
      <c r="L70" s="149"/>
      <c r="S70" s="10"/>
      <c r="T70" s="10"/>
      <c r="U70" s="10"/>
      <c r="V70" s="10"/>
      <c r="W70" s="10"/>
      <c r="X70" s="10"/>
      <c r="Y70" s="10"/>
      <c r="Z70" s="10"/>
      <c r="AA70" s="10"/>
      <c r="AB70" s="10"/>
      <c r="AC70" s="10"/>
      <c r="AD70" s="10"/>
      <c r="AE70" s="10"/>
    </row>
    <row r="71" s="9" customFormat="1" ht="24.96" customHeight="1">
      <c r="A71" s="9"/>
      <c r="B71" s="145"/>
      <c r="C71" s="9"/>
      <c r="D71" s="146" t="s">
        <v>6408</v>
      </c>
      <c r="E71" s="147"/>
      <c r="F71" s="147"/>
      <c r="G71" s="147"/>
      <c r="H71" s="147"/>
      <c r="I71" s="147"/>
      <c r="J71" s="148">
        <f>J311</f>
        <v>0</v>
      </c>
      <c r="K71" s="9"/>
      <c r="L71" s="145"/>
      <c r="S71" s="9"/>
      <c r="T71" s="9"/>
      <c r="U71" s="9"/>
      <c r="V71" s="9"/>
      <c r="W71" s="9"/>
      <c r="X71" s="9"/>
      <c r="Y71" s="9"/>
      <c r="Z71" s="9"/>
      <c r="AA71" s="9"/>
      <c r="AB71" s="9"/>
      <c r="AC71" s="9"/>
      <c r="AD71" s="9"/>
      <c r="AE71" s="9"/>
    </row>
    <row r="72" s="10" customFormat="1" ht="19.92" customHeight="1">
      <c r="A72" s="10"/>
      <c r="B72" s="149"/>
      <c r="C72" s="10"/>
      <c r="D72" s="150" t="s">
        <v>6409</v>
      </c>
      <c r="E72" s="151"/>
      <c r="F72" s="151"/>
      <c r="G72" s="151"/>
      <c r="H72" s="151"/>
      <c r="I72" s="151"/>
      <c r="J72" s="152">
        <f>J312</f>
        <v>0</v>
      </c>
      <c r="K72" s="10"/>
      <c r="L72" s="149"/>
      <c r="S72" s="10"/>
      <c r="T72" s="10"/>
      <c r="U72" s="10"/>
      <c r="V72" s="10"/>
      <c r="W72" s="10"/>
      <c r="X72" s="10"/>
      <c r="Y72" s="10"/>
      <c r="Z72" s="10"/>
      <c r="AA72" s="10"/>
      <c r="AB72" s="10"/>
      <c r="AC72" s="10"/>
      <c r="AD72" s="10"/>
      <c r="AE72" s="10"/>
    </row>
    <row r="73" s="9" customFormat="1" ht="24.96" customHeight="1">
      <c r="A73" s="9"/>
      <c r="B73" s="145"/>
      <c r="C73" s="9"/>
      <c r="D73" s="146" t="s">
        <v>6410</v>
      </c>
      <c r="E73" s="147"/>
      <c r="F73" s="147"/>
      <c r="G73" s="147"/>
      <c r="H73" s="147"/>
      <c r="I73" s="147"/>
      <c r="J73" s="148">
        <f>J315</f>
        <v>0</v>
      </c>
      <c r="K73" s="9"/>
      <c r="L73" s="145"/>
      <c r="S73" s="9"/>
      <c r="T73" s="9"/>
      <c r="U73" s="9"/>
      <c r="V73" s="9"/>
      <c r="W73" s="9"/>
      <c r="X73" s="9"/>
      <c r="Y73" s="9"/>
      <c r="Z73" s="9"/>
      <c r="AA73" s="9"/>
      <c r="AB73" s="9"/>
      <c r="AC73" s="9"/>
      <c r="AD73" s="9"/>
      <c r="AE73" s="9"/>
    </row>
    <row r="74" s="10" customFormat="1" ht="19.92" customHeight="1">
      <c r="A74" s="10"/>
      <c r="B74" s="149"/>
      <c r="C74" s="10"/>
      <c r="D74" s="150" t="s">
        <v>6411</v>
      </c>
      <c r="E74" s="151"/>
      <c r="F74" s="151"/>
      <c r="G74" s="151"/>
      <c r="H74" s="151"/>
      <c r="I74" s="151"/>
      <c r="J74" s="152">
        <f>J316</f>
        <v>0</v>
      </c>
      <c r="K74" s="10"/>
      <c r="L74" s="149"/>
      <c r="S74" s="10"/>
      <c r="T74" s="10"/>
      <c r="U74" s="10"/>
      <c r="V74" s="10"/>
      <c r="W74" s="10"/>
      <c r="X74" s="10"/>
      <c r="Y74" s="10"/>
      <c r="Z74" s="10"/>
      <c r="AA74" s="10"/>
      <c r="AB74" s="10"/>
      <c r="AC74" s="10"/>
      <c r="AD74" s="10"/>
      <c r="AE74" s="10"/>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302</v>
      </c>
      <c r="F86" s="1"/>
      <c r="G86" s="1"/>
      <c r="H86" s="1"/>
      <c r="L86" s="25"/>
    </row>
    <row r="87" s="1" customFormat="1" ht="12" customHeight="1">
      <c r="B87" s="25"/>
      <c r="C87" s="35" t="s">
        <v>303</v>
      </c>
      <c r="L87" s="25"/>
    </row>
    <row r="88" s="2" customFormat="1" ht="16.5" customHeight="1">
      <c r="A88" s="41"/>
      <c r="B88" s="42"/>
      <c r="C88" s="41"/>
      <c r="D88" s="41"/>
      <c r="E88" s="128" t="s">
        <v>1833</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1834</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9 - elektro</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P99+P311+P315</f>
        <v>0</v>
      </c>
      <c r="Q98" s="87"/>
      <c r="R98" s="160">
        <f>R99+R311+R315</f>
        <v>0</v>
      </c>
      <c r="S98" s="87"/>
      <c r="T98" s="161">
        <f>T99+T311+T315</f>
        <v>0</v>
      </c>
      <c r="U98" s="41"/>
      <c r="V98" s="41"/>
      <c r="W98" s="41"/>
      <c r="X98" s="41"/>
      <c r="Y98" s="41"/>
      <c r="Z98" s="41"/>
      <c r="AA98" s="41"/>
      <c r="AB98" s="41"/>
      <c r="AC98" s="41"/>
      <c r="AD98" s="41"/>
      <c r="AE98" s="41"/>
      <c r="AT98" s="22" t="s">
        <v>68</v>
      </c>
      <c r="AU98" s="22" t="s">
        <v>310</v>
      </c>
      <c r="BK98" s="162">
        <f>BK99+BK311+BK315</f>
        <v>0</v>
      </c>
    </row>
    <row r="99" s="12" customFormat="1" ht="25.92" customHeight="1">
      <c r="A99" s="12"/>
      <c r="B99" s="163"/>
      <c r="C99" s="12"/>
      <c r="D99" s="164" t="s">
        <v>68</v>
      </c>
      <c r="E99" s="165" t="s">
        <v>1204</v>
      </c>
      <c r="F99" s="165" t="s">
        <v>6412</v>
      </c>
      <c r="G99" s="12"/>
      <c r="H99" s="12"/>
      <c r="I99" s="166"/>
      <c r="J99" s="167">
        <f>BK99</f>
        <v>0</v>
      </c>
      <c r="K99" s="12"/>
      <c r="L99" s="163"/>
      <c r="M99" s="168"/>
      <c r="N99" s="169"/>
      <c r="O99" s="169"/>
      <c r="P99" s="170">
        <f>P100+P307</f>
        <v>0</v>
      </c>
      <c r="Q99" s="169"/>
      <c r="R99" s="170">
        <f>R100+R307</f>
        <v>0</v>
      </c>
      <c r="S99" s="169"/>
      <c r="T99" s="171">
        <f>T100+T307</f>
        <v>0</v>
      </c>
      <c r="U99" s="12"/>
      <c r="V99" s="12"/>
      <c r="W99" s="12"/>
      <c r="X99" s="12"/>
      <c r="Y99" s="12"/>
      <c r="Z99" s="12"/>
      <c r="AA99" s="12"/>
      <c r="AB99" s="12"/>
      <c r="AC99" s="12"/>
      <c r="AD99" s="12"/>
      <c r="AE99" s="12"/>
      <c r="AR99" s="164" t="s">
        <v>79</v>
      </c>
      <c r="AT99" s="172" t="s">
        <v>68</v>
      </c>
      <c r="AU99" s="172" t="s">
        <v>69</v>
      </c>
      <c r="AY99" s="164" t="s">
        <v>328</v>
      </c>
      <c r="BK99" s="173">
        <f>BK100+BK307</f>
        <v>0</v>
      </c>
    </row>
    <row r="100" s="12" customFormat="1" ht="22.8" customHeight="1">
      <c r="A100" s="12"/>
      <c r="B100" s="163"/>
      <c r="C100" s="12"/>
      <c r="D100" s="164" t="s">
        <v>68</v>
      </c>
      <c r="E100" s="174" t="s">
        <v>6413</v>
      </c>
      <c r="F100" s="174" t="s">
        <v>6414</v>
      </c>
      <c r="G100" s="12"/>
      <c r="H100" s="12"/>
      <c r="I100" s="166"/>
      <c r="J100" s="175">
        <f>BK100</f>
        <v>0</v>
      </c>
      <c r="K100" s="12"/>
      <c r="L100" s="163"/>
      <c r="M100" s="168"/>
      <c r="N100" s="169"/>
      <c r="O100" s="169"/>
      <c r="P100" s="170">
        <f>SUM(P101:P306)</f>
        <v>0</v>
      </c>
      <c r="Q100" s="169"/>
      <c r="R100" s="170">
        <f>SUM(R101:R306)</f>
        <v>0</v>
      </c>
      <c r="S100" s="169"/>
      <c r="T100" s="171">
        <f>SUM(T101:T306)</f>
        <v>0</v>
      </c>
      <c r="U100" s="12"/>
      <c r="V100" s="12"/>
      <c r="W100" s="12"/>
      <c r="X100" s="12"/>
      <c r="Y100" s="12"/>
      <c r="Z100" s="12"/>
      <c r="AA100" s="12"/>
      <c r="AB100" s="12"/>
      <c r="AC100" s="12"/>
      <c r="AD100" s="12"/>
      <c r="AE100" s="12"/>
      <c r="AR100" s="164" t="s">
        <v>79</v>
      </c>
      <c r="AT100" s="172" t="s">
        <v>68</v>
      </c>
      <c r="AU100" s="172" t="s">
        <v>76</v>
      </c>
      <c r="AY100" s="164" t="s">
        <v>328</v>
      </c>
      <c r="BK100" s="173">
        <f>SUM(BK101:BK306)</f>
        <v>0</v>
      </c>
    </row>
    <row r="101" s="2" customFormat="1" ht="37.8" customHeight="1">
      <c r="A101" s="41"/>
      <c r="B101" s="176"/>
      <c r="C101" s="177" t="s">
        <v>76</v>
      </c>
      <c r="D101" s="177" t="s">
        <v>331</v>
      </c>
      <c r="E101" s="178" t="s">
        <v>6415</v>
      </c>
      <c r="F101" s="179" t="s">
        <v>6416</v>
      </c>
      <c r="G101" s="180" t="s">
        <v>476</v>
      </c>
      <c r="H101" s="181">
        <v>750</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532</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532</v>
      </c>
      <c r="BM101" s="188" t="s">
        <v>79</v>
      </c>
    </row>
    <row r="102" s="2" customFormat="1">
      <c r="A102" s="41"/>
      <c r="B102" s="42"/>
      <c r="C102" s="41"/>
      <c r="D102" s="190" t="s">
        <v>338</v>
      </c>
      <c r="E102" s="41"/>
      <c r="F102" s="191" t="s">
        <v>6417</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2" customFormat="1" ht="24.15" customHeight="1">
      <c r="A103" s="41"/>
      <c r="B103" s="176"/>
      <c r="C103" s="224" t="s">
        <v>79</v>
      </c>
      <c r="D103" s="224" t="s">
        <v>539</v>
      </c>
      <c r="E103" s="225" t="s">
        <v>6418</v>
      </c>
      <c r="F103" s="226" t="s">
        <v>6419</v>
      </c>
      <c r="G103" s="227" t="s">
        <v>476</v>
      </c>
      <c r="H103" s="228">
        <v>787.5</v>
      </c>
      <c r="I103" s="229"/>
      <c r="J103" s="230">
        <f>ROUND(I103*H103,2)</f>
        <v>0</v>
      </c>
      <c r="K103" s="226" t="s">
        <v>335</v>
      </c>
      <c r="L103" s="231"/>
      <c r="M103" s="232" t="s">
        <v>3</v>
      </c>
      <c r="N103" s="233"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621</v>
      </c>
      <c r="AT103" s="188" t="s">
        <v>539</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532</v>
      </c>
      <c r="BM103" s="188" t="s">
        <v>113</v>
      </c>
    </row>
    <row r="104" s="13" customFormat="1">
      <c r="A104" s="13"/>
      <c r="B104" s="201"/>
      <c r="C104" s="13"/>
      <c r="D104" s="195" t="s">
        <v>442</v>
      </c>
      <c r="E104" s="202" t="s">
        <v>3</v>
      </c>
      <c r="F104" s="203" t="s">
        <v>6420</v>
      </c>
      <c r="G104" s="13"/>
      <c r="H104" s="204">
        <v>787.5</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79</v>
      </c>
      <c r="AV104" s="13" t="s">
        <v>79</v>
      </c>
      <c r="AW104" s="13" t="s">
        <v>31</v>
      </c>
      <c r="AX104" s="13" t="s">
        <v>69</v>
      </c>
      <c r="AY104" s="202" t="s">
        <v>328</v>
      </c>
    </row>
    <row r="105" s="14" customFormat="1">
      <c r="A105" s="14"/>
      <c r="B105" s="209"/>
      <c r="C105" s="14"/>
      <c r="D105" s="195" t="s">
        <v>442</v>
      </c>
      <c r="E105" s="210" t="s">
        <v>3</v>
      </c>
      <c r="F105" s="211" t="s">
        <v>452</v>
      </c>
      <c r="G105" s="14"/>
      <c r="H105" s="212">
        <v>787.5</v>
      </c>
      <c r="I105" s="213"/>
      <c r="J105" s="14"/>
      <c r="K105" s="14"/>
      <c r="L105" s="209"/>
      <c r="M105" s="214"/>
      <c r="N105" s="215"/>
      <c r="O105" s="215"/>
      <c r="P105" s="215"/>
      <c r="Q105" s="215"/>
      <c r="R105" s="215"/>
      <c r="S105" s="215"/>
      <c r="T105" s="216"/>
      <c r="U105" s="14"/>
      <c r="V105" s="14"/>
      <c r="W105" s="14"/>
      <c r="X105" s="14"/>
      <c r="Y105" s="14"/>
      <c r="Z105" s="14"/>
      <c r="AA105" s="14"/>
      <c r="AB105" s="14"/>
      <c r="AC105" s="14"/>
      <c r="AD105" s="14"/>
      <c r="AE105" s="14"/>
      <c r="AT105" s="210" t="s">
        <v>442</v>
      </c>
      <c r="AU105" s="210" t="s">
        <v>79</v>
      </c>
      <c r="AV105" s="14" t="s">
        <v>113</v>
      </c>
      <c r="AW105" s="14" t="s">
        <v>31</v>
      </c>
      <c r="AX105" s="14" t="s">
        <v>76</v>
      </c>
      <c r="AY105" s="210" t="s">
        <v>328</v>
      </c>
    </row>
    <row r="106" s="2" customFormat="1" ht="44.25" customHeight="1">
      <c r="A106" s="41"/>
      <c r="B106" s="176"/>
      <c r="C106" s="177" t="s">
        <v>87</v>
      </c>
      <c r="D106" s="177" t="s">
        <v>331</v>
      </c>
      <c r="E106" s="178" t="s">
        <v>6421</v>
      </c>
      <c r="F106" s="179" t="s">
        <v>6422</v>
      </c>
      <c r="G106" s="180" t="s">
        <v>476</v>
      </c>
      <c r="H106" s="181">
        <v>210</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532</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532</v>
      </c>
      <c r="BM106" s="188" t="s">
        <v>150</v>
      </c>
    </row>
    <row r="107" s="2" customFormat="1">
      <c r="A107" s="41"/>
      <c r="B107" s="42"/>
      <c r="C107" s="41"/>
      <c r="D107" s="190" t="s">
        <v>338</v>
      </c>
      <c r="E107" s="41"/>
      <c r="F107" s="191" t="s">
        <v>6423</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2" customFormat="1" ht="24.15" customHeight="1">
      <c r="A108" s="41"/>
      <c r="B108" s="176"/>
      <c r="C108" s="224" t="s">
        <v>113</v>
      </c>
      <c r="D108" s="224" t="s">
        <v>539</v>
      </c>
      <c r="E108" s="225" t="s">
        <v>6424</v>
      </c>
      <c r="F108" s="226" t="s">
        <v>6425</v>
      </c>
      <c r="G108" s="227" t="s">
        <v>476</v>
      </c>
      <c r="H108" s="228">
        <v>160</v>
      </c>
      <c r="I108" s="229"/>
      <c r="J108" s="230">
        <f>ROUND(I108*H108,2)</f>
        <v>0</v>
      </c>
      <c r="K108" s="226" t="s">
        <v>335</v>
      </c>
      <c r="L108" s="231"/>
      <c r="M108" s="232" t="s">
        <v>3</v>
      </c>
      <c r="N108" s="233"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621</v>
      </c>
      <c r="AT108" s="188" t="s">
        <v>539</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532</v>
      </c>
      <c r="BM108" s="188" t="s">
        <v>171</v>
      </c>
    </row>
    <row r="109" s="2" customFormat="1" ht="16.5" customHeight="1">
      <c r="A109" s="41"/>
      <c r="B109" s="176"/>
      <c r="C109" s="224" t="s">
        <v>138</v>
      </c>
      <c r="D109" s="224" t="s">
        <v>539</v>
      </c>
      <c r="E109" s="225" t="s">
        <v>757</v>
      </c>
      <c r="F109" s="226" t="s">
        <v>6426</v>
      </c>
      <c r="G109" s="227" t="s">
        <v>476</v>
      </c>
      <c r="H109" s="228">
        <v>50</v>
      </c>
      <c r="I109" s="229"/>
      <c r="J109" s="230">
        <f>ROUND(I109*H109,2)</f>
        <v>0</v>
      </c>
      <c r="K109" s="226" t="s">
        <v>3</v>
      </c>
      <c r="L109" s="231"/>
      <c r="M109" s="232" t="s">
        <v>3</v>
      </c>
      <c r="N109" s="233"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621</v>
      </c>
      <c r="AT109" s="188" t="s">
        <v>539</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532</v>
      </c>
      <c r="BM109" s="188" t="s">
        <v>235</v>
      </c>
    </row>
    <row r="110" s="2" customFormat="1" ht="44.25" customHeight="1">
      <c r="A110" s="41"/>
      <c r="B110" s="176"/>
      <c r="C110" s="177" t="s">
        <v>150</v>
      </c>
      <c r="D110" s="177" t="s">
        <v>331</v>
      </c>
      <c r="E110" s="178" t="s">
        <v>6421</v>
      </c>
      <c r="F110" s="179" t="s">
        <v>6422</v>
      </c>
      <c r="G110" s="180" t="s">
        <v>476</v>
      </c>
      <c r="H110" s="181">
        <v>115</v>
      </c>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532</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532</v>
      </c>
      <c r="BM110" s="188" t="s">
        <v>9</v>
      </c>
    </row>
    <row r="111" s="2" customFormat="1">
      <c r="A111" s="41"/>
      <c r="B111" s="42"/>
      <c r="C111" s="41"/>
      <c r="D111" s="190" t="s">
        <v>338</v>
      </c>
      <c r="E111" s="41"/>
      <c r="F111" s="191" t="s">
        <v>6423</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2" customFormat="1" ht="16.5" customHeight="1">
      <c r="A112" s="41"/>
      <c r="B112" s="176"/>
      <c r="C112" s="224" t="s">
        <v>168</v>
      </c>
      <c r="D112" s="224" t="s">
        <v>539</v>
      </c>
      <c r="E112" s="225" t="s">
        <v>687</v>
      </c>
      <c r="F112" s="226" t="s">
        <v>6427</v>
      </c>
      <c r="G112" s="227" t="s">
        <v>476</v>
      </c>
      <c r="H112" s="228">
        <v>120.75</v>
      </c>
      <c r="I112" s="229"/>
      <c r="J112" s="230">
        <f>ROUND(I112*H112,2)</f>
        <v>0</v>
      </c>
      <c r="K112" s="226" t="s">
        <v>3</v>
      </c>
      <c r="L112" s="231"/>
      <c r="M112" s="232" t="s">
        <v>3</v>
      </c>
      <c r="N112" s="233"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621</v>
      </c>
      <c r="AT112" s="188" t="s">
        <v>539</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532</v>
      </c>
      <c r="BM112" s="188" t="s">
        <v>512</v>
      </c>
    </row>
    <row r="113" s="13" customFormat="1">
      <c r="A113" s="13"/>
      <c r="B113" s="201"/>
      <c r="C113" s="13"/>
      <c r="D113" s="195" t="s">
        <v>442</v>
      </c>
      <c r="E113" s="202" t="s">
        <v>3</v>
      </c>
      <c r="F113" s="203" t="s">
        <v>6428</v>
      </c>
      <c r="G113" s="13"/>
      <c r="H113" s="204">
        <v>120.75</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79</v>
      </c>
      <c r="AV113" s="13" t="s">
        <v>79</v>
      </c>
      <c r="AW113" s="13" t="s">
        <v>31</v>
      </c>
      <c r="AX113" s="13" t="s">
        <v>69</v>
      </c>
      <c r="AY113" s="202" t="s">
        <v>328</v>
      </c>
    </row>
    <row r="114" s="14" customFormat="1">
      <c r="A114" s="14"/>
      <c r="B114" s="209"/>
      <c r="C114" s="14"/>
      <c r="D114" s="195" t="s">
        <v>442</v>
      </c>
      <c r="E114" s="210" t="s">
        <v>3</v>
      </c>
      <c r="F114" s="211" t="s">
        <v>452</v>
      </c>
      <c r="G114" s="14"/>
      <c r="H114" s="212">
        <v>120.75</v>
      </c>
      <c r="I114" s="213"/>
      <c r="J114" s="14"/>
      <c r="K114" s="14"/>
      <c r="L114" s="209"/>
      <c r="M114" s="214"/>
      <c r="N114" s="215"/>
      <c r="O114" s="215"/>
      <c r="P114" s="215"/>
      <c r="Q114" s="215"/>
      <c r="R114" s="215"/>
      <c r="S114" s="215"/>
      <c r="T114" s="216"/>
      <c r="U114" s="14"/>
      <c r="V114" s="14"/>
      <c r="W114" s="14"/>
      <c r="X114" s="14"/>
      <c r="Y114" s="14"/>
      <c r="Z114" s="14"/>
      <c r="AA114" s="14"/>
      <c r="AB114" s="14"/>
      <c r="AC114" s="14"/>
      <c r="AD114" s="14"/>
      <c r="AE114" s="14"/>
      <c r="AT114" s="210" t="s">
        <v>442</v>
      </c>
      <c r="AU114" s="210" t="s">
        <v>79</v>
      </c>
      <c r="AV114" s="14" t="s">
        <v>113</v>
      </c>
      <c r="AW114" s="14" t="s">
        <v>31</v>
      </c>
      <c r="AX114" s="14" t="s">
        <v>76</v>
      </c>
      <c r="AY114" s="210" t="s">
        <v>328</v>
      </c>
    </row>
    <row r="115" s="2" customFormat="1" ht="49.05" customHeight="1">
      <c r="A115" s="41"/>
      <c r="B115" s="176"/>
      <c r="C115" s="177" t="s">
        <v>171</v>
      </c>
      <c r="D115" s="177" t="s">
        <v>331</v>
      </c>
      <c r="E115" s="178" t="s">
        <v>6429</v>
      </c>
      <c r="F115" s="179" t="s">
        <v>6430</v>
      </c>
      <c r="G115" s="180" t="s">
        <v>574</v>
      </c>
      <c r="H115" s="181">
        <v>370</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532</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532</v>
      </c>
      <c r="BM115" s="188" t="s">
        <v>532</v>
      </c>
    </row>
    <row r="116" s="2" customFormat="1">
      <c r="A116" s="41"/>
      <c r="B116" s="42"/>
      <c r="C116" s="41"/>
      <c r="D116" s="190" t="s">
        <v>338</v>
      </c>
      <c r="E116" s="41"/>
      <c r="F116" s="191" t="s">
        <v>6431</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2" customFormat="1" ht="21.75" customHeight="1">
      <c r="A117" s="41"/>
      <c r="B117" s="176"/>
      <c r="C117" s="224" t="s">
        <v>183</v>
      </c>
      <c r="D117" s="224" t="s">
        <v>539</v>
      </c>
      <c r="E117" s="225" t="s">
        <v>6432</v>
      </c>
      <c r="F117" s="226" t="s">
        <v>6433</v>
      </c>
      <c r="G117" s="227" t="s">
        <v>574</v>
      </c>
      <c r="H117" s="228">
        <v>160</v>
      </c>
      <c r="I117" s="229"/>
      <c r="J117" s="230">
        <f>ROUND(I117*H117,2)</f>
        <v>0</v>
      </c>
      <c r="K117" s="226" t="s">
        <v>335</v>
      </c>
      <c r="L117" s="231"/>
      <c r="M117" s="232" t="s">
        <v>3</v>
      </c>
      <c r="N117" s="233"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621</v>
      </c>
      <c r="AT117" s="188" t="s">
        <v>539</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532</v>
      </c>
      <c r="BM117" s="188" t="s">
        <v>544</v>
      </c>
    </row>
    <row r="118" s="2" customFormat="1" ht="24.15" customHeight="1">
      <c r="A118" s="41"/>
      <c r="B118" s="176"/>
      <c r="C118" s="224" t="s">
        <v>235</v>
      </c>
      <c r="D118" s="224" t="s">
        <v>539</v>
      </c>
      <c r="E118" s="225" t="s">
        <v>6434</v>
      </c>
      <c r="F118" s="226" t="s">
        <v>6435</v>
      </c>
      <c r="G118" s="227" t="s">
        <v>574</v>
      </c>
      <c r="H118" s="228">
        <v>210</v>
      </c>
      <c r="I118" s="229"/>
      <c r="J118" s="230">
        <f>ROUND(I118*H118,2)</f>
        <v>0</v>
      </c>
      <c r="K118" s="226" t="s">
        <v>335</v>
      </c>
      <c r="L118" s="231"/>
      <c r="M118" s="232" t="s">
        <v>3</v>
      </c>
      <c r="N118" s="233"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621</v>
      </c>
      <c r="AT118" s="188" t="s">
        <v>539</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532</v>
      </c>
      <c r="BM118" s="188" t="s">
        <v>556</v>
      </c>
    </row>
    <row r="119" s="2" customFormat="1" ht="44.25" customHeight="1">
      <c r="A119" s="41"/>
      <c r="B119" s="176"/>
      <c r="C119" s="177" t="s">
        <v>239</v>
      </c>
      <c r="D119" s="177" t="s">
        <v>331</v>
      </c>
      <c r="E119" s="178" t="s">
        <v>6436</v>
      </c>
      <c r="F119" s="179" t="s">
        <v>6437</v>
      </c>
      <c r="G119" s="180" t="s">
        <v>476</v>
      </c>
      <c r="H119" s="181">
        <v>475</v>
      </c>
      <c r="I119" s="182"/>
      <c r="J119" s="183">
        <f>ROUND(I119*H119,2)</f>
        <v>0</v>
      </c>
      <c r="K119" s="179" t="s">
        <v>335</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532</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532</v>
      </c>
      <c r="BM119" s="188" t="s">
        <v>564</v>
      </c>
    </row>
    <row r="120" s="2" customFormat="1">
      <c r="A120" s="41"/>
      <c r="B120" s="42"/>
      <c r="C120" s="41"/>
      <c r="D120" s="190" t="s">
        <v>338</v>
      </c>
      <c r="E120" s="41"/>
      <c r="F120" s="191" t="s">
        <v>6438</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79</v>
      </c>
    </row>
    <row r="121" s="2" customFormat="1" ht="24.15" customHeight="1">
      <c r="A121" s="41"/>
      <c r="B121" s="176"/>
      <c r="C121" s="224" t="s">
        <v>9</v>
      </c>
      <c r="D121" s="224" t="s">
        <v>539</v>
      </c>
      <c r="E121" s="225" t="s">
        <v>6439</v>
      </c>
      <c r="F121" s="226" t="s">
        <v>6440</v>
      </c>
      <c r="G121" s="227" t="s">
        <v>476</v>
      </c>
      <c r="H121" s="228">
        <v>135</v>
      </c>
      <c r="I121" s="229"/>
      <c r="J121" s="230">
        <f>ROUND(I121*H121,2)</f>
        <v>0</v>
      </c>
      <c r="K121" s="226" t="s">
        <v>335</v>
      </c>
      <c r="L121" s="231"/>
      <c r="M121" s="232" t="s">
        <v>3</v>
      </c>
      <c r="N121" s="233"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621</v>
      </c>
      <c r="AT121" s="188" t="s">
        <v>539</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532</v>
      </c>
      <c r="BM121" s="188" t="s">
        <v>576</v>
      </c>
    </row>
    <row r="122" s="2" customFormat="1" ht="24.15" customHeight="1">
      <c r="A122" s="41"/>
      <c r="B122" s="176"/>
      <c r="C122" s="224" t="s">
        <v>505</v>
      </c>
      <c r="D122" s="224" t="s">
        <v>539</v>
      </c>
      <c r="E122" s="225" t="s">
        <v>6441</v>
      </c>
      <c r="F122" s="226" t="s">
        <v>6442</v>
      </c>
      <c r="G122" s="227" t="s">
        <v>476</v>
      </c>
      <c r="H122" s="228">
        <v>160</v>
      </c>
      <c r="I122" s="229"/>
      <c r="J122" s="230">
        <f>ROUND(I122*H122,2)</f>
        <v>0</v>
      </c>
      <c r="K122" s="226" t="s">
        <v>335</v>
      </c>
      <c r="L122" s="231"/>
      <c r="M122" s="232" t="s">
        <v>3</v>
      </c>
      <c r="N122" s="233"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621</v>
      </c>
      <c r="AT122" s="188" t="s">
        <v>539</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532</v>
      </c>
      <c r="BM122" s="188" t="s">
        <v>588</v>
      </c>
    </row>
    <row r="123" s="2" customFormat="1" ht="24.15" customHeight="1">
      <c r="A123" s="41"/>
      <c r="B123" s="176"/>
      <c r="C123" s="224" t="s">
        <v>512</v>
      </c>
      <c r="D123" s="224" t="s">
        <v>539</v>
      </c>
      <c r="E123" s="225" t="s">
        <v>6443</v>
      </c>
      <c r="F123" s="226" t="s">
        <v>6444</v>
      </c>
      <c r="G123" s="227" t="s">
        <v>476</v>
      </c>
      <c r="H123" s="228">
        <v>180</v>
      </c>
      <c r="I123" s="229"/>
      <c r="J123" s="230">
        <f>ROUND(I123*H123,2)</f>
        <v>0</v>
      </c>
      <c r="K123" s="226" t="s">
        <v>335</v>
      </c>
      <c r="L123" s="231"/>
      <c r="M123" s="232" t="s">
        <v>3</v>
      </c>
      <c r="N123" s="233"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621</v>
      </c>
      <c r="AT123" s="188" t="s">
        <v>539</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532</v>
      </c>
      <c r="BM123" s="188" t="s">
        <v>598</v>
      </c>
    </row>
    <row r="124" s="2" customFormat="1" ht="44.25" customHeight="1">
      <c r="A124" s="41"/>
      <c r="B124" s="176"/>
      <c r="C124" s="177" t="s">
        <v>526</v>
      </c>
      <c r="D124" s="177" t="s">
        <v>331</v>
      </c>
      <c r="E124" s="178" t="s">
        <v>6445</v>
      </c>
      <c r="F124" s="179" t="s">
        <v>6446</v>
      </c>
      <c r="G124" s="180" t="s">
        <v>476</v>
      </c>
      <c r="H124" s="181">
        <v>365</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532</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532</v>
      </c>
      <c r="BM124" s="188" t="s">
        <v>610</v>
      </c>
    </row>
    <row r="125" s="2" customFormat="1">
      <c r="A125" s="41"/>
      <c r="B125" s="42"/>
      <c r="C125" s="41"/>
      <c r="D125" s="190" t="s">
        <v>338</v>
      </c>
      <c r="E125" s="41"/>
      <c r="F125" s="191" t="s">
        <v>6447</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79</v>
      </c>
    </row>
    <row r="126" s="2" customFormat="1" ht="24.15" customHeight="1">
      <c r="A126" s="41"/>
      <c r="B126" s="176"/>
      <c r="C126" s="224" t="s">
        <v>532</v>
      </c>
      <c r="D126" s="224" t="s">
        <v>539</v>
      </c>
      <c r="E126" s="225" t="s">
        <v>6448</v>
      </c>
      <c r="F126" s="226" t="s">
        <v>6449</v>
      </c>
      <c r="G126" s="227" t="s">
        <v>476</v>
      </c>
      <c r="H126" s="228">
        <v>130</v>
      </c>
      <c r="I126" s="229"/>
      <c r="J126" s="230">
        <f>ROUND(I126*H126,2)</f>
        <v>0</v>
      </c>
      <c r="K126" s="226" t="s">
        <v>335</v>
      </c>
      <c r="L126" s="231"/>
      <c r="M126" s="232" t="s">
        <v>3</v>
      </c>
      <c r="N126" s="233"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621</v>
      </c>
      <c r="AT126" s="188" t="s">
        <v>539</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532</v>
      </c>
      <c r="BM126" s="188" t="s">
        <v>621</v>
      </c>
    </row>
    <row r="127" s="2" customFormat="1" ht="24.15" customHeight="1">
      <c r="A127" s="41"/>
      <c r="B127" s="176"/>
      <c r="C127" s="224" t="s">
        <v>538</v>
      </c>
      <c r="D127" s="224" t="s">
        <v>539</v>
      </c>
      <c r="E127" s="225" t="s">
        <v>6450</v>
      </c>
      <c r="F127" s="226" t="s">
        <v>6451</v>
      </c>
      <c r="G127" s="227" t="s">
        <v>476</v>
      </c>
      <c r="H127" s="228">
        <v>235</v>
      </c>
      <c r="I127" s="229"/>
      <c r="J127" s="230">
        <f>ROUND(I127*H127,2)</f>
        <v>0</v>
      </c>
      <c r="K127" s="226" t="s">
        <v>335</v>
      </c>
      <c r="L127" s="231"/>
      <c r="M127" s="232" t="s">
        <v>3</v>
      </c>
      <c r="N127" s="233"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621</v>
      </c>
      <c r="AT127" s="188" t="s">
        <v>539</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532</v>
      </c>
      <c r="BM127" s="188" t="s">
        <v>631</v>
      </c>
    </row>
    <row r="128" s="2" customFormat="1" ht="62.7" customHeight="1">
      <c r="A128" s="41"/>
      <c r="B128" s="176"/>
      <c r="C128" s="177" t="s">
        <v>544</v>
      </c>
      <c r="D128" s="177" t="s">
        <v>331</v>
      </c>
      <c r="E128" s="178" t="s">
        <v>6452</v>
      </c>
      <c r="F128" s="179" t="s">
        <v>6453</v>
      </c>
      <c r="G128" s="180" t="s">
        <v>476</v>
      </c>
      <c r="H128" s="181">
        <v>80</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532</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532</v>
      </c>
      <c r="BM128" s="188" t="s">
        <v>643</v>
      </c>
    </row>
    <row r="129" s="2" customFormat="1">
      <c r="A129" s="41"/>
      <c r="B129" s="42"/>
      <c r="C129" s="41"/>
      <c r="D129" s="190" t="s">
        <v>338</v>
      </c>
      <c r="E129" s="41"/>
      <c r="F129" s="191" t="s">
        <v>6454</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2" customFormat="1" ht="24.15" customHeight="1">
      <c r="A130" s="41"/>
      <c r="B130" s="176"/>
      <c r="C130" s="224" t="s">
        <v>550</v>
      </c>
      <c r="D130" s="224" t="s">
        <v>539</v>
      </c>
      <c r="E130" s="225" t="s">
        <v>6455</v>
      </c>
      <c r="F130" s="226" t="s">
        <v>6456</v>
      </c>
      <c r="G130" s="227" t="s">
        <v>476</v>
      </c>
      <c r="H130" s="228">
        <v>35</v>
      </c>
      <c r="I130" s="229"/>
      <c r="J130" s="230">
        <f>ROUND(I130*H130,2)</f>
        <v>0</v>
      </c>
      <c r="K130" s="226" t="s">
        <v>335</v>
      </c>
      <c r="L130" s="231"/>
      <c r="M130" s="232" t="s">
        <v>3</v>
      </c>
      <c r="N130" s="233"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621</v>
      </c>
      <c r="AT130" s="188" t="s">
        <v>539</v>
      </c>
      <c r="AU130" s="188" t="s">
        <v>79</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532</v>
      </c>
      <c r="BM130" s="188" t="s">
        <v>654</v>
      </c>
    </row>
    <row r="131" s="2" customFormat="1" ht="24.15" customHeight="1">
      <c r="A131" s="41"/>
      <c r="B131" s="176"/>
      <c r="C131" s="224" t="s">
        <v>556</v>
      </c>
      <c r="D131" s="224" t="s">
        <v>539</v>
      </c>
      <c r="E131" s="225" t="s">
        <v>6457</v>
      </c>
      <c r="F131" s="226" t="s">
        <v>6458</v>
      </c>
      <c r="G131" s="227" t="s">
        <v>476</v>
      </c>
      <c r="H131" s="228">
        <v>45</v>
      </c>
      <c r="I131" s="229"/>
      <c r="J131" s="230">
        <f>ROUND(I131*H131,2)</f>
        <v>0</v>
      </c>
      <c r="K131" s="226" t="s">
        <v>335</v>
      </c>
      <c r="L131" s="231"/>
      <c r="M131" s="232" t="s">
        <v>3</v>
      </c>
      <c r="N131" s="233"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621</v>
      </c>
      <c r="AT131" s="188" t="s">
        <v>539</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532</v>
      </c>
      <c r="BM131" s="188" t="s">
        <v>666</v>
      </c>
    </row>
    <row r="132" s="2" customFormat="1" ht="37.8" customHeight="1">
      <c r="A132" s="41"/>
      <c r="B132" s="176"/>
      <c r="C132" s="177" t="s">
        <v>8</v>
      </c>
      <c r="D132" s="177" t="s">
        <v>331</v>
      </c>
      <c r="E132" s="178" t="s">
        <v>6459</v>
      </c>
      <c r="F132" s="179" t="s">
        <v>6460</v>
      </c>
      <c r="G132" s="180" t="s">
        <v>476</v>
      </c>
      <c r="H132" s="181">
        <v>40</v>
      </c>
      <c r="I132" s="182"/>
      <c r="J132" s="183">
        <f>ROUND(I132*H132,2)</f>
        <v>0</v>
      </c>
      <c r="K132" s="179" t="s">
        <v>335</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532</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532</v>
      </c>
      <c r="BM132" s="188" t="s">
        <v>676</v>
      </c>
    </row>
    <row r="133" s="2" customFormat="1">
      <c r="A133" s="41"/>
      <c r="B133" s="42"/>
      <c r="C133" s="41"/>
      <c r="D133" s="190" t="s">
        <v>338</v>
      </c>
      <c r="E133" s="41"/>
      <c r="F133" s="191" t="s">
        <v>6461</v>
      </c>
      <c r="G133" s="41"/>
      <c r="H133" s="41"/>
      <c r="I133" s="192"/>
      <c r="J133" s="41"/>
      <c r="K133" s="41"/>
      <c r="L133" s="42"/>
      <c r="M133" s="193"/>
      <c r="N133" s="194"/>
      <c r="O133" s="75"/>
      <c r="P133" s="75"/>
      <c r="Q133" s="75"/>
      <c r="R133" s="75"/>
      <c r="S133" s="75"/>
      <c r="T133" s="76"/>
      <c r="U133" s="41"/>
      <c r="V133" s="41"/>
      <c r="W133" s="41"/>
      <c r="X133" s="41"/>
      <c r="Y133" s="41"/>
      <c r="Z133" s="41"/>
      <c r="AA133" s="41"/>
      <c r="AB133" s="41"/>
      <c r="AC133" s="41"/>
      <c r="AD133" s="41"/>
      <c r="AE133" s="41"/>
      <c r="AT133" s="22" t="s">
        <v>338</v>
      </c>
      <c r="AU133" s="22" t="s">
        <v>79</v>
      </c>
    </row>
    <row r="134" s="2" customFormat="1" ht="24.15" customHeight="1">
      <c r="A134" s="41"/>
      <c r="B134" s="176"/>
      <c r="C134" s="224" t="s">
        <v>564</v>
      </c>
      <c r="D134" s="224" t="s">
        <v>539</v>
      </c>
      <c r="E134" s="225" t="s">
        <v>6462</v>
      </c>
      <c r="F134" s="226" t="s">
        <v>6463</v>
      </c>
      <c r="G134" s="227" t="s">
        <v>476</v>
      </c>
      <c r="H134" s="228">
        <v>40</v>
      </c>
      <c r="I134" s="229"/>
      <c r="J134" s="230">
        <f>ROUND(I134*H134,2)</f>
        <v>0</v>
      </c>
      <c r="K134" s="226" t="s">
        <v>335</v>
      </c>
      <c r="L134" s="231"/>
      <c r="M134" s="232" t="s">
        <v>3</v>
      </c>
      <c r="N134" s="233"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621</v>
      </c>
      <c r="AT134" s="188" t="s">
        <v>539</v>
      </c>
      <c r="AU134" s="188" t="s">
        <v>79</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532</v>
      </c>
      <c r="BM134" s="188" t="s">
        <v>110</v>
      </c>
    </row>
    <row r="135" s="2" customFormat="1" ht="37.8" customHeight="1">
      <c r="A135" s="41"/>
      <c r="B135" s="176"/>
      <c r="C135" s="177" t="s">
        <v>571</v>
      </c>
      <c r="D135" s="177" t="s">
        <v>331</v>
      </c>
      <c r="E135" s="178" t="s">
        <v>6464</v>
      </c>
      <c r="F135" s="179" t="s">
        <v>6465</v>
      </c>
      <c r="G135" s="180" t="s">
        <v>476</v>
      </c>
      <c r="H135" s="181">
        <v>2560</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532</v>
      </c>
      <c r="AT135" s="188" t="s">
        <v>331</v>
      </c>
      <c r="AU135" s="188" t="s">
        <v>79</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532</v>
      </c>
      <c r="BM135" s="188" t="s">
        <v>696</v>
      </c>
    </row>
    <row r="136" s="2" customFormat="1">
      <c r="A136" s="41"/>
      <c r="B136" s="42"/>
      <c r="C136" s="41"/>
      <c r="D136" s="190" t="s">
        <v>338</v>
      </c>
      <c r="E136" s="41"/>
      <c r="F136" s="191" t="s">
        <v>6466</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338</v>
      </c>
      <c r="AU136" s="22" t="s">
        <v>79</v>
      </c>
    </row>
    <row r="137" s="2" customFormat="1" ht="37.8" customHeight="1">
      <c r="A137" s="41"/>
      <c r="B137" s="176"/>
      <c r="C137" s="177" t="s">
        <v>576</v>
      </c>
      <c r="D137" s="177" t="s">
        <v>331</v>
      </c>
      <c r="E137" s="178" t="s">
        <v>6467</v>
      </c>
      <c r="F137" s="179" t="s">
        <v>6468</v>
      </c>
      <c r="G137" s="180" t="s">
        <v>476</v>
      </c>
      <c r="H137" s="181">
        <v>1450</v>
      </c>
      <c r="I137" s="182"/>
      <c r="J137" s="183">
        <f>ROUND(I137*H137,2)</f>
        <v>0</v>
      </c>
      <c r="K137" s="179" t="s">
        <v>335</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532</v>
      </c>
      <c r="AT137" s="188" t="s">
        <v>331</v>
      </c>
      <c r="AU137" s="188" t="s">
        <v>79</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532</v>
      </c>
      <c r="BM137" s="188" t="s">
        <v>710</v>
      </c>
    </row>
    <row r="138" s="2" customFormat="1">
      <c r="A138" s="41"/>
      <c r="B138" s="42"/>
      <c r="C138" s="41"/>
      <c r="D138" s="190" t="s">
        <v>338</v>
      </c>
      <c r="E138" s="41"/>
      <c r="F138" s="191" t="s">
        <v>6469</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79</v>
      </c>
    </row>
    <row r="139" s="2" customFormat="1" ht="24.15" customHeight="1">
      <c r="A139" s="41"/>
      <c r="B139" s="176"/>
      <c r="C139" s="224" t="s">
        <v>473</v>
      </c>
      <c r="D139" s="224" t="s">
        <v>539</v>
      </c>
      <c r="E139" s="225" t="s">
        <v>6470</v>
      </c>
      <c r="F139" s="226" t="s">
        <v>6471</v>
      </c>
      <c r="G139" s="227" t="s">
        <v>476</v>
      </c>
      <c r="H139" s="228">
        <v>1450</v>
      </c>
      <c r="I139" s="229"/>
      <c r="J139" s="230">
        <f>ROUND(I139*H139,2)</f>
        <v>0</v>
      </c>
      <c r="K139" s="226" t="s">
        <v>335</v>
      </c>
      <c r="L139" s="231"/>
      <c r="M139" s="232" t="s">
        <v>3</v>
      </c>
      <c r="N139" s="233"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621</v>
      </c>
      <c r="AT139" s="188" t="s">
        <v>539</v>
      </c>
      <c r="AU139" s="188" t="s">
        <v>79</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532</v>
      </c>
      <c r="BM139" s="188" t="s">
        <v>718</v>
      </c>
    </row>
    <row r="140" s="2" customFormat="1" ht="37.8" customHeight="1">
      <c r="A140" s="41"/>
      <c r="B140" s="176"/>
      <c r="C140" s="177" t="s">
        <v>588</v>
      </c>
      <c r="D140" s="177" t="s">
        <v>331</v>
      </c>
      <c r="E140" s="178" t="s">
        <v>6472</v>
      </c>
      <c r="F140" s="179" t="s">
        <v>6473</v>
      </c>
      <c r="G140" s="180" t="s">
        <v>476</v>
      </c>
      <c r="H140" s="181">
        <v>2560</v>
      </c>
      <c r="I140" s="182"/>
      <c r="J140" s="183">
        <f>ROUND(I140*H140,2)</f>
        <v>0</v>
      </c>
      <c r="K140" s="179" t="s">
        <v>335</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532</v>
      </c>
      <c r="AT140" s="188" t="s">
        <v>331</v>
      </c>
      <c r="AU140" s="188" t="s">
        <v>79</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532</v>
      </c>
      <c r="BM140" s="188" t="s">
        <v>152</v>
      </c>
    </row>
    <row r="141" s="2" customFormat="1">
      <c r="A141" s="41"/>
      <c r="B141" s="42"/>
      <c r="C141" s="41"/>
      <c r="D141" s="190" t="s">
        <v>338</v>
      </c>
      <c r="E141" s="41"/>
      <c r="F141" s="191" t="s">
        <v>6474</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338</v>
      </c>
      <c r="AU141" s="22" t="s">
        <v>79</v>
      </c>
    </row>
    <row r="142" s="2" customFormat="1" ht="24.15" customHeight="1">
      <c r="A142" s="41"/>
      <c r="B142" s="176"/>
      <c r="C142" s="224" t="s">
        <v>593</v>
      </c>
      <c r="D142" s="224" t="s">
        <v>539</v>
      </c>
      <c r="E142" s="225" t="s">
        <v>6475</v>
      </c>
      <c r="F142" s="226" t="s">
        <v>6476</v>
      </c>
      <c r="G142" s="227" t="s">
        <v>476</v>
      </c>
      <c r="H142" s="228">
        <v>2400</v>
      </c>
      <c r="I142" s="229"/>
      <c r="J142" s="230">
        <f>ROUND(I142*H142,2)</f>
        <v>0</v>
      </c>
      <c r="K142" s="226" t="s">
        <v>335</v>
      </c>
      <c r="L142" s="231"/>
      <c r="M142" s="232" t="s">
        <v>3</v>
      </c>
      <c r="N142" s="233"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621</v>
      </c>
      <c r="AT142" s="188" t="s">
        <v>539</v>
      </c>
      <c r="AU142" s="188" t="s">
        <v>79</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532</v>
      </c>
      <c r="BM142" s="188" t="s">
        <v>158</v>
      </c>
    </row>
    <row r="143" s="2" customFormat="1" ht="24.15" customHeight="1">
      <c r="A143" s="41"/>
      <c r="B143" s="176"/>
      <c r="C143" s="224" t="s">
        <v>598</v>
      </c>
      <c r="D143" s="224" t="s">
        <v>539</v>
      </c>
      <c r="E143" s="225" t="s">
        <v>6477</v>
      </c>
      <c r="F143" s="226" t="s">
        <v>6478</v>
      </c>
      <c r="G143" s="227" t="s">
        <v>476</v>
      </c>
      <c r="H143" s="228">
        <v>160</v>
      </c>
      <c r="I143" s="229"/>
      <c r="J143" s="230">
        <f>ROUND(I143*H143,2)</f>
        <v>0</v>
      </c>
      <c r="K143" s="226" t="s">
        <v>335</v>
      </c>
      <c r="L143" s="231"/>
      <c r="M143" s="232" t="s">
        <v>3</v>
      </c>
      <c r="N143" s="233" t="s">
        <v>40</v>
      </c>
      <c r="O143" s="75"/>
      <c r="P143" s="186">
        <f>O143*H143</f>
        <v>0</v>
      </c>
      <c r="Q143" s="186">
        <v>0</v>
      </c>
      <c r="R143" s="186">
        <f>Q143*H143</f>
        <v>0</v>
      </c>
      <c r="S143" s="186">
        <v>0</v>
      </c>
      <c r="T143" s="187">
        <f>S143*H143</f>
        <v>0</v>
      </c>
      <c r="U143" s="41"/>
      <c r="V143" s="41"/>
      <c r="W143" s="41"/>
      <c r="X143" s="41"/>
      <c r="Y143" s="41"/>
      <c r="Z143" s="41"/>
      <c r="AA143" s="41"/>
      <c r="AB143" s="41"/>
      <c r="AC143" s="41"/>
      <c r="AD143" s="41"/>
      <c r="AE143" s="41"/>
      <c r="AR143" s="188" t="s">
        <v>621</v>
      </c>
      <c r="AT143" s="188" t="s">
        <v>539</v>
      </c>
      <c r="AU143" s="188" t="s">
        <v>79</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532</v>
      </c>
      <c r="BM143" s="188" t="s">
        <v>751</v>
      </c>
    </row>
    <row r="144" s="2" customFormat="1" ht="37.8" customHeight="1">
      <c r="A144" s="41"/>
      <c r="B144" s="176"/>
      <c r="C144" s="177" t="s">
        <v>605</v>
      </c>
      <c r="D144" s="177" t="s">
        <v>331</v>
      </c>
      <c r="E144" s="178" t="s">
        <v>6479</v>
      </c>
      <c r="F144" s="179" t="s">
        <v>6480</v>
      </c>
      <c r="G144" s="180" t="s">
        <v>476</v>
      </c>
      <c r="H144" s="181">
        <v>45</v>
      </c>
      <c r="I144" s="182"/>
      <c r="J144" s="183">
        <f>ROUND(I144*H144,2)</f>
        <v>0</v>
      </c>
      <c r="K144" s="179" t="s">
        <v>335</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532</v>
      </c>
      <c r="AT144" s="188" t="s">
        <v>331</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532</v>
      </c>
      <c r="BM144" s="188" t="s">
        <v>761</v>
      </c>
    </row>
    <row r="145" s="2" customFormat="1">
      <c r="A145" s="41"/>
      <c r="B145" s="42"/>
      <c r="C145" s="41"/>
      <c r="D145" s="190" t="s">
        <v>338</v>
      </c>
      <c r="E145" s="41"/>
      <c r="F145" s="191" t="s">
        <v>6481</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338</v>
      </c>
      <c r="AU145" s="22" t="s">
        <v>79</v>
      </c>
    </row>
    <row r="146" s="2" customFormat="1" ht="24.15" customHeight="1">
      <c r="A146" s="41"/>
      <c r="B146" s="176"/>
      <c r="C146" s="224" t="s">
        <v>610</v>
      </c>
      <c r="D146" s="224" t="s">
        <v>539</v>
      </c>
      <c r="E146" s="225" t="s">
        <v>6482</v>
      </c>
      <c r="F146" s="226" t="s">
        <v>6483</v>
      </c>
      <c r="G146" s="227" t="s">
        <v>476</v>
      </c>
      <c r="H146" s="228">
        <v>45</v>
      </c>
      <c r="I146" s="229"/>
      <c r="J146" s="230">
        <f>ROUND(I146*H146,2)</f>
        <v>0</v>
      </c>
      <c r="K146" s="226" t="s">
        <v>335</v>
      </c>
      <c r="L146" s="231"/>
      <c r="M146" s="232" t="s">
        <v>3</v>
      </c>
      <c r="N146" s="233"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621</v>
      </c>
      <c r="AT146" s="188" t="s">
        <v>539</v>
      </c>
      <c r="AU146" s="188" t="s">
        <v>79</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532</v>
      </c>
      <c r="BM146" s="188" t="s">
        <v>769</v>
      </c>
    </row>
    <row r="147" s="2" customFormat="1" ht="37.8" customHeight="1">
      <c r="A147" s="41"/>
      <c r="B147" s="176"/>
      <c r="C147" s="177" t="s">
        <v>616</v>
      </c>
      <c r="D147" s="177" t="s">
        <v>331</v>
      </c>
      <c r="E147" s="178" t="s">
        <v>6484</v>
      </c>
      <c r="F147" s="179" t="s">
        <v>6485</v>
      </c>
      <c r="G147" s="180" t="s">
        <v>476</v>
      </c>
      <c r="H147" s="181">
        <v>230</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532</v>
      </c>
      <c r="AT147" s="188" t="s">
        <v>331</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532</v>
      </c>
      <c r="BM147" s="188" t="s">
        <v>778</v>
      </c>
    </row>
    <row r="148" s="2" customFormat="1">
      <c r="A148" s="41"/>
      <c r="B148" s="42"/>
      <c r="C148" s="41"/>
      <c r="D148" s="190" t="s">
        <v>338</v>
      </c>
      <c r="E148" s="41"/>
      <c r="F148" s="191" t="s">
        <v>6486</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79</v>
      </c>
    </row>
    <row r="149" s="2" customFormat="1" ht="24.15" customHeight="1">
      <c r="A149" s="41"/>
      <c r="B149" s="176"/>
      <c r="C149" s="224" t="s">
        <v>621</v>
      </c>
      <c r="D149" s="224" t="s">
        <v>539</v>
      </c>
      <c r="E149" s="225" t="s">
        <v>6487</v>
      </c>
      <c r="F149" s="226" t="s">
        <v>6488</v>
      </c>
      <c r="G149" s="227" t="s">
        <v>476</v>
      </c>
      <c r="H149" s="228">
        <v>90</v>
      </c>
      <c r="I149" s="229"/>
      <c r="J149" s="230">
        <f>ROUND(I149*H149,2)</f>
        <v>0</v>
      </c>
      <c r="K149" s="226" t="s">
        <v>335</v>
      </c>
      <c r="L149" s="231"/>
      <c r="M149" s="232" t="s">
        <v>3</v>
      </c>
      <c r="N149" s="233"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621</v>
      </c>
      <c r="AT149" s="188" t="s">
        <v>539</v>
      </c>
      <c r="AU149" s="188" t="s">
        <v>79</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532</v>
      </c>
      <c r="BM149" s="188" t="s">
        <v>788</v>
      </c>
    </row>
    <row r="150" s="2" customFormat="1" ht="24.15" customHeight="1">
      <c r="A150" s="41"/>
      <c r="B150" s="176"/>
      <c r="C150" s="224" t="s">
        <v>626</v>
      </c>
      <c r="D150" s="224" t="s">
        <v>539</v>
      </c>
      <c r="E150" s="225" t="s">
        <v>6489</v>
      </c>
      <c r="F150" s="226" t="s">
        <v>6490</v>
      </c>
      <c r="G150" s="227" t="s">
        <v>476</v>
      </c>
      <c r="H150" s="228">
        <v>140</v>
      </c>
      <c r="I150" s="229"/>
      <c r="J150" s="230">
        <f>ROUND(I150*H150,2)</f>
        <v>0</v>
      </c>
      <c r="K150" s="226" t="s">
        <v>335</v>
      </c>
      <c r="L150" s="231"/>
      <c r="M150" s="232" t="s">
        <v>3</v>
      </c>
      <c r="N150" s="233" t="s">
        <v>40</v>
      </c>
      <c r="O150" s="75"/>
      <c r="P150" s="186">
        <f>O150*H150</f>
        <v>0</v>
      </c>
      <c r="Q150" s="186">
        <v>0</v>
      </c>
      <c r="R150" s="186">
        <f>Q150*H150</f>
        <v>0</v>
      </c>
      <c r="S150" s="186">
        <v>0</v>
      </c>
      <c r="T150" s="187">
        <f>S150*H150</f>
        <v>0</v>
      </c>
      <c r="U150" s="41"/>
      <c r="V150" s="41"/>
      <c r="W150" s="41"/>
      <c r="X150" s="41"/>
      <c r="Y150" s="41"/>
      <c r="Z150" s="41"/>
      <c r="AA150" s="41"/>
      <c r="AB150" s="41"/>
      <c r="AC150" s="41"/>
      <c r="AD150" s="41"/>
      <c r="AE150" s="41"/>
      <c r="AR150" s="188" t="s">
        <v>621</v>
      </c>
      <c r="AT150" s="188" t="s">
        <v>539</v>
      </c>
      <c r="AU150" s="188" t="s">
        <v>79</v>
      </c>
      <c r="AY150" s="22" t="s">
        <v>328</v>
      </c>
      <c r="BE150" s="189">
        <f>IF(N150="základní",J150,0)</f>
        <v>0</v>
      </c>
      <c r="BF150" s="189">
        <f>IF(N150="snížená",J150,0)</f>
        <v>0</v>
      </c>
      <c r="BG150" s="189">
        <f>IF(N150="zákl. přenesená",J150,0)</f>
        <v>0</v>
      </c>
      <c r="BH150" s="189">
        <f>IF(N150="sníž. přenesená",J150,0)</f>
        <v>0</v>
      </c>
      <c r="BI150" s="189">
        <f>IF(N150="nulová",J150,0)</f>
        <v>0</v>
      </c>
      <c r="BJ150" s="22" t="s">
        <v>76</v>
      </c>
      <c r="BK150" s="189">
        <f>ROUND(I150*H150,2)</f>
        <v>0</v>
      </c>
      <c r="BL150" s="22" t="s">
        <v>532</v>
      </c>
      <c r="BM150" s="188" t="s">
        <v>797</v>
      </c>
    </row>
    <row r="151" s="2" customFormat="1" ht="37.8" customHeight="1">
      <c r="A151" s="41"/>
      <c r="B151" s="176"/>
      <c r="C151" s="177" t="s">
        <v>631</v>
      </c>
      <c r="D151" s="177" t="s">
        <v>331</v>
      </c>
      <c r="E151" s="178" t="s">
        <v>6491</v>
      </c>
      <c r="F151" s="179" t="s">
        <v>6492</v>
      </c>
      <c r="G151" s="180" t="s">
        <v>476</v>
      </c>
      <c r="H151" s="181">
        <v>130</v>
      </c>
      <c r="I151" s="182"/>
      <c r="J151" s="183">
        <f>ROUND(I151*H151,2)</f>
        <v>0</v>
      </c>
      <c r="K151" s="179" t="s">
        <v>335</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532</v>
      </c>
      <c r="AT151" s="188" t="s">
        <v>331</v>
      </c>
      <c r="AU151" s="188" t="s">
        <v>79</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532</v>
      </c>
      <c r="BM151" s="188" t="s">
        <v>805</v>
      </c>
    </row>
    <row r="152" s="2" customFormat="1">
      <c r="A152" s="41"/>
      <c r="B152" s="42"/>
      <c r="C152" s="41"/>
      <c r="D152" s="190" t="s">
        <v>338</v>
      </c>
      <c r="E152" s="41"/>
      <c r="F152" s="191" t="s">
        <v>6493</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79</v>
      </c>
    </row>
    <row r="153" s="2" customFormat="1" ht="24.15" customHeight="1">
      <c r="A153" s="41"/>
      <c r="B153" s="176"/>
      <c r="C153" s="224" t="s">
        <v>638</v>
      </c>
      <c r="D153" s="224" t="s">
        <v>539</v>
      </c>
      <c r="E153" s="225" t="s">
        <v>6494</v>
      </c>
      <c r="F153" s="226" t="s">
        <v>6495</v>
      </c>
      <c r="G153" s="227" t="s">
        <v>476</v>
      </c>
      <c r="H153" s="228">
        <v>130</v>
      </c>
      <c r="I153" s="229"/>
      <c r="J153" s="230">
        <f>ROUND(I153*H153,2)</f>
        <v>0</v>
      </c>
      <c r="K153" s="226" t="s">
        <v>335</v>
      </c>
      <c r="L153" s="231"/>
      <c r="M153" s="232" t="s">
        <v>3</v>
      </c>
      <c r="N153" s="233" t="s">
        <v>40</v>
      </c>
      <c r="O153" s="75"/>
      <c r="P153" s="186">
        <f>O153*H153</f>
        <v>0</v>
      </c>
      <c r="Q153" s="186">
        <v>0</v>
      </c>
      <c r="R153" s="186">
        <f>Q153*H153</f>
        <v>0</v>
      </c>
      <c r="S153" s="186">
        <v>0</v>
      </c>
      <c r="T153" s="187">
        <f>S153*H153</f>
        <v>0</v>
      </c>
      <c r="U153" s="41"/>
      <c r="V153" s="41"/>
      <c r="W153" s="41"/>
      <c r="X153" s="41"/>
      <c r="Y153" s="41"/>
      <c r="Z153" s="41"/>
      <c r="AA153" s="41"/>
      <c r="AB153" s="41"/>
      <c r="AC153" s="41"/>
      <c r="AD153" s="41"/>
      <c r="AE153" s="41"/>
      <c r="AR153" s="188" t="s">
        <v>621</v>
      </c>
      <c r="AT153" s="188" t="s">
        <v>539</v>
      </c>
      <c r="AU153" s="188" t="s">
        <v>79</v>
      </c>
      <c r="AY153" s="22" t="s">
        <v>328</v>
      </c>
      <c r="BE153" s="189">
        <f>IF(N153="základní",J153,0)</f>
        <v>0</v>
      </c>
      <c r="BF153" s="189">
        <f>IF(N153="snížená",J153,0)</f>
        <v>0</v>
      </c>
      <c r="BG153" s="189">
        <f>IF(N153="zákl. přenesená",J153,0)</f>
        <v>0</v>
      </c>
      <c r="BH153" s="189">
        <f>IF(N153="sníž. přenesená",J153,0)</f>
        <v>0</v>
      </c>
      <c r="BI153" s="189">
        <f>IF(N153="nulová",J153,0)</f>
        <v>0</v>
      </c>
      <c r="BJ153" s="22" t="s">
        <v>76</v>
      </c>
      <c r="BK153" s="189">
        <f>ROUND(I153*H153,2)</f>
        <v>0</v>
      </c>
      <c r="BL153" s="22" t="s">
        <v>532</v>
      </c>
      <c r="BM153" s="188" t="s">
        <v>813</v>
      </c>
    </row>
    <row r="154" s="2" customFormat="1" ht="37.8" customHeight="1">
      <c r="A154" s="41"/>
      <c r="B154" s="176"/>
      <c r="C154" s="177" t="s">
        <v>643</v>
      </c>
      <c r="D154" s="177" t="s">
        <v>331</v>
      </c>
      <c r="E154" s="178" t="s">
        <v>6496</v>
      </c>
      <c r="F154" s="179" t="s">
        <v>6497</v>
      </c>
      <c r="G154" s="180" t="s">
        <v>476</v>
      </c>
      <c r="H154" s="181">
        <v>140</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532</v>
      </c>
      <c r="AT154" s="188" t="s">
        <v>331</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532</v>
      </c>
      <c r="BM154" s="188" t="s">
        <v>821</v>
      </c>
    </row>
    <row r="155" s="2" customFormat="1">
      <c r="A155" s="41"/>
      <c r="B155" s="42"/>
      <c r="C155" s="41"/>
      <c r="D155" s="190" t="s">
        <v>338</v>
      </c>
      <c r="E155" s="41"/>
      <c r="F155" s="191" t="s">
        <v>6498</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79</v>
      </c>
    </row>
    <row r="156" s="2" customFormat="1" ht="24.15" customHeight="1">
      <c r="A156" s="41"/>
      <c r="B156" s="176"/>
      <c r="C156" s="224" t="s">
        <v>649</v>
      </c>
      <c r="D156" s="224" t="s">
        <v>539</v>
      </c>
      <c r="E156" s="225" t="s">
        <v>6499</v>
      </c>
      <c r="F156" s="226" t="s">
        <v>6500</v>
      </c>
      <c r="G156" s="227" t="s">
        <v>476</v>
      </c>
      <c r="H156" s="228">
        <v>140</v>
      </c>
      <c r="I156" s="229"/>
      <c r="J156" s="230">
        <f>ROUND(I156*H156,2)</f>
        <v>0</v>
      </c>
      <c r="K156" s="226" t="s">
        <v>335</v>
      </c>
      <c r="L156" s="231"/>
      <c r="M156" s="232" t="s">
        <v>3</v>
      </c>
      <c r="N156" s="233"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621</v>
      </c>
      <c r="AT156" s="188" t="s">
        <v>539</v>
      </c>
      <c r="AU156" s="188" t="s">
        <v>79</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532</v>
      </c>
      <c r="BM156" s="188" t="s">
        <v>830</v>
      </c>
    </row>
    <row r="157" s="2" customFormat="1" ht="49.05" customHeight="1">
      <c r="A157" s="41"/>
      <c r="B157" s="176"/>
      <c r="C157" s="177" t="s">
        <v>654</v>
      </c>
      <c r="D157" s="177" t="s">
        <v>331</v>
      </c>
      <c r="E157" s="178" t="s">
        <v>6501</v>
      </c>
      <c r="F157" s="179" t="s">
        <v>6502</v>
      </c>
      <c r="G157" s="180" t="s">
        <v>476</v>
      </c>
      <c r="H157" s="181">
        <v>775</v>
      </c>
      <c r="I157" s="182"/>
      <c r="J157" s="183">
        <f>ROUND(I157*H157,2)</f>
        <v>0</v>
      </c>
      <c r="K157" s="179" t="s">
        <v>335</v>
      </c>
      <c r="L157" s="42"/>
      <c r="M157" s="184" t="s">
        <v>3</v>
      </c>
      <c r="N157" s="185" t="s">
        <v>40</v>
      </c>
      <c r="O157" s="75"/>
      <c r="P157" s="186">
        <f>O157*H157</f>
        <v>0</v>
      </c>
      <c r="Q157" s="186">
        <v>0</v>
      </c>
      <c r="R157" s="186">
        <f>Q157*H157</f>
        <v>0</v>
      </c>
      <c r="S157" s="186">
        <v>0</v>
      </c>
      <c r="T157" s="187">
        <f>S157*H157</f>
        <v>0</v>
      </c>
      <c r="U157" s="41"/>
      <c r="V157" s="41"/>
      <c r="W157" s="41"/>
      <c r="X157" s="41"/>
      <c r="Y157" s="41"/>
      <c r="Z157" s="41"/>
      <c r="AA157" s="41"/>
      <c r="AB157" s="41"/>
      <c r="AC157" s="41"/>
      <c r="AD157" s="41"/>
      <c r="AE157" s="41"/>
      <c r="AR157" s="188" t="s">
        <v>532</v>
      </c>
      <c r="AT157" s="188" t="s">
        <v>331</v>
      </c>
      <c r="AU157" s="188" t="s">
        <v>79</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532</v>
      </c>
      <c r="BM157" s="188" t="s">
        <v>840</v>
      </c>
    </row>
    <row r="158" s="2" customFormat="1">
      <c r="A158" s="41"/>
      <c r="B158" s="42"/>
      <c r="C158" s="41"/>
      <c r="D158" s="190" t="s">
        <v>338</v>
      </c>
      <c r="E158" s="41"/>
      <c r="F158" s="191" t="s">
        <v>6503</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338</v>
      </c>
      <c r="AU158" s="22" t="s">
        <v>79</v>
      </c>
    </row>
    <row r="159" s="2" customFormat="1" ht="37.8" customHeight="1">
      <c r="A159" s="41"/>
      <c r="B159" s="176"/>
      <c r="C159" s="224" t="s">
        <v>661</v>
      </c>
      <c r="D159" s="224" t="s">
        <v>539</v>
      </c>
      <c r="E159" s="225" t="s">
        <v>6504</v>
      </c>
      <c r="F159" s="226" t="s">
        <v>6505</v>
      </c>
      <c r="G159" s="227" t="s">
        <v>476</v>
      </c>
      <c r="H159" s="228">
        <v>750</v>
      </c>
      <c r="I159" s="229"/>
      <c r="J159" s="230">
        <f>ROUND(I159*H159,2)</f>
        <v>0</v>
      </c>
      <c r="K159" s="226" t="s">
        <v>335</v>
      </c>
      <c r="L159" s="231"/>
      <c r="M159" s="232" t="s">
        <v>3</v>
      </c>
      <c r="N159" s="233" t="s">
        <v>40</v>
      </c>
      <c r="O159" s="75"/>
      <c r="P159" s="186">
        <f>O159*H159</f>
        <v>0</v>
      </c>
      <c r="Q159" s="186">
        <v>0</v>
      </c>
      <c r="R159" s="186">
        <f>Q159*H159</f>
        <v>0</v>
      </c>
      <c r="S159" s="186">
        <v>0</v>
      </c>
      <c r="T159" s="187">
        <f>S159*H159</f>
        <v>0</v>
      </c>
      <c r="U159" s="41"/>
      <c r="V159" s="41"/>
      <c r="W159" s="41"/>
      <c r="X159" s="41"/>
      <c r="Y159" s="41"/>
      <c r="Z159" s="41"/>
      <c r="AA159" s="41"/>
      <c r="AB159" s="41"/>
      <c r="AC159" s="41"/>
      <c r="AD159" s="41"/>
      <c r="AE159" s="41"/>
      <c r="AR159" s="188" t="s">
        <v>621</v>
      </c>
      <c r="AT159" s="188" t="s">
        <v>539</v>
      </c>
      <c r="AU159" s="188" t="s">
        <v>79</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532</v>
      </c>
      <c r="BM159" s="188" t="s">
        <v>850</v>
      </c>
    </row>
    <row r="160" s="2" customFormat="1" ht="49.05" customHeight="1">
      <c r="A160" s="41"/>
      <c r="B160" s="176"/>
      <c r="C160" s="224" t="s">
        <v>666</v>
      </c>
      <c r="D160" s="224" t="s">
        <v>539</v>
      </c>
      <c r="E160" s="225" t="s">
        <v>6506</v>
      </c>
      <c r="F160" s="226" t="s">
        <v>6507</v>
      </c>
      <c r="G160" s="227" t="s">
        <v>476</v>
      </c>
      <c r="H160" s="228">
        <v>25</v>
      </c>
      <c r="I160" s="229"/>
      <c r="J160" s="230">
        <f>ROUND(I160*H160,2)</f>
        <v>0</v>
      </c>
      <c r="K160" s="226" t="s">
        <v>335</v>
      </c>
      <c r="L160" s="231"/>
      <c r="M160" s="232" t="s">
        <v>3</v>
      </c>
      <c r="N160" s="233" t="s">
        <v>40</v>
      </c>
      <c r="O160" s="75"/>
      <c r="P160" s="186">
        <f>O160*H160</f>
        <v>0</v>
      </c>
      <c r="Q160" s="186">
        <v>0</v>
      </c>
      <c r="R160" s="186">
        <f>Q160*H160</f>
        <v>0</v>
      </c>
      <c r="S160" s="186">
        <v>0</v>
      </c>
      <c r="T160" s="187">
        <f>S160*H160</f>
        <v>0</v>
      </c>
      <c r="U160" s="41"/>
      <c r="V160" s="41"/>
      <c r="W160" s="41"/>
      <c r="X160" s="41"/>
      <c r="Y160" s="41"/>
      <c r="Z160" s="41"/>
      <c r="AA160" s="41"/>
      <c r="AB160" s="41"/>
      <c r="AC160" s="41"/>
      <c r="AD160" s="41"/>
      <c r="AE160" s="41"/>
      <c r="AR160" s="188" t="s">
        <v>621</v>
      </c>
      <c r="AT160" s="188" t="s">
        <v>539</v>
      </c>
      <c r="AU160" s="188" t="s">
        <v>79</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532</v>
      </c>
      <c r="BM160" s="188" t="s">
        <v>862</v>
      </c>
    </row>
    <row r="161" s="2" customFormat="1" ht="49.05" customHeight="1">
      <c r="A161" s="41"/>
      <c r="B161" s="176"/>
      <c r="C161" s="177" t="s">
        <v>671</v>
      </c>
      <c r="D161" s="177" t="s">
        <v>331</v>
      </c>
      <c r="E161" s="178" t="s">
        <v>6508</v>
      </c>
      <c r="F161" s="179" t="s">
        <v>6509</v>
      </c>
      <c r="G161" s="180" t="s">
        <v>476</v>
      </c>
      <c r="H161" s="181">
        <v>30</v>
      </c>
      <c r="I161" s="182"/>
      <c r="J161" s="183">
        <f>ROUND(I161*H161,2)</f>
        <v>0</v>
      </c>
      <c r="K161" s="179" t="s">
        <v>335</v>
      </c>
      <c r="L161" s="42"/>
      <c r="M161" s="184" t="s">
        <v>3</v>
      </c>
      <c r="N161" s="185"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532</v>
      </c>
      <c r="AT161" s="188" t="s">
        <v>331</v>
      </c>
      <c r="AU161" s="188" t="s">
        <v>79</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532</v>
      </c>
      <c r="BM161" s="188" t="s">
        <v>177</v>
      </c>
    </row>
    <row r="162" s="2" customFormat="1">
      <c r="A162" s="41"/>
      <c r="B162" s="42"/>
      <c r="C162" s="41"/>
      <c r="D162" s="190" t="s">
        <v>338</v>
      </c>
      <c r="E162" s="41"/>
      <c r="F162" s="191" t="s">
        <v>6510</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338</v>
      </c>
      <c r="AU162" s="22" t="s">
        <v>79</v>
      </c>
    </row>
    <row r="163" s="2" customFormat="1" ht="24.15" customHeight="1">
      <c r="A163" s="41"/>
      <c r="B163" s="176"/>
      <c r="C163" s="224" t="s">
        <v>676</v>
      </c>
      <c r="D163" s="224" t="s">
        <v>539</v>
      </c>
      <c r="E163" s="225" t="s">
        <v>6511</v>
      </c>
      <c r="F163" s="226" t="s">
        <v>6512</v>
      </c>
      <c r="G163" s="227" t="s">
        <v>476</v>
      </c>
      <c r="H163" s="228">
        <v>30</v>
      </c>
      <c r="I163" s="229"/>
      <c r="J163" s="230">
        <f>ROUND(I163*H163,2)</f>
        <v>0</v>
      </c>
      <c r="K163" s="226" t="s">
        <v>335</v>
      </c>
      <c r="L163" s="231"/>
      <c r="M163" s="232" t="s">
        <v>3</v>
      </c>
      <c r="N163" s="233"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621</v>
      </c>
      <c r="AT163" s="188" t="s">
        <v>539</v>
      </c>
      <c r="AU163" s="188" t="s">
        <v>79</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532</v>
      </c>
      <c r="BM163" s="188" t="s">
        <v>879</v>
      </c>
    </row>
    <row r="164" s="2" customFormat="1" ht="49.05" customHeight="1">
      <c r="A164" s="41"/>
      <c r="B164" s="176"/>
      <c r="C164" s="177" t="s">
        <v>682</v>
      </c>
      <c r="D164" s="177" t="s">
        <v>331</v>
      </c>
      <c r="E164" s="178" t="s">
        <v>6513</v>
      </c>
      <c r="F164" s="179" t="s">
        <v>6514</v>
      </c>
      <c r="G164" s="180" t="s">
        <v>476</v>
      </c>
      <c r="H164" s="181">
        <v>45</v>
      </c>
      <c r="I164" s="182"/>
      <c r="J164" s="183">
        <f>ROUND(I164*H164,2)</f>
        <v>0</v>
      </c>
      <c r="K164" s="179" t="s">
        <v>335</v>
      </c>
      <c r="L164" s="42"/>
      <c r="M164" s="184" t="s">
        <v>3</v>
      </c>
      <c r="N164" s="185" t="s">
        <v>40</v>
      </c>
      <c r="O164" s="75"/>
      <c r="P164" s="186">
        <f>O164*H164</f>
        <v>0</v>
      </c>
      <c r="Q164" s="186">
        <v>0</v>
      </c>
      <c r="R164" s="186">
        <f>Q164*H164</f>
        <v>0</v>
      </c>
      <c r="S164" s="186">
        <v>0</v>
      </c>
      <c r="T164" s="187">
        <f>S164*H164</f>
        <v>0</v>
      </c>
      <c r="U164" s="41"/>
      <c r="V164" s="41"/>
      <c r="W164" s="41"/>
      <c r="X164" s="41"/>
      <c r="Y164" s="41"/>
      <c r="Z164" s="41"/>
      <c r="AA164" s="41"/>
      <c r="AB164" s="41"/>
      <c r="AC164" s="41"/>
      <c r="AD164" s="41"/>
      <c r="AE164" s="41"/>
      <c r="AR164" s="188" t="s">
        <v>532</v>
      </c>
      <c r="AT164" s="188" t="s">
        <v>331</v>
      </c>
      <c r="AU164" s="188" t="s">
        <v>79</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532</v>
      </c>
      <c r="BM164" s="188" t="s">
        <v>896</v>
      </c>
    </row>
    <row r="165" s="2" customFormat="1">
      <c r="A165" s="41"/>
      <c r="B165" s="42"/>
      <c r="C165" s="41"/>
      <c r="D165" s="190" t="s">
        <v>338</v>
      </c>
      <c r="E165" s="41"/>
      <c r="F165" s="191" t="s">
        <v>6515</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338</v>
      </c>
      <c r="AU165" s="22" t="s">
        <v>79</v>
      </c>
    </row>
    <row r="166" s="2" customFormat="1" ht="24.15" customHeight="1">
      <c r="A166" s="41"/>
      <c r="B166" s="176"/>
      <c r="C166" s="224" t="s">
        <v>110</v>
      </c>
      <c r="D166" s="224" t="s">
        <v>539</v>
      </c>
      <c r="E166" s="225" t="s">
        <v>6516</v>
      </c>
      <c r="F166" s="226" t="s">
        <v>6517</v>
      </c>
      <c r="G166" s="227" t="s">
        <v>476</v>
      </c>
      <c r="H166" s="228">
        <v>45</v>
      </c>
      <c r="I166" s="229"/>
      <c r="J166" s="230">
        <f>ROUND(I166*H166,2)</f>
        <v>0</v>
      </c>
      <c r="K166" s="226" t="s">
        <v>3</v>
      </c>
      <c r="L166" s="231"/>
      <c r="M166" s="232" t="s">
        <v>3</v>
      </c>
      <c r="N166" s="233" t="s">
        <v>40</v>
      </c>
      <c r="O166" s="75"/>
      <c r="P166" s="186">
        <f>O166*H166</f>
        <v>0</v>
      </c>
      <c r="Q166" s="186">
        <v>0</v>
      </c>
      <c r="R166" s="186">
        <f>Q166*H166</f>
        <v>0</v>
      </c>
      <c r="S166" s="186">
        <v>0</v>
      </c>
      <c r="T166" s="187">
        <f>S166*H166</f>
        <v>0</v>
      </c>
      <c r="U166" s="41"/>
      <c r="V166" s="41"/>
      <c r="W166" s="41"/>
      <c r="X166" s="41"/>
      <c r="Y166" s="41"/>
      <c r="Z166" s="41"/>
      <c r="AA166" s="41"/>
      <c r="AB166" s="41"/>
      <c r="AC166" s="41"/>
      <c r="AD166" s="41"/>
      <c r="AE166" s="41"/>
      <c r="AR166" s="188" t="s">
        <v>621</v>
      </c>
      <c r="AT166" s="188" t="s">
        <v>539</v>
      </c>
      <c r="AU166" s="188" t="s">
        <v>79</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532</v>
      </c>
      <c r="BM166" s="188" t="s">
        <v>908</v>
      </c>
    </row>
    <row r="167" s="2" customFormat="1" ht="49.05" customHeight="1">
      <c r="A167" s="41"/>
      <c r="B167" s="176"/>
      <c r="C167" s="177" t="s">
        <v>125</v>
      </c>
      <c r="D167" s="177" t="s">
        <v>331</v>
      </c>
      <c r="E167" s="178" t="s">
        <v>6518</v>
      </c>
      <c r="F167" s="179" t="s">
        <v>6519</v>
      </c>
      <c r="G167" s="180" t="s">
        <v>476</v>
      </c>
      <c r="H167" s="181">
        <v>40</v>
      </c>
      <c r="I167" s="182"/>
      <c r="J167" s="183">
        <f>ROUND(I167*H167,2)</f>
        <v>0</v>
      </c>
      <c r="K167" s="179" t="s">
        <v>335</v>
      </c>
      <c r="L167" s="42"/>
      <c r="M167" s="184" t="s">
        <v>3</v>
      </c>
      <c r="N167" s="185" t="s">
        <v>40</v>
      </c>
      <c r="O167" s="75"/>
      <c r="P167" s="186">
        <f>O167*H167</f>
        <v>0</v>
      </c>
      <c r="Q167" s="186">
        <v>0</v>
      </c>
      <c r="R167" s="186">
        <f>Q167*H167</f>
        <v>0</v>
      </c>
      <c r="S167" s="186">
        <v>0</v>
      </c>
      <c r="T167" s="187">
        <f>S167*H167</f>
        <v>0</v>
      </c>
      <c r="U167" s="41"/>
      <c r="V167" s="41"/>
      <c r="W167" s="41"/>
      <c r="X167" s="41"/>
      <c r="Y167" s="41"/>
      <c r="Z167" s="41"/>
      <c r="AA167" s="41"/>
      <c r="AB167" s="41"/>
      <c r="AC167" s="41"/>
      <c r="AD167" s="41"/>
      <c r="AE167" s="41"/>
      <c r="AR167" s="188" t="s">
        <v>532</v>
      </c>
      <c r="AT167" s="188" t="s">
        <v>331</v>
      </c>
      <c r="AU167" s="188" t="s">
        <v>79</v>
      </c>
      <c r="AY167" s="22" t="s">
        <v>328</v>
      </c>
      <c r="BE167" s="189">
        <f>IF(N167="základní",J167,0)</f>
        <v>0</v>
      </c>
      <c r="BF167" s="189">
        <f>IF(N167="snížená",J167,0)</f>
        <v>0</v>
      </c>
      <c r="BG167" s="189">
        <f>IF(N167="zákl. přenesená",J167,0)</f>
        <v>0</v>
      </c>
      <c r="BH167" s="189">
        <f>IF(N167="sníž. přenesená",J167,0)</f>
        <v>0</v>
      </c>
      <c r="BI167" s="189">
        <f>IF(N167="nulová",J167,0)</f>
        <v>0</v>
      </c>
      <c r="BJ167" s="22" t="s">
        <v>76</v>
      </c>
      <c r="BK167" s="189">
        <f>ROUND(I167*H167,2)</f>
        <v>0</v>
      </c>
      <c r="BL167" s="22" t="s">
        <v>532</v>
      </c>
      <c r="BM167" s="188" t="s">
        <v>922</v>
      </c>
    </row>
    <row r="168" s="2" customFormat="1">
      <c r="A168" s="41"/>
      <c r="B168" s="42"/>
      <c r="C168" s="41"/>
      <c r="D168" s="190" t="s">
        <v>338</v>
      </c>
      <c r="E168" s="41"/>
      <c r="F168" s="191" t="s">
        <v>6520</v>
      </c>
      <c r="G168" s="41"/>
      <c r="H168" s="41"/>
      <c r="I168" s="192"/>
      <c r="J168" s="41"/>
      <c r="K168" s="41"/>
      <c r="L168" s="42"/>
      <c r="M168" s="193"/>
      <c r="N168" s="194"/>
      <c r="O168" s="75"/>
      <c r="P168" s="75"/>
      <c r="Q168" s="75"/>
      <c r="R168" s="75"/>
      <c r="S168" s="75"/>
      <c r="T168" s="76"/>
      <c r="U168" s="41"/>
      <c r="V168" s="41"/>
      <c r="W168" s="41"/>
      <c r="X168" s="41"/>
      <c r="Y168" s="41"/>
      <c r="Z168" s="41"/>
      <c r="AA168" s="41"/>
      <c r="AB168" s="41"/>
      <c r="AC168" s="41"/>
      <c r="AD168" s="41"/>
      <c r="AE168" s="41"/>
      <c r="AT168" s="22" t="s">
        <v>338</v>
      </c>
      <c r="AU168" s="22" t="s">
        <v>79</v>
      </c>
    </row>
    <row r="169" s="2" customFormat="1" ht="24.15" customHeight="1">
      <c r="A169" s="41"/>
      <c r="B169" s="176"/>
      <c r="C169" s="224" t="s">
        <v>696</v>
      </c>
      <c r="D169" s="224" t="s">
        <v>539</v>
      </c>
      <c r="E169" s="225" t="s">
        <v>6521</v>
      </c>
      <c r="F169" s="226" t="s">
        <v>6522</v>
      </c>
      <c r="G169" s="227" t="s">
        <v>476</v>
      </c>
      <c r="H169" s="228">
        <v>46</v>
      </c>
      <c r="I169" s="229"/>
      <c r="J169" s="230">
        <f>ROUND(I169*H169,2)</f>
        <v>0</v>
      </c>
      <c r="K169" s="226" t="s">
        <v>335</v>
      </c>
      <c r="L169" s="231"/>
      <c r="M169" s="232" t="s">
        <v>3</v>
      </c>
      <c r="N169" s="233"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621</v>
      </c>
      <c r="AT169" s="188" t="s">
        <v>539</v>
      </c>
      <c r="AU169" s="188" t="s">
        <v>79</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532</v>
      </c>
      <c r="BM169" s="188" t="s">
        <v>939</v>
      </c>
    </row>
    <row r="170" s="13" customFormat="1">
      <c r="A170" s="13"/>
      <c r="B170" s="201"/>
      <c r="C170" s="13"/>
      <c r="D170" s="195" t="s">
        <v>442</v>
      </c>
      <c r="E170" s="202" t="s">
        <v>3</v>
      </c>
      <c r="F170" s="203" t="s">
        <v>6523</v>
      </c>
      <c r="G170" s="13"/>
      <c r="H170" s="204">
        <v>46</v>
      </c>
      <c r="I170" s="205"/>
      <c r="J170" s="13"/>
      <c r="K170" s="13"/>
      <c r="L170" s="201"/>
      <c r="M170" s="206"/>
      <c r="N170" s="207"/>
      <c r="O170" s="207"/>
      <c r="P170" s="207"/>
      <c r="Q170" s="207"/>
      <c r="R170" s="207"/>
      <c r="S170" s="207"/>
      <c r="T170" s="208"/>
      <c r="U170" s="13"/>
      <c r="V170" s="13"/>
      <c r="W170" s="13"/>
      <c r="X170" s="13"/>
      <c r="Y170" s="13"/>
      <c r="Z170" s="13"/>
      <c r="AA170" s="13"/>
      <c r="AB170" s="13"/>
      <c r="AC170" s="13"/>
      <c r="AD170" s="13"/>
      <c r="AE170" s="13"/>
      <c r="AT170" s="202" t="s">
        <v>442</v>
      </c>
      <c r="AU170" s="202" t="s">
        <v>79</v>
      </c>
      <c r="AV170" s="13" t="s">
        <v>79</v>
      </c>
      <c r="AW170" s="13" t="s">
        <v>31</v>
      </c>
      <c r="AX170" s="13" t="s">
        <v>69</v>
      </c>
      <c r="AY170" s="202" t="s">
        <v>328</v>
      </c>
    </row>
    <row r="171" s="14" customFormat="1">
      <c r="A171" s="14"/>
      <c r="B171" s="209"/>
      <c r="C171" s="14"/>
      <c r="D171" s="195" t="s">
        <v>442</v>
      </c>
      <c r="E171" s="210" t="s">
        <v>3</v>
      </c>
      <c r="F171" s="211" t="s">
        <v>452</v>
      </c>
      <c r="G171" s="14"/>
      <c r="H171" s="212">
        <v>46</v>
      </c>
      <c r="I171" s="213"/>
      <c r="J171" s="14"/>
      <c r="K171" s="14"/>
      <c r="L171" s="209"/>
      <c r="M171" s="214"/>
      <c r="N171" s="215"/>
      <c r="O171" s="215"/>
      <c r="P171" s="215"/>
      <c r="Q171" s="215"/>
      <c r="R171" s="215"/>
      <c r="S171" s="215"/>
      <c r="T171" s="216"/>
      <c r="U171" s="14"/>
      <c r="V171" s="14"/>
      <c r="W171" s="14"/>
      <c r="X171" s="14"/>
      <c r="Y171" s="14"/>
      <c r="Z171" s="14"/>
      <c r="AA171" s="14"/>
      <c r="AB171" s="14"/>
      <c r="AC171" s="14"/>
      <c r="AD171" s="14"/>
      <c r="AE171" s="14"/>
      <c r="AT171" s="210" t="s">
        <v>442</v>
      </c>
      <c r="AU171" s="210" t="s">
        <v>79</v>
      </c>
      <c r="AV171" s="14" t="s">
        <v>113</v>
      </c>
      <c r="AW171" s="14" t="s">
        <v>31</v>
      </c>
      <c r="AX171" s="14" t="s">
        <v>76</v>
      </c>
      <c r="AY171" s="210" t="s">
        <v>328</v>
      </c>
    </row>
    <row r="172" s="2" customFormat="1" ht="49.05" customHeight="1">
      <c r="A172" s="41"/>
      <c r="B172" s="176"/>
      <c r="C172" s="177" t="s">
        <v>703</v>
      </c>
      <c r="D172" s="177" t="s">
        <v>331</v>
      </c>
      <c r="E172" s="178" t="s">
        <v>6524</v>
      </c>
      <c r="F172" s="179" t="s">
        <v>6525</v>
      </c>
      <c r="G172" s="180" t="s">
        <v>476</v>
      </c>
      <c r="H172" s="181">
        <v>15</v>
      </c>
      <c r="I172" s="182"/>
      <c r="J172" s="183">
        <f>ROUND(I172*H172,2)</f>
        <v>0</v>
      </c>
      <c r="K172" s="179" t="s">
        <v>335</v>
      </c>
      <c r="L172" s="42"/>
      <c r="M172" s="184" t="s">
        <v>3</v>
      </c>
      <c r="N172" s="185" t="s">
        <v>40</v>
      </c>
      <c r="O172" s="75"/>
      <c r="P172" s="186">
        <f>O172*H172</f>
        <v>0</v>
      </c>
      <c r="Q172" s="186">
        <v>0</v>
      </c>
      <c r="R172" s="186">
        <f>Q172*H172</f>
        <v>0</v>
      </c>
      <c r="S172" s="186">
        <v>0</v>
      </c>
      <c r="T172" s="187">
        <f>S172*H172</f>
        <v>0</v>
      </c>
      <c r="U172" s="41"/>
      <c r="V172" s="41"/>
      <c r="W172" s="41"/>
      <c r="X172" s="41"/>
      <c r="Y172" s="41"/>
      <c r="Z172" s="41"/>
      <c r="AA172" s="41"/>
      <c r="AB172" s="41"/>
      <c r="AC172" s="41"/>
      <c r="AD172" s="41"/>
      <c r="AE172" s="41"/>
      <c r="AR172" s="188" t="s">
        <v>532</v>
      </c>
      <c r="AT172" s="188" t="s">
        <v>331</v>
      </c>
      <c r="AU172" s="188" t="s">
        <v>79</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532</v>
      </c>
      <c r="BM172" s="188" t="s">
        <v>1539</v>
      </c>
    </row>
    <row r="173" s="2" customFormat="1">
      <c r="A173" s="41"/>
      <c r="B173" s="42"/>
      <c r="C173" s="41"/>
      <c r="D173" s="190" t="s">
        <v>338</v>
      </c>
      <c r="E173" s="41"/>
      <c r="F173" s="191" t="s">
        <v>6526</v>
      </c>
      <c r="G173" s="41"/>
      <c r="H173" s="41"/>
      <c r="I173" s="192"/>
      <c r="J173" s="41"/>
      <c r="K173" s="41"/>
      <c r="L173" s="42"/>
      <c r="M173" s="193"/>
      <c r="N173" s="194"/>
      <c r="O173" s="75"/>
      <c r="P173" s="75"/>
      <c r="Q173" s="75"/>
      <c r="R173" s="75"/>
      <c r="S173" s="75"/>
      <c r="T173" s="76"/>
      <c r="U173" s="41"/>
      <c r="V173" s="41"/>
      <c r="W173" s="41"/>
      <c r="X173" s="41"/>
      <c r="Y173" s="41"/>
      <c r="Z173" s="41"/>
      <c r="AA173" s="41"/>
      <c r="AB173" s="41"/>
      <c r="AC173" s="41"/>
      <c r="AD173" s="41"/>
      <c r="AE173" s="41"/>
      <c r="AT173" s="22" t="s">
        <v>338</v>
      </c>
      <c r="AU173" s="22" t="s">
        <v>79</v>
      </c>
    </row>
    <row r="174" s="2" customFormat="1" ht="37.8" customHeight="1">
      <c r="A174" s="41"/>
      <c r="B174" s="176"/>
      <c r="C174" s="224" t="s">
        <v>710</v>
      </c>
      <c r="D174" s="224" t="s">
        <v>539</v>
      </c>
      <c r="E174" s="225" t="s">
        <v>6527</v>
      </c>
      <c r="F174" s="226" t="s">
        <v>6528</v>
      </c>
      <c r="G174" s="227" t="s">
        <v>476</v>
      </c>
      <c r="H174" s="228">
        <v>15</v>
      </c>
      <c r="I174" s="229"/>
      <c r="J174" s="230">
        <f>ROUND(I174*H174,2)</f>
        <v>0</v>
      </c>
      <c r="K174" s="226" t="s">
        <v>335</v>
      </c>
      <c r="L174" s="231"/>
      <c r="M174" s="232" t="s">
        <v>3</v>
      </c>
      <c r="N174" s="233" t="s">
        <v>40</v>
      </c>
      <c r="O174" s="75"/>
      <c r="P174" s="186">
        <f>O174*H174</f>
        <v>0</v>
      </c>
      <c r="Q174" s="186">
        <v>0</v>
      </c>
      <c r="R174" s="186">
        <f>Q174*H174</f>
        <v>0</v>
      </c>
      <c r="S174" s="186">
        <v>0</v>
      </c>
      <c r="T174" s="187">
        <f>S174*H174</f>
        <v>0</v>
      </c>
      <c r="U174" s="41"/>
      <c r="V174" s="41"/>
      <c r="W174" s="41"/>
      <c r="X174" s="41"/>
      <c r="Y174" s="41"/>
      <c r="Z174" s="41"/>
      <c r="AA174" s="41"/>
      <c r="AB174" s="41"/>
      <c r="AC174" s="41"/>
      <c r="AD174" s="41"/>
      <c r="AE174" s="41"/>
      <c r="AR174" s="188" t="s">
        <v>621</v>
      </c>
      <c r="AT174" s="188" t="s">
        <v>539</v>
      </c>
      <c r="AU174" s="188" t="s">
        <v>79</v>
      </c>
      <c r="AY174" s="22" t="s">
        <v>328</v>
      </c>
      <c r="BE174" s="189">
        <f>IF(N174="základní",J174,0)</f>
        <v>0</v>
      </c>
      <c r="BF174" s="189">
        <f>IF(N174="snížená",J174,0)</f>
        <v>0</v>
      </c>
      <c r="BG174" s="189">
        <f>IF(N174="zákl. přenesená",J174,0)</f>
        <v>0</v>
      </c>
      <c r="BH174" s="189">
        <f>IF(N174="sníž. přenesená",J174,0)</f>
        <v>0</v>
      </c>
      <c r="BI174" s="189">
        <f>IF(N174="nulová",J174,0)</f>
        <v>0</v>
      </c>
      <c r="BJ174" s="22" t="s">
        <v>76</v>
      </c>
      <c r="BK174" s="189">
        <f>ROUND(I174*H174,2)</f>
        <v>0</v>
      </c>
      <c r="BL174" s="22" t="s">
        <v>532</v>
      </c>
      <c r="BM174" s="188" t="s">
        <v>1332</v>
      </c>
    </row>
    <row r="175" s="2" customFormat="1" ht="33" customHeight="1">
      <c r="A175" s="41"/>
      <c r="B175" s="176"/>
      <c r="C175" s="177" t="s">
        <v>713</v>
      </c>
      <c r="D175" s="177" t="s">
        <v>331</v>
      </c>
      <c r="E175" s="178" t="s">
        <v>6529</v>
      </c>
      <c r="F175" s="179" t="s">
        <v>6530</v>
      </c>
      <c r="G175" s="180" t="s">
        <v>574</v>
      </c>
      <c r="H175" s="181">
        <v>300</v>
      </c>
      <c r="I175" s="182"/>
      <c r="J175" s="183">
        <f>ROUND(I175*H175,2)</f>
        <v>0</v>
      </c>
      <c r="K175" s="179" t="s">
        <v>335</v>
      </c>
      <c r="L175" s="42"/>
      <c r="M175" s="184" t="s">
        <v>3</v>
      </c>
      <c r="N175" s="185" t="s">
        <v>40</v>
      </c>
      <c r="O175" s="75"/>
      <c r="P175" s="186">
        <f>O175*H175</f>
        <v>0</v>
      </c>
      <c r="Q175" s="186">
        <v>0</v>
      </c>
      <c r="R175" s="186">
        <f>Q175*H175</f>
        <v>0</v>
      </c>
      <c r="S175" s="186">
        <v>0</v>
      </c>
      <c r="T175" s="187">
        <f>S175*H175</f>
        <v>0</v>
      </c>
      <c r="U175" s="41"/>
      <c r="V175" s="41"/>
      <c r="W175" s="41"/>
      <c r="X175" s="41"/>
      <c r="Y175" s="41"/>
      <c r="Z175" s="41"/>
      <c r="AA175" s="41"/>
      <c r="AB175" s="41"/>
      <c r="AC175" s="41"/>
      <c r="AD175" s="41"/>
      <c r="AE175" s="41"/>
      <c r="AR175" s="188" t="s">
        <v>532</v>
      </c>
      <c r="AT175" s="188" t="s">
        <v>331</v>
      </c>
      <c r="AU175" s="188" t="s">
        <v>79</v>
      </c>
      <c r="AY175" s="22" t="s">
        <v>328</v>
      </c>
      <c r="BE175" s="189">
        <f>IF(N175="základní",J175,0)</f>
        <v>0</v>
      </c>
      <c r="BF175" s="189">
        <f>IF(N175="snížená",J175,0)</f>
        <v>0</v>
      </c>
      <c r="BG175" s="189">
        <f>IF(N175="zákl. přenesená",J175,0)</f>
        <v>0</v>
      </c>
      <c r="BH175" s="189">
        <f>IF(N175="sníž. přenesená",J175,0)</f>
        <v>0</v>
      </c>
      <c r="BI175" s="189">
        <f>IF(N175="nulová",J175,0)</f>
        <v>0</v>
      </c>
      <c r="BJ175" s="22" t="s">
        <v>76</v>
      </c>
      <c r="BK175" s="189">
        <f>ROUND(I175*H175,2)</f>
        <v>0</v>
      </c>
      <c r="BL175" s="22" t="s">
        <v>532</v>
      </c>
      <c r="BM175" s="188" t="s">
        <v>1335</v>
      </c>
    </row>
    <row r="176" s="2" customFormat="1">
      <c r="A176" s="41"/>
      <c r="B176" s="42"/>
      <c r="C176" s="41"/>
      <c r="D176" s="190" t="s">
        <v>338</v>
      </c>
      <c r="E176" s="41"/>
      <c r="F176" s="191" t="s">
        <v>6531</v>
      </c>
      <c r="G176" s="41"/>
      <c r="H176" s="41"/>
      <c r="I176" s="192"/>
      <c r="J176" s="41"/>
      <c r="K176" s="41"/>
      <c r="L176" s="42"/>
      <c r="M176" s="193"/>
      <c r="N176" s="194"/>
      <c r="O176" s="75"/>
      <c r="P176" s="75"/>
      <c r="Q176" s="75"/>
      <c r="R176" s="75"/>
      <c r="S176" s="75"/>
      <c r="T176" s="76"/>
      <c r="U176" s="41"/>
      <c r="V176" s="41"/>
      <c r="W176" s="41"/>
      <c r="X176" s="41"/>
      <c r="Y176" s="41"/>
      <c r="Z176" s="41"/>
      <c r="AA176" s="41"/>
      <c r="AB176" s="41"/>
      <c r="AC176" s="41"/>
      <c r="AD176" s="41"/>
      <c r="AE176" s="41"/>
      <c r="AT176" s="22" t="s">
        <v>338</v>
      </c>
      <c r="AU176" s="22" t="s">
        <v>79</v>
      </c>
    </row>
    <row r="177" s="2" customFormat="1" ht="33" customHeight="1">
      <c r="A177" s="41"/>
      <c r="B177" s="176"/>
      <c r="C177" s="177" t="s">
        <v>718</v>
      </c>
      <c r="D177" s="177" t="s">
        <v>331</v>
      </c>
      <c r="E177" s="178" t="s">
        <v>6532</v>
      </c>
      <c r="F177" s="179" t="s">
        <v>6533</v>
      </c>
      <c r="G177" s="180" t="s">
        <v>574</v>
      </c>
      <c r="H177" s="181">
        <v>40</v>
      </c>
      <c r="I177" s="182"/>
      <c r="J177" s="183">
        <f>ROUND(I177*H177,2)</f>
        <v>0</v>
      </c>
      <c r="K177" s="179" t="s">
        <v>335</v>
      </c>
      <c r="L177" s="42"/>
      <c r="M177" s="184" t="s">
        <v>3</v>
      </c>
      <c r="N177" s="185" t="s">
        <v>40</v>
      </c>
      <c r="O177" s="75"/>
      <c r="P177" s="186">
        <f>O177*H177</f>
        <v>0</v>
      </c>
      <c r="Q177" s="186">
        <v>0</v>
      </c>
      <c r="R177" s="186">
        <f>Q177*H177</f>
        <v>0</v>
      </c>
      <c r="S177" s="186">
        <v>0</v>
      </c>
      <c r="T177" s="187">
        <f>S177*H177</f>
        <v>0</v>
      </c>
      <c r="U177" s="41"/>
      <c r="V177" s="41"/>
      <c r="W177" s="41"/>
      <c r="X177" s="41"/>
      <c r="Y177" s="41"/>
      <c r="Z177" s="41"/>
      <c r="AA177" s="41"/>
      <c r="AB177" s="41"/>
      <c r="AC177" s="41"/>
      <c r="AD177" s="41"/>
      <c r="AE177" s="41"/>
      <c r="AR177" s="188" t="s">
        <v>532</v>
      </c>
      <c r="AT177" s="188" t="s">
        <v>331</v>
      </c>
      <c r="AU177" s="188" t="s">
        <v>79</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532</v>
      </c>
      <c r="BM177" s="188" t="s">
        <v>1338</v>
      </c>
    </row>
    <row r="178" s="2" customFormat="1">
      <c r="A178" s="41"/>
      <c r="B178" s="42"/>
      <c r="C178" s="41"/>
      <c r="D178" s="190" t="s">
        <v>338</v>
      </c>
      <c r="E178" s="41"/>
      <c r="F178" s="191" t="s">
        <v>6534</v>
      </c>
      <c r="G178" s="41"/>
      <c r="H178" s="41"/>
      <c r="I178" s="192"/>
      <c r="J178" s="41"/>
      <c r="K178" s="41"/>
      <c r="L178" s="42"/>
      <c r="M178" s="193"/>
      <c r="N178" s="194"/>
      <c r="O178" s="75"/>
      <c r="P178" s="75"/>
      <c r="Q178" s="75"/>
      <c r="R178" s="75"/>
      <c r="S178" s="75"/>
      <c r="T178" s="76"/>
      <c r="U178" s="41"/>
      <c r="V178" s="41"/>
      <c r="W178" s="41"/>
      <c r="X178" s="41"/>
      <c r="Y178" s="41"/>
      <c r="Z178" s="41"/>
      <c r="AA178" s="41"/>
      <c r="AB178" s="41"/>
      <c r="AC178" s="41"/>
      <c r="AD178" s="41"/>
      <c r="AE178" s="41"/>
      <c r="AT178" s="22" t="s">
        <v>338</v>
      </c>
      <c r="AU178" s="22" t="s">
        <v>79</v>
      </c>
    </row>
    <row r="179" s="2" customFormat="1" ht="33" customHeight="1">
      <c r="A179" s="41"/>
      <c r="B179" s="176"/>
      <c r="C179" s="177" t="s">
        <v>148</v>
      </c>
      <c r="D179" s="177" t="s">
        <v>331</v>
      </c>
      <c r="E179" s="178" t="s">
        <v>6535</v>
      </c>
      <c r="F179" s="179" t="s">
        <v>6536</v>
      </c>
      <c r="G179" s="180" t="s">
        <v>574</v>
      </c>
      <c r="H179" s="181">
        <v>30</v>
      </c>
      <c r="I179" s="182"/>
      <c r="J179" s="183">
        <f>ROUND(I179*H179,2)</f>
        <v>0</v>
      </c>
      <c r="K179" s="179" t="s">
        <v>335</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532</v>
      </c>
      <c r="AT179" s="188" t="s">
        <v>331</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532</v>
      </c>
      <c r="BM179" s="188" t="s">
        <v>1341</v>
      </c>
    </row>
    <row r="180" s="2" customFormat="1">
      <c r="A180" s="41"/>
      <c r="B180" s="42"/>
      <c r="C180" s="41"/>
      <c r="D180" s="190" t="s">
        <v>338</v>
      </c>
      <c r="E180" s="41"/>
      <c r="F180" s="191" t="s">
        <v>6537</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79</v>
      </c>
    </row>
    <row r="181" s="2" customFormat="1" ht="33" customHeight="1">
      <c r="A181" s="41"/>
      <c r="B181" s="176"/>
      <c r="C181" s="177" t="s">
        <v>152</v>
      </c>
      <c r="D181" s="177" t="s">
        <v>331</v>
      </c>
      <c r="E181" s="178" t="s">
        <v>6538</v>
      </c>
      <c r="F181" s="179" t="s">
        <v>6539</v>
      </c>
      <c r="G181" s="180" t="s">
        <v>574</v>
      </c>
      <c r="H181" s="181">
        <v>30</v>
      </c>
      <c r="I181" s="182"/>
      <c r="J181" s="183">
        <f>ROUND(I181*H181,2)</f>
        <v>0</v>
      </c>
      <c r="K181" s="179" t="s">
        <v>335</v>
      </c>
      <c r="L181" s="42"/>
      <c r="M181" s="184" t="s">
        <v>3</v>
      </c>
      <c r="N181" s="185" t="s">
        <v>40</v>
      </c>
      <c r="O181" s="75"/>
      <c r="P181" s="186">
        <f>O181*H181</f>
        <v>0</v>
      </c>
      <c r="Q181" s="186">
        <v>0</v>
      </c>
      <c r="R181" s="186">
        <f>Q181*H181</f>
        <v>0</v>
      </c>
      <c r="S181" s="186">
        <v>0</v>
      </c>
      <c r="T181" s="187">
        <f>S181*H181</f>
        <v>0</v>
      </c>
      <c r="U181" s="41"/>
      <c r="V181" s="41"/>
      <c r="W181" s="41"/>
      <c r="X181" s="41"/>
      <c r="Y181" s="41"/>
      <c r="Z181" s="41"/>
      <c r="AA181" s="41"/>
      <c r="AB181" s="41"/>
      <c r="AC181" s="41"/>
      <c r="AD181" s="41"/>
      <c r="AE181" s="41"/>
      <c r="AR181" s="188" t="s">
        <v>532</v>
      </c>
      <c r="AT181" s="188" t="s">
        <v>331</v>
      </c>
      <c r="AU181" s="188" t="s">
        <v>79</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532</v>
      </c>
      <c r="BM181" s="188" t="s">
        <v>1344</v>
      </c>
    </row>
    <row r="182" s="2" customFormat="1">
      <c r="A182" s="41"/>
      <c r="B182" s="42"/>
      <c r="C182" s="41"/>
      <c r="D182" s="190" t="s">
        <v>338</v>
      </c>
      <c r="E182" s="41"/>
      <c r="F182" s="191" t="s">
        <v>6540</v>
      </c>
      <c r="G182" s="41"/>
      <c r="H182" s="41"/>
      <c r="I182" s="192"/>
      <c r="J182" s="41"/>
      <c r="K182" s="41"/>
      <c r="L182" s="42"/>
      <c r="M182" s="193"/>
      <c r="N182" s="194"/>
      <c r="O182" s="75"/>
      <c r="P182" s="75"/>
      <c r="Q182" s="75"/>
      <c r="R182" s="75"/>
      <c r="S182" s="75"/>
      <c r="T182" s="76"/>
      <c r="U182" s="41"/>
      <c r="V182" s="41"/>
      <c r="W182" s="41"/>
      <c r="X182" s="41"/>
      <c r="Y182" s="41"/>
      <c r="Z182" s="41"/>
      <c r="AA182" s="41"/>
      <c r="AB182" s="41"/>
      <c r="AC182" s="41"/>
      <c r="AD182" s="41"/>
      <c r="AE182" s="41"/>
      <c r="AT182" s="22" t="s">
        <v>338</v>
      </c>
      <c r="AU182" s="22" t="s">
        <v>79</v>
      </c>
    </row>
    <row r="183" s="2" customFormat="1" ht="33" customHeight="1">
      <c r="A183" s="41"/>
      <c r="B183" s="176"/>
      <c r="C183" s="177" t="s">
        <v>155</v>
      </c>
      <c r="D183" s="177" t="s">
        <v>331</v>
      </c>
      <c r="E183" s="178" t="s">
        <v>6541</v>
      </c>
      <c r="F183" s="179" t="s">
        <v>6542</v>
      </c>
      <c r="G183" s="180" t="s">
        <v>574</v>
      </c>
      <c r="H183" s="181">
        <v>10</v>
      </c>
      <c r="I183" s="182"/>
      <c r="J183" s="183">
        <f>ROUND(I183*H183,2)</f>
        <v>0</v>
      </c>
      <c r="K183" s="179" t="s">
        <v>335</v>
      </c>
      <c r="L183" s="42"/>
      <c r="M183" s="184" t="s">
        <v>3</v>
      </c>
      <c r="N183" s="185" t="s">
        <v>40</v>
      </c>
      <c r="O183" s="75"/>
      <c r="P183" s="186">
        <f>O183*H183</f>
        <v>0</v>
      </c>
      <c r="Q183" s="186">
        <v>0</v>
      </c>
      <c r="R183" s="186">
        <f>Q183*H183</f>
        <v>0</v>
      </c>
      <c r="S183" s="186">
        <v>0</v>
      </c>
      <c r="T183" s="187">
        <f>S183*H183</f>
        <v>0</v>
      </c>
      <c r="U183" s="41"/>
      <c r="V183" s="41"/>
      <c r="W183" s="41"/>
      <c r="X183" s="41"/>
      <c r="Y183" s="41"/>
      <c r="Z183" s="41"/>
      <c r="AA183" s="41"/>
      <c r="AB183" s="41"/>
      <c r="AC183" s="41"/>
      <c r="AD183" s="41"/>
      <c r="AE183" s="41"/>
      <c r="AR183" s="188" t="s">
        <v>532</v>
      </c>
      <c r="AT183" s="188" t="s">
        <v>331</v>
      </c>
      <c r="AU183" s="188" t="s">
        <v>79</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532</v>
      </c>
      <c r="BM183" s="188" t="s">
        <v>1347</v>
      </c>
    </row>
    <row r="184" s="2" customFormat="1">
      <c r="A184" s="41"/>
      <c r="B184" s="42"/>
      <c r="C184" s="41"/>
      <c r="D184" s="190" t="s">
        <v>338</v>
      </c>
      <c r="E184" s="41"/>
      <c r="F184" s="191" t="s">
        <v>6543</v>
      </c>
      <c r="G184" s="41"/>
      <c r="H184" s="41"/>
      <c r="I184" s="192"/>
      <c r="J184" s="41"/>
      <c r="K184" s="41"/>
      <c r="L184" s="42"/>
      <c r="M184" s="193"/>
      <c r="N184" s="194"/>
      <c r="O184" s="75"/>
      <c r="P184" s="75"/>
      <c r="Q184" s="75"/>
      <c r="R184" s="75"/>
      <c r="S184" s="75"/>
      <c r="T184" s="76"/>
      <c r="U184" s="41"/>
      <c r="V184" s="41"/>
      <c r="W184" s="41"/>
      <c r="X184" s="41"/>
      <c r="Y184" s="41"/>
      <c r="Z184" s="41"/>
      <c r="AA184" s="41"/>
      <c r="AB184" s="41"/>
      <c r="AC184" s="41"/>
      <c r="AD184" s="41"/>
      <c r="AE184" s="41"/>
      <c r="AT184" s="22" t="s">
        <v>338</v>
      </c>
      <c r="AU184" s="22" t="s">
        <v>79</v>
      </c>
    </row>
    <row r="185" s="2" customFormat="1" ht="33" customHeight="1">
      <c r="A185" s="41"/>
      <c r="B185" s="176"/>
      <c r="C185" s="177" t="s">
        <v>158</v>
      </c>
      <c r="D185" s="177" t="s">
        <v>331</v>
      </c>
      <c r="E185" s="178" t="s">
        <v>6544</v>
      </c>
      <c r="F185" s="179" t="s">
        <v>6545</v>
      </c>
      <c r="G185" s="180" t="s">
        <v>574</v>
      </c>
      <c r="H185" s="181">
        <v>10</v>
      </c>
      <c r="I185" s="182"/>
      <c r="J185" s="183">
        <f>ROUND(I185*H185,2)</f>
        <v>0</v>
      </c>
      <c r="K185" s="179" t="s">
        <v>335</v>
      </c>
      <c r="L185" s="42"/>
      <c r="M185" s="184" t="s">
        <v>3</v>
      </c>
      <c r="N185" s="185" t="s">
        <v>40</v>
      </c>
      <c r="O185" s="75"/>
      <c r="P185" s="186">
        <f>O185*H185</f>
        <v>0</v>
      </c>
      <c r="Q185" s="186">
        <v>0</v>
      </c>
      <c r="R185" s="186">
        <f>Q185*H185</f>
        <v>0</v>
      </c>
      <c r="S185" s="186">
        <v>0</v>
      </c>
      <c r="T185" s="187">
        <f>S185*H185</f>
        <v>0</v>
      </c>
      <c r="U185" s="41"/>
      <c r="V185" s="41"/>
      <c r="W185" s="41"/>
      <c r="X185" s="41"/>
      <c r="Y185" s="41"/>
      <c r="Z185" s="41"/>
      <c r="AA185" s="41"/>
      <c r="AB185" s="41"/>
      <c r="AC185" s="41"/>
      <c r="AD185" s="41"/>
      <c r="AE185" s="41"/>
      <c r="AR185" s="188" t="s">
        <v>532</v>
      </c>
      <c r="AT185" s="188" t="s">
        <v>331</v>
      </c>
      <c r="AU185" s="188" t="s">
        <v>79</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532</v>
      </c>
      <c r="BM185" s="188" t="s">
        <v>570</v>
      </c>
    </row>
    <row r="186" s="2" customFormat="1">
      <c r="A186" s="41"/>
      <c r="B186" s="42"/>
      <c r="C186" s="41"/>
      <c r="D186" s="190" t="s">
        <v>338</v>
      </c>
      <c r="E186" s="41"/>
      <c r="F186" s="191" t="s">
        <v>6546</v>
      </c>
      <c r="G186" s="41"/>
      <c r="H186" s="41"/>
      <c r="I186" s="192"/>
      <c r="J186" s="41"/>
      <c r="K186" s="41"/>
      <c r="L186" s="42"/>
      <c r="M186" s="193"/>
      <c r="N186" s="194"/>
      <c r="O186" s="75"/>
      <c r="P186" s="75"/>
      <c r="Q186" s="75"/>
      <c r="R186" s="75"/>
      <c r="S186" s="75"/>
      <c r="T186" s="76"/>
      <c r="U186" s="41"/>
      <c r="V186" s="41"/>
      <c r="W186" s="41"/>
      <c r="X186" s="41"/>
      <c r="Y186" s="41"/>
      <c r="Z186" s="41"/>
      <c r="AA186" s="41"/>
      <c r="AB186" s="41"/>
      <c r="AC186" s="41"/>
      <c r="AD186" s="41"/>
      <c r="AE186" s="41"/>
      <c r="AT186" s="22" t="s">
        <v>338</v>
      </c>
      <c r="AU186" s="22" t="s">
        <v>79</v>
      </c>
    </row>
    <row r="187" s="2" customFormat="1" ht="33" customHeight="1">
      <c r="A187" s="41"/>
      <c r="B187" s="176"/>
      <c r="C187" s="177" t="s">
        <v>161</v>
      </c>
      <c r="D187" s="177" t="s">
        <v>331</v>
      </c>
      <c r="E187" s="178" t="s">
        <v>6547</v>
      </c>
      <c r="F187" s="179" t="s">
        <v>6548</v>
      </c>
      <c r="G187" s="180" t="s">
        <v>574</v>
      </c>
      <c r="H187" s="181">
        <v>5</v>
      </c>
      <c r="I187" s="182"/>
      <c r="J187" s="183">
        <f>ROUND(I187*H187,2)</f>
        <v>0</v>
      </c>
      <c r="K187" s="179" t="s">
        <v>335</v>
      </c>
      <c r="L187" s="42"/>
      <c r="M187" s="184" t="s">
        <v>3</v>
      </c>
      <c r="N187" s="185" t="s">
        <v>40</v>
      </c>
      <c r="O187" s="75"/>
      <c r="P187" s="186">
        <f>O187*H187</f>
        <v>0</v>
      </c>
      <c r="Q187" s="186">
        <v>0</v>
      </c>
      <c r="R187" s="186">
        <f>Q187*H187</f>
        <v>0</v>
      </c>
      <c r="S187" s="186">
        <v>0</v>
      </c>
      <c r="T187" s="187">
        <f>S187*H187</f>
        <v>0</v>
      </c>
      <c r="U187" s="41"/>
      <c r="V187" s="41"/>
      <c r="W187" s="41"/>
      <c r="X187" s="41"/>
      <c r="Y187" s="41"/>
      <c r="Z187" s="41"/>
      <c r="AA187" s="41"/>
      <c r="AB187" s="41"/>
      <c r="AC187" s="41"/>
      <c r="AD187" s="41"/>
      <c r="AE187" s="41"/>
      <c r="AR187" s="188" t="s">
        <v>532</v>
      </c>
      <c r="AT187" s="188" t="s">
        <v>331</v>
      </c>
      <c r="AU187" s="188" t="s">
        <v>79</v>
      </c>
      <c r="AY187" s="22" t="s">
        <v>328</v>
      </c>
      <c r="BE187" s="189">
        <f>IF(N187="základní",J187,0)</f>
        <v>0</v>
      </c>
      <c r="BF187" s="189">
        <f>IF(N187="snížená",J187,0)</f>
        <v>0</v>
      </c>
      <c r="BG187" s="189">
        <f>IF(N187="zákl. přenesená",J187,0)</f>
        <v>0</v>
      </c>
      <c r="BH187" s="189">
        <f>IF(N187="sníž. přenesená",J187,0)</f>
        <v>0</v>
      </c>
      <c r="BI187" s="189">
        <f>IF(N187="nulová",J187,0)</f>
        <v>0</v>
      </c>
      <c r="BJ187" s="22" t="s">
        <v>76</v>
      </c>
      <c r="BK187" s="189">
        <f>ROUND(I187*H187,2)</f>
        <v>0</v>
      </c>
      <c r="BL187" s="22" t="s">
        <v>532</v>
      </c>
      <c r="BM187" s="188" t="s">
        <v>1352</v>
      </c>
    </row>
    <row r="188" s="2" customFormat="1">
      <c r="A188" s="41"/>
      <c r="B188" s="42"/>
      <c r="C188" s="41"/>
      <c r="D188" s="190" t="s">
        <v>338</v>
      </c>
      <c r="E188" s="41"/>
      <c r="F188" s="191" t="s">
        <v>6549</v>
      </c>
      <c r="G188" s="41"/>
      <c r="H188" s="41"/>
      <c r="I188" s="192"/>
      <c r="J188" s="41"/>
      <c r="K188" s="41"/>
      <c r="L188" s="42"/>
      <c r="M188" s="193"/>
      <c r="N188" s="194"/>
      <c r="O188" s="75"/>
      <c r="P188" s="75"/>
      <c r="Q188" s="75"/>
      <c r="R188" s="75"/>
      <c r="S188" s="75"/>
      <c r="T188" s="76"/>
      <c r="U188" s="41"/>
      <c r="V188" s="41"/>
      <c r="W188" s="41"/>
      <c r="X188" s="41"/>
      <c r="Y188" s="41"/>
      <c r="Z188" s="41"/>
      <c r="AA188" s="41"/>
      <c r="AB188" s="41"/>
      <c r="AC188" s="41"/>
      <c r="AD188" s="41"/>
      <c r="AE188" s="41"/>
      <c r="AT188" s="22" t="s">
        <v>338</v>
      </c>
      <c r="AU188" s="22" t="s">
        <v>79</v>
      </c>
    </row>
    <row r="189" s="2" customFormat="1" ht="16.5" customHeight="1">
      <c r="A189" s="41"/>
      <c r="B189" s="176"/>
      <c r="C189" s="224" t="s">
        <v>751</v>
      </c>
      <c r="D189" s="224" t="s">
        <v>539</v>
      </c>
      <c r="E189" s="225" t="s">
        <v>6550</v>
      </c>
      <c r="F189" s="226" t="s">
        <v>6551</v>
      </c>
      <c r="G189" s="227" t="s">
        <v>367</v>
      </c>
      <c r="H189" s="228">
        <v>1</v>
      </c>
      <c r="I189" s="229"/>
      <c r="J189" s="230">
        <f>ROUND(I189*H189,2)</f>
        <v>0</v>
      </c>
      <c r="K189" s="226" t="s">
        <v>3</v>
      </c>
      <c r="L189" s="231"/>
      <c r="M189" s="232" t="s">
        <v>3</v>
      </c>
      <c r="N189" s="233" t="s">
        <v>40</v>
      </c>
      <c r="O189" s="75"/>
      <c r="P189" s="186">
        <f>O189*H189</f>
        <v>0</v>
      </c>
      <c r="Q189" s="186">
        <v>0</v>
      </c>
      <c r="R189" s="186">
        <f>Q189*H189</f>
        <v>0</v>
      </c>
      <c r="S189" s="186">
        <v>0</v>
      </c>
      <c r="T189" s="187">
        <f>S189*H189</f>
        <v>0</v>
      </c>
      <c r="U189" s="41"/>
      <c r="V189" s="41"/>
      <c r="W189" s="41"/>
      <c r="X189" s="41"/>
      <c r="Y189" s="41"/>
      <c r="Z189" s="41"/>
      <c r="AA189" s="41"/>
      <c r="AB189" s="41"/>
      <c r="AC189" s="41"/>
      <c r="AD189" s="41"/>
      <c r="AE189" s="41"/>
      <c r="AR189" s="188" t="s">
        <v>621</v>
      </c>
      <c r="AT189" s="188" t="s">
        <v>539</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532</v>
      </c>
      <c r="BM189" s="188" t="s">
        <v>1355</v>
      </c>
    </row>
    <row r="190" s="2" customFormat="1" ht="37.8" customHeight="1">
      <c r="A190" s="41"/>
      <c r="B190" s="176"/>
      <c r="C190" s="224" t="s">
        <v>756</v>
      </c>
      <c r="D190" s="224" t="s">
        <v>539</v>
      </c>
      <c r="E190" s="225" t="s">
        <v>6552</v>
      </c>
      <c r="F190" s="226" t="s">
        <v>6553</v>
      </c>
      <c r="G190" s="227" t="s">
        <v>367</v>
      </c>
      <c r="H190" s="228">
        <v>1</v>
      </c>
      <c r="I190" s="229"/>
      <c r="J190" s="230">
        <f>ROUND(I190*H190,2)</f>
        <v>0</v>
      </c>
      <c r="K190" s="226" t="s">
        <v>3</v>
      </c>
      <c r="L190" s="231"/>
      <c r="M190" s="232" t="s">
        <v>3</v>
      </c>
      <c r="N190" s="233" t="s">
        <v>40</v>
      </c>
      <c r="O190" s="75"/>
      <c r="P190" s="186">
        <f>O190*H190</f>
        <v>0</v>
      </c>
      <c r="Q190" s="186">
        <v>0</v>
      </c>
      <c r="R190" s="186">
        <f>Q190*H190</f>
        <v>0</v>
      </c>
      <c r="S190" s="186">
        <v>0</v>
      </c>
      <c r="T190" s="187">
        <f>S190*H190</f>
        <v>0</v>
      </c>
      <c r="U190" s="41"/>
      <c r="V190" s="41"/>
      <c r="W190" s="41"/>
      <c r="X190" s="41"/>
      <c r="Y190" s="41"/>
      <c r="Z190" s="41"/>
      <c r="AA190" s="41"/>
      <c r="AB190" s="41"/>
      <c r="AC190" s="41"/>
      <c r="AD190" s="41"/>
      <c r="AE190" s="41"/>
      <c r="AR190" s="188" t="s">
        <v>621</v>
      </c>
      <c r="AT190" s="188" t="s">
        <v>539</v>
      </c>
      <c r="AU190" s="188" t="s">
        <v>79</v>
      </c>
      <c r="AY190" s="22" t="s">
        <v>328</v>
      </c>
      <c r="BE190" s="189">
        <f>IF(N190="základní",J190,0)</f>
        <v>0</v>
      </c>
      <c r="BF190" s="189">
        <f>IF(N190="snížená",J190,0)</f>
        <v>0</v>
      </c>
      <c r="BG190" s="189">
        <f>IF(N190="zákl. přenesená",J190,0)</f>
        <v>0</v>
      </c>
      <c r="BH190" s="189">
        <f>IF(N190="sníž. přenesená",J190,0)</f>
        <v>0</v>
      </c>
      <c r="BI190" s="189">
        <f>IF(N190="nulová",J190,0)</f>
        <v>0</v>
      </c>
      <c r="BJ190" s="22" t="s">
        <v>76</v>
      </c>
      <c r="BK190" s="189">
        <f>ROUND(I190*H190,2)</f>
        <v>0</v>
      </c>
      <c r="BL190" s="22" t="s">
        <v>532</v>
      </c>
      <c r="BM190" s="188" t="s">
        <v>1358</v>
      </c>
    </row>
    <row r="191" s="2" customFormat="1" ht="37.8" customHeight="1">
      <c r="A191" s="41"/>
      <c r="B191" s="176"/>
      <c r="C191" s="224" t="s">
        <v>761</v>
      </c>
      <c r="D191" s="224" t="s">
        <v>539</v>
      </c>
      <c r="E191" s="225" t="s">
        <v>6554</v>
      </c>
      <c r="F191" s="226" t="s">
        <v>6555</v>
      </c>
      <c r="G191" s="227" t="s">
        <v>367</v>
      </c>
      <c r="H191" s="228">
        <v>1</v>
      </c>
      <c r="I191" s="229"/>
      <c r="J191" s="230">
        <f>ROUND(I191*H191,2)</f>
        <v>0</v>
      </c>
      <c r="K191" s="226" t="s">
        <v>3</v>
      </c>
      <c r="L191" s="231"/>
      <c r="M191" s="232" t="s">
        <v>3</v>
      </c>
      <c r="N191" s="233" t="s">
        <v>40</v>
      </c>
      <c r="O191" s="75"/>
      <c r="P191" s="186">
        <f>O191*H191</f>
        <v>0</v>
      </c>
      <c r="Q191" s="186">
        <v>0</v>
      </c>
      <c r="R191" s="186">
        <f>Q191*H191</f>
        <v>0</v>
      </c>
      <c r="S191" s="186">
        <v>0</v>
      </c>
      <c r="T191" s="187">
        <f>S191*H191</f>
        <v>0</v>
      </c>
      <c r="U191" s="41"/>
      <c r="V191" s="41"/>
      <c r="W191" s="41"/>
      <c r="X191" s="41"/>
      <c r="Y191" s="41"/>
      <c r="Z191" s="41"/>
      <c r="AA191" s="41"/>
      <c r="AB191" s="41"/>
      <c r="AC191" s="41"/>
      <c r="AD191" s="41"/>
      <c r="AE191" s="41"/>
      <c r="AR191" s="188" t="s">
        <v>621</v>
      </c>
      <c r="AT191" s="188" t="s">
        <v>539</v>
      </c>
      <c r="AU191" s="188" t="s">
        <v>79</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532</v>
      </c>
      <c r="BM191" s="188" t="s">
        <v>1361</v>
      </c>
    </row>
    <row r="192" s="2" customFormat="1" ht="37.8" customHeight="1">
      <c r="A192" s="41"/>
      <c r="B192" s="176"/>
      <c r="C192" s="224" t="s">
        <v>765</v>
      </c>
      <c r="D192" s="224" t="s">
        <v>539</v>
      </c>
      <c r="E192" s="225" t="s">
        <v>6556</v>
      </c>
      <c r="F192" s="226" t="s">
        <v>6557</v>
      </c>
      <c r="G192" s="227" t="s">
        <v>367</v>
      </c>
      <c r="H192" s="228">
        <v>1</v>
      </c>
      <c r="I192" s="229"/>
      <c r="J192" s="230">
        <f>ROUND(I192*H192,2)</f>
        <v>0</v>
      </c>
      <c r="K192" s="226" t="s">
        <v>3</v>
      </c>
      <c r="L192" s="231"/>
      <c r="M192" s="232" t="s">
        <v>3</v>
      </c>
      <c r="N192" s="233"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621</v>
      </c>
      <c r="AT192" s="188" t="s">
        <v>539</v>
      </c>
      <c r="AU192" s="188" t="s">
        <v>79</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532</v>
      </c>
      <c r="BM192" s="188" t="s">
        <v>1364</v>
      </c>
    </row>
    <row r="193" s="2" customFormat="1" ht="24.15" customHeight="1">
      <c r="A193" s="41"/>
      <c r="B193" s="176"/>
      <c r="C193" s="224" t="s">
        <v>769</v>
      </c>
      <c r="D193" s="224" t="s">
        <v>539</v>
      </c>
      <c r="E193" s="225" t="s">
        <v>6558</v>
      </c>
      <c r="F193" s="226" t="s">
        <v>6559</v>
      </c>
      <c r="G193" s="227" t="s">
        <v>367</v>
      </c>
      <c r="H193" s="228">
        <v>1</v>
      </c>
      <c r="I193" s="229"/>
      <c r="J193" s="230">
        <f>ROUND(I193*H193,2)</f>
        <v>0</v>
      </c>
      <c r="K193" s="226" t="s">
        <v>3</v>
      </c>
      <c r="L193" s="231"/>
      <c r="M193" s="232" t="s">
        <v>3</v>
      </c>
      <c r="N193" s="233" t="s">
        <v>40</v>
      </c>
      <c r="O193" s="75"/>
      <c r="P193" s="186">
        <f>O193*H193</f>
        <v>0</v>
      </c>
      <c r="Q193" s="186">
        <v>0</v>
      </c>
      <c r="R193" s="186">
        <f>Q193*H193</f>
        <v>0</v>
      </c>
      <c r="S193" s="186">
        <v>0</v>
      </c>
      <c r="T193" s="187">
        <f>S193*H193</f>
        <v>0</v>
      </c>
      <c r="U193" s="41"/>
      <c r="V193" s="41"/>
      <c r="W193" s="41"/>
      <c r="X193" s="41"/>
      <c r="Y193" s="41"/>
      <c r="Z193" s="41"/>
      <c r="AA193" s="41"/>
      <c r="AB193" s="41"/>
      <c r="AC193" s="41"/>
      <c r="AD193" s="41"/>
      <c r="AE193" s="41"/>
      <c r="AR193" s="188" t="s">
        <v>621</v>
      </c>
      <c r="AT193" s="188" t="s">
        <v>539</v>
      </c>
      <c r="AU193" s="188" t="s">
        <v>79</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532</v>
      </c>
      <c r="BM193" s="188" t="s">
        <v>1367</v>
      </c>
    </row>
    <row r="194" s="2" customFormat="1" ht="33" customHeight="1">
      <c r="A194" s="41"/>
      <c r="B194" s="176"/>
      <c r="C194" s="177" t="s">
        <v>165</v>
      </c>
      <c r="D194" s="177" t="s">
        <v>331</v>
      </c>
      <c r="E194" s="178" t="s">
        <v>6560</v>
      </c>
      <c r="F194" s="179" t="s">
        <v>6561</v>
      </c>
      <c r="G194" s="180" t="s">
        <v>574</v>
      </c>
      <c r="H194" s="181">
        <v>1</v>
      </c>
      <c r="I194" s="182"/>
      <c r="J194" s="183">
        <f>ROUND(I194*H194,2)</f>
        <v>0</v>
      </c>
      <c r="K194" s="179" t="s">
        <v>335</v>
      </c>
      <c r="L194" s="42"/>
      <c r="M194" s="184" t="s">
        <v>3</v>
      </c>
      <c r="N194" s="185" t="s">
        <v>40</v>
      </c>
      <c r="O194" s="75"/>
      <c r="P194" s="186">
        <f>O194*H194</f>
        <v>0</v>
      </c>
      <c r="Q194" s="186">
        <v>0</v>
      </c>
      <c r="R194" s="186">
        <f>Q194*H194</f>
        <v>0</v>
      </c>
      <c r="S194" s="186">
        <v>0</v>
      </c>
      <c r="T194" s="187">
        <f>S194*H194</f>
        <v>0</v>
      </c>
      <c r="U194" s="41"/>
      <c r="V194" s="41"/>
      <c r="W194" s="41"/>
      <c r="X194" s="41"/>
      <c r="Y194" s="41"/>
      <c r="Z194" s="41"/>
      <c r="AA194" s="41"/>
      <c r="AB194" s="41"/>
      <c r="AC194" s="41"/>
      <c r="AD194" s="41"/>
      <c r="AE194" s="41"/>
      <c r="AR194" s="188" t="s">
        <v>532</v>
      </c>
      <c r="AT194" s="188" t="s">
        <v>331</v>
      </c>
      <c r="AU194" s="188" t="s">
        <v>79</v>
      </c>
      <c r="AY194" s="22" t="s">
        <v>328</v>
      </c>
      <c r="BE194" s="189">
        <f>IF(N194="základní",J194,0)</f>
        <v>0</v>
      </c>
      <c r="BF194" s="189">
        <f>IF(N194="snížená",J194,0)</f>
        <v>0</v>
      </c>
      <c r="BG194" s="189">
        <f>IF(N194="zákl. přenesená",J194,0)</f>
        <v>0</v>
      </c>
      <c r="BH194" s="189">
        <f>IF(N194="sníž. přenesená",J194,0)</f>
        <v>0</v>
      </c>
      <c r="BI194" s="189">
        <f>IF(N194="nulová",J194,0)</f>
        <v>0</v>
      </c>
      <c r="BJ194" s="22" t="s">
        <v>76</v>
      </c>
      <c r="BK194" s="189">
        <f>ROUND(I194*H194,2)</f>
        <v>0</v>
      </c>
      <c r="BL194" s="22" t="s">
        <v>532</v>
      </c>
      <c r="BM194" s="188" t="s">
        <v>1573</v>
      </c>
    </row>
    <row r="195" s="2" customFormat="1">
      <c r="A195" s="41"/>
      <c r="B195" s="42"/>
      <c r="C195" s="41"/>
      <c r="D195" s="190" t="s">
        <v>338</v>
      </c>
      <c r="E195" s="41"/>
      <c r="F195" s="191" t="s">
        <v>6562</v>
      </c>
      <c r="G195" s="41"/>
      <c r="H195" s="41"/>
      <c r="I195" s="192"/>
      <c r="J195" s="41"/>
      <c r="K195" s="41"/>
      <c r="L195" s="42"/>
      <c r="M195" s="193"/>
      <c r="N195" s="194"/>
      <c r="O195" s="75"/>
      <c r="P195" s="75"/>
      <c r="Q195" s="75"/>
      <c r="R195" s="75"/>
      <c r="S195" s="75"/>
      <c r="T195" s="76"/>
      <c r="U195" s="41"/>
      <c r="V195" s="41"/>
      <c r="W195" s="41"/>
      <c r="X195" s="41"/>
      <c r="Y195" s="41"/>
      <c r="Z195" s="41"/>
      <c r="AA195" s="41"/>
      <c r="AB195" s="41"/>
      <c r="AC195" s="41"/>
      <c r="AD195" s="41"/>
      <c r="AE195" s="41"/>
      <c r="AT195" s="22" t="s">
        <v>338</v>
      </c>
      <c r="AU195" s="22" t="s">
        <v>79</v>
      </c>
    </row>
    <row r="196" s="2" customFormat="1" ht="44.25" customHeight="1">
      <c r="A196" s="41"/>
      <c r="B196" s="176"/>
      <c r="C196" s="177" t="s">
        <v>778</v>
      </c>
      <c r="D196" s="177" t="s">
        <v>331</v>
      </c>
      <c r="E196" s="178" t="s">
        <v>6563</v>
      </c>
      <c r="F196" s="179" t="s">
        <v>6564</v>
      </c>
      <c r="G196" s="180" t="s">
        <v>574</v>
      </c>
      <c r="H196" s="181">
        <v>1</v>
      </c>
      <c r="I196" s="182"/>
      <c r="J196" s="183">
        <f>ROUND(I196*H196,2)</f>
        <v>0</v>
      </c>
      <c r="K196" s="179" t="s">
        <v>335</v>
      </c>
      <c r="L196" s="42"/>
      <c r="M196" s="184" t="s">
        <v>3</v>
      </c>
      <c r="N196" s="185" t="s">
        <v>40</v>
      </c>
      <c r="O196" s="75"/>
      <c r="P196" s="186">
        <f>O196*H196</f>
        <v>0</v>
      </c>
      <c r="Q196" s="186">
        <v>0</v>
      </c>
      <c r="R196" s="186">
        <f>Q196*H196</f>
        <v>0</v>
      </c>
      <c r="S196" s="186">
        <v>0</v>
      </c>
      <c r="T196" s="187">
        <f>S196*H196</f>
        <v>0</v>
      </c>
      <c r="U196" s="41"/>
      <c r="V196" s="41"/>
      <c r="W196" s="41"/>
      <c r="X196" s="41"/>
      <c r="Y196" s="41"/>
      <c r="Z196" s="41"/>
      <c r="AA196" s="41"/>
      <c r="AB196" s="41"/>
      <c r="AC196" s="41"/>
      <c r="AD196" s="41"/>
      <c r="AE196" s="41"/>
      <c r="AR196" s="188" t="s">
        <v>532</v>
      </c>
      <c r="AT196" s="188" t="s">
        <v>331</v>
      </c>
      <c r="AU196" s="188" t="s">
        <v>79</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532</v>
      </c>
      <c r="BM196" s="188" t="s">
        <v>1372</v>
      </c>
    </row>
    <row r="197" s="2" customFormat="1">
      <c r="A197" s="41"/>
      <c r="B197" s="42"/>
      <c r="C197" s="41"/>
      <c r="D197" s="190" t="s">
        <v>338</v>
      </c>
      <c r="E197" s="41"/>
      <c r="F197" s="191" t="s">
        <v>6565</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79</v>
      </c>
    </row>
    <row r="198" s="2" customFormat="1" ht="24.15" customHeight="1">
      <c r="A198" s="41"/>
      <c r="B198" s="176"/>
      <c r="C198" s="224" t="s">
        <v>783</v>
      </c>
      <c r="D198" s="224" t="s">
        <v>539</v>
      </c>
      <c r="E198" s="225" t="s">
        <v>6566</v>
      </c>
      <c r="F198" s="226" t="s">
        <v>6567</v>
      </c>
      <c r="G198" s="227" t="s">
        <v>574</v>
      </c>
      <c r="H198" s="228">
        <v>1</v>
      </c>
      <c r="I198" s="229"/>
      <c r="J198" s="230">
        <f>ROUND(I198*H198,2)</f>
        <v>0</v>
      </c>
      <c r="K198" s="226" t="s">
        <v>335</v>
      </c>
      <c r="L198" s="231"/>
      <c r="M198" s="232" t="s">
        <v>3</v>
      </c>
      <c r="N198" s="233" t="s">
        <v>40</v>
      </c>
      <c r="O198" s="75"/>
      <c r="P198" s="186">
        <f>O198*H198</f>
        <v>0</v>
      </c>
      <c r="Q198" s="186">
        <v>0</v>
      </c>
      <c r="R198" s="186">
        <f>Q198*H198</f>
        <v>0</v>
      </c>
      <c r="S198" s="186">
        <v>0</v>
      </c>
      <c r="T198" s="187">
        <f>S198*H198</f>
        <v>0</v>
      </c>
      <c r="U198" s="41"/>
      <c r="V198" s="41"/>
      <c r="W198" s="41"/>
      <c r="X198" s="41"/>
      <c r="Y198" s="41"/>
      <c r="Z198" s="41"/>
      <c r="AA198" s="41"/>
      <c r="AB198" s="41"/>
      <c r="AC198" s="41"/>
      <c r="AD198" s="41"/>
      <c r="AE198" s="41"/>
      <c r="AR198" s="188" t="s">
        <v>621</v>
      </c>
      <c r="AT198" s="188" t="s">
        <v>539</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532</v>
      </c>
      <c r="BM198" s="188" t="s">
        <v>1375</v>
      </c>
    </row>
    <row r="199" s="2" customFormat="1" ht="49.05" customHeight="1">
      <c r="A199" s="41"/>
      <c r="B199" s="176"/>
      <c r="C199" s="177" t="s">
        <v>788</v>
      </c>
      <c r="D199" s="177" t="s">
        <v>331</v>
      </c>
      <c r="E199" s="178" t="s">
        <v>6568</v>
      </c>
      <c r="F199" s="179" t="s">
        <v>6569</v>
      </c>
      <c r="G199" s="180" t="s">
        <v>574</v>
      </c>
      <c r="H199" s="181">
        <v>6</v>
      </c>
      <c r="I199" s="182"/>
      <c r="J199" s="183">
        <f>ROUND(I199*H199,2)</f>
        <v>0</v>
      </c>
      <c r="K199" s="179" t="s">
        <v>335</v>
      </c>
      <c r="L199" s="42"/>
      <c r="M199" s="184" t="s">
        <v>3</v>
      </c>
      <c r="N199" s="185" t="s">
        <v>40</v>
      </c>
      <c r="O199" s="75"/>
      <c r="P199" s="186">
        <f>O199*H199</f>
        <v>0</v>
      </c>
      <c r="Q199" s="186">
        <v>0</v>
      </c>
      <c r="R199" s="186">
        <f>Q199*H199</f>
        <v>0</v>
      </c>
      <c r="S199" s="186">
        <v>0</v>
      </c>
      <c r="T199" s="187">
        <f>S199*H199</f>
        <v>0</v>
      </c>
      <c r="U199" s="41"/>
      <c r="V199" s="41"/>
      <c r="W199" s="41"/>
      <c r="X199" s="41"/>
      <c r="Y199" s="41"/>
      <c r="Z199" s="41"/>
      <c r="AA199" s="41"/>
      <c r="AB199" s="41"/>
      <c r="AC199" s="41"/>
      <c r="AD199" s="41"/>
      <c r="AE199" s="41"/>
      <c r="AR199" s="188" t="s">
        <v>532</v>
      </c>
      <c r="AT199" s="188" t="s">
        <v>331</v>
      </c>
      <c r="AU199" s="188" t="s">
        <v>79</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532</v>
      </c>
      <c r="BM199" s="188" t="s">
        <v>1580</v>
      </c>
    </row>
    <row r="200" s="2" customFormat="1">
      <c r="A200" s="41"/>
      <c r="B200" s="42"/>
      <c r="C200" s="41"/>
      <c r="D200" s="190" t="s">
        <v>338</v>
      </c>
      <c r="E200" s="41"/>
      <c r="F200" s="191" t="s">
        <v>6570</v>
      </c>
      <c r="G200" s="41"/>
      <c r="H200" s="41"/>
      <c r="I200" s="192"/>
      <c r="J200" s="41"/>
      <c r="K200" s="41"/>
      <c r="L200" s="42"/>
      <c r="M200" s="193"/>
      <c r="N200" s="194"/>
      <c r="O200" s="75"/>
      <c r="P200" s="75"/>
      <c r="Q200" s="75"/>
      <c r="R200" s="75"/>
      <c r="S200" s="75"/>
      <c r="T200" s="76"/>
      <c r="U200" s="41"/>
      <c r="V200" s="41"/>
      <c r="W200" s="41"/>
      <c r="X200" s="41"/>
      <c r="Y200" s="41"/>
      <c r="Z200" s="41"/>
      <c r="AA200" s="41"/>
      <c r="AB200" s="41"/>
      <c r="AC200" s="41"/>
      <c r="AD200" s="41"/>
      <c r="AE200" s="41"/>
      <c r="AT200" s="22" t="s">
        <v>338</v>
      </c>
      <c r="AU200" s="22" t="s">
        <v>79</v>
      </c>
    </row>
    <row r="201" s="2" customFormat="1" ht="24.15" customHeight="1">
      <c r="A201" s="41"/>
      <c r="B201" s="176"/>
      <c r="C201" s="224" t="s">
        <v>793</v>
      </c>
      <c r="D201" s="224" t="s">
        <v>539</v>
      </c>
      <c r="E201" s="225" t="s">
        <v>6571</v>
      </c>
      <c r="F201" s="226" t="s">
        <v>6572</v>
      </c>
      <c r="G201" s="227" t="s">
        <v>574</v>
      </c>
      <c r="H201" s="228">
        <v>6</v>
      </c>
      <c r="I201" s="229"/>
      <c r="J201" s="230">
        <f>ROUND(I201*H201,2)</f>
        <v>0</v>
      </c>
      <c r="K201" s="226" t="s">
        <v>335</v>
      </c>
      <c r="L201" s="231"/>
      <c r="M201" s="232" t="s">
        <v>3</v>
      </c>
      <c r="N201" s="233" t="s">
        <v>40</v>
      </c>
      <c r="O201" s="75"/>
      <c r="P201" s="186">
        <f>O201*H201</f>
        <v>0</v>
      </c>
      <c r="Q201" s="186">
        <v>0</v>
      </c>
      <c r="R201" s="186">
        <f>Q201*H201</f>
        <v>0</v>
      </c>
      <c r="S201" s="186">
        <v>0</v>
      </c>
      <c r="T201" s="187">
        <f>S201*H201</f>
        <v>0</v>
      </c>
      <c r="U201" s="41"/>
      <c r="V201" s="41"/>
      <c r="W201" s="41"/>
      <c r="X201" s="41"/>
      <c r="Y201" s="41"/>
      <c r="Z201" s="41"/>
      <c r="AA201" s="41"/>
      <c r="AB201" s="41"/>
      <c r="AC201" s="41"/>
      <c r="AD201" s="41"/>
      <c r="AE201" s="41"/>
      <c r="AR201" s="188" t="s">
        <v>621</v>
      </c>
      <c r="AT201" s="188" t="s">
        <v>539</v>
      </c>
      <c r="AU201" s="188" t="s">
        <v>79</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532</v>
      </c>
      <c r="BM201" s="188" t="s">
        <v>1379</v>
      </c>
    </row>
    <row r="202" s="2" customFormat="1" ht="49.05" customHeight="1">
      <c r="A202" s="41"/>
      <c r="B202" s="176"/>
      <c r="C202" s="177" t="s">
        <v>797</v>
      </c>
      <c r="D202" s="177" t="s">
        <v>331</v>
      </c>
      <c r="E202" s="178" t="s">
        <v>6573</v>
      </c>
      <c r="F202" s="179" t="s">
        <v>6574</v>
      </c>
      <c r="G202" s="180" t="s">
        <v>574</v>
      </c>
      <c r="H202" s="181">
        <v>2</v>
      </c>
      <c r="I202" s="182"/>
      <c r="J202" s="183">
        <f>ROUND(I202*H202,2)</f>
        <v>0</v>
      </c>
      <c r="K202" s="179" t="s">
        <v>335</v>
      </c>
      <c r="L202" s="42"/>
      <c r="M202" s="184" t="s">
        <v>3</v>
      </c>
      <c r="N202" s="185" t="s">
        <v>40</v>
      </c>
      <c r="O202" s="75"/>
      <c r="P202" s="186">
        <f>O202*H202</f>
        <v>0</v>
      </c>
      <c r="Q202" s="186">
        <v>0</v>
      </c>
      <c r="R202" s="186">
        <f>Q202*H202</f>
        <v>0</v>
      </c>
      <c r="S202" s="186">
        <v>0</v>
      </c>
      <c r="T202" s="187">
        <f>S202*H202</f>
        <v>0</v>
      </c>
      <c r="U202" s="41"/>
      <c r="V202" s="41"/>
      <c r="W202" s="41"/>
      <c r="X202" s="41"/>
      <c r="Y202" s="41"/>
      <c r="Z202" s="41"/>
      <c r="AA202" s="41"/>
      <c r="AB202" s="41"/>
      <c r="AC202" s="41"/>
      <c r="AD202" s="41"/>
      <c r="AE202" s="41"/>
      <c r="AR202" s="188" t="s">
        <v>532</v>
      </c>
      <c r="AT202" s="188" t="s">
        <v>331</v>
      </c>
      <c r="AU202" s="188" t="s">
        <v>79</v>
      </c>
      <c r="AY202" s="22" t="s">
        <v>328</v>
      </c>
      <c r="BE202" s="189">
        <f>IF(N202="základní",J202,0)</f>
        <v>0</v>
      </c>
      <c r="BF202" s="189">
        <f>IF(N202="snížená",J202,0)</f>
        <v>0</v>
      </c>
      <c r="BG202" s="189">
        <f>IF(N202="zákl. přenesená",J202,0)</f>
        <v>0</v>
      </c>
      <c r="BH202" s="189">
        <f>IF(N202="sníž. přenesená",J202,0)</f>
        <v>0</v>
      </c>
      <c r="BI202" s="189">
        <f>IF(N202="nulová",J202,0)</f>
        <v>0</v>
      </c>
      <c r="BJ202" s="22" t="s">
        <v>76</v>
      </c>
      <c r="BK202" s="189">
        <f>ROUND(I202*H202,2)</f>
        <v>0</v>
      </c>
      <c r="BL202" s="22" t="s">
        <v>532</v>
      </c>
      <c r="BM202" s="188" t="s">
        <v>1382</v>
      </c>
    </row>
    <row r="203" s="2" customFormat="1">
      <c r="A203" s="41"/>
      <c r="B203" s="42"/>
      <c r="C203" s="41"/>
      <c r="D203" s="190" t="s">
        <v>338</v>
      </c>
      <c r="E203" s="41"/>
      <c r="F203" s="191" t="s">
        <v>6575</v>
      </c>
      <c r="G203" s="41"/>
      <c r="H203" s="41"/>
      <c r="I203" s="192"/>
      <c r="J203" s="41"/>
      <c r="K203" s="41"/>
      <c r="L203" s="42"/>
      <c r="M203" s="193"/>
      <c r="N203" s="194"/>
      <c r="O203" s="75"/>
      <c r="P203" s="75"/>
      <c r="Q203" s="75"/>
      <c r="R203" s="75"/>
      <c r="S203" s="75"/>
      <c r="T203" s="76"/>
      <c r="U203" s="41"/>
      <c r="V203" s="41"/>
      <c r="W203" s="41"/>
      <c r="X203" s="41"/>
      <c r="Y203" s="41"/>
      <c r="Z203" s="41"/>
      <c r="AA203" s="41"/>
      <c r="AB203" s="41"/>
      <c r="AC203" s="41"/>
      <c r="AD203" s="41"/>
      <c r="AE203" s="41"/>
      <c r="AT203" s="22" t="s">
        <v>338</v>
      </c>
      <c r="AU203" s="22" t="s">
        <v>79</v>
      </c>
    </row>
    <row r="204" s="2" customFormat="1" ht="24.15" customHeight="1">
      <c r="A204" s="41"/>
      <c r="B204" s="176"/>
      <c r="C204" s="224" t="s">
        <v>801</v>
      </c>
      <c r="D204" s="224" t="s">
        <v>539</v>
      </c>
      <c r="E204" s="225" t="s">
        <v>6576</v>
      </c>
      <c r="F204" s="226" t="s">
        <v>6577</v>
      </c>
      <c r="G204" s="227" t="s">
        <v>574</v>
      </c>
      <c r="H204" s="228">
        <v>2</v>
      </c>
      <c r="I204" s="229"/>
      <c r="J204" s="230">
        <f>ROUND(I204*H204,2)</f>
        <v>0</v>
      </c>
      <c r="K204" s="226" t="s">
        <v>335</v>
      </c>
      <c r="L204" s="231"/>
      <c r="M204" s="232" t="s">
        <v>3</v>
      </c>
      <c r="N204" s="233" t="s">
        <v>40</v>
      </c>
      <c r="O204" s="75"/>
      <c r="P204" s="186">
        <f>O204*H204</f>
        <v>0</v>
      </c>
      <c r="Q204" s="186">
        <v>0</v>
      </c>
      <c r="R204" s="186">
        <f>Q204*H204</f>
        <v>0</v>
      </c>
      <c r="S204" s="186">
        <v>0</v>
      </c>
      <c r="T204" s="187">
        <f>S204*H204</f>
        <v>0</v>
      </c>
      <c r="U204" s="41"/>
      <c r="V204" s="41"/>
      <c r="W204" s="41"/>
      <c r="X204" s="41"/>
      <c r="Y204" s="41"/>
      <c r="Z204" s="41"/>
      <c r="AA204" s="41"/>
      <c r="AB204" s="41"/>
      <c r="AC204" s="41"/>
      <c r="AD204" s="41"/>
      <c r="AE204" s="41"/>
      <c r="AR204" s="188" t="s">
        <v>621</v>
      </c>
      <c r="AT204" s="188" t="s">
        <v>539</v>
      </c>
      <c r="AU204" s="188" t="s">
        <v>79</v>
      </c>
      <c r="AY204" s="22" t="s">
        <v>328</v>
      </c>
      <c r="BE204" s="189">
        <f>IF(N204="základní",J204,0)</f>
        <v>0</v>
      </c>
      <c r="BF204" s="189">
        <f>IF(N204="snížená",J204,0)</f>
        <v>0</v>
      </c>
      <c r="BG204" s="189">
        <f>IF(N204="zákl. přenesená",J204,0)</f>
        <v>0</v>
      </c>
      <c r="BH204" s="189">
        <f>IF(N204="sníž. přenesená",J204,0)</f>
        <v>0</v>
      </c>
      <c r="BI204" s="189">
        <f>IF(N204="nulová",J204,0)</f>
        <v>0</v>
      </c>
      <c r="BJ204" s="22" t="s">
        <v>76</v>
      </c>
      <c r="BK204" s="189">
        <f>ROUND(I204*H204,2)</f>
        <v>0</v>
      </c>
      <c r="BL204" s="22" t="s">
        <v>532</v>
      </c>
      <c r="BM204" s="188" t="s">
        <v>1589</v>
      </c>
    </row>
    <row r="205" s="2" customFormat="1" ht="55.5" customHeight="1">
      <c r="A205" s="41"/>
      <c r="B205" s="176"/>
      <c r="C205" s="177" t="s">
        <v>805</v>
      </c>
      <c r="D205" s="177" t="s">
        <v>331</v>
      </c>
      <c r="E205" s="178" t="s">
        <v>6578</v>
      </c>
      <c r="F205" s="179" t="s">
        <v>6579</v>
      </c>
      <c r="G205" s="180" t="s">
        <v>574</v>
      </c>
      <c r="H205" s="181">
        <v>7</v>
      </c>
      <c r="I205" s="182"/>
      <c r="J205" s="183">
        <f>ROUND(I205*H205,2)</f>
        <v>0</v>
      </c>
      <c r="K205" s="179" t="s">
        <v>335</v>
      </c>
      <c r="L205" s="42"/>
      <c r="M205" s="184" t="s">
        <v>3</v>
      </c>
      <c r="N205" s="185" t="s">
        <v>40</v>
      </c>
      <c r="O205" s="75"/>
      <c r="P205" s="186">
        <f>O205*H205</f>
        <v>0</v>
      </c>
      <c r="Q205" s="186">
        <v>0</v>
      </c>
      <c r="R205" s="186">
        <f>Q205*H205</f>
        <v>0</v>
      </c>
      <c r="S205" s="186">
        <v>0</v>
      </c>
      <c r="T205" s="187">
        <f>S205*H205</f>
        <v>0</v>
      </c>
      <c r="U205" s="41"/>
      <c r="V205" s="41"/>
      <c r="W205" s="41"/>
      <c r="X205" s="41"/>
      <c r="Y205" s="41"/>
      <c r="Z205" s="41"/>
      <c r="AA205" s="41"/>
      <c r="AB205" s="41"/>
      <c r="AC205" s="41"/>
      <c r="AD205" s="41"/>
      <c r="AE205" s="41"/>
      <c r="AR205" s="188" t="s">
        <v>532</v>
      </c>
      <c r="AT205" s="188" t="s">
        <v>331</v>
      </c>
      <c r="AU205" s="188" t="s">
        <v>79</v>
      </c>
      <c r="AY205" s="22" t="s">
        <v>328</v>
      </c>
      <c r="BE205" s="189">
        <f>IF(N205="základní",J205,0)</f>
        <v>0</v>
      </c>
      <c r="BF205" s="189">
        <f>IF(N205="snížená",J205,0)</f>
        <v>0</v>
      </c>
      <c r="BG205" s="189">
        <f>IF(N205="zákl. přenesená",J205,0)</f>
        <v>0</v>
      </c>
      <c r="BH205" s="189">
        <f>IF(N205="sníž. přenesená",J205,0)</f>
        <v>0</v>
      </c>
      <c r="BI205" s="189">
        <f>IF(N205="nulová",J205,0)</f>
        <v>0</v>
      </c>
      <c r="BJ205" s="22" t="s">
        <v>76</v>
      </c>
      <c r="BK205" s="189">
        <f>ROUND(I205*H205,2)</f>
        <v>0</v>
      </c>
      <c r="BL205" s="22" t="s">
        <v>532</v>
      </c>
      <c r="BM205" s="188" t="s">
        <v>1385</v>
      </c>
    </row>
    <row r="206" s="2" customFormat="1">
      <c r="A206" s="41"/>
      <c r="B206" s="42"/>
      <c r="C206" s="41"/>
      <c r="D206" s="190" t="s">
        <v>338</v>
      </c>
      <c r="E206" s="41"/>
      <c r="F206" s="191" t="s">
        <v>6580</v>
      </c>
      <c r="G206" s="41"/>
      <c r="H206" s="41"/>
      <c r="I206" s="192"/>
      <c r="J206" s="41"/>
      <c r="K206" s="41"/>
      <c r="L206" s="42"/>
      <c r="M206" s="193"/>
      <c r="N206" s="194"/>
      <c r="O206" s="75"/>
      <c r="P206" s="75"/>
      <c r="Q206" s="75"/>
      <c r="R206" s="75"/>
      <c r="S206" s="75"/>
      <c r="T206" s="76"/>
      <c r="U206" s="41"/>
      <c r="V206" s="41"/>
      <c r="W206" s="41"/>
      <c r="X206" s="41"/>
      <c r="Y206" s="41"/>
      <c r="Z206" s="41"/>
      <c r="AA206" s="41"/>
      <c r="AB206" s="41"/>
      <c r="AC206" s="41"/>
      <c r="AD206" s="41"/>
      <c r="AE206" s="41"/>
      <c r="AT206" s="22" t="s">
        <v>338</v>
      </c>
      <c r="AU206" s="22" t="s">
        <v>79</v>
      </c>
    </row>
    <row r="207" s="2" customFormat="1" ht="16.5" customHeight="1">
      <c r="A207" s="41"/>
      <c r="B207" s="176"/>
      <c r="C207" s="224" t="s">
        <v>809</v>
      </c>
      <c r="D207" s="224" t="s">
        <v>539</v>
      </c>
      <c r="E207" s="225" t="s">
        <v>6581</v>
      </c>
      <c r="F207" s="226" t="s">
        <v>6582</v>
      </c>
      <c r="G207" s="227" t="s">
        <v>367</v>
      </c>
      <c r="H207" s="228">
        <v>7</v>
      </c>
      <c r="I207" s="229"/>
      <c r="J207" s="230">
        <f>ROUND(I207*H207,2)</f>
        <v>0</v>
      </c>
      <c r="K207" s="226" t="s">
        <v>3</v>
      </c>
      <c r="L207" s="231"/>
      <c r="M207" s="232" t="s">
        <v>3</v>
      </c>
      <c r="N207" s="233" t="s">
        <v>40</v>
      </c>
      <c r="O207" s="75"/>
      <c r="P207" s="186">
        <f>O207*H207</f>
        <v>0</v>
      </c>
      <c r="Q207" s="186">
        <v>0</v>
      </c>
      <c r="R207" s="186">
        <f>Q207*H207</f>
        <v>0</v>
      </c>
      <c r="S207" s="186">
        <v>0</v>
      </c>
      <c r="T207" s="187">
        <f>S207*H207</f>
        <v>0</v>
      </c>
      <c r="U207" s="41"/>
      <c r="V207" s="41"/>
      <c r="W207" s="41"/>
      <c r="X207" s="41"/>
      <c r="Y207" s="41"/>
      <c r="Z207" s="41"/>
      <c r="AA207" s="41"/>
      <c r="AB207" s="41"/>
      <c r="AC207" s="41"/>
      <c r="AD207" s="41"/>
      <c r="AE207" s="41"/>
      <c r="AR207" s="188" t="s">
        <v>621</v>
      </c>
      <c r="AT207" s="188" t="s">
        <v>539</v>
      </c>
      <c r="AU207" s="188" t="s">
        <v>79</v>
      </c>
      <c r="AY207" s="22" t="s">
        <v>328</v>
      </c>
      <c r="BE207" s="189">
        <f>IF(N207="základní",J207,0)</f>
        <v>0</v>
      </c>
      <c r="BF207" s="189">
        <f>IF(N207="snížená",J207,0)</f>
        <v>0</v>
      </c>
      <c r="BG207" s="189">
        <f>IF(N207="zákl. přenesená",J207,0)</f>
        <v>0</v>
      </c>
      <c r="BH207" s="189">
        <f>IF(N207="sníž. přenesená",J207,0)</f>
        <v>0</v>
      </c>
      <c r="BI207" s="189">
        <f>IF(N207="nulová",J207,0)</f>
        <v>0</v>
      </c>
      <c r="BJ207" s="22" t="s">
        <v>76</v>
      </c>
      <c r="BK207" s="189">
        <f>ROUND(I207*H207,2)</f>
        <v>0</v>
      </c>
      <c r="BL207" s="22" t="s">
        <v>532</v>
      </c>
      <c r="BM207" s="188" t="s">
        <v>1389</v>
      </c>
    </row>
    <row r="208" s="2" customFormat="1" ht="24.15" customHeight="1">
      <c r="A208" s="41"/>
      <c r="B208" s="176"/>
      <c r="C208" s="177" t="s">
        <v>813</v>
      </c>
      <c r="D208" s="177" t="s">
        <v>331</v>
      </c>
      <c r="E208" s="178" t="s">
        <v>6583</v>
      </c>
      <c r="F208" s="179" t="s">
        <v>6584</v>
      </c>
      <c r="G208" s="180" t="s">
        <v>574</v>
      </c>
      <c r="H208" s="181">
        <v>28</v>
      </c>
      <c r="I208" s="182"/>
      <c r="J208" s="183">
        <f>ROUND(I208*H208,2)</f>
        <v>0</v>
      </c>
      <c r="K208" s="179" t="s">
        <v>335</v>
      </c>
      <c r="L208" s="42"/>
      <c r="M208" s="184" t="s">
        <v>3</v>
      </c>
      <c r="N208" s="185" t="s">
        <v>40</v>
      </c>
      <c r="O208" s="75"/>
      <c r="P208" s="186">
        <f>O208*H208</f>
        <v>0</v>
      </c>
      <c r="Q208" s="186">
        <v>0</v>
      </c>
      <c r="R208" s="186">
        <f>Q208*H208</f>
        <v>0</v>
      </c>
      <c r="S208" s="186">
        <v>0</v>
      </c>
      <c r="T208" s="187">
        <f>S208*H208</f>
        <v>0</v>
      </c>
      <c r="U208" s="41"/>
      <c r="V208" s="41"/>
      <c r="W208" s="41"/>
      <c r="X208" s="41"/>
      <c r="Y208" s="41"/>
      <c r="Z208" s="41"/>
      <c r="AA208" s="41"/>
      <c r="AB208" s="41"/>
      <c r="AC208" s="41"/>
      <c r="AD208" s="41"/>
      <c r="AE208" s="41"/>
      <c r="AR208" s="188" t="s">
        <v>532</v>
      </c>
      <c r="AT208" s="188" t="s">
        <v>331</v>
      </c>
      <c r="AU208" s="188" t="s">
        <v>79</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532</v>
      </c>
      <c r="BM208" s="188" t="s">
        <v>1392</v>
      </c>
    </row>
    <row r="209" s="2" customFormat="1">
      <c r="A209" s="41"/>
      <c r="B209" s="42"/>
      <c r="C209" s="41"/>
      <c r="D209" s="190" t="s">
        <v>338</v>
      </c>
      <c r="E209" s="41"/>
      <c r="F209" s="191" t="s">
        <v>6585</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338</v>
      </c>
      <c r="AU209" s="22" t="s">
        <v>79</v>
      </c>
    </row>
    <row r="210" s="2" customFormat="1" ht="16.5" customHeight="1">
      <c r="A210" s="41"/>
      <c r="B210" s="176"/>
      <c r="C210" s="224" t="s">
        <v>817</v>
      </c>
      <c r="D210" s="224" t="s">
        <v>539</v>
      </c>
      <c r="E210" s="225" t="s">
        <v>6586</v>
      </c>
      <c r="F210" s="226" t="s">
        <v>6587</v>
      </c>
      <c r="G210" s="227" t="s">
        <v>574</v>
      </c>
      <c r="H210" s="228">
        <v>28</v>
      </c>
      <c r="I210" s="229"/>
      <c r="J210" s="230">
        <f>ROUND(I210*H210,2)</f>
        <v>0</v>
      </c>
      <c r="K210" s="226" t="s">
        <v>335</v>
      </c>
      <c r="L210" s="231"/>
      <c r="M210" s="232" t="s">
        <v>3</v>
      </c>
      <c r="N210" s="233"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621</v>
      </c>
      <c r="AT210" s="188" t="s">
        <v>539</v>
      </c>
      <c r="AU210" s="188" t="s">
        <v>79</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532</v>
      </c>
      <c r="BM210" s="188" t="s">
        <v>1395</v>
      </c>
    </row>
    <row r="211" s="2" customFormat="1" ht="37.8" customHeight="1">
      <c r="A211" s="41"/>
      <c r="B211" s="176"/>
      <c r="C211" s="177" t="s">
        <v>821</v>
      </c>
      <c r="D211" s="177" t="s">
        <v>331</v>
      </c>
      <c r="E211" s="178" t="s">
        <v>6588</v>
      </c>
      <c r="F211" s="179" t="s">
        <v>6589</v>
      </c>
      <c r="G211" s="180" t="s">
        <v>574</v>
      </c>
      <c r="H211" s="181">
        <v>2</v>
      </c>
      <c r="I211" s="182"/>
      <c r="J211" s="183">
        <f>ROUND(I211*H211,2)</f>
        <v>0</v>
      </c>
      <c r="K211" s="179" t="s">
        <v>335</v>
      </c>
      <c r="L211" s="42"/>
      <c r="M211" s="184" t="s">
        <v>3</v>
      </c>
      <c r="N211" s="185" t="s">
        <v>40</v>
      </c>
      <c r="O211" s="75"/>
      <c r="P211" s="186">
        <f>O211*H211</f>
        <v>0</v>
      </c>
      <c r="Q211" s="186">
        <v>0</v>
      </c>
      <c r="R211" s="186">
        <f>Q211*H211</f>
        <v>0</v>
      </c>
      <c r="S211" s="186">
        <v>0</v>
      </c>
      <c r="T211" s="187">
        <f>S211*H211</f>
        <v>0</v>
      </c>
      <c r="U211" s="41"/>
      <c r="V211" s="41"/>
      <c r="W211" s="41"/>
      <c r="X211" s="41"/>
      <c r="Y211" s="41"/>
      <c r="Z211" s="41"/>
      <c r="AA211" s="41"/>
      <c r="AB211" s="41"/>
      <c r="AC211" s="41"/>
      <c r="AD211" s="41"/>
      <c r="AE211" s="41"/>
      <c r="AR211" s="188" t="s">
        <v>532</v>
      </c>
      <c r="AT211" s="188" t="s">
        <v>331</v>
      </c>
      <c r="AU211" s="188" t="s">
        <v>79</v>
      </c>
      <c r="AY211" s="22" t="s">
        <v>328</v>
      </c>
      <c r="BE211" s="189">
        <f>IF(N211="základní",J211,0)</f>
        <v>0</v>
      </c>
      <c r="BF211" s="189">
        <f>IF(N211="snížená",J211,0)</f>
        <v>0</v>
      </c>
      <c r="BG211" s="189">
        <f>IF(N211="zákl. přenesená",J211,0)</f>
        <v>0</v>
      </c>
      <c r="BH211" s="189">
        <f>IF(N211="sníž. přenesená",J211,0)</f>
        <v>0</v>
      </c>
      <c r="BI211" s="189">
        <f>IF(N211="nulová",J211,0)</f>
        <v>0</v>
      </c>
      <c r="BJ211" s="22" t="s">
        <v>76</v>
      </c>
      <c r="BK211" s="189">
        <f>ROUND(I211*H211,2)</f>
        <v>0</v>
      </c>
      <c r="BL211" s="22" t="s">
        <v>532</v>
      </c>
      <c r="BM211" s="188" t="s">
        <v>1602</v>
      </c>
    </row>
    <row r="212" s="2" customFormat="1">
      <c r="A212" s="41"/>
      <c r="B212" s="42"/>
      <c r="C212" s="41"/>
      <c r="D212" s="190" t="s">
        <v>338</v>
      </c>
      <c r="E212" s="41"/>
      <c r="F212" s="191" t="s">
        <v>6590</v>
      </c>
      <c r="G212" s="41"/>
      <c r="H212" s="41"/>
      <c r="I212" s="192"/>
      <c r="J212" s="41"/>
      <c r="K212" s="41"/>
      <c r="L212" s="42"/>
      <c r="M212" s="193"/>
      <c r="N212" s="194"/>
      <c r="O212" s="75"/>
      <c r="P212" s="75"/>
      <c r="Q212" s="75"/>
      <c r="R212" s="75"/>
      <c r="S212" s="75"/>
      <c r="T212" s="76"/>
      <c r="U212" s="41"/>
      <c r="V212" s="41"/>
      <c r="W212" s="41"/>
      <c r="X212" s="41"/>
      <c r="Y212" s="41"/>
      <c r="Z212" s="41"/>
      <c r="AA212" s="41"/>
      <c r="AB212" s="41"/>
      <c r="AC212" s="41"/>
      <c r="AD212" s="41"/>
      <c r="AE212" s="41"/>
      <c r="AT212" s="22" t="s">
        <v>338</v>
      </c>
      <c r="AU212" s="22" t="s">
        <v>79</v>
      </c>
    </row>
    <row r="213" s="2" customFormat="1" ht="16.5" customHeight="1">
      <c r="A213" s="41"/>
      <c r="B213" s="176"/>
      <c r="C213" s="224" t="s">
        <v>825</v>
      </c>
      <c r="D213" s="224" t="s">
        <v>539</v>
      </c>
      <c r="E213" s="225" t="s">
        <v>6591</v>
      </c>
      <c r="F213" s="226" t="s">
        <v>6592</v>
      </c>
      <c r="G213" s="227" t="s">
        <v>574</v>
      </c>
      <c r="H213" s="228">
        <v>1</v>
      </c>
      <c r="I213" s="229"/>
      <c r="J213" s="230">
        <f>ROUND(I213*H213,2)</f>
        <v>0</v>
      </c>
      <c r="K213" s="226" t="s">
        <v>3</v>
      </c>
      <c r="L213" s="231"/>
      <c r="M213" s="232" t="s">
        <v>3</v>
      </c>
      <c r="N213" s="233" t="s">
        <v>40</v>
      </c>
      <c r="O213" s="75"/>
      <c r="P213" s="186">
        <f>O213*H213</f>
        <v>0</v>
      </c>
      <c r="Q213" s="186">
        <v>0</v>
      </c>
      <c r="R213" s="186">
        <f>Q213*H213</f>
        <v>0</v>
      </c>
      <c r="S213" s="186">
        <v>0</v>
      </c>
      <c r="T213" s="187">
        <f>S213*H213</f>
        <v>0</v>
      </c>
      <c r="U213" s="41"/>
      <c r="V213" s="41"/>
      <c r="W213" s="41"/>
      <c r="X213" s="41"/>
      <c r="Y213" s="41"/>
      <c r="Z213" s="41"/>
      <c r="AA213" s="41"/>
      <c r="AB213" s="41"/>
      <c r="AC213" s="41"/>
      <c r="AD213" s="41"/>
      <c r="AE213" s="41"/>
      <c r="AR213" s="188" t="s">
        <v>621</v>
      </c>
      <c r="AT213" s="188" t="s">
        <v>539</v>
      </c>
      <c r="AU213" s="188" t="s">
        <v>79</v>
      </c>
      <c r="AY213" s="22" t="s">
        <v>328</v>
      </c>
      <c r="BE213" s="189">
        <f>IF(N213="základní",J213,0)</f>
        <v>0</v>
      </c>
      <c r="BF213" s="189">
        <f>IF(N213="snížená",J213,0)</f>
        <v>0</v>
      </c>
      <c r="BG213" s="189">
        <f>IF(N213="zákl. přenesená",J213,0)</f>
        <v>0</v>
      </c>
      <c r="BH213" s="189">
        <f>IF(N213="sníž. přenesená",J213,0)</f>
        <v>0</v>
      </c>
      <c r="BI213" s="189">
        <f>IF(N213="nulová",J213,0)</f>
        <v>0</v>
      </c>
      <c r="BJ213" s="22" t="s">
        <v>76</v>
      </c>
      <c r="BK213" s="189">
        <f>ROUND(I213*H213,2)</f>
        <v>0</v>
      </c>
      <c r="BL213" s="22" t="s">
        <v>532</v>
      </c>
      <c r="BM213" s="188" t="s">
        <v>1605</v>
      </c>
    </row>
    <row r="214" s="2" customFormat="1" ht="16.5" customHeight="1">
      <c r="A214" s="41"/>
      <c r="B214" s="176"/>
      <c r="C214" s="224" t="s">
        <v>830</v>
      </c>
      <c r="D214" s="224" t="s">
        <v>539</v>
      </c>
      <c r="E214" s="225" t="s">
        <v>6593</v>
      </c>
      <c r="F214" s="226" t="s">
        <v>6594</v>
      </c>
      <c r="G214" s="227" t="s">
        <v>574</v>
      </c>
      <c r="H214" s="228">
        <v>1</v>
      </c>
      <c r="I214" s="229"/>
      <c r="J214" s="230">
        <f>ROUND(I214*H214,2)</f>
        <v>0</v>
      </c>
      <c r="K214" s="226" t="s">
        <v>3</v>
      </c>
      <c r="L214" s="231"/>
      <c r="M214" s="232" t="s">
        <v>3</v>
      </c>
      <c r="N214" s="233" t="s">
        <v>40</v>
      </c>
      <c r="O214" s="75"/>
      <c r="P214" s="186">
        <f>O214*H214</f>
        <v>0</v>
      </c>
      <c r="Q214" s="186">
        <v>0</v>
      </c>
      <c r="R214" s="186">
        <f>Q214*H214</f>
        <v>0</v>
      </c>
      <c r="S214" s="186">
        <v>0</v>
      </c>
      <c r="T214" s="187">
        <f>S214*H214</f>
        <v>0</v>
      </c>
      <c r="U214" s="41"/>
      <c r="V214" s="41"/>
      <c r="W214" s="41"/>
      <c r="X214" s="41"/>
      <c r="Y214" s="41"/>
      <c r="Z214" s="41"/>
      <c r="AA214" s="41"/>
      <c r="AB214" s="41"/>
      <c r="AC214" s="41"/>
      <c r="AD214" s="41"/>
      <c r="AE214" s="41"/>
      <c r="AR214" s="188" t="s">
        <v>621</v>
      </c>
      <c r="AT214" s="188" t="s">
        <v>539</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532</v>
      </c>
      <c r="BM214" s="188" t="s">
        <v>1608</v>
      </c>
    </row>
    <row r="215" s="2" customFormat="1" ht="37.8" customHeight="1">
      <c r="A215" s="41"/>
      <c r="B215" s="176"/>
      <c r="C215" s="177" t="s">
        <v>835</v>
      </c>
      <c r="D215" s="177" t="s">
        <v>331</v>
      </c>
      <c r="E215" s="178" t="s">
        <v>6595</v>
      </c>
      <c r="F215" s="179" t="s">
        <v>6596</v>
      </c>
      <c r="G215" s="180" t="s">
        <v>574</v>
      </c>
      <c r="H215" s="181">
        <v>87</v>
      </c>
      <c r="I215" s="182"/>
      <c r="J215" s="183">
        <f>ROUND(I215*H215,2)</f>
        <v>0</v>
      </c>
      <c r="K215" s="179" t="s">
        <v>335</v>
      </c>
      <c r="L215" s="42"/>
      <c r="M215" s="184" t="s">
        <v>3</v>
      </c>
      <c r="N215" s="185" t="s">
        <v>40</v>
      </c>
      <c r="O215" s="75"/>
      <c r="P215" s="186">
        <f>O215*H215</f>
        <v>0</v>
      </c>
      <c r="Q215" s="186">
        <v>0</v>
      </c>
      <c r="R215" s="186">
        <f>Q215*H215</f>
        <v>0</v>
      </c>
      <c r="S215" s="186">
        <v>0</v>
      </c>
      <c r="T215" s="187">
        <f>S215*H215</f>
        <v>0</v>
      </c>
      <c r="U215" s="41"/>
      <c r="V215" s="41"/>
      <c r="W215" s="41"/>
      <c r="X215" s="41"/>
      <c r="Y215" s="41"/>
      <c r="Z215" s="41"/>
      <c r="AA215" s="41"/>
      <c r="AB215" s="41"/>
      <c r="AC215" s="41"/>
      <c r="AD215" s="41"/>
      <c r="AE215" s="41"/>
      <c r="AR215" s="188" t="s">
        <v>532</v>
      </c>
      <c r="AT215" s="188" t="s">
        <v>331</v>
      </c>
      <c r="AU215" s="188" t="s">
        <v>79</v>
      </c>
      <c r="AY215" s="22" t="s">
        <v>328</v>
      </c>
      <c r="BE215" s="189">
        <f>IF(N215="základní",J215,0)</f>
        <v>0</v>
      </c>
      <c r="BF215" s="189">
        <f>IF(N215="snížená",J215,0)</f>
        <v>0</v>
      </c>
      <c r="BG215" s="189">
        <f>IF(N215="zákl. přenesená",J215,0)</f>
        <v>0</v>
      </c>
      <c r="BH215" s="189">
        <f>IF(N215="sníž. přenesená",J215,0)</f>
        <v>0</v>
      </c>
      <c r="BI215" s="189">
        <f>IF(N215="nulová",J215,0)</f>
        <v>0</v>
      </c>
      <c r="BJ215" s="22" t="s">
        <v>76</v>
      </c>
      <c r="BK215" s="189">
        <f>ROUND(I215*H215,2)</f>
        <v>0</v>
      </c>
      <c r="BL215" s="22" t="s">
        <v>532</v>
      </c>
      <c r="BM215" s="188" t="s">
        <v>1611</v>
      </c>
    </row>
    <row r="216" s="2" customFormat="1">
      <c r="A216" s="41"/>
      <c r="B216" s="42"/>
      <c r="C216" s="41"/>
      <c r="D216" s="190" t="s">
        <v>338</v>
      </c>
      <c r="E216" s="41"/>
      <c r="F216" s="191" t="s">
        <v>6597</v>
      </c>
      <c r="G216" s="41"/>
      <c r="H216" s="41"/>
      <c r="I216" s="192"/>
      <c r="J216" s="41"/>
      <c r="K216" s="41"/>
      <c r="L216" s="42"/>
      <c r="M216" s="193"/>
      <c r="N216" s="194"/>
      <c r="O216" s="75"/>
      <c r="P216" s="75"/>
      <c r="Q216" s="75"/>
      <c r="R216" s="75"/>
      <c r="S216" s="75"/>
      <c r="T216" s="76"/>
      <c r="U216" s="41"/>
      <c r="V216" s="41"/>
      <c r="W216" s="41"/>
      <c r="X216" s="41"/>
      <c r="Y216" s="41"/>
      <c r="Z216" s="41"/>
      <c r="AA216" s="41"/>
      <c r="AB216" s="41"/>
      <c r="AC216" s="41"/>
      <c r="AD216" s="41"/>
      <c r="AE216" s="41"/>
      <c r="AT216" s="22" t="s">
        <v>338</v>
      </c>
      <c r="AU216" s="22" t="s">
        <v>79</v>
      </c>
    </row>
    <row r="217" s="2" customFormat="1" ht="24.15" customHeight="1">
      <c r="A217" s="41"/>
      <c r="B217" s="176"/>
      <c r="C217" s="224" t="s">
        <v>840</v>
      </c>
      <c r="D217" s="224" t="s">
        <v>539</v>
      </c>
      <c r="E217" s="225" t="s">
        <v>6598</v>
      </c>
      <c r="F217" s="226" t="s">
        <v>6599</v>
      </c>
      <c r="G217" s="227" t="s">
        <v>574</v>
      </c>
      <c r="H217" s="228">
        <v>76</v>
      </c>
      <c r="I217" s="229"/>
      <c r="J217" s="230">
        <f>ROUND(I217*H217,2)</f>
        <v>0</v>
      </c>
      <c r="K217" s="226" t="s">
        <v>335</v>
      </c>
      <c r="L217" s="231"/>
      <c r="M217" s="232" t="s">
        <v>3</v>
      </c>
      <c r="N217" s="233" t="s">
        <v>40</v>
      </c>
      <c r="O217" s="75"/>
      <c r="P217" s="186">
        <f>O217*H217</f>
        <v>0</v>
      </c>
      <c r="Q217" s="186">
        <v>0</v>
      </c>
      <c r="R217" s="186">
        <f>Q217*H217</f>
        <v>0</v>
      </c>
      <c r="S217" s="186">
        <v>0</v>
      </c>
      <c r="T217" s="187">
        <f>S217*H217</f>
        <v>0</v>
      </c>
      <c r="U217" s="41"/>
      <c r="V217" s="41"/>
      <c r="W217" s="41"/>
      <c r="X217" s="41"/>
      <c r="Y217" s="41"/>
      <c r="Z217" s="41"/>
      <c r="AA217" s="41"/>
      <c r="AB217" s="41"/>
      <c r="AC217" s="41"/>
      <c r="AD217" s="41"/>
      <c r="AE217" s="41"/>
      <c r="AR217" s="188" t="s">
        <v>621</v>
      </c>
      <c r="AT217" s="188" t="s">
        <v>539</v>
      </c>
      <c r="AU217" s="188" t="s">
        <v>79</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532</v>
      </c>
      <c r="BM217" s="188" t="s">
        <v>1614</v>
      </c>
    </row>
    <row r="218" s="2" customFormat="1" ht="21.75" customHeight="1">
      <c r="A218" s="41"/>
      <c r="B218" s="176"/>
      <c r="C218" s="224" t="s">
        <v>845</v>
      </c>
      <c r="D218" s="224" t="s">
        <v>539</v>
      </c>
      <c r="E218" s="225" t="s">
        <v>6600</v>
      </c>
      <c r="F218" s="226" t="s">
        <v>6601</v>
      </c>
      <c r="G218" s="227" t="s">
        <v>574</v>
      </c>
      <c r="H218" s="228">
        <v>11</v>
      </c>
      <c r="I218" s="229"/>
      <c r="J218" s="230">
        <f>ROUND(I218*H218,2)</f>
        <v>0</v>
      </c>
      <c r="K218" s="226" t="s">
        <v>3</v>
      </c>
      <c r="L218" s="231"/>
      <c r="M218" s="232" t="s">
        <v>3</v>
      </c>
      <c r="N218" s="233" t="s">
        <v>40</v>
      </c>
      <c r="O218" s="75"/>
      <c r="P218" s="186">
        <f>O218*H218</f>
        <v>0</v>
      </c>
      <c r="Q218" s="186">
        <v>0</v>
      </c>
      <c r="R218" s="186">
        <f>Q218*H218</f>
        <v>0</v>
      </c>
      <c r="S218" s="186">
        <v>0</v>
      </c>
      <c r="T218" s="187">
        <f>S218*H218</f>
        <v>0</v>
      </c>
      <c r="U218" s="41"/>
      <c r="V218" s="41"/>
      <c r="W218" s="41"/>
      <c r="X218" s="41"/>
      <c r="Y218" s="41"/>
      <c r="Z218" s="41"/>
      <c r="AA218" s="41"/>
      <c r="AB218" s="41"/>
      <c r="AC218" s="41"/>
      <c r="AD218" s="41"/>
      <c r="AE218" s="41"/>
      <c r="AR218" s="188" t="s">
        <v>621</v>
      </c>
      <c r="AT218" s="188" t="s">
        <v>539</v>
      </c>
      <c r="AU218" s="188" t="s">
        <v>79</v>
      </c>
      <c r="AY218" s="22" t="s">
        <v>328</v>
      </c>
      <c r="BE218" s="189">
        <f>IF(N218="základní",J218,0)</f>
        <v>0</v>
      </c>
      <c r="BF218" s="189">
        <f>IF(N218="snížená",J218,0)</f>
        <v>0</v>
      </c>
      <c r="BG218" s="189">
        <f>IF(N218="zákl. přenesená",J218,0)</f>
        <v>0</v>
      </c>
      <c r="BH218" s="189">
        <f>IF(N218="sníž. přenesená",J218,0)</f>
        <v>0</v>
      </c>
      <c r="BI218" s="189">
        <f>IF(N218="nulová",J218,0)</f>
        <v>0</v>
      </c>
      <c r="BJ218" s="22" t="s">
        <v>76</v>
      </c>
      <c r="BK218" s="189">
        <f>ROUND(I218*H218,2)</f>
        <v>0</v>
      </c>
      <c r="BL218" s="22" t="s">
        <v>532</v>
      </c>
      <c r="BM218" s="188" t="s">
        <v>1618</v>
      </c>
    </row>
    <row r="219" s="2" customFormat="1" ht="49.05" customHeight="1">
      <c r="A219" s="41"/>
      <c r="B219" s="176"/>
      <c r="C219" s="177" t="s">
        <v>850</v>
      </c>
      <c r="D219" s="177" t="s">
        <v>331</v>
      </c>
      <c r="E219" s="178" t="s">
        <v>6602</v>
      </c>
      <c r="F219" s="179" t="s">
        <v>6603</v>
      </c>
      <c r="G219" s="180" t="s">
        <v>574</v>
      </c>
      <c r="H219" s="181">
        <v>11</v>
      </c>
      <c r="I219" s="182"/>
      <c r="J219" s="183">
        <f>ROUND(I219*H219,2)</f>
        <v>0</v>
      </c>
      <c r="K219" s="179" t="s">
        <v>335</v>
      </c>
      <c r="L219" s="42"/>
      <c r="M219" s="184" t="s">
        <v>3</v>
      </c>
      <c r="N219" s="185" t="s">
        <v>40</v>
      </c>
      <c r="O219" s="75"/>
      <c r="P219" s="186">
        <f>O219*H219</f>
        <v>0</v>
      </c>
      <c r="Q219" s="186">
        <v>0</v>
      </c>
      <c r="R219" s="186">
        <f>Q219*H219</f>
        <v>0</v>
      </c>
      <c r="S219" s="186">
        <v>0</v>
      </c>
      <c r="T219" s="187">
        <f>S219*H219</f>
        <v>0</v>
      </c>
      <c r="U219" s="41"/>
      <c r="V219" s="41"/>
      <c r="W219" s="41"/>
      <c r="X219" s="41"/>
      <c r="Y219" s="41"/>
      <c r="Z219" s="41"/>
      <c r="AA219" s="41"/>
      <c r="AB219" s="41"/>
      <c r="AC219" s="41"/>
      <c r="AD219" s="41"/>
      <c r="AE219" s="41"/>
      <c r="AR219" s="188" t="s">
        <v>532</v>
      </c>
      <c r="AT219" s="188" t="s">
        <v>331</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532</v>
      </c>
      <c r="BM219" s="188" t="s">
        <v>1621</v>
      </c>
    </row>
    <row r="220" s="2" customFormat="1">
      <c r="A220" s="41"/>
      <c r="B220" s="42"/>
      <c r="C220" s="41"/>
      <c r="D220" s="190" t="s">
        <v>338</v>
      </c>
      <c r="E220" s="41"/>
      <c r="F220" s="191" t="s">
        <v>6604</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79</v>
      </c>
    </row>
    <row r="221" s="2" customFormat="1" ht="37.8" customHeight="1">
      <c r="A221" s="41"/>
      <c r="B221" s="176"/>
      <c r="C221" s="224" t="s">
        <v>855</v>
      </c>
      <c r="D221" s="224" t="s">
        <v>539</v>
      </c>
      <c r="E221" s="225" t="s">
        <v>6605</v>
      </c>
      <c r="F221" s="226" t="s">
        <v>6606</v>
      </c>
      <c r="G221" s="227" t="s">
        <v>574</v>
      </c>
      <c r="H221" s="228">
        <v>11</v>
      </c>
      <c r="I221" s="229"/>
      <c r="J221" s="230">
        <f>ROUND(I221*H221,2)</f>
        <v>0</v>
      </c>
      <c r="K221" s="226" t="s">
        <v>335</v>
      </c>
      <c r="L221" s="231"/>
      <c r="M221" s="232" t="s">
        <v>3</v>
      </c>
      <c r="N221" s="233" t="s">
        <v>40</v>
      </c>
      <c r="O221" s="75"/>
      <c r="P221" s="186">
        <f>O221*H221</f>
        <v>0</v>
      </c>
      <c r="Q221" s="186">
        <v>0</v>
      </c>
      <c r="R221" s="186">
        <f>Q221*H221</f>
        <v>0</v>
      </c>
      <c r="S221" s="186">
        <v>0</v>
      </c>
      <c r="T221" s="187">
        <f>S221*H221</f>
        <v>0</v>
      </c>
      <c r="U221" s="41"/>
      <c r="V221" s="41"/>
      <c r="W221" s="41"/>
      <c r="X221" s="41"/>
      <c r="Y221" s="41"/>
      <c r="Z221" s="41"/>
      <c r="AA221" s="41"/>
      <c r="AB221" s="41"/>
      <c r="AC221" s="41"/>
      <c r="AD221" s="41"/>
      <c r="AE221" s="41"/>
      <c r="AR221" s="188" t="s">
        <v>621</v>
      </c>
      <c r="AT221" s="188" t="s">
        <v>539</v>
      </c>
      <c r="AU221" s="188" t="s">
        <v>79</v>
      </c>
      <c r="AY221" s="22" t="s">
        <v>328</v>
      </c>
      <c r="BE221" s="189">
        <f>IF(N221="základní",J221,0)</f>
        <v>0</v>
      </c>
      <c r="BF221" s="189">
        <f>IF(N221="snížená",J221,0)</f>
        <v>0</v>
      </c>
      <c r="BG221" s="189">
        <f>IF(N221="zákl. přenesená",J221,0)</f>
        <v>0</v>
      </c>
      <c r="BH221" s="189">
        <f>IF(N221="sníž. přenesená",J221,0)</f>
        <v>0</v>
      </c>
      <c r="BI221" s="189">
        <f>IF(N221="nulová",J221,0)</f>
        <v>0</v>
      </c>
      <c r="BJ221" s="22" t="s">
        <v>76</v>
      </c>
      <c r="BK221" s="189">
        <f>ROUND(I221*H221,2)</f>
        <v>0</v>
      </c>
      <c r="BL221" s="22" t="s">
        <v>532</v>
      </c>
      <c r="BM221" s="188" t="s">
        <v>1624</v>
      </c>
    </row>
    <row r="222" s="2" customFormat="1" ht="24.15" customHeight="1">
      <c r="A222" s="41"/>
      <c r="B222" s="176"/>
      <c r="C222" s="177" t="s">
        <v>862</v>
      </c>
      <c r="D222" s="177" t="s">
        <v>331</v>
      </c>
      <c r="E222" s="178" t="s">
        <v>6607</v>
      </c>
      <c r="F222" s="179" t="s">
        <v>6608</v>
      </c>
      <c r="G222" s="180" t="s">
        <v>574</v>
      </c>
      <c r="H222" s="181">
        <v>1</v>
      </c>
      <c r="I222" s="182"/>
      <c r="J222" s="183">
        <f>ROUND(I222*H222,2)</f>
        <v>0</v>
      </c>
      <c r="K222" s="179" t="s">
        <v>335</v>
      </c>
      <c r="L222" s="42"/>
      <c r="M222" s="184" t="s">
        <v>3</v>
      </c>
      <c r="N222" s="185" t="s">
        <v>40</v>
      </c>
      <c r="O222" s="75"/>
      <c r="P222" s="186">
        <f>O222*H222</f>
        <v>0</v>
      </c>
      <c r="Q222" s="186">
        <v>0</v>
      </c>
      <c r="R222" s="186">
        <f>Q222*H222</f>
        <v>0</v>
      </c>
      <c r="S222" s="186">
        <v>0</v>
      </c>
      <c r="T222" s="187">
        <f>S222*H222</f>
        <v>0</v>
      </c>
      <c r="U222" s="41"/>
      <c r="V222" s="41"/>
      <c r="W222" s="41"/>
      <c r="X222" s="41"/>
      <c r="Y222" s="41"/>
      <c r="Z222" s="41"/>
      <c r="AA222" s="41"/>
      <c r="AB222" s="41"/>
      <c r="AC222" s="41"/>
      <c r="AD222" s="41"/>
      <c r="AE222" s="41"/>
      <c r="AR222" s="188" t="s">
        <v>532</v>
      </c>
      <c r="AT222" s="188" t="s">
        <v>331</v>
      </c>
      <c r="AU222" s="188" t="s">
        <v>79</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532</v>
      </c>
      <c r="BM222" s="188" t="s">
        <v>1627</v>
      </c>
    </row>
    <row r="223" s="2" customFormat="1">
      <c r="A223" s="41"/>
      <c r="B223" s="42"/>
      <c r="C223" s="41"/>
      <c r="D223" s="190" t="s">
        <v>338</v>
      </c>
      <c r="E223" s="41"/>
      <c r="F223" s="191" t="s">
        <v>6609</v>
      </c>
      <c r="G223" s="41"/>
      <c r="H223" s="41"/>
      <c r="I223" s="192"/>
      <c r="J223" s="41"/>
      <c r="K223" s="41"/>
      <c r="L223" s="42"/>
      <c r="M223" s="193"/>
      <c r="N223" s="194"/>
      <c r="O223" s="75"/>
      <c r="P223" s="75"/>
      <c r="Q223" s="75"/>
      <c r="R223" s="75"/>
      <c r="S223" s="75"/>
      <c r="T223" s="76"/>
      <c r="U223" s="41"/>
      <c r="V223" s="41"/>
      <c r="W223" s="41"/>
      <c r="X223" s="41"/>
      <c r="Y223" s="41"/>
      <c r="Z223" s="41"/>
      <c r="AA223" s="41"/>
      <c r="AB223" s="41"/>
      <c r="AC223" s="41"/>
      <c r="AD223" s="41"/>
      <c r="AE223" s="41"/>
      <c r="AT223" s="22" t="s">
        <v>338</v>
      </c>
      <c r="AU223" s="22" t="s">
        <v>79</v>
      </c>
    </row>
    <row r="224" s="2" customFormat="1" ht="16.5" customHeight="1">
      <c r="A224" s="41"/>
      <c r="B224" s="176"/>
      <c r="C224" s="224" t="s">
        <v>174</v>
      </c>
      <c r="D224" s="224" t="s">
        <v>539</v>
      </c>
      <c r="E224" s="225" t="s">
        <v>6610</v>
      </c>
      <c r="F224" s="226" t="s">
        <v>6611</v>
      </c>
      <c r="G224" s="227" t="s">
        <v>574</v>
      </c>
      <c r="H224" s="228">
        <v>1</v>
      </c>
      <c r="I224" s="229"/>
      <c r="J224" s="230">
        <f>ROUND(I224*H224,2)</f>
        <v>0</v>
      </c>
      <c r="K224" s="226" t="s">
        <v>335</v>
      </c>
      <c r="L224" s="231"/>
      <c r="M224" s="232" t="s">
        <v>3</v>
      </c>
      <c r="N224" s="233" t="s">
        <v>40</v>
      </c>
      <c r="O224" s="75"/>
      <c r="P224" s="186">
        <f>O224*H224</f>
        <v>0</v>
      </c>
      <c r="Q224" s="186">
        <v>0</v>
      </c>
      <c r="R224" s="186">
        <f>Q224*H224</f>
        <v>0</v>
      </c>
      <c r="S224" s="186">
        <v>0</v>
      </c>
      <c r="T224" s="187">
        <f>S224*H224</f>
        <v>0</v>
      </c>
      <c r="U224" s="41"/>
      <c r="V224" s="41"/>
      <c r="W224" s="41"/>
      <c r="X224" s="41"/>
      <c r="Y224" s="41"/>
      <c r="Z224" s="41"/>
      <c r="AA224" s="41"/>
      <c r="AB224" s="41"/>
      <c r="AC224" s="41"/>
      <c r="AD224" s="41"/>
      <c r="AE224" s="41"/>
      <c r="AR224" s="188" t="s">
        <v>621</v>
      </c>
      <c r="AT224" s="188" t="s">
        <v>539</v>
      </c>
      <c r="AU224" s="188" t="s">
        <v>79</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532</v>
      </c>
      <c r="BM224" s="188" t="s">
        <v>1630</v>
      </c>
    </row>
    <row r="225" s="2" customFormat="1" ht="37.8" customHeight="1">
      <c r="A225" s="41"/>
      <c r="B225" s="176"/>
      <c r="C225" s="177" t="s">
        <v>177</v>
      </c>
      <c r="D225" s="177" t="s">
        <v>331</v>
      </c>
      <c r="E225" s="178" t="s">
        <v>6612</v>
      </c>
      <c r="F225" s="179" t="s">
        <v>6613</v>
      </c>
      <c r="G225" s="180" t="s">
        <v>476</v>
      </c>
      <c r="H225" s="181">
        <v>6</v>
      </c>
      <c r="I225" s="182"/>
      <c r="J225" s="183">
        <f>ROUND(I225*H225,2)</f>
        <v>0</v>
      </c>
      <c r="K225" s="179" t="s">
        <v>335</v>
      </c>
      <c r="L225" s="42"/>
      <c r="M225" s="184" t="s">
        <v>3</v>
      </c>
      <c r="N225" s="185" t="s">
        <v>40</v>
      </c>
      <c r="O225" s="75"/>
      <c r="P225" s="186">
        <f>O225*H225</f>
        <v>0</v>
      </c>
      <c r="Q225" s="186">
        <v>0</v>
      </c>
      <c r="R225" s="186">
        <f>Q225*H225</f>
        <v>0</v>
      </c>
      <c r="S225" s="186">
        <v>0</v>
      </c>
      <c r="T225" s="187">
        <f>S225*H225</f>
        <v>0</v>
      </c>
      <c r="U225" s="41"/>
      <c r="V225" s="41"/>
      <c r="W225" s="41"/>
      <c r="X225" s="41"/>
      <c r="Y225" s="41"/>
      <c r="Z225" s="41"/>
      <c r="AA225" s="41"/>
      <c r="AB225" s="41"/>
      <c r="AC225" s="41"/>
      <c r="AD225" s="41"/>
      <c r="AE225" s="41"/>
      <c r="AR225" s="188" t="s">
        <v>532</v>
      </c>
      <c r="AT225" s="188" t="s">
        <v>331</v>
      </c>
      <c r="AU225" s="188" t="s">
        <v>79</v>
      </c>
      <c r="AY225" s="22" t="s">
        <v>328</v>
      </c>
      <c r="BE225" s="189">
        <f>IF(N225="základní",J225,0)</f>
        <v>0</v>
      </c>
      <c r="BF225" s="189">
        <f>IF(N225="snížená",J225,0)</f>
        <v>0</v>
      </c>
      <c r="BG225" s="189">
        <f>IF(N225="zákl. přenesená",J225,0)</f>
        <v>0</v>
      </c>
      <c r="BH225" s="189">
        <f>IF(N225="sníž. přenesená",J225,0)</f>
        <v>0</v>
      </c>
      <c r="BI225" s="189">
        <f>IF(N225="nulová",J225,0)</f>
        <v>0</v>
      </c>
      <c r="BJ225" s="22" t="s">
        <v>76</v>
      </c>
      <c r="BK225" s="189">
        <f>ROUND(I225*H225,2)</f>
        <v>0</v>
      </c>
      <c r="BL225" s="22" t="s">
        <v>532</v>
      </c>
      <c r="BM225" s="188" t="s">
        <v>1634</v>
      </c>
    </row>
    <row r="226" s="2" customFormat="1">
      <c r="A226" s="41"/>
      <c r="B226" s="42"/>
      <c r="C226" s="41"/>
      <c r="D226" s="190" t="s">
        <v>338</v>
      </c>
      <c r="E226" s="41"/>
      <c r="F226" s="191" t="s">
        <v>6614</v>
      </c>
      <c r="G226" s="41"/>
      <c r="H226" s="41"/>
      <c r="I226" s="192"/>
      <c r="J226" s="41"/>
      <c r="K226" s="41"/>
      <c r="L226" s="42"/>
      <c r="M226" s="193"/>
      <c r="N226" s="194"/>
      <c r="O226" s="75"/>
      <c r="P226" s="75"/>
      <c r="Q226" s="75"/>
      <c r="R226" s="75"/>
      <c r="S226" s="75"/>
      <c r="T226" s="76"/>
      <c r="U226" s="41"/>
      <c r="V226" s="41"/>
      <c r="W226" s="41"/>
      <c r="X226" s="41"/>
      <c r="Y226" s="41"/>
      <c r="Z226" s="41"/>
      <c r="AA226" s="41"/>
      <c r="AB226" s="41"/>
      <c r="AC226" s="41"/>
      <c r="AD226" s="41"/>
      <c r="AE226" s="41"/>
      <c r="AT226" s="22" t="s">
        <v>338</v>
      </c>
      <c r="AU226" s="22" t="s">
        <v>79</v>
      </c>
    </row>
    <row r="227" s="2" customFormat="1" ht="16.5" customHeight="1">
      <c r="A227" s="41"/>
      <c r="B227" s="176"/>
      <c r="C227" s="224" t="s">
        <v>180</v>
      </c>
      <c r="D227" s="224" t="s">
        <v>539</v>
      </c>
      <c r="E227" s="225" t="s">
        <v>6615</v>
      </c>
      <c r="F227" s="226" t="s">
        <v>6616</v>
      </c>
      <c r="G227" s="227" t="s">
        <v>476</v>
      </c>
      <c r="H227" s="228">
        <v>6.4800000000000004</v>
      </c>
      <c r="I227" s="229"/>
      <c r="J227" s="230">
        <f>ROUND(I227*H227,2)</f>
        <v>0</v>
      </c>
      <c r="K227" s="226" t="s">
        <v>335</v>
      </c>
      <c r="L227" s="231"/>
      <c r="M227" s="232" t="s">
        <v>3</v>
      </c>
      <c r="N227" s="233" t="s">
        <v>40</v>
      </c>
      <c r="O227" s="75"/>
      <c r="P227" s="186">
        <f>O227*H227</f>
        <v>0</v>
      </c>
      <c r="Q227" s="186">
        <v>0</v>
      </c>
      <c r="R227" s="186">
        <f>Q227*H227</f>
        <v>0</v>
      </c>
      <c r="S227" s="186">
        <v>0</v>
      </c>
      <c r="T227" s="187">
        <f>S227*H227</f>
        <v>0</v>
      </c>
      <c r="U227" s="41"/>
      <c r="V227" s="41"/>
      <c r="W227" s="41"/>
      <c r="X227" s="41"/>
      <c r="Y227" s="41"/>
      <c r="Z227" s="41"/>
      <c r="AA227" s="41"/>
      <c r="AB227" s="41"/>
      <c r="AC227" s="41"/>
      <c r="AD227" s="41"/>
      <c r="AE227" s="41"/>
      <c r="AR227" s="188" t="s">
        <v>621</v>
      </c>
      <c r="AT227" s="188" t="s">
        <v>539</v>
      </c>
      <c r="AU227" s="188" t="s">
        <v>79</v>
      </c>
      <c r="AY227" s="22" t="s">
        <v>328</v>
      </c>
      <c r="BE227" s="189">
        <f>IF(N227="základní",J227,0)</f>
        <v>0</v>
      </c>
      <c r="BF227" s="189">
        <f>IF(N227="snížená",J227,0)</f>
        <v>0</v>
      </c>
      <c r="BG227" s="189">
        <f>IF(N227="zákl. přenesená",J227,0)</f>
        <v>0</v>
      </c>
      <c r="BH227" s="189">
        <f>IF(N227="sníž. přenesená",J227,0)</f>
        <v>0</v>
      </c>
      <c r="BI227" s="189">
        <f>IF(N227="nulová",J227,0)</f>
        <v>0</v>
      </c>
      <c r="BJ227" s="22" t="s">
        <v>76</v>
      </c>
      <c r="BK227" s="189">
        <f>ROUND(I227*H227,2)</f>
        <v>0</v>
      </c>
      <c r="BL227" s="22" t="s">
        <v>532</v>
      </c>
      <c r="BM227" s="188" t="s">
        <v>1637</v>
      </c>
    </row>
    <row r="228" s="13" customFormat="1">
      <c r="A228" s="13"/>
      <c r="B228" s="201"/>
      <c r="C228" s="13"/>
      <c r="D228" s="195" t="s">
        <v>442</v>
      </c>
      <c r="E228" s="202" t="s">
        <v>3</v>
      </c>
      <c r="F228" s="203" t="s">
        <v>6617</v>
      </c>
      <c r="G228" s="13"/>
      <c r="H228" s="204">
        <v>6.4800000000000004</v>
      </c>
      <c r="I228" s="205"/>
      <c r="J228" s="13"/>
      <c r="K228" s="13"/>
      <c r="L228" s="201"/>
      <c r="M228" s="206"/>
      <c r="N228" s="207"/>
      <c r="O228" s="207"/>
      <c r="P228" s="207"/>
      <c r="Q228" s="207"/>
      <c r="R228" s="207"/>
      <c r="S228" s="207"/>
      <c r="T228" s="208"/>
      <c r="U228" s="13"/>
      <c r="V228" s="13"/>
      <c r="W228" s="13"/>
      <c r="X228" s="13"/>
      <c r="Y228" s="13"/>
      <c r="Z228" s="13"/>
      <c r="AA228" s="13"/>
      <c r="AB228" s="13"/>
      <c r="AC228" s="13"/>
      <c r="AD228" s="13"/>
      <c r="AE228" s="13"/>
      <c r="AT228" s="202" t="s">
        <v>442</v>
      </c>
      <c r="AU228" s="202" t="s">
        <v>79</v>
      </c>
      <c r="AV228" s="13" t="s">
        <v>79</v>
      </c>
      <c r="AW228" s="13" t="s">
        <v>31</v>
      </c>
      <c r="AX228" s="13" t="s">
        <v>69</v>
      </c>
      <c r="AY228" s="202" t="s">
        <v>328</v>
      </c>
    </row>
    <row r="229" s="14" customFormat="1">
      <c r="A229" s="14"/>
      <c r="B229" s="209"/>
      <c r="C229" s="14"/>
      <c r="D229" s="195" t="s">
        <v>442</v>
      </c>
      <c r="E229" s="210" t="s">
        <v>3</v>
      </c>
      <c r="F229" s="211" t="s">
        <v>452</v>
      </c>
      <c r="G229" s="14"/>
      <c r="H229" s="212">
        <v>6.4800000000000004</v>
      </c>
      <c r="I229" s="213"/>
      <c r="J229" s="14"/>
      <c r="K229" s="14"/>
      <c r="L229" s="209"/>
      <c r="M229" s="214"/>
      <c r="N229" s="215"/>
      <c r="O229" s="215"/>
      <c r="P229" s="215"/>
      <c r="Q229" s="215"/>
      <c r="R229" s="215"/>
      <c r="S229" s="215"/>
      <c r="T229" s="216"/>
      <c r="U229" s="14"/>
      <c r="V229" s="14"/>
      <c r="W229" s="14"/>
      <c r="X229" s="14"/>
      <c r="Y229" s="14"/>
      <c r="Z229" s="14"/>
      <c r="AA229" s="14"/>
      <c r="AB229" s="14"/>
      <c r="AC229" s="14"/>
      <c r="AD229" s="14"/>
      <c r="AE229" s="14"/>
      <c r="AT229" s="210" t="s">
        <v>442</v>
      </c>
      <c r="AU229" s="210" t="s">
        <v>79</v>
      </c>
      <c r="AV229" s="14" t="s">
        <v>113</v>
      </c>
      <c r="AW229" s="14" t="s">
        <v>31</v>
      </c>
      <c r="AX229" s="14" t="s">
        <v>76</v>
      </c>
      <c r="AY229" s="210" t="s">
        <v>328</v>
      </c>
    </row>
    <row r="230" s="2" customFormat="1" ht="44.25" customHeight="1">
      <c r="A230" s="41"/>
      <c r="B230" s="176"/>
      <c r="C230" s="177" t="s">
        <v>879</v>
      </c>
      <c r="D230" s="177" t="s">
        <v>331</v>
      </c>
      <c r="E230" s="178" t="s">
        <v>6618</v>
      </c>
      <c r="F230" s="179" t="s">
        <v>6619</v>
      </c>
      <c r="G230" s="180" t="s">
        <v>574</v>
      </c>
      <c r="H230" s="181">
        <v>27</v>
      </c>
      <c r="I230" s="182"/>
      <c r="J230" s="183">
        <f>ROUND(I230*H230,2)</f>
        <v>0</v>
      </c>
      <c r="K230" s="179" t="s">
        <v>335</v>
      </c>
      <c r="L230" s="42"/>
      <c r="M230" s="184" t="s">
        <v>3</v>
      </c>
      <c r="N230" s="185" t="s">
        <v>40</v>
      </c>
      <c r="O230" s="75"/>
      <c r="P230" s="186">
        <f>O230*H230</f>
        <v>0</v>
      </c>
      <c r="Q230" s="186">
        <v>0</v>
      </c>
      <c r="R230" s="186">
        <f>Q230*H230</f>
        <v>0</v>
      </c>
      <c r="S230" s="186">
        <v>0</v>
      </c>
      <c r="T230" s="187">
        <f>S230*H230</f>
        <v>0</v>
      </c>
      <c r="U230" s="41"/>
      <c r="V230" s="41"/>
      <c r="W230" s="41"/>
      <c r="X230" s="41"/>
      <c r="Y230" s="41"/>
      <c r="Z230" s="41"/>
      <c r="AA230" s="41"/>
      <c r="AB230" s="41"/>
      <c r="AC230" s="41"/>
      <c r="AD230" s="41"/>
      <c r="AE230" s="41"/>
      <c r="AR230" s="188" t="s">
        <v>532</v>
      </c>
      <c r="AT230" s="188" t="s">
        <v>331</v>
      </c>
      <c r="AU230" s="188" t="s">
        <v>79</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532</v>
      </c>
      <c r="BM230" s="188" t="s">
        <v>1640</v>
      </c>
    </row>
    <row r="231" s="2" customFormat="1">
      <c r="A231" s="41"/>
      <c r="B231" s="42"/>
      <c r="C231" s="41"/>
      <c r="D231" s="190" t="s">
        <v>338</v>
      </c>
      <c r="E231" s="41"/>
      <c r="F231" s="191" t="s">
        <v>6620</v>
      </c>
      <c r="G231" s="41"/>
      <c r="H231" s="41"/>
      <c r="I231" s="192"/>
      <c r="J231" s="41"/>
      <c r="K231" s="41"/>
      <c r="L231" s="42"/>
      <c r="M231" s="193"/>
      <c r="N231" s="194"/>
      <c r="O231" s="75"/>
      <c r="P231" s="75"/>
      <c r="Q231" s="75"/>
      <c r="R231" s="75"/>
      <c r="S231" s="75"/>
      <c r="T231" s="76"/>
      <c r="U231" s="41"/>
      <c r="V231" s="41"/>
      <c r="W231" s="41"/>
      <c r="X231" s="41"/>
      <c r="Y231" s="41"/>
      <c r="Z231" s="41"/>
      <c r="AA231" s="41"/>
      <c r="AB231" s="41"/>
      <c r="AC231" s="41"/>
      <c r="AD231" s="41"/>
      <c r="AE231" s="41"/>
      <c r="AT231" s="22" t="s">
        <v>338</v>
      </c>
      <c r="AU231" s="22" t="s">
        <v>79</v>
      </c>
    </row>
    <row r="232" s="2" customFormat="1" ht="37.8" customHeight="1">
      <c r="A232" s="41"/>
      <c r="B232" s="176"/>
      <c r="C232" s="224" t="s">
        <v>887</v>
      </c>
      <c r="D232" s="224" t="s">
        <v>539</v>
      </c>
      <c r="E232" s="225" t="s">
        <v>6621</v>
      </c>
      <c r="F232" s="226" t="s">
        <v>6622</v>
      </c>
      <c r="G232" s="227" t="s">
        <v>574</v>
      </c>
      <c r="H232" s="228">
        <v>15</v>
      </c>
      <c r="I232" s="229"/>
      <c r="J232" s="230">
        <f>ROUND(I232*H232,2)</f>
        <v>0</v>
      </c>
      <c r="K232" s="226" t="s">
        <v>3</v>
      </c>
      <c r="L232" s="231"/>
      <c r="M232" s="232" t="s">
        <v>3</v>
      </c>
      <c r="N232" s="233" t="s">
        <v>40</v>
      </c>
      <c r="O232" s="75"/>
      <c r="P232" s="186">
        <f>O232*H232</f>
        <v>0</v>
      </c>
      <c r="Q232" s="186">
        <v>0</v>
      </c>
      <c r="R232" s="186">
        <f>Q232*H232</f>
        <v>0</v>
      </c>
      <c r="S232" s="186">
        <v>0</v>
      </c>
      <c r="T232" s="187">
        <f>S232*H232</f>
        <v>0</v>
      </c>
      <c r="U232" s="41"/>
      <c r="V232" s="41"/>
      <c r="W232" s="41"/>
      <c r="X232" s="41"/>
      <c r="Y232" s="41"/>
      <c r="Z232" s="41"/>
      <c r="AA232" s="41"/>
      <c r="AB232" s="41"/>
      <c r="AC232" s="41"/>
      <c r="AD232" s="41"/>
      <c r="AE232" s="41"/>
      <c r="AR232" s="188" t="s">
        <v>621</v>
      </c>
      <c r="AT232" s="188" t="s">
        <v>539</v>
      </c>
      <c r="AU232" s="188" t="s">
        <v>79</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532</v>
      </c>
      <c r="BM232" s="188" t="s">
        <v>1643</v>
      </c>
    </row>
    <row r="233" s="2" customFormat="1" ht="37.8" customHeight="1">
      <c r="A233" s="41"/>
      <c r="B233" s="176"/>
      <c r="C233" s="224" t="s">
        <v>896</v>
      </c>
      <c r="D233" s="224" t="s">
        <v>539</v>
      </c>
      <c r="E233" s="225" t="s">
        <v>6623</v>
      </c>
      <c r="F233" s="226" t="s">
        <v>6624</v>
      </c>
      <c r="G233" s="227" t="s">
        <v>574</v>
      </c>
      <c r="H233" s="228">
        <v>12</v>
      </c>
      <c r="I233" s="229"/>
      <c r="J233" s="230">
        <f>ROUND(I233*H233,2)</f>
        <v>0</v>
      </c>
      <c r="K233" s="226" t="s">
        <v>3</v>
      </c>
      <c r="L233" s="231"/>
      <c r="M233" s="232" t="s">
        <v>3</v>
      </c>
      <c r="N233" s="233" t="s">
        <v>40</v>
      </c>
      <c r="O233" s="75"/>
      <c r="P233" s="186">
        <f>O233*H233</f>
        <v>0</v>
      </c>
      <c r="Q233" s="186">
        <v>0</v>
      </c>
      <c r="R233" s="186">
        <f>Q233*H233</f>
        <v>0</v>
      </c>
      <c r="S233" s="186">
        <v>0</v>
      </c>
      <c r="T233" s="187">
        <f>S233*H233</f>
        <v>0</v>
      </c>
      <c r="U233" s="41"/>
      <c r="V233" s="41"/>
      <c r="W233" s="41"/>
      <c r="X233" s="41"/>
      <c r="Y233" s="41"/>
      <c r="Z233" s="41"/>
      <c r="AA233" s="41"/>
      <c r="AB233" s="41"/>
      <c r="AC233" s="41"/>
      <c r="AD233" s="41"/>
      <c r="AE233" s="41"/>
      <c r="AR233" s="188" t="s">
        <v>621</v>
      </c>
      <c r="AT233" s="188" t="s">
        <v>539</v>
      </c>
      <c r="AU233" s="188" t="s">
        <v>79</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532</v>
      </c>
      <c r="BM233" s="188" t="s">
        <v>1647</v>
      </c>
    </row>
    <row r="234" s="2" customFormat="1" ht="49.05" customHeight="1">
      <c r="A234" s="41"/>
      <c r="B234" s="176"/>
      <c r="C234" s="177" t="s">
        <v>903</v>
      </c>
      <c r="D234" s="177" t="s">
        <v>331</v>
      </c>
      <c r="E234" s="178" t="s">
        <v>6625</v>
      </c>
      <c r="F234" s="179" t="s">
        <v>6626</v>
      </c>
      <c r="G234" s="180" t="s">
        <v>574</v>
      </c>
      <c r="H234" s="181">
        <v>150</v>
      </c>
      <c r="I234" s="182"/>
      <c r="J234" s="183">
        <f>ROUND(I234*H234,2)</f>
        <v>0</v>
      </c>
      <c r="K234" s="179" t="s">
        <v>335</v>
      </c>
      <c r="L234" s="42"/>
      <c r="M234" s="184" t="s">
        <v>3</v>
      </c>
      <c r="N234" s="185"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532</v>
      </c>
      <c r="AT234" s="188" t="s">
        <v>331</v>
      </c>
      <c r="AU234" s="188" t="s">
        <v>79</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532</v>
      </c>
      <c r="BM234" s="188" t="s">
        <v>1651</v>
      </c>
    </row>
    <row r="235" s="2" customFormat="1">
      <c r="A235" s="41"/>
      <c r="B235" s="42"/>
      <c r="C235" s="41"/>
      <c r="D235" s="190" t="s">
        <v>338</v>
      </c>
      <c r="E235" s="41"/>
      <c r="F235" s="191" t="s">
        <v>6627</v>
      </c>
      <c r="G235" s="41"/>
      <c r="H235" s="41"/>
      <c r="I235" s="192"/>
      <c r="J235" s="41"/>
      <c r="K235" s="41"/>
      <c r="L235" s="42"/>
      <c r="M235" s="193"/>
      <c r="N235" s="194"/>
      <c r="O235" s="75"/>
      <c r="P235" s="75"/>
      <c r="Q235" s="75"/>
      <c r="R235" s="75"/>
      <c r="S235" s="75"/>
      <c r="T235" s="76"/>
      <c r="U235" s="41"/>
      <c r="V235" s="41"/>
      <c r="W235" s="41"/>
      <c r="X235" s="41"/>
      <c r="Y235" s="41"/>
      <c r="Z235" s="41"/>
      <c r="AA235" s="41"/>
      <c r="AB235" s="41"/>
      <c r="AC235" s="41"/>
      <c r="AD235" s="41"/>
      <c r="AE235" s="41"/>
      <c r="AT235" s="22" t="s">
        <v>338</v>
      </c>
      <c r="AU235" s="22" t="s">
        <v>79</v>
      </c>
    </row>
    <row r="236" s="2" customFormat="1" ht="44.25" customHeight="1">
      <c r="A236" s="41"/>
      <c r="B236" s="176"/>
      <c r="C236" s="224" t="s">
        <v>908</v>
      </c>
      <c r="D236" s="224" t="s">
        <v>539</v>
      </c>
      <c r="E236" s="225" t="s">
        <v>6628</v>
      </c>
      <c r="F236" s="226" t="s">
        <v>6629</v>
      </c>
      <c r="G236" s="227" t="s">
        <v>574</v>
      </c>
      <c r="H236" s="228">
        <v>23</v>
      </c>
      <c r="I236" s="229"/>
      <c r="J236" s="230">
        <f>ROUND(I236*H236,2)</f>
        <v>0</v>
      </c>
      <c r="K236" s="226" t="s">
        <v>3</v>
      </c>
      <c r="L236" s="231"/>
      <c r="M236" s="232" t="s">
        <v>3</v>
      </c>
      <c r="N236" s="233" t="s">
        <v>40</v>
      </c>
      <c r="O236" s="75"/>
      <c r="P236" s="186">
        <f>O236*H236</f>
        <v>0</v>
      </c>
      <c r="Q236" s="186">
        <v>0</v>
      </c>
      <c r="R236" s="186">
        <f>Q236*H236</f>
        <v>0</v>
      </c>
      <c r="S236" s="186">
        <v>0</v>
      </c>
      <c r="T236" s="187">
        <f>S236*H236</f>
        <v>0</v>
      </c>
      <c r="U236" s="41"/>
      <c r="V236" s="41"/>
      <c r="W236" s="41"/>
      <c r="X236" s="41"/>
      <c r="Y236" s="41"/>
      <c r="Z236" s="41"/>
      <c r="AA236" s="41"/>
      <c r="AB236" s="41"/>
      <c r="AC236" s="41"/>
      <c r="AD236" s="41"/>
      <c r="AE236" s="41"/>
      <c r="AR236" s="188" t="s">
        <v>621</v>
      </c>
      <c r="AT236" s="188" t="s">
        <v>539</v>
      </c>
      <c r="AU236" s="188" t="s">
        <v>79</v>
      </c>
      <c r="AY236" s="22" t="s">
        <v>328</v>
      </c>
      <c r="BE236" s="189">
        <f>IF(N236="základní",J236,0)</f>
        <v>0</v>
      </c>
      <c r="BF236" s="189">
        <f>IF(N236="snížená",J236,0)</f>
        <v>0</v>
      </c>
      <c r="BG236" s="189">
        <f>IF(N236="zákl. přenesená",J236,0)</f>
        <v>0</v>
      </c>
      <c r="BH236" s="189">
        <f>IF(N236="sníž. přenesená",J236,0)</f>
        <v>0</v>
      </c>
      <c r="BI236" s="189">
        <f>IF(N236="nulová",J236,0)</f>
        <v>0</v>
      </c>
      <c r="BJ236" s="22" t="s">
        <v>76</v>
      </c>
      <c r="BK236" s="189">
        <f>ROUND(I236*H236,2)</f>
        <v>0</v>
      </c>
      <c r="BL236" s="22" t="s">
        <v>532</v>
      </c>
      <c r="BM236" s="188" t="s">
        <v>1655</v>
      </c>
    </row>
    <row r="237" s="2" customFormat="1" ht="44.25" customHeight="1">
      <c r="A237" s="41"/>
      <c r="B237" s="176"/>
      <c r="C237" s="224" t="s">
        <v>914</v>
      </c>
      <c r="D237" s="224" t="s">
        <v>539</v>
      </c>
      <c r="E237" s="225" t="s">
        <v>6630</v>
      </c>
      <c r="F237" s="226" t="s">
        <v>6631</v>
      </c>
      <c r="G237" s="227" t="s">
        <v>574</v>
      </c>
      <c r="H237" s="228">
        <v>23</v>
      </c>
      <c r="I237" s="229"/>
      <c r="J237" s="230">
        <f>ROUND(I237*H237,2)</f>
        <v>0</v>
      </c>
      <c r="K237" s="226" t="s">
        <v>3</v>
      </c>
      <c r="L237" s="231"/>
      <c r="M237" s="232" t="s">
        <v>3</v>
      </c>
      <c r="N237" s="233" t="s">
        <v>40</v>
      </c>
      <c r="O237" s="75"/>
      <c r="P237" s="186">
        <f>O237*H237</f>
        <v>0</v>
      </c>
      <c r="Q237" s="186">
        <v>0</v>
      </c>
      <c r="R237" s="186">
        <f>Q237*H237</f>
        <v>0</v>
      </c>
      <c r="S237" s="186">
        <v>0</v>
      </c>
      <c r="T237" s="187">
        <f>S237*H237</f>
        <v>0</v>
      </c>
      <c r="U237" s="41"/>
      <c r="V237" s="41"/>
      <c r="W237" s="41"/>
      <c r="X237" s="41"/>
      <c r="Y237" s="41"/>
      <c r="Z237" s="41"/>
      <c r="AA237" s="41"/>
      <c r="AB237" s="41"/>
      <c r="AC237" s="41"/>
      <c r="AD237" s="41"/>
      <c r="AE237" s="41"/>
      <c r="AR237" s="188" t="s">
        <v>621</v>
      </c>
      <c r="AT237" s="188" t="s">
        <v>539</v>
      </c>
      <c r="AU237" s="188" t="s">
        <v>79</v>
      </c>
      <c r="AY237" s="22" t="s">
        <v>328</v>
      </c>
      <c r="BE237" s="189">
        <f>IF(N237="základní",J237,0)</f>
        <v>0</v>
      </c>
      <c r="BF237" s="189">
        <f>IF(N237="snížená",J237,0)</f>
        <v>0</v>
      </c>
      <c r="BG237" s="189">
        <f>IF(N237="zákl. přenesená",J237,0)</f>
        <v>0</v>
      </c>
      <c r="BH237" s="189">
        <f>IF(N237="sníž. přenesená",J237,0)</f>
        <v>0</v>
      </c>
      <c r="BI237" s="189">
        <f>IF(N237="nulová",J237,0)</f>
        <v>0</v>
      </c>
      <c r="BJ237" s="22" t="s">
        <v>76</v>
      </c>
      <c r="BK237" s="189">
        <f>ROUND(I237*H237,2)</f>
        <v>0</v>
      </c>
      <c r="BL237" s="22" t="s">
        <v>532</v>
      </c>
      <c r="BM237" s="188" t="s">
        <v>1659</v>
      </c>
    </row>
    <row r="238" s="2" customFormat="1" ht="44.25" customHeight="1">
      <c r="A238" s="41"/>
      <c r="B238" s="176"/>
      <c r="C238" s="224" t="s">
        <v>922</v>
      </c>
      <c r="D238" s="224" t="s">
        <v>539</v>
      </c>
      <c r="E238" s="225" t="s">
        <v>6632</v>
      </c>
      <c r="F238" s="226" t="s">
        <v>6633</v>
      </c>
      <c r="G238" s="227" t="s">
        <v>574</v>
      </c>
      <c r="H238" s="228">
        <v>16</v>
      </c>
      <c r="I238" s="229"/>
      <c r="J238" s="230">
        <f>ROUND(I238*H238,2)</f>
        <v>0</v>
      </c>
      <c r="K238" s="226" t="s">
        <v>3</v>
      </c>
      <c r="L238" s="231"/>
      <c r="M238" s="232" t="s">
        <v>3</v>
      </c>
      <c r="N238" s="233" t="s">
        <v>40</v>
      </c>
      <c r="O238" s="75"/>
      <c r="P238" s="186">
        <f>O238*H238</f>
        <v>0</v>
      </c>
      <c r="Q238" s="186">
        <v>0</v>
      </c>
      <c r="R238" s="186">
        <f>Q238*H238</f>
        <v>0</v>
      </c>
      <c r="S238" s="186">
        <v>0</v>
      </c>
      <c r="T238" s="187">
        <f>S238*H238</f>
        <v>0</v>
      </c>
      <c r="U238" s="41"/>
      <c r="V238" s="41"/>
      <c r="W238" s="41"/>
      <c r="X238" s="41"/>
      <c r="Y238" s="41"/>
      <c r="Z238" s="41"/>
      <c r="AA238" s="41"/>
      <c r="AB238" s="41"/>
      <c r="AC238" s="41"/>
      <c r="AD238" s="41"/>
      <c r="AE238" s="41"/>
      <c r="AR238" s="188" t="s">
        <v>621</v>
      </c>
      <c r="AT238" s="188" t="s">
        <v>539</v>
      </c>
      <c r="AU238" s="188" t="s">
        <v>79</v>
      </c>
      <c r="AY238" s="22" t="s">
        <v>328</v>
      </c>
      <c r="BE238" s="189">
        <f>IF(N238="základní",J238,0)</f>
        <v>0</v>
      </c>
      <c r="BF238" s="189">
        <f>IF(N238="snížená",J238,0)</f>
        <v>0</v>
      </c>
      <c r="BG238" s="189">
        <f>IF(N238="zákl. přenesená",J238,0)</f>
        <v>0</v>
      </c>
      <c r="BH238" s="189">
        <f>IF(N238="sníž. přenesená",J238,0)</f>
        <v>0</v>
      </c>
      <c r="BI238" s="189">
        <f>IF(N238="nulová",J238,0)</f>
        <v>0</v>
      </c>
      <c r="BJ238" s="22" t="s">
        <v>76</v>
      </c>
      <c r="BK238" s="189">
        <f>ROUND(I238*H238,2)</f>
        <v>0</v>
      </c>
      <c r="BL238" s="22" t="s">
        <v>532</v>
      </c>
      <c r="BM238" s="188" t="s">
        <v>1663</v>
      </c>
    </row>
    <row r="239" s="2" customFormat="1" ht="37.8" customHeight="1">
      <c r="A239" s="41"/>
      <c r="B239" s="176"/>
      <c r="C239" s="224" t="s">
        <v>934</v>
      </c>
      <c r="D239" s="224" t="s">
        <v>539</v>
      </c>
      <c r="E239" s="225" t="s">
        <v>6634</v>
      </c>
      <c r="F239" s="226" t="s">
        <v>6635</v>
      </c>
      <c r="G239" s="227" t="s">
        <v>574</v>
      </c>
      <c r="H239" s="228">
        <v>10</v>
      </c>
      <c r="I239" s="229"/>
      <c r="J239" s="230">
        <f>ROUND(I239*H239,2)</f>
        <v>0</v>
      </c>
      <c r="K239" s="226" t="s">
        <v>3</v>
      </c>
      <c r="L239" s="231"/>
      <c r="M239" s="232" t="s">
        <v>3</v>
      </c>
      <c r="N239" s="233" t="s">
        <v>40</v>
      </c>
      <c r="O239" s="75"/>
      <c r="P239" s="186">
        <f>O239*H239</f>
        <v>0</v>
      </c>
      <c r="Q239" s="186">
        <v>0</v>
      </c>
      <c r="R239" s="186">
        <f>Q239*H239</f>
        <v>0</v>
      </c>
      <c r="S239" s="186">
        <v>0</v>
      </c>
      <c r="T239" s="187">
        <f>S239*H239</f>
        <v>0</v>
      </c>
      <c r="U239" s="41"/>
      <c r="V239" s="41"/>
      <c r="W239" s="41"/>
      <c r="X239" s="41"/>
      <c r="Y239" s="41"/>
      <c r="Z239" s="41"/>
      <c r="AA239" s="41"/>
      <c r="AB239" s="41"/>
      <c r="AC239" s="41"/>
      <c r="AD239" s="41"/>
      <c r="AE239" s="41"/>
      <c r="AR239" s="188" t="s">
        <v>621</v>
      </c>
      <c r="AT239" s="188" t="s">
        <v>539</v>
      </c>
      <c r="AU239" s="188" t="s">
        <v>79</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532</v>
      </c>
      <c r="BM239" s="188" t="s">
        <v>1667</v>
      </c>
    </row>
    <row r="240" s="2" customFormat="1" ht="37.8" customHeight="1">
      <c r="A240" s="41"/>
      <c r="B240" s="176"/>
      <c r="C240" s="224" t="s">
        <v>939</v>
      </c>
      <c r="D240" s="224" t="s">
        <v>539</v>
      </c>
      <c r="E240" s="225" t="s">
        <v>6636</v>
      </c>
      <c r="F240" s="226" t="s">
        <v>6637</v>
      </c>
      <c r="G240" s="227" t="s">
        <v>574</v>
      </c>
      <c r="H240" s="228">
        <v>4</v>
      </c>
      <c r="I240" s="229"/>
      <c r="J240" s="230">
        <f>ROUND(I240*H240,2)</f>
        <v>0</v>
      </c>
      <c r="K240" s="226" t="s">
        <v>3</v>
      </c>
      <c r="L240" s="231"/>
      <c r="M240" s="232" t="s">
        <v>3</v>
      </c>
      <c r="N240" s="233" t="s">
        <v>40</v>
      </c>
      <c r="O240" s="75"/>
      <c r="P240" s="186">
        <f>O240*H240</f>
        <v>0</v>
      </c>
      <c r="Q240" s="186">
        <v>0</v>
      </c>
      <c r="R240" s="186">
        <f>Q240*H240</f>
        <v>0</v>
      </c>
      <c r="S240" s="186">
        <v>0</v>
      </c>
      <c r="T240" s="187">
        <f>S240*H240</f>
        <v>0</v>
      </c>
      <c r="U240" s="41"/>
      <c r="V240" s="41"/>
      <c r="W240" s="41"/>
      <c r="X240" s="41"/>
      <c r="Y240" s="41"/>
      <c r="Z240" s="41"/>
      <c r="AA240" s="41"/>
      <c r="AB240" s="41"/>
      <c r="AC240" s="41"/>
      <c r="AD240" s="41"/>
      <c r="AE240" s="41"/>
      <c r="AR240" s="188" t="s">
        <v>621</v>
      </c>
      <c r="AT240" s="188" t="s">
        <v>539</v>
      </c>
      <c r="AU240" s="188" t="s">
        <v>79</v>
      </c>
      <c r="AY240" s="22" t="s">
        <v>328</v>
      </c>
      <c r="BE240" s="189">
        <f>IF(N240="základní",J240,0)</f>
        <v>0</v>
      </c>
      <c r="BF240" s="189">
        <f>IF(N240="snížená",J240,0)</f>
        <v>0</v>
      </c>
      <c r="BG240" s="189">
        <f>IF(N240="zákl. přenesená",J240,0)</f>
        <v>0</v>
      </c>
      <c r="BH240" s="189">
        <f>IF(N240="sníž. přenesená",J240,0)</f>
        <v>0</v>
      </c>
      <c r="BI240" s="189">
        <f>IF(N240="nulová",J240,0)</f>
        <v>0</v>
      </c>
      <c r="BJ240" s="22" t="s">
        <v>76</v>
      </c>
      <c r="BK240" s="189">
        <f>ROUND(I240*H240,2)</f>
        <v>0</v>
      </c>
      <c r="BL240" s="22" t="s">
        <v>532</v>
      </c>
      <c r="BM240" s="188" t="s">
        <v>1671</v>
      </c>
    </row>
    <row r="241" s="2" customFormat="1" ht="37.8" customHeight="1">
      <c r="A241" s="41"/>
      <c r="B241" s="176"/>
      <c r="C241" s="224" t="s">
        <v>1673</v>
      </c>
      <c r="D241" s="224" t="s">
        <v>539</v>
      </c>
      <c r="E241" s="225" t="s">
        <v>6638</v>
      </c>
      <c r="F241" s="226" t="s">
        <v>6639</v>
      </c>
      <c r="G241" s="227" t="s">
        <v>574</v>
      </c>
      <c r="H241" s="228">
        <v>4</v>
      </c>
      <c r="I241" s="229"/>
      <c r="J241" s="230">
        <f>ROUND(I241*H241,2)</f>
        <v>0</v>
      </c>
      <c r="K241" s="226" t="s">
        <v>3</v>
      </c>
      <c r="L241" s="231"/>
      <c r="M241" s="232" t="s">
        <v>3</v>
      </c>
      <c r="N241" s="233"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621</v>
      </c>
      <c r="AT241" s="188" t="s">
        <v>539</v>
      </c>
      <c r="AU241" s="188" t="s">
        <v>79</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532</v>
      </c>
      <c r="BM241" s="188" t="s">
        <v>555</v>
      </c>
    </row>
    <row r="242" s="2" customFormat="1" ht="37.8" customHeight="1">
      <c r="A242" s="41"/>
      <c r="B242" s="176"/>
      <c r="C242" s="224" t="s">
        <v>1539</v>
      </c>
      <c r="D242" s="224" t="s">
        <v>539</v>
      </c>
      <c r="E242" s="225" t="s">
        <v>6640</v>
      </c>
      <c r="F242" s="226" t="s">
        <v>6641</v>
      </c>
      <c r="G242" s="227" t="s">
        <v>574</v>
      </c>
      <c r="H242" s="228">
        <v>1</v>
      </c>
      <c r="I242" s="229"/>
      <c r="J242" s="230">
        <f>ROUND(I242*H242,2)</f>
        <v>0</v>
      </c>
      <c r="K242" s="226" t="s">
        <v>3</v>
      </c>
      <c r="L242" s="231"/>
      <c r="M242" s="232" t="s">
        <v>3</v>
      </c>
      <c r="N242" s="233" t="s">
        <v>40</v>
      </c>
      <c r="O242" s="75"/>
      <c r="P242" s="186">
        <f>O242*H242</f>
        <v>0</v>
      </c>
      <c r="Q242" s="186">
        <v>0</v>
      </c>
      <c r="R242" s="186">
        <f>Q242*H242</f>
        <v>0</v>
      </c>
      <c r="S242" s="186">
        <v>0</v>
      </c>
      <c r="T242" s="187">
        <f>S242*H242</f>
        <v>0</v>
      </c>
      <c r="U242" s="41"/>
      <c r="V242" s="41"/>
      <c r="W242" s="41"/>
      <c r="X242" s="41"/>
      <c r="Y242" s="41"/>
      <c r="Z242" s="41"/>
      <c r="AA242" s="41"/>
      <c r="AB242" s="41"/>
      <c r="AC242" s="41"/>
      <c r="AD242" s="41"/>
      <c r="AE242" s="41"/>
      <c r="AR242" s="188" t="s">
        <v>621</v>
      </c>
      <c r="AT242" s="188" t="s">
        <v>539</v>
      </c>
      <c r="AU242" s="188" t="s">
        <v>79</v>
      </c>
      <c r="AY242" s="22" t="s">
        <v>328</v>
      </c>
      <c r="BE242" s="189">
        <f>IF(N242="základní",J242,0)</f>
        <v>0</v>
      </c>
      <c r="BF242" s="189">
        <f>IF(N242="snížená",J242,0)</f>
        <v>0</v>
      </c>
      <c r="BG242" s="189">
        <f>IF(N242="zákl. přenesená",J242,0)</f>
        <v>0</v>
      </c>
      <c r="BH242" s="189">
        <f>IF(N242="sníž. přenesená",J242,0)</f>
        <v>0</v>
      </c>
      <c r="BI242" s="189">
        <f>IF(N242="nulová",J242,0)</f>
        <v>0</v>
      </c>
      <c r="BJ242" s="22" t="s">
        <v>76</v>
      </c>
      <c r="BK242" s="189">
        <f>ROUND(I242*H242,2)</f>
        <v>0</v>
      </c>
      <c r="BL242" s="22" t="s">
        <v>532</v>
      </c>
      <c r="BM242" s="188" t="s">
        <v>1679</v>
      </c>
    </row>
    <row r="243" s="2" customFormat="1" ht="37.8" customHeight="1">
      <c r="A243" s="41"/>
      <c r="B243" s="176"/>
      <c r="C243" s="224" t="s">
        <v>1681</v>
      </c>
      <c r="D243" s="224" t="s">
        <v>539</v>
      </c>
      <c r="E243" s="225" t="s">
        <v>6642</v>
      </c>
      <c r="F243" s="226" t="s">
        <v>6643</v>
      </c>
      <c r="G243" s="227" t="s">
        <v>574</v>
      </c>
      <c r="H243" s="228">
        <v>4</v>
      </c>
      <c r="I243" s="229"/>
      <c r="J243" s="230">
        <f>ROUND(I243*H243,2)</f>
        <v>0</v>
      </c>
      <c r="K243" s="226" t="s">
        <v>3</v>
      </c>
      <c r="L243" s="231"/>
      <c r="M243" s="232" t="s">
        <v>3</v>
      </c>
      <c r="N243" s="233" t="s">
        <v>40</v>
      </c>
      <c r="O243" s="75"/>
      <c r="P243" s="186">
        <f>O243*H243</f>
        <v>0</v>
      </c>
      <c r="Q243" s="186">
        <v>0</v>
      </c>
      <c r="R243" s="186">
        <f>Q243*H243</f>
        <v>0</v>
      </c>
      <c r="S243" s="186">
        <v>0</v>
      </c>
      <c r="T243" s="187">
        <f>S243*H243</f>
        <v>0</v>
      </c>
      <c r="U243" s="41"/>
      <c r="V243" s="41"/>
      <c r="W243" s="41"/>
      <c r="X243" s="41"/>
      <c r="Y243" s="41"/>
      <c r="Z243" s="41"/>
      <c r="AA243" s="41"/>
      <c r="AB243" s="41"/>
      <c r="AC243" s="41"/>
      <c r="AD243" s="41"/>
      <c r="AE243" s="41"/>
      <c r="AR243" s="188" t="s">
        <v>621</v>
      </c>
      <c r="AT243" s="188" t="s">
        <v>539</v>
      </c>
      <c r="AU243" s="188" t="s">
        <v>79</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532</v>
      </c>
      <c r="BM243" s="188" t="s">
        <v>1684</v>
      </c>
    </row>
    <row r="244" s="13" customFormat="1">
      <c r="A244" s="13"/>
      <c r="B244" s="201"/>
      <c r="C244" s="13"/>
      <c r="D244" s="195" t="s">
        <v>442</v>
      </c>
      <c r="E244" s="202" t="s">
        <v>3</v>
      </c>
      <c r="F244" s="203" t="s">
        <v>6644</v>
      </c>
      <c r="G244" s="13"/>
      <c r="H244" s="204">
        <v>4</v>
      </c>
      <c r="I244" s="205"/>
      <c r="J244" s="13"/>
      <c r="K244" s="13"/>
      <c r="L244" s="201"/>
      <c r="M244" s="206"/>
      <c r="N244" s="207"/>
      <c r="O244" s="207"/>
      <c r="P244" s="207"/>
      <c r="Q244" s="207"/>
      <c r="R244" s="207"/>
      <c r="S244" s="207"/>
      <c r="T244" s="208"/>
      <c r="U244" s="13"/>
      <c r="V244" s="13"/>
      <c r="W244" s="13"/>
      <c r="X244" s="13"/>
      <c r="Y244" s="13"/>
      <c r="Z244" s="13"/>
      <c r="AA244" s="13"/>
      <c r="AB244" s="13"/>
      <c r="AC244" s="13"/>
      <c r="AD244" s="13"/>
      <c r="AE244" s="13"/>
      <c r="AT244" s="202" t="s">
        <v>442</v>
      </c>
      <c r="AU244" s="202" t="s">
        <v>79</v>
      </c>
      <c r="AV244" s="13" t="s">
        <v>79</v>
      </c>
      <c r="AW244" s="13" t="s">
        <v>31</v>
      </c>
      <c r="AX244" s="13" t="s">
        <v>76</v>
      </c>
      <c r="AY244" s="202" t="s">
        <v>328</v>
      </c>
    </row>
    <row r="245" s="2" customFormat="1" ht="37.8" customHeight="1">
      <c r="A245" s="41"/>
      <c r="B245" s="176"/>
      <c r="C245" s="224" t="s">
        <v>1332</v>
      </c>
      <c r="D245" s="224" t="s">
        <v>539</v>
      </c>
      <c r="E245" s="225" t="s">
        <v>6645</v>
      </c>
      <c r="F245" s="226" t="s">
        <v>6646</v>
      </c>
      <c r="G245" s="227" t="s">
        <v>574</v>
      </c>
      <c r="H245" s="228">
        <v>2</v>
      </c>
      <c r="I245" s="229"/>
      <c r="J245" s="230">
        <f>ROUND(I245*H245,2)</f>
        <v>0</v>
      </c>
      <c r="K245" s="226" t="s">
        <v>3</v>
      </c>
      <c r="L245" s="231"/>
      <c r="M245" s="232" t="s">
        <v>3</v>
      </c>
      <c r="N245" s="233" t="s">
        <v>40</v>
      </c>
      <c r="O245" s="75"/>
      <c r="P245" s="186">
        <f>O245*H245</f>
        <v>0</v>
      </c>
      <c r="Q245" s="186">
        <v>0</v>
      </c>
      <c r="R245" s="186">
        <f>Q245*H245</f>
        <v>0</v>
      </c>
      <c r="S245" s="186">
        <v>0</v>
      </c>
      <c r="T245" s="187">
        <f>S245*H245</f>
        <v>0</v>
      </c>
      <c r="U245" s="41"/>
      <c r="V245" s="41"/>
      <c r="W245" s="41"/>
      <c r="X245" s="41"/>
      <c r="Y245" s="41"/>
      <c r="Z245" s="41"/>
      <c r="AA245" s="41"/>
      <c r="AB245" s="41"/>
      <c r="AC245" s="41"/>
      <c r="AD245" s="41"/>
      <c r="AE245" s="41"/>
      <c r="AR245" s="188" t="s">
        <v>621</v>
      </c>
      <c r="AT245" s="188" t="s">
        <v>539</v>
      </c>
      <c r="AU245" s="188" t="s">
        <v>79</v>
      </c>
      <c r="AY245" s="22" t="s">
        <v>328</v>
      </c>
      <c r="BE245" s="189">
        <f>IF(N245="základní",J245,0)</f>
        <v>0</v>
      </c>
      <c r="BF245" s="189">
        <f>IF(N245="snížená",J245,0)</f>
        <v>0</v>
      </c>
      <c r="BG245" s="189">
        <f>IF(N245="zákl. přenesená",J245,0)</f>
        <v>0</v>
      </c>
      <c r="BH245" s="189">
        <f>IF(N245="sníž. přenesená",J245,0)</f>
        <v>0</v>
      </c>
      <c r="BI245" s="189">
        <f>IF(N245="nulová",J245,0)</f>
        <v>0</v>
      </c>
      <c r="BJ245" s="22" t="s">
        <v>76</v>
      </c>
      <c r="BK245" s="189">
        <f>ROUND(I245*H245,2)</f>
        <v>0</v>
      </c>
      <c r="BL245" s="22" t="s">
        <v>532</v>
      </c>
      <c r="BM245" s="188" t="s">
        <v>1688</v>
      </c>
    </row>
    <row r="246" s="2" customFormat="1" ht="37.8" customHeight="1">
      <c r="A246" s="41"/>
      <c r="B246" s="176"/>
      <c r="C246" s="224" t="s">
        <v>1690</v>
      </c>
      <c r="D246" s="224" t="s">
        <v>539</v>
      </c>
      <c r="E246" s="225" t="s">
        <v>6647</v>
      </c>
      <c r="F246" s="226" t="s">
        <v>6648</v>
      </c>
      <c r="G246" s="227" t="s">
        <v>574</v>
      </c>
      <c r="H246" s="228">
        <v>1</v>
      </c>
      <c r="I246" s="229"/>
      <c r="J246" s="230">
        <f>ROUND(I246*H246,2)</f>
        <v>0</v>
      </c>
      <c r="K246" s="226" t="s">
        <v>3</v>
      </c>
      <c r="L246" s="231"/>
      <c r="M246" s="232" t="s">
        <v>3</v>
      </c>
      <c r="N246" s="233" t="s">
        <v>40</v>
      </c>
      <c r="O246" s="75"/>
      <c r="P246" s="186">
        <f>O246*H246</f>
        <v>0</v>
      </c>
      <c r="Q246" s="186">
        <v>0</v>
      </c>
      <c r="R246" s="186">
        <f>Q246*H246</f>
        <v>0</v>
      </c>
      <c r="S246" s="186">
        <v>0</v>
      </c>
      <c r="T246" s="187">
        <f>S246*H246</f>
        <v>0</v>
      </c>
      <c r="U246" s="41"/>
      <c r="V246" s="41"/>
      <c r="W246" s="41"/>
      <c r="X246" s="41"/>
      <c r="Y246" s="41"/>
      <c r="Z246" s="41"/>
      <c r="AA246" s="41"/>
      <c r="AB246" s="41"/>
      <c r="AC246" s="41"/>
      <c r="AD246" s="41"/>
      <c r="AE246" s="41"/>
      <c r="AR246" s="188" t="s">
        <v>621</v>
      </c>
      <c r="AT246" s="188" t="s">
        <v>539</v>
      </c>
      <c r="AU246" s="188" t="s">
        <v>79</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532</v>
      </c>
      <c r="BM246" s="188" t="s">
        <v>1691</v>
      </c>
    </row>
    <row r="247" s="2" customFormat="1" ht="37.8" customHeight="1">
      <c r="A247" s="41"/>
      <c r="B247" s="176"/>
      <c r="C247" s="224" t="s">
        <v>1335</v>
      </c>
      <c r="D247" s="224" t="s">
        <v>539</v>
      </c>
      <c r="E247" s="225" t="s">
        <v>6649</v>
      </c>
      <c r="F247" s="226" t="s">
        <v>6650</v>
      </c>
      <c r="G247" s="227" t="s">
        <v>574</v>
      </c>
      <c r="H247" s="228">
        <v>62</v>
      </c>
      <c r="I247" s="229"/>
      <c r="J247" s="230">
        <f>ROUND(I247*H247,2)</f>
        <v>0</v>
      </c>
      <c r="K247" s="226" t="s">
        <v>3</v>
      </c>
      <c r="L247" s="231"/>
      <c r="M247" s="232" t="s">
        <v>3</v>
      </c>
      <c r="N247" s="233" t="s">
        <v>40</v>
      </c>
      <c r="O247" s="75"/>
      <c r="P247" s="186">
        <f>O247*H247</f>
        <v>0</v>
      </c>
      <c r="Q247" s="186">
        <v>0</v>
      </c>
      <c r="R247" s="186">
        <f>Q247*H247</f>
        <v>0</v>
      </c>
      <c r="S247" s="186">
        <v>0</v>
      </c>
      <c r="T247" s="187">
        <f>S247*H247</f>
        <v>0</v>
      </c>
      <c r="U247" s="41"/>
      <c r="V247" s="41"/>
      <c r="W247" s="41"/>
      <c r="X247" s="41"/>
      <c r="Y247" s="41"/>
      <c r="Z247" s="41"/>
      <c r="AA247" s="41"/>
      <c r="AB247" s="41"/>
      <c r="AC247" s="41"/>
      <c r="AD247" s="41"/>
      <c r="AE247" s="41"/>
      <c r="AR247" s="188" t="s">
        <v>621</v>
      </c>
      <c r="AT247" s="188" t="s">
        <v>539</v>
      </c>
      <c r="AU247" s="188" t="s">
        <v>79</v>
      </c>
      <c r="AY247" s="22" t="s">
        <v>328</v>
      </c>
      <c r="BE247" s="189">
        <f>IF(N247="základní",J247,0)</f>
        <v>0</v>
      </c>
      <c r="BF247" s="189">
        <f>IF(N247="snížená",J247,0)</f>
        <v>0</v>
      </c>
      <c r="BG247" s="189">
        <f>IF(N247="zákl. přenesená",J247,0)</f>
        <v>0</v>
      </c>
      <c r="BH247" s="189">
        <f>IF(N247="sníž. přenesená",J247,0)</f>
        <v>0</v>
      </c>
      <c r="BI247" s="189">
        <f>IF(N247="nulová",J247,0)</f>
        <v>0</v>
      </c>
      <c r="BJ247" s="22" t="s">
        <v>76</v>
      </c>
      <c r="BK247" s="189">
        <f>ROUND(I247*H247,2)</f>
        <v>0</v>
      </c>
      <c r="BL247" s="22" t="s">
        <v>532</v>
      </c>
      <c r="BM247" s="188" t="s">
        <v>1696</v>
      </c>
    </row>
    <row r="248" s="2" customFormat="1" ht="37.8" customHeight="1">
      <c r="A248" s="41"/>
      <c r="B248" s="176"/>
      <c r="C248" s="177" t="s">
        <v>1698</v>
      </c>
      <c r="D248" s="177" t="s">
        <v>331</v>
      </c>
      <c r="E248" s="178" t="s">
        <v>6651</v>
      </c>
      <c r="F248" s="179" t="s">
        <v>6652</v>
      </c>
      <c r="G248" s="180" t="s">
        <v>574</v>
      </c>
      <c r="H248" s="181">
        <v>9</v>
      </c>
      <c r="I248" s="182"/>
      <c r="J248" s="183">
        <f>ROUND(I248*H248,2)</f>
        <v>0</v>
      </c>
      <c r="K248" s="179" t="s">
        <v>335</v>
      </c>
      <c r="L248" s="42"/>
      <c r="M248" s="184" t="s">
        <v>3</v>
      </c>
      <c r="N248" s="185" t="s">
        <v>40</v>
      </c>
      <c r="O248" s="75"/>
      <c r="P248" s="186">
        <f>O248*H248</f>
        <v>0</v>
      </c>
      <c r="Q248" s="186">
        <v>0</v>
      </c>
      <c r="R248" s="186">
        <f>Q248*H248</f>
        <v>0</v>
      </c>
      <c r="S248" s="186">
        <v>0</v>
      </c>
      <c r="T248" s="187">
        <f>S248*H248</f>
        <v>0</v>
      </c>
      <c r="U248" s="41"/>
      <c r="V248" s="41"/>
      <c r="W248" s="41"/>
      <c r="X248" s="41"/>
      <c r="Y248" s="41"/>
      <c r="Z248" s="41"/>
      <c r="AA248" s="41"/>
      <c r="AB248" s="41"/>
      <c r="AC248" s="41"/>
      <c r="AD248" s="41"/>
      <c r="AE248" s="41"/>
      <c r="AR248" s="188" t="s">
        <v>532</v>
      </c>
      <c r="AT248" s="188" t="s">
        <v>331</v>
      </c>
      <c r="AU248" s="188" t="s">
        <v>79</v>
      </c>
      <c r="AY248" s="22" t="s">
        <v>328</v>
      </c>
      <c r="BE248" s="189">
        <f>IF(N248="základní",J248,0)</f>
        <v>0</v>
      </c>
      <c r="BF248" s="189">
        <f>IF(N248="snížená",J248,0)</f>
        <v>0</v>
      </c>
      <c r="BG248" s="189">
        <f>IF(N248="zákl. přenesená",J248,0)</f>
        <v>0</v>
      </c>
      <c r="BH248" s="189">
        <f>IF(N248="sníž. přenesená",J248,0)</f>
        <v>0</v>
      </c>
      <c r="BI248" s="189">
        <f>IF(N248="nulová",J248,0)</f>
        <v>0</v>
      </c>
      <c r="BJ248" s="22" t="s">
        <v>76</v>
      </c>
      <c r="BK248" s="189">
        <f>ROUND(I248*H248,2)</f>
        <v>0</v>
      </c>
      <c r="BL248" s="22" t="s">
        <v>532</v>
      </c>
      <c r="BM248" s="188" t="s">
        <v>1701</v>
      </c>
    </row>
    <row r="249" s="2" customFormat="1">
      <c r="A249" s="41"/>
      <c r="B249" s="42"/>
      <c r="C249" s="41"/>
      <c r="D249" s="190" t="s">
        <v>338</v>
      </c>
      <c r="E249" s="41"/>
      <c r="F249" s="191" t="s">
        <v>6653</v>
      </c>
      <c r="G249" s="41"/>
      <c r="H249" s="41"/>
      <c r="I249" s="192"/>
      <c r="J249" s="41"/>
      <c r="K249" s="41"/>
      <c r="L249" s="42"/>
      <c r="M249" s="193"/>
      <c r="N249" s="194"/>
      <c r="O249" s="75"/>
      <c r="P249" s="75"/>
      <c r="Q249" s="75"/>
      <c r="R249" s="75"/>
      <c r="S249" s="75"/>
      <c r="T249" s="76"/>
      <c r="U249" s="41"/>
      <c r="V249" s="41"/>
      <c r="W249" s="41"/>
      <c r="X249" s="41"/>
      <c r="Y249" s="41"/>
      <c r="Z249" s="41"/>
      <c r="AA249" s="41"/>
      <c r="AB249" s="41"/>
      <c r="AC249" s="41"/>
      <c r="AD249" s="41"/>
      <c r="AE249" s="41"/>
      <c r="AT249" s="22" t="s">
        <v>338</v>
      </c>
      <c r="AU249" s="22" t="s">
        <v>79</v>
      </c>
    </row>
    <row r="250" s="2" customFormat="1" ht="37.8" customHeight="1">
      <c r="A250" s="41"/>
      <c r="B250" s="176"/>
      <c r="C250" s="224" t="s">
        <v>1338</v>
      </c>
      <c r="D250" s="224" t="s">
        <v>539</v>
      </c>
      <c r="E250" s="225" t="s">
        <v>6654</v>
      </c>
      <c r="F250" s="226" t="s">
        <v>6655</v>
      </c>
      <c r="G250" s="227" t="s">
        <v>574</v>
      </c>
      <c r="H250" s="228">
        <v>3</v>
      </c>
      <c r="I250" s="229"/>
      <c r="J250" s="230">
        <f>ROUND(I250*H250,2)</f>
        <v>0</v>
      </c>
      <c r="K250" s="226" t="s">
        <v>3</v>
      </c>
      <c r="L250" s="231"/>
      <c r="M250" s="232" t="s">
        <v>3</v>
      </c>
      <c r="N250" s="233" t="s">
        <v>40</v>
      </c>
      <c r="O250" s="75"/>
      <c r="P250" s="186">
        <f>O250*H250</f>
        <v>0</v>
      </c>
      <c r="Q250" s="186">
        <v>0</v>
      </c>
      <c r="R250" s="186">
        <f>Q250*H250</f>
        <v>0</v>
      </c>
      <c r="S250" s="186">
        <v>0</v>
      </c>
      <c r="T250" s="187">
        <f>S250*H250</f>
        <v>0</v>
      </c>
      <c r="U250" s="41"/>
      <c r="V250" s="41"/>
      <c r="W250" s="41"/>
      <c r="X250" s="41"/>
      <c r="Y250" s="41"/>
      <c r="Z250" s="41"/>
      <c r="AA250" s="41"/>
      <c r="AB250" s="41"/>
      <c r="AC250" s="41"/>
      <c r="AD250" s="41"/>
      <c r="AE250" s="41"/>
      <c r="AR250" s="188" t="s">
        <v>621</v>
      </c>
      <c r="AT250" s="188" t="s">
        <v>539</v>
      </c>
      <c r="AU250" s="188" t="s">
        <v>79</v>
      </c>
      <c r="AY250" s="22" t="s">
        <v>328</v>
      </c>
      <c r="BE250" s="189">
        <f>IF(N250="základní",J250,0)</f>
        <v>0</v>
      </c>
      <c r="BF250" s="189">
        <f>IF(N250="snížená",J250,0)</f>
        <v>0</v>
      </c>
      <c r="BG250" s="189">
        <f>IF(N250="zákl. přenesená",J250,0)</f>
        <v>0</v>
      </c>
      <c r="BH250" s="189">
        <f>IF(N250="sníž. přenesená",J250,0)</f>
        <v>0</v>
      </c>
      <c r="BI250" s="189">
        <f>IF(N250="nulová",J250,0)</f>
        <v>0</v>
      </c>
      <c r="BJ250" s="22" t="s">
        <v>76</v>
      </c>
      <c r="BK250" s="189">
        <f>ROUND(I250*H250,2)</f>
        <v>0</v>
      </c>
      <c r="BL250" s="22" t="s">
        <v>532</v>
      </c>
      <c r="BM250" s="188" t="s">
        <v>1705</v>
      </c>
    </row>
    <row r="251" s="2" customFormat="1" ht="37.8" customHeight="1">
      <c r="A251" s="41"/>
      <c r="B251" s="176"/>
      <c r="C251" s="224" t="s">
        <v>1707</v>
      </c>
      <c r="D251" s="224" t="s">
        <v>539</v>
      </c>
      <c r="E251" s="225" t="s">
        <v>6656</v>
      </c>
      <c r="F251" s="226" t="s">
        <v>6657</v>
      </c>
      <c r="G251" s="227" t="s">
        <v>574</v>
      </c>
      <c r="H251" s="228">
        <v>3</v>
      </c>
      <c r="I251" s="229"/>
      <c r="J251" s="230">
        <f>ROUND(I251*H251,2)</f>
        <v>0</v>
      </c>
      <c r="K251" s="226" t="s">
        <v>3</v>
      </c>
      <c r="L251" s="231"/>
      <c r="M251" s="232" t="s">
        <v>3</v>
      </c>
      <c r="N251" s="233" t="s">
        <v>40</v>
      </c>
      <c r="O251" s="75"/>
      <c r="P251" s="186">
        <f>O251*H251</f>
        <v>0</v>
      </c>
      <c r="Q251" s="186">
        <v>0</v>
      </c>
      <c r="R251" s="186">
        <f>Q251*H251</f>
        <v>0</v>
      </c>
      <c r="S251" s="186">
        <v>0</v>
      </c>
      <c r="T251" s="187">
        <f>S251*H251</f>
        <v>0</v>
      </c>
      <c r="U251" s="41"/>
      <c r="V251" s="41"/>
      <c r="W251" s="41"/>
      <c r="X251" s="41"/>
      <c r="Y251" s="41"/>
      <c r="Z251" s="41"/>
      <c r="AA251" s="41"/>
      <c r="AB251" s="41"/>
      <c r="AC251" s="41"/>
      <c r="AD251" s="41"/>
      <c r="AE251" s="41"/>
      <c r="AR251" s="188" t="s">
        <v>621</v>
      </c>
      <c r="AT251" s="188" t="s">
        <v>539</v>
      </c>
      <c r="AU251" s="188" t="s">
        <v>79</v>
      </c>
      <c r="AY251" s="22" t="s">
        <v>328</v>
      </c>
      <c r="BE251" s="189">
        <f>IF(N251="základní",J251,0)</f>
        <v>0</v>
      </c>
      <c r="BF251" s="189">
        <f>IF(N251="snížená",J251,0)</f>
        <v>0</v>
      </c>
      <c r="BG251" s="189">
        <f>IF(N251="zákl. přenesená",J251,0)</f>
        <v>0</v>
      </c>
      <c r="BH251" s="189">
        <f>IF(N251="sníž. přenesená",J251,0)</f>
        <v>0</v>
      </c>
      <c r="BI251" s="189">
        <f>IF(N251="nulová",J251,0)</f>
        <v>0</v>
      </c>
      <c r="BJ251" s="22" t="s">
        <v>76</v>
      </c>
      <c r="BK251" s="189">
        <f>ROUND(I251*H251,2)</f>
        <v>0</v>
      </c>
      <c r="BL251" s="22" t="s">
        <v>532</v>
      </c>
      <c r="BM251" s="188" t="s">
        <v>1710</v>
      </c>
    </row>
    <row r="252" s="2" customFormat="1" ht="16.5" customHeight="1">
      <c r="A252" s="41"/>
      <c r="B252" s="176"/>
      <c r="C252" s="224" t="s">
        <v>1341</v>
      </c>
      <c r="D252" s="224" t="s">
        <v>539</v>
      </c>
      <c r="E252" s="225" t="s">
        <v>6658</v>
      </c>
      <c r="F252" s="226" t="s">
        <v>6659</v>
      </c>
      <c r="G252" s="227" t="s">
        <v>574</v>
      </c>
      <c r="H252" s="228">
        <v>3</v>
      </c>
      <c r="I252" s="229"/>
      <c r="J252" s="230">
        <f>ROUND(I252*H252,2)</f>
        <v>0</v>
      </c>
      <c r="K252" s="226" t="s">
        <v>335</v>
      </c>
      <c r="L252" s="231"/>
      <c r="M252" s="232" t="s">
        <v>3</v>
      </c>
      <c r="N252" s="233" t="s">
        <v>40</v>
      </c>
      <c r="O252" s="75"/>
      <c r="P252" s="186">
        <f>O252*H252</f>
        <v>0</v>
      </c>
      <c r="Q252" s="186">
        <v>0</v>
      </c>
      <c r="R252" s="186">
        <f>Q252*H252</f>
        <v>0</v>
      </c>
      <c r="S252" s="186">
        <v>0</v>
      </c>
      <c r="T252" s="187">
        <f>S252*H252</f>
        <v>0</v>
      </c>
      <c r="U252" s="41"/>
      <c r="V252" s="41"/>
      <c r="W252" s="41"/>
      <c r="X252" s="41"/>
      <c r="Y252" s="41"/>
      <c r="Z252" s="41"/>
      <c r="AA252" s="41"/>
      <c r="AB252" s="41"/>
      <c r="AC252" s="41"/>
      <c r="AD252" s="41"/>
      <c r="AE252" s="41"/>
      <c r="AR252" s="188" t="s">
        <v>621</v>
      </c>
      <c r="AT252" s="188" t="s">
        <v>539</v>
      </c>
      <c r="AU252" s="188" t="s">
        <v>79</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532</v>
      </c>
      <c r="BM252" s="188" t="s">
        <v>1712</v>
      </c>
    </row>
    <row r="253" s="2" customFormat="1" ht="37.8" customHeight="1">
      <c r="A253" s="41"/>
      <c r="B253" s="176"/>
      <c r="C253" s="177" t="s">
        <v>1713</v>
      </c>
      <c r="D253" s="177" t="s">
        <v>331</v>
      </c>
      <c r="E253" s="178" t="s">
        <v>6660</v>
      </c>
      <c r="F253" s="179" t="s">
        <v>6661</v>
      </c>
      <c r="G253" s="180" t="s">
        <v>574</v>
      </c>
      <c r="H253" s="181">
        <v>19</v>
      </c>
      <c r="I253" s="182"/>
      <c r="J253" s="183">
        <f>ROUND(I253*H253,2)</f>
        <v>0</v>
      </c>
      <c r="K253" s="179" t="s">
        <v>335</v>
      </c>
      <c r="L253" s="42"/>
      <c r="M253" s="184" t="s">
        <v>3</v>
      </c>
      <c r="N253" s="185" t="s">
        <v>40</v>
      </c>
      <c r="O253" s="75"/>
      <c r="P253" s="186">
        <f>O253*H253</f>
        <v>0</v>
      </c>
      <c r="Q253" s="186">
        <v>0</v>
      </c>
      <c r="R253" s="186">
        <f>Q253*H253</f>
        <v>0</v>
      </c>
      <c r="S253" s="186">
        <v>0</v>
      </c>
      <c r="T253" s="187">
        <f>S253*H253</f>
        <v>0</v>
      </c>
      <c r="U253" s="41"/>
      <c r="V253" s="41"/>
      <c r="W253" s="41"/>
      <c r="X253" s="41"/>
      <c r="Y253" s="41"/>
      <c r="Z253" s="41"/>
      <c r="AA253" s="41"/>
      <c r="AB253" s="41"/>
      <c r="AC253" s="41"/>
      <c r="AD253" s="41"/>
      <c r="AE253" s="41"/>
      <c r="AR253" s="188" t="s">
        <v>532</v>
      </c>
      <c r="AT253" s="188" t="s">
        <v>331</v>
      </c>
      <c r="AU253" s="188" t="s">
        <v>79</v>
      </c>
      <c r="AY253" s="22" t="s">
        <v>328</v>
      </c>
      <c r="BE253" s="189">
        <f>IF(N253="základní",J253,0)</f>
        <v>0</v>
      </c>
      <c r="BF253" s="189">
        <f>IF(N253="snížená",J253,0)</f>
        <v>0</v>
      </c>
      <c r="BG253" s="189">
        <f>IF(N253="zákl. přenesená",J253,0)</f>
        <v>0</v>
      </c>
      <c r="BH253" s="189">
        <f>IF(N253="sníž. přenesená",J253,0)</f>
        <v>0</v>
      </c>
      <c r="BI253" s="189">
        <f>IF(N253="nulová",J253,0)</f>
        <v>0</v>
      </c>
      <c r="BJ253" s="22" t="s">
        <v>76</v>
      </c>
      <c r="BK253" s="189">
        <f>ROUND(I253*H253,2)</f>
        <v>0</v>
      </c>
      <c r="BL253" s="22" t="s">
        <v>532</v>
      </c>
      <c r="BM253" s="188" t="s">
        <v>1716</v>
      </c>
    </row>
    <row r="254" s="2" customFormat="1">
      <c r="A254" s="41"/>
      <c r="B254" s="42"/>
      <c r="C254" s="41"/>
      <c r="D254" s="190" t="s">
        <v>338</v>
      </c>
      <c r="E254" s="41"/>
      <c r="F254" s="191" t="s">
        <v>6662</v>
      </c>
      <c r="G254" s="41"/>
      <c r="H254" s="41"/>
      <c r="I254" s="192"/>
      <c r="J254" s="41"/>
      <c r="K254" s="41"/>
      <c r="L254" s="42"/>
      <c r="M254" s="193"/>
      <c r="N254" s="194"/>
      <c r="O254" s="75"/>
      <c r="P254" s="75"/>
      <c r="Q254" s="75"/>
      <c r="R254" s="75"/>
      <c r="S254" s="75"/>
      <c r="T254" s="76"/>
      <c r="U254" s="41"/>
      <c r="V254" s="41"/>
      <c r="W254" s="41"/>
      <c r="X254" s="41"/>
      <c r="Y254" s="41"/>
      <c r="Z254" s="41"/>
      <c r="AA254" s="41"/>
      <c r="AB254" s="41"/>
      <c r="AC254" s="41"/>
      <c r="AD254" s="41"/>
      <c r="AE254" s="41"/>
      <c r="AT254" s="22" t="s">
        <v>338</v>
      </c>
      <c r="AU254" s="22" t="s">
        <v>79</v>
      </c>
    </row>
    <row r="255" s="2" customFormat="1" ht="37.8" customHeight="1">
      <c r="A255" s="41"/>
      <c r="B255" s="176"/>
      <c r="C255" s="224" t="s">
        <v>1344</v>
      </c>
      <c r="D255" s="224" t="s">
        <v>539</v>
      </c>
      <c r="E255" s="225" t="s">
        <v>6663</v>
      </c>
      <c r="F255" s="226" t="s">
        <v>6664</v>
      </c>
      <c r="G255" s="227" t="s">
        <v>574</v>
      </c>
      <c r="H255" s="228">
        <v>15</v>
      </c>
      <c r="I255" s="229"/>
      <c r="J255" s="230">
        <f>ROUND(I255*H255,2)</f>
        <v>0</v>
      </c>
      <c r="K255" s="226" t="s">
        <v>3</v>
      </c>
      <c r="L255" s="231"/>
      <c r="M255" s="232" t="s">
        <v>3</v>
      </c>
      <c r="N255" s="233" t="s">
        <v>40</v>
      </c>
      <c r="O255" s="75"/>
      <c r="P255" s="186">
        <f>O255*H255</f>
        <v>0</v>
      </c>
      <c r="Q255" s="186">
        <v>0</v>
      </c>
      <c r="R255" s="186">
        <f>Q255*H255</f>
        <v>0</v>
      </c>
      <c r="S255" s="186">
        <v>0</v>
      </c>
      <c r="T255" s="187">
        <f>S255*H255</f>
        <v>0</v>
      </c>
      <c r="U255" s="41"/>
      <c r="V255" s="41"/>
      <c r="W255" s="41"/>
      <c r="X255" s="41"/>
      <c r="Y255" s="41"/>
      <c r="Z255" s="41"/>
      <c r="AA255" s="41"/>
      <c r="AB255" s="41"/>
      <c r="AC255" s="41"/>
      <c r="AD255" s="41"/>
      <c r="AE255" s="41"/>
      <c r="AR255" s="188" t="s">
        <v>621</v>
      </c>
      <c r="AT255" s="188" t="s">
        <v>539</v>
      </c>
      <c r="AU255" s="188" t="s">
        <v>79</v>
      </c>
      <c r="AY255" s="22" t="s">
        <v>328</v>
      </c>
      <c r="BE255" s="189">
        <f>IF(N255="základní",J255,0)</f>
        <v>0</v>
      </c>
      <c r="BF255" s="189">
        <f>IF(N255="snížená",J255,0)</f>
        <v>0</v>
      </c>
      <c r="BG255" s="189">
        <f>IF(N255="zákl. přenesená",J255,0)</f>
        <v>0</v>
      </c>
      <c r="BH255" s="189">
        <f>IF(N255="sníž. přenesená",J255,0)</f>
        <v>0</v>
      </c>
      <c r="BI255" s="189">
        <f>IF(N255="nulová",J255,0)</f>
        <v>0</v>
      </c>
      <c r="BJ255" s="22" t="s">
        <v>76</v>
      </c>
      <c r="BK255" s="189">
        <f>ROUND(I255*H255,2)</f>
        <v>0</v>
      </c>
      <c r="BL255" s="22" t="s">
        <v>532</v>
      </c>
      <c r="BM255" s="188" t="s">
        <v>1722</v>
      </c>
    </row>
    <row r="256" s="2" customFormat="1" ht="37.8" customHeight="1">
      <c r="A256" s="41"/>
      <c r="B256" s="176"/>
      <c r="C256" s="224" t="s">
        <v>1725</v>
      </c>
      <c r="D256" s="224" t="s">
        <v>539</v>
      </c>
      <c r="E256" s="225" t="s">
        <v>6665</v>
      </c>
      <c r="F256" s="226" t="s">
        <v>6666</v>
      </c>
      <c r="G256" s="227" t="s">
        <v>574</v>
      </c>
      <c r="H256" s="228">
        <v>4</v>
      </c>
      <c r="I256" s="229"/>
      <c r="J256" s="230">
        <f>ROUND(I256*H256,2)</f>
        <v>0</v>
      </c>
      <c r="K256" s="226" t="s">
        <v>3</v>
      </c>
      <c r="L256" s="231"/>
      <c r="M256" s="232" t="s">
        <v>3</v>
      </c>
      <c r="N256" s="233" t="s">
        <v>40</v>
      </c>
      <c r="O256" s="75"/>
      <c r="P256" s="186">
        <f>O256*H256</f>
        <v>0</v>
      </c>
      <c r="Q256" s="186">
        <v>0</v>
      </c>
      <c r="R256" s="186">
        <f>Q256*H256</f>
        <v>0</v>
      </c>
      <c r="S256" s="186">
        <v>0</v>
      </c>
      <c r="T256" s="187">
        <f>S256*H256</f>
        <v>0</v>
      </c>
      <c r="U256" s="41"/>
      <c r="V256" s="41"/>
      <c r="W256" s="41"/>
      <c r="X256" s="41"/>
      <c r="Y256" s="41"/>
      <c r="Z256" s="41"/>
      <c r="AA256" s="41"/>
      <c r="AB256" s="41"/>
      <c r="AC256" s="41"/>
      <c r="AD256" s="41"/>
      <c r="AE256" s="41"/>
      <c r="AR256" s="188" t="s">
        <v>621</v>
      </c>
      <c r="AT256" s="188" t="s">
        <v>539</v>
      </c>
      <c r="AU256" s="188" t="s">
        <v>79</v>
      </c>
      <c r="AY256" s="22" t="s">
        <v>328</v>
      </c>
      <c r="BE256" s="189">
        <f>IF(N256="základní",J256,0)</f>
        <v>0</v>
      </c>
      <c r="BF256" s="189">
        <f>IF(N256="snížená",J256,0)</f>
        <v>0</v>
      </c>
      <c r="BG256" s="189">
        <f>IF(N256="zákl. přenesená",J256,0)</f>
        <v>0</v>
      </c>
      <c r="BH256" s="189">
        <f>IF(N256="sníž. přenesená",J256,0)</f>
        <v>0</v>
      </c>
      <c r="BI256" s="189">
        <f>IF(N256="nulová",J256,0)</f>
        <v>0</v>
      </c>
      <c r="BJ256" s="22" t="s">
        <v>76</v>
      </c>
      <c r="BK256" s="189">
        <f>ROUND(I256*H256,2)</f>
        <v>0</v>
      </c>
      <c r="BL256" s="22" t="s">
        <v>532</v>
      </c>
      <c r="BM256" s="188" t="s">
        <v>1728</v>
      </c>
    </row>
    <row r="257" s="2" customFormat="1" ht="44.25" customHeight="1">
      <c r="A257" s="41"/>
      <c r="B257" s="176"/>
      <c r="C257" s="177" t="s">
        <v>1347</v>
      </c>
      <c r="D257" s="177" t="s">
        <v>331</v>
      </c>
      <c r="E257" s="178" t="s">
        <v>6667</v>
      </c>
      <c r="F257" s="179" t="s">
        <v>6668</v>
      </c>
      <c r="G257" s="180" t="s">
        <v>574</v>
      </c>
      <c r="H257" s="181">
        <v>14</v>
      </c>
      <c r="I257" s="182"/>
      <c r="J257" s="183">
        <f>ROUND(I257*H257,2)</f>
        <v>0</v>
      </c>
      <c r="K257" s="179" t="s">
        <v>335</v>
      </c>
      <c r="L257" s="42"/>
      <c r="M257" s="184" t="s">
        <v>3</v>
      </c>
      <c r="N257" s="185" t="s">
        <v>40</v>
      </c>
      <c r="O257" s="75"/>
      <c r="P257" s="186">
        <f>O257*H257</f>
        <v>0</v>
      </c>
      <c r="Q257" s="186">
        <v>0</v>
      </c>
      <c r="R257" s="186">
        <f>Q257*H257</f>
        <v>0</v>
      </c>
      <c r="S257" s="186">
        <v>0</v>
      </c>
      <c r="T257" s="187">
        <f>S257*H257</f>
        <v>0</v>
      </c>
      <c r="U257" s="41"/>
      <c r="V257" s="41"/>
      <c r="W257" s="41"/>
      <c r="X257" s="41"/>
      <c r="Y257" s="41"/>
      <c r="Z257" s="41"/>
      <c r="AA257" s="41"/>
      <c r="AB257" s="41"/>
      <c r="AC257" s="41"/>
      <c r="AD257" s="41"/>
      <c r="AE257" s="41"/>
      <c r="AR257" s="188" t="s">
        <v>532</v>
      </c>
      <c r="AT257" s="188" t="s">
        <v>331</v>
      </c>
      <c r="AU257" s="188" t="s">
        <v>79</v>
      </c>
      <c r="AY257" s="22" t="s">
        <v>328</v>
      </c>
      <c r="BE257" s="189">
        <f>IF(N257="základní",J257,0)</f>
        <v>0</v>
      </c>
      <c r="BF257" s="189">
        <f>IF(N257="snížená",J257,0)</f>
        <v>0</v>
      </c>
      <c r="BG257" s="189">
        <f>IF(N257="zákl. přenesená",J257,0)</f>
        <v>0</v>
      </c>
      <c r="BH257" s="189">
        <f>IF(N257="sníž. přenesená",J257,0)</f>
        <v>0</v>
      </c>
      <c r="BI257" s="189">
        <f>IF(N257="nulová",J257,0)</f>
        <v>0</v>
      </c>
      <c r="BJ257" s="22" t="s">
        <v>76</v>
      </c>
      <c r="BK257" s="189">
        <f>ROUND(I257*H257,2)</f>
        <v>0</v>
      </c>
      <c r="BL257" s="22" t="s">
        <v>532</v>
      </c>
      <c r="BM257" s="188" t="s">
        <v>1731</v>
      </c>
    </row>
    <row r="258" s="2" customFormat="1">
      <c r="A258" s="41"/>
      <c r="B258" s="42"/>
      <c r="C258" s="41"/>
      <c r="D258" s="190" t="s">
        <v>338</v>
      </c>
      <c r="E258" s="41"/>
      <c r="F258" s="191" t="s">
        <v>6669</v>
      </c>
      <c r="G258" s="41"/>
      <c r="H258" s="41"/>
      <c r="I258" s="192"/>
      <c r="J258" s="41"/>
      <c r="K258" s="41"/>
      <c r="L258" s="42"/>
      <c r="M258" s="193"/>
      <c r="N258" s="194"/>
      <c r="O258" s="75"/>
      <c r="P258" s="75"/>
      <c r="Q258" s="75"/>
      <c r="R258" s="75"/>
      <c r="S258" s="75"/>
      <c r="T258" s="76"/>
      <c r="U258" s="41"/>
      <c r="V258" s="41"/>
      <c r="W258" s="41"/>
      <c r="X258" s="41"/>
      <c r="Y258" s="41"/>
      <c r="Z258" s="41"/>
      <c r="AA258" s="41"/>
      <c r="AB258" s="41"/>
      <c r="AC258" s="41"/>
      <c r="AD258" s="41"/>
      <c r="AE258" s="41"/>
      <c r="AT258" s="22" t="s">
        <v>338</v>
      </c>
      <c r="AU258" s="22" t="s">
        <v>79</v>
      </c>
    </row>
    <row r="259" s="2" customFormat="1" ht="16.5" customHeight="1">
      <c r="A259" s="41"/>
      <c r="B259" s="176"/>
      <c r="C259" s="224" t="s">
        <v>1733</v>
      </c>
      <c r="D259" s="224" t="s">
        <v>539</v>
      </c>
      <c r="E259" s="225" t="s">
        <v>6670</v>
      </c>
      <c r="F259" s="226" t="s">
        <v>6671</v>
      </c>
      <c r="G259" s="227" t="s">
        <v>574</v>
      </c>
      <c r="H259" s="228">
        <v>14</v>
      </c>
      <c r="I259" s="229"/>
      <c r="J259" s="230">
        <f>ROUND(I259*H259,2)</f>
        <v>0</v>
      </c>
      <c r="K259" s="226" t="s">
        <v>3</v>
      </c>
      <c r="L259" s="231"/>
      <c r="M259" s="232" t="s">
        <v>3</v>
      </c>
      <c r="N259" s="233" t="s">
        <v>40</v>
      </c>
      <c r="O259" s="75"/>
      <c r="P259" s="186">
        <f>O259*H259</f>
        <v>0</v>
      </c>
      <c r="Q259" s="186">
        <v>0</v>
      </c>
      <c r="R259" s="186">
        <f>Q259*H259</f>
        <v>0</v>
      </c>
      <c r="S259" s="186">
        <v>0</v>
      </c>
      <c r="T259" s="187">
        <f>S259*H259</f>
        <v>0</v>
      </c>
      <c r="U259" s="41"/>
      <c r="V259" s="41"/>
      <c r="W259" s="41"/>
      <c r="X259" s="41"/>
      <c r="Y259" s="41"/>
      <c r="Z259" s="41"/>
      <c r="AA259" s="41"/>
      <c r="AB259" s="41"/>
      <c r="AC259" s="41"/>
      <c r="AD259" s="41"/>
      <c r="AE259" s="41"/>
      <c r="AR259" s="188" t="s">
        <v>621</v>
      </c>
      <c r="AT259" s="188" t="s">
        <v>539</v>
      </c>
      <c r="AU259" s="188" t="s">
        <v>79</v>
      </c>
      <c r="AY259" s="22" t="s">
        <v>328</v>
      </c>
      <c r="BE259" s="189">
        <f>IF(N259="základní",J259,0)</f>
        <v>0</v>
      </c>
      <c r="BF259" s="189">
        <f>IF(N259="snížená",J259,0)</f>
        <v>0</v>
      </c>
      <c r="BG259" s="189">
        <f>IF(N259="zákl. přenesená",J259,0)</f>
        <v>0</v>
      </c>
      <c r="BH259" s="189">
        <f>IF(N259="sníž. přenesená",J259,0)</f>
        <v>0</v>
      </c>
      <c r="BI259" s="189">
        <f>IF(N259="nulová",J259,0)</f>
        <v>0</v>
      </c>
      <c r="BJ259" s="22" t="s">
        <v>76</v>
      </c>
      <c r="BK259" s="189">
        <f>ROUND(I259*H259,2)</f>
        <v>0</v>
      </c>
      <c r="BL259" s="22" t="s">
        <v>532</v>
      </c>
      <c r="BM259" s="188" t="s">
        <v>1736</v>
      </c>
    </row>
    <row r="260" s="2" customFormat="1" ht="44.25" customHeight="1">
      <c r="A260" s="41"/>
      <c r="B260" s="176"/>
      <c r="C260" s="177" t="s">
        <v>570</v>
      </c>
      <c r="D260" s="177" t="s">
        <v>331</v>
      </c>
      <c r="E260" s="178" t="s">
        <v>6672</v>
      </c>
      <c r="F260" s="179" t="s">
        <v>6673</v>
      </c>
      <c r="G260" s="180" t="s">
        <v>574</v>
      </c>
      <c r="H260" s="181">
        <v>3</v>
      </c>
      <c r="I260" s="182"/>
      <c r="J260" s="183">
        <f>ROUND(I260*H260,2)</f>
        <v>0</v>
      </c>
      <c r="K260" s="179" t="s">
        <v>335</v>
      </c>
      <c r="L260" s="42"/>
      <c r="M260" s="184" t="s">
        <v>3</v>
      </c>
      <c r="N260" s="185" t="s">
        <v>40</v>
      </c>
      <c r="O260" s="75"/>
      <c r="P260" s="186">
        <f>O260*H260</f>
        <v>0</v>
      </c>
      <c r="Q260" s="186">
        <v>0</v>
      </c>
      <c r="R260" s="186">
        <f>Q260*H260</f>
        <v>0</v>
      </c>
      <c r="S260" s="186">
        <v>0</v>
      </c>
      <c r="T260" s="187">
        <f>S260*H260</f>
        <v>0</v>
      </c>
      <c r="U260" s="41"/>
      <c r="V260" s="41"/>
      <c r="W260" s="41"/>
      <c r="X260" s="41"/>
      <c r="Y260" s="41"/>
      <c r="Z260" s="41"/>
      <c r="AA260" s="41"/>
      <c r="AB260" s="41"/>
      <c r="AC260" s="41"/>
      <c r="AD260" s="41"/>
      <c r="AE260" s="41"/>
      <c r="AR260" s="188" t="s">
        <v>532</v>
      </c>
      <c r="AT260" s="188" t="s">
        <v>331</v>
      </c>
      <c r="AU260" s="188" t="s">
        <v>79</v>
      </c>
      <c r="AY260" s="22" t="s">
        <v>328</v>
      </c>
      <c r="BE260" s="189">
        <f>IF(N260="základní",J260,0)</f>
        <v>0</v>
      </c>
      <c r="BF260" s="189">
        <f>IF(N260="snížená",J260,0)</f>
        <v>0</v>
      </c>
      <c r="BG260" s="189">
        <f>IF(N260="zákl. přenesená",J260,0)</f>
        <v>0</v>
      </c>
      <c r="BH260" s="189">
        <f>IF(N260="sníž. přenesená",J260,0)</f>
        <v>0</v>
      </c>
      <c r="BI260" s="189">
        <f>IF(N260="nulová",J260,0)</f>
        <v>0</v>
      </c>
      <c r="BJ260" s="22" t="s">
        <v>76</v>
      </c>
      <c r="BK260" s="189">
        <f>ROUND(I260*H260,2)</f>
        <v>0</v>
      </c>
      <c r="BL260" s="22" t="s">
        <v>532</v>
      </c>
      <c r="BM260" s="188" t="s">
        <v>1740</v>
      </c>
    </row>
    <row r="261" s="2" customFormat="1">
      <c r="A261" s="41"/>
      <c r="B261" s="42"/>
      <c r="C261" s="41"/>
      <c r="D261" s="190" t="s">
        <v>338</v>
      </c>
      <c r="E261" s="41"/>
      <c r="F261" s="191" t="s">
        <v>6674</v>
      </c>
      <c r="G261" s="41"/>
      <c r="H261" s="41"/>
      <c r="I261" s="192"/>
      <c r="J261" s="41"/>
      <c r="K261" s="41"/>
      <c r="L261" s="42"/>
      <c r="M261" s="193"/>
      <c r="N261" s="194"/>
      <c r="O261" s="75"/>
      <c r="P261" s="75"/>
      <c r="Q261" s="75"/>
      <c r="R261" s="75"/>
      <c r="S261" s="75"/>
      <c r="T261" s="76"/>
      <c r="U261" s="41"/>
      <c r="V261" s="41"/>
      <c r="W261" s="41"/>
      <c r="X261" s="41"/>
      <c r="Y261" s="41"/>
      <c r="Z261" s="41"/>
      <c r="AA261" s="41"/>
      <c r="AB261" s="41"/>
      <c r="AC261" s="41"/>
      <c r="AD261" s="41"/>
      <c r="AE261" s="41"/>
      <c r="AT261" s="22" t="s">
        <v>338</v>
      </c>
      <c r="AU261" s="22" t="s">
        <v>79</v>
      </c>
    </row>
    <row r="262" s="2" customFormat="1" ht="16.5" customHeight="1">
      <c r="A262" s="41"/>
      <c r="B262" s="176"/>
      <c r="C262" s="224" t="s">
        <v>1742</v>
      </c>
      <c r="D262" s="224" t="s">
        <v>539</v>
      </c>
      <c r="E262" s="225" t="s">
        <v>6675</v>
      </c>
      <c r="F262" s="226" t="s">
        <v>6676</v>
      </c>
      <c r="G262" s="227" t="s">
        <v>574</v>
      </c>
      <c r="H262" s="228">
        <v>3</v>
      </c>
      <c r="I262" s="229"/>
      <c r="J262" s="230">
        <f>ROUND(I262*H262,2)</f>
        <v>0</v>
      </c>
      <c r="K262" s="226" t="s">
        <v>3</v>
      </c>
      <c r="L262" s="231"/>
      <c r="M262" s="232" t="s">
        <v>3</v>
      </c>
      <c r="N262" s="233" t="s">
        <v>40</v>
      </c>
      <c r="O262" s="75"/>
      <c r="P262" s="186">
        <f>O262*H262</f>
        <v>0</v>
      </c>
      <c r="Q262" s="186">
        <v>0</v>
      </c>
      <c r="R262" s="186">
        <f>Q262*H262</f>
        <v>0</v>
      </c>
      <c r="S262" s="186">
        <v>0</v>
      </c>
      <c r="T262" s="187">
        <f>S262*H262</f>
        <v>0</v>
      </c>
      <c r="U262" s="41"/>
      <c r="V262" s="41"/>
      <c r="W262" s="41"/>
      <c r="X262" s="41"/>
      <c r="Y262" s="41"/>
      <c r="Z262" s="41"/>
      <c r="AA262" s="41"/>
      <c r="AB262" s="41"/>
      <c r="AC262" s="41"/>
      <c r="AD262" s="41"/>
      <c r="AE262" s="41"/>
      <c r="AR262" s="188" t="s">
        <v>621</v>
      </c>
      <c r="AT262" s="188" t="s">
        <v>539</v>
      </c>
      <c r="AU262" s="188" t="s">
        <v>79</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532</v>
      </c>
      <c r="BM262" s="188" t="s">
        <v>1745</v>
      </c>
    </row>
    <row r="263" s="2" customFormat="1" ht="49.05" customHeight="1">
      <c r="A263" s="41"/>
      <c r="B263" s="176"/>
      <c r="C263" s="177" t="s">
        <v>1352</v>
      </c>
      <c r="D263" s="177" t="s">
        <v>331</v>
      </c>
      <c r="E263" s="178" t="s">
        <v>6677</v>
      </c>
      <c r="F263" s="179" t="s">
        <v>6678</v>
      </c>
      <c r="G263" s="180" t="s">
        <v>476</v>
      </c>
      <c r="H263" s="181">
        <v>230</v>
      </c>
      <c r="I263" s="182"/>
      <c r="J263" s="183">
        <f>ROUND(I263*H263,2)</f>
        <v>0</v>
      </c>
      <c r="K263" s="179" t="s">
        <v>335</v>
      </c>
      <c r="L263" s="42"/>
      <c r="M263" s="184" t="s">
        <v>3</v>
      </c>
      <c r="N263" s="185" t="s">
        <v>40</v>
      </c>
      <c r="O263" s="75"/>
      <c r="P263" s="186">
        <f>O263*H263</f>
        <v>0</v>
      </c>
      <c r="Q263" s="186">
        <v>0</v>
      </c>
      <c r="R263" s="186">
        <f>Q263*H263</f>
        <v>0</v>
      </c>
      <c r="S263" s="186">
        <v>0</v>
      </c>
      <c r="T263" s="187">
        <f>S263*H263</f>
        <v>0</v>
      </c>
      <c r="U263" s="41"/>
      <c r="V263" s="41"/>
      <c r="W263" s="41"/>
      <c r="X263" s="41"/>
      <c r="Y263" s="41"/>
      <c r="Z263" s="41"/>
      <c r="AA263" s="41"/>
      <c r="AB263" s="41"/>
      <c r="AC263" s="41"/>
      <c r="AD263" s="41"/>
      <c r="AE263" s="41"/>
      <c r="AR263" s="188" t="s">
        <v>532</v>
      </c>
      <c r="AT263" s="188" t="s">
        <v>331</v>
      </c>
      <c r="AU263" s="188" t="s">
        <v>79</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532</v>
      </c>
      <c r="BM263" s="188" t="s">
        <v>1749</v>
      </c>
    </row>
    <row r="264" s="2" customFormat="1">
      <c r="A264" s="41"/>
      <c r="B264" s="42"/>
      <c r="C264" s="41"/>
      <c r="D264" s="190" t="s">
        <v>338</v>
      </c>
      <c r="E264" s="41"/>
      <c r="F264" s="191" t="s">
        <v>6679</v>
      </c>
      <c r="G264" s="41"/>
      <c r="H264" s="41"/>
      <c r="I264" s="192"/>
      <c r="J264" s="41"/>
      <c r="K264" s="41"/>
      <c r="L264" s="42"/>
      <c r="M264" s="193"/>
      <c r="N264" s="194"/>
      <c r="O264" s="75"/>
      <c r="P264" s="75"/>
      <c r="Q264" s="75"/>
      <c r="R264" s="75"/>
      <c r="S264" s="75"/>
      <c r="T264" s="76"/>
      <c r="U264" s="41"/>
      <c r="V264" s="41"/>
      <c r="W264" s="41"/>
      <c r="X264" s="41"/>
      <c r="Y264" s="41"/>
      <c r="Z264" s="41"/>
      <c r="AA264" s="41"/>
      <c r="AB264" s="41"/>
      <c r="AC264" s="41"/>
      <c r="AD264" s="41"/>
      <c r="AE264" s="41"/>
      <c r="AT264" s="22" t="s">
        <v>338</v>
      </c>
      <c r="AU264" s="22" t="s">
        <v>79</v>
      </c>
    </row>
    <row r="265" s="2" customFormat="1" ht="16.5" customHeight="1">
      <c r="A265" s="41"/>
      <c r="B265" s="176"/>
      <c r="C265" s="224" t="s">
        <v>1751</v>
      </c>
      <c r="D265" s="224" t="s">
        <v>539</v>
      </c>
      <c r="E265" s="225" t="s">
        <v>6680</v>
      </c>
      <c r="F265" s="226" t="s">
        <v>1453</v>
      </c>
      <c r="G265" s="227" t="s">
        <v>1388</v>
      </c>
      <c r="H265" s="228">
        <v>230</v>
      </c>
      <c r="I265" s="229"/>
      <c r="J265" s="230">
        <f>ROUND(I265*H265,2)</f>
        <v>0</v>
      </c>
      <c r="K265" s="226" t="s">
        <v>335</v>
      </c>
      <c r="L265" s="231"/>
      <c r="M265" s="232" t="s">
        <v>3</v>
      </c>
      <c r="N265" s="233" t="s">
        <v>40</v>
      </c>
      <c r="O265" s="75"/>
      <c r="P265" s="186">
        <f>O265*H265</f>
        <v>0</v>
      </c>
      <c r="Q265" s="186">
        <v>0</v>
      </c>
      <c r="R265" s="186">
        <f>Q265*H265</f>
        <v>0</v>
      </c>
      <c r="S265" s="186">
        <v>0</v>
      </c>
      <c r="T265" s="187">
        <f>S265*H265</f>
        <v>0</v>
      </c>
      <c r="U265" s="41"/>
      <c r="V265" s="41"/>
      <c r="W265" s="41"/>
      <c r="X265" s="41"/>
      <c r="Y265" s="41"/>
      <c r="Z265" s="41"/>
      <c r="AA265" s="41"/>
      <c r="AB265" s="41"/>
      <c r="AC265" s="41"/>
      <c r="AD265" s="41"/>
      <c r="AE265" s="41"/>
      <c r="AR265" s="188" t="s">
        <v>621</v>
      </c>
      <c r="AT265" s="188" t="s">
        <v>539</v>
      </c>
      <c r="AU265" s="188" t="s">
        <v>79</v>
      </c>
      <c r="AY265" s="22" t="s">
        <v>328</v>
      </c>
      <c r="BE265" s="189">
        <f>IF(N265="základní",J265,0)</f>
        <v>0</v>
      </c>
      <c r="BF265" s="189">
        <f>IF(N265="snížená",J265,0)</f>
        <v>0</v>
      </c>
      <c r="BG265" s="189">
        <f>IF(N265="zákl. přenesená",J265,0)</f>
        <v>0</v>
      </c>
      <c r="BH265" s="189">
        <f>IF(N265="sníž. přenesená",J265,0)</f>
        <v>0</v>
      </c>
      <c r="BI265" s="189">
        <f>IF(N265="nulová",J265,0)</f>
        <v>0</v>
      </c>
      <c r="BJ265" s="22" t="s">
        <v>76</v>
      </c>
      <c r="BK265" s="189">
        <f>ROUND(I265*H265,2)</f>
        <v>0</v>
      </c>
      <c r="BL265" s="22" t="s">
        <v>532</v>
      </c>
      <c r="BM265" s="188" t="s">
        <v>1754</v>
      </c>
    </row>
    <row r="266" s="2" customFormat="1" ht="24.15" customHeight="1">
      <c r="A266" s="41"/>
      <c r="B266" s="176"/>
      <c r="C266" s="177" t="s">
        <v>1355</v>
      </c>
      <c r="D266" s="177" t="s">
        <v>331</v>
      </c>
      <c r="E266" s="178" t="s">
        <v>6681</v>
      </c>
      <c r="F266" s="179" t="s">
        <v>6682</v>
      </c>
      <c r="G266" s="180" t="s">
        <v>476</v>
      </c>
      <c r="H266" s="181">
        <v>70</v>
      </c>
      <c r="I266" s="182"/>
      <c r="J266" s="183">
        <f>ROUND(I266*H266,2)</f>
        <v>0</v>
      </c>
      <c r="K266" s="179" t="s">
        <v>335</v>
      </c>
      <c r="L266" s="42"/>
      <c r="M266" s="184" t="s">
        <v>3</v>
      </c>
      <c r="N266" s="185" t="s">
        <v>40</v>
      </c>
      <c r="O266" s="75"/>
      <c r="P266" s="186">
        <f>O266*H266</f>
        <v>0</v>
      </c>
      <c r="Q266" s="186">
        <v>0</v>
      </c>
      <c r="R266" s="186">
        <f>Q266*H266</f>
        <v>0</v>
      </c>
      <c r="S266" s="186">
        <v>0</v>
      </c>
      <c r="T266" s="187">
        <f>S266*H266</f>
        <v>0</v>
      </c>
      <c r="U266" s="41"/>
      <c r="V266" s="41"/>
      <c r="W266" s="41"/>
      <c r="X266" s="41"/>
      <c r="Y266" s="41"/>
      <c r="Z266" s="41"/>
      <c r="AA266" s="41"/>
      <c r="AB266" s="41"/>
      <c r="AC266" s="41"/>
      <c r="AD266" s="41"/>
      <c r="AE266" s="41"/>
      <c r="AR266" s="188" t="s">
        <v>532</v>
      </c>
      <c r="AT266" s="188" t="s">
        <v>331</v>
      </c>
      <c r="AU266" s="188" t="s">
        <v>79</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532</v>
      </c>
      <c r="BM266" s="188" t="s">
        <v>1758</v>
      </c>
    </row>
    <row r="267" s="2" customFormat="1">
      <c r="A267" s="41"/>
      <c r="B267" s="42"/>
      <c r="C267" s="41"/>
      <c r="D267" s="190" t="s">
        <v>338</v>
      </c>
      <c r="E267" s="41"/>
      <c r="F267" s="191" t="s">
        <v>6683</v>
      </c>
      <c r="G267" s="41"/>
      <c r="H267" s="41"/>
      <c r="I267" s="192"/>
      <c r="J267" s="41"/>
      <c r="K267" s="41"/>
      <c r="L267" s="42"/>
      <c r="M267" s="193"/>
      <c r="N267" s="194"/>
      <c r="O267" s="75"/>
      <c r="P267" s="75"/>
      <c r="Q267" s="75"/>
      <c r="R267" s="75"/>
      <c r="S267" s="75"/>
      <c r="T267" s="76"/>
      <c r="U267" s="41"/>
      <c r="V267" s="41"/>
      <c r="W267" s="41"/>
      <c r="X267" s="41"/>
      <c r="Y267" s="41"/>
      <c r="Z267" s="41"/>
      <c r="AA267" s="41"/>
      <c r="AB267" s="41"/>
      <c r="AC267" s="41"/>
      <c r="AD267" s="41"/>
      <c r="AE267" s="41"/>
      <c r="AT267" s="22" t="s">
        <v>338</v>
      </c>
      <c r="AU267" s="22" t="s">
        <v>79</v>
      </c>
    </row>
    <row r="268" s="2" customFormat="1" ht="24.15" customHeight="1">
      <c r="A268" s="41"/>
      <c r="B268" s="176"/>
      <c r="C268" s="177" t="s">
        <v>1760</v>
      </c>
      <c r="D268" s="177" t="s">
        <v>331</v>
      </c>
      <c r="E268" s="178" t="s">
        <v>6681</v>
      </c>
      <c r="F268" s="179" t="s">
        <v>6682</v>
      </c>
      <c r="G268" s="180" t="s">
        <v>476</v>
      </c>
      <c r="H268" s="181">
        <v>95</v>
      </c>
      <c r="I268" s="182"/>
      <c r="J268" s="183">
        <f>ROUND(I268*H268,2)</f>
        <v>0</v>
      </c>
      <c r="K268" s="179" t="s">
        <v>335</v>
      </c>
      <c r="L268" s="42"/>
      <c r="M268" s="184" t="s">
        <v>3</v>
      </c>
      <c r="N268" s="185" t="s">
        <v>40</v>
      </c>
      <c r="O268" s="75"/>
      <c r="P268" s="186">
        <f>O268*H268</f>
        <v>0</v>
      </c>
      <c r="Q268" s="186">
        <v>0</v>
      </c>
      <c r="R268" s="186">
        <f>Q268*H268</f>
        <v>0</v>
      </c>
      <c r="S268" s="186">
        <v>0</v>
      </c>
      <c r="T268" s="187">
        <f>S268*H268</f>
        <v>0</v>
      </c>
      <c r="U268" s="41"/>
      <c r="V268" s="41"/>
      <c r="W268" s="41"/>
      <c r="X268" s="41"/>
      <c r="Y268" s="41"/>
      <c r="Z268" s="41"/>
      <c r="AA268" s="41"/>
      <c r="AB268" s="41"/>
      <c r="AC268" s="41"/>
      <c r="AD268" s="41"/>
      <c r="AE268" s="41"/>
      <c r="AR268" s="188" t="s">
        <v>532</v>
      </c>
      <c r="AT268" s="188" t="s">
        <v>331</v>
      </c>
      <c r="AU268" s="188" t="s">
        <v>79</v>
      </c>
      <c r="AY268" s="22" t="s">
        <v>328</v>
      </c>
      <c r="BE268" s="189">
        <f>IF(N268="základní",J268,0)</f>
        <v>0</v>
      </c>
      <c r="BF268" s="189">
        <f>IF(N268="snížená",J268,0)</f>
        <v>0</v>
      </c>
      <c r="BG268" s="189">
        <f>IF(N268="zákl. přenesená",J268,0)</f>
        <v>0</v>
      </c>
      <c r="BH268" s="189">
        <f>IF(N268="sníž. přenesená",J268,0)</f>
        <v>0</v>
      </c>
      <c r="BI268" s="189">
        <f>IF(N268="nulová",J268,0)</f>
        <v>0</v>
      </c>
      <c r="BJ268" s="22" t="s">
        <v>76</v>
      </c>
      <c r="BK268" s="189">
        <f>ROUND(I268*H268,2)</f>
        <v>0</v>
      </c>
      <c r="BL268" s="22" t="s">
        <v>532</v>
      </c>
      <c r="BM268" s="188" t="s">
        <v>1763</v>
      </c>
    </row>
    <row r="269" s="2" customFormat="1">
      <c r="A269" s="41"/>
      <c r="B269" s="42"/>
      <c r="C269" s="41"/>
      <c r="D269" s="190" t="s">
        <v>338</v>
      </c>
      <c r="E269" s="41"/>
      <c r="F269" s="191" t="s">
        <v>6683</v>
      </c>
      <c r="G269" s="41"/>
      <c r="H269" s="41"/>
      <c r="I269" s="192"/>
      <c r="J269" s="41"/>
      <c r="K269" s="41"/>
      <c r="L269" s="42"/>
      <c r="M269" s="193"/>
      <c r="N269" s="194"/>
      <c r="O269" s="75"/>
      <c r="P269" s="75"/>
      <c r="Q269" s="75"/>
      <c r="R269" s="75"/>
      <c r="S269" s="75"/>
      <c r="T269" s="76"/>
      <c r="U269" s="41"/>
      <c r="V269" s="41"/>
      <c r="W269" s="41"/>
      <c r="X269" s="41"/>
      <c r="Y269" s="41"/>
      <c r="Z269" s="41"/>
      <c r="AA269" s="41"/>
      <c r="AB269" s="41"/>
      <c r="AC269" s="41"/>
      <c r="AD269" s="41"/>
      <c r="AE269" s="41"/>
      <c r="AT269" s="22" t="s">
        <v>338</v>
      </c>
      <c r="AU269" s="22" t="s">
        <v>79</v>
      </c>
    </row>
    <row r="270" s="2" customFormat="1" ht="16.5" customHeight="1">
      <c r="A270" s="41"/>
      <c r="B270" s="176"/>
      <c r="C270" s="224" t="s">
        <v>1358</v>
      </c>
      <c r="D270" s="224" t="s">
        <v>539</v>
      </c>
      <c r="E270" s="225" t="s">
        <v>6684</v>
      </c>
      <c r="F270" s="226" t="s">
        <v>6685</v>
      </c>
      <c r="G270" s="227" t="s">
        <v>1388</v>
      </c>
      <c r="H270" s="228">
        <v>95</v>
      </c>
      <c r="I270" s="229"/>
      <c r="J270" s="230">
        <f>ROUND(I270*H270,2)</f>
        <v>0</v>
      </c>
      <c r="K270" s="226" t="s">
        <v>335</v>
      </c>
      <c r="L270" s="231"/>
      <c r="M270" s="232" t="s">
        <v>3</v>
      </c>
      <c r="N270" s="233" t="s">
        <v>40</v>
      </c>
      <c r="O270" s="75"/>
      <c r="P270" s="186">
        <f>O270*H270</f>
        <v>0</v>
      </c>
      <c r="Q270" s="186">
        <v>0</v>
      </c>
      <c r="R270" s="186">
        <f>Q270*H270</f>
        <v>0</v>
      </c>
      <c r="S270" s="186">
        <v>0</v>
      </c>
      <c r="T270" s="187">
        <f>S270*H270</f>
        <v>0</v>
      </c>
      <c r="U270" s="41"/>
      <c r="V270" s="41"/>
      <c r="W270" s="41"/>
      <c r="X270" s="41"/>
      <c r="Y270" s="41"/>
      <c r="Z270" s="41"/>
      <c r="AA270" s="41"/>
      <c r="AB270" s="41"/>
      <c r="AC270" s="41"/>
      <c r="AD270" s="41"/>
      <c r="AE270" s="41"/>
      <c r="AR270" s="188" t="s">
        <v>621</v>
      </c>
      <c r="AT270" s="188" t="s">
        <v>539</v>
      </c>
      <c r="AU270" s="188" t="s">
        <v>79</v>
      </c>
      <c r="AY270" s="22" t="s">
        <v>328</v>
      </c>
      <c r="BE270" s="189">
        <f>IF(N270="základní",J270,0)</f>
        <v>0</v>
      </c>
      <c r="BF270" s="189">
        <f>IF(N270="snížená",J270,0)</f>
        <v>0</v>
      </c>
      <c r="BG270" s="189">
        <f>IF(N270="zákl. přenesená",J270,0)</f>
        <v>0</v>
      </c>
      <c r="BH270" s="189">
        <f>IF(N270="sníž. přenesená",J270,0)</f>
        <v>0</v>
      </c>
      <c r="BI270" s="189">
        <f>IF(N270="nulová",J270,0)</f>
        <v>0</v>
      </c>
      <c r="BJ270" s="22" t="s">
        <v>76</v>
      </c>
      <c r="BK270" s="189">
        <f>ROUND(I270*H270,2)</f>
        <v>0</v>
      </c>
      <c r="BL270" s="22" t="s">
        <v>532</v>
      </c>
      <c r="BM270" s="188" t="s">
        <v>1767</v>
      </c>
    </row>
    <row r="271" s="2" customFormat="1" ht="16.5" customHeight="1">
      <c r="A271" s="41"/>
      <c r="B271" s="176"/>
      <c r="C271" s="224" t="s">
        <v>1769</v>
      </c>
      <c r="D271" s="224" t="s">
        <v>539</v>
      </c>
      <c r="E271" s="225" t="s">
        <v>6686</v>
      </c>
      <c r="F271" s="226" t="s">
        <v>6687</v>
      </c>
      <c r="G271" s="227" t="s">
        <v>1388</v>
      </c>
      <c r="H271" s="228">
        <v>45</v>
      </c>
      <c r="I271" s="229"/>
      <c r="J271" s="230">
        <f>ROUND(I271*H271,2)</f>
        <v>0</v>
      </c>
      <c r="K271" s="226" t="s">
        <v>3</v>
      </c>
      <c r="L271" s="231"/>
      <c r="M271" s="232" t="s">
        <v>3</v>
      </c>
      <c r="N271" s="233" t="s">
        <v>40</v>
      </c>
      <c r="O271" s="75"/>
      <c r="P271" s="186">
        <f>O271*H271</f>
        <v>0</v>
      </c>
      <c r="Q271" s="186">
        <v>0</v>
      </c>
      <c r="R271" s="186">
        <f>Q271*H271</f>
        <v>0</v>
      </c>
      <c r="S271" s="186">
        <v>0</v>
      </c>
      <c r="T271" s="187">
        <f>S271*H271</f>
        <v>0</v>
      </c>
      <c r="U271" s="41"/>
      <c r="V271" s="41"/>
      <c r="W271" s="41"/>
      <c r="X271" s="41"/>
      <c r="Y271" s="41"/>
      <c r="Z271" s="41"/>
      <c r="AA271" s="41"/>
      <c r="AB271" s="41"/>
      <c r="AC271" s="41"/>
      <c r="AD271" s="41"/>
      <c r="AE271" s="41"/>
      <c r="AR271" s="188" t="s">
        <v>621</v>
      </c>
      <c r="AT271" s="188" t="s">
        <v>539</v>
      </c>
      <c r="AU271" s="188" t="s">
        <v>79</v>
      </c>
      <c r="AY271" s="22" t="s">
        <v>328</v>
      </c>
      <c r="BE271" s="189">
        <f>IF(N271="základní",J271,0)</f>
        <v>0</v>
      </c>
      <c r="BF271" s="189">
        <f>IF(N271="snížená",J271,0)</f>
        <v>0</v>
      </c>
      <c r="BG271" s="189">
        <f>IF(N271="zákl. přenesená",J271,0)</f>
        <v>0</v>
      </c>
      <c r="BH271" s="189">
        <f>IF(N271="sníž. přenesená",J271,0)</f>
        <v>0</v>
      </c>
      <c r="BI271" s="189">
        <f>IF(N271="nulová",J271,0)</f>
        <v>0</v>
      </c>
      <c r="BJ271" s="22" t="s">
        <v>76</v>
      </c>
      <c r="BK271" s="189">
        <f>ROUND(I271*H271,2)</f>
        <v>0</v>
      </c>
      <c r="BL271" s="22" t="s">
        <v>532</v>
      </c>
      <c r="BM271" s="188" t="s">
        <v>1772</v>
      </c>
    </row>
    <row r="272" s="2" customFormat="1" ht="16.5" customHeight="1">
      <c r="A272" s="41"/>
      <c r="B272" s="176"/>
      <c r="C272" s="224" t="s">
        <v>1361</v>
      </c>
      <c r="D272" s="224" t="s">
        <v>539</v>
      </c>
      <c r="E272" s="225" t="s">
        <v>6688</v>
      </c>
      <c r="F272" s="226" t="s">
        <v>6689</v>
      </c>
      <c r="G272" s="227" t="s">
        <v>1388</v>
      </c>
      <c r="H272" s="228">
        <v>25</v>
      </c>
      <c r="I272" s="229"/>
      <c r="J272" s="230">
        <f>ROUND(I272*H272,2)</f>
        <v>0</v>
      </c>
      <c r="K272" s="226" t="s">
        <v>3</v>
      </c>
      <c r="L272" s="231"/>
      <c r="M272" s="232" t="s">
        <v>3</v>
      </c>
      <c r="N272" s="233" t="s">
        <v>40</v>
      </c>
      <c r="O272" s="75"/>
      <c r="P272" s="186">
        <f>O272*H272</f>
        <v>0</v>
      </c>
      <c r="Q272" s="186">
        <v>0</v>
      </c>
      <c r="R272" s="186">
        <f>Q272*H272</f>
        <v>0</v>
      </c>
      <c r="S272" s="186">
        <v>0</v>
      </c>
      <c r="T272" s="187">
        <f>S272*H272</f>
        <v>0</v>
      </c>
      <c r="U272" s="41"/>
      <c r="V272" s="41"/>
      <c r="W272" s="41"/>
      <c r="X272" s="41"/>
      <c r="Y272" s="41"/>
      <c r="Z272" s="41"/>
      <c r="AA272" s="41"/>
      <c r="AB272" s="41"/>
      <c r="AC272" s="41"/>
      <c r="AD272" s="41"/>
      <c r="AE272" s="41"/>
      <c r="AR272" s="188" t="s">
        <v>621</v>
      </c>
      <c r="AT272" s="188" t="s">
        <v>539</v>
      </c>
      <c r="AU272" s="188" t="s">
        <v>79</v>
      </c>
      <c r="AY272" s="22" t="s">
        <v>328</v>
      </c>
      <c r="BE272" s="189">
        <f>IF(N272="základní",J272,0)</f>
        <v>0</v>
      </c>
      <c r="BF272" s="189">
        <f>IF(N272="snížená",J272,0)</f>
        <v>0</v>
      </c>
      <c r="BG272" s="189">
        <f>IF(N272="zákl. přenesená",J272,0)</f>
        <v>0</v>
      </c>
      <c r="BH272" s="189">
        <f>IF(N272="sníž. přenesená",J272,0)</f>
        <v>0</v>
      </c>
      <c r="BI272" s="189">
        <f>IF(N272="nulová",J272,0)</f>
        <v>0</v>
      </c>
      <c r="BJ272" s="22" t="s">
        <v>76</v>
      </c>
      <c r="BK272" s="189">
        <f>ROUND(I272*H272,2)</f>
        <v>0</v>
      </c>
      <c r="BL272" s="22" t="s">
        <v>532</v>
      </c>
      <c r="BM272" s="188" t="s">
        <v>1781</v>
      </c>
    </row>
    <row r="273" s="2" customFormat="1" ht="16.5" customHeight="1">
      <c r="A273" s="41"/>
      <c r="B273" s="176"/>
      <c r="C273" s="224" t="s">
        <v>1783</v>
      </c>
      <c r="D273" s="224" t="s">
        <v>539</v>
      </c>
      <c r="E273" s="225" t="s">
        <v>6690</v>
      </c>
      <c r="F273" s="226" t="s">
        <v>6691</v>
      </c>
      <c r="G273" s="227" t="s">
        <v>1388</v>
      </c>
      <c r="H273" s="228">
        <v>35</v>
      </c>
      <c r="I273" s="229"/>
      <c r="J273" s="230">
        <f>ROUND(I273*H273,2)</f>
        <v>0</v>
      </c>
      <c r="K273" s="226" t="s">
        <v>3</v>
      </c>
      <c r="L273" s="231"/>
      <c r="M273" s="232" t="s">
        <v>3</v>
      </c>
      <c r="N273" s="233" t="s">
        <v>40</v>
      </c>
      <c r="O273" s="75"/>
      <c r="P273" s="186">
        <f>O273*H273</f>
        <v>0</v>
      </c>
      <c r="Q273" s="186">
        <v>0</v>
      </c>
      <c r="R273" s="186">
        <f>Q273*H273</f>
        <v>0</v>
      </c>
      <c r="S273" s="186">
        <v>0</v>
      </c>
      <c r="T273" s="187">
        <f>S273*H273</f>
        <v>0</v>
      </c>
      <c r="U273" s="41"/>
      <c r="V273" s="41"/>
      <c r="W273" s="41"/>
      <c r="X273" s="41"/>
      <c r="Y273" s="41"/>
      <c r="Z273" s="41"/>
      <c r="AA273" s="41"/>
      <c r="AB273" s="41"/>
      <c r="AC273" s="41"/>
      <c r="AD273" s="41"/>
      <c r="AE273" s="41"/>
      <c r="AR273" s="188" t="s">
        <v>621</v>
      </c>
      <c r="AT273" s="188" t="s">
        <v>539</v>
      </c>
      <c r="AU273" s="188" t="s">
        <v>79</v>
      </c>
      <c r="AY273" s="22" t="s">
        <v>328</v>
      </c>
      <c r="BE273" s="189">
        <f>IF(N273="základní",J273,0)</f>
        <v>0</v>
      </c>
      <c r="BF273" s="189">
        <f>IF(N273="snížená",J273,0)</f>
        <v>0</v>
      </c>
      <c r="BG273" s="189">
        <f>IF(N273="zákl. přenesená",J273,0)</f>
        <v>0</v>
      </c>
      <c r="BH273" s="189">
        <f>IF(N273="sníž. přenesená",J273,0)</f>
        <v>0</v>
      </c>
      <c r="BI273" s="189">
        <f>IF(N273="nulová",J273,0)</f>
        <v>0</v>
      </c>
      <c r="BJ273" s="22" t="s">
        <v>76</v>
      </c>
      <c r="BK273" s="189">
        <f>ROUND(I273*H273,2)</f>
        <v>0</v>
      </c>
      <c r="BL273" s="22" t="s">
        <v>532</v>
      </c>
      <c r="BM273" s="188" t="s">
        <v>1786</v>
      </c>
    </row>
    <row r="274" s="2" customFormat="1" ht="24.15" customHeight="1">
      <c r="A274" s="41"/>
      <c r="B274" s="176"/>
      <c r="C274" s="177" t="s">
        <v>1364</v>
      </c>
      <c r="D274" s="177" t="s">
        <v>331</v>
      </c>
      <c r="E274" s="178" t="s">
        <v>6692</v>
      </c>
      <c r="F274" s="179" t="s">
        <v>6693</v>
      </c>
      <c r="G274" s="180" t="s">
        <v>476</v>
      </c>
      <c r="H274" s="181">
        <v>30</v>
      </c>
      <c r="I274" s="182"/>
      <c r="J274" s="183">
        <f>ROUND(I274*H274,2)</f>
        <v>0</v>
      </c>
      <c r="K274" s="179" t="s">
        <v>335</v>
      </c>
      <c r="L274" s="42"/>
      <c r="M274" s="184" t="s">
        <v>3</v>
      </c>
      <c r="N274" s="185" t="s">
        <v>40</v>
      </c>
      <c r="O274" s="75"/>
      <c r="P274" s="186">
        <f>O274*H274</f>
        <v>0</v>
      </c>
      <c r="Q274" s="186">
        <v>0</v>
      </c>
      <c r="R274" s="186">
        <f>Q274*H274</f>
        <v>0</v>
      </c>
      <c r="S274" s="186">
        <v>0</v>
      </c>
      <c r="T274" s="187">
        <f>S274*H274</f>
        <v>0</v>
      </c>
      <c r="U274" s="41"/>
      <c r="V274" s="41"/>
      <c r="W274" s="41"/>
      <c r="X274" s="41"/>
      <c r="Y274" s="41"/>
      <c r="Z274" s="41"/>
      <c r="AA274" s="41"/>
      <c r="AB274" s="41"/>
      <c r="AC274" s="41"/>
      <c r="AD274" s="41"/>
      <c r="AE274" s="41"/>
      <c r="AR274" s="188" t="s">
        <v>532</v>
      </c>
      <c r="AT274" s="188" t="s">
        <v>331</v>
      </c>
      <c r="AU274" s="188" t="s">
        <v>79</v>
      </c>
      <c r="AY274" s="22" t="s">
        <v>328</v>
      </c>
      <c r="BE274" s="189">
        <f>IF(N274="základní",J274,0)</f>
        <v>0</v>
      </c>
      <c r="BF274" s="189">
        <f>IF(N274="snížená",J274,0)</f>
        <v>0</v>
      </c>
      <c r="BG274" s="189">
        <f>IF(N274="zákl. přenesená",J274,0)</f>
        <v>0</v>
      </c>
      <c r="BH274" s="189">
        <f>IF(N274="sníž. přenesená",J274,0)</f>
        <v>0</v>
      </c>
      <c r="BI274" s="189">
        <f>IF(N274="nulová",J274,0)</f>
        <v>0</v>
      </c>
      <c r="BJ274" s="22" t="s">
        <v>76</v>
      </c>
      <c r="BK274" s="189">
        <f>ROUND(I274*H274,2)</f>
        <v>0</v>
      </c>
      <c r="BL274" s="22" t="s">
        <v>532</v>
      </c>
      <c r="BM274" s="188" t="s">
        <v>1790</v>
      </c>
    </row>
    <row r="275" s="2" customFormat="1">
      <c r="A275" s="41"/>
      <c r="B275" s="42"/>
      <c r="C275" s="41"/>
      <c r="D275" s="190" t="s">
        <v>338</v>
      </c>
      <c r="E275" s="41"/>
      <c r="F275" s="191" t="s">
        <v>6694</v>
      </c>
      <c r="G275" s="41"/>
      <c r="H275" s="41"/>
      <c r="I275" s="192"/>
      <c r="J275" s="41"/>
      <c r="K275" s="41"/>
      <c r="L275" s="42"/>
      <c r="M275" s="193"/>
      <c r="N275" s="194"/>
      <c r="O275" s="75"/>
      <c r="P275" s="75"/>
      <c r="Q275" s="75"/>
      <c r="R275" s="75"/>
      <c r="S275" s="75"/>
      <c r="T275" s="76"/>
      <c r="U275" s="41"/>
      <c r="V275" s="41"/>
      <c r="W275" s="41"/>
      <c r="X275" s="41"/>
      <c r="Y275" s="41"/>
      <c r="Z275" s="41"/>
      <c r="AA275" s="41"/>
      <c r="AB275" s="41"/>
      <c r="AC275" s="41"/>
      <c r="AD275" s="41"/>
      <c r="AE275" s="41"/>
      <c r="AT275" s="22" t="s">
        <v>338</v>
      </c>
      <c r="AU275" s="22" t="s">
        <v>79</v>
      </c>
    </row>
    <row r="276" s="2" customFormat="1" ht="16.5" customHeight="1">
      <c r="A276" s="41"/>
      <c r="B276" s="176"/>
      <c r="C276" s="224" t="s">
        <v>3257</v>
      </c>
      <c r="D276" s="224" t="s">
        <v>539</v>
      </c>
      <c r="E276" s="225" t="s">
        <v>6695</v>
      </c>
      <c r="F276" s="226" t="s">
        <v>6696</v>
      </c>
      <c r="G276" s="227" t="s">
        <v>1388</v>
      </c>
      <c r="H276" s="228">
        <v>30</v>
      </c>
      <c r="I276" s="229"/>
      <c r="J276" s="230">
        <f>ROUND(I276*H276,2)</f>
        <v>0</v>
      </c>
      <c r="K276" s="226" t="s">
        <v>3</v>
      </c>
      <c r="L276" s="231"/>
      <c r="M276" s="232" t="s">
        <v>3</v>
      </c>
      <c r="N276" s="233" t="s">
        <v>40</v>
      </c>
      <c r="O276" s="75"/>
      <c r="P276" s="186">
        <f>O276*H276</f>
        <v>0</v>
      </c>
      <c r="Q276" s="186">
        <v>0</v>
      </c>
      <c r="R276" s="186">
        <f>Q276*H276</f>
        <v>0</v>
      </c>
      <c r="S276" s="186">
        <v>0</v>
      </c>
      <c r="T276" s="187">
        <f>S276*H276</f>
        <v>0</v>
      </c>
      <c r="U276" s="41"/>
      <c r="V276" s="41"/>
      <c r="W276" s="41"/>
      <c r="X276" s="41"/>
      <c r="Y276" s="41"/>
      <c r="Z276" s="41"/>
      <c r="AA276" s="41"/>
      <c r="AB276" s="41"/>
      <c r="AC276" s="41"/>
      <c r="AD276" s="41"/>
      <c r="AE276" s="41"/>
      <c r="AR276" s="188" t="s">
        <v>621</v>
      </c>
      <c r="AT276" s="188" t="s">
        <v>539</v>
      </c>
      <c r="AU276" s="188" t="s">
        <v>79</v>
      </c>
      <c r="AY276" s="22" t="s">
        <v>328</v>
      </c>
      <c r="BE276" s="189">
        <f>IF(N276="základní",J276,0)</f>
        <v>0</v>
      </c>
      <c r="BF276" s="189">
        <f>IF(N276="snížená",J276,0)</f>
        <v>0</v>
      </c>
      <c r="BG276" s="189">
        <f>IF(N276="zákl. přenesená",J276,0)</f>
        <v>0</v>
      </c>
      <c r="BH276" s="189">
        <f>IF(N276="sníž. přenesená",J276,0)</f>
        <v>0</v>
      </c>
      <c r="BI276" s="189">
        <f>IF(N276="nulová",J276,0)</f>
        <v>0</v>
      </c>
      <c r="BJ276" s="22" t="s">
        <v>76</v>
      </c>
      <c r="BK276" s="189">
        <f>ROUND(I276*H276,2)</f>
        <v>0</v>
      </c>
      <c r="BL276" s="22" t="s">
        <v>532</v>
      </c>
      <c r="BM276" s="188" t="s">
        <v>3901</v>
      </c>
    </row>
    <row r="277" s="2" customFormat="1" ht="16.5" customHeight="1">
      <c r="A277" s="41"/>
      <c r="B277" s="176"/>
      <c r="C277" s="224" t="s">
        <v>1367</v>
      </c>
      <c r="D277" s="224" t="s">
        <v>539</v>
      </c>
      <c r="E277" s="225" t="s">
        <v>6697</v>
      </c>
      <c r="F277" s="226" t="s">
        <v>6698</v>
      </c>
      <c r="G277" s="227" t="s">
        <v>1388</v>
      </c>
      <c r="H277" s="228">
        <v>21</v>
      </c>
      <c r="I277" s="229"/>
      <c r="J277" s="230">
        <f>ROUND(I277*H277,2)</f>
        <v>0</v>
      </c>
      <c r="K277" s="226" t="s">
        <v>3</v>
      </c>
      <c r="L277" s="231"/>
      <c r="M277" s="232" t="s">
        <v>3</v>
      </c>
      <c r="N277" s="233" t="s">
        <v>40</v>
      </c>
      <c r="O277" s="75"/>
      <c r="P277" s="186">
        <f>O277*H277</f>
        <v>0</v>
      </c>
      <c r="Q277" s="186">
        <v>0</v>
      </c>
      <c r="R277" s="186">
        <f>Q277*H277</f>
        <v>0</v>
      </c>
      <c r="S277" s="186">
        <v>0</v>
      </c>
      <c r="T277" s="187">
        <f>S277*H277</f>
        <v>0</v>
      </c>
      <c r="U277" s="41"/>
      <c r="V277" s="41"/>
      <c r="W277" s="41"/>
      <c r="X277" s="41"/>
      <c r="Y277" s="41"/>
      <c r="Z277" s="41"/>
      <c r="AA277" s="41"/>
      <c r="AB277" s="41"/>
      <c r="AC277" s="41"/>
      <c r="AD277" s="41"/>
      <c r="AE277" s="41"/>
      <c r="AR277" s="188" t="s">
        <v>621</v>
      </c>
      <c r="AT277" s="188" t="s">
        <v>539</v>
      </c>
      <c r="AU277" s="188" t="s">
        <v>79</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532</v>
      </c>
      <c r="BM277" s="188" t="s">
        <v>3910</v>
      </c>
    </row>
    <row r="278" s="2" customFormat="1" ht="24.15" customHeight="1">
      <c r="A278" s="41"/>
      <c r="B278" s="176"/>
      <c r="C278" s="177" t="s">
        <v>3267</v>
      </c>
      <c r="D278" s="177" t="s">
        <v>331</v>
      </c>
      <c r="E278" s="178" t="s">
        <v>6699</v>
      </c>
      <c r="F278" s="179" t="s">
        <v>6700</v>
      </c>
      <c r="G278" s="180" t="s">
        <v>574</v>
      </c>
      <c r="H278" s="181">
        <v>9</v>
      </c>
      <c r="I278" s="182"/>
      <c r="J278" s="183">
        <f>ROUND(I278*H278,2)</f>
        <v>0</v>
      </c>
      <c r="K278" s="179" t="s">
        <v>335</v>
      </c>
      <c r="L278" s="42"/>
      <c r="M278" s="184" t="s">
        <v>3</v>
      </c>
      <c r="N278" s="185" t="s">
        <v>40</v>
      </c>
      <c r="O278" s="75"/>
      <c r="P278" s="186">
        <f>O278*H278</f>
        <v>0</v>
      </c>
      <c r="Q278" s="186">
        <v>0</v>
      </c>
      <c r="R278" s="186">
        <f>Q278*H278</f>
        <v>0</v>
      </c>
      <c r="S278" s="186">
        <v>0</v>
      </c>
      <c r="T278" s="187">
        <f>S278*H278</f>
        <v>0</v>
      </c>
      <c r="U278" s="41"/>
      <c r="V278" s="41"/>
      <c r="W278" s="41"/>
      <c r="X278" s="41"/>
      <c r="Y278" s="41"/>
      <c r="Z278" s="41"/>
      <c r="AA278" s="41"/>
      <c r="AB278" s="41"/>
      <c r="AC278" s="41"/>
      <c r="AD278" s="41"/>
      <c r="AE278" s="41"/>
      <c r="AR278" s="188" t="s">
        <v>532</v>
      </c>
      <c r="AT278" s="188" t="s">
        <v>331</v>
      </c>
      <c r="AU278" s="188" t="s">
        <v>79</v>
      </c>
      <c r="AY278" s="22" t="s">
        <v>328</v>
      </c>
      <c r="BE278" s="189">
        <f>IF(N278="základní",J278,0)</f>
        <v>0</v>
      </c>
      <c r="BF278" s="189">
        <f>IF(N278="snížená",J278,0)</f>
        <v>0</v>
      </c>
      <c r="BG278" s="189">
        <f>IF(N278="zákl. přenesená",J278,0)</f>
        <v>0</v>
      </c>
      <c r="BH278" s="189">
        <f>IF(N278="sníž. přenesená",J278,0)</f>
        <v>0</v>
      </c>
      <c r="BI278" s="189">
        <f>IF(N278="nulová",J278,0)</f>
        <v>0</v>
      </c>
      <c r="BJ278" s="22" t="s">
        <v>76</v>
      </c>
      <c r="BK278" s="189">
        <f>ROUND(I278*H278,2)</f>
        <v>0</v>
      </c>
      <c r="BL278" s="22" t="s">
        <v>532</v>
      </c>
      <c r="BM278" s="188" t="s">
        <v>3918</v>
      </c>
    </row>
    <row r="279" s="2" customFormat="1">
      <c r="A279" s="41"/>
      <c r="B279" s="42"/>
      <c r="C279" s="41"/>
      <c r="D279" s="190" t="s">
        <v>338</v>
      </c>
      <c r="E279" s="41"/>
      <c r="F279" s="191" t="s">
        <v>6701</v>
      </c>
      <c r="G279" s="41"/>
      <c r="H279" s="41"/>
      <c r="I279" s="192"/>
      <c r="J279" s="41"/>
      <c r="K279" s="41"/>
      <c r="L279" s="42"/>
      <c r="M279" s="193"/>
      <c r="N279" s="194"/>
      <c r="O279" s="75"/>
      <c r="P279" s="75"/>
      <c r="Q279" s="75"/>
      <c r="R279" s="75"/>
      <c r="S279" s="75"/>
      <c r="T279" s="76"/>
      <c r="U279" s="41"/>
      <c r="V279" s="41"/>
      <c r="W279" s="41"/>
      <c r="X279" s="41"/>
      <c r="Y279" s="41"/>
      <c r="Z279" s="41"/>
      <c r="AA279" s="41"/>
      <c r="AB279" s="41"/>
      <c r="AC279" s="41"/>
      <c r="AD279" s="41"/>
      <c r="AE279" s="41"/>
      <c r="AT279" s="22" t="s">
        <v>338</v>
      </c>
      <c r="AU279" s="22" t="s">
        <v>79</v>
      </c>
    </row>
    <row r="280" s="2" customFormat="1" ht="24.15" customHeight="1">
      <c r="A280" s="41"/>
      <c r="B280" s="176"/>
      <c r="C280" s="224" t="s">
        <v>1573</v>
      </c>
      <c r="D280" s="224" t="s">
        <v>539</v>
      </c>
      <c r="E280" s="225" t="s">
        <v>6702</v>
      </c>
      <c r="F280" s="226" t="s">
        <v>6703</v>
      </c>
      <c r="G280" s="227" t="s">
        <v>574</v>
      </c>
      <c r="H280" s="228">
        <v>3</v>
      </c>
      <c r="I280" s="229"/>
      <c r="J280" s="230">
        <f>ROUND(I280*H280,2)</f>
        <v>0</v>
      </c>
      <c r="K280" s="226" t="s">
        <v>3</v>
      </c>
      <c r="L280" s="231"/>
      <c r="M280" s="232" t="s">
        <v>3</v>
      </c>
      <c r="N280" s="233" t="s">
        <v>40</v>
      </c>
      <c r="O280" s="75"/>
      <c r="P280" s="186">
        <f>O280*H280</f>
        <v>0</v>
      </c>
      <c r="Q280" s="186">
        <v>0</v>
      </c>
      <c r="R280" s="186">
        <f>Q280*H280</f>
        <v>0</v>
      </c>
      <c r="S280" s="186">
        <v>0</v>
      </c>
      <c r="T280" s="187">
        <f>S280*H280</f>
        <v>0</v>
      </c>
      <c r="U280" s="41"/>
      <c r="V280" s="41"/>
      <c r="W280" s="41"/>
      <c r="X280" s="41"/>
      <c r="Y280" s="41"/>
      <c r="Z280" s="41"/>
      <c r="AA280" s="41"/>
      <c r="AB280" s="41"/>
      <c r="AC280" s="41"/>
      <c r="AD280" s="41"/>
      <c r="AE280" s="41"/>
      <c r="AR280" s="188" t="s">
        <v>621</v>
      </c>
      <c r="AT280" s="188" t="s">
        <v>539</v>
      </c>
      <c r="AU280" s="188" t="s">
        <v>79</v>
      </c>
      <c r="AY280" s="22" t="s">
        <v>328</v>
      </c>
      <c r="BE280" s="189">
        <f>IF(N280="základní",J280,0)</f>
        <v>0</v>
      </c>
      <c r="BF280" s="189">
        <f>IF(N280="snížená",J280,0)</f>
        <v>0</v>
      </c>
      <c r="BG280" s="189">
        <f>IF(N280="zákl. přenesená",J280,0)</f>
        <v>0</v>
      </c>
      <c r="BH280" s="189">
        <f>IF(N280="sníž. přenesená",J280,0)</f>
        <v>0</v>
      </c>
      <c r="BI280" s="189">
        <f>IF(N280="nulová",J280,0)</f>
        <v>0</v>
      </c>
      <c r="BJ280" s="22" t="s">
        <v>76</v>
      </c>
      <c r="BK280" s="189">
        <f>ROUND(I280*H280,2)</f>
        <v>0</v>
      </c>
      <c r="BL280" s="22" t="s">
        <v>532</v>
      </c>
      <c r="BM280" s="188" t="s">
        <v>3929</v>
      </c>
    </row>
    <row r="281" s="2" customFormat="1" ht="24.15" customHeight="1">
      <c r="A281" s="41"/>
      <c r="B281" s="176"/>
      <c r="C281" s="224" t="s">
        <v>3277</v>
      </c>
      <c r="D281" s="224" t="s">
        <v>539</v>
      </c>
      <c r="E281" s="225" t="s">
        <v>6704</v>
      </c>
      <c r="F281" s="226" t="s">
        <v>6705</v>
      </c>
      <c r="G281" s="227" t="s">
        <v>574</v>
      </c>
      <c r="H281" s="228">
        <v>3</v>
      </c>
      <c r="I281" s="229"/>
      <c r="J281" s="230">
        <f>ROUND(I281*H281,2)</f>
        <v>0</v>
      </c>
      <c r="K281" s="226" t="s">
        <v>3</v>
      </c>
      <c r="L281" s="231"/>
      <c r="M281" s="232" t="s">
        <v>3</v>
      </c>
      <c r="N281" s="233" t="s">
        <v>40</v>
      </c>
      <c r="O281" s="75"/>
      <c r="P281" s="186">
        <f>O281*H281</f>
        <v>0</v>
      </c>
      <c r="Q281" s="186">
        <v>0</v>
      </c>
      <c r="R281" s="186">
        <f>Q281*H281</f>
        <v>0</v>
      </c>
      <c r="S281" s="186">
        <v>0</v>
      </c>
      <c r="T281" s="187">
        <f>S281*H281</f>
        <v>0</v>
      </c>
      <c r="U281" s="41"/>
      <c r="V281" s="41"/>
      <c r="W281" s="41"/>
      <c r="X281" s="41"/>
      <c r="Y281" s="41"/>
      <c r="Z281" s="41"/>
      <c r="AA281" s="41"/>
      <c r="AB281" s="41"/>
      <c r="AC281" s="41"/>
      <c r="AD281" s="41"/>
      <c r="AE281" s="41"/>
      <c r="AR281" s="188" t="s">
        <v>621</v>
      </c>
      <c r="AT281" s="188" t="s">
        <v>539</v>
      </c>
      <c r="AU281" s="188" t="s">
        <v>79</v>
      </c>
      <c r="AY281" s="22" t="s">
        <v>328</v>
      </c>
      <c r="BE281" s="189">
        <f>IF(N281="základní",J281,0)</f>
        <v>0</v>
      </c>
      <c r="BF281" s="189">
        <f>IF(N281="snížená",J281,0)</f>
        <v>0</v>
      </c>
      <c r="BG281" s="189">
        <f>IF(N281="zákl. přenesená",J281,0)</f>
        <v>0</v>
      </c>
      <c r="BH281" s="189">
        <f>IF(N281="sníž. přenesená",J281,0)</f>
        <v>0</v>
      </c>
      <c r="BI281" s="189">
        <f>IF(N281="nulová",J281,0)</f>
        <v>0</v>
      </c>
      <c r="BJ281" s="22" t="s">
        <v>76</v>
      </c>
      <c r="BK281" s="189">
        <f>ROUND(I281*H281,2)</f>
        <v>0</v>
      </c>
      <c r="BL281" s="22" t="s">
        <v>532</v>
      </c>
      <c r="BM281" s="188" t="s">
        <v>3939</v>
      </c>
    </row>
    <row r="282" s="2" customFormat="1" ht="16.5" customHeight="1">
      <c r="A282" s="41"/>
      <c r="B282" s="176"/>
      <c r="C282" s="224" t="s">
        <v>1372</v>
      </c>
      <c r="D282" s="224" t="s">
        <v>539</v>
      </c>
      <c r="E282" s="225" t="s">
        <v>6706</v>
      </c>
      <c r="F282" s="226" t="s">
        <v>6707</v>
      </c>
      <c r="G282" s="227" t="s">
        <v>574</v>
      </c>
      <c r="H282" s="228">
        <v>3</v>
      </c>
      <c r="I282" s="229"/>
      <c r="J282" s="230">
        <f>ROUND(I282*H282,2)</f>
        <v>0</v>
      </c>
      <c r="K282" s="226" t="s">
        <v>3</v>
      </c>
      <c r="L282" s="231"/>
      <c r="M282" s="232" t="s">
        <v>3</v>
      </c>
      <c r="N282" s="233" t="s">
        <v>40</v>
      </c>
      <c r="O282" s="75"/>
      <c r="P282" s="186">
        <f>O282*H282</f>
        <v>0</v>
      </c>
      <c r="Q282" s="186">
        <v>0</v>
      </c>
      <c r="R282" s="186">
        <f>Q282*H282</f>
        <v>0</v>
      </c>
      <c r="S282" s="186">
        <v>0</v>
      </c>
      <c r="T282" s="187">
        <f>S282*H282</f>
        <v>0</v>
      </c>
      <c r="U282" s="41"/>
      <c r="V282" s="41"/>
      <c r="W282" s="41"/>
      <c r="X282" s="41"/>
      <c r="Y282" s="41"/>
      <c r="Z282" s="41"/>
      <c r="AA282" s="41"/>
      <c r="AB282" s="41"/>
      <c r="AC282" s="41"/>
      <c r="AD282" s="41"/>
      <c r="AE282" s="41"/>
      <c r="AR282" s="188" t="s">
        <v>621</v>
      </c>
      <c r="AT282" s="188" t="s">
        <v>539</v>
      </c>
      <c r="AU282" s="188" t="s">
        <v>79</v>
      </c>
      <c r="AY282" s="22" t="s">
        <v>328</v>
      </c>
      <c r="BE282" s="189">
        <f>IF(N282="základní",J282,0)</f>
        <v>0</v>
      </c>
      <c r="BF282" s="189">
        <f>IF(N282="snížená",J282,0)</f>
        <v>0</v>
      </c>
      <c r="BG282" s="189">
        <f>IF(N282="zákl. přenesená",J282,0)</f>
        <v>0</v>
      </c>
      <c r="BH282" s="189">
        <f>IF(N282="sníž. přenesená",J282,0)</f>
        <v>0</v>
      </c>
      <c r="BI282" s="189">
        <f>IF(N282="nulová",J282,0)</f>
        <v>0</v>
      </c>
      <c r="BJ282" s="22" t="s">
        <v>76</v>
      </c>
      <c r="BK282" s="189">
        <f>ROUND(I282*H282,2)</f>
        <v>0</v>
      </c>
      <c r="BL282" s="22" t="s">
        <v>532</v>
      </c>
      <c r="BM282" s="188" t="s">
        <v>3956</v>
      </c>
    </row>
    <row r="283" s="2" customFormat="1" ht="21.75" customHeight="1">
      <c r="A283" s="41"/>
      <c r="B283" s="176"/>
      <c r="C283" s="177" t="s">
        <v>3287</v>
      </c>
      <c r="D283" s="177" t="s">
        <v>331</v>
      </c>
      <c r="E283" s="178" t="s">
        <v>6708</v>
      </c>
      <c r="F283" s="179" t="s">
        <v>6709</v>
      </c>
      <c r="G283" s="180" t="s">
        <v>574</v>
      </c>
      <c r="H283" s="181">
        <v>30</v>
      </c>
      <c r="I283" s="182"/>
      <c r="J283" s="183">
        <f>ROUND(I283*H283,2)</f>
        <v>0</v>
      </c>
      <c r="K283" s="179" t="s">
        <v>335</v>
      </c>
      <c r="L283" s="42"/>
      <c r="M283" s="184" t="s">
        <v>3</v>
      </c>
      <c r="N283" s="185" t="s">
        <v>40</v>
      </c>
      <c r="O283" s="75"/>
      <c r="P283" s="186">
        <f>O283*H283</f>
        <v>0</v>
      </c>
      <c r="Q283" s="186">
        <v>0</v>
      </c>
      <c r="R283" s="186">
        <f>Q283*H283</f>
        <v>0</v>
      </c>
      <c r="S283" s="186">
        <v>0</v>
      </c>
      <c r="T283" s="187">
        <f>S283*H283</f>
        <v>0</v>
      </c>
      <c r="U283" s="41"/>
      <c r="V283" s="41"/>
      <c r="W283" s="41"/>
      <c r="X283" s="41"/>
      <c r="Y283" s="41"/>
      <c r="Z283" s="41"/>
      <c r="AA283" s="41"/>
      <c r="AB283" s="41"/>
      <c r="AC283" s="41"/>
      <c r="AD283" s="41"/>
      <c r="AE283" s="41"/>
      <c r="AR283" s="188" t="s">
        <v>532</v>
      </c>
      <c r="AT283" s="188" t="s">
        <v>331</v>
      </c>
      <c r="AU283" s="188" t="s">
        <v>79</v>
      </c>
      <c r="AY283" s="22" t="s">
        <v>328</v>
      </c>
      <c r="BE283" s="189">
        <f>IF(N283="základní",J283,0)</f>
        <v>0</v>
      </c>
      <c r="BF283" s="189">
        <f>IF(N283="snížená",J283,0)</f>
        <v>0</v>
      </c>
      <c r="BG283" s="189">
        <f>IF(N283="zákl. přenesená",J283,0)</f>
        <v>0</v>
      </c>
      <c r="BH283" s="189">
        <f>IF(N283="sníž. přenesená",J283,0)</f>
        <v>0</v>
      </c>
      <c r="BI283" s="189">
        <f>IF(N283="nulová",J283,0)</f>
        <v>0</v>
      </c>
      <c r="BJ283" s="22" t="s">
        <v>76</v>
      </c>
      <c r="BK283" s="189">
        <f>ROUND(I283*H283,2)</f>
        <v>0</v>
      </c>
      <c r="BL283" s="22" t="s">
        <v>532</v>
      </c>
      <c r="BM283" s="188" t="s">
        <v>3964</v>
      </c>
    </row>
    <row r="284" s="2" customFormat="1">
      <c r="A284" s="41"/>
      <c r="B284" s="42"/>
      <c r="C284" s="41"/>
      <c r="D284" s="190" t="s">
        <v>338</v>
      </c>
      <c r="E284" s="41"/>
      <c r="F284" s="191" t="s">
        <v>6710</v>
      </c>
      <c r="G284" s="41"/>
      <c r="H284" s="41"/>
      <c r="I284" s="192"/>
      <c r="J284" s="41"/>
      <c r="K284" s="41"/>
      <c r="L284" s="42"/>
      <c r="M284" s="193"/>
      <c r="N284" s="194"/>
      <c r="O284" s="75"/>
      <c r="P284" s="75"/>
      <c r="Q284" s="75"/>
      <c r="R284" s="75"/>
      <c r="S284" s="75"/>
      <c r="T284" s="76"/>
      <c r="U284" s="41"/>
      <c r="V284" s="41"/>
      <c r="W284" s="41"/>
      <c r="X284" s="41"/>
      <c r="Y284" s="41"/>
      <c r="Z284" s="41"/>
      <c r="AA284" s="41"/>
      <c r="AB284" s="41"/>
      <c r="AC284" s="41"/>
      <c r="AD284" s="41"/>
      <c r="AE284" s="41"/>
      <c r="AT284" s="22" t="s">
        <v>338</v>
      </c>
      <c r="AU284" s="22" t="s">
        <v>79</v>
      </c>
    </row>
    <row r="285" s="2" customFormat="1" ht="16.5" customHeight="1">
      <c r="A285" s="41"/>
      <c r="B285" s="176"/>
      <c r="C285" s="224" t="s">
        <v>1375</v>
      </c>
      <c r="D285" s="224" t="s">
        <v>539</v>
      </c>
      <c r="E285" s="225" t="s">
        <v>6711</v>
      </c>
      <c r="F285" s="226" t="s">
        <v>6712</v>
      </c>
      <c r="G285" s="227" t="s">
        <v>574</v>
      </c>
      <c r="H285" s="228">
        <v>30</v>
      </c>
      <c r="I285" s="229"/>
      <c r="J285" s="230">
        <f>ROUND(I285*H285,2)</f>
        <v>0</v>
      </c>
      <c r="K285" s="226" t="s">
        <v>335</v>
      </c>
      <c r="L285" s="231"/>
      <c r="M285" s="232" t="s">
        <v>3</v>
      </c>
      <c r="N285" s="233" t="s">
        <v>40</v>
      </c>
      <c r="O285" s="75"/>
      <c r="P285" s="186">
        <f>O285*H285</f>
        <v>0</v>
      </c>
      <c r="Q285" s="186">
        <v>0</v>
      </c>
      <c r="R285" s="186">
        <f>Q285*H285</f>
        <v>0</v>
      </c>
      <c r="S285" s="186">
        <v>0</v>
      </c>
      <c r="T285" s="187">
        <f>S285*H285</f>
        <v>0</v>
      </c>
      <c r="U285" s="41"/>
      <c r="V285" s="41"/>
      <c r="W285" s="41"/>
      <c r="X285" s="41"/>
      <c r="Y285" s="41"/>
      <c r="Z285" s="41"/>
      <c r="AA285" s="41"/>
      <c r="AB285" s="41"/>
      <c r="AC285" s="41"/>
      <c r="AD285" s="41"/>
      <c r="AE285" s="41"/>
      <c r="AR285" s="188" t="s">
        <v>621</v>
      </c>
      <c r="AT285" s="188" t="s">
        <v>539</v>
      </c>
      <c r="AU285" s="188" t="s">
        <v>79</v>
      </c>
      <c r="AY285" s="22" t="s">
        <v>328</v>
      </c>
      <c r="BE285" s="189">
        <f>IF(N285="základní",J285,0)</f>
        <v>0</v>
      </c>
      <c r="BF285" s="189">
        <f>IF(N285="snížená",J285,0)</f>
        <v>0</v>
      </c>
      <c r="BG285" s="189">
        <f>IF(N285="zákl. přenesená",J285,0)</f>
        <v>0</v>
      </c>
      <c r="BH285" s="189">
        <f>IF(N285="sníž. přenesená",J285,0)</f>
        <v>0</v>
      </c>
      <c r="BI285" s="189">
        <f>IF(N285="nulová",J285,0)</f>
        <v>0</v>
      </c>
      <c r="BJ285" s="22" t="s">
        <v>76</v>
      </c>
      <c r="BK285" s="189">
        <f>ROUND(I285*H285,2)</f>
        <v>0</v>
      </c>
      <c r="BL285" s="22" t="s">
        <v>532</v>
      </c>
      <c r="BM285" s="188" t="s">
        <v>3973</v>
      </c>
    </row>
    <row r="286" s="2" customFormat="1" ht="24.15" customHeight="1">
      <c r="A286" s="41"/>
      <c r="B286" s="176"/>
      <c r="C286" s="177" t="s">
        <v>3298</v>
      </c>
      <c r="D286" s="177" t="s">
        <v>331</v>
      </c>
      <c r="E286" s="178" t="s">
        <v>6713</v>
      </c>
      <c r="F286" s="179" t="s">
        <v>6714</v>
      </c>
      <c r="G286" s="180" t="s">
        <v>574</v>
      </c>
      <c r="H286" s="181">
        <v>18</v>
      </c>
      <c r="I286" s="182"/>
      <c r="J286" s="183">
        <f>ROUND(I286*H286,2)</f>
        <v>0</v>
      </c>
      <c r="K286" s="179" t="s">
        <v>335</v>
      </c>
      <c r="L286" s="42"/>
      <c r="M286" s="184" t="s">
        <v>3</v>
      </c>
      <c r="N286" s="185" t="s">
        <v>40</v>
      </c>
      <c r="O286" s="75"/>
      <c r="P286" s="186">
        <f>O286*H286</f>
        <v>0</v>
      </c>
      <c r="Q286" s="186">
        <v>0</v>
      </c>
      <c r="R286" s="186">
        <f>Q286*H286</f>
        <v>0</v>
      </c>
      <c r="S286" s="186">
        <v>0</v>
      </c>
      <c r="T286" s="187">
        <f>S286*H286</f>
        <v>0</v>
      </c>
      <c r="U286" s="41"/>
      <c r="V286" s="41"/>
      <c r="W286" s="41"/>
      <c r="X286" s="41"/>
      <c r="Y286" s="41"/>
      <c r="Z286" s="41"/>
      <c r="AA286" s="41"/>
      <c r="AB286" s="41"/>
      <c r="AC286" s="41"/>
      <c r="AD286" s="41"/>
      <c r="AE286" s="41"/>
      <c r="AR286" s="188" t="s">
        <v>532</v>
      </c>
      <c r="AT286" s="188" t="s">
        <v>331</v>
      </c>
      <c r="AU286" s="188" t="s">
        <v>79</v>
      </c>
      <c r="AY286" s="22" t="s">
        <v>328</v>
      </c>
      <c r="BE286" s="189">
        <f>IF(N286="základní",J286,0)</f>
        <v>0</v>
      </c>
      <c r="BF286" s="189">
        <f>IF(N286="snížená",J286,0)</f>
        <v>0</v>
      </c>
      <c r="BG286" s="189">
        <f>IF(N286="zákl. přenesená",J286,0)</f>
        <v>0</v>
      </c>
      <c r="BH286" s="189">
        <f>IF(N286="sníž. přenesená",J286,0)</f>
        <v>0</v>
      </c>
      <c r="BI286" s="189">
        <f>IF(N286="nulová",J286,0)</f>
        <v>0</v>
      </c>
      <c r="BJ286" s="22" t="s">
        <v>76</v>
      </c>
      <c r="BK286" s="189">
        <f>ROUND(I286*H286,2)</f>
        <v>0</v>
      </c>
      <c r="BL286" s="22" t="s">
        <v>532</v>
      </c>
      <c r="BM286" s="188" t="s">
        <v>3982</v>
      </c>
    </row>
    <row r="287" s="2" customFormat="1">
      <c r="A287" s="41"/>
      <c r="B287" s="42"/>
      <c r="C287" s="41"/>
      <c r="D287" s="190" t="s">
        <v>338</v>
      </c>
      <c r="E287" s="41"/>
      <c r="F287" s="191" t="s">
        <v>6715</v>
      </c>
      <c r="G287" s="41"/>
      <c r="H287" s="41"/>
      <c r="I287" s="192"/>
      <c r="J287" s="41"/>
      <c r="K287" s="41"/>
      <c r="L287" s="42"/>
      <c r="M287" s="193"/>
      <c r="N287" s="194"/>
      <c r="O287" s="75"/>
      <c r="P287" s="75"/>
      <c r="Q287" s="75"/>
      <c r="R287" s="75"/>
      <c r="S287" s="75"/>
      <c r="T287" s="76"/>
      <c r="U287" s="41"/>
      <c r="V287" s="41"/>
      <c r="W287" s="41"/>
      <c r="X287" s="41"/>
      <c r="Y287" s="41"/>
      <c r="Z287" s="41"/>
      <c r="AA287" s="41"/>
      <c r="AB287" s="41"/>
      <c r="AC287" s="41"/>
      <c r="AD287" s="41"/>
      <c r="AE287" s="41"/>
      <c r="AT287" s="22" t="s">
        <v>338</v>
      </c>
      <c r="AU287" s="22" t="s">
        <v>79</v>
      </c>
    </row>
    <row r="288" s="2" customFormat="1" ht="24.15" customHeight="1">
      <c r="A288" s="41"/>
      <c r="B288" s="176"/>
      <c r="C288" s="177" t="s">
        <v>1580</v>
      </c>
      <c r="D288" s="177" t="s">
        <v>331</v>
      </c>
      <c r="E288" s="178" t="s">
        <v>6716</v>
      </c>
      <c r="F288" s="179" t="s">
        <v>6717</v>
      </c>
      <c r="G288" s="180" t="s">
        <v>574</v>
      </c>
      <c r="H288" s="181">
        <v>4</v>
      </c>
      <c r="I288" s="182"/>
      <c r="J288" s="183">
        <f>ROUND(I288*H288,2)</f>
        <v>0</v>
      </c>
      <c r="K288" s="179" t="s">
        <v>335</v>
      </c>
      <c r="L288" s="42"/>
      <c r="M288" s="184" t="s">
        <v>3</v>
      </c>
      <c r="N288" s="185" t="s">
        <v>40</v>
      </c>
      <c r="O288" s="75"/>
      <c r="P288" s="186">
        <f>O288*H288</f>
        <v>0</v>
      </c>
      <c r="Q288" s="186">
        <v>0</v>
      </c>
      <c r="R288" s="186">
        <f>Q288*H288</f>
        <v>0</v>
      </c>
      <c r="S288" s="186">
        <v>0</v>
      </c>
      <c r="T288" s="187">
        <f>S288*H288</f>
        <v>0</v>
      </c>
      <c r="U288" s="41"/>
      <c r="V288" s="41"/>
      <c r="W288" s="41"/>
      <c r="X288" s="41"/>
      <c r="Y288" s="41"/>
      <c r="Z288" s="41"/>
      <c r="AA288" s="41"/>
      <c r="AB288" s="41"/>
      <c r="AC288" s="41"/>
      <c r="AD288" s="41"/>
      <c r="AE288" s="41"/>
      <c r="AR288" s="188" t="s">
        <v>532</v>
      </c>
      <c r="AT288" s="188" t="s">
        <v>331</v>
      </c>
      <c r="AU288" s="188" t="s">
        <v>79</v>
      </c>
      <c r="AY288" s="22" t="s">
        <v>328</v>
      </c>
      <c r="BE288" s="189">
        <f>IF(N288="základní",J288,0)</f>
        <v>0</v>
      </c>
      <c r="BF288" s="189">
        <f>IF(N288="snížená",J288,0)</f>
        <v>0</v>
      </c>
      <c r="BG288" s="189">
        <f>IF(N288="zákl. přenesená",J288,0)</f>
        <v>0</v>
      </c>
      <c r="BH288" s="189">
        <f>IF(N288="sníž. přenesená",J288,0)</f>
        <v>0</v>
      </c>
      <c r="BI288" s="189">
        <f>IF(N288="nulová",J288,0)</f>
        <v>0</v>
      </c>
      <c r="BJ288" s="22" t="s">
        <v>76</v>
      </c>
      <c r="BK288" s="189">
        <f>ROUND(I288*H288,2)</f>
        <v>0</v>
      </c>
      <c r="BL288" s="22" t="s">
        <v>532</v>
      </c>
      <c r="BM288" s="188" t="s">
        <v>1427</v>
      </c>
    </row>
    <row r="289" s="2" customFormat="1">
      <c r="A289" s="41"/>
      <c r="B289" s="42"/>
      <c r="C289" s="41"/>
      <c r="D289" s="190" t="s">
        <v>338</v>
      </c>
      <c r="E289" s="41"/>
      <c r="F289" s="191" t="s">
        <v>6718</v>
      </c>
      <c r="G289" s="41"/>
      <c r="H289" s="41"/>
      <c r="I289" s="192"/>
      <c r="J289" s="41"/>
      <c r="K289" s="41"/>
      <c r="L289" s="42"/>
      <c r="M289" s="193"/>
      <c r="N289" s="194"/>
      <c r="O289" s="75"/>
      <c r="P289" s="75"/>
      <c r="Q289" s="75"/>
      <c r="R289" s="75"/>
      <c r="S289" s="75"/>
      <c r="T289" s="76"/>
      <c r="U289" s="41"/>
      <c r="V289" s="41"/>
      <c r="W289" s="41"/>
      <c r="X289" s="41"/>
      <c r="Y289" s="41"/>
      <c r="Z289" s="41"/>
      <c r="AA289" s="41"/>
      <c r="AB289" s="41"/>
      <c r="AC289" s="41"/>
      <c r="AD289" s="41"/>
      <c r="AE289" s="41"/>
      <c r="AT289" s="22" t="s">
        <v>338</v>
      </c>
      <c r="AU289" s="22" t="s">
        <v>79</v>
      </c>
    </row>
    <row r="290" s="2" customFormat="1" ht="21.75" customHeight="1">
      <c r="A290" s="41"/>
      <c r="B290" s="176"/>
      <c r="C290" s="224" t="s">
        <v>3308</v>
      </c>
      <c r="D290" s="224" t="s">
        <v>539</v>
      </c>
      <c r="E290" s="225" t="s">
        <v>6719</v>
      </c>
      <c r="F290" s="226" t="s">
        <v>6720</v>
      </c>
      <c r="G290" s="227" t="s">
        <v>574</v>
      </c>
      <c r="H290" s="228">
        <v>4</v>
      </c>
      <c r="I290" s="229"/>
      <c r="J290" s="230">
        <f>ROUND(I290*H290,2)</f>
        <v>0</v>
      </c>
      <c r="K290" s="226" t="s">
        <v>335</v>
      </c>
      <c r="L290" s="231"/>
      <c r="M290" s="232" t="s">
        <v>3</v>
      </c>
      <c r="N290" s="233" t="s">
        <v>40</v>
      </c>
      <c r="O290" s="75"/>
      <c r="P290" s="186">
        <f>O290*H290</f>
        <v>0</v>
      </c>
      <c r="Q290" s="186">
        <v>0</v>
      </c>
      <c r="R290" s="186">
        <f>Q290*H290</f>
        <v>0</v>
      </c>
      <c r="S290" s="186">
        <v>0</v>
      </c>
      <c r="T290" s="187">
        <f>S290*H290</f>
        <v>0</v>
      </c>
      <c r="U290" s="41"/>
      <c r="V290" s="41"/>
      <c r="W290" s="41"/>
      <c r="X290" s="41"/>
      <c r="Y290" s="41"/>
      <c r="Z290" s="41"/>
      <c r="AA290" s="41"/>
      <c r="AB290" s="41"/>
      <c r="AC290" s="41"/>
      <c r="AD290" s="41"/>
      <c r="AE290" s="41"/>
      <c r="AR290" s="188" t="s">
        <v>621</v>
      </c>
      <c r="AT290" s="188" t="s">
        <v>539</v>
      </c>
      <c r="AU290" s="188" t="s">
        <v>79</v>
      </c>
      <c r="AY290" s="22" t="s">
        <v>328</v>
      </c>
      <c r="BE290" s="189">
        <f>IF(N290="základní",J290,0)</f>
        <v>0</v>
      </c>
      <c r="BF290" s="189">
        <f>IF(N290="snížená",J290,0)</f>
        <v>0</v>
      </c>
      <c r="BG290" s="189">
        <f>IF(N290="zákl. přenesená",J290,0)</f>
        <v>0</v>
      </c>
      <c r="BH290" s="189">
        <f>IF(N290="sníž. přenesená",J290,0)</f>
        <v>0</v>
      </c>
      <c r="BI290" s="189">
        <f>IF(N290="nulová",J290,0)</f>
        <v>0</v>
      </c>
      <c r="BJ290" s="22" t="s">
        <v>76</v>
      </c>
      <c r="BK290" s="189">
        <f>ROUND(I290*H290,2)</f>
        <v>0</v>
      </c>
      <c r="BL290" s="22" t="s">
        <v>532</v>
      </c>
      <c r="BM290" s="188" t="s">
        <v>4004</v>
      </c>
    </row>
    <row r="291" s="2" customFormat="1" ht="16.5" customHeight="1">
      <c r="A291" s="41"/>
      <c r="B291" s="176"/>
      <c r="C291" s="224" t="s">
        <v>1379</v>
      </c>
      <c r="D291" s="224" t="s">
        <v>539</v>
      </c>
      <c r="E291" s="225" t="s">
        <v>6721</v>
      </c>
      <c r="F291" s="226" t="s">
        <v>6722</v>
      </c>
      <c r="G291" s="227" t="s">
        <v>574</v>
      </c>
      <c r="H291" s="228">
        <v>8</v>
      </c>
      <c r="I291" s="229"/>
      <c r="J291" s="230">
        <f>ROUND(I291*H291,2)</f>
        <v>0</v>
      </c>
      <c r="K291" s="226" t="s">
        <v>3</v>
      </c>
      <c r="L291" s="231"/>
      <c r="M291" s="232" t="s">
        <v>3</v>
      </c>
      <c r="N291" s="233" t="s">
        <v>40</v>
      </c>
      <c r="O291" s="75"/>
      <c r="P291" s="186">
        <f>O291*H291</f>
        <v>0</v>
      </c>
      <c r="Q291" s="186">
        <v>0</v>
      </c>
      <c r="R291" s="186">
        <f>Q291*H291</f>
        <v>0</v>
      </c>
      <c r="S291" s="186">
        <v>0</v>
      </c>
      <c r="T291" s="187">
        <f>S291*H291</f>
        <v>0</v>
      </c>
      <c r="U291" s="41"/>
      <c r="V291" s="41"/>
      <c r="W291" s="41"/>
      <c r="X291" s="41"/>
      <c r="Y291" s="41"/>
      <c r="Z291" s="41"/>
      <c r="AA291" s="41"/>
      <c r="AB291" s="41"/>
      <c r="AC291" s="41"/>
      <c r="AD291" s="41"/>
      <c r="AE291" s="41"/>
      <c r="AR291" s="188" t="s">
        <v>621</v>
      </c>
      <c r="AT291" s="188" t="s">
        <v>539</v>
      </c>
      <c r="AU291" s="188" t="s">
        <v>79</v>
      </c>
      <c r="AY291" s="22" t="s">
        <v>328</v>
      </c>
      <c r="BE291" s="189">
        <f>IF(N291="základní",J291,0)</f>
        <v>0</v>
      </c>
      <c r="BF291" s="189">
        <f>IF(N291="snížená",J291,0)</f>
        <v>0</v>
      </c>
      <c r="BG291" s="189">
        <f>IF(N291="zákl. přenesená",J291,0)</f>
        <v>0</v>
      </c>
      <c r="BH291" s="189">
        <f>IF(N291="sníž. přenesená",J291,0)</f>
        <v>0</v>
      </c>
      <c r="BI291" s="189">
        <f>IF(N291="nulová",J291,0)</f>
        <v>0</v>
      </c>
      <c r="BJ291" s="22" t="s">
        <v>76</v>
      </c>
      <c r="BK291" s="189">
        <f>ROUND(I291*H291,2)</f>
        <v>0</v>
      </c>
      <c r="BL291" s="22" t="s">
        <v>532</v>
      </c>
      <c r="BM291" s="188" t="s">
        <v>4018</v>
      </c>
    </row>
    <row r="292" s="2" customFormat="1" ht="24.15" customHeight="1">
      <c r="A292" s="41"/>
      <c r="B292" s="176"/>
      <c r="C292" s="177" t="s">
        <v>3320</v>
      </c>
      <c r="D292" s="177" t="s">
        <v>331</v>
      </c>
      <c r="E292" s="178" t="s">
        <v>6723</v>
      </c>
      <c r="F292" s="179" t="s">
        <v>6724</v>
      </c>
      <c r="G292" s="180" t="s">
        <v>574</v>
      </c>
      <c r="H292" s="181">
        <v>50</v>
      </c>
      <c r="I292" s="182"/>
      <c r="J292" s="183">
        <f>ROUND(I292*H292,2)</f>
        <v>0</v>
      </c>
      <c r="K292" s="179" t="s">
        <v>335</v>
      </c>
      <c r="L292" s="42"/>
      <c r="M292" s="184" t="s">
        <v>3</v>
      </c>
      <c r="N292" s="185" t="s">
        <v>40</v>
      </c>
      <c r="O292" s="75"/>
      <c r="P292" s="186">
        <f>O292*H292</f>
        <v>0</v>
      </c>
      <c r="Q292" s="186">
        <v>0</v>
      </c>
      <c r="R292" s="186">
        <f>Q292*H292</f>
        <v>0</v>
      </c>
      <c r="S292" s="186">
        <v>0</v>
      </c>
      <c r="T292" s="187">
        <f>S292*H292</f>
        <v>0</v>
      </c>
      <c r="U292" s="41"/>
      <c r="V292" s="41"/>
      <c r="W292" s="41"/>
      <c r="X292" s="41"/>
      <c r="Y292" s="41"/>
      <c r="Z292" s="41"/>
      <c r="AA292" s="41"/>
      <c r="AB292" s="41"/>
      <c r="AC292" s="41"/>
      <c r="AD292" s="41"/>
      <c r="AE292" s="41"/>
      <c r="AR292" s="188" t="s">
        <v>532</v>
      </c>
      <c r="AT292" s="188" t="s">
        <v>331</v>
      </c>
      <c r="AU292" s="188" t="s">
        <v>79</v>
      </c>
      <c r="AY292" s="22" t="s">
        <v>328</v>
      </c>
      <c r="BE292" s="189">
        <f>IF(N292="základní",J292,0)</f>
        <v>0</v>
      </c>
      <c r="BF292" s="189">
        <f>IF(N292="snížená",J292,0)</f>
        <v>0</v>
      </c>
      <c r="BG292" s="189">
        <f>IF(N292="zákl. přenesená",J292,0)</f>
        <v>0</v>
      </c>
      <c r="BH292" s="189">
        <f>IF(N292="sníž. přenesená",J292,0)</f>
        <v>0</v>
      </c>
      <c r="BI292" s="189">
        <f>IF(N292="nulová",J292,0)</f>
        <v>0</v>
      </c>
      <c r="BJ292" s="22" t="s">
        <v>76</v>
      </c>
      <c r="BK292" s="189">
        <f>ROUND(I292*H292,2)</f>
        <v>0</v>
      </c>
      <c r="BL292" s="22" t="s">
        <v>532</v>
      </c>
      <c r="BM292" s="188" t="s">
        <v>4028</v>
      </c>
    </row>
    <row r="293" s="2" customFormat="1">
      <c r="A293" s="41"/>
      <c r="B293" s="42"/>
      <c r="C293" s="41"/>
      <c r="D293" s="190" t="s">
        <v>338</v>
      </c>
      <c r="E293" s="41"/>
      <c r="F293" s="191" t="s">
        <v>6725</v>
      </c>
      <c r="G293" s="41"/>
      <c r="H293" s="41"/>
      <c r="I293" s="192"/>
      <c r="J293" s="41"/>
      <c r="K293" s="41"/>
      <c r="L293" s="42"/>
      <c r="M293" s="193"/>
      <c r="N293" s="194"/>
      <c r="O293" s="75"/>
      <c r="P293" s="75"/>
      <c r="Q293" s="75"/>
      <c r="R293" s="75"/>
      <c r="S293" s="75"/>
      <c r="T293" s="76"/>
      <c r="U293" s="41"/>
      <c r="V293" s="41"/>
      <c r="W293" s="41"/>
      <c r="X293" s="41"/>
      <c r="Y293" s="41"/>
      <c r="Z293" s="41"/>
      <c r="AA293" s="41"/>
      <c r="AB293" s="41"/>
      <c r="AC293" s="41"/>
      <c r="AD293" s="41"/>
      <c r="AE293" s="41"/>
      <c r="AT293" s="22" t="s">
        <v>338</v>
      </c>
      <c r="AU293" s="22" t="s">
        <v>79</v>
      </c>
    </row>
    <row r="294" s="2" customFormat="1" ht="24.15" customHeight="1">
      <c r="A294" s="41"/>
      <c r="B294" s="176"/>
      <c r="C294" s="177" t="s">
        <v>1382</v>
      </c>
      <c r="D294" s="177" t="s">
        <v>331</v>
      </c>
      <c r="E294" s="178" t="s">
        <v>6726</v>
      </c>
      <c r="F294" s="179" t="s">
        <v>6727</v>
      </c>
      <c r="G294" s="180" t="s">
        <v>574</v>
      </c>
      <c r="H294" s="181">
        <v>7</v>
      </c>
      <c r="I294" s="182"/>
      <c r="J294" s="183">
        <f>ROUND(I294*H294,2)</f>
        <v>0</v>
      </c>
      <c r="K294" s="179" t="s">
        <v>335</v>
      </c>
      <c r="L294" s="42"/>
      <c r="M294" s="184" t="s">
        <v>3</v>
      </c>
      <c r="N294" s="185" t="s">
        <v>40</v>
      </c>
      <c r="O294" s="75"/>
      <c r="P294" s="186">
        <f>O294*H294</f>
        <v>0</v>
      </c>
      <c r="Q294" s="186">
        <v>0</v>
      </c>
      <c r="R294" s="186">
        <f>Q294*H294</f>
        <v>0</v>
      </c>
      <c r="S294" s="186">
        <v>0</v>
      </c>
      <c r="T294" s="187">
        <f>S294*H294</f>
        <v>0</v>
      </c>
      <c r="U294" s="41"/>
      <c r="V294" s="41"/>
      <c r="W294" s="41"/>
      <c r="X294" s="41"/>
      <c r="Y294" s="41"/>
      <c r="Z294" s="41"/>
      <c r="AA294" s="41"/>
      <c r="AB294" s="41"/>
      <c r="AC294" s="41"/>
      <c r="AD294" s="41"/>
      <c r="AE294" s="41"/>
      <c r="AR294" s="188" t="s">
        <v>532</v>
      </c>
      <c r="AT294" s="188" t="s">
        <v>331</v>
      </c>
      <c r="AU294" s="188" t="s">
        <v>79</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532</v>
      </c>
      <c r="BM294" s="188" t="s">
        <v>4041</v>
      </c>
    </row>
    <row r="295" s="2" customFormat="1">
      <c r="A295" s="41"/>
      <c r="B295" s="42"/>
      <c r="C295" s="41"/>
      <c r="D295" s="190" t="s">
        <v>338</v>
      </c>
      <c r="E295" s="41"/>
      <c r="F295" s="191" t="s">
        <v>6728</v>
      </c>
      <c r="G295" s="41"/>
      <c r="H295" s="41"/>
      <c r="I295" s="192"/>
      <c r="J295" s="41"/>
      <c r="K295" s="41"/>
      <c r="L295" s="42"/>
      <c r="M295" s="193"/>
      <c r="N295" s="194"/>
      <c r="O295" s="75"/>
      <c r="P295" s="75"/>
      <c r="Q295" s="75"/>
      <c r="R295" s="75"/>
      <c r="S295" s="75"/>
      <c r="T295" s="76"/>
      <c r="U295" s="41"/>
      <c r="V295" s="41"/>
      <c r="W295" s="41"/>
      <c r="X295" s="41"/>
      <c r="Y295" s="41"/>
      <c r="Z295" s="41"/>
      <c r="AA295" s="41"/>
      <c r="AB295" s="41"/>
      <c r="AC295" s="41"/>
      <c r="AD295" s="41"/>
      <c r="AE295" s="41"/>
      <c r="AT295" s="22" t="s">
        <v>338</v>
      </c>
      <c r="AU295" s="22" t="s">
        <v>79</v>
      </c>
    </row>
    <row r="296" s="2" customFormat="1" ht="16.5" customHeight="1">
      <c r="A296" s="41"/>
      <c r="B296" s="176"/>
      <c r="C296" s="224" t="s">
        <v>701</v>
      </c>
      <c r="D296" s="224" t="s">
        <v>539</v>
      </c>
      <c r="E296" s="225" t="s">
        <v>6729</v>
      </c>
      <c r="F296" s="226" t="s">
        <v>6730</v>
      </c>
      <c r="G296" s="227" t="s">
        <v>574</v>
      </c>
      <c r="H296" s="228">
        <v>7</v>
      </c>
      <c r="I296" s="229"/>
      <c r="J296" s="230">
        <f>ROUND(I296*H296,2)</f>
        <v>0</v>
      </c>
      <c r="K296" s="226" t="s">
        <v>335</v>
      </c>
      <c r="L296" s="231"/>
      <c r="M296" s="232" t="s">
        <v>3</v>
      </c>
      <c r="N296" s="233" t="s">
        <v>40</v>
      </c>
      <c r="O296" s="75"/>
      <c r="P296" s="186">
        <f>O296*H296</f>
        <v>0</v>
      </c>
      <c r="Q296" s="186">
        <v>0</v>
      </c>
      <c r="R296" s="186">
        <f>Q296*H296</f>
        <v>0</v>
      </c>
      <c r="S296" s="186">
        <v>0</v>
      </c>
      <c r="T296" s="187">
        <f>S296*H296</f>
        <v>0</v>
      </c>
      <c r="U296" s="41"/>
      <c r="V296" s="41"/>
      <c r="W296" s="41"/>
      <c r="X296" s="41"/>
      <c r="Y296" s="41"/>
      <c r="Z296" s="41"/>
      <c r="AA296" s="41"/>
      <c r="AB296" s="41"/>
      <c r="AC296" s="41"/>
      <c r="AD296" s="41"/>
      <c r="AE296" s="41"/>
      <c r="AR296" s="188" t="s">
        <v>621</v>
      </c>
      <c r="AT296" s="188" t="s">
        <v>539</v>
      </c>
      <c r="AU296" s="188" t="s">
        <v>79</v>
      </c>
      <c r="AY296" s="22" t="s">
        <v>328</v>
      </c>
      <c r="BE296" s="189">
        <f>IF(N296="základní",J296,0)</f>
        <v>0</v>
      </c>
      <c r="BF296" s="189">
        <f>IF(N296="snížená",J296,0)</f>
        <v>0</v>
      </c>
      <c r="BG296" s="189">
        <f>IF(N296="zákl. přenesená",J296,0)</f>
        <v>0</v>
      </c>
      <c r="BH296" s="189">
        <f>IF(N296="sníž. přenesená",J296,0)</f>
        <v>0</v>
      </c>
      <c r="BI296" s="189">
        <f>IF(N296="nulová",J296,0)</f>
        <v>0</v>
      </c>
      <c r="BJ296" s="22" t="s">
        <v>76</v>
      </c>
      <c r="BK296" s="189">
        <f>ROUND(I296*H296,2)</f>
        <v>0</v>
      </c>
      <c r="BL296" s="22" t="s">
        <v>532</v>
      </c>
      <c r="BM296" s="188" t="s">
        <v>4050</v>
      </c>
    </row>
    <row r="297" s="2" customFormat="1" ht="24.15" customHeight="1">
      <c r="A297" s="41"/>
      <c r="B297" s="176"/>
      <c r="C297" s="177" t="s">
        <v>1589</v>
      </c>
      <c r="D297" s="177" t="s">
        <v>331</v>
      </c>
      <c r="E297" s="178" t="s">
        <v>6731</v>
      </c>
      <c r="F297" s="179" t="s">
        <v>6732</v>
      </c>
      <c r="G297" s="180" t="s">
        <v>574</v>
      </c>
      <c r="H297" s="181">
        <v>3</v>
      </c>
      <c r="I297" s="182"/>
      <c r="J297" s="183">
        <f>ROUND(I297*H297,2)</f>
        <v>0</v>
      </c>
      <c r="K297" s="179" t="s">
        <v>335</v>
      </c>
      <c r="L297" s="42"/>
      <c r="M297" s="184" t="s">
        <v>3</v>
      </c>
      <c r="N297" s="185" t="s">
        <v>40</v>
      </c>
      <c r="O297" s="75"/>
      <c r="P297" s="186">
        <f>O297*H297</f>
        <v>0</v>
      </c>
      <c r="Q297" s="186">
        <v>0</v>
      </c>
      <c r="R297" s="186">
        <f>Q297*H297</f>
        <v>0</v>
      </c>
      <c r="S297" s="186">
        <v>0</v>
      </c>
      <c r="T297" s="187">
        <f>S297*H297</f>
        <v>0</v>
      </c>
      <c r="U297" s="41"/>
      <c r="V297" s="41"/>
      <c r="W297" s="41"/>
      <c r="X297" s="41"/>
      <c r="Y297" s="41"/>
      <c r="Z297" s="41"/>
      <c r="AA297" s="41"/>
      <c r="AB297" s="41"/>
      <c r="AC297" s="41"/>
      <c r="AD297" s="41"/>
      <c r="AE297" s="41"/>
      <c r="AR297" s="188" t="s">
        <v>532</v>
      </c>
      <c r="AT297" s="188" t="s">
        <v>331</v>
      </c>
      <c r="AU297" s="188" t="s">
        <v>79</v>
      </c>
      <c r="AY297" s="22" t="s">
        <v>328</v>
      </c>
      <c r="BE297" s="189">
        <f>IF(N297="základní",J297,0)</f>
        <v>0</v>
      </c>
      <c r="BF297" s="189">
        <f>IF(N297="snížená",J297,0)</f>
        <v>0</v>
      </c>
      <c r="BG297" s="189">
        <f>IF(N297="zákl. přenesená",J297,0)</f>
        <v>0</v>
      </c>
      <c r="BH297" s="189">
        <f>IF(N297="sníž. přenesená",J297,0)</f>
        <v>0</v>
      </c>
      <c r="BI297" s="189">
        <f>IF(N297="nulová",J297,0)</f>
        <v>0</v>
      </c>
      <c r="BJ297" s="22" t="s">
        <v>76</v>
      </c>
      <c r="BK297" s="189">
        <f>ROUND(I297*H297,2)</f>
        <v>0</v>
      </c>
      <c r="BL297" s="22" t="s">
        <v>532</v>
      </c>
      <c r="BM297" s="188" t="s">
        <v>4061</v>
      </c>
    </row>
    <row r="298" s="2" customFormat="1">
      <c r="A298" s="41"/>
      <c r="B298" s="42"/>
      <c r="C298" s="41"/>
      <c r="D298" s="190" t="s">
        <v>338</v>
      </c>
      <c r="E298" s="41"/>
      <c r="F298" s="191" t="s">
        <v>6733</v>
      </c>
      <c r="G298" s="41"/>
      <c r="H298" s="41"/>
      <c r="I298" s="192"/>
      <c r="J298" s="41"/>
      <c r="K298" s="41"/>
      <c r="L298" s="42"/>
      <c r="M298" s="193"/>
      <c r="N298" s="194"/>
      <c r="O298" s="75"/>
      <c r="P298" s="75"/>
      <c r="Q298" s="75"/>
      <c r="R298" s="75"/>
      <c r="S298" s="75"/>
      <c r="T298" s="76"/>
      <c r="U298" s="41"/>
      <c r="V298" s="41"/>
      <c r="W298" s="41"/>
      <c r="X298" s="41"/>
      <c r="Y298" s="41"/>
      <c r="Z298" s="41"/>
      <c r="AA298" s="41"/>
      <c r="AB298" s="41"/>
      <c r="AC298" s="41"/>
      <c r="AD298" s="41"/>
      <c r="AE298" s="41"/>
      <c r="AT298" s="22" t="s">
        <v>338</v>
      </c>
      <c r="AU298" s="22" t="s">
        <v>79</v>
      </c>
    </row>
    <row r="299" s="2" customFormat="1" ht="24.15" customHeight="1">
      <c r="A299" s="41"/>
      <c r="B299" s="176"/>
      <c r="C299" s="224" t="s">
        <v>3339</v>
      </c>
      <c r="D299" s="224" t="s">
        <v>539</v>
      </c>
      <c r="E299" s="225" t="s">
        <v>6734</v>
      </c>
      <c r="F299" s="226" t="s">
        <v>6735</v>
      </c>
      <c r="G299" s="227" t="s">
        <v>574</v>
      </c>
      <c r="H299" s="228">
        <v>3</v>
      </c>
      <c r="I299" s="229"/>
      <c r="J299" s="230">
        <f>ROUND(I299*H299,2)</f>
        <v>0</v>
      </c>
      <c r="K299" s="226" t="s">
        <v>3</v>
      </c>
      <c r="L299" s="231"/>
      <c r="M299" s="232" t="s">
        <v>3</v>
      </c>
      <c r="N299" s="233" t="s">
        <v>40</v>
      </c>
      <c r="O299" s="75"/>
      <c r="P299" s="186">
        <f>O299*H299</f>
        <v>0</v>
      </c>
      <c r="Q299" s="186">
        <v>0</v>
      </c>
      <c r="R299" s="186">
        <f>Q299*H299</f>
        <v>0</v>
      </c>
      <c r="S299" s="186">
        <v>0</v>
      </c>
      <c r="T299" s="187">
        <f>S299*H299</f>
        <v>0</v>
      </c>
      <c r="U299" s="41"/>
      <c r="V299" s="41"/>
      <c r="W299" s="41"/>
      <c r="X299" s="41"/>
      <c r="Y299" s="41"/>
      <c r="Z299" s="41"/>
      <c r="AA299" s="41"/>
      <c r="AB299" s="41"/>
      <c r="AC299" s="41"/>
      <c r="AD299" s="41"/>
      <c r="AE299" s="41"/>
      <c r="AR299" s="188" t="s">
        <v>621</v>
      </c>
      <c r="AT299" s="188" t="s">
        <v>539</v>
      </c>
      <c r="AU299" s="188" t="s">
        <v>79</v>
      </c>
      <c r="AY299" s="22" t="s">
        <v>328</v>
      </c>
      <c r="BE299" s="189">
        <f>IF(N299="základní",J299,0)</f>
        <v>0</v>
      </c>
      <c r="BF299" s="189">
        <f>IF(N299="snížená",J299,0)</f>
        <v>0</v>
      </c>
      <c r="BG299" s="189">
        <f>IF(N299="zákl. přenesená",J299,0)</f>
        <v>0</v>
      </c>
      <c r="BH299" s="189">
        <f>IF(N299="sníž. přenesená",J299,0)</f>
        <v>0</v>
      </c>
      <c r="BI299" s="189">
        <f>IF(N299="nulová",J299,0)</f>
        <v>0</v>
      </c>
      <c r="BJ299" s="22" t="s">
        <v>76</v>
      </c>
      <c r="BK299" s="189">
        <f>ROUND(I299*H299,2)</f>
        <v>0</v>
      </c>
      <c r="BL299" s="22" t="s">
        <v>532</v>
      </c>
      <c r="BM299" s="188" t="s">
        <v>4070</v>
      </c>
    </row>
    <row r="300" s="2" customFormat="1" ht="16.5" customHeight="1">
      <c r="A300" s="41"/>
      <c r="B300" s="176"/>
      <c r="C300" s="224" t="s">
        <v>1385</v>
      </c>
      <c r="D300" s="224" t="s">
        <v>539</v>
      </c>
      <c r="E300" s="225" t="s">
        <v>6736</v>
      </c>
      <c r="F300" s="226" t="s">
        <v>6737</v>
      </c>
      <c r="G300" s="227" t="s">
        <v>574</v>
      </c>
      <c r="H300" s="228">
        <v>9</v>
      </c>
      <c r="I300" s="229"/>
      <c r="J300" s="230">
        <f>ROUND(I300*H300,2)</f>
        <v>0</v>
      </c>
      <c r="K300" s="226" t="s">
        <v>3</v>
      </c>
      <c r="L300" s="231"/>
      <c r="M300" s="232" t="s">
        <v>3</v>
      </c>
      <c r="N300" s="233" t="s">
        <v>40</v>
      </c>
      <c r="O300" s="75"/>
      <c r="P300" s="186">
        <f>O300*H300</f>
        <v>0</v>
      </c>
      <c r="Q300" s="186">
        <v>0</v>
      </c>
      <c r="R300" s="186">
        <f>Q300*H300</f>
        <v>0</v>
      </c>
      <c r="S300" s="186">
        <v>0</v>
      </c>
      <c r="T300" s="187">
        <f>S300*H300</f>
        <v>0</v>
      </c>
      <c r="U300" s="41"/>
      <c r="V300" s="41"/>
      <c r="W300" s="41"/>
      <c r="X300" s="41"/>
      <c r="Y300" s="41"/>
      <c r="Z300" s="41"/>
      <c r="AA300" s="41"/>
      <c r="AB300" s="41"/>
      <c r="AC300" s="41"/>
      <c r="AD300" s="41"/>
      <c r="AE300" s="41"/>
      <c r="AR300" s="188" t="s">
        <v>621</v>
      </c>
      <c r="AT300" s="188" t="s">
        <v>539</v>
      </c>
      <c r="AU300" s="188" t="s">
        <v>79</v>
      </c>
      <c r="AY300" s="22" t="s">
        <v>328</v>
      </c>
      <c r="BE300" s="189">
        <f>IF(N300="základní",J300,0)</f>
        <v>0</v>
      </c>
      <c r="BF300" s="189">
        <f>IF(N300="snížená",J300,0)</f>
        <v>0</v>
      </c>
      <c r="BG300" s="189">
        <f>IF(N300="zákl. přenesená",J300,0)</f>
        <v>0</v>
      </c>
      <c r="BH300" s="189">
        <f>IF(N300="sníž. přenesená",J300,0)</f>
        <v>0</v>
      </c>
      <c r="BI300" s="189">
        <f>IF(N300="nulová",J300,0)</f>
        <v>0</v>
      </c>
      <c r="BJ300" s="22" t="s">
        <v>76</v>
      </c>
      <c r="BK300" s="189">
        <f>ROUND(I300*H300,2)</f>
        <v>0</v>
      </c>
      <c r="BL300" s="22" t="s">
        <v>532</v>
      </c>
      <c r="BM300" s="188" t="s">
        <v>4079</v>
      </c>
    </row>
    <row r="301" s="2" customFormat="1" ht="21.75" customHeight="1">
      <c r="A301" s="41"/>
      <c r="B301" s="176"/>
      <c r="C301" s="177" t="s">
        <v>3351</v>
      </c>
      <c r="D301" s="177" t="s">
        <v>331</v>
      </c>
      <c r="E301" s="178" t="s">
        <v>6738</v>
      </c>
      <c r="F301" s="179" t="s">
        <v>6739</v>
      </c>
      <c r="G301" s="180" t="s">
        <v>574</v>
      </c>
      <c r="H301" s="181">
        <v>1</v>
      </c>
      <c r="I301" s="182"/>
      <c r="J301" s="183">
        <f>ROUND(I301*H301,2)</f>
        <v>0</v>
      </c>
      <c r="K301" s="179" t="s">
        <v>335</v>
      </c>
      <c r="L301" s="42"/>
      <c r="M301" s="184" t="s">
        <v>3</v>
      </c>
      <c r="N301" s="185" t="s">
        <v>40</v>
      </c>
      <c r="O301" s="75"/>
      <c r="P301" s="186">
        <f>O301*H301</f>
        <v>0</v>
      </c>
      <c r="Q301" s="186">
        <v>0</v>
      </c>
      <c r="R301" s="186">
        <f>Q301*H301</f>
        <v>0</v>
      </c>
      <c r="S301" s="186">
        <v>0</v>
      </c>
      <c r="T301" s="187">
        <f>S301*H301</f>
        <v>0</v>
      </c>
      <c r="U301" s="41"/>
      <c r="V301" s="41"/>
      <c r="W301" s="41"/>
      <c r="X301" s="41"/>
      <c r="Y301" s="41"/>
      <c r="Z301" s="41"/>
      <c r="AA301" s="41"/>
      <c r="AB301" s="41"/>
      <c r="AC301" s="41"/>
      <c r="AD301" s="41"/>
      <c r="AE301" s="41"/>
      <c r="AR301" s="188" t="s">
        <v>532</v>
      </c>
      <c r="AT301" s="188" t="s">
        <v>331</v>
      </c>
      <c r="AU301" s="188" t="s">
        <v>79</v>
      </c>
      <c r="AY301" s="22" t="s">
        <v>328</v>
      </c>
      <c r="BE301" s="189">
        <f>IF(N301="základní",J301,0)</f>
        <v>0</v>
      </c>
      <c r="BF301" s="189">
        <f>IF(N301="snížená",J301,0)</f>
        <v>0</v>
      </c>
      <c r="BG301" s="189">
        <f>IF(N301="zákl. přenesená",J301,0)</f>
        <v>0</v>
      </c>
      <c r="BH301" s="189">
        <f>IF(N301="sníž. přenesená",J301,0)</f>
        <v>0</v>
      </c>
      <c r="BI301" s="189">
        <f>IF(N301="nulová",J301,0)</f>
        <v>0</v>
      </c>
      <c r="BJ301" s="22" t="s">
        <v>76</v>
      </c>
      <c r="BK301" s="189">
        <f>ROUND(I301*H301,2)</f>
        <v>0</v>
      </c>
      <c r="BL301" s="22" t="s">
        <v>532</v>
      </c>
      <c r="BM301" s="188" t="s">
        <v>4088</v>
      </c>
    </row>
    <row r="302" s="2" customFormat="1">
      <c r="A302" s="41"/>
      <c r="B302" s="42"/>
      <c r="C302" s="41"/>
      <c r="D302" s="190" t="s">
        <v>338</v>
      </c>
      <c r="E302" s="41"/>
      <c r="F302" s="191" t="s">
        <v>6740</v>
      </c>
      <c r="G302" s="41"/>
      <c r="H302" s="41"/>
      <c r="I302" s="192"/>
      <c r="J302" s="41"/>
      <c r="K302" s="41"/>
      <c r="L302" s="42"/>
      <c r="M302" s="193"/>
      <c r="N302" s="194"/>
      <c r="O302" s="75"/>
      <c r="P302" s="75"/>
      <c r="Q302" s="75"/>
      <c r="R302" s="75"/>
      <c r="S302" s="75"/>
      <c r="T302" s="76"/>
      <c r="U302" s="41"/>
      <c r="V302" s="41"/>
      <c r="W302" s="41"/>
      <c r="X302" s="41"/>
      <c r="Y302" s="41"/>
      <c r="Z302" s="41"/>
      <c r="AA302" s="41"/>
      <c r="AB302" s="41"/>
      <c r="AC302" s="41"/>
      <c r="AD302" s="41"/>
      <c r="AE302" s="41"/>
      <c r="AT302" s="22" t="s">
        <v>338</v>
      </c>
      <c r="AU302" s="22" t="s">
        <v>79</v>
      </c>
    </row>
    <row r="303" s="2" customFormat="1" ht="16.5" customHeight="1">
      <c r="A303" s="41"/>
      <c r="B303" s="176"/>
      <c r="C303" s="224" t="s">
        <v>1389</v>
      </c>
      <c r="D303" s="224" t="s">
        <v>539</v>
      </c>
      <c r="E303" s="225" t="s">
        <v>6741</v>
      </c>
      <c r="F303" s="226" t="s">
        <v>6742</v>
      </c>
      <c r="G303" s="227" t="s">
        <v>574</v>
      </c>
      <c r="H303" s="228">
        <v>1</v>
      </c>
      <c r="I303" s="229"/>
      <c r="J303" s="230">
        <f>ROUND(I303*H303,2)</f>
        <v>0</v>
      </c>
      <c r="K303" s="226" t="s">
        <v>335</v>
      </c>
      <c r="L303" s="231"/>
      <c r="M303" s="232" t="s">
        <v>3</v>
      </c>
      <c r="N303" s="233" t="s">
        <v>40</v>
      </c>
      <c r="O303" s="75"/>
      <c r="P303" s="186">
        <f>O303*H303</f>
        <v>0</v>
      </c>
      <c r="Q303" s="186">
        <v>0</v>
      </c>
      <c r="R303" s="186">
        <f>Q303*H303</f>
        <v>0</v>
      </c>
      <c r="S303" s="186">
        <v>0</v>
      </c>
      <c r="T303" s="187">
        <f>S303*H303</f>
        <v>0</v>
      </c>
      <c r="U303" s="41"/>
      <c r="V303" s="41"/>
      <c r="W303" s="41"/>
      <c r="X303" s="41"/>
      <c r="Y303" s="41"/>
      <c r="Z303" s="41"/>
      <c r="AA303" s="41"/>
      <c r="AB303" s="41"/>
      <c r="AC303" s="41"/>
      <c r="AD303" s="41"/>
      <c r="AE303" s="41"/>
      <c r="AR303" s="188" t="s">
        <v>621</v>
      </c>
      <c r="AT303" s="188" t="s">
        <v>539</v>
      </c>
      <c r="AU303" s="188" t="s">
        <v>79</v>
      </c>
      <c r="AY303" s="22" t="s">
        <v>328</v>
      </c>
      <c r="BE303" s="189">
        <f>IF(N303="základní",J303,0)</f>
        <v>0</v>
      </c>
      <c r="BF303" s="189">
        <f>IF(N303="snížená",J303,0)</f>
        <v>0</v>
      </c>
      <c r="BG303" s="189">
        <f>IF(N303="zákl. přenesená",J303,0)</f>
        <v>0</v>
      </c>
      <c r="BH303" s="189">
        <f>IF(N303="sníž. přenesená",J303,0)</f>
        <v>0</v>
      </c>
      <c r="BI303" s="189">
        <f>IF(N303="nulová",J303,0)</f>
        <v>0</v>
      </c>
      <c r="BJ303" s="22" t="s">
        <v>76</v>
      </c>
      <c r="BK303" s="189">
        <f>ROUND(I303*H303,2)</f>
        <v>0</v>
      </c>
      <c r="BL303" s="22" t="s">
        <v>532</v>
      </c>
      <c r="BM303" s="188" t="s">
        <v>4098</v>
      </c>
    </row>
    <row r="304" s="2" customFormat="1" ht="49.05" customHeight="1">
      <c r="A304" s="41"/>
      <c r="B304" s="176"/>
      <c r="C304" s="177" t="s">
        <v>3365</v>
      </c>
      <c r="D304" s="177" t="s">
        <v>331</v>
      </c>
      <c r="E304" s="178" t="s">
        <v>6743</v>
      </c>
      <c r="F304" s="179" t="s">
        <v>6744</v>
      </c>
      <c r="G304" s="180" t="s">
        <v>476</v>
      </c>
      <c r="H304" s="181">
        <v>15</v>
      </c>
      <c r="I304" s="182"/>
      <c r="J304" s="183">
        <f>ROUND(I304*H304,2)</f>
        <v>0</v>
      </c>
      <c r="K304" s="179" t="s">
        <v>335</v>
      </c>
      <c r="L304" s="42"/>
      <c r="M304" s="184" t="s">
        <v>3</v>
      </c>
      <c r="N304" s="185" t="s">
        <v>40</v>
      </c>
      <c r="O304" s="75"/>
      <c r="P304" s="186">
        <f>O304*H304</f>
        <v>0</v>
      </c>
      <c r="Q304" s="186">
        <v>0</v>
      </c>
      <c r="R304" s="186">
        <f>Q304*H304</f>
        <v>0</v>
      </c>
      <c r="S304" s="186">
        <v>0</v>
      </c>
      <c r="T304" s="187">
        <f>S304*H304</f>
        <v>0</v>
      </c>
      <c r="U304" s="41"/>
      <c r="V304" s="41"/>
      <c r="W304" s="41"/>
      <c r="X304" s="41"/>
      <c r="Y304" s="41"/>
      <c r="Z304" s="41"/>
      <c r="AA304" s="41"/>
      <c r="AB304" s="41"/>
      <c r="AC304" s="41"/>
      <c r="AD304" s="41"/>
      <c r="AE304" s="41"/>
      <c r="AR304" s="188" t="s">
        <v>532</v>
      </c>
      <c r="AT304" s="188" t="s">
        <v>331</v>
      </c>
      <c r="AU304" s="188" t="s">
        <v>79</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532</v>
      </c>
      <c r="BM304" s="188" t="s">
        <v>4112</v>
      </c>
    </row>
    <row r="305" s="2" customFormat="1">
      <c r="A305" s="41"/>
      <c r="B305" s="42"/>
      <c r="C305" s="41"/>
      <c r="D305" s="190" t="s">
        <v>338</v>
      </c>
      <c r="E305" s="41"/>
      <c r="F305" s="191" t="s">
        <v>6745</v>
      </c>
      <c r="G305" s="41"/>
      <c r="H305" s="41"/>
      <c r="I305" s="192"/>
      <c r="J305" s="41"/>
      <c r="K305" s="41"/>
      <c r="L305" s="42"/>
      <c r="M305" s="193"/>
      <c r="N305" s="194"/>
      <c r="O305" s="75"/>
      <c r="P305" s="75"/>
      <c r="Q305" s="75"/>
      <c r="R305" s="75"/>
      <c r="S305" s="75"/>
      <c r="T305" s="76"/>
      <c r="U305" s="41"/>
      <c r="V305" s="41"/>
      <c r="W305" s="41"/>
      <c r="X305" s="41"/>
      <c r="Y305" s="41"/>
      <c r="Z305" s="41"/>
      <c r="AA305" s="41"/>
      <c r="AB305" s="41"/>
      <c r="AC305" s="41"/>
      <c r="AD305" s="41"/>
      <c r="AE305" s="41"/>
      <c r="AT305" s="22" t="s">
        <v>338</v>
      </c>
      <c r="AU305" s="22" t="s">
        <v>79</v>
      </c>
    </row>
    <row r="306" s="2" customFormat="1" ht="16.5" customHeight="1">
      <c r="A306" s="41"/>
      <c r="B306" s="176"/>
      <c r="C306" s="224" t="s">
        <v>1392</v>
      </c>
      <c r="D306" s="224" t="s">
        <v>539</v>
      </c>
      <c r="E306" s="225" t="s">
        <v>6746</v>
      </c>
      <c r="F306" s="226" t="s">
        <v>6747</v>
      </c>
      <c r="G306" s="227" t="s">
        <v>367</v>
      </c>
      <c r="H306" s="228">
        <v>15</v>
      </c>
      <c r="I306" s="229"/>
      <c r="J306" s="230">
        <f>ROUND(I306*H306,2)</f>
        <v>0</v>
      </c>
      <c r="K306" s="226" t="s">
        <v>3</v>
      </c>
      <c r="L306" s="231"/>
      <c r="M306" s="232" t="s">
        <v>3</v>
      </c>
      <c r="N306" s="233" t="s">
        <v>40</v>
      </c>
      <c r="O306" s="75"/>
      <c r="P306" s="186">
        <f>O306*H306</f>
        <v>0</v>
      </c>
      <c r="Q306" s="186">
        <v>0</v>
      </c>
      <c r="R306" s="186">
        <f>Q306*H306</f>
        <v>0</v>
      </c>
      <c r="S306" s="186">
        <v>0</v>
      </c>
      <c r="T306" s="187">
        <f>S306*H306</f>
        <v>0</v>
      </c>
      <c r="U306" s="41"/>
      <c r="V306" s="41"/>
      <c r="W306" s="41"/>
      <c r="X306" s="41"/>
      <c r="Y306" s="41"/>
      <c r="Z306" s="41"/>
      <c r="AA306" s="41"/>
      <c r="AB306" s="41"/>
      <c r="AC306" s="41"/>
      <c r="AD306" s="41"/>
      <c r="AE306" s="41"/>
      <c r="AR306" s="188" t="s">
        <v>621</v>
      </c>
      <c r="AT306" s="188" t="s">
        <v>539</v>
      </c>
      <c r="AU306" s="188" t="s">
        <v>79</v>
      </c>
      <c r="AY306" s="22" t="s">
        <v>328</v>
      </c>
      <c r="BE306" s="189">
        <f>IF(N306="základní",J306,0)</f>
        <v>0</v>
      </c>
      <c r="BF306" s="189">
        <f>IF(N306="snížená",J306,0)</f>
        <v>0</v>
      </c>
      <c r="BG306" s="189">
        <f>IF(N306="zákl. přenesená",J306,0)</f>
        <v>0</v>
      </c>
      <c r="BH306" s="189">
        <f>IF(N306="sníž. přenesená",J306,0)</f>
        <v>0</v>
      </c>
      <c r="BI306" s="189">
        <f>IF(N306="nulová",J306,0)</f>
        <v>0</v>
      </c>
      <c r="BJ306" s="22" t="s">
        <v>76</v>
      </c>
      <c r="BK306" s="189">
        <f>ROUND(I306*H306,2)</f>
        <v>0</v>
      </c>
      <c r="BL306" s="22" t="s">
        <v>532</v>
      </c>
      <c r="BM306" s="188" t="s">
        <v>4125</v>
      </c>
    </row>
    <row r="307" s="12" customFormat="1" ht="22.8" customHeight="1">
      <c r="A307" s="12"/>
      <c r="B307" s="163"/>
      <c r="C307" s="12"/>
      <c r="D307" s="164" t="s">
        <v>68</v>
      </c>
      <c r="E307" s="174" t="s">
        <v>6748</v>
      </c>
      <c r="F307" s="174" t="s">
        <v>6749</v>
      </c>
      <c r="G307" s="12"/>
      <c r="H307" s="12"/>
      <c r="I307" s="166"/>
      <c r="J307" s="175">
        <f>BK307</f>
        <v>0</v>
      </c>
      <c r="K307" s="12"/>
      <c r="L307" s="163"/>
      <c r="M307" s="168"/>
      <c r="N307" s="169"/>
      <c r="O307" s="169"/>
      <c r="P307" s="170">
        <f>SUM(P308:P310)</f>
        <v>0</v>
      </c>
      <c r="Q307" s="169"/>
      <c r="R307" s="170">
        <f>SUM(R308:R310)</f>
        <v>0</v>
      </c>
      <c r="S307" s="169"/>
      <c r="T307" s="171">
        <f>SUM(T308:T310)</f>
        <v>0</v>
      </c>
      <c r="U307" s="12"/>
      <c r="V307" s="12"/>
      <c r="W307" s="12"/>
      <c r="X307" s="12"/>
      <c r="Y307" s="12"/>
      <c r="Z307" s="12"/>
      <c r="AA307" s="12"/>
      <c r="AB307" s="12"/>
      <c r="AC307" s="12"/>
      <c r="AD307" s="12"/>
      <c r="AE307" s="12"/>
      <c r="AR307" s="164" t="s">
        <v>79</v>
      </c>
      <c r="AT307" s="172" t="s">
        <v>68</v>
      </c>
      <c r="AU307" s="172" t="s">
        <v>76</v>
      </c>
      <c r="AY307" s="164" t="s">
        <v>328</v>
      </c>
      <c r="BK307" s="173">
        <f>SUM(BK308:BK310)</f>
        <v>0</v>
      </c>
    </row>
    <row r="308" s="2" customFormat="1" ht="24.15" customHeight="1">
      <c r="A308" s="41"/>
      <c r="B308" s="176"/>
      <c r="C308" s="177" t="s">
        <v>3376</v>
      </c>
      <c r="D308" s="177" t="s">
        <v>331</v>
      </c>
      <c r="E308" s="178" t="s">
        <v>6750</v>
      </c>
      <c r="F308" s="179" t="s">
        <v>6751</v>
      </c>
      <c r="G308" s="180" t="s">
        <v>574</v>
      </c>
      <c r="H308" s="181">
        <v>2</v>
      </c>
      <c r="I308" s="182"/>
      <c r="J308" s="183">
        <f>ROUND(I308*H308,2)</f>
        <v>0</v>
      </c>
      <c r="K308" s="179" t="s">
        <v>335</v>
      </c>
      <c r="L308" s="42"/>
      <c r="M308" s="184" t="s">
        <v>3</v>
      </c>
      <c r="N308" s="185" t="s">
        <v>40</v>
      </c>
      <c r="O308" s="75"/>
      <c r="P308" s="186">
        <f>O308*H308</f>
        <v>0</v>
      </c>
      <c r="Q308" s="186">
        <v>0</v>
      </c>
      <c r="R308" s="186">
        <f>Q308*H308</f>
        <v>0</v>
      </c>
      <c r="S308" s="186">
        <v>0</v>
      </c>
      <c r="T308" s="187">
        <f>S308*H308</f>
        <v>0</v>
      </c>
      <c r="U308" s="41"/>
      <c r="V308" s="41"/>
      <c r="W308" s="41"/>
      <c r="X308" s="41"/>
      <c r="Y308" s="41"/>
      <c r="Z308" s="41"/>
      <c r="AA308" s="41"/>
      <c r="AB308" s="41"/>
      <c r="AC308" s="41"/>
      <c r="AD308" s="41"/>
      <c r="AE308" s="41"/>
      <c r="AR308" s="188" t="s">
        <v>532</v>
      </c>
      <c r="AT308" s="188" t="s">
        <v>331</v>
      </c>
      <c r="AU308" s="188" t="s">
        <v>79</v>
      </c>
      <c r="AY308" s="22" t="s">
        <v>328</v>
      </c>
      <c r="BE308" s="189">
        <f>IF(N308="základní",J308,0)</f>
        <v>0</v>
      </c>
      <c r="BF308" s="189">
        <f>IF(N308="snížená",J308,0)</f>
        <v>0</v>
      </c>
      <c r="BG308" s="189">
        <f>IF(N308="zákl. přenesená",J308,0)</f>
        <v>0</v>
      </c>
      <c r="BH308" s="189">
        <f>IF(N308="sníž. přenesená",J308,0)</f>
        <v>0</v>
      </c>
      <c r="BI308" s="189">
        <f>IF(N308="nulová",J308,0)</f>
        <v>0</v>
      </c>
      <c r="BJ308" s="22" t="s">
        <v>76</v>
      </c>
      <c r="BK308" s="189">
        <f>ROUND(I308*H308,2)</f>
        <v>0</v>
      </c>
      <c r="BL308" s="22" t="s">
        <v>532</v>
      </c>
      <c r="BM308" s="188" t="s">
        <v>4132</v>
      </c>
    </row>
    <row r="309" s="2" customFormat="1">
      <c r="A309" s="41"/>
      <c r="B309" s="42"/>
      <c r="C309" s="41"/>
      <c r="D309" s="190" t="s">
        <v>338</v>
      </c>
      <c r="E309" s="41"/>
      <c r="F309" s="191" t="s">
        <v>6752</v>
      </c>
      <c r="G309" s="41"/>
      <c r="H309" s="41"/>
      <c r="I309" s="192"/>
      <c r="J309" s="41"/>
      <c r="K309" s="41"/>
      <c r="L309" s="42"/>
      <c r="M309" s="193"/>
      <c r="N309" s="194"/>
      <c r="O309" s="75"/>
      <c r="P309" s="75"/>
      <c r="Q309" s="75"/>
      <c r="R309" s="75"/>
      <c r="S309" s="75"/>
      <c r="T309" s="76"/>
      <c r="U309" s="41"/>
      <c r="V309" s="41"/>
      <c r="W309" s="41"/>
      <c r="X309" s="41"/>
      <c r="Y309" s="41"/>
      <c r="Z309" s="41"/>
      <c r="AA309" s="41"/>
      <c r="AB309" s="41"/>
      <c r="AC309" s="41"/>
      <c r="AD309" s="41"/>
      <c r="AE309" s="41"/>
      <c r="AT309" s="22" t="s">
        <v>338</v>
      </c>
      <c r="AU309" s="22" t="s">
        <v>79</v>
      </c>
    </row>
    <row r="310" s="2" customFormat="1" ht="44.25" customHeight="1">
      <c r="A310" s="41"/>
      <c r="B310" s="176"/>
      <c r="C310" s="224" t="s">
        <v>1395</v>
      </c>
      <c r="D310" s="224" t="s">
        <v>539</v>
      </c>
      <c r="E310" s="225" t="s">
        <v>6753</v>
      </c>
      <c r="F310" s="226" t="s">
        <v>6754</v>
      </c>
      <c r="G310" s="227" t="s">
        <v>574</v>
      </c>
      <c r="H310" s="228">
        <v>2</v>
      </c>
      <c r="I310" s="229"/>
      <c r="J310" s="230">
        <f>ROUND(I310*H310,2)</f>
        <v>0</v>
      </c>
      <c r="K310" s="226" t="s">
        <v>335</v>
      </c>
      <c r="L310" s="231"/>
      <c r="M310" s="232" t="s">
        <v>3</v>
      </c>
      <c r="N310" s="233" t="s">
        <v>40</v>
      </c>
      <c r="O310" s="75"/>
      <c r="P310" s="186">
        <f>O310*H310</f>
        <v>0</v>
      </c>
      <c r="Q310" s="186">
        <v>0</v>
      </c>
      <c r="R310" s="186">
        <f>Q310*H310</f>
        <v>0</v>
      </c>
      <c r="S310" s="186">
        <v>0</v>
      </c>
      <c r="T310" s="187">
        <f>S310*H310</f>
        <v>0</v>
      </c>
      <c r="U310" s="41"/>
      <c r="V310" s="41"/>
      <c r="W310" s="41"/>
      <c r="X310" s="41"/>
      <c r="Y310" s="41"/>
      <c r="Z310" s="41"/>
      <c r="AA310" s="41"/>
      <c r="AB310" s="41"/>
      <c r="AC310" s="41"/>
      <c r="AD310" s="41"/>
      <c r="AE310" s="41"/>
      <c r="AR310" s="188" t="s">
        <v>621</v>
      </c>
      <c r="AT310" s="188" t="s">
        <v>539</v>
      </c>
      <c r="AU310" s="188" t="s">
        <v>79</v>
      </c>
      <c r="AY310" s="22" t="s">
        <v>328</v>
      </c>
      <c r="BE310" s="189">
        <f>IF(N310="základní",J310,0)</f>
        <v>0</v>
      </c>
      <c r="BF310" s="189">
        <f>IF(N310="snížená",J310,0)</f>
        <v>0</v>
      </c>
      <c r="BG310" s="189">
        <f>IF(N310="zákl. přenesená",J310,0)</f>
        <v>0</v>
      </c>
      <c r="BH310" s="189">
        <f>IF(N310="sníž. přenesená",J310,0)</f>
        <v>0</v>
      </c>
      <c r="BI310" s="189">
        <f>IF(N310="nulová",J310,0)</f>
        <v>0</v>
      </c>
      <c r="BJ310" s="22" t="s">
        <v>76</v>
      </c>
      <c r="BK310" s="189">
        <f>ROUND(I310*H310,2)</f>
        <v>0</v>
      </c>
      <c r="BL310" s="22" t="s">
        <v>532</v>
      </c>
      <c r="BM310" s="188" t="s">
        <v>4144</v>
      </c>
    </row>
    <row r="311" s="12" customFormat="1" ht="25.92" customHeight="1">
      <c r="A311" s="12"/>
      <c r="B311" s="163"/>
      <c r="C311" s="12"/>
      <c r="D311" s="164" t="s">
        <v>68</v>
      </c>
      <c r="E311" s="165" t="s">
        <v>539</v>
      </c>
      <c r="F311" s="165" t="s">
        <v>6755</v>
      </c>
      <c r="G311" s="12"/>
      <c r="H311" s="12"/>
      <c r="I311" s="166"/>
      <c r="J311" s="167">
        <f>BK311</f>
        <v>0</v>
      </c>
      <c r="K311" s="12"/>
      <c r="L311" s="163"/>
      <c r="M311" s="168"/>
      <c r="N311" s="169"/>
      <c r="O311" s="169"/>
      <c r="P311" s="170">
        <f>P312</f>
        <v>0</v>
      </c>
      <c r="Q311" s="169"/>
      <c r="R311" s="170">
        <f>R312</f>
        <v>0</v>
      </c>
      <c r="S311" s="169"/>
      <c r="T311" s="171">
        <f>T312</f>
        <v>0</v>
      </c>
      <c r="U311" s="12"/>
      <c r="V311" s="12"/>
      <c r="W311" s="12"/>
      <c r="X311" s="12"/>
      <c r="Y311" s="12"/>
      <c r="Z311" s="12"/>
      <c r="AA311" s="12"/>
      <c r="AB311" s="12"/>
      <c r="AC311" s="12"/>
      <c r="AD311" s="12"/>
      <c r="AE311" s="12"/>
      <c r="AR311" s="164" t="s">
        <v>87</v>
      </c>
      <c r="AT311" s="172" t="s">
        <v>68</v>
      </c>
      <c r="AU311" s="172" t="s">
        <v>69</v>
      </c>
      <c r="AY311" s="164" t="s">
        <v>328</v>
      </c>
      <c r="BK311" s="173">
        <f>BK312</f>
        <v>0</v>
      </c>
    </row>
    <row r="312" s="12" customFormat="1" ht="22.8" customHeight="1">
      <c r="A312" s="12"/>
      <c r="B312" s="163"/>
      <c r="C312" s="12"/>
      <c r="D312" s="164" t="s">
        <v>68</v>
      </c>
      <c r="E312" s="174" t="s">
        <v>6756</v>
      </c>
      <c r="F312" s="174" t="s">
        <v>6757</v>
      </c>
      <c r="G312" s="12"/>
      <c r="H312" s="12"/>
      <c r="I312" s="166"/>
      <c r="J312" s="175">
        <f>BK312</f>
        <v>0</v>
      </c>
      <c r="K312" s="12"/>
      <c r="L312" s="163"/>
      <c r="M312" s="168"/>
      <c r="N312" s="169"/>
      <c r="O312" s="169"/>
      <c r="P312" s="170">
        <f>SUM(P313:P314)</f>
        <v>0</v>
      </c>
      <c r="Q312" s="169"/>
      <c r="R312" s="170">
        <f>SUM(R313:R314)</f>
        <v>0</v>
      </c>
      <c r="S312" s="169"/>
      <c r="T312" s="171">
        <f>SUM(T313:T314)</f>
        <v>0</v>
      </c>
      <c r="U312" s="12"/>
      <c r="V312" s="12"/>
      <c r="W312" s="12"/>
      <c r="X312" s="12"/>
      <c r="Y312" s="12"/>
      <c r="Z312" s="12"/>
      <c r="AA312" s="12"/>
      <c r="AB312" s="12"/>
      <c r="AC312" s="12"/>
      <c r="AD312" s="12"/>
      <c r="AE312" s="12"/>
      <c r="AR312" s="164" t="s">
        <v>87</v>
      </c>
      <c r="AT312" s="172" t="s">
        <v>68</v>
      </c>
      <c r="AU312" s="172" t="s">
        <v>76</v>
      </c>
      <c r="AY312" s="164" t="s">
        <v>328</v>
      </c>
      <c r="BK312" s="173">
        <f>SUM(BK313:BK314)</f>
        <v>0</v>
      </c>
    </row>
    <row r="313" s="2" customFormat="1" ht="37.8" customHeight="1">
      <c r="A313" s="41"/>
      <c r="B313" s="176"/>
      <c r="C313" s="177" t="s">
        <v>3387</v>
      </c>
      <c r="D313" s="177" t="s">
        <v>331</v>
      </c>
      <c r="E313" s="178" t="s">
        <v>6758</v>
      </c>
      <c r="F313" s="179" t="s">
        <v>6759</v>
      </c>
      <c r="G313" s="180" t="s">
        <v>6760</v>
      </c>
      <c r="H313" s="181">
        <v>7</v>
      </c>
      <c r="I313" s="182"/>
      <c r="J313" s="183">
        <f>ROUND(I313*H313,2)</f>
        <v>0</v>
      </c>
      <c r="K313" s="179" t="s">
        <v>335</v>
      </c>
      <c r="L313" s="42"/>
      <c r="M313" s="184" t="s">
        <v>3</v>
      </c>
      <c r="N313" s="185" t="s">
        <v>40</v>
      </c>
      <c r="O313" s="75"/>
      <c r="P313" s="186">
        <f>O313*H313</f>
        <v>0</v>
      </c>
      <c r="Q313" s="186">
        <v>0</v>
      </c>
      <c r="R313" s="186">
        <f>Q313*H313</f>
        <v>0</v>
      </c>
      <c r="S313" s="186">
        <v>0</v>
      </c>
      <c r="T313" s="187">
        <f>S313*H313</f>
        <v>0</v>
      </c>
      <c r="U313" s="41"/>
      <c r="V313" s="41"/>
      <c r="W313" s="41"/>
      <c r="X313" s="41"/>
      <c r="Y313" s="41"/>
      <c r="Z313" s="41"/>
      <c r="AA313" s="41"/>
      <c r="AB313" s="41"/>
      <c r="AC313" s="41"/>
      <c r="AD313" s="41"/>
      <c r="AE313" s="41"/>
      <c r="AR313" s="188" t="s">
        <v>788</v>
      </c>
      <c r="AT313" s="188" t="s">
        <v>331</v>
      </c>
      <c r="AU313" s="188" t="s">
        <v>79</v>
      </c>
      <c r="AY313" s="22" t="s">
        <v>328</v>
      </c>
      <c r="BE313" s="189">
        <f>IF(N313="základní",J313,0)</f>
        <v>0</v>
      </c>
      <c r="BF313" s="189">
        <f>IF(N313="snížená",J313,0)</f>
        <v>0</v>
      </c>
      <c r="BG313" s="189">
        <f>IF(N313="zákl. přenesená",J313,0)</f>
        <v>0</v>
      </c>
      <c r="BH313" s="189">
        <f>IF(N313="sníž. přenesená",J313,0)</f>
        <v>0</v>
      </c>
      <c r="BI313" s="189">
        <f>IF(N313="nulová",J313,0)</f>
        <v>0</v>
      </c>
      <c r="BJ313" s="22" t="s">
        <v>76</v>
      </c>
      <c r="BK313" s="189">
        <f>ROUND(I313*H313,2)</f>
        <v>0</v>
      </c>
      <c r="BL313" s="22" t="s">
        <v>788</v>
      </c>
      <c r="BM313" s="188" t="s">
        <v>4155</v>
      </c>
    </row>
    <row r="314" s="2" customFormat="1">
      <c r="A314" s="41"/>
      <c r="B314" s="42"/>
      <c r="C314" s="41"/>
      <c r="D314" s="190" t="s">
        <v>338</v>
      </c>
      <c r="E314" s="41"/>
      <c r="F314" s="191" t="s">
        <v>6761</v>
      </c>
      <c r="G314" s="41"/>
      <c r="H314" s="41"/>
      <c r="I314" s="192"/>
      <c r="J314" s="41"/>
      <c r="K314" s="41"/>
      <c r="L314" s="42"/>
      <c r="M314" s="193"/>
      <c r="N314" s="194"/>
      <c r="O314" s="75"/>
      <c r="P314" s="75"/>
      <c r="Q314" s="75"/>
      <c r="R314" s="75"/>
      <c r="S314" s="75"/>
      <c r="T314" s="76"/>
      <c r="U314" s="41"/>
      <c r="V314" s="41"/>
      <c r="W314" s="41"/>
      <c r="X314" s="41"/>
      <c r="Y314" s="41"/>
      <c r="Z314" s="41"/>
      <c r="AA314" s="41"/>
      <c r="AB314" s="41"/>
      <c r="AC314" s="41"/>
      <c r="AD314" s="41"/>
      <c r="AE314" s="41"/>
      <c r="AT314" s="22" t="s">
        <v>338</v>
      </c>
      <c r="AU314" s="22" t="s">
        <v>79</v>
      </c>
    </row>
    <row r="315" s="12" customFormat="1" ht="25.92" customHeight="1">
      <c r="A315" s="12"/>
      <c r="B315" s="163"/>
      <c r="C315" s="12"/>
      <c r="D315" s="164" t="s">
        <v>68</v>
      </c>
      <c r="E315" s="165" t="s">
        <v>120</v>
      </c>
      <c r="F315" s="165" t="s">
        <v>6762</v>
      </c>
      <c r="G315" s="12"/>
      <c r="H315" s="12"/>
      <c r="I315" s="166"/>
      <c r="J315" s="167">
        <f>BK315</f>
        <v>0</v>
      </c>
      <c r="K315" s="12"/>
      <c r="L315" s="163"/>
      <c r="M315" s="168"/>
      <c r="N315" s="169"/>
      <c r="O315" s="169"/>
      <c r="P315" s="170">
        <f>P316</f>
        <v>0</v>
      </c>
      <c r="Q315" s="169"/>
      <c r="R315" s="170">
        <f>R316</f>
        <v>0</v>
      </c>
      <c r="S315" s="169"/>
      <c r="T315" s="171">
        <f>T316</f>
        <v>0</v>
      </c>
      <c r="U315" s="12"/>
      <c r="V315" s="12"/>
      <c r="W315" s="12"/>
      <c r="X315" s="12"/>
      <c r="Y315" s="12"/>
      <c r="Z315" s="12"/>
      <c r="AA315" s="12"/>
      <c r="AB315" s="12"/>
      <c r="AC315" s="12"/>
      <c r="AD315" s="12"/>
      <c r="AE315" s="12"/>
      <c r="AR315" s="164" t="s">
        <v>138</v>
      </c>
      <c r="AT315" s="172" t="s">
        <v>68</v>
      </c>
      <c r="AU315" s="172" t="s">
        <v>69</v>
      </c>
      <c r="AY315" s="164" t="s">
        <v>328</v>
      </c>
      <c r="BK315" s="173">
        <f>BK316</f>
        <v>0</v>
      </c>
    </row>
    <row r="316" s="12" customFormat="1" ht="22.8" customHeight="1">
      <c r="A316" s="12"/>
      <c r="B316" s="163"/>
      <c r="C316" s="12"/>
      <c r="D316" s="164" t="s">
        <v>68</v>
      </c>
      <c r="E316" s="174" t="s">
        <v>379</v>
      </c>
      <c r="F316" s="174" t="s">
        <v>6763</v>
      </c>
      <c r="G316" s="12"/>
      <c r="H316" s="12"/>
      <c r="I316" s="166"/>
      <c r="J316" s="175">
        <f>BK316</f>
        <v>0</v>
      </c>
      <c r="K316" s="12"/>
      <c r="L316" s="163"/>
      <c r="M316" s="168"/>
      <c r="N316" s="169"/>
      <c r="O316" s="169"/>
      <c r="P316" s="170">
        <f>SUM(P317:P320)</f>
        <v>0</v>
      </c>
      <c r="Q316" s="169"/>
      <c r="R316" s="170">
        <f>SUM(R317:R320)</f>
        <v>0</v>
      </c>
      <c r="S316" s="169"/>
      <c r="T316" s="171">
        <f>SUM(T317:T320)</f>
        <v>0</v>
      </c>
      <c r="U316" s="12"/>
      <c r="V316" s="12"/>
      <c r="W316" s="12"/>
      <c r="X316" s="12"/>
      <c r="Y316" s="12"/>
      <c r="Z316" s="12"/>
      <c r="AA316" s="12"/>
      <c r="AB316" s="12"/>
      <c r="AC316" s="12"/>
      <c r="AD316" s="12"/>
      <c r="AE316" s="12"/>
      <c r="AR316" s="164" t="s">
        <v>138</v>
      </c>
      <c r="AT316" s="172" t="s">
        <v>68</v>
      </c>
      <c r="AU316" s="172" t="s">
        <v>76</v>
      </c>
      <c r="AY316" s="164" t="s">
        <v>328</v>
      </c>
      <c r="BK316" s="173">
        <f>SUM(BK317:BK320)</f>
        <v>0</v>
      </c>
    </row>
    <row r="317" s="2" customFormat="1" ht="16.5" customHeight="1">
      <c r="A317" s="41"/>
      <c r="B317" s="176"/>
      <c r="C317" s="177" t="s">
        <v>1602</v>
      </c>
      <c r="D317" s="177" t="s">
        <v>331</v>
      </c>
      <c r="E317" s="178" t="s">
        <v>6764</v>
      </c>
      <c r="F317" s="179" t="s">
        <v>6765</v>
      </c>
      <c r="G317" s="180" t="s">
        <v>356</v>
      </c>
      <c r="H317" s="181">
        <v>1</v>
      </c>
      <c r="I317" s="182"/>
      <c r="J317" s="183">
        <f>ROUND(I317*H317,2)</f>
        <v>0</v>
      </c>
      <c r="K317" s="179" t="s">
        <v>3</v>
      </c>
      <c r="L317" s="42"/>
      <c r="M317" s="184" t="s">
        <v>3</v>
      </c>
      <c r="N317" s="185" t="s">
        <v>40</v>
      </c>
      <c r="O317" s="75"/>
      <c r="P317" s="186">
        <f>O317*H317</f>
        <v>0</v>
      </c>
      <c r="Q317" s="186">
        <v>0</v>
      </c>
      <c r="R317" s="186">
        <f>Q317*H317</f>
        <v>0</v>
      </c>
      <c r="S317" s="186">
        <v>0</v>
      </c>
      <c r="T317" s="187">
        <f>S317*H317</f>
        <v>0</v>
      </c>
      <c r="U317" s="41"/>
      <c r="V317" s="41"/>
      <c r="W317" s="41"/>
      <c r="X317" s="41"/>
      <c r="Y317" s="41"/>
      <c r="Z317" s="41"/>
      <c r="AA317" s="41"/>
      <c r="AB317" s="41"/>
      <c r="AC317" s="41"/>
      <c r="AD317" s="41"/>
      <c r="AE317" s="41"/>
      <c r="AR317" s="188" t="s">
        <v>113</v>
      </c>
      <c r="AT317" s="188" t="s">
        <v>331</v>
      </c>
      <c r="AU317" s="188" t="s">
        <v>79</v>
      </c>
      <c r="AY317" s="22" t="s">
        <v>328</v>
      </c>
      <c r="BE317" s="189">
        <f>IF(N317="základní",J317,0)</f>
        <v>0</v>
      </c>
      <c r="BF317" s="189">
        <f>IF(N317="snížená",J317,0)</f>
        <v>0</v>
      </c>
      <c r="BG317" s="189">
        <f>IF(N317="zákl. přenesená",J317,0)</f>
        <v>0</v>
      </c>
      <c r="BH317" s="189">
        <f>IF(N317="sníž. přenesená",J317,0)</f>
        <v>0</v>
      </c>
      <c r="BI317" s="189">
        <f>IF(N317="nulová",J317,0)</f>
        <v>0</v>
      </c>
      <c r="BJ317" s="22" t="s">
        <v>76</v>
      </c>
      <c r="BK317" s="189">
        <f>ROUND(I317*H317,2)</f>
        <v>0</v>
      </c>
      <c r="BL317" s="22" t="s">
        <v>113</v>
      </c>
      <c r="BM317" s="188" t="s">
        <v>4167</v>
      </c>
    </row>
    <row r="318" s="2" customFormat="1" ht="24.15" customHeight="1">
      <c r="A318" s="41"/>
      <c r="B318" s="176"/>
      <c r="C318" s="177" t="s">
        <v>3396</v>
      </c>
      <c r="D318" s="177" t="s">
        <v>331</v>
      </c>
      <c r="E318" s="178" t="s">
        <v>6766</v>
      </c>
      <c r="F318" s="179" t="s">
        <v>6767</v>
      </c>
      <c r="G318" s="180" t="s">
        <v>356</v>
      </c>
      <c r="H318" s="181">
        <v>1</v>
      </c>
      <c r="I318" s="182"/>
      <c r="J318" s="183">
        <f>ROUND(I318*H318,2)</f>
        <v>0</v>
      </c>
      <c r="K318" s="179" t="s">
        <v>3</v>
      </c>
      <c r="L318" s="42"/>
      <c r="M318" s="184" t="s">
        <v>3</v>
      </c>
      <c r="N318" s="185" t="s">
        <v>40</v>
      </c>
      <c r="O318" s="75"/>
      <c r="P318" s="186">
        <f>O318*H318</f>
        <v>0</v>
      </c>
      <c r="Q318" s="186">
        <v>0</v>
      </c>
      <c r="R318" s="186">
        <f>Q318*H318</f>
        <v>0</v>
      </c>
      <c r="S318" s="186">
        <v>0</v>
      </c>
      <c r="T318" s="187">
        <f>S318*H318</f>
        <v>0</v>
      </c>
      <c r="U318" s="41"/>
      <c r="V318" s="41"/>
      <c r="W318" s="41"/>
      <c r="X318" s="41"/>
      <c r="Y318" s="41"/>
      <c r="Z318" s="41"/>
      <c r="AA318" s="41"/>
      <c r="AB318" s="41"/>
      <c r="AC318" s="41"/>
      <c r="AD318" s="41"/>
      <c r="AE318" s="41"/>
      <c r="AR318" s="188" t="s">
        <v>113</v>
      </c>
      <c r="AT318" s="188" t="s">
        <v>331</v>
      </c>
      <c r="AU318" s="188" t="s">
        <v>79</v>
      </c>
      <c r="AY318" s="22" t="s">
        <v>328</v>
      </c>
      <c r="BE318" s="189">
        <f>IF(N318="základní",J318,0)</f>
        <v>0</v>
      </c>
      <c r="BF318" s="189">
        <f>IF(N318="snížená",J318,0)</f>
        <v>0</v>
      </c>
      <c r="BG318" s="189">
        <f>IF(N318="zákl. přenesená",J318,0)</f>
        <v>0</v>
      </c>
      <c r="BH318" s="189">
        <f>IF(N318="sníž. přenesená",J318,0)</f>
        <v>0</v>
      </c>
      <c r="BI318" s="189">
        <f>IF(N318="nulová",J318,0)</f>
        <v>0</v>
      </c>
      <c r="BJ318" s="22" t="s">
        <v>76</v>
      </c>
      <c r="BK318" s="189">
        <f>ROUND(I318*H318,2)</f>
        <v>0</v>
      </c>
      <c r="BL318" s="22" t="s">
        <v>113</v>
      </c>
      <c r="BM318" s="188" t="s">
        <v>4178</v>
      </c>
    </row>
    <row r="319" s="2" customFormat="1" ht="16.5" customHeight="1">
      <c r="A319" s="41"/>
      <c r="B319" s="176"/>
      <c r="C319" s="177" t="s">
        <v>1605</v>
      </c>
      <c r="D319" s="177" t="s">
        <v>331</v>
      </c>
      <c r="E319" s="178" t="s">
        <v>6768</v>
      </c>
      <c r="F319" s="179" t="s">
        <v>6769</v>
      </c>
      <c r="G319" s="180" t="s">
        <v>356</v>
      </c>
      <c r="H319" s="181">
        <v>1</v>
      </c>
      <c r="I319" s="182"/>
      <c r="J319" s="183">
        <f>ROUND(I319*H319,2)</f>
        <v>0</v>
      </c>
      <c r="K319" s="179" t="s">
        <v>3</v>
      </c>
      <c r="L319" s="42"/>
      <c r="M319" s="184" t="s">
        <v>3</v>
      </c>
      <c r="N319" s="185" t="s">
        <v>40</v>
      </c>
      <c r="O319" s="75"/>
      <c r="P319" s="186">
        <f>O319*H319</f>
        <v>0</v>
      </c>
      <c r="Q319" s="186">
        <v>0</v>
      </c>
      <c r="R319" s="186">
        <f>Q319*H319</f>
        <v>0</v>
      </c>
      <c r="S319" s="186">
        <v>0</v>
      </c>
      <c r="T319" s="187">
        <f>S319*H319</f>
        <v>0</v>
      </c>
      <c r="U319" s="41"/>
      <c r="V319" s="41"/>
      <c r="W319" s="41"/>
      <c r="X319" s="41"/>
      <c r="Y319" s="41"/>
      <c r="Z319" s="41"/>
      <c r="AA319" s="41"/>
      <c r="AB319" s="41"/>
      <c r="AC319" s="41"/>
      <c r="AD319" s="41"/>
      <c r="AE319" s="41"/>
      <c r="AR319" s="188" t="s">
        <v>113</v>
      </c>
      <c r="AT319" s="188" t="s">
        <v>331</v>
      </c>
      <c r="AU319" s="188" t="s">
        <v>79</v>
      </c>
      <c r="AY319" s="22" t="s">
        <v>328</v>
      </c>
      <c r="BE319" s="189">
        <f>IF(N319="základní",J319,0)</f>
        <v>0</v>
      </c>
      <c r="BF319" s="189">
        <f>IF(N319="snížená",J319,0)</f>
        <v>0</v>
      </c>
      <c r="BG319" s="189">
        <f>IF(N319="zákl. přenesená",J319,0)</f>
        <v>0</v>
      </c>
      <c r="BH319" s="189">
        <f>IF(N319="sníž. přenesená",J319,0)</f>
        <v>0</v>
      </c>
      <c r="BI319" s="189">
        <f>IF(N319="nulová",J319,0)</f>
        <v>0</v>
      </c>
      <c r="BJ319" s="22" t="s">
        <v>76</v>
      </c>
      <c r="BK319" s="189">
        <f>ROUND(I319*H319,2)</f>
        <v>0</v>
      </c>
      <c r="BL319" s="22" t="s">
        <v>113</v>
      </c>
      <c r="BM319" s="188" t="s">
        <v>4189</v>
      </c>
    </row>
    <row r="320" s="2" customFormat="1" ht="16.5" customHeight="1">
      <c r="A320" s="41"/>
      <c r="B320" s="176"/>
      <c r="C320" s="177" t="s">
        <v>3410</v>
      </c>
      <c r="D320" s="177" t="s">
        <v>331</v>
      </c>
      <c r="E320" s="178" t="s">
        <v>6770</v>
      </c>
      <c r="F320" s="179" t="s">
        <v>6771</v>
      </c>
      <c r="G320" s="180" t="s">
        <v>356</v>
      </c>
      <c r="H320" s="181">
        <v>1</v>
      </c>
      <c r="I320" s="182"/>
      <c r="J320" s="183">
        <f>ROUND(I320*H320,2)</f>
        <v>0</v>
      </c>
      <c r="K320" s="179" t="s">
        <v>3</v>
      </c>
      <c r="L320" s="42"/>
      <c r="M320" s="237" t="s">
        <v>3</v>
      </c>
      <c r="N320" s="238" t="s">
        <v>40</v>
      </c>
      <c r="O320" s="199"/>
      <c r="P320" s="239">
        <f>O320*H320</f>
        <v>0</v>
      </c>
      <c r="Q320" s="239">
        <v>0</v>
      </c>
      <c r="R320" s="239">
        <f>Q320*H320</f>
        <v>0</v>
      </c>
      <c r="S320" s="239">
        <v>0</v>
      </c>
      <c r="T320" s="240">
        <f>S320*H320</f>
        <v>0</v>
      </c>
      <c r="U320" s="41"/>
      <c r="V320" s="41"/>
      <c r="W320" s="41"/>
      <c r="X320" s="41"/>
      <c r="Y320" s="41"/>
      <c r="Z320" s="41"/>
      <c r="AA320" s="41"/>
      <c r="AB320" s="41"/>
      <c r="AC320" s="41"/>
      <c r="AD320" s="41"/>
      <c r="AE320" s="41"/>
      <c r="AR320" s="188" t="s">
        <v>113</v>
      </c>
      <c r="AT320" s="188" t="s">
        <v>331</v>
      </c>
      <c r="AU320" s="188" t="s">
        <v>79</v>
      </c>
      <c r="AY320" s="22" t="s">
        <v>328</v>
      </c>
      <c r="BE320" s="189">
        <f>IF(N320="základní",J320,0)</f>
        <v>0</v>
      </c>
      <c r="BF320" s="189">
        <f>IF(N320="snížená",J320,0)</f>
        <v>0</v>
      </c>
      <c r="BG320" s="189">
        <f>IF(N320="zákl. přenesená",J320,0)</f>
        <v>0</v>
      </c>
      <c r="BH320" s="189">
        <f>IF(N320="sníž. přenesená",J320,0)</f>
        <v>0</v>
      </c>
      <c r="BI320" s="189">
        <f>IF(N320="nulová",J320,0)</f>
        <v>0</v>
      </c>
      <c r="BJ320" s="22" t="s">
        <v>76</v>
      </c>
      <c r="BK320" s="189">
        <f>ROUND(I320*H320,2)</f>
        <v>0</v>
      </c>
      <c r="BL320" s="22" t="s">
        <v>113</v>
      </c>
      <c r="BM320" s="188" t="s">
        <v>4199</v>
      </c>
    </row>
    <row r="321" s="2" customFormat="1" ht="6.96" customHeight="1">
      <c r="A321" s="41"/>
      <c r="B321" s="58"/>
      <c r="C321" s="59"/>
      <c r="D321" s="59"/>
      <c r="E321" s="59"/>
      <c r="F321" s="59"/>
      <c r="G321" s="59"/>
      <c r="H321" s="59"/>
      <c r="I321" s="59"/>
      <c r="J321" s="59"/>
      <c r="K321" s="59"/>
      <c r="L321" s="42"/>
      <c r="M321" s="41"/>
      <c r="O321" s="41"/>
      <c r="P321" s="41"/>
      <c r="Q321" s="41"/>
      <c r="R321" s="41"/>
      <c r="S321" s="41"/>
      <c r="T321" s="41"/>
      <c r="U321" s="41"/>
      <c r="V321" s="41"/>
      <c r="W321" s="41"/>
      <c r="X321" s="41"/>
      <c r="Y321" s="41"/>
      <c r="Z321" s="41"/>
      <c r="AA321" s="41"/>
      <c r="AB321" s="41"/>
      <c r="AC321" s="41"/>
      <c r="AD321" s="41"/>
      <c r="AE321" s="41"/>
    </row>
  </sheetData>
  <autoFilter ref="C97:K320"/>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2" r:id="rId1" display="https://podminky.urs.cz/item/CS_URS_2025_01/741110012"/>
    <hyperlink ref="F107" r:id="rId2" display="https://podminky.urs.cz/item/CS_URS_2025_01/741110053"/>
    <hyperlink ref="F111" r:id="rId3" display="https://podminky.urs.cz/item/CS_URS_2025_01/741110053"/>
    <hyperlink ref="F116" r:id="rId4" display="https://podminky.urs.cz/item/CS_URS_2025_01/741112001"/>
    <hyperlink ref="F120" r:id="rId5" display="https://podminky.urs.cz/item/CS_URS_2025_01/741120001"/>
    <hyperlink ref="F125" r:id="rId6" display="https://podminky.urs.cz/item/CS_URS_2025_01/741120003"/>
    <hyperlink ref="F129" r:id="rId7" display="https://podminky.urs.cz/item/CS_URS_2025_01/741120103"/>
    <hyperlink ref="F133" r:id="rId8" display="https://podminky.urs.cz/item/CS_URS_2025_01/741122011"/>
    <hyperlink ref="F136" r:id="rId9" display="https://podminky.urs.cz/item/CS_URS_2025_01/741122012"/>
    <hyperlink ref="F138" r:id="rId10" display="https://podminky.urs.cz/item/CS_URS_2025_01/741122015"/>
    <hyperlink ref="F141" r:id="rId11" display="https://podminky.urs.cz/item/CS_URS_2025_01/741122016"/>
    <hyperlink ref="F145" r:id="rId12" display="https://podminky.urs.cz/item/CS_URS_2025_01/741122025"/>
    <hyperlink ref="F148" r:id="rId13" display="https://podminky.urs.cz/item/CS_URS_2025_01/741122031"/>
    <hyperlink ref="F152" r:id="rId14" display="https://podminky.urs.cz/item/CS_URS_2025_01/741122032"/>
    <hyperlink ref="F155" r:id="rId15" display="https://podminky.urs.cz/item/CS_URS_2025_01/741122033"/>
    <hyperlink ref="F158" r:id="rId16" display="https://podminky.urs.cz/item/CS_URS_2025_01/741122122"/>
    <hyperlink ref="F162" r:id="rId17" display="https://podminky.urs.cz/item/CS_URS_2025_01/741122123"/>
    <hyperlink ref="F165" r:id="rId18" display="https://podminky.urs.cz/item/CS_URS_2025_01/741122126"/>
    <hyperlink ref="F168" r:id="rId19" display="https://podminky.urs.cz/item/CS_URS_2025_01/741122135"/>
    <hyperlink ref="F173" r:id="rId20" display="https://podminky.urs.cz/item/CS_URS_2025_01/741122142"/>
    <hyperlink ref="F176" r:id="rId21" display="https://podminky.urs.cz/item/CS_URS_2025_01/741130001"/>
    <hyperlink ref="F178" r:id="rId22" display="https://podminky.urs.cz/item/CS_URS_2025_01/741130003"/>
    <hyperlink ref="F180" r:id="rId23" display="https://podminky.urs.cz/item/CS_URS_2025_01/741130004"/>
    <hyperlink ref="F182" r:id="rId24" display="https://podminky.urs.cz/item/CS_URS_2025_01/741130006"/>
    <hyperlink ref="F184" r:id="rId25" display="https://podminky.urs.cz/item/CS_URS_2025_01/741130008"/>
    <hyperlink ref="F186" r:id="rId26" display="https://podminky.urs.cz/item/CS_URS_2025_01/741130012"/>
    <hyperlink ref="F188" r:id="rId27" display="https://podminky.urs.cz/item/CS_URS_2025_01/741210002"/>
    <hyperlink ref="F195" r:id="rId28" display="https://podminky.urs.cz/item/CS_URS_2025_01/741210003"/>
    <hyperlink ref="F197" r:id="rId29" display="https://podminky.urs.cz/item/CS_URS_2025_01/741310031"/>
    <hyperlink ref="F200" r:id="rId30" display="https://podminky.urs.cz/item/CS_URS_2025_01/741310121"/>
    <hyperlink ref="F203" r:id="rId31" display="https://podminky.urs.cz/item/CS_URS_2025_01/741310122"/>
    <hyperlink ref="F206" r:id="rId32" display="https://podminky.urs.cz/item/CS_URS_2025_01/741310211"/>
    <hyperlink ref="F209" r:id="rId33" display="https://podminky.urs.cz/item/CS_URS_2025_01/741311003"/>
    <hyperlink ref="F212" r:id="rId34" display="https://podminky.urs.cz/item/CS_URS_2025_01/741311071"/>
    <hyperlink ref="F216" r:id="rId35" display="https://podminky.urs.cz/item/CS_URS_2025_01/741313001"/>
    <hyperlink ref="F220" r:id="rId36" display="https://podminky.urs.cz/item/CS_URS_2025_01/741313005"/>
    <hyperlink ref="F223" r:id="rId37" display="https://podminky.urs.cz/item/CS_URS_2025_01/741331076"/>
    <hyperlink ref="F226" r:id="rId38" display="https://podminky.urs.cz/item/CS_URS_2025_01/741372002"/>
    <hyperlink ref="F231" r:id="rId39" display="https://podminky.urs.cz/item/CS_URS_2025_01/741372021"/>
    <hyperlink ref="F235" r:id="rId40" display="https://podminky.urs.cz/item/CS_URS_2025_01/741372022"/>
    <hyperlink ref="F249" r:id="rId41" display="https://podminky.urs.cz/item/CS_URS_2025_01/741372031"/>
    <hyperlink ref="F254" r:id="rId42" display="https://podminky.urs.cz/item/CS_URS_2025_01/741372032"/>
    <hyperlink ref="F258" r:id="rId43" display="https://podminky.urs.cz/item/CS_URS_2025_01/741372061"/>
    <hyperlink ref="F261" r:id="rId44" display="https://podminky.urs.cz/item/CS_URS_2025_01/741372062"/>
    <hyperlink ref="F264" r:id="rId45" display="https://podminky.urs.cz/item/CS_URS_2025_01/741410041"/>
    <hyperlink ref="F267" r:id="rId46" display="https://podminky.urs.cz/item/CS_URS_2025_01/741420001"/>
    <hyperlink ref="F269" r:id="rId47" display="https://podminky.urs.cz/item/CS_URS_2025_01/741420001"/>
    <hyperlink ref="F275" r:id="rId48" display="https://podminky.urs.cz/item/CS_URS_2025_01/741420002"/>
    <hyperlink ref="F279" r:id="rId49" display="https://podminky.urs.cz/item/CS_URS_2025_01/741420020"/>
    <hyperlink ref="F284" r:id="rId50" display="https://podminky.urs.cz/item/CS_URS_2025_01/741420021"/>
    <hyperlink ref="F287" r:id="rId51" display="https://podminky.urs.cz/item/CS_URS_2025_01/741420022"/>
    <hyperlink ref="F289" r:id="rId52" display="https://podminky.urs.cz/item/CS_URS_2025_01/741420051"/>
    <hyperlink ref="F293" r:id="rId53" display="https://podminky.urs.cz/item/CS_URS_2025_01/741420054"/>
    <hyperlink ref="F295" r:id="rId54" display="https://podminky.urs.cz/item/CS_URS_2025_01/741420083"/>
    <hyperlink ref="F298" r:id="rId55" display="https://podminky.urs.cz/item/CS_URS_2025_01/741430003"/>
    <hyperlink ref="F302" r:id="rId56" display="https://podminky.urs.cz/item/CS_URS_2025_01/741430004"/>
    <hyperlink ref="F305" r:id="rId57" display="https://podminky.urs.cz/item/CS_URS_2025_01/741910303"/>
    <hyperlink ref="F309" r:id="rId58" display="https://podminky.urs.cz/item/CS_URS_2025_01/742350004"/>
    <hyperlink ref="F314" r:id="rId59" display="https://podminky.urs.cz/item/CS_URS_2025_01/580105012"/>
  </hyperlinks>
  <pageMargins left="0.39375" right="0.39375" top="0.39375" bottom="0.39375" header="0" footer="0"/>
  <pageSetup paperSize="9" orientation="portrait" blackAndWhite="1" fitToHeight="100"/>
  <headerFooter>
    <oddFooter>&amp;CStrana &amp;P z &amp;N</oddFooter>
  </headerFooter>
  <drawing r:id="rId60"/>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188</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6772</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78</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ROUND(J94,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ROUND((SUM(BE94:BE123)),  2)</f>
        <v>0</v>
      </c>
      <c r="G37" s="41"/>
      <c r="H37" s="41"/>
      <c r="I37" s="135">
        <v>0.20999999999999999</v>
      </c>
      <c r="J37" s="134">
        <f>ROUND(((SUM(BE94:BE123))*I37),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ROUND((SUM(BF94:BF123)),  2)</f>
        <v>0</v>
      </c>
      <c r="G38" s="41"/>
      <c r="H38" s="41"/>
      <c r="I38" s="135">
        <v>0.12</v>
      </c>
      <c r="J38" s="134">
        <f>ROUND(((SUM(BF94:BF123))*I38),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ROUND((SUM(BG94:BG123)),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ROUND((SUM(BH94:BH123)),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ROUND((SUM(BI94:BI123)),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ab - Budova č.p. 1076 - nezpůsobilé</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J94</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J95</f>
        <v>0</v>
      </c>
      <c r="K68" s="9"/>
      <c r="L68" s="145"/>
      <c r="S68" s="9"/>
      <c r="T68" s="9"/>
      <c r="U68" s="9"/>
      <c r="V68" s="9"/>
      <c r="W68" s="9"/>
      <c r="X68" s="9"/>
      <c r="Y68" s="9"/>
      <c r="Z68" s="9"/>
      <c r="AA68" s="9"/>
      <c r="AB68" s="9"/>
      <c r="AC68" s="9"/>
      <c r="AD68" s="9"/>
      <c r="AE68" s="9"/>
    </row>
    <row r="69" s="10" customFormat="1" ht="19.92" customHeight="1">
      <c r="A69" s="10"/>
      <c r="B69" s="149"/>
      <c r="C69" s="10"/>
      <c r="D69" s="150" t="s">
        <v>432</v>
      </c>
      <c r="E69" s="151"/>
      <c r="F69" s="151"/>
      <c r="G69" s="151"/>
      <c r="H69" s="151"/>
      <c r="I69" s="151"/>
      <c r="J69" s="152">
        <f>J96</f>
        <v>0</v>
      </c>
      <c r="K69" s="10"/>
      <c r="L69" s="149"/>
      <c r="S69" s="10"/>
      <c r="T69" s="10"/>
      <c r="U69" s="10"/>
      <c r="V69" s="10"/>
      <c r="W69" s="10"/>
      <c r="X69" s="10"/>
      <c r="Y69" s="10"/>
      <c r="Z69" s="10"/>
      <c r="AA69" s="10"/>
      <c r="AB69" s="10"/>
      <c r="AC69" s="10"/>
      <c r="AD69" s="10"/>
      <c r="AE69" s="10"/>
    </row>
    <row r="70" s="9" customFormat="1" ht="24.96" customHeight="1">
      <c r="A70" s="9"/>
      <c r="B70" s="145"/>
      <c r="C70" s="9"/>
      <c r="D70" s="146" t="s">
        <v>6773</v>
      </c>
      <c r="E70" s="147"/>
      <c r="F70" s="147"/>
      <c r="G70" s="147"/>
      <c r="H70" s="147"/>
      <c r="I70" s="147"/>
      <c r="J70" s="148">
        <f>J117</f>
        <v>0</v>
      </c>
      <c r="K70" s="9"/>
      <c r="L70" s="145"/>
      <c r="S70" s="9"/>
      <c r="T70" s="9"/>
      <c r="U70" s="9"/>
      <c r="V70" s="9"/>
      <c r="W70" s="9"/>
      <c r="X70" s="9"/>
      <c r="Y70" s="9"/>
      <c r="Z70" s="9"/>
      <c r="AA70" s="9"/>
      <c r="AB70" s="9"/>
      <c r="AC70" s="9"/>
      <c r="AD70" s="9"/>
      <c r="AE70" s="9"/>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1" customFormat="1" ht="23.25" customHeight="1">
      <c r="B82" s="25"/>
      <c r="E82" s="127" t="s">
        <v>302</v>
      </c>
      <c r="F82" s="1"/>
      <c r="G82" s="1"/>
      <c r="H82" s="1"/>
      <c r="L82" s="25"/>
    </row>
    <row r="83" s="1" customFormat="1" ht="12" customHeight="1">
      <c r="B83" s="25"/>
      <c r="C83" s="35" t="s">
        <v>303</v>
      </c>
      <c r="L83" s="25"/>
    </row>
    <row r="84" s="2" customFormat="1" ht="16.5" customHeight="1">
      <c r="A84" s="41"/>
      <c r="B84" s="42"/>
      <c r="C84" s="41"/>
      <c r="D84" s="41"/>
      <c r="E84" s="128" t="s">
        <v>1833</v>
      </c>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1221</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6.5" customHeight="1">
      <c r="A86" s="41"/>
      <c r="B86" s="42"/>
      <c r="C86" s="41"/>
      <c r="D86" s="41"/>
      <c r="E86" s="65" t="str">
        <f>E13</f>
        <v>ab - Budova č.p. 1076 - nezpůsobilé</v>
      </c>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21</v>
      </c>
      <c r="D88" s="41"/>
      <c r="E88" s="41"/>
      <c r="F88" s="30" t="str">
        <f>F16</f>
        <v xml:space="preserve"> </v>
      </c>
      <c r="G88" s="41"/>
      <c r="H88" s="41"/>
      <c r="I88" s="35" t="s">
        <v>23</v>
      </c>
      <c r="J88" s="67" t="str">
        <f>IF(J16="","",J16)</f>
        <v>26. 8. 2025</v>
      </c>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5.15" customHeight="1">
      <c r="A90" s="41"/>
      <c r="B90" s="42"/>
      <c r="C90" s="35" t="s">
        <v>25</v>
      </c>
      <c r="D90" s="41"/>
      <c r="E90" s="41"/>
      <c r="F90" s="30" t="str">
        <f>E19</f>
        <v xml:space="preserve"> </v>
      </c>
      <c r="G90" s="41"/>
      <c r="H90" s="41"/>
      <c r="I90" s="35" t="s">
        <v>30</v>
      </c>
      <c r="J90" s="39" t="str">
        <f>E25</f>
        <v xml:space="preserve"> </v>
      </c>
      <c r="K90" s="41"/>
      <c r="L90" s="129"/>
      <c r="S90" s="41"/>
      <c r="T90" s="41"/>
      <c r="U90" s="41"/>
      <c r="V90" s="41"/>
      <c r="W90" s="41"/>
      <c r="X90" s="41"/>
      <c r="Y90" s="41"/>
      <c r="Z90" s="41"/>
      <c r="AA90" s="41"/>
      <c r="AB90" s="41"/>
      <c r="AC90" s="41"/>
      <c r="AD90" s="41"/>
      <c r="AE90" s="41"/>
    </row>
    <row r="91" s="2" customFormat="1" ht="15.15" customHeight="1">
      <c r="A91" s="41"/>
      <c r="B91" s="42"/>
      <c r="C91" s="35" t="s">
        <v>28</v>
      </c>
      <c r="D91" s="41"/>
      <c r="E91" s="41"/>
      <c r="F91" s="30" t="str">
        <f>IF(E22="","",E22)</f>
        <v>Vyplň údaj</v>
      </c>
      <c r="G91" s="41"/>
      <c r="H91" s="41"/>
      <c r="I91" s="35" t="s">
        <v>32</v>
      </c>
      <c r="J91" s="39" t="str">
        <f>E28</f>
        <v xml:space="preserve"> </v>
      </c>
      <c r="K91" s="41"/>
      <c r="L91" s="129"/>
      <c r="S91" s="41"/>
      <c r="T91" s="41"/>
      <c r="U91" s="41"/>
      <c r="V91" s="41"/>
      <c r="W91" s="41"/>
      <c r="X91" s="41"/>
      <c r="Y91" s="41"/>
      <c r="Z91" s="41"/>
      <c r="AA91" s="41"/>
      <c r="AB91" s="41"/>
      <c r="AC91" s="41"/>
      <c r="AD91" s="41"/>
      <c r="AE91" s="41"/>
    </row>
    <row r="92" s="2" customFormat="1" ht="10.32"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11" customFormat="1" ht="29.28" customHeight="1">
      <c r="A93" s="153"/>
      <c r="B93" s="154"/>
      <c r="C93" s="155" t="s">
        <v>315</v>
      </c>
      <c r="D93" s="156" t="s">
        <v>54</v>
      </c>
      <c r="E93" s="156" t="s">
        <v>50</v>
      </c>
      <c r="F93" s="156" t="s">
        <v>51</v>
      </c>
      <c r="G93" s="156" t="s">
        <v>316</v>
      </c>
      <c r="H93" s="156" t="s">
        <v>317</v>
      </c>
      <c r="I93" s="156" t="s">
        <v>318</v>
      </c>
      <c r="J93" s="156" t="s">
        <v>309</v>
      </c>
      <c r="K93" s="157" t="s">
        <v>319</v>
      </c>
      <c r="L93" s="158"/>
      <c r="M93" s="83" t="s">
        <v>3</v>
      </c>
      <c r="N93" s="84" t="s">
        <v>39</v>
      </c>
      <c r="O93" s="84" t="s">
        <v>320</v>
      </c>
      <c r="P93" s="84" t="s">
        <v>321</v>
      </c>
      <c r="Q93" s="84" t="s">
        <v>322</v>
      </c>
      <c r="R93" s="84" t="s">
        <v>323</v>
      </c>
      <c r="S93" s="84" t="s">
        <v>324</v>
      </c>
      <c r="T93" s="85" t="s">
        <v>325</v>
      </c>
      <c r="U93" s="153"/>
      <c r="V93" s="153"/>
      <c r="W93" s="153"/>
      <c r="X93" s="153"/>
      <c r="Y93" s="153"/>
      <c r="Z93" s="153"/>
      <c r="AA93" s="153"/>
      <c r="AB93" s="153"/>
      <c r="AC93" s="153"/>
      <c r="AD93" s="153"/>
      <c r="AE93" s="153"/>
    </row>
    <row r="94" s="2" customFormat="1" ht="22.8" customHeight="1">
      <c r="A94" s="41"/>
      <c r="B94" s="42"/>
      <c r="C94" s="90" t="s">
        <v>326</v>
      </c>
      <c r="D94" s="41"/>
      <c r="E94" s="41"/>
      <c r="F94" s="41"/>
      <c r="G94" s="41"/>
      <c r="H94" s="41"/>
      <c r="I94" s="41"/>
      <c r="J94" s="159">
        <f>BK94</f>
        <v>0</v>
      </c>
      <c r="K94" s="41"/>
      <c r="L94" s="42"/>
      <c r="M94" s="86"/>
      <c r="N94" s="71"/>
      <c r="O94" s="87"/>
      <c r="P94" s="160">
        <f>P95+P117</f>
        <v>0</v>
      </c>
      <c r="Q94" s="87"/>
      <c r="R94" s="160">
        <f>R95+R117</f>
        <v>0</v>
      </c>
      <c r="S94" s="87"/>
      <c r="T94" s="161">
        <f>T95+T117</f>
        <v>0</v>
      </c>
      <c r="U94" s="41"/>
      <c r="V94" s="41"/>
      <c r="W94" s="41"/>
      <c r="X94" s="41"/>
      <c r="Y94" s="41"/>
      <c r="Z94" s="41"/>
      <c r="AA94" s="41"/>
      <c r="AB94" s="41"/>
      <c r="AC94" s="41"/>
      <c r="AD94" s="41"/>
      <c r="AE94" s="41"/>
      <c r="AT94" s="22" t="s">
        <v>68</v>
      </c>
      <c r="AU94" s="22" t="s">
        <v>310</v>
      </c>
      <c r="BK94" s="162">
        <f>BK95+BK117</f>
        <v>0</v>
      </c>
    </row>
    <row r="95" s="12" customFormat="1" ht="25.92" customHeight="1">
      <c r="A95" s="12"/>
      <c r="B95" s="163"/>
      <c r="C95" s="12"/>
      <c r="D95" s="164" t="s">
        <v>68</v>
      </c>
      <c r="E95" s="165" t="s">
        <v>434</v>
      </c>
      <c r="F95" s="165" t="s">
        <v>435</v>
      </c>
      <c r="G95" s="12"/>
      <c r="H95" s="12"/>
      <c r="I95" s="166"/>
      <c r="J95" s="167">
        <f>BK95</f>
        <v>0</v>
      </c>
      <c r="K95" s="12"/>
      <c r="L95" s="163"/>
      <c r="M95" s="168"/>
      <c r="N95" s="169"/>
      <c r="O95" s="169"/>
      <c r="P95" s="170">
        <f>P96</f>
        <v>0</v>
      </c>
      <c r="Q95" s="169"/>
      <c r="R95" s="170">
        <f>R96</f>
        <v>0</v>
      </c>
      <c r="S95" s="169"/>
      <c r="T95" s="171">
        <f>T96</f>
        <v>0</v>
      </c>
      <c r="U95" s="12"/>
      <c r="V95" s="12"/>
      <c r="W95" s="12"/>
      <c r="X95" s="12"/>
      <c r="Y95" s="12"/>
      <c r="Z95" s="12"/>
      <c r="AA95" s="12"/>
      <c r="AB95" s="12"/>
      <c r="AC95" s="12"/>
      <c r="AD95" s="12"/>
      <c r="AE95" s="12"/>
      <c r="AR95" s="164" t="s">
        <v>76</v>
      </c>
      <c r="AT95" s="172" t="s">
        <v>68</v>
      </c>
      <c r="AU95" s="172" t="s">
        <v>69</v>
      </c>
      <c r="AY95" s="164" t="s">
        <v>328</v>
      </c>
      <c r="BK95" s="173">
        <f>BK96</f>
        <v>0</v>
      </c>
    </row>
    <row r="96" s="12" customFormat="1" ht="22.8" customHeight="1">
      <c r="A96" s="12"/>
      <c r="B96" s="163"/>
      <c r="C96" s="12"/>
      <c r="D96" s="164" t="s">
        <v>68</v>
      </c>
      <c r="E96" s="174" t="s">
        <v>901</v>
      </c>
      <c r="F96" s="174" t="s">
        <v>902</v>
      </c>
      <c r="G96" s="12"/>
      <c r="H96" s="12"/>
      <c r="I96" s="166"/>
      <c r="J96" s="175">
        <f>BK96</f>
        <v>0</v>
      </c>
      <c r="K96" s="12"/>
      <c r="L96" s="163"/>
      <c r="M96" s="168"/>
      <c r="N96" s="169"/>
      <c r="O96" s="169"/>
      <c r="P96" s="170">
        <f>SUM(P97:P116)</f>
        <v>0</v>
      </c>
      <c r="Q96" s="169"/>
      <c r="R96" s="170">
        <f>SUM(R97:R116)</f>
        <v>0</v>
      </c>
      <c r="S96" s="169"/>
      <c r="T96" s="171">
        <f>SUM(T97:T116)</f>
        <v>0</v>
      </c>
      <c r="U96" s="12"/>
      <c r="V96" s="12"/>
      <c r="W96" s="12"/>
      <c r="X96" s="12"/>
      <c r="Y96" s="12"/>
      <c r="Z96" s="12"/>
      <c r="AA96" s="12"/>
      <c r="AB96" s="12"/>
      <c r="AC96" s="12"/>
      <c r="AD96" s="12"/>
      <c r="AE96" s="12"/>
      <c r="AR96" s="164" t="s">
        <v>76</v>
      </c>
      <c r="AT96" s="172" t="s">
        <v>68</v>
      </c>
      <c r="AU96" s="172" t="s">
        <v>76</v>
      </c>
      <c r="AY96" s="164" t="s">
        <v>328</v>
      </c>
      <c r="BK96" s="173">
        <f>SUM(BK97:BK116)</f>
        <v>0</v>
      </c>
    </row>
    <row r="97" s="2" customFormat="1" ht="33" customHeight="1">
      <c r="A97" s="41"/>
      <c r="B97" s="176"/>
      <c r="C97" s="177" t="s">
        <v>76</v>
      </c>
      <c r="D97" s="177" t="s">
        <v>331</v>
      </c>
      <c r="E97" s="178" t="s">
        <v>2329</v>
      </c>
      <c r="F97" s="179" t="s">
        <v>2330</v>
      </c>
      <c r="G97" s="180" t="s">
        <v>585</v>
      </c>
      <c r="H97" s="181">
        <v>95.75</v>
      </c>
      <c r="I97" s="182"/>
      <c r="J97" s="183">
        <f>ROUND(I97*H97,2)</f>
        <v>0</v>
      </c>
      <c r="K97" s="179" t="s">
        <v>335</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113</v>
      </c>
      <c r="AT97" s="188" t="s">
        <v>331</v>
      </c>
      <c r="AU97" s="188" t="s">
        <v>79</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113</v>
      </c>
      <c r="BM97" s="188" t="s">
        <v>6774</v>
      </c>
    </row>
    <row r="98" s="2" customFormat="1">
      <c r="A98" s="41"/>
      <c r="B98" s="42"/>
      <c r="C98" s="41"/>
      <c r="D98" s="190" t="s">
        <v>338</v>
      </c>
      <c r="E98" s="41"/>
      <c r="F98" s="191" t="s">
        <v>2332</v>
      </c>
      <c r="G98" s="41"/>
      <c r="H98" s="41"/>
      <c r="I98" s="192"/>
      <c r="J98" s="41"/>
      <c r="K98" s="41"/>
      <c r="L98" s="42"/>
      <c r="M98" s="193"/>
      <c r="N98" s="194"/>
      <c r="O98" s="75"/>
      <c r="P98" s="75"/>
      <c r="Q98" s="75"/>
      <c r="R98" s="75"/>
      <c r="S98" s="75"/>
      <c r="T98" s="76"/>
      <c r="U98" s="41"/>
      <c r="V98" s="41"/>
      <c r="W98" s="41"/>
      <c r="X98" s="41"/>
      <c r="Y98" s="41"/>
      <c r="Z98" s="41"/>
      <c r="AA98" s="41"/>
      <c r="AB98" s="41"/>
      <c r="AC98" s="41"/>
      <c r="AD98" s="41"/>
      <c r="AE98" s="41"/>
      <c r="AT98" s="22" t="s">
        <v>338</v>
      </c>
      <c r="AU98" s="22" t="s">
        <v>79</v>
      </c>
    </row>
    <row r="99" s="13" customFormat="1">
      <c r="A99" s="13"/>
      <c r="B99" s="201"/>
      <c r="C99" s="13"/>
      <c r="D99" s="195" t="s">
        <v>442</v>
      </c>
      <c r="E99" s="202" t="s">
        <v>3</v>
      </c>
      <c r="F99" s="203" t="s">
        <v>6775</v>
      </c>
      <c r="G99" s="13"/>
      <c r="H99" s="204">
        <v>95.75</v>
      </c>
      <c r="I99" s="205"/>
      <c r="J99" s="13"/>
      <c r="K99" s="13"/>
      <c r="L99" s="201"/>
      <c r="M99" s="206"/>
      <c r="N99" s="207"/>
      <c r="O99" s="207"/>
      <c r="P99" s="207"/>
      <c r="Q99" s="207"/>
      <c r="R99" s="207"/>
      <c r="S99" s="207"/>
      <c r="T99" s="208"/>
      <c r="U99" s="13"/>
      <c r="V99" s="13"/>
      <c r="W99" s="13"/>
      <c r="X99" s="13"/>
      <c r="Y99" s="13"/>
      <c r="Z99" s="13"/>
      <c r="AA99" s="13"/>
      <c r="AB99" s="13"/>
      <c r="AC99" s="13"/>
      <c r="AD99" s="13"/>
      <c r="AE99" s="13"/>
      <c r="AT99" s="202" t="s">
        <v>442</v>
      </c>
      <c r="AU99" s="202" t="s">
        <v>79</v>
      </c>
      <c r="AV99" s="13" t="s">
        <v>79</v>
      </c>
      <c r="AW99" s="13" t="s">
        <v>31</v>
      </c>
      <c r="AX99" s="13" t="s">
        <v>76</v>
      </c>
      <c r="AY99" s="202" t="s">
        <v>328</v>
      </c>
    </row>
    <row r="100" s="2" customFormat="1" ht="44.25" customHeight="1">
      <c r="A100" s="41"/>
      <c r="B100" s="176"/>
      <c r="C100" s="177" t="s">
        <v>79</v>
      </c>
      <c r="D100" s="177" t="s">
        <v>331</v>
      </c>
      <c r="E100" s="178" t="s">
        <v>2334</v>
      </c>
      <c r="F100" s="179" t="s">
        <v>2335</v>
      </c>
      <c r="G100" s="180" t="s">
        <v>585</v>
      </c>
      <c r="H100" s="181">
        <v>2298</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6776</v>
      </c>
    </row>
    <row r="101" s="2" customFormat="1">
      <c r="A101" s="41"/>
      <c r="B101" s="42"/>
      <c r="C101" s="41"/>
      <c r="D101" s="190" t="s">
        <v>338</v>
      </c>
      <c r="E101" s="41"/>
      <c r="F101" s="191" t="s">
        <v>2337</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79</v>
      </c>
    </row>
    <row r="102" s="13" customFormat="1">
      <c r="A102" s="13"/>
      <c r="B102" s="201"/>
      <c r="C102" s="13"/>
      <c r="D102" s="195" t="s">
        <v>442</v>
      </c>
      <c r="E102" s="202" t="s">
        <v>3</v>
      </c>
      <c r="F102" s="203" t="s">
        <v>6777</v>
      </c>
      <c r="G102" s="13"/>
      <c r="H102" s="204">
        <v>95.75</v>
      </c>
      <c r="I102" s="205"/>
      <c r="J102" s="13"/>
      <c r="K102" s="13"/>
      <c r="L102" s="201"/>
      <c r="M102" s="206"/>
      <c r="N102" s="207"/>
      <c r="O102" s="207"/>
      <c r="P102" s="207"/>
      <c r="Q102" s="207"/>
      <c r="R102" s="207"/>
      <c r="S102" s="207"/>
      <c r="T102" s="208"/>
      <c r="U102" s="13"/>
      <c r="V102" s="13"/>
      <c r="W102" s="13"/>
      <c r="X102" s="13"/>
      <c r="Y102" s="13"/>
      <c r="Z102" s="13"/>
      <c r="AA102" s="13"/>
      <c r="AB102" s="13"/>
      <c r="AC102" s="13"/>
      <c r="AD102" s="13"/>
      <c r="AE102" s="13"/>
      <c r="AT102" s="202" t="s">
        <v>442</v>
      </c>
      <c r="AU102" s="202" t="s">
        <v>79</v>
      </c>
      <c r="AV102" s="13" t="s">
        <v>79</v>
      </c>
      <c r="AW102" s="13" t="s">
        <v>31</v>
      </c>
      <c r="AX102" s="13" t="s">
        <v>76</v>
      </c>
      <c r="AY102" s="202" t="s">
        <v>328</v>
      </c>
    </row>
    <row r="103" s="13" customFormat="1">
      <c r="A103" s="13"/>
      <c r="B103" s="201"/>
      <c r="C103" s="13"/>
      <c r="D103" s="195" t="s">
        <v>442</v>
      </c>
      <c r="E103" s="13"/>
      <c r="F103" s="203" t="s">
        <v>6778</v>
      </c>
      <c r="G103" s="13"/>
      <c r="H103" s="204">
        <v>2298</v>
      </c>
      <c r="I103" s="205"/>
      <c r="J103" s="13"/>
      <c r="K103" s="13"/>
      <c r="L103" s="201"/>
      <c r="M103" s="206"/>
      <c r="N103" s="207"/>
      <c r="O103" s="207"/>
      <c r="P103" s="207"/>
      <c r="Q103" s="207"/>
      <c r="R103" s="207"/>
      <c r="S103" s="207"/>
      <c r="T103" s="208"/>
      <c r="U103" s="13"/>
      <c r="V103" s="13"/>
      <c r="W103" s="13"/>
      <c r="X103" s="13"/>
      <c r="Y103" s="13"/>
      <c r="Z103" s="13"/>
      <c r="AA103" s="13"/>
      <c r="AB103" s="13"/>
      <c r="AC103" s="13"/>
      <c r="AD103" s="13"/>
      <c r="AE103" s="13"/>
      <c r="AT103" s="202" t="s">
        <v>442</v>
      </c>
      <c r="AU103" s="202" t="s">
        <v>79</v>
      </c>
      <c r="AV103" s="13" t="s">
        <v>79</v>
      </c>
      <c r="AW103" s="13" t="s">
        <v>4</v>
      </c>
      <c r="AX103" s="13" t="s">
        <v>76</v>
      </c>
      <c r="AY103" s="202" t="s">
        <v>328</v>
      </c>
    </row>
    <row r="104" s="2" customFormat="1" ht="44.25" customHeight="1">
      <c r="A104" s="41"/>
      <c r="B104" s="176"/>
      <c r="C104" s="177" t="s">
        <v>87</v>
      </c>
      <c r="D104" s="177" t="s">
        <v>331</v>
      </c>
      <c r="E104" s="178" t="s">
        <v>6779</v>
      </c>
      <c r="F104" s="179" t="s">
        <v>6780</v>
      </c>
      <c r="G104" s="180" t="s">
        <v>585</v>
      </c>
      <c r="H104" s="181">
        <v>50</v>
      </c>
      <c r="I104" s="182"/>
      <c r="J104" s="183">
        <f>ROUND(I104*H104,2)</f>
        <v>0</v>
      </c>
      <c r="K104" s="179" t="s">
        <v>335</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6781</v>
      </c>
    </row>
    <row r="105" s="2" customFormat="1">
      <c r="A105" s="41"/>
      <c r="B105" s="42"/>
      <c r="C105" s="41"/>
      <c r="D105" s="190" t="s">
        <v>338</v>
      </c>
      <c r="E105" s="41"/>
      <c r="F105" s="191" t="s">
        <v>6782</v>
      </c>
      <c r="G105" s="41"/>
      <c r="H105" s="41"/>
      <c r="I105" s="192"/>
      <c r="J105" s="41"/>
      <c r="K105" s="41"/>
      <c r="L105" s="42"/>
      <c r="M105" s="193"/>
      <c r="N105" s="194"/>
      <c r="O105" s="75"/>
      <c r="P105" s="75"/>
      <c r="Q105" s="75"/>
      <c r="R105" s="75"/>
      <c r="S105" s="75"/>
      <c r="T105" s="76"/>
      <c r="U105" s="41"/>
      <c r="V105" s="41"/>
      <c r="W105" s="41"/>
      <c r="X105" s="41"/>
      <c r="Y105" s="41"/>
      <c r="Z105" s="41"/>
      <c r="AA105" s="41"/>
      <c r="AB105" s="41"/>
      <c r="AC105" s="41"/>
      <c r="AD105" s="41"/>
      <c r="AE105" s="41"/>
      <c r="AT105" s="22" t="s">
        <v>338</v>
      </c>
      <c r="AU105" s="22" t="s">
        <v>79</v>
      </c>
    </row>
    <row r="106" s="2" customFormat="1" ht="37.8" customHeight="1">
      <c r="A106" s="41"/>
      <c r="B106" s="176"/>
      <c r="C106" s="177" t="s">
        <v>113</v>
      </c>
      <c r="D106" s="177" t="s">
        <v>331</v>
      </c>
      <c r="E106" s="178" t="s">
        <v>6783</v>
      </c>
      <c r="F106" s="179" t="s">
        <v>6784</v>
      </c>
      <c r="G106" s="180" t="s">
        <v>585</v>
      </c>
      <c r="H106" s="181">
        <v>15</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6785</v>
      </c>
    </row>
    <row r="107" s="2" customFormat="1">
      <c r="A107" s="41"/>
      <c r="B107" s="42"/>
      <c r="C107" s="41"/>
      <c r="D107" s="190" t="s">
        <v>338</v>
      </c>
      <c r="E107" s="41"/>
      <c r="F107" s="191" t="s">
        <v>6786</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13" customFormat="1">
      <c r="A108" s="13"/>
      <c r="B108" s="201"/>
      <c r="C108" s="13"/>
      <c r="D108" s="195" t="s">
        <v>442</v>
      </c>
      <c r="E108" s="202" t="s">
        <v>3</v>
      </c>
      <c r="F108" s="203" t="s">
        <v>6787</v>
      </c>
      <c r="G108" s="13"/>
      <c r="H108" s="204">
        <v>15</v>
      </c>
      <c r="I108" s="205"/>
      <c r="J108" s="13"/>
      <c r="K108" s="13"/>
      <c r="L108" s="201"/>
      <c r="M108" s="206"/>
      <c r="N108" s="207"/>
      <c r="O108" s="207"/>
      <c r="P108" s="207"/>
      <c r="Q108" s="207"/>
      <c r="R108" s="207"/>
      <c r="S108" s="207"/>
      <c r="T108" s="208"/>
      <c r="U108" s="13"/>
      <c r="V108" s="13"/>
      <c r="W108" s="13"/>
      <c r="X108" s="13"/>
      <c r="Y108" s="13"/>
      <c r="Z108" s="13"/>
      <c r="AA108" s="13"/>
      <c r="AB108" s="13"/>
      <c r="AC108" s="13"/>
      <c r="AD108" s="13"/>
      <c r="AE108" s="13"/>
      <c r="AT108" s="202" t="s">
        <v>442</v>
      </c>
      <c r="AU108" s="202" t="s">
        <v>79</v>
      </c>
      <c r="AV108" s="13" t="s">
        <v>79</v>
      </c>
      <c r="AW108" s="13" t="s">
        <v>31</v>
      </c>
      <c r="AX108" s="13" t="s">
        <v>76</v>
      </c>
      <c r="AY108" s="202" t="s">
        <v>328</v>
      </c>
    </row>
    <row r="109" s="2" customFormat="1" ht="37.8" customHeight="1">
      <c r="A109" s="41"/>
      <c r="B109" s="176"/>
      <c r="C109" s="177" t="s">
        <v>138</v>
      </c>
      <c r="D109" s="177" t="s">
        <v>331</v>
      </c>
      <c r="E109" s="178" t="s">
        <v>6788</v>
      </c>
      <c r="F109" s="179" t="s">
        <v>6789</v>
      </c>
      <c r="G109" s="180" t="s">
        <v>585</v>
      </c>
      <c r="H109" s="181">
        <v>30</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6790</v>
      </c>
    </row>
    <row r="110" s="2" customFormat="1">
      <c r="A110" s="41"/>
      <c r="B110" s="42"/>
      <c r="C110" s="41"/>
      <c r="D110" s="190" t="s">
        <v>338</v>
      </c>
      <c r="E110" s="41"/>
      <c r="F110" s="191" t="s">
        <v>6791</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79</v>
      </c>
    </row>
    <row r="111" s="2" customFormat="1" ht="44.25" customHeight="1">
      <c r="A111" s="41"/>
      <c r="B111" s="176"/>
      <c r="C111" s="177" t="s">
        <v>150</v>
      </c>
      <c r="D111" s="177" t="s">
        <v>331</v>
      </c>
      <c r="E111" s="178" t="s">
        <v>6792</v>
      </c>
      <c r="F111" s="179" t="s">
        <v>6793</v>
      </c>
      <c r="G111" s="180" t="s">
        <v>585</v>
      </c>
      <c r="H111" s="181">
        <v>0.5</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6794</v>
      </c>
    </row>
    <row r="112" s="2" customFormat="1">
      <c r="A112" s="41"/>
      <c r="B112" s="42"/>
      <c r="C112" s="41"/>
      <c r="D112" s="190" t="s">
        <v>338</v>
      </c>
      <c r="E112" s="41"/>
      <c r="F112" s="191" t="s">
        <v>6795</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79</v>
      </c>
    </row>
    <row r="113" s="13" customFormat="1">
      <c r="A113" s="13"/>
      <c r="B113" s="201"/>
      <c r="C113" s="13"/>
      <c r="D113" s="195" t="s">
        <v>442</v>
      </c>
      <c r="E113" s="202" t="s">
        <v>3</v>
      </c>
      <c r="F113" s="203" t="s">
        <v>6796</v>
      </c>
      <c r="G113" s="13"/>
      <c r="H113" s="204">
        <v>0.5</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79</v>
      </c>
      <c r="AV113" s="13" t="s">
        <v>79</v>
      </c>
      <c r="AW113" s="13" t="s">
        <v>31</v>
      </c>
      <c r="AX113" s="13" t="s">
        <v>76</v>
      </c>
      <c r="AY113" s="202" t="s">
        <v>328</v>
      </c>
    </row>
    <row r="114" s="2" customFormat="1" ht="44.25" customHeight="1">
      <c r="A114" s="41"/>
      <c r="B114" s="176"/>
      <c r="C114" s="177" t="s">
        <v>168</v>
      </c>
      <c r="D114" s="177" t="s">
        <v>331</v>
      </c>
      <c r="E114" s="178" t="s">
        <v>6797</v>
      </c>
      <c r="F114" s="179" t="s">
        <v>6798</v>
      </c>
      <c r="G114" s="180" t="s">
        <v>585</v>
      </c>
      <c r="H114" s="181">
        <v>0.25</v>
      </c>
      <c r="I114" s="182"/>
      <c r="J114" s="183">
        <f>ROUND(I114*H114,2)</f>
        <v>0</v>
      </c>
      <c r="K114" s="179" t="s">
        <v>335</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6799</v>
      </c>
    </row>
    <row r="115" s="2" customFormat="1">
      <c r="A115" s="41"/>
      <c r="B115" s="42"/>
      <c r="C115" s="41"/>
      <c r="D115" s="190" t="s">
        <v>338</v>
      </c>
      <c r="E115" s="41"/>
      <c r="F115" s="191" t="s">
        <v>6800</v>
      </c>
      <c r="G115" s="41"/>
      <c r="H115" s="41"/>
      <c r="I115" s="192"/>
      <c r="J115" s="41"/>
      <c r="K115" s="41"/>
      <c r="L115" s="42"/>
      <c r="M115" s="193"/>
      <c r="N115" s="194"/>
      <c r="O115" s="75"/>
      <c r="P115" s="75"/>
      <c r="Q115" s="75"/>
      <c r="R115" s="75"/>
      <c r="S115" s="75"/>
      <c r="T115" s="76"/>
      <c r="U115" s="41"/>
      <c r="V115" s="41"/>
      <c r="W115" s="41"/>
      <c r="X115" s="41"/>
      <c r="Y115" s="41"/>
      <c r="Z115" s="41"/>
      <c r="AA115" s="41"/>
      <c r="AB115" s="41"/>
      <c r="AC115" s="41"/>
      <c r="AD115" s="41"/>
      <c r="AE115" s="41"/>
      <c r="AT115" s="22" t="s">
        <v>338</v>
      </c>
      <c r="AU115" s="22" t="s">
        <v>79</v>
      </c>
    </row>
    <row r="116" s="13" customFormat="1">
      <c r="A116" s="13"/>
      <c r="B116" s="201"/>
      <c r="C116" s="13"/>
      <c r="D116" s="195" t="s">
        <v>442</v>
      </c>
      <c r="E116" s="202" t="s">
        <v>3</v>
      </c>
      <c r="F116" s="203" t="s">
        <v>6801</v>
      </c>
      <c r="G116" s="13"/>
      <c r="H116" s="204">
        <v>0.25</v>
      </c>
      <c r="I116" s="205"/>
      <c r="J116" s="13"/>
      <c r="K116" s="13"/>
      <c r="L116" s="201"/>
      <c r="M116" s="206"/>
      <c r="N116" s="207"/>
      <c r="O116" s="207"/>
      <c r="P116" s="207"/>
      <c r="Q116" s="207"/>
      <c r="R116" s="207"/>
      <c r="S116" s="207"/>
      <c r="T116" s="208"/>
      <c r="U116" s="13"/>
      <c r="V116" s="13"/>
      <c r="W116" s="13"/>
      <c r="X116" s="13"/>
      <c r="Y116" s="13"/>
      <c r="Z116" s="13"/>
      <c r="AA116" s="13"/>
      <c r="AB116" s="13"/>
      <c r="AC116" s="13"/>
      <c r="AD116" s="13"/>
      <c r="AE116" s="13"/>
      <c r="AT116" s="202" t="s">
        <v>442</v>
      </c>
      <c r="AU116" s="202" t="s">
        <v>79</v>
      </c>
      <c r="AV116" s="13" t="s">
        <v>79</v>
      </c>
      <c r="AW116" s="13" t="s">
        <v>31</v>
      </c>
      <c r="AX116" s="13" t="s">
        <v>76</v>
      </c>
      <c r="AY116" s="202" t="s">
        <v>328</v>
      </c>
    </row>
    <row r="117" s="12" customFormat="1" ht="25.92" customHeight="1">
      <c r="A117" s="12"/>
      <c r="B117" s="163"/>
      <c r="C117" s="12"/>
      <c r="D117" s="164" t="s">
        <v>68</v>
      </c>
      <c r="E117" s="165" t="s">
        <v>6802</v>
      </c>
      <c r="F117" s="165" t="s">
        <v>6803</v>
      </c>
      <c r="G117" s="12"/>
      <c r="H117" s="12"/>
      <c r="I117" s="166"/>
      <c r="J117" s="167">
        <f>BK117</f>
        <v>0</v>
      </c>
      <c r="K117" s="12"/>
      <c r="L117" s="163"/>
      <c r="M117" s="168"/>
      <c r="N117" s="169"/>
      <c r="O117" s="169"/>
      <c r="P117" s="170">
        <f>SUM(P118:P123)</f>
        <v>0</v>
      </c>
      <c r="Q117" s="169"/>
      <c r="R117" s="170">
        <f>SUM(R118:R123)</f>
        <v>0</v>
      </c>
      <c r="S117" s="169"/>
      <c r="T117" s="171">
        <f>SUM(T118:T123)</f>
        <v>0</v>
      </c>
      <c r="U117" s="12"/>
      <c r="V117" s="12"/>
      <c r="W117" s="12"/>
      <c r="X117" s="12"/>
      <c r="Y117" s="12"/>
      <c r="Z117" s="12"/>
      <c r="AA117" s="12"/>
      <c r="AB117" s="12"/>
      <c r="AC117" s="12"/>
      <c r="AD117" s="12"/>
      <c r="AE117" s="12"/>
      <c r="AR117" s="164" t="s">
        <v>113</v>
      </c>
      <c r="AT117" s="172" t="s">
        <v>68</v>
      </c>
      <c r="AU117" s="172" t="s">
        <v>69</v>
      </c>
      <c r="AY117" s="164" t="s">
        <v>328</v>
      </c>
      <c r="BK117" s="173">
        <f>SUM(BK118:BK123)</f>
        <v>0</v>
      </c>
    </row>
    <row r="118" s="2" customFormat="1" ht="24.15" customHeight="1">
      <c r="A118" s="41"/>
      <c r="B118" s="176"/>
      <c r="C118" s="177" t="s">
        <v>171</v>
      </c>
      <c r="D118" s="177" t="s">
        <v>331</v>
      </c>
      <c r="E118" s="178" t="s">
        <v>6804</v>
      </c>
      <c r="F118" s="179" t="s">
        <v>6805</v>
      </c>
      <c r="G118" s="180" t="s">
        <v>6082</v>
      </c>
      <c r="H118" s="181">
        <v>1</v>
      </c>
      <c r="I118" s="182"/>
      <c r="J118" s="183">
        <f>ROUND(I118*H118,2)</f>
        <v>0</v>
      </c>
      <c r="K118" s="179" t="s">
        <v>3</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1229</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1229</v>
      </c>
      <c r="BM118" s="188" t="s">
        <v>6806</v>
      </c>
    </row>
    <row r="119" s="2" customFormat="1" ht="24.15" customHeight="1">
      <c r="A119" s="41"/>
      <c r="B119" s="176"/>
      <c r="C119" s="177" t="s">
        <v>183</v>
      </c>
      <c r="D119" s="177" t="s">
        <v>331</v>
      </c>
      <c r="E119" s="178" t="s">
        <v>6807</v>
      </c>
      <c r="F119" s="179" t="s">
        <v>1394</v>
      </c>
      <c r="G119" s="180" t="s">
        <v>6082</v>
      </c>
      <c r="H119" s="181">
        <v>1</v>
      </c>
      <c r="I119" s="182"/>
      <c r="J119" s="183">
        <f>ROUND(I119*H119,2)</f>
        <v>0</v>
      </c>
      <c r="K119" s="179" t="s">
        <v>3</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1229</v>
      </c>
      <c r="AT119" s="188" t="s">
        <v>331</v>
      </c>
      <c r="AU119" s="188" t="s">
        <v>76</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1229</v>
      </c>
      <c r="BM119" s="188" t="s">
        <v>6808</v>
      </c>
    </row>
    <row r="120" s="2" customFormat="1" ht="24.15" customHeight="1">
      <c r="A120" s="41"/>
      <c r="B120" s="176"/>
      <c r="C120" s="177" t="s">
        <v>235</v>
      </c>
      <c r="D120" s="177" t="s">
        <v>331</v>
      </c>
      <c r="E120" s="178" t="s">
        <v>6809</v>
      </c>
      <c r="F120" s="179" t="s">
        <v>6810</v>
      </c>
      <c r="G120" s="180" t="s">
        <v>6082</v>
      </c>
      <c r="H120" s="181">
        <v>1</v>
      </c>
      <c r="I120" s="182"/>
      <c r="J120" s="183">
        <f>ROUND(I120*H120,2)</f>
        <v>0</v>
      </c>
      <c r="K120" s="179" t="s">
        <v>3</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1229</v>
      </c>
      <c r="AT120" s="188" t="s">
        <v>331</v>
      </c>
      <c r="AU120" s="188" t="s">
        <v>76</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1229</v>
      </c>
      <c r="BM120" s="188" t="s">
        <v>6811</v>
      </c>
    </row>
    <row r="121" s="2" customFormat="1" ht="24.15" customHeight="1">
      <c r="A121" s="41"/>
      <c r="B121" s="176"/>
      <c r="C121" s="177" t="s">
        <v>239</v>
      </c>
      <c r="D121" s="177" t="s">
        <v>331</v>
      </c>
      <c r="E121" s="178" t="s">
        <v>6812</v>
      </c>
      <c r="F121" s="179" t="s">
        <v>6813</v>
      </c>
      <c r="G121" s="180" t="s">
        <v>6082</v>
      </c>
      <c r="H121" s="181">
        <v>1</v>
      </c>
      <c r="I121" s="182"/>
      <c r="J121" s="183">
        <f>ROUND(I121*H121,2)</f>
        <v>0</v>
      </c>
      <c r="K121" s="179" t="s">
        <v>3</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1229</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1229</v>
      </c>
      <c r="BM121" s="188" t="s">
        <v>6814</v>
      </c>
    </row>
    <row r="122" s="2" customFormat="1" ht="24.15" customHeight="1">
      <c r="A122" s="41"/>
      <c r="B122" s="176"/>
      <c r="C122" s="177" t="s">
        <v>9</v>
      </c>
      <c r="D122" s="177" t="s">
        <v>331</v>
      </c>
      <c r="E122" s="178" t="s">
        <v>6815</v>
      </c>
      <c r="F122" s="179" t="s">
        <v>6816</v>
      </c>
      <c r="G122" s="180" t="s">
        <v>6082</v>
      </c>
      <c r="H122" s="181">
        <v>1</v>
      </c>
      <c r="I122" s="182"/>
      <c r="J122" s="183">
        <f>ROUND(I122*H122,2)</f>
        <v>0</v>
      </c>
      <c r="K122" s="179" t="s">
        <v>3</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1229</v>
      </c>
      <c r="AT122" s="188" t="s">
        <v>331</v>
      </c>
      <c r="AU122" s="188" t="s">
        <v>76</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1229</v>
      </c>
      <c r="BM122" s="188" t="s">
        <v>6817</v>
      </c>
    </row>
    <row r="123" s="2" customFormat="1" ht="24.15" customHeight="1">
      <c r="A123" s="41"/>
      <c r="B123" s="176"/>
      <c r="C123" s="177" t="s">
        <v>505</v>
      </c>
      <c r="D123" s="177" t="s">
        <v>331</v>
      </c>
      <c r="E123" s="178" t="s">
        <v>6818</v>
      </c>
      <c r="F123" s="179" t="s">
        <v>6819</v>
      </c>
      <c r="G123" s="180" t="s">
        <v>6082</v>
      </c>
      <c r="H123" s="181">
        <v>1</v>
      </c>
      <c r="I123" s="182"/>
      <c r="J123" s="183">
        <f>ROUND(I123*H123,2)</f>
        <v>0</v>
      </c>
      <c r="K123" s="179" t="s">
        <v>3</v>
      </c>
      <c r="L123" s="42"/>
      <c r="M123" s="237" t="s">
        <v>3</v>
      </c>
      <c r="N123" s="238" t="s">
        <v>40</v>
      </c>
      <c r="O123" s="199"/>
      <c r="P123" s="239">
        <f>O123*H123</f>
        <v>0</v>
      </c>
      <c r="Q123" s="239">
        <v>0</v>
      </c>
      <c r="R123" s="239">
        <f>Q123*H123</f>
        <v>0</v>
      </c>
      <c r="S123" s="239">
        <v>0</v>
      </c>
      <c r="T123" s="240">
        <f>S123*H123</f>
        <v>0</v>
      </c>
      <c r="U123" s="41"/>
      <c r="V123" s="41"/>
      <c r="W123" s="41"/>
      <c r="X123" s="41"/>
      <c r="Y123" s="41"/>
      <c r="Z123" s="41"/>
      <c r="AA123" s="41"/>
      <c r="AB123" s="41"/>
      <c r="AC123" s="41"/>
      <c r="AD123" s="41"/>
      <c r="AE123" s="41"/>
      <c r="AR123" s="188" t="s">
        <v>1229</v>
      </c>
      <c r="AT123" s="188" t="s">
        <v>331</v>
      </c>
      <c r="AU123" s="188" t="s">
        <v>76</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1229</v>
      </c>
      <c r="BM123" s="188" t="s">
        <v>6820</v>
      </c>
    </row>
    <row r="124" s="2" customFormat="1" ht="6.96" customHeight="1">
      <c r="A124" s="41"/>
      <c r="B124" s="58"/>
      <c r="C124" s="59"/>
      <c r="D124" s="59"/>
      <c r="E124" s="59"/>
      <c r="F124" s="59"/>
      <c r="G124" s="59"/>
      <c r="H124" s="59"/>
      <c r="I124" s="59"/>
      <c r="J124" s="59"/>
      <c r="K124" s="59"/>
      <c r="L124" s="42"/>
      <c r="M124" s="41"/>
      <c r="O124" s="41"/>
      <c r="P124" s="41"/>
      <c r="Q124" s="41"/>
      <c r="R124" s="41"/>
      <c r="S124" s="41"/>
      <c r="T124" s="41"/>
      <c r="U124" s="41"/>
      <c r="V124" s="41"/>
      <c r="W124" s="41"/>
      <c r="X124" s="41"/>
      <c r="Y124" s="41"/>
      <c r="Z124" s="41"/>
      <c r="AA124" s="41"/>
      <c r="AB124" s="41"/>
      <c r="AC124" s="41"/>
      <c r="AD124" s="41"/>
      <c r="AE124" s="41"/>
    </row>
  </sheetData>
  <autoFilter ref="C93:K123"/>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hyperlinks>
    <hyperlink ref="F98" r:id="rId1" display="https://podminky.urs.cz/item/CS_URS_2025_01/997013501"/>
    <hyperlink ref="F101" r:id="rId2" display="https://podminky.urs.cz/item/CS_URS_2025_01/997013509"/>
    <hyperlink ref="F105" r:id="rId3" display="https://podminky.urs.cz/item/CS_URS_2025_01/997013631"/>
    <hyperlink ref="F107" r:id="rId4" display="https://podminky.urs.cz/item/CS_URS_2025_01/997013635"/>
    <hyperlink ref="F110" r:id="rId5" display="https://podminky.urs.cz/item/CS_URS_2025_01/997013811"/>
    <hyperlink ref="F112" r:id="rId6" display="https://podminky.urs.cz/item/CS_URS_2025_01/997013814"/>
    <hyperlink ref="F115" r:id="rId7" display="https://podminky.urs.cz/item/CS_URS_2025_01/997013847"/>
  </hyperlinks>
  <pageMargins left="0.39375" right="0.39375" top="0.39375" bottom="0.39375" header="0" footer="0"/>
  <pageSetup paperSize="9" orientation="portrait" blackAndWhite="1" fitToHeight="100"/>
  <headerFooter>
    <oddFooter>&amp;CStrana &amp;P z &amp;N</oddFooter>
  </headerFooter>
  <drawing r:id="rId8"/>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191</v>
      </c>
      <c r="AZ2" s="241" t="s">
        <v>2403</v>
      </c>
      <c r="BA2" s="241" t="s">
        <v>2404</v>
      </c>
      <c r="BB2" s="241" t="s">
        <v>2357</v>
      </c>
      <c r="BC2" s="241" t="s">
        <v>6821</v>
      </c>
      <c r="BD2" s="241" t="s">
        <v>87</v>
      </c>
    </row>
    <row r="3" s="1" customFormat="1" ht="6.96" customHeight="1">
      <c r="B3" s="23"/>
      <c r="C3" s="24"/>
      <c r="D3" s="24"/>
      <c r="E3" s="24"/>
      <c r="F3" s="24"/>
      <c r="G3" s="24"/>
      <c r="H3" s="24"/>
      <c r="I3" s="24"/>
      <c r="J3" s="24"/>
      <c r="K3" s="24"/>
      <c r="L3" s="25"/>
      <c r="AT3" s="22" t="s">
        <v>79</v>
      </c>
      <c r="AZ3" s="241" t="s">
        <v>6822</v>
      </c>
      <c r="BA3" s="241" t="s">
        <v>6823</v>
      </c>
      <c r="BB3" s="241" t="s">
        <v>439</v>
      </c>
      <c r="BC3" s="241" t="s">
        <v>6824</v>
      </c>
      <c r="BD3" s="241" t="s">
        <v>87</v>
      </c>
    </row>
    <row r="4" s="1" customFormat="1" ht="24.96" customHeight="1">
      <c r="B4" s="25"/>
      <c r="D4" s="26" t="s">
        <v>300</v>
      </c>
      <c r="L4" s="25"/>
      <c r="M4" s="126" t="s">
        <v>11</v>
      </c>
      <c r="AT4" s="22" t="s">
        <v>4</v>
      </c>
      <c r="AZ4" s="241" t="s">
        <v>2420</v>
      </c>
      <c r="BA4" s="241" t="s">
        <v>2421</v>
      </c>
      <c r="BB4" s="241" t="s">
        <v>439</v>
      </c>
      <c r="BC4" s="241" t="s">
        <v>6825</v>
      </c>
      <c r="BD4" s="241" t="s">
        <v>87</v>
      </c>
    </row>
    <row r="5" s="1" customFormat="1" ht="6.96" customHeight="1">
      <c r="B5" s="25"/>
      <c r="L5" s="25"/>
      <c r="AZ5" s="241" t="s">
        <v>2486</v>
      </c>
      <c r="BA5" s="241" t="s">
        <v>2487</v>
      </c>
      <c r="BB5" s="241" t="s">
        <v>439</v>
      </c>
      <c r="BC5" s="241" t="s">
        <v>6826</v>
      </c>
      <c r="BD5" s="241" t="s">
        <v>87</v>
      </c>
    </row>
    <row r="6" s="1" customFormat="1" ht="12" customHeight="1">
      <c r="B6" s="25"/>
      <c r="D6" s="35" t="s">
        <v>17</v>
      </c>
      <c r="L6" s="25"/>
      <c r="AZ6" s="241" t="s">
        <v>2489</v>
      </c>
      <c r="BA6" s="241" t="s">
        <v>2490</v>
      </c>
      <c r="BB6" s="241" t="s">
        <v>2357</v>
      </c>
      <c r="BC6" s="241" t="s">
        <v>6827</v>
      </c>
      <c r="BD6" s="241" t="s">
        <v>87</v>
      </c>
    </row>
    <row r="7" s="1" customFormat="1" ht="26.25" customHeight="1">
      <c r="B7" s="25"/>
      <c r="E7" s="127" t="str">
        <f>'Rekapitulace stavby'!K6</f>
        <v>Revitalizace multimodálního uzlu ve Dvoře Králové nad Labem - etapa I-VI.</v>
      </c>
      <c r="F7" s="35"/>
      <c r="G7" s="35"/>
      <c r="H7" s="35"/>
      <c r="L7" s="25"/>
      <c r="AZ7" s="241" t="s">
        <v>2492</v>
      </c>
      <c r="BA7" s="241" t="s">
        <v>2493</v>
      </c>
      <c r="BB7" s="241" t="s">
        <v>2357</v>
      </c>
      <c r="BC7" s="241" t="s">
        <v>6828</v>
      </c>
      <c r="BD7" s="241" t="s">
        <v>87</v>
      </c>
    </row>
    <row r="8">
      <c r="B8" s="25"/>
      <c r="D8" s="35" t="s">
        <v>301</v>
      </c>
      <c r="L8" s="25"/>
      <c r="AZ8" s="241" t="s">
        <v>2520</v>
      </c>
      <c r="BA8" s="241" t="s">
        <v>2521</v>
      </c>
      <c r="BB8" s="241" t="s">
        <v>439</v>
      </c>
      <c r="BC8" s="241" t="s">
        <v>6829</v>
      </c>
      <c r="BD8" s="241" t="s">
        <v>87</v>
      </c>
    </row>
    <row r="9" s="1" customFormat="1" ht="23.25" customHeight="1">
      <c r="B9" s="25"/>
      <c r="E9" s="127" t="s">
        <v>302</v>
      </c>
      <c r="F9" s="1"/>
      <c r="G9" s="1"/>
      <c r="H9" s="1"/>
      <c r="L9" s="25"/>
      <c r="AZ9" s="241" t="s">
        <v>2523</v>
      </c>
      <c r="BA9" s="241" t="s">
        <v>2524</v>
      </c>
      <c r="BB9" s="241" t="s">
        <v>2357</v>
      </c>
      <c r="BC9" s="241" t="s">
        <v>6830</v>
      </c>
      <c r="BD9" s="241" t="s">
        <v>87</v>
      </c>
    </row>
    <row r="10" s="1" customFormat="1" ht="12" customHeight="1">
      <c r="B10" s="25"/>
      <c r="D10" s="35" t="s">
        <v>303</v>
      </c>
      <c r="L10" s="25"/>
      <c r="AZ10" s="241" t="s">
        <v>6831</v>
      </c>
      <c r="BA10" s="241" t="s">
        <v>6832</v>
      </c>
      <c r="BB10" s="241" t="s">
        <v>2357</v>
      </c>
      <c r="BC10" s="241" t="s">
        <v>6833</v>
      </c>
      <c r="BD10" s="241" t="s">
        <v>87</v>
      </c>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c r="AZ11" s="241" t="s">
        <v>2532</v>
      </c>
      <c r="BA11" s="241" t="s">
        <v>2533</v>
      </c>
      <c r="BB11" s="241" t="s">
        <v>2357</v>
      </c>
      <c r="BC11" s="241" t="s">
        <v>6834</v>
      </c>
      <c r="BD11" s="241" t="s">
        <v>87</v>
      </c>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c r="AZ12" s="241" t="s">
        <v>6835</v>
      </c>
      <c r="BA12" s="241" t="s">
        <v>6836</v>
      </c>
      <c r="BB12" s="241" t="s">
        <v>439</v>
      </c>
      <c r="BC12" s="241" t="s">
        <v>6837</v>
      </c>
      <c r="BD12" s="241" t="s">
        <v>87</v>
      </c>
    </row>
    <row r="13" s="2" customFormat="1" ht="16.5" customHeight="1">
      <c r="A13" s="41"/>
      <c r="B13" s="42"/>
      <c r="C13" s="41"/>
      <c r="D13" s="41"/>
      <c r="E13" s="65" t="s">
        <v>6838</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ROUND(J120,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ROUND((SUM(BE120:BE616)),  2)</f>
        <v>0</v>
      </c>
      <c r="G37" s="41"/>
      <c r="H37" s="41"/>
      <c r="I37" s="135">
        <v>0.20999999999999999</v>
      </c>
      <c r="J37" s="134">
        <f>ROUND(((SUM(BE120:BE616))*I37),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ROUND((SUM(BF120:BF616)),  2)</f>
        <v>0</v>
      </c>
      <c r="G38" s="41"/>
      <c r="H38" s="41"/>
      <c r="I38" s="135">
        <v>0.12</v>
      </c>
      <c r="J38" s="134">
        <f>ROUND(((SUM(BF120:BF616))*I38),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ROUND((SUM(BG120:BG616)),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ROUND((SUM(BH120:BH616)),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ROUND((SUM(BI120:BI616)),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b - Přestřešení nástupišť</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J120</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J121</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J122</f>
        <v>0</v>
      </c>
      <c r="K69" s="10"/>
      <c r="L69" s="149"/>
      <c r="S69" s="10"/>
      <c r="T69" s="10"/>
      <c r="U69" s="10"/>
      <c r="V69" s="10"/>
      <c r="W69" s="10"/>
      <c r="X69" s="10"/>
      <c r="Y69" s="10"/>
      <c r="Z69" s="10"/>
      <c r="AA69" s="10"/>
      <c r="AB69" s="10"/>
      <c r="AC69" s="10"/>
      <c r="AD69" s="10"/>
      <c r="AE69" s="10"/>
    </row>
    <row r="70" s="10" customFormat="1" ht="14.88" customHeight="1">
      <c r="A70" s="10"/>
      <c r="B70" s="149"/>
      <c r="C70" s="10"/>
      <c r="D70" s="150" t="s">
        <v>2546</v>
      </c>
      <c r="E70" s="151"/>
      <c r="F70" s="151"/>
      <c r="G70" s="151"/>
      <c r="H70" s="151"/>
      <c r="I70" s="151"/>
      <c r="J70" s="152">
        <f>J123</f>
        <v>0</v>
      </c>
      <c r="K70" s="10"/>
      <c r="L70" s="149"/>
      <c r="S70" s="10"/>
      <c r="T70" s="10"/>
      <c r="U70" s="10"/>
      <c r="V70" s="10"/>
      <c r="W70" s="10"/>
      <c r="X70" s="10"/>
      <c r="Y70" s="10"/>
      <c r="Z70" s="10"/>
      <c r="AA70" s="10"/>
      <c r="AB70" s="10"/>
      <c r="AC70" s="10"/>
      <c r="AD70" s="10"/>
      <c r="AE70" s="10"/>
    </row>
    <row r="71" s="10" customFormat="1" ht="14.88" customHeight="1">
      <c r="A71" s="10"/>
      <c r="B71" s="149"/>
      <c r="C71" s="10"/>
      <c r="D71" s="150" t="s">
        <v>2547</v>
      </c>
      <c r="E71" s="151"/>
      <c r="F71" s="151"/>
      <c r="G71" s="151"/>
      <c r="H71" s="151"/>
      <c r="I71" s="151"/>
      <c r="J71" s="152">
        <f>J132</f>
        <v>0</v>
      </c>
      <c r="K71" s="10"/>
      <c r="L71" s="149"/>
      <c r="S71" s="10"/>
      <c r="T71" s="10"/>
      <c r="U71" s="10"/>
      <c r="V71" s="10"/>
      <c r="W71" s="10"/>
      <c r="X71" s="10"/>
      <c r="Y71" s="10"/>
      <c r="Z71" s="10"/>
      <c r="AA71" s="10"/>
      <c r="AB71" s="10"/>
      <c r="AC71" s="10"/>
      <c r="AD71" s="10"/>
      <c r="AE71" s="10"/>
    </row>
    <row r="72" s="10" customFormat="1" ht="14.88" customHeight="1">
      <c r="A72" s="10"/>
      <c r="B72" s="149"/>
      <c r="C72" s="10"/>
      <c r="D72" s="150" t="s">
        <v>2548</v>
      </c>
      <c r="E72" s="151"/>
      <c r="F72" s="151"/>
      <c r="G72" s="151"/>
      <c r="H72" s="151"/>
      <c r="I72" s="151"/>
      <c r="J72" s="152">
        <f>J140</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427</v>
      </c>
      <c r="E73" s="151"/>
      <c r="F73" s="151"/>
      <c r="G73" s="151"/>
      <c r="H73" s="151"/>
      <c r="I73" s="151"/>
      <c r="J73" s="152">
        <f>J156</f>
        <v>0</v>
      </c>
      <c r="K73" s="10"/>
      <c r="L73" s="149"/>
      <c r="S73" s="10"/>
      <c r="T73" s="10"/>
      <c r="U73" s="10"/>
      <c r="V73" s="10"/>
      <c r="W73" s="10"/>
      <c r="X73" s="10"/>
      <c r="Y73" s="10"/>
      <c r="Z73" s="10"/>
      <c r="AA73" s="10"/>
      <c r="AB73" s="10"/>
      <c r="AC73" s="10"/>
      <c r="AD73" s="10"/>
      <c r="AE73" s="10"/>
    </row>
    <row r="74" s="10" customFormat="1" ht="14.88" customHeight="1">
      <c r="A74" s="10"/>
      <c r="B74" s="149"/>
      <c r="C74" s="10"/>
      <c r="D74" s="150" t="s">
        <v>2549</v>
      </c>
      <c r="E74" s="151"/>
      <c r="F74" s="151"/>
      <c r="G74" s="151"/>
      <c r="H74" s="151"/>
      <c r="I74" s="151"/>
      <c r="J74" s="152">
        <f>J157</f>
        <v>0</v>
      </c>
      <c r="K74" s="10"/>
      <c r="L74" s="149"/>
      <c r="S74" s="10"/>
      <c r="T74" s="10"/>
      <c r="U74" s="10"/>
      <c r="V74" s="10"/>
      <c r="W74" s="10"/>
      <c r="X74" s="10"/>
      <c r="Y74" s="10"/>
      <c r="Z74" s="10"/>
      <c r="AA74" s="10"/>
      <c r="AB74" s="10"/>
      <c r="AC74" s="10"/>
      <c r="AD74" s="10"/>
      <c r="AE74" s="10"/>
    </row>
    <row r="75" s="10" customFormat="1" ht="14.88" customHeight="1">
      <c r="A75" s="10"/>
      <c r="B75" s="149"/>
      <c r="C75" s="10"/>
      <c r="D75" s="150" t="s">
        <v>6839</v>
      </c>
      <c r="E75" s="151"/>
      <c r="F75" s="151"/>
      <c r="G75" s="151"/>
      <c r="H75" s="151"/>
      <c r="I75" s="151"/>
      <c r="J75" s="152">
        <f>J165</f>
        <v>0</v>
      </c>
      <c r="K75" s="10"/>
      <c r="L75" s="149"/>
      <c r="S75" s="10"/>
      <c r="T75" s="10"/>
      <c r="U75" s="10"/>
      <c r="V75" s="10"/>
      <c r="W75" s="10"/>
      <c r="X75" s="10"/>
      <c r="Y75" s="10"/>
      <c r="Z75" s="10"/>
      <c r="AA75" s="10"/>
      <c r="AB75" s="10"/>
      <c r="AC75" s="10"/>
      <c r="AD75" s="10"/>
      <c r="AE75" s="10"/>
    </row>
    <row r="76" s="10" customFormat="1" ht="19.92" customHeight="1">
      <c r="A76" s="10"/>
      <c r="B76" s="149"/>
      <c r="C76" s="10"/>
      <c r="D76" s="150" t="s">
        <v>6840</v>
      </c>
      <c r="E76" s="151"/>
      <c r="F76" s="151"/>
      <c r="G76" s="151"/>
      <c r="H76" s="151"/>
      <c r="I76" s="151"/>
      <c r="J76" s="152">
        <f>J183</f>
        <v>0</v>
      </c>
      <c r="K76" s="10"/>
      <c r="L76" s="149"/>
      <c r="S76" s="10"/>
      <c r="T76" s="10"/>
      <c r="U76" s="10"/>
      <c r="V76" s="10"/>
      <c r="W76" s="10"/>
      <c r="X76" s="10"/>
      <c r="Y76" s="10"/>
      <c r="Z76" s="10"/>
      <c r="AA76" s="10"/>
      <c r="AB76" s="10"/>
      <c r="AC76" s="10"/>
      <c r="AD76" s="10"/>
      <c r="AE76" s="10"/>
    </row>
    <row r="77" s="10" customFormat="1" ht="19.92" customHeight="1">
      <c r="A77" s="10"/>
      <c r="B77" s="149"/>
      <c r="C77" s="10"/>
      <c r="D77" s="150" t="s">
        <v>433</v>
      </c>
      <c r="E77" s="151"/>
      <c r="F77" s="151"/>
      <c r="G77" s="151"/>
      <c r="H77" s="151"/>
      <c r="I77" s="151"/>
      <c r="J77" s="152">
        <f>J201</f>
        <v>0</v>
      </c>
      <c r="K77" s="10"/>
      <c r="L77" s="149"/>
      <c r="S77" s="10"/>
      <c r="T77" s="10"/>
      <c r="U77" s="10"/>
      <c r="V77" s="10"/>
      <c r="W77" s="10"/>
      <c r="X77" s="10"/>
      <c r="Y77" s="10"/>
      <c r="Z77" s="10"/>
      <c r="AA77" s="10"/>
      <c r="AB77" s="10"/>
      <c r="AC77" s="10"/>
      <c r="AD77" s="10"/>
      <c r="AE77" s="10"/>
    </row>
    <row r="78" s="9" customFormat="1" ht="24.96" customHeight="1">
      <c r="A78" s="9"/>
      <c r="B78" s="145"/>
      <c r="C78" s="9"/>
      <c r="D78" s="146" t="s">
        <v>961</v>
      </c>
      <c r="E78" s="147"/>
      <c r="F78" s="147"/>
      <c r="G78" s="147"/>
      <c r="H78" s="147"/>
      <c r="I78" s="147"/>
      <c r="J78" s="148">
        <f>J204</f>
        <v>0</v>
      </c>
      <c r="K78" s="9"/>
      <c r="L78" s="145"/>
      <c r="S78" s="9"/>
      <c r="T78" s="9"/>
      <c r="U78" s="9"/>
      <c r="V78" s="9"/>
      <c r="W78" s="9"/>
      <c r="X78" s="9"/>
      <c r="Y78" s="9"/>
      <c r="Z78" s="9"/>
      <c r="AA78" s="9"/>
      <c r="AB78" s="9"/>
      <c r="AC78" s="9"/>
      <c r="AD78" s="9"/>
      <c r="AE78" s="9"/>
    </row>
    <row r="79" s="10" customFormat="1" ht="19.92" customHeight="1">
      <c r="A79" s="10"/>
      <c r="B79" s="149"/>
      <c r="C79" s="10"/>
      <c r="D79" s="150" t="s">
        <v>2579</v>
      </c>
      <c r="E79" s="151"/>
      <c r="F79" s="151"/>
      <c r="G79" s="151"/>
      <c r="H79" s="151"/>
      <c r="I79" s="151"/>
      <c r="J79" s="152">
        <f>J205</f>
        <v>0</v>
      </c>
      <c r="K79" s="10"/>
      <c r="L79" s="149"/>
      <c r="S79" s="10"/>
      <c r="T79" s="10"/>
      <c r="U79" s="10"/>
      <c r="V79" s="10"/>
      <c r="W79" s="10"/>
      <c r="X79" s="10"/>
      <c r="Y79" s="10"/>
      <c r="Z79" s="10"/>
      <c r="AA79" s="10"/>
      <c r="AB79" s="10"/>
      <c r="AC79" s="10"/>
      <c r="AD79" s="10"/>
      <c r="AE79" s="10"/>
    </row>
    <row r="80" s="10" customFormat="1" ht="14.88" customHeight="1">
      <c r="A80" s="10"/>
      <c r="B80" s="149"/>
      <c r="C80" s="10"/>
      <c r="D80" s="150" t="s">
        <v>2580</v>
      </c>
      <c r="E80" s="151"/>
      <c r="F80" s="151"/>
      <c r="G80" s="151"/>
      <c r="H80" s="151"/>
      <c r="I80" s="151"/>
      <c r="J80" s="152">
        <f>J208</f>
        <v>0</v>
      </c>
      <c r="K80" s="10"/>
      <c r="L80" s="149"/>
      <c r="S80" s="10"/>
      <c r="T80" s="10"/>
      <c r="U80" s="10"/>
      <c r="V80" s="10"/>
      <c r="W80" s="10"/>
      <c r="X80" s="10"/>
      <c r="Y80" s="10"/>
      <c r="Z80" s="10"/>
      <c r="AA80" s="10"/>
      <c r="AB80" s="10"/>
      <c r="AC80" s="10"/>
      <c r="AD80" s="10"/>
      <c r="AE80" s="10"/>
    </row>
    <row r="81" s="10" customFormat="1" ht="14.88" customHeight="1">
      <c r="A81" s="10"/>
      <c r="B81" s="149"/>
      <c r="C81" s="10"/>
      <c r="D81" s="150" t="s">
        <v>2581</v>
      </c>
      <c r="E81" s="151"/>
      <c r="F81" s="151"/>
      <c r="G81" s="151"/>
      <c r="H81" s="151"/>
      <c r="I81" s="151"/>
      <c r="J81" s="152">
        <f>J216</f>
        <v>0</v>
      </c>
      <c r="K81" s="10"/>
      <c r="L81" s="149"/>
      <c r="S81" s="10"/>
      <c r="T81" s="10"/>
      <c r="U81" s="10"/>
      <c r="V81" s="10"/>
      <c r="W81" s="10"/>
      <c r="X81" s="10"/>
      <c r="Y81" s="10"/>
      <c r="Z81" s="10"/>
      <c r="AA81" s="10"/>
      <c r="AB81" s="10"/>
      <c r="AC81" s="10"/>
      <c r="AD81" s="10"/>
      <c r="AE81" s="10"/>
    </row>
    <row r="82" s="10" customFormat="1" ht="14.88" customHeight="1">
      <c r="A82" s="10"/>
      <c r="B82" s="149"/>
      <c r="C82" s="10"/>
      <c r="D82" s="150" t="s">
        <v>6841</v>
      </c>
      <c r="E82" s="151"/>
      <c r="F82" s="151"/>
      <c r="G82" s="151"/>
      <c r="H82" s="151"/>
      <c r="I82" s="151"/>
      <c r="J82" s="152">
        <f>J245</f>
        <v>0</v>
      </c>
      <c r="K82" s="10"/>
      <c r="L82" s="149"/>
      <c r="S82" s="10"/>
      <c r="T82" s="10"/>
      <c r="U82" s="10"/>
      <c r="V82" s="10"/>
      <c r="W82" s="10"/>
      <c r="X82" s="10"/>
      <c r="Y82" s="10"/>
      <c r="Z82" s="10"/>
      <c r="AA82" s="10"/>
      <c r="AB82" s="10"/>
      <c r="AC82" s="10"/>
      <c r="AD82" s="10"/>
      <c r="AE82" s="10"/>
    </row>
    <row r="83" s="10" customFormat="1" ht="14.88" customHeight="1">
      <c r="A83" s="10"/>
      <c r="B83" s="149"/>
      <c r="C83" s="10"/>
      <c r="D83" s="150" t="s">
        <v>2582</v>
      </c>
      <c r="E83" s="151"/>
      <c r="F83" s="151"/>
      <c r="G83" s="151"/>
      <c r="H83" s="151"/>
      <c r="I83" s="151"/>
      <c r="J83" s="152">
        <f>J257</f>
        <v>0</v>
      </c>
      <c r="K83" s="10"/>
      <c r="L83" s="149"/>
      <c r="S83" s="10"/>
      <c r="T83" s="10"/>
      <c r="U83" s="10"/>
      <c r="V83" s="10"/>
      <c r="W83" s="10"/>
      <c r="X83" s="10"/>
      <c r="Y83" s="10"/>
      <c r="Z83" s="10"/>
      <c r="AA83" s="10"/>
      <c r="AB83" s="10"/>
      <c r="AC83" s="10"/>
      <c r="AD83" s="10"/>
      <c r="AE83" s="10"/>
    </row>
    <row r="84" s="10" customFormat="1" ht="14.88" customHeight="1">
      <c r="A84" s="10"/>
      <c r="B84" s="149"/>
      <c r="C84" s="10"/>
      <c r="D84" s="150" t="s">
        <v>2583</v>
      </c>
      <c r="E84" s="151"/>
      <c r="F84" s="151"/>
      <c r="G84" s="151"/>
      <c r="H84" s="151"/>
      <c r="I84" s="151"/>
      <c r="J84" s="152">
        <f>J283</f>
        <v>0</v>
      </c>
      <c r="K84" s="10"/>
      <c r="L84" s="149"/>
      <c r="S84" s="10"/>
      <c r="T84" s="10"/>
      <c r="U84" s="10"/>
      <c r="V84" s="10"/>
      <c r="W84" s="10"/>
      <c r="X84" s="10"/>
      <c r="Y84" s="10"/>
      <c r="Z84" s="10"/>
      <c r="AA84" s="10"/>
      <c r="AB84" s="10"/>
      <c r="AC84" s="10"/>
      <c r="AD84" s="10"/>
      <c r="AE84" s="10"/>
    </row>
    <row r="85" s="10" customFormat="1" ht="14.88" customHeight="1">
      <c r="A85" s="10"/>
      <c r="B85" s="149"/>
      <c r="C85" s="10"/>
      <c r="D85" s="150" t="s">
        <v>6842</v>
      </c>
      <c r="E85" s="151"/>
      <c r="F85" s="151"/>
      <c r="G85" s="151"/>
      <c r="H85" s="151"/>
      <c r="I85" s="151"/>
      <c r="J85" s="152">
        <f>J291</f>
        <v>0</v>
      </c>
      <c r="K85" s="10"/>
      <c r="L85" s="149"/>
      <c r="S85" s="10"/>
      <c r="T85" s="10"/>
      <c r="U85" s="10"/>
      <c r="V85" s="10"/>
      <c r="W85" s="10"/>
      <c r="X85" s="10"/>
      <c r="Y85" s="10"/>
      <c r="Z85" s="10"/>
      <c r="AA85" s="10"/>
      <c r="AB85" s="10"/>
      <c r="AC85" s="10"/>
      <c r="AD85" s="10"/>
      <c r="AE85" s="10"/>
    </row>
    <row r="86" s="10" customFormat="1" ht="19.92" customHeight="1">
      <c r="A86" s="10"/>
      <c r="B86" s="149"/>
      <c r="C86" s="10"/>
      <c r="D86" s="150" t="s">
        <v>2584</v>
      </c>
      <c r="E86" s="151"/>
      <c r="F86" s="151"/>
      <c r="G86" s="151"/>
      <c r="H86" s="151"/>
      <c r="I86" s="151"/>
      <c r="J86" s="152">
        <f>J307</f>
        <v>0</v>
      </c>
      <c r="K86" s="10"/>
      <c r="L86" s="149"/>
      <c r="S86" s="10"/>
      <c r="T86" s="10"/>
      <c r="U86" s="10"/>
      <c r="V86" s="10"/>
      <c r="W86" s="10"/>
      <c r="X86" s="10"/>
      <c r="Y86" s="10"/>
      <c r="Z86" s="10"/>
      <c r="AA86" s="10"/>
      <c r="AB86" s="10"/>
      <c r="AC86" s="10"/>
      <c r="AD86" s="10"/>
      <c r="AE86" s="10"/>
    </row>
    <row r="87" s="10" customFormat="1" ht="14.88" customHeight="1">
      <c r="A87" s="10"/>
      <c r="B87" s="149"/>
      <c r="C87" s="10"/>
      <c r="D87" s="150" t="s">
        <v>6843</v>
      </c>
      <c r="E87" s="151"/>
      <c r="F87" s="151"/>
      <c r="G87" s="151"/>
      <c r="H87" s="151"/>
      <c r="I87" s="151"/>
      <c r="J87" s="152">
        <f>J310</f>
        <v>0</v>
      </c>
      <c r="K87" s="10"/>
      <c r="L87" s="149"/>
      <c r="S87" s="10"/>
      <c r="T87" s="10"/>
      <c r="U87" s="10"/>
      <c r="V87" s="10"/>
      <c r="W87" s="10"/>
      <c r="X87" s="10"/>
      <c r="Y87" s="10"/>
      <c r="Z87" s="10"/>
      <c r="AA87" s="10"/>
      <c r="AB87" s="10"/>
      <c r="AC87" s="10"/>
      <c r="AD87" s="10"/>
      <c r="AE87" s="10"/>
    </row>
    <row r="88" s="10" customFormat="1" ht="19.92" customHeight="1">
      <c r="A88" s="10"/>
      <c r="B88" s="149"/>
      <c r="C88" s="10"/>
      <c r="D88" s="150" t="s">
        <v>2587</v>
      </c>
      <c r="E88" s="151"/>
      <c r="F88" s="151"/>
      <c r="G88" s="151"/>
      <c r="H88" s="151"/>
      <c r="I88" s="151"/>
      <c r="J88" s="152">
        <f>J322</f>
        <v>0</v>
      </c>
      <c r="K88" s="10"/>
      <c r="L88" s="149"/>
      <c r="S88" s="10"/>
      <c r="T88" s="10"/>
      <c r="U88" s="10"/>
      <c r="V88" s="10"/>
      <c r="W88" s="10"/>
      <c r="X88" s="10"/>
      <c r="Y88" s="10"/>
      <c r="Z88" s="10"/>
      <c r="AA88" s="10"/>
      <c r="AB88" s="10"/>
      <c r="AC88" s="10"/>
      <c r="AD88" s="10"/>
      <c r="AE88" s="10"/>
    </row>
    <row r="89" s="10" customFormat="1" ht="14.88" customHeight="1">
      <c r="A89" s="10"/>
      <c r="B89" s="149"/>
      <c r="C89" s="10"/>
      <c r="D89" s="150" t="s">
        <v>2590</v>
      </c>
      <c r="E89" s="151"/>
      <c r="F89" s="151"/>
      <c r="G89" s="151"/>
      <c r="H89" s="151"/>
      <c r="I89" s="151"/>
      <c r="J89" s="152">
        <f>J325</f>
        <v>0</v>
      </c>
      <c r="K89" s="10"/>
      <c r="L89" s="149"/>
      <c r="S89" s="10"/>
      <c r="T89" s="10"/>
      <c r="U89" s="10"/>
      <c r="V89" s="10"/>
      <c r="W89" s="10"/>
      <c r="X89" s="10"/>
      <c r="Y89" s="10"/>
      <c r="Z89" s="10"/>
      <c r="AA89" s="10"/>
      <c r="AB89" s="10"/>
      <c r="AC89" s="10"/>
      <c r="AD89" s="10"/>
      <c r="AE89" s="10"/>
    </row>
    <row r="90" s="10" customFormat="1" ht="14.88" customHeight="1">
      <c r="A90" s="10"/>
      <c r="B90" s="149"/>
      <c r="C90" s="10"/>
      <c r="D90" s="150" t="s">
        <v>6844</v>
      </c>
      <c r="E90" s="151"/>
      <c r="F90" s="151"/>
      <c r="G90" s="151"/>
      <c r="H90" s="151"/>
      <c r="I90" s="151"/>
      <c r="J90" s="152">
        <f>J366</f>
        <v>0</v>
      </c>
      <c r="K90" s="10"/>
      <c r="L90" s="149"/>
      <c r="S90" s="10"/>
      <c r="T90" s="10"/>
      <c r="U90" s="10"/>
      <c r="V90" s="10"/>
      <c r="W90" s="10"/>
      <c r="X90" s="10"/>
      <c r="Y90" s="10"/>
      <c r="Z90" s="10"/>
      <c r="AA90" s="10"/>
      <c r="AB90" s="10"/>
      <c r="AC90" s="10"/>
      <c r="AD90" s="10"/>
      <c r="AE90" s="10"/>
    </row>
    <row r="91" s="10" customFormat="1" ht="19.92" customHeight="1">
      <c r="A91" s="10"/>
      <c r="B91" s="149"/>
      <c r="C91" s="10"/>
      <c r="D91" s="150" t="s">
        <v>2596</v>
      </c>
      <c r="E91" s="151"/>
      <c r="F91" s="151"/>
      <c r="G91" s="151"/>
      <c r="H91" s="151"/>
      <c r="I91" s="151"/>
      <c r="J91" s="152">
        <f>J441</f>
        <v>0</v>
      </c>
      <c r="K91" s="10"/>
      <c r="L91" s="149"/>
      <c r="S91" s="10"/>
      <c r="T91" s="10"/>
      <c r="U91" s="10"/>
      <c r="V91" s="10"/>
      <c r="W91" s="10"/>
      <c r="X91" s="10"/>
      <c r="Y91" s="10"/>
      <c r="Z91" s="10"/>
      <c r="AA91" s="10"/>
      <c r="AB91" s="10"/>
      <c r="AC91" s="10"/>
      <c r="AD91" s="10"/>
      <c r="AE91" s="10"/>
    </row>
    <row r="92" s="10" customFormat="1" ht="14.88" customHeight="1">
      <c r="A92" s="10"/>
      <c r="B92" s="149"/>
      <c r="C92" s="10"/>
      <c r="D92" s="150" t="s">
        <v>2597</v>
      </c>
      <c r="E92" s="151"/>
      <c r="F92" s="151"/>
      <c r="G92" s="151"/>
      <c r="H92" s="151"/>
      <c r="I92" s="151"/>
      <c r="J92" s="152">
        <f>J444</f>
        <v>0</v>
      </c>
      <c r="K92" s="10"/>
      <c r="L92" s="149"/>
      <c r="S92" s="10"/>
      <c r="T92" s="10"/>
      <c r="U92" s="10"/>
      <c r="V92" s="10"/>
      <c r="W92" s="10"/>
      <c r="X92" s="10"/>
      <c r="Y92" s="10"/>
      <c r="Z92" s="10"/>
      <c r="AA92" s="10"/>
      <c r="AB92" s="10"/>
      <c r="AC92" s="10"/>
      <c r="AD92" s="10"/>
      <c r="AE92" s="10"/>
    </row>
    <row r="93" s="10" customFormat="1" ht="14.88" customHeight="1">
      <c r="A93" s="10"/>
      <c r="B93" s="149"/>
      <c r="C93" s="10"/>
      <c r="D93" s="150" t="s">
        <v>2599</v>
      </c>
      <c r="E93" s="151"/>
      <c r="F93" s="151"/>
      <c r="G93" s="151"/>
      <c r="H93" s="151"/>
      <c r="I93" s="151"/>
      <c r="J93" s="152">
        <f>J484</f>
        <v>0</v>
      </c>
      <c r="K93" s="10"/>
      <c r="L93" s="149"/>
      <c r="S93" s="10"/>
      <c r="T93" s="10"/>
      <c r="U93" s="10"/>
      <c r="V93" s="10"/>
      <c r="W93" s="10"/>
      <c r="X93" s="10"/>
      <c r="Y93" s="10"/>
      <c r="Z93" s="10"/>
      <c r="AA93" s="10"/>
      <c r="AB93" s="10"/>
      <c r="AC93" s="10"/>
      <c r="AD93" s="10"/>
      <c r="AE93" s="10"/>
    </row>
    <row r="94" s="10" customFormat="1" ht="19.92" customHeight="1">
      <c r="A94" s="10"/>
      <c r="B94" s="149"/>
      <c r="C94" s="10"/>
      <c r="D94" s="150" t="s">
        <v>2605</v>
      </c>
      <c r="E94" s="151"/>
      <c r="F94" s="151"/>
      <c r="G94" s="151"/>
      <c r="H94" s="151"/>
      <c r="I94" s="151"/>
      <c r="J94" s="152">
        <f>J490</f>
        <v>0</v>
      </c>
      <c r="K94" s="10"/>
      <c r="L94" s="149"/>
      <c r="S94" s="10"/>
      <c r="T94" s="10"/>
      <c r="U94" s="10"/>
      <c r="V94" s="10"/>
      <c r="W94" s="10"/>
      <c r="X94" s="10"/>
      <c r="Y94" s="10"/>
      <c r="Z94" s="10"/>
      <c r="AA94" s="10"/>
      <c r="AB94" s="10"/>
      <c r="AC94" s="10"/>
      <c r="AD94" s="10"/>
      <c r="AE94" s="10"/>
    </row>
    <row r="95" s="10" customFormat="1" ht="14.88" customHeight="1">
      <c r="A95" s="10"/>
      <c r="B95" s="149"/>
      <c r="C95" s="10"/>
      <c r="D95" s="150" t="s">
        <v>2606</v>
      </c>
      <c r="E95" s="151"/>
      <c r="F95" s="151"/>
      <c r="G95" s="151"/>
      <c r="H95" s="151"/>
      <c r="I95" s="151"/>
      <c r="J95" s="152">
        <f>J493</f>
        <v>0</v>
      </c>
      <c r="K95" s="10"/>
      <c r="L95" s="149"/>
      <c r="S95" s="10"/>
      <c r="T95" s="10"/>
      <c r="U95" s="10"/>
      <c r="V95" s="10"/>
      <c r="W95" s="10"/>
      <c r="X95" s="10"/>
      <c r="Y95" s="10"/>
      <c r="Z95" s="10"/>
      <c r="AA95" s="10"/>
      <c r="AB95" s="10"/>
      <c r="AC95" s="10"/>
      <c r="AD95" s="10"/>
      <c r="AE95" s="10"/>
    </row>
    <row r="96" s="10" customFormat="1" ht="14.88" customHeight="1">
      <c r="A96" s="10"/>
      <c r="B96" s="149"/>
      <c r="C96" s="10"/>
      <c r="D96" s="150" t="s">
        <v>2608</v>
      </c>
      <c r="E96" s="151"/>
      <c r="F96" s="151"/>
      <c r="G96" s="151"/>
      <c r="H96" s="151"/>
      <c r="I96" s="151"/>
      <c r="J96" s="152">
        <f>J606</f>
        <v>0</v>
      </c>
      <c r="K96" s="10"/>
      <c r="L96" s="149"/>
      <c r="S96" s="10"/>
      <c r="T96" s="10"/>
      <c r="U96" s="10"/>
      <c r="V96" s="10"/>
      <c r="W96" s="10"/>
      <c r="X96" s="10"/>
      <c r="Y96" s="10"/>
      <c r="Z96" s="10"/>
      <c r="AA96" s="10"/>
      <c r="AB96" s="10"/>
      <c r="AC96" s="10"/>
      <c r="AD96" s="10"/>
      <c r="AE96" s="10"/>
    </row>
    <row r="97" s="2" customFormat="1" ht="21.84" customHeight="1">
      <c r="A97" s="41"/>
      <c r="B97" s="42"/>
      <c r="C97" s="41"/>
      <c r="D97" s="41"/>
      <c r="E97" s="41"/>
      <c r="F97" s="41"/>
      <c r="G97" s="41"/>
      <c r="H97" s="41"/>
      <c r="I97" s="41"/>
      <c r="J97" s="41"/>
      <c r="K97" s="41"/>
      <c r="L97" s="129"/>
      <c r="S97" s="41"/>
      <c r="T97" s="41"/>
      <c r="U97" s="41"/>
      <c r="V97" s="41"/>
      <c r="W97" s="41"/>
      <c r="X97" s="41"/>
      <c r="Y97" s="41"/>
      <c r="Z97" s="41"/>
      <c r="AA97" s="41"/>
      <c r="AB97" s="41"/>
      <c r="AC97" s="41"/>
      <c r="AD97" s="41"/>
      <c r="AE97" s="41"/>
    </row>
    <row r="98" s="2" customFormat="1" ht="6.96" customHeight="1">
      <c r="A98" s="41"/>
      <c r="B98" s="58"/>
      <c r="C98" s="59"/>
      <c r="D98" s="59"/>
      <c r="E98" s="59"/>
      <c r="F98" s="59"/>
      <c r="G98" s="59"/>
      <c r="H98" s="59"/>
      <c r="I98" s="59"/>
      <c r="J98" s="59"/>
      <c r="K98" s="59"/>
      <c r="L98" s="129"/>
      <c r="S98" s="41"/>
      <c r="T98" s="41"/>
      <c r="U98" s="41"/>
      <c r="V98" s="41"/>
      <c r="W98" s="41"/>
      <c r="X98" s="41"/>
      <c r="Y98" s="41"/>
      <c r="Z98" s="41"/>
      <c r="AA98" s="41"/>
      <c r="AB98" s="41"/>
      <c r="AC98" s="41"/>
      <c r="AD98" s="41"/>
      <c r="AE98" s="41"/>
    </row>
    <row r="102" s="2" customFormat="1" ht="6.96" customHeight="1">
      <c r="A102" s="41"/>
      <c r="B102" s="60"/>
      <c r="C102" s="61"/>
      <c r="D102" s="61"/>
      <c r="E102" s="61"/>
      <c r="F102" s="61"/>
      <c r="G102" s="61"/>
      <c r="H102" s="61"/>
      <c r="I102" s="61"/>
      <c r="J102" s="61"/>
      <c r="K102" s="61"/>
      <c r="L102" s="129"/>
      <c r="S102" s="41"/>
      <c r="T102" s="41"/>
      <c r="U102" s="41"/>
      <c r="V102" s="41"/>
      <c r="W102" s="41"/>
      <c r="X102" s="41"/>
      <c r="Y102" s="41"/>
      <c r="Z102" s="41"/>
      <c r="AA102" s="41"/>
      <c r="AB102" s="41"/>
      <c r="AC102" s="41"/>
      <c r="AD102" s="41"/>
      <c r="AE102" s="41"/>
    </row>
    <row r="103" s="2" customFormat="1" ht="24.96" customHeight="1">
      <c r="A103" s="41"/>
      <c r="B103" s="42"/>
      <c r="C103" s="26" t="s">
        <v>314</v>
      </c>
      <c r="D103" s="41"/>
      <c r="E103" s="41"/>
      <c r="F103" s="41"/>
      <c r="G103" s="41"/>
      <c r="H103" s="41"/>
      <c r="I103" s="41"/>
      <c r="J103" s="41"/>
      <c r="K103" s="41"/>
      <c r="L103" s="129"/>
      <c r="S103" s="41"/>
      <c r="T103" s="41"/>
      <c r="U103" s="41"/>
      <c r="V103" s="41"/>
      <c r="W103" s="41"/>
      <c r="X103" s="41"/>
      <c r="Y103" s="41"/>
      <c r="Z103" s="41"/>
      <c r="AA103" s="41"/>
      <c r="AB103" s="41"/>
      <c r="AC103" s="41"/>
      <c r="AD103" s="41"/>
      <c r="AE103" s="41"/>
    </row>
    <row r="104" s="2" customFormat="1" ht="6.96" customHeight="1">
      <c r="A104" s="41"/>
      <c r="B104" s="42"/>
      <c r="C104" s="41"/>
      <c r="D104" s="41"/>
      <c r="E104" s="41"/>
      <c r="F104" s="41"/>
      <c r="G104" s="41"/>
      <c r="H104" s="41"/>
      <c r="I104" s="41"/>
      <c r="J104" s="41"/>
      <c r="K104" s="41"/>
      <c r="L104" s="129"/>
      <c r="S104" s="41"/>
      <c r="T104" s="41"/>
      <c r="U104" s="41"/>
      <c r="V104" s="41"/>
      <c r="W104" s="41"/>
      <c r="X104" s="41"/>
      <c r="Y104" s="41"/>
      <c r="Z104" s="41"/>
      <c r="AA104" s="41"/>
      <c r="AB104" s="41"/>
      <c r="AC104" s="41"/>
      <c r="AD104" s="41"/>
      <c r="AE104" s="41"/>
    </row>
    <row r="105" s="2" customFormat="1" ht="12" customHeight="1">
      <c r="A105" s="41"/>
      <c r="B105" s="42"/>
      <c r="C105" s="35" t="s">
        <v>17</v>
      </c>
      <c r="D105" s="41"/>
      <c r="E105" s="41"/>
      <c r="F105" s="41"/>
      <c r="G105" s="41"/>
      <c r="H105" s="41"/>
      <c r="I105" s="41"/>
      <c r="J105" s="41"/>
      <c r="K105" s="41"/>
      <c r="L105" s="129"/>
      <c r="S105" s="41"/>
      <c r="T105" s="41"/>
      <c r="U105" s="41"/>
      <c r="V105" s="41"/>
      <c r="W105" s="41"/>
      <c r="X105" s="41"/>
      <c r="Y105" s="41"/>
      <c r="Z105" s="41"/>
      <c r="AA105" s="41"/>
      <c r="AB105" s="41"/>
      <c r="AC105" s="41"/>
      <c r="AD105" s="41"/>
      <c r="AE105" s="41"/>
    </row>
    <row r="106" s="2" customFormat="1" ht="26.25" customHeight="1">
      <c r="A106" s="41"/>
      <c r="B106" s="42"/>
      <c r="C106" s="41"/>
      <c r="D106" s="41"/>
      <c r="E106" s="127" t="str">
        <f>E7</f>
        <v>Revitalizace multimodálního uzlu ve Dvoře Králové nad Labem - etapa I-VI.</v>
      </c>
      <c r="F106" s="35"/>
      <c r="G106" s="35"/>
      <c r="H106" s="35"/>
      <c r="I106" s="41"/>
      <c r="J106" s="41"/>
      <c r="K106" s="41"/>
      <c r="L106" s="129"/>
      <c r="S106" s="41"/>
      <c r="T106" s="41"/>
      <c r="U106" s="41"/>
      <c r="V106" s="41"/>
      <c r="W106" s="41"/>
      <c r="X106" s="41"/>
      <c r="Y106" s="41"/>
      <c r="Z106" s="41"/>
      <c r="AA106" s="41"/>
      <c r="AB106" s="41"/>
      <c r="AC106" s="41"/>
      <c r="AD106" s="41"/>
      <c r="AE106" s="41"/>
    </row>
    <row r="107" s="1" customFormat="1" ht="12" customHeight="1">
      <c r="B107" s="25"/>
      <c r="C107" s="35" t="s">
        <v>301</v>
      </c>
      <c r="L107" s="25"/>
    </row>
    <row r="108" s="1" customFormat="1" ht="23.25" customHeight="1">
      <c r="B108" s="25"/>
      <c r="E108" s="127" t="s">
        <v>302</v>
      </c>
      <c r="F108" s="1"/>
      <c r="G108" s="1"/>
      <c r="H108" s="1"/>
      <c r="L108" s="25"/>
    </row>
    <row r="109" s="1" customFormat="1" ht="12" customHeight="1">
      <c r="B109" s="25"/>
      <c r="C109" s="35" t="s">
        <v>303</v>
      </c>
      <c r="L109" s="25"/>
    </row>
    <row r="110" s="2" customFormat="1" ht="16.5" customHeight="1">
      <c r="A110" s="41"/>
      <c r="B110" s="42"/>
      <c r="C110" s="41"/>
      <c r="D110" s="41"/>
      <c r="E110" s="128" t="s">
        <v>1833</v>
      </c>
      <c r="F110" s="41"/>
      <c r="G110" s="41"/>
      <c r="H110" s="41"/>
      <c r="I110" s="41"/>
      <c r="J110" s="41"/>
      <c r="K110" s="41"/>
      <c r="L110" s="129"/>
      <c r="S110" s="41"/>
      <c r="T110" s="41"/>
      <c r="U110" s="41"/>
      <c r="V110" s="41"/>
      <c r="W110" s="41"/>
      <c r="X110" s="41"/>
      <c r="Y110" s="41"/>
      <c r="Z110" s="41"/>
      <c r="AA110" s="41"/>
      <c r="AB110" s="41"/>
      <c r="AC110" s="41"/>
      <c r="AD110" s="41"/>
      <c r="AE110" s="41"/>
    </row>
    <row r="111" s="2" customFormat="1" ht="12" customHeight="1">
      <c r="A111" s="41"/>
      <c r="B111" s="42"/>
      <c r="C111" s="35" t="s">
        <v>1221</v>
      </c>
      <c r="D111" s="41"/>
      <c r="E111" s="41"/>
      <c r="F111" s="41"/>
      <c r="G111" s="41"/>
      <c r="H111" s="41"/>
      <c r="I111" s="41"/>
      <c r="J111" s="41"/>
      <c r="K111" s="41"/>
      <c r="L111" s="129"/>
      <c r="S111" s="41"/>
      <c r="T111" s="41"/>
      <c r="U111" s="41"/>
      <c r="V111" s="41"/>
      <c r="W111" s="41"/>
      <c r="X111" s="41"/>
      <c r="Y111" s="41"/>
      <c r="Z111" s="41"/>
      <c r="AA111" s="41"/>
      <c r="AB111" s="41"/>
      <c r="AC111" s="41"/>
      <c r="AD111" s="41"/>
      <c r="AE111" s="41"/>
    </row>
    <row r="112" s="2" customFormat="1" ht="16.5" customHeight="1">
      <c r="A112" s="41"/>
      <c r="B112" s="42"/>
      <c r="C112" s="41"/>
      <c r="D112" s="41"/>
      <c r="E112" s="65" t="str">
        <f>E13</f>
        <v>b - Přestřešení nástupišť</v>
      </c>
      <c r="F112" s="41"/>
      <c r="G112" s="41"/>
      <c r="H112" s="41"/>
      <c r="I112" s="41"/>
      <c r="J112" s="41"/>
      <c r="K112" s="41"/>
      <c r="L112" s="129"/>
      <c r="S112" s="41"/>
      <c r="T112" s="41"/>
      <c r="U112" s="41"/>
      <c r="V112" s="41"/>
      <c r="W112" s="41"/>
      <c r="X112" s="41"/>
      <c r="Y112" s="41"/>
      <c r="Z112" s="41"/>
      <c r="AA112" s="41"/>
      <c r="AB112" s="41"/>
      <c r="AC112" s="41"/>
      <c r="AD112" s="41"/>
      <c r="AE112" s="41"/>
    </row>
    <row r="113" s="2" customFormat="1" ht="6.96" customHeight="1">
      <c r="A113" s="41"/>
      <c r="B113" s="42"/>
      <c r="C113" s="41"/>
      <c r="D113" s="41"/>
      <c r="E113" s="41"/>
      <c r="F113" s="41"/>
      <c r="G113" s="41"/>
      <c r="H113" s="41"/>
      <c r="I113" s="41"/>
      <c r="J113" s="41"/>
      <c r="K113" s="41"/>
      <c r="L113" s="129"/>
      <c r="S113" s="41"/>
      <c r="T113" s="41"/>
      <c r="U113" s="41"/>
      <c r="V113" s="41"/>
      <c r="W113" s="41"/>
      <c r="X113" s="41"/>
      <c r="Y113" s="41"/>
      <c r="Z113" s="41"/>
      <c r="AA113" s="41"/>
      <c r="AB113" s="41"/>
      <c r="AC113" s="41"/>
      <c r="AD113" s="41"/>
      <c r="AE113" s="41"/>
    </row>
    <row r="114" s="2" customFormat="1" ht="12" customHeight="1">
      <c r="A114" s="41"/>
      <c r="B114" s="42"/>
      <c r="C114" s="35" t="s">
        <v>21</v>
      </c>
      <c r="D114" s="41"/>
      <c r="E114" s="41"/>
      <c r="F114" s="30" t="str">
        <f>F16</f>
        <v xml:space="preserve"> </v>
      </c>
      <c r="G114" s="41"/>
      <c r="H114" s="41"/>
      <c r="I114" s="35" t="s">
        <v>23</v>
      </c>
      <c r="J114" s="67" t="str">
        <f>IF(J16="","",J16)</f>
        <v>26. 8. 2025</v>
      </c>
      <c r="K114" s="41"/>
      <c r="L114" s="129"/>
      <c r="S114" s="41"/>
      <c r="T114" s="41"/>
      <c r="U114" s="41"/>
      <c r="V114" s="41"/>
      <c r="W114" s="41"/>
      <c r="X114" s="41"/>
      <c r="Y114" s="41"/>
      <c r="Z114" s="41"/>
      <c r="AA114" s="41"/>
      <c r="AB114" s="41"/>
      <c r="AC114" s="41"/>
      <c r="AD114" s="41"/>
      <c r="AE114" s="41"/>
    </row>
    <row r="115" s="2" customFormat="1" ht="6.96" customHeight="1">
      <c r="A115" s="41"/>
      <c r="B115" s="42"/>
      <c r="C115" s="41"/>
      <c r="D115" s="41"/>
      <c r="E115" s="41"/>
      <c r="F115" s="41"/>
      <c r="G115" s="41"/>
      <c r="H115" s="41"/>
      <c r="I115" s="41"/>
      <c r="J115" s="41"/>
      <c r="K115" s="41"/>
      <c r="L115" s="129"/>
      <c r="S115" s="41"/>
      <c r="T115" s="41"/>
      <c r="U115" s="41"/>
      <c r="V115" s="41"/>
      <c r="W115" s="41"/>
      <c r="X115" s="41"/>
      <c r="Y115" s="41"/>
      <c r="Z115" s="41"/>
      <c r="AA115" s="41"/>
      <c r="AB115" s="41"/>
      <c r="AC115" s="41"/>
      <c r="AD115" s="41"/>
      <c r="AE115" s="41"/>
    </row>
    <row r="116" s="2" customFormat="1" ht="15.15" customHeight="1">
      <c r="A116" s="41"/>
      <c r="B116" s="42"/>
      <c r="C116" s="35" t="s">
        <v>25</v>
      </c>
      <c r="D116" s="41"/>
      <c r="E116" s="41"/>
      <c r="F116" s="30" t="str">
        <f>E19</f>
        <v xml:space="preserve"> </v>
      </c>
      <c r="G116" s="41"/>
      <c r="H116" s="41"/>
      <c r="I116" s="35" t="s">
        <v>30</v>
      </c>
      <c r="J116" s="39" t="str">
        <f>E25</f>
        <v xml:space="preserve"> </v>
      </c>
      <c r="K116" s="41"/>
      <c r="L116" s="129"/>
      <c r="S116" s="41"/>
      <c r="T116" s="41"/>
      <c r="U116" s="41"/>
      <c r="V116" s="41"/>
      <c r="W116" s="41"/>
      <c r="X116" s="41"/>
      <c r="Y116" s="41"/>
      <c r="Z116" s="41"/>
      <c r="AA116" s="41"/>
      <c r="AB116" s="41"/>
      <c r="AC116" s="41"/>
      <c r="AD116" s="41"/>
      <c r="AE116" s="41"/>
    </row>
    <row r="117" s="2" customFormat="1" ht="15.15" customHeight="1">
      <c r="A117" s="41"/>
      <c r="B117" s="42"/>
      <c r="C117" s="35" t="s">
        <v>28</v>
      </c>
      <c r="D117" s="41"/>
      <c r="E117" s="41"/>
      <c r="F117" s="30" t="str">
        <f>IF(E22="","",E22)</f>
        <v>Vyplň údaj</v>
      </c>
      <c r="G117" s="41"/>
      <c r="H117" s="41"/>
      <c r="I117" s="35" t="s">
        <v>32</v>
      </c>
      <c r="J117" s="39" t="str">
        <f>E28</f>
        <v xml:space="preserve"> </v>
      </c>
      <c r="K117" s="41"/>
      <c r="L117" s="129"/>
      <c r="S117" s="41"/>
      <c r="T117" s="41"/>
      <c r="U117" s="41"/>
      <c r="V117" s="41"/>
      <c r="W117" s="41"/>
      <c r="X117" s="41"/>
      <c r="Y117" s="41"/>
      <c r="Z117" s="41"/>
      <c r="AA117" s="41"/>
      <c r="AB117" s="41"/>
      <c r="AC117" s="41"/>
      <c r="AD117" s="41"/>
      <c r="AE117" s="41"/>
    </row>
    <row r="118" s="2" customFormat="1" ht="10.32" customHeight="1">
      <c r="A118" s="41"/>
      <c r="B118" s="42"/>
      <c r="C118" s="41"/>
      <c r="D118" s="41"/>
      <c r="E118" s="41"/>
      <c r="F118" s="41"/>
      <c r="G118" s="41"/>
      <c r="H118" s="41"/>
      <c r="I118" s="41"/>
      <c r="J118" s="41"/>
      <c r="K118" s="41"/>
      <c r="L118" s="129"/>
      <c r="S118" s="41"/>
      <c r="T118" s="41"/>
      <c r="U118" s="41"/>
      <c r="V118" s="41"/>
      <c r="W118" s="41"/>
      <c r="X118" s="41"/>
      <c r="Y118" s="41"/>
      <c r="Z118" s="41"/>
      <c r="AA118" s="41"/>
      <c r="AB118" s="41"/>
      <c r="AC118" s="41"/>
      <c r="AD118" s="41"/>
      <c r="AE118" s="41"/>
    </row>
    <row r="119" s="11" customFormat="1" ht="29.28" customHeight="1">
      <c r="A119" s="153"/>
      <c r="B119" s="154"/>
      <c r="C119" s="155" t="s">
        <v>315</v>
      </c>
      <c r="D119" s="156" t="s">
        <v>54</v>
      </c>
      <c r="E119" s="156" t="s">
        <v>50</v>
      </c>
      <c r="F119" s="156" t="s">
        <v>51</v>
      </c>
      <c r="G119" s="156" t="s">
        <v>316</v>
      </c>
      <c r="H119" s="156" t="s">
        <v>317</v>
      </c>
      <c r="I119" s="156" t="s">
        <v>318</v>
      </c>
      <c r="J119" s="156" t="s">
        <v>309</v>
      </c>
      <c r="K119" s="157" t="s">
        <v>319</v>
      </c>
      <c r="L119" s="158"/>
      <c r="M119" s="83" t="s">
        <v>3</v>
      </c>
      <c r="N119" s="84" t="s">
        <v>39</v>
      </c>
      <c r="O119" s="84" t="s">
        <v>320</v>
      </c>
      <c r="P119" s="84" t="s">
        <v>321</v>
      </c>
      <c r="Q119" s="84" t="s">
        <v>322</v>
      </c>
      <c r="R119" s="84" t="s">
        <v>323</v>
      </c>
      <c r="S119" s="84" t="s">
        <v>324</v>
      </c>
      <c r="T119" s="85" t="s">
        <v>325</v>
      </c>
      <c r="U119" s="153"/>
      <c r="V119" s="153"/>
      <c r="W119" s="153"/>
      <c r="X119" s="153"/>
      <c r="Y119" s="153"/>
      <c r="Z119" s="153"/>
      <c r="AA119" s="153"/>
      <c r="AB119" s="153"/>
      <c r="AC119" s="153"/>
      <c r="AD119" s="153"/>
      <c r="AE119" s="153"/>
    </row>
    <row r="120" s="2" customFormat="1" ht="22.8" customHeight="1">
      <c r="A120" s="41"/>
      <c r="B120" s="42"/>
      <c r="C120" s="90" t="s">
        <v>326</v>
      </c>
      <c r="D120" s="41"/>
      <c r="E120" s="41"/>
      <c r="F120" s="41"/>
      <c r="G120" s="41"/>
      <c r="H120" s="41"/>
      <c r="I120" s="41"/>
      <c r="J120" s="159">
        <f>BK120</f>
        <v>0</v>
      </c>
      <c r="K120" s="41"/>
      <c r="L120" s="42"/>
      <c r="M120" s="86"/>
      <c r="N120" s="71"/>
      <c r="O120" s="87"/>
      <c r="P120" s="160">
        <f>P121+P204</f>
        <v>0</v>
      </c>
      <c r="Q120" s="87"/>
      <c r="R120" s="160">
        <f>R121+R204</f>
        <v>228.907593555311</v>
      </c>
      <c r="S120" s="87"/>
      <c r="T120" s="161">
        <f>T121+T204</f>
        <v>0</v>
      </c>
      <c r="U120" s="41"/>
      <c r="V120" s="41"/>
      <c r="W120" s="41"/>
      <c r="X120" s="41"/>
      <c r="Y120" s="41"/>
      <c r="Z120" s="41"/>
      <c r="AA120" s="41"/>
      <c r="AB120" s="41"/>
      <c r="AC120" s="41"/>
      <c r="AD120" s="41"/>
      <c r="AE120" s="41"/>
      <c r="AT120" s="22" t="s">
        <v>68</v>
      </c>
      <c r="AU120" s="22" t="s">
        <v>310</v>
      </c>
      <c r="BK120" s="162">
        <f>BK121+BK204</f>
        <v>0</v>
      </c>
    </row>
    <row r="121" s="12" customFormat="1" ht="25.92" customHeight="1">
      <c r="A121" s="12"/>
      <c r="B121" s="163"/>
      <c r="C121" s="12"/>
      <c r="D121" s="164" t="s">
        <v>68</v>
      </c>
      <c r="E121" s="165" t="s">
        <v>434</v>
      </c>
      <c r="F121" s="165" t="s">
        <v>435</v>
      </c>
      <c r="G121" s="12"/>
      <c r="H121" s="12"/>
      <c r="I121" s="166"/>
      <c r="J121" s="167">
        <f>BK121</f>
        <v>0</v>
      </c>
      <c r="K121" s="12"/>
      <c r="L121" s="163"/>
      <c r="M121" s="168"/>
      <c r="N121" s="169"/>
      <c r="O121" s="169"/>
      <c r="P121" s="170">
        <f>P122+P156+P183+P201</f>
        <v>0</v>
      </c>
      <c r="Q121" s="169"/>
      <c r="R121" s="170">
        <f>R122+R156+R183+R201</f>
        <v>141.32098823231999</v>
      </c>
      <c r="S121" s="169"/>
      <c r="T121" s="171">
        <f>T122+T156+T183+T201</f>
        <v>0</v>
      </c>
      <c r="U121" s="12"/>
      <c r="V121" s="12"/>
      <c r="W121" s="12"/>
      <c r="X121" s="12"/>
      <c r="Y121" s="12"/>
      <c r="Z121" s="12"/>
      <c r="AA121" s="12"/>
      <c r="AB121" s="12"/>
      <c r="AC121" s="12"/>
      <c r="AD121" s="12"/>
      <c r="AE121" s="12"/>
      <c r="AR121" s="164" t="s">
        <v>76</v>
      </c>
      <c r="AT121" s="172" t="s">
        <v>68</v>
      </c>
      <c r="AU121" s="172" t="s">
        <v>69</v>
      </c>
      <c r="AY121" s="164" t="s">
        <v>328</v>
      </c>
      <c r="BK121" s="173">
        <f>BK122+BK156+BK183+BK201</f>
        <v>0</v>
      </c>
    </row>
    <row r="122" s="12" customFormat="1" ht="22.8" customHeight="1">
      <c r="A122" s="12"/>
      <c r="B122" s="163"/>
      <c r="C122" s="12"/>
      <c r="D122" s="164" t="s">
        <v>68</v>
      </c>
      <c r="E122" s="174" t="s">
        <v>76</v>
      </c>
      <c r="F122" s="174" t="s">
        <v>436</v>
      </c>
      <c r="G122" s="12"/>
      <c r="H122" s="12"/>
      <c r="I122" s="166"/>
      <c r="J122" s="175">
        <f>BK122</f>
        <v>0</v>
      </c>
      <c r="K122" s="12"/>
      <c r="L122" s="163"/>
      <c r="M122" s="168"/>
      <c r="N122" s="169"/>
      <c r="O122" s="169"/>
      <c r="P122" s="170">
        <f>P123+P132+P140</f>
        <v>0</v>
      </c>
      <c r="Q122" s="169"/>
      <c r="R122" s="170">
        <f>R123+R132+R140</f>
        <v>0</v>
      </c>
      <c r="S122" s="169"/>
      <c r="T122" s="171">
        <f>T123+T132+T140</f>
        <v>0</v>
      </c>
      <c r="U122" s="12"/>
      <c r="V122" s="12"/>
      <c r="W122" s="12"/>
      <c r="X122" s="12"/>
      <c r="Y122" s="12"/>
      <c r="Z122" s="12"/>
      <c r="AA122" s="12"/>
      <c r="AB122" s="12"/>
      <c r="AC122" s="12"/>
      <c r="AD122" s="12"/>
      <c r="AE122" s="12"/>
      <c r="AR122" s="164" t="s">
        <v>76</v>
      </c>
      <c r="AT122" s="172" t="s">
        <v>68</v>
      </c>
      <c r="AU122" s="172" t="s">
        <v>76</v>
      </c>
      <c r="AY122" s="164" t="s">
        <v>328</v>
      </c>
      <c r="BK122" s="173">
        <f>BK123+BK132+BK140</f>
        <v>0</v>
      </c>
    </row>
    <row r="123" s="12" customFormat="1" ht="20.88" customHeight="1">
      <c r="A123" s="12"/>
      <c r="B123" s="163"/>
      <c r="C123" s="12"/>
      <c r="D123" s="164" t="s">
        <v>68</v>
      </c>
      <c r="E123" s="174" t="s">
        <v>9</v>
      </c>
      <c r="F123" s="174" t="s">
        <v>2618</v>
      </c>
      <c r="G123" s="12"/>
      <c r="H123" s="12"/>
      <c r="I123" s="166"/>
      <c r="J123" s="175">
        <f>BK123</f>
        <v>0</v>
      </c>
      <c r="K123" s="12"/>
      <c r="L123" s="163"/>
      <c r="M123" s="168"/>
      <c r="N123" s="169"/>
      <c r="O123" s="169"/>
      <c r="P123" s="170">
        <f>SUM(P124:P131)</f>
        <v>0</v>
      </c>
      <c r="Q123" s="169"/>
      <c r="R123" s="170">
        <f>SUM(R124:R131)</f>
        <v>0</v>
      </c>
      <c r="S123" s="169"/>
      <c r="T123" s="171">
        <f>SUM(T124:T131)</f>
        <v>0</v>
      </c>
      <c r="U123" s="12"/>
      <c r="V123" s="12"/>
      <c r="W123" s="12"/>
      <c r="X123" s="12"/>
      <c r="Y123" s="12"/>
      <c r="Z123" s="12"/>
      <c r="AA123" s="12"/>
      <c r="AB123" s="12"/>
      <c r="AC123" s="12"/>
      <c r="AD123" s="12"/>
      <c r="AE123" s="12"/>
      <c r="AR123" s="164" t="s">
        <v>76</v>
      </c>
      <c r="AT123" s="172" t="s">
        <v>68</v>
      </c>
      <c r="AU123" s="172" t="s">
        <v>79</v>
      </c>
      <c r="AY123" s="164" t="s">
        <v>328</v>
      </c>
      <c r="BK123" s="173">
        <f>SUM(BK124:BK131)</f>
        <v>0</v>
      </c>
    </row>
    <row r="124" s="2" customFormat="1" ht="49.05" customHeight="1">
      <c r="A124" s="41"/>
      <c r="B124" s="176"/>
      <c r="C124" s="177" t="s">
        <v>76</v>
      </c>
      <c r="D124" s="177" t="s">
        <v>331</v>
      </c>
      <c r="E124" s="178" t="s">
        <v>963</v>
      </c>
      <c r="F124" s="179" t="s">
        <v>964</v>
      </c>
      <c r="G124" s="180" t="s">
        <v>491</v>
      </c>
      <c r="H124" s="181">
        <v>130.227</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87</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6845</v>
      </c>
    </row>
    <row r="125" s="2" customFormat="1">
      <c r="A125" s="41"/>
      <c r="B125" s="42"/>
      <c r="C125" s="41"/>
      <c r="D125" s="190" t="s">
        <v>338</v>
      </c>
      <c r="E125" s="41"/>
      <c r="F125" s="191" t="s">
        <v>966</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87</v>
      </c>
    </row>
    <row r="126" s="13" customFormat="1">
      <c r="A126" s="13"/>
      <c r="B126" s="201"/>
      <c r="C126" s="13"/>
      <c r="D126" s="195" t="s">
        <v>442</v>
      </c>
      <c r="E126" s="202" t="s">
        <v>3</v>
      </c>
      <c r="F126" s="203" t="s">
        <v>6846</v>
      </c>
      <c r="G126" s="13"/>
      <c r="H126" s="204">
        <v>5.8319999999999999</v>
      </c>
      <c r="I126" s="205"/>
      <c r="J126" s="13"/>
      <c r="K126" s="13"/>
      <c r="L126" s="201"/>
      <c r="M126" s="206"/>
      <c r="N126" s="207"/>
      <c r="O126" s="207"/>
      <c r="P126" s="207"/>
      <c r="Q126" s="207"/>
      <c r="R126" s="207"/>
      <c r="S126" s="207"/>
      <c r="T126" s="208"/>
      <c r="U126" s="13"/>
      <c r="V126" s="13"/>
      <c r="W126" s="13"/>
      <c r="X126" s="13"/>
      <c r="Y126" s="13"/>
      <c r="Z126" s="13"/>
      <c r="AA126" s="13"/>
      <c r="AB126" s="13"/>
      <c r="AC126" s="13"/>
      <c r="AD126" s="13"/>
      <c r="AE126" s="13"/>
      <c r="AT126" s="202" t="s">
        <v>442</v>
      </c>
      <c r="AU126" s="202" t="s">
        <v>87</v>
      </c>
      <c r="AV126" s="13" t="s">
        <v>79</v>
      </c>
      <c r="AW126" s="13" t="s">
        <v>31</v>
      </c>
      <c r="AX126" s="13" t="s">
        <v>69</v>
      </c>
      <c r="AY126" s="202" t="s">
        <v>328</v>
      </c>
    </row>
    <row r="127" s="13" customFormat="1">
      <c r="A127" s="13"/>
      <c r="B127" s="201"/>
      <c r="C127" s="13"/>
      <c r="D127" s="195" t="s">
        <v>442</v>
      </c>
      <c r="E127" s="202" t="s">
        <v>3</v>
      </c>
      <c r="F127" s="203" t="s">
        <v>6847</v>
      </c>
      <c r="G127" s="13"/>
      <c r="H127" s="204">
        <v>124.395</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87</v>
      </c>
      <c r="AV127" s="13" t="s">
        <v>79</v>
      </c>
      <c r="AW127" s="13" t="s">
        <v>31</v>
      </c>
      <c r="AX127" s="13" t="s">
        <v>69</v>
      </c>
      <c r="AY127" s="202" t="s">
        <v>328</v>
      </c>
    </row>
    <row r="128" s="14" customFormat="1">
      <c r="A128" s="14"/>
      <c r="B128" s="209"/>
      <c r="C128" s="14"/>
      <c r="D128" s="195" t="s">
        <v>442</v>
      </c>
      <c r="E128" s="210" t="s">
        <v>3</v>
      </c>
      <c r="F128" s="211" t="s">
        <v>452</v>
      </c>
      <c r="G128" s="14"/>
      <c r="H128" s="212">
        <v>130.227</v>
      </c>
      <c r="I128" s="213"/>
      <c r="J128" s="14"/>
      <c r="K128" s="14"/>
      <c r="L128" s="209"/>
      <c r="M128" s="214"/>
      <c r="N128" s="215"/>
      <c r="O128" s="215"/>
      <c r="P128" s="215"/>
      <c r="Q128" s="215"/>
      <c r="R128" s="215"/>
      <c r="S128" s="215"/>
      <c r="T128" s="216"/>
      <c r="U128" s="14"/>
      <c r="V128" s="14"/>
      <c r="W128" s="14"/>
      <c r="X128" s="14"/>
      <c r="Y128" s="14"/>
      <c r="Z128" s="14"/>
      <c r="AA128" s="14"/>
      <c r="AB128" s="14"/>
      <c r="AC128" s="14"/>
      <c r="AD128" s="14"/>
      <c r="AE128" s="14"/>
      <c r="AT128" s="210" t="s">
        <v>442</v>
      </c>
      <c r="AU128" s="210" t="s">
        <v>87</v>
      </c>
      <c r="AV128" s="14" t="s">
        <v>113</v>
      </c>
      <c r="AW128" s="14" t="s">
        <v>31</v>
      </c>
      <c r="AX128" s="14" t="s">
        <v>76</v>
      </c>
      <c r="AY128" s="210" t="s">
        <v>328</v>
      </c>
    </row>
    <row r="129" s="2" customFormat="1" ht="44.25" customHeight="1">
      <c r="A129" s="41"/>
      <c r="B129" s="176"/>
      <c r="C129" s="177" t="s">
        <v>79</v>
      </c>
      <c r="D129" s="177" t="s">
        <v>331</v>
      </c>
      <c r="E129" s="178" t="s">
        <v>2638</v>
      </c>
      <c r="F129" s="179" t="s">
        <v>2639</v>
      </c>
      <c r="G129" s="180" t="s">
        <v>491</v>
      </c>
      <c r="H129" s="181">
        <v>2</v>
      </c>
      <c r="I129" s="182"/>
      <c r="J129" s="183">
        <f>ROUND(I129*H129,2)</f>
        <v>0</v>
      </c>
      <c r="K129" s="179" t="s">
        <v>335</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87</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6848</v>
      </c>
    </row>
    <row r="130" s="2" customFormat="1">
      <c r="A130" s="41"/>
      <c r="B130" s="42"/>
      <c r="C130" s="41"/>
      <c r="D130" s="190" t="s">
        <v>338</v>
      </c>
      <c r="E130" s="41"/>
      <c r="F130" s="191" t="s">
        <v>2641</v>
      </c>
      <c r="G130" s="41"/>
      <c r="H130" s="41"/>
      <c r="I130" s="192"/>
      <c r="J130" s="41"/>
      <c r="K130" s="41"/>
      <c r="L130" s="42"/>
      <c r="M130" s="193"/>
      <c r="N130" s="194"/>
      <c r="O130" s="75"/>
      <c r="P130" s="75"/>
      <c r="Q130" s="75"/>
      <c r="R130" s="75"/>
      <c r="S130" s="75"/>
      <c r="T130" s="76"/>
      <c r="U130" s="41"/>
      <c r="V130" s="41"/>
      <c r="W130" s="41"/>
      <c r="X130" s="41"/>
      <c r="Y130" s="41"/>
      <c r="Z130" s="41"/>
      <c r="AA130" s="41"/>
      <c r="AB130" s="41"/>
      <c r="AC130" s="41"/>
      <c r="AD130" s="41"/>
      <c r="AE130" s="41"/>
      <c r="AT130" s="22" t="s">
        <v>338</v>
      </c>
      <c r="AU130" s="22" t="s">
        <v>87</v>
      </c>
    </row>
    <row r="131" s="13" customFormat="1">
      <c r="A131" s="13"/>
      <c r="B131" s="201"/>
      <c r="C131" s="13"/>
      <c r="D131" s="195" t="s">
        <v>442</v>
      </c>
      <c r="E131" s="202" t="s">
        <v>3</v>
      </c>
      <c r="F131" s="203" t="s">
        <v>5313</v>
      </c>
      <c r="G131" s="13"/>
      <c r="H131" s="204">
        <v>2</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87</v>
      </c>
      <c r="AV131" s="13" t="s">
        <v>79</v>
      </c>
      <c r="AW131" s="13" t="s">
        <v>31</v>
      </c>
      <c r="AX131" s="13" t="s">
        <v>76</v>
      </c>
      <c r="AY131" s="202" t="s">
        <v>328</v>
      </c>
    </row>
    <row r="132" s="12" customFormat="1" ht="20.88" customHeight="1">
      <c r="A132" s="12"/>
      <c r="B132" s="163"/>
      <c r="C132" s="12"/>
      <c r="D132" s="164" t="s">
        <v>68</v>
      </c>
      <c r="E132" s="174" t="s">
        <v>505</v>
      </c>
      <c r="F132" s="174" t="s">
        <v>2668</v>
      </c>
      <c r="G132" s="12"/>
      <c r="H132" s="12"/>
      <c r="I132" s="166"/>
      <c r="J132" s="175">
        <f>BK132</f>
        <v>0</v>
      </c>
      <c r="K132" s="12"/>
      <c r="L132" s="163"/>
      <c r="M132" s="168"/>
      <c r="N132" s="169"/>
      <c r="O132" s="169"/>
      <c r="P132" s="170">
        <f>SUM(P133:P139)</f>
        <v>0</v>
      </c>
      <c r="Q132" s="169"/>
      <c r="R132" s="170">
        <f>SUM(R133:R139)</f>
        <v>0</v>
      </c>
      <c r="S132" s="169"/>
      <c r="T132" s="171">
        <f>SUM(T133:T139)</f>
        <v>0</v>
      </c>
      <c r="U132" s="12"/>
      <c r="V132" s="12"/>
      <c r="W132" s="12"/>
      <c r="X132" s="12"/>
      <c r="Y132" s="12"/>
      <c r="Z132" s="12"/>
      <c r="AA132" s="12"/>
      <c r="AB132" s="12"/>
      <c r="AC132" s="12"/>
      <c r="AD132" s="12"/>
      <c r="AE132" s="12"/>
      <c r="AR132" s="164" t="s">
        <v>76</v>
      </c>
      <c r="AT132" s="172" t="s">
        <v>68</v>
      </c>
      <c r="AU132" s="172" t="s">
        <v>79</v>
      </c>
      <c r="AY132" s="164" t="s">
        <v>328</v>
      </c>
      <c r="BK132" s="173">
        <f>SUM(BK133:BK139)</f>
        <v>0</v>
      </c>
    </row>
    <row r="133" s="2" customFormat="1" ht="44.25" customHeight="1">
      <c r="A133" s="41"/>
      <c r="B133" s="176"/>
      <c r="C133" s="177" t="s">
        <v>87</v>
      </c>
      <c r="D133" s="177" t="s">
        <v>331</v>
      </c>
      <c r="E133" s="178" t="s">
        <v>2669</v>
      </c>
      <c r="F133" s="179" t="s">
        <v>2670</v>
      </c>
      <c r="G133" s="180" t="s">
        <v>491</v>
      </c>
      <c r="H133" s="181">
        <v>83.384</v>
      </c>
      <c r="I133" s="182"/>
      <c r="J133" s="183">
        <f>ROUND(I133*H133,2)</f>
        <v>0</v>
      </c>
      <c r="K133" s="179" t="s">
        <v>335</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87</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6849</v>
      </c>
    </row>
    <row r="134" s="2" customFormat="1">
      <c r="A134" s="41"/>
      <c r="B134" s="42"/>
      <c r="C134" s="41"/>
      <c r="D134" s="190" t="s">
        <v>338</v>
      </c>
      <c r="E134" s="41"/>
      <c r="F134" s="191" t="s">
        <v>2672</v>
      </c>
      <c r="G134" s="41"/>
      <c r="H134" s="41"/>
      <c r="I134" s="192"/>
      <c r="J134" s="41"/>
      <c r="K134" s="41"/>
      <c r="L134" s="42"/>
      <c r="M134" s="193"/>
      <c r="N134" s="194"/>
      <c r="O134" s="75"/>
      <c r="P134" s="75"/>
      <c r="Q134" s="75"/>
      <c r="R134" s="75"/>
      <c r="S134" s="75"/>
      <c r="T134" s="76"/>
      <c r="U134" s="41"/>
      <c r="V134" s="41"/>
      <c r="W134" s="41"/>
      <c r="X134" s="41"/>
      <c r="Y134" s="41"/>
      <c r="Z134" s="41"/>
      <c r="AA134" s="41"/>
      <c r="AB134" s="41"/>
      <c r="AC134" s="41"/>
      <c r="AD134" s="41"/>
      <c r="AE134" s="41"/>
      <c r="AT134" s="22" t="s">
        <v>338</v>
      </c>
      <c r="AU134" s="22" t="s">
        <v>87</v>
      </c>
    </row>
    <row r="135" s="13" customFormat="1">
      <c r="A135" s="13"/>
      <c r="B135" s="201"/>
      <c r="C135" s="13"/>
      <c r="D135" s="195" t="s">
        <v>442</v>
      </c>
      <c r="E135" s="202" t="s">
        <v>3</v>
      </c>
      <c r="F135" s="203" t="s">
        <v>6850</v>
      </c>
      <c r="G135" s="13"/>
      <c r="H135" s="204">
        <v>83.384</v>
      </c>
      <c r="I135" s="205"/>
      <c r="J135" s="13"/>
      <c r="K135" s="13"/>
      <c r="L135" s="201"/>
      <c r="M135" s="206"/>
      <c r="N135" s="207"/>
      <c r="O135" s="207"/>
      <c r="P135" s="207"/>
      <c r="Q135" s="207"/>
      <c r="R135" s="207"/>
      <c r="S135" s="207"/>
      <c r="T135" s="208"/>
      <c r="U135" s="13"/>
      <c r="V135" s="13"/>
      <c r="W135" s="13"/>
      <c r="X135" s="13"/>
      <c r="Y135" s="13"/>
      <c r="Z135" s="13"/>
      <c r="AA135" s="13"/>
      <c r="AB135" s="13"/>
      <c r="AC135" s="13"/>
      <c r="AD135" s="13"/>
      <c r="AE135" s="13"/>
      <c r="AT135" s="202" t="s">
        <v>442</v>
      </c>
      <c r="AU135" s="202" t="s">
        <v>87</v>
      </c>
      <c r="AV135" s="13" t="s">
        <v>79</v>
      </c>
      <c r="AW135" s="13" t="s">
        <v>31</v>
      </c>
      <c r="AX135" s="13" t="s">
        <v>76</v>
      </c>
      <c r="AY135" s="202" t="s">
        <v>328</v>
      </c>
    </row>
    <row r="136" s="2" customFormat="1" ht="55.5" customHeight="1">
      <c r="A136" s="41"/>
      <c r="B136" s="176"/>
      <c r="C136" s="177" t="s">
        <v>113</v>
      </c>
      <c r="D136" s="177" t="s">
        <v>331</v>
      </c>
      <c r="E136" s="178" t="s">
        <v>5324</v>
      </c>
      <c r="F136" s="179" t="s">
        <v>5325</v>
      </c>
      <c r="G136" s="180" t="s">
        <v>491</v>
      </c>
      <c r="H136" s="181">
        <v>83.384</v>
      </c>
      <c r="I136" s="182"/>
      <c r="J136" s="183">
        <f>ROUND(I136*H136,2)</f>
        <v>0</v>
      </c>
      <c r="K136" s="179" t="s">
        <v>335</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113</v>
      </c>
      <c r="AT136" s="188" t="s">
        <v>331</v>
      </c>
      <c r="AU136" s="188" t="s">
        <v>87</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6851</v>
      </c>
    </row>
    <row r="137" s="2" customFormat="1">
      <c r="A137" s="41"/>
      <c r="B137" s="42"/>
      <c r="C137" s="41"/>
      <c r="D137" s="190" t="s">
        <v>338</v>
      </c>
      <c r="E137" s="41"/>
      <c r="F137" s="191" t="s">
        <v>5327</v>
      </c>
      <c r="G137" s="41"/>
      <c r="H137" s="41"/>
      <c r="I137" s="192"/>
      <c r="J137" s="41"/>
      <c r="K137" s="41"/>
      <c r="L137" s="42"/>
      <c r="M137" s="193"/>
      <c r="N137" s="194"/>
      <c r="O137" s="75"/>
      <c r="P137" s="75"/>
      <c r="Q137" s="75"/>
      <c r="R137" s="75"/>
      <c r="S137" s="75"/>
      <c r="T137" s="76"/>
      <c r="U137" s="41"/>
      <c r="V137" s="41"/>
      <c r="W137" s="41"/>
      <c r="X137" s="41"/>
      <c r="Y137" s="41"/>
      <c r="Z137" s="41"/>
      <c r="AA137" s="41"/>
      <c r="AB137" s="41"/>
      <c r="AC137" s="41"/>
      <c r="AD137" s="41"/>
      <c r="AE137" s="41"/>
      <c r="AT137" s="22" t="s">
        <v>338</v>
      </c>
      <c r="AU137" s="22" t="s">
        <v>87</v>
      </c>
    </row>
    <row r="138" s="2" customFormat="1" ht="44.25" customHeight="1">
      <c r="A138" s="41"/>
      <c r="B138" s="176"/>
      <c r="C138" s="177" t="s">
        <v>138</v>
      </c>
      <c r="D138" s="177" t="s">
        <v>331</v>
      </c>
      <c r="E138" s="178" t="s">
        <v>6852</v>
      </c>
      <c r="F138" s="179" t="s">
        <v>6853</v>
      </c>
      <c r="G138" s="180" t="s">
        <v>491</v>
      </c>
      <c r="H138" s="181">
        <v>83.384</v>
      </c>
      <c r="I138" s="182"/>
      <c r="J138" s="183">
        <f>ROUND(I138*H138,2)</f>
        <v>0</v>
      </c>
      <c r="K138" s="179" t="s">
        <v>335</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87</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6854</v>
      </c>
    </row>
    <row r="139" s="2" customFormat="1">
      <c r="A139" s="41"/>
      <c r="B139" s="42"/>
      <c r="C139" s="41"/>
      <c r="D139" s="190" t="s">
        <v>338</v>
      </c>
      <c r="E139" s="41"/>
      <c r="F139" s="191" t="s">
        <v>6855</v>
      </c>
      <c r="G139" s="41"/>
      <c r="H139" s="41"/>
      <c r="I139" s="192"/>
      <c r="J139" s="41"/>
      <c r="K139" s="41"/>
      <c r="L139" s="42"/>
      <c r="M139" s="193"/>
      <c r="N139" s="194"/>
      <c r="O139" s="75"/>
      <c r="P139" s="75"/>
      <c r="Q139" s="75"/>
      <c r="R139" s="75"/>
      <c r="S139" s="75"/>
      <c r="T139" s="76"/>
      <c r="U139" s="41"/>
      <c r="V139" s="41"/>
      <c r="W139" s="41"/>
      <c r="X139" s="41"/>
      <c r="Y139" s="41"/>
      <c r="Z139" s="41"/>
      <c r="AA139" s="41"/>
      <c r="AB139" s="41"/>
      <c r="AC139" s="41"/>
      <c r="AD139" s="41"/>
      <c r="AE139" s="41"/>
      <c r="AT139" s="22" t="s">
        <v>338</v>
      </c>
      <c r="AU139" s="22" t="s">
        <v>87</v>
      </c>
    </row>
    <row r="140" s="12" customFormat="1" ht="20.88" customHeight="1">
      <c r="A140" s="12"/>
      <c r="B140" s="163"/>
      <c r="C140" s="12"/>
      <c r="D140" s="164" t="s">
        <v>68</v>
      </c>
      <c r="E140" s="174" t="s">
        <v>526</v>
      </c>
      <c r="F140" s="174" t="s">
        <v>2677</v>
      </c>
      <c r="G140" s="12"/>
      <c r="H140" s="12"/>
      <c r="I140" s="166"/>
      <c r="J140" s="175">
        <f>BK140</f>
        <v>0</v>
      </c>
      <c r="K140" s="12"/>
      <c r="L140" s="163"/>
      <c r="M140" s="168"/>
      <c r="N140" s="169"/>
      <c r="O140" s="169"/>
      <c r="P140" s="170">
        <f>SUM(P141:P155)</f>
        <v>0</v>
      </c>
      <c r="Q140" s="169"/>
      <c r="R140" s="170">
        <f>SUM(R141:R155)</f>
        <v>0</v>
      </c>
      <c r="S140" s="169"/>
      <c r="T140" s="171">
        <f>SUM(T141:T155)</f>
        <v>0</v>
      </c>
      <c r="U140" s="12"/>
      <c r="V140" s="12"/>
      <c r="W140" s="12"/>
      <c r="X140" s="12"/>
      <c r="Y140" s="12"/>
      <c r="Z140" s="12"/>
      <c r="AA140" s="12"/>
      <c r="AB140" s="12"/>
      <c r="AC140" s="12"/>
      <c r="AD140" s="12"/>
      <c r="AE140" s="12"/>
      <c r="AR140" s="164" t="s">
        <v>76</v>
      </c>
      <c r="AT140" s="172" t="s">
        <v>68</v>
      </c>
      <c r="AU140" s="172" t="s">
        <v>79</v>
      </c>
      <c r="AY140" s="164" t="s">
        <v>328</v>
      </c>
      <c r="BK140" s="173">
        <f>SUM(BK141:BK155)</f>
        <v>0</v>
      </c>
    </row>
    <row r="141" s="2" customFormat="1" ht="62.7" customHeight="1">
      <c r="A141" s="41"/>
      <c r="B141" s="176"/>
      <c r="C141" s="177" t="s">
        <v>150</v>
      </c>
      <c r="D141" s="177" t="s">
        <v>331</v>
      </c>
      <c r="E141" s="178" t="s">
        <v>972</v>
      </c>
      <c r="F141" s="179" t="s">
        <v>973</v>
      </c>
      <c r="G141" s="180" t="s">
        <v>491</v>
      </c>
      <c r="H141" s="181">
        <v>48.843000000000004</v>
      </c>
      <c r="I141" s="182"/>
      <c r="J141" s="183">
        <f>ROUND(I141*H141,2)</f>
        <v>0</v>
      </c>
      <c r="K141" s="179" t="s">
        <v>335</v>
      </c>
      <c r="L141" s="42"/>
      <c r="M141" s="184" t="s">
        <v>3</v>
      </c>
      <c r="N141" s="185" t="s">
        <v>40</v>
      </c>
      <c r="O141" s="75"/>
      <c r="P141" s="186">
        <f>O141*H141</f>
        <v>0</v>
      </c>
      <c r="Q141" s="186">
        <v>0</v>
      </c>
      <c r="R141" s="186">
        <f>Q141*H141</f>
        <v>0</v>
      </c>
      <c r="S141" s="186">
        <v>0</v>
      </c>
      <c r="T141" s="187">
        <f>S141*H141</f>
        <v>0</v>
      </c>
      <c r="U141" s="41"/>
      <c r="V141" s="41"/>
      <c r="W141" s="41"/>
      <c r="X141" s="41"/>
      <c r="Y141" s="41"/>
      <c r="Z141" s="41"/>
      <c r="AA141" s="41"/>
      <c r="AB141" s="41"/>
      <c r="AC141" s="41"/>
      <c r="AD141" s="41"/>
      <c r="AE141" s="41"/>
      <c r="AR141" s="188" t="s">
        <v>113</v>
      </c>
      <c r="AT141" s="188" t="s">
        <v>331</v>
      </c>
      <c r="AU141" s="188" t="s">
        <v>87</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113</v>
      </c>
      <c r="BM141" s="188" t="s">
        <v>6856</v>
      </c>
    </row>
    <row r="142" s="2" customFormat="1">
      <c r="A142" s="41"/>
      <c r="B142" s="42"/>
      <c r="C142" s="41"/>
      <c r="D142" s="190" t="s">
        <v>338</v>
      </c>
      <c r="E142" s="41"/>
      <c r="F142" s="191" t="s">
        <v>975</v>
      </c>
      <c r="G142" s="41"/>
      <c r="H142" s="41"/>
      <c r="I142" s="192"/>
      <c r="J142" s="41"/>
      <c r="K142" s="41"/>
      <c r="L142" s="42"/>
      <c r="M142" s="193"/>
      <c r="N142" s="194"/>
      <c r="O142" s="75"/>
      <c r="P142" s="75"/>
      <c r="Q142" s="75"/>
      <c r="R142" s="75"/>
      <c r="S142" s="75"/>
      <c r="T142" s="76"/>
      <c r="U142" s="41"/>
      <c r="V142" s="41"/>
      <c r="W142" s="41"/>
      <c r="X142" s="41"/>
      <c r="Y142" s="41"/>
      <c r="Z142" s="41"/>
      <c r="AA142" s="41"/>
      <c r="AB142" s="41"/>
      <c r="AC142" s="41"/>
      <c r="AD142" s="41"/>
      <c r="AE142" s="41"/>
      <c r="AT142" s="22" t="s">
        <v>338</v>
      </c>
      <c r="AU142" s="22" t="s">
        <v>87</v>
      </c>
    </row>
    <row r="143" s="15" customFormat="1">
      <c r="A143" s="15"/>
      <c r="B143" s="217"/>
      <c r="C143" s="15"/>
      <c r="D143" s="195" t="s">
        <v>442</v>
      </c>
      <c r="E143" s="218" t="s">
        <v>3</v>
      </c>
      <c r="F143" s="219" t="s">
        <v>6857</v>
      </c>
      <c r="G143" s="15"/>
      <c r="H143" s="218" t="s">
        <v>3</v>
      </c>
      <c r="I143" s="220"/>
      <c r="J143" s="15"/>
      <c r="K143" s="15"/>
      <c r="L143" s="217"/>
      <c r="M143" s="221"/>
      <c r="N143" s="222"/>
      <c r="O143" s="222"/>
      <c r="P143" s="222"/>
      <c r="Q143" s="222"/>
      <c r="R143" s="222"/>
      <c r="S143" s="222"/>
      <c r="T143" s="223"/>
      <c r="U143" s="15"/>
      <c r="V143" s="15"/>
      <c r="W143" s="15"/>
      <c r="X143" s="15"/>
      <c r="Y143" s="15"/>
      <c r="Z143" s="15"/>
      <c r="AA143" s="15"/>
      <c r="AB143" s="15"/>
      <c r="AC143" s="15"/>
      <c r="AD143" s="15"/>
      <c r="AE143" s="15"/>
      <c r="AT143" s="218" t="s">
        <v>442</v>
      </c>
      <c r="AU143" s="218" t="s">
        <v>87</v>
      </c>
      <c r="AV143" s="15" t="s">
        <v>76</v>
      </c>
      <c r="AW143" s="15" t="s">
        <v>31</v>
      </c>
      <c r="AX143" s="15" t="s">
        <v>69</v>
      </c>
      <c r="AY143" s="218" t="s">
        <v>328</v>
      </c>
    </row>
    <row r="144" s="15" customFormat="1">
      <c r="A144" s="15"/>
      <c r="B144" s="217"/>
      <c r="C144" s="15"/>
      <c r="D144" s="195" t="s">
        <v>442</v>
      </c>
      <c r="E144" s="218" t="s">
        <v>3</v>
      </c>
      <c r="F144" s="219" t="s">
        <v>6858</v>
      </c>
      <c r="G144" s="15"/>
      <c r="H144" s="218" t="s">
        <v>3</v>
      </c>
      <c r="I144" s="220"/>
      <c r="J144" s="15"/>
      <c r="K144" s="15"/>
      <c r="L144" s="217"/>
      <c r="M144" s="221"/>
      <c r="N144" s="222"/>
      <c r="O144" s="222"/>
      <c r="P144" s="222"/>
      <c r="Q144" s="222"/>
      <c r="R144" s="222"/>
      <c r="S144" s="222"/>
      <c r="T144" s="223"/>
      <c r="U144" s="15"/>
      <c r="V144" s="15"/>
      <c r="W144" s="15"/>
      <c r="X144" s="15"/>
      <c r="Y144" s="15"/>
      <c r="Z144" s="15"/>
      <c r="AA144" s="15"/>
      <c r="AB144" s="15"/>
      <c r="AC144" s="15"/>
      <c r="AD144" s="15"/>
      <c r="AE144" s="15"/>
      <c r="AT144" s="218" t="s">
        <v>442</v>
      </c>
      <c r="AU144" s="218" t="s">
        <v>87</v>
      </c>
      <c r="AV144" s="15" t="s">
        <v>76</v>
      </c>
      <c r="AW144" s="15" t="s">
        <v>31</v>
      </c>
      <c r="AX144" s="15" t="s">
        <v>69</v>
      </c>
      <c r="AY144" s="218" t="s">
        <v>328</v>
      </c>
    </row>
    <row r="145" s="13" customFormat="1">
      <c r="A145" s="13"/>
      <c r="B145" s="201"/>
      <c r="C145" s="13"/>
      <c r="D145" s="195" t="s">
        <v>442</v>
      </c>
      <c r="E145" s="202" t="s">
        <v>3</v>
      </c>
      <c r="F145" s="203" t="s">
        <v>6859</v>
      </c>
      <c r="G145" s="13"/>
      <c r="H145" s="204">
        <v>132.227</v>
      </c>
      <c r="I145" s="205"/>
      <c r="J145" s="13"/>
      <c r="K145" s="13"/>
      <c r="L145" s="201"/>
      <c r="M145" s="206"/>
      <c r="N145" s="207"/>
      <c r="O145" s="207"/>
      <c r="P145" s="207"/>
      <c r="Q145" s="207"/>
      <c r="R145" s="207"/>
      <c r="S145" s="207"/>
      <c r="T145" s="208"/>
      <c r="U145" s="13"/>
      <c r="V145" s="13"/>
      <c r="W145" s="13"/>
      <c r="X145" s="13"/>
      <c r="Y145" s="13"/>
      <c r="Z145" s="13"/>
      <c r="AA145" s="13"/>
      <c r="AB145" s="13"/>
      <c r="AC145" s="13"/>
      <c r="AD145" s="13"/>
      <c r="AE145" s="13"/>
      <c r="AT145" s="202" t="s">
        <v>442</v>
      </c>
      <c r="AU145" s="202" t="s">
        <v>87</v>
      </c>
      <c r="AV145" s="13" t="s">
        <v>79</v>
      </c>
      <c r="AW145" s="13" t="s">
        <v>31</v>
      </c>
      <c r="AX145" s="13" t="s">
        <v>69</v>
      </c>
      <c r="AY145" s="202" t="s">
        <v>328</v>
      </c>
    </row>
    <row r="146" s="13" customFormat="1">
      <c r="A146" s="13"/>
      <c r="B146" s="201"/>
      <c r="C146" s="13"/>
      <c r="D146" s="195" t="s">
        <v>442</v>
      </c>
      <c r="E146" s="202" t="s">
        <v>3</v>
      </c>
      <c r="F146" s="203" t="s">
        <v>6860</v>
      </c>
      <c r="G146" s="13"/>
      <c r="H146" s="204">
        <v>-83.384</v>
      </c>
      <c r="I146" s="205"/>
      <c r="J146" s="13"/>
      <c r="K146" s="13"/>
      <c r="L146" s="201"/>
      <c r="M146" s="206"/>
      <c r="N146" s="207"/>
      <c r="O146" s="207"/>
      <c r="P146" s="207"/>
      <c r="Q146" s="207"/>
      <c r="R146" s="207"/>
      <c r="S146" s="207"/>
      <c r="T146" s="208"/>
      <c r="U146" s="13"/>
      <c r="V146" s="13"/>
      <c r="W146" s="13"/>
      <c r="X146" s="13"/>
      <c r="Y146" s="13"/>
      <c r="Z146" s="13"/>
      <c r="AA146" s="13"/>
      <c r="AB146" s="13"/>
      <c r="AC146" s="13"/>
      <c r="AD146" s="13"/>
      <c r="AE146" s="13"/>
      <c r="AT146" s="202" t="s">
        <v>442</v>
      </c>
      <c r="AU146" s="202" t="s">
        <v>87</v>
      </c>
      <c r="AV146" s="13" t="s">
        <v>79</v>
      </c>
      <c r="AW146" s="13" t="s">
        <v>31</v>
      </c>
      <c r="AX146" s="13" t="s">
        <v>69</v>
      </c>
      <c r="AY146" s="202" t="s">
        <v>328</v>
      </c>
    </row>
    <row r="147" s="14" customFormat="1">
      <c r="A147" s="14"/>
      <c r="B147" s="209"/>
      <c r="C147" s="14"/>
      <c r="D147" s="195" t="s">
        <v>442</v>
      </c>
      <c r="E147" s="210" t="s">
        <v>3</v>
      </c>
      <c r="F147" s="211" t="s">
        <v>452</v>
      </c>
      <c r="G147" s="14"/>
      <c r="H147" s="212">
        <v>48.843000000000004</v>
      </c>
      <c r="I147" s="213"/>
      <c r="J147" s="14"/>
      <c r="K147" s="14"/>
      <c r="L147" s="209"/>
      <c r="M147" s="214"/>
      <c r="N147" s="215"/>
      <c r="O147" s="215"/>
      <c r="P147" s="215"/>
      <c r="Q147" s="215"/>
      <c r="R147" s="215"/>
      <c r="S147" s="215"/>
      <c r="T147" s="216"/>
      <c r="U147" s="14"/>
      <c r="V147" s="14"/>
      <c r="W147" s="14"/>
      <c r="X147" s="14"/>
      <c r="Y147" s="14"/>
      <c r="Z147" s="14"/>
      <c r="AA147" s="14"/>
      <c r="AB147" s="14"/>
      <c r="AC147" s="14"/>
      <c r="AD147" s="14"/>
      <c r="AE147" s="14"/>
      <c r="AT147" s="210" t="s">
        <v>442</v>
      </c>
      <c r="AU147" s="210" t="s">
        <v>87</v>
      </c>
      <c r="AV147" s="14" t="s">
        <v>113</v>
      </c>
      <c r="AW147" s="14" t="s">
        <v>31</v>
      </c>
      <c r="AX147" s="14" t="s">
        <v>76</v>
      </c>
      <c r="AY147" s="210" t="s">
        <v>328</v>
      </c>
    </row>
    <row r="148" s="2" customFormat="1" ht="66.75" customHeight="1">
      <c r="A148" s="41"/>
      <c r="B148" s="176"/>
      <c r="C148" s="177" t="s">
        <v>168</v>
      </c>
      <c r="D148" s="177" t="s">
        <v>331</v>
      </c>
      <c r="E148" s="178" t="s">
        <v>2683</v>
      </c>
      <c r="F148" s="179" t="s">
        <v>2684</v>
      </c>
      <c r="G148" s="180" t="s">
        <v>491</v>
      </c>
      <c r="H148" s="181">
        <v>244.215</v>
      </c>
      <c r="I148" s="182"/>
      <c r="J148" s="183">
        <f>ROUND(I148*H148,2)</f>
        <v>0</v>
      </c>
      <c r="K148" s="179" t="s">
        <v>335</v>
      </c>
      <c r="L148" s="42"/>
      <c r="M148" s="184" t="s">
        <v>3</v>
      </c>
      <c r="N148" s="185" t="s">
        <v>40</v>
      </c>
      <c r="O148" s="75"/>
      <c r="P148" s="186">
        <f>O148*H148</f>
        <v>0</v>
      </c>
      <c r="Q148" s="186">
        <v>0</v>
      </c>
      <c r="R148" s="186">
        <f>Q148*H148</f>
        <v>0</v>
      </c>
      <c r="S148" s="186">
        <v>0</v>
      </c>
      <c r="T148" s="187">
        <f>S148*H148</f>
        <v>0</v>
      </c>
      <c r="U148" s="41"/>
      <c r="V148" s="41"/>
      <c r="W148" s="41"/>
      <c r="X148" s="41"/>
      <c r="Y148" s="41"/>
      <c r="Z148" s="41"/>
      <c r="AA148" s="41"/>
      <c r="AB148" s="41"/>
      <c r="AC148" s="41"/>
      <c r="AD148" s="41"/>
      <c r="AE148" s="41"/>
      <c r="AR148" s="188" t="s">
        <v>113</v>
      </c>
      <c r="AT148" s="188" t="s">
        <v>331</v>
      </c>
      <c r="AU148" s="188" t="s">
        <v>87</v>
      </c>
      <c r="AY148" s="22" t="s">
        <v>328</v>
      </c>
      <c r="BE148" s="189">
        <f>IF(N148="základní",J148,0)</f>
        <v>0</v>
      </c>
      <c r="BF148" s="189">
        <f>IF(N148="snížená",J148,0)</f>
        <v>0</v>
      </c>
      <c r="BG148" s="189">
        <f>IF(N148="zákl. přenesená",J148,0)</f>
        <v>0</v>
      </c>
      <c r="BH148" s="189">
        <f>IF(N148="sníž. přenesená",J148,0)</f>
        <v>0</v>
      </c>
      <c r="BI148" s="189">
        <f>IF(N148="nulová",J148,0)</f>
        <v>0</v>
      </c>
      <c r="BJ148" s="22" t="s">
        <v>76</v>
      </c>
      <c r="BK148" s="189">
        <f>ROUND(I148*H148,2)</f>
        <v>0</v>
      </c>
      <c r="BL148" s="22" t="s">
        <v>113</v>
      </c>
      <c r="BM148" s="188" t="s">
        <v>6861</v>
      </c>
    </row>
    <row r="149" s="2" customFormat="1">
      <c r="A149" s="41"/>
      <c r="B149" s="42"/>
      <c r="C149" s="41"/>
      <c r="D149" s="190" t="s">
        <v>338</v>
      </c>
      <c r="E149" s="41"/>
      <c r="F149" s="191" t="s">
        <v>2686</v>
      </c>
      <c r="G149" s="41"/>
      <c r="H149" s="41"/>
      <c r="I149" s="192"/>
      <c r="J149" s="41"/>
      <c r="K149" s="41"/>
      <c r="L149" s="42"/>
      <c r="M149" s="193"/>
      <c r="N149" s="194"/>
      <c r="O149" s="75"/>
      <c r="P149" s="75"/>
      <c r="Q149" s="75"/>
      <c r="R149" s="75"/>
      <c r="S149" s="75"/>
      <c r="T149" s="76"/>
      <c r="U149" s="41"/>
      <c r="V149" s="41"/>
      <c r="W149" s="41"/>
      <c r="X149" s="41"/>
      <c r="Y149" s="41"/>
      <c r="Z149" s="41"/>
      <c r="AA149" s="41"/>
      <c r="AB149" s="41"/>
      <c r="AC149" s="41"/>
      <c r="AD149" s="41"/>
      <c r="AE149" s="41"/>
      <c r="AT149" s="22" t="s">
        <v>338</v>
      </c>
      <c r="AU149" s="22" t="s">
        <v>87</v>
      </c>
    </row>
    <row r="150" s="2" customFormat="1">
      <c r="A150" s="41"/>
      <c r="B150" s="42"/>
      <c r="C150" s="41"/>
      <c r="D150" s="195" t="s">
        <v>340</v>
      </c>
      <c r="E150" s="41"/>
      <c r="F150" s="196" t="s">
        <v>2687</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340</v>
      </c>
      <c r="AU150" s="22" t="s">
        <v>87</v>
      </c>
    </row>
    <row r="151" s="13" customFormat="1">
      <c r="A151" s="13"/>
      <c r="B151" s="201"/>
      <c r="C151" s="13"/>
      <c r="D151" s="195" t="s">
        <v>442</v>
      </c>
      <c r="E151" s="13"/>
      <c r="F151" s="203" t="s">
        <v>6862</v>
      </c>
      <c r="G151" s="13"/>
      <c r="H151" s="204">
        <v>244.215</v>
      </c>
      <c r="I151" s="205"/>
      <c r="J151" s="13"/>
      <c r="K151" s="13"/>
      <c r="L151" s="201"/>
      <c r="M151" s="206"/>
      <c r="N151" s="207"/>
      <c r="O151" s="207"/>
      <c r="P151" s="207"/>
      <c r="Q151" s="207"/>
      <c r="R151" s="207"/>
      <c r="S151" s="207"/>
      <c r="T151" s="208"/>
      <c r="U151" s="13"/>
      <c r="V151" s="13"/>
      <c r="W151" s="13"/>
      <c r="X151" s="13"/>
      <c r="Y151" s="13"/>
      <c r="Z151" s="13"/>
      <c r="AA151" s="13"/>
      <c r="AB151" s="13"/>
      <c r="AC151" s="13"/>
      <c r="AD151" s="13"/>
      <c r="AE151" s="13"/>
      <c r="AT151" s="202" t="s">
        <v>442</v>
      </c>
      <c r="AU151" s="202" t="s">
        <v>87</v>
      </c>
      <c r="AV151" s="13" t="s">
        <v>79</v>
      </c>
      <c r="AW151" s="13" t="s">
        <v>4</v>
      </c>
      <c r="AX151" s="13" t="s">
        <v>76</v>
      </c>
      <c r="AY151" s="202" t="s">
        <v>328</v>
      </c>
    </row>
    <row r="152" s="2" customFormat="1" ht="44.25" customHeight="1">
      <c r="A152" s="41"/>
      <c r="B152" s="176"/>
      <c r="C152" s="177" t="s">
        <v>171</v>
      </c>
      <c r="D152" s="177" t="s">
        <v>331</v>
      </c>
      <c r="E152" s="178" t="s">
        <v>2689</v>
      </c>
      <c r="F152" s="179" t="s">
        <v>924</v>
      </c>
      <c r="G152" s="180" t="s">
        <v>585</v>
      </c>
      <c r="H152" s="181">
        <v>87.917000000000002</v>
      </c>
      <c r="I152" s="182"/>
      <c r="J152" s="183">
        <f>ROUND(I152*H152,2)</f>
        <v>0</v>
      </c>
      <c r="K152" s="179" t="s">
        <v>335</v>
      </c>
      <c r="L152" s="42"/>
      <c r="M152" s="184" t="s">
        <v>3</v>
      </c>
      <c r="N152" s="185" t="s">
        <v>40</v>
      </c>
      <c r="O152" s="75"/>
      <c r="P152" s="186">
        <f>O152*H152</f>
        <v>0</v>
      </c>
      <c r="Q152" s="186">
        <v>0</v>
      </c>
      <c r="R152" s="186">
        <f>Q152*H152</f>
        <v>0</v>
      </c>
      <c r="S152" s="186">
        <v>0</v>
      </c>
      <c r="T152" s="187">
        <f>S152*H152</f>
        <v>0</v>
      </c>
      <c r="U152" s="41"/>
      <c r="V152" s="41"/>
      <c r="W152" s="41"/>
      <c r="X152" s="41"/>
      <c r="Y152" s="41"/>
      <c r="Z152" s="41"/>
      <c r="AA152" s="41"/>
      <c r="AB152" s="41"/>
      <c r="AC152" s="41"/>
      <c r="AD152" s="41"/>
      <c r="AE152" s="41"/>
      <c r="AR152" s="188" t="s">
        <v>113</v>
      </c>
      <c r="AT152" s="188" t="s">
        <v>331</v>
      </c>
      <c r="AU152" s="188" t="s">
        <v>87</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6863</v>
      </c>
    </row>
    <row r="153" s="2" customFormat="1">
      <c r="A153" s="41"/>
      <c r="B153" s="42"/>
      <c r="C153" s="41"/>
      <c r="D153" s="190" t="s">
        <v>338</v>
      </c>
      <c r="E153" s="41"/>
      <c r="F153" s="191" t="s">
        <v>2691</v>
      </c>
      <c r="G153" s="41"/>
      <c r="H153" s="41"/>
      <c r="I153" s="192"/>
      <c r="J153" s="41"/>
      <c r="K153" s="41"/>
      <c r="L153" s="42"/>
      <c r="M153" s="193"/>
      <c r="N153" s="194"/>
      <c r="O153" s="75"/>
      <c r="P153" s="75"/>
      <c r="Q153" s="75"/>
      <c r="R153" s="75"/>
      <c r="S153" s="75"/>
      <c r="T153" s="76"/>
      <c r="U153" s="41"/>
      <c r="V153" s="41"/>
      <c r="W153" s="41"/>
      <c r="X153" s="41"/>
      <c r="Y153" s="41"/>
      <c r="Z153" s="41"/>
      <c r="AA153" s="41"/>
      <c r="AB153" s="41"/>
      <c r="AC153" s="41"/>
      <c r="AD153" s="41"/>
      <c r="AE153" s="41"/>
      <c r="AT153" s="22" t="s">
        <v>338</v>
      </c>
      <c r="AU153" s="22" t="s">
        <v>87</v>
      </c>
    </row>
    <row r="154" s="2" customFormat="1">
      <c r="A154" s="41"/>
      <c r="B154" s="42"/>
      <c r="C154" s="41"/>
      <c r="D154" s="195" t="s">
        <v>340</v>
      </c>
      <c r="E154" s="41"/>
      <c r="F154" s="196" t="s">
        <v>2692</v>
      </c>
      <c r="G154" s="41"/>
      <c r="H154" s="41"/>
      <c r="I154" s="192"/>
      <c r="J154" s="41"/>
      <c r="K154" s="41"/>
      <c r="L154" s="42"/>
      <c r="M154" s="193"/>
      <c r="N154" s="194"/>
      <c r="O154" s="75"/>
      <c r="P154" s="75"/>
      <c r="Q154" s="75"/>
      <c r="R154" s="75"/>
      <c r="S154" s="75"/>
      <c r="T154" s="76"/>
      <c r="U154" s="41"/>
      <c r="V154" s="41"/>
      <c r="W154" s="41"/>
      <c r="X154" s="41"/>
      <c r="Y154" s="41"/>
      <c r="Z154" s="41"/>
      <c r="AA154" s="41"/>
      <c r="AB154" s="41"/>
      <c r="AC154" s="41"/>
      <c r="AD154" s="41"/>
      <c r="AE154" s="41"/>
      <c r="AT154" s="22" t="s">
        <v>340</v>
      </c>
      <c r="AU154" s="22" t="s">
        <v>87</v>
      </c>
    </row>
    <row r="155" s="13" customFormat="1">
      <c r="A155" s="13"/>
      <c r="B155" s="201"/>
      <c r="C155" s="13"/>
      <c r="D155" s="195" t="s">
        <v>442</v>
      </c>
      <c r="E155" s="13"/>
      <c r="F155" s="203" t="s">
        <v>6864</v>
      </c>
      <c r="G155" s="13"/>
      <c r="H155" s="204">
        <v>87.917000000000002</v>
      </c>
      <c r="I155" s="205"/>
      <c r="J155" s="13"/>
      <c r="K155" s="13"/>
      <c r="L155" s="201"/>
      <c r="M155" s="206"/>
      <c r="N155" s="207"/>
      <c r="O155" s="207"/>
      <c r="P155" s="207"/>
      <c r="Q155" s="207"/>
      <c r="R155" s="207"/>
      <c r="S155" s="207"/>
      <c r="T155" s="208"/>
      <c r="U155" s="13"/>
      <c r="V155" s="13"/>
      <c r="W155" s="13"/>
      <c r="X155" s="13"/>
      <c r="Y155" s="13"/>
      <c r="Z155" s="13"/>
      <c r="AA155" s="13"/>
      <c r="AB155" s="13"/>
      <c r="AC155" s="13"/>
      <c r="AD155" s="13"/>
      <c r="AE155" s="13"/>
      <c r="AT155" s="202" t="s">
        <v>442</v>
      </c>
      <c r="AU155" s="202" t="s">
        <v>87</v>
      </c>
      <c r="AV155" s="13" t="s">
        <v>79</v>
      </c>
      <c r="AW155" s="13" t="s">
        <v>4</v>
      </c>
      <c r="AX155" s="13" t="s">
        <v>76</v>
      </c>
      <c r="AY155" s="202" t="s">
        <v>328</v>
      </c>
    </row>
    <row r="156" s="12" customFormat="1" ht="22.8" customHeight="1">
      <c r="A156" s="12"/>
      <c r="B156" s="163"/>
      <c r="C156" s="12"/>
      <c r="D156" s="164" t="s">
        <v>68</v>
      </c>
      <c r="E156" s="174" t="s">
        <v>79</v>
      </c>
      <c r="F156" s="174" t="s">
        <v>525</v>
      </c>
      <c r="G156" s="12"/>
      <c r="H156" s="12"/>
      <c r="I156" s="166"/>
      <c r="J156" s="175">
        <f>BK156</f>
        <v>0</v>
      </c>
      <c r="K156" s="12"/>
      <c r="L156" s="163"/>
      <c r="M156" s="168"/>
      <c r="N156" s="169"/>
      <c r="O156" s="169"/>
      <c r="P156" s="170">
        <f>P157+P165</f>
        <v>0</v>
      </c>
      <c r="Q156" s="169"/>
      <c r="R156" s="170">
        <f>R157+R165</f>
        <v>141.32098823231999</v>
      </c>
      <c r="S156" s="169"/>
      <c r="T156" s="171">
        <f>T157+T165</f>
        <v>0</v>
      </c>
      <c r="U156" s="12"/>
      <c r="V156" s="12"/>
      <c r="W156" s="12"/>
      <c r="X156" s="12"/>
      <c r="Y156" s="12"/>
      <c r="Z156" s="12"/>
      <c r="AA156" s="12"/>
      <c r="AB156" s="12"/>
      <c r="AC156" s="12"/>
      <c r="AD156" s="12"/>
      <c r="AE156" s="12"/>
      <c r="AR156" s="164" t="s">
        <v>76</v>
      </c>
      <c r="AT156" s="172" t="s">
        <v>68</v>
      </c>
      <c r="AU156" s="172" t="s">
        <v>76</v>
      </c>
      <c r="AY156" s="164" t="s">
        <v>328</v>
      </c>
      <c r="BK156" s="173">
        <f>BK157+BK165</f>
        <v>0</v>
      </c>
    </row>
    <row r="157" s="12" customFormat="1" ht="20.88" customHeight="1">
      <c r="A157" s="12"/>
      <c r="B157" s="163"/>
      <c r="C157" s="12"/>
      <c r="D157" s="164" t="s">
        <v>68</v>
      </c>
      <c r="E157" s="174" t="s">
        <v>2694</v>
      </c>
      <c r="F157" s="174" t="s">
        <v>2695</v>
      </c>
      <c r="G157" s="12"/>
      <c r="H157" s="12"/>
      <c r="I157" s="166"/>
      <c r="J157" s="175">
        <f>BK157</f>
        <v>0</v>
      </c>
      <c r="K157" s="12"/>
      <c r="L157" s="163"/>
      <c r="M157" s="168"/>
      <c r="N157" s="169"/>
      <c r="O157" s="169"/>
      <c r="P157" s="170">
        <f>SUM(P158:P164)</f>
        <v>0</v>
      </c>
      <c r="Q157" s="169"/>
      <c r="R157" s="170">
        <f>SUM(R158:R164)</f>
        <v>14.091446479999998</v>
      </c>
      <c r="S157" s="169"/>
      <c r="T157" s="171">
        <f>SUM(T158:T164)</f>
        <v>0</v>
      </c>
      <c r="U157" s="12"/>
      <c r="V157" s="12"/>
      <c r="W157" s="12"/>
      <c r="X157" s="12"/>
      <c r="Y157" s="12"/>
      <c r="Z157" s="12"/>
      <c r="AA157" s="12"/>
      <c r="AB157" s="12"/>
      <c r="AC157" s="12"/>
      <c r="AD157" s="12"/>
      <c r="AE157" s="12"/>
      <c r="AR157" s="164" t="s">
        <v>76</v>
      </c>
      <c r="AT157" s="172" t="s">
        <v>68</v>
      </c>
      <c r="AU157" s="172" t="s">
        <v>79</v>
      </c>
      <c r="AY157" s="164" t="s">
        <v>328</v>
      </c>
      <c r="BK157" s="173">
        <f>SUM(BK158:BK164)</f>
        <v>0</v>
      </c>
    </row>
    <row r="158" s="2" customFormat="1" ht="33" customHeight="1">
      <c r="A158" s="41"/>
      <c r="B158" s="176"/>
      <c r="C158" s="177" t="s">
        <v>183</v>
      </c>
      <c r="D158" s="177" t="s">
        <v>331</v>
      </c>
      <c r="E158" s="178" t="s">
        <v>6865</v>
      </c>
      <c r="F158" s="179" t="s">
        <v>6866</v>
      </c>
      <c r="G158" s="180" t="s">
        <v>491</v>
      </c>
      <c r="H158" s="181">
        <v>6.1239999999999997</v>
      </c>
      <c r="I158" s="182"/>
      <c r="J158" s="183">
        <f>ROUND(I158*H158,2)</f>
        <v>0</v>
      </c>
      <c r="K158" s="179" t="s">
        <v>335</v>
      </c>
      <c r="L158" s="42"/>
      <c r="M158" s="184" t="s">
        <v>3</v>
      </c>
      <c r="N158" s="185" t="s">
        <v>40</v>
      </c>
      <c r="O158" s="75"/>
      <c r="P158" s="186">
        <f>O158*H158</f>
        <v>0</v>
      </c>
      <c r="Q158" s="186">
        <v>2.3010199999999998</v>
      </c>
      <c r="R158" s="186">
        <f>Q158*H158</f>
        <v>14.091446479999998</v>
      </c>
      <c r="S158" s="186">
        <v>0</v>
      </c>
      <c r="T158" s="187">
        <f>S158*H158</f>
        <v>0</v>
      </c>
      <c r="U158" s="41"/>
      <c r="V158" s="41"/>
      <c r="W158" s="41"/>
      <c r="X158" s="41"/>
      <c r="Y158" s="41"/>
      <c r="Z158" s="41"/>
      <c r="AA158" s="41"/>
      <c r="AB158" s="41"/>
      <c r="AC158" s="41"/>
      <c r="AD158" s="41"/>
      <c r="AE158" s="41"/>
      <c r="AR158" s="188" t="s">
        <v>113</v>
      </c>
      <c r="AT158" s="188" t="s">
        <v>331</v>
      </c>
      <c r="AU158" s="188" t="s">
        <v>87</v>
      </c>
      <c r="AY158" s="22" t="s">
        <v>328</v>
      </c>
      <c r="BE158" s="189">
        <f>IF(N158="základní",J158,0)</f>
        <v>0</v>
      </c>
      <c r="BF158" s="189">
        <f>IF(N158="snížená",J158,0)</f>
        <v>0</v>
      </c>
      <c r="BG158" s="189">
        <f>IF(N158="zákl. přenesená",J158,0)</f>
        <v>0</v>
      </c>
      <c r="BH158" s="189">
        <f>IF(N158="sníž. přenesená",J158,0)</f>
        <v>0</v>
      </c>
      <c r="BI158" s="189">
        <f>IF(N158="nulová",J158,0)</f>
        <v>0</v>
      </c>
      <c r="BJ158" s="22" t="s">
        <v>76</v>
      </c>
      <c r="BK158" s="189">
        <f>ROUND(I158*H158,2)</f>
        <v>0</v>
      </c>
      <c r="BL158" s="22" t="s">
        <v>113</v>
      </c>
      <c r="BM158" s="188" t="s">
        <v>2790</v>
      </c>
    </row>
    <row r="159" s="2" customFormat="1">
      <c r="A159" s="41"/>
      <c r="B159" s="42"/>
      <c r="C159" s="41"/>
      <c r="D159" s="190" t="s">
        <v>338</v>
      </c>
      <c r="E159" s="41"/>
      <c r="F159" s="191" t="s">
        <v>6867</v>
      </c>
      <c r="G159" s="41"/>
      <c r="H159" s="41"/>
      <c r="I159" s="192"/>
      <c r="J159" s="41"/>
      <c r="K159" s="41"/>
      <c r="L159" s="42"/>
      <c r="M159" s="193"/>
      <c r="N159" s="194"/>
      <c r="O159" s="75"/>
      <c r="P159" s="75"/>
      <c r="Q159" s="75"/>
      <c r="R159" s="75"/>
      <c r="S159" s="75"/>
      <c r="T159" s="76"/>
      <c r="U159" s="41"/>
      <c r="V159" s="41"/>
      <c r="W159" s="41"/>
      <c r="X159" s="41"/>
      <c r="Y159" s="41"/>
      <c r="Z159" s="41"/>
      <c r="AA159" s="41"/>
      <c r="AB159" s="41"/>
      <c r="AC159" s="41"/>
      <c r="AD159" s="41"/>
      <c r="AE159" s="41"/>
      <c r="AT159" s="22" t="s">
        <v>338</v>
      </c>
      <c r="AU159" s="22" t="s">
        <v>87</v>
      </c>
    </row>
    <row r="160" s="15" customFormat="1">
      <c r="A160" s="15"/>
      <c r="B160" s="217"/>
      <c r="C160" s="15"/>
      <c r="D160" s="195" t="s">
        <v>442</v>
      </c>
      <c r="E160" s="218" t="s">
        <v>3</v>
      </c>
      <c r="F160" s="219" t="s">
        <v>6868</v>
      </c>
      <c r="G160" s="15"/>
      <c r="H160" s="218" t="s">
        <v>3</v>
      </c>
      <c r="I160" s="220"/>
      <c r="J160" s="15"/>
      <c r="K160" s="15"/>
      <c r="L160" s="217"/>
      <c r="M160" s="221"/>
      <c r="N160" s="222"/>
      <c r="O160" s="222"/>
      <c r="P160" s="222"/>
      <c r="Q160" s="222"/>
      <c r="R160" s="222"/>
      <c r="S160" s="222"/>
      <c r="T160" s="223"/>
      <c r="U160" s="15"/>
      <c r="V160" s="15"/>
      <c r="W160" s="15"/>
      <c r="X160" s="15"/>
      <c r="Y160" s="15"/>
      <c r="Z160" s="15"/>
      <c r="AA160" s="15"/>
      <c r="AB160" s="15"/>
      <c r="AC160" s="15"/>
      <c r="AD160" s="15"/>
      <c r="AE160" s="15"/>
      <c r="AT160" s="218" t="s">
        <v>442</v>
      </c>
      <c r="AU160" s="218" t="s">
        <v>87</v>
      </c>
      <c r="AV160" s="15" t="s">
        <v>76</v>
      </c>
      <c r="AW160" s="15" t="s">
        <v>31</v>
      </c>
      <c r="AX160" s="15" t="s">
        <v>69</v>
      </c>
      <c r="AY160" s="218" t="s">
        <v>328</v>
      </c>
    </row>
    <row r="161" s="13" customFormat="1">
      <c r="A161" s="13"/>
      <c r="B161" s="201"/>
      <c r="C161" s="13"/>
      <c r="D161" s="195" t="s">
        <v>442</v>
      </c>
      <c r="E161" s="202" t="s">
        <v>3</v>
      </c>
      <c r="F161" s="203" t="s">
        <v>6869</v>
      </c>
      <c r="G161" s="13"/>
      <c r="H161" s="204">
        <v>5.8319999999999999</v>
      </c>
      <c r="I161" s="205"/>
      <c r="J161" s="13"/>
      <c r="K161" s="13"/>
      <c r="L161" s="201"/>
      <c r="M161" s="206"/>
      <c r="N161" s="207"/>
      <c r="O161" s="207"/>
      <c r="P161" s="207"/>
      <c r="Q161" s="207"/>
      <c r="R161" s="207"/>
      <c r="S161" s="207"/>
      <c r="T161" s="208"/>
      <c r="U161" s="13"/>
      <c r="V161" s="13"/>
      <c r="W161" s="13"/>
      <c r="X161" s="13"/>
      <c r="Y161" s="13"/>
      <c r="Z161" s="13"/>
      <c r="AA161" s="13"/>
      <c r="AB161" s="13"/>
      <c r="AC161" s="13"/>
      <c r="AD161" s="13"/>
      <c r="AE161" s="13"/>
      <c r="AT161" s="202" t="s">
        <v>442</v>
      </c>
      <c r="AU161" s="202" t="s">
        <v>87</v>
      </c>
      <c r="AV161" s="13" t="s">
        <v>79</v>
      </c>
      <c r="AW161" s="13" t="s">
        <v>31</v>
      </c>
      <c r="AX161" s="13" t="s">
        <v>76</v>
      </c>
      <c r="AY161" s="202" t="s">
        <v>328</v>
      </c>
    </row>
    <row r="162" s="13" customFormat="1">
      <c r="A162" s="13"/>
      <c r="B162" s="201"/>
      <c r="C162" s="13"/>
      <c r="D162" s="195" t="s">
        <v>442</v>
      </c>
      <c r="E162" s="13"/>
      <c r="F162" s="203" t="s">
        <v>6870</v>
      </c>
      <c r="G162" s="13"/>
      <c r="H162" s="204">
        <v>6.1239999999999997</v>
      </c>
      <c r="I162" s="205"/>
      <c r="J162" s="13"/>
      <c r="K162" s="13"/>
      <c r="L162" s="201"/>
      <c r="M162" s="206"/>
      <c r="N162" s="207"/>
      <c r="O162" s="207"/>
      <c r="P162" s="207"/>
      <c r="Q162" s="207"/>
      <c r="R162" s="207"/>
      <c r="S162" s="207"/>
      <c r="T162" s="208"/>
      <c r="U162" s="13"/>
      <c r="V162" s="13"/>
      <c r="W162" s="13"/>
      <c r="X162" s="13"/>
      <c r="Y162" s="13"/>
      <c r="Z162" s="13"/>
      <c r="AA162" s="13"/>
      <c r="AB162" s="13"/>
      <c r="AC162" s="13"/>
      <c r="AD162" s="13"/>
      <c r="AE162" s="13"/>
      <c r="AT162" s="202" t="s">
        <v>442</v>
      </c>
      <c r="AU162" s="202" t="s">
        <v>87</v>
      </c>
      <c r="AV162" s="13" t="s">
        <v>79</v>
      </c>
      <c r="AW162" s="13" t="s">
        <v>4</v>
      </c>
      <c r="AX162" s="13" t="s">
        <v>76</v>
      </c>
      <c r="AY162" s="202" t="s">
        <v>328</v>
      </c>
    </row>
    <row r="163" s="2" customFormat="1" ht="33" customHeight="1">
      <c r="A163" s="41"/>
      <c r="B163" s="176"/>
      <c r="C163" s="177" t="s">
        <v>235</v>
      </c>
      <c r="D163" s="177" t="s">
        <v>331</v>
      </c>
      <c r="E163" s="178" t="s">
        <v>2793</v>
      </c>
      <c r="F163" s="179" t="s">
        <v>2794</v>
      </c>
      <c r="G163" s="180" t="s">
        <v>491</v>
      </c>
      <c r="H163" s="181">
        <v>5.8319999999999999</v>
      </c>
      <c r="I163" s="182"/>
      <c r="J163" s="183">
        <f>ROUND(I163*H163,2)</f>
        <v>0</v>
      </c>
      <c r="K163" s="179" t="s">
        <v>335</v>
      </c>
      <c r="L163" s="42"/>
      <c r="M163" s="184" t="s">
        <v>3</v>
      </c>
      <c r="N163" s="185"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113</v>
      </c>
      <c r="AT163" s="188" t="s">
        <v>331</v>
      </c>
      <c r="AU163" s="188" t="s">
        <v>87</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113</v>
      </c>
      <c r="BM163" s="188" t="s">
        <v>2795</v>
      </c>
    </row>
    <row r="164" s="2" customFormat="1">
      <c r="A164" s="41"/>
      <c r="B164" s="42"/>
      <c r="C164" s="41"/>
      <c r="D164" s="190" t="s">
        <v>338</v>
      </c>
      <c r="E164" s="41"/>
      <c r="F164" s="191" t="s">
        <v>2796</v>
      </c>
      <c r="G164" s="41"/>
      <c r="H164" s="41"/>
      <c r="I164" s="192"/>
      <c r="J164" s="41"/>
      <c r="K164" s="41"/>
      <c r="L164" s="42"/>
      <c r="M164" s="193"/>
      <c r="N164" s="194"/>
      <c r="O164" s="75"/>
      <c r="P164" s="75"/>
      <c r="Q164" s="75"/>
      <c r="R164" s="75"/>
      <c r="S164" s="75"/>
      <c r="T164" s="76"/>
      <c r="U164" s="41"/>
      <c r="V164" s="41"/>
      <c r="W164" s="41"/>
      <c r="X164" s="41"/>
      <c r="Y164" s="41"/>
      <c r="Z164" s="41"/>
      <c r="AA164" s="41"/>
      <c r="AB164" s="41"/>
      <c r="AC164" s="41"/>
      <c r="AD164" s="41"/>
      <c r="AE164" s="41"/>
      <c r="AT164" s="22" t="s">
        <v>338</v>
      </c>
      <c r="AU164" s="22" t="s">
        <v>87</v>
      </c>
    </row>
    <row r="165" s="12" customFormat="1" ht="20.88" customHeight="1">
      <c r="A165" s="12"/>
      <c r="B165" s="163"/>
      <c r="C165" s="12"/>
      <c r="D165" s="164" t="s">
        <v>68</v>
      </c>
      <c r="E165" s="174" t="s">
        <v>564</v>
      </c>
      <c r="F165" s="174" t="s">
        <v>6871</v>
      </c>
      <c r="G165" s="12"/>
      <c r="H165" s="12"/>
      <c r="I165" s="166"/>
      <c r="J165" s="175">
        <f>BK165</f>
        <v>0</v>
      </c>
      <c r="K165" s="12"/>
      <c r="L165" s="163"/>
      <c r="M165" s="168"/>
      <c r="N165" s="169"/>
      <c r="O165" s="169"/>
      <c r="P165" s="170">
        <f>SUM(P166:P182)</f>
        <v>0</v>
      </c>
      <c r="Q165" s="169"/>
      <c r="R165" s="170">
        <f>SUM(R166:R182)</f>
        <v>127.22954175232</v>
      </c>
      <c r="S165" s="169"/>
      <c r="T165" s="171">
        <f>SUM(T166:T182)</f>
        <v>0</v>
      </c>
      <c r="U165" s="12"/>
      <c r="V165" s="12"/>
      <c r="W165" s="12"/>
      <c r="X165" s="12"/>
      <c r="Y165" s="12"/>
      <c r="Z165" s="12"/>
      <c r="AA165" s="12"/>
      <c r="AB165" s="12"/>
      <c r="AC165" s="12"/>
      <c r="AD165" s="12"/>
      <c r="AE165" s="12"/>
      <c r="AR165" s="164" t="s">
        <v>76</v>
      </c>
      <c r="AT165" s="172" t="s">
        <v>68</v>
      </c>
      <c r="AU165" s="172" t="s">
        <v>79</v>
      </c>
      <c r="AY165" s="164" t="s">
        <v>328</v>
      </c>
      <c r="BK165" s="173">
        <f>SUM(BK166:BK182)</f>
        <v>0</v>
      </c>
    </row>
    <row r="166" s="2" customFormat="1" ht="16.5" customHeight="1">
      <c r="A166" s="41"/>
      <c r="B166" s="176"/>
      <c r="C166" s="177" t="s">
        <v>239</v>
      </c>
      <c r="D166" s="177" t="s">
        <v>331</v>
      </c>
      <c r="E166" s="178" t="s">
        <v>6872</v>
      </c>
      <c r="F166" s="179" t="s">
        <v>6873</v>
      </c>
      <c r="G166" s="180" t="s">
        <v>439</v>
      </c>
      <c r="H166" s="181">
        <v>115.2</v>
      </c>
      <c r="I166" s="182"/>
      <c r="J166" s="183">
        <f>ROUND(I166*H166,2)</f>
        <v>0</v>
      </c>
      <c r="K166" s="179" t="s">
        <v>335</v>
      </c>
      <c r="L166" s="42"/>
      <c r="M166" s="184" t="s">
        <v>3</v>
      </c>
      <c r="N166" s="185" t="s">
        <v>40</v>
      </c>
      <c r="O166" s="75"/>
      <c r="P166" s="186">
        <f>O166*H166</f>
        <v>0</v>
      </c>
      <c r="Q166" s="186">
        <v>0.00264</v>
      </c>
      <c r="R166" s="186">
        <f>Q166*H166</f>
        <v>0.30412800000000001</v>
      </c>
      <c r="S166" s="186">
        <v>0</v>
      </c>
      <c r="T166" s="187">
        <f>S166*H166</f>
        <v>0</v>
      </c>
      <c r="U166" s="41"/>
      <c r="V166" s="41"/>
      <c r="W166" s="41"/>
      <c r="X166" s="41"/>
      <c r="Y166" s="41"/>
      <c r="Z166" s="41"/>
      <c r="AA166" s="41"/>
      <c r="AB166" s="41"/>
      <c r="AC166" s="41"/>
      <c r="AD166" s="41"/>
      <c r="AE166" s="41"/>
      <c r="AR166" s="188" t="s">
        <v>113</v>
      </c>
      <c r="AT166" s="188" t="s">
        <v>331</v>
      </c>
      <c r="AU166" s="188" t="s">
        <v>87</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6874</v>
      </c>
    </row>
    <row r="167" s="2" customFormat="1">
      <c r="A167" s="41"/>
      <c r="B167" s="42"/>
      <c r="C167" s="41"/>
      <c r="D167" s="190" t="s">
        <v>338</v>
      </c>
      <c r="E167" s="41"/>
      <c r="F167" s="191" t="s">
        <v>6875</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87</v>
      </c>
    </row>
    <row r="168" s="13" customFormat="1">
      <c r="A168" s="13"/>
      <c r="B168" s="201"/>
      <c r="C168" s="13"/>
      <c r="D168" s="195" t="s">
        <v>442</v>
      </c>
      <c r="E168" s="202" t="s">
        <v>3</v>
      </c>
      <c r="F168" s="203" t="s">
        <v>6876</v>
      </c>
      <c r="G168" s="13"/>
      <c r="H168" s="204">
        <v>115.2</v>
      </c>
      <c r="I168" s="205"/>
      <c r="J168" s="13"/>
      <c r="K168" s="13"/>
      <c r="L168" s="201"/>
      <c r="M168" s="206"/>
      <c r="N168" s="207"/>
      <c r="O168" s="207"/>
      <c r="P168" s="207"/>
      <c r="Q168" s="207"/>
      <c r="R168" s="207"/>
      <c r="S168" s="207"/>
      <c r="T168" s="208"/>
      <c r="U168" s="13"/>
      <c r="V168" s="13"/>
      <c r="W168" s="13"/>
      <c r="X168" s="13"/>
      <c r="Y168" s="13"/>
      <c r="Z168" s="13"/>
      <c r="AA168" s="13"/>
      <c r="AB168" s="13"/>
      <c r="AC168" s="13"/>
      <c r="AD168" s="13"/>
      <c r="AE168" s="13"/>
      <c r="AT168" s="202" t="s">
        <v>442</v>
      </c>
      <c r="AU168" s="202" t="s">
        <v>87</v>
      </c>
      <c r="AV168" s="13" t="s">
        <v>79</v>
      </c>
      <c r="AW168" s="13" t="s">
        <v>31</v>
      </c>
      <c r="AX168" s="13" t="s">
        <v>76</v>
      </c>
      <c r="AY168" s="202" t="s">
        <v>328</v>
      </c>
    </row>
    <row r="169" s="2" customFormat="1" ht="16.5" customHeight="1">
      <c r="A169" s="41"/>
      <c r="B169" s="176"/>
      <c r="C169" s="177" t="s">
        <v>9</v>
      </c>
      <c r="D169" s="177" t="s">
        <v>331</v>
      </c>
      <c r="E169" s="178" t="s">
        <v>6877</v>
      </c>
      <c r="F169" s="179" t="s">
        <v>6878</v>
      </c>
      <c r="G169" s="180" t="s">
        <v>439</v>
      </c>
      <c r="H169" s="181">
        <v>115.2</v>
      </c>
      <c r="I169" s="182"/>
      <c r="J169" s="183">
        <f>ROUND(I169*H169,2)</f>
        <v>0</v>
      </c>
      <c r="K169" s="179" t="s">
        <v>335</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113</v>
      </c>
      <c r="AT169" s="188" t="s">
        <v>331</v>
      </c>
      <c r="AU169" s="188" t="s">
        <v>87</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6879</v>
      </c>
    </row>
    <row r="170" s="2" customFormat="1">
      <c r="A170" s="41"/>
      <c r="B170" s="42"/>
      <c r="C170" s="41"/>
      <c r="D170" s="190" t="s">
        <v>338</v>
      </c>
      <c r="E170" s="41"/>
      <c r="F170" s="191" t="s">
        <v>6880</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87</v>
      </c>
    </row>
    <row r="171" s="2" customFormat="1" ht="33" customHeight="1">
      <c r="A171" s="41"/>
      <c r="B171" s="176"/>
      <c r="C171" s="177" t="s">
        <v>505</v>
      </c>
      <c r="D171" s="177" t="s">
        <v>331</v>
      </c>
      <c r="E171" s="178" t="s">
        <v>6881</v>
      </c>
      <c r="F171" s="179" t="s">
        <v>6882</v>
      </c>
      <c r="G171" s="180" t="s">
        <v>491</v>
      </c>
      <c r="H171" s="181">
        <v>48.384</v>
      </c>
      <c r="I171" s="182"/>
      <c r="J171" s="183">
        <f>ROUND(I171*H171,2)</f>
        <v>0</v>
      </c>
      <c r="K171" s="179" t="s">
        <v>335</v>
      </c>
      <c r="L171" s="42"/>
      <c r="M171" s="184" t="s">
        <v>3</v>
      </c>
      <c r="N171" s="185" t="s">
        <v>40</v>
      </c>
      <c r="O171" s="75"/>
      <c r="P171" s="186">
        <f>O171*H171</f>
        <v>0</v>
      </c>
      <c r="Q171" s="186">
        <v>2.5018699999999998</v>
      </c>
      <c r="R171" s="186">
        <f>Q171*H171</f>
        <v>121.05047807999999</v>
      </c>
      <c r="S171" s="186">
        <v>0</v>
      </c>
      <c r="T171" s="187">
        <f>S171*H171</f>
        <v>0</v>
      </c>
      <c r="U171" s="41"/>
      <c r="V171" s="41"/>
      <c r="W171" s="41"/>
      <c r="X171" s="41"/>
      <c r="Y171" s="41"/>
      <c r="Z171" s="41"/>
      <c r="AA171" s="41"/>
      <c r="AB171" s="41"/>
      <c r="AC171" s="41"/>
      <c r="AD171" s="41"/>
      <c r="AE171" s="41"/>
      <c r="AR171" s="188" t="s">
        <v>113</v>
      </c>
      <c r="AT171" s="188" t="s">
        <v>331</v>
      </c>
      <c r="AU171" s="188" t="s">
        <v>87</v>
      </c>
      <c r="AY171" s="22" t="s">
        <v>328</v>
      </c>
      <c r="BE171" s="189">
        <f>IF(N171="základní",J171,0)</f>
        <v>0</v>
      </c>
      <c r="BF171" s="189">
        <f>IF(N171="snížená",J171,0)</f>
        <v>0</v>
      </c>
      <c r="BG171" s="189">
        <f>IF(N171="zákl. přenesená",J171,0)</f>
        <v>0</v>
      </c>
      <c r="BH171" s="189">
        <f>IF(N171="sníž. přenesená",J171,0)</f>
        <v>0</v>
      </c>
      <c r="BI171" s="189">
        <f>IF(N171="nulová",J171,0)</f>
        <v>0</v>
      </c>
      <c r="BJ171" s="22" t="s">
        <v>76</v>
      </c>
      <c r="BK171" s="189">
        <f>ROUND(I171*H171,2)</f>
        <v>0</v>
      </c>
      <c r="BL171" s="22" t="s">
        <v>113</v>
      </c>
      <c r="BM171" s="188" t="s">
        <v>6883</v>
      </c>
    </row>
    <row r="172" s="2" customFormat="1">
      <c r="A172" s="41"/>
      <c r="B172" s="42"/>
      <c r="C172" s="41"/>
      <c r="D172" s="190" t="s">
        <v>338</v>
      </c>
      <c r="E172" s="41"/>
      <c r="F172" s="191" t="s">
        <v>6884</v>
      </c>
      <c r="G172" s="41"/>
      <c r="H172" s="41"/>
      <c r="I172" s="192"/>
      <c r="J172" s="41"/>
      <c r="K172" s="41"/>
      <c r="L172" s="42"/>
      <c r="M172" s="193"/>
      <c r="N172" s="194"/>
      <c r="O172" s="75"/>
      <c r="P172" s="75"/>
      <c r="Q172" s="75"/>
      <c r="R172" s="75"/>
      <c r="S172" s="75"/>
      <c r="T172" s="76"/>
      <c r="U172" s="41"/>
      <c r="V172" s="41"/>
      <c r="W172" s="41"/>
      <c r="X172" s="41"/>
      <c r="Y172" s="41"/>
      <c r="Z172" s="41"/>
      <c r="AA172" s="41"/>
      <c r="AB172" s="41"/>
      <c r="AC172" s="41"/>
      <c r="AD172" s="41"/>
      <c r="AE172" s="41"/>
      <c r="AT172" s="22" t="s">
        <v>338</v>
      </c>
      <c r="AU172" s="22" t="s">
        <v>87</v>
      </c>
    </row>
    <row r="173" s="13" customFormat="1">
      <c r="A173" s="13"/>
      <c r="B173" s="201"/>
      <c r="C173" s="13"/>
      <c r="D173" s="195" t="s">
        <v>442</v>
      </c>
      <c r="E173" s="202" t="s">
        <v>3</v>
      </c>
      <c r="F173" s="203" t="s">
        <v>6885</v>
      </c>
      <c r="G173" s="13"/>
      <c r="H173" s="204">
        <v>46.079999999999998</v>
      </c>
      <c r="I173" s="205"/>
      <c r="J173" s="13"/>
      <c r="K173" s="13"/>
      <c r="L173" s="201"/>
      <c r="M173" s="206"/>
      <c r="N173" s="207"/>
      <c r="O173" s="207"/>
      <c r="P173" s="207"/>
      <c r="Q173" s="207"/>
      <c r="R173" s="207"/>
      <c r="S173" s="207"/>
      <c r="T173" s="208"/>
      <c r="U173" s="13"/>
      <c r="V173" s="13"/>
      <c r="W173" s="13"/>
      <c r="X173" s="13"/>
      <c r="Y173" s="13"/>
      <c r="Z173" s="13"/>
      <c r="AA173" s="13"/>
      <c r="AB173" s="13"/>
      <c r="AC173" s="13"/>
      <c r="AD173" s="13"/>
      <c r="AE173" s="13"/>
      <c r="AT173" s="202" t="s">
        <v>442</v>
      </c>
      <c r="AU173" s="202" t="s">
        <v>87</v>
      </c>
      <c r="AV173" s="13" t="s">
        <v>79</v>
      </c>
      <c r="AW173" s="13" t="s">
        <v>31</v>
      </c>
      <c r="AX173" s="13" t="s">
        <v>76</v>
      </c>
      <c r="AY173" s="202" t="s">
        <v>328</v>
      </c>
    </row>
    <row r="174" s="13" customFormat="1">
      <c r="A174" s="13"/>
      <c r="B174" s="201"/>
      <c r="C174" s="13"/>
      <c r="D174" s="195" t="s">
        <v>442</v>
      </c>
      <c r="E174" s="13"/>
      <c r="F174" s="203" t="s">
        <v>6886</v>
      </c>
      <c r="G174" s="13"/>
      <c r="H174" s="204">
        <v>48.384</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87</v>
      </c>
      <c r="AV174" s="13" t="s">
        <v>79</v>
      </c>
      <c r="AW174" s="13" t="s">
        <v>4</v>
      </c>
      <c r="AX174" s="13" t="s">
        <v>76</v>
      </c>
      <c r="AY174" s="202" t="s">
        <v>328</v>
      </c>
    </row>
    <row r="175" s="2" customFormat="1" ht="55.5" customHeight="1">
      <c r="A175" s="41"/>
      <c r="B175" s="176"/>
      <c r="C175" s="177" t="s">
        <v>512</v>
      </c>
      <c r="D175" s="177" t="s">
        <v>331</v>
      </c>
      <c r="E175" s="178" t="s">
        <v>2728</v>
      </c>
      <c r="F175" s="179" t="s">
        <v>2729</v>
      </c>
      <c r="G175" s="180" t="s">
        <v>585</v>
      </c>
      <c r="H175" s="181">
        <v>5.5359999999999996</v>
      </c>
      <c r="I175" s="182"/>
      <c r="J175" s="183">
        <f>ROUND(I175*H175,2)</f>
        <v>0</v>
      </c>
      <c r="K175" s="179" t="s">
        <v>335</v>
      </c>
      <c r="L175" s="42"/>
      <c r="M175" s="184" t="s">
        <v>3</v>
      </c>
      <c r="N175" s="185" t="s">
        <v>40</v>
      </c>
      <c r="O175" s="75"/>
      <c r="P175" s="186">
        <f>O175*H175</f>
        <v>0</v>
      </c>
      <c r="Q175" s="186">
        <v>1.05940312</v>
      </c>
      <c r="R175" s="186">
        <f>Q175*H175</f>
        <v>5.86485567232</v>
      </c>
      <c r="S175" s="186">
        <v>0</v>
      </c>
      <c r="T175" s="187">
        <f>S175*H175</f>
        <v>0</v>
      </c>
      <c r="U175" s="41"/>
      <c r="V175" s="41"/>
      <c r="W175" s="41"/>
      <c r="X175" s="41"/>
      <c r="Y175" s="41"/>
      <c r="Z175" s="41"/>
      <c r="AA175" s="41"/>
      <c r="AB175" s="41"/>
      <c r="AC175" s="41"/>
      <c r="AD175" s="41"/>
      <c r="AE175" s="41"/>
      <c r="AR175" s="188" t="s">
        <v>113</v>
      </c>
      <c r="AT175" s="188" t="s">
        <v>331</v>
      </c>
      <c r="AU175" s="188" t="s">
        <v>87</v>
      </c>
      <c r="AY175" s="22" t="s">
        <v>328</v>
      </c>
      <c r="BE175" s="189">
        <f>IF(N175="základní",J175,0)</f>
        <v>0</v>
      </c>
      <c r="BF175" s="189">
        <f>IF(N175="snížená",J175,0)</f>
        <v>0</v>
      </c>
      <c r="BG175" s="189">
        <f>IF(N175="zákl. přenesená",J175,0)</f>
        <v>0</v>
      </c>
      <c r="BH175" s="189">
        <f>IF(N175="sníž. přenesená",J175,0)</f>
        <v>0</v>
      </c>
      <c r="BI175" s="189">
        <f>IF(N175="nulová",J175,0)</f>
        <v>0</v>
      </c>
      <c r="BJ175" s="22" t="s">
        <v>76</v>
      </c>
      <c r="BK175" s="189">
        <f>ROUND(I175*H175,2)</f>
        <v>0</v>
      </c>
      <c r="BL175" s="22" t="s">
        <v>113</v>
      </c>
      <c r="BM175" s="188" t="s">
        <v>6887</v>
      </c>
    </row>
    <row r="176" s="2" customFormat="1">
      <c r="A176" s="41"/>
      <c r="B176" s="42"/>
      <c r="C176" s="41"/>
      <c r="D176" s="190" t="s">
        <v>338</v>
      </c>
      <c r="E176" s="41"/>
      <c r="F176" s="191" t="s">
        <v>2731</v>
      </c>
      <c r="G176" s="41"/>
      <c r="H176" s="41"/>
      <c r="I176" s="192"/>
      <c r="J176" s="41"/>
      <c r="K176" s="41"/>
      <c r="L176" s="42"/>
      <c r="M176" s="193"/>
      <c r="N176" s="194"/>
      <c r="O176" s="75"/>
      <c r="P176" s="75"/>
      <c r="Q176" s="75"/>
      <c r="R176" s="75"/>
      <c r="S176" s="75"/>
      <c r="T176" s="76"/>
      <c r="U176" s="41"/>
      <c r="V176" s="41"/>
      <c r="W176" s="41"/>
      <c r="X176" s="41"/>
      <c r="Y176" s="41"/>
      <c r="Z176" s="41"/>
      <c r="AA176" s="41"/>
      <c r="AB176" s="41"/>
      <c r="AC176" s="41"/>
      <c r="AD176" s="41"/>
      <c r="AE176" s="41"/>
      <c r="AT176" s="22" t="s">
        <v>338</v>
      </c>
      <c r="AU176" s="22" t="s">
        <v>87</v>
      </c>
    </row>
    <row r="177" s="13" customFormat="1">
      <c r="A177" s="13"/>
      <c r="B177" s="201"/>
      <c r="C177" s="13"/>
      <c r="D177" s="195" t="s">
        <v>442</v>
      </c>
      <c r="E177" s="202" t="s">
        <v>3</v>
      </c>
      <c r="F177" s="203" t="s">
        <v>6888</v>
      </c>
      <c r="G177" s="13"/>
      <c r="H177" s="204">
        <v>5.5359999999999996</v>
      </c>
      <c r="I177" s="205"/>
      <c r="J177" s="13"/>
      <c r="K177" s="13"/>
      <c r="L177" s="201"/>
      <c r="M177" s="206"/>
      <c r="N177" s="207"/>
      <c r="O177" s="207"/>
      <c r="P177" s="207"/>
      <c r="Q177" s="207"/>
      <c r="R177" s="207"/>
      <c r="S177" s="207"/>
      <c r="T177" s="208"/>
      <c r="U177" s="13"/>
      <c r="V177" s="13"/>
      <c r="W177" s="13"/>
      <c r="X177" s="13"/>
      <c r="Y177" s="13"/>
      <c r="Z177" s="13"/>
      <c r="AA177" s="13"/>
      <c r="AB177" s="13"/>
      <c r="AC177" s="13"/>
      <c r="AD177" s="13"/>
      <c r="AE177" s="13"/>
      <c r="AT177" s="202" t="s">
        <v>442</v>
      </c>
      <c r="AU177" s="202" t="s">
        <v>87</v>
      </c>
      <c r="AV177" s="13" t="s">
        <v>79</v>
      </c>
      <c r="AW177" s="13" t="s">
        <v>31</v>
      </c>
      <c r="AX177" s="13" t="s">
        <v>76</v>
      </c>
      <c r="AY177" s="202" t="s">
        <v>328</v>
      </c>
    </row>
    <row r="178" s="2" customFormat="1" ht="37.8" customHeight="1">
      <c r="A178" s="41"/>
      <c r="B178" s="176"/>
      <c r="C178" s="177" t="s">
        <v>526</v>
      </c>
      <c r="D178" s="177" t="s">
        <v>331</v>
      </c>
      <c r="E178" s="178" t="s">
        <v>6889</v>
      </c>
      <c r="F178" s="179" t="s">
        <v>6890</v>
      </c>
      <c r="G178" s="180" t="s">
        <v>574</v>
      </c>
      <c r="H178" s="181">
        <v>144</v>
      </c>
      <c r="I178" s="182"/>
      <c r="J178" s="183">
        <f>ROUND(I178*H178,2)</f>
        <v>0</v>
      </c>
      <c r="K178" s="179" t="s">
        <v>335</v>
      </c>
      <c r="L178" s="42"/>
      <c r="M178" s="184" t="s">
        <v>3</v>
      </c>
      <c r="N178" s="185" t="s">
        <v>40</v>
      </c>
      <c r="O178" s="75"/>
      <c r="P178" s="186">
        <f>O178*H178</f>
        <v>0</v>
      </c>
      <c r="Q178" s="186">
        <v>6.9999999999999994E-05</v>
      </c>
      <c r="R178" s="186">
        <f>Q178*H178</f>
        <v>0.010079999999999999</v>
      </c>
      <c r="S178" s="186">
        <v>0</v>
      </c>
      <c r="T178" s="187">
        <f>S178*H178</f>
        <v>0</v>
      </c>
      <c r="U178" s="41"/>
      <c r="V178" s="41"/>
      <c r="W178" s="41"/>
      <c r="X178" s="41"/>
      <c r="Y178" s="41"/>
      <c r="Z178" s="41"/>
      <c r="AA178" s="41"/>
      <c r="AB178" s="41"/>
      <c r="AC178" s="41"/>
      <c r="AD178" s="41"/>
      <c r="AE178" s="41"/>
      <c r="AR178" s="188" t="s">
        <v>113</v>
      </c>
      <c r="AT178" s="188" t="s">
        <v>331</v>
      </c>
      <c r="AU178" s="188" t="s">
        <v>87</v>
      </c>
      <c r="AY178" s="22" t="s">
        <v>328</v>
      </c>
      <c r="BE178" s="189">
        <f>IF(N178="základní",J178,0)</f>
        <v>0</v>
      </c>
      <c r="BF178" s="189">
        <f>IF(N178="snížená",J178,0)</f>
        <v>0</v>
      </c>
      <c r="BG178" s="189">
        <f>IF(N178="zákl. přenesená",J178,0)</f>
        <v>0</v>
      </c>
      <c r="BH178" s="189">
        <f>IF(N178="sníž. přenesená",J178,0)</f>
        <v>0</v>
      </c>
      <c r="BI178" s="189">
        <f>IF(N178="nulová",J178,0)</f>
        <v>0</v>
      </c>
      <c r="BJ178" s="22" t="s">
        <v>76</v>
      </c>
      <c r="BK178" s="189">
        <f>ROUND(I178*H178,2)</f>
        <v>0</v>
      </c>
      <c r="BL178" s="22" t="s">
        <v>113</v>
      </c>
      <c r="BM178" s="188" t="s">
        <v>6891</v>
      </c>
    </row>
    <row r="179" s="2" customFormat="1">
      <c r="A179" s="41"/>
      <c r="B179" s="42"/>
      <c r="C179" s="41"/>
      <c r="D179" s="190" t="s">
        <v>338</v>
      </c>
      <c r="E179" s="41"/>
      <c r="F179" s="191" t="s">
        <v>6892</v>
      </c>
      <c r="G179" s="41"/>
      <c r="H179" s="41"/>
      <c r="I179" s="192"/>
      <c r="J179" s="41"/>
      <c r="K179" s="41"/>
      <c r="L179" s="42"/>
      <c r="M179" s="193"/>
      <c r="N179" s="194"/>
      <c r="O179" s="75"/>
      <c r="P179" s="75"/>
      <c r="Q179" s="75"/>
      <c r="R179" s="75"/>
      <c r="S179" s="75"/>
      <c r="T179" s="76"/>
      <c r="U179" s="41"/>
      <c r="V179" s="41"/>
      <c r="W179" s="41"/>
      <c r="X179" s="41"/>
      <c r="Y179" s="41"/>
      <c r="Z179" s="41"/>
      <c r="AA179" s="41"/>
      <c r="AB179" s="41"/>
      <c r="AC179" s="41"/>
      <c r="AD179" s="41"/>
      <c r="AE179" s="41"/>
      <c r="AT179" s="22" t="s">
        <v>338</v>
      </c>
      <c r="AU179" s="22" t="s">
        <v>87</v>
      </c>
    </row>
    <row r="180" s="13" customFormat="1">
      <c r="A180" s="13"/>
      <c r="B180" s="201"/>
      <c r="C180" s="13"/>
      <c r="D180" s="195" t="s">
        <v>442</v>
      </c>
      <c r="E180" s="202" t="s">
        <v>3</v>
      </c>
      <c r="F180" s="203" t="s">
        <v>6893</v>
      </c>
      <c r="G180" s="13"/>
      <c r="H180" s="204">
        <v>144</v>
      </c>
      <c r="I180" s="205"/>
      <c r="J180" s="13"/>
      <c r="K180" s="13"/>
      <c r="L180" s="201"/>
      <c r="M180" s="206"/>
      <c r="N180" s="207"/>
      <c r="O180" s="207"/>
      <c r="P180" s="207"/>
      <c r="Q180" s="207"/>
      <c r="R180" s="207"/>
      <c r="S180" s="207"/>
      <c r="T180" s="208"/>
      <c r="U180" s="13"/>
      <c r="V180" s="13"/>
      <c r="W180" s="13"/>
      <c r="X180" s="13"/>
      <c r="Y180" s="13"/>
      <c r="Z180" s="13"/>
      <c r="AA180" s="13"/>
      <c r="AB180" s="13"/>
      <c r="AC180" s="13"/>
      <c r="AD180" s="13"/>
      <c r="AE180" s="13"/>
      <c r="AT180" s="202" t="s">
        <v>442</v>
      </c>
      <c r="AU180" s="202" t="s">
        <v>87</v>
      </c>
      <c r="AV180" s="13" t="s">
        <v>79</v>
      </c>
      <c r="AW180" s="13" t="s">
        <v>31</v>
      </c>
      <c r="AX180" s="13" t="s">
        <v>76</v>
      </c>
      <c r="AY180" s="202" t="s">
        <v>328</v>
      </c>
    </row>
    <row r="181" s="2" customFormat="1" ht="24.15" customHeight="1">
      <c r="A181" s="41"/>
      <c r="B181" s="176"/>
      <c r="C181" s="177" t="s">
        <v>532</v>
      </c>
      <c r="D181" s="177" t="s">
        <v>331</v>
      </c>
      <c r="E181" s="178" t="s">
        <v>4538</v>
      </c>
      <c r="F181" s="179" t="s">
        <v>6894</v>
      </c>
      <c r="G181" s="180" t="s">
        <v>367</v>
      </c>
      <c r="H181" s="181">
        <v>72</v>
      </c>
      <c r="I181" s="182"/>
      <c r="J181" s="183">
        <f>ROUND(I181*H181,2)</f>
        <v>0</v>
      </c>
      <c r="K181" s="179" t="s">
        <v>2902</v>
      </c>
      <c r="L181" s="42"/>
      <c r="M181" s="184" t="s">
        <v>3</v>
      </c>
      <c r="N181" s="185" t="s">
        <v>40</v>
      </c>
      <c r="O181" s="75"/>
      <c r="P181" s="186">
        <f>O181*H181</f>
        <v>0</v>
      </c>
      <c r="Q181" s="186">
        <v>0</v>
      </c>
      <c r="R181" s="186">
        <f>Q181*H181</f>
        <v>0</v>
      </c>
      <c r="S181" s="186">
        <v>0</v>
      </c>
      <c r="T181" s="187">
        <f>S181*H181</f>
        <v>0</v>
      </c>
      <c r="U181" s="41"/>
      <c r="V181" s="41"/>
      <c r="W181" s="41"/>
      <c r="X181" s="41"/>
      <c r="Y181" s="41"/>
      <c r="Z181" s="41"/>
      <c r="AA181" s="41"/>
      <c r="AB181" s="41"/>
      <c r="AC181" s="41"/>
      <c r="AD181" s="41"/>
      <c r="AE181" s="41"/>
      <c r="AR181" s="188" t="s">
        <v>113</v>
      </c>
      <c r="AT181" s="188" t="s">
        <v>331</v>
      </c>
      <c r="AU181" s="188" t="s">
        <v>87</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113</v>
      </c>
      <c r="BM181" s="188" t="s">
        <v>6895</v>
      </c>
    </row>
    <row r="182" s="13" customFormat="1">
      <c r="A182" s="13"/>
      <c r="B182" s="201"/>
      <c r="C182" s="13"/>
      <c r="D182" s="195" t="s">
        <v>442</v>
      </c>
      <c r="E182" s="202" t="s">
        <v>3</v>
      </c>
      <c r="F182" s="203" t="s">
        <v>6896</v>
      </c>
      <c r="G182" s="13"/>
      <c r="H182" s="204">
        <v>72</v>
      </c>
      <c r="I182" s="205"/>
      <c r="J182" s="13"/>
      <c r="K182" s="13"/>
      <c r="L182" s="201"/>
      <c r="M182" s="206"/>
      <c r="N182" s="207"/>
      <c r="O182" s="207"/>
      <c r="P182" s="207"/>
      <c r="Q182" s="207"/>
      <c r="R182" s="207"/>
      <c r="S182" s="207"/>
      <c r="T182" s="208"/>
      <c r="U182" s="13"/>
      <c r="V182" s="13"/>
      <c r="W182" s="13"/>
      <c r="X182" s="13"/>
      <c r="Y182" s="13"/>
      <c r="Z182" s="13"/>
      <c r="AA182" s="13"/>
      <c r="AB182" s="13"/>
      <c r="AC182" s="13"/>
      <c r="AD182" s="13"/>
      <c r="AE182" s="13"/>
      <c r="AT182" s="202" t="s">
        <v>442</v>
      </c>
      <c r="AU182" s="202" t="s">
        <v>87</v>
      </c>
      <c r="AV182" s="13" t="s">
        <v>79</v>
      </c>
      <c r="AW182" s="13" t="s">
        <v>31</v>
      </c>
      <c r="AX182" s="13" t="s">
        <v>76</v>
      </c>
      <c r="AY182" s="202" t="s">
        <v>328</v>
      </c>
    </row>
    <row r="183" s="12" customFormat="1" ht="22.8" customHeight="1">
      <c r="A183" s="12"/>
      <c r="B183" s="163"/>
      <c r="C183" s="12"/>
      <c r="D183" s="164" t="s">
        <v>68</v>
      </c>
      <c r="E183" s="174" t="s">
        <v>1539</v>
      </c>
      <c r="F183" s="174" t="s">
        <v>3493</v>
      </c>
      <c r="G183" s="12"/>
      <c r="H183" s="12"/>
      <c r="I183" s="166"/>
      <c r="J183" s="175">
        <f>BK183</f>
        <v>0</v>
      </c>
      <c r="K183" s="12"/>
      <c r="L183" s="163"/>
      <c r="M183" s="168"/>
      <c r="N183" s="169"/>
      <c r="O183" s="169"/>
      <c r="P183" s="170">
        <f>SUM(P184:P200)</f>
        <v>0</v>
      </c>
      <c r="Q183" s="169"/>
      <c r="R183" s="170">
        <f>SUM(R184:R200)</f>
        <v>0</v>
      </c>
      <c r="S183" s="169"/>
      <c r="T183" s="171">
        <f>SUM(T184:T200)</f>
        <v>0</v>
      </c>
      <c r="U183" s="12"/>
      <c r="V183" s="12"/>
      <c r="W183" s="12"/>
      <c r="X183" s="12"/>
      <c r="Y183" s="12"/>
      <c r="Z183" s="12"/>
      <c r="AA183" s="12"/>
      <c r="AB183" s="12"/>
      <c r="AC183" s="12"/>
      <c r="AD183" s="12"/>
      <c r="AE183" s="12"/>
      <c r="AR183" s="164" t="s">
        <v>76</v>
      </c>
      <c r="AT183" s="172" t="s">
        <v>68</v>
      </c>
      <c r="AU183" s="172" t="s">
        <v>76</v>
      </c>
      <c r="AY183" s="164" t="s">
        <v>328</v>
      </c>
      <c r="BK183" s="173">
        <f>SUM(BK184:BK200)</f>
        <v>0</v>
      </c>
    </row>
    <row r="184" s="2" customFormat="1" ht="44.25" customHeight="1">
      <c r="A184" s="41"/>
      <c r="B184" s="176"/>
      <c r="C184" s="177" t="s">
        <v>538</v>
      </c>
      <c r="D184" s="177" t="s">
        <v>331</v>
      </c>
      <c r="E184" s="178" t="s">
        <v>3495</v>
      </c>
      <c r="F184" s="179" t="s">
        <v>3496</v>
      </c>
      <c r="G184" s="180" t="s">
        <v>439</v>
      </c>
      <c r="H184" s="181">
        <v>585</v>
      </c>
      <c r="I184" s="182"/>
      <c r="J184" s="183">
        <f>ROUND(I184*H184,2)</f>
        <v>0</v>
      </c>
      <c r="K184" s="179" t="s">
        <v>335</v>
      </c>
      <c r="L184" s="42"/>
      <c r="M184" s="184" t="s">
        <v>3</v>
      </c>
      <c r="N184" s="185" t="s">
        <v>40</v>
      </c>
      <c r="O184" s="75"/>
      <c r="P184" s="186">
        <f>O184*H184</f>
        <v>0</v>
      </c>
      <c r="Q184" s="186">
        <v>0</v>
      </c>
      <c r="R184" s="186">
        <f>Q184*H184</f>
        <v>0</v>
      </c>
      <c r="S184" s="186">
        <v>0</v>
      </c>
      <c r="T184" s="187">
        <f>S184*H184</f>
        <v>0</v>
      </c>
      <c r="U184" s="41"/>
      <c r="V184" s="41"/>
      <c r="W184" s="41"/>
      <c r="X184" s="41"/>
      <c r="Y184" s="41"/>
      <c r="Z184" s="41"/>
      <c r="AA184" s="41"/>
      <c r="AB184" s="41"/>
      <c r="AC184" s="41"/>
      <c r="AD184" s="41"/>
      <c r="AE184" s="41"/>
      <c r="AR184" s="188" t="s">
        <v>113</v>
      </c>
      <c r="AT184" s="188" t="s">
        <v>331</v>
      </c>
      <c r="AU184" s="188" t="s">
        <v>79</v>
      </c>
      <c r="AY184" s="22" t="s">
        <v>328</v>
      </c>
      <c r="BE184" s="189">
        <f>IF(N184="základní",J184,0)</f>
        <v>0</v>
      </c>
      <c r="BF184" s="189">
        <f>IF(N184="snížená",J184,0)</f>
        <v>0</v>
      </c>
      <c r="BG184" s="189">
        <f>IF(N184="zákl. přenesená",J184,0)</f>
        <v>0</v>
      </c>
      <c r="BH184" s="189">
        <f>IF(N184="sníž. přenesená",J184,0)</f>
        <v>0</v>
      </c>
      <c r="BI184" s="189">
        <f>IF(N184="nulová",J184,0)</f>
        <v>0</v>
      </c>
      <c r="BJ184" s="22" t="s">
        <v>76</v>
      </c>
      <c r="BK184" s="189">
        <f>ROUND(I184*H184,2)</f>
        <v>0</v>
      </c>
      <c r="BL184" s="22" t="s">
        <v>113</v>
      </c>
      <c r="BM184" s="188" t="s">
        <v>6897</v>
      </c>
    </row>
    <row r="185" s="2" customFormat="1">
      <c r="A185" s="41"/>
      <c r="B185" s="42"/>
      <c r="C185" s="41"/>
      <c r="D185" s="190" t="s">
        <v>338</v>
      </c>
      <c r="E185" s="41"/>
      <c r="F185" s="191" t="s">
        <v>3498</v>
      </c>
      <c r="G185" s="41"/>
      <c r="H185" s="41"/>
      <c r="I185" s="192"/>
      <c r="J185" s="41"/>
      <c r="K185" s="41"/>
      <c r="L185" s="42"/>
      <c r="M185" s="193"/>
      <c r="N185" s="194"/>
      <c r="O185" s="75"/>
      <c r="P185" s="75"/>
      <c r="Q185" s="75"/>
      <c r="R185" s="75"/>
      <c r="S185" s="75"/>
      <c r="T185" s="76"/>
      <c r="U185" s="41"/>
      <c r="V185" s="41"/>
      <c r="W185" s="41"/>
      <c r="X185" s="41"/>
      <c r="Y185" s="41"/>
      <c r="Z185" s="41"/>
      <c r="AA185" s="41"/>
      <c r="AB185" s="41"/>
      <c r="AC185" s="41"/>
      <c r="AD185" s="41"/>
      <c r="AE185" s="41"/>
      <c r="AT185" s="22" t="s">
        <v>338</v>
      </c>
      <c r="AU185" s="22" t="s">
        <v>79</v>
      </c>
    </row>
    <row r="186" s="13" customFormat="1">
      <c r="A186" s="13"/>
      <c r="B186" s="201"/>
      <c r="C186" s="13"/>
      <c r="D186" s="195" t="s">
        <v>442</v>
      </c>
      <c r="E186" s="202" t="s">
        <v>3</v>
      </c>
      <c r="F186" s="203" t="s">
        <v>2420</v>
      </c>
      <c r="G186" s="13"/>
      <c r="H186" s="204">
        <v>585</v>
      </c>
      <c r="I186" s="205"/>
      <c r="J186" s="13"/>
      <c r="K186" s="13"/>
      <c r="L186" s="201"/>
      <c r="M186" s="206"/>
      <c r="N186" s="207"/>
      <c r="O186" s="207"/>
      <c r="P186" s="207"/>
      <c r="Q186" s="207"/>
      <c r="R186" s="207"/>
      <c r="S186" s="207"/>
      <c r="T186" s="208"/>
      <c r="U186" s="13"/>
      <c r="V186" s="13"/>
      <c r="W186" s="13"/>
      <c r="X186" s="13"/>
      <c r="Y186" s="13"/>
      <c r="Z186" s="13"/>
      <c r="AA186" s="13"/>
      <c r="AB186" s="13"/>
      <c r="AC186" s="13"/>
      <c r="AD186" s="13"/>
      <c r="AE186" s="13"/>
      <c r="AT186" s="202" t="s">
        <v>442</v>
      </c>
      <c r="AU186" s="202" t="s">
        <v>79</v>
      </c>
      <c r="AV186" s="13" t="s">
        <v>79</v>
      </c>
      <c r="AW186" s="13" t="s">
        <v>31</v>
      </c>
      <c r="AX186" s="13" t="s">
        <v>69</v>
      </c>
      <c r="AY186" s="202" t="s">
        <v>328</v>
      </c>
    </row>
    <row r="187" s="14" customFormat="1">
      <c r="A187" s="14"/>
      <c r="B187" s="209"/>
      <c r="C187" s="14"/>
      <c r="D187" s="195" t="s">
        <v>442</v>
      </c>
      <c r="E187" s="210" t="s">
        <v>3</v>
      </c>
      <c r="F187" s="211" t="s">
        <v>452</v>
      </c>
      <c r="G187" s="14"/>
      <c r="H187" s="212">
        <v>585</v>
      </c>
      <c r="I187" s="213"/>
      <c r="J187" s="14"/>
      <c r="K187" s="14"/>
      <c r="L187" s="209"/>
      <c r="M187" s="214"/>
      <c r="N187" s="215"/>
      <c r="O187" s="215"/>
      <c r="P187" s="215"/>
      <c r="Q187" s="215"/>
      <c r="R187" s="215"/>
      <c r="S187" s="215"/>
      <c r="T187" s="216"/>
      <c r="U187" s="14"/>
      <c r="V187" s="14"/>
      <c r="W187" s="14"/>
      <c r="X187" s="14"/>
      <c r="Y187" s="14"/>
      <c r="Z187" s="14"/>
      <c r="AA187" s="14"/>
      <c r="AB187" s="14"/>
      <c r="AC187" s="14"/>
      <c r="AD187" s="14"/>
      <c r="AE187" s="14"/>
      <c r="AT187" s="210" t="s">
        <v>442</v>
      </c>
      <c r="AU187" s="210" t="s">
        <v>79</v>
      </c>
      <c r="AV187" s="14" t="s">
        <v>113</v>
      </c>
      <c r="AW187" s="14" t="s">
        <v>31</v>
      </c>
      <c r="AX187" s="14" t="s">
        <v>76</v>
      </c>
      <c r="AY187" s="210" t="s">
        <v>328</v>
      </c>
    </row>
    <row r="188" s="2" customFormat="1" ht="49.05" customHeight="1">
      <c r="A188" s="41"/>
      <c r="B188" s="176"/>
      <c r="C188" s="177" t="s">
        <v>544</v>
      </c>
      <c r="D188" s="177" t="s">
        <v>331</v>
      </c>
      <c r="E188" s="178" t="s">
        <v>3499</v>
      </c>
      <c r="F188" s="179" t="s">
        <v>3500</v>
      </c>
      <c r="G188" s="180" t="s">
        <v>439</v>
      </c>
      <c r="H188" s="181">
        <v>52650</v>
      </c>
      <c r="I188" s="182"/>
      <c r="J188" s="183">
        <f>ROUND(I188*H188,2)</f>
        <v>0</v>
      </c>
      <c r="K188" s="179" t="s">
        <v>335</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113</v>
      </c>
      <c r="AT188" s="188" t="s">
        <v>331</v>
      </c>
      <c r="AU188" s="188" t="s">
        <v>79</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6898</v>
      </c>
    </row>
    <row r="189" s="2" customFormat="1">
      <c r="A189" s="41"/>
      <c r="B189" s="42"/>
      <c r="C189" s="41"/>
      <c r="D189" s="190" t="s">
        <v>338</v>
      </c>
      <c r="E189" s="41"/>
      <c r="F189" s="191" t="s">
        <v>3502</v>
      </c>
      <c r="G189" s="41"/>
      <c r="H189" s="41"/>
      <c r="I189" s="192"/>
      <c r="J189" s="41"/>
      <c r="K189" s="41"/>
      <c r="L189" s="42"/>
      <c r="M189" s="193"/>
      <c r="N189" s="194"/>
      <c r="O189" s="75"/>
      <c r="P189" s="75"/>
      <c r="Q189" s="75"/>
      <c r="R189" s="75"/>
      <c r="S189" s="75"/>
      <c r="T189" s="76"/>
      <c r="U189" s="41"/>
      <c r="V189" s="41"/>
      <c r="W189" s="41"/>
      <c r="X189" s="41"/>
      <c r="Y189" s="41"/>
      <c r="Z189" s="41"/>
      <c r="AA189" s="41"/>
      <c r="AB189" s="41"/>
      <c r="AC189" s="41"/>
      <c r="AD189" s="41"/>
      <c r="AE189" s="41"/>
      <c r="AT189" s="22" t="s">
        <v>338</v>
      </c>
      <c r="AU189" s="22" t="s">
        <v>79</v>
      </c>
    </row>
    <row r="190" s="13" customFormat="1">
      <c r="A190" s="13"/>
      <c r="B190" s="201"/>
      <c r="C190" s="13"/>
      <c r="D190" s="195" t="s">
        <v>442</v>
      </c>
      <c r="E190" s="202" t="s">
        <v>3</v>
      </c>
      <c r="F190" s="203" t="s">
        <v>2420</v>
      </c>
      <c r="G190" s="13"/>
      <c r="H190" s="204">
        <v>585</v>
      </c>
      <c r="I190" s="205"/>
      <c r="J190" s="13"/>
      <c r="K190" s="13"/>
      <c r="L190" s="201"/>
      <c r="M190" s="206"/>
      <c r="N190" s="207"/>
      <c r="O190" s="207"/>
      <c r="P190" s="207"/>
      <c r="Q190" s="207"/>
      <c r="R190" s="207"/>
      <c r="S190" s="207"/>
      <c r="T190" s="208"/>
      <c r="U190" s="13"/>
      <c r="V190" s="13"/>
      <c r="W190" s="13"/>
      <c r="X190" s="13"/>
      <c r="Y190" s="13"/>
      <c r="Z190" s="13"/>
      <c r="AA190" s="13"/>
      <c r="AB190" s="13"/>
      <c r="AC190" s="13"/>
      <c r="AD190" s="13"/>
      <c r="AE190" s="13"/>
      <c r="AT190" s="202" t="s">
        <v>442</v>
      </c>
      <c r="AU190" s="202" t="s">
        <v>79</v>
      </c>
      <c r="AV190" s="13" t="s">
        <v>79</v>
      </c>
      <c r="AW190" s="13" t="s">
        <v>31</v>
      </c>
      <c r="AX190" s="13" t="s">
        <v>76</v>
      </c>
      <c r="AY190" s="202" t="s">
        <v>328</v>
      </c>
    </row>
    <row r="191" s="13" customFormat="1">
      <c r="A191" s="13"/>
      <c r="B191" s="201"/>
      <c r="C191" s="13"/>
      <c r="D191" s="195" t="s">
        <v>442</v>
      </c>
      <c r="E191" s="13"/>
      <c r="F191" s="203" t="s">
        <v>6899</v>
      </c>
      <c r="G191" s="13"/>
      <c r="H191" s="204">
        <v>52650</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79</v>
      </c>
      <c r="AV191" s="13" t="s">
        <v>79</v>
      </c>
      <c r="AW191" s="13" t="s">
        <v>4</v>
      </c>
      <c r="AX191" s="13" t="s">
        <v>76</v>
      </c>
      <c r="AY191" s="202" t="s">
        <v>328</v>
      </c>
    </row>
    <row r="192" s="2" customFormat="1" ht="44.25" customHeight="1">
      <c r="A192" s="41"/>
      <c r="B192" s="176"/>
      <c r="C192" s="177" t="s">
        <v>550</v>
      </c>
      <c r="D192" s="177" t="s">
        <v>331</v>
      </c>
      <c r="E192" s="178" t="s">
        <v>3505</v>
      </c>
      <c r="F192" s="179" t="s">
        <v>3506</v>
      </c>
      <c r="G192" s="180" t="s">
        <v>439</v>
      </c>
      <c r="H192" s="181">
        <v>585</v>
      </c>
      <c r="I192" s="182"/>
      <c r="J192" s="183">
        <f>ROUND(I192*H192,2)</f>
        <v>0</v>
      </c>
      <c r="K192" s="179" t="s">
        <v>335</v>
      </c>
      <c r="L192" s="42"/>
      <c r="M192" s="184" t="s">
        <v>3</v>
      </c>
      <c r="N192" s="185"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113</v>
      </c>
      <c r="AT192" s="188" t="s">
        <v>331</v>
      </c>
      <c r="AU192" s="188" t="s">
        <v>79</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6900</v>
      </c>
    </row>
    <row r="193" s="2" customFormat="1">
      <c r="A193" s="41"/>
      <c r="B193" s="42"/>
      <c r="C193" s="41"/>
      <c r="D193" s="190" t="s">
        <v>338</v>
      </c>
      <c r="E193" s="41"/>
      <c r="F193" s="191" t="s">
        <v>3508</v>
      </c>
      <c r="G193" s="41"/>
      <c r="H193" s="41"/>
      <c r="I193" s="192"/>
      <c r="J193" s="41"/>
      <c r="K193" s="41"/>
      <c r="L193" s="42"/>
      <c r="M193" s="193"/>
      <c r="N193" s="194"/>
      <c r="O193" s="75"/>
      <c r="P193" s="75"/>
      <c r="Q193" s="75"/>
      <c r="R193" s="75"/>
      <c r="S193" s="75"/>
      <c r="T193" s="76"/>
      <c r="U193" s="41"/>
      <c r="V193" s="41"/>
      <c r="W193" s="41"/>
      <c r="X193" s="41"/>
      <c r="Y193" s="41"/>
      <c r="Z193" s="41"/>
      <c r="AA193" s="41"/>
      <c r="AB193" s="41"/>
      <c r="AC193" s="41"/>
      <c r="AD193" s="41"/>
      <c r="AE193" s="41"/>
      <c r="AT193" s="22" t="s">
        <v>338</v>
      </c>
      <c r="AU193" s="22" t="s">
        <v>79</v>
      </c>
    </row>
    <row r="194" s="13" customFormat="1">
      <c r="A194" s="13"/>
      <c r="B194" s="201"/>
      <c r="C194" s="13"/>
      <c r="D194" s="195" t="s">
        <v>442</v>
      </c>
      <c r="E194" s="202" t="s">
        <v>3</v>
      </c>
      <c r="F194" s="203" t="s">
        <v>2420</v>
      </c>
      <c r="G194" s="13"/>
      <c r="H194" s="204">
        <v>585</v>
      </c>
      <c r="I194" s="205"/>
      <c r="J194" s="13"/>
      <c r="K194" s="13"/>
      <c r="L194" s="201"/>
      <c r="M194" s="206"/>
      <c r="N194" s="207"/>
      <c r="O194" s="207"/>
      <c r="P194" s="207"/>
      <c r="Q194" s="207"/>
      <c r="R194" s="207"/>
      <c r="S194" s="207"/>
      <c r="T194" s="208"/>
      <c r="U194" s="13"/>
      <c r="V194" s="13"/>
      <c r="W194" s="13"/>
      <c r="X194" s="13"/>
      <c r="Y194" s="13"/>
      <c r="Z194" s="13"/>
      <c r="AA194" s="13"/>
      <c r="AB194" s="13"/>
      <c r="AC194" s="13"/>
      <c r="AD194" s="13"/>
      <c r="AE194" s="13"/>
      <c r="AT194" s="202" t="s">
        <v>442</v>
      </c>
      <c r="AU194" s="202" t="s">
        <v>79</v>
      </c>
      <c r="AV194" s="13" t="s">
        <v>79</v>
      </c>
      <c r="AW194" s="13" t="s">
        <v>31</v>
      </c>
      <c r="AX194" s="13" t="s">
        <v>76</v>
      </c>
      <c r="AY194" s="202" t="s">
        <v>328</v>
      </c>
    </row>
    <row r="195" s="2" customFormat="1" ht="24.15" customHeight="1">
      <c r="A195" s="41"/>
      <c r="B195" s="176"/>
      <c r="C195" s="177" t="s">
        <v>556</v>
      </c>
      <c r="D195" s="177" t="s">
        <v>331</v>
      </c>
      <c r="E195" s="178" t="s">
        <v>3528</v>
      </c>
      <c r="F195" s="179" t="s">
        <v>3529</v>
      </c>
      <c r="G195" s="180" t="s">
        <v>439</v>
      </c>
      <c r="H195" s="181">
        <v>585</v>
      </c>
      <c r="I195" s="182"/>
      <c r="J195" s="183">
        <f>ROUND(I195*H195,2)</f>
        <v>0</v>
      </c>
      <c r="K195" s="179" t="s">
        <v>335</v>
      </c>
      <c r="L195" s="42"/>
      <c r="M195" s="184" t="s">
        <v>3</v>
      </c>
      <c r="N195" s="185" t="s">
        <v>40</v>
      </c>
      <c r="O195" s="75"/>
      <c r="P195" s="186">
        <f>O195*H195</f>
        <v>0</v>
      </c>
      <c r="Q195" s="186">
        <v>0</v>
      </c>
      <c r="R195" s="186">
        <f>Q195*H195</f>
        <v>0</v>
      </c>
      <c r="S195" s="186">
        <v>0</v>
      </c>
      <c r="T195" s="187">
        <f>S195*H195</f>
        <v>0</v>
      </c>
      <c r="U195" s="41"/>
      <c r="V195" s="41"/>
      <c r="W195" s="41"/>
      <c r="X195" s="41"/>
      <c r="Y195" s="41"/>
      <c r="Z195" s="41"/>
      <c r="AA195" s="41"/>
      <c r="AB195" s="41"/>
      <c r="AC195" s="41"/>
      <c r="AD195" s="41"/>
      <c r="AE195" s="41"/>
      <c r="AR195" s="188" t="s">
        <v>113</v>
      </c>
      <c r="AT195" s="188" t="s">
        <v>331</v>
      </c>
      <c r="AU195" s="188" t="s">
        <v>79</v>
      </c>
      <c r="AY195" s="22" t="s">
        <v>328</v>
      </c>
      <c r="BE195" s="189">
        <f>IF(N195="základní",J195,0)</f>
        <v>0</v>
      </c>
      <c r="BF195" s="189">
        <f>IF(N195="snížená",J195,0)</f>
        <v>0</v>
      </c>
      <c r="BG195" s="189">
        <f>IF(N195="zákl. přenesená",J195,0)</f>
        <v>0</v>
      </c>
      <c r="BH195" s="189">
        <f>IF(N195="sníž. přenesená",J195,0)</f>
        <v>0</v>
      </c>
      <c r="BI195" s="189">
        <f>IF(N195="nulová",J195,0)</f>
        <v>0</v>
      </c>
      <c r="BJ195" s="22" t="s">
        <v>76</v>
      </c>
      <c r="BK195" s="189">
        <f>ROUND(I195*H195,2)</f>
        <v>0</v>
      </c>
      <c r="BL195" s="22" t="s">
        <v>113</v>
      </c>
      <c r="BM195" s="188" t="s">
        <v>6901</v>
      </c>
    </row>
    <row r="196" s="2" customFormat="1">
      <c r="A196" s="41"/>
      <c r="B196" s="42"/>
      <c r="C196" s="41"/>
      <c r="D196" s="190" t="s">
        <v>338</v>
      </c>
      <c r="E196" s="41"/>
      <c r="F196" s="191" t="s">
        <v>3531</v>
      </c>
      <c r="G196" s="41"/>
      <c r="H196" s="41"/>
      <c r="I196" s="192"/>
      <c r="J196" s="41"/>
      <c r="K196" s="41"/>
      <c r="L196" s="42"/>
      <c r="M196" s="193"/>
      <c r="N196" s="194"/>
      <c r="O196" s="75"/>
      <c r="P196" s="75"/>
      <c r="Q196" s="75"/>
      <c r="R196" s="75"/>
      <c r="S196" s="75"/>
      <c r="T196" s="76"/>
      <c r="U196" s="41"/>
      <c r="V196" s="41"/>
      <c r="W196" s="41"/>
      <c r="X196" s="41"/>
      <c r="Y196" s="41"/>
      <c r="Z196" s="41"/>
      <c r="AA196" s="41"/>
      <c r="AB196" s="41"/>
      <c r="AC196" s="41"/>
      <c r="AD196" s="41"/>
      <c r="AE196" s="41"/>
      <c r="AT196" s="22" t="s">
        <v>338</v>
      </c>
      <c r="AU196" s="22" t="s">
        <v>79</v>
      </c>
    </row>
    <row r="197" s="13" customFormat="1">
      <c r="A197" s="13"/>
      <c r="B197" s="201"/>
      <c r="C197" s="13"/>
      <c r="D197" s="195" t="s">
        <v>442</v>
      </c>
      <c r="E197" s="202" t="s">
        <v>3</v>
      </c>
      <c r="F197" s="203" t="s">
        <v>2420</v>
      </c>
      <c r="G197" s="13"/>
      <c r="H197" s="204">
        <v>585</v>
      </c>
      <c r="I197" s="205"/>
      <c r="J197" s="13"/>
      <c r="K197" s="13"/>
      <c r="L197" s="201"/>
      <c r="M197" s="206"/>
      <c r="N197" s="207"/>
      <c r="O197" s="207"/>
      <c r="P197" s="207"/>
      <c r="Q197" s="207"/>
      <c r="R197" s="207"/>
      <c r="S197" s="207"/>
      <c r="T197" s="208"/>
      <c r="U197" s="13"/>
      <c r="V197" s="13"/>
      <c r="W197" s="13"/>
      <c r="X197" s="13"/>
      <c r="Y197" s="13"/>
      <c r="Z197" s="13"/>
      <c r="AA197" s="13"/>
      <c r="AB197" s="13"/>
      <c r="AC197" s="13"/>
      <c r="AD197" s="13"/>
      <c r="AE197" s="13"/>
      <c r="AT197" s="202" t="s">
        <v>442</v>
      </c>
      <c r="AU197" s="202" t="s">
        <v>79</v>
      </c>
      <c r="AV197" s="13" t="s">
        <v>79</v>
      </c>
      <c r="AW197" s="13" t="s">
        <v>31</v>
      </c>
      <c r="AX197" s="13" t="s">
        <v>76</v>
      </c>
      <c r="AY197" s="202" t="s">
        <v>328</v>
      </c>
    </row>
    <row r="198" s="2" customFormat="1" ht="44.25" customHeight="1">
      <c r="A198" s="41"/>
      <c r="B198" s="176"/>
      <c r="C198" s="177" t="s">
        <v>8</v>
      </c>
      <c r="D198" s="177" t="s">
        <v>331</v>
      </c>
      <c r="E198" s="178" t="s">
        <v>3533</v>
      </c>
      <c r="F198" s="179" t="s">
        <v>3534</v>
      </c>
      <c r="G198" s="180" t="s">
        <v>439</v>
      </c>
      <c r="H198" s="181">
        <v>585</v>
      </c>
      <c r="I198" s="182"/>
      <c r="J198" s="183">
        <f>ROUND(I198*H198,2)</f>
        <v>0</v>
      </c>
      <c r="K198" s="179" t="s">
        <v>335</v>
      </c>
      <c r="L198" s="42"/>
      <c r="M198" s="184" t="s">
        <v>3</v>
      </c>
      <c r="N198" s="185" t="s">
        <v>40</v>
      </c>
      <c r="O198" s="75"/>
      <c r="P198" s="186">
        <f>O198*H198</f>
        <v>0</v>
      </c>
      <c r="Q198" s="186">
        <v>0</v>
      </c>
      <c r="R198" s="186">
        <f>Q198*H198</f>
        <v>0</v>
      </c>
      <c r="S198" s="186">
        <v>0</v>
      </c>
      <c r="T198" s="187">
        <f>S198*H198</f>
        <v>0</v>
      </c>
      <c r="U198" s="41"/>
      <c r="V198" s="41"/>
      <c r="W198" s="41"/>
      <c r="X198" s="41"/>
      <c r="Y198" s="41"/>
      <c r="Z198" s="41"/>
      <c r="AA198" s="41"/>
      <c r="AB198" s="41"/>
      <c r="AC198" s="41"/>
      <c r="AD198" s="41"/>
      <c r="AE198" s="41"/>
      <c r="AR198" s="188" t="s">
        <v>113</v>
      </c>
      <c r="AT198" s="188" t="s">
        <v>331</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6902</v>
      </c>
    </row>
    <row r="199" s="2" customFormat="1">
      <c r="A199" s="41"/>
      <c r="B199" s="42"/>
      <c r="C199" s="41"/>
      <c r="D199" s="190" t="s">
        <v>338</v>
      </c>
      <c r="E199" s="41"/>
      <c r="F199" s="191" t="s">
        <v>3536</v>
      </c>
      <c r="G199" s="41"/>
      <c r="H199" s="41"/>
      <c r="I199" s="192"/>
      <c r="J199" s="41"/>
      <c r="K199" s="41"/>
      <c r="L199" s="42"/>
      <c r="M199" s="193"/>
      <c r="N199" s="194"/>
      <c r="O199" s="75"/>
      <c r="P199" s="75"/>
      <c r="Q199" s="75"/>
      <c r="R199" s="75"/>
      <c r="S199" s="75"/>
      <c r="T199" s="76"/>
      <c r="U199" s="41"/>
      <c r="V199" s="41"/>
      <c r="W199" s="41"/>
      <c r="X199" s="41"/>
      <c r="Y199" s="41"/>
      <c r="Z199" s="41"/>
      <c r="AA199" s="41"/>
      <c r="AB199" s="41"/>
      <c r="AC199" s="41"/>
      <c r="AD199" s="41"/>
      <c r="AE199" s="41"/>
      <c r="AT199" s="22" t="s">
        <v>338</v>
      </c>
      <c r="AU199" s="22" t="s">
        <v>79</v>
      </c>
    </row>
    <row r="200" s="13" customFormat="1">
      <c r="A200" s="13"/>
      <c r="B200" s="201"/>
      <c r="C200" s="13"/>
      <c r="D200" s="195" t="s">
        <v>442</v>
      </c>
      <c r="E200" s="202" t="s">
        <v>3</v>
      </c>
      <c r="F200" s="203" t="s">
        <v>2420</v>
      </c>
      <c r="G200" s="13"/>
      <c r="H200" s="204">
        <v>585</v>
      </c>
      <c r="I200" s="205"/>
      <c r="J200" s="13"/>
      <c r="K200" s="13"/>
      <c r="L200" s="201"/>
      <c r="M200" s="206"/>
      <c r="N200" s="207"/>
      <c r="O200" s="207"/>
      <c r="P200" s="207"/>
      <c r="Q200" s="207"/>
      <c r="R200" s="207"/>
      <c r="S200" s="207"/>
      <c r="T200" s="208"/>
      <c r="U200" s="13"/>
      <c r="V200" s="13"/>
      <c r="W200" s="13"/>
      <c r="X200" s="13"/>
      <c r="Y200" s="13"/>
      <c r="Z200" s="13"/>
      <c r="AA200" s="13"/>
      <c r="AB200" s="13"/>
      <c r="AC200" s="13"/>
      <c r="AD200" s="13"/>
      <c r="AE200" s="13"/>
      <c r="AT200" s="202" t="s">
        <v>442</v>
      </c>
      <c r="AU200" s="202" t="s">
        <v>79</v>
      </c>
      <c r="AV200" s="13" t="s">
        <v>79</v>
      </c>
      <c r="AW200" s="13" t="s">
        <v>31</v>
      </c>
      <c r="AX200" s="13" t="s">
        <v>76</v>
      </c>
      <c r="AY200" s="202" t="s">
        <v>328</v>
      </c>
    </row>
    <row r="201" s="12" customFormat="1" ht="22.8" customHeight="1">
      <c r="A201" s="12"/>
      <c r="B201" s="163"/>
      <c r="C201" s="12"/>
      <c r="D201" s="164" t="s">
        <v>68</v>
      </c>
      <c r="E201" s="174" t="s">
        <v>932</v>
      </c>
      <c r="F201" s="174" t="s">
        <v>933</v>
      </c>
      <c r="G201" s="12"/>
      <c r="H201" s="12"/>
      <c r="I201" s="166"/>
      <c r="J201" s="175">
        <f>BK201</f>
        <v>0</v>
      </c>
      <c r="K201" s="12"/>
      <c r="L201" s="163"/>
      <c r="M201" s="168"/>
      <c r="N201" s="169"/>
      <c r="O201" s="169"/>
      <c r="P201" s="170">
        <f>SUM(P202:P203)</f>
        <v>0</v>
      </c>
      <c r="Q201" s="169"/>
      <c r="R201" s="170">
        <f>SUM(R202:R203)</f>
        <v>0</v>
      </c>
      <c r="S201" s="169"/>
      <c r="T201" s="171">
        <f>SUM(T202:T203)</f>
        <v>0</v>
      </c>
      <c r="U201" s="12"/>
      <c r="V201" s="12"/>
      <c r="W201" s="12"/>
      <c r="X201" s="12"/>
      <c r="Y201" s="12"/>
      <c r="Z201" s="12"/>
      <c r="AA201" s="12"/>
      <c r="AB201" s="12"/>
      <c r="AC201" s="12"/>
      <c r="AD201" s="12"/>
      <c r="AE201" s="12"/>
      <c r="AR201" s="164" t="s">
        <v>76</v>
      </c>
      <c r="AT201" s="172" t="s">
        <v>68</v>
      </c>
      <c r="AU201" s="172" t="s">
        <v>76</v>
      </c>
      <c r="AY201" s="164" t="s">
        <v>328</v>
      </c>
      <c r="BK201" s="173">
        <f>SUM(BK202:BK203)</f>
        <v>0</v>
      </c>
    </row>
    <row r="202" s="2" customFormat="1" ht="62.7" customHeight="1">
      <c r="A202" s="41"/>
      <c r="B202" s="176"/>
      <c r="C202" s="177" t="s">
        <v>564</v>
      </c>
      <c r="D202" s="177" t="s">
        <v>331</v>
      </c>
      <c r="E202" s="178" t="s">
        <v>3543</v>
      </c>
      <c r="F202" s="179" t="s">
        <v>3544</v>
      </c>
      <c r="G202" s="180" t="s">
        <v>585</v>
      </c>
      <c r="H202" s="181">
        <v>186.09</v>
      </c>
      <c r="I202" s="182"/>
      <c r="J202" s="183">
        <f>ROUND(I202*H202,2)</f>
        <v>0</v>
      </c>
      <c r="K202" s="179" t="s">
        <v>335</v>
      </c>
      <c r="L202" s="42"/>
      <c r="M202" s="184" t="s">
        <v>3</v>
      </c>
      <c r="N202" s="185" t="s">
        <v>40</v>
      </c>
      <c r="O202" s="75"/>
      <c r="P202" s="186">
        <f>O202*H202</f>
        <v>0</v>
      </c>
      <c r="Q202" s="186">
        <v>0</v>
      </c>
      <c r="R202" s="186">
        <f>Q202*H202</f>
        <v>0</v>
      </c>
      <c r="S202" s="186">
        <v>0</v>
      </c>
      <c r="T202" s="187">
        <f>S202*H202</f>
        <v>0</v>
      </c>
      <c r="U202" s="41"/>
      <c r="V202" s="41"/>
      <c r="W202" s="41"/>
      <c r="X202" s="41"/>
      <c r="Y202" s="41"/>
      <c r="Z202" s="41"/>
      <c r="AA202" s="41"/>
      <c r="AB202" s="41"/>
      <c r="AC202" s="41"/>
      <c r="AD202" s="41"/>
      <c r="AE202" s="41"/>
      <c r="AR202" s="188" t="s">
        <v>113</v>
      </c>
      <c r="AT202" s="188" t="s">
        <v>331</v>
      </c>
      <c r="AU202" s="188" t="s">
        <v>79</v>
      </c>
      <c r="AY202" s="22" t="s">
        <v>328</v>
      </c>
      <c r="BE202" s="189">
        <f>IF(N202="základní",J202,0)</f>
        <v>0</v>
      </c>
      <c r="BF202" s="189">
        <f>IF(N202="snížená",J202,0)</f>
        <v>0</v>
      </c>
      <c r="BG202" s="189">
        <f>IF(N202="zákl. přenesená",J202,0)</f>
        <v>0</v>
      </c>
      <c r="BH202" s="189">
        <f>IF(N202="sníž. přenesená",J202,0)</f>
        <v>0</v>
      </c>
      <c r="BI202" s="189">
        <f>IF(N202="nulová",J202,0)</f>
        <v>0</v>
      </c>
      <c r="BJ202" s="22" t="s">
        <v>76</v>
      </c>
      <c r="BK202" s="189">
        <f>ROUND(I202*H202,2)</f>
        <v>0</v>
      </c>
      <c r="BL202" s="22" t="s">
        <v>113</v>
      </c>
      <c r="BM202" s="188" t="s">
        <v>3545</v>
      </c>
    </row>
    <row r="203" s="2" customFormat="1">
      <c r="A203" s="41"/>
      <c r="B203" s="42"/>
      <c r="C203" s="41"/>
      <c r="D203" s="190" t="s">
        <v>338</v>
      </c>
      <c r="E203" s="41"/>
      <c r="F203" s="191" t="s">
        <v>3546</v>
      </c>
      <c r="G203" s="41"/>
      <c r="H203" s="41"/>
      <c r="I203" s="192"/>
      <c r="J203" s="41"/>
      <c r="K203" s="41"/>
      <c r="L203" s="42"/>
      <c r="M203" s="193"/>
      <c r="N203" s="194"/>
      <c r="O203" s="75"/>
      <c r="P203" s="75"/>
      <c r="Q203" s="75"/>
      <c r="R203" s="75"/>
      <c r="S203" s="75"/>
      <c r="T203" s="76"/>
      <c r="U203" s="41"/>
      <c r="V203" s="41"/>
      <c r="W203" s="41"/>
      <c r="X203" s="41"/>
      <c r="Y203" s="41"/>
      <c r="Z203" s="41"/>
      <c r="AA203" s="41"/>
      <c r="AB203" s="41"/>
      <c r="AC203" s="41"/>
      <c r="AD203" s="41"/>
      <c r="AE203" s="41"/>
      <c r="AT203" s="22" t="s">
        <v>338</v>
      </c>
      <c r="AU203" s="22" t="s">
        <v>79</v>
      </c>
    </row>
    <row r="204" s="12" customFormat="1" ht="25.92" customHeight="1">
      <c r="A204" s="12"/>
      <c r="B204" s="163"/>
      <c r="C204" s="12"/>
      <c r="D204" s="164" t="s">
        <v>68</v>
      </c>
      <c r="E204" s="165" t="s">
        <v>1204</v>
      </c>
      <c r="F204" s="165" t="s">
        <v>1205</v>
      </c>
      <c r="G204" s="12"/>
      <c r="H204" s="12"/>
      <c r="I204" s="166"/>
      <c r="J204" s="167">
        <f>BK204</f>
        <v>0</v>
      </c>
      <c r="K204" s="12"/>
      <c r="L204" s="163"/>
      <c r="M204" s="168"/>
      <c r="N204" s="169"/>
      <c r="O204" s="169"/>
      <c r="P204" s="170">
        <f>P205+P307+P322+P441+P490</f>
        <v>0</v>
      </c>
      <c r="Q204" s="169"/>
      <c r="R204" s="170">
        <f>R205+R307+R322+R441+R490</f>
        <v>87.586605322991005</v>
      </c>
      <c r="S204" s="169"/>
      <c r="T204" s="171">
        <f>T205+T307+T322+T441+T490</f>
        <v>0</v>
      </c>
      <c r="U204" s="12"/>
      <c r="V204" s="12"/>
      <c r="W204" s="12"/>
      <c r="X204" s="12"/>
      <c r="Y204" s="12"/>
      <c r="Z204" s="12"/>
      <c r="AA204" s="12"/>
      <c r="AB204" s="12"/>
      <c r="AC204" s="12"/>
      <c r="AD204" s="12"/>
      <c r="AE204" s="12"/>
      <c r="AR204" s="164" t="s">
        <v>79</v>
      </c>
      <c r="AT204" s="172" t="s">
        <v>68</v>
      </c>
      <c r="AU204" s="172" t="s">
        <v>69</v>
      </c>
      <c r="AY204" s="164" t="s">
        <v>328</v>
      </c>
      <c r="BK204" s="173">
        <f>BK205+BK307+BK322+BK441+BK490</f>
        <v>0</v>
      </c>
    </row>
    <row r="205" s="12" customFormat="1" ht="22.8" customHeight="1">
      <c r="A205" s="12"/>
      <c r="B205" s="163"/>
      <c r="C205" s="12"/>
      <c r="D205" s="164" t="s">
        <v>68</v>
      </c>
      <c r="E205" s="174" t="s">
        <v>3618</v>
      </c>
      <c r="F205" s="174" t="s">
        <v>3619</v>
      </c>
      <c r="G205" s="12"/>
      <c r="H205" s="12"/>
      <c r="I205" s="166"/>
      <c r="J205" s="175">
        <f>BK205</f>
        <v>0</v>
      </c>
      <c r="K205" s="12"/>
      <c r="L205" s="163"/>
      <c r="M205" s="168"/>
      <c r="N205" s="169"/>
      <c r="O205" s="169"/>
      <c r="P205" s="170">
        <f>P206+P207+P208+P216+P245+P257+P283+P291</f>
        <v>0</v>
      </c>
      <c r="Q205" s="169"/>
      <c r="R205" s="170">
        <f>R206+R207+R208+R216+R245+R257+R283+R291</f>
        <v>22.778225043999999</v>
      </c>
      <c r="S205" s="169"/>
      <c r="T205" s="171">
        <f>T206+T207+T208+T216+T245+T257+T283+T291</f>
        <v>0</v>
      </c>
      <c r="U205" s="12"/>
      <c r="V205" s="12"/>
      <c r="W205" s="12"/>
      <c r="X205" s="12"/>
      <c r="Y205" s="12"/>
      <c r="Z205" s="12"/>
      <c r="AA205" s="12"/>
      <c r="AB205" s="12"/>
      <c r="AC205" s="12"/>
      <c r="AD205" s="12"/>
      <c r="AE205" s="12"/>
      <c r="AR205" s="164" t="s">
        <v>79</v>
      </c>
      <c r="AT205" s="172" t="s">
        <v>68</v>
      </c>
      <c r="AU205" s="172" t="s">
        <v>76</v>
      </c>
      <c r="AY205" s="164" t="s">
        <v>328</v>
      </c>
      <c r="BK205" s="173">
        <f>BK206+BK207+BK208+BK216+BK245+BK257+BK283+BK291</f>
        <v>0</v>
      </c>
    </row>
    <row r="206" s="2" customFormat="1" ht="49.05" customHeight="1">
      <c r="A206" s="41"/>
      <c r="B206" s="176"/>
      <c r="C206" s="177" t="s">
        <v>571</v>
      </c>
      <c r="D206" s="177" t="s">
        <v>331</v>
      </c>
      <c r="E206" s="178" t="s">
        <v>3620</v>
      </c>
      <c r="F206" s="179" t="s">
        <v>3621</v>
      </c>
      <c r="G206" s="180" t="s">
        <v>585</v>
      </c>
      <c r="H206" s="181">
        <v>22.777999999999999</v>
      </c>
      <c r="I206" s="182"/>
      <c r="J206" s="183">
        <f>ROUND(I206*H206,2)</f>
        <v>0</v>
      </c>
      <c r="K206" s="179" t="s">
        <v>335</v>
      </c>
      <c r="L206" s="42"/>
      <c r="M206" s="184" t="s">
        <v>3</v>
      </c>
      <c r="N206" s="185" t="s">
        <v>40</v>
      </c>
      <c r="O206" s="75"/>
      <c r="P206" s="186">
        <f>O206*H206</f>
        <v>0</v>
      </c>
      <c r="Q206" s="186">
        <v>0</v>
      </c>
      <c r="R206" s="186">
        <f>Q206*H206</f>
        <v>0</v>
      </c>
      <c r="S206" s="186">
        <v>0</v>
      </c>
      <c r="T206" s="187">
        <f>S206*H206</f>
        <v>0</v>
      </c>
      <c r="U206" s="41"/>
      <c r="V206" s="41"/>
      <c r="W206" s="41"/>
      <c r="X206" s="41"/>
      <c r="Y206" s="41"/>
      <c r="Z206" s="41"/>
      <c r="AA206" s="41"/>
      <c r="AB206" s="41"/>
      <c r="AC206" s="41"/>
      <c r="AD206" s="41"/>
      <c r="AE206" s="41"/>
      <c r="AR206" s="188" t="s">
        <v>532</v>
      </c>
      <c r="AT206" s="188" t="s">
        <v>331</v>
      </c>
      <c r="AU206" s="188" t="s">
        <v>79</v>
      </c>
      <c r="AY206" s="22" t="s">
        <v>328</v>
      </c>
      <c r="BE206" s="189">
        <f>IF(N206="základní",J206,0)</f>
        <v>0</v>
      </c>
      <c r="BF206" s="189">
        <f>IF(N206="snížená",J206,0)</f>
        <v>0</v>
      </c>
      <c r="BG206" s="189">
        <f>IF(N206="zákl. přenesená",J206,0)</f>
        <v>0</v>
      </c>
      <c r="BH206" s="189">
        <f>IF(N206="sníž. přenesená",J206,0)</f>
        <v>0</v>
      </c>
      <c r="BI206" s="189">
        <f>IF(N206="nulová",J206,0)</f>
        <v>0</v>
      </c>
      <c r="BJ206" s="22" t="s">
        <v>76</v>
      </c>
      <c r="BK206" s="189">
        <f>ROUND(I206*H206,2)</f>
        <v>0</v>
      </c>
      <c r="BL206" s="22" t="s">
        <v>532</v>
      </c>
      <c r="BM206" s="188" t="s">
        <v>3622</v>
      </c>
    </row>
    <row r="207" s="2" customFormat="1">
      <c r="A207" s="41"/>
      <c r="B207" s="42"/>
      <c r="C207" s="41"/>
      <c r="D207" s="190" t="s">
        <v>338</v>
      </c>
      <c r="E207" s="41"/>
      <c r="F207" s="191" t="s">
        <v>3623</v>
      </c>
      <c r="G207" s="41"/>
      <c r="H207" s="41"/>
      <c r="I207" s="192"/>
      <c r="J207" s="41"/>
      <c r="K207" s="41"/>
      <c r="L207" s="42"/>
      <c r="M207" s="193"/>
      <c r="N207" s="194"/>
      <c r="O207" s="75"/>
      <c r="P207" s="75"/>
      <c r="Q207" s="75"/>
      <c r="R207" s="75"/>
      <c r="S207" s="75"/>
      <c r="T207" s="76"/>
      <c r="U207" s="41"/>
      <c r="V207" s="41"/>
      <c r="W207" s="41"/>
      <c r="X207" s="41"/>
      <c r="Y207" s="41"/>
      <c r="Z207" s="41"/>
      <c r="AA207" s="41"/>
      <c r="AB207" s="41"/>
      <c r="AC207" s="41"/>
      <c r="AD207" s="41"/>
      <c r="AE207" s="41"/>
      <c r="AT207" s="22" t="s">
        <v>338</v>
      </c>
      <c r="AU207" s="22" t="s">
        <v>79</v>
      </c>
    </row>
    <row r="208" s="12" customFormat="1" ht="20.88" customHeight="1">
      <c r="A208" s="12"/>
      <c r="B208" s="163"/>
      <c r="C208" s="12"/>
      <c r="D208" s="164" t="s">
        <v>68</v>
      </c>
      <c r="E208" s="174" t="s">
        <v>3624</v>
      </c>
      <c r="F208" s="174" t="s">
        <v>3625</v>
      </c>
      <c r="G208" s="12"/>
      <c r="H208" s="12"/>
      <c r="I208" s="166"/>
      <c r="J208" s="175">
        <f>BK208</f>
        <v>0</v>
      </c>
      <c r="K208" s="12"/>
      <c r="L208" s="163"/>
      <c r="M208" s="168"/>
      <c r="N208" s="169"/>
      <c r="O208" s="169"/>
      <c r="P208" s="170">
        <f>SUM(P209:P215)</f>
        <v>0</v>
      </c>
      <c r="Q208" s="169"/>
      <c r="R208" s="170">
        <f>SUM(R209:R215)</f>
        <v>0.38034400000000002</v>
      </c>
      <c r="S208" s="169"/>
      <c r="T208" s="171">
        <f>SUM(T209:T215)</f>
        <v>0</v>
      </c>
      <c r="U208" s="12"/>
      <c r="V208" s="12"/>
      <c r="W208" s="12"/>
      <c r="X208" s="12"/>
      <c r="Y208" s="12"/>
      <c r="Z208" s="12"/>
      <c r="AA208" s="12"/>
      <c r="AB208" s="12"/>
      <c r="AC208" s="12"/>
      <c r="AD208" s="12"/>
      <c r="AE208" s="12"/>
      <c r="AR208" s="164" t="s">
        <v>79</v>
      </c>
      <c r="AT208" s="172" t="s">
        <v>68</v>
      </c>
      <c r="AU208" s="172" t="s">
        <v>79</v>
      </c>
      <c r="AY208" s="164" t="s">
        <v>328</v>
      </c>
      <c r="BK208" s="173">
        <f>SUM(BK209:BK215)</f>
        <v>0</v>
      </c>
    </row>
    <row r="209" s="2" customFormat="1" ht="33" customHeight="1">
      <c r="A209" s="41"/>
      <c r="B209" s="176"/>
      <c r="C209" s="177" t="s">
        <v>576</v>
      </c>
      <c r="D209" s="177" t="s">
        <v>331</v>
      </c>
      <c r="E209" s="178" t="s">
        <v>6903</v>
      </c>
      <c r="F209" s="179" t="s">
        <v>6904</v>
      </c>
      <c r="G209" s="180" t="s">
        <v>439</v>
      </c>
      <c r="H209" s="181">
        <v>81.584000000000003</v>
      </c>
      <c r="I209" s="182"/>
      <c r="J209" s="183">
        <f>ROUND(I209*H209,2)</f>
        <v>0</v>
      </c>
      <c r="K209" s="179" t="s">
        <v>335</v>
      </c>
      <c r="L209" s="42"/>
      <c r="M209" s="184" t="s">
        <v>3</v>
      </c>
      <c r="N209" s="185" t="s">
        <v>40</v>
      </c>
      <c r="O209" s="75"/>
      <c r="P209" s="186">
        <f>O209*H209</f>
        <v>0</v>
      </c>
      <c r="Q209" s="186">
        <v>0</v>
      </c>
      <c r="R209" s="186">
        <f>Q209*H209</f>
        <v>0</v>
      </c>
      <c r="S209" s="186">
        <v>0</v>
      </c>
      <c r="T209" s="187">
        <f>S209*H209</f>
        <v>0</v>
      </c>
      <c r="U209" s="41"/>
      <c r="V209" s="41"/>
      <c r="W209" s="41"/>
      <c r="X209" s="41"/>
      <c r="Y209" s="41"/>
      <c r="Z209" s="41"/>
      <c r="AA209" s="41"/>
      <c r="AB209" s="41"/>
      <c r="AC209" s="41"/>
      <c r="AD209" s="41"/>
      <c r="AE209" s="41"/>
      <c r="AR209" s="188" t="s">
        <v>532</v>
      </c>
      <c r="AT209" s="188" t="s">
        <v>331</v>
      </c>
      <c r="AU209" s="188" t="s">
        <v>87</v>
      </c>
      <c r="AY209" s="22" t="s">
        <v>328</v>
      </c>
      <c r="BE209" s="189">
        <f>IF(N209="základní",J209,0)</f>
        <v>0</v>
      </c>
      <c r="BF209" s="189">
        <f>IF(N209="snížená",J209,0)</f>
        <v>0</v>
      </c>
      <c r="BG209" s="189">
        <f>IF(N209="zákl. přenesená",J209,0)</f>
        <v>0</v>
      </c>
      <c r="BH209" s="189">
        <f>IF(N209="sníž. přenesená",J209,0)</f>
        <v>0</v>
      </c>
      <c r="BI209" s="189">
        <f>IF(N209="nulová",J209,0)</f>
        <v>0</v>
      </c>
      <c r="BJ209" s="22" t="s">
        <v>76</v>
      </c>
      <c r="BK209" s="189">
        <f>ROUND(I209*H209,2)</f>
        <v>0</v>
      </c>
      <c r="BL209" s="22" t="s">
        <v>532</v>
      </c>
      <c r="BM209" s="188" t="s">
        <v>3629</v>
      </c>
    </row>
    <row r="210" s="2" customFormat="1">
      <c r="A210" s="41"/>
      <c r="B210" s="42"/>
      <c r="C210" s="41"/>
      <c r="D210" s="190" t="s">
        <v>338</v>
      </c>
      <c r="E210" s="41"/>
      <c r="F210" s="191" t="s">
        <v>6905</v>
      </c>
      <c r="G210" s="41"/>
      <c r="H210" s="41"/>
      <c r="I210" s="192"/>
      <c r="J210" s="41"/>
      <c r="K210" s="41"/>
      <c r="L210" s="42"/>
      <c r="M210" s="193"/>
      <c r="N210" s="194"/>
      <c r="O210" s="75"/>
      <c r="P210" s="75"/>
      <c r="Q210" s="75"/>
      <c r="R210" s="75"/>
      <c r="S210" s="75"/>
      <c r="T210" s="76"/>
      <c r="U210" s="41"/>
      <c r="V210" s="41"/>
      <c r="W210" s="41"/>
      <c r="X210" s="41"/>
      <c r="Y210" s="41"/>
      <c r="Z210" s="41"/>
      <c r="AA210" s="41"/>
      <c r="AB210" s="41"/>
      <c r="AC210" s="41"/>
      <c r="AD210" s="41"/>
      <c r="AE210" s="41"/>
      <c r="AT210" s="22" t="s">
        <v>338</v>
      </c>
      <c r="AU210" s="22" t="s">
        <v>87</v>
      </c>
    </row>
    <row r="211" s="13" customFormat="1">
      <c r="A211" s="13"/>
      <c r="B211" s="201"/>
      <c r="C211" s="13"/>
      <c r="D211" s="195" t="s">
        <v>442</v>
      </c>
      <c r="E211" s="202" t="s">
        <v>3</v>
      </c>
      <c r="F211" s="203" t="s">
        <v>2486</v>
      </c>
      <c r="G211" s="13"/>
      <c r="H211" s="204">
        <v>77.933000000000007</v>
      </c>
      <c r="I211" s="205"/>
      <c r="J211" s="13"/>
      <c r="K211" s="13"/>
      <c r="L211" s="201"/>
      <c r="M211" s="206"/>
      <c r="N211" s="207"/>
      <c r="O211" s="207"/>
      <c r="P211" s="207"/>
      <c r="Q211" s="207"/>
      <c r="R211" s="207"/>
      <c r="S211" s="207"/>
      <c r="T211" s="208"/>
      <c r="U211" s="13"/>
      <c r="V211" s="13"/>
      <c r="W211" s="13"/>
      <c r="X211" s="13"/>
      <c r="Y211" s="13"/>
      <c r="Z211" s="13"/>
      <c r="AA211" s="13"/>
      <c r="AB211" s="13"/>
      <c r="AC211" s="13"/>
      <c r="AD211" s="13"/>
      <c r="AE211" s="13"/>
      <c r="AT211" s="202" t="s">
        <v>442</v>
      </c>
      <c r="AU211" s="202" t="s">
        <v>87</v>
      </c>
      <c r="AV211" s="13" t="s">
        <v>79</v>
      </c>
      <c r="AW211" s="13" t="s">
        <v>31</v>
      </c>
      <c r="AX211" s="13" t="s">
        <v>69</v>
      </c>
      <c r="AY211" s="202" t="s">
        <v>328</v>
      </c>
    </row>
    <row r="212" s="13" customFormat="1">
      <c r="A212" s="13"/>
      <c r="B212" s="201"/>
      <c r="C212" s="13"/>
      <c r="D212" s="195" t="s">
        <v>442</v>
      </c>
      <c r="E212" s="202" t="s">
        <v>3</v>
      </c>
      <c r="F212" s="203" t="s">
        <v>6906</v>
      </c>
      <c r="G212" s="13"/>
      <c r="H212" s="204">
        <v>3.6509999999999998</v>
      </c>
      <c r="I212" s="205"/>
      <c r="J212" s="13"/>
      <c r="K212" s="13"/>
      <c r="L212" s="201"/>
      <c r="M212" s="206"/>
      <c r="N212" s="207"/>
      <c r="O212" s="207"/>
      <c r="P212" s="207"/>
      <c r="Q212" s="207"/>
      <c r="R212" s="207"/>
      <c r="S212" s="207"/>
      <c r="T212" s="208"/>
      <c r="U212" s="13"/>
      <c r="V212" s="13"/>
      <c r="W212" s="13"/>
      <c r="X212" s="13"/>
      <c r="Y212" s="13"/>
      <c r="Z212" s="13"/>
      <c r="AA212" s="13"/>
      <c r="AB212" s="13"/>
      <c r="AC212" s="13"/>
      <c r="AD212" s="13"/>
      <c r="AE212" s="13"/>
      <c r="AT212" s="202" t="s">
        <v>442</v>
      </c>
      <c r="AU212" s="202" t="s">
        <v>87</v>
      </c>
      <c r="AV212" s="13" t="s">
        <v>79</v>
      </c>
      <c r="AW212" s="13" t="s">
        <v>31</v>
      </c>
      <c r="AX212" s="13" t="s">
        <v>69</v>
      </c>
      <c r="AY212" s="202" t="s">
        <v>328</v>
      </c>
    </row>
    <row r="213" s="14" customFormat="1">
      <c r="A213" s="14"/>
      <c r="B213" s="209"/>
      <c r="C213" s="14"/>
      <c r="D213" s="195" t="s">
        <v>442</v>
      </c>
      <c r="E213" s="210" t="s">
        <v>3</v>
      </c>
      <c r="F213" s="211" t="s">
        <v>452</v>
      </c>
      <c r="G213" s="14"/>
      <c r="H213" s="212">
        <v>81.584000000000003</v>
      </c>
      <c r="I213" s="213"/>
      <c r="J213" s="14"/>
      <c r="K213" s="14"/>
      <c r="L213" s="209"/>
      <c r="M213" s="214"/>
      <c r="N213" s="215"/>
      <c r="O213" s="215"/>
      <c r="P213" s="215"/>
      <c r="Q213" s="215"/>
      <c r="R213" s="215"/>
      <c r="S213" s="215"/>
      <c r="T213" s="216"/>
      <c r="U213" s="14"/>
      <c r="V213" s="14"/>
      <c r="W213" s="14"/>
      <c r="X213" s="14"/>
      <c r="Y213" s="14"/>
      <c r="Z213" s="14"/>
      <c r="AA213" s="14"/>
      <c r="AB213" s="14"/>
      <c r="AC213" s="14"/>
      <c r="AD213" s="14"/>
      <c r="AE213" s="14"/>
      <c r="AT213" s="210" t="s">
        <v>442</v>
      </c>
      <c r="AU213" s="210" t="s">
        <v>87</v>
      </c>
      <c r="AV213" s="14" t="s">
        <v>113</v>
      </c>
      <c r="AW213" s="14" t="s">
        <v>31</v>
      </c>
      <c r="AX213" s="14" t="s">
        <v>76</v>
      </c>
      <c r="AY213" s="210" t="s">
        <v>328</v>
      </c>
    </row>
    <row r="214" s="2" customFormat="1" ht="49.05" customHeight="1">
      <c r="A214" s="41"/>
      <c r="B214" s="176"/>
      <c r="C214" s="224" t="s">
        <v>473</v>
      </c>
      <c r="D214" s="224" t="s">
        <v>539</v>
      </c>
      <c r="E214" s="225" t="s">
        <v>3631</v>
      </c>
      <c r="F214" s="226" t="s">
        <v>3632</v>
      </c>
      <c r="G214" s="227" t="s">
        <v>439</v>
      </c>
      <c r="H214" s="228">
        <v>95.085999999999999</v>
      </c>
      <c r="I214" s="229"/>
      <c r="J214" s="230">
        <f>ROUND(I214*H214,2)</f>
        <v>0</v>
      </c>
      <c r="K214" s="226" t="s">
        <v>335</v>
      </c>
      <c r="L214" s="231"/>
      <c r="M214" s="232" t="s">
        <v>3</v>
      </c>
      <c r="N214" s="233" t="s">
        <v>40</v>
      </c>
      <c r="O214" s="75"/>
      <c r="P214" s="186">
        <f>O214*H214</f>
        <v>0</v>
      </c>
      <c r="Q214" s="186">
        <v>0.0040000000000000001</v>
      </c>
      <c r="R214" s="186">
        <f>Q214*H214</f>
        <v>0.38034400000000002</v>
      </c>
      <c r="S214" s="186">
        <v>0</v>
      </c>
      <c r="T214" s="187">
        <f>S214*H214</f>
        <v>0</v>
      </c>
      <c r="U214" s="41"/>
      <c r="V214" s="41"/>
      <c r="W214" s="41"/>
      <c r="X214" s="41"/>
      <c r="Y214" s="41"/>
      <c r="Z214" s="41"/>
      <c r="AA214" s="41"/>
      <c r="AB214" s="41"/>
      <c r="AC214" s="41"/>
      <c r="AD214" s="41"/>
      <c r="AE214" s="41"/>
      <c r="AR214" s="188" t="s">
        <v>621</v>
      </c>
      <c r="AT214" s="188" t="s">
        <v>539</v>
      </c>
      <c r="AU214" s="188" t="s">
        <v>87</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532</v>
      </c>
      <c r="BM214" s="188" t="s">
        <v>3633</v>
      </c>
    </row>
    <row r="215" s="13" customFormat="1">
      <c r="A215" s="13"/>
      <c r="B215" s="201"/>
      <c r="C215" s="13"/>
      <c r="D215" s="195" t="s">
        <v>442</v>
      </c>
      <c r="E215" s="13"/>
      <c r="F215" s="203" t="s">
        <v>6907</v>
      </c>
      <c r="G215" s="13"/>
      <c r="H215" s="204">
        <v>95.085999999999999</v>
      </c>
      <c r="I215" s="205"/>
      <c r="J215" s="13"/>
      <c r="K215" s="13"/>
      <c r="L215" s="201"/>
      <c r="M215" s="206"/>
      <c r="N215" s="207"/>
      <c r="O215" s="207"/>
      <c r="P215" s="207"/>
      <c r="Q215" s="207"/>
      <c r="R215" s="207"/>
      <c r="S215" s="207"/>
      <c r="T215" s="208"/>
      <c r="U215" s="13"/>
      <c r="V215" s="13"/>
      <c r="W215" s="13"/>
      <c r="X215" s="13"/>
      <c r="Y215" s="13"/>
      <c r="Z215" s="13"/>
      <c r="AA215" s="13"/>
      <c r="AB215" s="13"/>
      <c r="AC215" s="13"/>
      <c r="AD215" s="13"/>
      <c r="AE215" s="13"/>
      <c r="AT215" s="202" t="s">
        <v>442</v>
      </c>
      <c r="AU215" s="202" t="s">
        <v>87</v>
      </c>
      <c r="AV215" s="13" t="s">
        <v>79</v>
      </c>
      <c r="AW215" s="13" t="s">
        <v>4</v>
      </c>
      <c r="AX215" s="13" t="s">
        <v>76</v>
      </c>
      <c r="AY215" s="202" t="s">
        <v>328</v>
      </c>
    </row>
    <row r="216" s="12" customFormat="1" ht="20.88" customHeight="1">
      <c r="A216" s="12"/>
      <c r="B216" s="163"/>
      <c r="C216" s="12"/>
      <c r="D216" s="164" t="s">
        <v>68</v>
      </c>
      <c r="E216" s="174" t="s">
        <v>3635</v>
      </c>
      <c r="F216" s="174" t="s">
        <v>3636</v>
      </c>
      <c r="G216" s="12"/>
      <c r="H216" s="12"/>
      <c r="I216" s="166"/>
      <c r="J216" s="175">
        <f>BK216</f>
        <v>0</v>
      </c>
      <c r="K216" s="12"/>
      <c r="L216" s="163"/>
      <c r="M216" s="168"/>
      <c r="N216" s="169"/>
      <c r="O216" s="169"/>
      <c r="P216" s="170">
        <f>SUM(P217:P244)</f>
        <v>0</v>
      </c>
      <c r="Q216" s="169"/>
      <c r="R216" s="170">
        <f>SUM(R217:R244)</f>
        <v>1.9864978700000002</v>
      </c>
      <c r="S216" s="169"/>
      <c r="T216" s="171">
        <f>SUM(T217:T244)</f>
        <v>0</v>
      </c>
      <c r="U216" s="12"/>
      <c r="V216" s="12"/>
      <c r="W216" s="12"/>
      <c r="X216" s="12"/>
      <c r="Y216" s="12"/>
      <c r="Z216" s="12"/>
      <c r="AA216" s="12"/>
      <c r="AB216" s="12"/>
      <c r="AC216" s="12"/>
      <c r="AD216" s="12"/>
      <c r="AE216" s="12"/>
      <c r="AR216" s="164" t="s">
        <v>79</v>
      </c>
      <c r="AT216" s="172" t="s">
        <v>68</v>
      </c>
      <c r="AU216" s="172" t="s">
        <v>79</v>
      </c>
      <c r="AY216" s="164" t="s">
        <v>328</v>
      </c>
      <c r="BK216" s="173">
        <f>SUM(BK217:BK244)</f>
        <v>0</v>
      </c>
    </row>
    <row r="217" s="2" customFormat="1" ht="62.7" customHeight="1">
      <c r="A217" s="41"/>
      <c r="B217" s="176"/>
      <c r="C217" s="177" t="s">
        <v>588</v>
      </c>
      <c r="D217" s="177" t="s">
        <v>331</v>
      </c>
      <c r="E217" s="178" t="s">
        <v>6908</v>
      </c>
      <c r="F217" s="179" t="s">
        <v>6909</v>
      </c>
      <c r="G217" s="180" t="s">
        <v>574</v>
      </c>
      <c r="H217" s="181">
        <v>21.905999999999999</v>
      </c>
      <c r="I217" s="182"/>
      <c r="J217" s="183">
        <f>ROUND(I217*H217,2)</f>
        <v>0</v>
      </c>
      <c r="K217" s="179" t="s">
        <v>335</v>
      </c>
      <c r="L217" s="42"/>
      <c r="M217" s="184" t="s">
        <v>3</v>
      </c>
      <c r="N217" s="185" t="s">
        <v>40</v>
      </c>
      <c r="O217" s="75"/>
      <c r="P217" s="186">
        <f>O217*H217</f>
        <v>0</v>
      </c>
      <c r="Q217" s="186">
        <v>0</v>
      </c>
      <c r="R217" s="186">
        <f>Q217*H217</f>
        <v>0</v>
      </c>
      <c r="S217" s="186">
        <v>0</v>
      </c>
      <c r="T217" s="187">
        <f>S217*H217</f>
        <v>0</v>
      </c>
      <c r="U217" s="41"/>
      <c r="V217" s="41"/>
      <c r="W217" s="41"/>
      <c r="X217" s="41"/>
      <c r="Y217" s="41"/>
      <c r="Z217" s="41"/>
      <c r="AA217" s="41"/>
      <c r="AB217" s="41"/>
      <c r="AC217" s="41"/>
      <c r="AD217" s="41"/>
      <c r="AE217" s="41"/>
      <c r="AR217" s="188" t="s">
        <v>532</v>
      </c>
      <c r="AT217" s="188" t="s">
        <v>331</v>
      </c>
      <c r="AU217" s="188" t="s">
        <v>87</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532</v>
      </c>
      <c r="BM217" s="188" t="s">
        <v>6910</v>
      </c>
    </row>
    <row r="218" s="2" customFormat="1">
      <c r="A218" s="41"/>
      <c r="B218" s="42"/>
      <c r="C218" s="41"/>
      <c r="D218" s="190" t="s">
        <v>338</v>
      </c>
      <c r="E218" s="41"/>
      <c r="F218" s="191" t="s">
        <v>6911</v>
      </c>
      <c r="G218" s="41"/>
      <c r="H218" s="41"/>
      <c r="I218" s="192"/>
      <c r="J218" s="41"/>
      <c r="K218" s="41"/>
      <c r="L218" s="42"/>
      <c r="M218" s="193"/>
      <c r="N218" s="194"/>
      <c r="O218" s="75"/>
      <c r="P218" s="75"/>
      <c r="Q218" s="75"/>
      <c r="R218" s="75"/>
      <c r="S218" s="75"/>
      <c r="T218" s="76"/>
      <c r="U218" s="41"/>
      <c r="V218" s="41"/>
      <c r="W218" s="41"/>
      <c r="X218" s="41"/>
      <c r="Y218" s="41"/>
      <c r="Z218" s="41"/>
      <c r="AA218" s="41"/>
      <c r="AB218" s="41"/>
      <c r="AC218" s="41"/>
      <c r="AD218" s="41"/>
      <c r="AE218" s="41"/>
      <c r="AT218" s="22" t="s">
        <v>338</v>
      </c>
      <c r="AU218" s="22" t="s">
        <v>87</v>
      </c>
    </row>
    <row r="219" s="15" customFormat="1">
      <c r="A219" s="15"/>
      <c r="B219" s="217"/>
      <c r="C219" s="15"/>
      <c r="D219" s="195" t="s">
        <v>442</v>
      </c>
      <c r="E219" s="218" t="s">
        <v>3</v>
      </c>
      <c r="F219" s="219" t="s">
        <v>6912</v>
      </c>
      <c r="G219" s="15"/>
      <c r="H219" s="218" t="s">
        <v>3</v>
      </c>
      <c r="I219" s="220"/>
      <c r="J219" s="15"/>
      <c r="K219" s="15"/>
      <c r="L219" s="217"/>
      <c r="M219" s="221"/>
      <c r="N219" s="222"/>
      <c r="O219" s="222"/>
      <c r="P219" s="222"/>
      <c r="Q219" s="222"/>
      <c r="R219" s="222"/>
      <c r="S219" s="222"/>
      <c r="T219" s="223"/>
      <c r="U219" s="15"/>
      <c r="V219" s="15"/>
      <c r="W219" s="15"/>
      <c r="X219" s="15"/>
      <c r="Y219" s="15"/>
      <c r="Z219" s="15"/>
      <c r="AA219" s="15"/>
      <c r="AB219" s="15"/>
      <c r="AC219" s="15"/>
      <c r="AD219" s="15"/>
      <c r="AE219" s="15"/>
      <c r="AT219" s="218" t="s">
        <v>442</v>
      </c>
      <c r="AU219" s="218" t="s">
        <v>87</v>
      </c>
      <c r="AV219" s="15" t="s">
        <v>76</v>
      </c>
      <c r="AW219" s="15" t="s">
        <v>31</v>
      </c>
      <c r="AX219" s="15" t="s">
        <v>69</v>
      </c>
      <c r="AY219" s="218" t="s">
        <v>328</v>
      </c>
    </row>
    <row r="220" s="13" customFormat="1">
      <c r="A220" s="13"/>
      <c r="B220" s="201"/>
      <c r="C220" s="13"/>
      <c r="D220" s="195" t="s">
        <v>442</v>
      </c>
      <c r="E220" s="202" t="s">
        <v>3</v>
      </c>
      <c r="F220" s="203" t="s">
        <v>6913</v>
      </c>
      <c r="G220" s="13"/>
      <c r="H220" s="204">
        <v>21.905999999999999</v>
      </c>
      <c r="I220" s="205"/>
      <c r="J220" s="13"/>
      <c r="K220" s="13"/>
      <c r="L220" s="201"/>
      <c r="M220" s="206"/>
      <c r="N220" s="207"/>
      <c r="O220" s="207"/>
      <c r="P220" s="207"/>
      <c r="Q220" s="207"/>
      <c r="R220" s="207"/>
      <c r="S220" s="207"/>
      <c r="T220" s="208"/>
      <c r="U220" s="13"/>
      <c r="V220" s="13"/>
      <c r="W220" s="13"/>
      <c r="X220" s="13"/>
      <c r="Y220" s="13"/>
      <c r="Z220" s="13"/>
      <c r="AA220" s="13"/>
      <c r="AB220" s="13"/>
      <c r="AC220" s="13"/>
      <c r="AD220" s="13"/>
      <c r="AE220" s="13"/>
      <c r="AT220" s="202" t="s">
        <v>442</v>
      </c>
      <c r="AU220" s="202" t="s">
        <v>87</v>
      </c>
      <c r="AV220" s="13" t="s">
        <v>79</v>
      </c>
      <c r="AW220" s="13" t="s">
        <v>31</v>
      </c>
      <c r="AX220" s="13" t="s">
        <v>69</v>
      </c>
      <c r="AY220" s="202" t="s">
        <v>328</v>
      </c>
    </row>
    <row r="221" s="14" customFormat="1">
      <c r="A221" s="14"/>
      <c r="B221" s="209"/>
      <c r="C221" s="14"/>
      <c r="D221" s="195" t="s">
        <v>442</v>
      </c>
      <c r="E221" s="210" t="s">
        <v>3</v>
      </c>
      <c r="F221" s="211" t="s">
        <v>452</v>
      </c>
      <c r="G221" s="14"/>
      <c r="H221" s="212">
        <v>21.905999999999999</v>
      </c>
      <c r="I221" s="213"/>
      <c r="J221" s="14"/>
      <c r="K221" s="14"/>
      <c r="L221" s="209"/>
      <c r="M221" s="214"/>
      <c r="N221" s="215"/>
      <c r="O221" s="215"/>
      <c r="P221" s="215"/>
      <c r="Q221" s="215"/>
      <c r="R221" s="215"/>
      <c r="S221" s="215"/>
      <c r="T221" s="216"/>
      <c r="U221" s="14"/>
      <c r="V221" s="14"/>
      <c r="W221" s="14"/>
      <c r="X221" s="14"/>
      <c r="Y221" s="14"/>
      <c r="Z221" s="14"/>
      <c r="AA221" s="14"/>
      <c r="AB221" s="14"/>
      <c r="AC221" s="14"/>
      <c r="AD221" s="14"/>
      <c r="AE221" s="14"/>
      <c r="AT221" s="210" t="s">
        <v>442</v>
      </c>
      <c r="AU221" s="210" t="s">
        <v>87</v>
      </c>
      <c r="AV221" s="14" t="s">
        <v>113</v>
      </c>
      <c r="AW221" s="14" t="s">
        <v>31</v>
      </c>
      <c r="AX221" s="14" t="s">
        <v>76</v>
      </c>
      <c r="AY221" s="210" t="s">
        <v>328</v>
      </c>
    </row>
    <row r="222" s="2" customFormat="1" ht="24.15" customHeight="1">
      <c r="A222" s="41"/>
      <c r="B222" s="176"/>
      <c r="C222" s="224" t="s">
        <v>593</v>
      </c>
      <c r="D222" s="224" t="s">
        <v>539</v>
      </c>
      <c r="E222" s="225" t="s">
        <v>6914</v>
      </c>
      <c r="F222" s="226" t="s">
        <v>6915</v>
      </c>
      <c r="G222" s="227" t="s">
        <v>574</v>
      </c>
      <c r="H222" s="228">
        <v>23.001000000000001</v>
      </c>
      <c r="I222" s="229"/>
      <c r="J222" s="230">
        <f>ROUND(I222*H222,2)</f>
        <v>0</v>
      </c>
      <c r="K222" s="226" t="s">
        <v>335</v>
      </c>
      <c r="L222" s="231"/>
      <c r="M222" s="232" t="s">
        <v>3</v>
      </c>
      <c r="N222" s="233" t="s">
        <v>40</v>
      </c>
      <c r="O222" s="75"/>
      <c r="P222" s="186">
        <f>O222*H222</f>
        <v>0</v>
      </c>
      <c r="Q222" s="186">
        <v>3.0000000000000001E-05</v>
      </c>
      <c r="R222" s="186">
        <f>Q222*H222</f>
        <v>0.00069003000000000001</v>
      </c>
      <c r="S222" s="186">
        <v>0</v>
      </c>
      <c r="T222" s="187">
        <f>S222*H222</f>
        <v>0</v>
      </c>
      <c r="U222" s="41"/>
      <c r="V222" s="41"/>
      <c r="W222" s="41"/>
      <c r="X222" s="41"/>
      <c r="Y222" s="41"/>
      <c r="Z222" s="41"/>
      <c r="AA222" s="41"/>
      <c r="AB222" s="41"/>
      <c r="AC222" s="41"/>
      <c r="AD222" s="41"/>
      <c r="AE222" s="41"/>
      <c r="AR222" s="188" t="s">
        <v>621</v>
      </c>
      <c r="AT222" s="188" t="s">
        <v>539</v>
      </c>
      <c r="AU222" s="188" t="s">
        <v>87</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532</v>
      </c>
      <c r="BM222" s="188" t="s">
        <v>6916</v>
      </c>
    </row>
    <row r="223" s="13" customFormat="1">
      <c r="A223" s="13"/>
      <c r="B223" s="201"/>
      <c r="C223" s="13"/>
      <c r="D223" s="195" t="s">
        <v>442</v>
      </c>
      <c r="E223" s="13"/>
      <c r="F223" s="203" t="s">
        <v>6917</v>
      </c>
      <c r="G223" s="13"/>
      <c r="H223" s="204">
        <v>23.001000000000001</v>
      </c>
      <c r="I223" s="205"/>
      <c r="J223" s="13"/>
      <c r="K223" s="13"/>
      <c r="L223" s="201"/>
      <c r="M223" s="206"/>
      <c r="N223" s="207"/>
      <c r="O223" s="207"/>
      <c r="P223" s="207"/>
      <c r="Q223" s="207"/>
      <c r="R223" s="207"/>
      <c r="S223" s="207"/>
      <c r="T223" s="208"/>
      <c r="U223" s="13"/>
      <c r="V223" s="13"/>
      <c r="W223" s="13"/>
      <c r="X223" s="13"/>
      <c r="Y223" s="13"/>
      <c r="Z223" s="13"/>
      <c r="AA223" s="13"/>
      <c r="AB223" s="13"/>
      <c r="AC223" s="13"/>
      <c r="AD223" s="13"/>
      <c r="AE223" s="13"/>
      <c r="AT223" s="202" t="s">
        <v>442</v>
      </c>
      <c r="AU223" s="202" t="s">
        <v>87</v>
      </c>
      <c r="AV223" s="13" t="s">
        <v>79</v>
      </c>
      <c r="AW223" s="13" t="s">
        <v>4</v>
      </c>
      <c r="AX223" s="13" t="s">
        <v>76</v>
      </c>
      <c r="AY223" s="202" t="s">
        <v>328</v>
      </c>
    </row>
    <row r="224" s="2" customFormat="1" ht="66.75" customHeight="1">
      <c r="A224" s="41"/>
      <c r="B224" s="176"/>
      <c r="C224" s="177" t="s">
        <v>598</v>
      </c>
      <c r="D224" s="177" t="s">
        <v>331</v>
      </c>
      <c r="E224" s="178" t="s">
        <v>6918</v>
      </c>
      <c r="F224" s="179" t="s">
        <v>6919</v>
      </c>
      <c r="G224" s="180" t="s">
        <v>439</v>
      </c>
      <c r="H224" s="181">
        <v>641.23800000000006</v>
      </c>
      <c r="I224" s="182"/>
      <c r="J224" s="183">
        <f>ROUND(I224*H224,2)</f>
        <v>0</v>
      </c>
      <c r="K224" s="179" t="s">
        <v>335</v>
      </c>
      <c r="L224" s="42"/>
      <c r="M224" s="184" t="s">
        <v>3</v>
      </c>
      <c r="N224" s="185" t="s">
        <v>40</v>
      </c>
      <c r="O224" s="75"/>
      <c r="P224" s="186">
        <f>O224*H224</f>
        <v>0</v>
      </c>
      <c r="Q224" s="186">
        <v>0.00023000000000000001</v>
      </c>
      <c r="R224" s="186">
        <f>Q224*H224</f>
        <v>0.14748474000000003</v>
      </c>
      <c r="S224" s="186">
        <v>0</v>
      </c>
      <c r="T224" s="187">
        <f>S224*H224</f>
        <v>0</v>
      </c>
      <c r="U224" s="41"/>
      <c r="V224" s="41"/>
      <c r="W224" s="41"/>
      <c r="X224" s="41"/>
      <c r="Y224" s="41"/>
      <c r="Z224" s="41"/>
      <c r="AA224" s="41"/>
      <c r="AB224" s="41"/>
      <c r="AC224" s="41"/>
      <c r="AD224" s="41"/>
      <c r="AE224" s="41"/>
      <c r="AR224" s="188" t="s">
        <v>532</v>
      </c>
      <c r="AT224" s="188" t="s">
        <v>331</v>
      </c>
      <c r="AU224" s="188" t="s">
        <v>87</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532</v>
      </c>
      <c r="BM224" s="188" t="s">
        <v>6920</v>
      </c>
    </row>
    <row r="225" s="2" customFormat="1">
      <c r="A225" s="41"/>
      <c r="B225" s="42"/>
      <c r="C225" s="41"/>
      <c r="D225" s="190" t="s">
        <v>338</v>
      </c>
      <c r="E225" s="41"/>
      <c r="F225" s="191" t="s">
        <v>6921</v>
      </c>
      <c r="G225" s="41"/>
      <c r="H225" s="41"/>
      <c r="I225" s="192"/>
      <c r="J225" s="41"/>
      <c r="K225" s="41"/>
      <c r="L225" s="42"/>
      <c r="M225" s="193"/>
      <c r="N225" s="194"/>
      <c r="O225" s="75"/>
      <c r="P225" s="75"/>
      <c r="Q225" s="75"/>
      <c r="R225" s="75"/>
      <c r="S225" s="75"/>
      <c r="T225" s="76"/>
      <c r="U225" s="41"/>
      <c r="V225" s="41"/>
      <c r="W225" s="41"/>
      <c r="X225" s="41"/>
      <c r="Y225" s="41"/>
      <c r="Z225" s="41"/>
      <c r="AA225" s="41"/>
      <c r="AB225" s="41"/>
      <c r="AC225" s="41"/>
      <c r="AD225" s="41"/>
      <c r="AE225" s="41"/>
      <c r="AT225" s="22" t="s">
        <v>338</v>
      </c>
      <c r="AU225" s="22" t="s">
        <v>87</v>
      </c>
    </row>
    <row r="226" s="2" customFormat="1" ht="24.15" customHeight="1">
      <c r="A226" s="41"/>
      <c r="B226" s="176"/>
      <c r="C226" s="224" t="s">
        <v>605</v>
      </c>
      <c r="D226" s="224" t="s">
        <v>539</v>
      </c>
      <c r="E226" s="225" t="s">
        <v>6922</v>
      </c>
      <c r="F226" s="226" t="s">
        <v>6923</v>
      </c>
      <c r="G226" s="227" t="s">
        <v>439</v>
      </c>
      <c r="H226" s="228">
        <v>649.44000000000005</v>
      </c>
      <c r="I226" s="229"/>
      <c r="J226" s="230">
        <f>ROUND(I226*H226,2)</f>
        <v>0</v>
      </c>
      <c r="K226" s="226" t="s">
        <v>335</v>
      </c>
      <c r="L226" s="231"/>
      <c r="M226" s="232" t="s">
        <v>3</v>
      </c>
      <c r="N226" s="233" t="s">
        <v>40</v>
      </c>
      <c r="O226" s="75"/>
      <c r="P226" s="186">
        <f>O226*H226</f>
        <v>0</v>
      </c>
      <c r="Q226" s="186">
        <v>0.0025000000000000001</v>
      </c>
      <c r="R226" s="186">
        <f>Q226*H226</f>
        <v>1.6236000000000002</v>
      </c>
      <c r="S226" s="186">
        <v>0</v>
      </c>
      <c r="T226" s="187">
        <f>S226*H226</f>
        <v>0</v>
      </c>
      <c r="U226" s="41"/>
      <c r="V226" s="41"/>
      <c r="W226" s="41"/>
      <c r="X226" s="41"/>
      <c r="Y226" s="41"/>
      <c r="Z226" s="41"/>
      <c r="AA226" s="41"/>
      <c r="AB226" s="41"/>
      <c r="AC226" s="41"/>
      <c r="AD226" s="41"/>
      <c r="AE226" s="41"/>
      <c r="AR226" s="188" t="s">
        <v>621</v>
      </c>
      <c r="AT226" s="188" t="s">
        <v>539</v>
      </c>
      <c r="AU226" s="188" t="s">
        <v>87</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532</v>
      </c>
      <c r="BM226" s="188" t="s">
        <v>6924</v>
      </c>
    </row>
    <row r="227" s="13" customFormat="1">
      <c r="A227" s="13"/>
      <c r="B227" s="201"/>
      <c r="C227" s="13"/>
      <c r="D227" s="195" t="s">
        <v>442</v>
      </c>
      <c r="E227" s="202" t="s">
        <v>3</v>
      </c>
      <c r="F227" s="203" t="s">
        <v>2520</v>
      </c>
      <c r="G227" s="13"/>
      <c r="H227" s="204">
        <v>557.22000000000003</v>
      </c>
      <c r="I227" s="205"/>
      <c r="J227" s="13"/>
      <c r="K227" s="13"/>
      <c r="L227" s="201"/>
      <c r="M227" s="206"/>
      <c r="N227" s="207"/>
      <c r="O227" s="207"/>
      <c r="P227" s="207"/>
      <c r="Q227" s="207"/>
      <c r="R227" s="207"/>
      <c r="S227" s="207"/>
      <c r="T227" s="208"/>
      <c r="U227" s="13"/>
      <c r="V227" s="13"/>
      <c r="W227" s="13"/>
      <c r="X227" s="13"/>
      <c r="Y227" s="13"/>
      <c r="Z227" s="13"/>
      <c r="AA227" s="13"/>
      <c r="AB227" s="13"/>
      <c r="AC227" s="13"/>
      <c r="AD227" s="13"/>
      <c r="AE227" s="13"/>
      <c r="AT227" s="202" t="s">
        <v>442</v>
      </c>
      <c r="AU227" s="202" t="s">
        <v>87</v>
      </c>
      <c r="AV227" s="13" t="s">
        <v>79</v>
      </c>
      <c r="AW227" s="13" t="s">
        <v>31</v>
      </c>
      <c r="AX227" s="13" t="s">
        <v>76</v>
      </c>
      <c r="AY227" s="202" t="s">
        <v>328</v>
      </c>
    </row>
    <row r="228" s="13" customFormat="1">
      <c r="A228" s="13"/>
      <c r="B228" s="201"/>
      <c r="C228" s="13"/>
      <c r="D228" s="195" t="s">
        <v>442</v>
      </c>
      <c r="E228" s="13"/>
      <c r="F228" s="203" t="s">
        <v>6925</v>
      </c>
      <c r="G228" s="13"/>
      <c r="H228" s="204">
        <v>649.44000000000005</v>
      </c>
      <c r="I228" s="205"/>
      <c r="J228" s="13"/>
      <c r="K228" s="13"/>
      <c r="L228" s="201"/>
      <c r="M228" s="206"/>
      <c r="N228" s="207"/>
      <c r="O228" s="207"/>
      <c r="P228" s="207"/>
      <c r="Q228" s="207"/>
      <c r="R228" s="207"/>
      <c r="S228" s="207"/>
      <c r="T228" s="208"/>
      <c r="U228" s="13"/>
      <c r="V228" s="13"/>
      <c r="W228" s="13"/>
      <c r="X228" s="13"/>
      <c r="Y228" s="13"/>
      <c r="Z228" s="13"/>
      <c r="AA228" s="13"/>
      <c r="AB228" s="13"/>
      <c r="AC228" s="13"/>
      <c r="AD228" s="13"/>
      <c r="AE228" s="13"/>
      <c r="AT228" s="202" t="s">
        <v>442</v>
      </c>
      <c r="AU228" s="202" t="s">
        <v>87</v>
      </c>
      <c r="AV228" s="13" t="s">
        <v>79</v>
      </c>
      <c r="AW228" s="13" t="s">
        <v>4</v>
      </c>
      <c r="AX228" s="13" t="s">
        <v>76</v>
      </c>
      <c r="AY228" s="202" t="s">
        <v>328</v>
      </c>
    </row>
    <row r="229" s="2" customFormat="1" ht="24.15" customHeight="1">
      <c r="A229" s="41"/>
      <c r="B229" s="176"/>
      <c r="C229" s="224" t="s">
        <v>610</v>
      </c>
      <c r="D229" s="224" t="s">
        <v>539</v>
      </c>
      <c r="E229" s="225" t="s">
        <v>6926</v>
      </c>
      <c r="F229" s="226" t="s">
        <v>6927</v>
      </c>
      <c r="G229" s="227" t="s">
        <v>439</v>
      </c>
      <c r="H229" s="228">
        <v>97.881</v>
      </c>
      <c r="I229" s="229"/>
      <c r="J229" s="230">
        <f>ROUND(I229*H229,2)</f>
        <v>0</v>
      </c>
      <c r="K229" s="226" t="s">
        <v>335</v>
      </c>
      <c r="L229" s="231"/>
      <c r="M229" s="232" t="s">
        <v>3</v>
      </c>
      <c r="N229" s="233" t="s">
        <v>40</v>
      </c>
      <c r="O229" s="75"/>
      <c r="P229" s="186">
        <f>O229*H229</f>
        <v>0</v>
      </c>
      <c r="Q229" s="186">
        <v>0.0019</v>
      </c>
      <c r="R229" s="186">
        <f>Q229*H229</f>
        <v>0.1859739</v>
      </c>
      <c r="S229" s="186">
        <v>0</v>
      </c>
      <c r="T229" s="187">
        <f>S229*H229</f>
        <v>0</v>
      </c>
      <c r="U229" s="41"/>
      <c r="V229" s="41"/>
      <c r="W229" s="41"/>
      <c r="X229" s="41"/>
      <c r="Y229" s="41"/>
      <c r="Z229" s="41"/>
      <c r="AA229" s="41"/>
      <c r="AB229" s="41"/>
      <c r="AC229" s="41"/>
      <c r="AD229" s="41"/>
      <c r="AE229" s="41"/>
      <c r="AR229" s="188" t="s">
        <v>621</v>
      </c>
      <c r="AT229" s="188" t="s">
        <v>539</v>
      </c>
      <c r="AU229" s="188" t="s">
        <v>87</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532</v>
      </c>
      <c r="BM229" s="188" t="s">
        <v>6928</v>
      </c>
    </row>
    <row r="230" s="13" customFormat="1">
      <c r="A230" s="13"/>
      <c r="B230" s="201"/>
      <c r="C230" s="13"/>
      <c r="D230" s="195" t="s">
        <v>442</v>
      </c>
      <c r="E230" s="202" t="s">
        <v>3</v>
      </c>
      <c r="F230" s="203" t="s">
        <v>2486</v>
      </c>
      <c r="G230" s="13"/>
      <c r="H230" s="204">
        <v>77.933000000000007</v>
      </c>
      <c r="I230" s="205"/>
      <c r="J230" s="13"/>
      <c r="K230" s="13"/>
      <c r="L230" s="201"/>
      <c r="M230" s="206"/>
      <c r="N230" s="207"/>
      <c r="O230" s="207"/>
      <c r="P230" s="207"/>
      <c r="Q230" s="207"/>
      <c r="R230" s="207"/>
      <c r="S230" s="207"/>
      <c r="T230" s="208"/>
      <c r="U230" s="13"/>
      <c r="V230" s="13"/>
      <c r="W230" s="13"/>
      <c r="X230" s="13"/>
      <c r="Y230" s="13"/>
      <c r="Z230" s="13"/>
      <c r="AA230" s="13"/>
      <c r="AB230" s="13"/>
      <c r="AC230" s="13"/>
      <c r="AD230" s="13"/>
      <c r="AE230" s="13"/>
      <c r="AT230" s="202" t="s">
        <v>442</v>
      </c>
      <c r="AU230" s="202" t="s">
        <v>87</v>
      </c>
      <c r="AV230" s="13" t="s">
        <v>79</v>
      </c>
      <c r="AW230" s="13" t="s">
        <v>31</v>
      </c>
      <c r="AX230" s="13" t="s">
        <v>69</v>
      </c>
      <c r="AY230" s="202" t="s">
        <v>328</v>
      </c>
    </row>
    <row r="231" s="13" customFormat="1">
      <c r="A231" s="13"/>
      <c r="B231" s="201"/>
      <c r="C231" s="13"/>
      <c r="D231" s="195" t="s">
        <v>442</v>
      </c>
      <c r="E231" s="202" t="s">
        <v>3</v>
      </c>
      <c r="F231" s="203" t="s">
        <v>3652</v>
      </c>
      <c r="G231" s="13"/>
      <c r="H231" s="204">
        <v>6.085</v>
      </c>
      <c r="I231" s="205"/>
      <c r="J231" s="13"/>
      <c r="K231" s="13"/>
      <c r="L231" s="201"/>
      <c r="M231" s="206"/>
      <c r="N231" s="207"/>
      <c r="O231" s="207"/>
      <c r="P231" s="207"/>
      <c r="Q231" s="207"/>
      <c r="R231" s="207"/>
      <c r="S231" s="207"/>
      <c r="T231" s="208"/>
      <c r="U231" s="13"/>
      <c r="V231" s="13"/>
      <c r="W231" s="13"/>
      <c r="X231" s="13"/>
      <c r="Y231" s="13"/>
      <c r="Z231" s="13"/>
      <c r="AA231" s="13"/>
      <c r="AB231" s="13"/>
      <c r="AC231" s="13"/>
      <c r="AD231" s="13"/>
      <c r="AE231" s="13"/>
      <c r="AT231" s="202" t="s">
        <v>442</v>
      </c>
      <c r="AU231" s="202" t="s">
        <v>87</v>
      </c>
      <c r="AV231" s="13" t="s">
        <v>79</v>
      </c>
      <c r="AW231" s="13" t="s">
        <v>31</v>
      </c>
      <c r="AX231" s="13" t="s">
        <v>69</v>
      </c>
      <c r="AY231" s="202" t="s">
        <v>328</v>
      </c>
    </row>
    <row r="232" s="14" customFormat="1">
      <c r="A232" s="14"/>
      <c r="B232" s="209"/>
      <c r="C232" s="14"/>
      <c r="D232" s="195" t="s">
        <v>442</v>
      </c>
      <c r="E232" s="210" t="s">
        <v>3</v>
      </c>
      <c r="F232" s="211" t="s">
        <v>452</v>
      </c>
      <c r="G232" s="14"/>
      <c r="H232" s="212">
        <v>84.018000000000001</v>
      </c>
      <c r="I232" s="213"/>
      <c r="J232" s="14"/>
      <c r="K232" s="14"/>
      <c r="L232" s="209"/>
      <c r="M232" s="214"/>
      <c r="N232" s="215"/>
      <c r="O232" s="215"/>
      <c r="P232" s="215"/>
      <c r="Q232" s="215"/>
      <c r="R232" s="215"/>
      <c r="S232" s="215"/>
      <c r="T232" s="216"/>
      <c r="U232" s="14"/>
      <c r="V232" s="14"/>
      <c r="W232" s="14"/>
      <c r="X232" s="14"/>
      <c r="Y232" s="14"/>
      <c r="Z232" s="14"/>
      <c r="AA232" s="14"/>
      <c r="AB232" s="14"/>
      <c r="AC232" s="14"/>
      <c r="AD232" s="14"/>
      <c r="AE232" s="14"/>
      <c r="AT232" s="210" t="s">
        <v>442</v>
      </c>
      <c r="AU232" s="210" t="s">
        <v>87</v>
      </c>
      <c r="AV232" s="14" t="s">
        <v>113</v>
      </c>
      <c r="AW232" s="14" t="s">
        <v>31</v>
      </c>
      <c r="AX232" s="14" t="s">
        <v>76</v>
      </c>
      <c r="AY232" s="210" t="s">
        <v>328</v>
      </c>
    </row>
    <row r="233" s="13" customFormat="1">
      <c r="A233" s="13"/>
      <c r="B233" s="201"/>
      <c r="C233" s="13"/>
      <c r="D233" s="195" t="s">
        <v>442</v>
      </c>
      <c r="E233" s="13"/>
      <c r="F233" s="203" t="s">
        <v>6929</v>
      </c>
      <c r="G233" s="13"/>
      <c r="H233" s="204">
        <v>97.881</v>
      </c>
      <c r="I233" s="205"/>
      <c r="J233" s="13"/>
      <c r="K233" s="13"/>
      <c r="L233" s="201"/>
      <c r="M233" s="206"/>
      <c r="N233" s="207"/>
      <c r="O233" s="207"/>
      <c r="P233" s="207"/>
      <c r="Q233" s="207"/>
      <c r="R233" s="207"/>
      <c r="S233" s="207"/>
      <c r="T233" s="208"/>
      <c r="U233" s="13"/>
      <c r="V233" s="13"/>
      <c r="W233" s="13"/>
      <c r="X233" s="13"/>
      <c r="Y233" s="13"/>
      <c r="Z233" s="13"/>
      <c r="AA233" s="13"/>
      <c r="AB233" s="13"/>
      <c r="AC233" s="13"/>
      <c r="AD233" s="13"/>
      <c r="AE233" s="13"/>
      <c r="AT233" s="202" t="s">
        <v>442</v>
      </c>
      <c r="AU233" s="202" t="s">
        <v>87</v>
      </c>
      <c r="AV233" s="13" t="s">
        <v>79</v>
      </c>
      <c r="AW233" s="13" t="s">
        <v>4</v>
      </c>
      <c r="AX233" s="13" t="s">
        <v>76</v>
      </c>
      <c r="AY233" s="202" t="s">
        <v>328</v>
      </c>
    </row>
    <row r="234" s="2" customFormat="1" ht="33" customHeight="1">
      <c r="A234" s="41"/>
      <c r="B234" s="176"/>
      <c r="C234" s="177" t="s">
        <v>616</v>
      </c>
      <c r="D234" s="177" t="s">
        <v>331</v>
      </c>
      <c r="E234" s="178" t="s">
        <v>6930</v>
      </c>
      <c r="F234" s="179" t="s">
        <v>6931</v>
      </c>
      <c r="G234" s="180" t="s">
        <v>439</v>
      </c>
      <c r="H234" s="181">
        <v>81.584000000000003</v>
      </c>
      <c r="I234" s="182"/>
      <c r="J234" s="183">
        <f>ROUND(I234*H234,2)</f>
        <v>0</v>
      </c>
      <c r="K234" s="179" t="s">
        <v>335</v>
      </c>
      <c r="L234" s="42"/>
      <c r="M234" s="184" t="s">
        <v>3</v>
      </c>
      <c r="N234" s="185"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532</v>
      </c>
      <c r="AT234" s="188" t="s">
        <v>331</v>
      </c>
      <c r="AU234" s="188" t="s">
        <v>87</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532</v>
      </c>
      <c r="BM234" s="188" t="s">
        <v>6932</v>
      </c>
    </row>
    <row r="235" s="2" customFormat="1">
      <c r="A235" s="41"/>
      <c r="B235" s="42"/>
      <c r="C235" s="41"/>
      <c r="D235" s="190" t="s">
        <v>338</v>
      </c>
      <c r="E235" s="41"/>
      <c r="F235" s="191" t="s">
        <v>6933</v>
      </c>
      <c r="G235" s="41"/>
      <c r="H235" s="41"/>
      <c r="I235" s="192"/>
      <c r="J235" s="41"/>
      <c r="K235" s="41"/>
      <c r="L235" s="42"/>
      <c r="M235" s="193"/>
      <c r="N235" s="194"/>
      <c r="O235" s="75"/>
      <c r="P235" s="75"/>
      <c r="Q235" s="75"/>
      <c r="R235" s="75"/>
      <c r="S235" s="75"/>
      <c r="T235" s="76"/>
      <c r="U235" s="41"/>
      <c r="V235" s="41"/>
      <c r="W235" s="41"/>
      <c r="X235" s="41"/>
      <c r="Y235" s="41"/>
      <c r="Z235" s="41"/>
      <c r="AA235" s="41"/>
      <c r="AB235" s="41"/>
      <c r="AC235" s="41"/>
      <c r="AD235" s="41"/>
      <c r="AE235" s="41"/>
      <c r="AT235" s="22" t="s">
        <v>338</v>
      </c>
      <c r="AU235" s="22" t="s">
        <v>87</v>
      </c>
    </row>
    <row r="236" s="13" customFormat="1">
      <c r="A236" s="13"/>
      <c r="B236" s="201"/>
      <c r="C236" s="13"/>
      <c r="D236" s="195" t="s">
        <v>442</v>
      </c>
      <c r="E236" s="202" t="s">
        <v>3</v>
      </c>
      <c r="F236" s="203" t="s">
        <v>6934</v>
      </c>
      <c r="G236" s="13"/>
      <c r="H236" s="204">
        <v>77.933000000000007</v>
      </c>
      <c r="I236" s="205"/>
      <c r="J236" s="13"/>
      <c r="K236" s="13"/>
      <c r="L236" s="201"/>
      <c r="M236" s="206"/>
      <c r="N236" s="207"/>
      <c r="O236" s="207"/>
      <c r="P236" s="207"/>
      <c r="Q236" s="207"/>
      <c r="R236" s="207"/>
      <c r="S236" s="207"/>
      <c r="T236" s="208"/>
      <c r="U236" s="13"/>
      <c r="V236" s="13"/>
      <c r="W236" s="13"/>
      <c r="X236" s="13"/>
      <c r="Y236" s="13"/>
      <c r="Z236" s="13"/>
      <c r="AA236" s="13"/>
      <c r="AB236" s="13"/>
      <c r="AC236" s="13"/>
      <c r="AD236" s="13"/>
      <c r="AE236" s="13"/>
      <c r="AT236" s="202" t="s">
        <v>442</v>
      </c>
      <c r="AU236" s="202" t="s">
        <v>87</v>
      </c>
      <c r="AV236" s="13" t="s">
        <v>79</v>
      </c>
      <c r="AW236" s="13" t="s">
        <v>31</v>
      </c>
      <c r="AX236" s="13" t="s">
        <v>69</v>
      </c>
      <c r="AY236" s="202" t="s">
        <v>328</v>
      </c>
    </row>
    <row r="237" s="13" customFormat="1">
      <c r="A237" s="13"/>
      <c r="B237" s="201"/>
      <c r="C237" s="13"/>
      <c r="D237" s="195" t="s">
        <v>442</v>
      </c>
      <c r="E237" s="202" t="s">
        <v>3</v>
      </c>
      <c r="F237" s="203" t="s">
        <v>6935</v>
      </c>
      <c r="G237" s="13"/>
      <c r="H237" s="204">
        <v>3.6509999999999998</v>
      </c>
      <c r="I237" s="205"/>
      <c r="J237" s="13"/>
      <c r="K237" s="13"/>
      <c r="L237" s="201"/>
      <c r="M237" s="206"/>
      <c r="N237" s="207"/>
      <c r="O237" s="207"/>
      <c r="P237" s="207"/>
      <c r="Q237" s="207"/>
      <c r="R237" s="207"/>
      <c r="S237" s="207"/>
      <c r="T237" s="208"/>
      <c r="U237" s="13"/>
      <c r="V237" s="13"/>
      <c r="W237" s="13"/>
      <c r="X237" s="13"/>
      <c r="Y237" s="13"/>
      <c r="Z237" s="13"/>
      <c r="AA237" s="13"/>
      <c r="AB237" s="13"/>
      <c r="AC237" s="13"/>
      <c r="AD237" s="13"/>
      <c r="AE237" s="13"/>
      <c r="AT237" s="202" t="s">
        <v>442</v>
      </c>
      <c r="AU237" s="202" t="s">
        <v>87</v>
      </c>
      <c r="AV237" s="13" t="s">
        <v>79</v>
      </c>
      <c r="AW237" s="13" t="s">
        <v>31</v>
      </c>
      <c r="AX237" s="13" t="s">
        <v>69</v>
      </c>
      <c r="AY237" s="202" t="s">
        <v>328</v>
      </c>
    </row>
    <row r="238" s="14" customFormat="1">
      <c r="A238" s="14"/>
      <c r="B238" s="209"/>
      <c r="C238" s="14"/>
      <c r="D238" s="195" t="s">
        <v>442</v>
      </c>
      <c r="E238" s="210" t="s">
        <v>3</v>
      </c>
      <c r="F238" s="211" t="s">
        <v>452</v>
      </c>
      <c r="G238" s="14"/>
      <c r="H238" s="212">
        <v>81.584000000000003</v>
      </c>
      <c r="I238" s="213"/>
      <c r="J238" s="14"/>
      <c r="K238" s="14"/>
      <c r="L238" s="209"/>
      <c r="M238" s="214"/>
      <c r="N238" s="215"/>
      <c r="O238" s="215"/>
      <c r="P238" s="215"/>
      <c r="Q238" s="215"/>
      <c r="R238" s="215"/>
      <c r="S238" s="215"/>
      <c r="T238" s="216"/>
      <c r="U238" s="14"/>
      <c r="V238" s="14"/>
      <c r="W238" s="14"/>
      <c r="X238" s="14"/>
      <c r="Y238" s="14"/>
      <c r="Z238" s="14"/>
      <c r="AA238" s="14"/>
      <c r="AB238" s="14"/>
      <c r="AC238" s="14"/>
      <c r="AD238" s="14"/>
      <c r="AE238" s="14"/>
      <c r="AT238" s="210" t="s">
        <v>442</v>
      </c>
      <c r="AU238" s="210" t="s">
        <v>87</v>
      </c>
      <c r="AV238" s="14" t="s">
        <v>113</v>
      </c>
      <c r="AW238" s="14" t="s">
        <v>31</v>
      </c>
      <c r="AX238" s="14" t="s">
        <v>76</v>
      </c>
      <c r="AY238" s="210" t="s">
        <v>328</v>
      </c>
    </row>
    <row r="239" s="2" customFormat="1" ht="16.5" customHeight="1">
      <c r="A239" s="41"/>
      <c r="B239" s="176"/>
      <c r="C239" s="224" t="s">
        <v>621</v>
      </c>
      <c r="D239" s="224" t="s">
        <v>539</v>
      </c>
      <c r="E239" s="225" t="s">
        <v>6936</v>
      </c>
      <c r="F239" s="226" t="s">
        <v>6937</v>
      </c>
      <c r="G239" s="227" t="s">
        <v>439</v>
      </c>
      <c r="H239" s="228">
        <v>81.584000000000003</v>
      </c>
      <c r="I239" s="229"/>
      <c r="J239" s="230">
        <f>ROUND(I239*H239,2)</f>
        <v>0</v>
      </c>
      <c r="K239" s="226" t="s">
        <v>335</v>
      </c>
      <c r="L239" s="231"/>
      <c r="M239" s="232" t="s">
        <v>3</v>
      </c>
      <c r="N239" s="233" t="s">
        <v>40</v>
      </c>
      <c r="O239" s="75"/>
      <c r="P239" s="186">
        <f>O239*H239</f>
        <v>0</v>
      </c>
      <c r="Q239" s="186">
        <v>0.00014999999999999999</v>
      </c>
      <c r="R239" s="186">
        <f>Q239*H239</f>
        <v>0.0122376</v>
      </c>
      <c r="S239" s="186">
        <v>0</v>
      </c>
      <c r="T239" s="187">
        <f>S239*H239</f>
        <v>0</v>
      </c>
      <c r="U239" s="41"/>
      <c r="V239" s="41"/>
      <c r="W239" s="41"/>
      <c r="X239" s="41"/>
      <c r="Y239" s="41"/>
      <c r="Z239" s="41"/>
      <c r="AA239" s="41"/>
      <c r="AB239" s="41"/>
      <c r="AC239" s="41"/>
      <c r="AD239" s="41"/>
      <c r="AE239" s="41"/>
      <c r="AR239" s="188" t="s">
        <v>621</v>
      </c>
      <c r="AT239" s="188" t="s">
        <v>539</v>
      </c>
      <c r="AU239" s="188" t="s">
        <v>87</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532</v>
      </c>
      <c r="BM239" s="188" t="s">
        <v>6938</v>
      </c>
    </row>
    <row r="240" s="2" customFormat="1" ht="37.8" customHeight="1">
      <c r="A240" s="41"/>
      <c r="B240" s="176"/>
      <c r="C240" s="177" t="s">
        <v>626</v>
      </c>
      <c r="D240" s="177" t="s">
        <v>331</v>
      </c>
      <c r="E240" s="178" t="s">
        <v>3647</v>
      </c>
      <c r="F240" s="179" t="s">
        <v>3648</v>
      </c>
      <c r="G240" s="180" t="s">
        <v>439</v>
      </c>
      <c r="H240" s="181">
        <v>6.085</v>
      </c>
      <c r="I240" s="182"/>
      <c r="J240" s="183">
        <f>ROUND(I240*H240,2)</f>
        <v>0</v>
      </c>
      <c r="K240" s="179" t="s">
        <v>335</v>
      </c>
      <c r="L240" s="42"/>
      <c r="M240" s="184" t="s">
        <v>3</v>
      </c>
      <c r="N240" s="185" t="s">
        <v>40</v>
      </c>
      <c r="O240" s="75"/>
      <c r="P240" s="186">
        <f>O240*H240</f>
        <v>0</v>
      </c>
      <c r="Q240" s="186">
        <v>0.00050000000000000001</v>
      </c>
      <c r="R240" s="186">
        <f>Q240*H240</f>
        <v>0.0030425000000000001</v>
      </c>
      <c r="S240" s="186">
        <v>0</v>
      </c>
      <c r="T240" s="187">
        <f>S240*H240</f>
        <v>0</v>
      </c>
      <c r="U240" s="41"/>
      <c r="V240" s="41"/>
      <c r="W240" s="41"/>
      <c r="X240" s="41"/>
      <c r="Y240" s="41"/>
      <c r="Z240" s="41"/>
      <c r="AA240" s="41"/>
      <c r="AB240" s="41"/>
      <c r="AC240" s="41"/>
      <c r="AD240" s="41"/>
      <c r="AE240" s="41"/>
      <c r="AR240" s="188" t="s">
        <v>532</v>
      </c>
      <c r="AT240" s="188" t="s">
        <v>331</v>
      </c>
      <c r="AU240" s="188" t="s">
        <v>87</v>
      </c>
      <c r="AY240" s="22" t="s">
        <v>328</v>
      </c>
      <c r="BE240" s="189">
        <f>IF(N240="základní",J240,0)</f>
        <v>0</v>
      </c>
      <c r="BF240" s="189">
        <f>IF(N240="snížená",J240,0)</f>
        <v>0</v>
      </c>
      <c r="BG240" s="189">
        <f>IF(N240="zákl. přenesená",J240,0)</f>
        <v>0</v>
      </c>
      <c r="BH240" s="189">
        <f>IF(N240="sníž. přenesená",J240,0)</f>
        <v>0</v>
      </c>
      <c r="BI240" s="189">
        <f>IF(N240="nulová",J240,0)</f>
        <v>0</v>
      </c>
      <c r="BJ240" s="22" t="s">
        <v>76</v>
      </c>
      <c r="BK240" s="189">
        <f>ROUND(I240*H240,2)</f>
        <v>0</v>
      </c>
      <c r="BL240" s="22" t="s">
        <v>532</v>
      </c>
      <c r="BM240" s="188" t="s">
        <v>6939</v>
      </c>
    </row>
    <row r="241" s="2" customFormat="1">
      <c r="A241" s="41"/>
      <c r="B241" s="42"/>
      <c r="C241" s="41"/>
      <c r="D241" s="190" t="s">
        <v>338</v>
      </c>
      <c r="E241" s="41"/>
      <c r="F241" s="191" t="s">
        <v>3650</v>
      </c>
      <c r="G241" s="41"/>
      <c r="H241" s="41"/>
      <c r="I241" s="192"/>
      <c r="J241" s="41"/>
      <c r="K241" s="41"/>
      <c r="L241" s="42"/>
      <c r="M241" s="193"/>
      <c r="N241" s="194"/>
      <c r="O241" s="75"/>
      <c r="P241" s="75"/>
      <c r="Q241" s="75"/>
      <c r="R241" s="75"/>
      <c r="S241" s="75"/>
      <c r="T241" s="76"/>
      <c r="U241" s="41"/>
      <c r="V241" s="41"/>
      <c r="W241" s="41"/>
      <c r="X241" s="41"/>
      <c r="Y241" s="41"/>
      <c r="Z241" s="41"/>
      <c r="AA241" s="41"/>
      <c r="AB241" s="41"/>
      <c r="AC241" s="41"/>
      <c r="AD241" s="41"/>
      <c r="AE241" s="41"/>
      <c r="AT241" s="22" t="s">
        <v>338</v>
      </c>
      <c r="AU241" s="22" t="s">
        <v>87</v>
      </c>
    </row>
    <row r="242" s="13" customFormat="1">
      <c r="A242" s="13"/>
      <c r="B242" s="201"/>
      <c r="C242" s="13"/>
      <c r="D242" s="195" t="s">
        <v>442</v>
      </c>
      <c r="E242" s="202" t="s">
        <v>3</v>
      </c>
      <c r="F242" s="203" t="s">
        <v>3652</v>
      </c>
      <c r="G242" s="13"/>
      <c r="H242" s="204">
        <v>6.085</v>
      </c>
      <c r="I242" s="205"/>
      <c r="J242" s="13"/>
      <c r="K242" s="13"/>
      <c r="L242" s="201"/>
      <c r="M242" s="206"/>
      <c r="N242" s="207"/>
      <c r="O242" s="207"/>
      <c r="P242" s="207"/>
      <c r="Q242" s="207"/>
      <c r="R242" s="207"/>
      <c r="S242" s="207"/>
      <c r="T242" s="208"/>
      <c r="U242" s="13"/>
      <c r="V242" s="13"/>
      <c r="W242" s="13"/>
      <c r="X242" s="13"/>
      <c r="Y242" s="13"/>
      <c r="Z242" s="13"/>
      <c r="AA242" s="13"/>
      <c r="AB242" s="13"/>
      <c r="AC242" s="13"/>
      <c r="AD242" s="13"/>
      <c r="AE242" s="13"/>
      <c r="AT242" s="202" t="s">
        <v>442</v>
      </c>
      <c r="AU242" s="202" t="s">
        <v>87</v>
      </c>
      <c r="AV242" s="13" t="s">
        <v>79</v>
      </c>
      <c r="AW242" s="13" t="s">
        <v>31</v>
      </c>
      <c r="AX242" s="13" t="s">
        <v>76</v>
      </c>
      <c r="AY242" s="202" t="s">
        <v>328</v>
      </c>
    </row>
    <row r="243" s="2" customFormat="1" ht="24.15" customHeight="1">
      <c r="A243" s="41"/>
      <c r="B243" s="176"/>
      <c r="C243" s="224" t="s">
        <v>631</v>
      </c>
      <c r="D243" s="224" t="s">
        <v>539</v>
      </c>
      <c r="E243" s="225" t="s">
        <v>3642</v>
      </c>
      <c r="F243" s="226" t="s">
        <v>3643</v>
      </c>
      <c r="G243" s="227" t="s">
        <v>439</v>
      </c>
      <c r="H243" s="228">
        <v>7.0890000000000004</v>
      </c>
      <c r="I243" s="229"/>
      <c r="J243" s="230">
        <f>ROUND(I243*H243,2)</f>
        <v>0</v>
      </c>
      <c r="K243" s="226" t="s">
        <v>335</v>
      </c>
      <c r="L243" s="231"/>
      <c r="M243" s="232" t="s">
        <v>3</v>
      </c>
      <c r="N243" s="233" t="s">
        <v>40</v>
      </c>
      <c r="O243" s="75"/>
      <c r="P243" s="186">
        <f>O243*H243</f>
        <v>0</v>
      </c>
      <c r="Q243" s="186">
        <v>0.0019</v>
      </c>
      <c r="R243" s="186">
        <f>Q243*H243</f>
        <v>0.013469100000000001</v>
      </c>
      <c r="S243" s="186">
        <v>0</v>
      </c>
      <c r="T243" s="187">
        <f>S243*H243</f>
        <v>0</v>
      </c>
      <c r="U243" s="41"/>
      <c r="V243" s="41"/>
      <c r="W243" s="41"/>
      <c r="X243" s="41"/>
      <c r="Y243" s="41"/>
      <c r="Z243" s="41"/>
      <c r="AA243" s="41"/>
      <c r="AB243" s="41"/>
      <c r="AC243" s="41"/>
      <c r="AD243" s="41"/>
      <c r="AE243" s="41"/>
      <c r="AR243" s="188" t="s">
        <v>621</v>
      </c>
      <c r="AT243" s="188" t="s">
        <v>539</v>
      </c>
      <c r="AU243" s="188" t="s">
        <v>87</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532</v>
      </c>
      <c r="BM243" s="188" t="s">
        <v>6940</v>
      </c>
    </row>
    <row r="244" s="13" customFormat="1">
      <c r="A244" s="13"/>
      <c r="B244" s="201"/>
      <c r="C244" s="13"/>
      <c r="D244" s="195" t="s">
        <v>442</v>
      </c>
      <c r="E244" s="13"/>
      <c r="F244" s="203" t="s">
        <v>6941</v>
      </c>
      <c r="G244" s="13"/>
      <c r="H244" s="204">
        <v>7.0890000000000004</v>
      </c>
      <c r="I244" s="205"/>
      <c r="J244" s="13"/>
      <c r="K244" s="13"/>
      <c r="L244" s="201"/>
      <c r="M244" s="206"/>
      <c r="N244" s="207"/>
      <c r="O244" s="207"/>
      <c r="P244" s="207"/>
      <c r="Q244" s="207"/>
      <c r="R244" s="207"/>
      <c r="S244" s="207"/>
      <c r="T244" s="208"/>
      <c r="U244" s="13"/>
      <c r="V244" s="13"/>
      <c r="W244" s="13"/>
      <c r="X244" s="13"/>
      <c r="Y244" s="13"/>
      <c r="Z244" s="13"/>
      <c r="AA244" s="13"/>
      <c r="AB244" s="13"/>
      <c r="AC244" s="13"/>
      <c r="AD244" s="13"/>
      <c r="AE244" s="13"/>
      <c r="AT244" s="202" t="s">
        <v>442</v>
      </c>
      <c r="AU244" s="202" t="s">
        <v>87</v>
      </c>
      <c r="AV244" s="13" t="s">
        <v>79</v>
      </c>
      <c r="AW244" s="13" t="s">
        <v>4</v>
      </c>
      <c r="AX244" s="13" t="s">
        <v>76</v>
      </c>
      <c r="AY244" s="202" t="s">
        <v>328</v>
      </c>
    </row>
    <row r="245" s="12" customFormat="1" ht="20.88" customHeight="1">
      <c r="A245" s="12"/>
      <c r="B245" s="163"/>
      <c r="C245" s="12"/>
      <c r="D245" s="164" t="s">
        <v>68</v>
      </c>
      <c r="E245" s="174" t="s">
        <v>6942</v>
      </c>
      <c r="F245" s="174" t="s">
        <v>6943</v>
      </c>
      <c r="G245" s="12"/>
      <c r="H245" s="12"/>
      <c r="I245" s="166"/>
      <c r="J245" s="175">
        <f>BK245</f>
        <v>0</v>
      </c>
      <c r="K245" s="12"/>
      <c r="L245" s="163"/>
      <c r="M245" s="168"/>
      <c r="N245" s="169"/>
      <c r="O245" s="169"/>
      <c r="P245" s="170">
        <f>SUM(P246:P256)</f>
        <v>0</v>
      </c>
      <c r="Q245" s="169"/>
      <c r="R245" s="170">
        <f>SUM(R246:R256)</f>
        <v>14.485899999999999</v>
      </c>
      <c r="S245" s="169"/>
      <c r="T245" s="171">
        <f>SUM(T246:T256)</f>
        <v>0</v>
      </c>
      <c r="U245" s="12"/>
      <c r="V245" s="12"/>
      <c r="W245" s="12"/>
      <c r="X245" s="12"/>
      <c r="Y245" s="12"/>
      <c r="Z245" s="12"/>
      <c r="AA245" s="12"/>
      <c r="AB245" s="12"/>
      <c r="AC245" s="12"/>
      <c r="AD245" s="12"/>
      <c r="AE245" s="12"/>
      <c r="AR245" s="164" t="s">
        <v>79</v>
      </c>
      <c r="AT245" s="172" t="s">
        <v>68</v>
      </c>
      <c r="AU245" s="172" t="s">
        <v>79</v>
      </c>
      <c r="AY245" s="164" t="s">
        <v>328</v>
      </c>
      <c r="BK245" s="173">
        <f>SUM(BK246:BK256)</f>
        <v>0</v>
      </c>
    </row>
    <row r="246" s="2" customFormat="1" ht="33" customHeight="1">
      <c r="A246" s="41"/>
      <c r="B246" s="176"/>
      <c r="C246" s="177" t="s">
        <v>638</v>
      </c>
      <c r="D246" s="177" t="s">
        <v>331</v>
      </c>
      <c r="E246" s="178" t="s">
        <v>6944</v>
      </c>
      <c r="F246" s="179" t="s">
        <v>6945</v>
      </c>
      <c r="G246" s="180" t="s">
        <v>439</v>
      </c>
      <c r="H246" s="181">
        <v>8.0359999999999996</v>
      </c>
      <c r="I246" s="182"/>
      <c r="J246" s="183">
        <f>ROUND(I246*H246,2)</f>
        <v>0</v>
      </c>
      <c r="K246" s="179" t="s">
        <v>335</v>
      </c>
      <c r="L246" s="42"/>
      <c r="M246" s="184" t="s">
        <v>3</v>
      </c>
      <c r="N246" s="185" t="s">
        <v>40</v>
      </c>
      <c r="O246" s="75"/>
      <c r="P246" s="186">
        <f>O246*H246</f>
        <v>0</v>
      </c>
      <c r="Q246" s="186">
        <v>0</v>
      </c>
      <c r="R246" s="186">
        <f>Q246*H246</f>
        <v>0</v>
      </c>
      <c r="S246" s="186">
        <v>0</v>
      </c>
      <c r="T246" s="187">
        <f>S246*H246</f>
        <v>0</v>
      </c>
      <c r="U246" s="41"/>
      <c r="V246" s="41"/>
      <c r="W246" s="41"/>
      <c r="X246" s="41"/>
      <c r="Y246" s="41"/>
      <c r="Z246" s="41"/>
      <c r="AA246" s="41"/>
      <c r="AB246" s="41"/>
      <c r="AC246" s="41"/>
      <c r="AD246" s="41"/>
      <c r="AE246" s="41"/>
      <c r="AR246" s="188" t="s">
        <v>532</v>
      </c>
      <c r="AT246" s="188" t="s">
        <v>331</v>
      </c>
      <c r="AU246" s="188" t="s">
        <v>87</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532</v>
      </c>
      <c r="BM246" s="188" t="s">
        <v>6946</v>
      </c>
    </row>
    <row r="247" s="2" customFormat="1">
      <c r="A247" s="41"/>
      <c r="B247" s="42"/>
      <c r="C247" s="41"/>
      <c r="D247" s="190" t="s">
        <v>338</v>
      </c>
      <c r="E247" s="41"/>
      <c r="F247" s="191" t="s">
        <v>6947</v>
      </c>
      <c r="G247" s="41"/>
      <c r="H247" s="41"/>
      <c r="I247" s="192"/>
      <c r="J247" s="41"/>
      <c r="K247" s="41"/>
      <c r="L247" s="42"/>
      <c r="M247" s="193"/>
      <c r="N247" s="194"/>
      <c r="O247" s="75"/>
      <c r="P247" s="75"/>
      <c r="Q247" s="75"/>
      <c r="R247" s="75"/>
      <c r="S247" s="75"/>
      <c r="T247" s="76"/>
      <c r="U247" s="41"/>
      <c r="V247" s="41"/>
      <c r="W247" s="41"/>
      <c r="X247" s="41"/>
      <c r="Y247" s="41"/>
      <c r="Z247" s="41"/>
      <c r="AA247" s="41"/>
      <c r="AB247" s="41"/>
      <c r="AC247" s="41"/>
      <c r="AD247" s="41"/>
      <c r="AE247" s="41"/>
      <c r="AT247" s="22" t="s">
        <v>338</v>
      </c>
      <c r="AU247" s="22" t="s">
        <v>87</v>
      </c>
    </row>
    <row r="248" s="13" customFormat="1">
      <c r="A248" s="13"/>
      <c r="B248" s="201"/>
      <c r="C248" s="13"/>
      <c r="D248" s="195" t="s">
        <v>442</v>
      </c>
      <c r="E248" s="202" t="s">
        <v>3</v>
      </c>
      <c r="F248" s="203" t="s">
        <v>6822</v>
      </c>
      <c r="G248" s="13"/>
      <c r="H248" s="204">
        <v>8.0359999999999996</v>
      </c>
      <c r="I248" s="205"/>
      <c r="J248" s="13"/>
      <c r="K248" s="13"/>
      <c r="L248" s="201"/>
      <c r="M248" s="206"/>
      <c r="N248" s="207"/>
      <c r="O248" s="207"/>
      <c r="P248" s="207"/>
      <c r="Q248" s="207"/>
      <c r="R248" s="207"/>
      <c r="S248" s="207"/>
      <c r="T248" s="208"/>
      <c r="U248" s="13"/>
      <c r="V248" s="13"/>
      <c r="W248" s="13"/>
      <c r="X248" s="13"/>
      <c r="Y248" s="13"/>
      <c r="Z248" s="13"/>
      <c r="AA248" s="13"/>
      <c r="AB248" s="13"/>
      <c r="AC248" s="13"/>
      <c r="AD248" s="13"/>
      <c r="AE248" s="13"/>
      <c r="AT248" s="202" t="s">
        <v>442</v>
      </c>
      <c r="AU248" s="202" t="s">
        <v>87</v>
      </c>
      <c r="AV248" s="13" t="s">
        <v>79</v>
      </c>
      <c r="AW248" s="13" t="s">
        <v>31</v>
      </c>
      <c r="AX248" s="13" t="s">
        <v>76</v>
      </c>
      <c r="AY248" s="202" t="s">
        <v>328</v>
      </c>
    </row>
    <row r="249" s="2" customFormat="1" ht="16.5" customHeight="1">
      <c r="A249" s="41"/>
      <c r="B249" s="176"/>
      <c r="C249" s="224" t="s">
        <v>643</v>
      </c>
      <c r="D249" s="224" t="s">
        <v>539</v>
      </c>
      <c r="E249" s="225" t="s">
        <v>6948</v>
      </c>
      <c r="F249" s="226" t="s">
        <v>6949</v>
      </c>
      <c r="G249" s="227" t="s">
        <v>585</v>
      </c>
      <c r="H249" s="228">
        <v>14.465</v>
      </c>
      <c r="I249" s="229"/>
      <c r="J249" s="230">
        <f>ROUND(I249*H249,2)</f>
        <v>0</v>
      </c>
      <c r="K249" s="226" t="s">
        <v>335</v>
      </c>
      <c r="L249" s="231"/>
      <c r="M249" s="232" t="s">
        <v>3</v>
      </c>
      <c r="N249" s="233" t="s">
        <v>40</v>
      </c>
      <c r="O249" s="75"/>
      <c r="P249" s="186">
        <f>O249*H249</f>
        <v>0</v>
      </c>
      <c r="Q249" s="186">
        <v>1</v>
      </c>
      <c r="R249" s="186">
        <f>Q249*H249</f>
        <v>14.465</v>
      </c>
      <c r="S249" s="186">
        <v>0</v>
      </c>
      <c r="T249" s="187">
        <f>S249*H249</f>
        <v>0</v>
      </c>
      <c r="U249" s="41"/>
      <c r="V249" s="41"/>
      <c r="W249" s="41"/>
      <c r="X249" s="41"/>
      <c r="Y249" s="41"/>
      <c r="Z249" s="41"/>
      <c r="AA249" s="41"/>
      <c r="AB249" s="41"/>
      <c r="AC249" s="41"/>
      <c r="AD249" s="41"/>
      <c r="AE249" s="41"/>
      <c r="AR249" s="188" t="s">
        <v>621</v>
      </c>
      <c r="AT249" s="188" t="s">
        <v>539</v>
      </c>
      <c r="AU249" s="188" t="s">
        <v>87</v>
      </c>
      <c r="AY249" s="22" t="s">
        <v>328</v>
      </c>
      <c r="BE249" s="189">
        <f>IF(N249="základní",J249,0)</f>
        <v>0</v>
      </c>
      <c r="BF249" s="189">
        <f>IF(N249="snížená",J249,0)</f>
        <v>0</v>
      </c>
      <c r="BG249" s="189">
        <f>IF(N249="zákl. přenesená",J249,0)</f>
        <v>0</v>
      </c>
      <c r="BH249" s="189">
        <f>IF(N249="sníž. přenesená",J249,0)</f>
        <v>0</v>
      </c>
      <c r="BI249" s="189">
        <f>IF(N249="nulová",J249,0)</f>
        <v>0</v>
      </c>
      <c r="BJ249" s="22" t="s">
        <v>76</v>
      </c>
      <c r="BK249" s="189">
        <f>ROUND(I249*H249,2)</f>
        <v>0</v>
      </c>
      <c r="BL249" s="22" t="s">
        <v>532</v>
      </c>
      <c r="BM249" s="188" t="s">
        <v>6950</v>
      </c>
    </row>
    <row r="250" s="13" customFormat="1">
      <c r="A250" s="13"/>
      <c r="B250" s="201"/>
      <c r="C250" s="13"/>
      <c r="D250" s="195" t="s">
        <v>442</v>
      </c>
      <c r="E250" s="202" t="s">
        <v>3</v>
      </c>
      <c r="F250" s="203" t="s">
        <v>6822</v>
      </c>
      <c r="G250" s="13"/>
      <c r="H250" s="204">
        <v>8.0359999999999996</v>
      </c>
      <c r="I250" s="205"/>
      <c r="J250" s="13"/>
      <c r="K250" s="13"/>
      <c r="L250" s="201"/>
      <c r="M250" s="206"/>
      <c r="N250" s="207"/>
      <c r="O250" s="207"/>
      <c r="P250" s="207"/>
      <c r="Q250" s="207"/>
      <c r="R250" s="207"/>
      <c r="S250" s="207"/>
      <c r="T250" s="208"/>
      <c r="U250" s="13"/>
      <c r="V250" s="13"/>
      <c r="W250" s="13"/>
      <c r="X250" s="13"/>
      <c r="Y250" s="13"/>
      <c r="Z250" s="13"/>
      <c r="AA250" s="13"/>
      <c r="AB250" s="13"/>
      <c r="AC250" s="13"/>
      <c r="AD250" s="13"/>
      <c r="AE250" s="13"/>
      <c r="AT250" s="202" t="s">
        <v>442</v>
      </c>
      <c r="AU250" s="202" t="s">
        <v>87</v>
      </c>
      <c r="AV250" s="13" t="s">
        <v>79</v>
      </c>
      <c r="AW250" s="13" t="s">
        <v>31</v>
      </c>
      <c r="AX250" s="13" t="s">
        <v>76</v>
      </c>
      <c r="AY250" s="202" t="s">
        <v>328</v>
      </c>
    </row>
    <row r="251" s="13" customFormat="1">
      <c r="A251" s="13"/>
      <c r="B251" s="201"/>
      <c r="C251" s="13"/>
      <c r="D251" s="195" t="s">
        <v>442</v>
      </c>
      <c r="E251" s="13"/>
      <c r="F251" s="203" t="s">
        <v>6951</v>
      </c>
      <c r="G251" s="13"/>
      <c r="H251" s="204">
        <v>14.465</v>
      </c>
      <c r="I251" s="205"/>
      <c r="J251" s="13"/>
      <c r="K251" s="13"/>
      <c r="L251" s="201"/>
      <c r="M251" s="206"/>
      <c r="N251" s="207"/>
      <c r="O251" s="207"/>
      <c r="P251" s="207"/>
      <c r="Q251" s="207"/>
      <c r="R251" s="207"/>
      <c r="S251" s="207"/>
      <c r="T251" s="208"/>
      <c r="U251" s="13"/>
      <c r="V251" s="13"/>
      <c r="W251" s="13"/>
      <c r="X251" s="13"/>
      <c r="Y251" s="13"/>
      <c r="Z251" s="13"/>
      <c r="AA251" s="13"/>
      <c r="AB251" s="13"/>
      <c r="AC251" s="13"/>
      <c r="AD251" s="13"/>
      <c r="AE251" s="13"/>
      <c r="AT251" s="202" t="s">
        <v>442</v>
      </c>
      <c r="AU251" s="202" t="s">
        <v>87</v>
      </c>
      <c r="AV251" s="13" t="s">
        <v>79</v>
      </c>
      <c r="AW251" s="13" t="s">
        <v>4</v>
      </c>
      <c r="AX251" s="13" t="s">
        <v>76</v>
      </c>
      <c r="AY251" s="202" t="s">
        <v>328</v>
      </c>
    </row>
    <row r="252" s="2" customFormat="1" ht="33" customHeight="1">
      <c r="A252" s="41"/>
      <c r="B252" s="176"/>
      <c r="C252" s="177" t="s">
        <v>649</v>
      </c>
      <c r="D252" s="177" t="s">
        <v>331</v>
      </c>
      <c r="E252" s="178" t="s">
        <v>6952</v>
      </c>
      <c r="F252" s="179" t="s">
        <v>6953</v>
      </c>
      <c r="G252" s="180" t="s">
        <v>476</v>
      </c>
      <c r="H252" s="181">
        <v>38</v>
      </c>
      <c r="I252" s="182"/>
      <c r="J252" s="183">
        <f>ROUND(I252*H252,2)</f>
        <v>0</v>
      </c>
      <c r="K252" s="179" t="s">
        <v>335</v>
      </c>
      <c r="L252" s="42"/>
      <c r="M252" s="184" t="s">
        <v>3</v>
      </c>
      <c r="N252" s="185" t="s">
        <v>40</v>
      </c>
      <c r="O252" s="75"/>
      <c r="P252" s="186">
        <f>O252*H252</f>
        <v>0</v>
      </c>
      <c r="Q252" s="186">
        <v>0</v>
      </c>
      <c r="R252" s="186">
        <f>Q252*H252</f>
        <v>0</v>
      </c>
      <c r="S252" s="186">
        <v>0</v>
      </c>
      <c r="T252" s="187">
        <f>S252*H252</f>
        <v>0</v>
      </c>
      <c r="U252" s="41"/>
      <c r="V252" s="41"/>
      <c r="W252" s="41"/>
      <c r="X252" s="41"/>
      <c r="Y252" s="41"/>
      <c r="Z252" s="41"/>
      <c r="AA252" s="41"/>
      <c r="AB252" s="41"/>
      <c r="AC252" s="41"/>
      <c r="AD252" s="41"/>
      <c r="AE252" s="41"/>
      <c r="AR252" s="188" t="s">
        <v>532</v>
      </c>
      <c r="AT252" s="188" t="s">
        <v>331</v>
      </c>
      <c r="AU252" s="188" t="s">
        <v>87</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532</v>
      </c>
      <c r="BM252" s="188" t="s">
        <v>6954</v>
      </c>
    </row>
    <row r="253" s="2" customFormat="1">
      <c r="A253" s="41"/>
      <c r="B253" s="42"/>
      <c r="C253" s="41"/>
      <c r="D253" s="190" t="s">
        <v>338</v>
      </c>
      <c r="E253" s="41"/>
      <c r="F253" s="191" t="s">
        <v>6955</v>
      </c>
      <c r="G253" s="41"/>
      <c r="H253" s="41"/>
      <c r="I253" s="192"/>
      <c r="J253" s="41"/>
      <c r="K253" s="41"/>
      <c r="L253" s="42"/>
      <c r="M253" s="193"/>
      <c r="N253" s="194"/>
      <c r="O253" s="75"/>
      <c r="P253" s="75"/>
      <c r="Q253" s="75"/>
      <c r="R253" s="75"/>
      <c r="S253" s="75"/>
      <c r="T253" s="76"/>
      <c r="U253" s="41"/>
      <c r="V253" s="41"/>
      <c r="W253" s="41"/>
      <c r="X253" s="41"/>
      <c r="Y253" s="41"/>
      <c r="Z253" s="41"/>
      <c r="AA253" s="41"/>
      <c r="AB253" s="41"/>
      <c r="AC253" s="41"/>
      <c r="AD253" s="41"/>
      <c r="AE253" s="41"/>
      <c r="AT253" s="22" t="s">
        <v>338</v>
      </c>
      <c r="AU253" s="22" t="s">
        <v>87</v>
      </c>
    </row>
    <row r="254" s="13" customFormat="1">
      <c r="A254" s="13"/>
      <c r="B254" s="201"/>
      <c r="C254" s="13"/>
      <c r="D254" s="195" t="s">
        <v>442</v>
      </c>
      <c r="E254" s="202" t="s">
        <v>3</v>
      </c>
      <c r="F254" s="203" t="s">
        <v>6956</v>
      </c>
      <c r="G254" s="13"/>
      <c r="H254" s="204">
        <v>38</v>
      </c>
      <c r="I254" s="205"/>
      <c r="J254" s="13"/>
      <c r="K254" s="13"/>
      <c r="L254" s="201"/>
      <c r="M254" s="206"/>
      <c r="N254" s="207"/>
      <c r="O254" s="207"/>
      <c r="P254" s="207"/>
      <c r="Q254" s="207"/>
      <c r="R254" s="207"/>
      <c r="S254" s="207"/>
      <c r="T254" s="208"/>
      <c r="U254" s="13"/>
      <c r="V254" s="13"/>
      <c r="W254" s="13"/>
      <c r="X254" s="13"/>
      <c r="Y254" s="13"/>
      <c r="Z254" s="13"/>
      <c r="AA254" s="13"/>
      <c r="AB254" s="13"/>
      <c r="AC254" s="13"/>
      <c r="AD254" s="13"/>
      <c r="AE254" s="13"/>
      <c r="AT254" s="202" t="s">
        <v>442</v>
      </c>
      <c r="AU254" s="202" t="s">
        <v>87</v>
      </c>
      <c r="AV254" s="13" t="s">
        <v>79</v>
      </c>
      <c r="AW254" s="13" t="s">
        <v>31</v>
      </c>
      <c r="AX254" s="13" t="s">
        <v>76</v>
      </c>
      <c r="AY254" s="202" t="s">
        <v>328</v>
      </c>
    </row>
    <row r="255" s="2" customFormat="1" ht="16.5" customHeight="1">
      <c r="A255" s="41"/>
      <c r="B255" s="176"/>
      <c r="C255" s="224" t="s">
        <v>654</v>
      </c>
      <c r="D255" s="224" t="s">
        <v>539</v>
      </c>
      <c r="E255" s="225" t="s">
        <v>6957</v>
      </c>
      <c r="F255" s="226" t="s">
        <v>6958</v>
      </c>
      <c r="G255" s="227" t="s">
        <v>476</v>
      </c>
      <c r="H255" s="228">
        <v>41.799999999999997</v>
      </c>
      <c r="I255" s="229"/>
      <c r="J255" s="230">
        <f>ROUND(I255*H255,2)</f>
        <v>0</v>
      </c>
      <c r="K255" s="226" t="s">
        <v>335</v>
      </c>
      <c r="L255" s="231"/>
      <c r="M255" s="232" t="s">
        <v>3</v>
      </c>
      <c r="N255" s="233" t="s">
        <v>40</v>
      </c>
      <c r="O255" s="75"/>
      <c r="P255" s="186">
        <f>O255*H255</f>
        <v>0</v>
      </c>
      <c r="Q255" s="186">
        <v>0.00050000000000000001</v>
      </c>
      <c r="R255" s="186">
        <f>Q255*H255</f>
        <v>0.020899999999999998</v>
      </c>
      <c r="S255" s="186">
        <v>0</v>
      </c>
      <c r="T255" s="187">
        <f>S255*H255</f>
        <v>0</v>
      </c>
      <c r="U255" s="41"/>
      <c r="V255" s="41"/>
      <c r="W255" s="41"/>
      <c r="X255" s="41"/>
      <c r="Y255" s="41"/>
      <c r="Z255" s="41"/>
      <c r="AA255" s="41"/>
      <c r="AB255" s="41"/>
      <c r="AC255" s="41"/>
      <c r="AD255" s="41"/>
      <c r="AE255" s="41"/>
      <c r="AR255" s="188" t="s">
        <v>621</v>
      </c>
      <c r="AT255" s="188" t="s">
        <v>539</v>
      </c>
      <c r="AU255" s="188" t="s">
        <v>87</v>
      </c>
      <c r="AY255" s="22" t="s">
        <v>328</v>
      </c>
      <c r="BE255" s="189">
        <f>IF(N255="základní",J255,0)</f>
        <v>0</v>
      </c>
      <c r="BF255" s="189">
        <f>IF(N255="snížená",J255,0)</f>
        <v>0</v>
      </c>
      <c r="BG255" s="189">
        <f>IF(N255="zákl. přenesená",J255,0)</f>
        <v>0</v>
      </c>
      <c r="BH255" s="189">
        <f>IF(N255="sníž. přenesená",J255,0)</f>
        <v>0</v>
      </c>
      <c r="BI255" s="189">
        <f>IF(N255="nulová",J255,0)</f>
        <v>0</v>
      </c>
      <c r="BJ255" s="22" t="s">
        <v>76</v>
      </c>
      <c r="BK255" s="189">
        <f>ROUND(I255*H255,2)</f>
        <v>0</v>
      </c>
      <c r="BL255" s="22" t="s">
        <v>532</v>
      </c>
      <c r="BM255" s="188" t="s">
        <v>6959</v>
      </c>
    </row>
    <row r="256" s="13" customFormat="1">
      <c r="A256" s="13"/>
      <c r="B256" s="201"/>
      <c r="C256" s="13"/>
      <c r="D256" s="195" t="s">
        <v>442</v>
      </c>
      <c r="E256" s="13"/>
      <c r="F256" s="203" t="s">
        <v>3276</v>
      </c>
      <c r="G256" s="13"/>
      <c r="H256" s="204">
        <v>41.799999999999997</v>
      </c>
      <c r="I256" s="205"/>
      <c r="J256" s="13"/>
      <c r="K256" s="13"/>
      <c r="L256" s="201"/>
      <c r="M256" s="206"/>
      <c r="N256" s="207"/>
      <c r="O256" s="207"/>
      <c r="P256" s="207"/>
      <c r="Q256" s="207"/>
      <c r="R256" s="207"/>
      <c r="S256" s="207"/>
      <c r="T256" s="208"/>
      <c r="U256" s="13"/>
      <c r="V256" s="13"/>
      <c r="W256" s="13"/>
      <c r="X256" s="13"/>
      <c r="Y256" s="13"/>
      <c r="Z256" s="13"/>
      <c r="AA256" s="13"/>
      <c r="AB256" s="13"/>
      <c r="AC256" s="13"/>
      <c r="AD256" s="13"/>
      <c r="AE256" s="13"/>
      <c r="AT256" s="202" t="s">
        <v>442</v>
      </c>
      <c r="AU256" s="202" t="s">
        <v>87</v>
      </c>
      <c r="AV256" s="13" t="s">
        <v>79</v>
      </c>
      <c r="AW256" s="13" t="s">
        <v>4</v>
      </c>
      <c r="AX256" s="13" t="s">
        <v>76</v>
      </c>
      <c r="AY256" s="202" t="s">
        <v>328</v>
      </c>
    </row>
    <row r="257" s="12" customFormat="1" ht="20.88" customHeight="1">
      <c r="A257" s="12"/>
      <c r="B257" s="163"/>
      <c r="C257" s="12"/>
      <c r="D257" s="164" t="s">
        <v>68</v>
      </c>
      <c r="E257" s="174" t="s">
        <v>3655</v>
      </c>
      <c r="F257" s="174" t="s">
        <v>3656</v>
      </c>
      <c r="G257" s="12"/>
      <c r="H257" s="12"/>
      <c r="I257" s="166"/>
      <c r="J257" s="175">
        <f>BK257</f>
        <v>0</v>
      </c>
      <c r="K257" s="12"/>
      <c r="L257" s="163"/>
      <c r="M257" s="168"/>
      <c r="N257" s="169"/>
      <c r="O257" s="169"/>
      <c r="P257" s="170">
        <f>SUM(P258:P282)</f>
        <v>0</v>
      </c>
      <c r="Q257" s="169"/>
      <c r="R257" s="170">
        <f>SUM(R258:R282)</f>
        <v>0.32781922399999996</v>
      </c>
      <c r="S257" s="169"/>
      <c r="T257" s="171">
        <f>SUM(T258:T282)</f>
        <v>0</v>
      </c>
      <c r="U257" s="12"/>
      <c r="V257" s="12"/>
      <c r="W257" s="12"/>
      <c r="X257" s="12"/>
      <c r="Y257" s="12"/>
      <c r="Z257" s="12"/>
      <c r="AA257" s="12"/>
      <c r="AB257" s="12"/>
      <c r="AC257" s="12"/>
      <c r="AD257" s="12"/>
      <c r="AE257" s="12"/>
      <c r="AR257" s="164" t="s">
        <v>79</v>
      </c>
      <c r="AT257" s="172" t="s">
        <v>68</v>
      </c>
      <c r="AU257" s="172" t="s">
        <v>79</v>
      </c>
      <c r="AY257" s="164" t="s">
        <v>328</v>
      </c>
      <c r="BK257" s="173">
        <f>SUM(BK258:BK282)</f>
        <v>0</v>
      </c>
    </row>
    <row r="258" s="2" customFormat="1" ht="49.05" customHeight="1">
      <c r="A258" s="41"/>
      <c r="B258" s="176"/>
      <c r="C258" s="177" t="s">
        <v>661</v>
      </c>
      <c r="D258" s="177" t="s">
        <v>331</v>
      </c>
      <c r="E258" s="178" t="s">
        <v>6960</v>
      </c>
      <c r="F258" s="179" t="s">
        <v>6961</v>
      </c>
      <c r="G258" s="180" t="s">
        <v>439</v>
      </c>
      <c r="H258" s="181">
        <v>2.923</v>
      </c>
      <c r="I258" s="182"/>
      <c r="J258" s="183">
        <f>ROUND(I258*H258,2)</f>
        <v>0</v>
      </c>
      <c r="K258" s="179" t="s">
        <v>335</v>
      </c>
      <c r="L258" s="42"/>
      <c r="M258" s="184" t="s">
        <v>3</v>
      </c>
      <c r="N258" s="185" t="s">
        <v>40</v>
      </c>
      <c r="O258" s="75"/>
      <c r="P258" s="186">
        <f>O258*H258</f>
        <v>0</v>
      </c>
      <c r="Q258" s="186">
        <v>0</v>
      </c>
      <c r="R258" s="186">
        <f>Q258*H258</f>
        <v>0</v>
      </c>
      <c r="S258" s="186">
        <v>0</v>
      </c>
      <c r="T258" s="187">
        <f>S258*H258</f>
        <v>0</v>
      </c>
      <c r="U258" s="41"/>
      <c r="V258" s="41"/>
      <c r="W258" s="41"/>
      <c r="X258" s="41"/>
      <c r="Y258" s="41"/>
      <c r="Z258" s="41"/>
      <c r="AA258" s="41"/>
      <c r="AB258" s="41"/>
      <c r="AC258" s="41"/>
      <c r="AD258" s="41"/>
      <c r="AE258" s="41"/>
      <c r="AR258" s="188" t="s">
        <v>532</v>
      </c>
      <c r="AT258" s="188" t="s">
        <v>331</v>
      </c>
      <c r="AU258" s="188" t="s">
        <v>87</v>
      </c>
      <c r="AY258" s="22" t="s">
        <v>328</v>
      </c>
      <c r="BE258" s="189">
        <f>IF(N258="základní",J258,0)</f>
        <v>0</v>
      </c>
      <c r="BF258" s="189">
        <f>IF(N258="snížená",J258,0)</f>
        <v>0</v>
      </c>
      <c r="BG258" s="189">
        <f>IF(N258="zákl. přenesená",J258,0)</f>
        <v>0</v>
      </c>
      <c r="BH258" s="189">
        <f>IF(N258="sníž. přenesená",J258,0)</f>
        <v>0</v>
      </c>
      <c r="BI258" s="189">
        <f>IF(N258="nulová",J258,0)</f>
        <v>0</v>
      </c>
      <c r="BJ258" s="22" t="s">
        <v>76</v>
      </c>
      <c r="BK258" s="189">
        <f>ROUND(I258*H258,2)</f>
        <v>0</v>
      </c>
      <c r="BL258" s="22" t="s">
        <v>532</v>
      </c>
      <c r="BM258" s="188" t="s">
        <v>6962</v>
      </c>
    </row>
    <row r="259" s="2" customFormat="1">
      <c r="A259" s="41"/>
      <c r="B259" s="42"/>
      <c r="C259" s="41"/>
      <c r="D259" s="190" t="s">
        <v>338</v>
      </c>
      <c r="E259" s="41"/>
      <c r="F259" s="191" t="s">
        <v>6963</v>
      </c>
      <c r="G259" s="41"/>
      <c r="H259" s="41"/>
      <c r="I259" s="192"/>
      <c r="J259" s="41"/>
      <c r="K259" s="41"/>
      <c r="L259" s="42"/>
      <c r="M259" s="193"/>
      <c r="N259" s="194"/>
      <c r="O259" s="75"/>
      <c r="P259" s="75"/>
      <c r="Q259" s="75"/>
      <c r="R259" s="75"/>
      <c r="S259" s="75"/>
      <c r="T259" s="76"/>
      <c r="U259" s="41"/>
      <c r="V259" s="41"/>
      <c r="W259" s="41"/>
      <c r="X259" s="41"/>
      <c r="Y259" s="41"/>
      <c r="Z259" s="41"/>
      <c r="AA259" s="41"/>
      <c r="AB259" s="41"/>
      <c r="AC259" s="41"/>
      <c r="AD259" s="41"/>
      <c r="AE259" s="41"/>
      <c r="AT259" s="22" t="s">
        <v>338</v>
      </c>
      <c r="AU259" s="22" t="s">
        <v>87</v>
      </c>
    </row>
    <row r="260" s="13" customFormat="1">
      <c r="A260" s="13"/>
      <c r="B260" s="201"/>
      <c r="C260" s="13"/>
      <c r="D260" s="195" t="s">
        <v>442</v>
      </c>
      <c r="E260" s="202" t="s">
        <v>3</v>
      </c>
      <c r="F260" s="203" t="s">
        <v>6964</v>
      </c>
      <c r="G260" s="13"/>
      <c r="H260" s="204">
        <v>2.3140000000000001</v>
      </c>
      <c r="I260" s="205"/>
      <c r="J260" s="13"/>
      <c r="K260" s="13"/>
      <c r="L260" s="201"/>
      <c r="M260" s="206"/>
      <c r="N260" s="207"/>
      <c r="O260" s="207"/>
      <c r="P260" s="207"/>
      <c r="Q260" s="207"/>
      <c r="R260" s="207"/>
      <c r="S260" s="207"/>
      <c r="T260" s="208"/>
      <c r="U260" s="13"/>
      <c r="V260" s="13"/>
      <c r="W260" s="13"/>
      <c r="X260" s="13"/>
      <c r="Y260" s="13"/>
      <c r="Z260" s="13"/>
      <c r="AA260" s="13"/>
      <c r="AB260" s="13"/>
      <c r="AC260" s="13"/>
      <c r="AD260" s="13"/>
      <c r="AE260" s="13"/>
      <c r="AT260" s="202" t="s">
        <v>442</v>
      </c>
      <c r="AU260" s="202" t="s">
        <v>87</v>
      </c>
      <c r="AV260" s="13" t="s">
        <v>79</v>
      </c>
      <c r="AW260" s="13" t="s">
        <v>31</v>
      </c>
      <c r="AX260" s="13" t="s">
        <v>69</v>
      </c>
      <c r="AY260" s="202" t="s">
        <v>328</v>
      </c>
    </row>
    <row r="261" s="13" customFormat="1">
      <c r="A261" s="13"/>
      <c r="B261" s="201"/>
      <c r="C261" s="13"/>
      <c r="D261" s="195" t="s">
        <v>442</v>
      </c>
      <c r="E261" s="202" t="s">
        <v>3</v>
      </c>
      <c r="F261" s="203" t="s">
        <v>6965</v>
      </c>
      <c r="G261" s="13"/>
      <c r="H261" s="204">
        <v>0.60899999999999999</v>
      </c>
      <c r="I261" s="205"/>
      <c r="J261" s="13"/>
      <c r="K261" s="13"/>
      <c r="L261" s="201"/>
      <c r="M261" s="206"/>
      <c r="N261" s="207"/>
      <c r="O261" s="207"/>
      <c r="P261" s="207"/>
      <c r="Q261" s="207"/>
      <c r="R261" s="207"/>
      <c r="S261" s="207"/>
      <c r="T261" s="208"/>
      <c r="U261" s="13"/>
      <c r="V261" s="13"/>
      <c r="W261" s="13"/>
      <c r="X261" s="13"/>
      <c r="Y261" s="13"/>
      <c r="Z261" s="13"/>
      <c r="AA261" s="13"/>
      <c r="AB261" s="13"/>
      <c r="AC261" s="13"/>
      <c r="AD261" s="13"/>
      <c r="AE261" s="13"/>
      <c r="AT261" s="202" t="s">
        <v>442</v>
      </c>
      <c r="AU261" s="202" t="s">
        <v>87</v>
      </c>
      <c r="AV261" s="13" t="s">
        <v>79</v>
      </c>
      <c r="AW261" s="13" t="s">
        <v>31</v>
      </c>
      <c r="AX261" s="13" t="s">
        <v>69</v>
      </c>
      <c r="AY261" s="202" t="s">
        <v>328</v>
      </c>
    </row>
    <row r="262" s="14" customFormat="1">
      <c r="A262" s="14"/>
      <c r="B262" s="209"/>
      <c r="C262" s="14"/>
      <c r="D262" s="195" t="s">
        <v>442</v>
      </c>
      <c r="E262" s="210" t="s">
        <v>3</v>
      </c>
      <c r="F262" s="211" t="s">
        <v>452</v>
      </c>
      <c r="G262" s="14"/>
      <c r="H262" s="212">
        <v>2.923</v>
      </c>
      <c r="I262" s="213"/>
      <c r="J262" s="14"/>
      <c r="K262" s="14"/>
      <c r="L262" s="209"/>
      <c r="M262" s="214"/>
      <c r="N262" s="215"/>
      <c r="O262" s="215"/>
      <c r="P262" s="215"/>
      <c r="Q262" s="215"/>
      <c r="R262" s="215"/>
      <c r="S262" s="215"/>
      <c r="T262" s="216"/>
      <c r="U262" s="14"/>
      <c r="V262" s="14"/>
      <c r="W262" s="14"/>
      <c r="X262" s="14"/>
      <c r="Y262" s="14"/>
      <c r="Z262" s="14"/>
      <c r="AA262" s="14"/>
      <c r="AB262" s="14"/>
      <c r="AC262" s="14"/>
      <c r="AD262" s="14"/>
      <c r="AE262" s="14"/>
      <c r="AT262" s="210" t="s">
        <v>442</v>
      </c>
      <c r="AU262" s="210" t="s">
        <v>87</v>
      </c>
      <c r="AV262" s="14" t="s">
        <v>113</v>
      </c>
      <c r="AW262" s="14" t="s">
        <v>31</v>
      </c>
      <c r="AX262" s="14" t="s">
        <v>76</v>
      </c>
      <c r="AY262" s="210" t="s">
        <v>328</v>
      </c>
    </row>
    <row r="263" s="2" customFormat="1" ht="55.5" customHeight="1">
      <c r="A263" s="41"/>
      <c r="B263" s="176"/>
      <c r="C263" s="177" t="s">
        <v>666</v>
      </c>
      <c r="D263" s="177" t="s">
        <v>331</v>
      </c>
      <c r="E263" s="178" t="s">
        <v>6966</v>
      </c>
      <c r="F263" s="179" t="s">
        <v>6967</v>
      </c>
      <c r="G263" s="180" t="s">
        <v>574</v>
      </c>
      <c r="H263" s="181">
        <v>20</v>
      </c>
      <c r="I263" s="182"/>
      <c r="J263" s="183">
        <f>ROUND(I263*H263,2)</f>
        <v>0</v>
      </c>
      <c r="K263" s="179" t="s">
        <v>335</v>
      </c>
      <c r="L263" s="42"/>
      <c r="M263" s="184" t="s">
        <v>3</v>
      </c>
      <c r="N263" s="185" t="s">
        <v>40</v>
      </c>
      <c r="O263" s="75"/>
      <c r="P263" s="186">
        <f>O263*H263</f>
        <v>0</v>
      </c>
      <c r="Q263" s="186">
        <v>0.0074999999999999997</v>
      </c>
      <c r="R263" s="186">
        <f>Q263*H263</f>
        <v>0.14999999999999999</v>
      </c>
      <c r="S263" s="186">
        <v>0</v>
      </c>
      <c r="T263" s="187">
        <f>S263*H263</f>
        <v>0</v>
      </c>
      <c r="U263" s="41"/>
      <c r="V263" s="41"/>
      <c r="W263" s="41"/>
      <c r="X263" s="41"/>
      <c r="Y263" s="41"/>
      <c r="Z263" s="41"/>
      <c r="AA263" s="41"/>
      <c r="AB263" s="41"/>
      <c r="AC263" s="41"/>
      <c r="AD263" s="41"/>
      <c r="AE263" s="41"/>
      <c r="AR263" s="188" t="s">
        <v>532</v>
      </c>
      <c r="AT263" s="188" t="s">
        <v>331</v>
      </c>
      <c r="AU263" s="188" t="s">
        <v>87</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532</v>
      </c>
      <c r="BM263" s="188" t="s">
        <v>6968</v>
      </c>
    </row>
    <row r="264" s="2" customFormat="1">
      <c r="A264" s="41"/>
      <c r="B264" s="42"/>
      <c r="C264" s="41"/>
      <c r="D264" s="190" t="s">
        <v>338</v>
      </c>
      <c r="E264" s="41"/>
      <c r="F264" s="191" t="s">
        <v>6969</v>
      </c>
      <c r="G264" s="41"/>
      <c r="H264" s="41"/>
      <c r="I264" s="192"/>
      <c r="J264" s="41"/>
      <c r="K264" s="41"/>
      <c r="L264" s="42"/>
      <c r="M264" s="193"/>
      <c r="N264" s="194"/>
      <c r="O264" s="75"/>
      <c r="P264" s="75"/>
      <c r="Q264" s="75"/>
      <c r="R264" s="75"/>
      <c r="S264" s="75"/>
      <c r="T264" s="76"/>
      <c r="U264" s="41"/>
      <c r="V264" s="41"/>
      <c r="W264" s="41"/>
      <c r="X264" s="41"/>
      <c r="Y264" s="41"/>
      <c r="Z264" s="41"/>
      <c r="AA264" s="41"/>
      <c r="AB264" s="41"/>
      <c r="AC264" s="41"/>
      <c r="AD264" s="41"/>
      <c r="AE264" s="41"/>
      <c r="AT264" s="22" t="s">
        <v>338</v>
      </c>
      <c r="AU264" s="22" t="s">
        <v>87</v>
      </c>
    </row>
    <row r="265" s="2" customFormat="1" ht="24.15" customHeight="1">
      <c r="A265" s="41"/>
      <c r="B265" s="176"/>
      <c r="C265" s="224" t="s">
        <v>671</v>
      </c>
      <c r="D265" s="224" t="s">
        <v>539</v>
      </c>
      <c r="E265" s="225" t="s">
        <v>6970</v>
      </c>
      <c r="F265" s="226" t="s">
        <v>6971</v>
      </c>
      <c r="G265" s="227" t="s">
        <v>574</v>
      </c>
      <c r="H265" s="228">
        <v>20</v>
      </c>
      <c r="I265" s="229"/>
      <c r="J265" s="230">
        <f>ROUND(I265*H265,2)</f>
        <v>0</v>
      </c>
      <c r="K265" s="226" t="s">
        <v>335</v>
      </c>
      <c r="L265" s="231"/>
      <c r="M265" s="232" t="s">
        <v>3</v>
      </c>
      <c r="N265" s="233" t="s">
        <v>40</v>
      </c>
      <c r="O265" s="75"/>
      <c r="P265" s="186">
        <f>O265*H265</f>
        <v>0</v>
      </c>
      <c r="Q265" s="186">
        <v>0.00010000000000000001</v>
      </c>
      <c r="R265" s="186">
        <f>Q265*H265</f>
        <v>0.002</v>
      </c>
      <c r="S265" s="186">
        <v>0</v>
      </c>
      <c r="T265" s="187">
        <f>S265*H265</f>
        <v>0</v>
      </c>
      <c r="U265" s="41"/>
      <c r="V265" s="41"/>
      <c r="W265" s="41"/>
      <c r="X265" s="41"/>
      <c r="Y265" s="41"/>
      <c r="Z265" s="41"/>
      <c r="AA265" s="41"/>
      <c r="AB265" s="41"/>
      <c r="AC265" s="41"/>
      <c r="AD265" s="41"/>
      <c r="AE265" s="41"/>
      <c r="AR265" s="188" t="s">
        <v>621</v>
      </c>
      <c r="AT265" s="188" t="s">
        <v>539</v>
      </c>
      <c r="AU265" s="188" t="s">
        <v>87</v>
      </c>
      <c r="AY265" s="22" t="s">
        <v>328</v>
      </c>
      <c r="BE265" s="189">
        <f>IF(N265="základní",J265,0)</f>
        <v>0</v>
      </c>
      <c r="BF265" s="189">
        <f>IF(N265="snížená",J265,0)</f>
        <v>0</v>
      </c>
      <c r="BG265" s="189">
        <f>IF(N265="zákl. přenesená",J265,0)</f>
        <v>0</v>
      </c>
      <c r="BH265" s="189">
        <f>IF(N265="sníž. přenesená",J265,0)</f>
        <v>0</v>
      </c>
      <c r="BI265" s="189">
        <f>IF(N265="nulová",J265,0)</f>
        <v>0</v>
      </c>
      <c r="BJ265" s="22" t="s">
        <v>76</v>
      </c>
      <c r="BK265" s="189">
        <f>ROUND(I265*H265,2)</f>
        <v>0</v>
      </c>
      <c r="BL265" s="22" t="s">
        <v>532</v>
      </c>
      <c r="BM265" s="188" t="s">
        <v>6972</v>
      </c>
    </row>
    <row r="266" s="2" customFormat="1" ht="66.75" customHeight="1">
      <c r="A266" s="41"/>
      <c r="B266" s="176"/>
      <c r="C266" s="177" t="s">
        <v>676</v>
      </c>
      <c r="D266" s="177" t="s">
        <v>331</v>
      </c>
      <c r="E266" s="178" t="s">
        <v>3658</v>
      </c>
      <c r="F266" s="179" t="s">
        <v>3659</v>
      </c>
      <c r="G266" s="180" t="s">
        <v>574</v>
      </c>
      <c r="H266" s="181">
        <v>16</v>
      </c>
      <c r="I266" s="182"/>
      <c r="J266" s="183">
        <f>ROUND(I266*H266,2)</f>
        <v>0</v>
      </c>
      <c r="K266" s="179" t="s">
        <v>335</v>
      </c>
      <c r="L266" s="42"/>
      <c r="M266" s="184" t="s">
        <v>3</v>
      </c>
      <c r="N266" s="185" t="s">
        <v>40</v>
      </c>
      <c r="O266" s="75"/>
      <c r="P266" s="186">
        <f>O266*H266</f>
        <v>0</v>
      </c>
      <c r="Q266" s="186">
        <v>0</v>
      </c>
      <c r="R266" s="186">
        <f>Q266*H266</f>
        <v>0</v>
      </c>
      <c r="S266" s="186">
        <v>0</v>
      </c>
      <c r="T266" s="187">
        <f>S266*H266</f>
        <v>0</v>
      </c>
      <c r="U266" s="41"/>
      <c r="V266" s="41"/>
      <c r="W266" s="41"/>
      <c r="X266" s="41"/>
      <c r="Y266" s="41"/>
      <c r="Z266" s="41"/>
      <c r="AA266" s="41"/>
      <c r="AB266" s="41"/>
      <c r="AC266" s="41"/>
      <c r="AD266" s="41"/>
      <c r="AE266" s="41"/>
      <c r="AR266" s="188" t="s">
        <v>532</v>
      </c>
      <c r="AT266" s="188" t="s">
        <v>331</v>
      </c>
      <c r="AU266" s="188" t="s">
        <v>87</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532</v>
      </c>
      <c r="BM266" s="188" t="s">
        <v>6973</v>
      </c>
    </row>
    <row r="267" s="2" customFormat="1">
      <c r="A267" s="41"/>
      <c r="B267" s="42"/>
      <c r="C267" s="41"/>
      <c r="D267" s="190" t="s">
        <v>338</v>
      </c>
      <c r="E267" s="41"/>
      <c r="F267" s="191" t="s">
        <v>3661</v>
      </c>
      <c r="G267" s="41"/>
      <c r="H267" s="41"/>
      <c r="I267" s="192"/>
      <c r="J267" s="41"/>
      <c r="K267" s="41"/>
      <c r="L267" s="42"/>
      <c r="M267" s="193"/>
      <c r="N267" s="194"/>
      <c r="O267" s="75"/>
      <c r="P267" s="75"/>
      <c r="Q267" s="75"/>
      <c r="R267" s="75"/>
      <c r="S267" s="75"/>
      <c r="T267" s="76"/>
      <c r="U267" s="41"/>
      <c r="V267" s="41"/>
      <c r="W267" s="41"/>
      <c r="X267" s="41"/>
      <c r="Y267" s="41"/>
      <c r="Z267" s="41"/>
      <c r="AA267" s="41"/>
      <c r="AB267" s="41"/>
      <c r="AC267" s="41"/>
      <c r="AD267" s="41"/>
      <c r="AE267" s="41"/>
      <c r="AT267" s="22" t="s">
        <v>338</v>
      </c>
      <c r="AU267" s="22" t="s">
        <v>87</v>
      </c>
    </row>
    <row r="268" s="2" customFormat="1" ht="16.5" customHeight="1">
      <c r="A268" s="41"/>
      <c r="B268" s="176"/>
      <c r="C268" s="224" t="s">
        <v>682</v>
      </c>
      <c r="D268" s="224" t="s">
        <v>539</v>
      </c>
      <c r="E268" s="225" t="s">
        <v>3662</v>
      </c>
      <c r="F268" s="226" t="s">
        <v>3663</v>
      </c>
      <c r="G268" s="227" t="s">
        <v>574</v>
      </c>
      <c r="H268" s="228">
        <v>16</v>
      </c>
      <c r="I268" s="229"/>
      <c r="J268" s="230">
        <f>ROUND(I268*H268,2)</f>
        <v>0</v>
      </c>
      <c r="K268" s="226" t="s">
        <v>335</v>
      </c>
      <c r="L268" s="231"/>
      <c r="M268" s="232" t="s">
        <v>3</v>
      </c>
      <c r="N268" s="233" t="s">
        <v>40</v>
      </c>
      <c r="O268" s="75"/>
      <c r="P268" s="186">
        <f>O268*H268</f>
        <v>0</v>
      </c>
      <c r="Q268" s="186">
        <v>0.00020000000000000001</v>
      </c>
      <c r="R268" s="186">
        <f>Q268*H268</f>
        <v>0.0032000000000000002</v>
      </c>
      <c r="S268" s="186">
        <v>0</v>
      </c>
      <c r="T268" s="187">
        <f>S268*H268</f>
        <v>0</v>
      </c>
      <c r="U268" s="41"/>
      <c r="V268" s="41"/>
      <c r="W268" s="41"/>
      <c r="X268" s="41"/>
      <c r="Y268" s="41"/>
      <c r="Z268" s="41"/>
      <c r="AA268" s="41"/>
      <c r="AB268" s="41"/>
      <c r="AC268" s="41"/>
      <c r="AD268" s="41"/>
      <c r="AE268" s="41"/>
      <c r="AR268" s="188" t="s">
        <v>621</v>
      </c>
      <c r="AT268" s="188" t="s">
        <v>539</v>
      </c>
      <c r="AU268" s="188" t="s">
        <v>87</v>
      </c>
      <c r="AY268" s="22" t="s">
        <v>328</v>
      </c>
      <c r="BE268" s="189">
        <f>IF(N268="základní",J268,0)</f>
        <v>0</v>
      </c>
      <c r="BF268" s="189">
        <f>IF(N268="snížená",J268,0)</f>
        <v>0</v>
      </c>
      <c r="BG268" s="189">
        <f>IF(N268="zákl. přenesená",J268,0)</f>
        <v>0</v>
      </c>
      <c r="BH268" s="189">
        <f>IF(N268="sníž. přenesená",J268,0)</f>
        <v>0</v>
      </c>
      <c r="BI268" s="189">
        <f>IF(N268="nulová",J268,0)</f>
        <v>0</v>
      </c>
      <c r="BJ268" s="22" t="s">
        <v>76</v>
      </c>
      <c r="BK268" s="189">
        <f>ROUND(I268*H268,2)</f>
        <v>0</v>
      </c>
      <c r="BL268" s="22" t="s">
        <v>532</v>
      </c>
      <c r="BM268" s="188" t="s">
        <v>6974</v>
      </c>
    </row>
    <row r="269" s="2" customFormat="1" ht="37.8" customHeight="1">
      <c r="A269" s="41"/>
      <c r="B269" s="176"/>
      <c r="C269" s="177" t="s">
        <v>110</v>
      </c>
      <c r="D269" s="177" t="s">
        <v>331</v>
      </c>
      <c r="E269" s="178" t="s">
        <v>3666</v>
      </c>
      <c r="F269" s="179" t="s">
        <v>3667</v>
      </c>
      <c r="G269" s="180" t="s">
        <v>476</v>
      </c>
      <c r="H269" s="181">
        <v>58.441000000000002</v>
      </c>
      <c r="I269" s="182"/>
      <c r="J269" s="183">
        <f>ROUND(I269*H269,2)</f>
        <v>0</v>
      </c>
      <c r="K269" s="179" t="s">
        <v>335</v>
      </c>
      <c r="L269" s="42"/>
      <c r="M269" s="184" t="s">
        <v>3</v>
      </c>
      <c r="N269" s="185" t="s">
        <v>40</v>
      </c>
      <c r="O269" s="75"/>
      <c r="P269" s="186">
        <f>O269*H269</f>
        <v>0</v>
      </c>
      <c r="Q269" s="186">
        <v>0.0011544000000000001</v>
      </c>
      <c r="R269" s="186">
        <f>Q269*H269</f>
        <v>0.067464290400000002</v>
      </c>
      <c r="S269" s="186">
        <v>0</v>
      </c>
      <c r="T269" s="187">
        <f>S269*H269</f>
        <v>0</v>
      </c>
      <c r="U269" s="41"/>
      <c r="V269" s="41"/>
      <c r="W269" s="41"/>
      <c r="X269" s="41"/>
      <c r="Y269" s="41"/>
      <c r="Z269" s="41"/>
      <c r="AA269" s="41"/>
      <c r="AB269" s="41"/>
      <c r="AC269" s="41"/>
      <c r="AD269" s="41"/>
      <c r="AE269" s="41"/>
      <c r="AR269" s="188" t="s">
        <v>532</v>
      </c>
      <c r="AT269" s="188" t="s">
        <v>331</v>
      </c>
      <c r="AU269" s="188" t="s">
        <v>87</v>
      </c>
      <c r="AY269" s="22" t="s">
        <v>328</v>
      </c>
      <c r="BE269" s="189">
        <f>IF(N269="základní",J269,0)</f>
        <v>0</v>
      </c>
      <c r="BF269" s="189">
        <f>IF(N269="snížená",J269,0)</f>
        <v>0</v>
      </c>
      <c r="BG269" s="189">
        <f>IF(N269="zákl. přenesená",J269,0)</f>
        <v>0</v>
      </c>
      <c r="BH269" s="189">
        <f>IF(N269="sníž. přenesená",J269,0)</f>
        <v>0</v>
      </c>
      <c r="BI269" s="189">
        <f>IF(N269="nulová",J269,0)</f>
        <v>0</v>
      </c>
      <c r="BJ269" s="22" t="s">
        <v>76</v>
      </c>
      <c r="BK269" s="189">
        <f>ROUND(I269*H269,2)</f>
        <v>0</v>
      </c>
      <c r="BL269" s="22" t="s">
        <v>532</v>
      </c>
      <c r="BM269" s="188" t="s">
        <v>6975</v>
      </c>
    </row>
    <row r="270" s="2" customFormat="1">
      <c r="A270" s="41"/>
      <c r="B270" s="42"/>
      <c r="C270" s="41"/>
      <c r="D270" s="190" t="s">
        <v>338</v>
      </c>
      <c r="E270" s="41"/>
      <c r="F270" s="191" t="s">
        <v>3669</v>
      </c>
      <c r="G270" s="41"/>
      <c r="H270" s="41"/>
      <c r="I270" s="192"/>
      <c r="J270" s="41"/>
      <c r="K270" s="41"/>
      <c r="L270" s="42"/>
      <c r="M270" s="193"/>
      <c r="N270" s="194"/>
      <c r="O270" s="75"/>
      <c r="P270" s="75"/>
      <c r="Q270" s="75"/>
      <c r="R270" s="75"/>
      <c r="S270" s="75"/>
      <c r="T270" s="76"/>
      <c r="U270" s="41"/>
      <c r="V270" s="41"/>
      <c r="W270" s="41"/>
      <c r="X270" s="41"/>
      <c r="Y270" s="41"/>
      <c r="Z270" s="41"/>
      <c r="AA270" s="41"/>
      <c r="AB270" s="41"/>
      <c r="AC270" s="41"/>
      <c r="AD270" s="41"/>
      <c r="AE270" s="41"/>
      <c r="AT270" s="22" t="s">
        <v>338</v>
      </c>
      <c r="AU270" s="22" t="s">
        <v>87</v>
      </c>
    </row>
    <row r="271" s="13" customFormat="1">
      <c r="A271" s="13"/>
      <c r="B271" s="201"/>
      <c r="C271" s="13"/>
      <c r="D271" s="195" t="s">
        <v>442</v>
      </c>
      <c r="E271" s="202" t="s">
        <v>3</v>
      </c>
      <c r="F271" s="203" t="s">
        <v>2489</v>
      </c>
      <c r="G271" s="13"/>
      <c r="H271" s="204">
        <v>46.271000000000001</v>
      </c>
      <c r="I271" s="205"/>
      <c r="J271" s="13"/>
      <c r="K271" s="13"/>
      <c r="L271" s="201"/>
      <c r="M271" s="206"/>
      <c r="N271" s="207"/>
      <c r="O271" s="207"/>
      <c r="P271" s="207"/>
      <c r="Q271" s="207"/>
      <c r="R271" s="207"/>
      <c r="S271" s="207"/>
      <c r="T271" s="208"/>
      <c r="U271" s="13"/>
      <c r="V271" s="13"/>
      <c r="W271" s="13"/>
      <c r="X271" s="13"/>
      <c r="Y271" s="13"/>
      <c r="Z271" s="13"/>
      <c r="AA271" s="13"/>
      <c r="AB271" s="13"/>
      <c r="AC271" s="13"/>
      <c r="AD271" s="13"/>
      <c r="AE271" s="13"/>
      <c r="AT271" s="202" t="s">
        <v>442</v>
      </c>
      <c r="AU271" s="202" t="s">
        <v>87</v>
      </c>
      <c r="AV271" s="13" t="s">
        <v>79</v>
      </c>
      <c r="AW271" s="13" t="s">
        <v>31</v>
      </c>
      <c r="AX271" s="13" t="s">
        <v>69</v>
      </c>
      <c r="AY271" s="202" t="s">
        <v>328</v>
      </c>
    </row>
    <row r="272" s="13" customFormat="1">
      <c r="A272" s="13"/>
      <c r="B272" s="201"/>
      <c r="C272" s="13"/>
      <c r="D272" s="195" t="s">
        <v>442</v>
      </c>
      <c r="E272" s="202" t="s">
        <v>3</v>
      </c>
      <c r="F272" s="203" t="s">
        <v>2492</v>
      </c>
      <c r="G272" s="13"/>
      <c r="H272" s="204">
        <v>12.17</v>
      </c>
      <c r="I272" s="205"/>
      <c r="J272" s="13"/>
      <c r="K272" s="13"/>
      <c r="L272" s="201"/>
      <c r="M272" s="206"/>
      <c r="N272" s="207"/>
      <c r="O272" s="207"/>
      <c r="P272" s="207"/>
      <c r="Q272" s="207"/>
      <c r="R272" s="207"/>
      <c r="S272" s="207"/>
      <c r="T272" s="208"/>
      <c r="U272" s="13"/>
      <c r="V272" s="13"/>
      <c r="W272" s="13"/>
      <c r="X272" s="13"/>
      <c r="Y272" s="13"/>
      <c r="Z272" s="13"/>
      <c r="AA272" s="13"/>
      <c r="AB272" s="13"/>
      <c r="AC272" s="13"/>
      <c r="AD272" s="13"/>
      <c r="AE272" s="13"/>
      <c r="AT272" s="202" t="s">
        <v>442</v>
      </c>
      <c r="AU272" s="202" t="s">
        <v>87</v>
      </c>
      <c r="AV272" s="13" t="s">
        <v>79</v>
      </c>
      <c r="AW272" s="13" t="s">
        <v>31</v>
      </c>
      <c r="AX272" s="13" t="s">
        <v>69</v>
      </c>
      <c r="AY272" s="202" t="s">
        <v>328</v>
      </c>
    </row>
    <row r="273" s="14" customFormat="1">
      <c r="A273" s="14"/>
      <c r="B273" s="209"/>
      <c r="C273" s="14"/>
      <c r="D273" s="195" t="s">
        <v>442</v>
      </c>
      <c r="E273" s="210" t="s">
        <v>3</v>
      </c>
      <c r="F273" s="211" t="s">
        <v>452</v>
      </c>
      <c r="G273" s="14"/>
      <c r="H273" s="212">
        <v>58.441000000000002</v>
      </c>
      <c r="I273" s="213"/>
      <c r="J273" s="14"/>
      <c r="K273" s="14"/>
      <c r="L273" s="209"/>
      <c r="M273" s="214"/>
      <c r="N273" s="215"/>
      <c r="O273" s="215"/>
      <c r="P273" s="215"/>
      <c r="Q273" s="215"/>
      <c r="R273" s="215"/>
      <c r="S273" s="215"/>
      <c r="T273" s="216"/>
      <c r="U273" s="14"/>
      <c r="V273" s="14"/>
      <c r="W273" s="14"/>
      <c r="X273" s="14"/>
      <c r="Y273" s="14"/>
      <c r="Z273" s="14"/>
      <c r="AA273" s="14"/>
      <c r="AB273" s="14"/>
      <c r="AC273" s="14"/>
      <c r="AD273" s="14"/>
      <c r="AE273" s="14"/>
      <c r="AT273" s="210" t="s">
        <v>442</v>
      </c>
      <c r="AU273" s="210" t="s">
        <v>87</v>
      </c>
      <c r="AV273" s="14" t="s">
        <v>113</v>
      </c>
      <c r="AW273" s="14" t="s">
        <v>31</v>
      </c>
      <c r="AX273" s="14" t="s">
        <v>76</v>
      </c>
      <c r="AY273" s="210" t="s">
        <v>328</v>
      </c>
    </row>
    <row r="274" s="2" customFormat="1" ht="37.8" customHeight="1">
      <c r="A274" s="41"/>
      <c r="B274" s="176"/>
      <c r="C274" s="177" t="s">
        <v>125</v>
      </c>
      <c r="D274" s="177" t="s">
        <v>331</v>
      </c>
      <c r="E274" s="178" t="s">
        <v>3670</v>
      </c>
      <c r="F274" s="179" t="s">
        <v>3671</v>
      </c>
      <c r="G274" s="180" t="s">
        <v>476</v>
      </c>
      <c r="H274" s="181">
        <v>46.271000000000001</v>
      </c>
      <c r="I274" s="182"/>
      <c r="J274" s="183">
        <f>ROUND(I274*H274,2)</f>
        <v>0</v>
      </c>
      <c r="K274" s="179" t="s">
        <v>335</v>
      </c>
      <c r="L274" s="42"/>
      <c r="M274" s="184" t="s">
        <v>3</v>
      </c>
      <c r="N274" s="185" t="s">
        <v>40</v>
      </c>
      <c r="O274" s="75"/>
      <c r="P274" s="186">
        <f>O274*H274</f>
        <v>0</v>
      </c>
      <c r="Q274" s="186">
        <v>0.00062520000000000002</v>
      </c>
      <c r="R274" s="186">
        <f>Q274*H274</f>
        <v>0.0289286292</v>
      </c>
      <c r="S274" s="186">
        <v>0</v>
      </c>
      <c r="T274" s="187">
        <f>S274*H274</f>
        <v>0</v>
      </c>
      <c r="U274" s="41"/>
      <c r="V274" s="41"/>
      <c r="W274" s="41"/>
      <c r="X274" s="41"/>
      <c r="Y274" s="41"/>
      <c r="Z274" s="41"/>
      <c r="AA274" s="41"/>
      <c r="AB274" s="41"/>
      <c r="AC274" s="41"/>
      <c r="AD274" s="41"/>
      <c r="AE274" s="41"/>
      <c r="AR274" s="188" t="s">
        <v>532</v>
      </c>
      <c r="AT274" s="188" t="s">
        <v>331</v>
      </c>
      <c r="AU274" s="188" t="s">
        <v>87</v>
      </c>
      <c r="AY274" s="22" t="s">
        <v>328</v>
      </c>
      <c r="BE274" s="189">
        <f>IF(N274="základní",J274,0)</f>
        <v>0</v>
      </c>
      <c r="BF274" s="189">
        <f>IF(N274="snížená",J274,0)</f>
        <v>0</v>
      </c>
      <c r="BG274" s="189">
        <f>IF(N274="zákl. přenesená",J274,0)</f>
        <v>0</v>
      </c>
      <c r="BH274" s="189">
        <f>IF(N274="sníž. přenesená",J274,0)</f>
        <v>0</v>
      </c>
      <c r="BI274" s="189">
        <f>IF(N274="nulová",J274,0)</f>
        <v>0</v>
      </c>
      <c r="BJ274" s="22" t="s">
        <v>76</v>
      </c>
      <c r="BK274" s="189">
        <f>ROUND(I274*H274,2)</f>
        <v>0</v>
      </c>
      <c r="BL274" s="22" t="s">
        <v>532</v>
      </c>
      <c r="BM274" s="188" t="s">
        <v>6976</v>
      </c>
    </row>
    <row r="275" s="2" customFormat="1">
      <c r="A275" s="41"/>
      <c r="B275" s="42"/>
      <c r="C275" s="41"/>
      <c r="D275" s="190" t="s">
        <v>338</v>
      </c>
      <c r="E275" s="41"/>
      <c r="F275" s="191" t="s">
        <v>3673</v>
      </c>
      <c r="G275" s="41"/>
      <c r="H275" s="41"/>
      <c r="I275" s="192"/>
      <c r="J275" s="41"/>
      <c r="K275" s="41"/>
      <c r="L275" s="42"/>
      <c r="M275" s="193"/>
      <c r="N275" s="194"/>
      <c r="O275" s="75"/>
      <c r="P275" s="75"/>
      <c r="Q275" s="75"/>
      <c r="R275" s="75"/>
      <c r="S275" s="75"/>
      <c r="T275" s="76"/>
      <c r="U275" s="41"/>
      <c r="V275" s="41"/>
      <c r="W275" s="41"/>
      <c r="X275" s="41"/>
      <c r="Y275" s="41"/>
      <c r="Z275" s="41"/>
      <c r="AA275" s="41"/>
      <c r="AB275" s="41"/>
      <c r="AC275" s="41"/>
      <c r="AD275" s="41"/>
      <c r="AE275" s="41"/>
      <c r="AT275" s="22" t="s">
        <v>338</v>
      </c>
      <c r="AU275" s="22" t="s">
        <v>87</v>
      </c>
    </row>
    <row r="276" s="13" customFormat="1">
      <c r="A276" s="13"/>
      <c r="B276" s="201"/>
      <c r="C276" s="13"/>
      <c r="D276" s="195" t="s">
        <v>442</v>
      </c>
      <c r="E276" s="202" t="s">
        <v>3</v>
      </c>
      <c r="F276" s="203" t="s">
        <v>2489</v>
      </c>
      <c r="G276" s="13"/>
      <c r="H276" s="204">
        <v>46.271000000000001</v>
      </c>
      <c r="I276" s="205"/>
      <c r="J276" s="13"/>
      <c r="K276" s="13"/>
      <c r="L276" s="201"/>
      <c r="M276" s="206"/>
      <c r="N276" s="207"/>
      <c r="O276" s="207"/>
      <c r="P276" s="207"/>
      <c r="Q276" s="207"/>
      <c r="R276" s="207"/>
      <c r="S276" s="207"/>
      <c r="T276" s="208"/>
      <c r="U276" s="13"/>
      <c r="V276" s="13"/>
      <c r="W276" s="13"/>
      <c r="X276" s="13"/>
      <c r="Y276" s="13"/>
      <c r="Z276" s="13"/>
      <c r="AA276" s="13"/>
      <c r="AB276" s="13"/>
      <c r="AC276" s="13"/>
      <c r="AD276" s="13"/>
      <c r="AE276" s="13"/>
      <c r="AT276" s="202" t="s">
        <v>442</v>
      </c>
      <c r="AU276" s="202" t="s">
        <v>87</v>
      </c>
      <c r="AV276" s="13" t="s">
        <v>79</v>
      </c>
      <c r="AW276" s="13" t="s">
        <v>31</v>
      </c>
      <c r="AX276" s="13" t="s">
        <v>76</v>
      </c>
      <c r="AY276" s="202" t="s">
        <v>328</v>
      </c>
    </row>
    <row r="277" s="2" customFormat="1" ht="37.8" customHeight="1">
      <c r="A277" s="41"/>
      <c r="B277" s="176"/>
      <c r="C277" s="177" t="s">
        <v>696</v>
      </c>
      <c r="D277" s="177" t="s">
        <v>331</v>
      </c>
      <c r="E277" s="178" t="s">
        <v>3675</v>
      </c>
      <c r="F277" s="179" t="s">
        <v>3676</v>
      </c>
      <c r="G277" s="180" t="s">
        <v>476</v>
      </c>
      <c r="H277" s="181">
        <v>12.17</v>
      </c>
      <c r="I277" s="182"/>
      <c r="J277" s="183">
        <f>ROUND(I277*H277,2)</f>
        <v>0</v>
      </c>
      <c r="K277" s="179" t="s">
        <v>335</v>
      </c>
      <c r="L277" s="42"/>
      <c r="M277" s="184" t="s">
        <v>3</v>
      </c>
      <c r="N277" s="185" t="s">
        <v>40</v>
      </c>
      <c r="O277" s="75"/>
      <c r="P277" s="186">
        <f>O277*H277</f>
        <v>0</v>
      </c>
      <c r="Q277" s="186">
        <v>0.00045239999999999999</v>
      </c>
      <c r="R277" s="186">
        <f>Q277*H277</f>
        <v>0.0055057079999999998</v>
      </c>
      <c r="S277" s="186">
        <v>0</v>
      </c>
      <c r="T277" s="187">
        <f>S277*H277</f>
        <v>0</v>
      </c>
      <c r="U277" s="41"/>
      <c r="V277" s="41"/>
      <c r="W277" s="41"/>
      <c r="X277" s="41"/>
      <c r="Y277" s="41"/>
      <c r="Z277" s="41"/>
      <c r="AA277" s="41"/>
      <c r="AB277" s="41"/>
      <c r="AC277" s="41"/>
      <c r="AD277" s="41"/>
      <c r="AE277" s="41"/>
      <c r="AR277" s="188" t="s">
        <v>532</v>
      </c>
      <c r="AT277" s="188" t="s">
        <v>331</v>
      </c>
      <c r="AU277" s="188" t="s">
        <v>87</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532</v>
      </c>
      <c r="BM277" s="188" t="s">
        <v>6977</v>
      </c>
    </row>
    <row r="278" s="2" customFormat="1">
      <c r="A278" s="41"/>
      <c r="B278" s="42"/>
      <c r="C278" s="41"/>
      <c r="D278" s="190" t="s">
        <v>338</v>
      </c>
      <c r="E278" s="41"/>
      <c r="F278" s="191" t="s">
        <v>3678</v>
      </c>
      <c r="G278" s="41"/>
      <c r="H278" s="41"/>
      <c r="I278" s="192"/>
      <c r="J278" s="41"/>
      <c r="K278" s="41"/>
      <c r="L278" s="42"/>
      <c r="M278" s="193"/>
      <c r="N278" s="194"/>
      <c r="O278" s="75"/>
      <c r="P278" s="75"/>
      <c r="Q278" s="75"/>
      <c r="R278" s="75"/>
      <c r="S278" s="75"/>
      <c r="T278" s="76"/>
      <c r="U278" s="41"/>
      <c r="V278" s="41"/>
      <c r="W278" s="41"/>
      <c r="X278" s="41"/>
      <c r="Y278" s="41"/>
      <c r="Z278" s="41"/>
      <c r="AA278" s="41"/>
      <c r="AB278" s="41"/>
      <c r="AC278" s="41"/>
      <c r="AD278" s="41"/>
      <c r="AE278" s="41"/>
      <c r="AT278" s="22" t="s">
        <v>338</v>
      </c>
      <c r="AU278" s="22" t="s">
        <v>87</v>
      </c>
    </row>
    <row r="279" s="13" customFormat="1">
      <c r="A279" s="13"/>
      <c r="B279" s="201"/>
      <c r="C279" s="13"/>
      <c r="D279" s="195" t="s">
        <v>442</v>
      </c>
      <c r="E279" s="202" t="s">
        <v>3</v>
      </c>
      <c r="F279" s="203" t="s">
        <v>2492</v>
      </c>
      <c r="G279" s="13"/>
      <c r="H279" s="204">
        <v>12.17</v>
      </c>
      <c r="I279" s="205"/>
      <c r="J279" s="13"/>
      <c r="K279" s="13"/>
      <c r="L279" s="201"/>
      <c r="M279" s="206"/>
      <c r="N279" s="207"/>
      <c r="O279" s="207"/>
      <c r="P279" s="207"/>
      <c r="Q279" s="207"/>
      <c r="R279" s="207"/>
      <c r="S279" s="207"/>
      <c r="T279" s="208"/>
      <c r="U279" s="13"/>
      <c r="V279" s="13"/>
      <c r="W279" s="13"/>
      <c r="X279" s="13"/>
      <c r="Y279" s="13"/>
      <c r="Z279" s="13"/>
      <c r="AA279" s="13"/>
      <c r="AB279" s="13"/>
      <c r="AC279" s="13"/>
      <c r="AD279" s="13"/>
      <c r="AE279" s="13"/>
      <c r="AT279" s="202" t="s">
        <v>442</v>
      </c>
      <c r="AU279" s="202" t="s">
        <v>87</v>
      </c>
      <c r="AV279" s="13" t="s">
        <v>79</v>
      </c>
      <c r="AW279" s="13" t="s">
        <v>31</v>
      </c>
      <c r="AX279" s="13" t="s">
        <v>76</v>
      </c>
      <c r="AY279" s="202" t="s">
        <v>328</v>
      </c>
    </row>
    <row r="280" s="2" customFormat="1" ht="33" customHeight="1">
      <c r="A280" s="41"/>
      <c r="B280" s="176"/>
      <c r="C280" s="177" t="s">
        <v>703</v>
      </c>
      <c r="D280" s="177" t="s">
        <v>331</v>
      </c>
      <c r="E280" s="178" t="s">
        <v>6978</v>
      </c>
      <c r="F280" s="179" t="s">
        <v>6979</v>
      </c>
      <c r="G280" s="180" t="s">
        <v>476</v>
      </c>
      <c r="H280" s="181">
        <v>46.271000000000001</v>
      </c>
      <c r="I280" s="182"/>
      <c r="J280" s="183">
        <f>ROUND(I280*H280,2)</f>
        <v>0</v>
      </c>
      <c r="K280" s="179" t="s">
        <v>335</v>
      </c>
      <c r="L280" s="42"/>
      <c r="M280" s="184" t="s">
        <v>3</v>
      </c>
      <c r="N280" s="185" t="s">
        <v>40</v>
      </c>
      <c r="O280" s="75"/>
      <c r="P280" s="186">
        <f>O280*H280</f>
        <v>0</v>
      </c>
      <c r="Q280" s="186">
        <v>0.0015284000000000001</v>
      </c>
      <c r="R280" s="186">
        <f>Q280*H280</f>
        <v>0.070720596400000002</v>
      </c>
      <c r="S280" s="186">
        <v>0</v>
      </c>
      <c r="T280" s="187">
        <f>S280*H280</f>
        <v>0</v>
      </c>
      <c r="U280" s="41"/>
      <c r="V280" s="41"/>
      <c r="W280" s="41"/>
      <c r="X280" s="41"/>
      <c r="Y280" s="41"/>
      <c r="Z280" s="41"/>
      <c r="AA280" s="41"/>
      <c r="AB280" s="41"/>
      <c r="AC280" s="41"/>
      <c r="AD280" s="41"/>
      <c r="AE280" s="41"/>
      <c r="AR280" s="188" t="s">
        <v>532</v>
      </c>
      <c r="AT280" s="188" t="s">
        <v>331</v>
      </c>
      <c r="AU280" s="188" t="s">
        <v>87</v>
      </c>
      <c r="AY280" s="22" t="s">
        <v>328</v>
      </c>
      <c r="BE280" s="189">
        <f>IF(N280="základní",J280,0)</f>
        <v>0</v>
      </c>
      <c r="BF280" s="189">
        <f>IF(N280="snížená",J280,0)</f>
        <v>0</v>
      </c>
      <c r="BG280" s="189">
        <f>IF(N280="zákl. přenesená",J280,0)</f>
        <v>0</v>
      </c>
      <c r="BH280" s="189">
        <f>IF(N280="sníž. přenesená",J280,0)</f>
        <v>0</v>
      </c>
      <c r="BI280" s="189">
        <f>IF(N280="nulová",J280,0)</f>
        <v>0</v>
      </c>
      <c r="BJ280" s="22" t="s">
        <v>76</v>
      </c>
      <c r="BK280" s="189">
        <f>ROUND(I280*H280,2)</f>
        <v>0</v>
      </c>
      <c r="BL280" s="22" t="s">
        <v>532</v>
      </c>
      <c r="BM280" s="188" t="s">
        <v>6980</v>
      </c>
    </row>
    <row r="281" s="2" customFormat="1">
      <c r="A281" s="41"/>
      <c r="B281" s="42"/>
      <c r="C281" s="41"/>
      <c r="D281" s="190" t="s">
        <v>338</v>
      </c>
      <c r="E281" s="41"/>
      <c r="F281" s="191" t="s">
        <v>6981</v>
      </c>
      <c r="G281" s="41"/>
      <c r="H281" s="41"/>
      <c r="I281" s="192"/>
      <c r="J281" s="41"/>
      <c r="K281" s="41"/>
      <c r="L281" s="42"/>
      <c r="M281" s="193"/>
      <c r="N281" s="194"/>
      <c r="O281" s="75"/>
      <c r="P281" s="75"/>
      <c r="Q281" s="75"/>
      <c r="R281" s="75"/>
      <c r="S281" s="75"/>
      <c r="T281" s="76"/>
      <c r="U281" s="41"/>
      <c r="V281" s="41"/>
      <c r="W281" s="41"/>
      <c r="X281" s="41"/>
      <c r="Y281" s="41"/>
      <c r="Z281" s="41"/>
      <c r="AA281" s="41"/>
      <c r="AB281" s="41"/>
      <c r="AC281" s="41"/>
      <c r="AD281" s="41"/>
      <c r="AE281" s="41"/>
      <c r="AT281" s="22" t="s">
        <v>338</v>
      </c>
      <c r="AU281" s="22" t="s">
        <v>87</v>
      </c>
    </row>
    <row r="282" s="13" customFormat="1">
      <c r="A282" s="13"/>
      <c r="B282" s="201"/>
      <c r="C282" s="13"/>
      <c r="D282" s="195" t="s">
        <v>442</v>
      </c>
      <c r="E282" s="202" t="s">
        <v>3</v>
      </c>
      <c r="F282" s="203" t="s">
        <v>2489</v>
      </c>
      <c r="G282" s="13"/>
      <c r="H282" s="204">
        <v>46.271000000000001</v>
      </c>
      <c r="I282" s="205"/>
      <c r="J282" s="13"/>
      <c r="K282" s="13"/>
      <c r="L282" s="201"/>
      <c r="M282" s="206"/>
      <c r="N282" s="207"/>
      <c r="O282" s="207"/>
      <c r="P282" s="207"/>
      <c r="Q282" s="207"/>
      <c r="R282" s="207"/>
      <c r="S282" s="207"/>
      <c r="T282" s="208"/>
      <c r="U282" s="13"/>
      <c r="V282" s="13"/>
      <c r="W282" s="13"/>
      <c r="X282" s="13"/>
      <c r="Y282" s="13"/>
      <c r="Z282" s="13"/>
      <c r="AA282" s="13"/>
      <c r="AB282" s="13"/>
      <c r="AC282" s="13"/>
      <c r="AD282" s="13"/>
      <c r="AE282" s="13"/>
      <c r="AT282" s="202" t="s">
        <v>442</v>
      </c>
      <c r="AU282" s="202" t="s">
        <v>87</v>
      </c>
      <c r="AV282" s="13" t="s">
        <v>79</v>
      </c>
      <c r="AW282" s="13" t="s">
        <v>31</v>
      </c>
      <c r="AX282" s="13" t="s">
        <v>76</v>
      </c>
      <c r="AY282" s="202" t="s">
        <v>328</v>
      </c>
    </row>
    <row r="283" s="12" customFormat="1" ht="20.88" customHeight="1">
      <c r="A283" s="12"/>
      <c r="B283" s="163"/>
      <c r="C283" s="12"/>
      <c r="D283" s="164" t="s">
        <v>68</v>
      </c>
      <c r="E283" s="174" t="s">
        <v>3679</v>
      </c>
      <c r="F283" s="174" t="s">
        <v>3680</v>
      </c>
      <c r="G283" s="12"/>
      <c r="H283" s="12"/>
      <c r="I283" s="166"/>
      <c r="J283" s="175">
        <f>BK283</f>
        <v>0</v>
      </c>
      <c r="K283" s="12"/>
      <c r="L283" s="163"/>
      <c r="M283" s="168"/>
      <c r="N283" s="169"/>
      <c r="O283" s="169"/>
      <c r="P283" s="170">
        <f>SUM(P284:P290)</f>
        <v>0</v>
      </c>
      <c r="Q283" s="169"/>
      <c r="R283" s="170">
        <f>SUM(R284:R290)</f>
        <v>0.079649999999999999</v>
      </c>
      <c r="S283" s="169"/>
      <c r="T283" s="171">
        <f>SUM(T284:T290)</f>
        <v>0</v>
      </c>
      <c r="U283" s="12"/>
      <c r="V283" s="12"/>
      <c r="W283" s="12"/>
      <c r="X283" s="12"/>
      <c r="Y283" s="12"/>
      <c r="Z283" s="12"/>
      <c r="AA283" s="12"/>
      <c r="AB283" s="12"/>
      <c r="AC283" s="12"/>
      <c r="AD283" s="12"/>
      <c r="AE283" s="12"/>
      <c r="AR283" s="164" t="s">
        <v>79</v>
      </c>
      <c r="AT283" s="172" t="s">
        <v>68</v>
      </c>
      <c r="AU283" s="172" t="s">
        <v>79</v>
      </c>
      <c r="AY283" s="164" t="s">
        <v>328</v>
      </c>
      <c r="BK283" s="173">
        <f>SUM(BK284:BK290)</f>
        <v>0</v>
      </c>
    </row>
    <row r="284" s="2" customFormat="1" ht="24.15" customHeight="1">
      <c r="A284" s="41"/>
      <c r="B284" s="176"/>
      <c r="C284" s="177" t="s">
        <v>710</v>
      </c>
      <c r="D284" s="177" t="s">
        <v>331</v>
      </c>
      <c r="E284" s="178" t="s">
        <v>3681</v>
      </c>
      <c r="F284" s="179" t="s">
        <v>3682</v>
      </c>
      <c r="G284" s="180" t="s">
        <v>574</v>
      </c>
      <c r="H284" s="181">
        <v>15</v>
      </c>
      <c r="I284" s="182"/>
      <c r="J284" s="183">
        <f>ROUND(I284*H284,2)</f>
        <v>0</v>
      </c>
      <c r="K284" s="179" t="s">
        <v>335</v>
      </c>
      <c r="L284" s="42"/>
      <c r="M284" s="184" t="s">
        <v>3</v>
      </c>
      <c r="N284" s="185" t="s">
        <v>40</v>
      </c>
      <c r="O284" s="75"/>
      <c r="P284" s="186">
        <f>O284*H284</f>
        <v>0</v>
      </c>
      <c r="Q284" s="186">
        <v>0.00115</v>
      </c>
      <c r="R284" s="186">
        <f>Q284*H284</f>
        <v>0.017250000000000001</v>
      </c>
      <c r="S284" s="186">
        <v>0</v>
      </c>
      <c r="T284" s="187">
        <f>S284*H284</f>
        <v>0</v>
      </c>
      <c r="U284" s="41"/>
      <c r="V284" s="41"/>
      <c r="W284" s="41"/>
      <c r="X284" s="41"/>
      <c r="Y284" s="41"/>
      <c r="Z284" s="41"/>
      <c r="AA284" s="41"/>
      <c r="AB284" s="41"/>
      <c r="AC284" s="41"/>
      <c r="AD284" s="41"/>
      <c r="AE284" s="41"/>
      <c r="AR284" s="188" t="s">
        <v>532</v>
      </c>
      <c r="AT284" s="188" t="s">
        <v>331</v>
      </c>
      <c r="AU284" s="188" t="s">
        <v>87</v>
      </c>
      <c r="AY284" s="22" t="s">
        <v>328</v>
      </c>
      <c r="BE284" s="189">
        <f>IF(N284="základní",J284,0)</f>
        <v>0</v>
      </c>
      <c r="BF284" s="189">
        <f>IF(N284="snížená",J284,0)</f>
        <v>0</v>
      </c>
      <c r="BG284" s="189">
        <f>IF(N284="zákl. přenesená",J284,0)</f>
        <v>0</v>
      </c>
      <c r="BH284" s="189">
        <f>IF(N284="sníž. přenesená",J284,0)</f>
        <v>0</v>
      </c>
      <c r="BI284" s="189">
        <f>IF(N284="nulová",J284,0)</f>
        <v>0</v>
      </c>
      <c r="BJ284" s="22" t="s">
        <v>76</v>
      </c>
      <c r="BK284" s="189">
        <f>ROUND(I284*H284,2)</f>
        <v>0</v>
      </c>
      <c r="BL284" s="22" t="s">
        <v>532</v>
      </c>
      <c r="BM284" s="188" t="s">
        <v>6982</v>
      </c>
    </row>
    <row r="285" s="2" customFormat="1">
      <c r="A285" s="41"/>
      <c r="B285" s="42"/>
      <c r="C285" s="41"/>
      <c r="D285" s="190" t="s">
        <v>338</v>
      </c>
      <c r="E285" s="41"/>
      <c r="F285" s="191" t="s">
        <v>3684</v>
      </c>
      <c r="G285" s="41"/>
      <c r="H285" s="41"/>
      <c r="I285" s="192"/>
      <c r="J285" s="41"/>
      <c r="K285" s="41"/>
      <c r="L285" s="42"/>
      <c r="M285" s="193"/>
      <c r="N285" s="194"/>
      <c r="O285" s="75"/>
      <c r="P285" s="75"/>
      <c r="Q285" s="75"/>
      <c r="R285" s="75"/>
      <c r="S285" s="75"/>
      <c r="T285" s="76"/>
      <c r="U285" s="41"/>
      <c r="V285" s="41"/>
      <c r="W285" s="41"/>
      <c r="X285" s="41"/>
      <c r="Y285" s="41"/>
      <c r="Z285" s="41"/>
      <c r="AA285" s="41"/>
      <c r="AB285" s="41"/>
      <c r="AC285" s="41"/>
      <c r="AD285" s="41"/>
      <c r="AE285" s="41"/>
      <c r="AT285" s="22" t="s">
        <v>338</v>
      </c>
      <c r="AU285" s="22" t="s">
        <v>87</v>
      </c>
    </row>
    <row r="286" s="13" customFormat="1">
      <c r="A286" s="13"/>
      <c r="B286" s="201"/>
      <c r="C286" s="13"/>
      <c r="D286" s="195" t="s">
        <v>442</v>
      </c>
      <c r="E286" s="202" t="s">
        <v>3</v>
      </c>
      <c r="F286" s="203" t="s">
        <v>6983</v>
      </c>
      <c r="G286" s="13"/>
      <c r="H286" s="204">
        <v>15</v>
      </c>
      <c r="I286" s="205"/>
      <c r="J286" s="13"/>
      <c r="K286" s="13"/>
      <c r="L286" s="201"/>
      <c r="M286" s="206"/>
      <c r="N286" s="207"/>
      <c r="O286" s="207"/>
      <c r="P286" s="207"/>
      <c r="Q286" s="207"/>
      <c r="R286" s="207"/>
      <c r="S286" s="207"/>
      <c r="T286" s="208"/>
      <c r="U286" s="13"/>
      <c r="V286" s="13"/>
      <c r="W286" s="13"/>
      <c r="X286" s="13"/>
      <c r="Y286" s="13"/>
      <c r="Z286" s="13"/>
      <c r="AA286" s="13"/>
      <c r="AB286" s="13"/>
      <c r="AC286" s="13"/>
      <c r="AD286" s="13"/>
      <c r="AE286" s="13"/>
      <c r="AT286" s="202" t="s">
        <v>442</v>
      </c>
      <c r="AU286" s="202" t="s">
        <v>87</v>
      </c>
      <c r="AV286" s="13" t="s">
        <v>79</v>
      </c>
      <c r="AW286" s="13" t="s">
        <v>31</v>
      </c>
      <c r="AX286" s="13" t="s">
        <v>76</v>
      </c>
      <c r="AY286" s="202" t="s">
        <v>328</v>
      </c>
    </row>
    <row r="287" s="2" customFormat="1" ht="37.8" customHeight="1">
      <c r="A287" s="41"/>
      <c r="B287" s="176"/>
      <c r="C287" s="224" t="s">
        <v>713</v>
      </c>
      <c r="D287" s="224" t="s">
        <v>539</v>
      </c>
      <c r="E287" s="225" t="s">
        <v>3686</v>
      </c>
      <c r="F287" s="226" t="s">
        <v>3687</v>
      </c>
      <c r="G287" s="227" t="s">
        <v>574</v>
      </c>
      <c r="H287" s="228">
        <v>15</v>
      </c>
      <c r="I287" s="229"/>
      <c r="J287" s="230">
        <f>ROUND(I287*H287,2)</f>
        <v>0</v>
      </c>
      <c r="K287" s="226" t="s">
        <v>335</v>
      </c>
      <c r="L287" s="231"/>
      <c r="M287" s="232" t="s">
        <v>3</v>
      </c>
      <c r="N287" s="233" t="s">
        <v>40</v>
      </c>
      <c r="O287" s="75"/>
      <c r="P287" s="186">
        <f>O287*H287</f>
        <v>0</v>
      </c>
      <c r="Q287" s="186">
        <v>0.0031099999999999999</v>
      </c>
      <c r="R287" s="186">
        <f>Q287*H287</f>
        <v>0.046649999999999997</v>
      </c>
      <c r="S287" s="186">
        <v>0</v>
      </c>
      <c r="T287" s="187">
        <f>S287*H287</f>
        <v>0</v>
      </c>
      <c r="U287" s="41"/>
      <c r="V287" s="41"/>
      <c r="W287" s="41"/>
      <c r="X287" s="41"/>
      <c r="Y287" s="41"/>
      <c r="Z287" s="41"/>
      <c r="AA287" s="41"/>
      <c r="AB287" s="41"/>
      <c r="AC287" s="41"/>
      <c r="AD287" s="41"/>
      <c r="AE287" s="41"/>
      <c r="AR287" s="188" t="s">
        <v>621</v>
      </c>
      <c r="AT287" s="188" t="s">
        <v>539</v>
      </c>
      <c r="AU287" s="188" t="s">
        <v>87</v>
      </c>
      <c r="AY287" s="22" t="s">
        <v>328</v>
      </c>
      <c r="BE287" s="189">
        <f>IF(N287="základní",J287,0)</f>
        <v>0</v>
      </c>
      <c r="BF287" s="189">
        <f>IF(N287="snížená",J287,0)</f>
        <v>0</v>
      </c>
      <c r="BG287" s="189">
        <f>IF(N287="zákl. přenesená",J287,0)</f>
        <v>0</v>
      </c>
      <c r="BH287" s="189">
        <f>IF(N287="sníž. přenesená",J287,0)</f>
        <v>0</v>
      </c>
      <c r="BI287" s="189">
        <f>IF(N287="nulová",J287,0)</f>
        <v>0</v>
      </c>
      <c r="BJ287" s="22" t="s">
        <v>76</v>
      </c>
      <c r="BK287" s="189">
        <f>ROUND(I287*H287,2)</f>
        <v>0</v>
      </c>
      <c r="BL287" s="22" t="s">
        <v>532</v>
      </c>
      <c r="BM287" s="188" t="s">
        <v>6984</v>
      </c>
    </row>
    <row r="288" s="2" customFormat="1" ht="21.75" customHeight="1">
      <c r="A288" s="41"/>
      <c r="B288" s="176"/>
      <c r="C288" s="177" t="s">
        <v>718</v>
      </c>
      <c r="D288" s="177" t="s">
        <v>331</v>
      </c>
      <c r="E288" s="178" t="s">
        <v>6985</v>
      </c>
      <c r="F288" s="179" t="s">
        <v>6986</v>
      </c>
      <c r="G288" s="180" t="s">
        <v>476</v>
      </c>
      <c r="H288" s="181">
        <v>15</v>
      </c>
      <c r="I288" s="182"/>
      <c r="J288" s="183">
        <f>ROUND(I288*H288,2)</f>
        <v>0</v>
      </c>
      <c r="K288" s="179" t="s">
        <v>335</v>
      </c>
      <c r="L288" s="42"/>
      <c r="M288" s="184" t="s">
        <v>3</v>
      </c>
      <c r="N288" s="185" t="s">
        <v>40</v>
      </c>
      <c r="O288" s="75"/>
      <c r="P288" s="186">
        <f>O288*H288</f>
        <v>0</v>
      </c>
      <c r="Q288" s="186">
        <v>0.0010499999999999999</v>
      </c>
      <c r="R288" s="186">
        <f>Q288*H288</f>
        <v>0.01575</v>
      </c>
      <c r="S288" s="186">
        <v>0</v>
      </c>
      <c r="T288" s="187">
        <f>S288*H288</f>
        <v>0</v>
      </c>
      <c r="U288" s="41"/>
      <c r="V288" s="41"/>
      <c r="W288" s="41"/>
      <c r="X288" s="41"/>
      <c r="Y288" s="41"/>
      <c r="Z288" s="41"/>
      <c r="AA288" s="41"/>
      <c r="AB288" s="41"/>
      <c r="AC288" s="41"/>
      <c r="AD288" s="41"/>
      <c r="AE288" s="41"/>
      <c r="AR288" s="188" t="s">
        <v>532</v>
      </c>
      <c r="AT288" s="188" t="s">
        <v>331</v>
      </c>
      <c r="AU288" s="188" t="s">
        <v>87</v>
      </c>
      <c r="AY288" s="22" t="s">
        <v>328</v>
      </c>
      <c r="BE288" s="189">
        <f>IF(N288="základní",J288,0)</f>
        <v>0</v>
      </c>
      <c r="BF288" s="189">
        <f>IF(N288="snížená",J288,0)</f>
        <v>0</v>
      </c>
      <c r="BG288" s="189">
        <f>IF(N288="zákl. přenesená",J288,0)</f>
        <v>0</v>
      </c>
      <c r="BH288" s="189">
        <f>IF(N288="sníž. přenesená",J288,0)</f>
        <v>0</v>
      </c>
      <c r="BI288" s="189">
        <f>IF(N288="nulová",J288,0)</f>
        <v>0</v>
      </c>
      <c r="BJ288" s="22" t="s">
        <v>76</v>
      </c>
      <c r="BK288" s="189">
        <f>ROUND(I288*H288,2)</f>
        <v>0</v>
      </c>
      <c r="BL288" s="22" t="s">
        <v>532</v>
      </c>
      <c r="BM288" s="188" t="s">
        <v>6987</v>
      </c>
    </row>
    <row r="289" s="2" customFormat="1">
      <c r="A289" s="41"/>
      <c r="B289" s="42"/>
      <c r="C289" s="41"/>
      <c r="D289" s="190" t="s">
        <v>338</v>
      </c>
      <c r="E289" s="41"/>
      <c r="F289" s="191" t="s">
        <v>6988</v>
      </c>
      <c r="G289" s="41"/>
      <c r="H289" s="41"/>
      <c r="I289" s="192"/>
      <c r="J289" s="41"/>
      <c r="K289" s="41"/>
      <c r="L289" s="42"/>
      <c r="M289" s="193"/>
      <c r="N289" s="194"/>
      <c r="O289" s="75"/>
      <c r="P289" s="75"/>
      <c r="Q289" s="75"/>
      <c r="R289" s="75"/>
      <c r="S289" s="75"/>
      <c r="T289" s="76"/>
      <c r="U289" s="41"/>
      <c r="V289" s="41"/>
      <c r="W289" s="41"/>
      <c r="X289" s="41"/>
      <c r="Y289" s="41"/>
      <c r="Z289" s="41"/>
      <c r="AA289" s="41"/>
      <c r="AB289" s="41"/>
      <c r="AC289" s="41"/>
      <c r="AD289" s="41"/>
      <c r="AE289" s="41"/>
      <c r="AT289" s="22" t="s">
        <v>338</v>
      </c>
      <c r="AU289" s="22" t="s">
        <v>87</v>
      </c>
    </row>
    <row r="290" s="13" customFormat="1">
      <c r="A290" s="13"/>
      <c r="B290" s="201"/>
      <c r="C290" s="13"/>
      <c r="D290" s="195" t="s">
        <v>442</v>
      </c>
      <c r="E290" s="202" t="s">
        <v>3</v>
      </c>
      <c r="F290" s="203" t="s">
        <v>6989</v>
      </c>
      <c r="G290" s="13"/>
      <c r="H290" s="204">
        <v>15</v>
      </c>
      <c r="I290" s="205"/>
      <c r="J290" s="13"/>
      <c r="K290" s="13"/>
      <c r="L290" s="201"/>
      <c r="M290" s="206"/>
      <c r="N290" s="207"/>
      <c r="O290" s="207"/>
      <c r="P290" s="207"/>
      <c r="Q290" s="207"/>
      <c r="R290" s="207"/>
      <c r="S290" s="207"/>
      <c r="T290" s="208"/>
      <c r="U290" s="13"/>
      <c r="V290" s="13"/>
      <c r="W290" s="13"/>
      <c r="X290" s="13"/>
      <c r="Y290" s="13"/>
      <c r="Z290" s="13"/>
      <c r="AA290" s="13"/>
      <c r="AB290" s="13"/>
      <c r="AC290" s="13"/>
      <c r="AD290" s="13"/>
      <c r="AE290" s="13"/>
      <c r="AT290" s="202" t="s">
        <v>442</v>
      </c>
      <c r="AU290" s="202" t="s">
        <v>87</v>
      </c>
      <c r="AV290" s="13" t="s">
        <v>79</v>
      </c>
      <c r="AW290" s="13" t="s">
        <v>31</v>
      </c>
      <c r="AX290" s="13" t="s">
        <v>76</v>
      </c>
      <c r="AY290" s="202" t="s">
        <v>328</v>
      </c>
    </row>
    <row r="291" s="12" customFormat="1" ht="20.88" customHeight="1">
      <c r="A291" s="12"/>
      <c r="B291" s="163"/>
      <c r="C291" s="12"/>
      <c r="D291" s="164" t="s">
        <v>68</v>
      </c>
      <c r="E291" s="174" t="s">
        <v>6990</v>
      </c>
      <c r="F291" s="174" t="s">
        <v>6991</v>
      </c>
      <c r="G291" s="12"/>
      <c r="H291" s="12"/>
      <c r="I291" s="166"/>
      <c r="J291" s="175">
        <f>BK291</f>
        <v>0</v>
      </c>
      <c r="K291" s="12"/>
      <c r="L291" s="163"/>
      <c r="M291" s="168"/>
      <c r="N291" s="169"/>
      <c r="O291" s="169"/>
      <c r="P291" s="170">
        <f>SUM(P292:P306)</f>
        <v>0</v>
      </c>
      <c r="Q291" s="169"/>
      <c r="R291" s="170">
        <f>SUM(R292:R306)</f>
        <v>5.5180139499999994</v>
      </c>
      <c r="S291" s="169"/>
      <c r="T291" s="171">
        <f>SUM(T292:T306)</f>
        <v>0</v>
      </c>
      <c r="U291" s="12"/>
      <c r="V291" s="12"/>
      <c r="W291" s="12"/>
      <c r="X291" s="12"/>
      <c r="Y291" s="12"/>
      <c r="Z291" s="12"/>
      <c r="AA291" s="12"/>
      <c r="AB291" s="12"/>
      <c r="AC291" s="12"/>
      <c r="AD291" s="12"/>
      <c r="AE291" s="12"/>
      <c r="AR291" s="164" t="s">
        <v>79</v>
      </c>
      <c r="AT291" s="172" t="s">
        <v>68</v>
      </c>
      <c r="AU291" s="172" t="s">
        <v>79</v>
      </c>
      <c r="AY291" s="164" t="s">
        <v>328</v>
      </c>
      <c r="BK291" s="173">
        <f>SUM(BK292:BK306)</f>
        <v>0</v>
      </c>
    </row>
    <row r="292" s="2" customFormat="1" ht="37.8" customHeight="1">
      <c r="A292" s="41"/>
      <c r="B292" s="176"/>
      <c r="C292" s="177" t="s">
        <v>148</v>
      </c>
      <c r="D292" s="177" t="s">
        <v>331</v>
      </c>
      <c r="E292" s="178" t="s">
        <v>6992</v>
      </c>
      <c r="F292" s="179" t="s">
        <v>6993</v>
      </c>
      <c r="G292" s="180" t="s">
        <v>439</v>
      </c>
      <c r="H292" s="181">
        <v>57.719000000000001</v>
      </c>
      <c r="I292" s="182"/>
      <c r="J292" s="183">
        <f>ROUND(I292*H292,2)</f>
        <v>0</v>
      </c>
      <c r="K292" s="179" t="s">
        <v>335</v>
      </c>
      <c r="L292" s="42"/>
      <c r="M292" s="184" t="s">
        <v>3</v>
      </c>
      <c r="N292" s="185" t="s">
        <v>40</v>
      </c>
      <c r="O292" s="75"/>
      <c r="P292" s="186">
        <f>O292*H292</f>
        <v>0</v>
      </c>
      <c r="Q292" s="186">
        <v>0</v>
      </c>
      <c r="R292" s="186">
        <f>Q292*H292</f>
        <v>0</v>
      </c>
      <c r="S292" s="186">
        <v>0</v>
      </c>
      <c r="T292" s="187">
        <f>S292*H292</f>
        <v>0</v>
      </c>
      <c r="U292" s="41"/>
      <c r="V292" s="41"/>
      <c r="W292" s="41"/>
      <c r="X292" s="41"/>
      <c r="Y292" s="41"/>
      <c r="Z292" s="41"/>
      <c r="AA292" s="41"/>
      <c r="AB292" s="41"/>
      <c r="AC292" s="41"/>
      <c r="AD292" s="41"/>
      <c r="AE292" s="41"/>
      <c r="AR292" s="188" t="s">
        <v>532</v>
      </c>
      <c r="AT292" s="188" t="s">
        <v>331</v>
      </c>
      <c r="AU292" s="188" t="s">
        <v>87</v>
      </c>
      <c r="AY292" s="22" t="s">
        <v>328</v>
      </c>
      <c r="BE292" s="189">
        <f>IF(N292="základní",J292,0)</f>
        <v>0</v>
      </c>
      <c r="BF292" s="189">
        <f>IF(N292="snížená",J292,0)</f>
        <v>0</v>
      </c>
      <c r="BG292" s="189">
        <f>IF(N292="zákl. přenesená",J292,0)</f>
        <v>0</v>
      </c>
      <c r="BH292" s="189">
        <f>IF(N292="sníž. přenesená",J292,0)</f>
        <v>0</v>
      </c>
      <c r="BI292" s="189">
        <f>IF(N292="nulová",J292,0)</f>
        <v>0</v>
      </c>
      <c r="BJ292" s="22" t="s">
        <v>76</v>
      </c>
      <c r="BK292" s="189">
        <f>ROUND(I292*H292,2)</f>
        <v>0</v>
      </c>
      <c r="BL292" s="22" t="s">
        <v>532</v>
      </c>
      <c r="BM292" s="188" t="s">
        <v>6994</v>
      </c>
    </row>
    <row r="293" s="2" customFormat="1">
      <c r="A293" s="41"/>
      <c r="B293" s="42"/>
      <c r="C293" s="41"/>
      <c r="D293" s="190" t="s">
        <v>338</v>
      </c>
      <c r="E293" s="41"/>
      <c r="F293" s="191" t="s">
        <v>6995</v>
      </c>
      <c r="G293" s="41"/>
      <c r="H293" s="41"/>
      <c r="I293" s="192"/>
      <c r="J293" s="41"/>
      <c r="K293" s="41"/>
      <c r="L293" s="42"/>
      <c r="M293" s="193"/>
      <c r="N293" s="194"/>
      <c r="O293" s="75"/>
      <c r="P293" s="75"/>
      <c r="Q293" s="75"/>
      <c r="R293" s="75"/>
      <c r="S293" s="75"/>
      <c r="T293" s="76"/>
      <c r="U293" s="41"/>
      <c r="V293" s="41"/>
      <c r="W293" s="41"/>
      <c r="X293" s="41"/>
      <c r="Y293" s="41"/>
      <c r="Z293" s="41"/>
      <c r="AA293" s="41"/>
      <c r="AB293" s="41"/>
      <c r="AC293" s="41"/>
      <c r="AD293" s="41"/>
      <c r="AE293" s="41"/>
      <c r="AT293" s="22" t="s">
        <v>338</v>
      </c>
      <c r="AU293" s="22" t="s">
        <v>87</v>
      </c>
    </row>
    <row r="294" s="13" customFormat="1">
      <c r="A294" s="13"/>
      <c r="B294" s="201"/>
      <c r="C294" s="13"/>
      <c r="D294" s="195" t="s">
        <v>442</v>
      </c>
      <c r="E294" s="202" t="s">
        <v>3</v>
      </c>
      <c r="F294" s="203" t="s">
        <v>6835</v>
      </c>
      <c r="G294" s="13"/>
      <c r="H294" s="204">
        <v>57.719000000000001</v>
      </c>
      <c r="I294" s="205"/>
      <c r="J294" s="13"/>
      <c r="K294" s="13"/>
      <c r="L294" s="201"/>
      <c r="M294" s="206"/>
      <c r="N294" s="207"/>
      <c r="O294" s="207"/>
      <c r="P294" s="207"/>
      <c r="Q294" s="207"/>
      <c r="R294" s="207"/>
      <c r="S294" s="207"/>
      <c r="T294" s="208"/>
      <c r="U294" s="13"/>
      <c r="V294" s="13"/>
      <c r="W294" s="13"/>
      <c r="X294" s="13"/>
      <c r="Y294" s="13"/>
      <c r="Z294" s="13"/>
      <c r="AA294" s="13"/>
      <c r="AB294" s="13"/>
      <c r="AC294" s="13"/>
      <c r="AD294" s="13"/>
      <c r="AE294" s="13"/>
      <c r="AT294" s="202" t="s">
        <v>442</v>
      </c>
      <c r="AU294" s="202" t="s">
        <v>87</v>
      </c>
      <c r="AV294" s="13" t="s">
        <v>79</v>
      </c>
      <c r="AW294" s="13" t="s">
        <v>31</v>
      </c>
      <c r="AX294" s="13" t="s">
        <v>76</v>
      </c>
      <c r="AY294" s="202" t="s">
        <v>328</v>
      </c>
    </row>
    <row r="295" s="2" customFormat="1" ht="37.8" customHeight="1">
      <c r="A295" s="41"/>
      <c r="B295" s="176"/>
      <c r="C295" s="224" t="s">
        <v>152</v>
      </c>
      <c r="D295" s="224" t="s">
        <v>539</v>
      </c>
      <c r="E295" s="225" t="s">
        <v>6996</v>
      </c>
      <c r="F295" s="226" t="s">
        <v>6997</v>
      </c>
      <c r="G295" s="227" t="s">
        <v>439</v>
      </c>
      <c r="H295" s="228">
        <v>66.376999999999995</v>
      </c>
      <c r="I295" s="229"/>
      <c r="J295" s="230">
        <f>ROUND(I295*H295,2)</f>
        <v>0</v>
      </c>
      <c r="K295" s="226" t="s">
        <v>335</v>
      </c>
      <c r="L295" s="231"/>
      <c r="M295" s="232" t="s">
        <v>3</v>
      </c>
      <c r="N295" s="233" t="s">
        <v>40</v>
      </c>
      <c r="O295" s="75"/>
      <c r="P295" s="186">
        <f>O295*H295</f>
        <v>0</v>
      </c>
      <c r="Q295" s="186">
        <v>0.0013500000000000001</v>
      </c>
      <c r="R295" s="186">
        <f>Q295*H295</f>
        <v>0.089608949999999993</v>
      </c>
      <c r="S295" s="186">
        <v>0</v>
      </c>
      <c r="T295" s="187">
        <f>S295*H295</f>
        <v>0</v>
      </c>
      <c r="U295" s="41"/>
      <c r="V295" s="41"/>
      <c r="W295" s="41"/>
      <c r="X295" s="41"/>
      <c r="Y295" s="41"/>
      <c r="Z295" s="41"/>
      <c r="AA295" s="41"/>
      <c r="AB295" s="41"/>
      <c r="AC295" s="41"/>
      <c r="AD295" s="41"/>
      <c r="AE295" s="41"/>
      <c r="AR295" s="188" t="s">
        <v>621</v>
      </c>
      <c r="AT295" s="188" t="s">
        <v>539</v>
      </c>
      <c r="AU295" s="188" t="s">
        <v>87</v>
      </c>
      <c r="AY295" s="22" t="s">
        <v>328</v>
      </c>
      <c r="BE295" s="189">
        <f>IF(N295="základní",J295,0)</f>
        <v>0</v>
      </c>
      <c r="BF295" s="189">
        <f>IF(N295="snížená",J295,0)</f>
        <v>0</v>
      </c>
      <c r="BG295" s="189">
        <f>IF(N295="zákl. přenesená",J295,0)</f>
        <v>0</v>
      </c>
      <c r="BH295" s="189">
        <f>IF(N295="sníž. přenesená",J295,0)</f>
        <v>0</v>
      </c>
      <c r="BI295" s="189">
        <f>IF(N295="nulová",J295,0)</f>
        <v>0</v>
      </c>
      <c r="BJ295" s="22" t="s">
        <v>76</v>
      </c>
      <c r="BK295" s="189">
        <f>ROUND(I295*H295,2)</f>
        <v>0</v>
      </c>
      <c r="BL295" s="22" t="s">
        <v>532</v>
      </c>
      <c r="BM295" s="188" t="s">
        <v>6998</v>
      </c>
    </row>
    <row r="296" s="13" customFormat="1">
      <c r="A296" s="13"/>
      <c r="B296" s="201"/>
      <c r="C296" s="13"/>
      <c r="D296" s="195" t="s">
        <v>442</v>
      </c>
      <c r="E296" s="13"/>
      <c r="F296" s="203" t="s">
        <v>6999</v>
      </c>
      <c r="G296" s="13"/>
      <c r="H296" s="204">
        <v>66.376999999999995</v>
      </c>
      <c r="I296" s="205"/>
      <c r="J296" s="13"/>
      <c r="K296" s="13"/>
      <c r="L296" s="201"/>
      <c r="M296" s="206"/>
      <c r="N296" s="207"/>
      <c r="O296" s="207"/>
      <c r="P296" s="207"/>
      <c r="Q296" s="207"/>
      <c r="R296" s="207"/>
      <c r="S296" s="207"/>
      <c r="T296" s="208"/>
      <c r="U296" s="13"/>
      <c r="V296" s="13"/>
      <c r="W296" s="13"/>
      <c r="X296" s="13"/>
      <c r="Y296" s="13"/>
      <c r="Z296" s="13"/>
      <c r="AA296" s="13"/>
      <c r="AB296" s="13"/>
      <c r="AC296" s="13"/>
      <c r="AD296" s="13"/>
      <c r="AE296" s="13"/>
      <c r="AT296" s="202" t="s">
        <v>442</v>
      </c>
      <c r="AU296" s="202" t="s">
        <v>87</v>
      </c>
      <c r="AV296" s="13" t="s">
        <v>79</v>
      </c>
      <c r="AW296" s="13" t="s">
        <v>4</v>
      </c>
      <c r="AX296" s="13" t="s">
        <v>76</v>
      </c>
      <c r="AY296" s="202" t="s">
        <v>328</v>
      </c>
    </row>
    <row r="297" s="2" customFormat="1" ht="33" customHeight="1">
      <c r="A297" s="41"/>
      <c r="B297" s="176"/>
      <c r="C297" s="177" t="s">
        <v>155</v>
      </c>
      <c r="D297" s="177" t="s">
        <v>331</v>
      </c>
      <c r="E297" s="178" t="s">
        <v>7000</v>
      </c>
      <c r="F297" s="179" t="s">
        <v>7001</v>
      </c>
      <c r="G297" s="180" t="s">
        <v>439</v>
      </c>
      <c r="H297" s="181">
        <v>57.719000000000001</v>
      </c>
      <c r="I297" s="182"/>
      <c r="J297" s="183">
        <f>ROUND(I297*H297,2)</f>
        <v>0</v>
      </c>
      <c r="K297" s="179" t="s">
        <v>335</v>
      </c>
      <c r="L297" s="42"/>
      <c r="M297" s="184" t="s">
        <v>3</v>
      </c>
      <c r="N297" s="185" t="s">
        <v>40</v>
      </c>
      <c r="O297" s="75"/>
      <c r="P297" s="186">
        <f>O297*H297</f>
        <v>0</v>
      </c>
      <c r="Q297" s="186">
        <v>0</v>
      </c>
      <c r="R297" s="186">
        <f>Q297*H297</f>
        <v>0</v>
      </c>
      <c r="S297" s="186">
        <v>0</v>
      </c>
      <c r="T297" s="187">
        <f>S297*H297</f>
        <v>0</v>
      </c>
      <c r="U297" s="41"/>
      <c r="V297" s="41"/>
      <c r="W297" s="41"/>
      <c r="X297" s="41"/>
      <c r="Y297" s="41"/>
      <c r="Z297" s="41"/>
      <c r="AA297" s="41"/>
      <c r="AB297" s="41"/>
      <c r="AC297" s="41"/>
      <c r="AD297" s="41"/>
      <c r="AE297" s="41"/>
      <c r="AR297" s="188" t="s">
        <v>532</v>
      </c>
      <c r="AT297" s="188" t="s">
        <v>331</v>
      </c>
      <c r="AU297" s="188" t="s">
        <v>87</v>
      </c>
      <c r="AY297" s="22" t="s">
        <v>328</v>
      </c>
      <c r="BE297" s="189">
        <f>IF(N297="základní",J297,0)</f>
        <v>0</v>
      </c>
      <c r="BF297" s="189">
        <f>IF(N297="snížená",J297,0)</f>
        <v>0</v>
      </c>
      <c r="BG297" s="189">
        <f>IF(N297="zákl. přenesená",J297,0)</f>
        <v>0</v>
      </c>
      <c r="BH297" s="189">
        <f>IF(N297="sníž. přenesená",J297,0)</f>
        <v>0</v>
      </c>
      <c r="BI297" s="189">
        <f>IF(N297="nulová",J297,0)</f>
        <v>0</v>
      </c>
      <c r="BJ297" s="22" t="s">
        <v>76</v>
      </c>
      <c r="BK297" s="189">
        <f>ROUND(I297*H297,2)</f>
        <v>0</v>
      </c>
      <c r="BL297" s="22" t="s">
        <v>532</v>
      </c>
      <c r="BM297" s="188" t="s">
        <v>7002</v>
      </c>
    </row>
    <row r="298" s="2" customFormat="1">
      <c r="A298" s="41"/>
      <c r="B298" s="42"/>
      <c r="C298" s="41"/>
      <c r="D298" s="190" t="s">
        <v>338</v>
      </c>
      <c r="E298" s="41"/>
      <c r="F298" s="191" t="s">
        <v>7003</v>
      </c>
      <c r="G298" s="41"/>
      <c r="H298" s="41"/>
      <c r="I298" s="192"/>
      <c r="J298" s="41"/>
      <c r="K298" s="41"/>
      <c r="L298" s="42"/>
      <c r="M298" s="193"/>
      <c r="N298" s="194"/>
      <c r="O298" s="75"/>
      <c r="P298" s="75"/>
      <c r="Q298" s="75"/>
      <c r="R298" s="75"/>
      <c r="S298" s="75"/>
      <c r="T298" s="76"/>
      <c r="U298" s="41"/>
      <c r="V298" s="41"/>
      <c r="W298" s="41"/>
      <c r="X298" s="41"/>
      <c r="Y298" s="41"/>
      <c r="Z298" s="41"/>
      <c r="AA298" s="41"/>
      <c r="AB298" s="41"/>
      <c r="AC298" s="41"/>
      <c r="AD298" s="41"/>
      <c r="AE298" s="41"/>
      <c r="AT298" s="22" t="s">
        <v>338</v>
      </c>
      <c r="AU298" s="22" t="s">
        <v>87</v>
      </c>
    </row>
    <row r="299" s="13" customFormat="1">
      <c r="A299" s="13"/>
      <c r="B299" s="201"/>
      <c r="C299" s="13"/>
      <c r="D299" s="195" t="s">
        <v>442</v>
      </c>
      <c r="E299" s="202" t="s">
        <v>3</v>
      </c>
      <c r="F299" s="203" t="s">
        <v>6835</v>
      </c>
      <c r="G299" s="13"/>
      <c r="H299" s="204">
        <v>57.719000000000001</v>
      </c>
      <c r="I299" s="205"/>
      <c r="J299" s="13"/>
      <c r="K299" s="13"/>
      <c r="L299" s="201"/>
      <c r="M299" s="206"/>
      <c r="N299" s="207"/>
      <c r="O299" s="207"/>
      <c r="P299" s="207"/>
      <c r="Q299" s="207"/>
      <c r="R299" s="207"/>
      <c r="S299" s="207"/>
      <c r="T299" s="208"/>
      <c r="U299" s="13"/>
      <c r="V299" s="13"/>
      <c r="W299" s="13"/>
      <c r="X299" s="13"/>
      <c r="Y299" s="13"/>
      <c r="Z299" s="13"/>
      <c r="AA299" s="13"/>
      <c r="AB299" s="13"/>
      <c r="AC299" s="13"/>
      <c r="AD299" s="13"/>
      <c r="AE299" s="13"/>
      <c r="AT299" s="202" t="s">
        <v>442</v>
      </c>
      <c r="AU299" s="202" t="s">
        <v>87</v>
      </c>
      <c r="AV299" s="13" t="s">
        <v>79</v>
      </c>
      <c r="AW299" s="13" t="s">
        <v>31</v>
      </c>
      <c r="AX299" s="13" t="s">
        <v>76</v>
      </c>
      <c r="AY299" s="202" t="s">
        <v>328</v>
      </c>
    </row>
    <row r="300" s="2" customFormat="1" ht="24.15" customHeight="1">
      <c r="A300" s="41"/>
      <c r="B300" s="176"/>
      <c r="C300" s="224" t="s">
        <v>158</v>
      </c>
      <c r="D300" s="224" t="s">
        <v>539</v>
      </c>
      <c r="E300" s="225" t="s">
        <v>7004</v>
      </c>
      <c r="F300" s="226" t="s">
        <v>7005</v>
      </c>
      <c r="G300" s="227" t="s">
        <v>491</v>
      </c>
      <c r="H300" s="228">
        <v>6.3490000000000002</v>
      </c>
      <c r="I300" s="229"/>
      <c r="J300" s="230">
        <f>ROUND(I300*H300,2)</f>
        <v>0</v>
      </c>
      <c r="K300" s="226" t="s">
        <v>335</v>
      </c>
      <c r="L300" s="231"/>
      <c r="M300" s="232" t="s">
        <v>3</v>
      </c>
      <c r="N300" s="233" t="s">
        <v>40</v>
      </c>
      <c r="O300" s="75"/>
      <c r="P300" s="186">
        <f>O300*H300</f>
        <v>0</v>
      </c>
      <c r="Q300" s="186">
        <v>0.75</v>
      </c>
      <c r="R300" s="186">
        <f>Q300*H300</f>
        <v>4.7617500000000001</v>
      </c>
      <c r="S300" s="186">
        <v>0</v>
      </c>
      <c r="T300" s="187">
        <f>S300*H300</f>
        <v>0</v>
      </c>
      <c r="U300" s="41"/>
      <c r="V300" s="41"/>
      <c r="W300" s="41"/>
      <c r="X300" s="41"/>
      <c r="Y300" s="41"/>
      <c r="Z300" s="41"/>
      <c r="AA300" s="41"/>
      <c r="AB300" s="41"/>
      <c r="AC300" s="41"/>
      <c r="AD300" s="41"/>
      <c r="AE300" s="41"/>
      <c r="AR300" s="188" t="s">
        <v>621</v>
      </c>
      <c r="AT300" s="188" t="s">
        <v>539</v>
      </c>
      <c r="AU300" s="188" t="s">
        <v>87</v>
      </c>
      <c r="AY300" s="22" t="s">
        <v>328</v>
      </c>
      <c r="BE300" s="189">
        <f>IF(N300="základní",J300,0)</f>
        <v>0</v>
      </c>
      <c r="BF300" s="189">
        <f>IF(N300="snížená",J300,0)</f>
        <v>0</v>
      </c>
      <c r="BG300" s="189">
        <f>IF(N300="zákl. přenesená",J300,0)</f>
        <v>0</v>
      </c>
      <c r="BH300" s="189">
        <f>IF(N300="sníž. přenesená",J300,0)</f>
        <v>0</v>
      </c>
      <c r="BI300" s="189">
        <f>IF(N300="nulová",J300,0)</f>
        <v>0</v>
      </c>
      <c r="BJ300" s="22" t="s">
        <v>76</v>
      </c>
      <c r="BK300" s="189">
        <f>ROUND(I300*H300,2)</f>
        <v>0</v>
      </c>
      <c r="BL300" s="22" t="s">
        <v>532</v>
      </c>
      <c r="BM300" s="188" t="s">
        <v>7006</v>
      </c>
    </row>
    <row r="301" s="13" customFormat="1">
      <c r="A301" s="13"/>
      <c r="B301" s="201"/>
      <c r="C301" s="13"/>
      <c r="D301" s="195" t="s">
        <v>442</v>
      </c>
      <c r="E301" s="13"/>
      <c r="F301" s="203" t="s">
        <v>7007</v>
      </c>
      <c r="G301" s="13"/>
      <c r="H301" s="204">
        <v>6.3490000000000002</v>
      </c>
      <c r="I301" s="205"/>
      <c r="J301" s="13"/>
      <c r="K301" s="13"/>
      <c r="L301" s="201"/>
      <c r="M301" s="206"/>
      <c r="N301" s="207"/>
      <c r="O301" s="207"/>
      <c r="P301" s="207"/>
      <c r="Q301" s="207"/>
      <c r="R301" s="207"/>
      <c r="S301" s="207"/>
      <c r="T301" s="208"/>
      <c r="U301" s="13"/>
      <c r="V301" s="13"/>
      <c r="W301" s="13"/>
      <c r="X301" s="13"/>
      <c r="Y301" s="13"/>
      <c r="Z301" s="13"/>
      <c r="AA301" s="13"/>
      <c r="AB301" s="13"/>
      <c r="AC301" s="13"/>
      <c r="AD301" s="13"/>
      <c r="AE301" s="13"/>
      <c r="AT301" s="202" t="s">
        <v>442</v>
      </c>
      <c r="AU301" s="202" t="s">
        <v>87</v>
      </c>
      <c r="AV301" s="13" t="s">
        <v>79</v>
      </c>
      <c r="AW301" s="13" t="s">
        <v>4</v>
      </c>
      <c r="AX301" s="13" t="s">
        <v>76</v>
      </c>
      <c r="AY301" s="202" t="s">
        <v>328</v>
      </c>
    </row>
    <row r="302" s="2" customFormat="1" ht="33" customHeight="1">
      <c r="A302" s="41"/>
      <c r="B302" s="176"/>
      <c r="C302" s="177" t="s">
        <v>161</v>
      </c>
      <c r="D302" s="177" t="s">
        <v>331</v>
      </c>
      <c r="E302" s="178" t="s">
        <v>7008</v>
      </c>
      <c r="F302" s="179" t="s">
        <v>7009</v>
      </c>
      <c r="G302" s="180" t="s">
        <v>439</v>
      </c>
      <c r="H302" s="181">
        <v>57.719000000000001</v>
      </c>
      <c r="I302" s="182"/>
      <c r="J302" s="183">
        <f>ROUND(I302*H302,2)</f>
        <v>0</v>
      </c>
      <c r="K302" s="179" t="s">
        <v>335</v>
      </c>
      <c r="L302" s="42"/>
      <c r="M302" s="184" t="s">
        <v>3</v>
      </c>
      <c r="N302" s="185" t="s">
        <v>40</v>
      </c>
      <c r="O302" s="75"/>
      <c r="P302" s="186">
        <f>O302*H302</f>
        <v>0</v>
      </c>
      <c r="Q302" s="186">
        <v>0</v>
      </c>
      <c r="R302" s="186">
        <f>Q302*H302</f>
        <v>0</v>
      </c>
      <c r="S302" s="186">
        <v>0</v>
      </c>
      <c r="T302" s="187">
        <f>S302*H302</f>
        <v>0</v>
      </c>
      <c r="U302" s="41"/>
      <c r="V302" s="41"/>
      <c r="W302" s="41"/>
      <c r="X302" s="41"/>
      <c r="Y302" s="41"/>
      <c r="Z302" s="41"/>
      <c r="AA302" s="41"/>
      <c r="AB302" s="41"/>
      <c r="AC302" s="41"/>
      <c r="AD302" s="41"/>
      <c r="AE302" s="41"/>
      <c r="AR302" s="188" t="s">
        <v>532</v>
      </c>
      <c r="AT302" s="188" t="s">
        <v>331</v>
      </c>
      <c r="AU302" s="188" t="s">
        <v>87</v>
      </c>
      <c r="AY302" s="22" t="s">
        <v>328</v>
      </c>
      <c r="BE302" s="189">
        <f>IF(N302="základní",J302,0)</f>
        <v>0</v>
      </c>
      <c r="BF302" s="189">
        <f>IF(N302="snížená",J302,0)</f>
        <v>0</v>
      </c>
      <c r="BG302" s="189">
        <f>IF(N302="zákl. přenesená",J302,0)</f>
        <v>0</v>
      </c>
      <c r="BH302" s="189">
        <f>IF(N302="sníž. přenesená",J302,0)</f>
        <v>0</v>
      </c>
      <c r="BI302" s="189">
        <f>IF(N302="nulová",J302,0)</f>
        <v>0</v>
      </c>
      <c r="BJ302" s="22" t="s">
        <v>76</v>
      </c>
      <c r="BK302" s="189">
        <f>ROUND(I302*H302,2)</f>
        <v>0</v>
      </c>
      <c r="BL302" s="22" t="s">
        <v>532</v>
      </c>
      <c r="BM302" s="188" t="s">
        <v>7010</v>
      </c>
    </row>
    <row r="303" s="2" customFormat="1">
      <c r="A303" s="41"/>
      <c r="B303" s="42"/>
      <c r="C303" s="41"/>
      <c r="D303" s="190" t="s">
        <v>338</v>
      </c>
      <c r="E303" s="41"/>
      <c r="F303" s="191" t="s">
        <v>7011</v>
      </c>
      <c r="G303" s="41"/>
      <c r="H303" s="41"/>
      <c r="I303" s="192"/>
      <c r="J303" s="41"/>
      <c r="K303" s="41"/>
      <c r="L303" s="42"/>
      <c r="M303" s="193"/>
      <c r="N303" s="194"/>
      <c r="O303" s="75"/>
      <c r="P303" s="75"/>
      <c r="Q303" s="75"/>
      <c r="R303" s="75"/>
      <c r="S303" s="75"/>
      <c r="T303" s="76"/>
      <c r="U303" s="41"/>
      <c r="V303" s="41"/>
      <c r="W303" s="41"/>
      <c r="X303" s="41"/>
      <c r="Y303" s="41"/>
      <c r="Z303" s="41"/>
      <c r="AA303" s="41"/>
      <c r="AB303" s="41"/>
      <c r="AC303" s="41"/>
      <c r="AD303" s="41"/>
      <c r="AE303" s="41"/>
      <c r="AT303" s="22" t="s">
        <v>338</v>
      </c>
      <c r="AU303" s="22" t="s">
        <v>87</v>
      </c>
    </row>
    <row r="304" s="13" customFormat="1">
      <c r="A304" s="13"/>
      <c r="B304" s="201"/>
      <c r="C304" s="13"/>
      <c r="D304" s="195" t="s">
        <v>442</v>
      </c>
      <c r="E304" s="202" t="s">
        <v>3</v>
      </c>
      <c r="F304" s="203" t="s">
        <v>6835</v>
      </c>
      <c r="G304" s="13"/>
      <c r="H304" s="204">
        <v>57.719000000000001</v>
      </c>
      <c r="I304" s="205"/>
      <c r="J304" s="13"/>
      <c r="K304" s="13"/>
      <c r="L304" s="201"/>
      <c r="M304" s="206"/>
      <c r="N304" s="207"/>
      <c r="O304" s="207"/>
      <c r="P304" s="207"/>
      <c r="Q304" s="207"/>
      <c r="R304" s="207"/>
      <c r="S304" s="207"/>
      <c r="T304" s="208"/>
      <c r="U304" s="13"/>
      <c r="V304" s="13"/>
      <c r="W304" s="13"/>
      <c r="X304" s="13"/>
      <c r="Y304" s="13"/>
      <c r="Z304" s="13"/>
      <c r="AA304" s="13"/>
      <c r="AB304" s="13"/>
      <c r="AC304" s="13"/>
      <c r="AD304" s="13"/>
      <c r="AE304" s="13"/>
      <c r="AT304" s="202" t="s">
        <v>442</v>
      </c>
      <c r="AU304" s="202" t="s">
        <v>87</v>
      </c>
      <c r="AV304" s="13" t="s">
        <v>79</v>
      </c>
      <c r="AW304" s="13" t="s">
        <v>31</v>
      </c>
      <c r="AX304" s="13" t="s">
        <v>76</v>
      </c>
      <c r="AY304" s="202" t="s">
        <v>328</v>
      </c>
    </row>
    <row r="305" s="2" customFormat="1" ht="16.5" customHeight="1">
      <c r="A305" s="41"/>
      <c r="B305" s="176"/>
      <c r="C305" s="224" t="s">
        <v>751</v>
      </c>
      <c r="D305" s="224" t="s">
        <v>539</v>
      </c>
      <c r="E305" s="225" t="s">
        <v>7012</v>
      </c>
      <c r="F305" s="226" t="s">
        <v>7013</v>
      </c>
      <c r="G305" s="227" t="s">
        <v>439</v>
      </c>
      <c r="H305" s="228">
        <v>60.604999999999997</v>
      </c>
      <c r="I305" s="229"/>
      <c r="J305" s="230">
        <f>ROUND(I305*H305,2)</f>
        <v>0</v>
      </c>
      <c r="K305" s="226" t="s">
        <v>335</v>
      </c>
      <c r="L305" s="231"/>
      <c r="M305" s="232" t="s">
        <v>3</v>
      </c>
      <c r="N305" s="233" t="s">
        <v>40</v>
      </c>
      <c r="O305" s="75"/>
      <c r="P305" s="186">
        <f>O305*H305</f>
        <v>0</v>
      </c>
      <c r="Q305" s="186">
        <v>0.010999999999999999</v>
      </c>
      <c r="R305" s="186">
        <f>Q305*H305</f>
        <v>0.66665499999999989</v>
      </c>
      <c r="S305" s="186">
        <v>0</v>
      </c>
      <c r="T305" s="187">
        <f>S305*H305</f>
        <v>0</v>
      </c>
      <c r="U305" s="41"/>
      <c r="V305" s="41"/>
      <c r="W305" s="41"/>
      <c r="X305" s="41"/>
      <c r="Y305" s="41"/>
      <c r="Z305" s="41"/>
      <c r="AA305" s="41"/>
      <c r="AB305" s="41"/>
      <c r="AC305" s="41"/>
      <c r="AD305" s="41"/>
      <c r="AE305" s="41"/>
      <c r="AR305" s="188" t="s">
        <v>621</v>
      </c>
      <c r="AT305" s="188" t="s">
        <v>539</v>
      </c>
      <c r="AU305" s="188" t="s">
        <v>87</v>
      </c>
      <c r="AY305" s="22" t="s">
        <v>328</v>
      </c>
      <c r="BE305" s="189">
        <f>IF(N305="základní",J305,0)</f>
        <v>0</v>
      </c>
      <c r="BF305" s="189">
        <f>IF(N305="snížená",J305,0)</f>
        <v>0</v>
      </c>
      <c r="BG305" s="189">
        <f>IF(N305="zákl. přenesená",J305,0)</f>
        <v>0</v>
      </c>
      <c r="BH305" s="189">
        <f>IF(N305="sníž. přenesená",J305,0)</f>
        <v>0</v>
      </c>
      <c r="BI305" s="189">
        <f>IF(N305="nulová",J305,0)</f>
        <v>0</v>
      </c>
      <c r="BJ305" s="22" t="s">
        <v>76</v>
      </c>
      <c r="BK305" s="189">
        <f>ROUND(I305*H305,2)</f>
        <v>0</v>
      </c>
      <c r="BL305" s="22" t="s">
        <v>532</v>
      </c>
      <c r="BM305" s="188" t="s">
        <v>7014</v>
      </c>
    </row>
    <row r="306" s="13" customFormat="1">
      <c r="A306" s="13"/>
      <c r="B306" s="201"/>
      <c r="C306" s="13"/>
      <c r="D306" s="195" t="s">
        <v>442</v>
      </c>
      <c r="E306" s="13"/>
      <c r="F306" s="203" t="s">
        <v>7015</v>
      </c>
      <c r="G306" s="13"/>
      <c r="H306" s="204">
        <v>60.604999999999997</v>
      </c>
      <c r="I306" s="205"/>
      <c r="J306" s="13"/>
      <c r="K306" s="13"/>
      <c r="L306" s="201"/>
      <c r="M306" s="206"/>
      <c r="N306" s="207"/>
      <c r="O306" s="207"/>
      <c r="P306" s="207"/>
      <c r="Q306" s="207"/>
      <c r="R306" s="207"/>
      <c r="S306" s="207"/>
      <c r="T306" s="208"/>
      <c r="U306" s="13"/>
      <c r="V306" s="13"/>
      <c r="W306" s="13"/>
      <c r="X306" s="13"/>
      <c r="Y306" s="13"/>
      <c r="Z306" s="13"/>
      <c r="AA306" s="13"/>
      <c r="AB306" s="13"/>
      <c r="AC306" s="13"/>
      <c r="AD306" s="13"/>
      <c r="AE306" s="13"/>
      <c r="AT306" s="202" t="s">
        <v>442</v>
      </c>
      <c r="AU306" s="202" t="s">
        <v>87</v>
      </c>
      <c r="AV306" s="13" t="s">
        <v>79</v>
      </c>
      <c r="AW306" s="13" t="s">
        <v>4</v>
      </c>
      <c r="AX306" s="13" t="s">
        <v>76</v>
      </c>
      <c r="AY306" s="202" t="s">
        <v>328</v>
      </c>
    </row>
    <row r="307" s="12" customFormat="1" ht="22.8" customHeight="1">
      <c r="A307" s="12"/>
      <c r="B307" s="163"/>
      <c r="C307" s="12"/>
      <c r="D307" s="164" t="s">
        <v>68</v>
      </c>
      <c r="E307" s="174" t="s">
        <v>3689</v>
      </c>
      <c r="F307" s="174" t="s">
        <v>3690</v>
      </c>
      <c r="G307" s="12"/>
      <c r="H307" s="12"/>
      <c r="I307" s="166"/>
      <c r="J307" s="175">
        <f>BK307</f>
        <v>0</v>
      </c>
      <c r="K307" s="12"/>
      <c r="L307" s="163"/>
      <c r="M307" s="168"/>
      <c r="N307" s="169"/>
      <c r="O307" s="169"/>
      <c r="P307" s="170">
        <f>P308+P309+P310</f>
        <v>0</v>
      </c>
      <c r="Q307" s="169"/>
      <c r="R307" s="170">
        <f>R308+R309+R310</f>
        <v>0.27878150300000004</v>
      </c>
      <c r="S307" s="169"/>
      <c r="T307" s="171">
        <f>T308+T309+T310</f>
        <v>0</v>
      </c>
      <c r="U307" s="12"/>
      <c r="V307" s="12"/>
      <c r="W307" s="12"/>
      <c r="X307" s="12"/>
      <c r="Y307" s="12"/>
      <c r="Z307" s="12"/>
      <c r="AA307" s="12"/>
      <c r="AB307" s="12"/>
      <c r="AC307" s="12"/>
      <c r="AD307" s="12"/>
      <c r="AE307" s="12"/>
      <c r="AR307" s="164" t="s">
        <v>79</v>
      </c>
      <c r="AT307" s="172" t="s">
        <v>68</v>
      </c>
      <c r="AU307" s="172" t="s">
        <v>76</v>
      </c>
      <c r="AY307" s="164" t="s">
        <v>328</v>
      </c>
      <c r="BK307" s="173">
        <f>BK308+BK309+BK310</f>
        <v>0</v>
      </c>
    </row>
    <row r="308" s="2" customFormat="1" ht="55.5" customHeight="1">
      <c r="A308" s="41"/>
      <c r="B308" s="176"/>
      <c r="C308" s="177" t="s">
        <v>756</v>
      </c>
      <c r="D308" s="177" t="s">
        <v>331</v>
      </c>
      <c r="E308" s="178" t="s">
        <v>3691</v>
      </c>
      <c r="F308" s="179" t="s">
        <v>3692</v>
      </c>
      <c r="G308" s="180" t="s">
        <v>585</v>
      </c>
      <c r="H308" s="181">
        <v>0.27900000000000003</v>
      </c>
      <c r="I308" s="182"/>
      <c r="J308" s="183">
        <f>ROUND(I308*H308,2)</f>
        <v>0</v>
      </c>
      <c r="K308" s="179" t="s">
        <v>335</v>
      </c>
      <c r="L308" s="42"/>
      <c r="M308" s="184" t="s">
        <v>3</v>
      </c>
      <c r="N308" s="185" t="s">
        <v>40</v>
      </c>
      <c r="O308" s="75"/>
      <c r="P308" s="186">
        <f>O308*H308</f>
        <v>0</v>
      </c>
      <c r="Q308" s="186">
        <v>0</v>
      </c>
      <c r="R308" s="186">
        <f>Q308*H308</f>
        <v>0</v>
      </c>
      <c r="S308" s="186">
        <v>0</v>
      </c>
      <c r="T308" s="187">
        <f>S308*H308</f>
        <v>0</v>
      </c>
      <c r="U308" s="41"/>
      <c r="V308" s="41"/>
      <c r="W308" s="41"/>
      <c r="X308" s="41"/>
      <c r="Y308" s="41"/>
      <c r="Z308" s="41"/>
      <c r="AA308" s="41"/>
      <c r="AB308" s="41"/>
      <c r="AC308" s="41"/>
      <c r="AD308" s="41"/>
      <c r="AE308" s="41"/>
      <c r="AR308" s="188" t="s">
        <v>532</v>
      </c>
      <c r="AT308" s="188" t="s">
        <v>331</v>
      </c>
      <c r="AU308" s="188" t="s">
        <v>79</v>
      </c>
      <c r="AY308" s="22" t="s">
        <v>328</v>
      </c>
      <c r="BE308" s="189">
        <f>IF(N308="základní",J308,0)</f>
        <v>0</v>
      </c>
      <c r="BF308" s="189">
        <f>IF(N308="snížená",J308,0)</f>
        <v>0</v>
      </c>
      <c r="BG308" s="189">
        <f>IF(N308="zákl. přenesená",J308,0)</f>
        <v>0</v>
      </c>
      <c r="BH308" s="189">
        <f>IF(N308="sníž. přenesená",J308,0)</f>
        <v>0</v>
      </c>
      <c r="BI308" s="189">
        <f>IF(N308="nulová",J308,0)</f>
        <v>0</v>
      </c>
      <c r="BJ308" s="22" t="s">
        <v>76</v>
      </c>
      <c r="BK308" s="189">
        <f>ROUND(I308*H308,2)</f>
        <v>0</v>
      </c>
      <c r="BL308" s="22" t="s">
        <v>532</v>
      </c>
      <c r="BM308" s="188" t="s">
        <v>3693</v>
      </c>
    </row>
    <row r="309" s="2" customFormat="1">
      <c r="A309" s="41"/>
      <c r="B309" s="42"/>
      <c r="C309" s="41"/>
      <c r="D309" s="190" t="s">
        <v>338</v>
      </c>
      <c r="E309" s="41"/>
      <c r="F309" s="191" t="s">
        <v>3694</v>
      </c>
      <c r="G309" s="41"/>
      <c r="H309" s="41"/>
      <c r="I309" s="192"/>
      <c r="J309" s="41"/>
      <c r="K309" s="41"/>
      <c r="L309" s="42"/>
      <c r="M309" s="193"/>
      <c r="N309" s="194"/>
      <c r="O309" s="75"/>
      <c r="P309" s="75"/>
      <c r="Q309" s="75"/>
      <c r="R309" s="75"/>
      <c r="S309" s="75"/>
      <c r="T309" s="76"/>
      <c r="U309" s="41"/>
      <c r="V309" s="41"/>
      <c r="W309" s="41"/>
      <c r="X309" s="41"/>
      <c r="Y309" s="41"/>
      <c r="Z309" s="41"/>
      <c r="AA309" s="41"/>
      <c r="AB309" s="41"/>
      <c r="AC309" s="41"/>
      <c r="AD309" s="41"/>
      <c r="AE309" s="41"/>
      <c r="AT309" s="22" t="s">
        <v>338</v>
      </c>
      <c r="AU309" s="22" t="s">
        <v>79</v>
      </c>
    </row>
    <row r="310" s="12" customFormat="1" ht="20.88" customHeight="1">
      <c r="A310" s="12"/>
      <c r="B310" s="163"/>
      <c r="C310" s="12"/>
      <c r="D310" s="164" t="s">
        <v>68</v>
      </c>
      <c r="E310" s="174" t="s">
        <v>7016</v>
      </c>
      <c r="F310" s="174" t="s">
        <v>7017</v>
      </c>
      <c r="G310" s="12"/>
      <c r="H310" s="12"/>
      <c r="I310" s="166"/>
      <c r="J310" s="175">
        <f>BK310</f>
        <v>0</v>
      </c>
      <c r="K310" s="12"/>
      <c r="L310" s="163"/>
      <c r="M310" s="168"/>
      <c r="N310" s="169"/>
      <c r="O310" s="169"/>
      <c r="P310" s="170">
        <f>SUM(P311:P321)</f>
        <v>0</v>
      </c>
      <c r="Q310" s="169"/>
      <c r="R310" s="170">
        <f>SUM(R311:R321)</f>
        <v>0.27878150300000004</v>
      </c>
      <c r="S310" s="169"/>
      <c r="T310" s="171">
        <f>SUM(T311:T321)</f>
        <v>0</v>
      </c>
      <c r="U310" s="12"/>
      <c r="V310" s="12"/>
      <c r="W310" s="12"/>
      <c r="X310" s="12"/>
      <c r="Y310" s="12"/>
      <c r="Z310" s="12"/>
      <c r="AA310" s="12"/>
      <c r="AB310" s="12"/>
      <c r="AC310" s="12"/>
      <c r="AD310" s="12"/>
      <c r="AE310" s="12"/>
      <c r="AR310" s="164" t="s">
        <v>79</v>
      </c>
      <c r="AT310" s="172" t="s">
        <v>68</v>
      </c>
      <c r="AU310" s="172" t="s">
        <v>79</v>
      </c>
      <c r="AY310" s="164" t="s">
        <v>328</v>
      </c>
      <c r="BK310" s="173">
        <f>SUM(BK311:BK321)</f>
        <v>0</v>
      </c>
    </row>
    <row r="311" s="2" customFormat="1" ht="33" customHeight="1">
      <c r="A311" s="41"/>
      <c r="B311" s="176"/>
      <c r="C311" s="177" t="s">
        <v>761</v>
      </c>
      <c r="D311" s="177" t="s">
        <v>331</v>
      </c>
      <c r="E311" s="178" t="s">
        <v>7018</v>
      </c>
      <c r="F311" s="179" t="s">
        <v>7019</v>
      </c>
      <c r="G311" s="180" t="s">
        <v>476</v>
      </c>
      <c r="H311" s="181">
        <v>58.441000000000002</v>
      </c>
      <c r="I311" s="182"/>
      <c r="J311" s="183">
        <f>ROUND(I311*H311,2)</f>
        <v>0</v>
      </c>
      <c r="K311" s="179" t="s">
        <v>335</v>
      </c>
      <c r="L311" s="42"/>
      <c r="M311" s="184" t="s">
        <v>3</v>
      </c>
      <c r="N311" s="185" t="s">
        <v>40</v>
      </c>
      <c r="O311" s="75"/>
      <c r="P311" s="186">
        <f>O311*H311</f>
        <v>0</v>
      </c>
      <c r="Q311" s="186">
        <v>2.7500000000000001E-05</v>
      </c>
      <c r="R311" s="186">
        <f>Q311*H311</f>
        <v>0.0016071275</v>
      </c>
      <c r="S311" s="186">
        <v>0</v>
      </c>
      <c r="T311" s="187">
        <f>S311*H311</f>
        <v>0</v>
      </c>
      <c r="U311" s="41"/>
      <c r="V311" s="41"/>
      <c r="W311" s="41"/>
      <c r="X311" s="41"/>
      <c r="Y311" s="41"/>
      <c r="Z311" s="41"/>
      <c r="AA311" s="41"/>
      <c r="AB311" s="41"/>
      <c r="AC311" s="41"/>
      <c r="AD311" s="41"/>
      <c r="AE311" s="41"/>
      <c r="AR311" s="188" t="s">
        <v>532</v>
      </c>
      <c r="AT311" s="188" t="s">
        <v>331</v>
      </c>
      <c r="AU311" s="188" t="s">
        <v>87</v>
      </c>
      <c r="AY311" s="22" t="s">
        <v>328</v>
      </c>
      <c r="BE311" s="189">
        <f>IF(N311="základní",J311,0)</f>
        <v>0</v>
      </c>
      <c r="BF311" s="189">
        <f>IF(N311="snížená",J311,0)</f>
        <v>0</v>
      </c>
      <c r="BG311" s="189">
        <f>IF(N311="zákl. přenesená",J311,0)</f>
        <v>0</v>
      </c>
      <c r="BH311" s="189">
        <f>IF(N311="sníž. přenesená",J311,0)</f>
        <v>0</v>
      </c>
      <c r="BI311" s="189">
        <f>IF(N311="nulová",J311,0)</f>
        <v>0</v>
      </c>
      <c r="BJ311" s="22" t="s">
        <v>76</v>
      </c>
      <c r="BK311" s="189">
        <f>ROUND(I311*H311,2)</f>
        <v>0</v>
      </c>
      <c r="BL311" s="22" t="s">
        <v>532</v>
      </c>
      <c r="BM311" s="188" t="s">
        <v>7020</v>
      </c>
    </row>
    <row r="312" s="2" customFormat="1">
      <c r="A312" s="41"/>
      <c r="B312" s="42"/>
      <c r="C312" s="41"/>
      <c r="D312" s="190" t="s">
        <v>338</v>
      </c>
      <c r="E312" s="41"/>
      <c r="F312" s="191" t="s">
        <v>7021</v>
      </c>
      <c r="G312" s="41"/>
      <c r="H312" s="41"/>
      <c r="I312" s="192"/>
      <c r="J312" s="41"/>
      <c r="K312" s="41"/>
      <c r="L312" s="42"/>
      <c r="M312" s="193"/>
      <c r="N312" s="194"/>
      <c r="O312" s="75"/>
      <c r="P312" s="75"/>
      <c r="Q312" s="75"/>
      <c r="R312" s="75"/>
      <c r="S312" s="75"/>
      <c r="T312" s="76"/>
      <c r="U312" s="41"/>
      <c r="V312" s="41"/>
      <c r="W312" s="41"/>
      <c r="X312" s="41"/>
      <c r="Y312" s="41"/>
      <c r="Z312" s="41"/>
      <c r="AA312" s="41"/>
      <c r="AB312" s="41"/>
      <c r="AC312" s="41"/>
      <c r="AD312" s="41"/>
      <c r="AE312" s="41"/>
      <c r="AT312" s="22" t="s">
        <v>338</v>
      </c>
      <c r="AU312" s="22" t="s">
        <v>87</v>
      </c>
    </row>
    <row r="313" s="13" customFormat="1">
      <c r="A313" s="13"/>
      <c r="B313" s="201"/>
      <c r="C313" s="13"/>
      <c r="D313" s="195" t="s">
        <v>442</v>
      </c>
      <c r="E313" s="202" t="s">
        <v>3</v>
      </c>
      <c r="F313" s="203" t="s">
        <v>7022</v>
      </c>
      <c r="G313" s="13"/>
      <c r="H313" s="204">
        <v>58.441000000000002</v>
      </c>
      <c r="I313" s="205"/>
      <c r="J313" s="13"/>
      <c r="K313" s="13"/>
      <c r="L313" s="201"/>
      <c r="M313" s="206"/>
      <c r="N313" s="207"/>
      <c r="O313" s="207"/>
      <c r="P313" s="207"/>
      <c r="Q313" s="207"/>
      <c r="R313" s="207"/>
      <c r="S313" s="207"/>
      <c r="T313" s="208"/>
      <c r="U313" s="13"/>
      <c r="V313" s="13"/>
      <c r="W313" s="13"/>
      <c r="X313" s="13"/>
      <c r="Y313" s="13"/>
      <c r="Z313" s="13"/>
      <c r="AA313" s="13"/>
      <c r="AB313" s="13"/>
      <c r="AC313" s="13"/>
      <c r="AD313" s="13"/>
      <c r="AE313" s="13"/>
      <c r="AT313" s="202" t="s">
        <v>442</v>
      </c>
      <c r="AU313" s="202" t="s">
        <v>87</v>
      </c>
      <c r="AV313" s="13" t="s">
        <v>79</v>
      </c>
      <c r="AW313" s="13" t="s">
        <v>31</v>
      </c>
      <c r="AX313" s="13" t="s">
        <v>76</v>
      </c>
      <c r="AY313" s="202" t="s">
        <v>328</v>
      </c>
    </row>
    <row r="314" s="2" customFormat="1" ht="24.15" customHeight="1">
      <c r="A314" s="41"/>
      <c r="B314" s="176"/>
      <c r="C314" s="224" t="s">
        <v>765</v>
      </c>
      <c r="D314" s="224" t="s">
        <v>539</v>
      </c>
      <c r="E314" s="225" t="s">
        <v>7023</v>
      </c>
      <c r="F314" s="226" t="s">
        <v>7024</v>
      </c>
      <c r="G314" s="227" t="s">
        <v>476</v>
      </c>
      <c r="H314" s="228">
        <v>61.363</v>
      </c>
      <c r="I314" s="229"/>
      <c r="J314" s="230">
        <f>ROUND(I314*H314,2)</f>
        <v>0</v>
      </c>
      <c r="K314" s="226" t="s">
        <v>335</v>
      </c>
      <c r="L314" s="231"/>
      <c r="M314" s="232" t="s">
        <v>3</v>
      </c>
      <c r="N314" s="233" t="s">
        <v>40</v>
      </c>
      <c r="O314" s="75"/>
      <c r="P314" s="186">
        <f>O314*H314</f>
        <v>0</v>
      </c>
      <c r="Q314" s="186">
        <v>0.00055000000000000003</v>
      </c>
      <c r="R314" s="186">
        <f>Q314*H314</f>
        <v>0.033749649999999999</v>
      </c>
      <c r="S314" s="186">
        <v>0</v>
      </c>
      <c r="T314" s="187">
        <f>S314*H314</f>
        <v>0</v>
      </c>
      <c r="U314" s="41"/>
      <c r="V314" s="41"/>
      <c r="W314" s="41"/>
      <c r="X314" s="41"/>
      <c r="Y314" s="41"/>
      <c r="Z314" s="41"/>
      <c r="AA314" s="41"/>
      <c r="AB314" s="41"/>
      <c r="AC314" s="41"/>
      <c r="AD314" s="41"/>
      <c r="AE314" s="41"/>
      <c r="AR314" s="188" t="s">
        <v>621</v>
      </c>
      <c r="AT314" s="188" t="s">
        <v>539</v>
      </c>
      <c r="AU314" s="188" t="s">
        <v>87</v>
      </c>
      <c r="AY314" s="22" t="s">
        <v>328</v>
      </c>
      <c r="BE314" s="189">
        <f>IF(N314="základní",J314,0)</f>
        <v>0</v>
      </c>
      <c r="BF314" s="189">
        <f>IF(N314="snížená",J314,0)</f>
        <v>0</v>
      </c>
      <c r="BG314" s="189">
        <f>IF(N314="zákl. přenesená",J314,0)</f>
        <v>0</v>
      </c>
      <c r="BH314" s="189">
        <f>IF(N314="sníž. přenesená",J314,0)</f>
        <v>0</v>
      </c>
      <c r="BI314" s="189">
        <f>IF(N314="nulová",J314,0)</f>
        <v>0</v>
      </c>
      <c r="BJ314" s="22" t="s">
        <v>76</v>
      </c>
      <c r="BK314" s="189">
        <f>ROUND(I314*H314,2)</f>
        <v>0</v>
      </c>
      <c r="BL314" s="22" t="s">
        <v>532</v>
      </c>
      <c r="BM314" s="188" t="s">
        <v>7025</v>
      </c>
    </row>
    <row r="315" s="13" customFormat="1">
      <c r="A315" s="13"/>
      <c r="B315" s="201"/>
      <c r="C315" s="13"/>
      <c r="D315" s="195" t="s">
        <v>442</v>
      </c>
      <c r="E315" s="13"/>
      <c r="F315" s="203" t="s">
        <v>7026</v>
      </c>
      <c r="G315" s="13"/>
      <c r="H315" s="204">
        <v>61.363</v>
      </c>
      <c r="I315" s="205"/>
      <c r="J315" s="13"/>
      <c r="K315" s="13"/>
      <c r="L315" s="201"/>
      <c r="M315" s="206"/>
      <c r="N315" s="207"/>
      <c r="O315" s="207"/>
      <c r="P315" s="207"/>
      <c r="Q315" s="207"/>
      <c r="R315" s="207"/>
      <c r="S315" s="207"/>
      <c r="T315" s="208"/>
      <c r="U315" s="13"/>
      <c r="V315" s="13"/>
      <c r="W315" s="13"/>
      <c r="X315" s="13"/>
      <c r="Y315" s="13"/>
      <c r="Z315" s="13"/>
      <c r="AA315" s="13"/>
      <c r="AB315" s="13"/>
      <c r="AC315" s="13"/>
      <c r="AD315" s="13"/>
      <c r="AE315" s="13"/>
      <c r="AT315" s="202" t="s">
        <v>442</v>
      </c>
      <c r="AU315" s="202" t="s">
        <v>87</v>
      </c>
      <c r="AV315" s="13" t="s">
        <v>79</v>
      </c>
      <c r="AW315" s="13" t="s">
        <v>4</v>
      </c>
      <c r="AX315" s="13" t="s">
        <v>76</v>
      </c>
      <c r="AY315" s="202" t="s">
        <v>328</v>
      </c>
    </row>
    <row r="316" s="2" customFormat="1" ht="37.8" customHeight="1">
      <c r="A316" s="41"/>
      <c r="B316" s="176"/>
      <c r="C316" s="177" t="s">
        <v>769</v>
      </c>
      <c r="D316" s="177" t="s">
        <v>331</v>
      </c>
      <c r="E316" s="178" t="s">
        <v>7027</v>
      </c>
      <c r="F316" s="179" t="s">
        <v>7028</v>
      </c>
      <c r="G316" s="180" t="s">
        <v>439</v>
      </c>
      <c r="H316" s="181">
        <v>77.933000000000007</v>
      </c>
      <c r="I316" s="182"/>
      <c r="J316" s="183">
        <f>ROUND(I316*H316,2)</f>
        <v>0</v>
      </c>
      <c r="K316" s="179" t="s">
        <v>335</v>
      </c>
      <c r="L316" s="42"/>
      <c r="M316" s="184" t="s">
        <v>3</v>
      </c>
      <c r="N316" s="185" t="s">
        <v>40</v>
      </c>
      <c r="O316" s="75"/>
      <c r="P316" s="186">
        <f>O316*H316</f>
        <v>0</v>
      </c>
      <c r="Q316" s="186">
        <v>0.00012349999999999999</v>
      </c>
      <c r="R316" s="186">
        <f>Q316*H316</f>
        <v>0.0096247255000000004</v>
      </c>
      <c r="S316" s="186">
        <v>0</v>
      </c>
      <c r="T316" s="187">
        <f>S316*H316</f>
        <v>0</v>
      </c>
      <c r="U316" s="41"/>
      <c r="V316" s="41"/>
      <c r="W316" s="41"/>
      <c r="X316" s="41"/>
      <c r="Y316" s="41"/>
      <c r="Z316" s="41"/>
      <c r="AA316" s="41"/>
      <c r="AB316" s="41"/>
      <c r="AC316" s="41"/>
      <c r="AD316" s="41"/>
      <c r="AE316" s="41"/>
      <c r="AR316" s="188" t="s">
        <v>532</v>
      </c>
      <c r="AT316" s="188" t="s">
        <v>331</v>
      </c>
      <c r="AU316" s="188" t="s">
        <v>87</v>
      </c>
      <c r="AY316" s="22" t="s">
        <v>328</v>
      </c>
      <c r="BE316" s="189">
        <f>IF(N316="základní",J316,0)</f>
        <v>0</v>
      </c>
      <c r="BF316" s="189">
        <f>IF(N316="snížená",J316,0)</f>
        <v>0</v>
      </c>
      <c r="BG316" s="189">
        <f>IF(N316="zákl. přenesená",J316,0)</f>
        <v>0</v>
      </c>
      <c r="BH316" s="189">
        <f>IF(N316="sníž. přenesená",J316,0)</f>
        <v>0</v>
      </c>
      <c r="BI316" s="189">
        <f>IF(N316="nulová",J316,0)</f>
        <v>0</v>
      </c>
      <c r="BJ316" s="22" t="s">
        <v>76</v>
      </c>
      <c r="BK316" s="189">
        <f>ROUND(I316*H316,2)</f>
        <v>0</v>
      </c>
      <c r="BL316" s="22" t="s">
        <v>532</v>
      </c>
      <c r="BM316" s="188" t="s">
        <v>7029</v>
      </c>
    </row>
    <row r="317" s="2" customFormat="1">
      <c r="A317" s="41"/>
      <c r="B317" s="42"/>
      <c r="C317" s="41"/>
      <c r="D317" s="190" t="s">
        <v>338</v>
      </c>
      <c r="E317" s="41"/>
      <c r="F317" s="191" t="s">
        <v>7030</v>
      </c>
      <c r="G317" s="41"/>
      <c r="H317" s="41"/>
      <c r="I317" s="192"/>
      <c r="J317" s="41"/>
      <c r="K317" s="41"/>
      <c r="L317" s="42"/>
      <c r="M317" s="193"/>
      <c r="N317" s="194"/>
      <c r="O317" s="75"/>
      <c r="P317" s="75"/>
      <c r="Q317" s="75"/>
      <c r="R317" s="75"/>
      <c r="S317" s="75"/>
      <c r="T317" s="76"/>
      <c r="U317" s="41"/>
      <c r="V317" s="41"/>
      <c r="W317" s="41"/>
      <c r="X317" s="41"/>
      <c r="Y317" s="41"/>
      <c r="Z317" s="41"/>
      <c r="AA317" s="41"/>
      <c r="AB317" s="41"/>
      <c r="AC317" s="41"/>
      <c r="AD317" s="41"/>
      <c r="AE317" s="41"/>
      <c r="AT317" s="22" t="s">
        <v>338</v>
      </c>
      <c r="AU317" s="22" t="s">
        <v>87</v>
      </c>
    </row>
    <row r="318" s="15" customFormat="1">
      <c r="A318" s="15"/>
      <c r="B318" s="217"/>
      <c r="C318" s="15"/>
      <c r="D318" s="195" t="s">
        <v>442</v>
      </c>
      <c r="E318" s="218" t="s">
        <v>3</v>
      </c>
      <c r="F318" s="219" t="s">
        <v>7031</v>
      </c>
      <c r="G318" s="15"/>
      <c r="H318" s="218" t="s">
        <v>3</v>
      </c>
      <c r="I318" s="220"/>
      <c r="J318" s="15"/>
      <c r="K318" s="15"/>
      <c r="L318" s="217"/>
      <c r="M318" s="221"/>
      <c r="N318" s="222"/>
      <c r="O318" s="222"/>
      <c r="P318" s="222"/>
      <c r="Q318" s="222"/>
      <c r="R318" s="222"/>
      <c r="S318" s="222"/>
      <c r="T318" s="223"/>
      <c r="U318" s="15"/>
      <c r="V318" s="15"/>
      <c r="W318" s="15"/>
      <c r="X318" s="15"/>
      <c r="Y318" s="15"/>
      <c r="Z318" s="15"/>
      <c r="AA318" s="15"/>
      <c r="AB318" s="15"/>
      <c r="AC318" s="15"/>
      <c r="AD318" s="15"/>
      <c r="AE318" s="15"/>
      <c r="AT318" s="218" t="s">
        <v>442</v>
      </c>
      <c r="AU318" s="218" t="s">
        <v>87</v>
      </c>
      <c r="AV318" s="15" t="s">
        <v>76</v>
      </c>
      <c r="AW318" s="15" t="s">
        <v>4</v>
      </c>
      <c r="AX318" s="15" t="s">
        <v>69</v>
      </c>
      <c r="AY318" s="218" t="s">
        <v>328</v>
      </c>
    </row>
    <row r="319" s="13" customFormat="1">
      <c r="A319" s="13"/>
      <c r="B319" s="201"/>
      <c r="C319" s="13"/>
      <c r="D319" s="195" t="s">
        <v>442</v>
      </c>
      <c r="E319" s="202" t="s">
        <v>3</v>
      </c>
      <c r="F319" s="203" t="s">
        <v>2486</v>
      </c>
      <c r="G319" s="13"/>
      <c r="H319" s="204">
        <v>77.933000000000007</v>
      </c>
      <c r="I319" s="205"/>
      <c r="J319" s="13"/>
      <c r="K319" s="13"/>
      <c r="L319" s="201"/>
      <c r="M319" s="206"/>
      <c r="N319" s="207"/>
      <c r="O319" s="207"/>
      <c r="P319" s="207"/>
      <c r="Q319" s="207"/>
      <c r="R319" s="207"/>
      <c r="S319" s="207"/>
      <c r="T319" s="208"/>
      <c r="U319" s="13"/>
      <c r="V319" s="13"/>
      <c r="W319" s="13"/>
      <c r="X319" s="13"/>
      <c r="Y319" s="13"/>
      <c r="Z319" s="13"/>
      <c r="AA319" s="13"/>
      <c r="AB319" s="13"/>
      <c r="AC319" s="13"/>
      <c r="AD319" s="13"/>
      <c r="AE319" s="13"/>
      <c r="AT319" s="202" t="s">
        <v>442</v>
      </c>
      <c r="AU319" s="202" t="s">
        <v>87</v>
      </c>
      <c r="AV319" s="13" t="s">
        <v>79</v>
      </c>
      <c r="AW319" s="13" t="s">
        <v>31</v>
      </c>
      <c r="AX319" s="13" t="s">
        <v>76</v>
      </c>
      <c r="AY319" s="202" t="s">
        <v>328</v>
      </c>
    </row>
    <row r="320" s="2" customFormat="1" ht="16.5" customHeight="1">
      <c r="A320" s="41"/>
      <c r="B320" s="176"/>
      <c r="C320" s="224" t="s">
        <v>165</v>
      </c>
      <c r="D320" s="224" t="s">
        <v>539</v>
      </c>
      <c r="E320" s="225" t="s">
        <v>7032</v>
      </c>
      <c r="F320" s="226" t="s">
        <v>7033</v>
      </c>
      <c r="G320" s="227" t="s">
        <v>491</v>
      </c>
      <c r="H320" s="228">
        <v>9.3520000000000003</v>
      </c>
      <c r="I320" s="229"/>
      <c r="J320" s="230">
        <f>ROUND(I320*H320,2)</f>
        <v>0</v>
      </c>
      <c r="K320" s="226" t="s">
        <v>335</v>
      </c>
      <c r="L320" s="231"/>
      <c r="M320" s="232" t="s">
        <v>3</v>
      </c>
      <c r="N320" s="233" t="s">
        <v>40</v>
      </c>
      <c r="O320" s="75"/>
      <c r="P320" s="186">
        <f>O320*H320</f>
        <v>0</v>
      </c>
      <c r="Q320" s="186">
        <v>0.025000000000000001</v>
      </c>
      <c r="R320" s="186">
        <f>Q320*H320</f>
        <v>0.23380000000000001</v>
      </c>
      <c r="S320" s="186">
        <v>0</v>
      </c>
      <c r="T320" s="187">
        <f>S320*H320</f>
        <v>0</v>
      </c>
      <c r="U320" s="41"/>
      <c r="V320" s="41"/>
      <c r="W320" s="41"/>
      <c r="X320" s="41"/>
      <c r="Y320" s="41"/>
      <c r="Z320" s="41"/>
      <c r="AA320" s="41"/>
      <c r="AB320" s="41"/>
      <c r="AC320" s="41"/>
      <c r="AD320" s="41"/>
      <c r="AE320" s="41"/>
      <c r="AR320" s="188" t="s">
        <v>621</v>
      </c>
      <c r="AT320" s="188" t="s">
        <v>539</v>
      </c>
      <c r="AU320" s="188" t="s">
        <v>87</v>
      </c>
      <c r="AY320" s="22" t="s">
        <v>328</v>
      </c>
      <c r="BE320" s="189">
        <f>IF(N320="základní",J320,0)</f>
        <v>0</v>
      </c>
      <c r="BF320" s="189">
        <f>IF(N320="snížená",J320,0)</f>
        <v>0</v>
      </c>
      <c r="BG320" s="189">
        <f>IF(N320="zákl. přenesená",J320,0)</f>
        <v>0</v>
      </c>
      <c r="BH320" s="189">
        <f>IF(N320="sníž. přenesená",J320,0)</f>
        <v>0</v>
      </c>
      <c r="BI320" s="189">
        <f>IF(N320="nulová",J320,0)</f>
        <v>0</v>
      </c>
      <c r="BJ320" s="22" t="s">
        <v>76</v>
      </c>
      <c r="BK320" s="189">
        <f>ROUND(I320*H320,2)</f>
        <v>0</v>
      </c>
      <c r="BL320" s="22" t="s">
        <v>532</v>
      </c>
      <c r="BM320" s="188" t="s">
        <v>7034</v>
      </c>
    </row>
    <row r="321" s="13" customFormat="1">
      <c r="A321" s="13"/>
      <c r="B321" s="201"/>
      <c r="C321" s="13"/>
      <c r="D321" s="195" t="s">
        <v>442</v>
      </c>
      <c r="E321" s="13"/>
      <c r="F321" s="203" t="s">
        <v>7035</v>
      </c>
      <c r="G321" s="13"/>
      <c r="H321" s="204">
        <v>9.3520000000000003</v>
      </c>
      <c r="I321" s="205"/>
      <c r="J321" s="13"/>
      <c r="K321" s="13"/>
      <c r="L321" s="201"/>
      <c r="M321" s="206"/>
      <c r="N321" s="207"/>
      <c r="O321" s="207"/>
      <c r="P321" s="207"/>
      <c r="Q321" s="207"/>
      <c r="R321" s="207"/>
      <c r="S321" s="207"/>
      <c r="T321" s="208"/>
      <c r="U321" s="13"/>
      <c r="V321" s="13"/>
      <c r="W321" s="13"/>
      <c r="X321" s="13"/>
      <c r="Y321" s="13"/>
      <c r="Z321" s="13"/>
      <c r="AA321" s="13"/>
      <c r="AB321" s="13"/>
      <c r="AC321" s="13"/>
      <c r="AD321" s="13"/>
      <c r="AE321" s="13"/>
      <c r="AT321" s="202" t="s">
        <v>442</v>
      </c>
      <c r="AU321" s="202" t="s">
        <v>87</v>
      </c>
      <c r="AV321" s="13" t="s">
        <v>79</v>
      </c>
      <c r="AW321" s="13" t="s">
        <v>4</v>
      </c>
      <c r="AX321" s="13" t="s">
        <v>76</v>
      </c>
      <c r="AY321" s="202" t="s">
        <v>328</v>
      </c>
    </row>
    <row r="322" s="12" customFormat="1" ht="22.8" customHeight="1">
      <c r="A322" s="12"/>
      <c r="B322" s="163"/>
      <c r="C322" s="12"/>
      <c r="D322" s="164" t="s">
        <v>68</v>
      </c>
      <c r="E322" s="174" t="s">
        <v>1892</v>
      </c>
      <c r="F322" s="174" t="s">
        <v>3729</v>
      </c>
      <c r="G322" s="12"/>
      <c r="H322" s="12"/>
      <c r="I322" s="166"/>
      <c r="J322" s="175">
        <f>BK322</f>
        <v>0</v>
      </c>
      <c r="K322" s="12"/>
      <c r="L322" s="163"/>
      <c r="M322" s="168"/>
      <c r="N322" s="169"/>
      <c r="O322" s="169"/>
      <c r="P322" s="170">
        <f>P323+P324+P325+P366</f>
        <v>0</v>
      </c>
      <c r="Q322" s="169"/>
      <c r="R322" s="170">
        <f>R323+R324+R325+R366</f>
        <v>16.041319597491</v>
      </c>
      <c r="S322" s="169"/>
      <c r="T322" s="171">
        <f>T323+T324+T325+T366</f>
        <v>0</v>
      </c>
      <c r="U322" s="12"/>
      <c r="V322" s="12"/>
      <c r="W322" s="12"/>
      <c r="X322" s="12"/>
      <c r="Y322" s="12"/>
      <c r="Z322" s="12"/>
      <c r="AA322" s="12"/>
      <c r="AB322" s="12"/>
      <c r="AC322" s="12"/>
      <c r="AD322" s="12"/>
      <c r="AE322" s="12"/>
      <c r="AR322" s="164" t="s">
        <v>79</v>
      </c>
      <c r="AT322" s="172" t="s">
        <v>68</v>
      </c>
      <c r="AU322" s="172" t="s">
        <v>76</v>
      </c>
      <c r="AY322" s="164" t="s">
        <v>328</v>
      </c>
      <c r="BK322" s="173">
        <f>BK323+BK324+BK325+BK366</f>
        <v>0</v>
      </c>
    </row>
    <row r="323" s="2" customFormat="1" ht="49.05" customHeight="1">
      <c r="A323" s="41"/>
      <c r="B323" s="176"/>
      <c r="C323" s="177" t="s">
        <v>778</v>
      </c>
      <c r="D323" s="177" t="s">
        <v>331</v>
      </c>
      <c r="E323" s="178" t="s">
        <v>3730</v>
      </c>
      <c r="F323" s="179" t="s">
        <v>3731</v>
      </c>
      <c r="G323" s="180" t="s">
        <v>585</v>
      </c>
      <c r="H323" s="181">
        <v>16.041</v>
      </c>
      <c r="I323" s="182"/>
      <c r="J323" s="183">
        <f>ROUND(I323*H323,2)</f>
        <v>0</v>
      </c>
      <c r="K323" s="179" t="s">
        <v>335</v>
      </c>
      <c r="L323" s="42"/>
      <c r="M323" s="184" t="s">
        <v>3</v>
      </c>
      <c r="N323" s="185" t="s">
        <v>40</v>
      </c>
      <c r="O323" s="75"/>
      <c r="P323" s="186">
        <f>O323*H323</f>
        <v>0</v>
      </c>
      <c r="Q323" s="186">
        <v>0</v>
      </c>
      <c r="R323" s="186">
        <f>Q323*H323</f>
        <v>0</v>
      </c>
      <c r="S323" s="186">
        <v>0</v>
      </c>
      <c r="T323" s="187">
        <f>S323*H323</f>
        <v>0</v>
      </c>
      <c r="U323" s="41"/>
      <c r="V323" s="41"/>
      <c r="W323" s="41"/>
      <c r="X323" s="41"/>
      <c r="Y323" s="41"/>
      <c r="Z323" s="41"/>
      <c r="AA323" s="41"/>
      <c r="AB323" s="41"/>
      <c r="AC323" s="41"/>
      <c r="AD323" s="41"/>
      <c r="AE323" s="41"/>
      <c r="AR323" s="188" t="s">
        <v>532</v>
      </c>
      <c r="AT323" s="188" t="s">
        <v>331</v>
      </c>
      <c r="AU323" s="188" t="s">
        <v>79</v>
      </c>
      <c r="AY323" s="22" t="s">
        <v>328</v>
      </c>
      <c r="BE323" s="189">
        <f>IF(N323="základní",J323,0)</f>
        <v>0</v>
      </c>
      <c r="BF323" s="189">
        <f>IF(N323="snížená",J323,0)</f>
        <v>0</v>
      </c>
      <c r="BG323" s="189">
        <f>IF(N323="zákl. přenesená",J323,0)</f>
        <v>0</v>
      </c>
      <c r="BH323" s="189">
        <f>IF(N323="sníž. přenesená",J323,0)</f>
        <v>0</v>
      </c>
      <c r="BI323" s="189">
        <f>IF(N323="nulová",J323,0)</f>
        <v>0</v>
      </c>
      <c r="BJ323" s="22" t="s">
        <v>76</v>
      </c>
      <c r="BK323" s="189">
        <f>ROUND(I323*H323,2)</f>
        <v>0</v>
      </c>
      <c r="BL323" s="22" t="s">
        <v>532</v>
      </c>
      <c r="BM323" s="188" t="s">
        <v>3732</v>
      </c>
    </row>
    <row r="324" s="2" customFormat="1">
      <c r="A324" s="41"/>
      <c r="B324" s="42"/>
      <c r="C324" s="41"/>
      <c r="D324" s="190" t="s">
        <v>338</v>
      </c>
      <c r="E324" s="41"/>
      <c r="F324" s="191" t="s">
        <v>3733</v>
      </c>
      <c r="G324" s="41"/>
      <c r="H324" s="41"/>
      <c r="I324" s="192"/>
      <c r="J324" s="41"/>
      <c r="K324" s="41"/>
      <c r="L324" s="42"/>
      <c r="M324" s="193"/>
      <c r="N324" s="194"/>
      <c r="O324" s="75"/>
      <c r="P324" s="75"/>
      <c r="Q324" s="75"/>
      <c r="R324" s="75"/>
      <c r="S324" s="75"/>
      <c r="T324" s="76"/>
      <c r="U324" s="41"/>
      <c r="V324" s="41"/>
      <c r="W324" s="41"/>
      <c r="X324" s="41"/>
      <c r="Y324" s="41"/>
      <c r="Z324" s="41"/>
      <c r="AA324" s="41"/>
      <c r="AB324" s="41"/>
      <c r="AC324" s="41"/>
      <c r="AD324" s="41"/>
      <c r="AE324" s="41"/>
      <c r="AT324" s="22" t="s">
        <v>338</v>
      </c>
      <c r="AU324" s="22" t="s">
        <v>79</v>
      </c>
    </row>
    <row r="325" s="12" customFormat="1" ht="20.88" customHeight="1">
      <c r="A325" s="12"/>
      <c r="B325" s="163"/>
      <c r="C325" s="12"/>
      <c r="D325" s="164" t="s">
        <v>68</v>
      </c>
      <c r="E325" s="174" t="s">
        <v>3906</v>
      </c>
      <c r="F325" s="174" t="s">
        <v>3907</v>
      </c>
      <c r="G325" s="12"/>
      <c r="H325" s="12"/>
      <c r="I325" s="166"/>
      <c r="J325" s="175">
        <f>BK325</f>
        <v>0</v>
      </c>
      <c r="K325" s="12"/>
      <c r="L325" s="163"/>
      <c r="M325" s="168"/>
      <c r="N325" s="169"/>
      <c r="O325" s="169"/>
      <c r="P325" s="170">
        <f>SUM(P326:P365)</f>
        <v>0</v>
      </c>
      <c r="Q325" s="169"/>
      <c r="R325" s="170">
        <f>SUM(R326:R365)</f>
        <v>2.8610127254909998</v>
      </c>
      <c r="S325" s="169"/>
      <c r="T325" s="171">
        <f>SUM(T326:T365)</f>
        <v>0</v>
      </c>
      <c r="U325" s="12"/>
      <c r="V325" s="12"/>
      <c r="W325" s="12"/>
      <c r="X325" s="12"/>
      <c r="Y325" s="12"/>
      <c r="Z325" s="12"/>
      <c r="AA325" s="12"/>
      <c r="AB325" s="12"/>
      <c r="AC325" s="12"/>
      <c r="AD325" s="12"/>
      <c r="AE325" s="12"/>
      <c r="AR325" s="164" t="s">
        <v>79</v>
      </c>
      <c r="AT325" s="172" t="s">
        <v>68</v>
      </c>
      <c r="AU325" s="172" t="s">
        <v>79</v>
      </c>
      <c r="AY325" s="164" t="s">
        <v>328</v>
      </c>
      <c r="BK325" s="173">
        <f>SUM(BK326:BK365)</f>
        <v>0</v>
      </c>
    </row>
    <row r="326" s="2" customFormat="1" ht="49.05" customHeight="1">
      <c r="A326" s="41"/>
      <c r="B326" s="176"/>
      <c r="C326" s="177" t="s">
        <v>783</v>
      </c>
      <c r="D326" s="177" t="s">
        <v>331</v>
      </c>
      <c r="E326" s="178" t="s">
        <v>7036</v>
      </c>
      <c r="F326" s="179" t="s">
        <v>7037</v>
      </c>
      <c r="G326" s="180" t="s">
        <v>439</v>
      </c>
      <c r="H326" s="181">
        <v>93.781999999999996</v>
      </c>
      <c r="I326" s="182"/>
      <c r="J326" s="183">
        <f>ROUND(I326*H326,2)</f>
        <v>0</v>
      </c>
      <c r="K326" s="179" t="s">
        <v>335</v>
      </c>
      <c r="L326" s="42"/>
      <c r="M326" s="184" t="s">
        <v>3</v>
      </c>
      <c r="N326" s="185" t="s">
        <v>40</v>
      </c>
      <c r="O326" s="75"/>
      <c r="P326" s="186">
        <f>O326*H326</f>
        <v>0</v>
      </c>
      <c r="Q326" s="186">
        <v>0.016219999999999998</v>
      </c>
      <c r="R326" s="186">
        <f>Q326*H326</f>
        <v>1.5211440399999998</v>
      </c>
      <c r="S326" s="186">
        <v>0</v>
      </c>
      <c r="T326" s="187">
        <f>S326*H326</f>
        <v>0</v>
      </c>
      <c r="U326" s="41"/>
      <c r="V326" s="41"/>
      <c r="W326" s="41"/>
      <c r="X326" s="41"/>
      <c r="Y326" s="41"/>
      <c r="Z326" s="41"/>
      <c r="AA326" s="41"/>
      <c r="AB326" s="41"/>
      <c r="AC326" s="41"/>
      <c r="AD326" s="41"/>
      <c r="AE326" s="41"/>
      <c r="AR326" s="188" t="s">
        <v>532</v>
      </c>
      <c r="AT326" s="188" t="s">
        <v>331</v>
      </c>
      <c r="AU326" s="188" t="s">
        <v>87</v>
      </c>
      <c r="AY326" s="22" t="s">
        <v>328</v>
      </c>
      <c r="BE326" s="189">
        <f>IF(N326="základní",J326,0)</f>
        <v>0</v>
      </c>
      <c r="BF326" s="189">
        <f>IF(N326="snížená",J326,0)</f>
        <v>0</v>
      </c>
      <c r="BG326" s="189">
        <f>IF(N326="zákl. přenesená",J326,0)</f>
        <v>0</v>
      </c>
      <c r="BH326" s="189">
        <f>IF(N326="sníž. přenesená",J326,0)</f>
        <v>0</v>
      </c>
      <c r="BI326" s="189">
        <f>IF(N326="nulová",J326,0)</f>
        <v>0</v>
      </c>
      <c r="BJ326" s="22" t="s">
        <v>76</v>
      </c>
      <c r="BK326" s="189">
        <f>ROUND(I326*H326,2)</f>
        <v>0</v>
      </c>
      <c r="BL326" s="22" t="s">
        <v>532</v>
      </c>
      <c r="BM326" s="188" t="s">
        <v>7038</v>
      </c>
    </row>
    <row r="327" s="2" customFormat="1">
      <c r="A327" s="41"/>
      <c r="B327" s="42"/>
      <c r="C327" s="41"/>
      <c r="D327" s="190" t="s">
        <v>338</v>
      </c>
      <c r="E327" s="41"/>
      <c r="F327" s="191" t="s">
        <v>7039</v>
      </c>
      <c r="G327" s="41"/>
      <c r="H327" s="41"/>
      <c r="I327" s="192"/>
      <c r="J327" s="41"/>
      <c r="K327" s="41"/>
      <c r="L327" s="42"/>
      <c r="M327" s="193"/>
      <c r="N327" s="194"/>
      <c r="O327" s="75"/>
      <c r="P327" s="75"/>
      <c r="Q327" s="75"/>
      <c r="R327" s="75"/>
      <c r="S327" s="75"/>
      <c r="T327" s="76"/>
      <c r="U327" s="41"/>
      <c r="V327" s="41"/>
      <c r="W327" s="41"/>
      <c r="X327" s="41"/>
      <c r="Y327" s="41"/>
      <c r="Z327" s="41"/>
      <c r="AA327" s="41"/>
      <c r="AB327" s="41"/>
      <c r="AC327" s="41"/>
      <c r="AD327" s="41"/>
      <c r="AE327" s="41"/>
      <c r="AT327" s="22" t="s">
        <v>338</v>
      </c>
      <c r="AU327" s="22" t="s">
        <v>87</v>
      </c>
    </row>
    <row r="328" s="13" customFormat="1">
      <c r="A328" s="13"/>
      <c r="B328" s="201"/>
      <c r="C328" s="13"/>
      <c r="D328" s="195" t="s">
        <v>442</v>
      </c>
      <c r="E328" s="202" t="s">
        <v>3</v>
      </c>
      <c r="F328" s="203" t="s">
        <v>7040</v>
      </c>
      <c r="G328" s="13"/>
      <c r="H328" s="204">
        <v>13</v>
      </c>
      <c r="I328" s="205"/>
      <c r="J328" s="13"/>
      <c r="K328" s="13"/>
      <c r="L328" s="201"/>
      <c r="M328" s="206"/>
      <c r="N328" s="207"/>
      <c r="O328" s="207"/>
      <c r="P328" s="207"/>
      <c r="Q328" s="207"/>
      <c r="R328" s="207"/>
      <c r="S328" s="207"/>
      <c r="T328" s="208"/>
      <c r="U328" s="13"/>
      <c r="V328" s="13"/>
      <c r="W328" s="13"/>
      <c r="X328" s="13"/>
      <c r="Y328" s="13"/>
      <c r="Z328" s="13"/>
      <c r="AA328" s="13"/>
      <c r="AB328" s="13"/>
      <c r="AC328" s="13"/>
      <c r="AD328" s="13"/>
      <c r="AE328" s="13"/>
      <c r="AT328" s="202" t="s">
        <v>442</v>
      </c>
      <c r="AU328" s="202" t="s">
        <v>87</v>
      </c>
      <c r="AV328" s="13" t="s">
        <v>79</v>
      </c>
      <c r="AW328" s="13" t="s">
        <v>31</v>
      </c>
      <c r="AX328" s="13" t="s">
        <v>69</v>
      </c>
      <c r="AY328" s="202" t="s">
        <v>328</v>
      </c>
    </row>
    <row r="329" s="13" customFormat="1">
      <c r="A329" s="13"/>
      <c r="B329" s="201"/>
      <c r="C329" s="13"/>
      <c r="D329" s="195" t="s">
        <v>442</v>
      </c>
      <c r="E329" s="202" t="s">
        <v>3</v>
      </c>
      <c r="F329" s="203" t="s">
        <v>7041</v>
      </c>
      <c r="G329" s="13"/>
      <c r="H329" s="204">
        <v>19.513999999999999</v>
      </c>
      <c r="I329" s="205"/>
      <c r="J329" s="13"/>
      <c r="K329" s="13"/>
      <c r="L329" s="201"/>
      <c r="M329" s="206"/>
      <c r="N329" s="207"/>
      <c r="O329" s="207"/>
      <c r="P329" s="207"/>
      <c r="Q329" s="207"/>
      <c r="R329" s="207"/>
      <c r="S329" s="207"/>
      <c r="T329" s="208"/>
      <c r="U329" s="13"/>
      <c r="V329" s="13"/>
      <c r="W329" s="13"/>
      <c r="X329" s="13"/>
      <c r="Y329" s="13"/>
      <c r="Z329" s="13"/>
      <c r="AA329" s="13"/>
      <c r="AB329" s="13"/>
      <c r="AC329" s="13"/>
      <c r="AD329" s="13"/>
      <c r="AE329" s="13"/>
      <c r="AT329" s="202" t="s">
        <v>442</v>
      </c>
      <c r="AU329" s="202" t="s">
        <v>87</v>
      </c>
      <c r="AV329" s="13" t="s">
        <v>79</v>
      </c>
      <c r="AW329" s="13" t="s">
        <v>31</v>
      </c>
      <c r="AX329" s="13" t="s">
        <v>69</v>
      </c>
      <c r="AY329" s="202" t="s">
        <v>328</v>
      </c>
    </row>
    <row r="330" s="15" customFormat="1">
      <c r="A330" s="15"/>
      <c r="B330" s="217"/>
      <c r="C330" s="15"/>
      <c r="D330" s="195" t="s">
        <v>442</v>
      </c>
      <c r="E330" s="218" t="s">
        <v>3</v>
      </c>
      <c r="F330" s="219" t="s">
        <v>7042</v>
      </c>
      <c r="G330" s="15"/>
      <c r="H330" s="218" t="s">
        <v>3</v>
      </c>
      <c r="I330" s="220"/>
      <c r="J330" s="15"/>
      <c r="K330" s="15"/>
      <c r="L330" s="217"/>
      <c r="M330" s="221"/>
      <c r="N330" s="222"/>
      <c r="O330" s="222"/>
      <c r="P330" s="222"/>
      <c r="Q330" s="222"/>
      <c r="R330" s="222"/>
      <c r="S330" s="222"/>
      <c r="T330" s="223"/>
      <c r="U330" s="15"/>
      <c r="V330" s="15"/>
      <c r="W330" s="15"/>
      <c r="X330" s="15"/>
      <c r="Y330" s="15"/>
      <c r="Z330" s="15"/>
      <c r="AA330" s="15"/>
      <c r="AB330" s="15"/>
      <c r="AC330" s="15"/>
      <c r="AD330" s="15"/>
      <c r="AE330" s="15"/>
      <c r="AT330" s="218" t="s">
        <v>442</v>
      </c>
      <c r="AU330" s="218" t="s">
        <v>87</v>
      </c>
      <c r="AV330" s="15" t="s">
        <v>76</v>
      </c>
      <c r="AW330" s="15" t="s">
        <v>31</v>
      </c>
      <c r="AX330" s="15" t="s">
        <v>69</v>
      </c>
      <c r="AY330" s="218" t="s">
        <v>328</v>
      </c>
    </row>
    <row r="331" s="13" customFormat="1">
      <c r="A331" s="13"/>
      <c r="B331" s="201"/>
      <c r="C331" s="13"/>
      <c r="D331" s="195" t="s">
        <v>442</v>
      </c>
      <c r="E331" s="202" t="s">
        <v>3</v>
      </c>
      <c r="F331" s="203" t="s">
        <v>7043</v>
      </c>
      <c r="G331" s="13"/>
      <c r="H331" s="204">
        <v>61.268000000000001</v>
      </c>
      <c r="I331" s="205"/>
      <c r="J331" s="13"/>
      <c r="K331" s="13"/>
      <c r="L331" s="201"/>
      <c r="M331" s="206"/>
      <c r="N331" s="207"/>
      <c r="O331" s="207"/>
      <c r="P331" s="207"/>
      <c r="Q331" s="207"/>
      <c r="R331" s="207"/>
      <c r="S331" s="207"/>
      <c r="T331" s="208"/>
      <c r="U331" s="13"/>
      <c r="V331" s="13"/>
      <c r="W331" s="13"/>
      <c r="X331" s="13"/>
      <c r="Y331" s="13"/>
      <c r="Z331" s="13"/>
      <c r="AA331" s="13"/>
      <c r="AB331" s="13"/>
      <c r="AC331" s="13"/>
      <c r="AD331" s="13"/>
      <c r="AE331" s="13"/>
      <c r="AT331" s="202" t="s">
        <v>442</v>
      </c>
      <c r="AU331" s="202" t="s">
        <v>87</v>
      </c>
      <c r="AV331" s="13" t="s">
        <v>79</v>
      </c>
      <c r="AW331" s="13" t="s">
        <v>31</v>
      </c>
      <c r="AX331" s="13" t="s">
        <v>69</v>
      </c>
      <c r="AY331" s="202" t="s">
        <v>328</v>
      </c>
    </row>
    <row r="332" s="14" customFormat="1">
      <c r="A332" s="14"/>
      <c r="B332" s="209"/>
      <c r="C332" s="14"/>
      <c r="D332" s="195" t="s">
        <v>442</v>
      </c>
      <c r="E332" s="210" t="s">
        <v>3</v>
      </c>
      <c r="F332" s="211" t="s">
        <v>452</v>
      </c>
      <c r="G332" s="14"/>
      <c r="H332" s="212">
        <v>93.781999999999996</v>
      </c>
      <c r="I332" s="213"/>
      <c r="J332" s="14"/>
      <c r="K332" s="14"/>
      <c r="L332" s="209"/>
      <c r="M332" s="214"/>
      <c r="N332" s="215"/>
      <c r="O332" s="215"/>
      <c r="P332" s="215"/>
      <c r="Q332" s="215"/>
      <c r="R332" s="215"/>
      <c r="S332" s="215"/>
      <c r="T332" s="216"/>
      <c r="U332" s="14"/>
      <c r="V332" s="14"/>
      <c r="W332" s="14"/>
      <c r="X332" s="14"/>
      <c r="Y332" s="14"/>
      <c r="Z332" s="14"/>
      <c r="AA332" s="14"/>
      <c r="AB332" s="14"/>
      <c r="AC332" s="14"/>
      <c r="AD332" s="14"/>
      <c r="AE332" s="14"/>
      <c r="AT332" s="210" t="s">
        <v>442</v>
      </c>
      <c r="AU332" s="210" t="s">
        <v>87</v>
      </c>
      <c r="AV332" s="14" t="s">
        <v>113</v>
      </c>
      <c r="AW332" s="14" t="s">
        <v>31</v>
      </c>
      <c r="AX332" s="14" t="s">
        <v>76</v>
      </c>
      <c r="AY332" s="210" t="s">
        <v>328</v>
      </c>
    </row>
    <row r="333" s="2" customFormat="1" ht="24.15" customHeight="1">
      <c r="A333" s="41"/>
      <c r="B333" s="176"/>
      <c r="C333" s="177" t="s">
        <v>788</v>
      </c>
      <c r="D333" s="177" t="s">
        <v>331</v>
      </c>
      <c r="E333" s="178" t="s">
        <v>3840</v>
      </c>
      <c r="F333" s="179" t="s">
        <v>3841</v>
      </c>
      <c r="G333" s="180" t="s">
        <v>439</v>
      </c>
      <c r="H333" s="181">
        <v>635.15300000000002</v>
      </c>
      <c r="I333" s="182"/>
      <c r="J333" s="183">
        <f>ROUND(I333*H333,2)</f>
        <v>0</v>
      </c>
      <c r="K333" s="179" t="s">
        <v>335</v>
      </c>
      <c r="L333" s="42"/>
      <c r="M333" s="184" t="s">
        <v>3</v>
      </c>
      <c r="N333" s="185" t="s">
        <v>40</v>
      </c>
      <c r="O333" s="75"/>
      <c r="P333" s="186">
        <f>O333*H333</f>
        <v>0</v>
      </c>
      <c r="Q333" s="186">
        <v>0</v>
      </c>
      <c r="R333" s="186">
        <f>Q333*H333</f>
        <v>0</v>
      </c>
      <c r="S333" s="186">
        <v>0</v>
      </c>
      <c r="T333" s="187">
        <f>S333*H333</f>
        <v>0</v>
      </c>
      <c r="U333" s="41"/>
      <c r="V333" s="41"/>
      <c r="W333" s="41"/>
      <c r="X333" s="41"/>
      <c r="Y333" s="41"/>
      <c r="Z333" s="41"/>
      <c r="AA333" s="41"/>
      <c r="AB333" s="41"/>
      <c r="AC333" s="41"/>
      <c r="AD333" s="41"/>
      <c r="AE333" s="41"/>
      <c r="AR333" s="188" t="s">
        <v>532</v>
      </c>
      <c r="AT333" s="188" t="s">
        <v>331</v>
      </c>
      <c r="AU333" s="188" t="s">
        <v>87</v>
      </c>
      <c r="AY333" s="22" t="s">
        <v>328</v>
      </c>
      <c r="BE333" s="189">
        <f>IF(N333="základní",J333,0)</f>
        <v>0</v>
      </c>
      <c r="BF333" s="189">
        <f>IF(N333="snížená",J333,0)</f>
        <v>0</v>
      </c>
      <c r="BG333" s="189">
        <f>IF(N333="zákl. přenesená",J333,0)</f>
        <v>0</v>
      </c>
      <c r="BH333" s="189">
        <f>IF(N333="sníž. přenesená",J333,0)</f>
        <v>0</v>
      </c>
      <c r="BI333" s="189">
        <f>IF(N333="nulová",J333,0)</f>
        <v>0</v>
      </c>
      <c r="BJ333" s="22" t="s">
        <v>76</v>
      </c>
      <c r="BK333" s="189">
        <f>ROUND(I333*H333,2)</f>
        <v>0</v>
      </c>
      <c r="BL333" s="22" t="s">
        <v>532</v>
      </c>
      <c r="BM333" s="188" t="s">
        <v>7044</v>
      </c>
    </row>
    <row r="334" s="2" customFormat="1">
      <c r="A334" s="41"/>
      <c r="B334" s="42"/>
      <c r="C334" s="41"/>
      <c r="D334" s="190" t="s">
        <v>338</v>
      </c>
      <c r="E334" s="41"/>
      <c r="F334" s="191" t="s">
        <v>3843</v>
      </c>
      <c r="G334" s="41"/>
      <c r="H334" s="41"/>
      <c r="I334" s="192"/>
      <c r="J334" s="41"/>
      <c r="K334" s="41"/>
      <c r="L334" s="42"/>
      <c r="M334" s="193"/>
      <c r="N334" s="194"/>
      <c r="O334" s="75"/>
      <c r="P334" s="75"/>
      <c r="Q334" s="75"/>
      <c r="R334" s="75"/>
      <c r="S334" s="75"/>
      <c r="T334" s="76"/>
      <c r="U334" s="41"/>
      <c r="V334" s="41"/>
      <c r="W334" s="41"/>
      <c r="X334" s="41"/>
      <c r="Y334" s="41"/>
      <c r="Z334" s="41"/>
      <c r="AA334" s="41"/>
      <c r="AB334" s="41"/>
      <c r="AC334" s="41"/>
      <c r="AD334" s="41"/>
      <c r="AE334" s="41"/>
      <c r="AT334" s="22" t="s">
        <v>338</v>
      </c>
      <c r="AU334" s="22" t="s">
        <v>87</v>
      </c>
    </row>
    <row r="335" s="13" customFormat="1">
      <c r="A335" s="13"/>
      <c r="B335" s="201"/>
      <c r="C335" s="13"/>
      <c r="D335" s="195" t="s">
        <v>442</v>
      </c>
      <c r="E335" s="202" t="s">
        <v>3</v>
      </c>
      <c r="F335" s="203" t="s">
        <v>2520</v>
      </c>
      <c r="G335" s="13"/>
      <c r="H335" s="204">
        <v>557.22000000000003</v>
      </c>
      <c r="I335" s="205"/>
      <c r="J335" s="13"/>
      <c r="K335" s="13"/>
      <c r="L335" s="201"/>
      <c r="M335" s="206"/>
      <c r="N335" s="207"/>
      <c r="O335" s="207"/>
      <c r="P335" s="207"/>
      <c r="Q335" s="207"/>
      <c r="R335" s="207"/>
      <c r="S335" s="207"/>
      <c r="T335" s="208"/>
      <c r="U335" s="13"/>
      <c r="V335" s="13"/>
      <c r="W335" s="13"/>
      <c r="X335" s="13"/>
      <c r="Y335" s="13"/>
      <c r="Z335" s="13"/>
      <c r="AA335" s="13"/>
      <c r="AB335" s="13"/>
      <c r="AC335" s="13"/>
      <c r="AD335" s="13"/>
      <c r="AE335" s="13"/>
      <c r="AT335" s="202" t="s">
        <v>442</v>
      </c>
      <c r="AU335" s="202" t="s">
        <v>87</v>
      </c>
      <c r="AV335" s="13" t="s">
        <v>79</v>
      </c>
      <c r="AW335" s="13" t="s">
        <v>31</v>
      </c>
      <c r="AX335" s="13" t="s">
        <v>69</v>
      </c>
      <c r="AY335" s="202" t="s">
        <v>328</v>
      </c>
    </row>
    <row r="336" s="13" customFormat="1">
      <c r="A336" s="13"/>
      <c r="B336" s="201"/>
      <c r="C336" s="13"/>
      <c r="D336" s="195" t="s">
        <v>442</v>
      </c>
      <c r="E336" s="202" t="s">
        <v>3</v>
      </c>
      <c r="F336" s="203" t="s">
        <v>2486</v>
      </c>
      <c r="G336" s="13"/>
      <c r="H336" s="204">
        <v>77.933000000000007</v>
      </c>
      <c r="I336" s="205"/>
      <c r="J336" s="13"/>
      <c r="K336" s="13"/>
      <c r="L336" s="201"/>
      <c r="M336" s="206"/>
      <c r="N336" s="207"/>
      <c r="O336" s="207"/>
      <c r="P336" s="207"/>
      <c r="Q336" s="207"/>
      <c r="R336" s="207"/>
      <c r="S336" s="207"/>
      <c r="T336" s="208"/>
      <c r="U336" s="13"/>
      <c r="V336" s="13"/>
      <c r="W336" s="13"/>
      <c r="X336" s="13"/>
      <c r="Y336" s="13"/>
      <c r="Z336" s="13"/>
      <c r="AA336" s="13"/>
      <c r="AB336" s="13"/>
      <c r="AC336" s="13"/>
      <c r="AD336" s="13"/>
      <c r="AE336" s="13"/>
      <c r="AT336" s="202" t="s">
        <v>442</v>
      </c>
      <c r="AU336" s="202" t="s">
        <v>87</v>
      </c>
      <c r="AV336" s="13" t="s">
        <v>79</v>
      </c>
      <c r="AW336" s="13" t="s">
        <v>31</v>
      </c>
      <c r="AX336" s="13" t="s">
        <v>69</v>
      </c>
      <c r="AY336" s="202" t="s">
        <v>328</v>
      </c>
    </row>
    <row r="337" s="14" customFormat="1">
      <c r="A337" s="14"/>
      <c r="B337" s="209"/>
      <c r="C337" s="14"/>
      <c r="D337" s="195" t="s">
        <v>442</v>
      </c>
      <c r="E337" s="210" t="s">
        <v>3</v>
      </c>
      <c r="F337" s="211" t="s">
        <v>452</v>
      </c>
      <c r="G337" s="14"/>
      <c r="H337" s="212">
        <v>635.15300000000002</v>
      </c>
      <c r="I337" s="213"/>
      <c r="J337" s="14"/>
      <c r="K337" s="14"/>
      <c r="L337" s="209"/>
      <c r="M337" s="214"/>
      <c r="N337" s="215"/>
      <c r="O337" s="215"/>
      <c r="P337" s="215"/>
      <c r="Q337" s="215"/>
      <c r="R337" s="215"/>
      <c r="S337" s="215"/>
      <c r="T337" s="216"/>
      <c r="U337" s="14"/>
      <c r="V337" s="14"/>
      <c r="W337" s="14"/>
      <c r="X337" s="14"/>
      <c r="Y337" s="14"/>
      <c r="Z337" s="14"/>
      <c r="AA337" s="14"/>
      <c r="AB337" s="14"/>
      <c r="AC337" s="14"/>
      <c r="AD337" s="14"/>
      <c r="AE337" s="14"/>
      <c r="AT337" s="210" t="s">
        <v>442</v>
      </c>
      <c r="AU337" s="210" t="s">
        <v>87</v>
      </c>
      <c r="AV337" s="14" t="s">
        <v>113</v>
      </c>
      <c r="AW337" s="14" t="s">
        <v>31</v>
      </c>
      <c r="AX337" s="14" t="s">
        <v>76</v>
      </c>
      <c r="AY337" s="210" t="s">
        <v>328</v>
      </c>
    </row>
    <row r="338" s="2" customFormat="1" ht="24.15" customHeight="1">
      <c r="A338" s="41"/>
      <c r="B338" s="176"/>
      <c r="C338" s="224" t="s">
        <v>793</v>
      </c>
      <c r="D338" s="224" t="s">
        <v>539</v>
      </c>
      <c r="E338" s="225" t="s">
        <v>7045</v>
      </c>
      <c r="F338" s="226" t="s">
        <v>7046</v>
      </c>
      <c r="G338" s="227" t="s">
        <v>439</v>
      </c>
      <c r="H338" s="228">
        <v>16.513999999999999</v>
      </c>
      <c r="I338" s="229"/>
      <c r="J338" s="230">
        <f>ROUND(I338*H338,2)</f>
        <v>0</v>
      </c>
      <c r="K338" s="226" t="s">
        <v>335</v>
      </c>
      <c r="L338" s="231"/>
      <c r="M338" s="232" t="s">
        <v>3</v>
      </c>
      <c r="N338" s="233" t="s">
        <v>40</v>
      </c>
      <c r="O338" s="75"/>
      <c r="P338" s="186">
        <f>O338*H338</f>
        <v>0</v>
      </c>
      <c r="Q338" s="186">
        <v>0.0132</v>
      </c>
      <c r="R338" s="186">
        <f>Q338*H338</f>
        <v>0.21798479999999998</v>
      </c>
      <c r="S338" s="186">
        <v>0</v>
      </c>
      <c r="T338" s="187">
        <f>S338*H338</f>
        <v>0</v>
      </c>
      <c r="U338" s="41"/>
      <c r="V338" s="41"/>
      <c r="W338" s="41"/>
      <c r="X338" s="41"/>
      <c r="Y338" s="41"/>
      <c r="Z338" s="41"/>
      <c r="AA338" s="41"/>
      <c r="AB338" s="41"/>
      <c r="AC338" s="41"/>
      <c r="AD338" s="41"/>
      <c r="AE338" s="41"/>
      <c r="AR338" s="188" t="s">
        <v>621</v>
      </c>
      <c r="AT338" s="188" t="s">
        <v>539</v>
      </c>
      <c r="AU338" s="188" t="s">
        <v>87</v>
      </c>
      <c r="AY338" s="22" t="s">
        <v>328</v>
      </c>
      <c r="BE338" s="189">
        <f>IF(N338="základní",J338,0)</f>
        <v>0</v>
      </c>
      <c r="BF338" s="189">
        <f>IF(N338="snížená",J338,0)</f>
        <v>0</v>
      </c>
      <c r="BG338" s="189">
        <f>IF(N338="zákl. přenesená",J338,0)</f>
        <v>0</v>
      </c>
      <c r="BH338" s="189">
        <f>IF(N338="sníž. přenesená",J338,0)</f>
        <v>0</v>
      </c>
      <c r="BI338" s="189">
        <f>IF(N338="nulová",J338,0)</f>
        <v>0</v>
      </c>
      <c r="BJ338" s="22" t="s">
        <v>76</v>
      </c>
      <c r="BK338" s="189">
        <f>ROUND(I338*H338,2)</f>
        <v>0</v>
      </c>
      <c r="BL338" s="22" t="s">
        <v>532</v>
      </c>
      <c r="BM338" s="188" t="s">
        <v>7047</v>
      </c>
    </row>
    <row r="339" s="13" customFormat="1">
      <c r="A339" s="13"/>
      <c r="B339" s="201"/>
      <c r="C339" s="13"/>
      <c r="D339" s="195" t="s">
        <v>442</v>
      </c>
      <c r="E339" s="13"/>
      <c r="F339" s="203" t="s">
        <v>7048</v>
      </c>
      <c r="G339" s="13"/>
      <c r="H339" s="204">
        <v>16.513999999999999</v>
      </c>
      <c r="I339" s="205"/>
      <c r="J339" s="13"/>
      <c r="K339" s="13"/>
      <c r="L339" s="201"/>
      <c r="M339" s="206"/>
      <c r="N339" s="207"/>
      <c r="O339" s="207"/>
      <c r="P339" s="207"/>
      <c r="Q339" s="207"/>
      <c r="R339" s="207"/>
      <c r="S339" s="207"/>
      <c r="T339" s="208"/>
      <c r="U339" s="13"/>
      <c r="V339" s="13"/>
      <c r="W339" s="13"/>
      <c r="X339" s="13"/>
      <c r="Y339" s="13"/>
      <c r="Z339" s="13"/>
      <c r="AA339" s="13"/>
      <c r="AB339" s="13"/>
      <c r="AC339" s="13"/>
      <c r="AD339" s="13"/>
      <c r="AE339" s="13"/>
      <c r="AT339" s="202" t="s">
        <v>442</v>
      </c>
      <c r="AU339" s="202" t="s">
        <v>87</v>
      </c>
      <c r="AV339" s="13" t="s">
        <v>79</v>
      </c>
      <c r="AW339" s="13" t="s">
        <v>4</v>
      </c>
      <c r="AX339" s="13" t="s">
        <v>76</v>
      </c>
      <c r="AY339" s="202" t="s">
        <v>328</v>
      </c>
    </row>
    <row r="340" s="2" customFormat="1" ht="24.15" customHeight="1">
      <c r="A340" s="41"/>
      <c r="B340" s="176"/>
      <c r="C340" s="177" t="s">
        <v>797</v>
      </c>
      <c r="D340" s="177" t="s">
        <v>331</v>
      </c>
      <c r="E340" s="178" t="s">
        <v>7049</v>
      </c>
      <c r="F340" s="179" t="s">
        <v>7050</v>
      </c>
      <c r="G340" s="180" t="s">
        <v>439</v>
      </c>
      <c r="H340" s="181">
        <v>12.179</v>
      </c>
      <c r="I340" s="182"/>
      <c r="J340" s="183">
        <f>ROUND(I340*H340,2)</f>
        <v>0</v>
      </c>
      <c r="K340" s="179" t="s">
        <v>335</v>
      </c>
      <c r="L340" s="42"/>
      <c r="M340" s="184" t="s">
        <v>3</v>
      </c>
      <c r="N340" s="185" t="s">
        <v>40</v>
      </c>
      <c r="O340" s="75"/>
      <c r="P340" s="186">
        <f>O340*H340</f>
        <v>0</v>
      </c>
      <c r="Q340" s="186">
        <v>0</v>
      </c>
      <c r="R340" s="186">
        <f>Q340*H340</f>
        <v>0</v>
      </c>
      <c r="S340" s="186">
        <v>0</v>
      </c>
      <c r="T340" s="187">
        <f>S340*H340</f>
        <v>0</v>
      </c>
      <c r="U340" s="41"/>
      <c r="V340" s="41"/>
      <c r="W340" s="41"/>
      <c r="X340" s="41"/>
      <c r="Y340" s="41"/>
      <c r="Z340" s="41"/>
      <c r="AA340" s="41"/>
      <c r="AB340" s="41"/>
      <c r="AC340" s="41"/>
      <c r="AD340" s="41"/>
      <c r="AE340" s="41"/>
      <c r="AR340" s="188" t="s">
        <v>532</v>
      </c>
      <c r="AT340" s="188" t="s">
        <v>331</v>
      </c>
      <c r="AU340" s="188" t="s">
        <v>87</v>
      </c>
      <c r="AY340" s="22" t="s">
        <v>328</v>
      </c>
      <c r="BE340" s="189">
        <f>IF(N340="základní",J340,0)</f>
        <v>0</v>
      </c>
      <c r="BF340" s="189">
        <f>IF(N340="snížená",J340,0)</f>
        <v>0</v>
      </c>
      <c r="BG340" s="189">
        <f>IF(N340="zákl. přenesená",J340,0)</f>
        <v>0</v>
      </c>
      <c r="BH340" s="189">
        <f>IF(N340="sníž. přenesená",J340,0)</f>
        <v>0</v>
      </c>
      <c r="BI340" s="189">
        <f>IF(N340="nulová",J340,0)</f>
        <v>0</v>
      </c>
      <c r="BJ340" s="22" t="s">
        <v>76</v>
      </c>
      <c r="BK340" s="189">
        <f>ROUND(I340*H340,2)</f>
        <v>0</v>
      </c>
      <c r="BL340" s="22" t="s">
        <v>532</v>
      </c>
      <c r="BM340" s="188" t="s">
        <v>7051</v>
      </c>
    </row>
    <row r="341" s="2" customFormat="1">
      <c r="A341" s="41"/>
      <c r="B341" s="42"/>
      <c r="C341" s="41"/>
      <c r="D341" s="190" t="s">
        <v>338</v>
      </c>
      <c r="E341" s="41"/>
      <c r="F341" s="191" t="s">
        <v>7052</v>
      </c>
      <c r="G341" s="41"/>
      <c r="H341" s="41"/>
      <c r="I341" s="192"/>
      <c r="J341" s="41"/>
      <c r="K341" s="41"/>
      <c r="L341" s="42"/>
      <c r="M341" s="193"/>
      <c r="N341" s="194"/>
      <c r="O341" s="75"/>
      <c r="P341" s="75"/>
      <c r="Q341" s="75"/>
      <c r="R341" s="75"/>
      <c r="S341" s="75"/>
      <c r="T341" s="76"/>
      <c r="U341" s="41"/>
      <c r="V341" s="41"/>
      <c r="W341" s="41"/>
      <c r="X341" s="41"/>
      <c r="Y341" s="41"/>
      <c r="Z341" s="41"/>
      <c r="AA341" s="41"/>
      <c r="AB341" s="41"/>
      <c r="AC341" s="41"/>
      <c r="AD341" s="41"/>
      <c r="AE341" s="41"/>
      <c r="AT341" s="22" t="s">
        <v>338</v>
      </c>
      <c r="AU341" s="22" t="s">
        <v>87</v>
      </c>
    </row>
    <row r="342" s="15" customFormat="1">
      <c r="A342" s="15"/>
      <c r="B342" s="217"/>
      <c r="C342" s="15"/>
      <c r="D342" s="195" t="s">
        <v>442</v>
      </c>
      <c r="E342" s="218" t="s">
        <v>3</v>
      </c>
      <c r="F342" s="219" t="s">
        <v>7053</v>
      </c>
      <c r="G342" s="15"/>
      <c r="H342" s="218" t="s">
        <v>3</v>
      </c>
      <c r="I342" s="220"/>
      <c r="J342" s="15"/>
      <c r="K342" s="15"/>
      <c r="L342" s="217"/>
      <c r="M342" s="221"/>
      <c r="N342" s="222"/>
      <c r="O342" s="222"/>
      <c r="P342" s="222"/>
      <c r="Q342" s="222"/>
      <c r="R342" s="222"/>
      <c r="S342" s="222"/>
      <c r="T342" s="223"/>
      <c r="U342" s="15"/>
      <c r="V342" s="15"/>
      <c r="W342" s="15"/>
      <c r="X342" s="15"/>
      <c r="Y342" s="15"/>
      <c r="Z342" s="15"/>
      <c r="AA342" s="15"/>
      <c r="AB342" s="15"/>
      <c r="AC342" s="15"/>
      <c r="AD342" s="15"/>
      <c r="AE342" s="15"/>
      <c r="AT342" s="218" t="s">
        <v>442</v>
      </c>
      <c r="AU342" s="218" t="s">
        <v>87</v>
      </c>
      <c r="AV342" s="15" t="s">
        <v>76</v>
      </c>
      <c r="AW342" s="15" t="s">
        <v>31</v>
      </c>
      <c r="AX342" s="15" t="s">
        <v>69</v>
      </c>
      <c r="AY342" s="218" t="s">
        <v>328</v>
      </c>
    </row>
    <row r="343" s="13" customFormat="1">
      <c r="A343" s="13"/>
      <c r="B343" s="201"/>
      <c r="C343" s="13"/>
      <c r="D343" s="195" t="s">
        <v>442</v>
      </c>
      <c r="E343" s="202" t="s">
        <v>3</v>
      </c>
      <c r="F343" s="203" t="s">
        <v>7054</v>
      </c>
      <c r="G343" s="13"/>
      <c r="H343" s="204">
        <v>3.4319999999999999</v>
      </c>
      <c r="I343" s="205"/>
      <c r="J343" s="13"/>
      <c r="K343" s="13"/>
      <c r="L343" s="201"/>
      <c r="M343" s="206"/>
      <c r="N343" s="207"/>
      <c r="O343" s="207"/>
      <c r="P343" s="207"/>
      <c r="Q343" s="207"/>
      <c r="R343" s="207"/>
      <c r="S343" s="207"/>
      <c r="T343" s="208"/>
      <c r="U343" s="13"/>
      <c r="V343" s="13"/>
      <c r="W343" s="13"/>
      <c r="X343" s="13"/>
      <c r="Y343" s="13"/>
      <c r="Z343" s="13"/>
      <c r="AA343" s="13"/>
      <c r="AB343" s="13"/>
      <c r="AC343" s="13"/>
      <c r="AD343" s="13"/>
      <c r="AE343" s="13"/>
      <c r="AT343" s="202" t="s">
        <v>442</v>
      </c>
      <c r="AU343" s="202" t="s">
        <v>87</v>
      </c>
      <c r="AV343" s="13" t="s">
        <v>79</v>
      </c>
      <c r="AW343" s="13" t="s">
        <v>31</v>
      </c>
      <c r="AX343" s="13" t="s">
        <v>69</v>
      </c>
      <c r="AY343" s="202" t="s">
        <v>328</v>
      </c>
    </row>
    <row r="344" s="13" customFormat="1">
      <c r="A344" s="13"/>
      <c r="B344" s="201"/>
      <c r="C344" s="13"/>
      <c r="D344" s="195" t="s">
        <v>442</v>
      </c>
      <c r="E344" s="202" t="s">
        <v>3</v>
      </c>
      <c r="F344" s="203" t="s">
        <v>7055</v>
      </c>
      <c r="G344" s="13"/>
      <c r="H344" s="204">
        <v>8.7469999999999999</v>
      </c>
      <c r="I344" s="205"/>
      <c r="J344" s="13"/>
      <c r="K344" s="13"/>
      <c r="L344" s="201"/>
      <c r="M344" s="206"/>
      <c r="N344" s="207"/>
      <c r="O344" s="207"/>
      <c r="P344" s="207"/>
      <c r="Q344" s="207"/>
      <c r="R344" s="207"/>
      <c r="S344" s="207"/>
      <c r="T344" s="208"/>
      <c r="U344" s="13"/>
      <c r="V344" s="13"/>
      <c r="W344" s="13"/>
      <c r="X344" s="13"/>
      <c r="Y344" s="13"/>
      <c r="Z344" s="13"/>
      <c r="AA344" s="13"/>
      <c r="AB344" s="13"/>
      <c r="AC344" s="13"/>
      <c r="AD344" s="13"/>
      <c r="AE344" s="13"/>
      <c r="AT344" s="202" t="s">
        <v>442</v>
      </c>
      <c r="AU344" s="202" t="s">
        <v>87</v>
      </c>
      <c r="AV344" s="13" t="s">
        <v>79</v>
      </c>
      <c r="AW344" s="13" t="s">
        <v>31</v>
      </c>
      <c r="AX344" s="13" t="s">
        <v>69</v>
      </c>
      <c r="AY344" s="202" t="s">
        <v>328</v>
      </c>
    </row>
    <row r="345" s="14" customFormat="1">
      <c r="A345" s="14"/>
      <c r="B345" s="209"/>
      <c r="C345" s="14"/>
      <c r="D345" s="195" t="s">
        <v>442</v>
      </c>
      <c r="E345" s="210" t="s">
        <v>3</v>
      </c>
      <c r="F345" s="211" t="s">
        <v>452</v>
      </c>
      <c r="G345" s="14"/>
      <c r="H345" s="212">
        <v>12.179</v>
      </c>
      <c r="I345" s="213"/>
      <c r="J345" s="14"/>
      <c r="K345" s="14"/>
      <c r="L345" s="209"/>
      <c r="M345" s="214"/>
      <c r="N345" s="215"/>
      <c r="O345" s="215"/>
      <c r="P345" s="215"/>
      <c r="Q345" s="215"/>
      <c r="R345" s="215"/>
      <c r="S345" s="215"/>
      <c r="T345" s="216"/>
      <c r="U345" s="14"/>
      <c r="V345" s="14"/>
      <c r="W345" s="14"/>
      <c r="X345" s="14"/>
      <c r="Y345" s="14"/>
      <c r="Z345" s="14"/>
      <c r="AA345" s="14"/>
      <c r="AB345" s="14"/>
      <c r="AC345" s="14"/>
      <c r="AD345" s="14"/>
      <c r="AE345" s="14"/>
      <c r="AT345" s="210" t="s">
        <v>442</v>
      </c>
      <c r="AU345" s="210" t="s">
        <v>87</v>
      </c>
      <c r="AV345" s="14" t="s">
        <v>113</v>
      </c>
      <c r="AW345" s="14" t="s">
        <v>31</v>
      </c>
      <c r="AX345" s="14" t="s">
        <v>76</v>
      </c>
      <c r="AY345" s="210" t="s">
        <v>328</v>
      </c>
    </row>
    <row r="346" s="2" customFormat="1" ht="16.5" customHeight="1">
      <c r="A346" s="41"/>
      <c r="B346" s="176"/>
      <c r="C346" s="224" t="s">
        <v>801</v>
      </c>
      <c r="D346" s="224" t="s">
        <v>539</v>
      </c>
      <c r="E346" s="225" t="s">
        <v>3930</v>
      </c>
      <c r="F346" s="226" t="s">
        <v>3931</v>
      </c>
      <c r="G346" s="227" t="s">
        <v>491</v>
      </c>
      <c r="H346" s="228">
        <v>0.19500000000000001</v>
      </c>
      <c r="I346" s="229"/>
      <c r="J346" s="230">
        <f>ROUND(I346*H346,2)</f>
        <v>0</v>
      </c>
      <c r="K346" s="226" t="s">
        <v>335</v>
      </c>
      <c r="L346" s="231"/>
      <c r="M346" s="232" t="s">
        <v>3</v>
      </c>
      <c r="N346" s="233" t="s">
        <v>40</v>
      </c>
      <c r="O346" s="75"/>
      <c r="P346" s="186">
        <f>O346*H346</f>
        <v>0</v>
      </c>
      <c r="Q346" s="186">
        <v>0.55000000000000004</v>
      </c>
      <c r="R346" s="186">
        <f>Q346*H346</f>
        <v>0.10725000000000001</v>
      </c>
      <c r="S346" s="186">
        <v>0</v>
      </c>
      <c r="T346" s="187">
        <f>S346*H346</f>
        <v>0</v>
      </c>
      <c r="U346" s="41"/>
      <c r="V346" s="41"/>
      <c r="W346" s="41"/>
      <c r="X346" s="41"/>
      <c r="Y346" s="41"/>
      <c r="Z346" s="41"/>
      <c r="AA346" s="41"/>
      <c r="AB346" s="41"/>
      <c r="AC346" s="41"/>
      <c r="AD346" s="41"/>
      <c r="AE346" s="41"/>
      <c r="AR346" s="188" t="s">
        <v>621</v>
      </c>
      <c r="AT346" s="188" t="s">
        <v>539</v>
      </c>
      <c r="AU346" s="188" t="s">
        <v>87</v>
      </c>
      <c r="AY346" s="22" t="s">
        <v>328</v>
      </c>
      <c r="BE346" s="189">
        <f>IF(N346="základní",J346,0)</f>
        <v>0</v>
      </c>
      <c r="BF346" s="189">
        <f>IF(N346="snížená",J346,0)</f>
        <v>0</v>
      </c>
      <c r="BG346" s="189">
        <f>IF(N346="zákl. přenesená",J346,0)</f>
        <v>0</v>
      </c>
      <c r="BH346" s="189">
        <f>IF(N346="sníž. přenesená",J346,0)</f>
        <v>0</v>
      </c>
      <c r="BI346" s="189">
        <f>IF(N346="nulová",J346,0)</f>
        <v>0</v>
      </c>
      <c r="BJ346" s="22" t="s">
        <v>76</v>
      </c>
      <c r="BK346" s="189">
        <f>ROUND(I346*H346,2)</f>
        <v>0</v>
      </c>
      <c r="BL346" s="22" t="s">
        <v>532</v>
      </c>
      <c r="BM346" s="188" t="s">
        <v>7056</v>
      </c>
    </row>
    <row r="347" s="13" customFormat="1">
      <c r="A347" s="13"/>
      <c r="B347" s="201"/>
      <c r="C347" s="13"/>
      <c r="D347" s="195" t="s">
        <v>442</v>
      </c>
      <c r="E347" s="13"/>
      <c r="F347" s="203" t="s">
        <v>7057</v>
      </c>
      <c r="G347" s="13"/>
      <c r="H347" s="204">
        <v>0.19500000000000001</v>
      </c>
      <c r="I347" s="205"/>
      <c r="J347" s="13"/>
      <c r="K347" s="13"/>
      <c r="L347" s="201"/>
      <c r="M347" s="206"/>
      <c r="N347" s="207"/>
      <c r="O347" s="207"/>
      <c r="P347" s="207"/>
      <c r="Q347" s="207"/>
      <c r="R347" s="207"/>
      <c r="S347" s="207"/>
      <c r="T347" s="208"/>
      <c r="U347" s="13"/>
      <c r="V347" s="13"/>
      <c r="W347" s="13"/>
      <c r="X347" s="13"/>
      <c r="Y347" s="13"/>
      <c r="Z347" s="13"/>
      <c r="AA347" s="13"/>
      <c r="AB347" s="13"/>
      <c r="AC347" s="13"/>
      <c r="AD347" s="13"/>
      <c r="AE347" s="13"/>
      <c r="AT347" s="202" t="s">
        <v>442</v>
      </c>
      <c r="AU347" s="202" t="s">
        <v>87</v>
      </c>
      <c r="AV347" s="13" t="s">
        <v>79</v>
      </c>
      <c r="AW347" s="13" t="s">
        <v>4</v>
      </c>
      <c r="AX347" s="13" t="s">
        <v>76</v>
      </c>
      <c r="AY347" s="202" t="s">
        <v>328</v>
      </c>
    </row>
    <row r="348" s="2" customFormat="1" ht="33" customHeight="1">
      <c r="A348" s="41"/>
      <c r="B348" s="176"/>
      <c r="C348" s="177" t="s">
        <v>805</v>
      </c>
      <c r="D348" s="177" t="s">
        <v>331</v>
      </c>
      <c r="E348" s="178" t="s">
        <v>7058</v>
      </c>
      <c r="F348" s="179" t="s">
        <v>7059</v>
      </c>
      <c r="G348" s="180" t="s">
        <v>439</v>
      </c>
      <c r="H348" s="181">
        <v>12.179</v>
      </c>
      <c r="I348" s="182"/>
      <c r="J348" s="183">
        <f>ROUND(I348*H348,2)</f>
        <v>0</v>
      </c>
      <c r="K348" s="179" t="s">
        <v>335</v>
      </c>
      <c r="L348" s="42"/>
      <c r="M348" s="184" t="s">
        <v>3</v>
      </c>
      <c r="N348" s="185" t="s">
        <v>40</v>
      </c>
      <c r="O348" s="75"/>
      <c r="P348" s="186">
        <f>O348*H348</f>
        <v>0</v>
      </c>
      <c r="Q348" s="186">
        <v>0</v>
      </c>
      <c r="R348" s="186">
        <f>Q348*H348</f>
        <v>0</v>
      </c>
      <c r="S348" s="186">
        <v>0</v>
      </c>
      <c r="T348" s="187">
        <f>S348*H348</f>
        <v>0</v>
      </c>
      <c r="U348" s="41"/>
      <c r="V348" s="41"/>
      <c r="W348" s="41"/>
      <c r="X348" s="41"/>
      <c r="Y348" s="41"/>
      <c r="Z348" s="41"/>
      <c r="AA348" s="41"/>
      <c r="AB348" s="41"/>
      <c r="AC348" s="41"/>
      <c r="AD348" s="41"/>
      <c r="AE348" s="41"/>
      <c r="AR348" s="188" t="s">
        <v>532</v>
      </c>
      <c r="AT348" s="188" t="s">
        <v>331</v>
      </c>
      <c r="AU348" s="188" t="s">
        <v>87</v>
      </c>
      <c r="AY348" s="22" t="s">
        <v>328</v>
      </c>
      <c r="BE348" s="189">
        <f>IF(N348="základní",J348,0)</f>
        <v>0</v>
      </c>
      <c r="BF348" s="189">
        <f>IF(N348="snížená",J348,0)</f>
        <v>0</v>
      </c>
      <c r="BG348" s="189">
        <f>IF(N348="zákl. přenesená",J348,0)</f>
        <v>0</v>
      </c>
      <c r="BH348" s="189">
        <f>IF(N348="sníž. přenesená",J348,0)</f>
        <v>0</v>
      </c>
      <c r="BI348" s="189">
        <f>IF(N348="nulová",J348,0)</f>
        <v>0</v>
      </c>
      <c r="BJ348" s="22" t="s">
        <v>76</v>
      </c>
      <c r="BK348" s="189">
        <f>ROUND(I348*H348,2)</f>
        <v>0</v>
      </c>
      <c r="BL348" s="22" t="s">
        <v>532</v>
      </c>
      <c r="BM348" s="188" t="s">
        <v>7060</v>
      </c>
    </row>
    <row r="349" s="2" customFormat="1">
      <c r="A349" s="41"/>
      <c r="B349" s="42"/>
      <c r="C349" s="41"/>
      <c r="D349" s="190" t="s">
        <v>338</v>
      </c>
      <c r="E349" s="41"/>
      <c r="F349" s="191" t="s">
        <v>7061</v>
      </c>
      <c r="G349" s="41"/>
      <c r="H349" s="41"/>
      <c r="I349" s="192"/>
      <c r="J349" s="41"/>
      <c r="K349" s="41"/>
      <c r="L349" s="42"/>
      <c r="M349" s="193"/>
      <c r="N349" s="194"/>
      <c r="O349" s="75"/>
      <c r="P349" s="75"/>
      <c r="Q349" s="75"/>
      <c r="R349" s="75"/>
      <c r="S349" s="75"/>
      <c r="T349" s="76"/>
      <c r="U349" s="41"/>
      <c r="V349" s="41"/>
      <c r="W349" s="41"/>
      <c r="X349" s="41"/>
      <c r="Y349" s="41"/>
      <c r="Z349" s="41"/>
      <c r="AA349" s="41"/>
      <c r="AB349" s="41"/>
      <c r="AC349" s="41"/>
      <c r="AD349" s="41"/>
      <c r="AE349" s="41"/>
      <c r="AT349" s="22" t="s">
        <v>338</v>
      </c>
      <c r="AU349" s="22" t="s">
        <v>87</v>
      </c>
    </row>
    <row r="350" s="15" customFormat="1">
      <c r="A350" s="15"/>
      <c r="B350" s="217"/>
      <c r="C350" s="15"/>
      <c r="D350" s="195" t="s">
        <v>442</v>
      </c>
      <c r="E350" s="218" t="s">
        <v>3</v>
      </c>
      <c r="F350" s="219" t="s">
        <v>7053</v>
      </c>
      <c r="G350" s="15"/>
      <c r="H350" s="218" t="s">
        <v>3</v>
      </c>
      <c r="I350" s="220"/>
      <c r="J350" s="15"/>
      <c r="K350" s="15"/>
      <c r="L350" s="217"/>
      <c r="M350" s="221"/>
      <c r="N350" s="222"/>
      <c r="O350" s="222"/>
      <c r="P350" s="222"/>
      <c r="Q350" s="222"/>
      <c r="R350" s="222"/>
      <c r="S350" s="222"/>
      <c r="T350" s="223"/>
      <c r="U350" s="15"/>
      <c r="V350" s="15"/>
      <c r="W350" s="15"/>
      <c r="X350" s="15"/>
      <c r="Y350" s="15"/>
      <c r="Z350" s="15"/>
      <c r="AA350" s="15"/>
      <c r="AB350" s="15"/>
      <c r="AC350" s="15"/>
      <c r="AD350" s="15"/>
      <c r="AE350" s="15"/>
      <c r="AT350" s="218" t="s">
        <v>442</v>
      </c>
      <c r="AU350" s="218" t="s">
        <v>87</v>
      </c>
      <c r="AV350" s="15" t="s">
        <v>76</v>
      </c>
      <c r="AW350" s="15" t="s">
        <v>31</v>
      </c>
      <c r="AX350" s="15" t="s">
        <v>69</v>
      </c>
      <c r="AY350" s="218" t="s">
        <v>328</v>
      </c>
    </row>
    <row r="351" s="13" customFormat="1">
      <c r="A351" s="13"/>
      <c r="B351" s="201"/>
      <c r="C351" s="13"/>
      <c r="D351" s="195" t="s">
        <v>442</v>
      </c>
      <c r="E351" s="202" t="s">
        <v>3</v>
      </c>
      <c r="F351" s="203" t="s">
        <v>7054</v>
      </c>
      <c r="G351" s="13"/>
      <c r="H351" s="204">
        <v>3.4319999999999999</v>
      </c>
      <c r="I351" s="205"/>
      <c r="J351" s="13"/>
      <c r="K351" s="13"/>
      <c r="L351" s="201"/>
      <c r="M351" s="206"/>
      <c r="N351" s="207"/>
      <c r="O351" s="207"/>
      <c r="P351" s="207"/>
      <c r="Q351" s="207"/>
      <c r="R351" s="207"/>
      <c r="S351" s="207"/>
      <c r="T351" s="208"/>
      <c r="U351" s="13"/>
      <c r="V351" s="13"/>
      <c r="W351" s="13"/>
      <c r="X351" s="13"/>
      <c r="Y351" s="13"/>
      <c r="Z351" s="13"/>
      <c r="AA351" s="13"/>
      <c r="AB351" s="13"/>
      <c r="AC351" s="13"/>
      <c r="AD351" s="13"/>
      <c r="AE351" s="13"/>
      <c r="AT351" s="202" t="s">
        <v>442</v>
      </c>
      <c r="AU351" s="202" t="s">
        <v>87</v>
      </c>
      <c r="AV351" s="13" t="s">
        <v>79</v>
      </c>
      <c r="AW351" s="13" t="s">
        <v>31</v>
      </c>
      <c r="AX351" s="13" t="s">
        <v>69</v>
      </c>
      <c r="AY351" s="202" t="s">
        <v>328</v>
      </c>
    </row>
    <row r="352" s="13" customFormat="1">
      <c r="A352" s="13"/>
      <c r="B352" s="201"/>
      <c r="C352" s="13"/>
      <c r="D352" s="195" t="s">
        <v>442</v>
      </c>
      <c r="E352" s="202" t="s">
        <v>3</v>
      </c>
      <c r="F352" s="203" t="s">
        <v>7055</v>
      </c>
      <c r="G352" s="13"/>
      <c r="H352" s="204">
        <v>8.7469999999999999</v>
      </c>
      <c r="I352" s="205"/>
      <c r="J352" s="13"/>
      <c r="K352" s="13"/>
      <c r="L352" s="201"/>
      <c r="M352" s="206"/>
      <c r="N352" s="207"/>
      <c r="O352" s="207"/>
      <c r="P352" s="207"/>
      <c r="Q352" s="207"/>
      <c r="R352" s="207"/>
      <c r="S352" s="207"/>
      <c r="T352" s="208"/>
      <c r="U352" s="13"/>
      <c r="V352" s="13"/>
      <c r="W352" s="13"/>
      <c r="X352" s="13"/>
      <c r="Y352" s="13"/>
      <c r="Z352" s="13"/>
      <c r="AA352" s="13"/>
      <c r="AB352" s="13"/>
      <c r="AC352" s="13"/>
      <c r="AD352" s="13"/>
      <c r="AE352" s="13"/>
      <c r="AT352" s="202" t="s">
        <v>442</v>
      </c>
      <c r="AU352" s="202" t="s">
        <v>87</v>
      </c>
      <c r="AV352" s="13" t="s">
        <v>79</v>
      </c>
      <c r="AW352" s="13" t="s">
        <v>31</v>
      </c>
      <c r="AX352" s="13" t="s">
        <v>69</v>
      </c>
      <c r="AY352" s="202" t="s">
        <v>328</v>
      </c>
    </row>
    <row r="353" s="14" customFormat="1">
      <c r="A353" s="14"/>
      <c r="B353" s="209"/>
      <c r="C353" s="14"/>
      <c r="D353" s="195" t="s">
        <v>442</v>
      </c>
      <c r="E353" s="210" t="s">
        <v>3</v>
      </c>
      <c r="F353" s="211" t="s">
        <v>452</v>
      </c>
      <c r="G353" s="14"/>
      <c r="H353" s="212">
        <v>12.179</v>
      </c>
      <c r="I353" s="213"/>
      <c r="J353" s="14"/>
      <c r="K353" s="14"/>
      <c r="L353" s="209"/>
      <c r="M353" s="214"/>
      <c r="N353" s="215"/>
      <c r="O353" s="215"/>
      <c r="P353" s="215"/>
      <c r="Q353" s="215"/>
      <c r="R353" s="215"/>
      <c r="S353" s="215"/>
      <c r="T353" s="216"/>
      <c r="U353" s="14"/>
      <c r="V353" s="14"/>
      <c r="W353" s="14"/>
      <c r="X353" s="14"/>
      <c r="Y353" s="14"/>
      <c r="Z353" s="14"/>
      <c r="AA353" s="14"/>
      <c r="AB353" s="14"/>
      <c r="AC353" s="14"/>
      <c r="AD353" s="14"/>
      <c r="AE353" s="14"/>
      <c r="AT353" s="210" t="s">
        <v>442</v>
      </c>
      <c r="AU353" s="210" t="s">
        <v>87</v>
      </c>
      <c r="AV353" s="14" t="s">
        <v>113</v>
      </c>
      <c r="AW353" s="14" t="s">
        <v>31</v>
      </c>
      <c r="AX353" s="14" t="s">
        <v>76</v>
      </c>
      <c r="AY353" s="210" t="s">
        <v>328</v>
      </c>
    </row>
    <row r="354" s="2" customFormat="1" ht="21.75" customHeight="1">
      <c r="A354" s="41"/>
      <c r="B354" s="176"/>
      <c r="C354" s="224" t="s">
        <v>809</v>
      </c>
      <c r="D354" s="224" t="s">
        <v>539</v>
      </c>
      <c r="E354" s="225" t="s">
        <v>7062</v>
      </c>
      <c r="F354" s="226" t="s">
        <v>7063</v>
      </c>
      <c r="G354" s="227" t="s">
        <v>439</v>
      </c>
      <c r="H354" s="228">
        <v>13.153000000000001</v>
      </c>
      <c r="I354" s="229"/>
      <c r="J354" s="230">
        <f>ROUND(I354*H354,2)</f>
        <v>0</v>
      </c>
      <c r="K354" s="226" t="s">
        <v>2902</v>
      </c>
      <c r="L354" s="231"/>
      <c r="M354" s="232" t="s">
        <v>3</v>
      </c>
      <c r="N354" s="233" t="s">
        <v>40</v>
      </c>
      <c r="O354" s="75"/>
      <c r="P354" s="186">
        <f>O354*H354</f>
        <v>0</v>
      </c>
      <c r="Q354" s="186">
        <v>0.032000000000000001</v>
      </c>
      <c r="R354" s="186">
        <f>Q354*H354</f>
        <v>0.42089600000000005</v>
      </c>
      <c r="S354" s="186">
        <v>0</v>
      </c>
      <c r="T354" s="187">
        <f>S354*H354</f>
        <v>0</v>
      </c>
      <c r="U354" s="41"/>
      <c r="V354" s="41"/>
      <c r="W354" s="41"/>
      <c r="X354" s="41"/>
      <c r="Y354" s="41"/>
      <c r="Z354" s="41"/>
      <c r="AA354" s="41"/>
      <c r="AB354" s="41"/>
      <c r="AC354" s="41"/>
      <c r="AD354" s="41"/>
      <c r="AE354" s="41"/>
      <c r="AR354" s="188" t="s">
        <v>621</v>
      </c>
      <c r="AT354" s="188" t="s">
        <v>539</v>
      </c>
      <c r="AU354" s="188" t="s">
        <v>87</v>
      </c>
      <c r="AY354" s="22" t="s">
        <v>328</v>
      </c>
      <c r="BE354" s="189">
        <f>IF(N354="základní",J354,0)</f>
        <v>0</v>
      </c>
      <c r="BF354" s="189">
        <f>IF(N354="snížená",J354,0)</f>
        <v>0</v>
      </c>
      <c r="BG354" s="189">
        <f>IF(N354="zákl. přenesená",J354,0)</f>
        <v>0</v>
      </c>
      <c r="BH354" s="189">
        <f>IF(N354="sníž. přenesená",J354,0)</f>
        <v>0</v>
      </c>
      <c r="BI354" s="189">
        <f>IF(N354="nulová",J354,0)</f>
        <v>0</v>
      </c>
      <c r="BJ354" s="22" t="s">
        <v>76</v>
      </c>
      <c r="BK354" s="189">
        <f>ROUND(I354*H354,2)</f>
        <v>0</v>
      </c>
      <c r="BL354" s="22" t="s">
        <v>532</v>
      </c>
      <c r="BM354" s="188" t="s">
        <v>7064</v>
      </c>
    </row>
    <row r="355" s="13" customFormat="1">
      <c r="A355" s="13"/>
      <c r="B355" s="201"/>
      <c r="C355" s="13"/>
      <c r="D355" s="195" t="s">
        <v>442</v>
      </c>
      <c r="E355" s="13"/>
      <c r="F355" s="203" t="s">
        <v>7065</v>
      </c>
      <c r="G355" s="13"/>
      <c r="H355" s="204">
        <v>13.153000000000001</v>
      </c>
      <c r="I355" s="205"/>
      <c r="J355" s="13"/>
      <c r="K355" s="13"/>
      <c r="L355" s="201"/>
      <c r="M355" s="206"/>
      <c r="N355" s="207"/>
      <c r="O355" s="207"/>
      <c r="P355" s="207"/>
      <c r="Q355" s="207"/>
      <c r="R355" s="207"/>
      <c r="S355" s="207"/>
      <c r="T355" s="208"/>
      <c r="U355" s="13"/>
      <c r="V355" s="13"/>
      <c r="W355" s="13"/>
      <c r="X355" s="13"/>
      <c r="Y355" s="13"/>
      <c r="Z355" s="13"/>
      <c r="AA355" s="13"/>
      <c r="AB355" s="13"/>
      <c r="AC355" s="13"/>
      <c r="AD355" s="13"/>
      <c r="AE355" s="13"/>
      <c r="AT355" s="202" t="s">
        <v>442</v>
      </c>
      <c r="AU355" s="202" t="s">
        <v>87</v>
      </c>
      <c r="AV355" s="13" t="s">
        <v>79</v>
      </c>
      <c r="AW355" s="13" t="s">
        <v>4</v>
      </c>
      <c r="AX355" s="13" t="s">
        <v>76</v>
      </c>
      <c r="AY355" s="202" t="s">
        <v>328</v>
      </c>
    </row>
    <row r="356" s="2" customFormat="1" ht="37.8" customHeight="1">
      <c r="A356" s="41"/>
      <c r="B356" s="176"/>
      <c r="C356" s="177" t="s">
        <v>813</v>
      </c>
      <c r="D356" s="177" t="s">
        <v>331</v>
      </c>
      <c r="E356" s="178" t="s">
        <v>3803</v>
      </c>
      <c r="F356" s="179" t="s">
        <v>3804</v>
      </c>
      <c r="G356" s="180" t="s">
        <v>491</v>
      </c>
      <c r="H356" s="181">
        <v>16.709</v>
      </c>
      <c r="I356" s="182"/>
      <c r="J356" s="183">
        <f>ROUND(I356*H356,2)</f>
        <v>0</v>
      </c>
      <c r="K356" s="179" t="s">
        <v>335</v>
      </c>
      <c r="L356" s="42"/>
      <c r="M356" s="184" t="s">
        <v>3</v>
      </c>
      <c r="N356" s="185" t="s">
        <v>40</v>
      </c>
      <c r="O356" s="75"/>
      <c r="P356" s="186">
        <f>O356*H356</f>
        <v>0</v>
      </c>
      <c r="Q356" s="186">
        <v>0.022837798999999999</v>
      </c>
      <c r="R356" s="186">
        <f>Q356*H356</f>
        <v>0.38159678349099996</v>
      </c>
      <c r="S356" s="186">
        <v>0</v>
      </c>
      <c r="T356" s="187">
        <f>S356*H356</f>
        <v>0</v>
      </c>
      <c r="U356" s="41"/>
      <c r="V356" s="41"/>
      <c r="W356" s="41"/>
      <c r="X356" s="41"/>
      <c r="Y356" s="41"/>
      <c r="Z356" s="41"/>
      <c r="AA356" s="41"/>
      <c r="AB356" s="41"/>
      <c r="AC356" s="41"/>
      <c r="AD356" s="41"/>
      <c r="AE356" s="41"/>
      <c r="AR356" s="188" t="s">
        <v>532</v>
      </c>
      <c r="AT356" s="188" t="s">
        <v>331</v>
      </c>
      <c r="AU356" s="188" t="s">
        <v>87</v>
      </c>
      <c r="AY356" s="22" t="s">
        <v>328</v>
      </c>
      <c r="BE356" s="189">
        <f>IF(N356="základní",J356,0)</f>
        <v>0</v>
      </c>
      <c r="BF356" s="189">
        <f>IF(N356="snížená",J356,0)</f>
        <v>0</v>
      </c>
      <c r="BG356" s="189">
        <f>IF(N356="zákl. přenesená",J356,0)</f>
        <v>0</v>
      </c>
      <c r="BH356" s="189">
        <f>IF(N356="sníž. přenesená",J356,0)</f>
        <v>0</v>
      </c>
      <c r="BI356" s="189">
        <f>IF(N356="nulová",J356,0)</f>
        <v>0</v>
      </c>
      <c r="BJ356" s="22" t="s">
        <v>76</v>
      </c>
      <c r="BK356" s="189">
        <f>ROUND(I356*H356,2)</f>
        <v>0</v>
      </c>
      <c r="BL356" s="22" t="s">
        <v>532</v>
      </c>
      <c r="BM356" s="188" t="s">
        <v>7066</v>
      </c>
    </row>
    <row r="357" s="2" customFormat="1">
      <c r="A357" s="41"/>
      <c r="B357" s="42"/>
      <c r="C357" s="41"/>
      <c r="D357" s="190" t="s">
        <v>338</v>
      </c>
      <c r="E357" s="41"/>
      <c r="F357" s="191" t="s">
        <v>3806</v>
      </c>
      <c r="G357" s="41"/>
      <c r="H357" s="41"/>
      <c r="I357" s="192"/>
      <c r="J357" s="41"/>
      <c r="K357" s="41"/>
      <c r="L357" s="42"/>
      <c r="M357" s="193"/>
      <c r="N357" s="194"/>
      <c r="O357" s="75"/>
      <c r="P357" s="75"/>
      <c r="Q357" s="75"/>
      <c r="R357" s="75"/>
      <c r="S357" s="75"/>
      <c r="T357" s="76"/>
      <c r="U357" s="41"/>
      <c r="V357" s="41"/>
      <c r="W357" s="41"/>
      <c r="X357" s="41"/>
      <c r="Y357" s="41"/>
      <c r="Z357" s="41"/>
      <c r="AA357" s="41"/>
      <c r="AB357" s="41"/>
      <c r="AC357" s="41"/>
      <c r="AD357" s="41"/>
      <c r="AE357" s="41"/>
      <c r="AT357" s="22" t="s">
        <v>338</v>
      </c>
      <c r="AU357" s="22" t="s">
        <v>87</v>
      </c>
    </row>
    <row r="358" s="13" customFormat="1">
      <c r="A358" s="13"/>
      <c r="B358" s="201"/>
      <c r="C358" s="13"/>
      <c r="D358" s="195" t="s">
        <v>442</v>
      </c>
      <c r="E358" s="202" t="s">
        <v>3</v>
      </c>
      <c r="F358" s="203" t="s">
        <v>7067</v>
      </c>
      <c r="G358" s="13"/>
      <c r="H358" s="204">
        <v>0.19500000000000001</v>
      </c>
      <c r="I358" s="205"/>
      <c r="J358" s="13"/>
      <c r="K358" s="13"/>
      <c r="L358" s="201"/>
      <c r="M358" s="206"/>
      <c r="N358" s="207"/>
      <c r="O358" s="207"/>
      <c r="P358" s="207"/>
      <c r="Q358" s="207"/>
      <c r="R358" s="207"/>
      <c r="S358" s="207"/>
      <c r="T358" s="208"/>
      <c r="U358" s="13"/>
      <c r="V358" s="13"/>
      <c r="W358" s="13"/>
      <c r="X358" s="13"/>
      <c r="Y358" s="13"/>
      <c r="Z358" s="13"/>
      <c r="AA358" s="13"/>
      <c r="AB358" s="13"/>
      <c r="AC358" s="13"/>
      <c r="AD358" s="13"/>
      <c r="AE358" s="13"/>
      <c r="AT358" s="202" t="s">
        <v>442</v>
      </c>
      <c r="AU358" s="202" t="s">
        <v>87</v>
      </c>
      <c r="AV358" s="13" t="s">
        <v>79</v>
      </c>
      <c r="AW358" s="13" t="s">
        <v>31</v>
      </c>
      <c r="AX358" s="13" t="s">
        <v>69</v>
      </c>
      <c r="AY358" s="202" t="s">
        <v>328</v>
      </c>
    </row>
    <row r="359" s="13" customFormat="1">
      <c r="A359" s="13"/>
      <c r="B359" s="201"/>
      <c r="C359" s="13"/>
      <c r="D359" s="195" t="s">
        <v>442</v>
      </c>
      <c r="E359" s="202" t="s">
        <v>3</v>
      </c>
      <c r="F359" s="203" t="s">
        <v>7068</v>
      </c>
      <c r="G359" s="13"/>
      <c r="H359" s="204">
        <v>16.513999999999999</v>
      </c>
      <c r="I359" s="205"/>
      <c r="J359" s="13"/>
      <c r="K359" s="13"/>
      <c r="L359" s="201"/>
      <c r="M359" s="206"/>
      <c r="N359" s="207"/>
      <c r="O359" s="207"/>
      <c r="P359" s="207"/>
      <c r="Q359" s="207"/>
      <c r="R359" s="207"/>
      <c r="S359" s="207"/>
      <c r="T359" s="208"/>
      <c r="U359" s="13"/>
      <c r="V359" s="13"/>
      <c r="W359" s="13"/>
      <c r="X359" s="13"/>
      <c r="Y359" s="13"/>
      <c r="Z359" s="13"/>
      <c r="AA359" s="13"/>
      <c r="AB359" s="13"/>
      <c r="AC359" s="13"/>
      <c r="AD359" s="13"/>
      <c r="AE359" s="13"/>
      <c r="AT359" s="202" t="s">
        <v>442</v>
      </c>
      <c r="AU359" s="202" t="s">
        <v>87</v>
      </c>
      <c r="AV359" s="13" t="s">
        <v>79</v>
      </c>
      <c r="AW359" s="13" t="s">
        <v>31</v>
      </c>
      <c r="AX359" s="13" t="s">
        <v>69</v>
      </c>
      <c r="AY359" s="202" t="s">
        <v>328</v>
      </c>
    </row>
    <row r="360" s="14" customFormat="1">
      <c r="A360" s="14"/>
      <c r="B360" s="209"/>
      <c r="C360" s="14"/>
      <c r="D360" s="195" t="s">
        <v>442</v>
      </c>
      <c r="E360" s="210" t="s">
        <v>3</v>
      </c>
      <c r="F360" s="211" t="s">
        <v>452</v>
      </c>
      <c r="G360" s="14"/>
      <c r="H360" s="212">
        <v>16.709</v>
      </c>
      <c r="I360" s="213"/>
      <c r="J360" s="14"/>
      <c r="K360" s="14"/>
      <c r="L360" s="209"/>
      <c r="M360" s="214"/>
      <c r="N360" s="215"/>
      <c r="O360" s="215"/>
      <c r="P360" s="215"/>
      <c r="Q360" s="215"/>
      <c r="R360" s="215"/>
      <c r="S360" s="215"/>
      <c r="T360" s="216"/>
      <c r="U360" s="14"/>
      <c r="V360" s="14"/>
      <c r="W360" s="14"/>
      <c r="X360" s="14"/>
      <c r="Y360" s="14"/>
      <c r="Z360" s="14"/>
      <c r="AA360" s="14"/>
      <c r="AB360" s="14"/>
      <c r="AC360" s="14"/>
      <c r="AD360" s="14"/>
      <c r="AE360" s="14"/>
      <c r="AT360" s="210" t="s">
        <v>442</v>
      </c>
      <c r="AU360" s="210" t="s">
        <v>87</v>
      </c>
      <c r="AV360" s="14" t="s">
        <v>113</v>
      </c>
      <c r="AW360" s="14" t="s">
        <v>31</v>
      </c>
      <c r="AX360" s="14" t="s">
        <v>76</v>
      </c>
      <c r="AY360" s="210" t="s">
        <v>328</v>
      </c>
    </row>
    <row r="361" s="2" customFormat="1" ht="24.15" customHeight="1">
      <c r="A361" s="41"/>
      <c r="B361" s="176"/>
      <c r="C361" s="177" t="s">
        <v>817</v>
      </c>
      <c r="D361" s="177" t="s">
        <v>331</v>
      </c>
      <c r="E361" s="178" t="s">
        <v>7069</v>
      </c>
      <c r="F361" s="179" t="s">
        <v>7070</v>
      </c>
      <c r="G361" s="180" t="s">
        <v>439</v>
      </c>
      <c r="H361" s="181">
        <v>635.15300000000002</v>
      </c>
      <c r="I361" s="182"/>
      <c r="J361" s="183">
        <f>ROUND(I361*H361,2)</f>
        <v>0</v>
      </c>
      <c r="K361" s="179" t="s">
        <v>335</v>
      </c>
      <c r="L361" s="42"/>
      <c r="M361" s="184" t="s">
        <v>3</v>
      </c>
      <c r="N361" s="185" t="s">
        <v>40</v>
      </c>
      <c r="O361" s="75"/>
      <c r="P361" s="186">
        <f>O361*H361</f>
        <v>0</v>
      </c>
      <c r="Q361" s="186">
        <v>0.00033399999999999999</v>
      </c>
      <c r="R361" s="186">
        <f>Q361*H361</f>
        <v>0.212141102</v>
      </c>
      <c r="S361" s="186">
        <v>0</v>
      </c>
      <c r="T361" s="187">
        <f>S361*H361</f>
        <v>0</v>
      </c>
      <c r="U361" s="41"/>
      <c r="V361" s="41"/>
      <c r="W361" s="41"/>
      <c r="X361" s="41"/>
      <c r="Y361" s="41"/>
      <c r="Z361" s="41"/>
      <c r="AA361" s="41"/>
      <c r="AB361" s="41"/>
      <c r="AC361" s="41"/>
      <c r="AD361" s="41"/>
      <c r="AE361" s="41"/>
      <c r="AR361" s="188" t="s">
        <v>532</v>
      </c>
      <c r="AT361" s="188" t="s">
        <v>331</v>
      </c>
      <c r="AU361" s="188" t="s">
        <v>87</v>
      </c>
      <c r="AY361" s="22" t="s">
        <v>328</v>
      </c>
      <c r="BE361" s="189">
        <f>IF(N361="základní",J361,0)</f>
        <v>0</v>
      </c>
      <c r="BF361" s="189">
        <f>IF(N361="snížená",J361,0)</f>
        <v>0</v>
      </c>
      <c r="BG361" s="189">
        <f>IF(N361="zákl. přenesená",J361,0)</f>
        <v>0</v>
      </c>
      <c r="BH361" s="189">
        <f>IF(N361="sníž. přenesená",J361,0)</f>
        <v>0</v>
      </c>
      <c r="BI361" s="189">
        <f>IF(N361="nulová",J361,0)</f>
        <v>0</v>
      </c>
      <c r="BJ361" s="22" t="s">
        <v>76</v>
      </c>
      <c r="BK361" s="189">
        <f>ROUND(I361*H361,2)</f>
        <v>0</v>
      </c>
      <c r="BL361" s="22" t="s">
        <v>532</v>
      </c>
      <c r="BM361" s="188" t="s">
        <v>7071</v>
      </c>
    </row>
    <row r="362" s="2" customFormat="1">
      <c r="A362" s="41"/>
      <c r="B362" s="42"/>
      <c r="C362" s="41"/>
      <c r="D362" s="190" t="s">
        <v>338</v>
      </c>
      <c r="E362" s="41"/>
      <c r="F362" s="191" t="s">
        <v>7072</v>
      </c>
      <c r="G362" s="41"/>
      <c r="H362" s="41"/>
      <c r="I362" s="192"/>
      <c r="J362" s="41"/>
      <c r="K362" s="41"/>
      <c r="L362" s="42"/>
      <c r="M362" s="193"/>
      <c r="N362" s="194"/>
      <c r="O362" s="75"/>
      <c r="P362" s="75"/>
      <c r="Q362" s="75"/>
      <c r="R362" s="75"/>
      <c r="S362" s="75"/>
      <c r="T362" s="76"/>
      <c r="U362" s="41"/>
      <c r="V362" s="41"/>
      <c r="W362" s="41"/>
      <c r="X362" s="41"/>
      <c r="Y362" s="41"/>
      <c r="Z362" s="41"/>
      <c r="AA362" s="41"/>
      <c r="AB362" s="41"/>
      <c r="AC362" s="41"/>
      <c r="AD362" s="41"/>
      <c r="AE362" s="41"/>
      <c r="AT362" s="22" t="s">
        <v>338</v>
      </c>
      <c r="AU362" s="22" t="s">
        <v>87</v>
      </c>
    </row>
    <row r="363" s="13" customFormat="1">
      <c r="A363" s="13"/>
      <c r="B363" s="201"/>
      <c r="C363" s="13"/>
      <c r="D363" s="195" t="s">
        <v>442</v>
      </c>
      <c r="E363" s="202" t="s">
        <v>3</v>
      </c>
      <c r="F363" s="203" t="s">
        <v>2520</v>
      </c>
      <c r="G363" s="13"/>
      <c r="H363" s="204">
        <v>557.22000000000003</v>
      </c>
      <c r="I363" s="205"/>
      <c r="J363" s="13"/>
      <c r="K363" s="13"/>
      <c r="L363" s="201"/>
      <c r="M363" s="206"/>
      <c r="N363" s="207"/>
      <c r="O363" s="207"/>
      <c r="P363" s="207"/>
      <c r="Q363" s="207"/>
      <c r="R363" s="207"/>
      <c r="S363" s="207"/>
      <c r="T363" s="208"/>
      <c r="U363" s="13"/>
      <c r="V363" s="13"/>
      <c r="W363" s="13"/>
      <c r="X363" s="13"/>
      <c r="Y363" s="13"/>
      <c r="Z363" s="13"/>
      <c r="AA363" s="13"/>
      <c r="AB363" s="13"/>
      <c r="AC363" s="13"/>
      <c r="AD363" s="13"/>
      <c r="AE363" s="13"/>
      <c r="AT363" s="202" t="s">
        <v>442</v>
      </c>
      <c r="AU363" s="202" t="s">
        <v>87</v>
      </c>
      <c r="AV363" s="13" t="s">
        <v>79</v>
      </c>
      <c r="AW363" s="13" t="s">
        <v>31</v>
      </c>
      <c r="AX363" s="13" t="s">
        <v>69</v>
      </c>
      <c r="AY363" s="202" t="s">
        <v>328</v>
      </c>
    </row>
    <row r="364" s="13" customFormat="1">
      <c r="A364" s="13"/>
      <c r="B364" s="201"/>
      <c r="C364" s="13"/>
      <c r="D364" s="195" t="s">
        <v>442</v>
      </c>
      <c r="E364" s="202" t="s">
        <v>3</v>
      </c>
      <c r="F364" s="203" t="s">
        <v>2486</v>
      </c>
      <c r="G364" s="13"/>
      <c r="H364" s="204">
        <v>77.933000000000007</v>
      </c>
      <c r="I364" s="205"/>
      <c r="J364" s="13"/>
      <c r="K364" s="13"/>
      <c r="L364" s="201"/>
      <c r="M364" s="206"/>
      <c r="N364" s="207"/>
      <c r="O364" s="207"/>
      <c r="P364" s="207"/>
      <c r="Q364" s="207"/>
      <c r="R364" s="207"/>
      <c r="S364" s="207"/>
      <c r="T364" s="208"/>
      <c r="U364" s="13"/>
      <c r="V364" s="13"/>
      <c r="W364" s="13"/>
      <c r="X364" s="13"/>
      <c r="Y364" s="13"/>
      <c r="Z364" s="13"/>
      <c r="AA364" s="13"/>
      <c r="AB364" s="13"/>
      <c r="AC364" s="13"/>
      <c r="AD364" s="13"/>
      <c r="AE364" s="13"/>
      <c r="AT364" s="202" t="s">
        <v>442</v>
      </c>
      <c r="AU364" s="202" t="s">
        <v>87</v>
      </c>
      <c r="AV364" s="13" t="s">
        <v>79</v>
      </c>
      <c r="AW364" s="13" t="s">
        <v>31</v>
      </c>
      <c r="AX364" s="13" t="s">
        <v>69</v>
      </c>
      <c r="AY364" s="202" t="s">
        <v>328</v>
      </c>
    </row>
    <row r="365" s="14" customFormat="1">
      <c r="A365" s="14"/>
      <c r="B365" s="209"/>
      <c r="C365" s="14"/>
      <c r="D365" s="195" t="s">
        <v>442</v>
      </c>
      <c r="E365" s="210" t="s">
        <v>3</v>
      </c>
      <c r="F365" s="211" t="s">
        <v>452</v>
      </c>
      <c r="G365" s="14"/>
      <c r="H365" s="212">
        <v>635.15300000000002</v>
      </c>
      <c r="I365" s="213"/>
      <c r="J365" s="14"/>
      <c r="K365" s="14"/>
      <c r="L365" s="209"/>
      <c r="M365" s="214"/>
      <c r="N365" s="215"/>
      <c r="O365" s="215"/>
      <c r="P365" s="215"/>
      <c r="Q365" s="215"/>
      <c r="R365" s="215"/>
      <c r="S365" s="215"/>
      <c r="T365" s="216"/>
      <c r="U365" s="14"/>
      <c r="V365" s="14"/>
      <c r="W365" s="14"/>
      <c r="X365" s="14"/>
      <c r="Y365" s="14"/>
      <c r="Z365" s="14"/>
      <c r="AA365" s="14"/>
      <c r="AB365" s="14"/>
      <c r="AC365" s="14"/>
      <c r="AD365" s="14"/>
      <c r="AE365" s="14"/>
      <c r="AT365" s="210" t="s">
        <v>442</v>
      </c>
      <c r="AU365" s="210" t="s">
        <v>87</v>
      </c>
      <c r="AV365" s="14" t="s">
        <v>113</v>
      </c>
      <c r="AW365" s="14" t="s">
        <v>31</v>
      </c>
      <c r="AX365" s="14" t="s">
        <v>76</v>
      </c>
      <c r="AY365" s="210" t="s">
        <v>328</v>
      </c>
    </row>
    <row r="366" s="12" customFormat="1" ht="20.88" customHeight="1">
      <c r="A366" s="12"/>
      <c r="B366" s="163"/>
      <c r="C366" s="12"/>
      <c r="D366" s="164" t="s">
        <v>68</v>
      </c>
      <c r="E366" s="174" t="s">
        <v>7073</v>
      </c>
      <c r="F366" s="174" t="s">
        <v>7074</v>
      </c>
      <c r="G366" s="12"/>
      <c r="H366" s="12"/>
      <c r="I366" s="166"/>
      <c r="J366" s="175">
        <f>BK366</f>
        <v>0</v>
      </c>
      <c r="K366" s="12"/>
      <c r="L366" s="163"/>
      <c r="M366" s="168"/>
      <c r="N366" s="169"/>
      <c r="O366" s="169"/>
      <c r="P366" s="170">
        <f>SUM(P367:P440)</f>
        <v>0</v>
      </c>
      <c r="Q366" s="169"/>
      <c r="R366" s="170">
        <f>SUM(R367:R440)</f>
        <v>13.180306872000001</v>
      </c>
      <c r="S366" s="169"/>
      <c r="T366" s="171">
        <f>SUM(T367:T440)</f>
        <v>0</v>
      </c>
      <c r="U366" s="12"/>
      <c r="V366" s="12"/>
      <c r="W366" s="12"/>
      <c r="X366" s="12"/>
      <c r="Y366" s="12"/>
      <c r="Z366" s="12"/>
      <c r="AA366" s="12"/>
      <c r="AB366" s="12"/>
      <c r="AC366" s="12"/>
      <c r="AD366" s="12"/>
      <c r="AE366" s="12"/>
      <c r="AR366" s="164" t="s">
        <v>79</v>
      </c>
      <c r="AT366" s="172" t="s">
        <v>68</v>
      </c>
      <c r="AU366" s="172" t="s">
        <v>79</v>
      </c>
      <c r="AY366" s="164" t="s">
        <v>328</v>
      </c>
      <c r="BK366" s="173">
        <f>SUM(BK367:BK440)</f>
        <v>0</v>
      </c>
    </row>
    <row r="367" s="2" customFormat="1" ht="37.8" customHeight="1">
      <c r="A367" s="41"/>
      <c r="B367" s="176"/>
      <c r="C367" s="177" t="s">
        <v>821</v>
      </c>
      <c r="D367" s="177" t="s">
        <v>331</v>
      </c>
      <c r="E367" s="178" t="s">
        <v>3855</v>
      </c>
      <c r="F367" s="179" t="s">
        <v>3856</v>
      </c>
      <c r="G367" s="180" t="s">
        <v>476</v>
      </c>
      <c r="H367" s="181">
        <v>40.75</v>
      </c>
      <c r="I367" s="182"/>
      <c r="J367" s="183">
        <f>ROUND(I367*H367,2)</f>
        <v>0</v>
      </c>
      <c r="K367" s="179" t="s">
        <v>335</v>
      </c>
      <c r="L367" s="42"/>
      <c r="M367" s="184" t="s">
        <v>3</v>
      </c>
      <c r="N367" s="185" t="s">
        <v>40</v>
      </c>
      <c r="O367" s="75"/>
      <c r="P367" s="186">
        <f>O367*H367</f>
        <v>0</v>
      </c>
      <c r="Q367" s="186">
        <v>0</v>
      </c>
      <c r="R367" s="186">
        <f>Q367*H367</f>
        <v>0</v>
      </c>
      <c r="S367" s="186">
        <v>0</v>
      </c>
      <c r="T367" s="187">
        <f>S367*H367</f>
        <v>0</v>
      </c>
      <c r="U367" s="41"/>
      <c r="V367" s="41"/>
      <c r="W367" s="41"/>
      <c r="X367" s="41"/>
      <c r="Y367" s="41"/>
      <c r="Z367" s="41"/>
      <c r="AA367" s="41"/>
      <c r="AB367" s="41"/>
      <c r="AC367" s="41"/>
      <c r="AD367" s="41"/>
      <c r="AE367" s="41"/>
      <c r="AR367" s="188" t="s">
        <v>532</v>
      </c>
      <c r="AT367" s="188" t="s">
        <v>331</v>
      </c>
      <c r="AU367" s="188" t="s">
        <v>87</v>
      </c>
      <c r="AY367" s="22" t="s">
        <v>328</v>
      </c>
      <c r="BE367" s="189">
        <f>IF(N367="základní",J367,0)</f>
        <v>0</v>
      </c>
      <c r="BF367" s="189">
        <f>IF(N367="snížená",J367,0)</f>
        <v>0</v>
      </c>
      <c r="BG367" s="189">
        <f>IF(N367="zákl. přenesená",J367,0)</f>
        <v>0</v>
      </c>
      <c r="BH367" s="189">
        <f>IF(N367="sníž. přenesená",J367,0)</f>
        <v>0</v>
      </c>
      <c r="BI367" s="189">
        <f>IF(N367="nulová",J367,0)</f>
        <v>0</v>
      </c>
      <c r="BJ367" s="22" t="s">
        <v>76</v>
      </c>
      <c r="BK367" s="189">
        <f>ROUND(I367*H367,2)</f>
        <v>0</v>
      </c>
      <c r="BL367" s="22" t="s">
        <v>532</v>
      </c>
      <c r="BM367" s="188" t="s">
        <v>7075</v>
      </c>
    </row>
    <row r="368" s="2" customFormat="1">
      <c r="A368" s="41"/>
      <c r="B368" s="42"/>
      <c r="C368" s="41"/>
      <c r="D368" s="190" t="s">
        <v>338</v>
      </c>
      <c r="E368" s="41"/>
      <c r="F368" s="191" t="s">
        <v>3858</v>
      </c>
      <c r="G368" s="41"/>
      <c r="H368" s="41"/>
      <c r="I368" s="192"/>
      <c r="J368" s="41"/>
      <c r="K368" s="41"/>
      <c r="L368" s="42"/>
      <c r="M368" s="193"/>
      <c r="N368" s="194"/>
      <c r="O368" s="75"/>
      <c r="P368" s="75"/>
      <c r="Q368" s="75"/>
      <c r="R368" s="75"/>
      <c r="S368" s="75"/>
      <c r="T368" s="76"/>
      <c r="U368" s="41"/>
      <c r="V368" s="41"/>
      <c r="W368" s="41"/>
      <c r="X368" s="41"/>
      <c r="Y368" s="41"/>
      <c r="Z368" s="41"/>
      <c r="AA368" s="41"/>
      <c r="AB368" s="41"/>
      <c r="AC368" s="41"/>
      <c r="AD368" s="41"/>
      <c r="AE368" s="41"/>
      <c r="AT368" s="22" t="s">
        <v>338</v>
      </c>
      <c r="AU368" s="22" t="s">
        <v>87</v>
      </c>
    </row>
    <row r="369" s="15" customFormat="1">
      <c r="A369" s="15"/>
      <c r="B369" s="217"/>
      <c r="C369" s="15"/>
      <c r="D369" s="195" t="s">
        <v>442</v>
      </c>
      <c r="E369" s="218" t="s">
        <v>3</v>
      </c>
      <c r="F369" s="219" t="s">
        <v>7076</v>
      </c>
      <c r="G369" s="15"/>
      <c r="H369" s="218" t="s">
        <v>3</v>
      </c>
      <c r="I369" s="220"/>
      <c r="J369" s="15"/>
      <c r="K369" s="15"/>
      <c r="L369" s="217"/>
      <c r="M369" s="221"/>
      <c r="N369" s="222"/>
      <c r="O369" s="222"/>
      <c r="P369" s="222"/>
      <c r="Q369" s="222"/>
      <c r="R369" s="222"/>
      <c r="S369" s="222"/>
      <c r="T369" s="223"/>
      <c r="U369" s="15"/>
      <c r="V369" s="15"/>
      <c r="W369" s="15"/>
      <c r="X369" s="15"/>
      <c r="Y369" s="15"/>
      <c r="Z369" s="15"/>
      <c r="AA369" s="15"/>
      <c r="AB369" s="15"/>
      <c r="AC369" s="15"/>
      <c r="AD369" s="15"/>
      <c r="AE369" s="15"/>
      <c r="AT369" s="218" t="s">
        <v>442</v>
      </c>
      <c r="AU369" s="218" t="s">
        <v>87</v>
      </c>
      <c r="AV369" s="15" t="s">
        <v>76</v>
      </c>
      <c r="AW369" s="15" t="s">
        <v>31</v>
      </c>
      <c r="AX369" s="15" t="s">
        <v>69</v>
      </c>
      <c r="AY369" s="218" t="s">
        <v>328</v>
      </c>
    </row>
    <row r="370" s="13" customFormat="1">
      <c r="A370" s="13"/>
      <c r="B370" s="201"/>
      <c r="C370" s="13"/>
      <c r="D370" s="195" t="s">
        <v>442</v>
      </c>
      <c r="E370" s="202" t="s">
        <v>3</v>
      </c>
      <c r="F370" s="203" t="s">
        <v>7077</v>
      </c>
      <c r="G370" s="13"/>
      <c r="H370" s="204">
        <v>9.75</v>
      </c>
      <c r="I370" s="205"/>
      <c r="J370" s="13"/>
      <c r="K370" s="13"/>
      <c r="L370" s="201"/>
      <c r="M370" s="206"/>
      <c r="N370" s="207"/>
      <c r="O370" s="207"/>
      <c r="P370" s="207"/>
      <c r="Q370" s="207"/>
      <c r="R370" s="207"/>
      <c r="S370" s="207"/>
      <c r="T370" s="208"/>
      <c r="U370" s="13"/>
      <c r="V370" s="13"/>
      <c r="W370" s="13"/>
      <c r="X370" s="13"/>
      <c r="Y370" s="13"/>
      <c r="Z370" s="13"/>
      <c r="AA370" s="13"/>
      <c r="AB370" s="13"/>
      <c r="AC370" s="13"/>
      <c r="AD370" s="13"/>
      <c r="AE370" s="13"/>
      <c r="AT370" s="202" t="s">
        <v>442</v>
      </c>
      <c r="AU370" s="202" t="s">
        <v>87</v>
      </c>
      <c r="AV370" s="13" t="s">
        <v>79</v>
      </c>
      <c r="AW370" s="13" t="s">
        <v>31</v>
      </c>
      <c r="AX370" s="13" t="s">
        <v>69</v>
      </c>
      <c r="AY370" s="202" t="s">
        <v>328</v>
      </c>
    </row>
    <row r="371" s="13" customFormat="1">
      <c r="A371" s="13"/>
      <c r="B371" s="201"/>
      <c r="C371" s="13"/>
      <c r="D371" s="195" t="s">
        <v>442</v>
      </c>
      <c r="E371" s="202" t="s">
        <v>3</v>
      </c>
      <c r="F371" s="203" t="s">
        <v>7078</v>
      </c>
      <c r="G371" s="13"/>
      <c r="H371" s="204">
        <v>13.75</v>
      </c>
      <c r="I371" s="205"/>
      <c r="J371" s="13"/>
      <c r="K371" s="13"/>
      <c r="L371" s="201"/>
      <c r="M371" s="206"/>
      <c r="N371" s="207"/>
      <c r="O371" s="207"/>
      <c r="P371" s="207"/>
      <c r="Q371" s="207"/>
      <c r="R371" s="207"/>
      <c r="S371" s="207"/>
      <c r="T371" s="208"/>
      <c r="U371" s="13"/>
      <c r="V371" s="13"/>
      <c r="W371" s="13"/>
      <c r="X371" s="13"/>
      <c r="Y371" s="13"/>
      <c r="Z371" s="13"/>
      <c r="AA371" s="13"/>
      <c r="AB371" s="13"/>
      <c r="AC371" s="13"/>
      <c r="AD371" s="13"/>
      <c r="AE371" s="13"/>
      <c r="AT371" s="202" t="s">
        <v>442</v>
      </c>
      <c r="AU371" s="202" t="s">
        <v>87</v>
      </c>
      <c r="AV371" s="13" t="s">
        <v>79</v>
      </c>
      <c r="AW371" s="13" t="s">
        <v>31</v>
      </c>
      <c r="AX371" s="13" t="s">
        <v>69</v>
      </c>
      <c r="AY371" s="202" t="s">
        <v>328</v>
      </c>
    </row>
    <row r="372" s="13" customFormat="1">
      <c r="A372" s="13"/>
      <c r="B372" s="201"/>
      <c r="C372" s="13"/>
      <c r="D372" s="195" t="s">
        <v>442</v>
      </c>
      <c r="E372" s="202" t="s">
        <v>3</v>
      </c>
      <c r="F372" s="203" t="s">
        <v>7079</v>
      </c>
      <c r="G372" s="13"/>
      <c r="H372" s="204">
        <v>6.75</v>
      </c>
      <c r="I372" s="205"/>
      <c r="J372" s="13"/>
      <c r="K372" s="13"/>
      <c r="L372" s="201"/>
      <c r="M372" s="206"/>
      <c r="N372" s="207"/>
      <c r="O372" s="207"/>
      <c r="P372" s="207"/>
      <c r="Q372" s="207"/>
      <c r="R372" s="207"/>
      <c r="S372" s="207"/>
      <c r="T372" s="208"/>
      <c r="U372" s="13"/>
      <c r="V372" s="13"/>
      <c r="W372" s="13"/>
      <c r="X372" s="13"/>
      <c r="Y372" s="13"/>
      <c r="Z372" s="13"/>
      <c r="AA372" s="13"/>
      <c r="AB372" s="13"/>
      <c r="AC372" s="13"/>
      <c r="AD372" s="13"/>
      <c r="AE372" s="13"/>
      <c r="AT372" s="202" t="s">
        <v>442</v>
      </c>
      <c r="AU372" s="202" t="s">
        <v>87</v>
      </c>
      <c r="AV372" s="13" t="s">
        <v>79</v>
      </c>
      <c r="AW372" s="13" t="s">
        <v>31</v>
      </c>
      <c r="AX372" s="13" t="s">
        <v>69</v>
      </c>
      <c r="AY372" s="202" t="s">
        <v>328</v>
      </c>
    </row>
    <row r="373" s="13" customFormat="1">
      <c r="A373" s="13"/>
      <c r="B373" s="201"/>
      <c r="C373" s="13"/>
      <c r="D373" s="195" t="s">
        <v>442</v>
      </c>
      <c r="E373" s="202" t="s">
        <v>3</v>
      </c>
      <c r="F373" s="203" t="s">
        <v>7080</v>
      </c>
      <c r="G373" s="13"/>
      <c r="H373" s="204">
        <v>10.5</v>
      </c>
      <c r="I373" s="205"/>
      <c r="J373" s="13"/>
      <c r="K373" s="13"/>
      <c r="L373" s="201"/>
      <c r="M373" s="206"/>
      <c r="N373" s="207"/>
      <c r="O373" s="207"/>
      <c r="P373" s="207"/>
      <c r="Q373" s="207"/>
      <c r="R373" s="207"/>
      <c r="S373" s="207"/>
      <c r="T373" s="208"/>
      <c r="U373" s="13"/>
      <c r="V373" s="13"/>
      <c r="W373" s="13"/>
      <c r="X373" s="13"/>
      <c r="Y373" s="13"/>
      <c r="Z373" s="13"/>
      <c r="AA373" s="13"/>
      <c r="AB373" s="13"/>
      <c r="AC373" s="13"/>
      <c r="AD373" s="13"/>
      <c r="AE373" s="13"/>
      <c r="AT373" s="202" t="s">
        <v>442</v>
      </c>
      <c r="AU373" s="202" t="s">
        <v>87</v>
      </c>
      <c r="AV373" s="13" t="s">
        <v>79</v>
      </c>
      <c r="AW373" s="13" t="s">
        <v>31</v>
      </c>
      <c r="AX373" s="13" t="s">
        <v>69</v>
      </c>
      <c r="AY373" s="202" t="s">
        <v>328</v>
      </c>
    </row>
    <row r="374" s="14" customFormat="1">
      <c r="A374" s="14"/>
      <c r="B374" s="209"/>
      <c r="C374" s="14"/>
      <c r="D374" s="195" t="s">
        <v>442</v>
      </c>
      <c r="E374" s="210" t="s">
        <v>3</v>
      </c>
      <c r="F374" s="211" t="s">
        <v>452</v>
      </c>
      <c r="G374" s="14"/>
      <c r="H374" s="212">
        <v>40.75</v>
      </c>
      <c r="I374" s="213"/>
      <c r="J374" s="14"/>
      <c r="K374" s="14"/>
      <c r="L374" s="209"/>
      <c r="M374" s="214"/>
      <c r="N374" s="215"/>
      <c r="O374" s="215"/>
      <c r="P374" s="215"/>
      <c r="Q374" s="215"/>
      <c r="R374" s="215"/>
      <c r="S374" s="215"/>
      <c r="T374" s="216"/>
      <c r="U374" s="14"/>
      <c r="V374" s="14"/>
      <c r="W374" s="14"/>
      <c r="X374" s="14"/>
      <c r="Y374" s="14"/>
      <c r="Z374" s="14"/>
      <c r="AA374" s="14"/>
      <c r="AB374" s="14"/>
      <c r="AC374" s="14"/>
      <c r="AD374" s="14"/>
      <c r="AE374" s="14"/>
      <c r="AT374" s="210" t="s">
        <v>442</v>
      </c>
      <c r="AU374" s="210" t="s">
        <v>87</v>
      </c>
      <c r="AV374" s="14" t="s">
        <v>113</v>
      </c>
      <c r="AW374" s="14" t="s">
        <v>31</v>
      </c>
      <c r="AX374" s="14" t="s">
        <v>76</v>
      </c>
      <c r="AY374" s="210" t="s">
        <v>328</v>
      </c>
    </row>
    <row r="375" s="2" customFormat="1" ht="37.8" customHeight="1">
      <c r="A375" s="41"/>
      <c r="B375" s="176"/>
      <c r="C375" s="177" t="s">
        <v>825</v>
      </c>
      <c r="D375" s="177" t="s">
        <v>331</v>
      </c>
      <c r="E375" s="178" t="s">
        <v>7081</v>
      </c>
      <c r="F375" s="179" t="s">
        <v>7082</v>
      </c>
      <c r="G375" s="180" t="s">
        <v>476</v>
      </c>
      <c r="H375" s="181">
        <v>1088.5</v>
      </c>
      <c r="I375" s="182"/>
      <c r="J375" s="183">
        <f>ROUND(I375*H375,2)</f>
        <v>0</v>
      </c>
      <c r="K375" s="179" t="s">
        <v>335</v>
      </c>
      <c r="L375" s="42"/>
      <c r="M375" s="184" t="s">
        <v>3</v>
      </c>
      <c r="N375" s="185" t="s">
        <v>40</v>
      </c>
      <c r="O375" s="75"/>
      <c r="P375" s="186">
        <f>O375*H375</f>
        <v>0</v>
      </c>
      <c r="Q375" s="186">
        <v>0</v>
      </c>
      <c r="R375" s="186">
        <f>Q375*H375</f>
        <v>0</v>
      </c>
      <c r="S375" s="186">
        <v>0</v>
      </c>
      <c r="T375" s="187">
        <f>S375*H375</f>
        <v>0</v>
      </c>
      <c r="U375" s="41"/>
      <c r="V375" s="41"/>
      <c r="W375" s="41"/>
      <c r="X375" s="41"/>
      <c r="Y375" s="41"/>
      <c r="Z375" s="41"/>
      <c r="AA375" s="41"/>
      <c r="AB375" s="41"/>
      <c r="AC375" s="41"/>
      <c r="AD375" s="41"/>
      <c r="AE375" s="41"/>
      <c r="AR375" s="188" t="s">
        <v>532</v>
      </c>
      <c r="AT375" s="188" t="s">
        <v>331</v>
      </c>
      <c r="AU375" s="188" t="s">
        <v>87</v>
      </c>
      <c r="AY375" s="22" t="s">
        <v>328</v>
      </c>
      <c r="BE375" s="189">
        <f>IF(N375="základní",J375,0)</f>
        <v>0</v>
      </c>
      <c r="BF375" s="189">
        <f>IF(N375="snížená",J375,0)</f>
        <v>0</v>
      </c>
      <c r="BG375" s="189">
        <f>IF(N375="zákl. přenesená",J375,0)</f>
        <v>0</v>
      </c>
      <c r="BH375" s="189">
        <f>IF(N375="sníž. přenesená",J375,0)</f>
        <v>0</v>
      </c>
      <c r="BI375" s="189">
        <f>IF(N375="nulová",J375,0)</f>
        <v>0</v>
      </c>
      <c r="BJ375" s="22" t="s">
        <v>76</v>
      </c>
      <c r="BK375" s="189">
        <f>ROUND(I375*H375,2)</f>
        <v>0</v>
      </c>
      <c r="BL375" s="22" t="s">
        <v>532</v>
      </c>
      <c r="BM375" s="188" t="s">
        <v>7083</v>
      </c>
    </row>
    <row r="376" s="2" customFormat="1">
      <c r="A376" s="41"/>
      <c r="B376" s="42"/>
      <c r="C376" s="41"/>
      <c r="D376" s="190" t="s">
        <v>338</v>
      </c>
      <c r="E376" s="41"/>
      <c r="F376" s="191" t="s">
        <v>7084</v>
      </c>
      <c r="G376" s="41"/>
      <c r="H376" s="41"/>
      <c r="I376" s="192"/>
      <c r="J376" s="41"/>
      <c r="K376" s="41"/>
      <c r="L376" s="42"/>
      <c r="M376" s="193"/>
      <c r="N376" s="194"/>
      <c r="O376" s="75"/>
      <c r="P376" s="75"/>
      <c r="Q376" s="75"/>
      <c r="R376" s="75"/>
      <c r="S376" s="75"/>
      <c r="T376" s="76"/>
      <c r="U376" s="41"/>
      <c r="V376" s="41"/>
      <c r="W376" s="41"/>
      <c r="X376" s="41"/>
      <c r="Y376" s="41"/>
      <c r="Z376" s="41"/>
      <c r="AA376" s="41"/>
      <c r="AB376" s="41"/>
      <c r="AC376" s="41"/>
      <c r="AD376" s="41"/>
      <c r="AE376" s="41"/>
      <c r="AT376" s="22" t="s">
        <v>338</v>
      </c>
      <c r="AU376" s="22" t="s">
        <v>87</v>
      </c>
    </row>
    <row r="377" s="13" customFormat="1">
      <c r="A377" s="13"/>
      <c r="B377" s="201"/>
      <c r="C377" s="13"/>
      <c r="D377" s="195" t="s">
        <v>442</v>
      </c>
      <c r="E377" s="202" t="s">
        <v>3</v>
      </c>
      <c r="F377" s="203" t="s">
        <v>7085</v>
      </c>
      <c r="G377" s="13"/>
      <c r="H377" s="204">
        <v>80.299999999999997</v>
      </c>
      <c r="I377" s="205"/>
      <c r="J377" s="13"/>
      <c r="K377" s="13"/>
      <c r="L377" s="201"/>
      <c r="M377" s="206"/>
      <c r="N377" s="207"/>
      <c r="O377" s="207"/>
      <c r="P377" s="207"/>
      <c r="Q377" s="207"/>
      <c r="R377" s="207"/>
      <c r="S377" s="207"/>
      <c r="T377" s="208"/>
      <c r="U377" s="13"/>
      <c r="V377" s="13"/>
      <c r="W377" s="13"/>
      <c r="X377" s="13"/>
      <c r="Y377" s="13"/>
      <c r="Z377" s="13"/>
      <c r="AA377" s="13"/>
      <c r="AB377" s="13"/>
      <c r="AC377" s="13"/>
      <c r="AD377" s="13"/>
      <c r="AE377" s="13"/>
      <c r="AT377" s="202" t="s">
        <v>442</v>
      </c>
      <c r="AU377" s="202" t="s">
        <v>87</v>
      </c>
      <c r="AV377" s="13" t="s">
        <v>79</v>
      </c>
      <c r="AW377" s="13" t="s">
        <v>31</v>
      </c>
      <c r="AX377" s="13" t="s">
        <v>69</v>
      </c>
      <c r="AY377" s="202" t="s">
        <v>328</v>
      </c>
    </row>
    <row r="378" s="13" customFormat="1">
      <c r="A378" s="13"/>
      <c r="B378" s="201"/>
      <c r="C378" s="13"/>
      <c r="D378" s="195" t="s">
        <v>442</v>
      </c>
      <c r="E378" s="202" t="s">
        <v>3</v>
      </c>
      <c r="F378" s="203" t="s">
        <v>7086</v>
      </c>
      <c r="G378" s="13"/>
      <c r="H378" s="204">
        <v>143</v>
      </c>
      <c r="I378" s="205"/>
      <c r="J378" s="13"/>
      <c r="K378" s="13"/>
      <c r="L378" s="201"/>
      <c r="M378" s="206"/>
      <c r="N378" s="207"/>
      <c r="O378" s="207"/>
      <c r="P378" s="207"/>
      <c r="Q378" s="207"/>
      <c r="R378" s="207"/>
      <c r="S378" s="207"/>
      <c r="T378" s="208"/>
      <c r="U378" s="13"/>
      <c r="V378" s="13"/>
      <c r="W378" s="13"/>
      <c r="X378" s="13"/>
      <c r="Y378" s="13"/>
      <c r="Z378" s="13"/>
      <c r="AA378" s="13"/>
      <c r="AB378" s="13"/>
      <c r="AC378" s="13"/>
      <c r="AD378" s="13"/>
      <c r="AE378" s="13"/>
      <c r="AT378" s="202" t="s">
        <v>442</v>
      </c>
      <c r="AU378" s="202" t="s">
        <v>87</v>
      </c>
      <c r="AV378" s="13" t="s">
        <v>79</v>
      </c>
      <c r="AW378" s="13" t="s">
        <v>31</v>
      </c>
      <c r="AX378" s="13" t="s">
        <v>69</v>
      </c>
      <c r="AY378" s="202" t="s">
        <v>328</v>
      </c>
    </row>
    <row r="379" s="13" customFormat="1">
      <c r="A379" s="13"/>
      <c r="B379" s="201"/>
      <c r="C379" s="13"/>
      <c r="D379" s="195" t="s">
        <v>442</v>
      </c>
      <c r="E379" s="202" t="s">
        <v>3</v>
      </c>
      <c r="F379" s="203" t="s">
        <v>7087</v>
      </c>
      <c r="G379" s="13"/>
      <c r="H379" s="204">
        <v>181.5</v>
      </c>
      <c r="I379" s="205"/>
      <c r="J379" s="13"/>
      <c r="K379" s="13"/>
      <c r="L379" s="201"/>
      <c r="M379" s="206"/>
      <c r="N379" s="207"/>
      <c r="O379" s="207"/>
      <c r="P379" s="207"/>
      <c r="Q379" s="207"/>
      <c r="R379" s="207"/>
      <c r="S379" s="207"/>
      <c r="T379" s="208"/>
      <c r="U379" s="13"/>
      <c r="V379" s="13"/>
      <c r="W379" s="13"/>
      <c r="X379" s="13"/>
      <c r="Y379" s="13"/>
      <c r="Z379" s="13"/>
      <c r="AA379" s="13"/>
      <c r="AB379" s="13"/>
      <c r="AC379" s="13"/>
      <c r="AD379" s="13"/>
      <c r="AE379" s="13"/>
      <c r="AT379" s="202" t="s">
        <v>442</v>
      </c>
      <c r="AU379" s="202" t="s">
        <v>87</v>
      </c>
      <c r="AV379" s="13" t="s">
        <v>79</v>
      </c>
      <c r="AW379" s="13" t="s">
        <v>31</v>
      </c>
      <c r="AX379" s="13" t="s">
        <v>69</v>
      </c>
      <c r="AY379" s="202" t="s">
        <v>328</v>
      </c>
    </row>
    <row r="380" s="13" customFormat="1">
      <c r="A380" s="13"/>
      <c r="B380" s="201"/>
      <c r="C380" s="13"/>
      <c r="D380" s="195" t="s">
        <v>442</v>
      </c>
      <c r="E380" s="202" t="s">
        <v>3</v>
      </c>
      <c r="F380" s="203" t="s">
        <v>7088</v>
      </c>
      <c r="G380" s="13"/>
      <c r="H380" s="204">
        <v>148.5</v>
      </c>
      <c r="I380" s="205"/>
      <c r="J380" s="13"/>
      <c r="K380" s="13"/>
      <c r="L380" s="201"/>
      <c r="M380" s="206"/>
      <c r="N380" s="207"/>
      <c r="O380" s="207"/>
      <c r="P380" s="207"/>
      <c r="Q380" s="207"/>
      <c r="R380" s="207"/>
      <c r="S380" s="207"/>
      <c r="T380" s="208"/>
      <c r="U380" s="13"/>
      <c r="V380" s="13"/>
      <c r="W380" s="13"/>
      <c r="X380" s="13"/>
      <c r="Y380" s="13"/>
      <c r="Z380" s="13"/>
      <c r="AA380" s="13"/>
      <c r="AB380" s="13"/>
      <c r="AC380" s="13"/>
      <c r="AD380" s="13"/>
      <c r="AE380" s="13"/>
      <c r="AT380" s="202" t="s">
        <v>442</v>
      </c>
      <c r="AU380" s="202" t="s">
        <v>87</v>
      </c>
      <c r="AV380" s="13" t="s">
        <v>79</v>
      </c>
      <c r="AW380" s="13" t="s">
        <v>31</v>
      </c>
      <c r="AX380" s="13" t="s">
        <v>69</v>
      </c>
      <c r="AY380" s="202" t="s">
        <v>328</v>
      </c>
    </row>
    <row r="381" s="13" customFormat="1">
      <c r="A381" s="13"/>
      <c r="B381" s="201"/>
      <c r="C381" s="13"/>
      <c r="D381" s="195" t="s">
        <v>442</v>
      </c>
      <c r="E381" s="202" t="s">
        <v>3</v>
      </c>
      <c r="F381" s="203" t="s">
        <v>7089</v>
      </c>
      <c r="G381" s="13"/>
      <c r="H381" s="204">
        <v>115.5</v>
      </c>
      <c r="I381" s="205"/>
      <c r="J381" s="13"/>
      <c r="K381" s="13"/>
      <c r="L381" s="201"/>
      <c r="M381" s="206"/>
      <c r="N381" s="207"/>
      <c r="O381" s="207"/>
      <c r="P381" s="207"/>
      <c r="Q381" s="207"/>
      <c r="R381" s="207"/>
      <c r="S381" s="207"/>
      <c r="T381" s="208"/>
      <c r="U381" s="13"/>
      <c r="V381" s="13"/>
      <c r="W381" s="13"/>
      <c r="X381" s="13"/>
      <c r="Y381" s="13"/>
      <c r="Z381" s="13"/>
      <c r="AA381" s="13"/>
      <c r="AB381" s="13"/>
      <c r="AC381" s="13"/>
      <c r="AD381" s="13"/>
      <c r="AE381" s="13"/>
      <c r="AT381" s="202" t="s">
        <v>442</v>
      </c>
      <c r="AU381" s="202" t="s">
        <v>87</v>
      </c>
      <c r="AV381" s="13" t="s">
        <v>79</v>
      </c>
      <c r="AW381" s="13" t="s">
        <v>31</v>
      </c>
      <c r="AX381" s="13" t="s">
        <v>69</v>
      </c>
      <c r="AY381" s="202" t="s">
        <v>328</v>
      </c>
    </row>
    <row r="382" s="13" customFormat="1">
      <c r="A382" s="13"/>
      <c r="B382" s="201"/>
      <c r="C382" s="13"/>
      <c r="D382" s="195" t="s">
        <v>442</v>
      </c>
      <c r="E382" s="202" t="s">
        <v>3</v>
      </c>
      <c r="F382" s="203" t="s">
        <v>7090</v>
      </c>
      <c r="G382" s="13"/>
      <c r="H382" s="204">
        <v>82.5</v>
      </c>
      <c r="I382" s="205"/>
      <c r="J382" s="13"/>
      <c r="K382" s="13"/>
      <c r="L382" s="201"/>
      <c r="M382" s="206"/>
      <c r="N382" s="207"/>
      <c r="O382" s="207"/>
      <c r="P382" s="207"/>
      <c r="Q382" s="207"/>
      <c r="R382" s="207"/>
      <c r="S382" s="207"/>
      <c r="T382" s="208"/>
      <c r="U382" s="13"/>
      <c r="V382" s="13"/>
      <c r="W382" s="13"/>
      <c r="X382" s="13"/>
      <c r="Y382" s="13"/>
      <c r="Z382" s="13"/>
      <c r="AA382" s="13"/>
      <c r="AB382" s="13"/>
      <c r="AC382" s="13"/>
      <c r="AD382" s="13"/>
      <c r="AE382" s="13"/>
      <c r="AT382" s="202" t="s">
        <v>442</v>
      </c>
      <c r="AU382" s="202" t="s">
        <v>87</v>
      </c>
      <c r="AV382" s="13" t="s">
        <v>79</v>
      </c>
      <c r="AW382" s="13" t="s">
        <v>31</v>
      </c>
      <c r="AX382" s="13" t="s">
        <v>69</v>
      </c>
      <c r="AY382" s="202" t="s">
        <v>328</v>
      </c>
    </row>
    <row r="383" s="13" customFormat="1">
      <c r="A383" s="13"/>
      <c r="B383" s="201"/>
      <c r="C383" s="13"/>
      <c r="D383" s="195" t="s">
        <v>442</v>
      </c>
      <c r="E383" s="202" t="s">
        <v>3</v>
      </c>
      <c r="F383" s="203" t="s">
        <v>7091</v>
      </c>
      <c r="G383" s="13"/>
      <c r="H383" s="204">
        <v>33</v>
      </c>
      <c r="I383" s="205"/>
      <c r="J383" s="13"/>
      <c r="K383" s="13"/>
      <c r="L383" s="201"/>
      <c r="M383" s="206"/>
      <c r="N383" s="207"/>
      <c r="O383" s="207"/>
      <c r="P383" s="207"/>
      <c r="Q383" s="207"/>
      <c r="R383" s="207"/>
      <c r="S383" s="207"/>
      <c r="T383" s="208"/>
      <c r="U383" s="13"/>
      <c r="V383" s="13"/>
      <c r="W383" s="13"/>
      <c r="X383" s="13"/>
      <c r="Y383" s="13"/>
      <c r="Z383" s="13"/>
      <c r="AA383" s="13"/>
      <c r="AB383" s="13"/>
      <c r="AC383" s="13"/>
      <c r="AD383" s="13"/>
      <c r="AE383" s="13"/>
      <c r="AT383" s="202" t="s">
        <v>442</v>
      </c>
      <c r="AU383" s="202" t="s">
        <v>87</v>
      </c>
      <c r="AV383" s="13" t="s">
        <v>79</v>
      </c>
      <c r="AW383" s="13" t="s">
        <v>31</v>
      </c>
      <c r="AX383" s="13" t="s">
        <v>69</v>
      </c>
      <c r="AY383" s="202" t="s">
        <v>328</v>
      </c>
    </row>
    <row r="384" s="17" customFormat="1">
      <c r="A384" s="17"/>
      <c r="B384" s="253"/>
      <c r="C384" s="17"/>
      <c r="D384" s="195" t="s">
        <v>442</v>
      </c>
      <c r="E384" s="254" t="s">
        <v>3</v>
      </c>
      <c r="F384" s="255" t="s">
        <v>4771</v>
      </c>
      <c r="G384" s="17"/>
      <c r="H384" s="256">
        <v>784.29999999999995</v>
      </c>
      <c r="I384" s="257"/>
      <c r="J384" s="17"/>
      <c r="K384" s="17"/>
      <c r="L384" s="253"/>
      <c r="M384" s="258"/>
      <c r="N384" s="259"/>
      <c r="O384" s="259"/>
      <c r="P384" s="259"/>
      <c r="Q384" s="259"/>
      <c r="R384" s="259"/>
      <c r="S384" s="259"/>
      <c r="T384" s="260"/>
      <c r="U384" s="17"/>
      <c r="V384" s="17"/>
      <c r="W384" s="17"/>
      <c r="X384" s="17"/>
      <c r="Y384" s="17"/>
      <c r="Z384" s="17"/>
      <c r="AA384" s="17"/>
      <c r="AB384" s="17"/>
      <c r="AC384" s="17"/>
      <c r="AD384" s="17"/>
      <c r="AE384" s="17"/>
      <c r="AT384" s="254" t="s">
        <v>442</v>
      </c>
      <c r="AU384" s="254" t="s">
        <v>87</v>
      </c>
      <c r="AV384" s="17" t="s">
        <v>87</v>
      </c>
      <c r="AW384" s="17" t="s">
        <v>31</v>
      </c>
      <c r="AX384" s="17" t="s">
        <v>69</v>
      </c>
      <c r="AY384" s="254" t="s">
        <v>328</v>
      </c>
    </row>
    <row r="385" s="13" customFormat="1">
      <c r="A385" s="13"/>
      <c r="B385" s="201"/>
      <c r="C385" s="13"/>
      <c r="D385" s="195" t="s">
        <v>442</v>
      </c>
      <c r="E385" s="202" t="s">
        <v>3</v>
      </c>
      <c r="F385" s="203" t="s">
        <v>7092</v>
      </c>
      <c r="G385" s="13"/>
      <c r="H385" s="204">
        <v>39</v>
      </c>
      <c r="I385" s="205"/>
      <c r="J385" s="13"/>
      <c r="K385" s="13"/>
      <c r="L385" s="201"/>
      <c r="M385" s="206"/>
      <c r="N385" s="207"/>
      <c r="O385" s="207"/>
      <c r="P385" s="207"/>
      <c r="Q385" s="207"/>
      <c r="R385" s="207"/>
      <c r="S385" s="207"/>
      <c r="T385" s="208"/>
      <c r="U385" s="13"/>
      <c r="V385" s="13"/>
      <c r="W385" s="13"/>
      <c r="X385" s="13"/>
      <c r="Y385" s="13"/>
      <c r="Z385" s="13"/>
      <c r="AA385" s="13"/>
      <c r="AB385" s="13"/>
      <c r="AC385" s="13"/>
      <c r="AD385" s="13"/>
      <c r="AE385" s="13"/>
      <c r="AT385" s="202" t="s">
        <v>442</v>
      </c>
      <c r="AU385" s="202" t="s">
        <v>87</v>
      </c>
      <c r="AV385" s="13" t="s">
        <v>79</v>
      </c>
      <c r="AW385" s="13" t="s">
        <v>31</v>
      </c>
      <c r="AX385" s="13" t="s">
        <v>69</v>
      </c>
      <c r="AY385" s="202" t="s">
        <v>328</v>
      </c>
    </row>
    <row r="386" s="13" customFormat="1">
      <c r="A386" s="13"/>
      <c r="B386" s="201"/>
      <c r="C386" s="13"/>
      <c r="D386" s="195" t="s">
        <v>442</v>
      </c>
      <c r="E386" s="202" t="s">
        <v>3</v>
      </c>
      <c r="F386" s="203" t="s">
        <v>7093</v>
      </c>
      <c r="G386" s="13"/>
      <c r="H386" s="204">
        <v>60</v>
      </c>
      <c r="I386" s="205"/>
      <c r="J386" s="13"/>
      <c r="K386" s="13"/>
      <c r="L386" s="201"/>
      <c r="M386" s="206"/>
      <c r="N386" s="207"/>
      <c r="O386" s="207"/>
      <c r="P386" s="207"/>
      <c r="Q386" s="207"/>
      <c r="R386" s="207"/>
      <c r="S386" s="207"/>
      <c r="T386" s="208"/>
      <c r="U386" s="13"/>
      <c r="V386" s="13"/>
      <c r="W386" s="13"/>
      <c r="X386" s="13"/>
      <c r="Y386" s="13"/>
      <c r="Z386" s="13"/>
      <c r="AA386" s="13"/>
      <c r="AB386" s="13"/>
      <c r="AC386" s="13"/>
      <c r="AD386" s="13"/>
      <c r="AE386" s="13"/>
      <c r="AT386" s="202" t="s">
        <v>442</v>
      </c>
      <c r="AU386" s="202" t="s">
        <v>87</v>
      </c>
      <c r="AV386" s="13" t="s">
        <v>79</v>
      </c>
      <c r="AW386" s="13" t="s">
        <v>31</v>
      </c>
      <c r="AX386" s="13" t="s">
        <v>69</v>
      </c>
      <c r="AY386" s="202" t="s">
        <v>328</v>
      </c>
    </row>
    <row r="387" s="13" customFormat="1">
      <c r="A387" s="13"/>
      <c r="B387" s="201"/>
      <c r="C387" s="13"/>
      <c r="D387" s="195" t="s">
        <v>442</v>
      </c>
      <c r="E387" s="202" t="s">
        <v>3</v>
      </c>
      <c r="F387" s="203" t="s">
        <v>7094</v>
      </c>
      <c r="G387" s="13"/>
      <c r="H387" s="204">
        <v>36</v>
      </c>
      <c r="I387" s="205"/>
      <c r="J387" s="13"/>
      <c r="K387" s="13"/>
      <c r="L387" s="201"/>
      <c r="M387" s="206"/>
      <c r="N387" s="207"/>
      <c r="O387" s="207"/>
      <c r="P387" s="207"/>
      <c r="Q387" s="207"/>
      <c r="R387" s="207"/>
      <c r="S387" s="207"/>
      <c r="T387" s="208"/>
      <c r="U387" s="13"/>
      <c r="V387" s="13"/>
      <c r="W387" s="13"/>
      <c r="X387" s="13"/>
      <c r="Y387" s="13"/>
      <c r="Z387" s="13"/>
      <c r="AA387" s="13"/>
      <c r="AB387" s="13"/>
      <c r="AC387" s="13"/>
      <c r="AD387" s="13"/>
      <c r="AE387" s="13"/>
      <c r="AT387" s="202" t="s">
        <v>442</v>
      </c>
      <c r="AU387" s="202" t="s">
        <v>87</v>
      </c>
      <c r="AV387" s="13" t="s">
        <v>79</v>
      </c>
      <c r="AW387" s="13" t="s">
        <v>31</v>
      </c>
      <c r="AX387" s="13" t="s">
        <v>69</v>
      </c>
      <c r="AY387" s="202" t="s">
        <v>328</v>
      </c>
    </row>
    <row r="388" s="13" customFormat="1">
      <c r="A388" s="13"/>
      <c r="B388" s="201"/>
      <c r="C388" s="13"/>
      <c r="D388" s="195" t="s">
        <v>442</v>
      </c>
      <c r="E388" s="202" t="s">
        <v>3</v>
      </c>
      <c r="F388" s="203" t="s">
        <v>7095</v>
      </c>
      <c r="G388" s="13"/>
      <c r="H388" s="204">
        <v>6</v>
      </c>
      <c r="I388" s="205"/>
      <c r="J388" s="13"/>
      <c r="K388" s="13"/>
      <c r="L388" s="201"/>
      <c r="M388" s="206"/>
      <c r="N388" s="207"/>
      <c r="O388" s="207"/>
      <c r="P388" s="207"/>
      <c r="Q388" s="207"/>
      <c r="R388" s="207"/>
      <c r="S388" s="207"/>
      <c r="T388" s="208"/>
      <c r="U388" s="13"/>
      <c r="V388" s="13"/>
      <c r="W388" s="13"/>
      <c r="X388" s="13"/>
      <c r="Y388" s="13"/>
      <c r="Z388" s="13"/>
      <c r="AA388" s="13"/>
      <c r="AB388" s="13"/>
      <c r="AC388" s="13"/>
      <c r="AD388" s="13"/>
      <c r="AE388" s="13"/>
      <c r="AT388" s="202" t="s">
        <v>442</v>
      </c>
      <c r="AU388" s="202" t="s">
        <v>87</v>
      </c>
      <c r="AV388" s="13" t="s">
        <v>79</v>
      </c>
      <c r="AW388" s="13" t="s">
        <v>31</v>
      </c>
      <c r="AX388" s="13" t="s">
        <v>69</v>
      </c>
      <c r="AY388" s="202" t="s">
        <v>328</v>
      </c>
    </row>
    <row r="389" s="13" customFormat="1">
      <c r="A389" s="13"/>
      <c r="B389" s="201"/>
      <c r="C389" s="13"/>
      <c r="D389" s="195" t="s">
        <v>442</v>
      </c>
      <c r="E389" s="202" t="s">
        <v>3</v>
      </c>
      <c r="F389" s="203" t="s">
        <v>7096</v>
      </c>
      <c r="G389" s="13"/>
      <c r="H389" s="204">
        <v>163.19999999999999</v>
      </c>
      <c r="I389" s="205"/>
      <c r="J389" s="13"/>
      <c r="K389" s="13"/>
      <c r="L389" s="201"/>
      <c r="M389" s="206"/>
      <c r="N389" s="207"/>
      <c r="O389" s="207"/>
      <c r="P389" s="207"/>
      <c r="Q389" s="207"/>
      <c r="R389" s="207"/>
      <c r="S389" s="207"/>
      <c r="T389" s="208"/>
      <c r="U389" s="13"/>
      <c r="V389" s="13"/>
      <c r="W389" s="13"/>
      <c r="X389" s="13"/>
      <c r="Y389" s="13"/>
      <c r="Z389" s="13"/>
      <c r="AA389" s="13"/>
      <c r="AB389" s="13"/>
      <c r="AC389" s="13"/>
      <c r="AD389" s="13"/>
      <c r="AE389" s="13"/>
      <c r="AT389" s="202" t="s">
        <v>442</v>
      </c>
      <c r="AU389" s="202" t="s">
        <v>87</v>
      </c>
      <c r="AV389" s="13" t="s">
        <v>79</v>
      </c>
      <c r="AW389" s="13" t="s">
        <v>31</v>
      </c>
      <c r="AX389" s="13" t="s">
        <v>69</v>
      </c>
      <c r="AY389" s="202" t="s">
        <v>328</v>
      </c>
    </row>
    <row r="390" s="17" customFormat="1">
      <c r="A390" s="17"/>
      <c r="B390" s="253"/>
      <c r="C390" s="17"/>
      <c r="D390" s="195" t="s">
        <v>442</v>
      </c>
      <c r="E390" s="254" t="s">
        <v>3</v>
      </c>
      <c r="F390" s="255" t="s">
        <v>4771</v>
      </c>
      <c r="G390" s="17"/>
      <c r="H390" s="256">
        <v>304.19999999999999</v>
      </c>
      <c r="I390" s="257"/>
      <c r="J390" s="17"/>
      <c r="K390" s="17"/>
      <c r="L390" s="253"/>
      <c r="M390" s="258"/>
      <c r="N390" s="259"/>
      <c r="O390" s="259"/>
      <c r="P390" s="259"/>
      <c r="Q390" s="259"/>
      <c r="R390" s="259"/>
      <c r="S390" s="259"/>
      <c r="T390" s="260"/>
      <c r="U390" s="17"/>
      <c r="V390" s="17"/>
      <c r="W390" s="17"/>
      <c r="X390" s="17"/>
      <c r="Y390" s="17"/>
      <c r="Z390" s="17"/>
      <c r="AA390" s="17"/>
      <c r="AB390" s="17"/>
      <c r="AC390" s="17"/>
      <c r="AD390" s="17"/>
      <c r="AE390" s="17"/>
      <c r="AT390" s="254" t="s">
        <v>442</v>
      </c>
      <c r="AU390" s="254" t="s">
        <v>87</v>
      </c>
      <c r="AV390" s="17" t="s">
        <v>87</v>
      </c>
      <c r="AW390" s="17" t="s">
        <v>31</v>
      </c>
      <c r="AX390" s="17" t="s">
        <v>69</v>
      </c>
      <c r="AY390" s="254" t="s">
        <v>328</v>
      </c>
    </row>
    <row r="391" s="14" customFormat="1">
      <c r="A391" s="14"/>
      <c r="B391" s="209"/>
      <c r="C391" s="14"/>
      <c r="D391" s="195" t="s">
        <v>442</v>
      </c>
      <c r="E391" s="210" t="s">
        <v>3</v>
      </c>
      <c r="F391" s="211" t="s">
        <v>452</v>
      </c>
      <c r="G391" s="14"/>
      <c r="H391" s="212">
        <v>1088.5</v>
      </c>
      <c r="I391" s="213"/>
      <c r="J391" s="14"/>
      <c r="K391" s="14"/>
      <c r="L391" s="209"/>
      <c r="M391" s="214"/>
      <c r="N391" s="215"/>
      <c r="O391" s="215"/>
      <c r="P391" s="215"/>
      <c r="Q391" s="215"/>
      <c r="R391" s="215"/>
      <c r="S391" s="215"/>
      <c r="T391" s="216"/>
      <c r="U391" s="14"/>
      <c r="V391" s="14"/>
      <c r="W391" s="14"/>
      <c r="X391" s="14"/>
      <c r="Y391" s="14"/>
      <c r="Z391" s="14"/>
      <c r="AA391" s="14"/>
      <c r="AB391" s="14"/>
      <c r="AC391" s="14"/>
      <c r="AD391" s="14"/>
      <c r="AE391" s="14"/>
      <c r="AT391" s="210" t="s">
        <v>442</v>
      </c>
      <c r="AU391" s="210" t="s">
        <v>87</v>
      </c>
      <c r="AV391" s="14" t="s">
        <v>113</v>
      </c>
      <c r="AW391" s="14" t="s">
        <v>31</v>
      </c>
      <c r="AX391" s="14" t="s">
        <v>76</v>
      </c>
      <c r="AY391" s="210" t="s">
        <v>328</v>
      </c>
    </row>
    <row r="392" s="2" customFormat="1" ht="21.75" customHeight="1">
      <c r="A392" s="41"/>
      <c r="B392" s="176"/>
      <c r="C392" s="224" t="s">
        <v>830</v>
      </c>
      <c r="D392" s="224" t="s">
        <v>539</v>
      </c>
      <c r="E392" s="225" t="s">
        <v>3798</v>
      </c>
      <c r="F392" s="226" t="s">
        <v>3799</v>
      </c>
      <c r="G392" s="227" t="s">
        <v>491</v>
      </c>
      <c r="H392" s="228">
        <v>28.126000000000001</v>
      </c>
      <c r="I392" s="229"/>
      <c r="J392" s="230">
        <f>ROUND(I392*H392,2)</f>
        <v>0</v>
      </c>
      <c r="K392" s="226" t="s">
        <v>335</v>
      </c>
      <c r="L392" s="231"/>
      <c r="M392" s="232" t="s">
        <v>3</v>
      </c>
      <c r="N392" s="233" t="s">
        <v>40</v>
      </c>
      <c r="O392" s="75"/>
      <c r="P392" s="186">
        <f>O392*H392</f>
        <v>0</v>
      </c>
      <c r="Q392" s="186">
        <v>0.44</v>
      </c>
      <c r="R392" s="186">
        <f>Q392*H392</f>
        <v>12.375440000000001</v>
      </c>
      <c r="S392" s="186">
        <v>0</v>
      </c>
      <c r="T392" s="187">
        <f>S392*H392</f>
        <v>0</v>
      </c>
      <c r="U392" s="41"/>
      <c r="V392" s="41"/>
      <c r="W392" s="41"/>
      <c r="X392" s="41"/>
      <c r="Y392" s="41"/>
      <c r="Z392" s="41"/>
      <c r="AA392" s="41"/>
      <c r="AB392" s="41"/>
      <c r="AC392" s="41"/>
      <c r="AD392" s="41"/>
      <c r="AE392" s="41"/>
      <c r="AR392" s="188" t="s">
        <v>621</v>
      </c>
      <c r="AT392" s="188" t="s">
        <v>539</v>
      </c>
      <c r="AU392" s="188" t="s">
        <v>87</v>
      </c>
      <c r="AY392" s="22" t="s">
        <v>328</v>
      </c>
      <c r="BE392" s="189">
        <f>IF(N392="základní",J392,0)</f>
        <v>0</v>
      </c>
      <c r="BF392" s="189">
        <f>IF(N392="snížená",J392,0)</f>
        <v>0</v>
      </c>
      <c r="BG392" s="189">
        <f>IF(N392="zákl. přenesená",J392,0)</f>
        <v>0</v>
      </c>
      <c r="BH392" s="189">
        <f>IF(N392="sníž. přenesená",J392,0)</f>
        <v>0</v>
      </c>
      <c r="BI392" s="189">
        <f>IF(N392="nulová",J392,0)</f>
        <v>0</v>
      </c>
      <c r="BJ392" s="22" t="s">
        <v>76</v>
      </c>
      <c r="BK392" s="189">
        <f>ROUND(I392*H392,2)</f>
        <v>0</v>
      </c>
      <c r="BL392" s="22" t="s">
        <v>532</v>
      </c>
      <c r="BM392" s="188" t="s">
        <v>7097</v>
      </c>
    </row>
    <row r="393" s="15" customFormat="1">
      <c r="A393" s="15"/>
      <c r="B393" s="217"/>
      <c r="C393" s="15"/>
      <c r="D393" s="195" t="s">
        <v>442</v>
      </c>
      <c r="E393" s="218" t="s">
        <v>3</v>
      </c>
      <c r="F393" s="219" t="s">
        <v>7098</v>
      </c>
      <c r="G393" s="15"/>
      <c r="H393" s="218" t="s">
        <v>3</v>
      </c>
      <c r="I393" s="220"/>
      <c r="J393" s="15"/>
      <c r="K393" s="15"/>
      <c r="L393" s="217"/>
      <c r="M393" s="221"/>
      <c r="N393" s="222"/>
      <c r="O393" s="222"/>
      <c r="P393" s="222"/>
      <c r="Q393" s="222"/>
      <c r="R393" s="222"/>
      <c r="S393" s="222"/>
      <c r="T393" s="223"/>
      <c r="U393" s="15"/>
      <c r="V393" s="15"/>
      <c r="W393" s="15"/>
      <c r="X393" s="15"/>
      <c r="Y393" s="15"/>
      <c r="Z393" s="15"/>
      <c r="AA393" s="15"/>
      <c r="AB393" s="15"/>
      <c r="AC393" s="15"/>
      <c r="AD393" s="15"/>
      <c r="AE393" s="15"/>
      <c r="AT393" s="218" t="s">
        <v>442</v>
      </c>
      <c r="AU393" s="218" t="s">
        <v>87</v>
      </c>
      <c r="AV393" s="15" t="s">
        <v>76</v>
      </c>
      <c r="AW393" s="15" t="s">
        <v>31</v>
      </c>
      <c r="AX393" s="15" t="s">
        <v>69</v>
      </c>
      <c r="AY393" s="218" t="s">
        <v>328</v>
      </c>
    </row>
    <row r="394" s="13" customFormat="1">
      <c r="A394" s="13"/>
      <c r="B394" s="201"/>
      <c r="C394" s="13"/>
      <c r="D394" s="195" t="s">
        <v>442</v>
      </c>
      <c r="E394" s="202" t="s">
        <v>3</v>
      </c>
      <c r="F394" s="203" t="s">
        <v>7099</v>
      </c>
      <c r="G394" s="13"/>
      <c r="H394" s="204">
        <v>2.0880000000000001</v>
      </c>
      <c r="I394" s="205"/>
      <c r="J394" s="13"/>
      <c r="K394" s="13"/>
      <c r="L394" s="201"/>
      <c r="M394" s="206"/>
      <c r="N394" s="207"/>
      <c r="O394" s="207"/>
      <c r="P394" s="207"/>
      <c r="Q394" s="207"/>
      <c r="R394" s="207"/>
      <c r="S394" s="207"/>
      <c r="T394" s="208"/>
      <c r="U394" s="13"/>
      <c r="V394" s="13"/>
      <c r="W394" s="13"/>
      <c r="X394" s="13"/>
      <c r="Y394" s="13"/>
      <c r="Z394" s="13"/>
      <c r="AA394" s="13"/>
      <c r="AB394" s="13"/>
      <c r="AC394" s="13"/>
      <c r="AD394" s="13"/>
      <c r="AE394" s="13"/>
      <c r="AT394" s="202" t="s">
        <v>442</v>
      </c>
      <c r="AU394" s="202" t="s">
        <v>87</v>
      </c>
      <c r="AV394" s="13" t="s">
        <v>79</v>
      </c>
      <c r="AW394" s="13" t="s">
        <v>31</v>
      </c>
      <c r="AX394" s="13" t="s">
        <v>69</v>
      </c>
      <c r="AY394" s="202" t="s">
        <v>328</v>
      </c>
    </row>
    <row r="395" s="13" customFormat="1">
      <c r="A395" s="13"/>
      <c r="B395" s="201"/>
      <c r="C395" s="13"/>
      <c r="D395" s="195" t="s">
        <v>442</v>
      </c>
      <c r="E395" s="202" t="s">
        <v>3</v>
      </c>
      <c r="F395" s="203" t="s">
        <v>7100</v>
      </c>
      <c r="G395" s="13"/>
      <c r="H395" s="204">
        <v>3.718</v>
      </c>
      <c r="I395" s="205"/>
      <c r="J395" s="13"/>
      <c r="K395" s="13"/>
      <c r="L395" s="201"/>
      <c r="M395" s="206"/>
      <c r="N395" s="207"/>
      <c r="O395" s="207"/>
      <c r="P395" s="207"/>
      <c r="Q395" s="207"/>
      <c r="R395" s="207"/>
      <c r="S395" s="207"/>
      <c r="T395" s="208"/>
      <c r="U395" s="13"/>
      <c r="V395" s="13"/>
      <c r="W395" s="13"/>
      <c r="X395" s="13"/>
      <c r="Y395" s="13"/>
      <c r="Z395" s="13"/>
      <c r="AA395" s="13"/>
      <c r="AB395" s="13"/>
      <c r="AC395" s="13"/>
      <c r="AD395" s="13"/>
      <c r="AE395" s="13"/>
      <c r="AT395" s="202" t="s">
        <v>442</v>
      </c>
      <c r="AU395" s="202" t="s">
        <v>87</v>
      </c>
      <c r="AV395" s="13" t="s">
        <v>79</v>
      </c>
      <c r="AW395" s="13" t="s">
        <v>31</v>
      </c>
      <c r="AX395" s="13" t="s">
        <v>69</v>
      </c>
      <c r="AY395" s="202" t="s">
        <v>328</v>
      </c>
    </row>
    <row r="396" s="13" customFormat="1">
      <c r="A396" s="13"/>
      <c r="B396" s="201"/>
      <c r="C396" s="13"/>
      <c r="D396" s="195" t="s">
        <v>442</v>
      </c>
      <c r="E396" s="202" t="s">
        <v>3</v>
      </c>
      <c r="F396" s="203" t="s">
        <v>7101</v>
      </c>
      <c r="G396" s="13"/>
      <c r="H396" s="204">
        <v>4.7190000000000003</v>
      </c>
      <c r="I396" s="205"/>
      <c r="J396" s="13"/>
      <c r="K396" s="13"/>
      <c r="L396" s="201"/>
      <c r="M396" s="206"/>
      <c r="N396" s="207"/>
      <c r="O396" s="207"/>
      <c r="P396" s="207"/>
      <c r="Q396" s="207"/>
      <c r="R396" s="207"/>
      <c r="S396" s="207"/>
      <c r="T396" s="208"/>
      <c r="U396" s="13"/>
      <c r="V396" s="13"/>
      <c r="W396" s="13"/>
      <c r="X396" s="13"/>
      <c r="Y396" s="13"/>
      <c r="Z396" s="13"/>
      <c r="AA396" s="13"/>
      <c r="AB396" s="13"/>
      <c r="AC396" s="13"/>
      <c r="AD396" s="13"/>
      <c r="AE396" s="13"/>
      <c r="AT396" s="202" t="s">
        <v>442</v>
      </c>
      <c r="AU396" s="202" t="s">
        <v>87</v>
      </c>
      <c r="AV396" s="13" t="s">
        <v>79</v>
      </c>
      <c r="AW396" s="13" t="s">
        <v>31</v>
      </c>
      <c r="AX396" s="13" t="s">
        <v>69</v>
      </c>
      <c r="AY396" s="202" t="s">
        <v>328</v>
      </c>
    </row>
    <row r="397" s="13" customFormat="1">
      <c r="A397" s="13"/>
      <c r="B397" s="201"/>
      <c r="C397" s="13"/>
      <c r="D397" s="195" t="s">
        <v>442</v>
      </c>
      <c r="E397" s="202" t="s">
        <v>3</v>
      </c>
      <c r="F397" s="203" t="s">
        <v>7102</v>
      </c>
      <c r="G397" s="13"/>
      <c r="H397" s="204">
        <v>3.8610000000000002</v>
      </c>
      <c r="I397" s="205"/>
      <c r="J397" s="13"/>
      <c r="K397" s="13"/>
      <c r="L397" s="201"/>
      <c r="M397" s="206"/>
      <c r="N397" s="207"/>
      <c r="O397" s="207"/>
      <c r="P397" s="207"/>
      <c r="Q397" s="207"/>
      <c r="R397" s="207"/>
      <c r="S397" s="207"/>
      <c r="T397" s="208"/>
      <c r="U397" s="13"/>
      <c r="V397" s="13"/>
      <c r="W397" s="13"/>
      <c r="X397" s="13"/>
      <c r="Y397" s="13"/>
      <c r="Z397" s="13"/>
      <c r="AA397" s="13"/>
      <c r="AB397" s="13"/>
      <c r="AC397" s="13"/>
      <c r="AD397" s="13"/>
      <c r="AE397" s="13"/>
      <c r="AT397" s="202" t="s">
        <v>442</v>
      </c>
      <c r="AU397" s="202" t="s">
        <v>87</v>
      </c>
      <c r="AV397" s="13" t="s">
        <v>79</v>
      </c>
      <c r="AW397" s="13" t="s">
        <v>31</v>
      </c>
      <c r="AX397" s="13" t="s">
        <v>69</v>
      </c>
      <c r="AY397" s="202" t="s">
        <v>328</v>
      </c>
    </row>
    <row r="398" s="13" customFormat="1">
      <c r="A398" s="13"/>
      <c r="B398" s="201"/>
      <c r="C398" s="13"/>
      <c r="D398" s="195" t="s">
        <v>442</v>
      </c>
      <c r="E398" s="202" t="s">
        <v>3</v>
      </c>
      <c r="F398" s="203" t="s">
        <v>7103</v>
      </c>
      <c r="G398" s="13"/>
      <c r="H398" s="204">
        <v>3.0030000000000001</v>
      </c>
      <c r="I398" s="205"/>
      <c r="J398" s="13"/>
      <c r="K398" s="13"/>
      <c r="L398" s="201"/>
      <c r="M398" s="206"/>
      <c r="N398" s="207"/>
      <c r="O398" s="207"/>
      <c r="P398" s="207"/>
      <c r="Q398" s="207"/>
      <c r="R398" s="207"/>
      <c r="S398" s="207"/>
      <c r="T398" s="208"/>
      <c r="U398" s="13"/>
      <c r="V398" s="13"/>
      <c r="W398" s="13"/>
      <c r="X398" s="13"/>
      <c r="Y398" s="13"/>
      <c r="Z398" s="13"/>
      <c r="AA398" s="13"/>
      <c r="AB398" s="13"/>
      <c r="AC398" s="13"/>
      <c r="AD398" s="13"/>
      <c r="AE398" s="13"/>
      <c r="AT398" s="202" t="s">
        <v>442</v>
      </c>
      <c r="AU398" s="202" t="s">
        <v>87</v>
      </c>
      <c r="AV398" s="13" t="s">
        <v>79</v>
      </c>
      <c r="AW398" s="13" t="s">
        <v>31</v>
      </c>
      <c r="AX398" s="13" t="s">
        <v>69</v>
      </c>
      <c r="AY398" s="202" t="s">
        <v>328</v>
      </c>
    </row>
    <row r="399" s="13" customFormat="1">
      <c r="A399" s="13"/>
      <c r="B399" s="201"/>
      <c r="C399" s="13"/>
      <c r="D399" s="195" t="s">
        <v>442</v>
      </c>
      <c r="E399" s="202" t="s">
        <v>3</v>
      </c>
      <c r="F399" s="203" t="s">
        <v>7104</v>
      </c>
      <c r="G399" s="13"/>
      <c r="H399" s="204">
        <v>2.145</v>
      </c>
      <c r="I399" s="205"/>
      <c r="J399" s="13"/>
      <c r="K399" s="13"/>
      <c r="L399" s="201"/>
      <c r="M399" s="206"/>
      <c r="N399" s="207"/>
      <c r="O399" s="207"/>
      <c r="P399" s="207"/>
      <c r="Q399" s="207"/>
      <c r="R399" s="207"/>
      <c r="S399" s="207"/>
      <c r="T399" s="208"/>
      <c r="U399" s="13"/>
      <c r="V399" s="13"/>
      <c r="W399" s="13"/>
      <c r="X399" s="13"/>
      <c r="Y399" s="13"/>
      <c r="Z399" s="13"/>
      <c r="AA399" s="13"/>
      <c r="AB399" s="13"/>
      <c r="AC399" s="13"/>
      <c r="AD399" s="13"/>
      <c r="AE399" s="13"/>
      <c r="AT399" s="202" t="s">
        <v>442</v>
      </c>
      <c r="AU399" s="202" t="s">
        <v>87</v>
      </c>
      <c r="AV399" s="13" t="s">
        <v>79</v>
      </c>
      <c r="AW399" s="13" t="s">
        <v>31</v>
      </c>
      <c r="AX399" s="13" t="s">
        <v>69</v>
      </c>
      <c r="AY399" s="202" t="s">
        <v>328</v>
      </c>
    </row>
    <row r="400" s="13" customFormat="1">
      <c r="A400" s="13"/>
      <c r="B400" s="201"/>
      <c r="C400" s="13"/>
      <c r="D400" s="195" t="s">
        <v>442</v>
      </c>
      <c r="E400" s="202" t="s">
        <v>3</v>
      </c>
      <c r="F400" s="203" t="s">
        <v>7105</v>
      </c>
      <c r="G400" s="13"/>
      <c r="H400" s="204">
        <v>0.85799999999999998</v>
      </c>
      <c r="I400" s="205"/>
      <c r="J400" s="13"/>
      <c r="K400" s="13"/>
      <c r="L400" s="201"/>
      <c r="M400" s="206"/>
      <c r="N400" s="207"/>
      <c r="O400" s="207"/>
      <c r="P400" s="207"/>
      <c r="Q400" s="207"/>
      <c r="R400" s="207"/>
      <c r="S400" s="207"/>
      <c r="T400" s="208"/>
      <c r="U400" s="13"/>
      <c r="V400" s="13"/>
      <c r="W400" s="13"/>
      <c r="X400" s="13"/>
      <c r="Y400" s="13"/>
      <c r="Z400" s="13"/>
      <c r="AA400" s="13"/>
      <c r="AB400" s="13"/>
      <c r="AC400" s="13"/>
      <c r="AD400" s="13"/>
      <c r="AE400" s="13"/>
      <c r="AT400" s="202" t="s">
        <v>442</v>
      </c>
      <c r="AU400" s="202" t="s">
        <v>87</v>
      </c>
      <c r="AV400" s="13" t="s">
        <v>79</v>
      </c>
      <c r="AW400" s="13" t="s">
        <v>31</v>
      </c>
      <c r="AX400" s="13" t="s">
        <v>69</v>
      </c>
      <c r="AY400" s="202" t="s">
        <v>328</v>
      </c>
    </row>
    <row r="401" s="17" customFormat="1">
      <c r="A401" s="17"/>
      <c r="B401" s="253"/>
      <c r="C401" s="17"/>
      <c r="D401" s="195" t="s">
        <v>442</v>
      </c>
      <c r="E401" s="254" t="s">
        <v>3</v>
      </c>
      <c r="F401" s="255" t="s">
        <v>4771</v>
      </c>
      <c r="G401" s="17"/>
      <c r="H401" s="256">
        <v>20.391999999999999</v>
      </c>
      <c r="I401" s="257"/>
      <c r="J401" s="17"/>
      <c r="K401" s="17"/>
      <c r="L401" s="253"/>
      <c r="M401" s="258"/>
      <c r="N401" s="259"/>
      <c r="O401" s="259"/>
      <c r="P401" s="259"/>
      <c r="Q401" s="259"/>
      <c r="R401" s="259"/>
      <c r="S401" s="259"/>
      <c r="T401" s="260"/>
      <c r="U401" s="17"/>
      <c r="V401" s="17"/>
      <c r="W401" s="17"/>
      <c r="X401" s="17"/>
      <c r="Y401" s="17"/>
      <c r="Z401" s="17"/>
      <c r="AA401" s="17"/>
      <c r="AB401" s="17"/>
      <c r="AC401" s="17"/>
      <c r="AD401" s="17"/>
      <c r="AE401" s="17"/>
      <c r="AT401" s="254" t="s">
        <v>442</v>
      </c>
      <c r="AU401" s="254" t="s">
        <v>87</v>
      </c>
      <c r="AV401" s="17" t="s">
        <v>87</v>
      </c>
      <c r="AW401" s="17" t="s">
        <v>31</v>
      </c>
      <c r="AX401" s="17" t="s">
        <v>69</v>
      </c>
      <c r="AY401" s="254" t="s">
        <v>328</v>
      </c>
    </row>
    <row r="402" s="13" customFormat="1">
      <c r="A402" s="13"/>
      <c r="B402" s="201"/>
      <c r="C402" s="13"/>
      <c r="D402" s="195" t="s">
        <v>442</v>
      </c>
      <c r="E402" s="202" t="s">
        <v>3</v>
      </c>
      <c r="F402" s="203" t="s">
        <v>7106</v>
      </c>
      <c r="G402" s="13"/>
      <c r="H402" s="204">
        <v>0.254</v>
      </c>
      <c r="I402" s="205"/>
      <c r="J402" s="13"/>
      <c r="K402" s="13"/>
      <c r="L402" s="201"/>
      <c r="M402" s="206"/>
      <c r="N402" s="207"/>
      <c r="O402" s="207"/>
      <c r="P402" s="207"/>
      <c r="Q402" s="207"/>
      <c r="R402" s="207"/>
      <c r="S402" s="207"/>
      <c r="T402" s="208"/>
      <c r="U402" s="13"/>
      <c r="V402" s="13"/>
      <c r="W402" s="13"/>
      <c r="X402" s="13"/>
      <c r="Y402" s="13"/>
      <c r="Z402" s="13"/>
      <c r="AA402" s="13"/>
      <c r="AB402" s="13"/>
      <c r="AC402" s="13"/>
      <c r="AD402" s="13"/>
      <c r="AE402" s="13"/>
      <c r="AT402" s="202" t="s">
        <v>442</v>
      </c>
      <c r="AU402" s="202" t="s">
        <v>87</v>
      </c>
      <c r="AV402" s="13" t="s">
        <v>79</v>
      </c>
      <c r="AW402" s="13" t="s">
        <v>31</v>
      </c>
      <c r="AX402" s="13" t="s">
        <v>69</v>
      </c>
      <c r="AY402" s="202" t="s">
        <v>328</v>
      </c>
    </row>
    <row r="403" s="13" customFormat="1">
      <c r="A403" s="13"/>
      <c r="B403" s="201"/>
      <c r="C403" s="13"/>
      <c r="D403" s="195" t="s">
        <v>442</v>
      </c>
      <c r="E403" s="202" t="s">
        <v>3</v>
      </c>
      <c r="F403" s="203" t="s">
        <v>7107</v>
      </c>
      <c r="G403" s="13"/>
      <c r="H403" s="204">
        <v>0.39000000000000001</v>
      </c>
      <c r="I403" s="205"/>
      <c r="J403" s="13"/>
      <c r="K403" s="13"/>
      <c r="L403" s="201"/>
      <c r="M403" s="206"/>
      <c r="N403" s="207"/>
      <c r="O403" s="207"/>
      <c r="P403" s="207"/>
      <c r="Q403" s="207"/>
      <c r="R403" s="207"/>
      <c r="S403" s="207"/>
      <c r="T403" s="208"/>
      <c r="U403" s="13"/>
      <c r="V403" s="13"/>
      <c r="W403" s="13"/>
      <c r="X403" s="13"/>
      <c r="Y403" s="13"/>
      <c r="Z403" s="13"/>
      <c r="AA403" s="13"/>
      <c r="AB403" s="13"/>
      <c r="AC403" s="13"/>
      <c r="AD403" s="13"/>
      <c r="AE403" s="13"/>
      <c r="AT403" s="202" t="s">
        <v>442</v>
      </c>
      <c r="AU403" s="202" t="s">
        <v>87</v>
      </c>
      <c r="AV403" s="13" t="s">
        <v>79</v>
      </c>
      <c r="AW403" s="13" t="s">
        <v>31</v>
      </c>
      <c r="AX403" s="13" t="s">
        <v>69</v>
      </c>
      <c r="AY403" s="202" t="s">
        <v>328</v>
      </c>
    </row>
    <row r="404" s="13" customFormat="1">
      <c r="A404" s="13"/>
      <c r="B404" s="201"/>
      <c r="C404" s="13"/>
      <c r="D404" s="195" t="s">
        <v>442</v>
      </c>
      <c r="E404" s="202" t="s">
        <v>3</v>
      </c>
      <c r="F404" s="203" t="s">
        <v>7108</v>
      </c>
      <c r="G404" s="13"/>
      <c r="H404" s="204">
        <v>0.23400000000000001</v>
      </c>
      <c r="I404" s="205"/>
      <c r="J404" s="13"/>
      <c r="K404" s="13"/>
      <c r="L404" s="201"/>
      <c r="M404" s="206"/>
      <c r="N404" s="207"/>
      <c r="O404" s="207"/>
      <c r="P404" s="207"/>
      <c r="Q404" s="207"/>
      <c r="R404" s="207"/>
      <c r="S404" s="207"/>
      <c r="T404" s="208"/>
      <c r="U404" s="13"/>
      <c r="V404" s="13"/>
      <c r="W404" s="13"/>
      <c r="X404" s="13"/>
      <c r="Y404" s="13"/>
      <c r="Z404" s="13"/>
      <c r="AA404" s="13"/>
      <c r="AB404" s="13"/>
      <c r="AC404" s="13"/>
      <c r="AD404" s="13"/>
      <c r="AE404" s="13"/>
      <c r="AT404" s="202" t="s">
        <v>442</v>
      </c>
      <c r="AU404" s="202" t="s">
        <v>87</v>
      </c>
      <c r="AV404" s="13" t="s">
        <v>79</v>
      </c>
      <c r="AW404" s="13" t="s">
        <v>31</v>
      </c>
      <c r="AX404" s="13" t="s">
        <v>69</v>
      </c>
      <c r="AY404" s="202" t="s">
        <v>328</v>
      </c>
    </row>
    <row r="405" s="13" customFormat="1">
      <c r="A405" s="13"/>
      <c r="B405" s="201"/>
      <c r="C405" s="13"/>
      <c r="D405" s="195" t="s">
        <v>442</v>
      </c>
      <c r="E405" s="202" t="s">
        <v>3</v>
      </c>
      <c r="F405" s="203" t="s">
        <v>7109</v>
      </c>
      <c r="G405" s="13"/>
      <c r="H405" s="204">
        <v>0.039</v>
      </c>
      <c r="I405" s="205"/>
      <c r="J405" s="13"/>
      <c r="K405" s="13"/>
      <c r="L405" s="201"/>
      <c r="M405" s="206"/>
      <c r="N405" s="207"/>
      <c r="O405" s="207"/>
      <c r="P405" s="207"/>
      <c r="Q405" s="207"/>
      <c r="R405" s="207"/>
      <c r="S405" s="207"/>
      <c r="T405" s="208"/>
      <c r="U405" s="13"/>
      <c r="V405" s="13"/>
      <c r="W405" s="13"/>
      <c r="X405" s="13"/>
      <c r="Y405" s="13"/>
      <c r="Z405" s="13"/>
      <c r="AA405" s="13"/>
      <c r="AB405" s="13"/>
      <c r="AC405" s="13"/>
      <c r="AD405" s="13"/>
      <c r="AE405" s="13"/>
      <c r="AT405" s="202" t="s">
        <v>442</v>
      </c>
      <c r="AU405" s="202" t="s">
        <v>87</v>
      </c>
      <c r="AV405" s="13" t="s">
        <v>79</v>
      </c>
      <c r="AW405" s="13" t="s">
        <v>31</v>
      </c>
      <c r="AX405" s="13" t="s">
        <v>69</v>
      </c>
      <c r="AY405" s="202" t="s">
        <v>328</v>
      </c>
    </row>
    <row r="406" s="13" customFormat="1">
      <c r="A406" s="13"/>
      <c r="B406" s="201"/>
      <c r="C406" s="13"/>
      <c r="D406" s="195" t="s">
        <v>442</v>
      </c>
      <c r="E406" s="202" t="s">
        <v>3</v>
      </c>
      <c r="F406" s="203" t="s">
        <v>7110</v>
      </c>
      <c r="G406" s="13"/>
      <c r="H406" s="204">
        <v>1.0609999999999999</v>
      </c>
      <c r="I406" s="205"/>
      <c r="J406" s="13"/>
      <c r="K406" s="13"/>
      <c r="L406" s="201"/>
      <c r="M406" s="206"/>
      <c r="N406" s="207"/>
      <c r="O406" s="207"/>
      <c r="P406" s="207"/>
      <c r="Q406" s="207"/>
      <c r="R406" s="207"/>
      <c r="S406" s="207"/>
      <c r="T406" s="208"/>
      <c r="U406" s="13"/>
      <c r="V406" s="13"/>
      <c r="W406" s="13"/>
      <c r="X406" s="13"/>
      <c r="Y406" s="13"/>
      <c r="Z406" s="13"/>
      <c r="AA406" s="13"/>
      <c r="AB406" s="13"/>
      <c r="AC406" s="13"/>
      <c r="AD406" s="13"/>
      <c r="AE406" s="13"/>
      <c r="AT406" s="202" t="s">
        <v>442</v>
      </c>
      <c r="AU406" s="202" t="s">
        <v>87</v>
      </c>
      <c r="AV406" s="13" t="s">
        <v>79</v>
      </c>
      <c r="AW406" s="13" t="s">
        <v>31</v>
      </c>
      <c r="AX406" s="13" t="s">
        <v>69</v>
      </c>
      <c r="AY406" s="202" t="s">
        <v>328</v>
      </c>
    </row>
    <row r="407" s="17" customFormat="1">
      <c r="A407" s="17"/>
      <c r="B407" s="253"/>
      <c r="C407" s="17"/>
      <c r="D407" s="195" t="s">
        <v>442</v>
      </c>
      <c r="E407" s="254" t="s">
        <v>3</v>
      </c>
      <c r="F407" s="255" t="s">
        <v>4771</v>
      </c>
      <c r="G407" s="17"/>
      <c r="H407" s="256">
        <v>1.978</v>
      </c>
      <c r="I407" s="257"/>
      <c r="J407" s="17"/>
      <c r="K407" s="17"/>
      <c r="L407" s="253"/>
      <c r="M407" s="258"/>
      <c r="N407" s="259"/>
      <c r="O407" s="259"/>
      <c r="P407" s="259"/>
      <c r="Q407" s="259"/>
      <c r="R407" s="259"/>
      <c r="S407" s="259"/>
      <c r="T407" s="260"/>
      <c r="U407" s="17"/>
      <c r="V407" s="17"/>
      <c r="W407" s="17"/>
      <c r="X407" s="17"/>
      <c r="Y407" s="17"/>
      <c r="Z407" s="17"/>
      <c r="AA407" s="17"/>
      <c r="AB407" s="17"/>
      <c r="AC407" s="17"/>
      <c r="AD407" s="17"/>
      <c r="AE407" s="17"/>
      <c r="AT407" s="254" t="s">
        <v>442</v>
      </c>
      <c r="AU407" s="254" t="s">
        <v>87</v>
      </c>
      <c r="AV407" s="17" t="s">
        <v>87</v>
      </c>
      <c r="AW407" s="17" t="s">
        <v>31</v>
      </c>
      <c r="AX407" s="17" t="s">
        <v>69</v>
      </c>
      <c r="AY407" s="254" t="s">
        <v>328</v>
      </c>
    </row>
    <row r="408" s="15" customFormat="1">
      <c r="A408" s="15"/>
      <c r="B408" s="217"/>
      <c r="C408" s="15"/>
      <c r="D408" s="195" t="s">
        <v>442</v>
      </c>
      <c r="E408" s="218" t="s">
        <v>3</v>
      </c>
      <c r="F408" s="219" t="s">
        <v>7076</v>
      </c>
      <c r="G408" s="15"/>
      <c r="H408" s="218" t="s">
        <v>3</v>
      </c>
      <c r="I408" s="220"/>
      <c r="J408" s="15"/>
      <c r="K408" s="15"/>
      <c r="L408" s="217"/>
      <c r="M408" s="221"/>
      <c r="N408" s="222"/>
      <c r="O408" s="222"/>
      <c r="P408" s="222"/>
      <c r="Q408" s="222"/>
      <c r="R408" s="222"/>
      <c r="S408" s="222"/>
      <c r="T408" s="223"/>
      <c r="U408" s="15"/>
      <c r="V408" s="15"/>
      <c r="W408" s="15"/>
      <c r="X408" s="15"/>
      <c r="Y408" s="15"/>
      <c r="Z408" s="15"/>
      <c r="AA408" s="15"/>
      <c r="AB408" s="15"/>
      <c r="AC408" s="15"/>
      <c r="AD408" s="15"/>
      <c r="AE408" s="15"/>
      <c r="AT408" s="218" t="s">
        <v>442</v>
      </c>
      <c r="AU408" s="218" t="s">
        <v>87</v>
      </c>
      <c r="AV408" s="15" t="s">
        <v>76</v>
      </c>
      <c r="AW408" s="15" t="s">
        <v>31</v>
      </c>
      <c r="AX408" s="15" t="s">
        <v>69</v>
      </c>
      <c r="AY408" s="218" t="s">
        <v>328</v>
      </c>
    </row>
    <row r="409" s="13" customFormat="1">
      <c r="A409" s="13"/>
      <c r="B409" s="201"/>
      <c r="C409" s="13"/>
      <c r="D409" s="195" t="s">
        <v>442</v>
      </c>
      <c r="E409" s="202" t="s">
        <v>3</v>
      </c>
      <c r="F409" s="203" t="s">
        <v>7111</v>
      </c>
      <c r="G409" s="13"/>
      <c r="H409" s="204">
        <v>0.499</v>
      </c>
      <c r="I409" s="205"/>
      <c r="J409" s="13"/>
      <c r="K409" s="13"/>
      <c r="L409" s="201"/>
      <c r="M409" s="206"/>
      <c r="N409" s="207"/>
      <c r="O409" s="207"/>
      <c r="P409" s="207"/>
      <c r="Q409" s="207"/>
      <c r="R409" s="207"/>
      <c r="S409" s="207"/>
      <c r="T409" s="208"/>
      <c r="U409" s="13"/>
      <c r="V409" s="13"/>
      <c r="W409" s="13"/>
      <c r="X409" s="13"/>
      <c r="Y409" s="13"/>
      <c r="Z409" s="13"/>
      <c r="AA409" s="13"/>
      <c r="AB409" s="13"/>
      <c r="AC409" s="13"/>
      <c r="AD409" s="13"/>
      <c r="AE409" s="13"/>
      <c r="AT409" s="202" t="s">
        <v>442</v>
      </c>
      <c r="AU409" s="202" t="s">
        <v>87</v>
      </c>
      <c r="AV409" s="13" t="s">
        <v>79</v>
      </c>
      <c r="AW409" s="13" t="s">
        <v>31</v>
      </c>
      <c r="AX409" s="13" t="s">
        <v>69</v>
      </c>
      <c r="AY409" s="202" t="s">
        <v>328</v>
      </c>
    </row>
    <row r="410" s="13" customFormat="1">
      <c r="A410" s="13"/>
      <c r="B410" s="201"/>
      <c r="C410" s="13"/>
      <c r="D410" s="195" t="s">
        <v>442</v>
      </c>
      <c r="E410" s="202" t="s">
        <v>3</v>
      </c>
      <c r="F410" s="203" t="s">
        <v>7112</v>
      </c>
      <c r="G410" s="13"/>
      <c r="H410" s="204">
        <v>0.70399999999999996</v>
      </c>
      <c r="I410" s="205"/>
      <c r="J410" s="13"/>
      <c r="K410" s="13"/>
      <c r="L410" s="201"/>
      <c r="M410" s="206"/>
      <c r="N410" s="207"/>
      <c r="O410" s="207"/>
      <c r="P410" s="207"/>
      <c r="Q410" s="207"/>
      <c r="R410" s="207"/>
      <c r="S410" s="207"/>
      <c r="T410" s="208"/>
      <c r="U410" s="13"/>
      <c r="V410" s="13"/>
      <c r="W410" s="13"/>
      <c r="X410" s="13"/>
      <c r="Y410" s="13"/>
      <c r="Z410" s="13"/>
      <c r="AA410" s="13"/>
      <c r="AB410" s="13"/>
      <c r="AC410" s="13"/>
      <c r="AD410" s="13"/>
      <c r="AE410" s="13"/>
      <c r="AT410" s="202" t="s">
        <v>442</v>
      </c>
      <c r="AU410" s="202" t="s">
        <v>87</v>
      </c>
      <c r="AV410" s="13" t="s">
        <v>79</v>
      </c>
      <c r="AW410" s="13" t="s">
        <v>31</v>
      </c>
      <c r="AX410" s="13" t="s">
        <v>69</v>
      </c>
      <c r="AY410" s="202" t="s">
        <v>328</v>
      </c>
    </row>
    <row r="411" s="13" customFormat="1">
      <c r="A411" s="13"/>
      <c r="B411" s="201"/>
      <c r="C411" s="13"/>
      <c r="D411" s="195" t="s">
        <v>442</v>
      </c>
      <c r="E411" s="202" t="s">
        <v>3</v>
      </c>
      <c r="F411" s="203" t="s">
        <v>7113</v>
      </c>
      <c r="G411" s="13"/>
      <c r="H411" s="204">
        <v>0.34599999999999997</v>
      </c>
      <c r="I411" s="205"/>
      <c r="J411" s="13"/>
      <c r="K411" s="13"/>
      <c r="L411" s="201"/>
      <c r="M411" s="206"/>
      <c r="N411" s="207"/>
      <c r="O411" s="207"/>
      <c r="P411" s="207"/>
      <c r="Q411" s="207"/>
      <c r="R411" s="207"/>
      <c r="S411" s="207"/>
      <c r="T411" s="208"/>
      <c r="U411" s="13"/>
      <c r="V411" s="13"/>
      <c r="W411" s="13"/>
      <c r="X411" s="13"/>
      <c r="Y411" s="13"/>
      <c r="Z411" s="13"/>
      <c r="AA411" s="13"/>
      <c r="AB411" s="13"/>
      <c r="AC411" s="13"/>
      <c r="AD411" s="13"/>
      <c r="AE411" s="13"/>
      <c r="AT411" s="202" t="s">
        <v>442</v>
      </c>
      <c r="AU411" s="202" t="s">
        <v>87</v>
      </c>
      <c r="AV411" s="13" t="s">
        <v>79</v>
      </c>
      <c r="AW411" s="13" t="s">
        <v>31</v>
      </c>
      <c r="AX411" s="13" t="s">
        <v>69</v>
      </c>
      <c r="AY411" s="202" t="s">
        <v>328</v>
      </c>
    </row>
    <row r="412" s="13" customFormat="1">
      <c r="A412" s="13"/>
      <c r="B412" s="201"/>
      <c r="C412" s="13"/>
      <c r="D412" s="195" t="s">
        <v>442</v>
      </c>
      <c r="E412" s="202" t="s">
        <v>3</v>
      </c>
      <c r="F412" s="203" t="s">
        <v>7114</v>
      </c>
      <c r="G412" s="13"/>
      <c r="H412" s="204">
        <v>0.53800000000000003</v>
      </c>
      <c r="I412" s="205"/>
      <c r="J412" s="13"/>
      <c r="K412" s="13"/>
      <c r="L412" s="201"/>
      <c r="M412" s="206"/>
      <c r="N412" s="207"/>
      <c r="O412" s="207"/>
      <c r="P412" s="207"/>
      <c r="Q412" s="207"/>
      <c r="R412" s="207"/>
      <c r="S412" s="207"/>
      <c r="T412" s="208"/>
      <c r="U412" s="13"/>
      <c r="V412" s="13"/>
      <c r="W412" s="13"/>
      <c r="X412" s="13"/>
      <c r="Y412" s="13"/>
      <c r="Z412" s="13"/>
      <c r="AA412" s="13"/>
      <c r="AB412" s="13"/>
      <c r="AC412" s="13"/>
      <c r="AD412" s="13"/>
      <c r="AE412" s="13"/>
      <c r="AT412" s="202" t="s">
        <v>442</v>
      </c>
      <c r="AU412" s="202" t="s">
        <v>87</v>
      </c>
      <c r="AV412" s="13" t="s">
        <v>79</v>
      </c>
      <c r="AW412" s="13" t="s">
        <v>31</v>
      </c>
      <c r="AX412" s="13" t="s">
        <v>69</v>
      </c>
      <c r="AY412" s="202" t="s">
        <v>328</v>
      </c>
    </row>
    <row r="413" s="17" customFormat="1">
      <c r="A413" s="17"/>
      <c r="B413" s="253"/>
      <c r="C413" s="17"/>
      <c r="D413" s="195" t="s">
        <v>442</v>
      </c>
      <c r="E413" s="254" t="s">
        <v>3</v>
      </c>
      <c r="F413" s="255" t="s">
        <v>4771</v>
      </c>
      <c r="G413" s="17"/>
      <c r="H413" s="256">
        <v>2.0870000000000002</v>
      </c>
      <c r="I413" s="257"/>
      <c r="J413" s="17"/>
      <c r="K413" s="17"/>
      <c r="L413" s="253"/>
      <c r="M413" s="258"/>
      <c r="N413" s="259"/>
      <c r="O413" s="259"/>
      <c r="P413" s="259"/>
      <c r="Q413" s="259"/>
      <c r="R413" s="259"/>
      <c r="S413" s="259"/>
      <c r="T413" s="260"/>
      <c r="U413" s="17"/>
      <c r="V413" s="17"/>
      <c r="W413" s="17"/>
      <c r="X413" s="17"/>
      <c r="Y413" s="17"/>
      <c r="Z413" s="17"/>
      <c r="AA413" s="17"/>
      <c r="AB413" s="17"/>
      <c r="AC413" s="17"/>
      <c r="AD413" s="17"/>
      <c r="AE413" s="17"/>
      <c r="AT413" s="254" t="s">
        <v>442</v>
      </c>
      <c r="AU413" s="254" t="s">
        <v>87</v>
      </c>
      <c r="AV413" s="17" t="s">
        <v>87</v>
      </c>
      <c r="AW413" s="17" t="s">
        <v>31</v>
      </c>
      <c r="AX413" s="17" t="s">
        <v>69</v>
      </c>
      <c r="AY413" s="254" t="s">
        <v>328</v>
      </c>
    </row>
    <row r="414" s="14" customFormat="1">
      <c r="A414" s="14"/>
      <c r="B414" s="209"/>
      <c r="C414" s="14"/>
      <c r="D414" s="195" t="s">
        <v>442</v>
      </c>
      <c r="E414" s="210" t="s">
        <v>3</v>
      </c>
      <c r="F414" s="211" t="s">
        <v>452</v>
      </c>
      <c r="G414" s="14"/>
      <c r="H414" s="212">
        <v>24.457000000000001</v>
      </c>
      <c r="I414" s="213"/>
      <c r="J414" s="14"/>
      <c r="K414" s="14"/>
      <c r="L414" s="209"/>
      <c r="M414" s="214"/>
      <c r="N414" s="215"/>
      <c r="O414" s="215"/>
      <c r="P414" s="215"/>
      <c r="Q414" s="215"/>
      <c r="R414" s="215"/>
      <c r="S414" s="215"/>
      <c r="T414" s="216"/>
      <c r="U414" s="14"/>
      <c r="V414" s="14"/>
      <c r="W414" s="14"/>
      <c r="X414" s="14"/>
      <c r="Y414" s="14"/>
      <c r="Z414" s="14"/>
      <c r="AA414" s="14"/>
      <c r="AB414" s="14"/>
      <c r="AC414" s="14"/>
      <c r="AD414" s="14"/>
      <c r="AE414" s="14"/>
      <c r="AT414" s="210" t="s">
        <v>442</v>
      </c>
      <c r="AU414" s="210" t="s">
        <v>87</v>
      </c>
      <c r="AV414" s="14" t="s">
        <v>113</v>
      </c>
      <c r="AW414" s="14" t="s">
        <v>31</v>
      </c>
      <c r="AX414" s="14" t="s">
        <v>76</v>
      </c>
      <c r="AY414" s="210" t="s">
        <v>328</v>
      </c>
    </row>
    <row r="415" s="13" customFormat="1">
      <c r="A415" s="13"/>
      <c r="B415" s="201"/>
      <c r="C415" s="13"/>
      <c r="D415" s="195" t="s">
        <v>442</v>
      </c>
      <c r="E415" s="13"/>
      <c r="F415" s="203" t="s">
        <v>7115</v>
      </c>
      <c r="G415" s="13"/>
      <c r="H415" s="204">
        <v>28.126000000000001</v>
      </c>
      <c r="I415" s="205"/>
      <c r="J415" s="13"/>
      <c r="K415" s="13"/>
      <c r="L415" s="201"/>
      <c r="M415" s="206"/>
      <c r="N415" s="207"/>
      <c r="O415" s="207"/>
      <c r="P415" s="207"/>
      <c r="Q415" s="207"/>
      <c r="R415" s="207"/>
      <c r="S415" s="207"/>
      <c r="T415" s="208"/>
      <c r="U415" s="13"/>
      <c r="V415" s="13"/>
      <c r="W415" s="13"/>
      <c r="X415" s="13"/>
      <c r="Y415" s="13"/>
      <c r="Z415" s="13"/>
      <c r="AA415" s="13"/>
      <c r="AB415" s="13"/>
      <c r="AC415" s="13"/>
      <c r="AD415" s="13"/>
      <c r="AE415" s="13"/>
      <c r="AT415" s="202" t="s">
        <v>442</v>
      </c>
      <c r="AU415" s="202" t="s">
        <v>87</v>
      </c>
      <c r="AV415" s="13" t="s">
        <v>79</v>
      </c>
      <c r="AW415" s="13" t="s">
        <v>4</v>
      </c>
      <c r="AX415" s="13" t="s">
        <v>76</v>
      </c>
      <c r="AY415" s="202" t="s">
        <v>328</v>
      </c>
    </row>
    <row r="416" s="2" customFormat="1" ht="24.15" customHeight="1">
      <c r="A416" s="41"/>
      <c r="B416" s="176"/>
      <c r="C416" s="177" t="s">
        <v>835</v>
      </c>
      <c r="D416" s="177" t="s">
        <v>331</v>
      </c>
      <c r="E416" s="178" t="s">
        <v>3887</v>
      </c>
      <c r="F416" s="179" t="s">
        <v>3888</v>
      </c>
      <c r="G416" s="180" t="s">
        <v>491</v>
      </c>
      <c r="H416" s="181">
        <v>28.126000000000001</v>
      </c>
      <c r="I416" s="182"/>
      <c r="J416" s="183">
        <f>ROUND(I416*H416,2)</f>
        <v>0</v>
      </c>
      <c r="K416" s="179" t="s">
        <v>335</v>
      </c>
      <c r="L416" s="42"/>
      <c r="M416" s="184" t="s">
        <v>3</v>
      </c>
      <c r="N416" s="185" t="s">
        <v>40</v>
      </c>
      <c r="O416" s="75"/>
      <c r="P416" s="186">
        <f>O416*H416</f>
        <v>0</v>
      </c>
      <c r="Q416" s="186">
        <v>0.022477</v>
      </c>
      <c r="R416" s="186">
        <f>Q416*H416</f>
        <v>0.63218810200000009</v>
      </c>
      <c r="S416" s="186">
        <v>0</v>
      </c>
      <c r="T416" s="187">
        <f>S416*H416</f>
        <v>0</v>
      </c>
      <c r="U416" s="41"/>
      <c r="V416" s="41"/>
      <c r="W416" s="41"/>
      <c r="X416" s="41"/>
      <c r="Y416" s="41"/>
      <c r="Z416" s="41"/>
      <c r="AA416" s="41"/>
      <c r="AB416" s="41"/>
      <c r="AC416" s="41"/>
      <c r="AD416" s="41"/>
      <c r="AE416" s="41"/>
      <c r="AR416" s="188" t="s">
        <v>532</v>
      </c>
      <c r="AT416" s="188" t="s">
        <v>331</v>
      </c>
      <c r="AU416" s="188" t="s">
        <v>87</v>
      </c>
      <c r="AY416" s="22" t="s">
        <v>328</v>
      </c>
      <c r="BE416" s="189">
        <f>IF(N416="základní",J416,0)</f>
        <v>0</v>
      </c>
      <c r="BF416" s="189">
        <f>IF(N416="snížená",J416,0)</f>
        <v>0</v>
      </c>
      <c r="BG416" s="189">
        <f>IF(N416="zákl. přenesená",J416,0)</f>
        <v>0</v>
      </c>
      <c r="BH416" s="189">
        <f>IF(N416="sníž. přenesená",J416,0)</f>
        <v>0</v>
      </c>
      <c r="BI416" s="189">
        <f>IF(N416="nulová",J416,0)</f>
        <v>0</v>
      </c>
      <c r="BJ416" s="22" t="s">
        <v>76</v>
      </c>
      <c r="BK416" s="189">
        <f>ROUND(I416*H416,2)</f>
        <v>0</v>
      </c>
      <c r="BL416" s="22" t="s">
        <v>532</v>
      </c>
      <c r="BM416" s="188" t="s">
        <v>7116</v>
      </c>
    </row>
    <row r="417" s="2" customFormat="1">
      <c r="A417" s="41"/>
      <c r="B417" s="42"/>
      <c r="C417" s="41"/>
      <c r="D417" s="190" t="s">
        <v>338</v>
      </c>
      <c r="E417" s="41"/>
      <c r="F417" s="191" t="s">
        <v>3890</v>
      </c>
      <c r="G417" s="41"/>
      <c r="H417" s="41"/>
      <c r="I417" s="192"/>
      <c r="J417" s="41"/>
      <c r="K417" s="41"/>
      <c r="L417" s="42"/>
      <c r="M417" s="193"/>
      <c r="N417" s="194"/>
      <c r="O417" s="75"/>
      <c r="P417" s="75"/>
      <c r="Q417" s="75"/>
      <c r="R417" s="75"/>
      <c r="S417" s="75"/>
      <c r="T417" s="76"/>
      <c r="U417" s="41"/>
      <c r="V417" s="41"/>
      <c r="W417" s="41"/>
      <c r="X417" s="41"/>
      <c r="Y417" s="41"/>
      <c r="Z417" s="41"/>
      <c r="AA417" s="41"/>
      <c r="AB417" s="41"/>
      <c r="AC417" s="41"/>
      <c r="AD417" s="41"/>
      <c r="AE417" s="41"/>
      <c r="AT417" s="22" t="s">
        <v>338</v>
      </c>
      <c r="AU417" s="22" t="s">
        <v>87</v>
      </c>
    </row>
    <row r="418" s="2" customFormat="1" ht="24.15" customHeight="1">
      <c r="A418" s="41"/>
      <c r="B418" s="176"/>
      <c r="C418" s="177" t="s">
        <v>840</v>
      </c>
      <c r="D418" s="177" t="s">
        <v>331</v>
      </c>
      <c r="E418" s="178" t="s">
        <v>7117</v>
      </c>
      <c r="F418" s="179" t="s">
        <v>7118</v>
      </c>
      <c r="G418" s="180" t="s">
        <v>439</v>
      </c>
      <c r="H418" s="181">
        <v>697.69200000000001</v>
      </c>
      <c r="I418" s="182"/>
      <c r="J418" s="183">
        <f>ROUND(I418*H418,2)</f>
        <v>0</v>
      </c>
      <c r="K418" s="179" t="s">
        <v>335</v>
      </c>
      <c r="L418" s="42"/>
      <c r="M418" s="184" t="s">
        <v>3</v>
      </c>
      <c r="N418" s="185" t="s">
        <v>40</v>
      </c>
      <c r="O418" s="75"/>
      <c r="P418" s="186">
        <f>O418*H418</f>
        <v>0</v>
      </c>
      <c r="Q418" s="186">
        <v>0.0002475</v>
      </c>
      <c r="R418" s="186">
        <f>Q418*H418</f>
        <v>0.17267877000000001</v>
      </c>
      <c r="S418" s="186">
        <v>0</v>
      </c>
      <c r="T418" s="187">
        <f>S418*H418</f>
        <v>0</v>
      </c>
      <c r="U418" s="41"/>
      <c r="V418" s="41"/>
      <c r="W418" s="41"/>
      <c r="X418" s="41"/>
      <c r="Y418" s="41"/>
      <c r="Z418" s="41"/>
      <c r="AA418" s="41"/>
      <c r="AB418" s="41"/>
      <c r="AC418" s="41"/>
      <c r="AD418" s="41"/>
      <c r="AE418" s="41"/>
      <c r="AR418" s="188" t="s">
        <v>532</v>
      </c>
      <c r="AT418" s="188" t="s">
        <v>331</v>
      </c>
      <c r="AU418" s="188" t="s">
        <v>87</v>
      </c>
      <c r="AY418" s="22" t="s">
        <v>328</v>
      </c>
      <c r="BE418" s="189">
        <f>IF(N418="základní",J418,0)</f>
        <v>0</v>
      </c>
      <c r="BF418" s="189">
        <f>IF(N418="snížená",J418,0)</f>
        <v>0</v>
      </c>
      <c r="BG418" s="189">
        <f>IF(N418="zákl. přenesená",J418,0)</f>
        <v>0</v>
      </c>
      <c r="BH418" s="189">
        <f>IF(N418="sníž. přenesená",J418,0)</f>
        <v>0</v>
      </c>
      <c r="BI418" s="189">
        <f>IF(N418="nulová",J418,0)</f>
        <v>0</v>
      </c>
      <c r="BJ418" s="22" t="s">
        <v>76</v>
      </c>
      <c r="BK418" s="189">
        <f>ROUND(I418*H418,2)</f>
        <v>0</v>
      </c>
      <c r="BL418" s="22" t="s">
        <v>532</v>
      </c>
      <c r="BM418" s="188" t="s">
        <v>7119</v>
      </c>
    </row>
    <row r="419" s="2" customFormat="1">
      <c r="A419" s="41"/>
      <c r="B419" s="42"/>
      <c r="C419" s="41"/>
      <c r="D419" s="190" t="s">
        <v>338</v>
      </c>
      <c r="E419" s="41"/>
      <c r="F419" s="191" t="s">
        <v>7120</v>
      </c>
      <c r="G419" s="41"/>
      <c r="H419" s="41"/>
      <c r="I419" s="192"/>
      <c r="J419" s="41"/>
      <c r="K419" s="41"/>
      <c r="L419" s="42"/>
      <c r="M419" s="193"/>
      <c r="N419" s="194"/>
      <c r="O419" s="75"/>
      <c r="P419" s="75"/>
      <c r="Q419" s="75"/>
      <c r="R419" s="75"/>
      <c r="S419" s="75"/>
      <c r="T419" s="76"/>
      <c r="U419" s="41"/>
      <c r="V419" s="41"/>
      <c r="W419" s="41"/>
      <c r="X419" s="41"/>
      <c r="Y419" s="41"/>
      <c r="Z419" s="41"/>
      <c r="AA419" s="41"/>
      <c r="AB419" s="41"/>
      <c r="AC419" s="41"/>
      <c r="AD419" s="41"/>
      <c r="AE419" s="41"/>
      <c r="AT419" s="22" t="s">
        <v>338</v>
      </c>
      <c r="AU419" s="22" t="s">
        <v>87</v>
      </c>
    </row>
    <row r="420" s="13" customFormat="1">
      <c r="A420" s="13"/>
      <c r="B420" s="201"/>
      <c r="C420" s="13"/>
      <c r="D420" s="195" t="s">
        <v>442</v>
      </c>
      <c r="E420" s="202" t="s">
        <v>3</v>
      </c>
      <c r="F420" s="203" t="s">
        <v>7121</v>
      </c>
      <c r="G420" s="13"/>
      <c r="H420" s="204">
        <v>57.816000000000002</v>
      </c>
      <c r="I420" s="205"/>
      <c r="J420" s="13"/>
      <c r="K420" s="13"/>
      <c r="L420" s="201"/>
      <c r="M420" s="206"/>
      <c r="N420" s="207"/>
      <c r="O420" s="207"/>
      <c r="P420" s="207"/>
      <c r="Q420" s="207"/>
      <c r="R420" s="207"/>
      <c r="S420" s="207"/>
      <c r="T420" s="208"/>
      <c r="U420" s="13"/>
      <c r="V420" s="13"/>
      <c r="W420" s="13"/>
      <c r="X420" s="13"/>
      <c r="Y420" s="13"/>
      <c r="Z420" s="13"/>
      <c r="AA420" s="13"/>
      <c r="AB420" s="13"/>
      <c r="AC420" s="13"/>
      <c r="AD420" s="13"/>
      <c r="AE420" s="13"/>
      <c r="AT420" s="202" t="s">
        <v>442</v>
      </c>
      <c r="AU420" s="202" t="s">
        <v>87</v>
      </c>
      <c r="AV420" s="13" t="s">
        <v>79</v>
      </c>
      <c r="AW420" s="13" t="s">
        <v>31</v>
      </c>
      <c r="AX420" s="13" t="s">
        <v>69</v>
      </c>
      <c r="AY420" s="202" t="s">
        <v>328</v>
      </c>
    </row>
    <row r="421" s="13" customFormat="1">
      <c r="A421" s="13"/>
      <c r="B421" s="201"/>
      <c r="C421" s="13"/>
      <c r="D421" s="195" t="s">
        <v>442</v>
      </c>
      <c r="E421" s="202" t="s">
        <v>3</v>
      </c>
      <c r="F421" s="203" t="s">
        <v>7122</v>
      </c>
      <c r="G421" s="13"/>
      <c r="H421" s="204">
        <v>102.95999999999999</v>
      </c>
      <c r="I421" s="205"/>
      <c r="J421" s="13"/>
      <c r="K421" s="13"/>
      <c r="L421" s="201"/>
      <c r="M421" s="206"/>
      <c r="N421" s="207"/>
      <c r="O421" s="207"/>
      <c r="P421" s="207"/>
      <c r="Q421" s="207"/>
      <c r="R421" s="207"/>
      <c r="S421" s="207"/>
      <c r="T421" s="208"/>
      <c r="U421" s="13"/>
      <c r="V421" s="13"/>
      <c r="W421" s="13"/>
      <c r="X421" s="13"/>
      <c r="Y421" s="13"/>
      <c r="Z421" s="13"/>
      <c r="AA421" s="13"/>
      <c r="AB421" s="13"/>
      <c r="AC421" s="13"/>
      <c r="AD421" s="13"/>
      <c r="AE421" s="13"/>
      <c r="AT421" s="202" t="s">
        <v>442</v>
      </c>
      <c r="AU421" s="202" t="s">
        <v>87</v>
      </c>
      <c r="AV421" s="13" t="s">
        <v>79</v>
      </c>
      <c r="AW421" s="13" t="s">
        <v>31</v>
      </c>
      <c r="AX421" s="13" t="s">
        <v>69</v>
      </c>
      <c r="AY421" s="202" t="s">
        <v>328</v>
      </c>
    </row>
    <row r="422" s="13" customFormat="1">
      <c r="A422" s="13"/>
      <c r="B422" s="201"/>
      <c r="C422" s="13"/>
      <c r="D422" s="195" t="s">
        <v>442</v>
      </c>
      <c r="E422" s="202" t="s">
        <v>3</v>
      </c>
      <c r="F422" s="203" t="s">
        <v>7123</v>
      </c>
      <c r="G422" s="13"/>
      <c r="H422" s="204">
        <v>130.68000000000001</v>
      </c>
      <c r="I422" s="205"/>
      <c r="J422" s="13"/>
      <c r="K422" s="13"/>
      <c r="L422" s="201"/>
      <c r="M422" s="206"/>
      <c r="N422" s="207"/>
      <c r="O422" s="207"/>
      <c r="P422" s="207"/>
      <c r="Q422" s="207"/>
      <c r="R422" s="207"/>
      <c r="S422" s="207"/>
      <c r="T422" s="208"/>
      <c r="U422" s="13"/>
      <c r="V422" s="13"/>
      <c r="W422" s="13"/>
      <c r="X422" s="13"/>
      <c r="Y422" s="13"/>
      <c r="Z422" s="13"/>
      <c r="AA422" s="13"/>
      <c r="AB422" s="13"/>
      <c r="AC422" s="13"/>
      <c r="AD422" s="13"/>
      <c r="AE422" s="13"/>
      <c r="AT422" s="202" t="s">
        <v>442</v>
      </c>
      <c r="AU422" s="202" t="s">
        <v>87</v>
      </c>
      <c r="AV422" s="13" t="s">
        <v>79</v>
      </c>
      <c r="AW422" s="13" t="s">
        <v>31</v>
      </c>
      <c r="AX422" s="13" t="s">
        <v>69</v>
      </c>
      <c r="AY422" s="202" t="s">
        <v>328</v>
      </c>
    </row>
    <row r="423" s="13" customFormat="1">
      <c r="A423" s="13"/>
      <c r="B423" s="201"/>
      <c r="C423" s="13"/>
      <c r="D423" s="195" t="s">
        <v>442</v>
      </c>
      <c r="E423" s="202" t="s">
        <v>3</v>
      </c>
      <c r="F423" s="203" t="s">
        <v>7124</v>
      </c>
      <c r="G423" s="13"/>
      <c r="H423" s="204">
        <v>106.92</v>
      </c>
      <c r="I423" s="205"/>
      <c r="J423" s="13"/>
      <c r="K423" s="13"/>
      <c r="L423" s="201"/>
      <c r="M423" s="206"/>
      <c r="N423" s="207"/>
      <c r="O423" s="207"/>
      <c r="P423" s="207"/>
      <c r="Q423" s="207"/>
      <c r="R423" s="207"/>
      <c r="S423" s="207"/>
      <c r="T423" s="208"/>
      <c r="U423" s="13"/>
      <c r="V423" s="13"/>
      <c r="W423" s="13"/>
      <c r="X423" s="13"/>
      <c r="Y423" s="13"/>
      <c r="Z423" s="13"/>
      <c r="AA423" s="13"/>
      <c r="AB423" s="13"/>
      <c r="AC423" s="13"/>
      <c r="AD423" s="13"/>
      <c r="AE423" s="13"/>
      <c r="AT423" s="202" t="s">
        <v>442</v>
      </c>
      <c r="AU423" s="202" t="s">
        <v>87</v>
      </c>
      <c r="AV423" s="13" t="s">
        <v>79</v>
      </c>
      <c r="AW423" s="13" t="s">
        <v>31</v>
      </c>
      <c r="AX423" s="13" t="s">
        <v>69</v>
      </c>
      <c r="AY423" s="202" t="s">
        <v>328</v>
      </c>
    </row>
    <row r="424" s="13" customFormat="1">
      <c r="A424" s="13"/>
      <c r="B424" s="201"/>
      <c r="C424" s="13"/>
      <c r="D424" s="195" t="s">
        <v>442</v>
      </c>
      <c r="E424" s="202" t="s">
        <v>3</v>
      </c>
      <c r="F424" s="203" t="s">
        <v>7125</v>
      </c>
      <c r="G424" s="13"/>
      <c r="H424" s="204">
        <v>83.159999999999997</v>
      </c>
      <c r="I424" s="205"/>
      <c r="J424" s="13"/>
      <c r="K424" s="13"/>
      <c r="L424" s="201"/>
      <c r="M424" s="206"/>
      <c r="N424" s="207"/>
      <c r="O424" s="207"/>
      <c r="P424" s="207"/>
      <c r="Q424" s="207"/>
      <c r="R424" s="207"/>
      <c r="S424" s="207"/>
      <c r="T424" s="208"/>
      <c r="U424" s="13"/>
      <c r="V424" s="13"/>
      <c r="W424" s="13"/>
      <c r="X424" s="13"/>
      <c r="Y424" s="13"/>
      <c r="Z424" s="13"/>
      <c r="AA424" s="13"/>
      <c r="AB424" s="13"/>
      <c r="AC424" s="13"/>
      <c r="AD424" s="13"/>
      <c r="AE424" s="13"/>
      <c r="AT424" s="202" t="s">
        <v>442</v>
      </c>
      <c r="AU424" s="202" t="s">
        <v>87</v>
      </c>
      <c r="AV424" s="13" t="s">
        <v>79</v>
      </c>
      <c r="AW424" s="13" t="s">
        <v>31</v>
      </c>
      <c r="AX424" s="13" t="s">
        <v>69</v>
      </c>
      <c r="AY424" s="202" t="s">
        <v>328</v>
      </c>
    </row>
    <row r="425" s="13" customFormat="1">
      <c r="A425" s="13"/>
      <c r="B425" s="201"/>
      <c r="C425" s="13"/>
      <c r="D425" s="195" t="s">
        <v>442</v>
      </c>
      <c r="E425" s="202" t="s">
        <v>3</v>
      </c>
      <c r="F425" s="203" t="s">
        <v>7126</v>
      </c>
      <c r="G425" s="13"/>
      <c r="H425" s="204">
        <v>59.399999999999999</v>
      </c>
      <c r="I425" s="205"/>
      <c r="J425" s="13"/>
      <c r="K425" s="13"/>
      <c r="L425" s="201"/>
      <c r="M425" s="206"/>
      <c r="N425" s="207"/>
      <c r="O425" s="207"/>
      <c r="P425" s="207"/>
      <c r="Q425" s="207"/>
      <c r="R425" s="207"/>
      <c r="S425" s="207"/>
      <c r="T425" s="208"/>
      <c r="U425" s="13"/>
      <c r="V425" s="13"/>
      <c r="W425" s="13"/>
      <c r="X425" s="13"/>
      <c r="Y425" s="13"/>
      <c r="Z425" s="13"/>
      <c r="AA425" s="13"/>
      <c r="AB425" s="13"/>
      <c r="AC425" s="13"/>
      <c r="AD425" s="13"/>
      <c r="AE425" s="13"/>
      <c r="AT425" s="202" t="s">
        <v>442</v>
      </c>
      <c r="AU425" s="202" t="s">
        <v>87</v>
      </c>
      <c r="AV425" s="13" t="s">
        <v>79</v>
      </c>
      <c r="AW425" s="13" t="s">
        <v>31</v>
      </c>
      <c r="AX425" s="13" t="s">
        <v>69</v>
      </c>
      <c r="AY425" s="202" t="s">
        <v>328</v>
      </c>
    </row>
    <row r="426" s="13" customFormat="1">
      <c r="A426" s="13"/>
      <c r="B426" s="201"/>
      <c r="C426" s="13"/>
      <c r="D426" s="195" t="s">
        <v>442</v>
      </c>
      <c r="E426" s="202" t="s">
        <v>3</v>
      </c>
      <c r="F426" s="203" t="s">
        <v>7127</v>
      </c>
      <c r="G426" s="13"/>
      <c r="H426" s="204">
        <v>23.760000000000002</v>
      </c>
      <c r="I426" s="205"/>
      <c r="J426" s="13"/>
      <c r="K426" s="13"/>
      <c r="L426" s="201"/>
      <c r="M426" s="206"/>
      <c r="N426" s="207"/>
      <c r="O426" s="207"/>
      <c r="P426" s="207"/>
      <c r="Q426" s="207"/>
      <c r="R426" s="207"/>
      <c r="S426" s="207"/>
      <c r="T426" s="208"/>
      <c r="U426" s="13"/>
      <c r="V426" s="13"/>
      <c r="W426" s="13"/>
      <c r="X426" s="13"/>
      <c r="Y426" s="13"/>
      <c r="Z426" s="13"/>
      <c r="AA426" s="13"/>
      <c r="AB426" s="13"/>
      <c r="AC426" s="13"/>
      <c r="AD426" s="13"/>
      <c r="AE426" s="13"/>
      <c r="AT426" s="202" t="s">
        <v>442</v>
      </c>
      <c r="AU426" s="202" t="s">
        <v>87</v>
      </c>
      <c r="AV426" s="13" t="s">
        <v>79</v>
      </c>
      <c r="AW426" s="13" t="s">
        <v>31</v>
      </c>
      <c r="AX426" s="13" t="s">
        <v>69</v>
      </c>
      <c r="AY426" s="202" t="s">
        <v>328</v>
      </c>
    </row>
    <row r="427" s="17" customFormat="1">
      <c r="A427" s="17"/>
      <c r="B427" s="253"/>
      <c r="C427" s="17"/>
      <c r="D427" s="195" t="s">
        <v>442</v>
      </c>
      <c r="E427" s="254" t="s">
        <v>3</v>
      </c>
      <c r="F427" s="255" t="s">
        <v>4771</v>
      </c>
      <c r="G427" s="17"/>
      <c r="H427" s="256">
        <v>564.69600000000003</v>
      </c>
      <c r="I427" s="257"/>
      <c r="J427" s="17"/>
      <c r="K427" s="17"/>
      <c r="L427" s="253"/>
      <c r="M427" s="258"/>
      <c r="N427" s="259"/>
      <c r="O427" s="259"/>
      <c r="P427" s="259"/>
      <c r="Q427" s="259"/>
      <c r="R427" s="259"/>
      <c r="S427" s="259"/>
      <c r="T427" s="260"/>
      <c r="U427" s="17"/>
      <c r="V427" s="17"/>
      <c r="W427" s="17"/>
      <c r="X427" s="17"/>
      <c r="Y427" s="17"/>
      <c r="Z427" s="17"/>
      <c r="AA427" s="17"/>
      <c r="AB427" s="17"/>
      <c r="AC427" s="17"/>
      <c r="AD427" s="17"/>
      <c r="AE427" s="17"/>
      <c r="AT427" s="254" t="s">
        <v>442</v>
      </c>
      <c r="AU427" s="254" t="s">
        <v>87</v>
      </c>
      <c r="AV427" s="17" t="s">
        <v>87</v>
      </c>
      <c r="AW427" s="17" t="s">
        <v>31</v>
      </c>
      <c r="AX427" s="17" t="s">
        <v>69</v>
      </c>
      <c r="AY427" s="254" t="s">
        <v>328</v>
      </c>
    </row>
    <row r="428" s="13" customFormat="1">
      <c r="A428" s="13"/>
      <c r="B428" s="201"/>
      <c r="C428" s="13"/>
      <c r="D428" s="195" t="s">
        <v>442</v>
      </c>
      <c r="E428" s="202" t="s">
        <v>3</v>
      </c>
      <c r="F428" s="203" t="s">
        <v>7128</v>
      </c>
      <c r="G428" s="13"/>
      <c r="H428" s="204">
        <v>7.0199999999999996</v>
      </c>
      <c r="I428" s="205"/>
      <c r="J428" s="13"/>
      <c r="K428" s="13"/>
      <c r="L428" s="201"/>
      <c r="M428" s="206"/>
      <c r="N428" s="207"/>
      <c r="O428" s="207"/>
      <c r="P428" s="207"/>
      <c r="Q428" s="207"/>
      <c r="R428" s="207"/>
      <c r="S428" s="207"/>
      <c r="T428" s="208"/>
      <c r="U428" s="13"/>
      <c r="V428" s="13"/>
      <c r="W428" s="13"/>
      <c r="X428" s="13"/>
      <c r="Y428" s="13"/>
      <c r="Z428" s="13"/>
      <c r="AA428" s="13"/>
      <c r="AB428" s="13"/>
      <c r="AC428" s="13"/>
      <c r="AD428" s="13"/>
      <c r="AE428" s="13"/>
      <c r="AT428" s="202" t="s">
        <v>442</v>
      </c>
      <c r="AU428" s="202" t="s">
        <v>87</v>
      </c>
      <c r="AV428" s="13" t="s">
        <v>79</v>
      </c>
      <c r="AW428" s="13" t="s">
        <v>31</v>
      </c>
      <c r="AX428" s="13" t="s">
        <v>69</v>
      </c>
      <c r="AY428" s="202" t="s">
        <v>328</v>
      </c>
    </row>
    <row r="429" s="13" customFormat="1">
      <c r="A429" s="13"/>
      <c r="B429" s="201"/>
      <c r="C429" s="13"/>
      <c r="D429" s="195" t="s">
        <v>442</v>
      </c>
      <c r="E429" s="202" t="s">
        <v>3</v>
      </c>
      <c r="F429" s="203" t="s">
        <v>7129</v>
      </c>
      <c r="G429" s="13"/>
      <c r="H429" s="204">
        <v>10.800000000000001</v>
      </c>
      <c r="I429" s="205"/>
      <c r="J429" s="13"/>
      <c r="K429" s="13"/>
      <c r="L429" s="201"/>
      <c r="M429" s="206"/>
      <c r="N429" s="207"/>
      <c r="O429" s="207"/>
      <c r="P429" s="207"/>
      <c r="Q429" s="207"/>
      <c r="R429" s="207"/>
      <c r="S429" s="207"/>
      <c r="T429" s="208"/>
      <c r="U429" s="13"/>
      <c r="V429" s="13"/>
      <c r="W429" s="13"/>
      <c r="X429" s="13"/>
      <c r="Y429" s="13"/>
      <c r="Z429" s="13"/>
      <c r="AA429" s="13"/>
      <c r="AB429" s="13"/>
      <c r="AC429" s="13"/>
      <c r="AD429" s="13"/>
      <c r="AE429" s="13"/>
      <c r="AT429" s="202" t="s">
        <v>442</v>
      </c>
      <c r="AU429" s="202" t="s">
        <v>87</v>
      </c>
      <c r="AV429" s="13" t="s">
        <v>79</v>
      </c>
      <c r="AW429" s="13" t="s">
        <v>31</v>
      </c>
      <c r="AX429" s="13" t="s">
        <v>69</v>
      </c>
      <c r="AY429" s="202" t="s">
        <v>328</v>
      </c>
    </row>
    <row r="430" s="13" customFormat="1">
      <c r="A430" s="13"/>
      <c r="B430" s="201"/>
      <c r="C430" s="13"/>
      <c r="D430" s="195" t="s">
        <v>442</v>
      </c>
      <c r="E430" s="202" t="s">
        <v>3</v>
      </c>
      <c r="F430" s="203" t="s">
        <v>7130</v>
      </c>
      <c r="G430" s="13"/>
      <c r="H430" s="204">
        <v>6.4800000000000004</v>
      </c>
      <c r="I430" s="205"/>
      <c r="J430" s="13"/>
      <c r="K430" s="13"/>
      <c r="L430" s="201"/>
      <c r="M430" s="206"/>
      <c r="N430" s="207"/>
      <c r="O430" s="207"/>
      <c r="P430" s="207"/>
      <c r="Q430" s="207"/>
      <c r="R430" s="207"/>
      <c r="S430" s="207"/>
      <c r="T430" s="208"/>
      <c r="U430" s="13"/>
      <c r="V430" s="13"/>
      <c r="W430" s="13"/>
      <c r="X430" s="13"/>
      <c r="Y430" s="13"/>
      <c r="Z430" s="13"/>
      <c r="AA430" s="13"/>
      <c r="AB430" s="13"/>
      <c r="AC430" s="13"/>
      <c r="AD430" s="13"/>
      <c r="AE430" s="13"/>
      <c r="AT430" s="202" t="s">
        <v>442</v>
      </c>
      <c r="AU430" s="202" t="s">
        <v>87</v>
      </c>
      <c r="AV430" s="13" t="s">
        <v>79</v>
      </c>
      <c r="AW430" s="13" t="s">
        <v>31</v>
      </c>
      <c r="AX430" s="13" t="s">
        <v>69</v>
      </c>
      <c r="AY430" s="202" t="s">
        <v>328</v>
      </c>
    </row>
    <row r="431" s="13" customFormat="1">
      <c r="A431" s="13"/>
      <c r="B431" s="201"/>
      <c r="C431" s="13"/>
      <c r="D431" s="195" t="s">
        <v>442</v>
      </c>
      <c r="E431" s="202" t="s">
        <v>3</v>
      </c>
      <c r="F431" s="203" t="s">
        <v>7131</v>
      </c>
      <c r="G431" s="13"/>
      <c r="H431" s="204">
        <v>1.0800000000000001</v>
      </c>
      <c r="I431" s="205"/>
      <c r="J431" s="13"/>
      <c r="K431" s="13"/>
      <c r="L431" s="201"/>
      <c r="M431" s="206"/>
      <c r="N431" s="207"/>
      <c r="O431" s="207"/>
      <c r="P431" s="207"/>
      <c r="Q431" s="207"/>
      <c r="R431" s="207"/>
      <c r="S431" s="207"/>
      <c r="T431" s="208"/>
      <c r="U431" s="13"/>
      <c r="V431" s="13"/>
      <c r="W431" s="13"/>
      <c r="X431" s="13"/>
      <c r="Y431" s="13"/>
      <c r="Z431" s="13"/>
      <c r="AA431" s="13"/>
      <c r="AB431" s="13"/>
      <c r="AC431" s="13"/>
      <c r="AD431" s="13"/>
      <c r="AE431" s="13"/>
      <c r="AT431" s="202" t="s">
        <v>442</v>
      </c>
      <c r="AU431" s="202" t="s">
        <v>87</v>
      </c>
      <c r="AV431" s="13" t="s">
        <v>79</v>
      </c>
      <c r="AW431" s="13" t="s">
        <v>31</v>
      </c>
      <c r="AX431" s="13" t="s">
        <v>69</v>
      </c>
      <c r="AY431" s="202" t="s">
        <v>328</v>
      </c>
    </row>
    <row r="432" s="13" customFormat="1">
      <c r="A432" s="13"/>
      <c r="B432" s="201"/>
      <c r="C432" s="13"/>
      <c r="D432" s="195" t="s">
        <v>442</v>
      </c>
      <c r="E432" s="202" t="s">
        <v>3</v>
      </c>
      <c r="F432" s="203" t="s">
        <v>7132</v>
      </c>
      <c r="G432" s="13"/>
      <c r="H432" s="204">
        <v>29.376000000000001</v>
      </c>
      <c r="I432" s="205"/>
      <c r="J432" s="13"/>
      <c r="K432" s="13"/>
      <c r="L432" s="201"/>
      <c r="M432" s="206"/>
      <c r="N432" s="207"/>
      <c r="O432" s="207"/>
      <c r="P432" s="207"/>
      <c r="Q432" s="207"/>
      <c r="R432" s="207"/>
      <c r="S432" s="207"/>
      <c r="T432" s="208"/>
      <c r="U432" s="13"/>
      <c r="V432" s="13"/>
      <c r="W432" s="13"/>
      <c r="X432" s="13"/>
      <c r="Y432" s="13"/>
      <c r="Z432" s="13"/>
      <c r="AA432" s="13"/>
      <c r="AB432" s="13"/>
      <c r="AC432" s="13"/>
      <c r="AD432" s="13"/>
      <c r="AE432" s="13"/>
      <c r="AT432" s="202" t="s">
        <v>442</v>
      </c>
      <c r="AU432" s="202" t="s">
        <v>87</v>
      </c>
      <c r="AV432" s="13" t="s">
        <v>79</v>
      </c>
      <c r="AW432" s="13" t="s">
        <v>31</v>
      </c>
      <c r="AX432" s="13" t="s">
        <v>69</v>
      </c>
      <c r="AY432" s="202" t="s">
        <v>328</v>
      </c>
    </row>
    <row r="433" s="17" customFormat="1">
      <c r="A433" s="17"/>
      <c r="B433" s="253"/>
      <c r="C433" s="17"/>
      <c r="D433" s="195" t="s">
        <v>442</v>
      </c>
      <c r="E433" s="254" t="s">
        <v>3</v>
      </c>
      <c r="F433" s="255" t="s">
        <v>4771</v>
      </c>
      <c r="G433" s="17"/>
      <c r="H433" s="256">
        <v>54.756</v>
      </c>
      <c r="I433" s="257"/>
      <c r="J433" s="17"/>
      <c r="K433" s="17"/>
      <c r="L433" s="253"/>
      <c r="M433" s="258"/>
      <c r="N433" s="259"/>
      <c r="O433" s="259"/>
      <c r="P433" s="259"/>
      <c r="Q433" s="259"/>
      <c r="R433" s="259"/>
      <c r="S433" s="259"/>
      <c r="T433" s="260"/>
      <c r="U433" s="17"/>
      <c r="V433" s="17"/>
      <c r="W433" s="17"/>
      <c r="X433" s="17"/>
      <c r="Y433" s="17"/>
      <c r="Z433" s="17"/>
      <c r="AA433" s="17"/>
      <c r="AB433" s="17"/>
      <c r="AC433" s="17"/>
      <c r="AD433" s="17"/>
      <c r="AE433" s="17"/>
      <c r="AT433" s="254" t="s">
        <v>442</v>
      </c>
      <c r="AU433" s="254" t="s">
        <v>87</v>
      </c>
      <c r="AV433" s="17" t="s">
        <v>87</v>
      </c>
      <c r="AW433" s="17" t="s">
        <v>31</v>
      </c>
      <c r="AX433" s="17" t="s">
        <v>69</v>
      </c>
      <c r="AY433" s="254" t="s">
        <v>328</v>
      </c>
    </row>
    <row r="434" s="15" customFormat="1">
      <c r="A434" s="15"/>
      <c r="B434" s="217"/>
      <c r="C434" s="15"/>
      <c r="D434" s="195" t="s">
        <v>442</v>
      </c>
      <c r="E434" s="218" t="s">
        <v>3</v>
      </c>
      <c r="F434" s="219" t="s">
        <v>7076</v>
      </c>
      <c r="G434" s="15"/>
      <c r="H434" s="218" t="s">
        <v>3</v>
      </c>
      <c r="I434" s="220"/>
      <c r="J434" s="15"/>
      <c r="K434" s="15"/>
      <c r="L434" s="217"/>
      <c r="M434" s="221"/>
      <c r="N434" s="222"/>
      <c r="O434" s="222"/>
      <c r="P434" s="222"/>
      <c r="Q434" s="222"/>
      <c r="R434" s="222"/>
      <c r="S434" s="222"/>
      <c r="T434" s="223"/>
      <c r="U434" s="15"/>
      <c r="V434" s="15"/>
      <c r="W434" s="15"/>
      <c r="X434" s="15"/>
      <c r="Y434" s="15"/>
      <c r="Z434" s="15"/>
      <c r="AA434" s="15"/>
      <c r="AB434" s="15"/>
      <c r="AC434" s="15"/>
      <c r="AD434" s="15"/>
      <c r="AE434" s="15"/>
      <c r="AT434" s="218" t="s">
        <v>442</v>
      </c>
      <c r="AU434" s="218" t="s">
        <v>87</v>
      </c>
      <c r="AV434" s="15" t="s">
        <v>76</v>
      </c>
      <c r="AW434" s="15" t="s">
        <v>31</v>
      </c>
      <c r="AX434" s="15" t="s">
        <v>69</v>
      </c>
      <c r="AY434" s="218" t="s">
        <v>328</v>
      </c>
    </row>
    <row r="435" s="13" customFormat="1">
      <c r="A435" s="13"/>
      <c r="B435" s="201"/>
      <c r="C435" s="13"/>
      <c r="D435" s="195" t="s">
        <v>442</v>
      </c>
      <c r="E435" s="202" t="s">
        <v>3</v>
      </c>
      <c r="F435" s="203" t="s">
        <v>7133</v>
      </c>
      <c r="G435" s="13"/>
      <c r="H435" s="204">
        <v>18.719999999999999</v>
      </c>
      <c r="I435" s="205"/>
      <c r="J435" s="13"/>
      <c r="K435" s="13"/>
      <c r="L435" s="201"/>
      <c r="M435" s="206"/>
      <c r="N435" s="207"/>
      <c r="O435" s="207"/>
      <c r="P435" s="207"/>
      <c r="Q435" s="207"/>
      <c r="R435" s="207"/>
      <c r="S435" s="207"/>
      <c r="T435" s="208"/>
      <c r="U435" s="13"/>
      <c r="V435" s="13"/>
      <c r="W435" s="13"/>
      <c r="X435" s="13"/>
      <c r="Y435" s="13"/>
      <c r="Z435" s="13"/>
      <c r="AA435" s="13"/>
      <c r="AB435" s="13"/>
      <c r="AC435" s="13"/>
      <c r="AD435" s="13"/>
      <c r="AE435" s="13"/>
      <c r="AT435" s="202" t="s">
        <v>442</v>
      </c>
      <c r="AU435" s="202" t="s">
        <v>87</v>
      </c>
      <c r="AV435" s="13" t="s">
        <v>79</v>
      </c>
      <c r="AW435" s="13" t="s">
        <v>31</v>
      </c>
      <c r="AX435" s="13" t="s">
        <v>69</v>
      </c>
      <c r="AY435" s="202" t="s">
        <v>328</v>
      </c>
    </row>
    <row r="436" s="13" customFormat="1">
      <c r="A436" s="13"/>
      <c r="B436" s="201"/>
      <c r="C436" s="13"/>
      <c r="D436" s="195" t="s">
        <v>442</v>
      </c>
      <c r="E436" s="202" t="s">
        <v>3</v>
      </c>
      <c r="F436" s="203" t="s">
        <v>7134</v>
      </c>
      <c r="G436" s="13"/>
      <c r="H436" s="204">
        <v>26.399999999999999</v>
      </c>
      <c r="I436" s="205"/>
      <c r="J436" s="13"/>
      <c r="K436" s="13"/>
      <c r="L436" s="201"/>
      <c r="M436" s="206"/>
      <c r="N436" s="207"/>
      <c r="O436" s="207"/>
      <c r="P436" s="207"/>
      <c r="Q436" s="207"/>
      <c r="R436" s="207"/>
      <c r="S436" s="207"/>
      <c r="T436" s="208"/>
      <c r="U436" s="13"/>
      <c r="V436" s="13"/>
      <c r="W436" s="13"/>
      <c r="X436" s="13"/>
      <c r="Y436" s="13"/>
      <c r="Z436" s="13"/>
      <c r="AA436" s="13"/>
      <c r="AB436" s="13"/>
      <c r="AC436" s="13"/>
      <c r="AD436" s="13"/>
      <c r="AE436" s="13"/>
      <c r="AT436" s="202" t="s">
        <v>442</v>
      </c>
      <c r="AU436" s="202" t="s">
        <v>87</v>
      </c>
      <c r="AV436" s="13" t="s">
        <v>79</v>
      </c>
      <c r="AW436" s="13" t="s">
        <v>31</v>
      </c>
      <c r="AX436" s="13" t="s">
        <v>69</v>
      </c>
      <c r="AY436" s="202" t="s">
        <v>328</v>
      </c>
    </row>
    <row r="437" s="13" customFormat="1">
      <c r="A437" s="13"/>
      <c r="B437" s="201"/>
      <c r="C437" s="13"/>
      <c r="D437" s="195" t="s">
        <v>442</v>
      </c>
      <c r="E437" s="202" t="s">
        <v>3</v>
      </c>
      <c r="F437" s="203" t="s">
        <v>7135</v>
      </c>
      <c r="G437" s="13"/>
      <c r="H437" s="204">
        <v>12.960000000000001</v>
      </c>
      <c r="I437" s="205"/>
      <c r="J437" s="13"/>
      <c r="K437" s="13"/>
      <c r="L437" s="201"/>
      <c r="M437" s="206"/>
      <c r="N437" s="207"/>
      <c r="O437" s="207"/>
      <c r="P437" s="207"/>
      <c r="Q437" s="207"/>
      <c r="R437" s="207"/>
      <c r="S437" s="207"/>
      <c r="T437" s="208"/>
      <c r="U437" s="13"/>
      <c r="V437" s="13"/>
      <c r="W437" s="13"/>
      <c r="X437" s="13"/>
      <c r="Y437" s="13"/>
      <c r="Z437" s="13"/>
      <c r="AA437" s="13"/>
      <c r="AB437" s="13"/>
      <c r="AC437" s="13"/>
      <c r="AD437" s="13"/>
      <c r="AE437" s="13"/>
      <c r="AT437" s="202" t="s">
        <v>442</v>
      </c>
      <c r="AU437" s="202" t="s">
        <v>87</v>
      </c>
      <c r="AV437" s="13" t="s">
        <v>79</v>
      </c>
      <c r="AW437" s="13" t="s">
        <v>31</v>
      </c>
      <c r="AX437" s="13" t="s">
        <v>69</v>
      </c>
      <c r="AY437" s="202" t="s">
        <v>328</v>
      </c>
    </row>
    <row r="438" s="13" customFormat="1">
      <c r="A438" s="13"/>
      <c r="B438" s="201"/>
      <c r="C438" s="13"/>
      <c r="D438" s="195" t="s">
        <v>442</v>
      </c>
      <c r="E438" s="202" t="s">
        <v>3</v>
      </c>
      <c r="F438" s="203" t="s">
        <v>7136</v>
      </c>
      <c r="G438" s="13"/>
      <c r="H438" s="204">
        <v>20.16</v>
      </c>
      <c r="I438" s="205"/>
      <c r="J438" s="13"/>
      <c r="K438" s="13"/>
      <c r="L438" s="201"/>
      <c r="M438" s="206"/>
      <c r="N438" s="207"/>
      <c r="O438" s="207"/>
      <c r="P438" s="207"/>
      <c r="Q438" s="207"/>
      <c r="R438" s="207"/>
      <c r="S438" s="207"/>
      <c r="T438" s="208"/>
      <c r="U438" s="13"/>
      <c r="V438" s="13"/>
      <c r="W438" s="13"/>
      <c r="X438" s="13"/>
      <c r="Y438" s="13"/>
      <c r="Z438" s="13"/>
      <c r="AA438" s="13"/>
      <c r="AB438" s="13"/>
      <c r="AC438" s="13"/>
      <c r="AD438" s="13"/>
      <c r="AE438" s="13"/>
      <c r="AT438" s="202" t="s">
        <v>442</v>
      </c>
      <c r="AU438" s="202" t="s">
        <v>87</v>
      </c>
      <c r="AV438" s="13" t="s">
        <v>79</v>
      </c>
      <c r="AW438" s="13" t="s">
        <v>31</v>
      </c>
      <c r="AX438" s="13" t="s">
        <v>69</v>
      </c>
      <c r="AY438" s="202" t="s">
        <v>328</v>
      </c>
    </row>
    <row r="439" s="17" customFormat="1">
      <c r="A439" s="17"/>
      <c r="B439" s="253"/>
      <c r="C439" s="17"/>
      <c r="D439" s="195" t="s">
        <v>442</v>
      </c>
      <c r="E439" s="254" t="s">
        <v>3</v>
      </c>
      <c r="F439" s="255" t="s">
        <v>4771</v>
      </c>
      <c r="G439" s="17"/>
      <c r="H439" s="256">
        <v>78.239999999999995</v>
      </c>
      <c r="I439" s="257"/>
      <c r="J439" s="17"/>
      <c r="K439" s="17"/>
      <c r="L439" s="253"/>
      <c r="M439" s="258"/>
      <c r="N439" s="259"/>
      <c r="O439" s="259"/>
      <c r="P439" s="259"/>
      <c r="Q439" s="259"/>
      <c r="R439" s="259"/>
      <c r="S439" s="259"/>
      <c r="T439" s="260"/>
      <c r="U439" s="17"/>
      <c r="V439" s="17"/>
      <c r="W439" s="17"/>
      <c r="X439" s="17"/>
      <c r="Y439" s="17"/>
      <c r="Z439" s="17"/>
      <c r="AA439" s="17"/>
      <c r="AB439" s="17"/>
      <c r="AC439" s="17"/>
      <c r="AD439" s="17"/>
      <c r="AE439" s="17"/>
      <c r="AT439" s="254" t="s">
        <v>442</v>
      </c>
      <c r="AU439" s="254" t="s">
        <v>87</v>
      </c>
      <c r="AV439" s="17" t="s">
        <v>87</v>
      </c>
      <c r="AW439" s="17" t="s">
        <v>31</v>
      </c>
      <c r="AX439" s="17" t="s">
        <v>69</v>
      </c>
      <c r="AY439" s="254" t="s">
        <v>328</v>
      </c>
    </row>
    <row r="440" s="14" customFormat="1">
      <c r="A440" s="14"/>
      <c r="B440" s="209"/>
      <c r="C440" s="14"/>
      <c r="D440" s="195" t="s">
        <v>442</v>
      </c>
      <c r="E440" s="210" t="s">
        <v>3</v>
      </c>
      <c r="F440" s="211" t="s">
        <v>452</v>
      </c>
      <c r="G440" s="14"/>
      <c r="H440" s="212">
        <v>697.69200000000001</v>
      </c>
      <c r="I440" s="213"/>
      <c r="J440" s="14"/>
      <c r="K440" s="14"/>
      <c r="L440" s="209"/>
      <c r="M440" s="214"/>
      <c r="N440" s="215"/>
      <c r="O440" s="215"/>
      <c r="P440" s="215"/>
      <c r="Q440" s="215"/>
      <c r="R440" s="215"/>
      <c r="S440" s="215"/>
      <c r="T440" s="216"/>
      <c r="U440" s="14"/>
      <c r="V440" s="14"/>
      <c r="W440" s="14"/>
      <c r="X440" s="14"/>
      <c r="Y440" s="14"/>
      <c r="Z440" s="14"/>
      <c r="AA440" s="14"/>
      <c r="AB440" s="14"/>
      <c r="AC440" s="14"/>
      <c r="AD440" s="14"/>
      <c r="AE440" s="14"/>
      <c r="AT440" s="210" t="s">
        <v>442</v>
      </c>
      <c r="AU440" s="210" t="s">
        <v>87</v>
      </c>
      <c r="AV440" s="14" t="s">
        <v>113</v>
      </c>
      <c r="AW440" s="14" t="s">
        <v>31</v>
      </c>
      <c r="AX440" s="14" t="s">
        <v>76</v>
      </c>
      <c r="AY440" s="210" t="s">
        <v>328</v>
      </c>
    </row>
    <row r="441" s="12" customFormat="1" ht="22.8" customHeight="1">
      <c r="A441" s="12"/>
      <c r="B441" s="163"/>
      <c r="C441" s="12"/>
      <c r="D441" s="164" t="s">
        <v>68</v>
      </c>
      <c r="E441" s="174" t="s">
        <v>4117</v>
      </c>
      <c r="F441" s="174" t="s">
        <v>4118</v>
      </c>
      <c r="G441" s="12"/>
      <c r="H441" s="12"/>
      <c r="I441" s="166"/>
      <c r="J441" s="175">
        <f>BK441</f>
        <v>0</v>
      </c>
      <c r="K441" s="12"/>
      <c r="L441" s="163"/>
      <c r="M441" s="168"/>
      <c r="N441" s="169"/>
      <c r="O441" s="169"/>
      <c r="P441" s="170">
        <f>P442+P443+P444+P484</f>
        <v>0</v>
      </c>
      <c r="Q441" s="169"/>
      <c r="R441" s="170">
        <f>R442+R443+R444+R484</f>
        <v>3.23245768</v>
      </c>
      <c r="S441" s="169"/>
      <c r="T441" s="171">
        <f>T442+T443+T444+T484</f>
        <v>0</v>
      </c>
      <c r="U441" s="12"/>
      <c r="V441" s="12"/>
      <c r="W441" s="12"/>
      <c r="X441" s="12"/>
      <c r="Y441" s="12"/>
      <c r="Z441" s="12"/>
      <c r="AA441" s="12"/>
      <c r="AB441" s="12"/>
      <c r="AC441" s="12"/>
      <c r="AD441" s="12"/>
      <c r="AE441" s="12"/>
      <c r="AR441" s="164" t="s">
        <v>79</v>
      </c>
      <c r="AT441" s="172" t="s">
        <v>68</v>
      </c>
      <c r="AU441" s="172" t="s">
        <v>76</v>
      </c>
      <c r="AY441" s="164" t="s">
        <v>328</v>
      </c>
      <c r="BK441" s="173">
        <f>BK442+BK443+BK444+BK484</f>
        <v>0</v>
      </c>
    </row>
    <row r="442" s="2" customFormat="1" ht="49.05" customHeight="1">
      <c r="A442" s="41"/>
      <c r="B442" s="176"/>
      <c r="C442" s="177" t="s">
        <v>845</v>
      </c>
      <c r="D442" s="177" t="s">
        <v>331</v>
      </c>
      <c r="E442" s="178" t="s">
        <v>4133</v>
      </c>
      <c r="F442" s="179" t="s">
        <v>4134</v>
      </c>
      <c r="G442" s="180" t="s">
        <v>585</v>
      </c>
      <c r="H442" s="181">
        <v>3.2320000000000002</v>
      </c>
      <c r="I442" s="182"/>
      <c r="J442" s="183">
        <f>ROUND(I442*H442,2)</f>
        <v>0</v>
      </c>
      <c r="K442" s="179" t="s">
        <v>335</v>
      </c>
      <c r="L442" s="42"/>
      <c r="M442" s="184" t="s">
        <v>3</v>
      </c>
      <c r="N442" s="185" t="s">
        <v>40</v>
      </c>
      <c r="O442" s="75"/>
      <c r="P442" s="186">
        <f>O442*H442</f>
        <v>0</v>
      </c>
      <c r="Q442" s="186">
        <v>0</v>
      </c>
      <c r="R442" s="186">
        <f>Q442*H442</f>
        <v>0</v>
      </c>
      <c r="S442" s="186">
        <v>0</v>
      </c>
      <c r="T442" s="187">
        <f>S442*H442</f>
        <v>0</v>
      </c>
      <c r="U442" s="41"/>
      <c r="V442" s="41"/>
      <c r="W442" s="41"/>
      <c r="X442" s="41"/>
      <c r="Y442" s="41"/>
      <c r="Z442" s="41"/>
      <c r="AA442" s="41"/>
      <c r="AB442" s="41"/>
      <c r="AC442" s="41"/>
      <c r="AD442" s="41"/>
      <c r="AE442" s="41"/>
      <c r="AR442" s="188" t="s">
        <v>532</v>
      </c>
      <c r="AT442" s="188" t="s">
        <v>331</v>
      </c>
      <c r="AU442" s="188" t="s">
        <v>79</v>
      </c>
      <c r="AY442" s="22" t="s">
        <v>328</v>
      </c>
      <c r="BE442" s="189">
        <f>IF(N442="základní",J442,0)</f>
        <v>0</v>
      </c>
      <c r="BF442" s="189">
        <f>IF(N442="snížená",J442,0)</f>
        <v>0</v>
      </c>
      <c r="BG442" s="189">
        <f>IF(N442="zákl. přenesená",J442,0)</f>
        <v>0</v>
      </c>
      <c r="BH442" s="189">
        <f>IF(N442="sníž. přenesená",J442,0)</f>
        <v>0</v>
      </c>
      <c r="BI442" s="189">
        <f>IF(N442="nulová",J442,0)</f>
        <v>0</v>
      </c>
      <c r="BJ442" s="22" t="s">
        <v>76</v>
      </c>
      <c r="BK442" s="189">
        <f>ROUND(I442*H442,2)</f>
        <v>0</v>
      </c>
      <c r="BL442" s="22" t="s">
        <v>532</v>
      </c>
      <c r="BM442" s="188" t="s">
        <v>7137</v>
      </c>
    </row>
    <row r="443" s="2" customFormat="1">
      <c r="A443" s="41"/>
      <c r="B443" s="42"/>
      <c r="C443" s="41"/>
      <c r="D443" s="190" t="s">
        <v>338</v>
      </c>
      <c r="E443" s="41"/>
      <c r="F443" s="191" t="s">
        <v>4136</v>
      </c>
      <c r="G443" s="41"/>
      <c r="H443" s="41"/>
      <c r="I443" s="192"/>
      <c r="J443" s="41"/>
      <c r="K443" s="41"/>
      <c r="L443" s="42"/>
      <c r="M443" s="193"/>
      <c r="N443" s="194"/>
      <c r="O443" s="75"/>
      <c r="P443" s="75"/>
      <c r="Q443" s="75"/>
      <c r="R443" s="75"/>
      <c r="S443" s="75"/>
      <c r="T443" s="76"/>
      <c r="U443" s="41"/>
      <c r="V443" s="41"/>
      <c r="W443" s="41"/>
      <c r="X443" s="41"/>
      <c r="Y443" s="41"/>
      <c r="Z443" s="41"/>
      <c r="AA443" s="41"/>
      <c r="AB443" s="41"/>
      <c r="AC443" s="41"/>
      <c r="AD443" s="41"/>
      <c r="AE443" s="41"/>
      <c r="AT443" s="22" t="s">
        <v>338</v>
      </c>
      <c r="AU443" s="22" t="s">
        <v>79</v>
      </c>
    </row>
    <row r="444" s="12" customFormat="1" ht="20.88" customHeight="1">
      <c r="A444" s="12"/>
      <c r="B444" s="163"/>
      <c r="C444" s="12"/>
      <c r="D444" s="164" t="s">
        <v>68</v>
      </c>
      <c r="E444" s="174" t="s">
        <v>4137</v>
      </c>
      <c r="F444" s="174" t="s">
        <v>4138</v>
      </c>
      <c r="G444" s="12"/>
      <c r="H444" s="12"/>
      <c r="I444" s="166"/>
      <c r="J444" s="175">
        <f>BK444</f>
        <v>0</v>
      </c>
      <c r="K444" s="12"/>
      <c r="L444" s="163"/>
      <c r="M444" s="168"/>
      <c r="N444" s="169"/>
      <c r="O444" s="169"/>
      <c r="P444" s="170">
        <f>SUM(P445:P483)</f>
        <v>0</v>
      </c>
      <c r="Q444" s="169"/>
      <c r="R444" s="170">
        <f>SUM(R445:R483)</f>
        <v>3.1302254199999999</v>
      </c>
      <c r="S444" s="169"/>
      <c r="T444" s="171">
        <f>SUM(T445:T483)</f>
        <v>0</v>
      </c>
      <c r="U444" s="12"/>
      <c r="V444" s="12"/>
      <c r="W444" s="12"/>
      <c r="X444" s="12"/>
      <c r="Y444" s="12"/>
      <c r="Z444" s="12"/>
      <c r="AA444" s="12"/>
      <c r="AB444" s="12"/>
      <c r="AC444" s="12"/>
      <c r="AD444" s="12"/>
      <c r="AE444" s="12"/>
      <c r="AR444" s="164" t="s">
        <v>79</v>
      </c>
      <c r="AT444" s="172" t="s">
        <v>68</v>
      </c>
      <c r="AU444" s="172" t="s">
        <v>79</v>
      </c>
      <c r="AY444" s="164" t="s">
        <v>328</v>
      </c>
      <c r="BK444" s="173">
        <f>SUM(BK445:BK483)</f>
        <v>0</v>
      </c>
    </row>
    <row r="445" s="2" customFormat="1" ht="44.25" customHeight="1">
      <c r="A445" s="41"/>
      <c r="B445" s="176"/>
      <c r="C445" s="177" t="s">
        <v>850</v>
      </c>
      <c r="D445" s="177" t="s">
        <v>331</v>
      </c>
      <c r="E445" s="178" t="s">
        <v>7138</v>
      </c>
      <c r="F445" s="179" t="s">
        <v>7139</v>
      </c>
      <c r="G445" s="180" t="s">
        <v>439</v>
      </c>
      <c r="H445" s="181">
        <v>557.22000000000003</v>
      </c>
      <c r="I445" s="182"/>
      <c r="J445" s="183">
        <f>ROUND(I445*H445,2)</f>
        <v>0</v>
      </c>
      <c r="K445" s="179" t="s">
        <v>335</v>
      </c>
      <c r="L445" s="42"/>
      <c r="M445" s="184" t="s">
        <v>3</v>
      </c>
      <c r="N445" s="185" t="s">
        <v>40</v>
      </c>
      <c r="O445" s="75"/>
      <c r="P445" s="186">
        <f>O445*H445</f>
        <v>0</v>
      </c>
      <c r="Q445" s="186">
        <v>0.0027200000000000002</v>
      </c>
      <c r="R445" s="186">
        <f>Q445*H445</f>
        <v>1.5156384000000003</v>
      </c>
      <c r="S445" s="186">
        <v>0</v>
      </c>
      <c r="T445" s="187">
        <f>S445*H445</f>
        <v>0</v>
      </c>
      <c r="U445" s="41"/>
      <c r="V445" s="41"/>
      <c r="W445" s="41"/>
      <c r="X445" s="41"/>
      <c r="Y445" s="41"/>
      <c r="Z445" s="41"/>
      <c r="AA445" s="41"/>
      <c r="AB445" s="41"/>
      <c r="AC445" s="41"/>
      <c r="AD445" s="41"/>
      <c r="AE445" s="41"/>
      <c r="AR445" s="188" t="s">
        <v>532</v>
      </c>
      <c r="AT445" s="188" t="s">
        <v>331</v>
      </c>
      <c r="AU445" s="188" t="s">
        <v>87</v>
      </c>
      <c r="AY445" s="22" t="s">
        <v>328</v>
      </c>
      <c r="BE445" s="189">
        <f>IF(N445="základní",J445,0)</f>
        <v>0</v>
      </c>
      <c r="BF445" s="189">
        <f>IF(N445="snížená",J445,0)</f>
        <v>0</v>
      </c>
      <c r="BG445" s="189">
        <f>IF(N445="zákl. přenesená",J445,0)</f>
        <v>0</v>
      </c>
      <c r="BH445" s="189">
        <f>IF(N445="sníž. přenesená",J445,0)</f>
        <v>0</v>
      </c>
      <c r="BI445" s="189">
        <f>IF(N445="nulová",J445,0)</f>
        <v>0</v>
      </c>
      <c r="BJ445" s="22" t="s">
        <v>76</v>
      </c>
      <c r="BK445" s="189">
        <f>ROUND(I445*H445,2)</f>
        <v>0</v>
      </c>
      <c r="BL445" s="22" t="s">
        <v>532</v>
      </c>
      <c r="BM445" s="188" t="s">
        <v>4142</v>
      </c>
    </row>
    <row r="446" s="2" customFormat="1">
      <c r="A446" s="41"/>
      <c r="B446" s="42"/>
      <c r="C446" s="41"/>
      <c r="D446" s="190" t="s">
        <v>338</v>
      </c>
      <c r="E446" s="41"/>
      <c r="F446" s="191" t="s">
        <v>7140</v>
      </c>
      <c r="G446" s="41"/>
      <c r="H446" s="41"/>
      <c r="I446" s="192"/>
      <c r="J446" s="41"/>
      <c r="K446" s="41"/>
      <c r="L446" s="42"/>
      <c r="M446" s="193"/>
      <c r="N446" s="194"/>
      <c r="O446" s="75"/>
      <c r="P446" s="75"/>
      <c r="Q446" s="75"/>
      <c r="R446" s="75"/>
      <c r="S446" s="75"/>
      <c r="T446" s="76"/>
      <c r="U446" s="41"/>
      <c r="V446" s="41"/>
      <c r="W446" s="41"/>
      <c r="X446" s="41"/>
      <c r="Y446" s="41"/>
      <c r="Z446" s="41"/>
      <c r="AA446" s="41"/>
      <c r="AB446" s="41"/>
      <c r="AC446" s="41"/>
      <c r="AD446" s="41"/>
      <c r="AE446" s="41"/>
      <c r="AT446" s="22" t="s">
        <v>338</v>
      </c>
      <c r="AU446" s="22" t="s">
        <v>87</v>
      </c>
    </row>
    <row r="447" s="13" customFormat="1">
      <c r="A447" s="13"/>
      <c r="B447" s="201"/>
      <c r="C447" s="13"/>
      <c r="D447" s="195" t="s">
        <v>442</v>
      </c>
      <c r="E447" s="202" t="s">
        <v>3</v>
      </c>
      <c r="F447" s="203" t="s">
        <v>2520</v>
      </c>
      <c r="G447" s="13"/>
      <c r="H447" s="204">
        <v>557.22000000000003</v>
      </c>
      <c r="I447" s="205"/>
      <c r="J447" s="13"/>
      <c r="K447" s="13"/>
      <c r="L447" s="201"/>
      <c r="M447" s="206"/>
      <c r="N447" s="207"/>
      <c r="O447" s="207"/>
      <c r="P447" s="207"/>
      <c r="Q447" s="207"/>
      <c r="R447" s="207"/>
      <c r="S447" s="207"/>
      <c r="T447" s="208"/>
      <c r="U447" s="13"/>
      <c r="V447" s="13"/>
      <c r="W447" s="13"/>
      <c r="X447" s="13"/>
      <c r="Y447" s="13"/>
      <c r="Z447" s="13"/>
      <c r="AA447" s="13"/>
      <c r="AB447" s="13"/>
      <c r="AC447" s="13"/>
      <c r="AD447" s="13"/>
      <c r="AE447" s="13"/>
      <c r="AT447" s="202" t="s">
        <v>442</v>
      </c>
      <c r="AU447" s="202" t="s">
        <v>87</v>
      </c>
      <c r="AV447" s="13" t="s">
        <v>79</v>
      </c>
      <c r="AW447" s="13" t="s">
        <v>31</v>
      </c>
      <c r="AX447" s="13" t="s">
        <v>76</v>
      </c>
      <c r="AY447" s="202" t="s">
        <v>328</v>
      </c>
    </row>
    <row r="448" s="2" customFormat="1" ht="49.05" customHeight="1">
      <c r="A448" s="41"/>
      <c r="B448" s="176"/>
      <c r="C448" s="177" t="s">
        <v>855</v>
      </c>
      <c r="D448" s="177" t="s">
        <v>331</v>
      </c>
      <c r="E448" s="178" t="s">
        <v>4237</v>
      </c>
      <c r="F448" s="179" t="s">
        <v>4238</v>
      </c>
      <c r="G448" s="180" t="s">
        <v>439</v>
      </c>
      <c r="H448" s="181">
        <v>115.375</v>
      </c>
      <c r="I448" s="182"/>
      <c r="J448" s="183">
        <f>ROUND(I448*H448,2)</f>
        <v>0</v>
      </c>
      <c r="K448" s="179" t="s">
        <v>3</v>
      </c>
      <c r="L448" s="42"/>
      <c r="M448" s="184" t="s">
        <v>3</v>
      </c>
      <c r="N448" s="185" t="s">
        <v>40</v>
      </c>
      <c r="O448" s="75"/>
      <c r="P448" s="186">
        <f>O448*H448</f>
        <v>0</v>
      </c>
      <c r="Q448" s="186">
        <v>0.0076400000000000001</v>
      </c>
      <c r="R448" s="186">
        <f>Q448*H448</f>
        <v>0.88146500000000005</v>
      </c>
      <c r="S448" s="186">
        <v>0</v>
      </c>
      <c r="T448" s="187">
        <f>S448*H448</f>
        <v>0</v>
      </c>
      <c r="U448" s="41"/>
      <c r="V448" s="41"/>
      <c r="W448" s="41"/>
      <c r="X448" s="41"/>
      <c r="Y448" s="41"/>
      <c r="Z448" s="41"/>
      <c r="AA448" s="41"/>
      <c r="AB448" s="41"/>
      <c r="AC448" s="41"/>
      <c r="AD448" s="41"/>
      <c r="AE448" s="41"/>
      <c r="AR448" s="188" t="s">
        <v>532</v>
      </c>
      <c r="AT448" s="188" t="s">
        <v>331</v>
      </c>
      <c r="AU448" s="188" t="s">
        <v>87</v>
      </c>
      <c r="AY448" s="22" t="s">
        <v>328</v>
      </c>
      <c r="BE448" s="189">
        <f>IF(N448="základní",J448,0)</f>
        <v>0</v>
      </c>
      <c r="BF448" s="189">
        <f>IF(N448="snížená",J448,0)</f>
        <v>0</v>
      </c>
      <c r="BG448" s="189">
        <f>IF(N448="zákl. přenesená",J448,0)</f>
        <v>0</v>
      </c>
      <c r="BH448" s="189">
        <f>IF(N448="sníž. přenesená",J448,0)</f>
        <v>0</v>
      </c>
      <c r="BI448" s="189">
        <f>IF(N448="nulová",J448,0)</f>
        <v>0</v>
      </c>
      <c r="BJ448" s="22" t="s">
        <v>76</v>
      </c>
      <c r="BK448" s="189">
        <f>ROUND(I448*H448,2)</f>
        <v>0</v>
      </c>
      <c r="BL448" s="22" t="s">
        <v>532</v>
      </c>
      <c r="BM448" s="188" t="s">
        <v>7141</v>
      </c>
    </row>
    <row r="449" s="13" customFormat="1">
      <c r="A449" s="13"/>
      <c r="B449" s="201"/>
      <c r="C449" s="13"/>
      <c r="D449" s="195" t="s">
        <v>442</v>
      </c>
      <c r="E449" s="202" t="s">
        <v>3</v>
      </c>
      <c r="F449" s="203" t="s">
        <v>7142</v>
      </c>
      <c r="G449" s="13"/>
      <c r="H449" s="204">
        <v>18.248000000000001</v>
      </c>
      <c r="I449" s="205"/>
      <c r="J449" s="13"/>
      <c r="K449" s="13"/>
      <c r="L449" s="201"/>
      <c r="M449" s="206"/>
      <c r="N449" s="207"/>
      <c r="O449" s="207"/>
      <c r="P449" s="207"/>
      <c r="Q449" s="207"/>
      <c r="R449" s="207"/>
      <c r="S449" s="207"/>
      <c r="T449" s="208"/>
      <c r="U449" s="13"/>
      <c r="V449" s="13"/>
      <c r="W449" s="13"/>
      <c r="X449" s="13"/>
      <c r="Y449" s="13"/>
      <c r="Z449" s="13"/>
      <c r="AA449" s="13"/>
      <c r="AB449" s="13"/>
      <c r="AC449" s="13"/>
      <c r="AD449" s="13"/>
      <c r="AE449" s="13"/>
      <c r="AT449" s="202" t="s">
        <v>442</v>
      </c>
      <c r="AU449" s="202" t="s">
        <v>87</v>
      </c>
      <c r="AV449" s="13" t="s">
        <v>79</v>
      </c>
      <c r="AW449" s="13" t="s">
        <v>31</v>
      </c>
      <c r="AX449" s="13" t="s">
        <v>69</v>
      </c>
      <c r="AY449" s="202" t="s">
        <v>328</v>
      </c>
    </row>
    <row r="450" s="15" customFormat="1">
      <c r="A450" s="15"/>
      <c r="B450" s="217"/>
      <c r="C450" s="15"/>
      <c r="D450" s="195" t="s">
        <v>442</v>
      </c>
      <c r="E450" s="218" t="s">
        <v>3</v>
      </c>
      <c r="F450" s="219" t="s">
        <v>7143</v>
      </c>
      <c r="G450" s="15"/>
      <c r="H450" s="218" t="s">
        <v>3</v>
      </c>
      <c r="I450" s="220"/>
      <c r="J450" s="15"/>
      <c r="K450" s="15"/>
      <c r="L450" s="217"/>
      <c r="M450" s="221"/>
      <c r="N450" s="222"/>
      <c r="O450" s="222"/>
      <c r="P450" s="222"/>
      <c r="Q450" s="222"/>
      <c r="R450" s="222"/>
      <c r="S450" s="222"/>
      <c r="T450" s="223"/>
      <c r="U450" s="15"/>
      <c r="V450" s="15"/>
      <c r="W450" s="15"/>
      <c r="X450" s="15"/>
      <c r="Y450" s="15"/>
      <c r="Z450" s="15"/>
      <c r="AA450" s="15"/>
      <c r="AB450" s="15"/>
      <c r="AC450" s="15"/>
      <c r="AD450" s="15"/>
      <c r="AE450" s="15"/>
      <c r="AT450" s="218" t="s">
        <v>442</v>
      </c>
      <c r="AU450" s="218" t="s">
        <v>87</v>
      </c>
      <c r="AV450" s="15" t="s">
        <v>76</v>
      </c>
      <c r="AW450" s="15" t="s">
        <v>31</v>
      </c>
      <c r="AX450" s="15" t="s">
        <v>69</v>
      </c>
      <c r="AY450" s="218" t="s">
        <v>328</v>
      </c>
    </row>
    <row r="451" s="13" customFormat="1">
      <c r="A451" s="13"/>
      <c r="B451" s="201"/>
      <c r="C451" s="13"/>
      <c r="D451" s="195" t="s">
        <v>442</v>
      </c>
      <c r="E451" s="202" t="s">
        <v>3</v>
      </c>
      <c r="F451" s="203" t="s">
        <v>7144</v>
      </c>
      <c r="G451" s="13"/>
      <c r="H451" s="204">
        <v>3.1899999999999999</v>
      </c>
      <c r="I451" s="205"/>
      <c r="J451" s="13"/>
      <c r="K451" s="13"/>
      <c r="L451" s="201"/>
      <c r="M451" s="206"/>
      <c r="N451" s="207"/>
      <c r="O451" s="207"/>
      <c r="P451" s="207"/>
      <c r="Q451" s="207"/>
      <c r="R451" s="207"/>
      <c r="S451" s="207"/>
      <c r="T451" s="208"/>
      <c r="U451" s="13"/>
      <c r="V451" s="13"/>
      <c r="W451" s="13"/>
      <c r="X451" s="13"/>
      <c r="Y451" s="13"/>
      <c r="Z451" s="13"/>
      <c r="AA451" s="13"/>
      <c r="AB451" s="13"/>
      <c r="AC451" s="13"/>
      <c r="AD451" s="13"/>
      <c r="AE451" s="13"/>
      <c r="AT451" s="202" t="s">
        <v>442</v>
      </c>
      <c r="AU451" s="202" t="s">
        <v>87</v>
      </c>
      <c r="AV451" s="13" t="s">
        <v>79</v>
      </c>
      <c r="AW451" s="13" t="s">
        <v>31</v>
      </c>
      <c r="AX451" s="13" t="s">
        <v>69</v>
      </c>
      <c r="AY451" s="202" t="s">
        <v>328</v>
      </c>
    </row>
    <row r="452" s="13" customFormat="1">
      <c r="A452" s="13"/>
      <c r="B452" s="201"/>
      <c r="C452" s="13"/>
      <c r="D452" s="195" t="s">
        <v>442</v>
      </c>
      <c r="E452" s="202" t="s">
        <v>3</v>
      </c>
      <c r="F452" s="203" t="s">
        <v>7145</v>
      </c>
      <c r="G452" s="13"/>
      <c r="H452" s="204">
        <v>2.0350000000000001</v>
      </c>
      <c r="I452" s="205"/>
      <c r="J452" s="13"/>
      <c r="K452" s="13"/>
      <c r="L452" s="201"/>
      <c r="M452" s="206"/>
      <c r="N452" s="207"/>
      <c r="O452" s="207"/>
      <c r="P452" s="207"/>
      <c r="Q452" s="207"/>
      <c r="R452" s="207"/>
      <c r="S452" s="207"/>
      <c r="T452" s="208"/>
      <c r="U452" s="13"/>
      <c r="V452" s="13"/>
      <c r="W452" s="13"/>
      <c r="X452" s="13"/>
      <c r="Y452" s="13"/>
      <c r="Z452" s="13"/>
      <c r="AA452" s="13"/>
      <c r="AB452" s="13"/>
      <c r="AC452" s="13"/>
      <c r="AD452" s="13"/>
      <c r="AE452" s="13"/>
      <c r="AT452" s="202" t="s">
        <v>442</v>
      </c>
      <c r="AU452" s="202" t="s">
        <v>87</v>
      </c>
      <c r="AV452" s="13" t="s">
        <v>79</v>
      </c>
      <c r="AW452" s="13" t="s">
        <v>31</v>
      </c>
      <c r="AX452" s="13" t="s">
        <v>69</v>
      </c>
      <c r="AY452" s="202" t="s">
        <v>328</v>
      </c>
    </row>
    <row r="453" s="15" customFormat="1">
      <c r="A453" s="15"/>
      <c r="B453" s="217"/>
      <c r="C453" s="15"/>
      <c r="D453" s="195" t="s">
        <v>442</v>
      </c>
      <c r="E453" s="218" t="s">
        <v>3</v>
      </c>
      <c r="F453" s="219" t="s">
        <v>7042</v>
      </c>
      <c r="G453" s="15"/>
      <c r="H453" s="218" t="s">
        <v>3</v>
      </c>
      <c r="I453" s="220"/>
      <c r="J453" s="15"/>
      <c r="K453" s="15"/>
      <c r="L453" s="217"/>
      <c r="M453" s="221"/>
      <c r="N453" s="222"/>
      <c r="O453" s="222"/>
      <c r="P453" s="222"/>
      <c r="Q453" s="222"/>
      <c r="R453" s="222"/>
      <c r="S453" s="222"/>
      <c r="T453" s="223"/>
      <c r="U453" s="15"/>
      <c r="V453" s="15"/>
      <c r="W453" s="15"/>
      <c r="X453" s="15"/>
      <c r="Y453" s="15"/>
      <c r="Z453" s="15"/>
      <c r="AA453" s="15"/>
      <c r="AB453" s="15"/>
      <c r="AC453" s="15"/>
      <c r="AD453" s="15"/>
      <c r="AE453" s="15"/>
      <c r="AT453" s="218" t="s">
        <v>442</v>
      </c>
      <c r="AU453" s="218" t="s">
        <v>87</v>
      </c>
      <c r="AV453" s="15" t="s">
        <v>76</v>
      </c>
      <c r="AW453" s="15" t="s">
        <v>31</v>
      </c>
      <c r="AX453" s="15" t="s">
        <v>69</v>
      </c>
      <c r="AY453" s="218" t="s">
        <v>328</v>
      </c>
    </row>
    <row r="454" s="13" customFormat="1">
      <c r="A454" s="13"/>
      <c r="B454" s="201"/>
      <c r="C454" s="13"/>
      <c r="D454" s="195" t="s">
        <v>442</v>
      </c>
      <c r="E454" s="202" t="s">
        <v>3</v>
      </c>
      <c r="F454" s="203" t="s">
        <v>7146</v>
      </c>
      <c r="G454" s="13"/>
      <c r="H454" s="204">
        <v>91.902000000000001</v>
      </c>
      <c r="I454" s="205"/>
      <c r="J454" s="13"/>
      <c r="K454" s="13"/>
      <c r="L454" s="201"/>
      <c r="M454" s="206"/>
      <c r="N454" s="207"/>
      <c r="O454" s="207"/>
      <c r="P454" s="207"/>
      <c r="Q454" s="207"/>
      <c r="R454" s="207"/>
      <c r="S454" s="207"/>
      <c r="T454" s="208"/>
      <c r="U454" s="13"/>
      <c r="V454" s="13"/>
      <c r="W454" s="13"/>
      <c r="X454" s="13"/>
      <c r="Y454" s="13"/>
      <c r="Z454" s="13"/>
      <c r="AA454" s="13"/>
      <c r="AB454" s="13"/>
      <c r="AC454" s="13"/>
      <c r="AD454" s="13"/>
      <c r="AE454" s="13"/>
      <c r="AT454" s="202" t="s">
        <v>442</v>
      </c>
      <c r="AU454" s="202" t="s">
        <v>87</v>
      </c>
      <c r="AV454" s="13" t="s">
        <v>79</v>
      </c>
      <c r="AW454" s="13" t="s">
        <v>31</v>
      </c>
      <c r="AX454" s="13" t="s">
        <v>69</v>
      </c>
      <c r="AY454" s="202" t="s">
        <v>328</v>
      </c>
    </row>
    <row r="455" s="14" customFormat="1">
      <c r="A455" s="14"/>
      <c r="B455" s="209"/>
      <c r="C455" s="14"/>
      <c r="D455" s="195" t="s">
        <v>442</v>
      </c>
      <c r="E455" s="210" t="s">
        <v>3</v>
      </c>
      <c r="F455" s="211" t="s">
        <v>452</v>
      </c>
      <c r="G455" s="14"/>
      <c r="H455" s="212">
        <v>115.375</v>
      </c>
      <c r="I455" s="213"/>
      <c r="J455" s="14"/>
      <c r="K455" s="14"/>
      <c r="L455" s="209"/>
      <c r="M455" s="214"/>
      <c r="N455" s="215"/>
      <c r="O455" s="215"/>
      <c r="P455" s="215"/>
      <c r="Q455" s="215"/>
      <c r="R455" s="215"/>
      <c r="S455" s="215"/>
      <c r="T455" s="216"/>
      <c r="U455" s="14"/>
      <c r="V455" s="14"/>
      <c r="W455" s="14"/>
      <c r="X455" s="14"/>
      <c r="Y455" s="14"/>
      <c r="Z455" s="14"/>
      <c r="AA455" s="14"/>
      <c r="AB455" s="14"/>
      <c r="AC455" s="14"/>
      <c r="AD455" s="14"/>
      <c r="AE455" s="14"/>
      <c r="AT455" s="210" t="s">
        <v>442</v>
      </c>
      <c r="AU455" s="210" t="s">
        <v>87</v>
      </c>
      <c r="AV455" s="14" t="s">
        <v>113</v>
      </c>
      <c r="AW455" s="14" t="s">
        <v>31</v>
      </c>
      <c r="AX455" s="14" t="s">
        <v>76</v>
      </c>
      <c r="AY455" s="210" t="s">
        <v>328</v>
      </c>
    </row>
    <row r="456" s="2" customFormat="1" ht="37.8" customHeight="1">
      <c r="A456" s="41"/>
      <c r="B456" s="176"/>
      <c r="C456" s="177" t="s">
        <v>862</v>
      </c>
      <c r="D456" s="177" t="s">
        <v>331</v>
      </c>
      <c r="E456" s="178" t="s">
        <v>7147</v>
      </c>
      <c r="F456" s="179" t="s">
        <v>7148</v>
      </c>
      <c r="G456" s="180" t="s">
        <v>476</v>
      </c>
      <c r="H456" s="181">
        <v>136.398</v>
      </c>
      <c r="I456" s="182"/>
      <c r="J456" s="183">
        <f>ROUND(I456*H456,2)</f>
        <v>0</v>
      </c>
      <c r="K456" s="179" t="s">
        <v>335</v>
      </c>
      <c r="L456" s="42"/>
      <c r="M456" s="184" t="s">
        <v>3</v>
      </c>
      <c r="N456" s="185" t="s">
        <v>40</v>
      </c>
      <c r="O456" s="75"/>
      <c r="P456" s="186">
        <f>O456*H456</f>
        <v>0</v>
      </c>
      <c r="Q456" s="186">
        <v>0.00085999999999999998</v>
      </c>
      <c r="R456" s="186">
        <f>Q456*H456</f>
        <v>0.11730228</v>
      </c>
      <c r="S456" s="186">
        <v>0</v>
      </c>
      <c r="T456" s="187">
        <f>S456*H456</f>
        <v>0</v>
      </c>
      <c r="U456" s="41"/>
      <c r="V456" s="41"/>
      <c r="W456" s="41"/>
      <c r="X456" s="41"/>
      <c r="Y456" s="41"/>
      <c r="Z456" s="41"/>
      <c r="AA456" s="41"/>
      <c r="AB456" s="41"/>
      <c r="AC456" s="41"/>
      <c r="AD456" s="41"/>
      <c r="AE456" s="41"/>
      <c r="AR456" s="188" t="s">
        <v>532</v>
      </c>
      <c r="AT456" s="188" t="s">
        <v>331</v>
      </c>
      <c r="AU456" s="188" t="s">
        <v>87</v>
      </c>
      <c r="AY456" s="22" t="s">
        <v>328</v>
      </c>
      <c r="BE456" s="189">
        <f>IF(N456="základní",J456,0)</f>
        <v>0</v>
      </c>
      <c r="BF456" s="189">
        <f>IF(N456="snížená",J456,0)</f>
        <v>0</v>
      </c>
      <c r="BG456" s="189">
        <f>IF(N456="zákl. přenesená",J456,0)</f>
        <v>0</v>
      </c>
      <c r="BH456" s="189">
        <f>IF(N456="sníž. přenesená",J456,0)</f>
        <v>0</v>
      </c>
      <c r="BI456" s="189">
        <f>IF(N456="nulová",J456,0)</f>
        <v>0</v>
      </c>
      <c r="BJ456" s="22" t="s">
        <v>76</v>
      </c>
      <c r="BK456" s="189">
        <f>ROUND(I456*H456,2)</f>
        <v>0</v>
      </c>
      <c r="BL456" s="22" t="s">
        <v>532</v>
      </c>
      <c r="BM456" s="188" t="s">
        <v>7149</v>
      </c>
    </row>
    <row r="457" s="2" customFormat="1">
      <c r="A457" s="41"/>
      <c r="B457" s="42"/>
      <c r="C457" s="41"/>
      <c r="D457" s="190" t="s">
        <v>338</v>
      </c>
      <c r="E457" s="41"/>
      <c r="F457" s="191" t="s">
        <v>7150</v>
      </c>
      <c r="G457" s="41"/>
      <c r="H457" s="41"/>
      <c r="I457" s="192"/>
      <c r="J457" s="41"/>
      <c r="K457" s="41"/>
      <c r="L457" s="42"/>
      <c r="M457" s="193"/>
      <c r="N457" s="194"/>
      <c r="O457" s="75"/>
      <c r="P457" s="75"/>
      <c r="Q457" s="75"/>
      <c r="R457" s="75"/>
      <c r="S457" s="75"/>
      <c r="T457" s="76"/>
      <c r="U457" s="41"/>
      <c r="V457" s="41"/>
      <c r="W457" s="41"/>
      <c r="X457" s="41"/>
      <c r="Y457" s="41"/>
      <c r="Z457" s="41"/>
      <c r="AA457" s="41"/>
      <c r="AB457" s="41"/>
      <c r="AC457" s="41"/>
      <c r="AD457" s="41"/>
      <c r="AE457" s="41"/>
      <c r="AT457" s="22" t="s">
        <v>338</v>
      </c>
      <c r="AU457" s="22" t="s">
        <v>87</v>
      </c>
    </row>
    <row r="458" s="13" customFormat="1">
      <c r="A458" s="13"/>
      <c r="B458" s="201"/>
      <c r="C458" s="13"/>
      <c r="D458" s="195" t="s">
        <v>442</v>
      </c>
      <c r="E458" s="202" t="s">
        <v>3</v>
      </c>
      <c r="F458" s="203" t="s">
        <v>2403</v>
      </c>
      <c r="G458" s="13"/>
      <c r="H458" s="204">
        <v>136.398</v>
      </c>
      <c r="I458" s="205"/>
      <c r="J458" s="13"/>
      <c r="K458" s="13"/>
      <c r="L458" s="201"/>
      <c r="M458" s="206"/>
      <c r="N458" s="207"/>
      <c r="O458" s="207"/>
      <c r="P458" s="207"/>
      <c r="Q458" s="207"/>
      <c r="R458" s="207"/>
      <c r="S458" s="207"/>
      <c r="T458" s="208"/>
      <c r="U458" s="13"/>
      <c r="V458" s="13"/>
      <c r="W458" s="13"/>
      <c r="X458" s="13"/>
      <c r="Y458" s="13"/>
      <c r="Z458" s="13"/>
      <c r="AA458" s="13"/>
      <c r="AB458" s="13"/>
      <c r="AC458" s="13"/>
      <c r="AD458" s="13"/>
      <c r="AE458" s="13"/>
      <c r="AT458" s="202" t="s">
        <v>442</v>
      </c>
      <c r="AU458" s="202" t="s">
        <v>87</v>
      </c>
      <c r="AV458" s="13" t="s">
        <v>79</v>
      </c>
      <c r="AW458" s="13" t="s">
        <v>31</v>
      </c>
      <c r="AX458" s="13" t="s">
        <v>76</v>
      </c>
      <c r="AY458" s="202" t="s">
        <v>328</v>
      </c>
    </row>
    <row r="459" s="2" customFormat="1" ht="24.15" customHeight="1">
      <c r="A459" s="41"/>
      <c r="B459" s="176"/>
      <c r="C459" s="177" t="s">
        <v>174</v>
      </c>
      <c r="D459" s="177" t="s">
        <v>331</v>
      </c>
      <c r="E459" s="178" t="s">
        <v>7151</v>
      </c>
      <c r="F459" s="179" t="s">
        <v>7152</v>
      </c>
      <c r="G459" s="180" t="s">
        <v>476</v>
      </c>
      <c r="H459" s="181">
        <v>147.63999999999999</v>
      </c>
      <c r="I459" s="182"/>
      <c r="J459" s="183">
        <f>ROUND(I459*H459,2)</f>
        <v>0</v>
      </c>
      <c r="K459" s="179" t="s">
        <v>335</v>
      </c>
      <c r="L459" s="42"/>
      <c r="M459" s="184" t="s">
        <v>3</v>
      </c>
      <c r="N459" s="185" t="s">
        <v>40</v>
      </c>
      <c r="O459" s="75"/>
      <c r="P459" s="186">
        <f>O459*H459</f>
        <v>0</v>
      </c>
      <c r="Q459" s="186">
        <v>0.00233</v>
      </c>
      <c r="R459" s="186">
        <f>Q459*H459</f>
        <v>0.34400119999999995</v>
      </c>
      <c r="S459" s="186">
        <v>0</v>
      </c>
      <c r="T459" s="187">
        <f>S459*H459</f>
        <v>0</v>
      </c>
      <c r="U459" s="41"/>
      <c r="V459" s="41"/>
      <c r="W459" s="41"/>
      <c r="X459" s="41"/>
      <c r="Y459" s="41"/>
      <c r="Z459" s="41"/>
      <c r="AA459" s="41"/>
      <c r="AB459" s="41"/>
      <c r="AC459" s="41"/>
      <c r="AD459" s="41"/>
      <c r="AE459" s="41"/>
      <c r="AR459" s="188" t="s">
        <v>532</v>
      </c>
      <c r="AT459" s="188" t="s">
        <v>331</v>
      </c>
      <c r="AU459" s="188" t="s">
        <v>87</v>
      </c>
      <c r="AY459" s="22" t="s">
        <v>328</v>
      </c>
      <c r="BE459" s="189">
        <f>IF(N459="základní",J459,0)</f>
        <v>0</v>
      </c>
      <c r="BF459" s="189">
        <f>IF(N459="snížená",J459,0)</f>
        <v>0</v>
      </c>
      <c r="BG459" s="189">
        <f>IF(N459="zákl. přenesená",J459,0)</f>
        <v>0</v>
      </c>
      <c r="BH459" s="189">
        <f>IF(N459="sníž. přenesená",J459,0)</f>
        <v>0</v>
      </c>
      <c r="BI459" s="189">
        <f>IF(N459="nulová",J459,0)</f>
        <v>0</v>
      </c>
      <c r="BJ459" s="22" t="s">
        <v>76</v>
      </c>
      <c r="BK459" s="189">
        <f>ROUND(I459*H459,2)</f>
        <v>0</v>
      </c>
      <c r="BL459" s="22" t="s">
        <v>532</v>
      </c>
      <c r="BM459" s="188" t="s">
        <v>7153</v>
      </c>
    </row>
    <row r="460" s="2" customFormat="1">
      <c r="A460" s="41"/>
      <c r="B460" s="42"/>
      <c r="C460" s="41"/>
      <c r="D460" s="190" t="s">
        <v>338</v>
      </c>
      <c r="E460" s="41"/>
      <c r="F460" s="191" t="s">
        <v>7154</v>
      </c>
      <c r="G460" s="41"/>
      <c r="H460" s="41"/>
      <c r="I460" s="192"/>
      <c r="J460" s="41"/>
      <c r="K460" s="41"/>
      <c r="L460" s="42"/>
      <c r="M460" s="193"/>
      <c r="N460" s="194"/>
      <c r="O460" s="75"/>
      <c r="P460" s="75"/>
      <c r="Q460" s="75"/>
      <c r="R460" s="75"/>
      <c r="S460" s="75"/>
      <c r="T460" s="76"/>
      <c r="U460" s="41"/>
      <c r="V460" s="41"/>
      <c r="W460" s="41"/>
      <c r="X460" s="41"/>
      <c r="Y460" s="41"/>
      <c r="Z460" s="41"/>
      <c r="AA460" s="41"/>
      <c r="AB460" s="41"/>
      <c r="AC460" s="41"/>
      <c r="AD460" s="41"/>
      <c r="AE460" s="41"/>
      <c r="AT460" s="22" t="s">
        <v>338</v>
      </c>
      <c r="AU460" s="22" t="s">
        <v>87</v>
      </c>
    </row>
    <row r="461" s="13" customFormat="1">
      <c r="A461" s="13"/>
      <c r="B461" s="201"/>
      <c r="C461" s="13"/>
      <c r="D461" s="195" t="s">
        <v>442</v>
      </c>
      <c r="E461" s="202" t="s">
        <v>3</v>
      </c>
      <c r="F461" s="203" t="s">
        <v>2532</v>
      </c>
      <c r="G461" s="13"/>
      <c r="H461" s="204">
        <v>147.63999999999999</v>
      </c>
      <c r="I461" s="205"/>
      <c r="J461" s="13"/>
      <c r="K461" s="13"/>
      <c r="L461" s="201"/>
      <c r="M461" s="206"/>
      <c r="N461" s="207"/>
      <c r="O461" s="207"/>
      <c r="P461" s="207"/>
      <c r="Q461" s="207"/>
      <c r="R461" s="207"/>
      <c r="S461" s="207"/>
      <c r="T461" s="208"/>
      <c r="U461" s="13"/>
      <c r="V461" s="13"/>
      <c r="W461" s="13"/>
      <c r="X461" s="13"/>
      <c r="Y461" s="13"/>
      <c r="Z461" s="13"/>
      <c r="AA461" s="13"/>
      <c r="AB461" s="13"/>
      <c r="AC461" s="13"/>
      <c r="AD461" s="13"/>
      <c r="AE461" s="13"/>
      <c r="AT461" s="202" t="s">
        <v>442</v>
      </c>
      <c r="AU461" s="202" t="s">
        <v>87</v>
      </c>
      <c r="AV461" s="13" t="s">
        <v>79</v>
      </c>
      <c r="AW461" s="13" t="s">
        <v>31</v>
      </c>
      <c r="AX461" s="13" t="s">
        <v>76</v>
      </c>
      <c r="AY461" s="202" t="s">
        <v>328</v>
      </c>
    </row>
    <row r="462" s="2" customFormat="1" ht="37.8" customHeight="1">
      <c r="A462" s="41"/>
      <c r="B462" s="176"/>
      <c r="C462" s="177" t="s">
        <v>177</v>
      </c>
      <c r="D462" s="177" t="s">
        <v>331</v>
      </c>
      <c r="E462" s="178" t="s">
        <v>7155</v>
      </c>
      <c r="F462" s="179" t="s">
        <v>7156</v>
      </c>
      <c r="G462" s="180" t="s">
        <v>476</v>
      </c>
      <c r="H462" s="181">
        <v>147.63999999999999</v>
      </c>
      <c r="I462" s="182"/>
      <c r="J462" s="183">
        <f>ROUND(I462*H462,2)</f>
        <v>0</v>
      </c>
      <c r="K462" s="179" t="s">
        <v>335</v>
      </c>
      <c r="L462" s="42"/>
      <c r="M462" s="184" t="s">
        <v>3</v>
      </c>
      <c r="N462" s="185" t="s">
        <v>40</v>
      </c>
      <c r="O462" s="75"/>
      <c r="P462" s="186">
        <f>O462*H462</f>
        <v>0</v>
      </c>
      <c r="Q462" s="186">
        <v>0.00023000000000000001</v>
      </c>
      <c r="R462" s="186">
        <f>Q462*H462</f>
        <v>0.0339572</v>
      </c>
      <c r="S462" s="186">
        <v>0</v>
      </c>
      <c r="T462" s="187">
        <f>S462*H462</f>
        <v>0</v>
      </c>
      <c r="U462" s="41"/>
      <c r="V462" s="41"/>
      <c r="W462" s="41"/>
      <c r="X462" s="41"/>
      <c r="Y462" s="41"/>
      <c r="Z462" s="41"/>
      <c r="AA462" s="41"/>
      <c r="AB462" s="41"/>
      <c r="AC462" s="41"/>
      <c r="AD462" s="41"/>
      <c r="AE462" s="41"/>
      <c r="AR462" s="188" t="s">
        <v>532</v>
      </c>
      <c r="AT462" s="188" t="s">
        <v>331</v>
      </c>
      <c r="AU462" s="188" t="s">
        <v>87</v>
      </c>
      <c r="AY462" s="22" t="s">
        <v>328</v>
      </c>
      <c r="BE462" s="189">
        <f>IF(N462="základní",J462,0)</f>
        <v>0</v>
      </c>
      <c r="BF462" s="189">
        <f>IF(N462="snížená",J462,0)</f>
        <v>0</v>
      </c>
      <c r="BG462" s="189">
        <f>IF(N462="zákl. přenesená",J462,0)</f>
        <v>0</v>
      </c>
      <c r="BH462" s="189">
        <f>IF(N462="sníž. přenesená",J462,0)</f>
        <v>0</v>
      </c>
      <c r="BI462" s="189">
        <f>IF(N462="nulová",J462,0)</f>
        <v>0</v>
      </c>
      <c r="BJ462" s="22" t="s">
        <v>76</v>
      </c>
      <c r="BK462" s="189">
        <f>ROUND(I462*H462,2)</f>
        <v>0</v>
      </c>
      <c r="BL462" s="22" t="s">
        <v>532</v>
      </c>
      <c r="BM462" s="188" t="s">
        <v>7157</v>
      </c>
    </row>
    <row r="463" s="2" customFormat="1">
      <c r="A463" s="41"/>
      <c r="B463" s="42"/>
      <c r="C463" s="41"/>
      <c r="D463" s="190" t="s">
        <v>338</v>
      </c>
      <c r="E463" s="41"/>
      <c r="F463" s="191" t="s">
        <v>7158</v>
      </c>
      <c r="G463" s="41"/>
      <c r="H463" s="41"/>
      <c r="I463" s="192"/>
      <c r="J463" s="41"/>
      <c r="K463" s="41"/>
      <c r="L463" s="42"/>
      <c r="M463" s="193"/>
      <c r="N463" s="194"/>
      <c r="O463" s="75"/>
      <c r="P463" s="75"/>
      <c r="Q463" s="75"/>
      <c r="R463" s="75"/>
      <c r="S463" s="75"/>
      <c r="T463" s="76"/>
      <c r="U463" s="41"/>
      <c r="V463" s="41"/>
      <c r="W463" s="41"/>
      <c r="X463" s="41"/>
      <c r="Y463" s="41"/>
      <c r="Z463" s="41"/>
      <c r="AA463" s="41"/>
      <c r="AB463" s="41"/>
      <c r="AC463" s="41"/>
      <c r="AD463" s="41"/>
      <c r="AE463" s="41"/>
      <c r="AT463" s="22" t="s">
        <v>338</v>
      </c>
      <c r="AU463" s="22" t="s">
        <v>87</v>
      </c>
    </row>
    <row r="464" s="13" customFormat="1">
      <c r="A464" s="13"/>
      <c r="B464" s="201"/>
      <c r="C464" s="13"/>
      <c r="D464" s="195" t="s">
        <v>442</v>
      </c>
      <c r="E464" s="202" t="s">
        <v>3</v>
      </c>
      <c r="F464" s="203" t="s">
        <v>2532</v>
      </c>
      <c r="G464" s="13"/>
      <c r="H464" s="204">
        <v>147.63999999999999</v>
      </c>
      <c r="I464" s="205"/>
      <c r="J464" s="13"/>
      <c r="K464" s="13"/>
      <c r="L464" s="201"/>
      <c r="M464" s="206"/>
      <c r="N464" s="207"/>
      <c r="O464" s="207"/>
      <c r="P464" s="207"/>
      <c r="Q464" s="207"/>
      <c r="R464" s="207"/>
      <c r="S464" s="207"/>
      <c r="T464" s="208"/>
      <c r="U464" s="13"/>
      <c r="V464" s="13"/>
      <c r="W464" s="13"/>
      <c r="X464" s="13"/>
      <c r="Y464" s="13"/>
      <c r="Z464" s="13"/>
      <c r="AA464" s="13"/>
      <c r="AB464" s="13"/>
      <c r="AC464" s="13"/>
      <c r="AD464" s="13"/>
      <c r="AE464" s="13"/>
      <c r="AT464" s="202" t="s">
        <v>442</v>
      </c>
      <c r="AU464" s="202" t="s">
        <v>87</v>
      </c>
      <c r="AV464" s="13" t="s">
        <v>79</v>
      </c>
      <c r="AW464" s="13" t="s">
        <v>31</v>
      </c>
      <c r="AX464" s="13" t="s">
        <v>76</v>
      </c>
      <c r="AY464" s="202" t="s">
        <v>328</v>
      </c>
    </row>
    <row r="465" s="2" customFormat="1" ht="24.15" customHeight="1">
      <c r="A465" s="41"/>
      <c r="B465" s="176"/>
      <c r="C465" s="177" t="s">
        <v>180</v>
      </c>
      <c r="D465" s="177" t="s">
        <v>331</v>
      </c>
      <c r="E465" s="178" t="s">
        <v>7159</v>
      </c>
      <c r="F465" s="179" t="s">
        <v>7160</v>
      </c>
      <c r="G465" s="180" t="s">
        <v>476</v>
      </c>
      <c r="H465" s="181">
        <v>93.337000000000003</v>
      </c>
      <c r="I465" s="182"/>
      <c r="J465" s="183">
        <f>ROUND(I465*H465,2)</f>
        <v>0</v>
      </c>
      <c r="K465" s="179" t="s">
        <v>335</v>
      </c>
      <c r="L465" s="42"/>
      <c r="M465" s="184" t="s">
        <v>3</v>
      </c>
      <c r="N465" s="185" t="s">
        <v>40</v>
      </c>
      <c r="O465" s="75"/>
      <c r="P465" s="186">
        <f>O465*H465</f>
        <v>0</v>
      </c>
      <c r="Q465" s="186">
        <v>0.00076000000000000004</v>
      </c>
      <c r="R465" s="186">
        <f>Q465*H465</f>
        <v>0.070936120000000005</v>
      </c>
      <c r="S465" s="186">
        <v>0</v>
      </c>
      <c r="T465" s="187">
        <f>S465*H465</f>
        <v>0</v>
      </c>
      <c r="U465" s="41"/>
      <c r="V465" s="41"/>
      <c r="W465" s="41"/>
      <c r="X465" s="41"/>
      <c r="Y465" s="41"/>
      <c r="Z465" s="41"/>
      <c r="AA465" s="41"/>
      <c r="AB465" s="41"/>
      <c r="AC465" s="41"/>
      <c r="AD465" s="41"/>
      <c r="AE465" s="41"/>
      <c r="AR465" s="188" t="s">
        <v>532</v>
      </c>
      <c r="AT465" s="188" t="s">
        <v>331</v>
      </c>
      <c r="AU465" s="188" t="s">
        <v>87</v>
      </c>
      <c r="AY465" s="22" t="s">
        <v>328</v>
      </c>
      <c r="BE465" s="189">
        <f>IF(N465="základní",J465,0)</f>
        <v>0</v>
      </c>
      <c r="BF465" s="189">
        <f>IF(N465="snížená",J465,0)</f>
        <v>0</v>
      </c>
      <c r="BG465" s="189">
        <f>IF(N465="zákl. přenesená",J465,0)</f>
        <v>0</v>
      </c>
      <c r="BH465" s="189">
        <f>IF(N465="sníž. přenesená",J465,0)</f>
        <v>0</v>
      </c>
      <c r="BI465" s="189">
        <f>IF(N465="nulová",J465,0)</f>
        <v>0</v>
      </c>
      <c r="BJ465" s="22" t="s">
        <v>76</v>
      </c>
      <c r="BK465" s="189">
        <f>ROUND(I465*H465,2)</f>
        <v>0</v>
      </c>
      <c r="BL465" s="22" t="s">
        <v>532</v>
      </c>
      <c r="BM465" s="188" t="s">
        <v>7161</v>
      </c>
    </row>
    <row r="466" s="2" customFormat="1">
      <c r="A466" s="41"/>
      <c r="B466" s="42"/>
      <c r="C466" s="41"/>
      <c r="D466" s="190" t="s">
        <v>338</v>
      </c>
      <c r="E466" s="41"/>
      <c r="F466" s="191" t="s">
        <v>7162</v>
      </c>
      <c r="G466" s="41"/>
      <c r="H466" s="41"/>
      <c r="I466" s="192"/>
      <c r="J466" s="41"/>
      <c r="K466" s="41"/>
      <c r="L466" s="42"/>
      <c r="M466" s="193"/>
      <c r="N466" s="194"/>
      <c r="O466" s="75"/>
      <c r="P466" s="75"/>
      <c r="Q466" s="75"/>
      <c r="R466" s="75"/>
      <c r="S466" s="75"/>
      <c r="T466" s="76"/>
      <c r="U466" s="41"/>
      <c r="V466" s="41"/>
      <c r="W466" s="41"/>
      <c r="X466" s="41"/>
      <c r="Y466" s="41"/>
      <c r="Z466" s="41"/>
      <c r="AA466" s="41"/>
      <c r="AB466" s="41"/>
      <c r="AC466" s="41"/>
      <c r="AD466" s="41"/>
      <c r="AE466" s="41"/>
      <c r="AT466" s="22" t="s">
        <v>338</v>
      </c>
      <c r="AU466" s="22" t="s">
        <v>87</v>
      </c>
    </row>
    <row r="467" s="13" customFormat="1">
      <c r="A467" s="13"/>
      <c r="B467" s="201"/>
      <c r="C467" s="13"/>
      <c r="D467" s="195" t="s">
        <v>442</v>
      </c>
      <c r="E467" s="202" t="s">
        <v>3</v>
      </c>
      <c r="F467" s="203" t="s">
        <v>6831</v>
      </c>
      <c r="G467" s="13"/>
      <c r="H467" s="204">
        <v>93.337000000000003</v>
      </c>
      <c r="I467" s="205"/>
      <c r="J467" s="13"/>
      <c r="K467" s="13"/>
      <c r="L467" s="201"/>
      <c r="M467" s="206"/>
      <c r="N467" s="207"/>
      <c r="O467" s="207"/>
      <c r="P467" s="207"/>
      <c r="Q467" s="207"/>
      <c r="R467" s="207"/>
      <c r="S467" s="207"/>
      <c r="T467" s="208"/>
      <c r="U467" s="13"/>
      <c r="V467" s="13"/>
      <c r="W467" s="13"/>
      <c r="X467" s="13"/>
      <c r="Y467" s="13"/>
      <c r="Z467" s="13"/>
      <c r="AA467" s="13"/>
      <c r="AB467" s="13"/>
      <c r="AC467" s="13"/>
      <c r="AD467" s="13"/>
      <c r="AE467" s="13"/>
      <c r="AT467" s="202" t="s">
        <v>442</v>
      </c>
      <c r="AU467" s="202" t="s">
        <v>87</v>
      </c>
      <c r="AV467" s="13" t="s">
        <v>79</v>
      </c>
      <c r="AW467" s="13" t="s">
        <v>31</v>
      </c>
      <c r="AX467" s="13" t="s">
        <v>76</v>
      </c>
      <c r="AY467" s="202" t="s">
        <v>328</v>
      </c>
    </row>
    <row r="468" s="2" customFormat="1" ht="33" customHeight="1">
      <c r="A468" s="41"/>
      <c r="B468" s="176"/>
      <c r="C468" s="177" t="s">
        <v>879</v>
      </c>
      <c r="D468" s="177" t="s">
        <v>331</v>
      </c>
      <c r="E468" s="178" t="s">
        <v>7163</v>
      </c>
      <c r="F468" s="179" t="s">
        <v>7164</v>
      </c>
      <c r="G468" s="180" t="s">
        <v>476</v>
      </c>
      <c r="H468" s="181">
        <v>24.050000000000001</v>
      </c>
      <c r="I468" s="182"/>
      <c r="J468" s="183">
        <f>ROUND(I468*H468,2)</f>
        <v>0</v>
      </c>
      <c r="K468" s="179" t="s">
        <v>335</v>
      </c>
      <c r="L468" s="42"/>
      <c r="M468" s="184" t="s">
        <v>3</v>
      </c>
      <c r="N468" s="185" t="s">
        <v>40</v>
      </c>
      <c r="O468" s="75"/>
      <c r="P468" s="186">
        <f>O468*H468</f>
        <v>0</v>
      </c>
      <c r="Q468" s="186">
        <v>0.0011900000000000001</v>
      </c>
      <c r="R468" s="186">
        <f>Q468*H468</f>
        <v>0.028619500000000003</v>
      </c>
      <c r="S468" s="186">
        <v>0</v>
      </c>
      <c r="T468" s="187">
        <f>S468*H468</f>
        <v>0</v>
      </c>
      <c r="U468" s="41"/>
      <c r="V468" s="41"/>
      <c r="W468" s="41"/>
      <c r="X468" s="41"/>
      <c r="Y468" s="41"/>
      <c r="Z468" s="41"/>
      <c r="AA468" s="41"/>
      <c r="AB468" s="41"/>
      <c r="AC468" s="41"/>
      <c r="AD468" s="41"/>
      <c r="AE468" s="41"/>
      <c r="AR468" s="188" t="s">
        <v>532</v>
      </c>
      <c r="AT468" s="188" t="s">
        <v>331</v>
      </c>
      <c r="AU468" s="188" t="s">
        <v>87</v>
      </c>
      <c r="AY468" s="22" t="s">
        <v>328</v>
      </c>
      <c r="BE468" s="189">
        <f>IF(N468="základní",J468,0)</f>
        <v>0</v>
      </c>
      <c r="BF468" s="189">
        <f>IF(N468="snížená",J468,0)</f>
        <v>0</v>
      </c>
      <c r="BG468" s="189">
        <f>IF(N468="zákl. přenesená",J468,0)</f>
        <v>0</v>
      </c>
      <c r="BH468" s="189">
        <f>IF(N468="sníž. přenesená",J468,0)</f>
        <v>0</v>
      </c>
      <c r="BI468" s="189">
        <f>IF(N468="nulová",J468,0)</f>
        <v>0</v>
      </c>
      <c r="BJ468" s="22" t="s">
        <v>76</v>
      </c>
      <c r="BK468" s="189">
        <f>ROUND(I468*H468,2)</f>
        <v>0</v>
      </c>
      <c r="BL468" s="22" t="s">
        <v>532</v>
      </c>
      <c r="BM468" s="188" t="s">
        <v>7165</v>
      </c>
    </row>
    <row r="469" s="2" customFormat="1">
      <c r="A469" s="41"/>
      <c r="B469" s="42"/>
      <c r="C469" s="41"/>
      <c r="D469" s="190" t="s">
        <v>338</v>
      </c>
      <c r="E469" s="41"/>
      <c r="F469" s="191" t="s">
        <v>7166</v>
      </c>
      <c r="G469" s="41"/>
      <c r="H469" s="41"/>
      <c r="I469" s="192"/>
      <c r="J469" s="41"/>
      <c r="K469" s="41"/>
      <c r="L469" s="42"/>
      <c r="M469" s="193"/>
      <c r="N469" s="194"/>
      <c r="O469" s="75"/>
      <c r="P469" s="75"/>
      <c r="Q469" s="75"/>
      <c r="R469" s="75"/>
      <c r="S469" s="75"/>
      <c r="T469" s="76"/>
      <c r="U469" s="41"/>
      <c r="V469" s="41"/>
      <c r="W469" s="41"/>
      <c r="X469" s="41"/>
      <c r="Y469" s="41"/>
      <c r="Z469" s="41"/>
      <c r="AA469" s="41"/>
      <c r="AB469" s="41"/>
      <c r="AC469" s="41"/>
      <c r="AD469" s="41"/>
      <c r="AE469" s="41"/>
      <c r="AT469" s="22" t="s">
        <v>338</v>
      </c>
      <c r="AU469" s="22" t="s">
        <v>87</v>
      </c>
    </row>
    <row r="470" s="13" customFormat="1">
      <c r="A470" s="13"/>
      <c r="B470" s="201"/>
      <c r="C470" s="13"/>
      <c r="D470" s="195" t="s">
        <v>442</v>
      </c>
      <c r="E470" s="202" t="s">
        <v>3</v>
      </c>
      <c r="F470" s="203" t="s">
        <v>2523</v>
      </c>
      <c r="G470" s="13"/>
      <c r="H470" s="204">
        <v>24.050000000000001</v>
      </c>
      <c r="I470" s="205"/>
      <c r="J470" s="13"/>
      <c r="K470" s="13"/>
      <c r="L470" s="201"/>
      <c r="M470" s="206"/>
      <c r="N470" s="207"/>
      <c r="O470" s="207"/>
      <c r="P470" s="207"/>
      <c r="Q470" s="207"/>
      <c r="R470" s="207"/>
      <c r="S470" s="207"/>
      <c r="T470" s="208"/>
      <c r="U470" s="13"/>
      <c r="V470" s="13"/>
      <c r="W470" s="13"/>
      <c r="X470" s="13"/>
      <c r="Y470" s="13"/>
      <c r="Z470" s="13"/>
      <c r="AA470" s="13"/>
      <c r="AB470" s="13"/>
      <c r="AC470" s="13"/>
      <c r="AD470" s="13"/>
      <c r="AE470" s="13"/>
      <c r="AT470" s="202" t="s">
        <v>442</v>
      </c>
      <c r="AU470" s="202" t="s">
        <v>87</v>
      </c>
      <c r="AV470" s="13" t="s">
        <v>79</v>
      </c>
      <c r="AW470" s="13" t="s">
        <v>31</v>
      </c>
      <c r="AX470" s="13" t="s">
        <v>76</v>
      </c>
      <c r="AY470" s="202" t="s">
        <v>328</v>
      </c>
    </row>
    <row r="471" s="2" customFormat="1" ht="44.25" customHeight="1">
      <c r="A471" s="41"/>
      <c r="B471" s="176"/>
      <c r="C471" s="177" t="s">
        <v>887</v>
      </c>
      <c r="D471" s="177" t="s">
        <v>331</v>
      </c>
      <c r="E471" s="178" t="s">
        <v>7167</v>
      </c>
      <c r="F471" s="179" t="s">
        <v>7168</v>
      </c>
      <c r="G471" s="180" t="s">
        <v>574</v>
      </c>
      <c r="H471" s="181">
        <v>9</v>
      </c>
      <c r="I471" s="182"/>
      <c r="J471" s="183">
        <f>ROUND(I471*H471,2)</f>
        <v>0</v>
      </c>
      <c r="K471" s="179" t="s">
        <v>335</v>
      </c>
      <c r="L471" s="42"/>
      <c r="M471" s="184" t="s">
        <v>3</v>
      </c>
      <c r="N471" s="185" t="s">
        <v>40</v>
      </c>
      <c r="O471" s="75"/>
      <c r="P471" s="186">
        <f>O471*H471</f>
        <v>0</v>
      </c>
      <c r="Q471" s="186">
        <v>0.00075000000000000002</v>
      </c>
      <c r="R471" s="186">
        <f>Q471*H471</f>
        <v>0.0067499999999999999</v>
      </c>
      <c r="S471" s="186">
        <v>0</v>
      </c>
      <c r="T471" s="187">
        <f>S471*H471</f>
        <v>0</v>
      </c>
      <c r="U471" s="41"/>
      <c r="V471" s="41"/>
      <c r="W471" s="41"/>
      <c r="X471" s="41"/>
      <c r="Y471" s="41"/>
      <c r="Z471" s="41"/>
      <c r="AA471" s="41"/>
      <c r="AB471" s="41"/>
      <c r="AC471" s="41"/>
      <c r="AD471" s="41"/>
      <c r="AE471" s="41"/>
      <c r="AR471" s="188" t="s">
        <v>532</v>
      </c>
      <c r="AT471" s="188" t="s">
        <v>331</v>
      </c>
      <c r="AU471" s="188" t="s">
        <v>87</v>
      </c>
      <c r="AY471" s="22" t="s">
        <v>328</v>
      </c>
      <c r="BE471" s="189">
        <f>IF(N471="základní",J471,0)</f>
        <v>0</v>
      </c>
      <c r="BF471" s="189">
        <f>IF(N471="snížená",J471,0)</f>
        <v>0</v>
      </c>
      <c r="BG471" s="189">
        <f>IF(N471="zákl. přenesená",J471,0)</f>
        <v>0</v>
      </c>
      <c r="BH471" s="189">
        <f>IF(N471="sníž. přenesená",J471,0)</f>
        <v>0</v>
      </c>
      <c r="BI471" s="189">
        <f>IF(N471="nulová",J471,0)</f>
        <v>0</v>
      </c>
      <c r="BJ471" s="22" t="s">
        <v>76</v>
      </c>
      <c r="BK471" s="189">
        <f>ROUND(I471*H471,2)</f>
        <v>0</v>
      </c>
      <c r="BL471" s="22" t="s">
        <v>532</v>
      </c>
      <c r="BM471" s="188" t="s">
        <v>7169</v>
      </c>
    </row>
    <row r="472" s="2" customFormat="1">
      <c r="A472" s="41"/>
      <c r="B472" s="42"/>
      <c r="C472" s="41"/>
      <c r="D472" s="190" t="s">
        <v>338</v>
      </c>
      <c r="E472" s="41"/>
      <c r="F472" s="191" t="s">
        <v>7170</v>
      </c>
      <c r="G472" s="41"/>
      <c r="H472" s="41"/>
      <c r="I472" s="192"/>
      <c r="J472" s="41"/>
      <c r="K472" s="41"/>
      <c r="L472" s="42"/>
      <c r="M472" s="193"/>
      <c r="N472" s="194"/>
      <c r="O472" s="75"/>
      <c r="P472" s="75"/>
      <c r="Q472" s="75"/>
      <c r="R472" s="75"/>
      <c r="S472" s="75"/>
      <c r="T472" s="76"/>
      <c r="U472" s="41"/>
      <c r="V472" s="41"/>
      <c r="W472" s="41"/>
      <c r="X472" s="41"/>
      <c r="Y472" s="41"/>
      <c r="Z472" s="41"/>
      <c r="AA472" s="41"/>
      <c r="AB472" s="41"/>
      <c r="AC472" s="41"/>
      <c r="AD472" s="41"/>
      <c r="AE472" s="41"/>
      <c r="AT472" s="22" t="s">
        <v>338</v>
      </c>
      <c r="AU472" s="22" t="s">
        <v>87</v>
      </c>
    </row>
    <row r="473" s="2" customFormat="1" ht="21.75" customHeight="1">
      <c r="A473" s="41"/>
      <c r="B473" s="176"/>
      <c r="C473" s="177" t="s">
        <v>896</v>
      </c>
      <c r="D473" s="177" t="s">
        <v>331</v>
      </c>
      <c r="E473" s="178" t="s">
        <v>4195</v>
      </c>
      <c r="F473" s="179" t="s">
        <v>4196</v>
      </c>
      <c r="G473" s="180" t="s">
        <v>439</v>
      </c>
      <c r="H473" s="181">
        <v>557.22000000000003</v>
      </c>
      <c r="I473" s="182"/>
      <c r="J473" s="183">
        <f>ROUND(I473*H473,2)</f>
        <v>0</v>
      </c>
      <c r="K473" s="179" t="s">
        <v>335</v>
      </c>
      <c r="L473" s="42"/>
      <c r="M473" s="184" t="s">
        <v>3</v>
      </c>
      <c r="N473" s="185" t="s">
        <v>40</v>
      </c>
      <c r="O473" s="75"/>
      <c r="P473" s="186">
        <f>O473*H473</f>
        <v>0</v>
      </c>
      <c r="Q473" s="186">
        <v>0</v>
      </c>
      <c r="R473" s="186">
        <f>Q473*H473</f>
        <v>0</v>
      </c>
      <c r="S473" s="186">
        <v>0</v>
      </c>
      <c r="T473" s="187">
        <f>S473*H473</f>
        <v>0</v>
      </c>
      <c r="U473" s="41"/>
      <c r="V473" s="41"/>
      <c r="W473" s="41"/>
      <c r="X473" s="41"/>
      <c r="Y473" s="41"/>
      <c r="Z473" s="41"/>
      <c r="AA473" s="41"/>
      <c r="AB473" s="41"/>
      <c r="AC473" s="41"/>
      <c r="AD473" s="41"/>
      <c r="AE473" s="41"/>
      <c r="AR473" s="188" t="s">
        <v>532</v>
      </c>
      <c r="AT473" s="188" t="s">
        <v>331</v>
      </c>
      <c r="AU473" s="188" t="s">
        <v>87</v>
      </c>
      <c r="AY473" s="22" t="s">
        <v>328</v>
      </c>
      <c r="BE473" s="189">
        <f>IF(N473="základní",J473,0)</f>
        <v>0</v>
      </c>
      <c r="BF473" s="189">
        <f>IF(N473="snížená",J473,0)</f>
        <v>0</v>
      </c>
      <c r="BG473" s="189">
        <f>IF(N473="zákl. přenesená",J473,0)</f>
        <v>0</v>
      </c>
      <c r="BH473" s="189">
        <f>IF(N473="sníž. přenesená",J473,0)</f>
        <v>0</v>
      </c>
      <c r="BI473" s="189">
        <f>IF(N473="nulová",J473,0)</f>
        <v>0</v>
      </c>
      <c r="BJ473" s="22" t="s">
        <v>76</v>
      </c>
      <c r="BK473" s="189">
        <f>ROUND(I473*H473,2)</f>
        <v>0</v>
      </c>
      <c r="BL473" s="22" t="s">
        <v>532</v>
      </c>
      <c r="BM473" s="188" t="s">
        <v>4197</v>
      </c>
    </row>
    <row r="474" s="2" customFormat="1">
      <c r="A474" s="41"/>
      <c r="B474" s="42"/>
      <c r="C474" s="41"/>
      <c r="D474" s="190" t="s">
        <v>338</v>
      </c>
      <c r="E474" s="41"/>
      <c r="F474" s="191" t="s">
        <v>4198</v>
      </c>
      <c r="G474" s="41"/>
      <c r="H474" s="41"/>
      <c r="I474" s="192"/>
      <c r="J474" s="41"/>
      <c r="K474" s="41"/>
      <c r="L474" s="42"/>
      <c r="M474" s="193"/>
      <c r="N474" s="194"/>
      <c r="O474" s="75"/>
      <c r="P474" s="75"/>
      <c r="Q474" s="75"/>
      <c r="R474" s="75"/>
      <c r="S474" s="75"/>
      <c r="T474" s="76"/>
      <c r="U474" s="41"/>
      <c r="V474" s="41"/>
      <c r="W474" s="41"/>
      <c r="X474" s="41"/>
      <c r="Y474" s="41"/>
      <c r="Z474" s="41"/>
      <c r="AA474" s="41"/>
      <c r="AB474" s="41"/>
      <c r="AC474" s="41"/>
      <c r="AD474" s="41"/>
      <c r="AE474" s="41"/>
      <c r="AT474" s="22" t="s">
        <v>338</v>
      </c>
      <c r="AU474" s="22" t="s">
        <v>87</v>
      </c>
    </row>
    <row r="475" s="13" customFormat="1">
      <c r="A475" s="13"/>
      <c r="B475" s="201"/>
      <c r="C475" s="13"/>
      <c r="D475" s="195" t="s">
        <v>442</v>
      </c>
      <c r="E475" s="202" t="s">
        <v>3</v>
      </c>
      <c r="F475" s="203" t="s">
        <v>2520</v>
      </c>
      <c r="G475" s="13"/>
      <c r="H475" s="204">
        <v>557.22000000000003</v>
      </c>
      <c r="I475" s="205"/>
      <c r="J475" s="13"/>
      <c r="K475" s="13"/>
      <c r="L475" s="201"/>
      <c r="M475" s="206"/>
      <c r="N475" s="207"/>
      <c r="O475" s="207"/>
      <c r="P475" s="207"/>
      <c r="Q475" s="207"/>
      <c r="R475" s="207"/>
      <c r="S475" s="207"/>
      <c r="T475" s="208"/>
      <c r="U475" s="13"/>
      <c r="V475" s="13"/>
      <c r="W475" s="13"/>
      <c r="X475" s="13"/>
      <c r="Y475" s="13"/>
      <c r="Z475" s="13"/>
      <c r="AA475" s="13"/>
      <c r="AB475" s="13"/>
      <c r="AC475" s="13"/>
      <c r="AD475" s="13"/>
      <c r="AE475" s="13"/>
      <c r="AT475" s="202" t="s">
        <v>442</v>
      </c>
      <c r="AU475" s="202" t="s">
        <v>87</v>
      </c>
      <c r="AV475" s="13" t="s">
        <v>79</v>
      </c>
      <c r="AW475" s="13" t="s">
        <v>31</v>
      </c>
      <c r="AX475" s="13" t="s">
        <v>76</v>
      </c>
      <c r="AY475" s="202" t="s">
        <v>328</v>
      </c>
    </row>
    <row r="476" s="2" customFormat="1" ht="24.15" customHeight="1">
      <c r="A476" s="41"/>
      <c r="B476" s="176"/>
      <c r="C476" s="224" t="s">
        <v>903</v>
      </c>
      <c r="D476" s="224" t="s">
        <v>539</v>
      </c>
      <c r="E476" s="225" t="s">
        <v>7171</v>
      </c>
      <c r="F476" s="226" t="s">
        <v>7172</v>
      </c>
      <c r="G476" s="227" t="s">
        <v>439</v>
      </c>
      <c r="H476" s="228">
        <v>612.94200000000001</v>
      </c>
      <c r="I476" s="229"/>
      <c r="J476" s="230">
        <f>ROUND(I476*H476,2)</f>
        <v>0</v>
      </c>
      <c r="K476" s="226" t="s">
        <v>335</v>
      </c>
      <c r="L476" s="231"/>
      <c r="M476" s="232" t="s">
        <v>3</v>
      </c>
      <c r="N476" s="233" t="s">
        <v>40</v>
      </c>
      <c r="O476" s="75"/>
      <c r="P476" s="186">
        <f>O476*H476</f>
        <v>0</v>
      </c>
      <c r="Q476" s="186">
        <v>0.00021000000000000001</v>
      </c>
      <c r="R476" s="186">
        <f>Q476*H476</f>
        <v>0.12871782000000001</v>
      </c>
      <c r="S476" s="186">
        <v>0</v>
      </c>
      <c r="T476" s="187">
        <f>S476*H476</f>
        <v>0</v>
      </c>
      <c r="U476" s="41"/>
      <c r="V476" s="41"/>
      <c r="W476" s="41"/>
      <c r="X476" s="41"/>
      <c r="Y476" s="41"/>
      <c r="Z476" s="41"/>
      <c r="AA476" s="41"/>
      <c r="AB476" s="41"/>
      <c r="AC476" s="41"/>
      <c r="AD476" s="41"/>
      <c r="AE476" s="41"/>
      <c r="AR476" s="188" t="s">
        <v>621</v>
      </c>
      <c r="AT476" s="188" t="s">
        <v>539</v>
      </c>
      <c r="AU476" s="188" t="s">
        <v>87</v>
      </c>
      <c r="AY476" s="22" t="s">
        <v>328</v>
      </c>
      <c r="BE476" s="189">
        <f>IF(N476="základní",J476,0)</f>
        <v>0</v>
      </c>
      <c r="BF476" s="189">
        <f>IF(N476="snížená",J476,0)</f>
        <v>0</v>
      </c>
      <c r="BG476" s="189">
        <f>IF(N476="zákl. přenesená",J476,0)</f>
        <v>0</v>
      </c>
      <c r="BH476" s="189">
        <f>IF(N476="sníž. přenesená",J476,0)</f>
        <v>0</v>
      </c>
      <c r="BI476" s="189">
        <f>IF(N476="nulová",J476,0)</f>
        <v>0</v>
      </c>
      <c r="BJ476" s="22" t="s">
        <v>76</v>
      </c>
      <c r="BK476" s="189">
        <f>ROUND(I476*H476,2)</f>
        <v>0</v>
      </c>
      <c r="BL476" s="22" t="s">
        <v>532</v>
      </c>
      <c r="BM476" s="188" t="s">
        <v>4202</v>
      </c>
    </row>
    <row r="477" s="13" customFormat="1">
      <c r="A477" s="13"/>
      <c r="B477" s="201"/>
      <c r="C477" s="13"/>
      <c r="D477" s="195" t="s">
        <v>442</v>
      </c>
      <c r="E477" s="13"/>
      <c r="F477" s="203" t="s">
        <v>7173</v>
      </c>
      <c r="G477" s="13"/>
      <c r="H477" s="204">
        <v>612.94200000000001</v>
      </c>
      <c r="I477" s="205"/>
      <c r="J477" s="13"/>
      <c r="K477" s="13"/>
      <c r="L477" s="201"/>
      <c r="M477" s="206"/>
      <c r="N477" s="207"/>
      <c r="O477" s="207"/>
      <c r="P477" s="207"/>
      <c r="Q477" s="207"/>
      <c r="R477" s="207"/>
      <c r="S477" s="207"/>
      <c r="T477" s="208"/>
      <c r="U477" s="13"/>
      <c r="V477" s="13"/>
      <c r="W477" s="13"/>
      <c r="X477" s="13"/>
      <c r="Y477" s="13"/>
      <c r="Z477" s="13"/>
      <c r="AA477" s="13"/>
      <c r="AB477" s="13"/>
      <c r="AC477" s="13"/>
      <c r="AD477" s="13"/>
      <c r="AE477" s="13"/>
      <c r="AT477" s="202" t="s">
        <v>442</v>
      </c>
      <c r="AU477" s="202" t="s">
        <v>87</v>
      </c>
      <c r="AV477" s="13" t="s">
        <v>79</v>
      </c>
      <c r="AW477" s="13" t="s">
        <v>4</v>
      </c>
      <c r="AX477" s="13" t="s">
        <v>76</v>
      </c>
      <c r="AY477" s="202" t="s">
        <v>328</v>
      </c>
    </row>
    <row r="478" s="2" customFormat="1" ht="24.15" customHeight="1">
      <c r="A478" s="41"/>
      <c r="B478" s="176"/>
      <c r="C478" s="177" t="s">
        <v>908</v>
      </c>
      <c r="D478" s="177" t="s">
        <v>331</v>
      </c>
      <c r="E478" s="178" t="s">
        <v>4204</v>
      </c>
      <c r="F478" s="179" t="s">
        <v>7174</v>
      </c>
      <c r="G478" s="180" t="s">
        <v>476</v>
      </c>
      <c r="H478" s="181">
        <v>24.050000000000001</v>
      </c>
      <c r="I478" s="182"/>
      <c r="J478" s="183">
        <f>ROUND(I478*H478,2)</f>
        <v>0</v>
      </c>
      <c r="K478" s="179" t="s">
        <v>335</v>
      </c>
      <c r="L478" s="42"/>
      <c r="M478" s="184" t="s">
        <v>3</v>
      </c>
      <c r="N478" s="185" t="s">
        <v>40</v>
      </c>
      <c r="O478" s="75"/>
      <c r="P478" s="186">
        <f>O478*H478</f>
        <v>0</v>
      </c>
      <c r="Q478" s="186">
        <v>7.9999999999999996E-06</v>
      </c>
      <c r="R478" s="186">
        <f>Q478*H478</f>
        <v>0.00019239999999999999</v>
      </c>
      <c r="S478" s="186">
        <v>0</v>
      </c>
      <c r="T478" s="187">
        <f>S478*H478</f>
        <v>0</v>
      </c>
      <c r="U478" s="41"/>
      <c r="V478" s="41"/>
      <c r="W478" s="41"/>
      <c r="X478" s="41"/>
      <c r="Y478" s="41"/>
      <c r="Z478" s="41"/>
      <c r="AA478" s="41"/>
      <c r="AB478" s="41"/>
      <c r="AC478" s="41"/>
      <c r="AD478" s="41"/>
      <c r="AE478" s="41"/>
      <c r="AR478" s="188" t="s">
        <v>532</v>
      </c>
      <c r="AT478" s="188" t="s">
        <v>331</v>
      </c>
      <c r="AU478" s="188" t="s">
        <v>87</v>
      </c>
      <c r="AY478" s="22" t="s">
        <v>328</v>
      </c>
      <c r="BE478" s="189">
        <f>IF(N478="základní",J478,0)</f>
        <v>0</v>
      </c>
      <c r="BF478" s="189">
        <f>IF(N478="snížená",J478,0)</f>
        <v>0</v>
      </c>
      <c r="BG478" s="189">
        <f>IF(N478="zákl. přenesená",J478,0)</f>
        <v>0</v>
      </c>
      <c r="BH478" s="189">
        <f>IF(N478="sníž. přenesená",J478,0)</f>
        <v>0</v>
      </c>
      <c r="BI478" s="189">
        <f>IF(N478="nulová",J478,0)</f>
        <v>0</v>
      </c>
      <c r="BJ478" s="22" t="s">
        <v>76</v>
      </c>
      <c r="BK478" s="189">
        <f>ROUND(I478*H478,2)</f>
        <v>0</v>
      </c>
      <c r="BL478" s="22" t="s">
        <v>532</v>
      </c>
      <c r="BM478" s="188" t="s">
        <v>7175</v>
      </c>
    </row>
    <row r="479" s="2" customFormat="1">
      <c r="A479" s="41"/>
      <c r="B479" s="42"/>
      <c r="C479" s="41"/>
      <c r="D479" s="190" t="s">
        <v>338</v>
      </c>
      <c r="E479" s="41"/>
      <c r="F479" s="191" t="s">
        <v>4207</v>
      </c>
      <c r="G479" s="41"/>
      <c r="H479" s="41"/>
      <c r="I479" s="192"/>
      <c r="J479" s="41"/>
      <c r="K479" s="41"/>
      <c r="L479" s="42"/>
      <c r="M479" s="193"/>
      <c r="N479" s="194"/>
      <c r="O479" s="75"/>
      <c r="P479" s="75"/>
      <c r="Q479" s="75"/>
      <c r="R479" s="75"/>
      <c r="S479" s="75"/>
      <c r="T479" s="76"/>
      <c r="U479" s="41"/>
      <c r="V479" s="41"/>
      <c r="W479" s="41"/>
      <c r="X479" s="41"/>
      <c r="Y479" s="41"/>
      <c r="Z479" s="41"/>
      <c r="AA479" s="41"/>
      <c r="AB479" s="41"/>
      <c r="AC479" s="41"/>
      <c r="AD479" s="41"/>
      <c r="AE479" s="41"/>
      <c r="AT479" s="22" t="s">
        <v>338</v>
      </c>
      <c r="AU479" s="22" t="s">
        <v>87</v>
      </c>
    </row>
    <row r="480" s="15" customFormat="1">
      <c r="A480" s="15"/>
      <c r="B480" s="217"/>
      <c r="C480" s="15"/>
      <c r="D480" s="195" t="s">
        <v>442</v>
      </c>
      <c r="E480" s="218" t="s">
        <v>3</v>
      </c>
      <c r="F480" s="219" t="s">
        <v>4208</v>
      </c>
      <c r="G480" s="15"/>
      <c r="H480" s="218" t="s">
        <v>3</v>
      </c>
      <c r="I480" s="220"/>
      <c r="J480" s="15"/>
      <c r="K480" s="15"/>
      <c r="L480" s="217"/>
      <c r="M480" s="221"/>
      <c r="N480" s="222"/>
      <c r="O480" s="222"/>
      <c r="P480" s="222"/>
      <c r="Q480" s="222"/>
      <c r="R480" s="222"/>
      <c r="S480" s="222"/>
      <c r="T480" s="223"/>
      <c r="U480" s="15"/>
      <c r="V480" s="15"/>
      <c r="W480" s="15"/>
      <c r="X480" s="15"/>
      <c r="Y480" s="15"/>
      <c r="Z480" s="15"/>
      <c r="AA480" s="15"/>
      <c r="AB480" s="15"/>
      <c r="AC480" s="15"/>
      <c r="AD480" s="15"/>
      <c r="AE480" s="15"/>
      <c r="AT480" s="218" t="s">
        <v>442</v>
      </c>
      <c r="AU480" s="218" t="s">
        <v>87</v>
      </c>
      <c r="AV480" s="15" t="s">
        <v>76</v>
      </c>
      <c r="AW480" s="15" t="s">
        <v>31</v>
      </c>
      <c r="AX480" s="15" t="s">
        <v>69</v>
      </c>
      <c r="AY480" s="218" t="s">
        <v>328</v>
      </c>
    </row>
    <row r="481" s="13" customFormat="1">
      <c r="A481" s="13"/>
      <c r="B481" s="201"/>
      <c r="C481" s="13"/>
      <c r="D481" s="195" t="s">
        <v>442</v>
      </c>
      <c r="E481" s="202" t="s">
        <v>3</v>
      </c>
      <c r="F481" s="203" t="s">
        <v>2523</v>
      </c>
      <c r="G481" s="13"/>
      <c r="H481" s="204">
        <v>24.050000000000001</v>
      </c>
      <c r="I481" s="205"/>
      <c r="J481" s="13"/>
      <c r="K481" s="13"/>
      <c r="L481" s="201"/>
      <c r="M481" s="206"/>
      <c r="N481" s="207"/>
      <c r="O481" s="207"/>
      <c r="P481" s="207"/>
      <c r="Q481" s="207"/>
      <c r="R481" s="207"/>
      <c r="S481" s="207"/>
      <c r="T481" s="208"/>
      <c r="U481" s="13"/>
      <c r="V481" s="13"/>
      <c r="W481" s="13"/>
      <c r="X481" s="13"/>
      <c r="Y481" s="13"/>
      <c r="Z481" s="13"/>
      <c r="AA481" s="13"/>
      <c r="AB481" s="13"/>
      <c r="AC481" s="13"/>
      <c r="AD481" s="13"/>
      <c r="AE481" s="13"/>
      <c r="AT481" s="202" t="s">
        <v>442</v>
      </c>
      <c r="AU481" s="202" t="s">
        <v>87</v>
      </c>
      <c r="AV481" s="13" t="s">
        <v>79</v>
      </c>
      <c r="AW481" s="13" t="s">
        <v>31</v>
      </c>
      <c r="AX481" s="13" t="s">
        <v>76</v>
      </c>
      <c r="AY481" s="202" t="s">
        <v>328</v>
      </c>
    </row>
    <row r="482" s="2" customFormat="1" ht="16.5" customHeight="1">
      <c r="A482" s="41"/>
      <c r="B482" s="176"/>
      <c r="C482" s="224" t="s">
        <v>914</v>
      </c>
      <c r="D482" s="224" t="s">
        <v>539</v>
      </c>
      <c r="E482" s="225" t="s">
        <v>4210</v>
      </c>
      <c r="F482" s="226" t="s">
        <v>4211</v>
      </c>
      <c r="G482" s="227" t="s">
        <v>476</v>
      </c>
      <c r="H482" s="228">
        <v>26.454999999999998</v>
      </c>
      <c r="I482" s="229"/>
      <c r="J482" s="230">
        <f>ROUND(I482*H482,2)</f>
        <v>0</v>
      </c>
      <c r="K482" s="226" t="s">
        <v>335</v>
      </c>
      <c r="L482" s="231"/>
      <c r="M482" s="232" t="s">
        <v>3</v>
      </c>
      <c r="N482" s="233" t="s">
        <v>40</v>
      </c>
      <c r="O482" s="75"/>
      <c r="P482" s="186">
        <f>O482*H482</f>
        <v>0</v>
      </c>
      <c r="Q482" s="186">
        <v>0.00010000000000000001</v>
      </c>
      <c r="R482" s="186">
        <f>Q482*H482</f>
        <v>0.0026454999999999998</v>
      </c>
      <c r="S482" s="186">
        <v>0</v>
      </c>
      <c r="T482" s="187">
        <f>S482*H482</f>
        <v>0</v>
      </c>
      <c r="U482" s="41"/>
      <c r="V482" s="41"/>
      <c r="W482" s="41"/>
      <c r="X482" s="41"/>
      <c r="Y482" s="41"/>
      <c r="Z482" s="41"/>
      <c r="AA482" s="41"/>
      <c r="AB482" s="41"/>
      <c r="AC482" s="41"/>
      <c r="AD482" s="41"/>
      <c r="AE482" s="41"/>
      <c r="AR482" s="188" t="s">
        <v>621</v>
      </c>
      <c r="AT482" s="188" t="s">
        <v>539</v>
      </c>
      <c r="AU482" s="188" t="s">
        <v>87</v>
      </c>
      <c r="AY482" s="22" t="s">
        <v>328</v>
      </c>
      <c r="BE482" s="189">
        <f>IF(N482="základní",J482,0)</f>
        <v>0</v>
      </c>
      <c r="BF482" s="189">
        <f>IF(N482="snížená",J482,0)</f>
        <v>0</v>
      </c>
      <c r="BG482" s="189">
        <f>IF(N482="zákl. přenesená",J482,0)</f>
        <v>0</v>
      </c>
      <c r="BH482" s="189">
        <f>IF(N482="sníž. přenesená",J482,0)</f>
        <v>0</v>
      </c>
      <c r="BI482" s="189">
        <f>IF(N482="nulová",J482,0)</f>
        <v>0</v>
      </c>
      <c r="BJ482" s="22" t="s">
        <v>76</v>
      </c>
      <c r="BK482" s="189">
        <f>ROUND(I482*H482,2)</f>
        <v>0</v>
      </c>
      <c r="BL482" s="22" t="s">
        <v>532</v>
      </c>
      <c r="BM482" s="188" t="s">
        <v>7176</v>
      </c>
    </row>
    <row r="483" s="13" customFormat="1">
      <c r="A483" s="13"/>
      <c r="B483" s="201"/>
      <c r="C483" s="13"/>
      <c r="D483" s="195" t="s">
        <v>442</v>
      </c>
      <c r="E483" s="13"/>
      <c r="F483" s="203" t="s">
        <v>7177</v>
      </c>
      <c r="G483" s="13"/>
      <c r="H483" s="204">
        <v>26.454999999999998</v>
      </c>
      <c r="I483" s="205"/>
      <c r="J483" s="13"/>
      <c r="K483" s="13"/>
      <c r="L483" s="201"/>
      <c r="M483" s="206"/>
      <c r="N483" s="207"/>
      <c r="O483" s="207"/>
      <c r="P483" s="207"/>
      <c r="Q483" s="207"/>
      <c r="R483" s="207"/>
      <c r="S483" s="207"/>
      <c r="T483" s="208"/>
      <c r="U483" s="13"/>
      <c r="V483" s="13"/>
      <c r="W483" s="13"/>
      <c r="X483" s="13"/>
      <c r="Y483" s="13"/>
      <c r="Z483" s="13"/>
      <c r="AA483" s="13"/>
      <c r="AB483" s="13"/>
      <c r="AC483" s="13"/>
      <c r="AD483" s="13"/>
      <c r="AE483" s="13"/>
      <c r="AT483" s="202" t="s">
        <v>442</v>
      </c>
      <c r="AU483" s="202" t="s">
        <v>87</v>
      </c>
      <c r="AV483" s="13" t="s">
        <v>79</v>
      </c>
      <c r="AW483" s="13" t="s">
        <v>4</v>
      </c>
      <c r="AX483" s="13" t="s">
        <v>76</v>
      </c>
      <c r="AY483" s="202" t="s">
        <v>328</v>
      </c>
    </row>
    <row r="484" s="12" customFormat="1" ht="20.88" customHeight="1">
      <c r="A484" s="12"/>
      <c r="B484" s="163"/>
      <c r="C484" s="12"/>
      <c r="D484" s="164" t="s">
        <v>68</v>
      </c>
      <c r="E484" s="174" t="s">
        <v>4273</v>
      </c>
      <c r="F484" s="174" t="s">
        <v>4274</v>
      </c>
      <c r="G484" s="12"/>
      <c r="H484" s="12"/>
      <c r="I484" s="166"/>
      <c r="J484" s="175">
        <f>BK484</f>
        <v>0</v>
      </c>
      <c r="K484" s="12"/>
      <c r="L484" s="163"/>
      <c r="M484" s="168"/>
      <c r="N484" s="169"/>
      <c r="O484" s="169"/>
      <c r="P484" s="170">
        <f>SUM(P485:P489)</f>
        <v>0</v>
      </c>
      <c r="Q484" s="169"/>
      <c r="R484" s="170">
        <f>SUM(R485:R489)</f>
        <v>0.10223226000000001</v>
      </c>
      <c r="S484" s="169"/>
      <c r="T484" s="171">
        <f>SUM(T485:T489)</f>
        <v>0</v>
      </c>
      <c r="U484" s="12"/>
      <c r="V484" s="12"/>
      <c r="W484" s="12"/>
      <c r="X484" s="12"/>
      <c r="Y484" s="12"/>
      <c r="Z484" s="12"/>
      <c r="AA484" s="12"/>
      <c r="AB484" s="12"/>
      <c r="AC484" s="12"/>
      <c r="AD484" s="12"/>
      <c r="AE484" s="12"/>
      <c r="AR484" s="164" t="s">
        <v>79</v>
      </c>
      <c r="AT484" s="172" t="s">
        <v>68</v>
      </c>
      <c r="AU484" s="172" t="s">
        <v>79</v>
      </c>
      <c r="AY484" s="164" t="s">
        <v>328</v>
      </c>
      <c r="BK484" s="173">
        <f>SUM(BK485:BK489)</f>
        <v>0</v>
      </c>
    </row>
    <row r="485" s="2" customFormat="1" ht="21.75" customHeight="1">
      <c r="A485" s="41"/>
      <c r="B485" s="176"/>
      <c r="C485" s="177" t="s">
        <v>922</v>
      </c>
      <c r="D485" s="177" t="s">
        <v>331</v>
      </c>
      <c r="E485" s="178" t="s">
        <v>7178</v>
      </c>
      <c r="F485" s="179" t="s">
        <v>7179</v>
      </c>
      <c r="G485" s="180" t="s">
        <v>476</v>
      </c>
      <c r="H485" s="181">
        <v>69.290000000000006</v>
      </c>
      <c r="I485" s="182"/>
      <c r="J485" s="183">
        <f>ROUND(I485*H485,2)</f>
        <v>0</v>
      </c>
      <c r="K485" s="179" t="s">
        <v>335</v>
      </c>
      <c r="L485" s="42"/>
      <c r="M485" s="184" t="s">
        <v>3</v>
      </c>
      <c r="N485" s="185" t="s">
        <v>40</v>
      </c>
      <c r="O485" s="75"/>
      <c r="P485" s="186">
        <f>O485*H485</f>
        <v>0</v>
      </c>
      <c r="Q485" s="186">
        <v>0.001194</v>
      </c>
      <c r="R485" s="186">
        <f>Q485*H485</f>
        <v>0.082732260000000002</v>
      </c>
      <c r="S485" s="186">
        <v>0</v>
      </c>
      <c r="T485" s="187">
        <f>S485*H485</f>
        <v>0</v>
      </c>
      <c r="U485" s="41"/>
      <c r="V485" s="41"/>
      <c r="W485" s="41"/>
      <c r="X485" s="41"/>
      <c r="Y485" s="41"/>
      <c r="Z485" s="41"/>
      <c r="AA485" s="41"/>
      <c r="AB485" s="41"/>
      <c r="AC485" s="41"/>
      <c r="AD485" s="41"/>
      <c r="AE485" s="41"/>
      <c r="AR485" s="188" t="s">
        <v>532</v>
      </c>
      <c r="AT485" s="188" t="s">
        <v>331</v>
      </c>
      <c r="AU485" s="188" t="s">
        <v>87</v>
      </c>
      <c r="AY485" s="22" t="s">
        <v>328</v>
      </c>
      <c r="BE485" s="189">
        <f>IF(N485="základní",J485,0)</f>
        <v>0</v>
      </c>
      <c r="BF485" s="189">
        <f>IF(N485="snížená",J485,0)</f>
        <v>0</v>
      </c>
      <c r="BG485" s="189">
        <f>IF(N485="zákl. přenesená",J485,0)</f>
        <v>0</v>
      </c>
      <c r="BH485" s="189">
        <f>IF(N485="sníž. přenesená",J485,0)</f>
        <v>0</v>
      </c>
      <c r="BI485" s="189">
        <f>IF(N485="nulová",J485,0)</f>
        <v>0</v>
      </c>
      <c r="BJ485" s="22" t="s">
        <v>76</v>
      </c>
      <c r="BK485" s="189">
        <f>ROUND(I485*H485,2)</f>
        <v>0</v>
      </c>
      <c r="BL485" s="22" t="s">
        <v>532</v>
      </c>
      <c r="BM485" s="188" t="s">
        <v>4298</v>
      </c>
    </row>
    <row r="486" s="2" customFormat="1">
      <c r="A486" s="41"/>
      <c r="B486" s="42"/>
      <c r="C486" s="41"/>
      <c r="D486" s="190" t="s">
        <v>338</v>
      </c>
      <c r="E486" s="41"/>
      <c r="F486" s="191" t="s">
        <v>7180</v>
      </c>
      <c r="G486" s="41"/>
      <c r="H486" s="41"/>
      <c r="I486" s="192"/>
      <c r="J486" s="41"/>
      <c r="K486" s="41"/>
      <c r="L486" s="42"/>
      <c r="M486" s="193"/>
      <c r="N486" s="194"/>
      <c r="O486" s="75"/>
      <c r="P486" s="75"/>
      <c r="Q486" s="75"/>
      <c r="R486" s="75"/>
      <c r="S486" s="75"/>
      <c r="T486" s="76"/>
      <c r="U486" s="41"/>
      <c r="V486" s="41"/>
      <c r="W486" s="41"/>
      <c r="X486" s="41"/>
      <c r="Y486" s="41"/>
      <c r="Z486" s="41"/>
      <c r="AA486" s="41"/>
      <c r="AB486" s="41"/>
      <c r="AC486" s="41"/>
      <c r="AD486" s="41"/>
      <c r="AE486" s="41"/>
      <c r="AT486" s="22" t="s">
        <v>338</v>
      </c>
      <c r="AU486" s="22" t="s">
        <v>87</v>
      </c>
    </row>
    <row r="487" s="13" customFormat="1">
      <c r="A487" s="13"/>
      <c r="B487" s="201"/>
      <c r="C487" s="13"/>
      <c r="D487" s="195" t="s">
        <v>442</v>
      </c>
      <c r="E487" s="202" t="s">
        <v>3</v>
      </c>
      <c r="F487" s="203" t="s">
        <v>7181</v>
      </c>
      <c r="G487" s="13"/>
      <c r="H487" s="204">
        <v>69.290000000000006</v>
      </c>
      <c r="I487" s="205"/>
      <c r="J487" s="13"/>
      <c r="K487" s="13"/>
      <c r="L487" s="201"/>
      <c r="M487" s="206"/>
      <c r="N487" s="207"/>
      <c r="O487" s="207"/>
      <c r="P487" s="207"/>
      <c r="Q487" s="207"/>
      <c r="R487" s="207"/>
      <c r="S487" s="207"/>
      <c r="T487" s="208"/>
      <c r="U487" s="13"/>
      <c r="V487" s="13"/>
      <c r="W487" s="13"/>
      <c r="X487" s="13"/>
      <c r="Y487" s="13"/>
      <c r="Z487" s="13"/>
      <c r="AA487" s="13"/>
      <c r="AB487" s="13"/>
      <c r="AC487" s="13"/>
      <c r="AD487" s="13"/>
      <c r="AE487" s="13"/>
      <c r="AT487" s="202" t="s">
        <v>442</v>
      </c>
      <c r="AU487" s="202" t="s">
        <v>87</v>
      </c>
      <c r="AV487" s="13" t="s">
        <v>79</v>
      </c>
      <c r="AW487" s="13" t="s">
        <v>31</v>
      </c>
      <c r="AX487" s="13" t="s">
        <v>76</v>
      </c>
      <c r="AY487" s="202" t="s">
        <v>328</v>
      </c>
    </row>
    <row r="488" s="2" customFormat="1" ht="24.15" customHeight="1">
      <c r="A488" s="41"/>
      <c r="B488" s="176"/>
      <c r="C488" s="177" t="s">
        <v>934</v>
      </c>
      <c r="D488" s="177" t="s">
        <v>331</v>
      </c>
      <c r="E488" s="178" t="s">
        <v>7182</v>
      </c>
      <c r="F488" s="179" t="s">
        <v>7183</v>
      </c>
      <c r="G488" s="180" t="s">
        <v>574</v>
      </c>
      <c r="H488" s="181">
        <v>13</v>
      </c>
      <c r="I488" s="182"/>
      <c r="J488" s="183">
        <f>ROUND(I488*H488,2)</f>
        <v>0</v>
      </c>
      <c r="K488" s="179" t="s">
        <v>335</v>
      </c>
      <c r="L488" s="42"/>
      <c r="M488" s="184" t="s">
        <v>3</v>
      </c>
      <c r="N488" s="185" t="s">
        <v>40</v>
      </c>
      <c r="O488" s="75"/>
      <c r="P488" s="186">
        <f>O488*H488</f>
        <v>0</v>
      </c>
      <c r="Q488" s="186">
        <v>0.0015</v>
      </c>
      <c r="R488" s="186">
        <f>Q488*H488</f>
        <v>0.0195</v>
      </c>
      <c r="S488" s="186">
        <v>0</v>
      </c>
      <c r="T488" s="187">
        <f>S488*H488</f>
        <v>0</v>
      </c>
      <c r="U488" s="41"/>
      <c r="V488" s="41"/>
      <c r="W488" s="41"/>
      <c r="X488" s="41"/>
      <c r="Y488" s="41"/>
      <c r="Z488" s="41"/>
      <c r="AA488" s="41"/>
      <c r="AB488" s="41"/>
      <c r="AC488" s="41"/>
      <c r="AD488" s="41"/>
      <c r="AE488" s="41"/>
      <c r="AR488" s="188" t="s">
        <v>532</v>
      </c>
      <c r="AT488" s="188" t="s">
        <v>331</v>
      </c>
      <c r="AU488" s="188" t="s">
        <v>87</v>
      </c>
      <c r="AY488" s="22" t="s">
        <v>328</v>
      </c>
      <c r="BE488" s="189">
        <f>IF(N488="základní",J488,0)</f>
        <v>0</v>
      </c>
      <c r="BF488" s="189">
        <f>IF(N488="snížená",J488,0)</f>
        <v>0</v>
      </c>
      <c r="BG488" s="189">
        <f>IF(N488="zákl. přenesená",J488,0)</f>
        <v>0</v>
      </c>
      <c r="BH488" s="189">
        <f>IF(N488="sníž. přenesená",J488,0)</f>
        <v>0</v>
      </c>
      <c r="BI488" s="189">
        <f>IF(N488="nulová",J488,0)</f>
        <v>0</v>
      </c>
      <c r="BJ488" s="22" t="s">
        <v>76</v>
      </c>
      <c r="BK488" s="189">
        <f>ROUND(I488*H488,2)</f>
        <v>0</v>
      </c>
      <c r="BL488" s="22" t="s">
        <v>532</v>
      </c>
      <c r="BM488" s="188" t="s">
        <v>7184</v>
      </c>
    </row>
    <row r="489" s="2" customFormat="1">
      <c r="A489" s="41"/>
      <c r="B489" s="42"/>
      <c r="C489" s="41"/>
      <c r="D489" s="190" t="s">
        <v>338</v>
      </c>
      <c r="E489" s="41"/>
      <c r="F489" s="191" t="s">
        <v>7185</v>
      </c>
      <c r="G489" s="41"/>
      <c r="H489" s="41"/>
      <c r="I489" s="192"/>
      <c r="J489" s="41"/>
      <c r="K489" s="41"/>
      <c r="L489" s="42"/>
      <c r="M489" s="193"/>
      <c r="N489" s="194"/>
      <c r="O489" s="75"/>
      <c r="P489" s="75"/>
      <c r="Q489" s="75"/>
      <c r="R489" s="75"/>
      <c r="S489" s="75"/>
      <c r="T489" s="76"/>
      <c r="U489" s="41"/>
      <c r="V489" s="41"/>
      <c r="W489" s="41"/>
      <c r="X489" s="41"/>
      <c r="Y489" s="41"/>
      <c r="Z489" s="41"/>
      <c r="AA489" s="41"/>
      <c r="AB489" s="41"/>
      <c r="AC489" s="41"/>
      <c r="AD489" s="41"/>
      <c r="AE489" s="41"/>
      <c r="AT489" s="22" t="s">
        <v>338</v>
      </c>
      <c r="AU489" s="22" t="s">
        <v>87</v>
      </c>
    </row>
    <row r="490" s="12" customFormat="1" ht="22.8" customHeight="1">
      <c r="A490" s="12"/>
      <c r="B490" s="163"/>
      <c r="C490" s="12"/>
      <c r="D490" s="164" t="s">
        <v>68</v>
      </c>
      <c r="E490" s="174" t="s">
        <v>4574</v>
      </c>
      <c r="F490" s="174" t="s">
        <v>4575</v>
      </c>
      <c r="G490" s="12"/>
      <c r="H490" s="12"/>
      <c r="I490" s="166"/>
      <c r="J490" s="175">
        <f>BK490</f>
        <v>0</v>
      </c>
      <c r="K490" s="12"/>
      <c r="L490" s="163"/>
      <c r="M490" s="168"/>
      <c r="N490" s="169"/>
      <c r="O490" s="169"/>
      <c r="P490" s="170">
        <f>P491+P492+P493+P606</f>
        <v>0</v>
      </c>
      <c r="Q490" s="169"/>
      <c r="R490" s="170">
        <f>R491+R492+R493+R606</f>
        <v>45.255821498500005</v>
      </c>
      <c r="S490" s="169"/>
      <c r="T490" s="171">
        <f>T491+T492+T493+T606</f>
        <v>0</v>
      </c>
      <c r="U490" s="12"/>
      <c r="V490" s="12"/>
      <c r="W490" s="12"/>
      <c r="X490" s="12"/>
      <c r="Y490" s="12"/>
      <c r="Z490" s="12"/>
      <c r="AA490" s="12"/>
      <c r="AB490" s="12"/>
      <c r="AC490" s="12"/>
      <c r="AD490" s="12"/>
      <c r="AE490" s="12"/>
      <c r="AR490" s="164" t="s">
        <v>79</v>
      </c>
      <c r="AT490" s="172" t="s">
        <v>68</v>
      </c>
      <c r="AU490" s="172" t="s">
        <v>76</v>
      </c>
      <c r="AY490" s="164" t="s">
        <v>328</v>
      </c>
      <c r="BK490" s="173">
        <f>BK491+BK492+BK493+BK606</f>
        <v>0</v>
      </c>
    </row>
    <row r="491" s="2" customFormat="1" ht="49.05" customHeight="1">
      <c r="A491" s="41"/>
      <c r="B491" s="176"/>
      <c r="C491" s="177" t="s">
        <v>939</v>
      </c>
      <c r="D491" s="177" t="s">
        <v>331</v>
      </c>
      <c r="E491" s="178" t="s">
        <v>4654</v>
      </c>
      <c r="F491" s="179" t="s">
        <v>4655</v>
      </c>
      <c r="G491" s="180" t="s">
        <v>585</v>
      </c>
      <c r="H491" s="181">
        <v>45.256</v>
      </c>
      <c r="I491" s="182"/>
      <c r="J491" s="183">
        <f>ROUND(I491*H491,2)</f>
        <v>0</v>
      </c>
      <c r="K491" s="179" t="s">
        <v>335</v>
      </c>
      <c r="L491" s="42"/>
      <c r="M491" s="184" t="s">
        <v>3</v>
      </c>
      <c r="N491" s="185" t="s">
        <v>40</v>
      </c>
      <c r="O491" s="75"/>
      <c r="P491" s="186">
        <f>O491*H491</f>
        <v>0</v>
      </c>
      <c r="Q491" s="186">
        <v>0</v>
      </c>
      <c r="R491" s="186">
        <f>Q491*H491</f>
        <v>0</v>
      </c>
      <c r="S491" s="186">
        <v>0</v>
      </c>
      <c r="T491" s="187">
        <f>S491*H491</f>
        <v>0</v>
      </c>
      <c r="U491" s="41"/>
      <c r="V491" s="41"/>
      <c r="W491" s="41"/>
      <c r="X491" s="41"/>
      <c r="Y491" s="41"/>
      <c r="Z491" s="41"/>
      <c r="AA491" s="41"/>
      <c r="AB491" s="41"/>
      <c r="AC491" s="41"/>
      <c r="AD491" s="41"/>
      <c r="AE491" s="41"/>
      <c r="AR491" s="188" t="s">
        <v>532</v>
      </c>
      <c r="AT491" s="188" t="s">
        <v>331</v>
      </c>
      <c r="AU491" s="188" t="s">
        <v>79</v>
      </c>
      <c r="AY491" s="22" t="s">
        <v>328</v>
      </c>
      <c r="BE491" s="189">
        <f>IF(N491="základní",J491,0)</f>
        <v>0</v>
      </c>
      <c r="BF491" s="189">
        <f>IF(N491="snížená",J491,0)</f>
        <v>0</v>
      </c>
      <c r="BG491" s="189">
        <f>IF(N491="zákl. přenesená",J491,0)</f>
        <v>0</v>
      </c>
      <c r="BH491" s="189">
        <f>IF(N491="sníž. přenesená",J491,0)</f>
        <v>0</v>
      </c>
      <c r="BI491" s="189">
        <f>IF(N491="nulová",J491,0)</f>
        <v>0</v>
      </c>
      <c r="BJ491" s="22" t="s">
        <v>76</v>
      </c>
      <c r="BK491" s="189">
        <f>ROUND(I491*H491,2)</f>
        <v>0</v>
      </c>
      <c r="BL491" s="22" t="s">
        <v>532</v>
      </c>
      <c r="BM491" s="188" t="s">
        <v>4656</v>
      </c>
    </row>
    <row r="492" s="2" customFormat="1">
      <c r="A492" s="41"/>
      <c r="B492" s="42"/>
      <c r="C492" s="41"/>
      <c r="D492" s="190" t="s">
        <v>338</v>
      </c>
      <c r="E492" s="41"/>
      <c r="F492" s="191" t="s">
        <v>4657</v>
      </c>
      <c r="G492" s="41"/>
      <c r="H492" s="41"/>
      <c r="I492" s="192"/>
      <c r="J492" s="41"/>
      <c r="K492" s="41"/>
      <c r="L492" s="42"/>
      <c r="M492" s="193"/>
      <c r="N492" s="194"/>
      <c r="O492" s="75"/>
      <c r="P492" s="75"/>
      <c r="Q492" s="75"/>
      <c r="R492" s="75"/>
      <c r="S492" s="75"/>
      <c r="T492" s="76"/>
      <c r="U492" s="41"/>
      <c r="V492" s="41"/>
      <c r="W492" s="41"/>
      <c r="X492" s="41"/>
      <c r="Y492" s="41"/>
      <c r="Z492" s="41"/>
      <c r="AA492" s="41"/>
      <c r="AB492" s="41"/>
      <c r="AC492" s="41"/>
      <c r="AD492" s="41"/>
      <c r="AE492" s="41"/>
      <c r="AT492" s="22" t="s">
        <v>338</v>
      </c>
      <c r="AU492" s="22" t="s">
        <v>79</v>
      </c>
    </row>
    <row r="493" s="12" customFormat="1" ht="20.88" customHeight="1">
      <c r="A493" s="12"/>
      <c r="B493" s="163"/>
      <c r="C493" s="12"/>
      <c r="D493" s="164" t="s">
        <v>68</v>
      </c>
      <c r="E493" s="174" t="s">
        <v>4658</v>
      </c>
      <c r="F493" s="174" t="s">
        <v>4659</v>
      </c>
      <c r="G493" s="12"/>
      <c r="H493" s="12"/>
      <c r="I493" s="166"/>
      <c r="J493" s="175">
        <f>BK493</f>
        <v>0</v>
      </c>
      <c r="K493" s="12"/>
      <c r="L493" s="163"/>
      <c r="M493" s="168"/>
      <c r="N493" s="169"/>
      <c r="O493" s="169"/>
      <c r="P493" s="170">
        <f>SUM(P494:P605)</f>
        <v>0</v>
      </c>
      <c r="Q493" s="169"/>
      <c r="R493" s="170">
        <f>SUM(R494:R605)</f>
        <v>45.177701498500006</v>
      </c>
      <c r="S493" s="169"/>
      <c r="T493" s="171">
        <f>SUM(T494:T605)</f>
        <v>0</v>
      </c>
      <c r="U493" s="12"/>
      <c r="V493" s="12"/>
      <c r="W493" s="12"/>
      <c r="X493" s="12"/>
      <c r="Y493" s="12"/>
      <c r="Z493" s="12"/>
      <c r="AA493" s="12"/>
      <c r="AB493" s="12"/>
      <c r="AC493" s="12"/>
      <c r="AD493" s="12"/>
      <c r="AE493" s="12"/>
      <c r="AR493" s="164" t="s">
        <v>79</v>
      </c>
      <c r="AT493" s="172" t="s">
        <v>68</v>
      </c>
      <c r="AU493" s="172" t="s">
        <v>79</v>
      </c>
      <c r="AY493" s="164" t="s">
        <v>328</v>
      </c>
      <c r="BK493" s="173">
        <f>SUM(BK494:BK605)</f>
        <v>0</v>
      </c>
    </row>
    <row r="494" s="2" customFormat="1" ht="24.15" customHeight="1">
      <c r="A494" s="41"/>
      <c r="B494" s="176"/>
      <c r="C494" s="177" t="s">
        <v>1673</v>
      </c>
      <c r="D494" s="177" t="s">
        <v>331</v>
      </c>
      <c r="E494" s="178" t="s">
        <v>7186</v>
      </c>
      <c r="F494" s="179" t="s">
        <v>7187</v>
      </c>
      <c r="G494" s="180" t="s">
        <v>1388</v>
      </c>
      <c r="H494" s="181">
        <v>47637.400000000001</v>
      </c>
      <c r="I494" s="182"/>
      <c r="J494" s="183">
        <f>ROUND(I494*H494,2)</f>
        <v>0</v>
      </c>
      <c r="K494" s="179" t="s">
        <v>2902</v>
      </c>
      <c r="L494" s="42"/>
      <c r="M494" s="184" t="s">
        <v>3</v>
      </c>
      <c r="N494" s="185" t="s">
        <v>40</v>
      </c>
      <c r="O494" s="75"/>
      <c r="P494" s="186">
        <f>O494*H494</f>
        <v>0</v>
      </c>
      <c r="Q494" s="186">
        <v>5.0000000000000002E-05</v>
      </c>
      <c r="R494" s="186">
        <f>Q494*H494</f>
        <v>2.3818700000000002</v>
      </c>
      <c r="S494" s="186">
        <v>0</v>
      </c>
      <c r="T494" s="187">
        <f>S494*H494</f>
        <v>0</v>
      </c>
      <c r="U494" s="41"/>
      <c r="V494" s="41"/>
      <c r="W494" s="41"/>
      <c r="X494" s="41"/>
      <c r="Y494" s="41"/>
      <c r="Z494" s="41"/>
      <c r="AA494" s="41"/>
      <c r="AB494" s="41"/>
      <c r="AC494" s="41"/>
      <c r="AD494" s="41"/>
      <c r="AE494" s="41"/>
      <c r="AR494" s="188" t="s">
        <v>113</v>
      </c>
      <c r="AT494" s="188" t="s">
        <v>331</v>
      </c>
      <c r="AU494" s="188" t="s">
        <v>87</v>
      </c>
      <c r="AY494" s="22" t="s">
        <v>328</v>
      </c>
      <c r="BE494" s="189">
        <f>IF(N494="základní",J494,0)</f>
        <v>0</v>
      </c>
      <c r="BF494" s="189">
        <f>IF(N494="snížená",J494,0)</f>
        <v>0</v>
      </c>
      <c r="BG494" s="189">
        <f>IF(N494="zákl. přenesená",J494,0)</f>
        <v>0</v>
      </c>
      <c r="BH494" s="189">
        <f>IF(N494="sníž. přenesená",J494,0)</f>
        <v>0</v>
      </c>
      <c r="BI494" s="189">
        <f>IF(N494="nulová",J494,0)</f>
        <v>0</v>
      </c>
      <c r="BJ494" s="22" t="s">
        <v>76</v>
      </c>
      <c r="BK494" s="189">
        <f>ROUND(I494*H494,2)</f>
        <v>0</v>
      </c>
      <c r="BL494" s="22" t="s">
        <v>113</v>
      </c>
      <c r="BM494" s="188" t="s">
        <v>7188</v>
      </c>
    </row>
    <row r="495" s="2" customFormat="1">
      <c r="A495" s="41"/>
      <c r="B495" s="42"/>
      <c r="C495" s="41"/>
      <c r="D495" s="195" t="s">
        <v>340</v>
      </c>
      <c r="E495" s="41"/>
      <c r="F495" s="196" t="s">
        <v>4664</v>
      </c>
      <c r="G495" s="41"/>
      <c r="H495" s="41"/>
      <c r="I495" s="192"/>
      <c r="J495" s="41"/>
      <c r="K495" s="41"/>
      <c r="L495" s="42"/>
      <c r="M495" s="193"/>
      <c r="N495" s="194"/>
      <c r="O495" s="75"/>
      <c r="P495" s="75"/>
      <c r="Q495" s="75"/>
      <c r="R495" s="75"/>
      <c r="S495" s="75"/>
      <c r="T495" s="76"/>
      <c r="U495" s="41"/>
      <c r="V495" s="41"/>
      <c r="W495" s="41"/>
      <c r="X495" s="41"/>
      <c r="Y495" s="41"/>
      <c r="Z495" s="41"/>
      <c r="AA495" s="41"/>
      <c r="AB495" s="41"/>
      <c r="AC495" s="41"/>
      <c r="AD495" s="41"/>
      <c r="AE495" s="41"/>
      <c r="AT495" s="22" t="s">
        <v>340</v>
      </c>
      <c r="AU495" s="22" t="s">
        <v>87</v>
      </c>
    </row>
    <row r="496" s="13" customFormat="1">
      <c r="A496" s="13"/>
      <c r="B496" s="201"/>
      <c r="C496" s="13"/>
      <c r="D496" s="195" t="s">
        <v>442</v>
      </c>
      <c r="E496" s="202" t="s">
        <v>3</v>
      </c>
      <c r="F496" s="203" t="s">
        <v>7189</v>
      </c>
      <c r="G496" s="13"/>
      <c r="H496" s="204">
        <v>47637.400000000001</v>
      </c>
      <c r="I496" s="205"/>
      <c r="J496" s="13"/>
      <c r="K496" s="13"/>
      <c r="L496" s="201"/>
      <c r="M496" s="206"/>
      <c r="N496" s="207"/>
      <c r="O496" s="207"/>
      <c r="P496" s="207"/>
      <c r="Q496" s="207"/>
      <c r="R496" s="207"/>
      <c r="S496" s="207"/>
      <c r="T496" s="208"/>
      <c r="U496" s="13"/>
      <c r="V496" s="13"/>
      <c r="W496" s="13"/>
      <c r="X496" s="13"/>
      <c r="Y496" s="13"/>
      <c r="Z496" s="13"/>
      <c r="AA496" s="13"/>
      <c r="AB496" s="13"/>
      <c r="AC496" s="13"/>
      <c r="AD496" s="13"/>
      <c r="AE496" s="13"/>
      <c r="AT496" s="202" t="s">
        <v>442</v>
      </c>
      <c r="AU496" s="202" t="s">
        <v>87</v>
      </c>
      <c r="AV496" s="13" t="s">
        <v>79</v>
      </c>
      <c r="AW496" s="13" t="s">
        <v>31</v>
      </c>
      <c r="AX496" s="13" t="s">
        <v>76</v>
      </c>
      <c r="AY496" s="202" t="s">
        <v>328</v>
      </c>
    </row>
    <row r="497" s="2" customFormat="1" ht="21.75" customHeight="1">
      <c r="A497" s="41"/>
      <c r="B497" s="176"/>
      <c r="C497" s="224" t="s">
        <v>1539</v>
      </c>
      <c r="D497" s="224" t="s">
        <v>539</v>
      </c>
      <c r="E497" s="225" t="s">
        <v>7190</v>
      </c>
      <c r="F497" s="226" t="s">
        <v>7191</v>
      </c>
      <c r="G497" s="227" t="s">
        <v>585</v>
      </c>
      <c r="H497" s="228">
        <v>0.59099999999999997</v>
      </c>
      <c r="I497" s="229"/>
      <c r="J497" s="230">
        <f>ROUND(I497*H497,2)</f>
        <v>0</v>
      </c>
      <c r="K497" s="226" t="s">
        <v>335</v>
      </c>
      <c r="L497" s="231"/>
      <c r="M497" s="232" t="s">
        <v>3</v>
      </c>
      <c r="N497" s="233" t="s">
        <v>40</v>
      </c>
      <c r="O497" s="75"/>
      <c r="P497" s="186">
        <f>O497*H497</f>
        <v>0</v>
      </c>
      <c r="Q497" s="186">
        <v>1</v>
      </c>
      <c r="R497" s="186">
        <f>Q497*H497</f>
        <v>0.59099999999999997</v>
      </c>
      <c r="S497" s="186">
        <v>0</v>
      </c>
      <c r="T497" s="187">
        <f>S497*H497</f>
        <v>0</v>
      </c>
      <c r="U497" s="41"/>
      <c r="V497" s="41"/>
      <c r="W497" s="41"/>
      <c r="X497" s="41"/>
      <c r="Y497" s="41"/>
      <c r="Z497" s="41"/>
      <c r="AA497" s="41"/>
      <c r="AB497" s="41"/>
      <c r="AC497" s="41"/>
      <c r="AD497" s="41"/>
      <c r="AE497" s="41"/>
      <c r="AR497" s="188" t="s">
        <v>171</v>
      </c>
      <c r="AT497" s="188" t="s">
        <v>539</v>
      </c>
      <c r="AU497" s="188" t="s">
        <v>87</v>
      </c>
      <c r="AY497" s="22" t="s">
        <v>328</v>
      </c>
      <c r="BE497" s="189">
        <f>IF(N497="základní",J497,0)</f>
        <v>0</v>
      </c>
      <c r="BF497" s="189">
        <f>IF(N497="snížená",J497,0)</f>
        <v>0</v>
      </c>
      <c r="BG497" s="189">
        <f>IF(N497="zákl. přenesená",J497,0)</f>
        <v>0</v>
      </c>
      <c r="BH497" s="189">
        <f>IF(N497="sníž. přenesená",J497,0)</f>
        <v>0</v>
      </c>
      <c r="BI497" s="189">
        <f>IF(N497="nulová",J497,0)</f>
        <v>0</v>
      </c>
      <c r="BJ497" s="22" t="s">
        <v>76</v>
      </c>
      <c r="BK497" s="189">
        <f>ROUND(I497*H497,2)</f>
        <v>0</v>
      </c>
      <c r="BL497" s="22" t="s">
        <v>113</v>
      </c>
      <c r="BM497" s="188" t="s">
        <v>7192</v>
      </c>
    </row>
    <row r="498" s="13" customFormat="1">
      <c r="A498" s="13"/>
      <c r="B498" s="201"/>
      <c r="C498" s="13"/>
      <c r="D498" s="195" t="s">
        <v>442</v>
      </c>
      <c r="E498" s="202" t="s">
        <v>3</v>
      </c>
      <c r="F498" s="203" t="s">
        <v>7193</v>
      </c>
      <c r="G498" s="13"/>
      <c r="H498" s="204">
        <v>0.59099999999999997</v>
      </c>
      <c r="I498" s="205"/>
      <c r="J498" s="13"/>
      <c r="K498" s="13"/>
      <c r="L498" s="201"/>
      <c r="M498" s="206"/>
      <c r="N498" s="207"/>
      <c r="O498" s="207"/>
      <c r="P498" s="207"/>
      <c r="Q498" s="207"/>
      <c r="R498" s="207"/>
      <c r="S498" s="207"/>
      <c r="T498" s="208"/>
      <c r="U498" s="13"/>
      <c r="V498" s="13"/>
      <c r="W498" s="13"/>
      <c r="X498" s="13"/>
      <c r="Y498" s="13"/>
      <c r="Z498" s="13"/>
      <c r="AA498" s="13"/>
      <c r="AB498" s="13"/>
      <c r="AC498" s="13"/>
      <c r="AD498" s="13"/>
      <c r="AE498" s="13"/>
      <c r="AT498" s="202" t="s">
        <v>442</v>
      </c>
      <c r="AU498" s="202" t="s">
        <v>87</v>
      </c>
      <c r="AV498" s="13" t="s">
        <v>79</v>
      </c>
      <c r="AW498" s="13" t="s">
        <v>31</v>
      </c>
      <c r="AX498" s="13" t="s">
        <v>76</v>
      </c>
      <c r="AY498" s="202" t="s">
        <v>328</v>
      </c>
    </row>
    <row r="499" s="2" customFormat="1" ht="21.75" customHeight="1">
      <c r="A499" s="41"/>
      <c r="B499" s="176"/>
      <c r="C499" s="224" t="s">
        <v>1681</v>
      </c>
      <c r="D499" s="224" t="s">
        <v>539</v>
      </c>
      <c r="E499" s="225" t="s">
        <v>7194</v>
      </c>
      <c r="F499" s="226" t="s">
        <v>7195</v>
      </c>
      <c r="G499" s="227" t="s">
        <v>585</v>
      </c>
      <c r="H499" s="228">
        <v>3.0640000000000001</v>
      </c>
      <c r="I499" s="229"/>
      <c r="J499" s="230">
        <f>ROUND(I499*H499,2)</f>
        <v>0</v>
      </c>
      <c r="K499" s="226" t="s">
        <v>335</v>
      </c>
      <c r="L499" s="231"/>
      <c r="M499" s="232" t="s">
        <v>3</v>
      </c>
      <c r="N499" s="233" t="s">
        <v>40</v>
      </c>
      <c r="O499" s="75"/>
      <c r="P499" s="186">
        <f>O499*H499</f>
        <v>0</v>
      </c>
      <c r="Q499" s="186">
        <v>1</v>
      </c>
      <c r="R499" s="186">
        <f>Q499*H499</f>
        <v>3.0640000000000001</v>
      </c>
      <c r="S499" s="186">
        <v>0</v>
      </c>
      <c r="T499" s="187">
        <f>S499*H499</f>
        <v>0</v>
      </c>
      <c r="U499" s="41"/>
      <c r="V499" s="41"/>
      <c r="W499" s="41"/>
      <c r="X499" s="41"/>
      <c r="Y499" s="41"/>
      <c r="Z499" s="41"/>
      <c r="AA499" s="41"/>
      <c r="AB499" s="41"/>
      <c r="AC499" s="41"/>
      <c r="AD499" s="41"/>
      <c r="AE499" s="41"/>
      <c r="AR499" s="188" t="s">
        <v>171</v>
      </c>
      <c r="AT499" s="188" t="s">
        <v>539</v>
      </c>
      <c r="AU499" s="188" t="s">
        <v>87</v>
      </c>
      <c r="AY499" s="22" t="s">
        <v>328</v>
      </c>
      <c r="BE499" s="189">
        <f>IF(N499="základní",J499,0)</f>
        <v>0</v>
      </c>
      <c r="BF499" s="189">
        <f>IF(N499="snížená",J499,0)</f>
        <v>0</v>
      </c>
      <c r="BG499" s="189">
        <f>IF(N499="zákl. přenesená",J499,0)</f>
        <v>0</v>
      </c>
      <c r="BH499" s="189">
        <f>IF(N499="sníž. přenesená",J499,0)</f>
        <v>0</v>
      </c>
      <c r="BI499" s="189">
        <f>IF(N499="nulová",J499,0)</f>
        <v>0</v>
      </c>
      <c r="BJ499" s="22" t="s">
        <v>76</v>
      </c>
      <c r="BK499" s="189">
        <f>ROUND(I499*H499,2)</f>
        <v>0</v>
      </c>
      <c r="BL499" s="22" t="s">
        <v>113</v>
      </c>
      <c r="BM499" s="188" t="s">
        <v>7196</v>
      </c>
    </row>
    <row r="500" s="13" customFormat="1">
      <c r="A500" s="13"/>
      <c r="B500" s="201"/>
      <c r="C500" s="13"/>
      <c r="D500" s="195" t="s">
        <v>442</v>
      </c>
      <c r="E500" s="202" t="s">
        <v>3</v>
      </c>
      <c r="F500" s="203" t="s">
        <v>7197</v>
      </c>
      <c r="G500" s="13"/>
      <c r="H500" s="204">
        <v>3.0640000000000001</v>
      </c>
      <c r="I500" s="205"/>
      <c r="J500" s="13"/>
      <c r="K500" s="13"/>
      <c r="L500" s="201"/>
      <c r="M500" s="206"/>
      <c r="N500" s="207"/>
      <c r="O500" s="207"/>
      <c r="P500" s="207"/>
      <c r="Q500" s="207"/>
      <c r="R500" s="207"/>
      <c r="S500" s="207"/>
      <c r="T500" s="208"/>
      <c r="U500" s="13"/>
      <c r="V500" s="13"/>
      <c r="W500" s="13"/>
      <c r="X500" s="13"/>
      <c r="Y500" s="13"/>
      <c r="Z500" s="13"/>
      <c r="AA500" s="13"/>
      <c r="AB500" s="13"/>
      <c r="AC500" s="13"/>
      <c r="AD500" s="13"/>
      <c r="AE500" s="13"/>
      <c r="AT500" s="202" t="s">
        <v>442</v>
      </c>
      <c r="AU500" s="202" t="s">
        <v>87</v>
      </c>
      <c r="AV500" s="13" t="s">
        <v>79</v>
      </c>
      <c r="AW500" s="13" t="s">
        <v>31</v>
      </c>
      <c r="AX500" s="13" t="s">
        <v>76</v>
      </c>
      <c r="AY500" s="202" t="s">
        <v>328</v>
      </c>
    </row>
    <row r="501" s="2" customFormat="1" ht="21.75" customHeight="1">
      <c r="A501" s="41"/>
      <c r="B501" s="176"/>
      <c r="C501" s="224" t="s">
        <v>1332</v>
      </c>
      <c r="D501" s="224" t="s">
        <v>539</v>
      </c>
      <c r="E501" s="225" t="s">
        <v>7198</v>
      </c>
      <c r="F501" s="226" t="s">
        <v>7199</v>
      </c>
      <c r="G501" s="227" t="s">
        <v>585</v>
      </c>
      <c r="H501" s="228">
        <v>3.5659999999999998</v>
      </c>
      <c r="I501" s="229"/>
      <c r="J501" s="230">
        <f>ROUND(I501*H501,2)</f>
        <v>0</v>
      </c>
      <c r="K501" s="226" t="s">
        <v>335</v>
      </c>
      <c r="L501" s="231"/>
      <c r="M501" s="232" t="s">
        <v>3</v>
      </c>
      <c r="N501" s="233" t="s">
        <v>40</v>
      </c>
      <c r="O501" s="75"/>
      <c r="P501" s="186">
        <f>O501*H501</f>
        <v>0</v>
      </c>
      <c r="Q501" s="186">
        <v>1</v>
      </c>
      <c r="R501" s="186">
        <f>Q501*H501</f>
        <v>3.5659999999999998</v>
      </c>
      <c r="S501" s="186">
        <v>0</v>
      </c>
      <c r="T501" s="187">
        <f>S501*H501</f>
        <v>0</v>
      </c>
      <c r="U501" s="41"/>
      <c r="V501" s="41"/>
      <c r="W501" s="41"/>
      <c r="X501" s="41"/>
      <c r="Y501" s="41"/>
      <c r="Z501" s="41"/>
      <c r="AA501" s="41"/>
      <c r="AB501" s="41"/>
      <c r="AC501" s="41"/>
      <c r="AD501" s="41"/>
      <c r="AE501" s="41"/>
      <c r="AR501" s="188" t="s">
        <v>171</v>
      </c>
      <c r="AT501" s="188" t="s">
        <v>539</v>
      </c>
      <c r="AU501" s="188" t="s">
        <v>87</v>
      </c>
      <c r="AY501" s="22" t="s">
        <v>328</v>
      </c>
      <c r="BE501" s="189">
        <f>IF(N501="základní",J501,0)</f>
        <v>0</v>
      </c>
      <c r="BF501" s="189">
        <f>IF(N501="snížená",J501,0)</f>
        <v>0</v>
      </c>
      <c r="BG501" s="189">
        <f>IF(N501="zákl. přenesená",J501,0)</f>
        <v>0</v>
      </c>
      <c r="BH501" s="189">
        <f>IF(N501="sníž. přenesená",J501,0)</f>
        <v>0</v>
      </c>
      <c r="BI501" s="189">
        <f>IF(N501="nulová",J501,0)</f>
        <v>0</v>
      </c>
      <c r="BJ501" s="22" t="s">
        <v>76</v>
      </c>
      <c r="BK501" s="189">
        <f>ROUND(I501*H501,2)</f>
        <v>0</v>
      </c>
      <c r="BL501" s="22" t="s">
        <v>113</v>
      </c>
      <c r="BM501" s="188" t="s">
        <v>7200</v>
      </c>
    </row>
    <row r="502" s="13" customFormat="1">
      <c r="A502" s="13"/>
      <c r="B502" s="201"/>
      <c r="C502" s="13"/>
      <c r="D502" s="195" t="s">
        <v>442</v>
      </c>
      <c r="E502" s="202" t="s">
        <v>3</v>
      </c>
      <c r="F502" s="203" t="s">
        <v>7201</v>
      </c>
      <c r="G502" s="13"/>
      <c r="H502" s="204">
        <v>3.5659999999999998</v>
      </c>
      <c r="I502" s="205"/>
      <c r="J502" s="13"/>
      <c r="K502" s="13"/>
      <c r="L502" s="201"/>
      <c r="M502" s="206"/>
      <c r="N502" s="207"/>
      <c r="O502" s="207"/>
      <c r="P502" s="207"/>
      <c r="Q502" s="207"/>
      <c r="R502" s="207"/>
      <c r="S502" s="207"/>
      <c r="T502" s="208"/>
      <c r="U502" s="13"/>
      <c r="V502" s="13"/>
      <c r="W502" s="13"/>
      <c r="X502" s="13"/>
      <c r="Y502" s="13"/>
      <c r="Z502" s="13"/>
      <c r="AA502" s="13"/>
      <c r="AB502" s="13"/>
      <c r="AC502" s="13"/>
      <c r="AD502" s="13"/>
      <c r="AE502" s="13"/>
      <c r="AT502" s="202" t="s">
        <v>442</v>
      </c>
      <c r="AU502" s="202" t="s">
        <v>87</v>
      </c>
      <c r="AV502" s="13" t="s">
        <v>79</v>
      </c>
      <c r="AW502" s="13" t="s">
        <v>31</v>
      </c>
      <c r="AX502" s="13" t="s">
        <v>76</v>
      </c>
      <c r="AY502" s="202" t="s">
        <v>328</v>
      </c>
    </row>
    <row r="503" s="2" customFormat="1" ht="21.75" customHeight="1">
      <c r="A503" s="41"/>
      <c r="B503" s="176"/>
      <c r="C503" s="224" t="s">
        <v>1690</v>
      </c>
      <c r="D503" s="224" t="s">
        <v>539</v>
      </c>
      <c r="E503" s="225" t="s">
        <v>7202</v>
      </c>
      <c r="F503" s="226" t="s">
        <v>7203</v>
      </c>
      <c r="G503" s="227" t="s">
        <v>585</v>
      </c>
      <c r="H503" s="228">
        <v>0.016</v>
      </c>
      <c r="I503" s="229"/>
      <c r="J503" s="230">
        <f>ROUND(I503*H503,2)</f>
        <v>0</v>
      </c>
      <c r="K503" s="226" t="s">
        <v>2902</v>
      </c>
      <c r="L503" s="231"/>
      <c r="M503" s="232" t="s">
        <v>3</v>
      </c>
      <c r="N503" s="233" t="s">
        <v>40</v>
      </c>
      <c r="O503" s="75"/>
      <c r="P503" s="186">
        <f>O503*H503</f>
        <v>0</v>
      </c>
      <c r="Q503" s="186">
        <v>1</v>
      </c>
      <c r="R503" s="186">
        <f>Q503*H503</f>
        <v>0.016</v>
      </c>
      <c r="S503" s="186">
        <v>0</v>
      </c>
      <c r="T503" s="187">
        <f>S503*H503</f>
        <v>0</v>
      </c>
      <c r="U503" s="41"/>
      <c r="V503" s="41"/>
      <c r="W503" s="41"/>
      <c r="X503" s="41"/>
      <c r="Y503" s="41"/>
      <c r="Z503" s="41"/>
      <c r="AA503" s="41"/>
      <c r="AB503" s="41"/>
      <c r="AC503" s="41"/>
      <c r="AD503" s="41"/>
      <c r="AE503" s="41"/>
      <c r="AR503" s="188" t="s">
        <v>171</v>
      </c>
      <c r="AT503" s="188" t="s">
        <v>539</v>
      </c>
      <c r="AU503" s="188" t="s">
        <v>87</v>
      </c>
      <c r="AY503" s="22" t="s">
        <v>328</v>
      </c>
      <c r="BE503" s="189">
        <f>IF(N503="základní",J503,0)</f>
        <v>0</v>
      </c>
      <c r="BF503" s="189">
        <f>IF(N503="snížená",J503,0)</f>
        <v>0</v>
      </c>
      <c r="BG503" s="189">
        <f>IF(N503="zákl. přenesená",J503,0)</f>
        <v>0</v>
      </c>
      <c r="BH503" s="189">
        <f>IF(N503="sníž. přenesená",J503,0)</f>
        <v>0</v>
      </c>
      <c r="BI503" s="189">
        <f>IF(N503="nulová",J503,0)</f>
        <v>0</v>
      </c>
      <c r="BJ503" s="22" t="s">
        <v>76</v>
      </c>
      <c r="BK503" s="189">
        <f>ROUND(I503*H503,2)</f>
        <v>0</v>
      </c>
      <c r="BL503" s="22" t="s">
        <v>113</v>
      </c>
      <c r="BM503" s="188" t="s">
        <v>7204</v>
      </c>
    </row>
    <row r="504" s="13" customFormat="1">
      <c r="A504" s="13"/>
      <c r="B504" s="201"/>
      <c r="C504" s="13"/>
      <c r="D504" s="195" t="s">
        <v>442</v>
      </c>
      <c r="E504" s="202" t="s">
        <v>3</v>
      </c>
      <c r="F504" s="203" t="s">
        <v>7205</v>
      </c>
      <c r="G504" s="13"/>
      <c r="H504" s="204">
        <v>0.016</v>
      </c>
      <c r="I504" s="205"/>
      <c r="J504" s="13"/>
      <c r="K504" s="13"/>
      <c r="L504" s="201"/>
      <c r="M504" s="206"/>
      <c r="N504" s="207"/>
      <c r="O504" s="207"/>
      <c r="P504" s="207"/>
      <c r="Q504" s="207"/>
      <c r="R504" s="207"/>
      <c r="S504" s="207"/>
      <c r="T504" s="208"/>
      <c r="U504" s="13"/>
      <c r="V504" s="13"/>
      <c r="W504" s="13"/>
      <c r="X504" s="13"/>
      <c r="Y504" s="13"/>
      <c r="Z504" s="13"/>
      <c r="AA504" s="13"/>
      <c r="AB504" s="13"/>
      <c r="AC504" s="13"/>
      <c r="AD504" s="13"/>
      <c r="AE504" s="13"/>
      <c r="AT504" s="202" t="s">
        <v>442</v>
      </c>
      <c r="AU504" s="202" t="s">
        <v>87</v>
      </c>
      <c r="AV504" s="13" t="s">
        <v>79</v>
      </c>
      <c r="AW504" s="13" t="s">
        <v>31</v>
      </c>
      <c r="AX504" s="13" t="s">
        <v>76</v>
      </c>
      <c r="AY504" s="202" t="s">
        <v>328</v>
      </c>
    </row>
    <row r="505" s="2" customFormat="1" ht="21.75" customHeight="1">
      <c r="A505" s="41"/>
      <c r="B505" s="176"/>
      <c r="C505" s="224" t="s">
        <v>1335</v>
      </c>
      <c r="D505" s="224" t="s">
        <v>539</v>
      </c>
      <c r="E505" s="225" t="s">
        <v>7206</v>
      </c>
      <c r="F505" s="226" t="s">
        <v>7207</v>
      </c>
      <c r="G505" s="227" t="s">
        <v>585</v>
      </c>
      <c r="H505" s="228">
        <v>0.023</v>
      </c>
      <c r="I505" s="229"/>
      <c r="J505" s="230">
        <f>ROUND(I505*H505,2)</f>
        <v>0</v>
      </c>
      <c r="K505" s="226" t="s">
        <v>335</v>
      </c>
      <c r="L505" s="231"/>
      <c r="M505" s="232" t="s">
        <v>3</v>
      </c>
      <c r="N505" s="233" t="s">
        <v>40</v>
      </c>
      <c r="O505" s="75"/>
      <c r="P505" s="186">
        <f>O505*H505</f>
        <v>0</v>
      </c>
      <c r="Q505" s="186">
        <v>1</v>
      </c>
      <c r="R505" s="186">
        <f>Q505*H505</f>
        <v>0.023</v>
      </c>
      <c r="S505" s="186">
        <v>0</v>
      </c>
      <c r="T505" s="187">
        <f>S505*H505</f>
        <v>0</v>
      </c>
      <c r="U505" s="41"/>
      <c r="V505" s="41"/>
      <c r="W505" s="41"/>
      <c r="X505" s="41"/>
      <c r="Y505" s="41"/>
      <c r="Z505" s="41"/>
      <c r="AA505" s="41"/>
      <c r="AB505" s="41"/>
      <c r="AC505" s="41"/>
      <c r="AD505" s="41"/>
      <c r="AE505" s="41"/>
      <c r="AR505" s="188" t="s">
        <v>171</v>
      </c>
      <c r="AT505" s="188" t="s">
        <v>539</v>
      </c>
      <c r="AU505" s="188" t="s">
        <v>87</v>
      </c>
      <c r="AY505" s="22" t="s">
        <v>328</v>
      </c>
      <c r="BE505" s="189">
        <f>IF(N505="základní",J505,0)</f>
        <v>0</v>
      </c>
      <c r="BF505" s="189">
        <f>IF(N505="snížená",J505,0)</f>
        <v>0</v>
      </c>
      <c r="BG505" s="189">
        <f>IF(N505="zákl. přenesená",J505,0)</f>
        <v>0</v>
      </c>
      <c r="BH505" s="189">
        <f>IF(N505="sníž. přenesená",J505,0)</f>
        <v>0</v>
      </c>
      <c r="BI505" s="189">
        <f>IF(N505="nulová",J505,0)</f>
        <v>0</v>
      </c>
      <c r="BJ505" s="22" t="s">
        <v>76</v>
      </c>
      <c r="BK505" s="189">
        <f>ROUND(I505*H505,2)</f>
        <v>0</v>
      </c>
      <c r="BL505" s="22" t="s">
        <v>113</v>
      </c>
      <c r="BM505" s="188" t="s">
        <v>7208</v>
      </c>
    </row>
    <row r="506" s="13" customFormat="1">
      <c r="A506" s="13"/>
      <c r="B506" s="201"/>
      <c r="C506" s="13"/>
      <c r="D506" s="195" t="s">
        <v>442</v>
      </c>
      <c r="E506" s="202" t="s">
        <v>3</v>
      </c>
      <c r="F506" s="203" t="s">
        <v>7209</v>
      </c>
      <c r="G506" s="13"/>
      <c r="H506" s="204">
        <v>0.023</v>
      </c>
      <c r="I506" s="205"/>
      <c r="J506" s="13"/>
      <c r="K506" s="13"/>
      <c r="L506" s="201"/>
      <c r="M506" s="206"/>
      <c r="N506" s="207"/>
      <c r="O506" s="207"/>
      <c r="P506" s="207"/>
      <c r="Q506" s="207"/>
      <c r="R506" s="207"/>
      <c r="S506" s="207"/>
      <c r="T506" s="208"/>
      <c r="U506" s="13"/>
      <c r="V506" s="13"/>
      <c r="W506" s="13"/>
      <c r="X506" s="13"/>
      <c r="Y506" s="13"/>
      <c r="Z506" s="13"/>
      <c r="AA506" s="13"/>
      <c r="AB506" s="13"/>
      <c r="AC506" s="13"/>
      <c r="AD506" s="13"/>
      <c r="AE506" s="13"/>
      <c r="AT506" s="202" t="s">
        <v>442</v>
      </c>
      <c r="AU506" s="202" t="s">
        <v>87</v>
      </c>
      <c r="AV506" s="13" t="s">
        <v>79</v>
      </c>
      <c r="AW506" s="13" t="s">
        <v>31</v>
      </c>
      <c r="AX506" s="13" t="s">
        <v>76</v>
      </c>
      <c r="AY506" s="202" t="s">
        <v>328</v>
      </c>
    </row>
    <row r="507" s="2" customFormat="1" ht="21.75" customHeight="1">
      <c r="A507" s="41"/>
      <c r="B507" s="176"/>
      <c r="C507" s="224" t="s">
        <v>1698</v>
      </c>
      <c r="D507" s="224" t="s">
        <v>539</v>
      </c>
      <c r="E507" s="225" t="s">
        <v>7210</v>
      </c>
      <c r="F507" s="226" t="s">
        <v>7211</v>
      </c>
      <c r="G507" s="227" t="s">
        <v>585</v>
      </c>
      <c r="H507" s="228">
        <v>0.039</v>
      </c>
      <c r="I507" s="229"/>
      <c r="J507" s="230">
        <f>ROUND(I507*H507,2)</f>
        <v>0</v>
      </c>
      <c r="K507" s="226" t="s">
        <v>335</v>
      </c>
      <c r="L507" s="231"/>
      <c r="M507" s="232" t="s">
        <v>3</v>
      </c>
      <c r="N507" s="233" t="s">
        <v>40</v>
      </c>
      <c r="O507" s="75"/>
      <c r="P507" s="186">
        <f>O507*H507</f>
        <v>0</v>
      </c>
      <c r="Q507" s="186">
        <v>1</v>
      </c>
      <c r="R507" s="186">
        <f>Q507*H507</f>
        <v>0.039</v>
      </c>
      <c r="S507" s="186">
        <v>0</v>
      </c>
      <c r="T507" s="187">
        <f>S507*H507</f>
        <v>0</v>
      </c>
      <c r="U507" s="41"/>
      <c r="V507" s="41"/>
      <c r="W507" s="41"/>
      <c r="X507" s="41"/>
      <c r="Y507" s="41"/>
      <c r="Z507" s="41"/>
      <c r="AA507" s="41"/>
      <c r="AB507" s="41"/>
      <c r="AC507" s="41"/>
      <c r="AD507" s="41"/>
      <c r="AE507" s="41"/>
      <c r="AR507" s="188" t="s">
        <v>171</v>
      </c>
      <c r="AT507" s="188" t="s">
        <v>539</v>
      </c>
      <c r="AU507" s="188" t="s">
        <v>87</v>
      </c>
      <c r="AY507" s="22" t="s">
        <v>328</v>
      </c>
      <c r="BE507" s="189">
        <f>IF(N507="základní",J507,0)</f>
        <v>0</v>
      </c>
      <c r="BF507" s="189">
        <f>IF(N507="snížená",J507,0)</f>
        <v>0</v>
      </c>
      <c r="BG507" s="189">
        <f>IF(N507="zákl. přenesená",J507,0)</f>
        <v>0</v>
      </c>
      <c r="BH507" s="189">
        <f>IF(N507="sníž. přenesená",J507,0)</f>
        <v>0</v>
      </c>
      <c r="BI507" s="189">
        <f>IF(N507="nulová",J507,0)</f>
        <v>0</v>
      </c>
      <c r="BJ507" s="22" t="s">
        <v>76</v>
      </c>
      <c r="BK507" s="189">
        <f>ROUND(I507*H507,2)</f>
        <v>0</v>
      </c>
      <c r="BL507" s="22" t="s">
        <v>113</v>
      </c>
      <c r="BM507" s="188" t="s">
        <v>7212</v>
      </c>
    </row>
    <row r="508" s="13" customFormat="1">
      <c r="A508" s="13"/>
      <c r="B508" s="201"/>
      <c r="C508" s="13"/>
      <c r="D508" s="195" t="s">
        <v>442</v>
      </c>
      <c r="E508" s="202" t="s">
        <v>3</v>
      </c>
      <c r="F508" s="203" t="s">
        <v>7213</v>
      </c>
      <c r="G508" s="13"/>
      <c r="H508" s="204">
        <v>0.039</v>
      </c>
      <c r="I508" s="205"/>
      <c r="J508" s="13"/>
      <c r="K508" s="13"/>
      <c r="L508" s="201"/>
      <c r="M508" s="206"/>
      <c r="N508" s="207"/>
      <c r="O508" s="207"/>
      <c r="P508" s="207"/>
      <c r="Q508" s="207"/>
      <c r="R508" s="207"/>
      <c r="S508" s="207"/>
      <c r="T508" s="208"/>
      <c r="U508" s="13"/>
      <c r="V508" s="13"/>
      <c r="W508" s="13"/>
      <c r="X508" s="13"/>
      <c r="Y508" s="13"/>
      <c r="Z508" s="13"/>
      <c r="AA508" s="13"/>
      <c r="AB508" s="13"/>
      <c r="AC508" s="13"/>
      <c r="AD508" s="13"/>
      <c r="AE508" s="13"/>
      <c r="AT508" s="202" t="s">
        <v>442</v>
      </c>
      <c r="AU508" s="202" t="s">
        <v>87</v>
      </c>
      <c r="AV508" s="13" t="s">
        <v>79</v>
      </c>
      <c r="AW508" s="13" t="s">
        <v>31</v>
      </c>
      <c r="AX508" s="13" t="s">
        <v>76</v>
      </c>
      <c r="AY508" s="202" t="s">
        <v>328</v>
      </c>
    </row>
    <row r="509" s="2" customFormat="1" ht="21.75" customHeight="1">
      <c r="A509" s="41"/>
      <c r="B509" s="176"/>
      <c r="C509" s="224" t="s">
        <v>1338</v>
      </c>
      <c r="D509" s="224" t="s">
        <v>539</v>
      </c>
      <c r="E509" s="225" t="s">
        <v>7214</v>
      </c>
      <c r="F509" s="226" t="s">
        <v>7215</v>
      </c>
      <c r="G509" s="227" t="s">
        <v>585</v>
      </c>
      <c r="H509" s="228">
        <v>0.57199999999999995</v>
      </c>
      <c r="I509" s="229"/>
      <c r="J509" s="230">
        <f>ROUND(I509*H509,2)</f>
        <v>0</v>
      </c>
      <c r="K509" s="226" t="s">
        <v>335</v>
      </c>
      <c r="L509" s="231"/>
      <c r="M509" s="232" t="s">
        <v>3</v>
      </c>
      <c r="N509" s="233" t="s">
        <v>40</v>
      </c>
      <c r="O509" s="75"/>
      <c r="P509" s="186">
        <f>O509*H509</f>
        <v>0</v>
      </c>
      <c r="Q509" s="186">
        <v>1</v>
      </c>
      <c r="R509" s="186">
        <f>Q509*H509</f>
        <v>0.57199999999999995</v>
      </c>
      <c r="S509" s="186">
        <v>0</v>
      </c>
      <c r="T509" s="187">
        <f>S509*H509</f>
        <v>0</v>
      </c>
      <c r="U509" s="41"/>
      <c r="V509" s="41"/>
      <c r="W509" s="41"/>
      <c r="X509" s="41"/>
      <c r="Y509" s="41"/>
      <c r="Z509" s="41"/>
      <c r="AA509" s="41"/>
      <c r="AB509" s="41"/>
      <c r="AC509" s="41"/>
      <c r="AD509" s="41"/>
      <c r="AE509" s="41"/>
      <c r="AR509" s="188" t="s">
        <v>171</v>
      </c>
      <c r="AT509" s="188" t="s">
        <v>539</v>
      </c>
      <c r="AU509" s="188" t="s">
        <v>87</v>
      </c>
      <c r="AY509" s="22" t="s">
        <v>328</v>
      </c>
      <c r="BE509" s="189">
        <f>IF(N509="základní",J509,0)</f>
        <v>0</v>
      </c>
      <c r="BF509" s="189">
        <f>IF(N509="snížená",J509,0)</f>
        <v>0</v>
      </c>
      <c r="BG509" s="189">
        <f>IF(N509="zákl. přenesená",J509,0)</f>
        <v>0</v>
      </c>
      <c r="BH509" s="189">
        <f>IF(N509="sníž. přenesená",J509,0)</f>
        <v>0</v>
      </c>
      <c r="BI509" s="189">
        <f>IF(N509="nulová",J509,0)</f>
        <v>0</v>
      </c>
      <c r="BJ509" s="22" t="s">
        <v>76</v>
      </c>
      <c r="BK509" s="189">
        <f>ROUND(I509*H509,2)</f>
        <v>0</v>
      </c>
      <c r="BL509" s="22" t="s">
        <v>113</v>
      </c>
      <c r="BM509" s="188" t="s">
        <v>7216</v>
      </c>
    </row>
    <row r="510" s="13" customFormat="1">
      <c r="A510" s="13"/>
      <c r="B510" s="201"/>
      <c r="C510" s="13"/>
      <c r="D510" s="195" t="s">
        <v>442</v>
      </c>
      <c r="E510" s="202" t="s">
        <v>3</v>
      </c>
      <c r="F510" s="203" t="s">
        <v>7217</v>
      </c>
      <c r="G510" s="13"/>
      <c r="H510" s="204">
        <v>0.57199999999999995</v>
      </c>
      <c r="I510" s="205"/>
      <c r="J510" s="13"/>
      <c r="K510" s="13"/>
      <c r="L510" s="201"/>
      <c r="M510" s="206"/>
      <c r="N510" s="207"/>
      <c r="O510" s="207"/>
      <c r="P510" s="207"/>
      <c r="Q510" s="207"/>
      <c r="R510" s="207"/>
      <c r="S510" s="207"/>
      <c r="T510" s="208"/>
      <c r="U510" s="13"/>
      <c r="V510" s="13"/>
      <c r="W510" s="13"/>
      <c r="X510" s="13"/>
      <c r="Y510" s="13"/>
      <c r="Z510" s="13"/>
      <c r="AA510" s="13"/>
      <c r="AB510" s="13"/>
      <c r="AC510" s="13"/>
      <c r="AD510" s="13"/>
      <c r="AE510" s="13"/>
      <c r="AT510" s="202" t="s">
        <v>442</v>
      </c>
      <c r="AU510" s="202" t="s">
        <v>87</v>
      </c>
      <c r="AV510" s="13" t="s">
        <v>79</v>
      </c>
      <c r="AW510" s="13" t="s">
        <v>31</v>
      </c>
      <c r="AX510" s="13" t="s">
        <v>76</v>
      </c>
      <c r="AY510" s="202" t="s">
        <v>328</v>
      </c>
    </row>
    <row r="511" s="2" customFormat="1" ht="21.75" customHeight="1">
      <c r="A511" s="41"/>
      <c r="B511" s="176"/>
      <c r="C511" s="224" t="s">
        <v>1707</v>
      </c>
      <c r="D511" s="224" t="s">
        <v>539</v>
      </c>
      <c r="E511" s="225" t="s">
        <v>7218</v>
      </c>
      <c r="F511" s="226" t="s">
        <v>7219</v>
      </c>
      <c r="G511" s="227" t="s">
        <v>585</v>
      </c>
      <c r="H511" s="228">
        <v>0.107</v>
      </c>
      <c r="I511" s="229"/>
      <c r="J511" s="230">
        <f>ROUND(I511*H511,2)</f>
        <v>0</v>
      </c>
      <c r="K511" s="226" t="s">
        <v>335</v>
      </c>
      <c r="L511" s="231"/>
      <c r="M511" s="232" t="s">
        <v>3</v>
      </c>
      <c r="N511" s="233" t="s">
        <v>40</v>
      </c>
      <c r="O511" s="75"/>
      <c r="P511" s="186">
        <f>O511*H511</f>
        <v>0</v>
      </c>
      <c r="Q511" s="186">
        <v>1</v>
      </c>
      <c r="R511" s="186">
        <f>Q511*H511</f>
        <v>0.107</v>
      </c>
      <c r="S511" s="186">
        <v>0</v>
      </c>
      <c r="T511" s="187">
        <f>S511*H511</f>
        <v>0</v>
      </c>
      <c r="U511" s="41"/>
      <c r="V511" s="41"/>
      <c r="W511" s="41"/>
      <c r="X511" s="41"/>
      <c r="Y511" s="41"/>
      <c r="Z511" s="41"/>
      <c r="AA511" s="41"/>
      <c r="AB511" s="41"/>
      <c r="AC511" s="41"/>
      <c r="AD511" s="41"/>
      <c r="AE511" s="41"/>
      <c r="AR511" s="188" t="s">
        <v>171</v>
      </c>
      <c r="AT511" s="188" t="s">
        <v>539</v>
      </c>
      <c r="AU511" s="188" t="s">
        <v>87</v>
      </c>
      <c r="AY511" s="22" t="s">
        <v>328</v>
      </c>
      <c r="BE511" s="189">
        <f>IF(N511="základní",J511,0)</f>
        <v>0</v>
      </c>
      <c r="BF511" s="189">
        <f>IF(N511="snížená",J511,0)</f>
        <v>0</v>
      </c>
      <c r="BG511" s="189">
        <f>IF(N511="zákl. přenesená",J511,0)</f>
        <v>0</v>
      </c>
      <c r="BH511" s="189">
        <f>IF(N511="sníž. přenesená",J511,0)</f>
        <v>0</v>
      </c>
      <c r="BI511" s="189">
        <f>IF(N511="nulová",J511,0)</f>
        <v>0</v>
      </c>
      <c r="BJ511" s="22" t="s">
        <v>76</v>
      </c>
      <c r="BK511" s="189">
        <f>ROUND(I511*H511,2)</f>
        <v>0</v>
      </c>
      <c r="BL511" s="22" t="s">
        <v>113</v>
      </c>
      <c r="BM511" s="188" t="s">
        <v>7220</v>
      </c>
    </row>
    <row r="512" s="13" customFormat="1">
      <c r="A512" s="13"/>
      <c r="B512" s="201"/>
      <c r="C512" s="13"/>
      <c r="D512" s="195" t="s">
        <v>442</v>
      </c>
      <c r="E512" s="202" t="s">
        <v>3</v>
      </c>
      <c r="F512" s="203" t="s">
        <v>7221</v>
      </c>
      <c r="G512" s="13"/>
      <c r="H512" s="204">
        <v>0.107</v>
      </c>
      <c r="I512" s="205"/>
      <c r="J512" s="13"/>
      <c r="K512" s="13"/>
      <c r="L512" s="201"/>
      <c r="M512" s="206"/>
      <c r="N512" s="207"/>
      <c r="O512" s="207"/>
      <c r="P512" s="207"/>
      <c r="Q512" s="207"/>
      <c r="R512" s="207"/>
      <c r="S512" s="207"/>
      <c r="T512" s="208"/>
      <c r="U512" s="13"/>
      <c r="V512" s="13"/>
      <c r="W512" s="13"/>
      <c r="X512" s="13"/>
      <c r="Y512" s="13"/>
      <c r="Z512" s="13"/>
      <c r="AA512" s="13"/>
      <c r="AB512" s="13"/>
      <c r="AC512" s="13"/>
      <c r="AD512" s="13"/>
      <c r="AE512" s="13"/>
      <c r="AT512" s="202" t="s">
        <v>442</v>
      </c>
      <c r="AU512" s="202" t="s">
        <v>87</v>
      </c>
      <c r="AV512" s="13" t="s">
        <v>79</v>
      </c>
      <c r="AW512" s="13" t="s">
        <v>31</v>
      </c>
      <c r="AX512" s="13" t="s">
        <v>76</v>
      </c>
      <c r="AY512" s="202" t="s">
        <v>328</v>
      </c>
    </row>
    <row r="513" s="2" customFormat="1" ht="21.75" customHeight="1">
      <c r="A513" s="41"/>
      <c r="B513" s="176"/>
      <c r="C513" s="224" t="s">
        <v>1341</v>
      </c>
      <c r="D513" s="224" t="s">
        <v>539</v>
      </c>
      <c r="E513" s="225" t="s">
        <v>7222</v>
      </c>
      <c r="F513" s="226" t="s">
        <v>7223</v>
      </c>
      <c r="G513" s="227" t="s">
        <v>585</v>
      </c>
      <c r="H513" s="228">
        <v>0.23300000000000001</v>
      </c>
      <c r="I513" s="229"/>
      <c r="J513" s="230">
        <f>ROUND(I513*H513,2)</f>
        <v>0</v>
      </c>
      <c r="K513" s="226" t="s">
        <v>335</v>
      </c>
      <c r="L513" s="231"/>
      <c r="M513" s="232" t="s">
        <v>3</v>
      </c>
      <c r="N513" s="233" t="s">
        <v>40</v>
      </c>
      <c r="O513" s="75"/>
      <c r="P513" s="186">
        <f>O513*H513</f>
        <v>0</v>
      </c>
      <c r="Q513" s="186">
        <v>1</v>
      </c>
      <c r="R513" s="186">
        <f>Q513*H513</f>
        <v>0.23300000000000001</v>
      </c>
      <c r="S513" s="186">
        <v>0</v>
      </c>
      <c r="T513" s="187">
        <f>S513*H513</f>
        <v>0</v>
      </c>
      <c r="U513" s="41"/>
      <c r="V513" s="41"/>
      <c r="W513" s="41"/>
      <c r="X513" s="41"/>
      <c r="Y513" s="41"/>
      <c r="Z513" s="41"/>
      <c r="AA513" s="41"/>
      <c r="AB513" s="41"/>
      <c r="AC513" s="41"/>
      <c r="AD513" s="41"/>
      <c r="AE513" s="41"/>
      <c r="AR513" s="188" t="s">
        <v>171</v>
      </c>
      <c r="AT513" s="188" t="s">
        <v>539</v>
      </c>
      <c r="AU513" s="188" t="s">
        <v>87</v>
      </c>
      <c r="AY513" s="22" t="s">
        <v>328</v>
      </c>
      <c r="BE513" s="189">
        <f>IF(N513="základní",J513,0)</f>
        <v>0</v>
      </c>
      <c r="BF513" s="189">
        <f>IF(N513="snížená",J513,0)</f>
        <v>0</v>
      </c>
      <c r="BG513" s="189">
        <f>IF(N513="zákl. přenesená",J513,0)</f>
        <v>0</v>
      </c>
      <c r="BH513" s="189">
        <f>IF(N513="sníž. přenesená",J513,0)</f>
        <v>0</v>
      </c>
      <c r="BI513" s="189">
        <f>IF(N513="nulová",J513,0)</f>
        <v>0</v>
      </c>
      <c r="BJ513" s="22" t="s">
        <v>76</v>
      </c>
      <c r="BK513" s="189">
        <f>ROUND(I513*H513,2)</f>
        <v>0</v>
      </c>
      <c r="BL513" s="22" t="s">
        <v>113</v>
      </c>
      <c r="BM513" s="188" t="s">
        <v>7224</v>
      </c>
    </row>
    <row r="514" s="13" customFormat="1">
      <c r="A514" s="13"/>
      <c r="B514" s="201"/>
      <c r="C514" s="13"/>
      <c r="D514" s="195" t="s">
        <v>442</v>
      </c>
      <c r="E514" s="202" t="s">
        <v>3</v>
      </c>
      <c r="F514" s="203" t="s">
        <v>7225</v>
      </c>
      <c r="G514" s="13"/>
      <c r="H514" s="204">
        <v>0.23300000000000001</v>
      </c>
      <c r="I514" s="205"/>
      <c r="J514" s="13"/>
      <c r="K514" s="13"/>
      <c r="L514" s="201"/>
      <c r="M514" s="206"/>
      <c r="N514" s="207"/>
      <c r="O514" s="207"/>
      <c r="P514" s="207"/>
      <c r="Q514" s="207"/>
      <c r="R514" s="207"/>
      <c r="S514" s="207"/>
      <c r="T514" s="208"/>
      <c r="U514" s="13"/>
      <c r="V514" s="13"/>
      <c r="W514" s="13"/>
      <c r="X514" s="13"/>
      <c r="Y514" s="13"/>
      <c r="Z514" s="13"/>
      <c r="AA514" s="13"/>
      <c r="AB514" s="13"/>
      <c r="AC514" s="13"/>
      <c r="AD514" s="13"/>
      <c r="AE514" s="13"/>
      <c r="AT514" s="202" t="s">
        <v>442</v>
      </c>
      <c r="AU514" s="202" t="s">
        <v>87</v>
      </c>
      <c r="AV514" s="13" t="s">
        <v>79</v>
      </c>
      <c r="AW514" s="13" t="s">
        <v>31</v>
      </c>
      <c r="AX514" s="13" t="s">
        <v>76</v>
      </c>
      <c r="AY514" s="202" t="s">
        <v>328</v>
      </c>
    </row>
    <row r="515" s="2" customFormat="1" ht="21.75" customHeight="1">
      <c r="A515" s="41"/>
      <c r="B515" s="176"/>
      <c r="C515" s="224" t="s">
        <v>1713</v>
      </c>
      <c r="D515" s="224" t="s">
        <v>539</v>
      </c>
      <c r="E515" s="225" t="s">
        <v>7226</v>
      </c>
      <c r="F515" s="226" t="s">
        <v>7227</v>
      </c>
      <c r="G515" s="227" t="s">
        <v>585</v>
      </c>
      <c r="H515" s="228">
        <v>0.062</v>
      </c>
      <c r="I515" s="229"/>
      <c r="J515" s="230">
        <f>ROUND(I515*H515,2)</f>
        <v>0</v>
      </c>
      <c r="K515" s="226" t="s">
        <v>2902</v>
      </c>
      <c r="L515" s="231"/>
      <c r="M515" s="232" t="s">
        <v>3</v>
      </c>
      <c r="N515" s="233" t="s">
        <v>40</v>
      </c>
      <c r="O515" s="75"/>
      <c r="P515" s="186">
        <f>O515*H515</f>
        <v>0</v>
      </c>
      <c r="Q515" s="186">
        <v>1</v>
      </c>
      <c r="R515" s="186">
        <f>Q515*H515</f>
        <v>0.062</v>
      </c>
      <c r="S515" s="186">
        <v>0</v>
      </c>
      <c r="T515" s="187">
        <f>S515*H515</f>
        <v>0</v>
      </c>
      <c r="U515" s="41"/>
      <c r="V515" s="41"/>
      <c r="W515" s="41"/>
      <c r="X515" s="41"/>
      <c r="Y515" s="41"/>
      <c r="Z515" s="41"/>
      <c r="AA515" s="41"/>
      <c r="AB515" s="41"/>
      <c r="AC515" s="41"/>
      <c r="AD515" s="41"/>
      <c r="AE515" s="41"/>
      <c r="AR515" s="188" t="s">
        <v>171</v>
      </c>
      <c r="AT515" s="188" t="s">
        <v>539</v>
      </c>
      <c r="AU515" s="188" t="s">
        <v>87</v>
      </c>
      <c r="AY515" s="22" t="s">
        <v>328</v>
      </c>
      <c r="BE515" s="189">
        <f>IF(N515="základní",J515,0)</f>
        <v>0</v>
      </c>
      <c r="BF515" s="189">
        <f>IF(N515="snížená",J515,0)</f>
        <v>0</v>
      </c>
      <c r="BG515" s="189">
        <f>IF(N515="zákl. přenesená",J515,0)</f>
        <v>0</v>
      </c>
      <c r="BH515" s="189">
        <f>IF(N515="sníž. přenesená",J515,0)</f>
        <v>0</v>
      </c>
      <c r="BI515" s="189">
        <f>IF(N515="nulová",J515,0)</f>
        <v>0</v>
      </c>
      <c r="BJ515" s="22" t="s">
        <v>76</v>
      </c>
      <c r="BK515" s="189">
        <f>ROUND(I515*H515,2)</f>
        <v>0</v>
      </c>
      <c r="BL515" s="22" t="s">
        <v>113</v>
      </c>
      <c r="BM515" s="188" t="s">
        <v>7228</v>
      </c>
    </row>
    <row r="516" s="13" customFormat="1">
      <c r="A516" s="13"/>
      <c r="B516" s="201"/>
      <c r="C516" s="13"/>
      <c r="D516" s="195" t="s">
        <v>442</v>
      </c>
      <c r="E516" s="202" t="s">
        <v>3</v>
      </c>
      <c r="F516" s="203" t="s">
        <v>7229</v>
      </c>
      <c r="G516" s="13"/>
      <c r="H516" s="204">
        <v>0.062</v>
      </c>
      <c r="I516" s="205"/>
      <c r="J516" s="13"/>
      <c r="K516" s="13"/>
      <c r="L516" s="201"/>
      <c r="M516" s="206"/>
      <c r="N516" s="207"/>
      <c r="O516" s="207"/>
      <c r="P516" s="207"/>
      <c r="Q516" s="207"/>
      <c r="R516" s="207"/>
      <c r="S516" s="207"/>
      <c r="T516" s="208"/>
      <c r="U516" s="13"/>
      <c r="V516" s="13"/>
      <c r="W516" s="13"/>
      <c r="X516" s="13"/>
      <c r="Y516" s="13"/>
      <c r="Z516" s="13"/>
      <c r="AA516" s="13"/>
      <c r="AB516" s="13"/>
      <c r="AC516" s="13"/>
      <c r="AD516" s="13"/>
      <c r="AE516" s="13"/>
      <c r="AT516" s="202" t="s">
        <v>442</v>
      </c>
      <c r="AU516" s="202" t="s">
        <v>87</v>
      </c>
      <c r="AV516" s="13" t="s">
        <v>79</v>
      </c>
      <c r="AW516" s="13" t="s">
        <v>31</v>
      </c>
      <c r="AX516" s="13" t="s">
        <v>76</v>
      </c>
      <c r="AY516" s="202" t="s">
        <v>328</v>
      </c>
    </row>
    <row r="517" s="2" customFormat="1" ht="21.75" customHeight="1">
      <c r="A517" s="41"/>
      <c r="B517" s="176"/>
      <c r="C517" s="224" t="s">
        <v>1344</v>
      </c>
      <c r="D517" s="224" t="s">
        <v>539</v>
      </c>
      <c r="E517" s="225" t="s">
        <v>4748</v>
      </c>
      <c r="F517" s="226" t="s">
        <v>4749</v>
      </c>
      <c r="G517" s="227" t="s">
        <v>585</v>
      </c>
      <c r="H517" s="228">
        <v>0.029000000000000001</v>
      </c>
      <c r="I517" s="229"/>
      <c r="J517" s="230">
        <f>ROUND(I517*H517,2)</f>
        <v>0</v>
      </c>
      <c r="K517" s="226" t="s">
        <v>335</v>
      </c>
      <c r="L517" s="231"/>
      <c r="M517" s="232" t="s">
        <v>3</v>
      </c>
      <c r="N517" s="233" t="s">
        <v>40</v>
      </c>
      <c r="O517" s="75"/>
      <c r="P517" s="186">
        <f>O517*H517</f>
        <v>0</v>
      </c>
      <c r="Q517" s="186">
        <v>1</v>
      </c>
      <c r="R517" s="186">
        <f>Q517*H517</f>
        <v>0.029000000000000001</v>
      </c>
      <c r="S517" s="186">
        <v>0</v>
      </c>
      <c r="T517" s="187">
        <f>S517*H517</f>
        <v>0</v>
      </c>
      <c r="U517" s="41"/>
      <c r="V517" s="41"/>
      <c r="W517" s="41"/>
      <c r="X517" s="41"/>
      <c r="Y517" s="41"/>
      <c r="Z517" s="41"/>
      <c r="AA517" s="41"/>
      <c r="AB517" s="41"/>
      <c r="AC517" s="41"/>
      <c r="AD517" s="41"/>
      <c r="AE517" s="41"/>
      <c r="AR517" s="188" t="s">
        <v>171</v>
      </c>
      <c r="AT517" s="188" t="s">
        <v>539</v>
      </c>
      <c r="AU517" s="188" t="s">
        <v>87</v>
      </c>
      <c r="AY517" s="22" t="s">
        <v>328</v>
      </c>
      <c r="BE517" s="189">
        <f>IF(N517="základní",J517,0)</f>
        <v>0</v>
      </c>
      <c r="BF517" s="189">
        <f>IF(N517="snížená",J517,0)</f>
        <v>0</v>
      </c>
      <c r="BG517" s="189">
        <f>IF(N517="zákl. přenesená",J517,0)</f>
        <v>0</v>
      </c>
      <c r="BH517" s="189">
        <f>IF(N517="sníž. přenesená",J517,0)</f>
        <v>0</v>
      </c>
      <c r="BI517" s="189">
        <f>IF(N517="nulová",J517,0)</f>
        <v>0</v>
      </c>
      <c r="BJ517" s="22" t="s">
        <v>76</v>
      </c>
      <c r="BK517" s="189">
        <f>ROUND(I517*H517,2)</f>
        <v>0</v>
      </c>
      <c r="BL517" s="22" t="s">
        <v>113</v>
      </c>
      <c r="BM517" s="188" t="s">
        <v>7230</v>
      </c>
    </row>
    <row r="518" s="13" customFormat="1">
      <c r="A518" s="13"/>
      <c r="B518" s="201"/>
      <c r="C518" s="13"/>
      <c r="D518" s="195" t="s">
        <v>442</v>
      </c>
      <c r="E518" s="202" t="s">
        <v>3</v>
      </c>
      <c r="F518" s="203" t="s">
        <v>7231</v>
      </c>
      <c r="G518" s="13"/>
      <c r="H518" s="204">
        <v>0.029000000000000001</v>
      </c>
      <c r="I518" s="205"/>
      <c r="J518" s="13"/>
      <c r="K518" s="13"/>
      <c r="L518" s="201"/>
      <c r="M518" s="206"/>
      <c r="N518" s="207"/>
      <c r="O518" s="207"/>
      <c r="P518" s="207"/>
      <c r="Q518" s="207"/>
      <c r="R518" s="207"/>
      <c r="S518" s="207"/>
      <c r="T518" s="208"/>
      <c r="U518" s="13"/>
      <c r="V518" s="13"/>
      <c r="W518" s="13"/>
      <c r="X518" s="13"/>
      <c r="Y518" s="13"/>
      <c r="Z518" s="13"/>
      <c r="AA518" s="13"/>
      <c r="AB518" s="13"/>
      <c r="AC518" s="13"/>
      <c r="AD518" s="13"/>
      <c r="AE518" s="13"/>
      <c r="AT518" s="202" t="s">
        <v>442</v>
      </c>
      <c r="AU518" s="202" t="s">
        <v>87</v>
      </c>
      <c r="AV518" s="13" t="s">
        <v>79</v>
      </c>
      <c r="AW518" s="13" t="s">
        <v>31</v>
      </c>
      <c r="AX518" s="13" t="s">
        <v>76</v>
      </c>
      <c r="AY518" s="202" t="s">
        <v>328</v>
      </c>
    </row>
    <row r="519" s="2" customFormat="1" ht="21.75" customHeight="1">
      <c r="A519" s="41"/>
      <c r="B519" s="176"/>
      <c r="C519" s="224" t="s">
        <v>1725</v>
      </c>
      <c r="D519" s="224" t="s">
        <v>539</v>
      </c>
      <c r="E519" s="225" t="s">
        <v>4717</v>
      </c>
      <c r="F519" s="226" t="s">
        <v>4718</v>
      </c>
      <c r="G519" s="227" t="s">
        <v>585</v>
      </c>
      <c r="H519" s="228">
        <v>1.4079999999999999</v>
      </c>
      <c r="I519" s="229"/>
      <c r="J519" s="230">
        <f>ROUND(I519*H519,2)</f>
        <v>0</v>
      </c>
      <c r="K519" s="226" t="s">
        <v>335</v>
      </c>
      <c r="L519" s="231"/>
      <c r="M519" s="232" t="s">
        <v>3</v>
      </c>
      <c r="N519" s="233" t="s">
        <v>40</v>
      </c>
      <c r="O519" s="75"/>
      <c r="P519" s="186">
        <f>O519*H519</f>
        <v>0</v>
      </c>
      <c r="Q519" s="186">
        <v>1</v>
      </c>
      <c r="R519" s="186">
        <f>Q519*H519</f>
        <v>1.4079999999999999</v>
      </c>
      <c r="S519" s="186">
        <v>0</v>
      </c>
      <c r="T519" s="187">
        <f>S519*H519</f>
        <v>0</v>
      </c>
      <c r="U519" s="41"/>
      <c r="V519" s="41"/>
      <c r="W519" s="41"/>
      <c r="X519" s="41"/>
      <c r="Y519" s="41"/>
      <c r="Z519" s="41"/>
      <c r="AA519" s="41"/>
      <c r="AB519" s="41"/>
      <c r="AC519" s="41"/>
      <c r="AD519" s="41"/>
      <c r="AE519" s="41"/>
      <c r="AR519" s="188" t="s">
        <v>171</v>
      </c>
      <c r="AT519" s="188" t="s">
        <v>539</v>
      </c>
      <c r="AU519" s="188" t="s">
        <v>87</v>
      </c>
      <c r="AY519" s="22" t="s">
        <v>328</v>
      </c>
      <c r="BE519" s="189">
        <f>IF(N519="základní",J519,0)</f>
        <v>0</v>
      </c>
      <c r="BF519" s="189">
        <f>IF(N519="snížená",J519,0)</f>
        <v>0</v>
      </c>
      <c r="BG519" s="189">
        <f>IF(N519="zákl. přenesená",J519,0)</f>
        <v>0</v>
      </c>
      <c r="BH519" s="189">
        <f>IF(N519="sníž. přenesená",J519,0)</f>
        <v>0</v>
      </c>
      <c r="BI519" s="189">
        <f>IF(N519="nulová",J519,0)</f>
        <v>0</v>
      </c>
      <c r="BJ519" s="22" t="s">
        <v>76</v>
      </c>
      <c r="BK519" s="189">
        <f>ROUND(I519*H519,2)</f>
        <v>0</v>
      </c>
      <c r="BL519" s="22" t="s">
        <v>113</v>
      </c>
      <c r="BM519" s="188" t="s">
        <v>7232</v>
      </c>
    </row>
    <row r="520" s="13" customFormat="1">
      <c r="A520" s="13"/>
      <c r="B520" s="201"/>
      <c r="C520" s="13"/>
      <c r="D520" s="195" t="s">
        <v>442</v>
      </c>
      <c r="E520" s="202" t="s">
        <v>3</v>
      </c>
      <c r="F520" s="203" t="s">
        <v>7233</v>
      </c>
      <c r="G520" s="13"/>
      <c r="H520" s="204">
        <v>1.4079999999999999</v>
      </c>
      <c r="I520" s="205"/>
      <c r="J520" s="13"/>
      <c r="K520" s="13"/>
      <c r="L520" s="201"/>
      <c r="M520" s="206"/>
      <c r="N520" s="207"/>
      <c r="O520" s="207"/>
      <c r="P520" s="207"/>
      <c r="Q520" s="207"/>
      <c r="R520" s="207"/>
      <c r="S520" s="207"/>
      <c r="T520" s="208"/>
      <c r="U520" s="13"/>
      <c r="V520" s="13"/>
      <c r="W520" s="13"/>
      <c r="X520" s="13"/>
      <c r="Y520" s="13"/>
      <c r="Z520" s="13"/>
      <c r="AA520" s="13"/>
      <c r="AB520" s="13"/>
      <c r="AC520" s="13"/>
      <c r="AD520" s="13"/>
      <c r="AE520" s="13"/>
      <c r="AT520" s="202" t="s">
        <v>442</v>
      </c>
      <c r="AU520" s="202" t="s">
        <v>87</v>
      </c>
      <c r="AV520" s="13" t="s">
        <v>79</v>
      </c>
      <c r="AW520" s="13" t="s">
        <v>31</v>
      </c>
      <c r="AX520" s="13" t="s">
        <v>76</v>
      </c>
      <c r="AY520" s="202" t="s">
        <v>328</v>
      </c>
    </row>
    <row r="521" s="2" customFormat="1" ht="21.75" customHeight="1">
      <c r="A521" s="41"/>
      <c r="B521" s="176"/>
      <c r="C521" s="224" t="s">
        <v>1347</v>
      </c>
      <c r="D521" s="224" t="s">
        <v>539</v>
      </c>
      <c r="E521" s="225" t="s">
        <v>4755</v>
      </c>
      <c r="F521" s="226" t="s">
        <v>7234</v>
      </c>
      <c r="G521" s="227" t="s">
        <v>585</v>
      </c>
      <c r="H521" s="228">
        <v>0.105</v>
      </c>
      <c r="I521" s="229"/>
      <c r="J521" s="230">
        <f>ROUND(I521*H521,2)</f>
        <v>0</v>
      </c>
      <c r="K521" s="226" t="s">
        <v>335</v>
      </c>
      <c r="L521" s="231"/>
      <c r="M521" s="232" t="s">
        <v>3</v>
      </c>
      <c r="N521" s="233" t="s">
        <v>40</v>
      </c>
      <c r="O521" s="75"/>
      <c r="P521" s="186">
        <f>O521*H521</f>
        <v>0</v>
      </c>
      <c r="Q521" s="186">
        <v>1</v>
      </c>
      <c r="R521" s="186">
        <f>Q521*H521</f>
        <v>0.105</v>
      </c>
      <c r="S521" s="186">
        <v>0</v>
      </c>
      <c r="T521" s="187">
        <f>S521*H521</f>
        <v>0</v>
      </c>
      <c r="U521" s="41"/>
      <c r="V521" s="41"/>
      <c r="W521" s="41"/>
      <c r="X521" s="41"/>
      <c r="Y521" s="41"/>
      <c r="Z521" s="41"/>
      <c r="AA521" s="41"/>
      <c r="AB521" s="41"/>
      <c r="AC521" s="41"/>
      <c r="AD521" s="41"/>
      <c r="AE521" s="41"/>
      <c r="AR521" s="188" t="s">
        <v>171</v>
      </c>
      <c r="AT521" s="188" t="s">
        <v>539</v>
      </c>
      <c r="AU521" s="188" t="s">
        <v>87</v>
      </c>
      <c r="AY521" s="22" t="s">
        <v>328</v>
      </c>
      <c r="BE521" s="189">
        <f>IF(N521="základní",J521,0)</f>
        <v>0</v>
      </c>
      <c r="BF521" s="189">
        <f>IF(N521="snížená",J521,0)</f>
        <v>0</v>
      </c>
      <c r="BG521" s="189">
        <f>IF(N521="zákl. přenesená",J521,0)</f>
        <v>0</v>
      </c>
      <c r="BH521" s="189">
        <f>IF(N521="sníž. přenesená",J521,0)</f>
        <v>0</v>
      </c>
      <c r="BI521" s="189">
        <f>IF(N521="nulová",J521,0)</f>
        <v>0</v>
      </c>
      <c r="BJ521" s="22" t="s">
        <v>76</v>
      </c>
      <c r="BK521" s="189">
        <f>ROUND(I521*H521,2)</f>
        <v>0</v>
      </c>
      <c r="BL521" s="22" t="s">
        <v>113</v>
      </c>
      <c r="BM521" s="188" t="s">
        <v>7235</v>
      </c>
    </row>
    <row r="522" s="13" customFormat="1">
      <c r="A522" s="13"/>
      <c r="B522" s="201"/>
      <c r="C522" s="13"/>
      <c r="D522" s="195" t="s">
        <v>442</v>
      </c>
      <c r="E522" s="202" t="s">
        <v>3</v>
      </c>
      <c r="F522" s="203" t="s">
        <v>7236</v>
      </c>
      <c r="G522" s="13"/>
      <c r="H522" s="204">
        <v>0.105</v>
      </c>
      <c r="I522" s="205"/>
      <c r="J522" s="13"/>
      <c r="K522" s="13"/>
      <c r="L522" s="201"/>
      <c r="M522" s="206"/>
      <c r="N522" s="207"/>
      <c r="O522" s="207"/>
      <c r="P522" s="207"/>
      <c r="Q522" s="207"/>
      <c r="R522" s="207"/>
      <c r="S522" s="207"/>
      <c r="T522" s="208"/>
      <c r="U522" s="13"/>
      <c r="V522" s="13"/>
      <c r="W522" s="13"/>
      <c r="X522" s="13"/>
      <c r="Y522" s="13"/>
      <c r="Z522" s="13"/>
      <c r="AA522" s="13"/>
      <c r="AB522" s="13"/>
      <c r="AC522" s="13"/>
      <c r="AD522" s="13"/>
      <c r="AE522" s="13"/>
      <c r="AT522" s="202" t="s">
        <v>442</v>
      </c>
      <c r="AU522" s="202" t="s">
        <v>87</v>
      </c>
      <c r="AV522" s="13" t="s">
        <v>79</v>
      </c>
      <c r="AW522" s="13" t="s">
        <v>31</v>
      </c>
      <c r="AX522" s="13" t="s">
        <v>76</v>
      </c>
      <c r="AY522" s="202" t="s">
        <v>328</v>
      </c>
    </row>
    <row r="523" s="2" customFormat="1" ht="21.75" customHeight="1">
      <c r="A523" s="41"/>
      <c r="B523" s="176"/>
      <c r="C523" s="224" t="s">
        <v>1733</v>
      </c>
      <c r="D523" s="224" t="s">
        <v>539</v>
      </c>
      <c r="E523" s="225" t="s">
        <v>4711</v>
      </c>
      <c r="F523" s="226" t="s">
        <v>4712</v>
      </c>
      <c r="G523" s="227" t="s">
        <v>585</v>
      </c>
      <c r="H523" s="228">
        <v>0.73999999999999999</v>
      </c>
      <c r="I523" s="229"/>
      <c r="J523" s="230">
        <f>ROUND(I523*H523,2)</f>
        <v>0</v>
      </c>
      <c r="K523" s="226" t="s">
        <v>335</v>
      </c>
      <c r="L523" s="231"/>
      <c r="M523" s="232" t="s">
        <v>3</v>
      </c>
      <c r="N523" s="233" t="s">
        <v>40</v>
      </c>
      <c r="O523" s="75"/>
      <c r="P523" s="186">
        <f>O523*H523</f>
        <v>0</v>
      </c>
      <c r="Q523" s="186">
        <v>1</v>
      </c>
      <c r="R523" s="186">
        <f>Q523*H523</f>
        <v>0.73999999999999999</v>
      </c>
      <c r="S523" s="186">
        <v>0</v>
      </c>
      <c r="T523" s="187">
        <f>S523*H523</f>
        <v>0</v>
      </c>
      <c r="U523" s="41"/>
      <c r="V523" s="41"/>
      <c r="W523" s="41"/>
      <c r="X523" s="41"/>
      <c r="Y523" s="41"/>
      <c r="Z523" s="41"/>
      <c r="AA523" s="41"/>
      <c r="AB523" s="41"/>
      <c r="AC523" s="41"/>
      <c r="AD523" s="41"/>
      <c r="AE523" s="41"/>
      <c r="AR523" s="188" t="s">
        <v>171</v>
      </c>
      <c r="AT523" s="188" t="s">
        <v>539</v>
      </c>
      <c r="AU523" s="188" t="s">
        <v>87</v>
      </c>
      <c r="AY523" s="22" t="s">
        <v>328</v>
      </c>
      <c r="BE523" s="189">
        <f>IF(N523="základní",J523,0)</f>
        <v>0</v>
      </c>
      <c r="BF523" s="189">
        <f>IF(N523="snížená",J523,0)</f>
        <v>0</v>
      </c>
      <c r="BG523" s="189">
        <f>IF(N523="zákl. přenesená",J523,0)</f>
        <v>0</v>
      </c>
      <c r="BH523" s="189">
        <f>IF(N523="sníž. přenesená",J523,0)</f>
        <v>0</v>
      </c>
      <c r="BI523" s="189">
        <f>IF(N523="nulová",J523,0)</f>
        <v>0</v>
      </c>
      <c r="BJ523" s="22" t="s">
        <v>76</v>
      </c>
      <c r="BK523" s="189">
        <f>ROUND(I523*H523,2)</f>
        <v>0</v>
      </c>
      <c r="BL523" s="22" t="s">
        <v>113</v>
      </c>
      <c r="BM523" s="188" t="s">
        <v>7237</v>
      </c>
    </row>
    <row r="524" s="13" customFormat="1">
      <c r="A524" s="13"/>
      <c r="B524" s="201"/>
      <c r="C524" s="13"/>
      <c r="D524" s="195" t="s">
        <v>442</v>
      </c>
      <c r="E524" s="202" t="s">
        <v>3</v>
      </c>
      <c r="F524" s="203" t="s">
        <v>7238</v>
      </c>
      <c r="G524" s="13"/>
      <c r="H524" s="204">
        <v>0.072999999999999995</v>
      </c>
      <c r="I524" s="205"/>
      <c r="J524" s="13"/>
      <c r="K524" s="13"/>
      <c r="L524" s="201"/>
      <c r="M524" s="206"/>
      <c r="N524" s="207"/>
      <c r="O524" s="207"/>
      <c r="P524" s="207"/>
      <c r="Q524" s="207"/>
      <c r="R524" s="207"/>
      <c r="S524" s="207"/>
      <c r="T524" s="208"/>
      <c r="U524" s="13"/>
      <c r="V524" s="13"/>
      <c r="W524" s="13"/>
      <c r="X524" s="13"/>
      <c r="Y524" s="13"/>
      <c r="Z524" s="13"/>
      <c r="AA524" s="13"/>
      <c r="AB524" s="13"/>
      <c r="AC524" s="13"/>
      <c r="AD524" s="13"/>
      <c r="AE524" s="13"/>
      <c r="AT524" s="202" t="s">
        <v>442</v>
      </c>
      <c r="AU524" s="202" t="s">
        <v>87</v>
      </c>
      <c r="AV524" s="13" t="s">
        <v>79</v>
      </c>
      <c r="AW524" s="13" t="s">
        <v>31</v>
      </c>
      <c r="AX524" s="13" t="s">
        <v>69</v>
      </c>
      <c r="AY524" s="202" t="s">
        <v>328</v>
      </c>
    </row>
    <row r="525" s="13" customFormat="1">
      <c r="A525" s="13"/>
      <c r="B525" s="201"/>
      <c r="C525" s="13"/>
      <c r="D525" s="195" t="s">
        <v>442</v>
      </c>
      <c r="E525" s="202" t="s">
        <v>3</v>
      </c>
      <c r="F525" s="203" t="s">
        <v>7239</v>
      </c>
      <c r="G525" s="13"/>
      <c r="H525" s="204">
        <v>0.66700000000000004</v>
      </c>
      <c r="I525" s="205"/>
      <c r="J525" s="13"/>
      <c r="K525" s="13"/>
      <c r="L525" s="201"/>
      <c r="M525" s="206"/>
      <c r="N525" s="207"/>
      <c r="O525" s="207"/>
      <c r="P525" s="207"/>
      <c r="Q525" s="207"/>
      <c r="R525" s="207"/>
      <c r="S525" s="207"/>
      <c r="T525" s="208"/>
      <c r="U525" s="13"/>
      <c r="V525" s="13"/>
      <c r="W525" s="13"/>
      <c r="X525" s="13"/>
      <c r="Y525" s="13"/>
      <c r="Z525" s="13"/>
      <c r="AA525" s="13"/>
      <c r="AB525" s="13"/>
      <c r="AC525" s="13"/>
      <c r="AD525" s="13"/>
      <c r="AE525" s="13"/>
      <c r="AT525" s="202" t="s">
        <v>442</v>
      </c>
      <c r="AU525" s="202" t="s">
        <v>87</v>
      </c>
      <c r="AV525" s="13" t="s">
        <v>79</v>
      </c>
      <c r="AW525" s="13" t="s">
        <v>31</v>
      </c>
      <c r="AX525" s="13" t="s">
        <v>69</v>
      </c>
      <c r="AY525" s="202" t="s">
        <v>328</v>
      </c>
    </row>
    <row r="526" s="14" customFormat="1">
      <c r="A526" s="14"/>
      <c r="B526" s="209"/>
      <c r="C526" s="14"/>
      <c r="D526" s="195" t="s">
        <v>442</v>
      </c>
      <c r="E526" s="210" t="s">
        <v>3</v>
      </c>
      <c r="F526" s="211" t="s">
        <v>452</v>
      </c>
      <c r="G526" s="14"/>
      <c r="H526" s="212">
        <v>0.73999999999999999</v>
      </c>
      <c r="I526" s="213"/>
      <c r="J526" s="14"/>
      <c r="K526" s="14"/>
      <c r="L526" s="209"/>
      <c r="M526" s="214"/>
      <c r="N526" s="215"/>
      <c r="O526" s="215"/>
      <c r="P526" s="215"/>
      <c r="Q526" s="215"/>
      <c r="R526" s="215"/>
      <c r="S526" s="215"/>
      <c r="T526" s="216"/>
      <c r="U526" s="14"/>
      <c r="V526" s="14"/>
      <c r="W526" s="14"/>
      <c r="X526" s="14"/>
      <c r="Y526" s="14"/>
      <c r="Z526" s="14"/>
      <c r="AA526" s="14"/>
      <c r="AB526" s="14"/>
      <c r="AC526" s="14"/>
      <c r="AD526" s="14"/>
      <c r="AE526" s="14"/>
      <c r="AT526" s="210" t="s">
        <v>442</v>
      </c>
      <c r="AU526" s="210" t="s">
        <v>87</v>
      </c>
      <c r="AV526" s="14" t="s">
        <v>113</v>
      </c>
      <c r="AW526" s="14" t="s">
        <v>31</v>
      </c>
      <c r="AX526" s="14" t="s">
        <v>76</v>
      </c>
      <c r="AY526" s="210" t="s">
        <v>328</v>
      </c>
    </row>
    <row r="527" s="2" customFormat="1" ht="24.15" customHeight="1">
      <c r="A527" s="41"/>
      <c r="B527" s="176"/>
      <c r="C527" s="224" t="s">
        <v>570</v>
      </c>
      <c r="D527" s="224" t="s">
        <v>539</v>
      </c>
      <c r="E527" s="225" t="s">
        <v>7240</v>
      </c>
      <c r="F527" s="226" t="s">
        <v>7241</v>
      </c>
      <c r="G527" s="227" t="s">
        <v>585</v>
      </c>
      <c r="H527" s="228">
        <v>0.67300000000000004</v>
      </c>
      <c r="I527" s="229"/>
      <c r="J527" s="230">
        <f>ROUND(I527*H527,2)</f>
        <v>0</v>
      </c>
      <c r="K527" s="226" t="s">
        <v>335</v>
      </c>
      <c r="L527" s="231"/>
      <c r="M527" s="232" t="s">
        <v>3</v>
      </c>
      <c r="N527" s="233" t="s">
        <v>40</v>
      </c>
      <c r="O527" s="75"/>
      <c r="P527" s="186">
        <f>O527*H527</f>
        <v>0</v>
      </c>
      <c r="Q527" s="186">
        <v>1</v>
      </c>
      <c r="R527" s="186">
        <f>Q527*H527</f>
        <v>0.67300000000000004</v>
      </c>
      <c r="S527" s="186">
        <v>0</v>
      </c>
      <c r="T527" s="187">
        <f>S527*H527</f>
        <v>0</v>
      </c>
      <c r="U527" s="41"/>
      <c r="V527" s="41"/>
      <c r="W527" s="41"/>
      <c r="X527" s="41"/>
      <c r="Y527" s="41"/>
      <c r="Z527" s="41"/>
      <c r="AA527" s="41"/>
      <c r="AB527" s="41"/>
      <c r="AC527" s="41"/>
      <c r="AD527" s="41"/>
      <c r="AE527" s="41"/>
      <c r="AR527" s="188" t="s">
        <v>171</v>
      </c>
      <c r="AT527" s="188" t="s">
        <v>539</v>
      </c>
      <c r="AU527" s="188" t="s">
        <v>87</v>
      </c>
      <c r="AY527" s="22" t="s">
        <v>328</v>
      </c>
      <c r="BE527" s="189">
        <f>IF(N527="základní",J527,0)</f>
        <v>0</v>
      </c>
      <c r="BF527" s="189">
        <f>IF(N527="snížená",J527,0)</f>
        <v>0</v>
      </c>
      <c r="BG527" s="189">
        <f>IF(N527="zákl. přenesená",J527,0)</f>
        <v>0</v>
      </c>
      <c r="BH527" s="189">
        <f>IF(N527="sníž. přenesená",J527,0)</f>
        <v>0</v>
      </c>
      <c r="BI527" s="189">
        <f>IF(N527="nulová",J527,0)</f>
        <v>0</v>
      </c>
      <c r="BJ527" s="22" t="s">
        <v>76</v>
      </c>
      <c r="BK527" s="189">
        <f>ROUND(I527*H527,2)</f>
        <v>0</v>
      </c>
      <c r="BL527" s="22" t="s">
        <v>113</v>
      </c>
      <c r="BM527" s="188" t="s">
        <v>7242</v>
      </c>
    </row>
    <row r="528" s="13" customFormat="1">
      <c r="A528" s="13"/>
      <c r="B528" s="201"/>
      <c r="C528" s="13"/>
      <c r="D528" s="195" t="s">
        <v>442</v>
      </c>
      <c r="E528" s="202" t="s">
        <v>3</v>
      </c>
      <c r="F528" s="203" t="s">
        <v>7243</v>
      </c>
      <c r="G528" s="13"/>
      <c r="H528" s="204">
        <v>0.67300000000000004</v>
      </c>
      <c r="I528" s="205"/>
      <c r="J528" s="13"/>
      <c r="K528" s="13"/>
      <c r="L528" s="201"/>
      <c r="M528" s="206"/>
      <c r="N528" s="207"/>
      <c r="O528" s="207"/>
      <c r="P528" s="207"/>
      <c r="Q528" s="207"/>
      <c r="R528" s="207"/>
      <c r="S528" s="207"/>
      <c r="T528" s="208"/>
      <c r="U528" s="13"/>
      <c r="V528" s="13"/>
      <c r="W528" s="13"/>
      <c r="X528" s="13"/>
      <c r="Y528" s="13"/>
      <c r="Z528" s="13"/>
      <c r="AA528" s="13"/>
      <c r="AB528" s="13"/>
      <c r="AC528" s="13"/>
      <c r="AD528" s="13"/>
      <c r="AE528" s="13"/>
      <c r="AT528" s="202" t="s">
        <v>442</v>
      </c>
      <c r="AU528" s="202" t="s">
        <v>87</v>
      </c>
      <c r="AV528" s="13" t="s">
        <v>79</v>
      </c>
      <c r="AW528" s="13" t="s">
        <v>31</v>
      </c>
      <c r="AX528" s="13" t="s">
        <v>76</v>
      </c>
      <c r="AY528" s="202" t="s">
        <v>328</v>
      </c>
    </row>
    <row r="529" s="2" customFormat="1" ht="21.75" customHeight="1">
      <c r="A529" s="41"/>
      <c r="B529" s="176"/>
      <c r="C529" s="224" t="s">
        <v>1742</v>
      </c>
      <c r="D529" s="224" t="s">
        <v>539</v>
      </c>
      <c r="E529" s="225" t="s">
        <v>7244</v>
      </c>
      <c r="F529" s="226" t="s">
        <v>7245</v>
      </c>
      <c r="G529" s="227" t="s">
        <v>585</v>
      </c>
      <c r="H529" s="228">
        <v>20.350000000000001</v>
      </c>
      <c r="I529" s="229"/>
      <c r="J529" s="230">
        <f>ROUND(I529*H529,2)</f>
        <v>0</v>
      </c>
      <c r="K529" s="226" t="s">
        <v>2902</v>
      </c>
      <c r="L529" s="231"/>
      <c r="M529" s="232" t="s">
        <v>3</v>
      </c>
      <c r="N529" s="233" t="s">
        <v>40</v>
      </c>
      <c r="O529" s="75"/>
      <c r="P529" s="186">
        <f>O529*H529</f>
        <v>0</v>
      </c>
      <c r="Q529" s="186">
        <v>1</v>
      </c>
      <c r="R529" s="186">
        <f>Q529*H529</f>
        <v>20.350000000000001</v>
      </c>
      <c r="S529" s="186">
        <v>0</v>
      </c>
      <c r="T529" s="187">
        <f>S529*H529</f>
        <v>0</v>
      </c>
      <c r="U529" s="41"/>
      <c r="V529" s="41"/>
      <c r="W529" s="41"/>
      <c r="X529" s="41"/>
      <c r="Y529" s="41"/>
      <c r="Z529" s="41"/>
      <c r="AA529" s="41"/>
      <c r="AB529" s="41"/>
      <c r="AC529" s="41"/>
      <c r="AD529" s="41"/>
      <c r="AE529" s="41"/>
      <c r="AR529" s="188" t="s">
        <v>171</v>
      </c>
      <c r="AT529" s="188" t="s">
        <v>539</v>
      </c>
      <c r="AU529" s="188" t="s">
        <v>87</v>
      </c>
      <c r="AY529" s="22" t="s">
        <v>328</v>
      </c>
      <c r="BE529" s="189">
        <f>IF(N529="základní",J529,0)</f>
        <v>0</v>
      </c>
      <c r="BF529" s="189">
        <f>IF(N529="snížená",J529,0)</f>
        <v>0</v>
      </c>
      <c r="BG529" s="189">
        <f>IF(N529="zákl. přenesená",J529,0)</f>
        <v>0</v>
      </c>
      <c r="BH529" s="189">
        <f>IF(N529="sníž. přenesená",J529,0)</f>
        <v>0</v>
      </c>
      <c r="BI529" s="189">
        <f>IF(N529="nulová",J529,0)</f>
        <v>0</v>
      </c>
      <c r="BJ529" s="22" t="s">
        <v>76</v>
      </c>
      <c r="BK529" s="189">
        <f>ROUND(I529*H529,2)</f>
        <v>0</v>
      </c>
      <c r="BL529" s="22" t="s">
        <v>113</v>
      </c>
      <c r="BM529" s="188" t="s">
        <v>7246</v>
      </c>
    </row>
    <row r="530" s="13" customFormat="1">
      <c r="A530" s="13"/>
      <c r="B530" s="201"/>
      <c r="C530" s="13"/>
      <c r="D530" s="195" t="s">
        <v>442</v>
      </c>
      <c r="E530" s="202" t="s">
        <v>3</v>
      </c>
      <c r="F530" s="203" t="s">
        <v>7247</v>
      </c>
      <c r="G530" s="13"/>
      <c r="H530" s="204">
        <v>20.350000000000001</v>
      </c>
      <c r="I530" s="205"/>
      <c r="J530" s="13"/>
      <c r="K530" s="13"/>
      <c r="L530" s="201"/>
      <c r="M530" s="206"/>
      <c r="N530" s="207"/>
      <c r="O530" s="207"/>
      <c r="P530" s="207"/>
      <c r="Q530" s="207"/>
      <c r="R530" s="207"/>
      <c r="S530" s="207"/>
      <c r="T530" s="208"/>
      <c r="U530" s="13"/>
      <c r="V530" s="13"/>
      <c r="W530" s="13"/>
      <c r="X530" s="13"/>
      <c r="Y530" s="13"/>
      <c r="Z530" s="13"/>
      <c r="AA530" s="13"/>
      <c r="AB530" s="13"/>
      <c r="AC530" s="13"/>
      <c r="AD530" s="13"/>
      <c r="AE530" s="13"/>
      <c r="AT530" s="202" t="s">
        <v>442</v>
      </c>
      <c r="AU530" s="202" t="s">
        <v>87</v>
      </c>
      <c r="AV530" s="13" t="s">
        <v>79</v>
      </c>
      <c r="AW530" s="13" t="s">
        <v>31</v>
      </c>
      <c r="AX530" s="13" t="s">
        <v>76</v>
      </c>
      <c r="AY530" s="202" t="s">
        <v>328</v>
      </c>
    </row>
    <row r="531" s="2" customFormat="1" ht="21.75" customHeight="1">
      <c r="A531" s="41"/>
      <c r="B531" s="176"/>
      <c r="C531" s="224" t="s">
        <v>1352</v>
      </c>
      <c r="D531" s="224" t="s">
        <v>539</v>
      </c>
      <c r="E531" s="225" t="s">
        <v>7248</v>
      </c>
      <c r="F531" s="226" t="s">
        <v>7249</v>
      </c>
      <c r="G531" s="227" t="s">
        <v>585</v>
      </c>
      <c r="H531" s="228">
        <v>0.039</v>
      </c>
      <c r="I531" s="229"/>
      <c r="J531" s="230">
        <f>ROUND(I531*H531,2)</f>
        <v>0</v>
      </c>
      <c r="K531" s="226" t="s">
        <v>2902</v>
      </c>
      <c r="L531" s="231"/>
      <c r="M531" s="232" t="s">
        <v>3</v>
      </c>
      <c r="N531" s="233" t="s">
        <v>40</v>
      </c>
      <c r="O531" s="75"/>
      <c r="P531" s="186">
        <f>O531*H531</f>
        <v>0</v>
      </c>
      <c r="Q531" s="186">
        <v>1</v>
      </c>
      <c r="R531" s="186">
        <f>Q531*H531</f>
        <v>0.039</v>
      </c>
      <c r="S531" s="186">
        <v>0</v>
      </c>
      <c r="T531" s="187">
        <f>S531*H531</f>
        <v>0</v>
      </c>
      <c r="U531" s="41"/>
      <c r="V531" s="41"/>
      <c r="W531" s="41"/>
      <c r="X531" s="41"/>
      <c r="Y531" s="41"/>
      <c r="Z531" s="41"/>
      <c r="AA531" s="41"/>
      <c r="AB531" s="41"/>
      <c r="AC531" s="41"/>
      <c r="AD531" s="41"/>
      <c r="AE531" s="41"/>
      <c r="AR531" s="188" t="s">
        <v>171</v>
      </c>
      <c r="AT531" s="188" t="s">
        <v>539</v>
      </c>
      <c r="AU531" s="188" t="s">
        <v>87</v>
      </c>
      <c r="AY531" s="22" t="s">
        <v>328</v>
      </c>
      <c r="BE531" s="189">
        <f>IF(N531="základní",J531,0)</f>
        <v>0</v>
      </c>
      <c r="BF531" s="189">
        <f>IF(N531="snížená",J531,0)</f>
        <v>0</v>
      </c>
      <c r="BG531" s="189">
        <f>IF(N531="zákl. přenesená",J531,0)</f>
        <v>0</v>
      </c>
      <c r="BH531" s="189">
        <f>IF(N531="sníž. přenesená",J531,0)</f>
        <v>0</v>
      </c>
      <c r="BI531" s="189">
        <f>IF(N531="nulová",J531,0)</f>
        <v>0</v>
      </c>
      <c r="BJ531" s="22" t="s">
        <v>76</v>
      </c>
      <c r="BK531" s="189">
        <f>ROUND(I531*H531,2)</f>
        <v>0</v>
      </c>
      <c r="BL531" s="22" t="s">
        <v>113</v>
      </c>
      <c r="BM531" s="188" t="s">
        <v>7250</v>
      </c>
    </row>
    <row r="532" s="13" customFormat="1">
      <c r="A532" s="13"/>
      <c r="B532" s="201"/>
      <c r="C532" s="13"/>
      <c r="D532" s="195" t="s">
        <v>442</v>
      </c>
      <c r="E532" s="202" t="s">
        <v>3</v>
      </c>
      <c r="F532" s="203" t="s">
        <v>7251</v>
      </c>
      <c r="G532" s="13"/>
      <c r="H532" s="204">
        <v>0.039</v>
      </c>
      <c r="I532" s="205"/>
      <c r="J532" s="13"/>
      <c r="K532" s="13"/>
      <c r="L532" s="201"/>
      <c r="M532" s="206"/>
      <c r="N532" s="207"/>
      <c r="O532" s="207"/>
      <c r="P532" s="207"/>
      <c r="Q532" s="207"/>
      <c r="R532" s="207"/>
      <c r="S532" s="207"/>
      <c r="T532" s="208"/>
      <c r="U532" s="13"/>
      <c r="V532" s="13"/>
      <c r="W532" s="13"/>
      <c r="X532" s="13"/>
      <c r="Y532" s="13"/>
      <c r="Z532" s="13"/>
      <c r="AA532" s="13"/>
      <c r="AB532" s="13"/>
      <c r="AC532" s="13"/>
      <c r="AD532" s="13"/>
      <c r="AE532" s="13"/>
      <c r="AT532" s="202" t="s">
        <v>442</v>
      </c>
      <c r="AU532" s="202" t="s">
        <v>87</v>
      </c>
      <c r="AV532" s="13" t="s">
        <v>79</v>
      </c>
      <c r="AW532" s="13" t="s">
        <v>31</v>
      </c>
      <c r="AX532" s="13" t="s">
        <v>76</v>
      </c>
      <c r="AY532" s="202" t="s">
        <v>328</v>
      </c>
    </row>
    <row r="533" s="2" customFormat="1" ht="21.75" customHeight="1">
      <c r="A533" s="41"/>
      <c r="B533" s="176"/>
      <c r="C533" s="224" t="s">
        <v>1751</v>
      </c>
      <c r="D533" s="224" t="s">
        <v>539</v>
      </c>
      <c r="E533" s="225" t="s">
        <v>7252</v>
      </c>
      <c r="F533" s="226" t="s">
        <v>7253</v>
      </c>
      <c r="G533" s="227" t="s">
        <v>585</v>
      </c>
      <c r="H533" s="228">
        <v>0.071999999999999995</v>
      </c>
      <c r="I533" s="229"/>
      <c r="J533" s="230">
        <f>ROUND(I533*H533,2)</f>
        <v>0</v>
      </c>
      <c r="K533" s="226" t="s">
        <v>2902</v>
      </c>
      <c r="L533" s="231"/>
      <c r="M533" s="232" t="s">
        <v>3</v>
      </c>
      <c r="N533" s="233" t="s">
        <v>40</v>
      </c>
      <c r="O533" s="75"/>
      <c r="P533" s="186">
        <f>O533*H533</f>
        <v>0</v>
      </c>
      <c r="Q533" s="186">
        <v>1</v>
      </c>
      <c r="R533" s="186">
        <f>Q533*H533</f>
        <v>0.071999999999999995</v>
      </c>
      <c r="S533" s="186">
        <v>0</v>
      </c>
      <c r="T533" s="187">
        <f>S533*H533</f>
        <v>0</v>
      </c>
      <c r="U533" s="41"/>
      <c r="V533" s="41"/>
      <c r="W533" s="41"/>
      <c r="X533" s="41"/>
      <c r="Y533" s="41"/>
      <c r="Z533" s="41"/>
      <c r="AA533" s="41"/>
      <c r="AB533" s="41"/>
      <c r="AC533" s="41"/>
      <c r="AD533" s="41"/>
      <c r="AE533" s="41"/>
      <c r="AR533" s="188" t="s">
        <v>171</v>
      </c>
      <c r="AT533" s="188" t="s">
        <v>539</v>
      </c>
      <c r="AU533" s="188" t="s">
        <v>87</v>
      </c>
      <c r="AY533" s="22" t="s">
        <v>328</v>
      </c>
      <c r="BE533" s="189">
        <f>IF(N533="základní",J533,0)</f>
        <v>0</v>
      </c>
      <c r="BF533" s="189">
        <f>IF(N533="snížená",J533,0)</f>
        <v>0</v>
      </c>
      <c r="BG533" s="189">
        <f>IF(N533="zákl. přenesená",J533,0)</f>
        <v>0</v>
      </c>
      <c r="BH533" s="189">
        <f>IF(N533="sníž. přenesená",J533,0)</f>
        <v>0</v>
      </c>
      <c r="BI533" s="189">
        <f>IF(N533="nulová",J533,0)</f>
        <v>0</v>
      </c>
      <c r="BJ533" s="22" t="s">
        <v>76</v>
      </c>
      <c r="BK533" s="189">
        <f>ROUND(I533*H533,2)</f>
        <v>0</v>
      </c>
      <c r="BL533" s="22" t="s">
        <v>113</v>
      </c>
      <c r="BM533" s="188" t="s">
        <v>7254</v>
      </c>
    </row>
    <row r="534" s="13" customFormat="1">
      <c r="A534" s="13"/>
      <c r="B534" s="201"/>
      <c r="C534" s="13"/>
      <c r="D534" s="195" t="s">
        <v>442</v>
      </c>
      <c r="E534" s="202" t="s">
        <v>3</v>
      </c>
      <c r="F534" s="203" t="s">
        <v>7255</v>
      </c>
      <c r="G534" s="13"/>
      <c r="H534" s="204">
        <v>0.062</v>
      </c>
      <c r="I534" s="205"/>
      <c r="J534" s="13"/>
      <c r="K534" s="13"/>
      <c r="L534" s="201"/>
      <c r="M534" s="206"/>
      <c r="N534" s="207"/>
      <c r="O534" s="207"/>
      <c r="P534" s="207"/>
      <c r="Q534" s="207"/>
      <c r="R534" s="207"/>
      <c r="S534" s="207"/>
      <c r="T534" s="208"/>
      <c r="U534" s="13"/>
      <c r="V534" s="13"/>
      <c r="W534" s="13"/>
      <c r="X534" s="13"/>
      <c r="Y534" s="13"/>
      <c r="Z534" s="13"/>
      <c r="AA534" s="13"/>
      <c r="AB534" s="13"/>
      <c r="AC534" s="13"/>
      <c r="AD534" s="13"/>
      <c r="AE534" s="13"/>
      <c r="AT534" s="202" t="s">
        <v>442</v>
      </c>
      <c r="AU534" s="202" t="s">
        <v>87</v>
      </c>
      <c r="AV534" s="13" t="s">
        <v>79</v>
      </c>
      <c r="AW534" s="13" t="s">
        <v>31</v>
      </c>
      <c r="AX534" s="13" t="s">
        <v>69</v>
      </c>
      <c r="AY534" s="202" t="s">
        <v>328</v>
      </c>
    </row>
    <row r="535" s="13" customFormat="1">
      <c r="A535" s="13"/>
      <c r="B535" s="201"/>
      <c r="C535" s="13"/>
      <c r="D535" s="195" t="s">
        <v>442</v>
      </c>
      <c r="E535" s="202" t="s">
        <v>3</v>
      </c>
      <c r="F535" s="203" t="s">
        <v>7256</v>
      </c>
      <c r="G535" s="13"/>
      <c r="H535" s="204">
        <v>0.01</v>
      </c>
      <c r="I535" s="205"/>
      <c r="J535" s="13"/>
      <c r="K535" s="13"/>
      <c r="L535" s="201"/>
      <c r="M535" s="206"/>
      <c r="N535" s="207"/>
      <c r="O535" s="207"/>
      <c r="P535" s="207"/>
      <c r="Q535" s="207"/>
      <c r="R535" s="207"/>
      <c r="S535" s="207"/>
      <c r="T535" s="208"/>
      <c r="U535" s="13"/>
      <c r="V535" s="13"/>
      <c r="W535" s="13"/>
      <c r="X535" s="13"/>
      <c r="Y535" s="13"/>
      <c r="Z535" s="13"/>
      <c r="AA535" s="13"/>
      <c r="AB535" s="13"/>
      <c r="AC535" s="13"/>
      <c r="AD535" s="13"/>
      <c r="AE535" s="13"/>
      <c r="AT535" s="202" t="s">
        <v>442</v>
      </c>
      <c r="AU535" s="202" t="s">
        <v>87</v>
      </c>
      <c r="AV535" s="13" t="s">
        <v>79</v>
      </c>
      <c r="AW535" s="13" t="s">
        <v>31</v>
      </c>
      <c r="AX535" s="13" t="s">
        <v>69</v>
      </c>
      <c r="AY535" s="202" t="s">
        <v>328</v>
      </c>
    </row>
    <row r="536" s="14" customFormat="1">
      <c r="A536" s="14"/>
      <c r="B536" s="209"/>
      <c r="C536" s="14"/>
      <c r="D536" s="195" t="s">
        <v>442</v>
      </c>
      <c r="E536" s="210" t="s">
        <v>3</v>
      </c>
      <c r="F536" s="211" t="s">
        <v>452</v>
      </c>
      <c r="G536" s="14"/>
      <c r="H536" s="212">
        <v>0.071999999999999995</v>
      </c>
      <c r="I536" s="213"/>
      <c r="J536" s="14"/>
      <c r="K536" s="14"/>
      <c r="L536" s="209"/>
      <c r="M536" s="214"/>
      <c r="N536" s="215"/>
      <c r="O536" s="215"/>
      <c r="P536" s="215"/>
      <c r="Q536" s="215"/>
      <c r="R536" s="215"/>
      <c r="S536" s="215"/>
      <c r="T536" s="216"/>
      <c r="U536" s="14"/>
      <c r="V536" s="14"/>
      <c r="W536" s="14"/>
      <c r="X536" s="14"/>
      <c r="Y536" s="14"/>
      <c r="Z536" s="14"/>
      <c r="AA536" s="14"/>
      <c r="AB536" s="14"/>
      <c r="AC536" s="14"/>
      <c r="AD536" s="14"/>
      <c r="AE536" s="14"/>
      <c r="AT536" s="210" t="s">
        <v>442</v>
      </c>
      <c r="AU536" s="210" t="s">
        <v>87</v>
      </c>
      <c r="AV536" s="14" t="s">
        <v>113</v>
      </c>
      <c r="AW536" s="14" t="s">
        <v>31</v>
      </c>
      <c r="AX536" s="14" t="s">
        <v>76</v>
      </c>
      <c r="AY536" s="210" t="s">
        <v>328</v>
      </c>
    </row>
    <row r="537" s="2" customFormat="1" ht="21.75" customHeight="1">
      <c r="A537" s="41"/>
      <c r="B537" s="176"/>
      <c r="C537" s="224" t="s">
        <v>1355</v>
      </c>
      <c r="D537" s="224" t="s">
        <v>539</v>
      </c>
      <c r="E537" s="225" t="s">
        <v>7257</v>
      </c>
      <c r="F537" s="226" t="s">
        <v>7258</v>
      </c>
      <c r="G537" s="227" t="s">
        <v>585</v>
      </c>
      <c r="H537" s="228">
        <v>0.0040000000000000001</v>
      </c>
      <c r="I537" s="229"/>
      <c r="J537" s="230">
        <f>ROUND(I537*H537,2)</f>
        <v>0</v>
      </c>
      <c r="K537" s="226" t="s">
        <v>2902</v>
      </c>
      <c r="L537" s="231"/>
      <c r="M537" s="232" t="s">
        <v>3</v>
      </c>
      <c r="N537" s="233" t="s">
        <v>40</v>
      </c>
      <c r="O537" s="75"/>
      <c r="P537" s="186">
        <f>O537*H537</f>
        <v>0</v>
      </c>
      <c r="Q537" s="186">
        <v>1</v>
      </c>
      <c r="R537" s="186">
        <f>Q537*H537</f>
        <v>0.0040000000000000001</v>
      </c>
      <c r="S537" s="186">
        <v>0</v>
      </c>
      <c r="T537" s="187">
        <f>S537*H537</f>
        <v>0</v>
      </c>
      <c r="U537" s="41"/>
      <c r="V537" s="41"/>
      <c r="W537" s="41"/>
      <c r="X537" s="41"/>
      <c r="Y537" s="41"/>
      <c r="Z537" s="41"/>
      <c r="AA537" s="41"/>
      <c r="AB537" s="41"/>
      <c r="AC537" s="41"/>
      <c r="AD537" s="41"/>
      <c r="AE537" s="41"/>
      <c r="AR537" s="188" t="s">
        <v>171</v>
      </c>
      <c r="AT537" s="188" t="s">
        <v>539</v>
      </c>
      <c r="AU537" s="188" t="s">
        <v>87</v>
      </c>
      <c r="AY537" s="22" t="s">
        <v>328</v>
      </c>
      <c r="BE537" s="189">
        <f>IF(N537="základní",J537,0)</f>
        <v>0</v>
      </c>
      <c r="BF537" s="189">
        <f>IF(N537="snížená",J537,0)</f>
        <v>0</v>
      </c>
      <c r="BG537" s="189">
        <f>IF(N537="zákl. přenesená",J537,0)</f>
        <v>0</v>
      </c>
      <c r="BH537" s="189">
        <f>IF(N537="sníž. přenesená",J537,0)</f>
        <v>0</v>
      </c>
      <c r="BI537" s="189">
        <f>IF(N537="nulová",J537,0)</f>
        <v>0</v>
      </c>
      <c r="BJ537" s="22" t="s">
        <v>76</v>
      </c>
      <c r="BK537" s="189">
        <f>ROUND(I537*H537,2)</f>
        <v>0</v>
      </c>
      <c r="BL537" s="22" t="s">
        <v>113</v>
      </c>
      <c r="BM537" s="188" t="s">
        <v>7259</v>
      </c>
    </row>
    <row r="538" s="13" customFormat="1">
      <c r="A538" s="13"/>
      <c r="B538" s="201"/>
      <c r="C538" s="13"/>
      <c r="D538" s="195" t="s">
        <v>442</v>
      </c>
      <c r="E538" s="202" t="s">
        <v>3</v>
      </c>
      <c r="F538" s="203" t="s">
        <v>7260</v>
      </c>
      <c r="G538" s="13"/>
      <c r="H538" s="204">
        <v>0.0040000000000000001</v>
      </c>
      <c r="I538" s="205"/>
      <c r="J538" s="13"/>
      <c r="K538" s="13"/>
      <c r="L538" s="201"/>
      <c r="M538" s="206"/>
      <c r="N538" s="207"/>
      <c r="O538" s="207"/>
      <c r="P538" s="207"/>
      <c r="Q538" s="207"/>
      <c r="R538" s="207"/>
      <c r="S538" s="207"/>
      <c r="T538" s="208"/>
      <c r="U538" s="13"/>
      <c r="V538" s="13"/>
      <c r="W538" s="13"/>
      <c r="X538" s="13"/>
      <c r="Y538" s="13"/>
      <c r="Z538" s="13"/>
      <c r="AA538" s="13"/>
      <c r="AB538" s="13"/>
      <c r="AC538" s="13"/>
      <c r="AD538" s="13"/>
      <c r="AE538" s="13"/>
      <c r="AT538" s="202" t="s">
        <v>442</v>
      </c>
      <c r="AU538" s="202" t="s">
        <v>87</v>
      </c>
      <c r="AV538" s="13" t="s">
        <v>79</v>
      </c>
      <c r="AW538" s="13" t="s">
        <v>31</v>
      </c>
      <c r="AX538" s="13" t="s">
        <v>76</v>
      </c>
      <c r="AY538" s="202" t="s">
        <v>328</v>
      </c>
    </row>
    <row r="539" s="2" customFormat="1" ht="21.75" customHeight="1">
      <c r="A539" s="41"/>
      <c r="B539" s="176"/>
      <c r="C539" s="224" t="s">
        <v>1760</v>
      </c>
      <c r="D539" s="224" t="s">
        <v>539</v>
      </c>
      <c r="E539" s="225" t="s">
        <v>7261</v>
      </c>
      <c r="F539" s="226" t="s">
        <v>7262</v>
      </c>
      <c r="G539" s="227" t="s">
        <v>585</v>
      </c>
      <c r="H539" s="228">
        <v>0.031</v>
      </c>
      <c r="I539" s="229"/>
      <c r="J539" s="230">
        <f>ROUND(I539*H539,2)</f>
        <v>0</v>
      </c>
      <c r="K539" s="226" t="s">
        <v>2902</v>
      </c>
      <c r="L539" s="231"/>
      <c r="M539" s="232" t="s">
        <v>3</v>
      </c>
      <c r="N539" s="233" t="s">
        <v>40</v>
      </c>
      <c r="O539" s="75"/>
      <c r="P539" s="186">
        <f>O539*H539</f>
        <v>0</v>
      </c>
      <c r="Q539" s="186">
        <v>1</v>
      </c>
      <c r="R539" s="186">
        <f>Q539*H539</f>
        <v>0.031</v>
      </c>
      <c r="S539" s="186">
        <v>0</v>
      </c>
      <c r="T539" s="187">
        <f>S539*H539</f>
        <v>0</v>
      </c>
      <c r="U539" s="41"/>
      <c r="V539" s="41"/>
      <c r="W539" s="41"/>
      <c r="X539" s="41"/>
      <c r="Y539" s="41"/>
      <c r="Z539" s="41"/>
      <c r="AA539" s="41"/>
      <c r="AB539" s="41"/>
      <c r="AC539" s="41"/>
      <c r="AD539" s="41"/>
      <c r="AE539" s="41"/>
      <c r="AR539" s="188" t="s">
        <v>171</v>
      </c>
      <c r="AT539" s="188" t="s">
        <v>539</v>
      </c>
      <c r="AU539" s="188" t="s">
        <v>87</v>
      </c>
      <c r="AY539" s="22" t="s">
        <v>328</v>
      </c>
      <c r="BE539" s="189">
        <f>IF(N539="základní",J539,0)</f>
        <v>0</v>
      </c>
      <c r="BF539" s="189">
        <f>IF(N539="snížená",J539,0)</f>
        <v>0</v>
      </c>
      <c r="BG539" s="189">
        <f>IF(N539="zákl. přenesená",J539,0)</f>
        <v>0</v>
      </c>
      <c r="BH539" s="189">
        <f>IF(N539="sníž. přenesená",J539,0)</f>
        <v>0</v>
      </c>
      <c r="BI539" s="189">
        <f>IF(N539="nulová",J539,0)</f>
        <v>0</v>
      </c>
      <c r="BJ539" s="22" t="s">
        <v>76</v>
      </c>
      <c r="BK539" s="189">
        <f>ROUND(I539*H539,2)</f>
        <v>0</v>
      </c>
      <c r="BL539" s="22" t="s">
        <v>113</v>
      </c>
      <c r="BM539" s="188" t="s">
        <v>7263</v>
      </c>
    </row>
    <row r="540" s="13" customFormat="1">
      <c r="A540" s="13"/>
      <c r="B540" s="201"/>
      <c r="C540" s="13"/>
      <c r="D540" s="195" t="s">
        <v>442</v>
      </c>
      <c r="E540" s="202" t="s">
        <v>3</v>
      </c>
      <c r="F540" s="203" t="s">
        <v>7264</v>
      </c>
      <c r="G540" s="13"/>
      <c r="H540" s="204">
        <v>0.0050000000000000001</v>
      </c>
      <c r="I540" s="205"/>
      <c r="J540" s="13"/>
      <c r="K540" s="13"/>
      <c r="L540" s="201"/>
      <c r="M540" s="206"/>
      <c r="N540" s="207"/>
      <c r="O540" s="207"/>
      <c r="P540" s="207"/>
      <c r="Q540" s="207"/>
      <c r="R540" s="207"/>
      <c r="S540" s="207"/>
      <c r="T540" s="208"/>
      <c r="U540" s="13"/>
      <c r="V540" s="13"/>
      <c r="W540" s="13"/>
      <c r="X540" s="13"/>
      <c r="Y540" s="13"/>
      <c r="Z540" s="13"/>
      <c r="AA540" s="13"/>
      <c r="AB540" s="13"/>
      <c r="AC540" s="13"/>
      <c r="AD540" s="13"/>
      <c r="AE540" s="13"/>
      <c r="AT540" s="202" t="s">
        <v>442</v>
      </c>
      <c r="AU540" s="202" t="s">
        <v>87</v>
      </c>
      <c r="AV540" s="13" t="s">
        <v>79</v>
      </c>
      <c r="AW540" s="13" t="s">
        <v>31</v>
      </c>
      <c r="AX540" s="13" t="s">
        <v>69</v>
      </c>
      <c r="AY540" s="202" t="s">
        <v>328</v>
      </c>
    </row>
    <row r="541" s="13" customFormat="1">
      <c r="A541" s="13"/>
      <c r="B541" s="201"/>
      <c r="C541" s="13"/>
      <c r="D541" s="195" t="s">
        <v>442</v>
      </c>
      <c r="E541" s="202" t="s">
        <v>3</v>
      </c>
      <c r="F541" s="203" t="s">
        <v>7265</v>
      </c>
      <c r="G541" s="13"/>
      <c r="H541" s="204">
        <v>0.025999999999999999</v>
      </c>
      <c r="I541" s="205"/>
      <c r="J541" s="13"/>
      <c r="K541" s="13"/>
      <c r="L541" s="201"/>
      <c r="M541" s="206"/>
      <c r="N541" s="207"/>
      <c r="O541" s="207"/>
      <c r="P541" s="207"/>
      <c r="Q541" s="207"/>
      <c r="R541" s="207"/>
      <c r="S541" s="207"/>
      <c r="T541" s="208"/>
      <c r="U541" s="13"/>
      <c r="V541" s="13"/>
      <c r="W541" s="13"/>
      <c r="X541" s="13"/>
      <c r="Y541" s="13"/>
      <c r="Z541" s="13"/>
      <c r="AA541" s="13"/>
      <c r="AB541" s="13"/>
      <c r="AC541" s="13"/>
      <c r="AD541" s="13"/>
      <c r="AE541" s="13"/>
      <c r="AT541" s="202" t="s">
        <v>442</v>
      </c>
      <c r="AU541" s="202" t="s">
        <v>87</v>
      </c>
      <c r="AV541" s="13" t="s">
        <v>79</v>
      </c>
      <c r="AW541" s="13" t="s">
        <v>31</v>
      </c>
      <c r="AX541" s="13" t="s">
        <v>69</v>
      </c>
      <c r="AY541" s="202" t="s">
        <v>328</v>
      </c>
    </row>
    <row r="542" s="14" customFormat="1">
      <c r="A542" s="14"/>
      <c r="B542" s="209"/>
      <c r="C542" s="14"/>
      <c r="D542" s="195" t="s">
        <v>442</v>
      </c>
      <c r="E542" s="210" t="s">
        <v>3</v>
      </c>
      <c r="F542" s="211" t="s">
        <v>452</v>
      </c>
      <c r="G542" s="14"/>
      <c r="H542" s="212">
        <v>0.031</v>
      </c>
      <c r="I542" s="213"/>
      <c r="J542" s="14"/>
      <c r="K542" s="14"/>
      <c r="L542" s="209"/>
      <c r="M542" s="214"/>
      <c r="N542" s="215"/>
      <c r="O542" s="215"/>
      <c r="P542" s="215"/>
      <c r="Q542" s="215"/>
      <c r="R542" s="215"/>
      <c r="S542" s="215"/>
      <c r="T542" s="216"/>
      <c r="U542" s="14"/>
      <c r="V542" s="14"/>
      <c r="W542" s="14"/>
      <c r="X542" s="14"/>
      <c r="Y542" s="14"/>
      <c r="Z542" s="14"/>
      <c r="AA542" s="14"/>
      <c r="AB542" s="14"/>
      <c r="AC542" s="14"/>
      <c r="AD542" s="14"/>
      <c r="AE542" s="14"/>
      <c r="AT542" s="210" t="s">
        <v>442</v>
      </c>
      <c r="AU542" s="210" t="s">
        <v>87</v>
      </c>
      <c r="AV542" s="14" t="s">
        <v>113</v>
      </c>
      <c r="AW542" s="14" t="s">
        <v>31</v>
      </c>
      <c r="AX542" s="14" t="s">
        <v>76</v>
      </c>
      <c r="AY542" s="210" t="s">
        <v>328</v>
      </c>
    </row>
    <row r="543" s="2" customFormat="1" ht="21.75" customHeight="1">
      <c r="A543" s="41"/>
      <c r="B543" s="176"/>
      <c r="C543" s="224" t="s">
        <v>1358</v>
      </c>
      <c r="D543" s="224" t="s">
        <v>539</v>
      </c>
      <c r="E543" s="225" t="s">
        <v>7266</v>
      </c>
      <c r="F543" s="226" t="s">
        <v>7267</v>
      </c>
      <c r="G543" s="227" t="s">
        <v>585</v>
      </c>
      <c r="H543" s="228">
        <v>0.0080000000000000002</v>
      </c>
      <c r="I543" s="229"/>
      <c r="J543" s="230">
        <f>ROUND(I543*H543,2)</f>
        <v>0</v>
      </c>
      <c r="K543" s="226" t="s">
        <v>2902</v>
      </c>
      <c r="L543" s="231"/>
      <c r="M543" s="232" t="s">
        <v>3</v>
      </c>
      <c r="N543" s="233" t="s">
        <v>40</v>
      </c>
      <c r="O543" s="75"/>
      <c r="P543" s="186">
        <f>O543*H543</f>
        <v>0</v>
      </c>
      <c r="Q543" s="186">
        <v>1</v>
      </c>
      <c r="R543" s="186">
        <f>Q543*H543</f>
        <v>0.0080000000000000002</v>
      </c>
      <c r="S543" s="186">
        <v>0</v>
      </c>
      <c r="T543" s="187">
        <f>S543*H543</f>
        <v>0</v>
      </c>
      <c r="U543" s="41"/>
      <c r="V543" s="41"/>
      <c r="W543" s="41"/>
      <c r="X543" s="41"/>
      <c r="Y543" s="41"/>
      <c r="Z543" s="41"/>
      <c r="AA543" s="41"/>
      <c r="AB543" s="41"/>
      <c r="AC543" s="41"/>
      <c r="AD543" s="41"/>
      <c r="AE543" s="41"/>
      <c r="AR543" s="188" t="s">
        <v>171</v>
      </c>
      <c r="AT543" s="188" t="s">
        <v>539</v>
      </c>
      <c r="AU543" s="188" t="s">
        <v>87</v>
      </c>
      <c r="AY543" s="22" t="s">
        <v>328</v>
      </c>
      <c r="BE543" s="189">
        <f>IF(N543="základní",J543,0)</f>
        <v>0</v>
      </c>
      <c r="BF543" s="189">
        <f>IF(N543="snížená",J543,0)</f>
        <v>0</v>
      </c>
      <c r="BG543" s="189">
        <f>IF(N543="zákl. přenesená",J543,0)</f>
        <v>0</v>
      </c>
      <c r="BH543" s="189">
        <f>IF(N543="sníž. přenesená",J543,0)</f>
        <v>0</v>
      </c>
      <c r="BI543" s="189">
        <f>IF(N543="nulová",J543,0)</f>
        <v>0</v>
      </c>
      <c r="BJ543" s="22" t="s">
        <v>76</v>
      </c>
      <c r="BK543" s="189">
        <f>ROUND(I543*H543,2)</f>
        <v>0</v>
      </c>
      <c r="BL543" s="22" t="s">
        <v>113</v>
      </c>
      <c r="BM543" s="188" t="s">
        <v>7268</v>
      </c>
    </row>
    <row r="544" s="13" customFormat="1">
      <c r="A544" s="13"/>
      <c r="B544" s="201"/>
      <c r="C544" s="13"/>
      <c r="D544" s="195" t="s">
        <v>442</v>
      </c>
      <c r="E544" s="202" t="s">
        <v>3</v>
      </c>
      <c r="F544" s="203" t="s">
        <v>7269</v>
      </c>
      <c r="G544" s="13"/>
      <c r="H544" s="204">
        <v>0.0080000000000000002</v>
      </c>
      <c r="I544" s="205"/>
      <c r="J544" s="13"/>
      <c r="K544" s="13"/>
      <c r="L544" s="201"/>
      <c r="M544" s="206"/>
      <c r="N544" s="207"/>
      <c r="O544" s="207"/>
      <c r="P544" s="207"/>
      <c r="Q544" s="207"/>
      <c r="R544" s="207"/>
      <c r="S544" s="207"/>
      <c r="T544" s="208"/>
      <c r="U544" s="13"/>
      <c r="V544" s="13"/>
      <c r="W544" s="13"/>
      <c r="X544" s="13"/>
      <c r="Y544" s="13"/>
      <c r="Z544" s="13"/>
      <c r="AA544" s="13"/>
      <c r="AB544" s="13"/>
      <c r="AC544" s="13"/>
      <c r="AD544" s="13"/>
      <c r="AE544" s="13"/>
      <c r="AT544" s="202" t="s">
        <v>442</v>
      </c>
      <c r="AU544" s="202" t="s">
        <v>87</v>
      </c>
      <c r="AV544" s="13" t="s">
        <v>79</v>
      </c>
      <c r="AW544" s="13" t="s">
        <v>31</v>
      </c>
      <c r="AX544" s="13" t="s">
        <v>76</v>
      </c>
      <c r="AY544" s="202" t="s">
        <v>328</v>
      </c>
    </row>
    <row r="545" s="2" customFormat="1" ht="21.75" customHeight="1">
      <c r="A545" s="41"/>
      <c r="B545" s="176"/>
      <c r="C545" s="224" t="s">
        <v>1769</v>
      </c>
      <c r="D545" s="224" t="s">
        <v>539</v>
      </c>
      <c r="E545" s="225" t="s">
        <v>7270</v>
      </c>
      <c r="F545" s="226" t="s">
        <v>7271</v>
      </c>
      <c r="G545" s="227" t="s">
        <v>585</v>
      </c>
      <c r="H545" s="228">
        <v>0.189</v>
      </c>
      <c r="I545" s="229"/>
      <c r="J545" s="230">
        <f>ROUND(I545*H545,2)</f>
        <v>0</v>
      </c>
      <c r="K545" s="226" t="s">
        <v>2902</v>
      </c>
      <c r="L545" s="231"/>
      <c r="M545" s="232" t="s">
        <v>3</v>
      </c>
      <c r="N545" s="233" t="s">
        <v>40</v>
      </c>
      <c r="O545" s="75"/>
      <c r="P545" s="186">
        <f>O545*H545</f>
        <v>0</v>
      </c>
      <c r="Q545" s="186">
        <v>1</v>
      </c>
      <c r="R545" s="186">
        <f>Q545*H545</f>
        <v>0.189</v>
      </c>
      <c r="S545" s="186">
        <v>0</v>
      </c>
      <c r="T545" s="187">
        <f>S545*H545</f>
        <v>0</v>
      </c>
      <c r="U545" s="41"/>
      <c r="V545" s="41"/>
      <c r="W545" s="41"/>
      <c r="X545" s="41"/>
      <c r="Y545" s="41"/>
      <c r="Z545" s="41"/>
      <c r="AA545" s="41"/>
      <c r="AB545" s="41"/>
      <c r="AC545" s="41"/>
      <c r="AD545" s="41"/>
      <c r="AE545" s="41"/>
      <c r="AR545" s="188" t="s">
        <v>171</v>
      </c>
      <c r="AT545" s="188" t="s">
        <v>539</v>
      </c>
      <c r="AU545" s="188" t="s">
        <v>87</v>
      </c>
      <c r="AY545" s="22" t="s">
        <v>328</v>
      </c>
      <c r="BE545" s="189">
        <f>IF(N545="základní",J545,0)</f>
        <v>0</v>
      </c>
      <c r="BF545" s="189">
        <f>IF(N545="snížená",J545,0)</f>
        <v>0</v>
      </c>
      <c r="BG545" s="189">
        <f>IF(N545="zákl. přenesená",J545,0)</f>
        <v>0</v>
      </c>
      <c r="BH545" s="189">
        <f>IF(N545="sníž. přenesená",J545,0)</f>
        <v>0</v>
      </c>
      <c r="BI545" s="189">
        <f>IF(N545="nulová",J545,0)</f>
        <v>0</v>
      </c>
      <c r="BJ545" s="22" t="s">
        <v>76</v>
      </c>
      <c r="BK545" s="189">
        <f>ROUND(I545*H545,2)</f>
        <v>0</v>
      </c>
      <c r="BL545" s="22" t="s">
        <v>113</v>
      </c>
      <c r="BM545" s="188" t="s">
        <v>7272</v>
      </c>
    </row>
    <row r="546" s="13" customFormat="1">
      <c r="A546" s="13"/>
      <c r="B546" s="201"/>
      <c r="C546" s="13"/>
      <c r="D546" s="195" t="s">
        <v>442</v>
      </c>
      <c r="E546" s="202" t="s">
        <v>3</v>
      </c>
      <c r="F546" s="203" t="s">
        <v>7273</v>
      </c>
      <c r="G546" s="13"/>
      <c r="H546" s="204">
        <v>0.108</v>
      </c>
      <c r="I546" s="205"/>
      <c r="J546" s="13"/>
      <c r="K546" s="13"/>
      <c r="L546" s="201"/>
      <c r="M546" s="206"/>
      <c r="N546" s="207"/>
      <c r="O546" s="207"/>
      <c r="P546" s="207"/>
      <c r="Q546" s="207"/>
      <c r="R546" s="207"/>
      <c r="S546" s="207"/>
      <c r="T546" s="208"/>
      <c r="U546" s="13"/>
      <c r="V546" s="13"/>
      <c r="W546" s="13"/>
      <c r="X546" s="13"/>
      <c r="Y546" s="13"/>
      <c r="Z546" s="13"/>
      <c r="AA546" s="13"/>
      <c r="AB546" s="13"/>
      <c r="AC546" s="13"/>
      <c r="AD546" s="13"/>
      <c r="AE546" s="13"/>
      <c r="AT546" s="202" t="s">
        <v>442</v>
      </c>
      <c r="AU546" s="202" t="s">
        <v>87</v>
      </c>
      <c r="AV546" s="13" t="s">
        <v>79</v>
      </c>
      <c r="AW546" s="13" t="s">
        <v>31</v>
      </c>
      <c r="AX546" s="13" t="s">
        <v>69</v>
      </c>
      <c r="AY546" s="202" t="s">
        <v>328</v>
      </c>
    </row>
    <row r="547" s="13" customFormat="1">
      <c r="A547" s="13"/>
      <c r="B547" s="201"/>
      <c r="C547" s="13"/>
      <c r="D547" s="195" t="s">
        <v>442</v>
      </c>
      <c r="E547" s="202" t="s">
        <v>3</v>
      </c>
      <c r="F547" s="203" t="s">
        <v>7274</v>
      </c>
      <c r="G547" s="13"/>
      <c r="H547" s="204">
        <v>0.081000000000000003</v>
      </c>
      <c r="I547" s="205"/>
      <c r="J547" s="13"/>
      <c r="K547" s="13"/>
      <c r="L547" s="201"/>
      <c r="M547" s="206"/>
      <c r="N547" s="207"/>
      <c r="O547" s="207"/>
      <c r="P547" s="207"/>
      <c r="Q547" s="207"/>
      <c r="R547" s="207"/>
      <c r="S547" s="207"/>
      <c r="T547" s="208"/>
      <c r="U547" s="13"/>
      <c r="V547" s="13"/>
      <c r="W547" s="13"/>
      <c r="X547" s="13"/>
      <c r="Y547" s="13"/>
      <c r="Z547" s="13"/>
      <c r="AA547" s="13"/>
      <c r="AB547" s="13"/>
      <c r="AC547" s="13"/>
      <c r="AD547" s="13"/>
      <c r="AE547" s="13"/>
      <c r="AT547" s="202" t="s">
        <v>442</v>
      </c>
      <c r="AU547" s="202" t="s">
        <v>87</v>
      </c>
      <c r="AV547" s="13" t="s">
        <v>79</v>
      </c>
      <c r="AW547" s="13" t="s">
        <v>31</v>
      </c>
      <c r="AX547" s="13" t="s">
        <v>69</v>
      </c>
      <c r="AY547" s="202" t="s">
        <v>328</v>
      </c>
    </row>
    <row r="548" s="14" customFormat="1">
      <c r="A548" s="14"/>
      <c r="B548" s="209"/>
      <c r="C548" s="14"/>
      <c r="D548" s="195" t="s">
        <v>442</v>
      </c>
      <c r="E548" s="210" t="s">
        <v>3</v>
      </c>
      <c r="F548" s="211" t="s">
        <v>452</v>
      </c>
      <c r="G548" s="14"/>
      <c r="H548" s="212">
        <v>0.189</v>
      </c>
      <c r="I548" s="213"/>
      <c r="J548" s="14"/>
      <c r="K548" s="14"/>
      <c r="L548" s="209"/>
      <c r="M548" s="214"/>
      <c r="N548" s="215"/>
      <c r="O548" s="215"/>
      <c r="P548" s="215"/>
      <c r="Q548" s="215"/>
      <c r="R548" s="215"/>
      <c r="S548" s="215"/>
      <c r="T548" s="216"/>
      <c r="U548" s="14"/>
      <c r="V548" s="14"/>
      <c r="W548" s="14"/>
      <c r="X548" s="14"/>
      <c r="Y548" s="14"/>
      <c r="Z548" s="14"/>
      <c r="AA548" s="14"/>
      <c r="AB548" s="14"/>
      <c r="AC548" s="14"/>
      <c r="AD548" s="14"/>
      <c r="AE548" s="14"/>
      <c r="AT548" s="210" t="s">
        <v>442</v>
      </c>
      <c r="AU548" s="210" t="s">
        <v>87</v>
      </c>
      <c r="AV548" s="14" t="s">
        <v>113</v>
      </c>
      <c r="AW548" s="14" t="s">
        <v>31</v>
      </c>
      <c r="AX548" s="14" t="s">
        <v>76</v>
      </c>
      <c r="AY548" s="210" t="s">
        <v>328</v>
      </c>
    </row>
    <row r="549" s="2" customFormat="1" ht="21.75" customHeight="1">
      <c r="A549" s="41"/>
      <c r="B549" s="176"/>
      <c r="C549" s="224" t="s">
        <v>1361</v>
      </c>
      <c r="D549" s="224" t="s">
        <v>539</v>
      </c>
      <c r="E549" s="225" t="s">
        <v>7275</v>
      </c>
      <c r="F549" s="226" t="s">
        <v>7276</v>
      </c>
      <c r="G549" s="227" t="s">
        <v>585</v>
      </c>
      <c r="H549" s="228">
        <v>0.0089999999999999993</v>
      </c>
      <c r="I549" s="229"/>
      <c r="J549" s="230">
        <f>ROUND(I549*H549,2)</f>
        <v>0</v>
      </c>
      <c r="K549" s="226" t="s">
        <v>2902</v>
      </c>
      <c r="L549" s="231"/>
      <c r="M549" s="232" t="s">
        <v>3</v>
      </c>
      <c r="N549" s="233" t="s">
        <v>40</v>
      </c>
      <c r="O549" s="75"/>
      <c r="P549" s="186">
        <f>O549*H549</f>
        <v>0</v>
      </c>
      <c r="Q549" s="186">
        <v>1</v>
      </c>
      <c r="R549" s="186">
        <f>Q549*H549</f>
        <v>0.0089999999999999993</v>
      </c>
      <c r="S549" s="186">
        <v>0</v>
      </c>
      <c r="T549" s="187">
        <f>S549*H549</f>
        <v>0</v>
      </c>
      <c r="U549" s="41"/>
      <c r="V549" s="41"/>
      <c r="W549" s="41"/>
      <c r="X549" s="41"/>
      <c r="Y549" s="41"/>
      <c r="Z549" s="41"/>
      <c r="AA549" s="41"/>
      <c r="AB549" s="41"/>
      <c r="AC549" s="41"/>
      <c r="AD549" s="41"/>
      <c r="AE549" s="41"/>
      <c r="AR549" s="188" t="s">
        <v>171</v>
      </c>
      <c r="AT549" s="188" t="s">
        <v>539</v>
      </c>
      <c r="AU549" s="188" t="s">
        <v>87</v>
      </c>
      <c r="AY549" s="22" t="s">
        <v>328</v>
      </c>
      <c r="BE549" s="189">
        <f>IF(N549="základní",J549,0)</f>
        <v>0</v>
      </c>
      <c r="BF549" s="189">
        <f>IF(N549="snížená",J549,0)</f>
        <v>0</v>
      </c>
      <c r="BG549" s="189">
        <f>IF(N549="zákl. přenesená",J549,0)</f>
        <v>0</v>
      </c>
      <c r="BH549" s="189">
        <f>IF(N549="sníž. přenesená",J549,0)</f>
        <v>0</v>
      </c>
      <c r="BI549" s="189">
        <f>IF(N549="nulová",J549,0)</f>
        <v>0</v>
      </c>
      <c r="BJ549" s="22" t="s">
        <v>76</v>
      </c>
      <c r="BK549" s="189">
        <f>ROUND(I549*H549,2)</f>
        <v>0</v>
      </c>
      <c r="BL549" s="22" t="s">
        <v>113</v>
      </c>
      <c r="BM549" s="188" t="s">
        <v>7277</v>
      </c>
    </row>
    <row r="550" s="13" customFormat="1">
      <c r="A550" s="13"/>
      <c r="B550" s="201"/>
      <c r="C550" s="13"/>
      <c r="D550" s="195" t="s">
        <v>442</v>
      </c>
      <c r="E550" s="202" t="s">
        <v>3</v>
      </c>
      <c r="F550" s="203" t="s">
        <v>7278</v>
      </c>
      <c r="G550" s="13"/>
      <c r="H550" s="204">
        <v>0.0089999999999999993</v>
      </c>
      <c r="I550" s="205"/>
      <c r="J550" s="13"/>
      <c r="K550" s="13"/>
      <c r="L550" s="201"/>
      <c r="M550" s="206"/>
      <c r="N550" s="207"/>
      <c r="O550" s="207"/>
      <c r="P550" s="207"/>
      <c r="Q550" s="207"/>
      <c r="R550" s="207"/>
      <c r="S550" s="207"/>
      <c r="T550" s="208"/>
      <c r="U550" s="13"/>
      <c r="V550" s="13"/>
      <c r="W550" s="13"/>
      <c r="X550" s="13"/>
      <c r="Y550" s="13"/>
      <c r="Z550" s="13"/>
      <c r="AA550" s="13"/>
      <c r="AB550" s="13"/>
      <c r="AC550" s="13"/>
      <c r="AD550" s="13"/>
      <c r="AE550" s="13"/>
      <c r="AT550" s="202" t="s">
        <v>442</v>
      </c>
      <c r="AU550" s="202" t="s">
        <v>87</v>
      </c>
      <c r="AV550" s="13" t="s">
        <v>79</v>
      </c>
      <c r="AW550" s="13" t="s">
        <v>31</v>
      </c>
      <c r="AX550" s="13" t="s">
        <v>76</v>
      </c>
      <c r="AY550" s="202" t="s">
        <v>328</v>
      </c>
    </row>
    <row r="551" s="2" customFormat="1" ht="21.75" customHeight="1">
      <c r="A551" s="41"/>
      <c r="B551" s="176"/>
      <c r="C551" s="224" t="s">
        <v>1783</v>
      </c>
      <c r="D551" s="224" t="s">
        <v>539</v>
      </c>
      <c r="E551" s="225" t="s">
        <v>7279</v>
      </c>
      <c r="F551" s="226" t="s">
        <v>7280</v>
      </c>
      <c r="G551" s="227" t="s">
        <v>585</v>
      </c>
      <c r="H551" s="228">
        <v>0.043999999999999997</v>
      </c>
      <c r="I551" s="229"/>
      <c r="J551" s="230">
        <f>ROUND(I551*H551,2)</f>
        <v>0</v>
      </c>
      <c r="K551" s="226" t="s">
        <v>2902</v>
      </c>
      <c r="L551" s="231"/>
      <c r="M551" s="232" t="s">
        <v>3</v>
      </c>
      <c r="N551" s="233" t="s">
        <v>40</v>
      </c>
      <c r="O551" s="75"/>
      <c r="P551" s="186">
        <f>O551*H551</f>
        <v>0</v>
      </c>
      <c r="Q551" s="186">
        <v>1</v>
      </c>
      <c r="R551" s="186">
        <f>Q551*H551</f>
        <v>0.043999999999999997</v>
      </c>
      <c r="S551" s="186">
        <v>0</v>
      </c>
      <c r="T551" s="187">
        <f>S551*H551</f>
        <v>0</v>
      </c>
      <c r="U551" s="41"/>
      <c r="V551" s="41"/>
      <c r="W551" s="41"/>
      <c r="X551" s="41"/>
      <c r="Y551" s="41"/>
      <c r="Z551" s="41"/>
      <c r="AA551" s="41"/>
      <c r="AB551" s="41"/>
      <c r="AC551" s="41"/>
      <c r="AD551" s="41"/>
      <c r="AE551" s="41"/>
      <c r="AR551" s="188" t="s">
        <v>171</v>
      </c>
      <c r="AT551" s="188" t="s">
        <v>539</v>
      </c>
      <c r="AU551" s="188" t="s">
        <v>87</v>
      </c>
      <c r="AY551" s="22" t="s">
        <v>328</v>
      </c>
      <c r="BE551" s="189">
        <f>IF(N551="základní",J551,0)</f>
        <v>0</v>
      </c>
      <c r="BF551" s="189">
        <f>IF(N551="snížená",J551,0)</f>
        <v>0</v>
      </c>
      <c r="BG551" s="189">
        <f>IF(N551="zákl. přenesená",J551,0)</f>
        <v>0</v>
      </c>
      <c r="BH551" s="189">
        <f>IF(N551="sníž. přenesená",J551,0)</f>
        <v>0</v>
      </c>
      <c r="BI551" s="189">
        <f>IF(N551="nulová",J551,0)</f>
        <v>0</v>
      </c>
      <c r="BJ551" s="22" t="s">
        <v>76</v>
      </c>
      <c r="BK551" s="189">
        <f>ROUND(I551*H551,2)</f>
        <v>0</v>
      </c>
      <c r="BL551" s="22" t="s">
        <v>113</v>
      </c>
      <c r="BM551" s="188" t="s">
        <v>7281</v>
      </c>
    </row>
    <row r="552" s="13" customFormat="1">
      <c r="A552" s="13"/>
      <c r="B552" s="201"/>
      <c r="C552" s="13"/>
      <c r="D552" s="195" t="s">
        <v>442</v>
      </c>
      <c r="E552" s="202" t="s">
        <v>3</v>
      </c>
      <c r="F552" s="203" t="s">
        <v>7282</v>
      </c>
      <c r="G552" s="13"/>
      <c r="H552" s="204">
        <v>0.043999999999999997</v>
      </c>
      <c r="I552" s="205"/>
      <c r="J552" s="13"/>
      <c r="K552" s="13"/>
      <c r="L552" s="201"/>
      <c r="M552" s="206"/>
      <c r="N552" s="207"/>
      <c r="O552" s="207"/>
      <c r="P552" s="207"/>
      <c r="Q552" s="207"/>
      <c r="R552" s="207"/>
      <c r="S552" s="207"/>
      <c r="T552" s="208"/>
      <c r="U552" s="13"/>
      <c r="V552" s="13"/>
      <c r="W552" s="13"/>
      <c r="X552" s="13"/>
      <c r="Y552" s="13"/>
      <c r="Z552" s="13"/>
      <c r="AA552" s="13"/>
      <c r="AB552" s="13"/>
      <c r="AC552" s="13"/>
      <c r="AD552" s="13"/>
      <c r="AE552" s="13"/>
      <c r="AT552" s="202" t="s">
        <v>442</v>
      </c>
      <c r="AU552" s="202" t="s">
        <v>87</v>
      </c>
      <c r="AV552" s="13" t="s">
        <v>79</v>
      </c>
      <c r="AW552" s="13" t="s">
        <v>31</v>
      </c>
      <c r="AX552" s="13" t="s">
        <v>76</v>
      </c>
      <c r="AY552" s="202" t="s">
        <v>328</v>
      </c>
    </row>
    <row r="553" s="2" customFormat="1" ht="21.75" customHeight="1">
      <c r="A553" s="41"/>
      <c r="B553" s="176"/>
      <c r="C553" s="224" t="s">
        <v>1364</v>
      </c>
      <c r="D553" s="224" t="s">
        <v>539</v>
      </c>
      <c r="E553" s="225" t="s">
        <v>7283</v>
      </c>
      <c r="F553" s="226" t="s">
        <v>7284</v>
      </c>
      <c r="G553" s="227" t="s">
        <v>585</v>
      </c>
      <c r="H553" s="228">
        <v>0.043999999999999997</v>
      </c>
      <c r="I553" s="229"/>
      <c r="J553" s="230">
        <f>ROUND(I553*H553,2)</f>
        <v>0</v>
      </c>
      <c r="K553" s="226" t="s">
        <v>2902</v>
      </c>
      <c r="L553" s="231"/>
      <c r="M553" s="232" t="s">
        <v>3</v>
      </c>
      <c r="N553" s="233" t="s">
        <v>40</v>
      </c>
      <c r="O553" s="75"/>
      <c r="P553" s="186">
        <f>O553*H553</f>
        <v>0</v>
      </c>
      <c r="Q553" s="186">
        <v>1</v>
      </c>
      <c r="R553" s="186">
        <f>Q553*H553</f>
        <v>0.043999999999999997</v>
      </c>
      <c r="S553" s="186">
        <v>0</v>
      </c>
      <c r="T553" s="187">
        <f>S553*H553</f>
        <v>0</v>
      </c>
      <c r="U553" s="41"/>
      <c r="V553" s="41"/>
      <c r="W553" s="41"/>
      <c r="X553" s="41"/>
      <c r="Y553" s="41"/>
      <c r="Z553" s="41"/>
      <c r="AA553" s="41"/>
      <c r="AB553" s="41"/>
      <c r="AC553" s="41"/>
      <c r="AD553" s="41"/>
      <c r="AE553" s="41"/>
      <c r="AR553" s="188" t="s">
        <v>171</v>
      </c>
      <c r="AT553" s="188" t="s">
        <v>539</v>
      </c>
      <c r="AU553" s="188" t="s">
        <v>87</v>
      </c>
      <c r="AY553" s="22" t="s">
        <v>328</v>
      </c>
      <c r="BE553" s="189">
        <f>IF(N553="základní",J553,0)</f>
        <v>0</v>
      </c>
      <c r="BF553" s="189">
        <f>IF(N553="snížená",J553,0)</f>
        <v>0</v>
      </c>
      <c r="BG553" s="189">
        <f>IF(N553="zákl. přenesená",J553,0)</f>
        <v>0</v>
      </c>
      <c r="BH553" s="189">
        <f>IF(N553="sníž. přenesená",J553,0)</f>
        <v>0</v>
      </c>
      <c r="BI553" s="189">
        <f>IF(N553="nulová",J553,0)</f>
        <v>0</v>
      </c>
      <c r="BJ553" s="22" t="s">
        <v>76</v>
      </c>
      <c r="BK553" s="189">
        <f>ROUND(I553*H553,2)</f>
        <v>0</v>
      </c>
      <c r="BL553" s="22" t="s">
        <v>113</v>
      </c>
      <c r="BM553" s="188" t="s">
        <v>7285</v>
      </c>
    </row>
    <row r="554" s="13" customFormat="1">
      <c r="A554" s="13"/>
      <c r="B554" s="201"/>
      <c r="C554" s="13"/>
      <c r="D554" s="195" t="s">
        <v>442</v>
      </c>
      <c r="E554" s="202" t="s">
        <v>3</v>
      </c>
      <c r="F554" s="203" t="s">
        <v>7286</v>
      </c>
      <c r="G554" s="13"/>
      <c r="H554" s="204">
        <v>0.043999999999999997</v>
      </c>
      <c r="I554" s="205"/>
      <c r="J554" s="13"/>
      <c r="K554" s="13"/>
      <c r="L554" s="201"/>
      <c r="M554" s="206"/>
      <c r="N554" s="207"/>
      <c r="O554" s="207"/>
      <c r="P554" s="207"/>
      <c r="Q554" s="207"/>
      <c r="R554" s="207"/>
      <c r="S554" s="207"/>
      <c r="T554" s="208"/>
      <c r="U554" s="13"/>
      <c r="V554" s="13"/>
      <c r="W554" s="13"/>
      <c r="X554" s="13"/>
      <c r="Y554" s="13"/>
      <c r="Z554" s="13"/>
      <c r="AA554" s="13"/>
      <c r="AB554" s="13"/>
      <c r="AC554" s="13"/>
      <c r="AD554" s="13"/>
      <c r="AE554" s="13"/>
      <c r="AT554" s="202" t="s">
        <v>442</v>
      </c>
      <c r="AU554" s="202" t="s">
        <v>87</v>
      </c>
      <c r="AV554" s="13" t="s">
        <v>79</v>
      </c>
      <c r="AW554" s="13" t="s">
        <v>31</v>
      </c>
      <c r="AX554" s="13" t="s">
        <v>76</v>
      </c>
      <c r="AY554" s="202" t="s">
        <v>328</v>
      </c>
    </row>
    <row r="555" s="2" customFormat="1" ht="21.75" customHeight="1">
      <c r="A555" s="41"/>
      <c r="B555" s="176"/>
      <c r="C555" s="224" t="s">
        <v>3257</v>
      </c>
      <c r="D555" s="224" t="s">
        <v>539</v>
      </c>
      <c r="E555" s="225" t="s">
        <v>7287</v>
      </c>
      <c r="F555" s="226" t="s">
        <v>7288</v>
      </c>
      <c r="G555" s="227" t="s">
        <v>585</v>
      </c>
      <c r="H555" s="228">
        <v>0.083000000000000004</v>
      </c>
      <c r="I555" s="229"/>
      <c r="J555" s="230">
        <f>ROUND(I555*H555,2)</f>
        <v>0</v>
      </c>
      <c r="K555" s="226" t="s">
        <v>2902</v>
      </c>
      <c r="L555" s="231"/>
      <c r="M555" s="232" t="s">
        <v>3</v>
      </c>
      <c r="N555" s="233" t="s">
        <v>40</v>
      </c>
      <c r="O555" s="75"/>
      <c r="P555" s="186">
        <f>O555*H555</f>
        <v>0</v>
      </c>
      <c r="Q555" s="186">
        <v>1</v>
      </c>
      <c r="R555" s="186">
        <f>Q555*H555</f>
        <v>0.083000000000000004</v>
      </c>
      <c r="S555" s="186">
        <v>0</v>
      </c>
      <c r="T555" s="187">
        <f>S555*H555</f>
        <v>0</v>
      </c>
      <c r="U555" s="41"/>
      <c r="V555" s="41"/>
      <c r="W555" s="41"/>
      <c r="X555" s="41"/>
      <c r="Y555" s="41"/>
      <c r="Z555" s="41"/>
      <c r="AA555" s="41"/>
      <c r="AB555" s="41"/>
      <c r="AC555" s="41"/>
      <c r="AD555" s="41"/>
      <c r="AE555" s="41"/>
      <c r="AR555" s="188" t="s">
        <v>171</v>
      </c>
      <c r="AT555" s="188" t="s">
        <v>539</v>
      </c>
      <c r="AU555" s="188" t="s">
        <v>87</v>
      </c>
      <c r="AY555" s="22" t="s">
        <v>328</v>
      </c>
      <c r="BE555" s="189">
        <f>IF(N555="základní",J555,0)</f>
        <v>0</v>
      </c>
      <c r="BF555" s="189">
        <f>IF(N555="snížená",J555,0)</f>
        <v>0</v>
      </c>
      <c r="BG555" s="189">
        <f>IF(N555="zákl. přenesená",J555,0)</f>
        <v>0</v>
      </c>
      <c r="BH555" s="189">
        <f>IF(N555="sníž. přenesená",J555,0)</f>
        <v>0</v>
      </c>
      <c r="BI555" s="189">
        <f>IF(N555="nulová",J555,0)</f>
        <v>0</v>
      </c>
      <c r="BJ555" s="22" t="s">
        <v>76</v>
      </c>
      <c r="BK555" s="189">
        <f>ROUND(I555*H555,2)</f>
        <v>0</v>
      </c>
      <c r="BL555" s="22" t="s">
        <v>113</v>
      </c>
      <c r="BM555" s="188" t="s">
        <v>7289</v>
      </c>
    </row>
    <row r="556" s="13" customFormat="1">
      <c r="A556" s="13"/>
      <c r="B556" s="201"/>
      <c r="C556" s="13"/>
      <c r="D556" s="195" t="s">
        <v>442</v>
      </c>
      <c r="E556" s="202" t="s">
        <v>3</v>
      </c>
      <c r="F556" s="203" t="s">
        <v>7290</v>
      </c>
      <c r="G556" s="13"/>
      <c r="H556" s="204">
        <v>0.083000000000000004</v>
      </c>
      <c r="I556" s="205"/>
      <c r="J556" s="13"/>
      <c r="K556" s="13"/>
      <c r="L556" s="201"/>
      <c r="M556" s="206"/>
      <c r="N556" s="207"/>
      <c r="O556" s="207"/>
      <c r="P556" s="207"/>
      <c r="Q556" s="207"/>
      <c r="R556" s="207"/>
      <c r="S556" s="207"/>
      <c r="T556" s="208"/>
      <c r="U556" s="13"/>
      <c r="V556" s="13"/>
      <c r="W556" s="13"/>
      <c r="X556" s="13"/>
      <c r="Y556" s="13"/>
      <c r="Z556" s="13"/>
      <c r="AA556" s="13"/>
      <c r="AB556" s="13"/>
      <c r="AC556" s="13"/>
      <c r="AD556" s="13"/>
      <c r="AE556" s="13"/>
      <c r="AT556" s="202" t="s">
        <v>442</v>
      </c>
      <c r="AU556" s="202" t="s">
        <v>87</v>
      </c>
      <c r="AV556" s="13" t="s">
        <v>79</v>
      </c>
      <c r="AW556" s="13" t="s">
        <v>31</v>
      </c>
      <c r="AX556" s="13" t="s">
        <v>76</v>
      </c>
      <c r="AY556" s="202" t="s">
        <v>328</v>
      </c>
    </row>
    <row r="557" s="2" customFormat="1" ht="21.75" customHeight="1">
      <c r="A557" s="41"/>
      <c r="B557" s="176"/>
      <c r="C557" s="224" t="s">
        <v>1367</v>
      </c>
      <c r="D557" s="224" t="s">
        <v>539</v>
      </c>
      <c r="E557" s="225" t="s">
        <v>7291</v>
      </c>
      <c r="F557" s="226" t="s">
        <v>7292</v>
      </c>
      <c r="G557" s="227" t="s">
        <v>585</v>
      </c>
      <c r="H557" s="228">
        <v>0.244</v>
      </c>
      <c r="I557" s="229"/>
      <c r="J557" s="230">
        <f>ROUND(I557*H557,2)</f>
        <v>0</v>
      </c>
      <c r="K557" s="226" t="s">
        <v>2902</v>
      </c>
      <c r="L557" s="231"/>
      <c r="M557" s="232" t="s">
        <v>3</v>
      </c>
      <c r="N557" s="233" t="s">
        <v>40</v>
      </c>
      <c r="O557" s="75"/>
      <c r="P557" s="186">
        <f>O557*H557</f>
        <v>0</v>
      </c>
      <c r="Q557" s="186">
        <v>1</v>
      </c>
      <c r="R557" s="186">
        <f>Q557*H557</f>
        <v>0.244</v>
      </c>
      <c r="S557" s="186">
        <v>0</v>
      </c>
      <c r="T557" s="187">
        <f>S557*H557</f>
        <v>0</v>
      </c>
      <c r="U557" s="41"/>
      <c r="V557" s="41"/>
      <c r="W557" s="41"/>
      <c r="X557" s="41"/>
      <c r="Y557" s="41"/>
      <c r="Z557" s="41"/>
      <c r="AA557" s="41"/>
      <c r="AB557" s="41"/>
      <c r="AC557" s="41"/>
      <c r="AD557" s="41"/>
      <c r="AE557" s="41"/>
      <c r="AR557" s="188" t="s">
        <v>171</v>
      </c>
      <c r="AT557" s="188" t="s">
        <v>539</v>
      </c>
      <c r="AU557" s="188" t="s">
        <v>87</v>
      </c>
      <c r="AY557" s="22" t="s">
        <v>328</v>
      </c>
      <c r="BE557" s="189">
        <f>IF(N557="základní",J557,0)</f>
        <v>0</v>
      </c>
      <c r="BF557" s="189">
        <f>IF(N557="snížená",J557,0)</f>
        <v>0</v>
      </c>
      <c r="BG557" s="189">
        <f>IF(N557="zákl. přenesená",J557,0)</f>
        <v>0</v>
      </c>
      <c r="BH557" s="189">
        <f>IF(N557="sníž. přenesená",J557,0)</f>
        <v>0</v>
      </c>
      <c r="BI557" s="189">
        <f>IF(N557="nulová",J557,0)</f>
        <v>0</v>
      </c>
      <c r="BJ557" s="22" t="s">
        <v>76</v>
      </c>
      <c r="BK557" s="189">
        <f>ROUND(I557*H557,2)</f>
        <v>0</v>
      </c>
      <c r="BL557" s="22" t="s">
        <v>113</v>
      </c>
      <c r="BM557" s="188" t="s">
        <v>7293</v>
      </c>
    </row>
    <row r="558" s="13" customFormat="1">
      <c r="A558" s="13"/>
      <c r="B558" s="201"/>
      <c r="C558" s="13"/>
      <c r="D558" s="195" t="s">
        <v>442</v>
      </c>
      <c r="E558" s="202" t="s">
        <v>3</v>
      </c>
      <c r="F558" s="203" t="s">
        <v>7294</v>
      </c>
      <c r="G558" s="13"/>
      <c r="H558" s="204">
        <v>0.097000000000000003</v>
      </c>
      <c r="I558" s="205"/>
      <c r="J558" s="13"/>
      <c r="K558" s="13"/>
      <c r="L558" s="201"/>
      <c r="M558" s="206"/>
      <c r="N558" s="207"/>
      <c r="O558" s="207"/>
      <c r="P558" s="207"/>
      <c r="Q558" s="207"/>
      <c r="R558" s="207"/>
      <c r="S558" s="207"/>
      <c r="T558" s="208"/>
      <c r="U558" s="13"/>
      <c r="V558" s="13"/>
      <c r="W558" s="13"/>
      <c r="X558" s="13"/>
      <c r="Y558" s="13"/>
      <c r="Z558" s="13"/>
      <c r="AA558" s="13"/>
      <c r="AB558" s="13"/>
      <c r="AC558" s="13"/>
      <c r="AD558" s="13"/>
      <c r="AE558" s="13"/>
      <c r="AT558" s="202" t="s">
        <v>442</v>
      </c>
      <c r="AU558" s="202" t="s">
        <v>87</v>
      </c>
      <c r="AV558" s="13" t="s">
        <v>79</v>
      </c>
      <c r="AW558" s="13" t="s">
        <v>31</v>
      </c>
      <c r="AX558" s="13" t="s">
        <v>69</v>
      </c>
      <c r="AY558" s="202" t="s">
        <v>328</v>
      </c>
    </row>
    <row r="559" s="13" customFormat="1">
      <c r="A559" s="13"/>
      <c r="B559" s="201"/>
      <c r="C559" s="13"/>
      <c r="D559" s="195" t="s">
        <v>442</v>
      </c>
      <c r="E559" s="202" t="s">
        <v>3</v>
      </c>
      <c r="F559" s="203" t="s">
        <v>7295</v>
      </c>
      <c r="G559" s="13"/>
      <c r="H559" s="204">
        <v>0.108</v>
      </c>
      <c r="I559" s="205"/>
      <c r="J559" s="13"/>
      <c r="K559" s="13"/>
      <c r="L559" s="201"/>
      <c r="M559" s="206"/>
      <c r="N559" s="207"/>
      <c r="O559" s="207"/>
      <c r="P559" s="207"/>
      <c r="Q559" s="207"/>
      <c r="R559" s="207"/>
      <c r="S559" s="207"/>
      <c r="T559" s="208"/>
      <c r="U559" s="13"/>
      <c r="V559" s="13"/>
      <c r="W559" s="13"/>
      <c r="X559" s="13"/>
      <c r="Y559" s="13"/>
      <c r="Z559" s="13"/>
      <c r="AA559" s="13"/>
      <c r="AB559" s="13"/>
      <c r="AC559" s="13"/>
      <c r="AD559" s="13"/>
      <c r="AE559" s="13"/>
      <c r="AT559" s="202" t="s">
        <v>442</v>
      </c>
      <c r="AU559" s="202" t="s">
        <v>87</v>
      </c>
      <c r="AV559" s="13" t="s">
        <v>79</v>
      </c>
      <c r="AW559" s="13" t="s">
        <v>31</v>
      </c>
      <c r="AX559" s="13" t="s">
        <v>69</v>
      </c>
      <c r="AY559" s="202" t="s">
        <v>328</v>
      </c>
    </row>
    <row r="560" s="13" customFormat="1">
      <c r="A560" s="13"/>
      <c r="B560" s="201"/>
      <c r="C560" s="13"/>
      <c r="D560" s="195" t="s">
        <v>442</v>
      </c>
      <c r="E560" s="202" t="s">
        <v>3</v>
      </c>
      <c r="F560" s="203" t="s">
        <v>7296</v>
      </c>
      <c r="G560" s="13"/>
      <c r="H560" s="204">
        <v>0.039</v>
      </c>
      <c r="I560" s="205"/>
      <c r="J560" s="13"/>
      <c r="K560" s="13"/>
      <c r="L560" s="201"/>
      <c r="M560" s="206"/>
      <c r="N560" s="207"/>
      <c r="O560" s="207"/>
      <c r="P560" s="207"/>
      <c r="Q560" s="207"/>
      <c r="R560" s="207"/>
      <c r="S560" s="207"/>
      <c r="T560" s="208"/>
      <c r="U560" s="13"/>
      <c r="V560" s="13"/>
      <c r="W560" s="13"/>
      <c r="X560" s="13"/>
      <c r="Y560" s="13"/>
      <c r="Z560" s="13"/>
      <c r="AA560" s="13"/>
      <c r="AB560" s="13"/>
      <c r="AC560" s="13"/>
      <c r="AD560" s="13"/>
      <c r="AE560" s="13"/>
      <c r="AT560" s="202" t="s">
        <v>442</v>
      </c>
      <c r="AU560" s="202" t="s">
        <v>87</v>
      </c>
      <c r="AV560" s="13" t="s">
        <v>79</v>
      </c>
      <c r="AW560" s="13" t="s">
        <v>31</v>
      </c>
      <c r="AX560" s="13" t="s">
        <v>69</v>
      </c>
      <c r="AY560" s="202" t="s">
        <v>328</v>
      </c>
    </row>
    <row r="561" s="14" customFormat="1">
      <c r="A561" s="14"/>
      <c r="B561" s="209"/>
      <c r="C561" s="14"/>
      <c r="D561" s="195" t="s">
        <v>442</v>
      </c>
      <c r="E561" s="210" t="s">
        <v>3</v>
      </c>
      <c r="F561" s="211" t="s">
        <v>452</v>
      </c>
      <c r="G561" s="14"/>
      <c r="H561" s="212">
        <v>0.244</v>
      </c>
      <c r="I561" s="213"/>
      <c r="J561" s="14"/>
      <c r="K561" s="14"/>
      <c r="L561" s="209"/>
      <c r="M561" s="214"/>
      <c r="N561" s="215"/>
      <c r="O561" s="215"/>
      <c r="P561" s="215"/>
      <c r="Q561" s="215"/>
      <c r="R561" s="215"/>
      <c r="S561" s="215"/>
      <c r="T561" s="216"/>
      <c r="U561" s="14"/>
      <c r="V561" s="14"/>
      <c r="W561" s="14"/>
      <c r="X561" s="14"/>
      <c r="Y561" s="14"/>
      <c r="Z561" s="14"/>
      <c r="AA561" s="14"/>
      <c r="AB561" s="14"/>
      <c r="AC561" s="14"/>
      <c r="AD561" s="14"/>
      <c r="AE561" s="14"/>
      <c r="AT561" s="210" t="s">
        <v>442</v>
      </c>
      <c r="AU561" s="210" t="s">
        <v>87</v>
      </c>
      <c r="AV561" s="14" t="s">
        <v>113</v>
      </c>
      <c r="AW561" s="14" t="s">
        <v>31</v>
      </c>
      <c r="AX561" s="14" t="s">
        <v>76</v>
      </c>
      <c r="AY561" s="210" t="s">
        <v>328</v>
      </c>
    </row>
    <row r="562" s="2" customFormat="1" ht="21.75" customHeight="1">
      <c r="A562" s="41"/>
      <c r="B562" s="176"/>
      <c r="C562" s="224" t="s">
        <v>3267</v>
      </c>
      <c r="D562" s="224" t="s">
        <v>539</v>
      </c>
      <c r="E562" s="225" t="s">
        <v>7297</v>
      </c>
      <c r="F562" s="226" t="s">
        <v>7298</v>
      </c>
      <c r="G562" s="227" t="s">
        <v>585</v>
      </c>
      <c r="H562" s="228">
        <v>0.73399999999999999</v>
      </c>
      <c r="I562" s="229"/>
      <c r="J562" s="230">
        <f>ROUND(I562*H562,2)</f>
        <v>0</v>
      </c>
      <c r="K562" s="226" t="s">
        <v>2902</v>
      </c>
      <c r="L562" s="231"/>
      <c r="M562" s="232" t="s">
        <v>3</v>
      </c>
      <c r="N562" s="233" t="s">
        <v>40</v>
      </c>
      <c r="O562" s="75"/>
      <c r="P562" s="186">
        <f>O562*H562</f>
        <v>0</v>
      </c>
      <c r="Q562" s="186">
        <v>1</v>
      </c>
      <c r="R562" s="186">
        <f>Q562*H562</f>
        <v>0.73399999999999999</v>
      </c>
      <c r="S562" s="186">
        <v>0</v>
      </c>
      <c r="T562" s="187">
        <f>S562*H562</f>
        <v>0</v>
      </c>
      <c r="U562" s="41"/>
      <c r="V562" s="41"/>
      <c r="W562" s="41"/>
      <c r="X562" s="41"/>
      <c r="Y562" s="41"/>
      <c r="Z562" s="41"/>
      <c r="AA562" s="41"/>
      <c r="AB562" s="41"/>
      <c r="AC562" s="41"/>
      <c r="AD562" s="41"/>
      <c r="AE562" s="41"/>
      <c r="AR562" s="188" t="s">
        <v>171</v>
      </c>
      <c r="AT562" s="188" t="s">
        <v>539</v>
      </c>
      <c r="AU562" s="188" t="s">
        <v>87</v>
      </c>
      <c r="AY562" s="22" t="s">
        <v>328</v>
      </c>
      <c r="BE562" s="189">
        <f>IF(N562="základní",J562,0)</f>
        <v>0</v>
      </c>
      <c r="BF562" s="189">
        <f>IF(N562="snížená",J562,0)</f>
        <v>0</v>
      </c>
      <c r="BG562" s="189">
        <f>IF(N562="zákl. přenesená",J562,0)</f>
        <v>0</v>
      </c>
      <c r="BH562" s="189">
        <f>IF(N562="sníž. přenesená",J562,0)</f>
        <v>0</v>
      </c>
      <c r="BI562" s="189">
        <f>IF(N562="nulová",J562,0)</f>
        <v>0</v>
      </c>
      <c r="BJ562" s="22" t="s">
        <v>76</v>
      </c>
      <c r="BK562" s="189">
        <f>ROUND(I562*H562,2)</f>
        <v>0</v>
      </c>
      <c r="BL562" s="22" t="s">
        <v>113</v>
      </c>
      <c r="BM562" s="188" t="s">
        <v>7299</v>
      </c>
    </row>
    <row r="563" s="13" customFormat="1">
      <c r="A563" s="13"/>
      <c r="B563" s="201"/>
      <c r="C563" s="13"/>
      <c r="D563" s="195" t="s">
        <v>442</v>
      </c>
      <c r="E563" s="202" t="s">
        <v>3</v>
      </c>
      <c r="F563" s="203" t="s">
        <v>7300</v>
      </c>
      <c r="G563" s="13"/>
      <c r="H563" s="204">
        <v>0.037999999999999999</v>
      </c>
      <c r="I563" s="205"/>
      <c r="J563" s="13"/>
      <c r="K563" s="13"/>
      <c r="L563" s="201"/>
      <c r="M563" s="206"/>
      <c r="N563" s="207"/>
      <c r="O563" s="207"/>
      <c r="P563" s="207"/>
      <c r="Q563" s="207"/>
      <c r="R563" s="207"/>
      <c r="S563" s="207"/>
      <c r="T563" s="208"/>
      <c r="U563" s="13"/>
      <c r="V563" s="13"/>
      <c r="W563" s="13"/>
      <c r="X563" s="13"/>
      <c r="Y563" s="13"/>
      <c r="Z563" s="13"/>
      <c r="AA563" s="13"/>
      <c r="AB563" s="13"/>
      <c r="AC563" s="13"/>
      <c r="AD563" s="13"/>
      <c r="AE563" s="13"/>
      <c r="AT563" s="202" t="s">
        <v>442</v>
      </c>
      <c r="AU563" s="202" t="s">
        <v>87</v>
      </c>
      <c r="AV563" s="13" t="s">
        <v>79</v>
      </c>
      <c r="AW563" s="13" t="s">
        <v>31</v>
      </c>
      <c r="AX563" s="13" t="s">
        <v>69</v>
      </c>
      <c r="AY563" s="202" t="s">
        <v>328</v>
      </c>
    </row>
    <row r="564" s="13" customFormat="1">
      <c r="A564" s="13"/>
      <c r="B564" s="201"/>
      <c r="C564" s="13"/>
      <c r="D564" s="195" t="s">
        <v>442</v>
      </c>
      <c r="E564" s="202" t="s">
        <v>3</v>
      </c>
      <c r="F564" s="203" t="s">
        <v>7301</v>
      </c>
      <c r="G564" s="13"/>
      <c r="H564" s="204">
        <v>0.02</v>
      </c>
      <c r="I564" s="205"/>
      <c r="J564" s="13"/>
      <c r="K564" s="13"/>
      <c r="L564" s="201"/>
      <c r="M564" s="206"/>
      <c r="N564" s="207"/>
      <c r="O564" s="207"/>
      <c r="P564" s="207"/>
      <c r="Q564" s="207"/>
      <c r="R564" s="207"/>
      <c r="S564" s="207"/>
      <c r="T564" s="208"/>
      <c r="U564" s="13"/>
      <c r="V564" s="13"/>
      <c r="W564" s="13"/>
      <c r="X564" s="13"/>
      <c r="Y564" s="13"/>
      <c r="Z564" s="13"/>
      <c r="AA564" s="13"/>
      <c r="AB564" s="13"/>
      <c r="AC564" s="13"/>
      <c r="AD564" s="13"/>
      <c r="AE564" s="13"/>
      <c r="AT564" s="202" t="s">
        <v>442</v>
      </c>
      <c r="AU564" s="202" t="s">
        <v>87</v>
      </c>
      <c r="AV564" s="13" t="s">
        <v>79</v>
      </c>
      <c r="AW564" s="13" t="s">
        <v>31</v>
      </c>
      <c r="AX564" s="13" t="s">
        <v>69</v>
      </c>
      <c r="AY564" s="202" t="s">
        <v>328</v>
      </c>
    </row>
    <row r="565" s="13" customFormat="1">
      <c r="A565" s="13"/>
      <c r="B565" s="201"/>
      <c r="C565" s="13"/>
      <c r="D565" s="195" t="s">
        <v>442</v>
      </c>
      <c r="E565" s="202" t="s">
        <v>3</v>
      </c>
      <c r="F565" s="203" t="s">
        <v>7302</v>
      </c>
      <c r="G565" s="13"/>
      <c r="H565" s="204">
        <v>0.20399999999999999</v>
      </c>
      <c r="I565" s="205"/>
      <c r="J565" s="13"/>
      <c r="K565" s="13"/>
      <c r="L565" s="201"/>
      <c r="M565" s="206"/>
      <c r="N565" s="207"/>
      <c r="O565" s="207"/>
      <c r="P565" s="207"/>
      <c r="Q565" s="207"/>
      <c r="R565" s="207"/>
      <c r="S565" s="207"/>
      <c r="T565" s="208"/>
      <c r="U565" s="13"/>
      <c r="V565" s="13"/>
      <c r="W565" s="13"/>
      <c r="X565" s="13"/>
      <c r="Y565" s="13"/>
      <c r="Z565" s="13"/>
      <c r="AA565" s="13"/>
      <c r="AB565" s="13"/>
      <c r="AC565" s="13"/>
      <c r="AD565" s="13"/>
      <c r="AE565" s="13"/>
      <c r="AT565" s="202" t="s">
        <v>442</v>
      </c>
      <c r="AU565" s="202" t="s">
        <v>87</v>
      </c>
      <c r="AV565" s="13" t="s">
        <v>79</v>
      </c>
      <c r="AW565" s="13" t="s">
        <v>31</v>
      </c>
      <c r="AX565" s="13" t="s">
        <v>69</v>
      </c>
      <c r="AY565" s="202" t="s">
        <v>328</v>
      </c>
    </row>
    <row r="566" s="13" customFormat="1">
      <c r="A566" s="13"/>
      <c r="B566" s="201"/>
      <c r="C566" s="13"/>
      <c r="D566" s="195" t="s">
        <v>442</v>
      </c>
      <c r="E566" s="202" t="s">
        <v>3</v>
      </c>
      <c r="F566" s="203" t="s">
        <v>7303</v>
      </c>
      <c r="G566" s="13"/>
      <c r="H566" s="204">
        <v>0.023</v>
      </c>
      <c r="I566" s="205"/>
      <c r="J566" s="13"/>
      <c r="K566" s="13"/>
      <c r="L566" s="201"/>
      <c r="M566" s="206"/>
      <c r="N566" s="207"/>
      <c r="O566" s="207"/>
      <c r="P566" s="207"/>
      <c r="Q566" s="207"/>
      <c r="R566" s="207"/>
      <c r="S566" s="207"/>
      <c r="T566" s="208"/>
      <c r="U566" s="13"/>
      <c r="V566" s="13"/>
      <c r="W566" s="13"/>
      <c r="X566" s="13"/>
      <c r="Y566" s="13"/>
      <c r="Z566" s="13"/>
      <c r="AA566" s="13"/>
      <c r="AB566" s="13"/>
      <c r="AC566" s="13"/>
      <c r="AD566" s="13"/>
      <c r="AE566" s="13"/>
      <c r="AT566" s="202" t="s">
        <v>442</v>
      </c>
      <c r="AU566" s="202" t="s">
        <v>87</v>
      </c>
      <c r="AV566" s="13" t="s">
        <v>79</v>
      </c>
      <c r="AW566" s="13" t="s">
        <v>31</v>
      </c>
      <c r="AX566" s="13" t="s">
        <v>69</v>
      </c>
      <c r="AY566" s="202" t="s">
        <v>328</v>
      </c>
    </row>
    <row r="567" s="13" customFormat="1">
      <c r="A567" s="13"/>
      <c r="B567" s="201"/>
      <c r="C567" s="13"/>
      <c r="D567" s="195" t="s">
        <v>442</v>
      </c>
      <c r="E567" s="202" t="s">
        <v>3</v>
      </c>
      <c r="F567" s="203" t="s">
        <v>7304</v>
      </c>
      <c r="G567" s="13"/>
      <c r="H567" s="204">
        <v>0.027</v>
      </c>
      <c r="I567" s="205"/>
      <c r="J567" s="13"/>
      <c r="K567" s="13"/>
      <c r="L567" s="201"/>
      <c r="M567" s="206"/>
      <c r="N567" s="207"/>
      <c r="O567" s="207"/>
      <c r="P567" s="207"/>
      <c r="Q567" s="207"/>
      <c r="R567" s="207"/>
      <c r="S567" s="207"/>
      <c r="T567" s="208"/>
      <c r="U567" s="13"/>
      <c r="V567" s="13"/>
      <c r="W567" s="13"/>
      <c r="X567" s="13"/>
      <c r="Y567" s="13"/>
      <c r="Z567" s="13"/>
      <c r="AA567" s="13"/>
      <c r="AB567" s="13"/>
      <c r="AC567" s="13"/>
      <c r="AD567" s="13"/>
      <c r="AE567" s="13"/>
      <c r="AT567" s="202" t="s">
        <v>442</v>
      </c>
      <c r="AU567" s="202" t="s">
        <v>87</v>
      </c>
      <c r="AV567" s="13" t="s">
        <v>79</v>
      </c>
      <c r="AW567" s="13" t="s">
        <v>31</v>
      </c>
      <c r="AX567" s="13" t="s">
        <v>69</v>
      </c>
      <c r="AY567" s="202" t="s">
        <v>328</v>
      </c>
    </row>
    <row r="568" s="13" customFormat="1">
      <c r="A568" s="13"/>
      <c r="B568" s="201"/>
      <c r="C568" s="13"/>
      <c r="D568" s="195" t="s">
        <v>442</v>
      </c>
      <c r="E568" s="202" t="s">
        <v>3</v>
      </c>
      <c r="F568" s="203" t="s">
        <v>7305</v>
      </c>
      <c r="G568" s="13"/>
      <c r="H568" s="204">
        <v>0.096000000000000002</v>
      </c>
      <c r="I568" s="205"/>
      <c r="J568" s="13"/>
      <c r="K568" s="13"/>
      <c r="L568" s="201"/>
      <c r="M568" s="206"/>
      <c r="N568" s="207"/>
      <c r="O568" s="207"/>
      <c r="P568" s="207"/>
      <c r="Q568" s="207"/>
      <c r="R568" s="207"/>
      <c r="S568" s="207"/>
      <c r="T568" s="208"/>
      <c r="U568" s="13"/>
      <c r="V568" s="13"/>
      <c r="W568" s="13"/>
      <c r="X568" s="13"/>
      <c r="Y568" s="13"/>
      <c r="Z568" s="13"/>
      <c r="AA568" s="13"/>
      <c r="AB568" s="13"/>
      <c r="AC568" s="13"/>
      <c r="AD568" s="13"/>
      <c r="AE568" s="13"/>
      <c r="AT568" s="202" t="s">
        <v>442</v>
      </c>
      <c r="AU568" s="202" t="s">
        <v>87</v>
      </c>
      <c r="AV568" s="13" t="s">
        <v>79</v>
      </c>
      <c r="AW568" s="13" t="s">
        <v>31</v>
      </c>
      <c r="AX568" s="13" t="s">
        <v>69</v>
      </c>
      <c r="AY568" s="202" t="s">
        <v>328</v>
      </c>
    </row>
    <row r="569" s="13" customFormat="1">
      <c r="A569" s="13"/>
      <c r="B569" s="201"/>
      <c r="C569" s="13"/>
      <c r="D569" s="195" t="s">
        <v>442</v>
      </c>
      <c r="E569" s="202" t="s">
        <v>3</v>
      </c>
      <c r="F569" s="203" t="s">
        <v>7306</v>
      </c>
      <c r="G569" s="13"/>
      <c r="H569" s="204">
        <v>0.29399999999999998</v>
      </c>
      <c r="I569" s="205"/>
      <c r="J569" s="13"/>
      <c r="K569" s="13"/>
      <c r="L569" s="201"/>
      <c r="M569" s="206"/>
      <c r="N569" s="207"/>
      <c r="O569" s="207"/>
      <c r="P569" s="207"/>
      <c r="Q569" s="207"/>
      <c r="R569" s="207"/>
      <c r="S569" s="207"/>
      <c r="T569" s="208"/>
      <c r="U569" s="13"/>
      <c r="V569" s="13"/>
      <c r="W569" s="13"/>
      <c r="X569" s="13"/>
      <c r="Y569" s="13"/>
      <c r="Z569" s="13"/>
      <c r="AA569" s="13"/>
      <c r="AB569" s="13"/>
      <c r="AC569" s="13"/>
      <c r="AD569" s="13"/>
      <c r="AE569" s="13"/>
      <c r="AT569" s="202" t="s">
        <v>442</v>
      </c>
      <c r="AU569" s="202" t="s">
        <v>87</v>
      </c>
      <c r="AV569" s="13" t="s">
        <v>79</v>
      </c>
      <c r="AW569" s="13" t="s">
        <v>31</v>
      </c>
      <c r="AX569" s="13" t="s">
        <v>69</v>
      </c>
      <c r="AY569" s="202" t="s">
        <v>328</v>
      </c>
    </row>
    <row r="570" s="13" customFormat="1">
      <c r="A570" s="13"/>
      <c r="B570" s="201"/>
      <c r="C570" s="13"/>
      <c r="D570" s="195" t="s">
        <v>442</v>
      </c>
      <c r="E570" s="202" t="s">
        <v>3</v>
      </c>
      <c r="F570" s="203" t="s">
        <v>7307</v>
      </c>
      <c r="G570" s="13"/>
      <c r="H570" s="204">
        <v>0.032000000000000001</v>
      </c>
      <c r="I570" s="205"/>
      <c r="J570" s="13"/>
      <c r="K570" s="13"/>
      <c r="L570" s="201"/>
      <c r="M570" s="206"/>
      <c r="N570" s="207"/>
      <c r="O570" s="207"/>
      <c r="P570" s="207"/>
      <c r="Q570" s="207"/>
      <c r="R570" s="207"/>
      <c r="S570" s="207"/>
      <c r="T570" s="208"/>
      <c r="U570" s="13"/>
      <c r="V570" s="13"/>
      <c r="W570" s="13"/>
      <c r="X570" s="13"/>
      <c r="Y570" s="13"/>
      <c r="Z570" s="13"/>
      <c r="AA570" s="13"/>
      <c r="AB570" s="13"/>
      <c r="AC570" s="13"/>
      <c r="AD570" s="13"/>
      <c r="AE570" s="13"/>
      <c r="AT570" s="202" t="s">
        <v>442</v>
      </c>
      <c r="AU570" s="202" t="s">
        <v>87</v>
      </c>
      <c r="AV570" s="13" t="s">
        <v>79</v>
      </c>
      <c r="AW570" s="13" t="s">
        <v>31</v>
      </c>
      <c r="AX570" s="13" t="s">
        <v>69</v>
      </c>
      <c r="AY570" s="202" t="s">
        <v>328</v>
      </c>
    </row>
    <row r="571" s="14" customFormat="1">
      <c r="A571" s="14"/>
      <c r="B571" s="209"/>
      <c r="C571" s="14"/>
      <c r="D571" s="195" t="s">
        <v>442</v>
      </c>
      <c r="E571" s="210" t="s">
        <v>3</v>
      </c>
      <c r="F571" s="211" t="s">
        <v>452</v>
      </c>
      <c r="G571" s="14"/>
      <c r="H571" s="212">
        <v>0.73399999999999999</v>
      </c>
      <c r="I571" s="213"/>
      <c r="J571" s="14"/>
      <c r="K571" s="14"/>
      <c r="L571" s="209"/>
      <c r="M571" s="214"/>
      <c r="N571" s="215"/>
      <c r="O571" s="215"/>
      <c r="P571" s="215"/>
      <c r="Q571" s="215"/>
      <c r="R571" s="215"/>
      <c r="S571" s="215"/>
      <c r="T571" s="216"/>
      <c r="U571" s="14"/>
      <c r="V571" s="14"/>
      <c r="W571" s="14"/>
      <c r="X571" s="14"/>
      <c r="Y571" s="14"/>
      <c r="Z571" s="14"/>
      <c r="AA571" s="14"/>
      <c r="AB571" s="14"/>
      <c r="AC571" s="14"/>
      <c r="AD571" s="14"/>
      <c r="AE571" s="14"/>
      <c r="AT571" s="210" t="s">
        <v>442</v>
      </c>
      <c r="AU571" s="210" t="s">
        <v>87</v>
      </c>
      <c r="AV571" s="14" t="s">
        <v>113</v>
      </c>
      <c r="AW571" s="14" t="s">
        <v>31</v>
      </c>
      <c r="AX571" s="14" t="s">
        <v>76</v>
      </c>
      <c r="AY571" s="210" t="s">
        <v>328</v>
      </c>
    </row>
    <row r="572" s="2" customFormat="1" ht="21.75" customHeight="1">
      <c r="A572" s="41"/>
      <c r="B572" s="176"/>
      <c r="C572" s="224" t="s">
        <v>1573</v>
      </c>
      <c r="D572" s="224" t="s">
        <v>539</v>
      </c>
      <c r="E572" s="225" t="s">
        <v>7308</v>
      </c>
      <c r="F572" s="226" t="s">
        <v>7309</v>
      </c>
      <c r="G572" s="227" t="s">
        <v>585</v>
      </c>
      <c r="H572" s="228">
        <v>0.23599999999999999</v>
      </c>
      <c r="I572" s="229"/>
      <c r="J572" s="230">
        <f>ROUND(I572*H572,2)</f>
        <v>0</v>
      </c>
      <c r="K572" s="226" t="s">
        <v>2902</v>
      </c>
      <c r="L572" s="231"/>
      <c r="M572" s="232" t="s">
        <v>3</v>
      </c>
      <c r="N572" s="233" t="s">
        <v>40</v>
      </c>
      <c r="O572" s="75"/>
      <c r="P572" s="186">
        <f>O572*H572</f>
        <v>0</v>
      </c>
      <c r="Q572" s="186">
        <v>1</v>
      </c>
      <c r="R572" s="186">
        <f>Q572*H572</f>
        <v>0.23599999999999999</v>
      </c>
      <c r="S572" s="186">
        <v>0</v>
      </c>
      <c r="T572" s="187">
        <f>S572*H572</f>
        <v>0</v>
      </c>
      <c r="U572" s="41"/>
      <c r="V572" s="41"/>
      <c r="W572" s="41"/>
      <c r="X572" s="41"/>
      <c r="Y572" s="41"/>
      <c r="Z572" s="41"/>
      <c r="AA572" s="41"/>
      <c r="AB572" s="41"/>
      <c r="AC572" s="41"/>
      <c r="AD572" s="41"/>
      <c r="AE572" s="41"/>
      <c r="AR572" s="188" t="s">
        <v>171</v>
      </c>
      <c r="AT572" s="188" t="s">
        <v>539</v>
      </c>
      <c r="AU572" s="188" t="s">
        <v>87</v>
      </c>
      <c r="AY572" s="22" t="s">
        <v>328</v>
      </c>
      <c r="BE572" s="189">
        <f>IF(N572="základní",J572,0)</f>
        <v>0</v>
      </c>
      <c r="BF572" s="189">
        <f>IF(N572="snížená",J572,0)</f>
        <v>0</v>
      </c>
      <c r="BG572" s="189">
        <f>IF(N572="zákl. přenesená",J572,0)</f>
        <v>0</v>
      </c>
      <c r="BH572" s="189">
        <f>IF(N572="sníž. přenesená",J572,0)</f>
        <v>0</v>
      </c>
      <c r="BI572" s="189">
        <f>IF(N572="nulová",J572,0)</f>
        <v>0</v>
      </c>
      <c r="BJ572" s="22" t="s">
        <v>76</v>
      </c>
      <c r="BK572" s="189">
        <f>ROUND(I572*H572,2)</f>
        <v>0</v>
      </c>
      <c r="BL572" s="22" t="s">
        <v>113</v>
      </c>
      <c r="BM572" s="188" t="s">
        <v>7310</v>
      </c>
    </row>
    <row r="573" s="13" customFormat="1">
      <c r="A573" s="13"/>
      <c r="B573" s="201"/>
      <c r="C573" s="13"/>
      <c r="D573" s="195" t="s">
        <v>442</v>
      </c>
      <c r="E573" s="202" t="s">
        <v>3</v>
      </c>
      <c r="F573" s="203" t="s">
        <v>7311</v>
      </c>
      <c r="G573" s="13"/>
      <c r="H573" s="204">
        <v>0.052999999999999998</v>
      </c>
      <c r="I573" s="205"/>
      <c r="J573" s="13"/>
      <c r="K573" s="13"/>
      <c r="L573" s="201"/>
      <c r="M573" s="206"/>
      <c r="N573" s="207"/>
      <c r="O573" s="207"/>
      <c r="P573" s="207"/>
      <c r="Q573" s="207"/>
      <c r="R573" s="207"/>
      <c r="S573" s="207"/>
      <c r="T573" s="208"/>
      <c r="U573" s="13"/>
      <c r="V573" s="13"/>
      <c r="W573" s="13"/>
      <c r="X573" s="13"/>
      <c r="Y573" s="13"/>
      <c r="Z573" s="13"/>
      <c r="AA573" s="13"/>
      <c r="AB573" s="13"/>
      <c r="AC573" s="13"/>
      <c r="AD573" s="13"/>
      <c r="AE573" s="13"/>
      <c r="AT573" s="202" t="s">
        <v>442</v>
      </c>
      <c r="AU573" s="202" t="s">
        <v>87</v>
      </c>
      <c r="AV573" s="13" t="s">
        <v>79</v>
      </c>
      <c r="AW573" s="13" t="s">
        <v>31</v>
      </c>
      <c r="AX573" s="13" t="s">
        <v>69</v>
      </c>
      <c r="AY573" s="202" t="s">
        <v>328</v>
      </c>
    </row>
    <row r="574" s="13" customFormat="1">
      <c r="A574" s="13"/>
      <c r="B574" s="201"/>
      <c r="C574" s="13"/>
      <c r="D574" s="195" t="s">
        <v>442</v>
      </c>
      <c r="E574" s="202" t="s">
        <v>3</v>
      </c>
      <c r="F574" s="203" t="s">
        <v>7312</v>
      </c>
      <c r="G574" s="13"/>
      <c r="H574" s="204">
        <v>0.183</v>
      </c>
      <c r="I574" s="205"/>
      <c r="J574" s="13"/>
      <c r="K574" s="13"/>
      <c r="L574" s="201"/>
      <c r="M574" s="206"/>
      <c r="N574" s="207"/>
      <c r="O574" s="207"/>
      <c r="P574" s="207"/>
      <c r="Q574" s="207"/>
      <c r="R574" s="207"/>
      <c r="S574" s="207"/>
      <c r="T574" s="208"/>
      <c r="U574" s="13"/>
      <c r="V574" s="13"/>
      <c r="W574" s="13"/>
      <c r="X574" s="13"/>
      <c r="Y574" s="13"/>
      <c r="Z574" s="13"/>
      <c r="AA574" s="13"/>
      <c r="AB574" s="13"/>
      <c r="AC574" s="13"/>
      <c r="AD574" s="13"/>
      <c r="AE574" s="13"/>
      <c r="AT574" s="202" t="s">
        <v>442</v>
      </c>
      <c r="AU574" s="202" t="s">
        <v>87</v>
      </c>
      <c r="AV574" s="13" t="s">
        <v>79</v>
      </c>
      <c r="AW574" s="13" t="s">
        <v>31</v>
      </c>
      <c r="AX574" s="13" t="s">
        <v>69</v>
      </c>
      <c r="AY574" s="202" t="s">
        <v>328</v>
      </c>
    </row>
    <row r="575" s="14" customFormat="1">
      <c r="A575" s="14"/>
      <c r="B575" s="209"/>
      <c r="C575" s="14"/>
      <c r="D575" s="195" t="s">
        <v>442</v>
      </c>
      <c r="E575" s="210" t="s">
        <v>3</v>
      </c>
      <c r="F575" s="211" t="s">
        <v>452</v>
      </c>
      <c r="G575" s="14"/>
      <c r="H575" s="212">
        <v>0.23599999999999999</v>
      </c>
      <c r="I575" s="213"/>
      <c r="J575" s="14"/>
      <c r="K575" s="14"/>
      <c r="L575" s="209"/>
      <c r="M575" s="214"/>
      <c r="N575" s="215"/>
      <c r="O575" s="215"/>
      <c r="P575" s="215"/>
      <c r="Q575" s="215"/>
      <c r="R575" s="215"/>
      <c r="S575" s="215"/>
      <c r="T575" s="216"/>
      <c r="U575" s="14"/>
      <c r="V575" s="14"/>
      <c r="W575" s="14"/>
      <c r="X575" s="14"/>
      <c r="Y575" s="14"/>
      <c r="Z575" s="14"/>
      <c r="AA575" s="14"/>
      <c r="AB575" s="14"/>
      <c r="AC575" s="14"/>
      <c r="AD575" s="14"/>
      <c r="AE575" s="14"/>
      <c r="AT575" s="210" t="s">
        <v>442</v>
      </c>
      <c r="AU575" s="210" t="s">
        <v>87</v>
      </c>
      <c r="AV575" s="14" t="s">
        <v>113</v>
      </c>
      <c r="AW575" s="14" t="s">
        <v>31</v>
      </c>
      <c r="AX575" s="14" t="s">
        <v>76</v>
      </c>
      <c r="AY575" s="210" t="s">
        <v>328</v>
      </c>
    </row>
    <row r="576" s="2" customFormat="1" ht="21.75" customHeight="1">
      <c r="A576" s="41"/>
      <c r="B576" s="176"/>
      <c r="C576" s="224" t="s">
        <v>3277</v>
      </c>
      <c r="D576" s="224" t="s">
        <v>539</v>
      </c>
      <c r="E576" s="225" t="s">
        <v>7313</v>
      </c>
      <c r="F576" s="226" t="s">
        <v>7314</v>
      </c>
      <c r="G576" s="227" t="s">
        <v>585</v>
      </c>
      <c r="H576" s="228">
        <v>0.76900000000000002</v>
      </c>
      <c r="I576" s="229"/>
      <c r="J576" s="230">
        <f>ROUND(I576*H576,2)</f>
        <v>0</v>
      </c>
      <c r="K576" s="226" t="s">
        <v>2902</v>
      </c>
      <c r="L576" s="231"/>
      <c r="M576" s="232" t="s">
        <v>3</v>
      </c>
      <c r="N576" s="233" t="s">
        <v>40</v>
      </c>
      <c r="O576" s="75"/>
      <c r="P576" s="186">
        <f>O576*H576</f>
        <v>0</v>
      </c>
      <c r="Q576" s="186">
        <v>1</v>
      </c>
      <c r="R576" s="186">
        <f>Q576*H576</f>
        <v>0.76900000000000002</v>
      </c>
      <c r="S576" s="186">
        <v>0</v>
      </c>
      <c r="T576" s="187">
        <f>S576*H576</f>
        <v>0</v>
      </c>
      <c r="U576" s="41"/>
      <c r="V576" s="41"/>
      <c r="W576" s="41"/>
      <c r="X576" s="41"/>
      <c r="Y576" s="41"/>
      <c r="Z576" s="41"/>
      <c r="AA576" s="41"/>
      <c r="AB576" s="41"/>
      <c r="AC576" s="41"/>
      <c r="AD576" s="41"/>
      <c r="AE576" s="41"/>
      <c r="AR576" s="188" t="s">
        <v>171</v>
      </c>
      <c r="AT576" s="188" t="s">
        <v>539</v>
      </c>
      <c r="AU576" s="188" t="s">
        <v>87</v>
      </c>
      <c r="AY576" s="22" t="s">
        <v>328</v>
      </c>
      <c r="BE576" s="189">
        <f>IF(N576="základní",J576,0)</f>
        <v>0</v>
      </c>
      <c r="BF576" s="189">
        <f>IF(N576="snížená",J576,0)</f>
        <v>0</v>
      </c>
      <c r="BG576" s="189">
        <f>IF(N576="zákl. přenesená",J576,0)</f>
        <v>0</v>
      </c>
      <c r="BH576" s="189">
        <f>IF(N576="sníž. přenesená",J576,0)</f>
        <v>0</v>
      </c>
      <c r="BI576" s="189">
        <f>IF(N576="nulová",J576,0)</f>
        <v>0</v>
      </c>
      <c r="BJ576" s="22" t="s">
        <v>76</v>
      </c>
      <c r="BK576" s="189">
        <f>ROUND(I576*H576,2)</f>
        <v>0</v>
      </c>
      <c r="BL576" s="22" t="s">
        <v>113</v>
      </c>
      <c r="BM576" s="188" t="s">
        <v>7315</v>
      </c>
    </row>
    <row r="577" s="13" customFormat="1">
      <c r="A577" s="13"/>
      <c r="B577" s="201"/>
      <c r="C577" s="13"/>
      <c r="D577" s="195" t="s">
        <v>442</v>
      </c>
      <c r="E577" s="202" t="s">
        <v>3</v>
      </c>
      <c r="F577" s="203" t="s">
        <v>7316</v>
      </c>
      <c r="G577" s="13"/>
      <c r="H577" s="204">
        <v>0.66300000000000003</v>
      </c>
      <c r="I577" s="205"/>
      <c r="J577" s="13"/>
      <c r="K577" s="13"/>
      <c r="L577" s="201"/>
      <c r="M577" s="206"/>
      <c r="N577" s="207"/>
      <c r="O577" s="207"/>
      <c r="P577" s="207"/>
      <c r="Q577" s="207"/>
      <c r="R577" s="207"/>
      <c r="S577" s="207"/>
      <c r="T577" s="208"/>
      <c r="U577" s="13"/>
      <c r="V577" s="13"/>
      <c r="W577" s="13"/>
      <c r="X577" s="13"/>
      <c r="Y577" s="13"/>
      <c r="Z577" s="13"/>
      <c r="AA577" s="13"/>
      <c r="AB577" s="13"/>
      <c r="AC577" s="13"/>
      <c r="AD577" s="13"/>
      <c r="AE577" s="13"/>
      <c r="AT577" s="202" t="s">
        <v>442</v>
      </c>
      <c r="AU577" s="202" t="s">
        <v>87</v>
      </c>
      <c r="AV577" s="13" t="s">
        <v>79</v>
      </c>
      <c r="AW577" s="13" t="s">
        <v>31</v>
      </c>
      <c r="AX577" s="13" t="s">
        <v>69</v>
      </c>
      <c r="AY577" s="202" t="s">
        <v>328</v>
      </c>
    </row>
    <row r="578" s="13" customFormat="1">
      <c r="A578" s="13"/>
      <c r="B578" s="201"/>
      <c r="C578" s="13"/>
      <c r="D578" s="195" t="s">
        <v>442</v>
      </c>
      <c r="E578" s="202" t="s">
        <v>3</v>
      </c>
      <c r="F578" s="203" t="s">
        <v>7317</v>
      </c>
      <c r="G578" s="13"/>
      <c r="H578" s="204">
        <v>0.106</v>
      </c>
      <c r="I578" s="205"/>
      <c r="J578" s="13"/>
      <c r="K578" s="13"/>
      <c r="L578" s="201"/>
      <c r="M578" s="206"/>
      <c r="N578" s="207"/>
      <c r="O578" s="207"/>
      <c r="P578" s="207"/>
      <c r="Q578" s="207"/>
      <c r="R578" s="207"/>
      <c r="S578" s="207"/>
      <c r="T578" s="208"/>
      <c r="U578" s="13"/>
      <c r="V578" s="13"/>
      <c r="W578" s="13"/>
      <c r="X578" s="13"/>
      <c r="Y578" s="13"/>
      <c r="Z578" s="13"/>
      <c r="AA578" s="13"/>
      <c r="AB578" s="13"/>
      <c r="AC578" s="13"/>
      <c r="AD578" s="13"/>
      <c r="AE578" s="13"/>
      <c r="AT578" s="202" t="s">
        <v>442</v>
      </c>
      <c r="AU578" s="202" t="s">
        <v>87</v>
      </c>
      <c r="AV578" s="13" t="s">
        <v>79</v>
      </c>
      <c r="AW578" s="13" t="s">
        <v>31</v>
      </c>
      <c r="AX578" s="13" t="s">
        <v>69</v>
      </c>
      <c r="AY578" s="202" t="s">
        <v>328</v>
      </c>
    </row>
    <row r="579" s="14" customFormat="1">
      <c r="A579" s="14"/>
      <c r="B579" s="209"/>
      <c r="C579" s="14"/>
      <c r="D579" s="195" t="s">
        <v>442</v>
      </c>
      <c r="E579" s="210" t="s">
        <v>3</v>
      </c>
      <c r="F579" s="211" t="s">
        <v>452</v>
      </c>
      <c r="G579" s="14"/>
      <c r="H579" s="212">
        <v>0.76900000000000002</v>
      </c>
      <c r="I579" s="213"/>
      <c r="J579" s="14"/>
      <c r="K579" s="14"/>
      <c r="L579" s="209"/>
      <c r="M579" s="214"/>
      <c r="N579" s="215"/>
      <c r="O579" s="215"/>
      <c r="P579" s="215"/>
      <c r="Q579" s="215"/>
      <c r="R579" s="215"/>
      <c r="S579" s="215"/>
      <c r="T579" s="216"/>
      <c r="U579" s="14"/>
      <c r="V579" s="14"/>
      <c r="W579" s="14"/>
      <c r="X579" s="14"/>
      <c r="Y579" s="14"/>
      <c r="Z579" s="14"/>
      <c r="AA579" s="14"/>
      <c r="AB579" s="14"/>
      <c r="AC579" s="14"/>
      <c r="AD579" s="14"/>
      <c r="AE579" s="14"/>
      <c r="AT579" s="210" t="s">
        <v>442</v>
      </c>
      <c r="AU579" s="210" t="s">
        <v>87</v>
      </c>
      <c r="AV579" s="14" t="s">
        <v>113</v>
      </c>
      <c r="AW579" s="14" t="s">
        <v>31</v>
      </c>
      <c r="AX579" s="14" t="s">
        <v>76</v>
      </c>
      <c r="AY579" s="210" t="s">
        <v>328</v>
      </c>
    </row>
    <row r="580" s="2" customFormat="1" ht="21.75" customHeight="1">
      <c r="A580" s="41"/>
      <c r="B580" s="176"/>
      <c r="C580" s="224" t="s">
        <v>1372</v>
      </c>
      <c r="D580" s="224" t="s">
        <v>539</v>
      </c>
      <c r="E580" s="225" t="s">
        <v>7318</v>
      </c>
      <c r="F580" s="226" t="s">
        <v>7319</v>
      </c>
      <c r="G580" s="227" t="s">
        <v>585</v>
      </c>
      <c r="H580" s="228">
        <v>0.65100000000000002</v>
      </c>
      <c r="I580" s="229"/>
      <c r="J580" s="230">
        <f>ROUND(I580*H580,2)</f>
        <v>0</v>
      </c>
      <c r="K580" s="226" t="s">
        <v>2902</v>
      </c>
      <c r="L580" s="231"/>
      <c r="M580" s="232" t="s">
        <v>3</v>
      </c>
      <c r="N580" s="233" t="s">
        <v>40</v>
      </c>
      <c r="O580" s="75"/>
      <c r="P580" s="186">
        <f>O580*H580</f>
        <v>0</v>
      </c>
      <c r="Q580" s="186">
        <v>1</v>
      </c>
      <c r="R580" s="186">
        <f>Q580*H580</f>
        <v>0.65100000000000002</v>
      </c>
      <c r="S580" s="186">
        <v>0</v>
      </c>
      <c r="T580" s="187">
        <f>S580*H580</f>
        <v>0</v>
      </c>
      <c r="U580" s="41"/>
      <c r="V580" s="41"/>
      <c r="W580" s="41"/>
      <c r="X580" s="41"/>
      <c r="Y580" s="41"/>
      <c r="Z580" s="41"/>
      <c r="AA580" s="41"/>
      <c r="AB580" s="41"/>
      <c r="AC580" s="41"/>
      <c r="AD580" s="41"/>
      <c r="AE580" s="41"/>
      <c r="AR580" s="188" t="s">
        <v>171</v>
      </c>
      <c r="AT580" s="188" t="s">
        <v>539</v>
      </c>
      <c r="AU580" s="188" t="s">
        <v>87</v>
      </c>
      <c r="AY580" s="22" t="s">
        <v>328</v>
      </c>
      <c r="BE580" s="189">
        <f>IF(N580="základní",J580,0)</f>
        <v>0</v>
      </c>
      <c r="BF580" s="189">
        <f>IF(N580="snížená",J580,0)</f>
        <v>0</v>
      </c>
      <c r="BG580" s="189">
        <f>IF(N580="zákl. přenesená",J580,0)</f>
        <v>0</v>
      </c>
      <c r="BH580" s="189">
        <f>IF(N580="sníž. přenesená",J580,0)</f>
        <v>0</v>
      </c>
      <c r="BI580" s="189">
        <f>IF(N580="nulová",J580,0)</f>
        <v>0</v>
      </c>
      <c r="BJ580" s="22" t="s">
        <v>76</v>
      </c>
      <c r="BK580" s="189">
        <f>ROUND(I580*H580,2)</f>
        <v>0</v>
      </c>
      <c r="BL580" s="22" t="s">
        <v>113</v>
      </c>
      <c r="BM580" s="188" t="s">
        <v>7320</v>
      </c>
    </row>
    <row r="581" s="13" customFormat="1">
      <c r="A581" s="13"/>
      <c r="B581" s="201"/>
      <c r="C581" s="13"/>
      <c r="D581" s="195" t="s">
        <v>442</v>
      </c>
      <c r="E581" s="202" t="s">
        <v>3</v>
      </c>
      <c r="F581" s="203" t="s">
        <v>7321</v>
      </c>
      <c r="G581" s="13"/>
      <c r="H581" s="204">
        <v>0.65100000000000002</v>
      </c>
      <c r="I581" s="205"/>
      <c r="J581" s="13"/>
      <c r="K581" s="13"/>
      <c r="L581" s="201"/>
      <c r="M581" s="206"/>
      <c r="N581" s="207"/>
      <c r="O581" s="207"/>
      <c r="P581" s="207"/>
      <c r="Q581" s="207"/>
      <c r="R581" s="207"/>
      <c r="S581" s="207"/>
      <c r="T581" s="208"/>
      <c r="U581" s="13"/>
      <c r="V581" s="13"/>
      <c r="W581" s="13"/>
      <c r="X581" s="13"/>
      <c r="Y581" s="13"/>
      <c r="Z581" s="13"/>
      <c r="AA581" s="13"/>
      <c r="AB581" s="13"/>
      <c r="AC581" s="13"/>
      <c r="AD581" s="13"/>
      <c r="AE581" s="13"/>
      <c r="AT581" s="202" t="s">
        <v>442</v>
      </c>
      <c r="AU581" s="202" t="s">
        <v>87</v>
      </c>
      <c r="AV581" s="13" t="s">
        <v>79</v>
      </c>
      <c r="AW581" s="13" t="s">
        <v>31</v>
      </c>
      <c r="AX581" s="13" t="s">
        <v>76</v>
      </c>
      <c r="AY581" s="202" t="s">
        <v>328</v>
      </c>
    </row>
    <row r="582" s="2" customFormat="1" ht="21.75" customHeight="1">
      <c r="A582" s="41"/>
      <c r="B582" s="176"/>
      <c r="C582" s="224" t="s">
        <v>3287</v>
      </c>
      <c r="D582" s="224" t="s">
        <v>539</v>
      </c>
      <c r="E582" s="225" t="s">
        <v>7322</v>
      </c>
      <c r="F582" s="226" t="s">
        <v>7323</v>
      </c>
      <c r="G582" s="227" t="s">
        <v>585</v>
      </c>
      <c r="H582" s="228">
        <v>0.30499999999999999</v>
      </c>
      <c r="I582" s="229"/>
      <c r="J582" s="230">
        <f>ROUND(I582*H582,2)</f>
        <v>0</v>
      </c>
      <c r="K582" s="226" t="s">
        <v>2902</v>
      </c>
      <c r="L582" s="231"/>
      <c r="M582" s="232" t="s">
        <v>3</v>
      </c>
      <c r="N582" s="233" t="s">
        <v>40</v>
      </c>
      <c r="O582" s="75"/>
      <c r="P582" s="186">
        <f>O582*H582</f>
        <v>0</v>
      </c>
      <c r="Q582" s="186">
        <v>1</v>
      </c>
      <c r="R582" s="186">
        <f>Q582*H582</f>
        <v>0.30499999999999999</v>
      </c>
      <c r="S582" s="186">
        <v>0</v>
      </c>
      <c r="T582" s="187">
        <f>S582*H582</f>
        <v>0</v>
      </c>
      <c r="U582" s="41"/>
      <c r="V582" s="41"/>
      <c r="W582" s="41"/>
      <c r="X582" s="41"/>
      <c r="Y582" s="41"/>
      <c r="Z582" s="41"/>
      <c r="AA582" s="41"/>
      <c r="AB582" s="41"/>
      <c r="AC582" s="41"/>
      <c r="AD582" s="41"/>
      <c r="AE582" s="41"/>
      <c r="AR582" s="188" t="s">
        <v>171</v>
      </c>
      <c r="AT582" s="188" t="s">
        <v>539</v>
      </c>
      <c r="AU582" s="188" t="s">
        <v>87</v>
      </c>
      <c r="AY582" s="22" t="s">
        <v>328</v>
      </c>
      <c r="BE582" s="189">
        <f>IF(N582="základní",J582,0)</f>
        <v>0</v>
      </c>
      <c r="BF582" s="189">
        <f>IF(N582="snížená",J582,0)</f>
        <v>0</v>
      </c>
      <c r="BG582" s="189">
        <f>IF(N582="zákl. přenesená",J582,0)</f>
        <v>0</v>
      </c>
      <c r="BH582" s="189">
        <f>IF(N582="sníž. přenesená",J582,0)</f>
        <v>0</v>
      </c>
      <c r="BI582" s="189">
        <f>IF(N582="nulová",J582,0)</f>
        <v>0</v>
      </c>
      <c r="BJ582" s="22" t="s">
        <v>76</v>
      </c>
      <c r="BK582" s="189">
        <f>ROUND(I582*H582,2)</f>
        <v>0</v>
      </c>
      <c r="BL582" s="22" t="s">
        <v>113</v>
      </c>
      <c r="BM582" s="188" t="s">
        <v>7324</v>
      </c>
    </row>
    <row r="583" s="13" customFormat="1">
      <c r="A583" s="13"/>
      <c r="B583" s="201"/>
      <c r="C583" s="13"/>
      <c r="D583" s="195" t="s">
        <v>442</v>
      </c>
      <c r="E583" s="202" t="s">
        <v>3</v>
      </c>
      <c r="F583" s="203" t="s">
        <v>7325</v>
      </c>
      <c r="G583" s="13"/>
      <c r="H583" s="204">
        <v>0.30499999999999999</v>
      </c>
      <c r="I583" s="205"/>
      <c r="J583" s="13"/>
      <c r="K583" s="13"/>
      <c r="L583" s="201"/>
      <c r="M583" s="206"/>
      <c r="N583" s="207"/>
      <c r="O583" s="207"/>
      <c r="P583" s="207"/>
      <c r="Q583" s="207"/>
      <c r="R583" s="207"/>
      <c r="S583" s="207"/>
      <c r="T583" s="208"/>
      <c r="U583" s="13"/>
      <c r="V583" s="13"/>
      <c r="W583" s="13"/>
      <c r="X583" s="13"/>
      <c r="Y583" s="13"/>
      <c r="Z583" s="13"/>
      <c r="AA583" s="13"/>
      <c r="AB583" s="13"/>
      <c r="AC583" s="13"/>
      <c r="AD583" s="13"/>
      <c r="AE583" s="13"/>
      <c r="AT583" s="202" t="s">
        <v>442</v>
      </c>
      <c r="AU583" s="202" t="s">
        <v>87</v>
      </c>
      <c r="AV583" s="13" t="s">
        <v>79</v>
      </c>
      <c r="AW583" s="13" t="s">
        <v>31</v>
      </c>
      <c r="AX583" s="13" t="s">
        <v>76</v>
      </c>
      <c r="AY583" s="202" t="s">
        <v>328</v>
      </c>
    </row>
    <row r="584" s="2" customFormat="1" ht="24.15" customHeight="1">
      <c r="A584" s="41"/>
      <c r="B584" s="176"/>
      <c r="C584" s="224" t="s">
        <v>1375</v>
      </c>
      <c r="D584" s="224" t="s">
        <v>539</v>
      </c>
      <c r="E584" s="225" t="s">
        <v>7326</v>
      </c>
      <c r="F584" s="226" t="s">
        <v>7327</v>
      </c>
      <c r="G584" s="227" t="s">
        <v>585</v>
      </c>
      <c r="H584" s="228">
        <v>1.3879999999999999</v>
      </c>
      <c r="I584" s="229"/>
      <c r="J584" s="230">
        <f>ROUND(I584*H584,2)</f>
        <v>0</v>
      </c>
      <c r="K584" s="226" t="s">
        <v>2902</v>
      </c>
      <c r="L584" s="231"/>
      <c r="M584" s="232" t="s">
        <v>3</v>
      </c>
      <c r="N584" s="233" t="s">
        <v>40</v>
      </c>
      <c r="O584" s="75"/>
      <c r="P584" s="186">
        <f>O584*H584</f>
        <v>0</v>
      </c>
      <c r="Q584" s="186">
        <v>1</v>
      </c>
      <c r="R584" s="186">
        <f>Q584*H584</f>
        <v>1.3879999999999999</v>
      </c>
      <c r="S584" s="186">
        <v>0</v>
      </c>
      <c r="T584" s="187">
        <f>S584*H584</f>
        <v>0</v>
      </c>
      <c r="U584" s="41"/>
      <c r="V584" s="41"/>
      <c r="W584" s="41"/>
      <c r="X584" s="41"/>
      <c r="Y584" s="41"/>
      <c r="Z584" s="41"/>
      <c r="AA584" s="41"/>
      <c r="AB584" s="41"/>
      <c r="AC584" s="41"/>
      <c r="AD584" s="41"/>
      <c r="AE584" s="41"/>
      <c r="AR584" s="188" t="s">
        <v>171</v>
      </c>
      <c r="AT584" s="188" t="s">
        <v>539</v>
      </c>
      <c r="AU584" s="188" t="s">
        <v>87</v>
      </c>
      <c r="AY584" s="22" t="s">
        <v>328</v>
      </c>
      <c r="BE584" s="189">
        <f>IF(N584="základní",J584,0)</f>
        <v>0</v>
      </c>
      <c r="BF584" s="189">
        <f>IF(N584="snížená",J584,0)</f>
        <v>0</v>
      </c>
      <c r="BG584" s="189">
        <f>IF(N584="zákl. přenesená",J584,0)</f>
        <v>0</v>
      </c>
      <c r="BH584" s="189">
        <f>IF(N584="sníž. přenesená",J584,0)</f>
        <v>0</v>
      </c>
      <c r="BI584" s="189">
        <f>IF(N584="nulová",J584,0)</f>
        <v>0</v>
      </c>
      <c r="BJ584" s="22" t="s">
        <v>76</v>
      </c>
      <c r="BK584" s="189">
        <f>ROUND(I584*H584,2)</f>
        <v>0</v>
      </c>
      <c r="BL584" s="22" t="s">
        <v>113</v>
      </c>
      <c r="BM584" s="188" t="s">
        <v>7328</v>
      </c>
    </row>
    <row r="585" s="13" customFormat="1">
      <c r="A585" s="13"/>
      <c r="B585" s="201"/>
      <c r="C585" s="13"/>
      <c r="D585" s="195" t="s">
        <v>442</v>
      </c>
      <c r="E585" s="202" t="s">
        <v>3</v>
      </c>
      <c r="F585" s="203" t="s">
        <v>7329</v>
      </c>
      <c r="G585" s="13"/>
      <c r="H585" s="204">
        <v>1.3879999999999999</v>
      </c>
      <c r="I585" s="205"/>
      <c r="J585" s="13"/>
      <c r="K585" s="13"/>
      <c r="L585" s="201"/>
      <c r="M585" s="206"/>
      <c r="N585" s="207"/>
      <c r="O585" s="207"/>
      <c r="P585" s="207"/>
      <c r="Q585" s="207"/>
      <c r="R585" s="207"/>
      <c r="S585" s="207"/>
      <c r="T585" s="208"/>
      <c r="U585" s="13"/>
      <c r="V585" s="13"/>
      <c r="W585" s="13"/>
      <c r="X585" s="13"/>
      <c r="Y585" s="13"/>
      <c r="Z585" s="13"/>
      <c r="AA585" s="13"/>
      <c r="AB585" s="13"/>
      <c r="AC585" s="13"/>
      <c r="AD585" s="13"/>
      <c r="AE585" s="13"/>
      <c r="AT585" s="202" t="s">
        <v>442</v>
      </c>
      <c r="AU585" s="202" t="s">
        <v>87</v>
      </c>
      <c r="AV585" s="13" t="s">
        <v>79</v>
      </c>
      <c r="AW585" s="13" t="s">
        <v>31</v>
      </c>
      <c r="AX585" s="13" t="s">
        <v>76</v>
      </c>
      <c r="AY585" s="202" t="s">
        <v>328</v>
      </c>
    </row>
    <row r="586" s="2" customFormat="1" ht="24.15" customHeight="1">
      <c r="A586" s="41"/>
      <c r="B586" s="176"/>
      <c r="C586" s="224" t="s">
        <v>3298</v>
      </c>
      <c r="D586" s="224" t="s">
        <v>539</v>
      </c>
      <c r="E586" s="225" t="s">
        <v>7330</v>
      </c>
      <c r="F586" s="226" t="s">
        <v>7331</v>
      </c>
      <c r="G586" s="227" t="s">
        <v>585</v>
      </c>
      <c r="H586" s="228">
        <v>2.5670000000000002</v>
      </c>
      <c r="I586" s="229"/>
      <c r="J586" s="230">
        <f>ROUND(I586*H586,2)</f>
        <v>0</v>
      </c>
      <c r="K586" s="226" t="s">
        <v>2902</v>
      </c>
      <c r="L586" s="231"/>
      <c r="M586" s="232" t="s">
        <v>3</v>
      </c>
      <c r="N586" s="233" t="s">
        <v>40</v>
      </c>
      <c r="O586" s="75"/>
      <c r="P586" s="186">
        <f>O586*H586</f>
        <v>0</v>
      </c>
      <c r="Q586" s="186">
        <v>1</v>
      </c>
      <c r="R586" s="186">
        <f>Q586*H586</f>
        <v>2.5670000000000002</v>
      </c>
      <c r="S586" s="186">
        <v>0</v>
      </c>
      <c r="T586" s="187">
        <f>S586*H586</f>
        <v>0</v>
      </c>
      <c r="U586" s="41"/>
      <c r="V586" s="41"/>
      <c r="W586" s="41"/>
      <c r="X586" s="41"/>
      <c r="Y586" s="41"/>
      <c r="Z586" s="41"/>
      <c r="AA586" s="41"/>
      <c r="AB586" s="41"/>
      <c r="AC586" s="41"/>
      <c r="AD586" s="41"/>
      <c r="AE586" s="41"/>
      <c r="AR586" s="188" t="s">
        <v>171</v>
      </c>
      <c r="AT586" s="188" t="s">
        <v>539</v>
      </c>
      <c r="AU586" s="188" t="s">
        <v>87</v>
      </c>
      <c r="AY586" s="22" t="s">
        <v>328</v>
      </c>
      <c r="BE586" s="189">
        <f>IF(N586="základní",J586,0)</f>
        <v>0</v>
      </c>
      <c r="BF586" s="189">
        <f>IF(N586="snížená",J586,0)</f>
        <v>0</v>
      </c>
      <c r="BG586" s="189">
        <f>IF(N586="zákl. přenesená",J586,0)</f>
        <v>0</v>
      </c>
      <c r="BH586" s="189">
        <f>IF(N586="sníž. přenesená",J586,0)</f>
        <v>0</v>
      </c>
      <c r="BI586" s="189">
        <f>IF(N586="nulová",J586,0)</f>
        <v>0</v>
      </c>
      <c r="BJ586" s="22" t="s">
        <v>76</v>
      </c>
      <c r="BK586" s="189">
        <f>ROUND(I586*H586,2)</f>
        <v>0</v>
      </c>
      <c r="BL586" s="22" t="s">
        <v>113</v>
      </c>
      <c r="BM586" s="188" t="s">
        <v>7332</v>
      </c>
    </row>
    <row r="587" s="13" customFormat="1">
      <c r="A587" s="13"/>
      <c r="B587" s="201"/>
      <c r="C587" s="13"/>
      <c r="D587" s="195" t="s">
        <v>442</v>
      </c>
      <c r="E587" s="202" t="s">
        <v>3</v>
      </c>
      <c r="F587" s="203" t="s">
        <v>7333</v>
      </c>
      <c r="G587" s="13"/>
      <c r="H587" s="204">
        <v>2.5670000000000002</v>
      </c>
      <c r="I587" s="205"/>
      <c r="J587" s="13"/>
      <c r="K587" s="13"/>
      <c r="L587" s="201"/>
      <c r="M587" s="206"/>
      <c r="N587" s="207"/>
      <c r="O587" s="207"/>
      <c r="P587" s="207"/>
      <c r="Q587" s="207"/>
      <c r="R587" s="207"/>
      <c r="S587" s="207"/>
      <c r="T587" s="208"/>
      <c r="U587" s="13"/>
      <c r="V587" s="13"/>
      <c r="W587" s="13"/>
      <c r="X587" s="13"/>
      <c r="Y587" s="13"/>
      <c r="Z587" s="13"/>
      <c r="AA587" s="13"/>
      <c r="AB587" s="13"/>
      <c r="AC587" s="13"/>
      <c r="AD587" s="13"/>
      <c r="AE587" s="13"/>
      <c r="AT587" s="202" t="s">
        <v>442</v>
      </c>
      <c r="AU587" s="202" t="s">
        <v>87</v>
      </c>
      <c r="AV587" s="13" t="s">
        <v>79</v>
      </c>
      <c r="AW587" s="13" t="s">
        <v>31</v>
      </c>
      <c r="AX587" s="13" t="s">
        <v>76</v>
      </c>
      <c r="AY587" s="202" t="s">
        <v>328</v>
      </c>
    </row>
    <row r="588" s="2" customFormat="1" ht="24.15" customHeight="1">
      <c r="A588" s="41"/>
      <c r="B588" s="176"/>
      <c r="C588" s="224" t="s">
        <v>1580</v>
      </c>
      <c r="D588" s="224" t="s">
        <v>539</v>
      </c>
      <c r="E588" s="225" t="s">
        <v>7334</v>
      </c>
      <c r="F588" s="226" t="s">
        <v>7335</v>
      </c>
      <c r="G588" s="227" t="s">
        <v>585</v>
      </c>
      <c r="H588" s="228">
        <v>3.2869999999999999</v>
      </c>
      <c r="I588" s="229"/>
      <c r="J588" s="230">
        <f>ROUND(I588*H588,2)</f>
        <v>0</v>
      </c>
      <c r="K588" s="226" t="s">
        <v>2902</v>
      </c>
      <c r="L588" s="231"/>
      <c r="M588" s="232" t="s">
        <v>3</v>
      </c>
      <c r="N588" s="233" t="s">
        <v>40</v>
      </c>
      <c r="O588" s="75"/>
      <c r="P588" s="186">
        <f>O588*H588</f>
        <v>0</v>
      </c>
      <c r="Q588" s="186">
        <v>1</v>
      </c>
      <c r="R588" s="186">
        <f>Q588*H588</f>
        <v>3.2869999999999999</v>
      </c>
      <c r="S588" s="186">
        <v>0</v>
      </c>
      <c r="T588" s="187">
        <f>S588*H588</f>
        <v>0</v>
      </c>
      <c r="U588" s="41"/>
      <c r="V588" s="41"/>
      <c r="W588" s="41"/>
      <c r="X588" s="41"/>
      <c r="Y588" s="41"/>
      <c r="Z588" s="41"/>
      <c r="AA588" s="41"/>
      <c r="AB588" s="41"/>
      <c r="AC588" s="41"/>
      <c r="AD588" s="41"/>
      <c r="AE588" s="41"/>
      <c r="AR588" s="188" t="s">
        <v>171</v>
      </c>
      <c r="AT588" s="188" t="s">
        <v>539</v>
      </c>
      <c r="AU588" s="188" t="s">
        <v>87</v>
      </c>
      <c r="AY588" s="22" t="s">
        <v>328</v>
      </c>
      <c r="BE588" s="189">
        <f>IF(N588="základní",J588,0)</f>
        <v>0</v>
      </c>
      <c r="BF588" s="189">
        <f>IF(N588="snížená",J588,0)</f>
        <v>0</v>
      </c>
      <c r="BG588" s="189">
        <f>IF(N588="zákl. přenesená",J588,0)</f>
        <v>0</v>
      </c>
      <c r="BH588" s="189">
        <f>IF(N588="sníž. přenesená",J588,0)</f>
        <v>0</v>
      </c>
      <c r="BI588" s="189">
        <f>IF(N588="nulová",J588,0)</f>
        <v>0</v>
      </c>
      <c r="BJ588" s="22" t="s">
        <v>76</v>
      </c>
      <c r="BK588" s="189">
        <f>ROUND(I588*H588,2)</f>
        <v>0</v>
      </c>
      <c r="BL588" s="22" t="s">
        <v>113</v>
      </c>
      <c r="BM588" s="188" t="s">
        <v>7336</v>
      </c>
    </row>
    <row r="589" s="13" customFormat="1">
      <c r="A589" s="13"/>
      <c r="B589" s="201"/>
      <c r="C589" s="13"/>
      <c r="D589" s="195" t="s">
        <v>442</v>
      </c>
      <c r="E589" s="202" t="s">
        <v>3</v>
      </c>
      <c r="F589" s="203" t="s">
        <v>7337</v>
      </c>
      <c r="G589" s="13"/>
      <c r="H589" s="204">
        <v>3.2709999999999999</v>
      </c>
      <c r="I589" s="205"/>
      <c r="J589" s="13"/>
      <c r="K589" s="13"/>
      <c r="L589" s="201"/>
      <c r="M589" s="206"/>
      <c r="N589" s="207"/>
      <c r="O589" s="207"/>
      <c r="P589" s="207"/>
      <c r="Q589" s="207"/>
      <c r="R589" s="207"/>
      <c r="S589" s="207"/>
      <c r="T589" s="208"/>
      <c r="U589" s="13"/>
      <c r="V589" s="13"/>
      <c r="W589" s="13"/>
      <c r="X589" s="13"/>
      <c r="Y589" s="13"/>
      <c r="Z589" s="13"/>
      <c r="AA589" s="13"/>
      <c r="AB589" s="13"/>
      <c r="AC589" s="13"/>
      <c r="AD589" s="13"/>
      <c r="AE589" s="13"/>
      <c r="AT589" s="202" t="s">
        <v>442</v>
      </c>
      <c r="AU589" s="202" t="s">
        <v>87</v>
      </c>
      <c r="AV589" s="13" t="s">
        <v>79</v>
      </c>
      <c r="AW589" s="13" t="s">
        <v>31</v>
      </c>
      <c r="AX589" s="13" t="s">
        <v>69</v>
      </c>
      <c r="AY589" s="202" t="s">
        <v>328</v>
      </c>
    </row>
    <row r="590" s="13" customFormat="1">
      <c r="A590" s="13"/>
      <c r="B590" s="201"/>
      <c r="C590" s="13"/>
      <c r="D590" s="195" t="s">
        <v>442</v>
      </c>
      <c r="E590" s="202" t="s">
        <v>3</v>
      </c>
      <c r="F590" s="203" t="s">
        <v>7338</v>
      </c>
      <c r="G590" s="13"/>
      <c r="H590" s="204">
        <v>0.016</v>
      </c>
      <c r="I590" s="205"/>
      <c r="J590" s="13"/>
      <c r="K590" s="13"/>
      <c r="L590" s="201"/>
      <c r="M590" s="206"/>
      <c r="N590" s="207"/>
      <c r="O590" s="207"/>
      <c r="P590" s="207"/>
      <c r="Q590" s="207"/>
      <c r="R590" s="207"/>
      <c r="S590" s="207"/>
      <c r="T590" s="208"/>
      <c r="U590" s="13"/>
      <c r="V590" s="13"/>
      <c r="W590" s="13"/>
      <c r="X590" s="13"/>
      <c r="Y590" s="13"/>
      <c r="Z590" s="13"/>
      <c r="AA590" s="13"/>
      <c r="AB590" s="13"/>
      <c r="AC590" s="13"/>
      <c r="AD590" s="13"/>
      <c r="AE590" s="13"/>
      <c r="AT590" s="202" t="s">
        <v>442</v>
      </c>
      <c r="AU590" s="202" t="s">
        <v>87</v>
      </c>
      <c r="AV590" s="13" t="s">
        <v>79</v>
      </c>
      <c r="AW590" s="13" t="s">
        <v>31</v>
      </c>
      <c r="AX590" s="13" t="s">
        <v>69</v>
      </c>
      <c r="AY590" s="202" t="s">
        <v>328</v>
      </c>
    </row>
    <row r="591" s="14" customFormat="1">
      <c r="A591" s="14"/>
      <c r="B591" s="209"/>
      <c r="C591" s="14"/>
      <c r="D591" s="195" t="s">
        <v>442</v>
      </c>
      <c r="E591" s="210" t="s">
        <v>3</v>
      </c>
      <c r="F591" s="211" t="s">
        <v>452</v>
      </c>
      <c r="G591" s="14"/>
      <c r="H591" s="212">
        <v>3.2869999999999999</v>
      </c>
      <c r="I591" s="213"/>
      <c r="J591" s="14"/>
      <c r="K591" s="14"/>
      <c r="L591" s="209"/>
      <c r="M591" s="214"/>
      <c r="N591" s="215"/>
      <c r="O591" s="215"/>
      <c r="P591" s="215"/>
      <c r="Q591" s="215"/>
      <c r="R591" s="215"/>
      <c r="S591" s="215"/>
      <c r="T591" s="216"/>
      <c r="U591" s="14"/>
      <c r="V591" s="14"/>
      <c r="W591" s="14"/>
      <c r="X591" s="14"/>
      <c r="Y591" s="14"/>
      <c r="Z591" s="14"/>
      <c r="AA591" s="14"/>
      <c r="AB591" s="14"/>
      <c r="AC591" s="14"/>
      <c r="AD591" s="14"/>
      <c r="AE591" s="14"/>
      <c r="AT591" s="210" t="s">
        <v>442</v>
      </c>
      <c r="AU591" s="210" t="s">
        <v>87</v>
      </c>
      <c r="AV591" s="14" t="s">
        <v>113</v>
      </c>
      <c r="AW591" s="14" t="s">
        <v>31</v>
      </c>
      <c r="AX591" s="14" t="s">
        <v>76</v>
      </c>
      <c r="AY591" s="210" t="s">
        <v>328</v>
      </c>
    </row>
    <row r="592" s="2" customFormat="1" ht="16.5" customHeight="1">
      <c r="A592" s="41"/>
      <c r="B592" s="176"/>
      <c r="C592" s="224" t="s">
        <v>3308</v>
      </c>
      <c r="D592" s="224" t="s">
        <v>539</v>
      </c>
      <c r="E592" s="225" t="s">
        <v>7339</v>
      </c>
      <c r="F592" s="226" t="s">
        <v>7340</v>
      </c>
      <c r="G592" s="227" t="s">
        <v>476</v>
      </c>
      <c r="H592" s="228">
        <v>53.280000000000001</v>
      </c>
      <c r="I592" s="229"/>
      <c r="J592" s="230">
        <f>ROUND(I592*H592,2)</f>
        <v>0</v>
      </c>
      <c r="K592" s="226" t="s">
        <v>2902</v>
      </c>
      <c r="L592" s="231"/>
      <c r="M592" s="232" t="s">
        <v>3</v>
      </c>
      <c r="N592" s="233" t="s">
        <v>40</v>
      </c>
      <c r="O592" s="75"/>
      <c r="P592" s="186">
        <f>O592*H592</f>
        <v>0</v>
      </c>
      <c r="Q592" s="186">
        <v>0.00198</v>
      </c>
      <c r="R592" s="186">
        <f>Q592*H592</f>
        <v>0.1054944</v>
      </c>
      <c r="S592" s="186">
        <v>0</v>
      </c>
      <c r="T592" s="187">
        <f>S592*H592</f>
        <v>0</v>
      </c>
      <c r="U592" s="41"/>
      <c r="V592" s="41"/>
      <c r="W592" s="41"/>
      <c r="X592" s="41"/>
      <c r="Y592" s="41"/>
      <c r="Z592" s="41"/>
      <c r="AA592" s="41"/>
      <c r="AB592" s="41"/>
      <c r="AC592" s="41"/>
      <c r="AD592" s="41"/>
      <c r="AE592" s="41"/>
      <c r="AR592" s="188" t="s">
        <v>171</v>
      </c>
      <c r="AT592" s="188" t="s">
        <v>539</v>
      </c>
      <c r="AU592" s="188" t="s">
        <v>87</v>
      </c>
      <c r="AY592" s="22" t="s">
        <v>328</v>
      </c>
      <c r="BE592" s="189">
        <f>IF(N592="základní",J592,0)</f>
        <v>0</v>
      </c>
      <c r="BF592" s="189">
        <f>IF(N592="snížená",J592,0)</f>
        <v>0</v>
      </c>
      <c r="BG592" s="189">
        <f>IF(N592="zákl. přenesená",J592,0)</f>
        <v>0</v>
      </c>
      <c r="BH592" s="189">
        <f>IF(N592="sníž. přenesená",J592,0)</f>
        <v>0</v>
      </c>
      <c r="BI592" s="189">
        <f>IF(N592="nulová",J592,0)</f>
        <v>0</v>
      </c>
      <c r="BJ592" s="22" t="s">
        <v>76</v>
      </c>
      <c r="BK592" s="189">
        <f>ROUND(I592*H592,2)</f>
        <v>0</v>
      </c>
      <c r="BL592" s="22" t="s">
        <v>113</v>
      </c>
      <c r="BM592" s="188" t="s">
        <v>7341</v>
      </c>
    </row>
    <row r="593" s="13" customFormat="1">
      <c r="A593" s="13"/>
      <c r="B593" s="201"/>
      <c r="C593" s="13"/>
      <c r="D593" s="195" t="s">
        <v>442</v>
      </c>
      <c r="E593" s="202" t="s">
        <v>3</v>
      </c>
      <c r="F593" s="203" t="s">
        <v>7342</v>
      </c>
      <c r="G593" s="13"/>
      <c r="H593" s="204">
        <v>53.280000000000001</v>
      </c>
      <c r="I593" s="205"/>
      <c r="J593" s="13"/>
      <c r="K593" s="13"/>
      <c r="L593" s="201"/>
      <c r="M593" s="206"/>
      <c r="N593" s="207"/>
      <c r="O593" s="207"/>
      <c r="P593" s="207"/>
      <c r="Q593" s="207"/>
      <c r="R593" s="207"/>
      <c r="S593" s="207"/>
      <c r="T593" s="208"/>
      <c r="U593" s="13"/>
      <c r="V593" s="13"/>
      <c r="W593" s="13"/>
      <c r="X593" s="13"/>
      <c r="Y593" s="13"/>
      <c r="Z593" s="13"/>
      <c r="AA593" s="13"/>
      <c r="AB593" s="13"/>
      <c r="AC593" s="13"/>
      <c r="AD593" s="13"/>
      <c r="AE593" s="13"/>
      <c r="AT593" s="202" t="s">
        <v>442</v>
      </c>
      <c r="AU593" s="202" t="s">
        <v>87</v>
      </c>
      <c r="AV593" s="13" t="s">
        <v>79</v>
      </c>
      <c r="AW593" s="13" t="s">
        <v>31</v>
      </c>
      <c r="AX593" s="13" t="s">
        <v>76</v>
      </c>
      <c r="AY593" s="202" t="s">
        <v>328</v>
      </c>
    </row>
    <row r="594" s="2" customFormat="1" ht="16.5" customHeight="1">
      <c r="A594" s="41"/>
      <c r="B594" s="176"/>
      <c r="C594" s="224" t="s">
        <v>1379</v>
      </c>
      <c r="D594" s="224" t="s">
        <v>539</v>
      </c>
      <c r="E594" s="225" t="s">
        <v>7343</v>
      </c>
      <c r="F594" s="226" t="s">
        <v>7344</v>
      </c>
      <c r="G594" s="227" t="s">
        <v>585</v>
      </c>
      <c r="H594" s="228">
        <v>0.63</v>
      </c>
      <c r="I594" s="229"/>
      <c r="J594" s="230">
        <f>ROUND(I594*H594,2)</f>
        <v>0</v>
      </c>
      <c r="K594" s="226" t="s">
        <v>2902</v>
      </c>
      <c r="L594" s="231"/>
      <c r="M594" s="232" t="s">
        <v>3</v>
      </c>
      <c r="N594" s="233" t="s">
        <v>40</v>
      </c>
      <c r="O594" s="75"/>
      <c r="P594" s="186">
        <f>O594*H594</f>
        <v>0</v>
      </c>
      <c r="Q594" s="186">
        <v>0</v>
      </c>
      <c r="R594" s="186">
        <f>Q594*H594</f>
        <v>0</v>
      </c>
      <c r="S594" s="186">
        <v>0</v>
      </c>
      <c r="T594" s="187">
        <f>S594*H594</f>
        <v>0</v>
      </c>
      <c r="U594" s="41"/>
      <c r="V594" s="41"/>
      <c r="W594" s="41"/>
      <c r="X594" s="41"/>
      <c r="Y594" s="41"/>
      <c r="Z594" s="41"/>
      <c r="AA594" s="41"/>
      <c r="AB594" s="41"/>
      <c r="AC594" s="41"/>
      <c r="AD594" s="41"/>
      <c r="AE594" s="41"/>
      <c r="AR594" s="188" t="s">
        <v>171</v>
      </c>
      <c r="AT594" s="188" t="s">
        <v>539</v>
      </c>
      <c r="AU594" s="188" t="s">
        <v>87</v>
      </c>
      <c r="AY594" s="22" t="s">
        <v>328</v>
      </c>
      <c r="BE594" s="189">
        <f>IF(N594="základní",J594,0)</f>
        <v>0</v>
      </c>
      <c r="BF594" s="189">
        <f>IF(N594="snížená",J594,0)</f>
        <v>0</v>
      </c>
      <c r="BG594" s="189">
        <f>IF(N594="zákl. přenesená",J594,0)</f>
        <v>0</v>
      </c>
      <c r="BH594" s="189">
        <f>IF(N594="sníž. přenesená",J594,0)</f>
        <v>0</v>
      </c>
      <c r="BI594" s="189">
        <f>IF(N594="nulová",J594,0)</f>
        <v>0</v>
      </c>
      <c r="BJ594" s="22" t="s">
        <v>76</v>
      </c>
      <c r="BK594" s="189">
        <f>ROUND(I594*H594,2)</f>
        <v>0</v>
      </c>
      <c r="BL594" s="22" t="s">
        <v>113</v>
      </c>
      <c r="BM594" s="188" t="s">
        <v>7345</v>
      </c>
    </row>
    <row r="595" s="2" customFormat="1" ht="16.5" customHeight="1">
      <c r="A595" s="41"/>
      <c r="B595" s="176"/>
      <c r="C595" s="224" t="s">
        <v>3320</v>
      </c>
      <c r="D595" s="224" t="s">
        <v>539</v>
      </c>
      <c r="E595" s="225" t="s">
        <v>7346</v>
      </c>
      <c r="F595" s="226" t="s">
        <v>7347</v>
      </c>
      <c r="G595" s="227" t="s">
        <v>585</v>
      </c>
      <c r="H595" s="228">
        <v>1.26</v>
      </c>
      <c r="I595" s="229"/>
      <c r="J595" s="230">
        <f>ROUND(I595*H595,2)</f>
        <v>0</v>
      </c>
      <c r="K595" s="226" t="s">
        <v>2902</v>
      </c>
      <c r="L595" s="231"/>
      <c r="M595" s="232" t="s">
        <v>3</v>
      </c>
      <c r="N595" s="233" t="s">
        <v>40</v>
      </c>
      <c r="O595" s="75"/>
      <c r="P595" s="186">
        <f>O595*H595</f>
        <v>0</v>
      </c>
      <c r="Q595" s="186">
        <v>0</v>
      </c>
      <c r="R595" s="186">
        <f>Q595*H595</f>
        <v>0</v>
      </c>
      <c r="S595" s="186">
        <v>0</v>
      </c>
      <c r="T595" s="187">
        <f>S595*H595</f>
        <v>0</v>
      </c>
      <c r="U595" s="41"/>
      <c r="V595" s="41"/>
      <c r="W595" s="41"/>
      <c r="X595" s="41"/>
      <c r="Y595" s="41"/>
      <c r="Z595" s="41"/>
      <c r="AA595" s="41"/>
      <c r="AB595" s="41"/>
      <c r="AC595" s="41"/>
      <c r="AD595" s="41"/>
      <c r="AE595" s="41"/>
      <c r="AR595" s="188" t="s">
        <v>171</v>
      </c>
      <c r="AT595" s="188" t="s">
        <v>539</v>
      </c>
      <c r="AU595" s="188" t="s">
        <v>87</v>
      </c>
      <c r="AY595" s="22" t="s">
        <v>328</v>
      </c>
      <c r="BE595" s="189">
        <f>IF(N595="základní",J595,0)</f>
        <v>0</v>
      </c>
      <c r="BF595" s="189">
        <f>IF(N595="snížená",J595,0)</f>
        <v>0</v>
      </c>
      <c r="BG595" s="189">
        <f>IF(N595="zákl. přenesená",J595,0)</f>
        <v>0</v>
      </c>
      <c r="BH595" s="189">
        <f>IF(N595="sníž. přenesená",J595,0)</f>
        <v>0</v>
      </c>
      <c r="BI595" s="189">
        <f>IF(N595="nulová",J595,0)</f>
        <v>0</v>
      </c>
      <c r="BJ595" s="22" t="s">
        <v>76</v>
      </c>
      <c r="BK595" s="189">
        <f>ROUND(I595*H595,2)</f>
        <v>0</v>
      </c>
      <c r="BL595" s="22" t="s">
        <v>113</v>
      </c>
      <c r="BM595" s="188" t="s">
        <v>7348</v>
      </c>
    </row>
    <row r="596" s="2" customFormat="1" ht="16.5" customHeight="1">
      <c r="A596" s="41"/>
      <c r="B596" s="176"/>
      <c r="C596" s="224" t="s">
        <v>1382</v>
      </c>
      <c r="D596" s="224" t="s">
        <v>539</v>
      </c>
      <c r="E596" s="225" t="s">
        <v>7349</v>
      </c>
      <c r="F596" s="226" t="s">
        <v>7350</v>
      </c>
      <c r="G596" s="227" t="s">
        <v>585</v>
      </c>
      <c r="H596" s="228">
        <v>3.3599999999999999</v>
      </c>
      <c r="I596" s="229"/>
      <c r="J596" s="230">
        <f>ROUND(I596*H596,2)</f>
        <v>0</v>
      </c>
      <c r="K596" s="226" t="s">
        <v>2902</v>
      </c>
      <c r="L596" s="231"/>
      <c r="M596" s="232" t="s">
        <v>3</v>
      </c>
      <c r="N596" s="233" t="s">
        <v>40</v>
      </c>
      <c r="O596" s="75"/>
      <c r="P596" s="186">
        <f>O596*H596</f>
        <v>0</v>
      </c>
      <c r="Q596" s="186">
        <v>0</v>
      </c>
      <c r="R596" s="186">
        <f>Q596*H596</f>
        <v>0</v>
      </c>
      <c r="S596" s="186">
        <v>0</v>
      </c>
      <c r="T596" s="187">
        <f>S596*H596</f>
        <v>0</v>
      </c>
      <c r="U596" s="41"/>
      <c r="V596" s="41"/>
      <c r="W596" s="41"/>
      <c r="X596" s="41"/>
      <c r="Y596" s="41"/>
      <c r="Z596" s="41"/>
      <c r="AA596" s="41"/>
      <c r="AB596" s="41"/>
      <c r="AC596" s="41"/>
      <c r="AD596" s="41"/>
      <c r="AE596" s="41"/>
      <c r="AR596" s="188" t="s">
        <v>171</v>
      </c>
      <c r="AT596" s="188" t="s">
        <v>539</v>
      </c>
      <c r="AU596" s="188" t="s">
        <v>87</v>
      </c>
      <c r="AY596" s="22" t="s">
        <v>328</v>
      </c>
      <c r="BE596" s="189">
        <f>IF(N596="základní",J596,0)</f>
        <v>0</v>
      </c>
      <c r="BF596" s="189">
        <f>IF(N596="snížená",J596,0)</f>
        <v>0</v>
      </c>
      <c r="BG596" s="189">
        <f>IF(N596="zákl. přenesená",J596,0)</f>
        <v>0</v>
      </c>
      <c r="BH596" s="189">
        <f>IF(N596="sníž. přenesená",J596,0)</f>
        <v>0</v>
      </c>
      <c r="BI596" s="189">
        <f>IF(N596="nulová",J596,0)</f>
        <v>0</v>
      </c>
      <c r="BJ596" s="22" t="s">
        <v>76</v>
      </c>
      <c r="BK596" s="189">
        <f>ROUND(I596*H596,2)</f>
        <v>0</v>
      </c>
      <c r="BL596" s="22" t="s">
        <v>113</v>
      </c>
      <c r="BM596" s="188" t="s">
        <v>7351</v>
      </c>
    </row>
    <row r="597" s="2" customFormat="1" ht="24.15" customHeight="1">
      <c r="A597" s="41"/>
      <c r="B597" s="176"/>
      <c r="C597" s="177" t="s">
        <v>701</v>
      </c>
      <c r="D597" s="177" t="s">
        <v>331</v>
      </c>
      <c r="E597" s="178" t="s">
        <v>7352</v>
      </c>
      <c r="F597" s="179" t="s">
        <v>7353</v>
      </c>
      <c r="G597" s="180" t="s">
        <v>1388</v>
      </c>
      <c r="H597" s="181">
        <v>47637.400000000001</v>
      </c>
      <c r="I597" s="182"/>
      <c r="J597" s="183">
        <f>ROUND(I597*H597,2)</f>
        <v>0</v>
      </c>
      <c r="K597" s="179" t="s">
        <v>2902</v>
      </c>
      <c r="L597" s="42"/>
      <c r="M597" s="184" t="s">
        <v>3</v>
      </c>
      <c r="N597" s="185" t="s">
        <v>40</v>
      </c>
      <c r="O597" s="75"/>
      <c r="P597" s="186">
        <f>O597*H597</f>
        <v>0</v>
      </c>
      <c r="Q597" s="186">
        <v>0</v>
      </c>
      <c r="R597" s="186">
        <f>Q597*H597</f>
        <v>0</v>
      </c>
      <c r="S597" s="186">
        <v>0</v>
      </c>
      <c r="T597" s="187">
        <f>S597*H597</f>
        <v>0</v>
      </c>
      <c r="U597" s="41"/>
      <c r="V597" s="41"/>
      <c r="W597" s="41"/>
      <c r="X597" s="41"/>
      <c r="Y597" s="41"/>
      <c r="Z597" s="41"/>
      <c r="AA597" s="41"/>
      <c r="AB597" s="41"/>
      <c r="AC597" s="41"/>
      <c r="AD597" s="41"/>
      <c r="AE597" s="41"/>
      <c r="AR597" s="188" t="s">
        <v>113</v>
      </c>
      <c r="AT597" s="188" t="s">
        <v>331</v>
      </c>
      <c r="AU597" s="188" t="s">
        <v>87</v>
      </c>
      <c r="AY597" s="22" t="s">
        <v>328</v>
      </c>
      <c r="BE597" s="189">
        <f>IF(N597="základní",J597,0)</f>
        <v>0</v>
      </c>
      <c r="BF597" s="189">
        <f>IF(N597="snížená",J597,0)</f>
        <v>0</v>
      </c>
      <c r="BG597" s="189">
        <f>IF(N597="zákl. přenesená",J597,0)</f>
        <v>0</v>
      </c>
      <c r="BH597" s="189">
        <f>IF(N597="sníž. přenesená",J597,0)</f>
        <v>0</v>
      </c>
      <c r="BI597" s="189">
        <f>IF(N597="nulová",J597,0)</f>
        <v>0</v>
      </c>
      <c r="BJ597" s="22" t="s">
        <v>76</v>
      </c>
      <c r="BK597" s="189">
        <f>ROUND(I597*H597,2)</f>
        <v>0</v>
      </c>
      <c r="BL597" s="22" t="s">
        <v>113</v>
      </c>
      <c r="BM597" s="188" t="s">
        <v>7354</v>
      </c>
    </row>
    <row r="598" s="2" customFormat="1" ht="37.8" customHeight="1">
      <c r="A598" s="41"/>
      <c r="B598" s="176"/>
      <c r="C598" s="177" t="s">
        <v>1589</v>
      </c>
      <c r="D598" s="177" t="s">
        <v>331</v>
      </c>
      <c r="E598" s="178" t="s">
        <v>4760</v>
      </c>
      <c r="F598" s="179" t="s">
        <v>4761</v>
      </c>
      <c r="G598" s="180" t="s">
        <v>439</v>
      </c>
      <c r="H598" s="181">
        <v>893.80999999999995</v>
      </c>
      <c r="I598" s="182"/>
      <c r="J598" s="183">
        <f>ROUND(I598*H598,2)</f>
        <v>0</v>
      </c>
      <c r="K598" s="179" t="s">
        <v>335</v>
      </c>
      <c r="L598" s="42"/>
      <c r="M598" s="184" t="s">
        <v>3</v>
      </c>
      <c r="N598" s="185" t="s">
        <v>40</v>
      </c>
      <c r="O598" s="75"/>
      <c r="P598" s="186">
        <f>O598*H598</f>
        <v>0</v>
      </c>
      <c r="Q598" s="186">
        <v>6.7000000000000002E-05</v>
      </c>
      <c r="R598" s="186">
        <f>Q598*H598</f>
        <v>0.059885269999999997</v>
      </c>
      <c r="S598" s="186">
        <v>0</v>
      </c>
      <c r="T598" s="187">
        <f>S598*H598</f>
        <v>0</v>
      </c>
      <c r="U598" s="41"/>
      <c r="V598" s="41"/>
      <c r="W598" s="41"/>
      <c r="X598" s="41"/>
      <c r="Y598" s="41"/>
      <c r="Z598" s="41"/>
      <c r="AA598" s="41"/>
      <c r="AB598" s="41"/>
      <c r="AC598" s="41"/>
      <c r="AD598" s="41"/>
      <c r="AE598" s="41"/>
      <c r="AR598" s="188" t="s">
        <v>532</v>
      </c>
      <c r="AT598" s="188" t="s">
        <v>331</v>
      </c>
      <c r="AU598" s="188" t="s">
        <v>87</v>
      </c>
      <c r="AY598" s="22" t="s">
        <v>328</v>
      </c>
      <c r="BE598" s="189">
        <f>IF(N598="základní",J598,0)</f>
        <v>0</v>
      </c>
      <c r="BF598" s="189">
        <f>IF(N598="snížená",J598,0)</f>
        <v>0</v>
      </c>
      <c r="BG598" s="189">
        <f>IF(N598="zákl. přenesená",J598,0)</f>
        <v>0</v>
      </c>
      <c r="BH598" s="189">
        <f>IF(N598="sníž. přenesená",J598,0)</f>
        <v>0</v>
      </c>
      <c r="BI598" s="189">
        <f>IF(N598="nulová",J598,0)</f>
        <v>0</v>
      </c>
      <c r="BJ598" s="22" t="s">
        <v>76</v>
      </c>
      <c r="BK598" s="189">
        <f>ROUND(I598*H598,2)</f>
        <v>0</v>
      </c>
      <c r="BL598" s="22" t="s">
        <v>532</v>
      </c>
      <c r="BM598" s="188" t="s">
        <v>4762</v>
      </c>
    </row>
    <row r="599" s="2" customFormat="1">
      <c r="A599" s="41"/>
      <c r="B599" s="42"/>
      <c r="C599" s="41"/>
      <c r="D599" s="190" t="s">
        <v>338</v>
      </c>
      <c r="E599" s="41"/>
      <c r="F599" s="191" t="s">
        <v>4763</v>
      </c>
      <c r="G599" s="41"/>
      <c r="H599" s="41"/>
      <c r="I599" s="192"/>
      <c r="J599" s="41"/>
      <c r="K599" s="41"/>
      <c r="L599" s="42"/>
      <c r="M599" s="193"/>
      <c r="N599" s="194"/>
      <c r="O599" s="75"/>
      <c r="P599" s="75"/>
      <c r="Q599" s="75"/>
      <c r="R599" s="75"/>
      <c r="S599" s="75"/>
      <c r="T599" s="76"/>
      <c r="U599" s="41"/>
      <c r="V599" s="41"/>
      <c r="W599" s="41"/>
      <c r="X599" s="41"/>
      <c r="Y599" s="41"/>
      <c r="Z599" s="41"/>
      <c r="AA599" s="41"/>
      <c r="AB599" s="41"/>
      <c r="AC599" s="41"/>
      <c r="AD599" s="41"/>
      <c r="AE599" s="41"/>
      <c r="AT599" s="22" t="s">
        <v>338</v>
      </c>
      <c r="AU599" s="22" t="s">
        <v>87</v>
      </c>
    </row>
    <row r="600" s="13" customFormat="1">
      <c r="A600" s="13"/>
      <c r="B600" s="201"/>
      <c r="C600" s="13"/>
      <c r="D600" s="195" t="s">
        <v>442</v>
      </c>
      <c r="E600" s="202" t="s">
        <v>3</v>
      </c>
      <c r="F600" s="203" t="s">
        <v>7355</v>
      </c>
      <c r="G600" s="13"/>
      <c r="H600" s="204">
        <v>893.80999999999995</v>
      </c>
      <c r="I600" s="205"/>
      <c r="J600" s="13"/>
      <c r="K600" s="13"/>
      <c r="L600" s="201"/>
      <c r="M600" s="206"/>
      <c r="N600" s="207"/>
      <c r="O600" s="207"/>
      <c r="P600" s="207"/>
      <c r="Q600" s="207"/>
      <c r="R600" s="207"/>
      <c r="S600" s="207"/>
      <c r="T600" s="208"/>
      <c r="U600" s="13"/>
      <c r="V600" s="13"/>
      <c r="W600" s="13"/>
      <c r="X600" s="13"/>
      <c r="Y600" s="13"/>
      <c r="Z600" s="13"/>
      <c r="AA600" s="13"/>
      <c r="AB600" s="13"/>
      <c r="AC600" s="13"/>
      <c r="AD600" s="13"/>
      <c r="AE600" s="13"/>
      <c r="AT600" s="202" t="s">
        <v>442</v>
      </c>
      <c r="AU600" s="202" t="s">
        <v>87</v>
      </c>
      <c r="AV600" s="13" t="s">
        <v>79</v>
      </c>
      <c r="AW600" s="13" t="s">
        <v>31</v>
      </c>
      <c r="AX600" s="13" t="s">
        <v>76</v>
      </c>
      <c r="AY600" s="202" t="s">
        <v>328</v>
      </c>
    </row>
    <row r="601" s="2" customFormat="1" ht="24.15" customHeight="1">
      <c r="A601" s="41"/>
      <c r="B601" s="176"/>
      <c r="C601" s="177" t="s">
        <v>3339</v>
      </c>
      <c r="D601" s="177" t="s">
        <v>331</v>
      </c>
      <c r="E601" s="178" t="s">
        <v>4785</v>
      </c>
      <c r="F601" s="179" t="s">
        <v>4786</v>
      </c>
      <c r="G601" s="180" t="s">
        <v>439</v>
      </c>
      <c r="H601" s="181">
        <v>893.80999999999995</v>
      </c>
      <c r="I601" s="182"/>
      <c r="J601" s="183">
        <f>ROUND(I601*H601,2)</f>
        <v>0</v>
      </c>
      <c r="K601" s="179" t="s">
        <v>335</v>
      </c>
      <c r="L601" s="42"/>
      <c r="M601" s="184" t="s">
        <v>3</v>
      </c>
      <c r="N601" s="185" t="s">
        <v>40</v>
      </c>
      <c r="O601" s="75"/>
      <c r="P601" s="186">
        <f>O601*H601</f>
        <v>0</v>
      </c>
      <c r="Q601" s="186">
        <v>0.00014375</v>
      </c>
      <c r="R601" s="186">
        <f>Q601*H601</f>
        <v>0.12848518749999999</v>
      </c>
      <c r="S601" s="186">
        <v>0</v>
      </c>
      <c r="T601" s="187">
        <f>S601*H601</f>
        <v>0</v>
      </c>
      <c r="U601" s="41"/>
      <c r="V601" s="41"/>
      <c r="W601" s="41"/>
      <c r="X601" s="41"/>
      <c r="Y601" s="41"/>
      <c r="Z601" s="41"/>
      <c r="AA601" s="41"/>
      <c r="AB601" s="41"/>
      <c r="AC601" s="41"/>
      <c r="AD601" s="41"/>
      <c r="AE601" s="41"/>
      <c r="AR601" s="188" t="s">
        <v>532</v>
      </c>
      <c r="AT601" s="188" t="s">
        <v>331</v>
      </c>
      <c r="AU601" s="188" t="s">
        <v>87</v>
      </c>
      <c r="AY601" s="22" t="s">
        <v>328</v>
      </c>
      <c r="BE601" s="189">
        <f>IF(N601="základní",J601,0)</f>
        <v>0</v>
      </c>
      <c r="BF601" s="189">
        <f>IF(N601="snížená",J601,0)</f>
        <v>0</v>
      </c>
      <c r="BG601" s="189">
        <f>IF(N601="zákl. přenesená",J601,0)</f>
        <v>0</v>
      </c>
      <c r="BH601" s="189">
        <f>IF(N601="sníž. přenesená",J601,0)</f>
        <v>0</v>
      </c>
      <c r="BI601" s="189">
        <f>IF(N601="nulová",J601,0)</f>
        <v>0</v>
      </c>
      <c r="BJ601" s="22" t="s">
        <v>76</v>
      </c>
      <c r="BK601" s="189">
        <f>ROUND(I601*H601,2)</f>
        <v>0</v>
      </c>
      <c r="BL601" s="22" t="s">
        <v>532</v>
      </c>
      <c r="BM601" s="188" t="s">
        <v>4787</v>
      </c>
    </row>
    <row r="602" s="2" customFormat="1">
      <c r="A602" s="41"/>
      <c r="B602" s="42"/>
      <c r="C602" s="41"/>
      <c r="D602" s="190" t="s">
        <v>338</v>
      </c>
      <c r="E602" s="41"/>
      <c r="F602" s="191" t="s">
        <v>4788</v>
      </c>
      <c r="G602" s="41"/>
      <c r="H602" s="41"/>
      <c r="I602" s="192"/>
      <c r="J602" s="41"/>
      <c r="K602" s="41"/>
      <c r="L602" s="42"/>
      <c r="M602" s="193"/>
      <c r="N602" s="194"/>
      <c r="O602" s="75"/>
      <c r="P602" s="75"/>
      <c r="Q602" s="75"/>
      <c r="R602" s="75"/>
      <c r="S602" s="75"/>
      <c r="T602" s="76"/>
      <c r="U602" s="41"/>
      <c r="V602" s="41"/>
      <c r="W602" s="41"/>
      <c r="X602" s="41"/>
      <c r="Y602" s="41"/>
      <c r="Z602" s="41"/>
      <c r="AA602" s="41"/>
      <c r="AB602" s="41"/>
      <c r="AC602" s="41"/>
      <c r="AD602" s="41"/>
      <c r="AE602" s="41"/>
      <c r="AT602" s="22" t="s">
        <v>338</v>
      </c>
      <c r="AU602" s="22" t="s">
        <v>87</v>
      </c>
    </row>
    <row r="603" s="2" customFormat="1" ht="24.15" customHeight="1">
      <c r="A603" s="41"/>
      <c r="B603" s="176"/>
      <c r="C603" s="177" t="s">
        <v>1385</v>
      </c>
      <c r="D603" s="177" t="s">
        <v>331</v>
      </c>
      <c r="E603" s="178" t="s">
        <v>7356</v>
      </c>
      <c r="F603" s="179" t="s">
        <v>7357</v>
      </c>
      <c r="G603" s="180" t="s">
        <v>439</v>
      </c>
      <c r="H603" s="181">
        <v>1787.6199999999999</v>
      </c>
      <c r="I603" s="182"/>
      <c r="J603" s="183">
        <f>ROUND(I603*H603,2)</f>
        <v>0</v>
      </c>
      <c r="K603" s="179" t="s">
        <v>335</v>
      </c>
      <c r="L603" s="42"/>
      <c r="M603" s="184" t="s">
        <v>3</v>
      </c>
      <c r="N603" s="185" t="s">
        <v>40</v>
      </c>
      <c r="O603" s="75"/>
      <c r="P603" s="186">
        <f>O603*H603</f>
        <v>0</v>
      </c>
      <c r="Q603" s="186">
        <v>0.00012305000000000001</v>
      </c>
      <c r="R603" s="186">
        <f>Q603*H603</f>
        <v>0.21996664099999999</v>
      </c>
      <c r="S603" s="186">
        <v>0</v>
      </c>
      <c r="T603" s="187">
        <f>S603*H603</f>
        <v>0</v>
      </c>
      <c r="U603" s="41"/>
      <c r="V603" s="41"/>
      <c r="W603" s="41"/>
      <c r="X603" s="41"/>
      <c r="Y603" s="41"/>
      <c r="Z603" s="41"/>
      <c r="AA603" s="41"/>
      <c r="AB603" s="41"/>
      <c r="AC603" s="41"/>
      <c r="AD603" s="41"/>
      <c r="AE603" s="41"/>
      <c r="AR603" s="188" t="s">
        <v>532</v>
      </c>
      <c r="AT603" s="188" t="s">
        <v>331</v>
      </c>
      <c r="AU603" s="188" t="s">
        <v>87</v>
      </c>
      <c r="AY603" s="22" t="s">
        <v>328</v>
      </c>
      <c r="BE603" s="189">
        <f>IF(N603="základní",J603,0)</f>
        <v>0</v>
      </c>
      <c r="BF603" s="189">
        <f>IF(N603="snížená",J603,0)</f>
        <v>0</v>
      </c>
      <c r="BG603" s="189">
        <f>IF(N603="zákl. přenesená",J603,0)</f>
        <v>0</v>
      </c>
      <c r="BH603" s="189">
        <f>IF(N603="sníž. přenesená",J603,0)</f>
        <v>0</v>
      </c>
      <c r="BI603" s="189">
        <f>IF(N603="nulová",J603,0)</f>
        <v>0</v>
      </c>
      <c r="BJ603" s="22" t="s">
        <v>76</v>
      </c>
      <c r="BK603" s="189">
        <f>ROUND(I603*H603,2)</f>
        <v>0</v>
      </c>
      <c r="BL603" s="22" t="s">
        <v>532</v>
      </c>
      <c r="BM603" s="188" t="s">
        <v>7358</v>
      </c>
    </row>
    <row r="604" s="2" customFormat="1">
      <c r="A604" s="41"/>
      <c r="B604" s="42"/>
      <c r="C604" s="41"/>
      <c r="D604" s="190" t="s">
        <v>338</v>
      </c>
      <c r="E604" s="41"/>
      <c r="F604" s="191" t="s">
        <v>7359</v>
      </c>
      <c r="G604" s="41"/>
      <c r="H604" s="41"/>
      <c r="I604" s="192"/>
      <c r="J604" s="41"/>
      <c r="K604" s="41"/>
      <c r="L604" s="42"/>
      <c r="M604" s="193"/>
      <c r="N604" s="194"/>
      <c r="O604" s="75"/>
      <c r="P604" s="75"/>
      <c r="Q604" s="75"/>
      <c r="R604" s="75"/>
      <c r="S604" s="75"/>
      <c r="T604" s="76"/>
      <c r="U604" s="41"/>
      <c r="V604" s="41"/>
      <c r="W604" s="41"/>
      <c r="X604" s="41"/>
      <c r="Y604" s="41"/>
      <c r="Z604" s="41"/>
      <c r="AA604" s="41"/>
      <c r="AB604" s="41"/>
      <c r="AC604" s="41"/>
      <c r="AD604" s="41"/>
      <c r="AE604" s="41"/>
      <c r="AT604" s="22" t="s">
        <v>338</v>
      </c>
      <c r="AU604" s="22" t="s">
        <v>87</v>
      </c>
    </row>
    <row r="605" s="13" customFormat="1">
      <c r="A605" s="13"/>
      <c r="B605" s="201"/>
      <c r="C605" s="13"/>
      <c r="D605" s="195" t="s">
        <v>442</v>
      </c>
      <c r="E605" s="13"/>
      <c r="F605" s="203" t="s">
        <v>7360</v>
      </c>
      <c r="G605" s="13"/>
      <c r="H605" s="204">
        <v>1787.6199999999999</v>
      </c>
      <c r="I605" s="205"/>
      <c r="J605" s="13"/>
      <c r="K605" s="13"/>
      <c r="L605" s="201"/>
      <c r="M605" s="206"/>
      <c r="N605" s="207"/>
      <c r="O605" s="207"/>
      <c r="P605" s="207"/>
      <c r="Q605" s="207"/>
      <c r="R605" s="207"/>
      <c r="S605" s="207"/>
      <c r="T605" s="208"/>
      <c r="U605" s="13"/>
      <c r="V605" s="13"/>
      <c r="W605" s="13"/>
      <c r="X605" s="13"/>
      <c r="Y605" s="13"/>
      <c r="Z605" s="13"/>
      <c r="AA605" s="13"/>
      <c r="AB605" s="13"/>
      <c r="AC605" s="13"/>
      <c r="AD605" s="13"/>
      <c r="AE605" s="13"/>
      <c r="AT605" s="202" t="s">
        <v>442</v>
      </c>
      <c r="AU605" s="202" t="s">
        <v>87</v>
      </c>
      <c r="AV605" s="13" t="s">
        <v>79</v>
      </c>
      <c r="AW605" s="13" t="s">
        <v>4</v>
      </c>
      <c r="AX605" s="13" t="s">
        <v>76</v>
      </c>
      <c r="AY605" s="202" t="s">
        <v>328</v>
      </c>
    </row>
    <row r="606" s="12" customFormat="1" ht="20.88" customHeight="1">
      <c r="A606" s="12"/>
      <c r="B606" s="163"/>
      <c r="C606" s="12"/>
      <c r="D606" s="164" t="s">
        <v>68</v>
      </c>
      <c r="E606" s="174" t="s">
        <v>4811</v>
      </c>
      <c r="F606" s="174" t="s">
        <v>4812</v>
      </c>
      <c r="G606" s="12"/>
      <c r="H606" s="12"/>
      <c r="I606" s="166"/>
      <c r="J606" s="175">
        <f>BK606</f>
        <v>0</v>
      </c>
      <c r="K606" s="12"/>
      <c r="L606" s="163"/>
      <c r="M606" s="168"/>
      <c r="N606" s="169"/>
      <c r="O606" s="169"/>
      <c r="P606" s="170">
        <f>SUM(P607:P616)</f>
        <v>0</v>
      </c>
      <c r="Q606" s="169"/>
      <c r="R606" s="170">
        <f>SUM(R607:R616)</f>
        <v>0.078119999999999995</v>
      </c>
      <c r="S606" s="169"/>
      <c r="T606" s="171">
        <f>SUM(T607:T616)</f>
        <v>0</v>
      </c>
      <c r="U606" s="12"/>
      <c r="V606" s="12"/>
      <c r="W606" s="12"/>
      <c r="X606" s="12"/>
      <c r="Y606" s="12"/>
      <c r="Z606" s="12"/>
      <c r="AA606" s="12"/>
      <c r="AB606" s="12"/>
      <c r="AC606" s="12"/>
      <c r="AD606" s="12"/>
      <c r="AE606" s="12"/>
      <c r="AR606" s="164" t="s">
        <v>79</v>
      </c>
      <c r="AT606" s="172" t="s">
        <v>68</v>
      </c>
      <c r="AU606" s="172" t="s">
        <v>79</v>
      </c>
      <c r="AY606" s="164" t="s">
        <v>328</v>
      </c>
      <c r="BK606" s="173">
        <f>SUM(BK607:BK616)</f>
        <v>0</v>
      </c>
    </row>
    <row r="607" s="2" customFormat="1" ht="49.05" customHeight="1">
      <c r="A607" s="41"/>
      <c r="B607" s="176"/>
      <c r="C607" s="177" t="s">
        <v>3351</v>
      </c>
      <c r="D607" s="177" t="s">
        <v>331</v>
      </c>
      <c r="E607" s="178" t="s">
        <v>4814</v>
      </c>
      <c r="F607" s="179" t="s">
        <v>4815</v>
      </c>
      <c r="G607" s="180" t="s">
        <v>574</v>
      </c>
      <c r="H607" s="181">
        <v>11</v>
      </c>
      <c r="I607" s="182"/>
      <c r="J607" s="183">
        <f>ROUND(I607*H607,2)</f>
        <v>0</v>
      </c>
      <c r="K607" s="179" t="s">
        <v>335</v>
      </c>
      <c r="L607" s="42"/>
      <c r="M607" s="184" t="s">
        <v>3</v>
      </c>
      <c r="N607" s="185" t="s">
        <v>40</v>
      </c>
      <c r="O607" s="75"/>
      <c r="P607" s="186">
        <f>O607*H607</f>
        <v>0</v>
      </c>
      <c r="Q607" s="186">
        <v>0</v>
      </c>
      <c r="R607" s="186">
        <f>Q607*H607</f>
        <v>0</v>
      </c>
      <c r="S607" s="186">
        <v>0</v>
      </c>
      <c r="T607" s="187">
        <f>S607*H607</f>
        <v>0</v>
      </c>
      <c r="U607" s="41"/>
      <c r="V607" s="41"/>
      <c r="W607" s="41"/>
      <c r="X607" s="41"/>
      <c r="Y607" s="41"/>
      <c r="Z607" s="41"/>
      <c r="AA607" s="41"/>
      <c r="AB607" s="41"/>
      <c r="AC607" s="41"/>
      <c r="AD607" s="41"/>
      <c r="AE607" s="41"/>
      <c r="AR607" s="188" t="s">
        <v>532</v>
      </c>
      <c r="AT607" s="188" t="s">
        <v>331</v>
      </c>
      <c r="AU607" s="188" t="s">
        <v>87</v>
      </c>
      <c r="AY607" s="22" t="s">
        <v>328</v>
      </c>
      <c r="BE607" s="189">
        <f>IF(N607="základní",J607,0)</f>
        <v>0</v>
      </c>
      <c r="BF607" s="189">
        <f>IF(N607="snížená",J607,0)</f>
        <v>0</v>
      </c>
      <c r="BG607" s="189">
        <f>IF(N607="zákl. přenesená",J607,0)</f>
        <v>0</v>
      </c>
      <c r="BH607" s="189">
        <f>IF(N607="sníž. přenesená",J607,0)</f>
        <v>0</v>
      </c>
      <c r="BI607" s="189">
        <f>IF(N607="nulová",J607,0)</f>
        <v>0</v>
      </c>
      <c r="BJ607" s="22" t="s">
        <v>76</v>
      </c>
      <c r="BK607" s="189">
        <f>ROUND(I607*H607,2)</f>
        <v>0</v>
      </c>
      <c r="BL607" s="22" t="s">
        <v>532</v>
      </c>
      <c r="BM607" s="188" t="s">
        <v>7361</v>
      </c>
    </row>
    <row r="608" s="2" customFormat="1">
      <c r="A608" s="41"/>
      <c r="B608" s="42"/>
      <c r="C608" s="41"/>
      <c r="D608" s="190" t="s">
        <v>338</v>
      </c>
      <c r="E608" s="41"/>
      <c r="F608" s="191" t="s">
        <v>4817</v>
      </c>
      <c r="G608" s="41"/>
      <c r="H608" s="41"/>
      <c r="I608" s="192"/>
      <c r="J608" s="41"/>
      <c r="K608" s="41"/>
      <c r="L608" s="42"/>
      <c r="M608" s="193"/>
      <c r="N608" s="194"/>
      <c r="O608" s="75"/>
      <c r="P608" s="75"/>
      <c r="Q608" s="75"/>
      <c r="R608" s="75"/>
      <c r="S608" s="75"/>
      <c r="T608" s="76"/>
      <c r="U608" s="41"/>
      <c r="V608" s="41"/>
      <c r="W608" s="41"/>
      <c r="X608" s="41"/>
      <c r="Y608" s="41"/>
      <c r="Z608" s="41"/>
      <c r="AA608" s="41"/>
      <c r="AB608" s="41"/>
      <c r="AC608" s="41"/>
      <c r="AD608" s="41"/>
      <c r="AE608" s="41"/>
      <c r="AT608" s="22" t="s">
        <v>338</v>
      </c>
      <c r="AU608" s="22" t="s">
        <v>87</v>
      </c>
    </row>
    <row r="609" s="2" customFormat="1" ht="37.8" customHeight="1">
      <c r="A609" s="41"/>
      <c r="B609" s="176"/>
      <c r="C609" s="177" t="s">
        <v>1389</v>
      </c>
      <c r="D609" s="177" t="s">
        <v>331</v>
      </c>
      <c r="E609" s="178" t="s">
        <v>7362</v>
      </c>
      <c r="F609" s="179" t="s">
        <v>7363</v>
      </c>
      <c r="G609" s="180" t="s">
        <v>574</v>
      </c>
      <c r="H609" s="181">
        <v>9</v>
      </c>
      <c r="I609" s="182"/>
      <c r="J609" s="183">
        <f>ROUND(I609*H609,2)</f>
        <v>0</v>
      </c>
      <c r="K609" s="179" t="s">
        <v>335</v>
      </c>
      <c r="L609" s="42"/>
      <c r="M609" s="184" t="s">
        <v>3</v>
      </c>
      <c r="N609" s="185" t="s">
        <v>40</v>
      </c>
      <c r="O609" s="75"/>
      <c r="P609" s="186">
        <f>O609*H609</f>
        <v>0</v>
      </c>
      <c r="Q609" s="186">
        <v>0</v>
      </c>
      <c r="R609" s="186">
        <f>Q609*H609</f>
        <v>0</v>
      </c>
      <c r="S609" s="186">
        <v>0</v>
      </c>
      <c r="T609" s="187">
        <f>S609*H609</f>
        <v>0</v>
      </c>
      <c r="U609" s="41"/>
      <c r="V609" s="41"/>
      <c r="W609" s="41"/>
      <c r="X609" s="41"/>
      <c r="Y609" s="41"/>
      <c r="Z609" s="41"/>
      <c r="AA609" s="41"/>
      <c r="AB609" s="41"/>
      <c r="AC609" s="41"/>
      <c r="AD609" s="41"/>
      <c r="AE609" s="41"/>
      <c r="AR609" s="188" t="s">
        <v>532</v>
      </c>
      <c r="AT609" s="188" t="s">
        <v>331</v>
      </c>
      <c r="AU609" s="188" t="s">
        <v>87</v>
      </c>
      <c r="AY609" s="22" t="s">
        <v>328</v>
      </c>
      <c r="BE609" s="189">
        <f>IF(N609="základní",J609,0)</f>
        <v>0</v>
      </c>
      <c r="BF609" s="189">
        <f>IF(N609="snížená",J609,0)</f>
        <v>0</v>
      </c>
      <c r="BG609" s="189">
        <f>IF(N609="zákl. přenesená",J609,0)</f>
        <v>0</v>
      </c>
      <c r="BH609" s="189">
        <f>IF(N609="sníž. přenesená",J609,0)</f>
        <v>0</v>
      </c>
      <c r="BI609" s="189">
        <f>IF(N609="nulová",J609,0)</f>
        <v>0</v>
      </c>
      <c r="BJ609" s="22" t="s">
        <v>76</v>
      </c>
      <c r="BK609" s="189">
        <f>ROUND(I609*H609,2)</f>
        <v>0</v>
      </c>
      <c r="BL609" s="22" t="s">
        <v>532</v>
      </c>
      <c r="BM609" s="188" t="s">
        <v>7364</v>
      </c>
    </row>
    <row r="610" s="2" customFormat="1">
      <c r="A610" s="41"/>
      <c r="B610" s="42"/>
      <c r="C610" s="41"/>
      <c r="D610" s="190" t="s">
        <v>338</v>
      </c>
      <c r="E610" s="41"/>
      <c r="F610" s="191" t="s">
        <v>7365</v>
      </c>
      <c r="G610" s="41"/>
      <c r="H610" s="41"/>
      <c r="I610" s="192"/>
      <c r="J610" s="41"/>
      <c r="K610" s="41"/>
      <c r="L610" s="42"/>
      <c r="M610" s="193"/>
      <c r="N610" s="194"/>
      <c r="O610" s="75"/>
      <c r="P610" s="75"/>
      <c r="Q610" s="75"/>
      <c r="R610" s="75"/>
      <c r="S610" s="75"/>
      <c r="T610" s="76"/>
      <c r="U610" s="41"/>
      <c r="V610" s="41"/>
      <c r="W610" s="41"/>
      <c r="X610" s="41"/>
      <c r="Y610" s="41"/>
      <c r="Z610" s="41"/>
      <c r="AA610" s="41"/>
      <c r="AB610" s="41"/>
      <c r="AC610" s="41"/>
      <c r="AD610" s="41"/>
      <c r="AE610" s="41"/>
      <c r="AT610" s="22" t="s">
        <v>338</v>
      </c>
      <c r="AU610" s="22" t="s">
        <v>87</v>
      </c>
    </row>
    <row r="611" s="13" customFormat="1">
      <c r="A611" s="13"/>
      <c r="B611" s="201"/>
      <c r="C611" s="13"/>
      <c r="D611" s="195" t="s">
        <v>442</v>
      </c>
      <c r="E611" s="202" t="s">
        <v>3</v>
      </c>
      <c r="F611" s="203" t="s">
        <v>183</v>
      </c>
      <c r="G611" s="13"/>
      <c r="H611" s="204">
        <v>9</v>
      </c>
      <c r="I611" s="205"/>
      <c r="J611" s="13"/>
      <c r="K611" s="13"/>
      <c r="L611" s="201"/>
      <c r="M611" s="206"/>
      <c r="N611" s="207"/>
      <c r="O611" s="207"/>
      <c r="P611" s="207"/>
      <c r="Q611" s="207"/>
      <c r="R611" s="207"/>
      <c r="S611" s="207"/>
      <c r="T611" s="208"/>
      <c r="U611" s="13"/>
      <c r="V611" s="13"/>
      <c r="W611" s="13"/>
      <c r="X611" s="13"/>
      <c r="Y611" s="13"/>
      <c r="Z611" s="13"/>
      <c r="AA611" s="13"/>
      <c r="AB611" s="13"/>
      <c r="AC611" s="13"/>
      <c r="AD611" s="13"/>
      <c r="AE611" s="13"/>
      <c r="AT611" s="202" t="s">
        <v>442</v>
      </c>
      <c r="AU611" s="202" t="s">
        <v>87</v>
      </c>
      <c r="AV611" s="13" t="s">
        <v>79</v>
      </c>
      <c r="AW611" s="13" t="s">
        <v>31</v>
      </c>
      <c r="AX611" s="13" t="s">
        <v>76</v>
      </c>
      <c r="AY611" s="202" t="s">
        <v>328</v>
      </c>
    </row>
    <row r="612" s="2" customFormat="1" ht="33" customHeight="1">
      <c r="A612" s="41"/>
      <c r="B612" s="176"/>
      <c r="C612" s="224" t="s">
        <v>3365</v>
      </c>
      <c r="D612" s="224" t="s">
        <v>539</v>
      </c>
      <c r="E612" s="225" t="s">
        <v>7366</v>
      </c>
      <c r="F612" s="226" t="s">
        <v>7367</v>
      </c>
      <c r="G612" s="227" t="s">
        <v>574</v>
      </c>
      <c r="H612" s="228">
        <v>11</v>
      </c>
      <c r="I612" s="229"/>
      <c r="J612" s="230">
        <f>ROUND(I612*H612,2)</f>
        <v>0</v>
      </c>
      <c r="K612" s="226" t="s">
        <v>335</v>
      </c>
      <c r="L612" s="231"/>
      <c r="M612" s="232" t="s">
        <v>3</v>
      </c>
      <c r="N612" s="233" t="s">
        <v>40</v>
      </c>
      <c r="O612" s="75"/>
      <c r="P612" s="186">
        <f>O612*H612</f>
        <v>0</v>
      </c>
      <c r="Q612" s="186">
        <v>0.0033</v>
      </c>
      <c r="R612" s="186">
        <f>Q612*H612</f>
        <v>0.036299999999999999</v>
      </c>
      <c r="S612" s="186">
        <v>0</v>
      </c>
      <c r="T612" s="187">
        <f>S612*H612</f>
        <v>0</v>
      </c>
      <c r="U612" s="41"/>
      <c r="V612" s="41"/>
      <c r="W612" s="41"/>
      <c r="X612" s="41"/>
      <c r="Y612" s="41"/>
      <c r="Z612" s="41"/>
      <c r="AA612" s="41"/>
      <c r="AB612" s="41"/>
      <c r="AC612" s="41"/>
      <c r="AD612" s="41"/>
      <c r="AE612" s="41"/>
      <c r="AR612" s="188" t="s">
        <v>621</v>
      </c>
      <c r="AT612" s="188" t="s">
        <v>539</v>
      </c>
      <c r="AU612" s="188" t="s">
        <v>87</v>
      </c>
      <c r="AY612" s="22" t="s">
        <v>328</v>
      </c>
      <c r="BE612" s="189">
        <f>IF(N612="základní",J612,0)</f>
        <v>0</v>
      </c>
      <c r="BF612" s="189">
        <f>IF(N612="snížená",J612,0)</f>
        <v>0</v>
      </c>
      <c r="BG612" s="189">
        <f>IF(N612="zákl. přenesená",J612,0)</f>
        <v>0</v>
      </c>
      <c r="BH612" s="189">
        <f>IF(N612="sníž. přenesená",J612,0)</f>
        <v>0</v>
      </c>
      <c r="BI612" s="189">
        <f>IF(N612="nulová",J612,0)</f>
        <v>0</v>
      </c>
      <c r="BJ612" s="22" t="s">
        <v>76</v>
      </c>
      <c r="BK612" s="189">
        <f>ROUND(I612*H612,2)</f>
        <v>0</v>
      </c>
      <c r="BL612" s="22" t="s">
        <v>532</v>
      </c>
      <c r="BM612" s="188" t="s">
        <v>7368</v>
      </c>
    </row>
    <row r="613" s="2" customFormat="1" ht="37.8" customHeight="1">
      <c r="A613" s="41"/>
      <c r="B613" s="176"/>
      <c r="C613" s="224" t="s">
        <v>1392</v>
      </c>
      <c r="D613" s="224" t="s">
        <v>539</v>
      </c>
      <c r="E613" s="225" t="s">
        <v>7369</v>
      </c>
      <c r="F613" s="226" t="s">
        <v>7370</v>
      </c>
      <c r="G613" s="227" t="s">
        <v>574</v>
      </c>
      <c r="H613" s="228">
        <v>9</v>
      </c>
      <c r="I613" s="229"/>
      <c r="J613" s="230">
        <f>ROUND(I613*H613,2)</f>
        <v>0</v>
      </c>
      <c r="K613" s="226" t="s">
        <v>335</v>
      </c>
      <c r="L613" s="231"/>
      <c r="M613" s="232" t="s">
        <v>3</v>
      </c>
      <c r="N613" s="233" t="s">
        <v>40</v>
      </c>
      <c r="O613" s="75"/>
      <c r="P613" s="186">
        <f>O613*H613</f>
        <v>0</v>
      </c>
      <c r="Q613" s="186">
        <v>0.0027799999999999999</v>
      </c>
      <c r="R613" s="186">
        <f>Q613*H613</f>
        <v>0.025020000000000001</v>
      </c>
      <c r="S613" s="186">
        <v>0</v>
      </c>
      <c r="T613" s="187">
        <f>S613*H613</f>
        <v>0</v>
      </c>
      <c r="U613" s="41"/>
      <c r="V613" s="41"/>
      <c r="W613" s="41"/>
      <c r="X613" s="41"/>
      <c r="Y613" s="41"/>
      <c r="Z613" s="41"/>
      <c r="AA613" s="41"/>
      <c r="AB613" s="41"/>
      <c r="AC613" s="41"/>
      <c r="AD613" s="41"/>
      <c r="AE613" s="41"/>
      <c r="AR613" s="188" t="s">
        <v>621</v>
      </c>
      <c r="AT613" s="188" t="s">
        <v>539</v>
      </c>
      <c r="AU613" s="188" t="s">
        <v>87</v>
      </c>
      <c r="AY613" s="22" t="s">
        <v>328</v>
      </c>
      <c r="BE613" s="189">
        <f>IF(N613="základní",J613,0)</f>
        <v>0</v>
      </c>
      <c r="BF613" s="189">
        <f>IF(N613="snížená",J613,0)</f>
        <v>0</v>
      </c>
      <c r="BG613" s="189">
        <f>IF(N613="zákl. přenesená",J613,0)</f>
        <v>0</v>
      </c>
      <c r="BH613" s="189">
        <f>IF(N613="sníž. přenesená",J613,0)</f>
        <v>0</v>
      </c>
      <c r="BI613" s="189">
        <f>IF(N613="nulová",J613,0)</f>
        <v>0</v>
      </c>
      <c r="BJ613" s="22" t="s">
        <v>76</v>
      </c>
      <c r="BK613" s="189">
        <f>ROUND(I613*H613,2)</f>
        <v>0</v>
      </c>
      <c r="BL613" s="22" t="s">
        <v>532</v>
      </c>
      <c r="BM613" s="188" t="s">
        <v>7371</v>
      </c>
    </row>
    <row r="614" s="2" customFormat="1" ht="49.05" customHeight="1">
      <c r="A614" s="41"/>
      <c r="B614" s="176"/>
      <c r="C614" s="177" t="s">
        <v>3376</v>
      </c>
      <c r="D614" s="177" t="s">
        <v>331</v>
      </c>
      <c r="E614" s="178" t="s">
        <v>4832</v>
      </c>
      <c r="F614" s="179" t="s">
        <v>4833</v>
      </c>
      <c r="G614" s="180" t="s">
        <v>574</v>
      </c>
      <c r="H614" s="181">
        <v>2</v>
      </c>
      <c r="I614" s="182"/>
      <c r="J614" s="183">
        <f>ROUND(I614*H614,2)</f>
        <v>0</v>
      </c>
      <c r="K614" s="179" t="s">
        <v>335</v>
      </c>
      <c r="L614" s="42"/>
      <c r="M614" s="184" t="s">
        <v>3</v>
      </c>
      <c r="N614" s="185" t="s">
        <v>40</v>
      </c>
      <c r="O614" s="75"/>
      <c r="P614" s="186">
        <f>O614*H614</f>
        <v>0</v>
      </c>
      <c r="Q614" s="186">
        <v>0</v>
      </c>
      <c r="R614" s="186">
        <f>Q614*H614</f>
        <v>0</v>
      </c>
      <c r="S614" s="186">
        <v>0</v>
      </c>
      <c r="T614" s="187">
        <f>S614*H614</f>
        <v>0</v>
      </c>
      <c r="U614" s="41"/>
      <c r="V614" s="41"/>
      <c r="W614" s="41"/>
      <c r="X614" s="41"/>
      <c r="Y614" s="41"/>
      <c r="Z614" s="41"/>
      <c r="AA614" s="41"/>
      <c r="AB614" s="41"/>
      <c r="AC614" s="41"/>
      <c r="AD614" s="41"/>
      <c r="AE614" s="41"/>
      <c r="AR614" s="188" t="s">
        <v>532</v>
      </c>
      <c r="AT614" s="188" t="s">
        <v>331</v>
      </c>
      <c r="AU614" s="188" t="s">
        <v>87</v>
      </c>
      <c r="AY614" s="22" t="s">
        <v>328</v>
      </c>
      <c r="BE614" s="189">
        <f>IF(N614="základní",J614,0)</f>
        <v>0</v>
      </c>
      <c r="BF614" s="189">
        <f>IF(N614="snížená",J614,0)</f>
        <v>0</v>
      </c>
      <c r="BG614" s="189">
        <f>IF(N614="zákl. přenesená",J614,0)</f>
        <v>0</v>
      </c>
      <c r="BH614" s="189">
        <f>IF(N614="sníž. přenesená",J614,0)</f>
        <v>0</v>
      </c>
      <c r="BI614" s="189">
        <f>IF(N614="nulová",J614,0)</f>
        <v>0</v>
      </c>
      <c r="BJ614" s="22" t="s">
        <v>76</v>
      </c>
      <c r="BK614" s="189">
        <f>ROUND(I614*H614,2)</f>
        <v>0</v>
      </c>
      <c r="BL614" s="22" t="s">
        <v>532</v>
      </c>
      <c r="BM614" s="188" t="s">
        <v>7372</v>
      </c>
    </row>
    <row r="615" s="2" customFormat="1">
      <c r="A615" s="41"/>
      <c r="B615" s="42"/>
      <c r="C615" s="41"/>
      <c r="D615" s="190" t="s">
        <v>338</v>
      </c>
      <c r="E615" s="41"/>
      <c r="F615" s="191" t="s">
        <v>4835</v>
      </c>
      <c r="G615" s="41"/>
      <c r="H615" s="41"/>
      <c r="I615" s="192"/>
      <c r="J615" s="41"/>
      <c r="K615" s="41"/>
      <c r="L615" s="42"/>
      <c r="M615" s="193"/>
      <c r="N615" s="194"/>
      <c r="O615" s="75"/>
      <c r="P615" s="75"/>
      <c r="Q615" s="75"/>
      <c r="R615" s="75"/>
      <c r="S615" s="75"/>
      <c r="T615" s="76"/>
      <c r="U615" s="41"/>
      <c r="V615" s="41"/>
      <c r="W615" s="41"/>
      <c r="X615" s="41"/>
      <c r="Y615" s="41"/>
      <c r="Z615" s="41"/>
      <c r="AA615" s="41"/>
      <c r="AB615" s="41"/>
      <c r="AC615" s="41"/>
      <c r="AD615" s="41"/>
      <c r="AE615" s="41"/>
      <c r="AT615" s="22" t="s">
        <v>338</v>
      </c>
      <c r="AU615" s="22" t="s">
        <v>87</v>
      </c>
    </row>
    <row r="616" s="2" customFormat="1" ht="33" customHeight="1">
      <c r="A616" s="41"/>
      <c r="B616" s="176"/>
      <c r="C616" s="224" t="s">
        <v>1395</v>
      </c>
      <c r="D616" s="224" t="s">
        <v>539</v>
      </c>
      <c r="E616" s="225" t="s">
        <v>4837</v>
      </c>
      <c r="F616" s="226" t="s">
        <v>4838</v>
      </c>
      <c r="G616" s="227" t="s">
        <v>476</v>
      </c>
      <c r="H616" s="228">
        <v>70</v>
      </c>
      <c r="I616" s="229"/>
      <c r="J616" s="230">
        <f>ROUND(I616*H616,2)</f>
        <v>0</v>
      </c>
      <c r="K616" s="226" t="s">
        <v>335</v>
      </c>
      <c r="L616" s="231"/>
      <c r="M616" s="261" t="s">
        <v>3</v>
      </c>
      <c r="N616" s="262" t="s">
        <v>40</v>
      </c>
      <c r="O616" s="199"/>
      <c r="P616" s="239">
        <f>O616*H616</f>
        <v>0</v>
      </c>
      <c r="Q616" s="239">
        <v>0.00024000000000000001</v>
      </c>
      <c r="R616" s="239">
        <f>Q616*H616</f>
        <v>0.016799999999999999</v>
      </c>
      <c r="S616" s="239">
        <v>0</v>
      </c>
      <c r="T616" s="240">
        <f>S616*H616</f>
        <v>0</v>
      </c>
      <c r="U616" s="41"/>
      <c r="V616" s="41"/>
      <c r="W616" s="41"/>
      <c r="X616" s="41"/>
      <c r="Y616" s="41"/>
      <c r="Z616" s="41"/>
      <c r="AA616" s="41"/>
      <c r="AB616" s="41"/>
      <c r="AC616" s="41"/>
      <c r="AD616" s="41"/>
      <c r="AE616" s="41"/>
      <c r="AR616" s="188" t="s">
        <v>621</v>
      </c>
      <c r="AT616" s="188" t="s">
        <v>539</v>
      </c>
      <c r="AU616" s="188" t="s">
        <v>87</v>
      </c>
      <c r="AY616" s="22" t="s">
        <v>328</v>
      </c>
      <c r="BE616" s="189">
        <f>IF(N616="základní",J616,0)</f>
        <v>0</v>
      </c>
      <c r="BF616" s="189">
        <f>IF(N616="snížená",J616,0)</f>
        <v>0</v>
      </c>
      <c r="BG616" s="189">
        <f>IF(N616="zákl. přenesená",J616,0)</f>
        <v>0</v>
      </c>
      <c r="BH616" s="189">
        <f>IF(N616="sníž. přenesená",J616,0)</f>
        <v>0</v>
      </c>
      <c r="BI616" s="189">
        <f>IF(N616="nulová",J616,0)</f>
        <v>0</v>
      </c>
      <c r="BJ616" s="22" t="s">
        <v>76</v>
      </c>
      <c r="BK616" s="189">
        <f>ROUND(I616*H616,2)</f>
        <v>0</v>
      </c>
      <c r="BL616" s="22" t="s">
        <v>532</v>
      </c>
      <c r="BM616" s="188" t="s">
        <v>7373</v>
      </c>
    </row>
    <row r="617" s="2" customFormat="1" ht="6.96" customHeight="1">
      <c r="A617" s="41"/>
      <c r="B617" s="58"/>
      <c r="C617" s="59"/>
      <c r="D617" s="59"/>
      <c r="E617" s="59"/>
      <c r="F617" s="59"/>
      <c r="G617" s="59"/>
      <c r="H617" s="59"/>
      <c r="I617" s="59"/>
      <c r="J617" s="59"/>
      <c r="K617" s="59"/>
      <c r="L617" s="42"/>
      <c r="M617" s="41"/>
      <c r="O617" s="41"/>
      <c r="P617" s="41"/>
      <c r="Q617" s="41"/>
      <c r="R617" s="41"/>
      <c r="S617" s="41"/>
      <c r="T617" s="41"/>
      <c r="U617" s="41"/>
      <c r="V617" s="41"/>
      <c r="W617" s="41"/>
      <c r="X617" s="41"/>
      <c r="Y617" s="41"/>
      <c r="Z617" s="41"/>
      <c r="AA617" s="41"/>
      <c r="AB617" s="41"/>
      <c r="AC617" s="41"/>
      <c r="AD617" s="41"/>
      <c r="AE617" s="41"/>
    </row>
  </sheetData>
  <autoFilter ref="C119:K616"/>
  <mergeCells count="15">
    <mergeCell ref="E7:H7"/>
    <mergeCell ref="E11:H11"/>
    <mergeCell ref="E9:H9"/>
    <mergeCell ref="E13:H13"/>
    <mergeCell ref="E22:H22"/>
    <mergeCell ref="E31:H31"/>
    <mergeCell ref="E52:H52"/>
    <mergeCell ref="E56:H56"/>
    <mergeCell ref="E54:H54"/>
    <mergeCell ref="E58:H58"/>
    <mergeCell ref="E106:H106"/>
    <mergeCell ref="E110:H110"/>
    <mergeCell ref="E108:H108"/>
    <mergeCell ref="E112:H112"/>
    <mergeCell ref="L2:V2"/>
  </mergeCells>
  <hyperlinks>
    <hyperlink ref="F125" r:id="rId1" display="https://podminky.urs.cz/item/CS_URS_2025_01/131251104"/>
    <hyperlink ref="F130" r:id="rId2" display="https://podminky.urs.cz/item/CS_URS_2025_01/132212131"/>
    <hyperlink ref="F134" r:id="rId3" display="https://podminky.urs.cz/item/CS_URS_2025_01/174111101"/>
    <hyperlink ref="F137" r:id="rId4" display="https://podminky.urs.cz/item/CS_URS_2025_01/162251101"/>
    <hyperlink ref="F139" r:id="rId5" display="https://podminky.urs.cz/item/CS_URS_2025_01/167151101"/>
    <hyperlink ref="F142" r:id="rId6" display="https://podminky.urs.cz/item/CS_URS_2025_01/162751117"/>
    <hyperlink ref="F149" r:id="rId7" display="https://podminky.urs.cz/item/CS_URS_2025_01/162751119"/>
    <hyperlink ref="F153" r:id="rId8" display="https://podminky.urs.cz/item/CS_URS_2025_01/997013873"/>
    <hyperlink ref="F159" r:id="rId9" display="https://podminky.urs.cz/item/CS_URS_2025_01/631311113"/>
    <hyperlink ref="F164" r:id="rId10" display="https://podminky.urs.cz/item/CS_URS_2025_01/631319011"/>
    <hyperlink ref="F167" r:id="rId11" display="https://podminky.urs.cz/item/CS_URS_2025_01/275351121"/>
    <hyperlink ref="F170" r:id="rId12" display="https://podminky.urs.cz/item/CS_URS_2025_01/275351122"/>
    <hyperlink ref="F172" r:id="rId13" display="https://podminky.urs.cz/item/CS_URS_2025_01/272322611"/>
    <hyperlink ref="F176" r:id="rId14" display="https://podminky.urs.cz/item/CS_URS_2025_01/279361821"/>
    <hyperlink ref="F179" r:id="rId15" display="https://podminky.urs.cz/item/CS_URS_2025_01/953961115"/>
    <hyperlink ref="F185" r:id="rId16" display="https://podminky.urs.cz/item/CS_URS_2025_01/941111111"/>
    <hyperlink ref="F189" r:id="rId17" display="https://podminky.urs.cz/item/CS_URS_2025_01/941111211"/>
    <hyperlink ref="F193" r:id="rId18" display="https://podminky.urs.cz/item/CS_URS_2025_01/941111811"/>
    <hyperlink ref="F196" r:id="rId19" display="https://podminky.urs.cz/item/CS_URS_2025_01/993111111"/>
    <hyperlink ref="F199" r:id="rId20" display="https://podminky.urs.cz/item/CS_URS_2025_01/993111119"/>
    <hyperlink ref="F203" r:id="rId21" display="https://podminky.urs.cz/item/CS_URS_2025_01/998011002"/>
    <hyperlink ref="F207" r:id="rId22" display="https://podminky.urs.cz/item/CS_URS_2025_01/998712102"/>
    <hyperlink ref="F210" r:id="rId23" display="https://podminky.urs.cz/item/CS_URS_2025_01/712331111"/>
    <hyperlink ref="F218" r:id="rId24" display="https://podminky.urs.cz/item/CS_URS_2025_01/712363101"/>
    <hyperlink ref="F225" r:id="rId25" display="https://podminky.urs.cz/item/CS_URS_2025_01/712363413"/>
    <hyperlink ref="F235" r:id="rId26" display="https://podminky.urs.cz/item/CS_URS_2025_01/712391172"/>
    <hyperlink ref="F241" r:id="rId27" display="https://podminky.urs.cz/item/CS_URS_2025_01/712861702"/>
    <hyperlink ref="F247" r:id="rId28" display="https://podminky.urs.cz/item/CS_URS_2025_01/712771201"/>
    <hyperlink ref="F253" r:id="rId29" display="https://podminky.urs.cz/item/CS_URS_2025_01/712771611"/>
    <hyperlink ref="F259" r:id="rId30" display="https://podminky.urs.cz/item/CS_URS_2025_01/712363005"/>
    <hyperlink ref="F264" r:id="rId31" display="https://podminky.urs.cz/item/CS_URS_2025_01/712363115"/>
    <hyperlink ref="F267" r:id="rId32" display="https://podminky.urs.cz/item/CS_URS_2025_01/712363122"/>
    <hyperlink ref="F270" r:id="rId33" display="https://podminky.urs.cz/item/CS_URS_2025_01/712363352"/>
    <hyperlink ref="F275" r:id="rId34" display="https://podminky.urs.cz/item/CS_URS_2025_01/712363353"/>
    <hyperlink ref="F278" r:id="rId35" display="https://podminky.urs.cz/item/CS_URS_2025_01/712363354"/>
    <hyperlink ref="F281" r:id="rId36" display="https://podminky.urs.cz/item/CS_URS_2025_01/712363358"/>
    <hyperlink ref="F285" r:id="rId37" display="https://podminky.urs.cz/item/CS_URS_2025_01/721239114"/>
    <hyperlink ref="F289" r:id="rId38" display="https://podminky.urs.cz/item/CS_URS_2025_01/721175204"/>
    <hyperlink ref="F293" r:id="rId39" display="https://podminky.urs.cz/item/CS_URS_2025_01/712771221"/>
    <hyperlink ref="F298" r:id="rId40" display="https://podminky.urs.cz/item/CS_URS_2025_01/712771401"/>
    <hyperlink ref="F303" r:id="rId41" display="https://podminky.urs.cz/item/CS_URS_2025_01/712771521"/>
    <hyperlink ref="F309" r:id="rId42" display="https://podminky.urs.cz/item/CS_URS_2025_01/998713102"/>
    <hyperlink ref="F312" r:id="rId43" display="https://podminky.urs.cz/item/CS_URS_2025_01/713141212"/>
    <hyperlink ref="F317" r:id="rId44" display="https://podminky.urs.cz/item/CS_URS_2025_01/713141336"/>
    <hyperlink ref="F324" r:id="rId45" display="https://podminky.urs.cz/item/CS_URS_2025_01/998762102"/>
    <hyperlink ref="F327" r:id="rId46" display="https://podminky.urs.cz/item/CS_URS_2025_01/762361332"/>
    <hyperlink ref="F334" r:id="rId47" display="https://podminky.urs.cz/item/CS_URS_2025_01/762341260"/>
    <hyperlink ref="F341" r:id="rId48" display="https://podminky.urs.cz/item/CS_URS_2025_01/762342314"/>
    <hyperlink ref="F349" r:id="rId49" display="https://podminky.urs.cz/item/CS_URS_2025_01/762813120"/>
    <hyperlink ref="F357" r:id="rId50" display="https://podminky.urs.cz/item/CS_URS_2025_01/762395000"/>
    <hyperlink ref="F362" r:id="rId51" display="https://podminky.urs.cz/item/CS_URS_2025_01/783228111"/>
    <hyperlink ref="F368" r:id="rId52" display="https://podminky.urs.cz/item/CS_URS_2025_01/762723321"/>
    <hyperlink ref="F376" r:id="rId53" display="https://podminky.urs.cz/item/CS_URS_2025_01/762723331"/>
    <hyperlink ref="F417" r:id="rId54" display="https://podminky.urs.cz/item/CS_URS_2025_01/762795000"/>
    <hyperlink ref="F419" r:id="rId55" display="https://podminky.urs.cz/item/CS_URS_2025_01/783218111"/>
    <hyperlink ref="F443" r:id="rId56" display="https://podminky.urs.cz/item/CS_URS_2025_01/998764102"/>
    <hyperlink ref="F446" r:id="rId57" display="https://podminky.urs.cz/item/CS_URS_2025_01/764121403"/>
    <hyperlink ref="F457" r:id="rId58" display="https://podminky.urs.cz/item/CS_URS_2025_01/764221414"/>
    <hyperlink ref="F460" r:id="rId59" display="https://podminky.urs.cz/item/CS_URS_2025_01/764221472"/>
    <hyperlink ref="F463" r:id="rId60" display="https://podminky.urs.cz/item/CS_URS_2025_01/764221476"/>
    <hyperlink ref="F466" r:id="rId61" display="https://podminky.urs.cz/item/CS_URS_2025_01/764222404"/>
    <hyperlink ref="F469" r:id="rId62" display="https://podminky.urs.cz/item/CS_URS_2025_01/764222436"/>
    <hyperlink ref="F472" r:id="rId63" display="https://podminky.urs.cz/item/CS_URS_2025_01/764325421"/>
    <hyperlink ref="F474" r:id="rId64" display="https://podminky.urs.cz/item/CS_URS_2025_01/764002414"/>
    <hyperlink ref="F479" r:id="rId65" display="https://podminky.urs.cz/item/CS_URS_2025_01/765111201"/>
    <hyperlink ref="F486" r:id="rId66" display="https://podminky.urs.cz/item/CS_URS_2025_01/764558422"/>
    <hyperlink ref="F489" r:id="rId67" display="https://podminky.urs.cz/item/CS_URS_2025_01/721242115"/>
    <hyperlink ref="F492" r:id="rId68" display="https://podminky.urs.cz/item/CS_URS_2025_01/998767102"/>
    <hyperlink ref="F599" r:id="rId69" display="https://podminky.urs.cz/item/CS_URS_2025_01/783301313"/>
    <hyperlink ref="F602" r:id="rId70" display="https://podminky.urs.cz/item/CS_URS_2025_01/783314101"/>
    <hyperlink ref="F604" r:id="rId71" display="https://podminky.urs.cz/item/CS_URS_2025_01/783317101"/>
    <hyperlink ref="F608" r:id="rId72" display="https://podminky.urs.cz/item/CS_URS_2025_01/767881128"/>
    <hyperlink ref="F610" r:id="rId73" display="https://podminky.urs.cz/item/CS_URS_2025_01/767881144"/>
    <hyperlink ref="F615" r:id="rId74" display="https://podminky.urs.cz/item/CS_URS_2025_01/767881161"/>
  </hyperlinks>
  <pageMargins left="0.39375" right="0.39375" top="0.39375" bottom="0.39375" header="0" footer="0"/>
  <pageSetup paperSize="9" orientation="portrait" blackAndWhite="1" fitToHeight="100"/>
  <headerFooter>
    <oddFooter>&amp;CStrana &amp;P z &amp;N</oddFooter>
  </headerFooter>
  <drawing r:id="rId75"/>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91</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304</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374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78</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ROUND(J96,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ROUND((SUM(BE96:BE117)),  2)</f>
        <v>0</v>
      </c>
      <c r="G37" s="41"/>
      <c r="H37" s="41"/>
      <c r="I37" s="135">
        <v>0.20999999999999999</v>
      </c>
      <c r="J37" s="134">
        <f>ROUND(((SUM(BE96:BE117))*I37),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ROUND((SUM(BF96:BF117)),  2)</f>
        <v>0</v>
      </c>
      <c r="G38" s="41"/>
      <c r="H38" s="41"/>
      <c r="I38" s="135">
        <v>0.12</v>
      </c>
      <c r="J38" s="134">
        <f>ROUND(((SUM(BF96:BF117))*I38),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ROUND((SUM(BG96:BG117)),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ROUND((SUM(BH96:BH117)),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ROUND((SUM(BI96:BI117)),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304</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SO00x - Objekty přípravy staveniště - Způsobilé</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J96</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311</v>
      </c>
      <c r="E68" s="147"/>
      <c r="F68" s="147"/>
      <c r="G68" s="147"/>
      <c r="H68" s="147"/>
      <c r="I68" s="147"/>
      <c r="J68" s="148">
        <f>J97</f>
        <v>0</v>
      </c>
      <c r="K68" s="9"/>
      <c r="L68" s="145"/>
      <c r="S68" s="9"/>
      <c r="T68" s="9"/>
      <c r="U68" s="9"/>
      <c r="V68" s="9"/>
      <c r="W68" s="9"/>
      <c r="X68" s="9"/>
      <c r="Y68" s="9"/>
      <c r="Z68" s="9"/>
      <c r="AA68" s="9"/>
      <c r="AB68" s="9"/>
      <c r="AC68" s="9"/>
      <c r="AD68" s="9"/>
      <c r="AE68" s="9"/>
    </row>
    <row r="69" s="10" customFormat="1" ht="19.92" customHeight="1">
      <c r="A69" s="10"/>
      <c r="B69" s="149"/>
      <c r="C69" s="10"/>
      <c r="D69" s="150" t="s">
        <v>375</v>
      </c>
      <c r="E69" s="151"/>
      <c r="F69" s="151"/>
      <c r="G69" s="151"/>
      <c r="H69" s="151"/>
      <c r="I69" s="151"/>
      <c r="J69" s="152">
        <f>J98</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376</v>
      </c>
      <c r="E70" s="151"/>
      <c r="F70" s="151"/>
      <c r="G70" s="151"/>
      <c r="H70" s="151"/>
      <c r="I70" s="151"/>
      <c r="J70" s="152">
        <f>J109</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377</v>
      </c>
      <c r="E71" s="151"/>
      <c r="F71" s="151"/>
      <c r="G71" s="151"/>
      <c r="H71" s="151"/>
      <c r="I71" s="151"/>
      <c r="J71" s="152">
        <f>J112</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378</v>
      </c>
      <c r="E72" s="151"/>
      <c r="F72" s="151"/>
      <c r="G72" s="151"/>
      <c r="H72" s="151"/>
      <c r="I72" s="151"/>
      <c r="J72" s="152">
        <f>J115</f>
        <v>0</v>
      </c>
      <c r="K72" s="10"/>
      <c r="L72" s="149"/>
      <c r="S72" s="10"/>
      <c r="T72" s="10"/>
      <c r="U72" s="10"/>
      <c r="V72" s="10"/>
      <c r="W72" s="10"/>
      <c r="X72" s="10"/>
      <c r="Y72" s="10"/>
      <c r="Z72" s="10"/>
      <c r="AA72" s="10"/>
      <c r="AB72" s="10"/>
      <c r="AC72" s="10"/>
      <c r="AD72" s="10"/>
      <c r="AE72" s="10"/>
    </row>
    <row r="73" s="2" customFormat="1" ht="21.84" customHeight="1">
      <c r="A73" s="41"/>
      <c r="B73" s="42"/>
      <c r="C73" s="41"/>
      <c r="D73" s="41"/>
      <c r="E73" s="41"/>
      <c r="F73" s="41"/>
      <c r="G73" s="41"/>
      <c r="H73" s="41"/>
      <c r="I73" s="41"/>
      <c r="J73" s="41"/>
      <c r="K73" s="41"/>
      <c r="L73" s="129"/>
      <c r="S73" s="41"/>
      <c r="T73" s="41"/>
      <c r="U73" s="41"/>
      <c r="V73" s="41"/>
      <c r="W73" s="41"/>
      <c r="X73" s="41"/>
      <c r="Y73" s="41"/>
      <c r="Z73" s="41"/>
      <c r="AA73" s="41"/>
      <c r="AB73" s="41"/>
      <c r="AC73" s="41"/>
      <c r="AD73" s="41"/>
      <c r="AE73" s="41"/>
    </row>
    <row r="74" s="2" customFormat="1" ht="6.96" customHeight="1">
      <c r="A74" s="41"/>
      <c r="B74" s="58"/>
      <c r="C74" s="59"/>
      <c r="D74" s="59"/>
      <c r="E74" s="59"/>
      <c r="F74" s="59"/>
      <c r="G74" s="59"/>
      <c r="H74" s="59"/>
      <c r="I74" s="59"/>
      <c r="J74" s="59"/>
      <c r="K74" s="59"/>
      <c r="L74" s="129"/>
      <c r="S74" s="41"/>
      <c r="T74" s="41"/>
      <c r="U74" s="41"/>
      <c r="V74" s="41"/>
      <c r="W74" s="41"/>
      <c r="X74" s="41"/>
      <c r="Y74" s="41"/>
      <c r="Z74" s="41"/>
      <c r="AA74" s="41"/>
      <c r="AB74" s="41"/>
      <c r="AC74" s="41"/>
      <c r="AD74" s="41"/>
      <c r="AE74" s="41"/>
    </row>
    <row r="78" s="2" customFormat="1" ht="6.96" customHeight="1">
      <c r="A78" s="41"/>
      <c r="B78" s="60"/>
      <c r="C78" s="61"/>
      <c r="D78" s="61"/>
      <c r="E78" s="61"/>
      <c r="F78" s="61"/>
      <c r="G78" s="61"/>
      <c r="H78" s="61"/>
      <c r="I78" s="61"/>
      <c r="J78" s="61"/>
      <c r="K78" s="61"/>
      <c r="L78" s="129"/>
      <c r="S78" s="41"/>
      <c r="T78" s="41"/>
      <c r="U78" s="41"/>
      <c r="V78" s="41"/>
      <c r="W78" s="41"/>
      <c r="X78" s="41"/>
      <c r="Y78" s="41"/>
      <c r="Z78" s="41"/>
      <c r="AA78" s="41"/>
      <c r="AB78" s="41"/>
      <c r="AC78" s="41"/>
      <c r="AD78" s="41"/>
      <c r="AE78" s="41"/>
    </row>
    <row r="79" s="2" customFormat="1" ht="24.96" customHeight="1">
      <c r="A79" s="41"/>
      <c r="B79" s="42"/>
      <c r="C79" s="26" t="s">
        <v>314</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6.96" customHeight="1">
      <c r="A80" s="41"/>
      <c r="B80" s="42"/>
      <c r="C80" s="41"/>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12" customHeight="1">
      <c r="A81" s="41"/>
      <c r="B81" s="42"/>
      <c r="C81" s="35" t="s">
        <v>17</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26.25" customHeight="1">
      <c r="A82" s="41"/>
      <c r="B82" s="42"/>
      <c r="C82" s="41"/>
      <c r="D82" s="41"/>
      <c r="E82" s="127" t="str">
        <f>E7</f>
        <v>Revitalizace multimodálního uzlu ve Dvoře Králové nad Labem - etapa I-VI.</v>
      </c>
      <c r="F82" s="35"/>
      <c r="G82" s="35"/>
      <c r="H82" s="35"/>
      <c r="I82" s="41"/>
      <c r="J82" s="41"/>
      <c r="K82" s="41"/>
      <c r="L82" s="129"/>
      <c r="S82" s="41"/>
      <c r="T82" s="41"/>
      <c r="U82" s="41"/>
      <c r="V82" s="41"/>
      <c r="W82" s="41"/>
      <c r="X82" s="41"/>
      <c r="Y82" s="41"/>
      <c r="Z82" s="41"/>
      <c r="AA82" s="41"/>
      <c r="AB82" s="41"/>
      <c r="AC82" s="41"/>
      <c r="AD82" s="41"/>
      <c r="AE82" s="41"/>
    </row>
    <row r="83" s="1" customFormat="1" ht="12" customHeight="1">
      <c r="B83" s="25"/>
      <c r="C83" s="35" t="s">
        <v>301</v>
      </c>
      <c r="L83" s="25"/>
    </row>
    <row r="84" s="1" customFormat="1" ht="23.25" customHeight="1">
      <c r="B84" s="25"/>
      <c r="E84" s="127" t="s">
        <v>302</v>
      </c>
      <c r="F84" s="1"/>
      <c r="G84" s="1"/>
      <c r="H84" s="1"/>
      <c r="L84" s="25"/>
    </row>
    <row r="85" s="1" customFormat="1" ht="12" customHeight="1">
      <c r="B85" s="25"/>
      <c r="C85" s="35" t="s">
        <v>303</v>
      </c>
      <c r="L85" s="25"/>
    </row>
    <row r="86" s="2" customFormat="1" ht="16.5" customHeight="1">
      <c r="A86" s="41"/>
      <c r="B86" s="42"/>
      <c r="C86" s="41"/>
      <c r="D86" s="41"/>
      <c r="E86" s="128" t="s">
        <v>304</v>
      </c>
      <c r="F86" s="41"/>
      <c r="G86" s="41"/>
      <c r="H86" s="41"/>
      <c r="I86" s="41"/>
      <c r="J86" s="41"/>
      <c r="K86" s="41"/>
      <c r="L86" s="129"/>
      <c r="S86" s="41"/>
      <c r="T86" s="41"/>
      <c r="U86" s="41"/>
      <c r="V86" s="41"/>
      <c r="W86" s="41"/>
      <c r="X86" s="41"/>
      <c r="Y86" s="41"/>
      <c r="Z86" s="41"/>
      <c r="AA86" s="41"/>
      <c r="AB86" s="41"/>
      <c r="AC86" s="41"/>
      <c r="AD86" s="41"/>
      <c r="AE86" s="41"/>
    </row>
    <row r="87" s="2" customFormat="1" ht="12" customHeight="1">
      <c r="A87" s="41"/>
      <c r="B87" s="42"/>
      <c r="C87" s="35" t="s">
        <v>305</v>
      </c>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6.5" customHeight="1">
      <c r="A88" s="41"/>
      <c r="B88" s="42"/>
      <c r="C88" s="41"/>
      <c r="D88" s="41"/>
      <c r="E88" s="65" t="str">
        <f>E13</f>
        <v>SO00x - Objekty přípravy staveniště - Způsobilé</v>
      </c>
      <c r="F88" s="41"/>
      <c r="G88" s="41"/>
      <c r="H88" s="41"/>
      <c r="I88" s="41"/>
      <c r="J88" s="41"/>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2" customHeight="1">
      <c r="A90" s="41"/>
      <c r="B90" s="42"/>
      <c r="C90" s="35" t="s">
        <v>21</v>
      </c>
      <c r="D90" s="41"/>
      <c r="E90" s="41"/>
      <c r="F90" s="30" t="str">
        <f>F16</f>
        <v xml:space="preserve"> </v>
      </c>
      <c r="G90" s="41"/>
      <c r="H90" s="41"/>
      <c r="I90" s="35" t="s">
        <v>23</v>
      </c>
      <c r="J90" s="67" t="str">
        <f>IF(J16="","",J16)</f>
        <v>26. 8. 2025</v>
      </c>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5.15" customHeight="1">
      <c r="A92" s="41"/>
      <c r="B92" s="42"/>
      <c r="C92" s="35" t="s">
        <v>25</v>
      </c>
      <c r="D92" s="41"/>
      <c r="E92" s="41"/>
      <c r="F92" s="30" t="str">
        <f>E19</f>
        <v xml:space="preserve"> </v>
      </c>
      <c r="G92" s="41"/>
      <c r="H92" s="41"/>
      <c r="I92" s="35" t="s">
        <v>30</v>
      </c>
      <c r="J92" s="39" t="str">
        <f>E25</f>
        <v xml:space="preserve"> </v>
      </c>
      <c r="K92" s="41"/>
      <c r="L92" s="129"/>
      <c r="S92" s="41"/>
      <c r="T92" s="41"/>
      <c r="U92" s="41"/>
      <c r="V92" s="41"/>
      <c r="W92" s="41"/>
      <c r="X92" s="41"/>
      <c r="Y92" s="41"/>
      <c r="Z92" s="41"/>
      <c r="AA92" s="41"/>
      <c r="AB92" s="41"/>
      <c r="AC92" s="41"/>
      <c r="AD92" s="41"/>
      <c r="AE92" s="41"/>
    </row>
    <row r="93" s="2" customFormat="1" ht="15.15" customHeight="1">
      <c r="A93" s="41"/>
      <c r="B93" s="42"/>
      <c r="C93" s="35" t="s">
        <v>28</v>
      </c>
      <c r="D93" s="41"/>
      <c r="E93" s="41"/>
      <c r="F93" s="30" t="str">
        <f>IF(E22="","",E22)</f>
        <v>Vyplň údaj</v>
      </c>
      <c r="G93" s="41"/>
      <c r="H93" s="41"/>
      <c r="I93" s="35" t="s">
        <v>32</v>
      </c>
      <c r="J93" s="39" t="str">
        <f>E28</f>
        <v xml:space="preserve"> </v>
      </c>
      <c r="K93" s="41"/>
      <c r="L93" s="129"/>
      <c r="S93" s="41"/>
      <c r="T93" s="41"/>
      <c r="U93" s="41"/>
      <c r="V93" s="41"/>
      <c r="W93" s="41"/>
      <c r="X93" s="41"/>
      <c r="Y93" s="41"/>
      <c r="Z93" s="41"/>
      <c r="AA93" s="41"/>
      <c r="AB93" s="41"/>
      <c r="AC93" s="41"/>
      <c r="AD93" s="41"/>
      <c r="AE93" s="41"/>
    </row>
    <row r="94" s="2" customFormat="1" ht="10.32" customHeight="1">
      <c r="A94" s="41"/>
      <c r="B94" s="42"/>
      <c r="C94" s="41"/>
      <c r="D94" s="41"/>
      <c r="E94" s="41"/>
      <c r="F94" s="41"/>
      <c r="G94" s="41"/>
      <c r="H94" s="41"/>
      <c r="I94" s="41"/>
      <c r="J94" s="41"/>
      <c r="K94" s="41"/>
      <c r="L94" s="129"/>
      <c r="S94" s="41"/>
      <c r="T94" s="41"/>
      <c r="U94" s="41"/>
      <c r="V94" s="41"/>
      <c r="W94" s="41"/>
      <c r="X94" s="41"/>
      <c r="Y94" s="41"/>
      <c r="Z94" s="41"/>
      <c r="AA94" s="41"/>
      <c r="AB94" s="41"/>
      <c r="AC94" s="41"/>
      <c r="AD94" s="41"/>
      <c r="AE94" s="41"/>
    </row>
    <row r="95" s="11" customFormat="1" ht="29.28" customHeight="1">
      <c r="A95" s="153"/>
      <c r="B95" s="154"/>
      <c r="C95" s="155" t="s">
        <v>315</v>
      </c>
      <c r="D95" s="156" t="s">
        <v>54</v>
      </c>
      <c r="E95" s="156" t="s">
        <v>50</v>
      </c>
      <c r="F95" s="156" t="s">
        <v>51</v>
      </c>
      <c r="G95" s="156" t="s">
        <v>316</v>
      </c>
      <c r="H95" s="156" t="s">
        <v>317</v>
      </c>
      <c r="I95" s="156" t="s">
        <v>318</v>
      </c>
      <c r="J95" s="156" t="s">
        <v>309</v>
      </c>
      <c r="K95" s="157" t="s">
        <v>319</v>
      </c>
      <c r="L95" s="158"/>
      <c r="M95" s="83" t="s">
        <v>3</v>
      </c>
      <c r="N95" s="84" t="s">
        <v>39</v>
      </c>
      <c r="O95" s="84" t="s">
        <v>320</v>
      </c>
      <c r="P95" s="84" t="s">
        <v>321</v>
      </c>
      <c r="Q95" s="84" t="s">
        <v>322</v>
      </c>
      <c r="R95" s="84" t="s">
        <v>323</v>
      </c>
      <c r="S95" s="84" t="s">
        <v>324</v>
      </c>
      <c r="T95" s="85" t="s">
        <v>325</v>
      </c>
      <c r="U95" s="153"/>
      <c r="V95" s="153"/>
      <c r="W95" s="153"/>
      <c r="X95" s="153"/>
      <c r="Y95" s="153"/>
      <c r="Z95" s="153"/>
      <c r="AA95" s="153"/>
      <c r="AB95" s="153"/>
      <c r="AC95" s="153"/>
      <c r="AD95" s="153"/>
      <c r="AE95" s="153"/>
    </row>
    <row r="96" s="2" customFormat="1" ht="22.8" customHeight="1">
      <c r="A96" s="41"/>
      <c r="B96" s="42"/>
      <c r="C96" s="90" t="s">
        <v>326</v>
      </c>
      <c r="D96" s="41"/>
      <c r="E96" s="41"/>
      <c r="F96" s="41"/>
      <c r="G96" s="41"/>
      <c r="H96" s="41"/>
      <c r="I96" s="41"/>
      <c r="J96" s="159">
        <f>BK96</f>
        <v>0</v>
      </c>
      <c r="K96" s="41"/>
      <c r="L96" s="42"/>
      <c r="M96" s="86"/>
      <c r="N96" s="71"/>
      <c r="O96" s="87"/>
      <c r="P96" s="160">
        <f>P97</f>
        <v>0</v>
      </c>
      <c r="Q96" s="87"/>
      <c r="R96" s="160">
        <f>R97</f>
        <v>0</v>
      </c>
      <c r="S96" s="87"/>
      <c r="T96" s="161">
        <f>T97</f>
        <v>0</v>
      </c>
      <c r="U96" s="41"/>
      <c r="V96" s="41"/>
      <c r="W96" s="41"/>
      <c r="X96" s="41"/>
      <c r="Y96" s="41"/>
      <c r="Z96" s="41"/>
      <c r="AA96" s="41"/>
      <c r="AB96" s="41"/>
      <c r="AC96" s="41"/>
      <c r="AD96" s="41"/>
      <c r="AE96" s="41"/>
      <c r="AT96" s="22" t="s">
        <v>68</v>
      </c>
      <c r="AU96" s="22" t="s">
        <v>310</v>
      </c>
      <c r="BK96" s="162">
        <f>BK97</f>
        <v>0</v>
      </c>
    </row>
    <row r="97" s="12" customFormat="1" ht="25.92" customHeight="1">
      <c r="A97" s="12"/>
      <c r="B97" s="163"/>
      <c r="C97" s="12"/>
      <c r="D97" s="164" t="s">
        <v>68</v>
      </c>
      <c r="E97" s="165" t="s">
        <v>120</v>
      </c>
      <c r="F97" s="165" t="s">
        <v>327</v>
      </c>
      <c r="G97" s="12"/>
      <c r="H97" s="12"/>
      <c r="I97" s="166"/>
      <c r="J97" s="167">
        <f>BK97</f>
        <v>0</v>
      </c>
      <c r="K97" s="12"/>
      <c r="L97" s="163"/>
      <c r="M97" s="168"/>
      <c r="N97" s="169"/>
      <c r="O97" s="169"/>
      <c r="P97" s="170">
        <f>P98+P109+P112+P115</f>
        <v>0</v>
      </c>
      <c r="Q97" s="169"/>
      <c r="R97" s="170">
        <f>R98+R109+R112+R115</f>
        <v>0</v>
      </c>
      <c r="S97" s="169"/>
      <c r="T97" s="171">
        <f>T98+T109+T112+T115</f>
        <v>0</v>
      </c>
      <c r="U97" s="12"/>
      <c r="V97" s="12"/>
      <c r="W97" s="12"/>
      <c r="X97" s="12"/>
      <c r="Y97" s="12"/>
      <c r="Z97" s="12"/>
      <c r="AA97" s="12"/>
      <c r="AB97" s="12"/>
      <c r="AC97" s="12"/>
      <c r="AD97" s="12"/>
      <c r="AE97" s="12"/>
      <c r="AR97" s="164" t="s">
        <v>138</v>
      </c>
      <c r="AT97" s="172" t="s">
        <v>68</v>
      </c>
      <c r="AU97" s="172" t="s">
        <v>69</v>
      </c>
      <c r="AY97" s="164" t="s">
        <v>328</v>
      </c>
      <c r="BK97" s="173">
        <f>BK98+BK109+BK112+BK115</f>
        <v>0</v>
      </c>
    </row>
    <row r="98" s="12" customFormat="1" ht="22.8" customHeight="1">
      <c r="A98" s="12"/>
      <c r="B98" s="163"/>
      <c r="C98" s="12"/>
      <c r="D98" s="164" t="s">
        <v>68</v>
      </c>
      <c r="E98" s="174" t="s">
        <v>379</v>
      </c>
      <c r="F98" s="174" t="s">
        <v>380</v>
      </c>
      <c r="G98" s="12"/>
      <c r="H98" s="12"/>
      <c r="I98" s="166"/>
      <c r="J98" s="175">
        <f>BK98</f>
        <v>0</v>
      </c>
      <c r="K98" s="12"/>
      <c r="L98" s="163"/>
      <c r="M98" s="168"/>
      <c r="N98" s="169"/>
      <c r="O98" s="169"/>
      <c r="P98" s="170">
        <f>SUM(P99:P108)</f>
        <v>0</v>
      </c>
      <c r="Q98" s="169"/>
      <c r="R98" s="170">
        <f>SUM(R99:R108)</f>
        <v>0</v>
      </c>
      <c r="S98" s="169"/>
      <c r="T98" s="171">
        <f>SUM(T99:T108)</f>
        <v>0</v>
      </c>
      <c r="U98" s="12"/>
      <c r="V98" s="12"/>
      <c r="W98" s="12"/>
      <c r="X98" s="12"/>
      <c r="Y98" s="12"/>
      <c r="Z98" s="12"/>
      <c r="AA98" s="12"/>
      <c r="AB98" s="12"/>
      <c r="AC98" s="12"/>
      <c r="AD98" s="12"/>
      <c r="AE98" s="12"/>
      <c r="AR98" s="164" t="s">
        <v>138</v>
      </c>
      <c r="AT98" s="172" t="s">
        <v>68</v>
      </c>
      <c r="AU98" s="172" t="s">
        <v>76</v>
      </c>
      <c r="AY98" s="164" t="s">
        <v>328</v>
      </c>
      <c r="BK98" s="173">
        <f>SUM(BK99:BK108)</f>
        <v>0</v>
      </c>
    </row>
    <row r="99" s="2" customFormat="1" ht="16.5" customHeight="1">
      <c r="A99" s="41"/>
      <c r="B99" s="176"/>
      <c r="C99" s="177" t="s">
        <v>76</v>
      </c>
      <c r="D99" s="177" t="s">
        <v>331</v>
      </c>
      <c r="E99" s="178" t="s">
        <v>381</v>
      </c>
      <c r="F99" s="179" t="s">
        <v>382</v>
      </c>
      <c r="G99" s="180" t="s">
        <v>334</v>
      </c>
      <c r="H99" s="181">
        <v>1</v>
      </c>
      <c r="I99" s="182"/>
      <c r="J99" s="183">
        <f>ROUND(I99*H99,2)</f>
        <v>0</v>
      </c>
      <c r="K99" s="179" t="s">
        <v>335</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336</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336</v>
      </c>
      <c r="BM99" s="188" t="s">
        <v>383</v>
      </c>
    </row>
    <row r="100" s="2" customFormat="1">
      <c r="A100" s="41"/>
      <c r="B100" s="42"/>
      <c r="C100" s="41"/>
      <c r="D100" s="190" t="s">
        <v>338</v>
      </c>
      <c r="E100" s="41"/>
      <c r="F100" s="191" t="s">
        <v>384</v>
      </c>
      <c r="G100" s="41"/>
      <c r="H100" s="41"/>
      <c r="I100" s="192"/>
      <c r="J100" s="41"/>
      <c r="K100" s="41"/>
      <c r="L100" s="42"/>
      <c r="M100" s="193"/>
      <c r="N100" s="194"/>
      <c r="O100" s="75"/>
      <c r="P100" s="75"/>
      <c r="Q100" s="75"/>
      <c r="R100" s="75"/>
      <c r="S100" s="75"/>
      <c r="T100" s="76"/>
      <c r="U100" s="41"/>
      <c r="V100" s="41"/>
      <c r="W100" s="41"/>
      <c r="X100" s="41"/>
      <c r="Y100" s="41"/>
      <c r="Z100" s="41"/>
      <c r="AA100" s="41"/>
      <c r="AB100" s="41"/>
      <c r="AC100" s="41"/>
      <c r="AD100" s="41"/>
      <c r="AE100" s="41"/>
      <c r="AT100" s="22" t="s">
        <v>338</v>
      </c>
      <c r="AU100" s="22" t="s">
        <v>79</v>
      </c>
    </row>
    <row r="101" s="2" customFormat="1" ht="16.5" customHeight="1">
      <c r="A101" s="41"/>
      <c r="B101" s="176"/>
      <c r="C101" s="177" t="s">
        <v>79</v>
      </c>
      <c r="D101" s="177" t="s">
        <v>331</v>
      </c>
      <c r="E101" s="178" t="s">
        <v>385</v>
      </c>
      <c r="F101" s="179" t="s">
        <v>386</v>
      </c>
      <c r="G101" s="180" t="s">
        <v>334</v>
      </c>
      <c r="H101" s="181">
        <v>1</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336</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336</v>
      </c>
      <c r="BM101" s="188" t="s">
        <v>387</v>
      </c>
    </row>
    <row r="102" s="2" customFormat="1">
      <c r="A102" s="41"/>
      <c r="B102" s="42"/>
      <c r="C102" s="41"/>
      <c r="D102" s="190" t="s">
        <v>338</v>
      </c>
      <c r="E102" s="41"/>
      <c r="F102" s="191" t="s">
        <v>388</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2" customFormat="1" ht="16.5" customHeight="1">
      <c r="A103" s="41"/>
      <c r="B103" s="176"/>
      <c r="C103" s="177" t="s">
        <v>87</v>
      </c>
      <c r="D103" s="177" t="s">
        <v>331</v>
      </c>
      <c r="E103" s="178" t="s">
        <v>389</v>
      </c>
      <c r="F103" s="179" t="s">
        <v>390</v>
      </c>
      <c r="G103" s="180" t="s">
        <v>334</v>
      </c>
      <c r="H103" s="181">
        <v>1</v>
      </c>
      <c r="I103" s="182"/>
      <c r="J103" s="183">
        <f>ROUND(I103*H103,2)</f>
        <v>0</v>
      </c>
      <c r="K103" s="179" t="s">
        <v>335</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336</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336</v>
      </c>
      <c r="BM103" s="188" t="s">
        <v>391</v>
      </c>
    </row>
    <row r="104" s="2" customFormat="1">
      <c r="A104" s="41"/>
      <c r="B104" s="42"/>
      <c r="C104" s="41"/>
      <c r="D104" s="190" t="s">
        <v>338</v>
      </c>
      <c r="E104" s="41"/>
      <c r="F104" s="191" t="s">
        <v>392</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2" customFormat="1" ht="16.5" customHeight="1">
      <c r="A105" s="41"/>
      <c r="B105" s="176"/>
      <c r="C105" s="177" t="s">
        <v>113</v>
      </c>
      <c r="D105" s="177" t="s">
        <v>331</v>
      </c>
      <c r="E105" s="178" t="s">
        <v>393</v>
      </c>
      <c r="F105" s="179" t="s">
        <v>394</v>
      </c>
      <c r="G105" s="180" t="s">
        <v>367</v>
      </c>
      <c r="H105" s="181">
        <v>1</v>
      </c>
      <c r="I105" s="182"/>
      <c r="J105" s="183">
        <f>ROUND(I105*H105,2)</f>
        <v>0</v>
      </c>
      <c r="K105" s="179" t="s">
        <v>335</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336</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336</v>
      </c>
      <c r="BM105" s="188" t="s">
        <v>395</v>
      </c>
    </row>
    <row r="106" s="2" customFormat="1">
      <c r="A106" s="41"/>
      <c r="B106" s="42"/>
      <c r="C106" s="41"/>
      <c r="D106" s="190" t="s">
        <v>338</v>
      </c>
      <c r="E106" s="41"/>
      <c r="F106" s="191" t="s">
        <v>396</v>
      </c>
      <c r="G106" s="41"/>
      <c r="H106" s="41"/>
      <c r="I106" s="192"/>
      <c r="J106" s="41"/>
      <c r="K106" s="41"/>
      <c r="L106" s="42"/>
      <c r="M106" s="193"/>
      <c r="N106" s="194"/>
      <c r="O106" s="75"/>
      <c r="P106" s="75"/>
      <c r="Q106" s="75"/>
      <c r="R106" s="75"/>
      <c r="S106" s="75"/>
      <c r="T106" s="76"/>
      <c r="U106" s="41"/>
      <c r="V106" s="41"/>
      <c r="W106" s="41"/>
      <c r="X106" s="41"/>
      <c r="Y106" s="41"/>
      <c r="Z106" s="41"/>
      <c r="AA106" s="41"/>
      <c r="AB106" s="41"/>
      <c r="AC106" s="41"/>
      <c r="AD106" s="41"/>
      <c r="AE106" s="41"/>
      <c r="AT106" s="22" t="s">
        <v>338</v>
      </c>
      <c r="AU106" s="22" t="s">
        <v>79</v>
      </c>
    </row>
    <row r="107" s="2" customFormat="1" ht="16.5" customHeight="1">
      <c r="A107" s="41"/>
      <c r="B107" s="176"/>
      <c r="C107" s="177" t="s">
        <v>138</v>
      </c>
      <c r="D107" s="177" t="s">
        <v>331</v>
      </c>
      <c r="E107" s="178" t="s">
        <v>397</v>
      </c>
      <c r="F107" s="179" t="s">
        <v>398</v>
      </c>
      <c r="G107" s="180" t="s">
        <v>367</v>
      </c>
      <c r="H107" s="181">
        <v>1</v>
      </c>
      <c r="I107" s="182"/>
      <c r="J107" s="183">
        <f>ROUND(I107*H107,2)</f>
        <v>0</v>
      </c>
      <c r="K107" s="179" t="s">
        <v>335</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399</v>
      </c>
    </row>
    <row r="108" s="2" customFormat="1">
      <c r="A108" s="41"/>
      <c r="B108" s="42"/>
      <c r="C108" s="41"/>
      <c r="D108" s="190" t="s">
        <v>338</v>
      </c>
      <c r="E108" s="41"/>
      <c r="F108" s="191" t="s">
        <v>400</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338</v>
      </c>
      <c r="AU108" s="22" t="s">
        <v>79</v>
      </c>
    </row>
    <row r="109" s="12" customFormat="1" ht="22.8" customHeight="1">
      <c r="A109" s="12"/>
      <c r="B109" s="163"/>
      <c r="C109" s="12"/>
      <c r="D109" s="164" t="s">
        <v>68</v>
      </c>
      <c r="E109" s="174" t="s">
        <v>401</v>
      </c>
      <c r="F109" s="174" t="s">
        <v>402</v>
      </c>
      <c r="G109" s="12"/>
      <c r="H109" s="12"/>
      <c r="I109" s="166"/>
      <c r="J109" s="175">
        <f>BK109</f>
        <v>0</v>
      </c>
      <c r="K109" s="12"/>
      <c r="L109" s="163"/>
      <c r="M109" s="168"/>
      <c r="N109" s="169"/>
      <c r="O109" s="169"/>
      <c r="P109" s="170">
        <f>SUM(P110:P111)</f>
        <v>0</v>
      </c>
      <c r="Q109" s="169"/>
      <c r="R109" s="170">
        <f>SUM(R110:R111)</f>
        <v>0</v>
      </c>
      <c r="S109" s="169"/>
      <c r="T109" s="171">
        <f>SUM(T110:T111)</f>
        <v>0</v>
      </c>
      <c r="U109" s="12"/>
      <c r="V109" s="12"/>
      <c r="W109" s="12"/>
      <c r="X109" s="12"/>
      <c r="Y109" s="12"/>
      <c r="Z109" s="12"/>
      <c r="AA109" s="12"/>
      <c r="AB109" s="12"/>
      <c r="AC109" s="12"/>
      <c r="AD109" s="12"/>
      <c r="AE109" s="12"/>
      <c r="AR109" s="164" t="s">
        <v>138</v>
      </c>
      <c r="AT109" s="172" t="s">
        <v>68</v>
      </c>
      <c r="AU109" s="172" t="s">
        <v>76</v>
      </c>
      <c r="AY109" s="164" t="s">
        <v>328</v>
      </c>
      <c r="BK109" s="173">
        <f>SUM(BK110:BK111)</f>
        <v>0</v>
      </c>
    </row>
    <row r="110" s="2" customFormat="1" ht="16.5" customHeight="1">
      <c r="A110" s="41"/>
      <c r="B110" s="176"/>
      <c r="C110" s="177" t="s">
        <v>150</v>
      </c>
      <c r="D110" s="177" t="s">
        <v>331</v>
      </c>
      <c r="E110" s="178" t="s">
        <v>403</v>
      </c>
      <c r="F110" s="179" t="s">
        <v>404</v>
      </c>
      <c r="G110" s="180" t="s">
        <v>367</v>
      </c>
      <c r="H110" s="181">
        <v>1</v>
      </c>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336</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336</v>
      </c>
      <c r="BM110" s="188" t="s">
        <v>405</v>
      </c>
    </row>
    <row r="111" s="2" customFormat="1">
      <c r="A111" s="41"/>
      <c r="B111" s="42"/>
      <c r="C111" s="41"/>
      <c r="D111" s="190" t="s">
        <v>338</v>
      </c>
      <c r="E111" s="41"/>
      <c r="F111" s="191" t="s">
        <v>406</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12" customFormat="1" ht="22.8" customHeight="1">
      <c r="A112" s="12"/>
      <c r="B112" s="163"/>
      <c r="C112" s="12"/>
      <c r="D112" s="164" t="s">
        <v>68</v>
      </c>
      <c r="E112" s="174" t="s">
        <v>407</v>
      </c>
      <c r="F112" s="174" t="s">
        <v>408</v>
      </c>
      <c r="G112" s="12"/>
      <c r="H112" s="12"/>
      <c r="I112" s="166"/>
      <c r="J112" s="175">
        <f>BK112</f>
        <v>0</v>
      </c>
      <c r="K112" s="12"/>
      <c r="L112" s="163"/>
      <c r="M112" s="168"/>
      <c r="N112" s="169"/>
      <c r="O112" s="169"/>
      <c r="P112" s="170">
        <f>SUM(P113:P114)</f>
        <v>0</v>
      </c>
      <c r="Q112" s="169"/>
      <c r="R112" s="170">
        <f>SUM(R113:R114)</f>
        <v>0</v>
      </c>
      <c r="S112" s="169"/>
      <c r="T112" s="171">
        <f>SUM(T113:T114)</f>
        <v>0</v>
      </c>
      <c r="U112" s="12"/>
      <c r="V112" s="12"/>
      <c r="W112" s="12"/>
      <c r="X112" s="12"/>
      <c r="Y112" s="12"/>
      <c r="Z112" s="12"/>
      <c r="AA112" s="12"/>
      <c r="AB112" s="12"/>
      <c r="AC112" s="12"/>
      <c r="AD112" s="12"/>
      <c r="AE112" s="12"/>
      <c r="AR112" s="164" t="s">
        <v>138</v>
      </c>
      <c r="AT112" s="172" t="s">
        <v>68</v>
      </c>
      <c r="AU112" s="172" t="s">
        <v>76</v>
      </c>
      <c r="AY112" s="164" t="s">
        <v>328</v>
      </c>
      <c r="BK112" s="173">
        <f>SUM(BK113:BK114)</f>
        <v>0</v>
      </c>
    </row>
    <row r="113" s="2" customFormat="1" ht="16.5" customHeight="1">
      <c r="A113" s="41"/>
      <c r="B113" s="176"/>
      <c r="C113" s="177" t="s">
        <v>168</v>
      </c>
      <c r="D113" s="177" t="s">
        <v>331</v>
      </c>
      <c r="E113" s="178" t="s">
        <v>409</v>
      </c>
      <c r="F113" s="179" t="s">
        <v>410</v>
      </c>
      <c r="G113" s="180" t="s">
        <v>356</v>
      </c>
      <c r="H113" s="181">
        <v>1</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336</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336</v>
      </c>
      <c r="BM113" s="188" t="s">
        <v>411</v>
      </c>
    </row>
    <row r="114" s="2" customFormat="1">
      <c r="A114" s="41"/>
      <c r="B114" s="42"/>
      <c r="C114" s="41"/>
      <c r="D114" s="190" t="s">
        <v>338</v>
      </c>
      <c r="E114" s="41"/>
      <c r="F114" s="191" t="s">
        <v>412</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12" customFormat="1" ht="22.8" customHeight="1">
      <c r="A115" s="12"/>
      <c r="B115" s="163"/>
      <c r="C115" s="12"/>
      <c r="D115" s="164" t="s">
        <v>68</v>
      </c>
      <c r="E115" s="174" t="s">
        <v>413</v>
      </c>
      <c r="F115" s="174" t="s">
        <v>414</v>
      </c>
      <c r="G115" s="12"/>
      <c r="H115" s="12"/>
      <c r="I115" s="166"/>
      <c r="J115" s="175">
        <f>BK115</f>
        <v>0</v>
      </c>
      <c r="K115" s="12"/>
      <c r="L115" s="163"/>
      <c r="M115" s="168"/>
      <c r="N115" s="169"/>
      <c r="O115" s="169"/>
      <c r="P115" s="170">
        <f>SUM(P116:P117)</f>
        <v>0</v>
      </c>
      <c r="Q115" s="169"/>
      <c r="R115" s="170">
        <f>SUM(R116:R117)</f>
        <v>0</v>
      </c>
      <c r="S115" s="169"/>
      <c r="T115" s="171">
        <f>SUM(T116:T117)</f>
        <v>0</v>
      </c>
      <c r="U115" s="12"/>
      <c r="V115" s="12"/>
      <c r="W115" s="12"/>
      <c r="X115" s="12"/>
      <c r="Y115" s="12"/>
      <c r="Z115" s="12"/>
      <c r="AA115" s="12"/>
      <c r="AB115" s="12"/>
      <c r="AC115" s="12"/>
      <c r="AD115" s="12"/>
      <c r="AE115" s="12"/>
      <c r="AR115" s="164" t="s">
        <v>138</v>
      </c>
      <c r="AT115" s="172" t="s">
        <v>68</v>
      </c>
      <c r="AU115" s="172" t="s">
        <v>76</v>
      </c>
      <c r="AY115" s="164" t="s">
        <v>328</v>
      </c>
      <c r="BK115" s="173">
        <f>SUM(BK116:BK117)</f>
        <v>0</v>
      </c>
    </row>
    <row r="116" s="2" customFormat="1" ht="24.15" customHeight="1">
      <c r="A116" s="41"/>
      <c r="B116" s="176"/>
      <c r="C116" s="177" t="s">
        <v>171</v>
      </c>
      <c r="D116" s="177" t="s">
        <v>331</v>
      </c>
      <c r="E116" s="178" t="s">
        <v>415</v>
      </c>
      <c r="F116" s="179" t="s">
        <v>416</v>
      </c>
      <c r="G116" s="180" t="s">
        <v>356</v>
      </c>
      <c r="H116" s="181">
        <v>1</v>
      </c>
      <c r="I116" s="182"/>
      <c r="J116" s="183">
        <f>ROUND(I116*H116,2)</f>
        <v>0</v>
      </c>
      <c r="K116" s="179" t="s">
        <v>335</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336</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336</v>
      </c>
      <c r="BM116" s="188" t="s">
        <v>417</v>
      </c>
    </row>
    <row r="117" s="2" customFormat="1">
      <c r="A117" s="41"/>
      <c r="B117" s="42"/>
      <c r="C117" s="41"/>
      <c r="D117" s="190" t="s">
        <v>338</v>
      </c>
      <c r="E117" s="41"/>
      <c r="F117" s="191" t="s">
        <v>418</v>
      </c>
      <c r="G117" s="41"/>
      <c r="H117" s="41"/>
      <c r="I117" s="192"/>
      <c r="J117" s="41"/>
      <c r="K117" s="41"/>
      <c r="L117" s="42"/>
      <c r="M117" s="197"/>
      <c r="N117" s="198"/>
      <c r="O117" s="199"/>
      <c r="P117" s="199"/>
      <c r="Q117" s="199"/>
      <c r="R117" s="199"/>
      <c r="S117" s="199"/>
      <c r="T117" s="200"/>
      <c r="U117" s="41"/>
      <c r="V117" s="41"/>
      <c r="W117" s="41"/>
      <c r="X117" s="41"/>
      <c r="Y117" s="41"/>
      <c r="Z117" s="41"/>
      <c r="AA117" s="41"/>
      <c r="AB117" s="41"/>
      <c r="AC117" s="41"/>
      <c r="AD117" s="41"/>
      <c r="AE117" s="41"/>
      <c r="AT117" s="22" t="s">
        <v>338</v>
      </c>
      <c r="AU117" s="22" t="s">
        <v>79</v>
      </c>
    </row>
    <row r="118" s="2" customFormat="1" ht="6.96" customHeight="1">
      <c r="A118" s="41"/>
      <c r="B118" s="58"/>
      <c r="C118" s="59"/>
      <c r="D118" s="59"/>
      <c r="E118" s="59"/>
      <c r="F118" s="59"/>
      <c r="G118" s="59"/>
      <c r="H118" s="59"/>
      <c r="I118" s="59"/>
      <c r="J118" s="59"/>
      <c r="K118" s="59"/>
      <c r="L118" s="42"/>
      <c r="M118" s="41"/>
      <c r="O118" s="41"/>
      <c r="P118" s="41"/>
      <c r="Q118" s="41"/>
      <c r="R118" s="41"/>
      <c r="S118" s="41"/>
      <c r="T118" s="41"/>
      <c r="U118" s="41"/>
      <c r="V118" s="41"/>
      <c r="W118" s="41"/>
      <c r="X118" s="41"/>
      <c r="Y118" s="41"/>
      <c r="Z118" s="41"/>
      <c r="AA118" s="41"/>
      <c r="AB118" s="41"/>
      <c r="AC118" s="41"/>
      <c r="AD118" s="41"/>
      <c r="AE118" s="41"/>
    </row>
  </sheetData>
  <autoFilter ref="C95:K117"/>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5_01/012103000"/>
    <hyperlink ref="F102" r:id="rId2" display="https://podminky.urs.cz/item/CS_URS_2025_01/012303000"/>
    <hyperlink ref="F104" r:id="rId3" display="https://podminky.urs.cz/item/CS_URS_2025_01/013254000"/>
    <hyperlink ref="F106" r:id="rId4" display="https://podminky.urs.cz/item/CS_URS_2025_01/013294000"/>
    <hyperlink ref="F108" r:id="rId5" display="https://podminky.urs.cz/item/CS_URS_2025_01/091003000"/>
    <hyperlink ref="F111" r:id="rId6" display="https://podminky.urs.cz/item/CS_URS_2025_01/072002000"/>
    <hyperlink ref="F114" r:id="rId7" display="https://podminky.urs.cz/item/CS_URS_2025_01/081002000"/>
    <hyperlink ref="F117" r:id="rId8" display="https://podminky.urs.cz/item/CS_URS_2025_01/091503000"/>
  </hyperlinks>
  <pageMargins left="0.39375" right="0.39375" top="0.39375" bottom="0.39375" header="0" footer="0"/>
  <pageSetup paperSize="9" orientation="portrait" blackAndWhite="1" fitToHeight="100"/>
  <headerFooter>
    <oddFooter>&amp;CStrana &amp;P z &amp;N</oddFooter>
  </headerFooter>
  <drawing r:id="rId9"/>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196</v>
      </c>
      <c r="AZ2" s="241" t="s">
        <v>2355</v>
      </c>
      <c r="BA2" s="241" t="s">
        <v>2356</v>
      </c>
      <c r="BB2" s="241" t="s">
        <v>2357</v>
      </c>
      <c r="BC2" s="241" t="s">
        <v>7374</v>
      </c>
      <c r="BD2" s="241" t="s">
        <v>87</v>
      </c>
    </row>
    <row r="3" s="1" customFormat="1" ht="6.96" customHeight="1">
      <c r="B3" s="23"/>
      <c r="C3" s="24"/>
      <c r="D3" s="24"/>
      <c r="E3" s="24"/>
      <c r="F3" s="24"/>
      <c r="G3" s="24"/>
      <c r="H3" s="24"/>
      <c r="I3" s="24"/>
      <c r="J3" s="24"/>
      <c r="K3" s="24"/>
      <c r="L3" s="25"/>
      <c r="AT3" s="22" t="s">
        <v>79</v>
      </c>
      <c r="AZ3" s="241" t="s">
        <v>2414</v>
      </c>
      <c r="BA3" s="241" t="s">
        <v>2415</v>
      </c>
      <c r="BB3" s="241" t="s">
        <v>439</v>
      </c>
      <c r="BC3" s="241" t="s">
        <v>7375</v>
      </c>
      <c r="BD3" s="241" t="s">
        <v>87</v>
      </c>
    </row>
    <row r="4" s="1" customFormat="1" ht="24.96" customHeight="1">
      <c r="B4" s="25"/>
      <c r="D4" s="26" t="s">
        <v>300</v>
      </c>
      <c r="L4" s="25"/>
      <c r="M4" s="126" t="s">
        <v>11</v>
      </c>
      <c r="AT4" s="22" t="s">
        <v>4</v>
      </c>
      <c r="AZ4" s="241" t="s">
        <v>7376</v>
      </c>
      <c r="BA4" s="241" t="s">
        <v>7377</v>
      </c>
      <c r="BB4" s="241" t="s">
        <v>439</v>
      </c>
      <c r="BC4" s="241" t="s">
        <v>7378</v>
      </c>
      <c r="BD4" s="241" t="s">
        <v>87</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7379</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ROUND((SUM(BE108:BE285)),  2)</f>
        <v>0</v>
      </c>
      <c r="G37" s="41"/>
      <c r="H37" s="41"/>
      <c r="I37" s="135">
        <v>0.20999999999999999</v>
      </c>
      <c r="J37" s="134">
        <f>ROUND(((SUM(BE108:BE285))*I37),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ROUND((SUM(BF108:BF285)),  2)</f>
        <v>0</v>
      </c>
      <c r="G38" s="41"/>
      <c r="H38" s="41"/>
      <c r="I38" s="135">
        <v>0.12</v>
      </c>
      <c r="J38" s="134">
        <f>ROUND(((SUM(BF108:BF285))*I38),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ROUND((SUM(BG108:BG285)),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ROUND((SUM(BH108:BH285)),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ROUND((SUM(BI108:BI285)),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1 - Opěrná stěna OZ1</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J109</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J110</f>
        <v>0</v>
      </c>
      <c r="K69" s="10"/>
      <c r="L69" s="149"/>
      <c r="S69" s="10"/>
      <c r="T69" s="10"/>
      <c r="U69" s="10"/>
      <c r="V69" s="10"/>
      <c r="W69" s="10"/>
      <c r="X69" s="10"/>
      <c r="Y69" s="10"/>
      <c r="Z69" s="10"/>
      <c r="AA69" s="10"/>
      <c r="AB69" s="10"/>
      <c r="AC69" s="10"/>
      <c r="AD69" s="10"/>
      <c r="AE69" s="10"/>
    </row>
    <row r="70" s="10" customFormat="1" ht="14.88" customHeight="1">
      <c r="A70" s="10"/>
      <c r="B70" s="149"/>
      <c r="C70" s="10"/>
      <c r="D70" s="150" t="s">
        <v>7380</v>
      </c>
      <c r="E70" s="151"/>
      <c r="F70" s="151"/>
      <c r="G70" s="151"/>
      <c r="H70" s="151"/>
      <c r="I70" s="151"/>
      <c r="J70" s="152">
        <f>J111</f>
        <v>0</v>
      </c>
      <c r="K70" s="10"/>
      <c r="L70" s="149"/>
      <c r="S70" s="10"/>
      <c r="T70" s="10"/>
      <c r="U70" s="10"/>
      <c r="V70" s="10"/>
      <c r="W70" s="10"/>
      <c r="X70" s="10"/>
      <c r="Y70" s="10"/>
      <c r="Z70" s="10"/>
      <c r="AA70" s="10"/>
      <c r="AB70" s="10"/>
      <c r="AC70" s="10"/>
      <c r="AD70" s="10"/>
      <c r="AE70" s="10"/>
    </row>
    <row r="71" s="10" customFormat="1" ht="14.88" customHeight="1">
      <c r="A71" s="10"/>
      <c r="B71" s="149"/>
      <c r="C71" s="10"/>
      <c r="D71" s="150" t="s">
        <v>2546</v>
      </c>
      <c r="E71" s="151"/>
      <c r="F71" s="151"/>
      <c r="G71" s="151"/>
      <c r="H71" s="151"/>
      <c r="I71" s="151"/>
      <c r="J71" s="152">
        <f>J123</f>
        <v>0</v>
      </c>
      <c r="K71" s="10"/>
      <c r="L71" s="149"/>
      <c r="S71" s="10"/>
      <c r="T71" s="10"/>
      <c r="U71" s="10"/>
      <c r="V71" s="10"/>
      <c r="W71" s="10"/>
      <c r="X71" s="10"/>
      <c r="Y71" s="10"/>
      <c r="Z71" s="10"/>
      <c r="AA71" s="10"/>
      <c r="AB71" s="10"/>
      <c r="AC71" s="10"/>
      <c r="AD71" s="10"/>
      <c r="AE71" s="10"/>
    </row>
    <row r="72" s="10" customFormat="1" ht="14.88" customHeight="1">
      <c r="A72" s="10"/>
      <c r="B72" s="149"/>
      <c r="C72" s="10"/>
      <c r="D72" s="150" t="s">
        <v>2547</v>
      </c>
      <c r="E72" s="151"/>
      <c r="F72" s="151"/>
      <c r="G72" s="151"/>
      <c r="H72" s="151"/>
      <c r="I72" s="151"/>
      <c r="J72" s="152">
        <f>J144</f>
        <v>0</v>
      </c>
      <c r="K72" s="10"/>
      <c r="L72" s="149"/>
      <c r="S72" s="10"/>
      <c r="T72" s="10"/>
      <c r="U72" s="10"/>
      <c r="V72" s="10"/>
      <c r="W72" s="10"/>
      <c r="X72" s="10"/>
      <c r="Y72" s="10"/>
      <c r="Z72" s="10"/>
      <c r="AA72" s="10"/>
      <c r="AB72" s="10"/>
      <c r="AC72" s="10"/>
      <c r="AD72" s="10"/>
      <c r="AE72" s="10"/>
    </row>
    <row r="73" s="10" customFormat="1" ht="14.88" customHeight="1">
      <c r="A73" s="10"/>
      <c r="B73" s="149"/>
      <c r="C73" s="10"/>
      <c r="D73" s="150" t="s">
        <v>2548</v>
      </c>
      <c r="E73" s="151"/>
      <c r="F73" s="151"/>
      <c r="G73" s="151"/>
      <c r="H73" s="151"/>
      <c r="I73" s="151"/>
      <c r="J73" s="152">
        <f>J156</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427</v>
      </c>
      <c r="E74" s="151"/>
      <c r="F74" s="151"/>
      <c r="G74" s="151"/>
      <c r="H74" s="151"/>
      <c r="I74" s="151"/>
      <c r="J74" s="152">
        <f>J172</f>
        <v>0</v>
      </c>
      <c r="K74" s="10"/>
      <c r="L74" s="149"/>
      <c r="S74" s="10"/>
      <c r="T74" s="10"/>
      <c r="U74" s="10"/>
      <c r="V74" s="10"/>
      <c r="W74" s="10"/>
      <c r="X74" s="10"/>
      <c r="Y74" s="10"/>
      <c r="Z74" s="10"/>
      <c r="AA74" s="10"/>
      <c r="AB74" s="10"/>
      <c r="AC74" s="10"/>
      <c r="AD74" s="10"/>
      <c r="AE74" s="10"/>
    </row>
    <row r="75" s="10" customFormat="1" ht="14.88" customHeight="1">
      <c r="A75" s="10"/>
      <c r="B75" s="149"/>
      <c r="C75" s="10"/>
      <c r="D75" s="150" t="s">
        <v>2549</v>
      </c>
      <c r="E75" s="151"/>
      <c r="F75" s="151"/>
      <c r="G75" s="151"/>
      <c r="H75" s="151"/>
      <c r="I75" s="151"/>
      <c r="J75" s="152">
        <f>J173</f>
        <v>0</v>
      </c>
      <c r="K75" s="10"/>
      <c r="L75" s="149"/>
      <c r="S75" s="10"/>
      <c r="T75" s="10"/>
      <c r="U75" s="10"/>
      <c r="V75" s="10"/>
      <c r="W75" s="10"/>
      <c r="X75" s="10"/>
      <c r="Y75" s="10"/>
      <c r="Z75" s="10"/>
      <c r="AA75" s="10"/>
      <c r="AB75" s="10"/>
      <c r="AC75" s="10"/>
      <c r="AD75" s="10"/>
      <c r="AE75" s="10"/>
    </row>
    <row r="76" s="10" customFormat="1" ht="14.88" customHeight="1">
      <c r="A76" s="10"/>
      <c r="B76" s="149"/>
      <c r="C76" s="10"/>
      <c r="D76" s="150" t="s">
        <v>2550</v>
      </c>
      <c r="E76" s="151"/>
      <c r="F76" s="151"/>
      <c r="G76" s="151"/>
      <c r="H76" s="151"/>
      <c r="I76" s="151"/>
      <c r="J76" s="152">
        <f>J181</f>
        <v>0</v>
      </c>
      <c r="K76" s="10"/>
      <c r="L76" s="149"/>
      <c r="S76" s="10"/>
      <c r="T76" s="10"/>
      <c r="U76" s="10"/>
      <c r="V76" s="10"/>
      <c r="W76" s="10"/>
      <c r="X76" s="10"/>
      <c r="Y76" s="10"/>
      <c r="Z76" s="10"/>
      <c r="AA76" s="10"/>
      <c r="AB76" s="10"/>
      <c r="AC76" s="10"/>
      <c r="AD76" s="10"/>
      <c r="AE76" s="10"/>
    </row>
    <row r="77" s="10" customFormat="1" ht="14.88" customHeight="1">
      <c r="A77" s="10"/>
      <c r="B77" s="149"/>
      <c r="C77" s="10"/>
      <c r="D77" s="150" t="s">
        <v>2553</v>
      </c>
      <c r="E77" s="151"/>
      <c r="F77" s="151"/>
      <c r="G77" s="151"/>
      <c r="H77" s="151"/>
      <c r="I77" s="151"/>
      <c r="J77" s="152">
        <f>J198</f>
        <v>0</v>
      </c>
      <c r="K77" s="10"/>
      <c r="L77" s="149"/>
      <c r="S77" s="10"/>
      <c r="T77" s="10"/>
      <c r="U77" s="10"/>
      <c r="V77" s="10"/>
      <c r="W77" s="10"/>
      <c r="X77" s="10"/>
      <c r="Y77" s="10"/>
      <c r="Z77" s="10"/>
      <c r="AA77" s="10"/>
      <c r="AB77" s="10"/>
      <c r="AC77" s="10"/>
      <c r="AD77" s="10"/>
      <c r="AE77" s="10"/>
    </row>
    <row r="78" s="10" customFormat="1" ht="14.88" customHeight="1">
      <c r="A78" s="10"/>
      <c r="B78" s="149"/>
      <c r="C78" s="10"/>
      <c r="D78" s="150" t="s">
        <v>2554</v>
      </c>
      <c r="E78" s="151"/>
      <c r="F78" s="151"/>
      <c r="G78" s="151"/>
      <c r="H78" s="151"/>
      <c r="I78" s="151"/>
      <c r="J78" s="152">
        <f>J203</f>
        <v>0</v>
      </c>
      <c r="K78" s="10"/>
      <c r="L78" s="149"/>
      <c r="S78" s="10"/>
      <c r="T78" s="10"/>
      <c r="U78" s="10"/>
      <c r="V78" s="10"/>
      <c r="W78" s="10"/>
      <c r="X78" s="10"/>
      <c r="Y78" s="10"/>
      <c r="Z78" s="10"/>
      <c r="AA78" s="10"/>
      <c r="AB78" s="10"/>
      <c r="AC78" s="10"/>
      <c r="AD78" s="10"/>
      <c r="AE78" s="10"/>
    </row>
    <row r="79" s="10" customFormat="1" ht="19.92" customHeight="1">
      <c r="A79" s="10"/>
      <c r="B79" s="149"/>
      <c r="C79" s="10"/>
      <c r="D79" s="150" t="s">
        <v>959</v>
      </c>
      <c r="E79" s="151"/>
      <c r="F79" s="151"/>
      <c r="G79" s="151"/>
      <c r="H79" s="151"/>
      <c r="I79" s="151"/>
      <c r="J79" s="152">
        <f>J218</f>
        <v>0</v>
      </c>
      <c r="K79" s="10"/>
      <c r="L79" s="149"/>
      <c r="S79" s="10"/>
      <c r="T79" s="10"/>
      <c r="U79" s="10"/>
      <c r="V79" s="10"/>
      <c r="W79" s="10"/>
      <c r="X79" s="10"/>
      <c r="Y79" s="10"/>
      <c r="Z79" s="10"/>
      <c r="AA79" s="10"/>
      <c r="AB79" s="10"/>
      <c r="AC79" s="10"/>
      <c r="AD79" s="10"/>
      <c r="AE79" s="10"/>
    </row>
    <row r="80" s="10" customFormat="1" ht="19.92" customHeight="1">
      <c r="A80" s="10"/>
      <c r="B80" s="149"/>
      <c r="C80" s="10"/>
      <c r="D80" s="150" t="s">
        <v>433</v>
      </c>
      <c r="E80" s="151"/>
      <c r="F80" s="151"/>
      <c r="G80" s="151"/>
      <c r="H80" s="151"/>
      <c r="I80" s="151"/>
      <c r="J80" s="152">
        <f>J260</f>
        <v>0</v>
      </c>
      <c r="K80" s="10"/>
      <c r="L80" s="149"/>
      <c r="S80" s="10"/>
      <c r="T80" s="10"/>
      <c r="U80" s="10"/>
      <c r="V80" s="10"/>
      <c r="W80" s="10"/>
      <c r="X80" s="10"/>
      <c r="Y80" s="10"/>
      <c r="Z80" s="10"/>
      <c r="AA80" s="10"/>
      <c r="AB80" s="10"/>
      <c r="AC80" s="10"/>
      <c r="AD80" s="10"/>
      <c r="AE80" s="10"/>
    </row>
    <row r="81" s="9" customFormat="1" ht="24.96" customHeight="1">
      <c r="A81" s="9"/>
      <c r="B81" s="145"/>
      <c r="C81" s="9"/>
      <c r="D81" s="146" t="s">
        <v>961</v>
      </c>
      <c r="E81" s="147"/>
      <c r="F81" s="147"/>
      <c r="G81" s="147"/>
      <c r="H81" s="147"/>
      <c r="I81" s="147"/>
      <c r="J81" s="148">
        <f>J263</f>
        <v>0</v>
      </c>
      <c r="K81" s="9"/>
      <c r="L81" s="145"/>
      <c r="S81" s="9"/>
      <c r="T81" s="9"/>
      <c r="U81" s="9"/>
      <c r="V81" s="9"/>
      <c r="W81" s="9"/>
      <c r="X81" s="9"/>
      <c r="Y81" s="9"/>
      <c r="Z81" s="9"/>
      <c r="AA81" s="9"/>
      <c r="AB81" s="9"/>
      <c r="AC81" s="9"/>
      <c r="AD81" s="9"/>
      <c r="AE81" s="9"/>
    </row>
    <row r="82" s="10" customFormat="1" ht="19.92" customHeight="1">
      <c r="A82" s="10"/>
      <c r="B82" s="149"/>
      <c r="C82" s="10"/>
      <c r="D82" s="150" t="s">
        <v>962</v>
      </c>
      <c r="E82" s="151"/>
      <c r="F82" s="151"/>
      <c r="G82" s="151"/>
      <c r="H82" s="151"/>
      <c r="I82" s="151"/>
      <c r="J82" s="152">
        <f>J264</f>
        <v>0</v>
      </c>
      <c r="K82" s="10"/>
      <c r="L82" s="149"/>
      <c r="S82" s="10"/>
      <c r="T82" s="10"/>
      <c r="U82" s="10"/>
      <c r="V82" s="10"/>
      <c r="W82" s="10"/>
      <c r="X82" s="10"/>
      <c r="Y82" s="10"/>
      <c r="Z82" s="10"/>
      <c r="AA82" s="10"/>
      <c r="AB82" s="10"/>
      <c r="AC82" s="10"/>
      <c r="AD82" s="10"/>
      <c r="AE82" s="10"/>
    </row>
    <row r="83" s="10" customFormat="1" ht="14.88" customHeight="1">
      <c r="A83" s="10"/>
      <c r="B83" s="149"/>
      <c r="C83" s="10"/>
      <c r="D83" s="150" t="s">
        <v>2578</v>
      </c>
      <c r="E83" s="151"/>
      <c r="F83" s="151"/>
      <c r="G83" s="151"/>
      <c r="H83" s="151"/>
      <c r="I83" s="151"/>
      <c r="J83" s="152">
        <f>J273</f>
        <v>0</v>
      </c>
      <c r="K83" s="10"/>
      <c r="L83" s="149"/>
      <c r="S83" s="10"/>
      <c r="T83" s="10"/>
      <c r="U83" s="10"/>
      <c r="V83" s="10"/>
      <c r="W83" s="10"/>
      <c r="X83" s="10"/>
      <c r="Y83" s="10"/>
      <c r="Z83" s="10"/>
      <c r="AA83" s="10"/>
      <c r="AB83" s="10"/>
      <c r="AC83" s="10"/>
      <c r="AD83" s="10"/>
      <c r="AE83" s="10"/>
    </row>
    <row r="84" s="10" customFormat="1" ht="19.92" customHeight="1">
      <c r="A84" s="10"/>
      <c r="B84" s="149"/>
      <c r="C84" s="10"/>
      <c r="D84" s="150" t="s">
        <v>2602</v>
      </c>
      <c r="E84" s="151"/>
      <c r="F84" s="151"/>
      <c r="G84" s="151"/>
      <c r="H84" s="151"/>
      <c r="I84" s="151"/>
      <c r="J84" s="152">
        <f>J284</f>
        <v>0</v>
      </c>
      <c r="K84" s="10"/>
      <c r="L84" s="149"/>
      <c r="S84" s="10"/>
      <c r="T84" s="10"/>
      <c r="U84" s="10"/>
      <c r="V84" s="10"/>
      <c r="W84" s="10"/>
      <c r="X84" s="10"/>
      <c r="Y84" s="10"/>
      <c r="Z84" s="10"/>
      <c r="AA84" s="10"/>
      <c r="AB84" s="10"/>
      <c r="AC84" s="10"/>
      <c r="AD84" s="10"/>
      <c r="AE84" s="10"/>
    </row>
    <row r="85" s="2" customFormat="1" ht="21.84" customHeight="1">
      <c r="A85" s="41"/>
      <c r="B85" s="42"/>
      <c r="C85" s="41"/>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6.96" customHeight="1">
      <c r="A86" s="41"/>
      <c r="B86" s="58"/>
      <c r="C86" s="59"/>
      <c r="D86" s="59"/>
      <c r="E86" s="59"/>
      <c r="F86" s="59"/>
      <c r="G86" s="59"/>
      <c r="H86" s="59"/>
      <c r="I86" s="59"/>
      <c r="J86" s="59"/>
      <c r="K86" s="59"/>
      <c r="L86" s="129"/>
      <c r="S86" s="41"/>
      <c r="T86" s="41"/>
      <c r="U86" s="41"/>
      <c r="V86" s="41"/>
      <c r="W86" s="41"/>
      <c r="X86" s="41"/>
      <c r="Y86" s="41"/>
      <c r="Z86" s="41"/>
      <c r="AA86" s="41"/>
      <c r="AB86" s="41"/>
      <c r="AC86" s="41"/>
      <c r="AD86" s="41"/>
      <c r="AE86" s="41"/>
    </row>
    <row r="90" s="2" customFormat="1" ht="6.96" customHeight="1">
      <c r="A90" s="41"/>
      <c r="B90" s="60"/>
      <c r="C90" s="61"/>
      <c r="D90" s="61"/>
      <c r="E90" s="61"/>
      <c r="F90" s="61"/>
      <c r="G90" s="61"/>
      <c r="H90" s="61"/>
      <c r="I90" s="61"/>
      <c r="J90" s="61"/>
      <c r="K90" s="61"/>
      <c r="L90" s="129"/>
      <c r="S90" s="41"/>
      <c r="T90" s="41"/>
      <c r="U90" s="41"/>
      <c r="V90" s="41"/>
      <c r="W90" s="41"/>
      <c r="X90" s="41"/>
      <c r="Y90" s="41"/>
      <c r="Z90" s="41"/>
      <c r="AA90" s="41"/>
      <c r="AB90" s="41"/>
      <c r="AC90" s="41"/>
      <c r="AD90" s="41"/>
      <c r="AE90" s="41"/>
    </row>
    <row r="91" s="2" customFormat="1" ht="24.96" customHeight="1">
      <c r="A91" s="41"/>
      <c r="B91" s="42"/>
      <c r="C91" s="26" t="s">
        <v>314</v>
      </c>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2" customHeight="1">
      <c r="A93" s="41"/>
      <c r="B93" s="42"/>
      <c r="C93" s="35" t="s">
        <v>17</v>
      </c>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26.25" customHeight="1">
      <c r="A94" s="41"/>
      <c r="B94" s="42"/>
      <c r="C94" s="41"/>
      <c r="D94" s="41"/>
      <c r="E94" s="127" t="str">
        <f>E7</f>
        <v>Revitalizace multimodálního uzlu ve Dvoře Králové nad Labem - etapa I-VI.</v>
      </c>
      <c r="F94" s="35"/>
      <c r="G94" s="35"/>
      <c r="H94" s="35"/>
      <c r="I94" s="41"/>
      <c r="J94" s="41"/>
      <c r="K94" s="41"/>
      <c r="L94" s="129"/>
      <c r="S94" s="41"/>
      <c r="T94" s="41"/>
      <c r="U94" s="41"/>
      <c r="V94" s="41"/>
      <c r="W94" s="41"/>
      <c r="X94" s="41"/>
      <c r="Y94" s="41"/>
      <c r="Z94" s="41"/>
      <c r="AA94" s="41"/>
      <c r="AB94" s="41"/>
      <c r="AC94" s="41"/>
      <c r="AD94" s="41"/>
      <c r="AE94" s="41"/>
    </row>
    <row r="95" s="1" customFormat="1" ht="12" customHeight="1">
      <c r="B95" s="25"/>
      <c r="C95" s="35" t="s">
        <v>301</v>
      </c>
      <c r="L95" s="25"/>
    </row>
    <row r="96" s="1" customFormat="1" ht="23.25" customHeight="1">
      <c r="B96" s="25"/>
      <c r="E96" s="127" t="s">
        <v>302</v>
      </c>
      <c r="F96" s="1"/>
      <c r="G96" s="1"/>
      <c r="H96" s="1"/>
      <c r="L96" s="25"/>
    </row>
    <row r="97" s="1" customFormat="1" ht="12" customHeight="1">
      <c r="B97" s="25"/>
      <c r="C97" s="35" t="s">
        <v>303</v>
      </c>
      <c r="L97" s="25"/>
    </row>
    <row r="98" s="2" customFormat="1" ht="16.5" customHeight="1">
      <c r="A98" s="41"/>
      <c r="B98" s="42"/>
      <c r="C98" s="41"/>
      <c r="D98" s="41"/>
      <c r="E98" s="128" t="s">
        <v>1833</v>
      </c>
      <c r="F98" s="41"/>
      <c r="G98" s="41"/>
      <c r="H98" s="41"/>
      <c r="I98" s="41"/>
      <c r="J98" s="41"/>
      <c r="K98" s="41"/>
      <c r="L98" s="129"/>
      <c r="S98" s="41"/>
      <c r="T98" s="41"/>
      <c r="U98" s="41"/>
      <c r="V98" s="41"/>
      <c r="W98" s="41"/>
      <c r="X98" s="41"/>
      <c r="Y98" s="41"/>
      <c r="Z98" s="41"/>
      <c r="AA98" s="41"/>
      <c r="AB98" s="41"/>
      <c r="AC98" s="41"/>
      <c r="AD98" s="41"/>
      <c r="AE98" s="41"/>
    </row>
    <row r="99" s="2" customFormat="1" ht="12" customHeight="1">
      <c r="A99" s="41"/>
      <c r="B99" s="42"/>
      <c r="C99" s="35" t="s">
        <v>1221</v>
      </c>
      <c r="D99" s="41"/>
      <c r="E99" s="41"/>
      <c r="F99" s="41"/>
      <c r="G99" s="41"/>
      <c r="H99" s="41"/>
      <c r="I99" s="41"/>
      <c r="J99" s="41"/>
      <c r="K99" s="41"/>
      <c r="L99" s="129"/>
      <c r="S99" s="41"/>
      <c r="T99" s="41"/>
      <c r="U99" s="41"/>
      <c r="V99" s="41"/>
      <c r="W99" s="41"/>
      <c r="X99" s="41"/>
      <c r="Y99" s="41"/>
      <c r="Z99" s="41"/>
      <c r="AA99" s="41"/>
      <c r="AB99" s="41"/>
      <c r="AC99" s="41"/>
      <c r="AD99" s="41"/>
      <c r="AE99" s="41"/>
    </row>
    <row r="100" s="2" customFormat="1" ht="16.5" customHeight="1">
      <c r="A100" s="41"/>
      <c r="B100" s="42"/>
      <c r="C100" s="41"/>
      <c r="D100" s="41"/>
      <c r="E100" s="65" t="str">
        <f>E13</f>
        <v>1 - Opěrná stěna OZ1</v>
      </c>
      <c r="F100" s="41"/>
      <c r="G100" s="41"/>
      <c r="H100" s="41"/>
      <c r="I100" s="41"/>
      <c r="J100" s="41"/>
      <c r="K100" s="41"/>
      <c r="L100" s="129"/>
      <c r="S100" s="41"/>
      <c r="T100" s="41"/>
      <c r="U100" s="41"/>
      <c r="V100" s="41"/>
      <c r="W100" s="41"/>
      <c r="X100" s="41"/>
      <c r="Y100" s="41"/>
      <c r="Z100" s="41"/>
      <c r="AA100" s="41"/>
      <c r="AB100" s="41"/>
      <c r="AC100" s="41"/>
      <c r="AD100" s="41"/>
      <c r="AE100" s="41"/>
    </row>
    <row r="101" s="2" customFormat="1" ht="6.96" customHeight="1">
      <c r="A101" s="41"/>
      <c r="B101" s="42"/>
      <c r="C101" s="41"/>
      <c r="D101" s="41"/>
      <c r="E101" s="41"/>
      <c r="F101" s="41"/>
      <c r="G101" s="41"/>
      <c r="H101" s="41"/>
      <c r="I101" s="41"/>
      <c r="J101" s="41"/>
      <c r="K101" s="41"/>
      <c r="L101" s="129"/>
      <c r="S101" s="41"/>
      <c r="T101" s="41"/>
      <c r="U101" s="41"/>
      <c r="V101" s="41"/>
      <c r="W101" s="41"/>
      <c r="X101" s="41"/>
      <c r="Y101" s="41"/>
      <c r="Z101" s="41"/>
      <c r="AA101" s="41"/>
      <c r="AB101" s="41"/>
      <c r="AC101" s="41"/>
      <c r="AD101" s="41"/>
      <c r="AE101" s="41"/>
    </row>
    <row r="102" s="2" customFormat="1" ht="12" customHeight="1">
      <c r="A102" s="41"/>
      <c r="B102" s="42"/>
      <c r="C102" s="35" t="s">
        <v>21</v>
      </c>
      <c r="D102" s="41"/>
      <c r="E102" s="41"/>
      <c r="F102" s="30" t="str">
        <f>F16</f>
        <v xml:space="preserve"> </v>
      </c>
      <c r="G102" s="41"/>
      <c r="H102" s="41"/>
      <c r="I102" s="35" t="s">
        <v>23</v>
      </c>
      <c r="J102" s="67" t="str">
        <f>IF(J16="","",J16)</f>
        <v>26. 8. 2025</v>
      </c>
      <c r="K102" s="41"/>
      <c r="L102" s="129"/>
      <c r="S102" s="41"/>
      <c r="T102" s="41"/>
      <c r="U102" s="41"/>
      <c r="V102" s="41"/>
      <c r="W102" s="41"/>
      <c r="X102" s="41"/>
      <c r="Y102" s="41"/>
      <c r="Z102" s="41"/>
      <c r="AA102" s="41"/>
      <c r="AB102" s="41"/>
      <c r="AC102" s="41"/>
      <c r="AD102" s="41"/>
      <c r="AE102" s="41"/>
    </row>
    <row r="103" s="2" customFormat="1" ht="6.96" customHeight="1">
      <c r="A103" s="41"/>
      <c r="B103" s="42"/>
      <c r="C103" s="41"/>
      <c r="D103" s="41"/>
      <c r="E103" s="41"/>
      <c r="F103" s="41"/>
      <c r="G103" s="41"/>
      <c r="H103" s="41"/>
      <c r="I103" s="41"/>
      <c r="J103" s="41"/>
      <c r="K103" s="41"/>
      <c r="L103" s="129"/>
      <c r="S103" s="41"/>
      <c r="T103" s="41"/>
      <c r="U103" s="41"/>
      <c r="V103" s="41"/>
      <c r="W103" s="41"/>
      <c r="X103" s="41"/>
      <c r="Y103" s="41"/>
      <c r="Z103" s="41"/>
      <c r="AA103" s="41"/>
      <c r="AB103" s="41"/>
      <c r="AC103" s="41"/>
      <c r="AD103" s="41"/>
      <c r="AE103" s="41"/>
    </row>
    <row r="104" s="2" customFormat="1" ht="15.15" customHeight="1">
      <c r="A104" s="41"/>
      <c r="B104" s="42"/>
      <c r="C104" s="35" t="s">
        <v>25</v>
      </c>
      <c r="D104" s="41"/>
      <c r="E104" s="41"/>
      <c r="F104" s="30" t="str">
        <f>E19</f>
        <v xml:space="preserve"> </v>
      </c>
      <c r="G104" s="41"/>
      <c r="H104" s="41"/>
      <c r="I104" s="35" t="s">
        <v>30</v>
      </c>
      <c r="J104" s="39" t="str">
        <f>E25</f>
        <v xml:space="preserve"> </v>
      </c>
      <c r="K104" s="41"/>
      <c r="L104" s="129"/>
      <c r="S104" s="41"/>
      <c r="T104" s="41"/>
      <c r="U104" s="41"/>
      <c r="V104" s="41"/>
      <c r="W104" s="41"/>
      <c r="X104" s="41"/>
      <c r="Y104" s="41"/>
      <c r="Z104" s="41"/>
      <c r="AA104" s="41"/>
      <c r="AB104" s="41"/>
      <c r="AC104" s="41"/>
      <c r="AD104" s="41"/>
      <c r="AE104" s="41"/>
    </row>
    <row r="105" s="2" customFormat="1" ht="15.15" customHeight="1">
      <c r="A105" s="41"/>
      <c r="B105" s="42"/>
      <c r="C105" s="35" t="s">
        <v>28</v>
      </c>
      <c r="D105" s="41"/>
      <c r="E105" s="41"/>
      <c r="F105" s="30" t="str">
        <f>IF(E22="","",E22)</f>
        <v>Vyplň údaj</v>
      </c>
      <c r="G105" s="41"/>
      <c r="H105" s="41"/>
      <c r="I105" s="35" t="s">
        <v>32</v>
      </c>
      <c r="J105" s="39" t="str">
        <f>E28</f>
        <v xml:space="preserve"> </v>
      </c>
      <c r="K105" s="41"/>
      <c r="L105" s="129"/>
      <c r="S105" s="41"/>
      <c r="T105" s="41"/>
      <c r="U105" s="41"/>
      <c r="V105" s="41"/>
      <c r="W105" s="41"/>
      <c r="X105" s="41"/>
      <c r="Y105" s="41"/>
      <c r="Z105" s="41"/>
      <c r="AA105" s="41"/>
      <c r="AB105" s="41"/>
      <c r="AC105" s="41"/>
      <c r="AD105" s="41"/>
      <c r="AE105" s="41"/>
    </row>
    <row r="106" s="2" customFormat="1" ht="10.32" customHeight="1">
      <c r="A106" s="41"/>
      <c r="B106" s="42"/>
      <c r="C106" s="41"/>
      <c r="D106" s="41"/>
      <c r="E106" s="41"/>
      <c r="F106" s="41"/>
      <c r="G106" s="41"/>
      <c r="H106" s="41"/>
      <c r="I106" s="41"/>
      <c r="J106" s="41"/>
      <c r="K106" s="41"/>
      <c r="L106" s="129"/>
      <c r="S106" s="41"/>
      <c r="T106" s="41"/>
      <c r="U106" s="41"/>
      <c r="V106" s="41"/>
      <c r="W106" s="41"/>
      <c r="X106" s="41"/>
      <c r="Y106" s="41"/>
      <c r="Z106" s="41"/>
      <c r="AA106" s="41"/>
      <c r="AB106" s="41"/>
      <c r="AC106" s="41"/>
      <c r="AD106" s="41"/>
      <c r="AE106" s="41"/>
    </row>
    <row r="107" s="11" customFormat="1" ht="29.28" customHeight="1">
      <c r="A107" s="153"/>
      <c r="B107" s="154"/>
      <c r="C107" s="155" t="s">
        <v>315</v>
      </c>
      <c r="D107" s="156" t="s">
        <v>54</v>
      </c>
      <c r="E107" s="156" t="s">
        <v>50</v>
      </c>
      <c r="F107" s="156" t="s">
        <v>51</v>
      </c>
      <c r="G107" s="156" t="s">
        <v>316</v>
      </c>
      <c r="H107" s="156" t="s">
        <v>317</v>
      </c>
      <c r="I107" s="156" t="s">
        <v>318</v>
      </c>
      <c r="J107" s="156" t="s">
        <v>309</v>
      </c>
      <c r="K107" s="157" t="s">
        <v>319</v>
      </c>
      <c r="L107" s="158"/>
      <c r="M107" s="83" t="s">
        <v>3</v>
      </c>
      <c r="N107" s="84" t="s">
        <v>39</v>
      </c>
      <c r="O107" s="84" t="s">
        <v>320</v>
      </c>
      <c r="P107" s="84" t="s">
        <v>321</v>
      </c>
      <c r="Q107" s="84" t="s">
        <v>322</v>
      </c>
      <c r="R107" s="84" t="s">
        <v>323</v>
      </c>
      <c r="S107" s="84" t="s">
        <v>324</v>
      </c>
      <c r="T107" s="85" t="s">
        <v>325</v>
      </c>
      <c r="U107" s="153"/>
      <c r="V107" s="153"/>
      <c r="W107" s="153"/>
      <c r="X107" s="153"/>
      <c r="Y107" s="153"/>
      <c r="Z107" s="153"/>
      <c r="AA107" s="153"/>
      <c r="AB107" s="153"/>
      <c r="AC107" s="153"/>
      <c r="AD107" s="153"/>
      <c r="AE107" s="153"/>
    </row>
    <row r="108" s="2" customFormat="1" ht="22.8" customHeight="1">
      <c r="A108" s="41"/>
      <c r="B108" s="42"/>
      <c r="C108" s="90" t="s">
        <v>326</v>
      </c>
      <c r="D108" s="41"/>
      <c r="E108" s="41"/>
      <c r="F108" s="41"/>
      <c r="G108" s="41"/>
      <c r="H108" s="41"/>
      <c r="I108" s="41"/>
      <c r="J108" s="159">
        <f>BK108</f>
        <v>0</v>
      </c>
      <c r="K108" s="41"/>
      <c r="L108" s="42"/>
      <c r="M108" s="86"/>
      <c r="N108" s="71"/>
      <c r="O108" s="87"/>
      <c r="P108" s="160">
        <f>P109+P263</f>
        <v>0</v>
      </c>
      <c r="Q108" s="87"/>
      <c r="R108" s="160">
        <f>R109+R263</f>
        <v>56.367560636871993</v>
      </c>
      <c r="S108" s="87"/>
      <c r="T108" s="161">
        <f>T109+T263</f>
        <v>0</v>
      </c>
      <c r="U108" s="41"/>
      <c r="V108" s="41"/>
      <c r="W108" s="41"/>
      <c r="X108" s="41"/>
      <c r="Y108" s="41"/>
      <c r="Z108" s="41"/>
      <c r="AA108" s="41"/>
      <c r="AB108" s="41"/>
      <c r="AC108" s="41"/>
      <c r="AD108" s="41"/>
      <c r="AE108" s="41"/>
      <c r="AT108" s="22" t="s">
        <v>68</v>
      </c>
      <c r="AU108" s="22" t="s">
        <v>310</v>
      </c>
      <c r="BK108" s="162">
        <f>BK109+BK263</f>
        <v>0</v>
      </c>
    </row>
    <row r="109" s="12" customFormat="1" ht="25.92" customHeight="1">
      <c r="A109" s="12"/>
      <c r="B109" s="163"/>
      <c r="C109" s="12"/>
      <c r="D109" s="164" t="s">
        <v>68</v>
      </c>
      <c r="E109" s="165" t="s">
        <v>434</v>
      </c>
      <c r="F109" s="165" t="s">
        <v>435</v>
      </c>
      <c r="G109" s="12"/>
      <c r="H109" s="12"/>
      <c r="I109" s="166"/>
      <c r="J109" s="167">
        <f>BK109</f>
        <v>0</v>
      </c>
      <c r="K109" s="12"/>
      <c r="L109" s="163"/>
      <c r="M109" s="168"/>
      <c r="N109" s="169"/>
      <c r="O109" s="169"/>
      <c r="P109" s="170">
        <f>P110+P172+P218+P260</f>
        <v>0</v>
      </c>
      <c r="Q109" s="169"/>
      <c r="R109" s="170">
        <f>R110+R172+R218+R260</f>
        <v>56.080786116871991</v>
      </c>
      <c r="S109" s="169"/>
      <c r="T109" s="171">
        <f>T110+T172+T218+T260</f>
        <v>0</v>
      </c>
      <c r="U109" s="12"/>
      <c r="V109" s="12"/>
      <c r="W109" s="12"/>
      <c r="X109" s="12"/>
      <c r="Y109" s="12"/>
      <c r="Z109" s="12"/>
      <c r="AA109" s="12"/>
      <c r="AB109" s="12"/>
      <c r="AC109" s="12"/>
      <c r="AD109" s="12"/>
      <c r="AE109" s="12"/>
      <c r="AR109" s="164" t="s">
        <v>76</v>
      </c>
      <c r="AT109" s="172" t="s">
        <v>68</v>
      </c>
      <c r="AU109" s="172" t="s">
        <v>69</v>
      </c>
      <c r="AY109" s="164" t="s">
        <v>328</v>
      </c>
      <c r="BK109" s="173">
        <f>BK110+BK172+BK218+BK260</f>
        <v>0</v>
      </c>
    </row>
    <row r="110" s="12" customFormat="1" ht="22.8" customHeight="1">
      <c r="A110" s="12"/>
      <c r="B110" s="163"/>
      <c r="C110" s="12"/>
      <c r="D110" s="164" t="s">
        <v>68</v>
      </c>
      <c r="E110" s="174" t="s">
        <v>76</v>
      </c>
      <c r="F110" s="174" t="s">
        <v>436</v>
      </c>
      <c r="G110" s="12"/>
      <c r="H110" s="12"/>
      <c r="I110" s="166"/>
      <c r="J110" s="175">
        <f>BK110</f>
        <v>0</v>
      </c>
      <c r="K110" s="12"/>
      <c r="L110" s="163"/>
      <c r="M110" s="168"/>
      <c r="N110" s="169"/>
      <c r="O110" s="169"/>
      <c r="P110" s="170">
        <f>P111+P123+P144+P156</f>
        <v>0</v>
      </c>
      <c r="Q110" s="169"/>
      <c r="R110" s="170">
        <f>R111+R123+R144+R156</f>
        <v>0</v>
      </c>
      <c r="S110" s="169"/>
      <c r="T110" s="171">
        <f>T111+T123+T144+T156</f>
        <v>0</v>
      </c>
      <c r="U110" s="12"/>
      <c r="V110" s="12"/>
      <c r="W110" s="12"/>
      <c r="X110" s="12"/>
      <c r="Y110" s="12"/>
      <c r="Z110" s="12"/>
      <c r="AA110" s="12"/>
      <c r="AB110" s="12"/>
      <c r="AC110" s="12"/>
      <c r="AD110" s="12"/>
      <c r="AE110" s="12"/>
      <c r="AR110" s="164" t="s">
        <v>76</v>
      </c>
      <c r="AT110" s="172" t="s">
        <v>68</v>
      </c>
      <c r="AU110" s="172" t="s">
        <v>76</v>
      </c>
      <c r="AY110" s="164" t="s">
        <v>328</v>
      </c>
      <c r="BK110" s="173">
        <f>BK111+BK123+BK144+BK156</f>
        <v>0</v>
      </c>
    </row>
    <row r="111" s="12" customFormat="1" ht="20.88" customHeight="1">
      <c r="A111" s="12"/>
      <c r="B111" s="163"/>
      <c r="C111" s="12"/>
      <c r="D111" s="164" t="s">
        <v>68</v>
      </c>
      <c r="E111" s="174" t="s">
        <v>239</v>
      </c>
      <c r="F111" s="174" t="s">
        <v>7381</v>
      </c>
      <c r="G111" s="12"/>
      <c r="H111" s="12"/>
      <c r="I111" s="166"/>
      <c r="J111" s="175">
        <f>BK111</f>
        <v>0</v>
      </c>
      <c r="K111" s="12"/>
      <c r="L111" s="163"/>
      <c r="M111" s="168"/>
      <c r="N111" s="169"/>
      <c r="O111" s="169"/>
      <c r="P111" s="170">
        <f>SUM(P112:P122)</f>
        <v>0</v>
      </c>
      <c r="Q111" s="169"/>
      <c r="R111" s="170">
        <f>SUM(R112:R122)</f>
        <v>0</v>
      </c>
      <c r="S111" s="169"/>
      <c r="T111" s="171">
        <f>SUM(T112:T122)</f>
        <v>0</v>
      </c>
      <c r="U111" s="12"/>
      <c r="V111" s="12"/>
      <c r="W111" s="12"/>
      <c r="X111" s="12"/>
      <c r="Y111" s="12"/>
      <c r="Z111" s="12"/>
      <c r="AA111" s="12"/>
      <c r="AB111" s="12"/>
      <c r="AC111" s="12"/>
      <c r="AD111" s="12"/>
      <c r="AE111" s="12"/>
      <c r="AR111" s="164" t="s">
        <v>76</v>
      </c>
      <c r="AT111" s="172" t="s">
        <v>68</v>
      </c>
      <c r="AU111" s="172" t="s">
        <v>79</v>
      </c>
      <c r="AY111" s="164" t="s">
        <v>328</v>
      </c>
      <c r="BK111" s="173">
        <f>SUM(BK112:BK122)</f>
        <v>0</v>
      </c>
    </row>
    <row r="112" s="2" customFormat="1" ht="24.15" customHeight="1">
      <c r="A112" s="41"/>
      <c r="B112" s="176"/>
      <c r="C112" s="177" t="s">
        <v>76</v>
      </c>
      <c r="D112" s="177" t="s">
        <v>331</v>
      </c>
      <c r="E112" s="178" t="s">
        <v>485</v>
      </c>
      <c r="F112" s="179" t="s">
        <v>7382</v>
      </c>
      <c r="G112" s="180" t="s">
        <v>439</v>
      </c>
      <c r="H112" s="181">
        <v>34.200000000000003</v>
      </c>
      <c r="I112" s="182"/>
      <c r="J112" s="183">
        <f>ROUND(I112*H112,2)</f>
        <v>0</v>
      </c>
      <c r="K112" s="179" t="s">
        <v>335</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87</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7383</v>
      </c>
    </row>
    <row r="113" s="2" customFormat="1">
      <c r="A113" s="41"/>
      <c r="B113" s="42"/>
      <c r="C113" s="41"/>
      <c r="D113" s="190" t="s">
        <v>338</v>
      </c>
      <c r="E113" s="41"/>
      <c r="F113" s="191" t="s">
        <v>488</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87</v>
      </c>
    </row>
    <row r="114" s="13" customFormat="1">
      <c r="A114" s="13"/>
      <c r="B114" s="201"/>
      <c r="C114" s="13"/>
      <c r="D114" s="195" t="s">
        <v>442</v>
      </c>
      <c r="E114" s="202" t="s">
        <v>3</v>
      </c>
      <c r="F114" s="203" t="s">
        <v>7376</v>
      </c>
      <c r="G114" s="13"/>
      <c r="H114" s="204">
        <v>34.200000000000003</v>
      </c>
      <c r="I114" s="205"/>
      <c r="J114" s="13"/>
      <c r="K114" s="13"/>
      <c r="L114" s="201"/>
      <c r="M114" s="206"/>
      <c r="N114" s="207"/>
      <c r="O114" s="207"/>
      <c r="P114" s="207"/>
      <c r="Q114" s="207"/>
      <c r="R114" s="207"/>
      <c r="S114" s="207"/>
      <c r="T114" s="208"/>
      <c r="U114" s="13"/>
      <c r="V114" s="13"/>
      <c r="W114" s="13"/>
      <c r="X114" s="13"/>
      <c r="Y114" s="13"/>
      <c r="Z114" s="13"/>
      <c r="AA114" s="13"/>
      <c r="AB114" s="13"/>
      <c r="AC114" s="13"/>
      <c r="AD114" s="13"/>
      <c r="AE114" s="13"/>
      <c r="AT114" s="202" t="s">
        <v>442</v>
      </c>
      <c r="AU114" s="202" t="s">
        <v>87</v>
      </c>
      <c r="AV114" s="13" t="s">
        <v>79</v>
      </c>
      <c r="AW114" s="13" t="s">
        <v>31</v>
      </c>
      <c r="AX114" s="13" t="s">
        <v>76</v>
      </c>
      <c r="AY114" s="202" t="s">
        <v>328</v>
      </c>
    </row>
    <row r="115" s="2" customFormat="1" ht="62.7" customHeight="1">
      <c r="A115" s="41"/>
      <c r="B115" s="176"/>
      <c r="C115" s="177" t="s">
        <v>79</v>
      </c>
      <c r="D115" s="177" t="s">
        <v>331</v>
      </c>
      <c r="E115" s="178" t="s">
        <v>7384</v>
      </c>
      <c r="F115" s="179" t="s">
        <v>7385</v>
      </c>
      <c r="G115" s="180" t="s">
        <v>491</v>
      </c>
      <c r="H115" s="181">
        <v>6.8399999999999999</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87</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7386</v>
      </c>
    </row>
    <row r="116" s="2" customFormat="1">
      <c r="A116" s="41"/>
      <c r="B116" s="42"/>
      <c r="C116" s="41"/>
      <c r="D116" s="190" t="s">
        <v>338</v>
      </c>
      <c r="E116" s="41"/>
      <c r="F116" s="191" t="s">
        <v>7387</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87</v>
      </c>
    </row>
    <row r="117" s="2" customFormat="1">
      <c r="A117" s="41"/>
      <c r="B117" s="42"/>
      <c r="C117" s="41"/>
      <c r="D117" s="195" t="s">
        <v>340</v>
      </c>
      <c r="E117" s="41"/>
      <c r="F117" s="196" t="s">
        <v>7388</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340</v>
      </c>
      <c r="AU117" s="22" t="s">
        <v>87</v>
      </c>
    </row>
    <row r="118" s="13" customFormat="1">
      <c r="A118" s="13"/>
      <c r="B118" s="201"/>
      <c r="C118" s="13"/>
      <c r="D118" s="195" t="s">
        <v>442</v>
      </c>
      <c r="E118" s="202" t="s">
        <v>3</v>
      </c>
      <c r="F118" s="203" t="s">
        <v>7389</v>
      </c>
      <c r="G118" s="13"/>
      <c r="H118" s="204">
        <v>6.8399999999999999</v>
      </c>
      <c r="I118" s="205"/>
      <c r="J118" s="13"/>
      <c r="K118" s="13"/>
      <c r="L118" s="201"/>
      <c r="M118" s="206"/>
      <c r="N118" s="207"/>
      <c r="O118" s="207"/>
      <c r="P118" s="207"/>
      <c r="Q118" s="207"/>
      <c r="R118" s="207"/>
      <c r="S118" s="207"/>
      <c r="T118" s="208"/>
      <c r="U118" s="13"/>
      <c r="V118" s="13"/>
      <c r="W118" s="13"/>
      <c r="X118" s="13"/>
      <c r="Y118" s="13"/>
      <c r="Z118" s="13"/>
      <c r="AA118" s="13"/>
      <c r="AB118" s="13"/>
      <c r="AC118" s="13"/>
      <c r="AD118" s="13"/>
      <c r="AE118" s="13"/>
      <c r="AT118" s="202" t="s">
        <v>442</v>
      </c>
      <c r="AU118" s="202" t="s">
        <v>87</v>
      </c>
      <c r="AV118" s="13" t="s">
        <v>79</v>
      </c>
      <c r="AW118" s="13" t="s">
        <v>31</v>
      </c>
      <c r="AX118" s="13" t="s">
        <v>76</v>
      </c>
      <c r="AY118" s="202" t="s">
        <v>328</v>
      </c>
    </row>
    <row r="119" s="2" customFormat="1" ht="44.25" customHeight="1">
      <c r="A119" s="41"/>
      <c r="B119" s="176"/>
      <c r="C119" s="177" t="s">
        <v>87</v>
      </c>
      <c r="D119" s="177" t="s">
        <v>331</v>
      </c>
      <c r="E119" s="178" t="s">
        <v>983</v>
      </c>
      <c r="F119" s="179" t="s">
        <v>5328</v>
      </c>
      <c r="G119" s="180" t="s">
        <v>491</v>
      </c>
      <c r="H119" s="181">
        <v>6.8399999999999999</v>
      </c>
      <c r="I119" s="182"/>
      <c r="J119" s="183">
        <f>ROUND(I119*H119,2)</f>
        <v>0</v>
      </c>
      <c r="K119" s="179" t="s">
        <v>335</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87</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7390</v>
      </c>
    </row>
    <row r="120" s="2" customFormat="1">
      <c r="A120" s="41"/>
      <c r="B120" s="42"/>
      <c r="C120" s="41"/>
      <c r="D120" s="190" t="s">
        <v>338</v>
      </c>
      <c r="E120" s="41"/>
      <c r="F120" s="191" t="s">
        <v>986</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87</v>
      </c>
    </row>
    <row r="121" s="2" customFormat="1" ht="37.8" customHeight="1">
      <c r="A121" s="41"/>
      <c r="B121" s="176"/>
      <c r="C121" s="177" t="s">
        <v>113</v>
      </c>
      <c r="D121" s="177" t="s">
        <v>331</v>
      </c>
      <c r="E121" s="178" t="s">
        <v>7391</v>
      </c>
      <c r="F121" s="179" t="s">
        <v>7392</v>
      </c>
      <c r="G121" s="180" t="s">
        <v>439</v>
      </c>
      <c r="H121" s="181">
        <v>34.200000000000003</v>
      </c>
      <c r="I121" s="182"/>
      <c r="J121" s="183">
        <f>ROUND(I121*H121,2)</f>
        <v>0</v>
      </c>
      <c r="K121" s="179" t="s">
        <v>335</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87</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7393</v>
      </c>
    </row>
    <row r="122" s="2" customFormat="1">
      <c r="A122" s="41"/>
      <c r="B122" s="42"/>
      <c r="C122" s="41"/>
      <c r="D122" s="190" t="s">
        <v>338</v>
      </c>
      <c r="E122" s="41"/>
      <c r="F122" s="191" t="s">
        <v>7394</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87</v>
      </c>
    </row>
    <row r="123" s="12" customFormat="1" ht="20.88" customHeight="1">
      <c r="A123" s="12"/>
      <c r="B123" s="163"/>
      <c r="C123" s="12"/>
      <c r="D123" s="164" t="s">
        <v>68</v>
      </c>
      <c r="E123" s="174" t="s">
        <v>9</v>
      </c>
      <c r="F123" s="174" t="s">
        <v>2618</v>
      </c>
      <c r="G123" s="12"/>
      <c r="H123" s="12"/>
      <c r="I123" s="166"/>
      <c r="J123" s="175">
        <f>BK123</f>
        <v>0</v>
      </c>
      <c r="K123" s="12"/>
      <c r="L123" s="163"/>
      <c r="M123" s="168"/>
      <c r="N123" s="169"/>
      <c r="O123" s="169"/>
      <c r="P123" s="170">
        <f>SUM(P124:P143)</f>
        <v>0</v>
      </c>
      <c r="Q123" s="169"/>
      <c r="R123" s="170">
        <f>SUM(R124:R143)</f>
        <v>0</v>
      </c>
      <c r="S123" s="169"/>
      <c r="T123" s="171">
        <f>SUM(T124:T143)</f>
        <v>0</v>
      </c>
      <c r="U123" s="12"/>
      <c r="V123" s="12"/>
      <c r="W123" s="12"/>
      <c r="X123" s="12"/>
      <c r="Y123" s="12"/>
      <c r="Z123" s="12"/>
      <c r="AA123" s="12"/>
      <c r="AB123" s="12"/>
      <c r="AC123" s="12"/>
      <c r="AD123" s="12"/>
      <c r="AE123" s="12"/>
      <c r="AR123" s="164" t="s">
        <v>76</v>
      </c>
      <c r="AT123" s="172" t="s">
        <v>68</v>
      </c>
      <c r="AU123" s="172" t="s">
        <v>79</v>
      </c>
      <c r="AY123" s="164" t="s">
        <v>328</v>
      </c>
      <c r="BK123" s="173">
        <f>SUM(BK124:BK143)</f>
        <v>0</v>
      </c>
    </row>
    <row r="124" s="2" customFormat="1" ht="49.05" customHeight="1">
      <c r="A124" s="41"/>
      <c r="B124" s="176"/>
      <c r="C124" s="177" t="s">
        <v>138</v>
      </c>
      <c r="D124" s="177" t="s">
        <v>331</v>
      </c>
      <c r="E124" s="178" t="s">
        <v>963</v>
      </c>
      <c r="F124" s="179" t="s">
        <v>964</v>
      </c>
      <c r="G124" s="180" t="s">
        <v>491</v>
      </c>
      <c r="H124" s="181">
        <v>111.72</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87</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7395</v>
      </c>
    </row>
    <row r="125" s="2" customFormat="1">
      <c r="A125" s="41"/>
      <c r="B125" s="42"/>
      <c r="C125" s="41"/>
      <c r="D125" s="190" t="s">
        <v>338</v>
      </c>
      <c r="E125" s="41"/>
      <c r="F125" s="191" t="s">
        <v>966</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87</v>
      </c>
    </row>
    <row r="126" s="15" customFormat="1">
      <c r="A126" s="15"/>
      <c r="B126" s="217"/>
      <c r="C126" s="15"/>
      <c r="D126" s="195" t="s">
        <v>442</v>
      </c>
      <c r="E126" s="218" t="s">
        <v>3</v>
      </c>
      <c r="F126" s="219" t="s">
        <v>7396</v>
      </c>
      <c r="G126" s="15"/>
      <c r="H126" s="218" t="s">
        <v>3</v>
      </c>
      <c r="I126" s="220"/>
      <c r="J126" s="15"/>
      <c r="K126" s="15"/>
      <c r="L126" s="217"/>
      <c r="M126" s="221"/>
      <c r="N126" s="222"/>
      <c r="O126" s="222"/>
      <c r="P126" s="222"/>
      <c r="Q126" s="222"/>
      <c r="R126" s="222"/>
      <c r="S126" s="222"/>
      <c r="T126" s="223"/>
      <c r="U126" s="15"/>
      <c r="V126" s="15"/>
      <c r="W126" s="15"/>
      <c r="X126" s="15"/>
      <c r="Y126" s="15"/>
      <c r="Z126" s="15"/>
      <c r="AA126" s="15"/>
      <c r="AB126" s="15"/>
      <c r="AC126" s="15"/>
      <c r="AD126" s="15"/>
      <c r="AE126" s="15"/>
      <c r="AT126" s="218" t="s">
        <v>442</v>
      </c>
      <c r="AU126" s="218" t="s">
        <v>87</v>
      </c>
      <c r="AV126" s="15" t="s">
        <v>76</v>
      </c>
      <c r="AW126" s="15" t="s">
        <v>31</v>
      </c>
      <c r="AX126" s="15" t="s">
        <v>69</v>
      </c>
      <c r="AY126" s="218" t="s">
        <v>328</v>
      </c>
    </row>
    <row r="127" s="13" customFormat="1">
      <c r="A127" s="13"/>
      <c r="B127" s="201"/>
      <c r="C127" s="13"/>
      <c r="D127" s="195" t="s">
        <v>442</v>
      </c>
      <c r="E127" s="202" t="s">
        <v>3</v>
      </c>
      <c r="F127" s="203" t="s">
        <v>7397</v>
      </c>
      <c r="G127" s="13"/>
      <c r="H127" s="204">
        <v>68.400000000000006</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87</v>
      </c>
      <c r="AV127" s="13" t="s">
        <v>79</v>
      </c>
      <c r="AW127" s="13" t="s">
        <v>31</v>
      </c>
      <c r="AX127" s="13" t="s">
        <v>69</v>
      </c>
      <c r="AY127" s="202" t="s">
        <v>328</v>
      </c>
    </row>
    <row r="128" s="15" customFormat="1">
      <c r="A128" s="15"/>
      <c r="B128" s="217"/>
      <c r="C128" s="15"/>
      <c r="D128" s="195" t="s">
        <v>442</v>
      </c>
      <c r="E128" s="218" t="s">
        <v>3</v>
      </c>
      <c r="F128" s="219" t="s">
        <v>7398</v>
      </c>
      <c r="G128" s="15"/>
      <c r="H128" s="218" t="s">
        <v>3</v>
      </c>
      <c r="I128" s="220"/>
      <c r="J128" s="15"/>
      <c r="K128" s="15"/>
      <c r="L128" s="217"/>
      <c r="M128" s="221"/>
      <c r="N128" s="222"/>
      <c r="O128" s="222"/>
      <c r="P128" s="222"/>
      <c r="Q128" s="222"/>
      <c r="R128" s="222"/>
      <c r="S128" s="222"/>
      <c r="T128" s="223"/>
      <c r="U128" s="15"/>
      <c r="V128" s="15"/>
      <c r="W128" s="15"/>
      <c r="X128" s="15"/>
      <c r="Y128" s="15"/>
      <c r="Z128" s="15"/>
      <c r="AA128" s="15"/>
      <c r="AB128" s="15"/>
      <c r="AC128" s="15"/>
      <c r="AD128" s="15"/>
      <c r="AE128" s="15"/>
      <c r="AT128" s="218" t="s">
        <v>442</v>
      </c>
      <c r="AU128" s="218" t="s">
        <v>87</v>
      </c>
      <c r="AV128" s="15" t="s">
        <v>76</v>
      </c>
      <c r="AW128" s="15" t="s">
        <v>31</v>
      </c>
      <c r="AX128" s="15" t="s">
        <v>69</v>
      </c>
      <c r="AY128" s="218" t="s">
        <v>328</v>
      </c>
    </row>
    <row r="129" s="13" customFormat="1">
      <c r="A129" s="13"/>
      <c r="B129" s="201"/>
      <c r="C129" s="13"/>
      <c r="D129" s="195" t="s">
        <v>442</v>
      </c>
      <c r="E129" s="202" t="s">
        <v>3</v>
      </c>
      <c r="F129" s="203" t="s">
        <v>7399</v>
      </c>
      <c r="G129" s="13"/>
      <c r="H129" s="204">
        <v>43.32</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87</v>
      </c>
      <c r="AV129" s="13" t="s">
        <v>79</v>
      </c>
      <c r="AW129" s="13" t="s">
        <v>31</v>
      </c>
      <c r="AX129" s="13" t="s">
        <v>69</v>
      </c>
      <c r="AY129" s="202" t="s">
        <v>328</v>
      </c>
    </row>
    <row r="130" s="14" customFormat="1">
      <c r="A130" s="14"/>
      <c r="B130" s="209"/>
      <c r="C130" s="14"/>
      <c r="D130" s="195" t="s">
        <v>442</v>
      </c>
      <c r="E130" s="210" t="s">
        <v>3</v>
      </c>
      <c r="F130" s="211" t="s">
        <v>452</v>
      </c>
      <c r="G130" s="14"/>
      <c r="H130" s="212">
        <v>111.72</v>
      </c>
      <c r="I130" s="213"/>
      <c r="J130" s="14"/>
      <c r="K130" s="14"/>
      <c r="L130" s="209"/>
      <c r="M130" s="214"/>
      <c r="N130" s="215"/>
      <c r="O130" s="215"/>
      <c r="P130" s="215"/>
      <c r="Q130" s="215"/>
      <c r="R130" s="215"/>
      <c r="S130" s="215"/>
      <c r="T130" s="216"/>
      <c r="U130" s="14"/>
      <c r="V130" s="14"/>
      <c r="W130" s="14"/>
      <c r="X130" s="14"/>
      <c r="Y130" s="14"/>
      <c r="Z130" s="14"/>
      <c r="AA130" s="14"/>
      <c r="AB130" s="14"/>
      <c r="AC130" s="14"/>
      <c r="AD130" s="14"/>
      <c r="AE130" s="14"/>
      <c r="AT130" s="210" t="s">
        <v>442</v>
      </c>
      <c r="AU130" s="210" t="s">
        <v>87</v>
      </c>
      <c r="AV130" s="14" t="s">
        <v>113</v>
      </c>
      <c r="AW130" s="14" t="s">
        <v>31</v>
      </c>
      <c r="AX130" s="14" t="s">
        <v>76</v>
      </c>
      <c r="AY130" s="210" t="s">
        <v>328</v>
      </c>
    </row>
    <row r="131" s="2" customFormat="1" ht="44.25" customHeight="1">
      <c r="A131" s="41"/>
      <c r="B131" s="176"/>
      <c r="C131" s="177" t="s">
        <v>150</v>
      </c>
      <c r="D131" s="177" t="s">
        <v>331</v>
      </c>
      <c r="E131" s="178" t="s">
        <v>2638</v>
      </c>
      <c r="F131" s="179" t="s">
        <v>2639</v>
      </c>
      <c r="G131" s="180" t="s">
        <v>491</v>
      </c>
      <c r="H131" s="181">
        <v>2</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87</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7400</v>
      </c>
    </row>
    <row r="132" s="2" customFormat="1">
      <c r="A132" s="41"/>
      <c r="B132" s="42"/>
      <c r="C132" s="41"/>
      <c r="D132" s="190" t="s">
        <v>338</v>
      </c>
      <c r="E132" s="41"/>
      <c r="F132" s="191" t="s">
        <v>2641</v>
      </c>
      <c r="G132" s="41"/>
      <c r="H132" s="41"/>
      <c r="I132" s="192"/>
      <c r="J132" s="41"/>
      <c r="K132" s="41"/>
      <c r="L132" s="42"/>
      <c r="M132" s="193"/>
      <c r="N132" s="194"/>
      <c r="O132" s="75"/>
      <c r="P132" s="75"/>
      <c r="Q132" s="75"/>
      <c r="R132" s="75"/>
      <c r="S132" s="75"/>
      <c r="T132" s="76"/>
      <c r="U132" s="41"/>
      <c r="V132" s="41"/>
      <c r="W132" s="41"/>
      <c r="X132" s="41"/>
      <c r="Y132" s="41"/>
      <c r="Z132" s="41"/>
      <c r="AA132" s="41"/>
      <c r="AB132" s="41"/>
      <c r="AC132" s="41"/>
      <c r="AD132" s="41"/>
      <c r="AE132" s="41"/>
      <c r="AT132" s="22" t="s">
        <v>338</v>
      </c>
      <c r="AU132" s="22" t="s">
        <v>87</v>
      </c>
    </row>
    <row r="133" s="13" customFormat="1">
      <c r="A133" s="13"/>
      <c r="B133" s="201"/>
      <c r="C133" s="13"/>
      <c r="D133" s="195" t="s">
        <v>442</v>
      </c>
      <c r="E133" s="202" t="s">
        <v>3</v>
      </c>
      <c r="F133" s="203" t="s">
        <v>5313</v>
      </c>
      <c r="G133" s="13"/>
      <c r="H133" s="204">
        <v>2</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87</v>
      </c>
      <c r="AV133" s="13" t="s">
        <v>79</v>
      </c>
      <c r="AW133" s="13" t="s">
        <v>31</v>
      </c>
      <c r="AX133" s="13" t="s">
        <v>69</v>
      </c>
      <c r="AY133" s="202" t="s">
        <v>328</v>
      </c>
    </row>
    <row r="134" s="14" customFormat="1">
      <c r="A134" s="14"/>
      <c r="B134" s="209"/>
      <c r="C134" s="14"/>
      <c r="D134" s="195" t="s">
        <v>442</v>
      </c>
      <c r="E134" s="210" t="s">
        <v>3</v>
      </c>
      <c r="F134" s="211" t="s">
        <v>452</v>
      </c>
      <c r="G134" s="14"/>
      <c r="H134" s="212">
        <v>2</v>
      </c>
      <c r="I134" s="213"/>
      <c r="J134" s="14"/>
      <c r="K134" s="14"/>
      <c r="L134" s="209"/>
      <c r="M134" s="214"/>
      <c r="N134" s="215"/>
      <c r="O134" s="215"/>
      <c r="P134" s="215"/>
      <c r="Q134" s="215"/>
      <c r="R134" s="215"/>
      <c r="S134" s="215"/>
      <c r="T134" s="216"/>
      <c r="U134" s="14"/>
      <c r="V134" s="14"/>
      <c r="W134" s="14"/>
      <c r="X134" s="14"/>
      <c r="Y134" s="14"/>
      <c r="Z134" s="14"/>
      <c r="AA134" s="14"/>
      <c r="AB134" s="14"/>
      <c r="AC134" s="14"/>
      <c r="AD134" s="14"/>
      <c r="AE134" s="14"/>
      <c r="AT134" s="210" t="s">
        <v>442</v>
      </c>
      <c r="AU134" s="210" t="s">
        <v>87</v>
      </c>
      <c r="AV134" s="14" t="s">
        <v>113</v>
      </c>
      <c r="AW134" s="14" t="s">
        <v>31</v>
      </c>
      <c r="AX134" s="14" t="s">
        <v>76</v>
      </c>
      <c r="AY134" s="210" t="s">
        <v>328</v>
      </c>
    </row>
    <row r="135" s="2" customFormat="1" ht="44.25" customHeight="1">
      <c r="A135" s="41"/>
      <c r="B135" s="176"/>
      <c r="C135" s="177" t="s">
        <v>168</v>
      </c>
      <c r="D135" s="177" t="s">
        <v>331</v>
      </c>
      <c r="E135" s="178" t="s">
        <v>7401</v>
      </c>
      <c r="F135" s="179" t="s">
        <v>7402</v>
      </c>
      <c r="G135" s="180" t="s">
        <v>491</v>
      </c>
      <c r="H135" s="181">
        <v>10.398</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87</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7403</v>
      </c>
    </row>
    <row r="136" s="2" customFormat="1">
      <c r="A136" s="41"/>
      <c r="B136" s="42"/>
      <c r="C136" s="41"/>
      <c r="D136" s="190" t="s">
        <v>338</v>
      </c>
      <c r="E136" s="41"/>
      <c r="F136" s="191" t="s">
        <v>7404</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338</v>
      </c>
      <c r="AU136" s="22" t="s">
        <v>87</v>
      </c>
    </row>
    <row r="137" s="15" customFormat="1">
      <c r="A137" s="15"/>
      <c r="B137" s="217"/>
      <c r="C137" s="15"/>
      <c r="D137" s="195" t="s">
        <v>442</v>
      </c>
      <c r="E137" s="218" t="s">
        <v>3</v>
      </c>
      <c r="F137" s="219" t="s">
        <v>7405</v>
      </c>
      <c r="G137" s="15"/>
      <c r="H137" s="218" t="s">
        <v>3</v>
      </c>
      <c r="I137" s="220"/>
      <c r="J137" s="15"/>
      <c r="K137" s="15"/>
      <c r="L137" s="217"/>
      <c r="M137" s="221"/>
      <c r="N137" s="222"/>
      <c r="O137" s="222"/>
      <c r="P137" s="222"/>
      <c r="Q137" s="222"/>
      <c r="R137" s="222"/>
      <c r="S137" s="222"/>
      <c r="T137" s="223"/>
      <c r="U137" s="15"/>
      <c r="V137" s="15"/>
      <c r="W137" s="15"/>
      <c r="X137" s="15"/>
      <c r="Y137" s="15"/>
      <c r="Z137" s="15"/>
      <c r="AA137" s="15"/>
      <c r="AB137" s="15"/>
      <c r="AC137" s="15"/>
      <c r="AD137" s="15"/>
      <c r="AE137" s="15"/>
      <c r="AT137" s="218" t="s">
        <v>442</v>
      </c>
      <c r="AU137" s="218" t="s">
        <v>87</v>
      </c>
      <c r="AV137" s="15" t="s">
        <v>76</v>
      </c>
      <c r="AW137" s="15" t="s">
        <v>31</v>
      </c>
      <c r="AX137" s="15" t="s">
        <v>69</v>
      </c>
      <c r="AY137" s="218" t="s">
        <v>328</v>
      </c>
    </row>
    <row r="138" s="13" customFormat="1">
      <c r="A138" s="13"/>
      <c r="B138" s="201"/>
      <c r="C138" s="13"/>
      <c r="D138" s="195" t="s">
        <v>442</v>
      </c>
      <c r="E138" s="202" t="s">
        <v>3</v>
      </c>
      <c r="F138" s="203" t="s">
        <v>7406</v>
      </c>
      <c r="G138" s="13"/>
      <c r="H138" s="204">
        <v>3.1850000000000001</v>
      </c>
      <c r="I138" s="205"/>
      <c r="J138" s="13"/>
      <c r="K138" s="13"/>
      <c r="L138" s="201"/>
      <c r="M138" s="206"/>
      <c r="N138" s="207"/>
      <c r="O138" s="207"/>
      <c r="P138" s="207"/>
      <c r="Q138" s="207"/>
      <c r="R138" s="207"/>
      <c r="S138" s="207"/>
      <c r="T138" s="208"/>
      <c r="U138" s="13"/>
      <c r="V138" s="13"/>
      <c r="W138" s="13"/>
      <c r="X138" s="13"/>
      <c r="Y138" s="13"/>
      <c r="Z138" s="13"/>
      <c r="AA138" s="13"/>
      <c r="AB138" s="13"/>
      <c r="AC138" s="13"/>
      <c r="AD138" s="13"/>
      <c r="AE138" s="13"/>
      <c r="AT138" s="202" t="s">
        <v>442</v>
      </c>
      <c r="AU138" s="202" t="s">
        <v>87</v>
      </c>
      <c r="AV138" s="13" t="s">
        <v>79</v>
      </c>
      <c r="AW138" s="13" t="s">
        <v>31</v>
      </c>
      <c r="AX138" s="13" t="s">
        <v>69</v>
      </c>
      <c r="AY138" s="202" t="s">
        <v>328</v>
      </c>
    </row>
    <row r="139" s="13" customFormat="1">
      <c r="A139" s="13"/>
      <c r="B139" s="201"/>
      <c r="C139" s="13"/>
      <c r="D139" s="195" t="s">
        <v>442</v>
      </c>
      <c r="E139" s="202" t="s">
        <v>3</v>
      </c>
      <c r="F139" s="203" t="s">
        <v>7407</v>
      </c>
      <c r="G139" s="13"/>
      <c r="H139" s="204">
        <v>0.13500000000000001</v>
      </c>
      <c r="I139" s="205"/>
      <c r="J139" s="13"/>
      <c r="K139" s="13"/>
      <c r="L139" s="201"/>
      <c r="M139" s="206"/>
      <c r="N139" s="207"/>
      <c r="O139" s="207"/>
      <c r="P139" s="207"/>
      <c r="Q139" s="207"/>
      <c r="R139" s="207"/>
      <c r="S139" s="207"/>
      <c r="T139" s="208"/>
      <c r="U139" s="13"/>
      <c r="V139" s="13"/>
      <c r="W139" s="13"/>
      <c r="X139" s="13"/>
      <c r="Y139" s="13"/>
      <c r="Z139" s="13"/>
      <c r="AA139" s="13"/>
      <c r="AB139" s="13"/>
      <c r="AC139" s="13"/>
      <c r="AD139" s="13"/>
      <c r="AE139" s="13"/>
      <c r="AT139" s="202" t="s">
        <v>442</v>
      </c>
      <c r="AU139" s="202" t="s">
        <v>87</v>
      </c>
      <c r="AV139" s="13" t="s">
        <v>79</v>
      </c>
      <c r="AW139" s="13" t="s">
        <v>31</v>
      </c>
      <c r="AX139" s="13" t="s">
        <v>69</v>
      </c>
      <c r="AY139" s="202" t="s">
        <v>328</v>
      </c>
    </row>
    <row r="140" s="13" customFormat="1">
      <c r="A140" s="13"/>
      <c r="B140" s="201"/>
      <c r="C140" s="13"/>
      <c r="D140" s="195" t="s">
        <v>442</v>
      </c>
      <c r="E140" s="202" t="s">
        <v>3</v>
      </c>
      <c r="F140" s="203" t="s">
        <v>7408</v>
      </c>
      <c r="G140" s="13"/>
      <c r="H140" s="204">
        <v>3.3180000000000001</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87</v>
      </c>
      <c r="AV140" s="13" t="s">
        <v>79</v>
      </c>
      <c r="AW140" s="13" t="s">
        <v>31</v>
      </c>
      <c r="AX140" s="13" t="s">
        <v>69</v>
      </c>
      <c r="AY140" s="202" t="s">
        <v>328</v>
      </c>
    </row>
    <row r="141" s="13" customFormat="1">
      <c r="A141" s="13"/>
      <c r="B141" s="201"/>
      <c r="C141" s="13"/>
      <c r="D141" s="195" t="s">
        <v>442</v>
      </c>
      <c r="E141" s="202" t="s">
        <v>3</v>
      </c>
      <c r="F141" s="203" t="s">
        <v>7409</v>
      </c>
      <c r="G141" s="13"/>
      <c r="H141" s="204">
        <v>0.89300000000000002</v>
      </c>
      <c r="I141" s="205"/>
      <c r="J141" s="13"/>
      <c r="K141" s="13"/>
      <c r="L141" s="201"/>
      <c r="M141" s="206"/>
      <c r="N141" s="207"/>
      <c r="O141" s="207"/>
      <c r="P141" s="207"/>
      <c r="Q141" s="207"/>
      <c r="R141" s="207"/>
      <c r="S141" s="207"/>
      <c r="T141" s="208"/>
      <c r="U141" s="13"/>
      <c r="V141" s="13"/>
      <c r="W141" s="13"/>
      <c r="X141" s="13"/>
      <c r="Y141" s="13"/>
      <c r="Z141" s="13"/>
      <c r="AA141" s="13"/>
      <c r="AB141" s="13"/>
      <c r="AC141" s="13"/>
      <c r="AD141" s="13"/>
      <c r="AE141" s="13"/>
      <c r="AT141" s="202" t="s">
        <v>442</v>
      </c>
      <c r="AU141" s="202" t="s">
        <v>87</v>
      </c>
      <c r="AV141" s="13" t="s">
        <v>79</v>
      </c>
      <c r="AW141" s="13" t="s">
        <v>31</v>
      </c>
      <c r="AX141" s="13" t="s">
        <v>69</v>
      </c>
      <c r="AY141" s="202" t="s">
        <v>328</v>
      </c>
    </row>
    <row r="142" s="13" customFormat="1">
      <c r="A142" s="13"/>
      <c r="B142" s="201"/>
      <c r="C142" s="13"/>
      <c r="D142" s="195" t="s">
        <v>442</v>
      </c>
      <c r="E142" s="202" t="s">
        <v>3</v>
      </c>
      <c r="F142" s="203" t="s">
        <v>7410</v>
      </c>
      <c r="G142" s="13"/>
      <c r="H142" s="204">
        <v>2.867</v>
      </c>
      <c r="I142" s="205"/>
      <c r="J142" s="13"/>
      <c r="K142" s="13"/>
      <c r="L142" s="201"/>
      <c r="M142" s="206"/>
      <c r="N142" s="207"/>
      <c r="O142" s="207"/>
      <c r="P142" s="207"/>
      <c r="Q142" s="207"/>
      <c r="R142" s="207"/>
      <c r="S142" s="207"/>
      <c r="T142" s="208"/>
      <c r="U142" s="13"/>
      <c r="V142" s="13"/>
      <c r="W142" s="13"/>
      <c r="X142" s="13"/>
      <c r="Y142" s="13"/>
      <c r="Z142" s="13"/>
      <c r="AA142" s="13"/>
      <c r="AB142" s="13"/>
      <c r="AC142" s="13"/>
      <c r="AD142" s="13"/>
      <c r="AE142" s="13"/>
      <c r="AT142" s="202" t="s">
        <v>442</v>
      </c>
      <c r="AU142" s="202" t="s">
        <v>87</v>
      </c>
      <c r="AV142" s="13" t="s">
        <v>79</v>
      </c>
      <c r="AW142" s="13" t="s">
        <v>31</v>
      </c>
      <c r="AX142" s="13" t="s">
        <v>69</v>
      </c>
      <c r="AY142" s="202" t="s">
        <v>328</v>
      </c>
    </row>
    <row r="143" s="14" customFormat="1">
      <c r="A143" s="14"/>
      <c r="B143" s="209"/>
      <c r="C143" s="14"/>
      <c r="D143" s="195" t="s">
        <v>442</v>
      </c>
      <c r="E143" s="210" t="s">
        <v>3</v>
      </c>
      <c r="F143" s="211" t="s">
        <v>452</v>
      </c>
      <c r="G143" s="14"/>
      <c r="H143" s="212">
        <v>10.398</v>
      </c>
      <c r="I143" s="213"/>
      <c r="J143" s="14"/>
      <c r="K143" s="14"/>
      <c r="L143" s="209"/>
      <c r="M143" s="214"/>
      <c r="N143" s="215"/>
      <c r="O143" s="215"/>
      <c r="P143" s="215"/>
      <c r="Q143" s="215"/>
      <c r="R143" s="215"/>
      <c r="S143" s="215"/>
      <c r="T143" s="216"/>
      <c r="U143" s="14"/>
      <c r="V143" s="14"/>
      <c r="W143" s="14"/>
      <c r="X143" s="14"/>
      <c r="Y143" s="14"/>
      <c r="Z143" s="14"/>
      <c r="AA143" s="14"/>
      <c r="AB143" s="14"/>
      <c r="AC143" s="14"/>
      <c r="AD143" s="14"/>
      <c r="AE143" s="14"/>
      <c r="AT143" s="210" t="s">
        <v>442</v>
      </c>
      <c r="AU143" s="210" t="s">
        <v>87</v>
      </c>
      <c r="AV143" s="14" t="s">
        <v>113</v>
      </c>
      <c r="AW143" s="14" t="s">
        <v>31</v>
      </c>
      <c r="AX143" s="14" t="s">
        <v>76</v>
      </c>
      <c r="AY143" s="210" t="s">
        <v>328</v>
      </c>
    </row>
    <row r="144" s="12" customFormat="1" ht="20.88" customHeight="1">
      <c r="A144" s="12"/>
      <c r="B144" s="163"/>
      <c r="C144" s="12"/>
      <c r="D144" s="164" t="s">
        <v>68</v>
      </c>
      <c r="E144" s="174" t="s">
        <v>505</v>
      </c>
      <c r="F144" s="174" t="s">
        <v>2668</v>
      </c>
      <c r="G144" s="12"/>
      <c r="H144" s="12"/>
      <c r="I144" s="166"/>
      <c r="J144" s="175">
        <f>BK144</f>
        <v>0</v>
      </c>
      <c r="K144" s="12"/>
      <c r="L144" s="163"/>
      <c r="M144" s="168"/>
      <c r="N144" s="169"/>
      <c r="O144" s="169"/>
      <c r="P144" s="170">
        <f>SUM(P145:P155)</f>
        <v>0</v>
      </c>
      <c r="Q144" s="169"/>
      <c r="R144" s="170">
        <f>SUM(R145:R155)</f>
        <v>0</v>
      </c>
      <c r="S144" s="169"/>
      <c r="T144" s="171">
        <f>SUM(T145:T155)</f>
        <v>0</v>
      </c>
      <c r="U144" s="12"/>
      <c r="V144" s="12"/>
      <c r="W144" s="12"/>
      <c r="X144" s="12"/>
      <c r="Y144" s="12"/>
      <c r="Z144" s="12"/>
      <c r="AA144" s="12"/>
      <c r="AB144" s="12"/>
      <c r="AC144" s="12"/>
      <c r="AD144" s="12"/>
      <c r="AE144" s="12"/>
      <c r="AR144" s="164" t="s">
        <v>76</v>
      </c>
      <c r="AT144" s="172" t="s">
        <v>68</v>
      </c>
      <c r="AU144" s="172" t="s">
        <v>79</v>
      </c>
      <c r="AY144" s="164" t="s">
        <v>328</v>
      </c>
      <c r="BK144" s="173">
        <f>SUM(BK145:BK155)</f>
        <v>0</v>
      </c>
    </row>
    <row r="145" s="2" customFormat="1" ht="44.25" customHeight="1">
      <c r="A145" s="41"/>
      <c r="B145" s="176"/>
      <c r="C145" s="177" t="s">
        <v>171</v>
      </c>
      <c r="D145" s="177" t="s">
        <v>331</v>
      </c>
      <c r="E145" s="178" t="s">
        <v>2669</v>
      </c>
      <c r="F145" s="179" t="s">
        <v>2670</v>
      </c>
      <c r="G145" s="180" t="s">
        <v>491</v>
      </c>
      <c r="H145" s="181">
        <v>88.920000000000002</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87</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7411</v>
      </c>
    </row>
    <row r="146" s="2" customFormat="1">
      <c r="A146" s="41"/>
      <c r="B146" s="42"/>
      <c r="C146" s="41"/>
      <c r="D146" s="190" t="s">
        <v>338</v>
      </c>
      <c r="E146" s="41"/>
      <c r="F146" s="191" t="s">
        <v>2672</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87</v>
      </c>
    </row>
    <row r="147" s="15" customFormat="1">
      <c r="A147" s="15"/>
      <c r="B147" s="217"/>
      <c r="C147" s="15"/>
      <c r="D147" s="195" t="s">
        <v>442</v>
      </c>
      <c r="E147" s="218" t="s">
        <v>3</v>
      </c>
      <c r="F147" s="219" t="s">
        <v>7396</v>
      </c>
      <c r="G147" s="15"/>
      <c r="H147" s="218" t="s">
        <v>3</v>
      </c>
      <c r="I147" s="220"/>
      <c r="J147" s="15"/>
      <c r="K147" s="15"/>
      <c r="L147" s="217"/>
      <c r="M147" s="221"/>
      <c r="N147" s="222"/>
      <c r="O147" s="222"/>
      <c r="P147" s="222"/>
      <c r="Q147" s="222"/>
      <c r="R147" s="222"/>
      <c r="S147" s="222"/>
      <c r="T147" s="223"/>
      <c r="U147" s="15"/>
      <c r="V147" s="15"/>
      <c r="W147" s="15"/>
      <c r="X147" s="15"/>
      <c r="Y147" s="15"/>
      <c r="Z147" s="15"/>
      <c r="AA147" s="15"/>
      <c r="AB147" s="15"/>
      <c r="AC147" s="15"/>
      <c r="AD147" s="15"/>
      <c r="AE147" s="15"/>
      <c r="AT147" s="218" t="s">
        <v>442</v>
      </c>
      <c r="AU147" s="218" t="s">
        <v>87</v>
      </c>
      <c r="AV147" s="15" t="s">
        <v>76</v>
      </c>
      <c r="AW147" s="15" t="s">
        <v>31</v>
      </c>
      <c r="AX147" s="15" t="s">
        <v>69</v>
      </c>
      <c r="AY147" s="218" t="s">
        <v>328</v>
      </c>
    </row>
    <row r="148" s="13" customFormat="1">
      <c r="A148" s="13"/>
      <c r="B148" s="201"/>
      <c r="C148" s="13"/>
      <c r="D148" s="195" t="s">
        <v>442</v>
      </c>
      <c r="E148" s="202" t="s">
        <v>3</v>
      </c>
      <c r="F148" s="203" t="s">
        <v>7397</v>
      </c>
      <c r="G148" s="13"/>
      <c r="H148" s="204">
        <v>68.400000000000006</v>
      </c>
      <c r="I148" s="205"/>
      <c r="J148" s="13"/>
      <c r="K148" s="13"/>
      <c r="L148" s="201"/>
      <c r="M148" s="206"/>
      <c r="N148" s="207"/>
      <c r="O148" s="207"/>
      <c r="P148" s="207"/>
      <c r="Q148" s="207"/>
      <c r="R148" s="207"/>
      <c r="S148" s="207"/>
      <c r="T148" s="208"/>
      <c r="U148" s="13"/>
      <c r="V148" s="13"/>
      <c r="W148" s="13"/>
      <c r="X148" s="13"/>
      <c r="Y148" s="13"/>
      <c r="Z148" s="13"/>
      <c r="AA148" s="13"/>
      <c r="AB148" s="13"/>
      <c r="AC148" s="13"/>
      <c r="AD148" s="13"/>
      <c r="AE148" s="13"/>
      <c r="AT148" s="202" t="s">
        <v>442</v>
      </c>
      <c r="AU148" s="202" t="s">
        <v>87</v>
      </c>
      <c r="AV148" s="13" t="s">
        <v>79</v>
      </c>
      <c r="AW148" s="13" t="s">
        <v>31</v>
      </c>
      <c r="AX148" s="13" t="s">
        <v>69</v>
      </c>
      <c r="AY148" s="202" t="s">
        <v>328</v>
      </c>
    </row>
    <row r="149" s="15" customFormat="1">
      <c r="A149" s="15"/>
      <c r="B149" s="217"/>
      <c r="C149" s="15"/>
      <c r="D149" s="195" t="s">
        <v>442</v>
      </c>
      <c r="E149" s="218" t="s">
        <v>3</v>
      </c>
      <c r="F149" s="219" t="s">
        <v>7412</v>
      </c>
      <c r="G149" s="15"/>
      <c r="H149" s="218" t="s">
        <v>3</v>
      </c>
      <c r="I149" s="220"/>
      <c r="J149" s="15"/>
      <c r="K149" s="15"/>
      <c r="L149" s="217"/>
      <c r="M149" s="221"/>
      <c r="N149" s="222"/>
      <c r="O149" s="222"/>
      <c r="P149" s="222"/>
      <c r="Q149" s="222"/>
      <c r="R149" s="222"/>
      <c r="S149" s="222"/>
      <c r="T149" s="223"/>
      <c r="U149" s="15"/>
      <c r="V149" s="15"/>
      <c r="W149" s="15"/>
      <c r="X149" s="15"/>
      <c r="Y149" s="15"/>
      <c r="Z149" s="15"/>
      <c r="AA149" s="15"/>
      <c r="AB149" s="15"/>
      <c r="AC149" s="15"/>
      <c r="AD149" s="15"/>
      <c r="AE149" s="15"/>
      <c r="AT149" s="218" t="s">
        <v>442</v>
      </c>
      <c r="AU149" s="218" t="s">
        <v>87</v>
      </c>
      <c r="AV149" s="15" t="s">
        <v>76</v>
      </c>
      <c r="AW149" s="15" t="s">
        <v>31</v>
      </c>
      <c r="AX149" s="15" t="s">
        <v>69</v>
      </c>
      <c r="AY149" s="218" t="s">
        <v>328</v>
      </c>
    </row>
    <row r="150" s="13" customFormat="1">
      <c r="A150" s="13"/>
      <c r="B150" s="201"/>
      <c r="C150" s="13"/>
      <c r="D150" s="195" t="s">
        <v>442</v>
      </c>
      <c r="E150" s="202" t="s">
        <v>3</v>
      </c>
      <c r="F150" s="203" t="s">
        <v>7413</v>
      </c>
      <c r="G150" s="13"/>
      <c r="H150" s="204">
        <v>20.52</v>
      </c>
      <c r="I150" s="205"/>
      <c r="J150" s="13"/>
      <c r="K150" s="13"/>
      <c r="L150" s="201"/>
      <c r="M150" s="206"/>
      <c r="N150" s="207"/>
      <c r="O150" s="207"/>
      <c r="P150" s="207"/>
      <c r="Q150" s="207"/>
      <c r="R150" s="207"/>
      <c r="S150" s="207"/>
      <c r="T150" s="208"/>
      <c r="U150" s="13"/>
      <c r="V150" s="13"/>
      <c r="W150" s="13"/>
      <c r="X150" s="13"/>
      <c r="Y150" s="13"/>
      <c r="Z150" s="13"/>
      <c r="AA150" s="13"/>
      <c r="AB150" s="13"/>
      <c r="AC150" s="13"/>
      <c r="AD150" s="13"/>
      <c r="AE150" s="13"/>
      <c r="AT150" s="202" t="s">
        <v>442</v>
      </c>
      <c r="AU150" s="202" t="s">
        <v>87</v>
      </c>
      <c r="AV150" s="13" t="s">
        <v>79</v>
      </c>
      <c r="AW150" s="13" t="s">
        <v>31</v>
      </c>
      <c r="AX150" s="13" t="s">
        <v>69</v>
      </c>
      <c r="AY150" s="202" t="s">
        <v>328</v>
      </c>
    </row>
    <row r="151" s="14" customFormat="1">
      <c r="A151" s="14"/>
      <c r="B151" s="209"/>
      <c r="C151" s="14"/>
      <c r="D151" s="195" t="s">
        <v>442</v>
      </c>
      <c r="E151" s="210" t="s">
        <v>3</v>
      </c>
      <c r="F151" s="211" t="s">
        <v>452</v>
      </c>
      <c r="G151" s="14"/>
      <c r="H151" s="212">
        <v>88.920000000000002</v>
      </c>
      <c r="I151" s="213"/>
      <c r="J151" s="14"/>
      <c r="K151" s="14"/>
      <c r="L151" s="209"/>
      <c r="M151" s="214"/>
      <c r="N151" s="215"/>
      <c r="O151" s="215"/>
      <c r="P151" s="215"/>
      <c r="Q151" s="215"/>
      <c r="R151" s="215"/>
      <c r="S151" s="215"/>
      <c r="T151" s="216"/>
      <c r="U151" s="14"/>
      <c r="V151" s="14"/>
      <c r="W151" s="14"/>
      <c r="X151" s="14"/>
      <c r="Y151" s="14"/>
      <c r="Z151" s="14"/>
      <c r="AA151" s="14"/>
      <c r="AB151" s="14"/>
      <c r="AC151" s="14"/>
      <c r="AD151" s="14"/>
      <c r="AE151" s="14"/>
      <c r="AT151" s="210" t="s">
        <v>442</v>
      </c>
      <c r="AU151" s="210" t="s">
        <v>87</v>
      </c>
      <c r="AV151" s="14" t="s">
        <v>113</v>
      </c>
      <c r="AW151" s="14" t="s">
        <v>31</v>
      </c>
      <c r="AX151" s="14" t="s">
        <v>76</v>
      </c>
      <c r="AY151" s="210" t="s">
        <v>328</v>
      </c>
    </row>
    <row r="152" s="2" customFormat="1" ht="55.5" customHeight="1">
      <c r="A152" s="41"/>
      <c r="B152" s="176"/>
      <c r="C152" s="177" t="s">
        <v>183</v>
      </c>
      <c r="D152" s="177" t="s">
        <v>331</v>
      </c>
      <c r="E152" s="178" t="s">
        <v>5324</v>
      </c>
      <c r="F152" s="179" t="s">
        <v>5325</v>
      </c>
      <c r="G152" s="180" t="s">
        <v>491</v>
      </c>
      <c r="H152" s="181">
        <v>88.920000000000002</v>
      </c>
      <c r="I152" s="182"/>
      <c r="J152" s="183">
        <f>ROUND(I152*H152,2)</f>
        <v>0</v>
      </c>
      <c r="K152" s="179" t="s">
        <v>335</v>
      </c>
      <c r="L152" s="42"/>
      <c r="M152" s="184" t="s">
        <v>3</v>
      </c>
      <c r="N152" s="185" t="s">
        <v>40</v>
      </c>
      <c r="O152" s="75"/>
      <c r="P152" s="186">
        <f>O152*H152</f>
        <v>0</v>
      </c>
      <c r="Q152" s="186">
        <v>0</v>
      </c>
      <c r="R152" s="186">
        <f>Q152*H152</f>
        <v>0</v>
      </c>
      <c r="S152" s="186">
        <v>0</v>
      </c>
      <c r="T152" s="187">
        <f>S152*H152</f>
        <v>0</v>
      </c>
      <c r="U152" s="41"/>
      <c r="V152" s="41"/>
      <c r="W152" s="41"/>
      <c r="X152" s="41"/>
      <c r="Y152" s="41"/>
      <c r="Z152" s="41"/>
      <c r="AA152" s="41"/>
      <c r="AB152" s="41"/>
      <c r="AC152" s="41"/>
      <c r="AD152" s="41"/>
      <c r="AE152" s="41"/>
      <c r="AR152" s="188" t="s">
        <v>113</v>
      </c>
      <c r="AT152" s="188" t="s">
        <v>331</v>
      </c>
      <c r="AU152" s="188" t="s">
        <v>87</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7414</v>
      </c>
    </row>
    <row r="153" s="2" customFormat="1">
      <c r="A153" s="41"/>
      <c r="B153" s="42"/>
      <c r="C153" s="41"/>
      <c r="D153" s="190" t="s">
        <v>338</v>
      </c>
      <c r="E153" s="41"/>
      <c r="F153" s="191" t="s">
        <v>5327</v>
      </c>
      <c r="G153" s="41"/>
      <c r="H153" s="41"/>
      <c r="I153" s="192"/>
      <c r="J153" s="41"/>
      <c r="K153" s="41"/>
      <c r="L153" s="42"/>
      <c r="M153" s="193"/>
      <c r="N153" s="194"/>
      <c r="O153" s="75"/>
      <c r="P153" s="75"/>
      <c r="Q153" s="75"/>
      <c r="R153" s="75"/>
      <c r="S153" s="75"/>
      <c r="T153" s="76"/>
      <c r="U153" s="41"/>
      <c r="V153" s="41"/>
      <c r="W153" s="41"/>
      <c r="X153" s="41"/>
      <c r="Y153" s="41"/>
      <c r="Z153" s="41"/>
      <c r="AA153" s="41"/>
      <c r="AB153" s="41"/>
      <c r="AC153" s="41"/>
      <c r="AD153" s="41"/>
      <c r="AE153" s="41"/>
      <c r="AT153" s="22" t="s">
        <v>338</v>
      </c>
      <c r="AU153" s="22" t="s">
        <v>87</v>
      </c>
    </row>
    <row r="154" s="2" customFormat="1" ht="44.25" customHeight="1">
      <c r="A154" s="41"/>
      <c r="B154" s="176"/>
      <c r="C154" s="177" t="s">
        <v>235</v>
      </c>
      <c r="D154" s="177" t="s">
        <v>331</v>
      </c>
      <c r="E154" s="178" t="s">
        <v>6852</v>
      </c>
      <c r="F154" s="179" t="s">
        <v>6853</v>
      </c>
      <c r="G154" s="180" t="s">
        <v>491</v>
      </c>
      <c r="H154" s="181">
        <v>88.920000000000002</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87</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7415</v>
      </c>
    </row>
    <row r="155" s="2" customFormat="1">
      <c r="A155" s="41"/>
      <c r="B155" s="42"/>
      <c r="C155" s="41"/>
      <c r="D155" s="190" t="s">
        <v>338</v>
      </c>
      <c r="E155" s="41"/>
      <c r="F155" s="191" t="s">
        <v>6855</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87</v>
      </c>
    </row>
    <row r="156" s="12" customFormat="1" ht="20.88" customHeight="1">
      <c r="A156" s="12"/>
      <c r="B156" s="163"/>
      <c r="C156" s="12"/>
      <c r="D156" s="164" t="s">
        <v>68</v>
      </c>
      <c r="E156" s="174" t="s">
        <v>526</v>
      </c>
      <c r="F156" s="174" t="s">
        <v>2677</v>
      </c>
      <c r="G156" s="12"/>
      <c r="H156" s="12"/>
      <c r="I156" s="166"/>
      <c r="J156" s="175">
        <f>BK156</f>
        <v>0</v>
      </c>
      <c r="K156" s="12"/>
      <c r="L156" s="163"/>
      <c r="M156" s="168"/>
      <c r="N156" s="169"/>
      <c r="O156" s="169"/>
      <c r="P156" s="170">
        <f>SUM(P157:P171)</f>
        <v>0</v>
      </c>
      <c r="Q156" s="169"/>
      <c r="R156" s="170">
        <f>SUM(R157:R171)</f>
        <v>0</v>
      </c>
      <c r="S156" s="169"/>
      <c r="T156" s="171">
        <f>SUM(T157:T171)</f>
        <v>0</v>
      </c>
      <c r="U156" s="12"/>
      <c r="V156" s="12"/>
      <c r="W156" s="12"/>
      <c r="X156" s="12"/>
      <c r="Y156" s="12"/>
      <c r="Z156" s="12"/>
      <c r="AA156" s="12"/>
      <c r="AB156" s="12"/>
      <c r="AC156" s="12"/>
      <c r="AD156" s="12"/>
      <c r="AE156" s="12"/>
      <c r="AR156" s="164" t="s">
        <v>76</v>
      </c>
      <c r="AT156" s="172" t="s">
        <v>68</v>
      </c>
      <c r="AU156" s="172" t="s">
        <v>79</v>
      </c>
      <c r="AY156" s="164" t="s">
        <v>328</v>
      </c>
      <c r="BK156" s="173">
        <f>SUM(BK157:BK171)</f>
        <v>0</v>
      </c>
    </row>
    <row r="157" s="2" customFormat="1" ht="62.7" customHeight="1">
      <c r="A157" s="41"/>
      <c r="B157" s="176"/>
      <c r="C157" s="177" t="s">
        <v>239</v>
      </c>
      <c r="D157" s="177" t="s">
        <v>331</v>
      </c>
      <c r="E157" s="178" t="s">
        <v>972</v>
      </c>
      <c r="F157" s="179" t="s">
        <v>973</v>
      </c>
      <c r="G157" s="180" t="s">
        <v>491</v>
      </c>
      <c r="H157" s="181">
        <v>35.780000000000001</v>
      </c>
      <c r="I157" s="182"/>
      <c r="J157" s="183">
        <f>ROUND(I157*H157,2)</f>
        <v>0</v>
      </c>
      <c r="K157" s="179" t="s">
        <v>335</v>
      </c>
      <c r="L157" s="42"/>
      <c r="M157" s="184" t="s">
        <v>3</v>
      </c>
      <c r="N157" s="185" t="s">
        <v>40</v>
      </c>
      <c r="O157" s="75"/>
      <c r="P157" s="186">
        <f>O157*H157</f>
        <v>0</v>
      </c>
      <c r="Q157" s="186">
        <v>0</v>
      </c>
      <c r="R157" s="186">
        <f>Q157*H157</f>
        <v>0</v>
      </c>
      <c r="S157" s="186">
        <v>0</v>
      </c>
      <c r="T157" s="187">
        <f>S157*H157</f>
        <v>0</v>
      </c>
      <c r="U157" s="41"/>
      <c r="V157" s="41"/>
      <c r="W157" s="41"/>
      <c r="X157" s="41"/>
      <c r="Y157" s="41"/>
      <c r="Z157" s="41"/>
      <c r="AA157" s="41"/>
      <c r="AB157" s="41"/>
      <c r="AC157" s="41"/>
      <c r="AD157" s="41"/>
      <c r="AE157" s="41"/>
      <c r="AR157" s="188" t="s">
        <v>113</v>
      </c>
      <c r="AT157" s="188" t="s">
        <v>331</v>
      </c>
      <c r="AU157" s="188" t="s">
        <v>87</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113</v>
      </c>
      <c r="BM157" s="188" t="s">
        <v>7416</v>
      </c>
    </row>
    <row r="158" s="2" customFormat="1">
      <c r="A158" s="41"/>
      <c r="B158" s="42"/>
      <c r="C158" s="41"/>
      <c r="D158" s="190" t="s">
        <v>338</v>
      </c>
      <c r="E158" s="41"/>
      <c r="F158" s="191" t="s">
        <v>975</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338</v>
      </c>
      <c r="AU158" s="22" t="s">
        <v>87</v>
      </c>
    </row>
    <row r="159" s="15" customFormat="1">
      <c r="A159" s="15"/>
      <c r="B159" s="217"/>
      <c r="C159" s="15"/>
      <c r="D159" s="195" t="s">
        <v>442</v>
      </c>
      <c r="E159" s="218" t="s">
        <v>3</v>
      </c>
      <c r="F159" s="219" t="s">
        <v>2679</v>
      </c>
      <c r="G159" s="15"/>
      <c r="H159" s="218" t="s">
        <v>3</v>
      </c>
      <c r="I159" s="220"/>
      <c r="J159" s="15"/>
      <c r="K159" s="15"/>
      <c r="L159" s="217"/>
      <c r="M159" s="221"/>
      <c r="N159" s="222"/>
      <c r="O159" s="222"/>
      <c r="P159" s="222"/>
      <c r="Q159" s="222"/>
      <c r="R159" s="222"/>
      <c r="S159" s="222"/>
      <c r="T159" s="223"/>
      <c r="U159" s="15"/>
      <c r="V159" s="15"/>
      <c r="W159" s="15"/>
      <c r="X159" s="15"/>
      <c r="Y159" s="15"/>
      <c r="Z159" s="15"/>
      <c r="AA159" s="15"/>
      <c r="AB159" s="15"/>
      <c r="AC159" s="15"/>
      <c r="AD159" s="15"/>
      <c r="AE159" s="15"/>
      <c r="AT159" s="218" t="s">
        <v>442</v>
      </c>
      <c r="AU159" s="218" t="s">
        <v>87</v>
      </c>
      <c r="AV159" s="15" t="s">
        <v>76</v>
      </c>
      <c r="AW159" s="15" t="s">
        <v>31</v>
      </c>
      <c r="AX159" s="15" t="s">
        <v>69</v>
      </c>
      <c r="AY159" s="218" t="s">
        <v>328</v>
      </c>
    </row>
    <row r="160" s="15" customFormat="1">
      <c r="A160" s="15"/>
      <c r="B160" s="217"/>
      <c r="C160" s="15"/>
      <c r="D160" s="195" t="s">
        <v>442</v>
      </c>
      <c r="E160" s="218" t="s">
        <v>3</v>
      </c>
      <c r="F160" s="219" t="s">
        <v>2680</v>
      </c>
      <c r="G160" s="15"/>
      <c r="H160" s="218" t="s">
        <v>3</v>
      </c>
      <c r="I160" s="220"/>
      <c r="J160" s="15"/>
      <c r="K160" s="15"/>
      <c r="L160" s="217"/>
      <c r="M160" s="221"/>
      <c r="N160" s="222"/>
      <c r="O160" s="222"/>
      <c r="P160" s="222"/>
      <c r="Q160" s="222"/>
      <c r="R160" s="222"/>
      <c r="S160" s="222"/>
      <c r="T160" s="223"/>
      <c r="U160" s="15"/>
      <c r="V160" s="15"/>
      <c r="W160" s="15"/>
      <c r="X160" s="15"/>
      <c r="Y160" s="15"/>
      <c r="Z160" s="15"/>
      <c r="AA160" s="15"/>
      <c r="AB160" s="15"/>
      <c r="AC160" s="15"/>
      <c r="AD160" s="15"/>
      <c r="AE160" s="15"/>
      <c r="AT160" s="218" t="s">
        <v>442</v>
      </c>
      <c r="AU160" s="218" t="s">
        <v>87</v>
      </c>
      <c r="AV160" s="15" t="s">
        <v>76</v>
      </c>
      <c r="AW160" s="15" t="s">
        <v>31</v>
      </c>
      <c r="AX160" s="15" t="s">
        <v>69</v>
      </c>
      <c r="AY160" s="218" t="s">
        <v>328</v>
      </c>
    </row>
    <row r="161" s="13" customFormat="1">
      <c r="A161" s="13"/>
      <c r="B161" s="201"/>
      <c r="C161" s="13"/>
      <c r="D161" s="195" t="s">
        <v>442</v>
      </c>
      <c r="E161" s="202" t="s">
        <v>3</v>
      </c>
      <c r="F161" s="203" t="s">
        <v>7417</v>
      </c>
      <c r="G161" s="13"/>
      <c r="H161" s="204">
        <v>124.7</v>
      </c>
      <c r="I161" s="205"/>
      <c r="J161" s="13"/>
      <c r="K161" s="13"/>
      <c r="L161" s="201"/>
      <c r="M161" s="206"/>
      <c r="N161" s="207"/>
      <c r="O161" s="207"/>
      <c r="P161" s="207"/>
      <c r="Q161" s="207"/>
      <c r="R161" s="207"/>
      <c r="S161" s="207"/>
      <c r="T161" s="208"/>
      <c r="U161" s="13"/>
      <c r="V161" s="13"/>
      <c r="W161" s="13"/>
      <c r="X161" s="13"/>
      <c r="Y161" s="13"/>
      <c r="Z161" s="13"/>
      <c r="AA161" s="13"/>
      <c r="AB161" s="13"/>
      <c r="AC161" s="13"/>
      <c r="AD161" s="13"/>
      <c r="AE161" s="13"/>
      <c r="AT161" s="202" t="s">
        <v>442</v>
      </c>
      <c r="AU161" s="202" t="s">
        <v>87</v>
      </c>
      <c r="AV161" s="13" t="s">
        <v>79</v>
      </c>
      <c r="AW161" s="13" t="s">
        <v>31</v>
      </c>
      <c r="AX161" s="13" t="s">
        <v>69</v>
      </c>
      <c r="AY161" s="202" t="s">
        <v>328</v>
      </c>
    </row>
    <row r="162" s="13" customFormat="1">
      <c r="A162" s="13"/>
      <c r="B162" s="201"/>
      <c r="C162" s="13"/>
      <c r="D162" s="195" t="s">
        <v>442</v>
      </c>
      <c r="E162" s="202" t="s">
        <v>3</v>
      </c>
      <c r="F162" s="203" t="s">
        <v>7418</v>
      </c>
      <c r="G162" s="13"/>
      <c r="H162" s="204">
        <v>-88.920000000000002</v>
      </c>
      <c r="I162" s="205"/>
      <c r="J162" s="13"/>
      <c r="K162" s="13"/>
      <c r="L162" s="201"/>
      <c r="M162" s="206"/>
      <c r="N162" s="207"/>
      <c r="O162" s="207"/>
      <c r="P162" s="207"/>
      <c r="Q162" s="207"/>
      <c r="R162" s="207"/>
      <c r="S162" s="207"/>
      <c r="T162" s="208"/>
      <c r="U162" s="13"/>
      <c r="V162" s="13"/>
      <c r="W162" s="13"/>
      <c r="X162" s="13"/>
      <c r="Y162" s="13"/>
      <c r="Z162" s="13"/>
      <c r="AA162" s="13"/>
      <c r="AB162" s="13"/>
      <c r="AC162" s="13"/>
      <c r="AD162" s="13"/>
      <c r="AE162" s="13"/>
      <c r="AT162" s="202" t="s">
        <v>442</v>
      </c>
      <c r="AU162" s="202" t="s">
        <v>87</v>
      </c>
      <c r="AV162" s="13" t="s">
        <v>79</v>
      </c>
      <c r="AW162" s="13" t="s">
        <v>31</v>
      </c>
      <c r="AX162" s="13" t="s">
        <v>69</v>
      </c>
      <c r="AY162" s="202" t="s">
        <v>328</v>
      </c>
    </row>
    <row r="163" s="14" customFormat="1">
      <c r="A163" s="14"/>
      <c r="B163" s="209"/>
      <c r="C163" s="14"/>
      <c r="D163" s="195" t="s">
        <v>442</v>
      </c>
      <c r="E163" s="210" t="s">
        <v>3</v>
      </c>
      <c r="F163" s="211" t="s">
        <v>452</v>
      </c>
      <c r="G163" s="14"/>
      <c r="H163" s="212">
        <v>35.780000000000001</v>
      </c>
      <c r="I163" s="213"/>
      <c r="J163" s="14"/>
      <c r="K163" s="14"/>
      <c r="L163" s="209"/>
      <c r="M163" s="214"/>
      <c r="N163" s="215"/>
      <c r="O163" s="215"/>
      <c r="P163" s="215"/>
      <c r="Q163" s="215"/>
      <c r="R163" s="215"/>
      <c r="S163" s="215"/>
      <c r="T163" s="216"/>
      <c r="U163" s="14"/>
      <c r="V163" s="14"/>
      <c r="W163" s="14"/>
      <c r="X163" s="14"/>
      <c r="Y163" s="14"/>
      <c r="Z163" s="14"/>
      <c r="AA163" s="14"/>
      <c r="AB163" s="14"/>
      <c r="AC163" s="14"/>
      <c r="AD163" s="14"/>
      <c r="AE163" s="14"/>
      <c r="AT163" s="210" t="s">
        <v>442</v>
      </c>
      <c r="AU163" s="210" t="s">
        <v>87</v>
      </c>
      <c r="AV163" s="14" t="s">
        <v>113</v>
      </c>
      <c r="AW163" s="14" t="s">
        <v>31</v>
      </c>
      <c r="AX163" s="14" t="s">
        <v>76</v>
      </c>
      <c r="AY163" s="210" t="s">
        <v>328</v>
      </c>
    </row>
    <row r="164" s="2" customFormat="1" ht="66.75" customHeight="1">
      <c r="A164" s="41"/>
      <c r="B164" s="176"/>
      <c r="C164" s="177" t="s">
        <v>9</v>
      </c>
      <c r="D164" s="177" t="s">
        <v>331</v>
      </c>
      <c r="E164" s="178" t="s">
        <v>2683</v>
      </c>
      <c r="F164" s="179" t="s">
        <v>2684</v>
      </c>
      <c r="G164" s="180" t="s">
        <v>491</v>
      </c>
      <c r="H164" s="181">
        <v>178.90000000000001</v>
      </c>
      <c r="I164" s="182"/>
      <c r="J164" s="183">
        <f>ROUND(I164*H164,2)</f>
        <v>0</v>
      </c>
      <c r="K164" s="179" t="s">
        <v>335</v>
      </c>
      <c r="L164" s="42"/>
      <c r="M164" s="184" t="s">
        <v>3</v>
      </c>
      <c r="N164" s="185" t="s">
        <v>40</v>
      </c>
      <c r="O164" s="75"/>
      <c r="P164" s="186">
        <f>O164*H164</f>
        <v>0</v>
      </c>
      <c r="Q164" s="186">
        <v>0</v>
      </c>
      <c r="R164" s="186">
        <f>Q164*H164</f>
        <v>0</v>
      </c>
      <c r="S164" s="186">
        <v>0</v>
      </c>
      <c r="T164" s="187">
        <f>S164*H164</f>
        <v>0</v>
      </c>
      <c r="U164" s="41"/>
      <c r="V164" s="41"/>
      <c r="W164" s="41"/>
      <c r="X164" s="41"/>
      <c r="Y164" s="41"/>
      <c r="Z164" s="41"/>
      <c r="AA164" s="41"/>
      <c r="AB164" s="41"/>
      <c r="AC164" s="41"/>
      <c r="AD164" s="41"/>
      <c r="AE164" s="41"/>
      <c r="AR164" s="188" t="s">
        <v>113</v>
      </c>
      <c r="AT164" s="188" t="s">
        <v>331</v>
      </c>
      <c r="AU164" s="188" t="s">
        <v>87</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7419</v>
      </c>
    </row>
    <row r="165" s="2" customFormat="1">
      <c r="A165" s="41"/>
      <c r="B165" s="42"/>
      <c r="C165" s="41"/>
      <c r="D165" s="190" t="s">
        <v>338</v>
      </c>
      <c r="E165" s="41"/>
      <c r="F165" s="191" t="s">
        <v>2686</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338</v>
      </c>
      <c r="AU165" s="22" t="s">
        <v>87</v>
      </c>
    </row>
    <row r="166" s="2" customFormat="1">
      <c r="A166" s="41"/>
      <c r="B166" s="42"/>
      <c r="C166" s="41"/>
      <c r="D166" s="195" t="s">
        <v>340</v>
      </c>
      <c r="E166" s="41"/>
      <c r="F166" s="196" t="s">
        <v>2687</v>
      </c>
      <c r="G166" s="41"/>
      <c r="H166" s="41"/>
      <c r="I166" s="192"/>
      <c r="J166" s="41"/>
      <c r="K166" s="41"/>
      <c r="L166" s="42"/>
      <c r="M166" s="193"/>
      <c r="N166" s="194"/>
      <c r="O166" s="75"/>
      <c r="P166" s="75"/>
      <c r="Q166" s="75"/>
      <c r="R166" s="75"/>
      <c r="S166" s="75"/>
      <c r="T166" s="76"/>
      <c r="U166" s="41"/>
      <c r="V166" s="41"/>
      <c r="W166" s="41"/>
      <c r="X166" s="41"/>
      <c r="Y166" s="41"/>
      <c r="Z166" s="41"/>
      <c r="AA166" s="41"/>
      <c r="AB166" s="41"/>
      <c r="AC166" s="41"/>
      <c r="AD166" s="41"/>
      <c r="AE166" s="41"/>
      <c r="AT166" s="22" t="s">
        <v>340</v>
      </c>
      <c r="AU166" s="22" t="s">
        <v>87</v>
      </c>
    </row>
    <row r="167" s="13" customFormat="1">
      <c r="A167" s="13"/>
      <c r="B167" s="201"/>
      <c r="C167" s="13"/>
      <c r="D167" s="195" t="s">
        <v>442</v>
      </c>
      <c r="E167" s="13"/>
      <c r="F167" s="203" t="s">
        <v>7420</v>
      </c>
      <c r="G167" s="13"/>
      <c r="H167" s="204">
        <v>178.90000000000001</v>
      </c>
      <c r="I167" s="205"/>
      <c r="J167" s="13"/>
      <c r="K167" s="13"/>
      <c r="L167" s="201"/>
      <c r="M167" s="206"/>
      <c r="N167" s="207"/>
      <c r="O167" s="207"/>
      <c r="P167" s="207"/>
      <c r="Q167" s="207"/>
      <c r="R167" s="207"/>
      <c r="S167" s="207"/>
      <c r="T167" s="208"/>
      <c r="U167" s="13"/>
      <c r="V167" s="13"/>
      <c r="W167" s="13"/>
      <c r="X167" s="13"/>
      <c r="Y167" s="13"/>
      <c r="Z167" s="13"/>
      <c r="AA167" s="13"/>
      <c r="AB167" s="13"/>
      <c r="AC167" s="13"/>
      <c r="AD167" s="13"/>
      <c r="AE167" s="13"/>
      <c r="AT167" s="202" t="s">
        <v>442</v>
      </c>
      <c r="AU167" s="202" t="s">
        <v>87</v>
      </c>
      <c r="AV167" s="13" t="s">
        <v>79</v>
      </c>
      <c r="AW167" s="13" t="s">
        <v>4</v>
      </c>
      <c r="AX167" s="13" t="s">
        <v>76</v>
      </c>
      <c r="AY167" s="202" t="s">
        <v>328</v>
      </c>
    </row>
    <row r="168" s="2" customFormat="1" ht="44.25" customHeight="1">
      <c r="A168" s="41"/>
      <c r="B168" s="176"/>
      <c r="C168" s="177" t="s">
        <v>505</v>
      </c>
      <c r="D168" s="177" t="s">
        <v>331</v>
      </c>
      <c r="E168" s="178" t="s">
        <v>2689</v>
      </c>
      <c r="F168" s="179" t="s">
        <v>924</v>
      </c>
      <c r="G168" s="180" t="s">
        <v>585</v>
      </c>
      <c r="H168" s="181">
        <v>64.403999999999996</v>
      </c>
      <c r="I168" s="182"/>
      <c r="J168" s="183">
        <f>ROUND(I168*H168,2)</f>
        <v>0</v>
      </c>
      <c r="K168" s="179" t="s">
        <v>335</v>
      </c>
      <c r="L168" s="42"/>
      <c r="M168" s="184" t="s">
        <v>3</v>
      </c>
      <c r="N168" s="185" t="s">
        <v>40</v>
      </c>
      <c r="O168" s="75"/>
      <c r="P168" s="186">
        <f>O168*H168</f>
        <v>0</v>
      </c>
      <c r="Q168" s="186">
        <v>0</v>
      </c>
      <c r="R168" s="186">
        <f>Q168*H168</f>
        <v>0</v>
      </c>
      <c r="S168" s="186">
        <v>0</v>
      </c>
      <c r="T168" s="187">
        <f>S168*H168</f>
        <v>0</v>
      </c>
      <c r="U168" s="41"/>
      <c r="V168" s="41"/>
      <c r="W168" s="41"/>
      <c r="X168" s="41"/>
      <c r="Y168" s="41"/>
      <c r="Z168" s="41"/>
      <c r="AA168" s="41"/>
      <c r="AB168" s="41"/>
      <c r="AC168" s="41"/>
      <c r="AD168" s="41"/>
      <c r="AE168" s="41"/>
      <c r="AR168" s="188" t="s">
        <v>113</v>
      </c>
      <c r="AT168" s="188" t="s">
        <v>331</v>
      </c>
      <c r="AU168" s="188" t="s">
        <v>87</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113</v>
      </c>
      <c r="BM168" s="188" t="s">
        <v>7421</v>
      </c>
    </row>
    <row r="169" s="2" customFormat="1">
      <c r="A169" s="41"/>
      <c r="B169" s="42"/>
      <c r="C169" s="41"/>
      <c r="D169" s="190" t="s">
        <v>338</v>
      </c>
      <c r="E169" s="41"/>
      <c r="F169" s="191" t="s">
        <v>2691</v>
      </c>
      <c r="G169" s="41"/>
      <c r="H169" s="41"/>
      <c r="I169" s="192"/>
      <c r="J169" s="41"/>
      <c r="K169" s="41"/>
      <c r="L169" s="42"/>
      <c r="M169" s="193"/>
      <c r="N169" s="194"/>
      <c r="O169" s="75"/>
      <c r="P169" s="75"/>
      <c r="Q169" s="75"/>
      <c r="R169" s="75"/>
      <c r="S169" s="75"/>
      <c r="T169" s="76"/>
      <c r="U169" s="41"/>
      <c r="V169" s="41"/>
      <c r="W169" s="41"/>
      <c r="X169" s="41"/>
      <c r="Y169" s="41"/>
      <c r="Z169" s="41"/>
      <c r="AA169" s="41"/>
      <c r="AB169" s="41"/>
      <c r="AC169" s="41"/>
      <c r="AD169" s="41"/>
      <c r="AE169" s="41"/>
      <c r="AT169" s="22" t="s">
        <v>338</v>
      </c>
      <c r="AU169" s="22" t="s">
        <v>87</v>
      </c>
    </row>
    <row r="170" s="2" customFormat="1">
      <c r="A170" s="41"/>
      <c r="B170" s="42"/>
      <c r="C170" s="41"/>
      <c r="D170" s="195" t="s">
        <v>340</v>
      </c>
      <c r="E170" s="41"/>
      <c r="F170" s="196" t="s">
        <v>2692</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340</v>
      </c>
      <c r="AU170" s="22" t="s">
        <v>87</v>
      </c>
    </row>
    <row r="171" s="13" customFormat="1">
      <c r="A171" s="13"/>
      <c r="B171" s="201"/>
      <c r="C171" s="13"/>
      <c r="D171" s="195" t="s">
        <v>442</v>
      </c>
      <c r="E171" s="13"/>
      <c r="F171" s="203" t="s">
        <v>7422</v>
      </c>
      <c r="G171" s="13"/>
      <c r="H171" s="204">
        <v>64.403999999999996</v>
      </c>
      <c r="I171" s="205"/>
      <c r="J171" s="13"/>
      <c r="K171" s="13"/>
      <c r="L171" s="201"/>
      <c r="M171" s="206"/>
      <c r="N171" s="207"/>
      <c r="O171" s="207"/>
      <c r="P171" s="207"/>
      <c r="Q171" s="207"/>
      <c r="R171" s="207"/>
      <c r="S171" s="207"/>
      <c r="T171" s="208"/>
      <c r="U171" s="13"/>
      <c r="V171" s="13"/>
      <c r="W171" s="13"/>
      <c r="X171" s="13"/>
      <c r="Y171" s="13"/>
      <c r="Z171" s="13"/>
      <c r="AA171" s="13"/>
      <c r="AB171" s="13"/>
      <c r="AC171" s="13"/>
      <c r="AD171" s="13"/>
      <c r="AE171" s="13"/>
      <c r="AT171" s="202" t="s">
        <v>442</v>
      </c>
      <c r="AU171" s="202" t="s">
        <v>87</v>
      </c>
      <c r="AV171" s="13" t="s">
        <v>79</v>
      </c>
      <c r="AW171" s="13" t="s">
        <v>4</v>
      </c>
      <c r="AX171" s="13" t="s">
        <v>76</v>
      </c>
      <c r="AY171" s="202" t="s">
        <v>328</v>
      </c>
    </row>
    <row r="172" s="12" customFormat="1" ht="22.8" customHeight="1">
      <c r="A172" s="12"/>
      <c r="B172" s="163"/>
      <c r="C172" s="12"/>
      <c r="D172" s="164" t="s">
        <v>68</v>
      </c>
      <c r="E172" s="174" t="s">
        <v>79</v>
      </c>
      <c r="F172" s="174" t="s">
        <v>525</v>
      </c>
      <c r="G172" s="12"/>
      <c r="H172" s="12"/>
      <c r="I172" s="166"/>
      <c r="J172" s="175">
        <f>BK172</f>
        <v>0</v>
      </c>
      <c r="K172" s="12"/>
      <c r="L172" s="163"/>
      <c r="M172" s="168"/>
      <c r="N172" s="169"/>
      <c r="O172" s="169"/>
      <c r="P172" s="170">
        <f>P173+P181+P198+P203</f>
        <v>0</v>
      </c>
      <c r="Q172" s="169"/>
      <c r="R172" s="170">
        <f>R173+R181+R198+R203</f>
        <v>36.125437135271994</v>
      </c>
      <c r="S172" s="169"/>
      <c r="T172" s="171">
        <f>T173+T181+T198+T203</f>
        <v>0</v>
      </c>
      <c r="U172" s="12"/>
      <c r="V172" s="12"/>
      <c r="W172" s="12"/>
      <c r="X172" s="12"/>
      <c r="Y172" s="12"/>
      <c r="Z172" s="12"/>
      <c r="AA172" s="12"/>
      <c r="AB172" s="12"/>
      <c r="AC172" s="12"/>
      <c r="AD172" s="12"/>
      <c r="AE172" s="12"/>
      <c r="AR172" s="164" t="s">
        <v>76</v>
      </c>
      <c r="AT172" s="172" t="s">
        <v>68</v>
      </c>
      <c r="AU172" s="172" t="s">
        <v>76</v>
      </c>
      <c r="AY172" s="164" t="s">
        <v>328</v>
      </c>
      <c r="BK172" s="173">
        <f>BK173+BK181+BK198+BK203</f>
        <v>0</v>
      </c>
    </row>
    <row r="173" s="12" customFormat="1" ht="20.88" customHeight="1">
      <c r="A173" s="12"/>
      <c r="B173" s="163"/>
      <c r="C173" s="12"/>
      <c r="D173" s="164" t="s">
        <v>68</v>
      </c>
      <c r="E173" s="174" t="s">
        <v>2694</v>
      </c>
      <c r="F173" s="174" t="s">
        <v>2695</v>
      </c>
      <c r="G173" s="12"/>
      <c r="H173" s="12"/>
      <c r="I173" s="166"/>
      <c r="J173" s="175">
        <f>BK173</f>
        <v>0</v>
      </c>
      <c r="K173" s="12"/>
      <c r="L173" s="163"/>
      <c r="M173" s="168"/>
      <c r="N173" s="169"/>
      <c r="O173" s="169"/>
      <c r="P173" s="170">
        <f>SUM(P174:P180)</f>
        <v>0</v>
      </c>
      <c r="Q173" s="169"/>
      <c r="R173" s="170">
        <f>SUM(R174:R180)</f>
        <v>1.7855915199999999</v>
      </c>
      <c r="S173" s="169"/>
      <c r="T173" s="171">
        <f>SUM(T174:T180)</f>
        <v>0</v>
      </c>
      <c r="U173" s="12"/>
      <c r="V173" s="12"/>
      <c r="W173" s="12"/>
      <c r="X173" s="12"/>
      <c r="Y173" s="12"/>
      <c r="Z173" s="12"/>
      <c r="AA173" s="12"/>
      <c r="AB173" s="12"/>
      <c r="AC173" s="12"/>
      <c r="AD173" s="12"/>
      <c r="AE173" s="12"/>
      <c r="AR173" s="164" t="s">
        <v>76</v>
      </c>
      <c r="AT173" s="172" t="s">
        <v>68</v>
      </c>
      <c r="AU173" s="172" t="s">
        <v>79</v>
      </c>
      <c r="AY173" s="164" t="s">
        <v>328</v>
      </c>
      <c r="BK173" s="173">
        <f>SUM(BK174:BK180)</f>
        <v>0</v>
      </c>
    </row>
    <row r="174" s="2" customFormat="1" ht="33" customHeight="1">
      <c r="A174" s="41"/>
      <c r="B174" s="176"/>
      <c r="C174" s="177" t="s">
        <v>512</v>
      </c>
      <c r="D174" s="177" t="s">
        <v>331</v>
      </c>
      <c r="E174" s="178" t="s">
        <v>6865</v>
      </c>
      <c r="F174" s="179" t="s">
        <v>6866</v>
      </c>
      <c r="G174" s="180" t="s">
        <v>491</v>
      </c>
      <c r="H174" s="181">
        <v>0.77600000000000002</v>
      </c>
      <c r="I174" s="182"/>
      <c r="J174" s="183">
        <f>ROUND(I174*H174,2)</f>
        <v>0</v>
      </c>
      <c r="K174" s="179" t="s">
        <v>335</v>
      </c>
      <c r="L174" s="42"/>
      <c r="M174" s="184" t="s">
        <v>3</v>
      </c>
      <c r="N174" s="185" t="s">
        <v>40</v>
      </c>
      <c r="O174" s="75"/>
      <c r="P174" s="186">
        <f>O174*H174</f>
        <v>0</v>
      </c>
      <c r="Q174" s="186">
        <v>2.3010199999999998</v>
      </c>
      <c r="R174" s="186">
        <f>Q174*H174</f>
        <v>1.7855915199999999</v>
      </c>
      <c r="S174" s="186">
        <v>0</v>
      </c>
      <c r="T174" s="187">
        <f>S174*H174</f>
        <v>0</v>
      </c>
      <c r="U174" s="41"/>
      <c r="V174" s="41"/>
      <c r="W174" s="41"/>
      <c r="X174" s="41"/>
      <c r="Y174" s="41"/>
      <c r="Z174" s="41"/>
      <c r="AA174" s="41"/>
      <c r="AB174" s="41"/>
      <c r="AC174" s="41"/>
      <c r="AD174" s="41"/>
      <c r="AE174" s="41"/>
      <c r="AR174" s="188" t="s">
        <v>113</v>
      </c>
      <c r="AT174" s="188" t="s">
        <v>331</v>
      </c>
      <c r="AU174" s="188" t="s">
        <v>87</v>
      </c>
      <c r="AY174" s="22" t="s">
        <v>328</v>
      </c>
      <c r="BE174" s="189">
        <f>IF(N174="základní",J174,0)</f>
        <v>0</v>
      </c>
      <c r="BF174" s="189">
        <f>IF(N174="snížená",J174,0)</f>
        <v>0</v>
      </c>
      <c r="BG174" s="189">
        <f>IF(N174="zákl. přenesená",J174,0)</f>
        <v>0</v>
      </c>
      <c r="BH174" s="189">
        <f>IF(N174="sníž. přenesená",J174,0)</f>
        <v>0</v>
      </c>
      <c r="BI174" s="189">
        <f>IF(N174="nulová",J174,0)</f>
        <v>0</v>
      </c>
      <c r="BJ174" s="22" t="s">
        <v>76</v>
      </c>
      <c r="BK174" s="189">
        <f>ROUND(I174*H174,2)</f>
        <v>0</v>
      </c>
      <c r="BL174" s="22" t="s">
        <v>113</v>
      </c>
      <c r="BM174" s="188" t="s">
        <v>7423</v>
      </c>
    </row>
    <row r="175" s="2" customFormat="1">
      <c r="A175" s="41"/>
      <c r="B175" s="42"/>
      <c r="C175" s="41"/>
      <c r="D175" s="190" t="s">
        <v>338</v>
      </c>
      <c r="E175" s="41"/>
      <c r="F175" s="191" t="s">
        <v>6867</v>
      </c>
      <c r="G175" s="41"/>
      <c r="H175" s="41"/>
      <c r="I175" s="192"/>
      <c r="J175" s="41"/>
      <c r="K175" s="41"/>
      <c r="L175" s="42"/>
      <c r="M175" s="193"/>
      <c r="N175" s="194"/>
      <c r="O175" s="75"/>
      <c r="P175" s="75"/>
      <c r="Q175" s="75"/>
      <c r="R175" s="75"/>
      <c r="S175" s="75"/>
      <c r="T175" s="76"/>
      <c r="U175" s="41"/>
      <c r="V175" s="41"/>
      <c r="W175" s="41"/>
      <c r="X175" s="41"/>
      <c r="Y175" s="41"/>
      <c r="Z175" s="41"/>
      <c r="AA175" s="41"/>
      <c r="AB175" s="41"/>
      <c r="AC175" s="41"/>
      <c r="AD175" s="41"/>
      <c r="AE175" s="41"/>
      <c r="AT175" s="22" t="s">
        <v>338</v>
      </c>
      <c r="AU175" s="22" t="s">
        <v>87</v>
      </c>
    </row>
    <row r="176" s="15" customFormat="1">
      <c r="A176" s="15"/>
      <c r="B176" s="217"/>
      <c r="C176" s="15"/>
      <c r="D176" s="195" t="s">
        <v>442</v>
      </c>
      <c r="E176" s="218" t="s">
        <v>3</v>
      </c>
      <c r="F176" s="219" t="s">
        <v>7424</v>
      </c>
      <c r="G176" s="15"/>
      <c r="H176" s="218" t="s">
        <v>3</v>
      </c>
      <c r="I176" s="220"/>
      <c r="J176" s="15"/>
      <c r="K176" s="15"/>
      <c r="L176" s="217"/>
      <c r="M176" s="221"/>
      <c r="N176" s="222"/>
      <c r="O176" s="222"/>
      <c r="P176" s="222"/>
      <c r="Q176" s="222"/>
      <c r="R176" s="222"/>
      <c r="S176" s="222"/>
      <c r="T176" s="223"/>
      <c r="U176" s="15"/>
      <c r="V176" s="15"/>
      <c r="W176" s="15"/>
      <c r="X176" s="15"/>
      <c r="Y176" s="15"/>
      <c r="Z176" s="15"/>
      <c r="AA176" s="15"/>
      <c r="AB176" s="15"/>
      <c r="AC176" s="15"/>
      <c r="AD176" s="15"/>
      <c r="AE176" s="15"/>
      <c r="AT176" s="218" t="s">
        <v>442</v>
      </c>
      <c r="AU176" s="218" t="s">
        <v>87</v>
      </c>
      <c r="AV176" s="15" t="s">
        <v>76</v>
      </c>
      <c r="AW176" s="15" t="s">
        <v>31</v>
      </c>
      <c r="AX176" s="15" t="s">
        <v>69</v>
      </c>
      <c r="AY176" s="218" t="s">
        <v>328</v>
      </c>
    </row>
    <row r="177" s="13" customFormat="1">
      <c r="A177" s="13"/>
      <c r="B177" s="201"/>
      <c r="C177" s="13"/>
      <c r="D177" s="195" t="s">
        <v>442</v>
      </c>
      <c r="E177" s="202" t="s">
        <v>3</v>
      </c>
      <c r="F177" s="203" t="s">
        <v>7425</v>
      </c>
      <c r="G177" s="13"/>
      <c r="H177" s="204">
        <v>0.73899999999999999</v>
      </c>
      <c r="I177" s="205"/>
      <c r="J177" s="13"/>
      <c r="K177" s="13"/>
      <c r="L177" s="201"/>
      <c r="M177" s="206"/>
      <c r="N177" s="207"/>
      <c r="O177" s="207"/>
      <c r="P177" s="207"/>
      <c r="Q177" s="207"/>
      <c r="R177" s="207"/>
      <c r="S177" s="207"/>
      <c r="T177" s="208"/>
      <c r="U177" s="13"/>
      <c r="V177" s="13"/>
      <c r="W177" s="13"/>
      <c r="X177" s="13"/>
      <c r="Y177" s="13"/>
      <c r="Z177" s="13"/>
      <c r="AA177" s="13"/>
      <c r="AB177" s="13"/>
      <c r="AC177" s="13"/>
      <c r="AD177" s="13"/>
      <c r="AE177" s="13"/>
      <c r="AT177" s="202" t="s">
        <v>442</v>
      </c>
      <c r="AU177" s="202" t="s">
        <v>87</v>
      </c>
      <c r="AV177" s="13" t="s">
        <v>79</v>
      </c>
      <c r="AW177" s="13" t="s">
        <v>31</v>
      </c>
      <c r="AX177" s="13" t="s">
        <v>76</v>
      </c>
      <c r="AY177" s="202" t="s">
        <v>328</v>
      </c>
    </row>
    <row r="178" s="13" customFormat="1">
      <c r="A178" s="13"/>
      <c r="B178" s="201"/>
      <c r="C178" s="13"/>
      <c r="D178" s="195" t="s">
        <v>442</v>
      </c>
      <c r="E178" s="13"/>
      <c r="F178" s="203" t="s">
        <v>7426</v>
      </c>
      <c r="G178" s="13"/>
      <c r="H178" s="204">
        <v>0.77600000000000002</v>
      </c>
      <c r="I178" s="205"/>
      <c r="J178" s="13"/>
      <c r="K178" s="13"/>
      <c r="L178" s="201"/>
      <c r="M178" s="206"/>
      <c r="N178" s="207"/>
      <c r="O178" s="207"/>
      <c r="P178" s="207"/>
      <c r="Q178" s="207"/>
      <c r="R178" s="207"/>
      <c r="S178" s="207"/>
      <c r="T178" s="208"/>
      <c r="U178" s="13"/>
      <c r="V178" s="13"/>
      <c r="W178" s="13"/>
      <c r="X178" s="13"/>
      <c r="Y178" s="13"/>
      <c r="Z178" s="13"/>
      <c r="AA178" s="13"/>
      <c r="AB178" s="13"/>
      <c r="AC178" s="13"/>
      <c r="AD178" s="13"/>
      <c r="AE178" s="13"/>
      <c r="AT178" s="202" t="s">
        <v>442</v>
      </c>
      <c r="AU178" s="202" t="s">
        <v>87</v>
      </c>
      <c r="AV178" s="13" t="s">
        <v>79</v>
      </c>
      <c r="AW178" s="13" t="s">
        <v>4</v>
      </c>
      <c r="AX178" s="13" t="s">
        <v>76</v>
      </c>
      <c r="AY178" s="202" t="s">
        <v>328</v>
      </c>
    </row>
    <row r="179" s="2" customFormat="1" ht="33" customHeight="1">
      <c r="A179" s="41"/>
      <c r="B179" s="176"/>
      <c r="C179" s="177" t="s">
        <v>526</v>
      </c>
      <c r="D179" s="177" t="s">
        <v>331</v>
      </c>
      <c r="E179" s="178" t="s">
        <v>2793</v>
      </c>
      <c r="F179" s="179" t="s">
        <v>2794</v>
      </c>
      <c r="G179" s="180" t="s">
        <v>491</v>
      </c>
      <c r="H179" s="181">
        <v>0.73899999999999999</v>
      </c>
      <c r="I179" s="182"/>
      <c r="J179" s="183">
        <f>ROUND(I179*H179,2)</f>
        <v>0</v>
      </c>
      <c r="K179" s="179" t="s">
        <v>335</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113</v>
      </c>
      <c r="AT179" s="188" t="s">
        <v>331</v>
      </c>
      <c r="AU179" s="188" t="s">
        <v>87</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7427</v>
      </c>
    </row>
    <row r="180" s="2" customFormat="1">
      <c r="A180" s="41"/>
      <c r="B180" s="42"/>
      <c r="C180" s="41"/>
      <c r="D180" s="190" t="s">
        <v>338</v>
      </c>
      <c r="E180" s="41"/>
      <c r="F180" s="191" t="s">
        <v>2796</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87</v>
      </c>
    </row>
    <row r="181" s="12" customFormat="1" ht="20.88" customHeight="1">
      <c r="A181" s="12"/>
      <c r="B181" s="163"/>
      <c r="C181" s="12"/>
      <c r="D181" s="164" t="s">
        <v>68</v>
      </c>
      <c r="E181" s="174" t="s">
        <v>564</v>
      </c>
      <c r="F181" s="174" t="s">
        <v>2710</v>
      </c>
      <c r="G181" s="12"/>
      <c r="H181" s="12"/>
      <c r="I181" s="166"/>
      <c r="J181" s="175">
        <f>BK181</f>
        <v>0</v>
      </c>
      <c r="K181" s="12"/>
      <c r="L181" s="163"/>
      <c r="M181" s="168"/>
      <c r="N181" s="169"/>
      <c r="O181" s="169"/>
      <c r="P181" s="170">
        <f>SUM(P182:P197)</f>
        <v>0</v>
      </c>
      <c r="Q181" s="169"/>
      <c r="R181" s="170">
        <f>SUM(R182:R197)</f>
        <v>27.319963115271996</v>
      </c>
      <c r="S181" s="169"/>
      <c r="T181" s="171">
        <f>SUM(T182:T197)</f>
        <v>0</v>
      </c>
      <c r="U181" s="12"/>
      <c r="V181" s="12"/>
      <c r="W181" s="12"/>
      <c r="X181" s="12"/>
      <c r="Y181" s="12"/>
      <c r="Z181" s="12"/>
      <c r="AA181" s="12"/>
      <c r="AB181" s="12"/>
      <c r="AC181" s="12"/>
      <c r="AD181" s="12"/>
      <c r="AE181" s="12"/>
      <c r="AR181" s="164" t="s">
        <v>76</v>
      </c>
      <c r="AT181" s="172" t="s">
        <v>68</v>
      </c>
      <c r="AU181" s="172" t="s">
        <v>79</v>
      </c>
      <c r="AY181" s="164" t="s">
        <v>328</v>
      </c>
      <c r="BK181" s="173">
        <f>SUM(BK182:BK197)</f>
        <v>0</v>
      </c>
    </row>
    <row r="182" s="2" customFormat="1" ht="24.15" customHeight="1">
      <c r="A182" s="41"/>
      <c r="B182" s="176"/>
      <c r="C182" s="177" t="s">
        <v>532</v>
      </c>
      <c r="D182" s="177" t="s">
        <v>331</v>
      </c>
      <c r="E182" s="178" t="s">
        <v>5337</v>
      </c>
      <c r="F182" s="179" t="s">
        <v>5338</v>
      </c>
      <c r="G182" s="180" t="s">
        <v>491</v>
      </c>
      <c r="H182" s="181">
        <v>10.917999999999999</v>
      </c>
      <c r="I182" s="182"/>
      <c r="J182" s="183">
        <f>ROUND(I182*H182,2)</f>
        <v>0</v>
      </c>
      <c r="K182" s="179" t="s">
        <v>335</v>
      </c>
      <c r="L182" s="42"/>
      <c r="M182" s="184" t="s">
        <v>3</v>
      </c>
      <c r="N182" s="185" t="s">
        <v>40</v>
      </c>
      <c r="O182" s="75"/>
      <c r="P182" s="186">
        <f>O182*H182</f>
        <v>0</v>
      </c>
      <c r="Q182" s="186">
        <v>2.5018722040000001</v>
      </c>
      <c r="R182" s="186">
        <f>Q182*H182</f>
        <v>27.315440723271998</v>
      </c>
      <c r="S182" s="186">
        <v>0</v>
      </c>
      <c r="T182" s="187">
        <f>S182*H182</f>
        <v>0</v>
      </c>
      <c r="U182" s="41"/>
      <c r="V182" s="41"/>
      <c r="W182" s="41"/>
      <c r="X182" s="41"/>
      <c r="Y182" s="41"/>
      <c r="Z182" s="41"/>
      <c r="AA182" s="41"/>
      <c r="AB182" s="41"/>
      <c r="AC182" s="41"/>
      <c r="AD182" s="41"/>
      <c r="AE182" s="41"/>
      <c r="AR182" s="188" t="s">
        <v>113</v>
      </c>
      <c r="AT182" s="188" t="s">
        <v>331</v>
      </c>
      <c r="AU182" s="188" t="s">
        <v>87</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113</v>
      </c>
      <c r="BM182" s="188" t="s">
        <v>7428</v>
      </c>
    </row>
    <row r="183" s="2" customFormat="1">
      <c r="A183" s="41"/>
      <c r="B183" s="42"/>
      <c r="C183" s="41"/>
      <c r="D183" s="190" t="s">
        <v>338</v>
      </c>
      <c r="E183" s="41"/>
      <c r="F183" s="191" t="s">
        <v>5340</v>
      </c>
      <c r="G183" s="41"/>
      <c r="H183" s="41"/>
      <c r="I183" s="192"/>
      <c r="J183" s="41"/>
      <c r="K183" s="41"/>
      <c r="L183" s="42"/>
      <c r="M183" s="193"/>
      <c r="N183" s="194"/>
      <c r="O183" s="75"/>
      <c r="P183" s="75"/>
      <c r="Q183" s="75"/>
      <c r="R183" s="75"/>
      <c r="S183" s="75"/>
      <c r="T183" s="76"/>
      <c r="U183" s="41"/>
      <c r="V183" s="41"/>
      <c r="W183" s="41"/>
      <c r="X183" s="41"/>
      <c r="Y183" s="41"/>
      <c r="Z183" s="41"/>
      <c r="AA183" s="41"/>
      <c r="AB183" s="41"/>
      <c r="AC183" s="41"/>
      <c r="AD183" s="41"/>
      <c r="AE183" s="41"/>
      <c r="AT183" s="22" t="s">
        <v>338</v>
      </c>
      <c r="AU183" s="22" t="s">
        <v>87</v>
      </c>
    </row>
    <row r="184" s="15" customFormat="1">
      <c r="A184" s="15"/>
      <c r="B184" s="217"/>
      <c r="C184" s="15"/>
      <c r="D184" s="195" t="s">
        <v>442</v>
      </c>
      <c r="E184" s="218" t="s">
        <v>3</v>
      </c>
      <c r="F184" s="219" t="s">
        <v>7405</v>
      </c>
      <c r="G184" s="15"/>
      <c r="H184" s="218" t="s">
        <v>3</v>
      </c>
      <c r="I184" s="220"/>
      <c r="J184" s="15"/>
      <c r="K184" s="15"/>
      <c r="L184" s="217"/>
      <c r="M184" s="221"/>
      <c r="N184" s="222"/>
      <c r="O184" s="222"/>
      <c r="P184" s="222"/>
      <c r="Q184" s="222"/>
      <c r="R184" s="222"/>
      <c r="S184" s="222"/>
      <c r="T184" s="223"/>
      <c r="U184" s="15"/>
      <c r="V184" s="15"/>
      <c r="W184" s="15"/>
      <c r="X184" s="15"/>
      <c r="Y184" s="15"/>
      <c r="Z184" s="15"/>
      <c r="AA184" s="15"/>
      <c r="AB184" s="15"/>
      <c r="AC184" s="15"/>
      <c r="AD184" s="15"/>
      <c r="AE184" s="15"/>
      <c r="AT184" s="218" t="s">
        <v>442</v>
      </c>
      <c r="AU184" s="218" t="s">
        <v>87</v>
      </c>
      <c r="AV184" s="15" t="s">
        <v>76</v>
      </c>
      <c r="AW184" s="15" t="s">
        <v>31</v>
      </c>
      <c r="AX184" s="15" t="s">
        <v>69</v>
      </c>
      <c r="AY184" s="218" t="s">
        <v>328</v>
      </c>
    </row>
    <row r="185" s="13" customFormat="1">
      <c r="A185" s="13"/>
      <c r="B185" s="201"/>
      <c r="C185" s="13"/>
      <c r="D185" s="195" t="s">
        <v>442</v>
      </c>
      <c r="E185" s="202" t="s">
        <v>3</v>
      </c>
      <c r="F185" s="203" t="s">
        <v>7406</v>
      </c>
      <c r="G185" s="13"/>
      <c r="H185" s="204">
        <v>3.1850000000000001</v>
      </c>
      <c r="I185" s="205"/>
      <c r="J185" s="13"/>
      <c r="K185" s="13"/>
      <c r="L185" s="201"/>
      <c r="M185" s="206"/>
      <c r="N185" s="207"/>
      <c r="O185" s="207"/>
      <c r="P185" s="207"/>
      <c r="Q185" s="207"/>
      <c r="R185" s="207"/>
      <c r="S185" s="207"/>
      <c r="T185" s="208"/>
      <c r="U185" s="13"/>
      <c r="V185" s="13"/>
      <c r="W185" s="13"/>
      <c r="X185" s="13"/>
      <c r="Y185" s="13"/>
      <c r="Z185" s="13"/>
      <c r="AA185" s="13"/>
      <c r="AB185" s="13"/>
      <c r="AC185" s="13"/>
      <c r="AD185" s="13"/>
      <c r="AE185" s="13"/>
      <c r="AT185" s="202" t="s">
        <v>442</v>
      </c>
      <c r="AU185" s="202" t="s">
        <v>87</v>
      </c>
      <c r="AV185" s="13" t="s">
        <v>79</v>
      </c>
      <c r="AW185" s="13" t="s">
        <v>31</v>
      </c>
      <c r="AX185" s="13" t="s">
        <v>69</v>
      </c>
      <c r="AY185" s="202" t="s">
        <v>328</v>
      </c>
    </row>
    <row r="186" s="13" customFormat="1">
      <c r="A186" s="13"/>
      <c r="B186" s="201"/>
      <c r="C186" s="13"/>
      <c r="D186" s="195" t="s">
        <v>442</v>
      </c>
      <c r="E186" s="202" t="s">
        <v>3</v>
      </c>
      <c r="F186" s="203" t="s">
        <v>7407</v>
      </c>
      <c r="G186" s="13"/>
      <c r="H186" s="204">
        <v>0.13500000000000001</v>
      </c>
      <c r="I186" s="205"/>
      <c r="J186" s="13"/>
      <c r="K186" s="13"/>
      <c r="L186" s="201"/>
      <c r="M186" s="206"/>
      <c r="N186" s="207"/>
      <c r="O186" s="207"/>
      <c r="P186" s="207"/>
      <c r="Q186" s="207"/>
      <c r="R186" s="207"/>
      <c r="S186" s="207"/>
      <c r="T186" s="208"/>
      <c r="U186" s="13"/>
      <c r="V186" s="13"/>
      <c r="W186" s="13"/>
      <c r="X186" s="13"/>
      <c r="Y186" s="13"/>
      <c r="Z186" s="13"/>
      <c r="AA186" s="13"/>
      <c r="AB186" s="13"/>
      <c r="AC186" s="13"/>
      <c r="AD186" s="13"/>
      <c r="AE186" s="13"/>
      <c r="AT186" s="202" t="s">
        <v>442</v>
      </c>
      <c r="AU186" s="202" t="s">
        <v>87</v>
      </c>
      <c r="AV186" s="13" t="s">
        <v>79</v>
      </c>
      <c r="AW186" s="13" t="s">
        <v>31</v>
      </c>
      <c r="AX186" s="13" t="s">
        <v>69</v>
      </c>
      <c r="AY186" s="202" t="s">
        <v>328</v>
      </c>
    </row>
    <row r="187" s="13" customFormat="1">
      <c r="A187" s="13"/>
      <c r="B187" s="201"/>
      <c r="C187" s="13"/>
      <c r="D187" s="195" t="s">
        <v>442</v>
      </c>
      <c r="E187" s="202" t="s">
        <v>3</v>
      </c>
      <c r="F187" s="203" t="s">
        <v>7408</v>
      </c>
      <c r="G187" s="13"/>
      <c r="H187" s="204">
        <v>3.3180000000000001</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87</v>
      </c>
      <c r="AV187" s="13" t="s">
        <v>79</v>
      </c>
      <c r="AW187" s="13" t="s">
        <v>31</v>
      </c>
      <c r="AX187" s="13" t="s">
        <v>69</v>
      </c>
      <c r="AY187" s="202" t="s">
        <v>328</v>
      </c>
    </row>
    <row r="188" s="13" customFormat="1">
      <c r="A188" s="13"/>
      <c r="B188" s="201"/>
      <c r="C188" s="13"/>
      <c r="D188" s="195" t="s">
        <v>442</v>
      </c>
      <c r="E188" s="202" t="s">
        <v>3</v>
      </c>
      <c r="F188" s="203" t="s">
        <v>7409</v>
      </c>
      <c r="G188" s="13"/>
      <c r="H188" s="204">
        <v>0.89300000000000002</v>
      </c>
      <c r="I188" s="205"/>
      <c r="J188" s="13"/>
      <c r="K188" s="13"/>
      <c r="L188" s="201"/>
      <c r="M188" s="206"/>
      <c r="N188" s="207"/>
      <c r="O188" s="207"/>
      <c r="P188" s="207"/>
      <c r="Q188" s="207"/>
      <c r="R188" s="207"/>
      <c r="S188" s="207"/>
      <c r="T188" s="208"/>
      <c r="U188" s="13"/>
      <c r="V188" s="13"/>
      <c r="W188" s="13"/>
      <c r="X188" s="13"/>
      <c r="Y188" s="13"/>
      <c r="Z188" s="13"/>
      <c r="AA188" s="13"/>
      <c r="AB188" s="13"/>
      <c r="AC188" s="13"/>
      <c r="AD188" s="13"/>
      <c r="AE188" s="13"/>
      <c r="AT188" s="202" t="s">
        <v>442</v>
      </c>
      <c r="AU188" s="202" t="s">
        <v>87</v>
      </c>
      <c r="AV188" s="13" t="s">
        <v>79</v>
      </c>
      <c r="AW188" s="13" t="s">
        <v>31</v>
      </c>
      <c r="AX188" s="13" t="s">
        <v>69</v>
      </c>
      <c r="AY188" s="202" t="s">
        <v>328</v>
      </c>
    </row>
    <row r="189" s="13" customFormat="1">
      <c r="A189" s="13"/>
      <c r="B189" s="201"/>
      <c r="C189" s="13"/>
      <c r="D189" s="195" t="s">
        <v>442</v>
      </c>
      <c r="E189" s="202" t="s">
        <v>3</v>
      </c>
      <c r="F189" s="203" t="s">
        <v>7410</v>
      </c>
      <c r="G189" s="13"/>
      <c r="H189" s="204">
        <v>2.867</v>
      </c>
      <c r="I189" s="205"/>
      <c r="J189" s="13"/>
      <c r="K189" s="13"/>
      <c r="L189" s="201"/>
      <c r="M189" s="206"/>
      <c r="N189" s="207"/>
      <c r="O189" s="207"/>
      <c r="P189" s="207"/>
      <c r="Q189" s="207"/>
      <c r="R189" s="207"/>
      <c r="S189" s="207"/>
      <c r="T189" s="208"/>
      <c r="U189" s="13"/>
      <c r="V189" s="13"/>
      <c r="W189" s="13"/>
      <c r="X189" s="13"/>
      <c r="Y189" s="13"/>
      <c r="Z189" s="13"/>
      <c r="AA189" s="13"/>
      <c r="AB189" s="13"/>
      <c r="AC189" s="13"/>
      <c r="AD189" s="13"/>
      <c r="AE189" s="13"/>
      <c r="AT189" s="202" t="s">
        <v>442</v>
      </c>
      <c r="AU189" s="202" t="s">
        <v>87</v>
      </c>
      <c r="AV189" s="13" t="s">
        <v>79</v>
      </c>
      <c r="AW189" s="13" t="s">
        <v>31</v>
      </c>
      <c r="AX189" s="13" t="s">
        <v>69</v>
      </c>
      <c r="AY189" s="202" t="s">
        <v>328</v>
      </c>
    </row>
    <row r="190" s="14" customFormat="1">
      <c r="A190" s="14"/>
      <c r="B190" s="209"/>
      <c r="C190" s="14"/>
      <c r="D190" s="195" t="s">
        <v>442</v>
      </c>
      <c r="E190" s="210" t="s">
        <v>3</v>
      </c>
      <c r="F190" s="211" t="s">
        <v>452</v>
      </c>
      <c r="G190" s="14"/>
      <c r="H190" s="212">
        <v>10.398</v>
      </c>
      <c r="I190" s="213"/>
      <c r="J190" s="14"/>
      <c r="K190" s="14"/>
      <c r="L190" s="209"/>
      <c r="M190" s="214"/>
      <c r="N190" s="215"/>
      <c r="O190" s="215"/>
      <c r="P190" s="215"/>
      <c r="Q190" s="215"/>
      <c r="R190" s="215"/>
      <c r="S190" s="215"/>
      <c r="T190" s="216"/>
      <c r="U190" s="14"/>
      <c r="V190" s="14"/>
      <c r="W190" s="14"/>
      <c r="X190" s="14"/>
      <c r="Y190" s="14"/>
      <c r="Z190" s="14"/>
      <c r="AA190" s="14"/>
      <c r="AB190" s="14"/>
      <c r="AC190" s="14"/>
      <c r="AD190" s="14"/>
      <c r="AE190" s="14"/>
      <c r="AT190" s="210" t="s">
        <v>442</v>
      </c>
      <c r="AU190" s="210" t="s">
        <v>87</v>
      </c>
      <c r="AV190" s="14" t="s">
        <v>113</v>
      </c>
      <c r="AW190" s="14" t="s">
        <v>31</v>
      </c>
      <c r="AX190" s="14" t="s">
        <v>76</v>
      </c>
      <c r="AY190" s="210" t="s">
        <v>328</v>
      </c>
    </row>
    <row r="191" s="13" customFormat="1">
      <c r="A191" s="13"/>
      <c r="B191" s="201"/>
      <c r="C191" s="13"/>
      <c r="D191" s="195" t="s">
        <v>442</v>
      </c>
      <c r="E191" s="13"/>
      <c r="F191" s="203" t="s">
        <v>7429</v>
      </c>
      <c r="G191" s="13"/>
      <c r="H191" s="204">
        <v>10.917999999999999</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87</v>
      </c>
      <c r="AV191" s="13" t="s">
        <v>79</v>
      </c>
      <c r="AW191" s="13" t="s">
        <v>4</v>
      </c>
      <c r="AX191" s="13" t="s">
        <v>76</v>
      </c>
      <c r="AY191" s="202" t="s">
        <v>328</v>
      </c>
    </row>
    <row r="192" s="2" customFormat="1" ht="16.5" customHeight="1">
      <c r="A192" s="41"/>
      <c r="B192" s="176"/>
      <c r="C192" s="177" t="s">
        <v>538</v>
      </c>
      <c r="D192" s="177" t="s">
        <v>331</v>
      </c>
      <c r="E192" s="178" t="s">
        <v>2716</v>
      </c>
      <c r="F192" s="179" t="s">
        <v>2717</v>
      </c>
      <c r="G192" s="180" t="s">
        <v>439</v>
      </c>
      <c r="H192" s="181">
        <v>1.6799999999999999</v>
      </c>
      <c r="I192" s="182"/>
      <c r="J192" s="183">
        <f>ROUND(I192*H192,2)</f>
        <v>0</v>
      </c>
      <c r="K192" s="179" t="s">
        <v>335</v>
      </c>
      <c r="L192" s="42"/>
      <c r="M192" s="184" t="s">
        <v>3</v>
      </c>
      <c r="N192" s="185" t="s">
        <v>40</v>
      </c>
      <c r="O192" s="75"/>
      <c r="P192" s="186">
        <f>O192*H192</f>
        <v>0</v>
      </c>
      <c r="Q192" s="186">
        <v>0.0026919000000000001</v>
      </c>
      <c r="R192" s="186">
        <f>Q192*H192</f>
        <v>0.0045223920000000001</v>
      </c>
      <c r="S192" s="186">
        <v>0</v>
      </c>
      <c r="T192" s="187">
        <f>S192*H192</f>
        <v>0</v>
      </c>
      <c r="U192" s="41"/>
      <c r="V192" s="41"/>
      <c r="W192" s="41"/>
      <c r="X192" s="41"/>
      <c r="Y192" s="41"/>
      <c r="Z192" s="41"/>
      <c r="AA192" s="41"/>
      <c r="AB192" s="41"/>
      <c r="AC192" s="41"/>
      <c r="AD192" s="41"/>
      <c r="AE192" s="41"/>
      <c r="AR192" s="188" t="s">
        <v>113</v>
      </c>
      <c r="AT192" s="188" t="s">
        <v>331</v>
      </c>
      <c r="AU192" s="188" t="s">
        <v>87</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7430</v>
      </c>
    </row>
    <row r="193" s="2" customFormat="1">
      <c r="A193" s="41"/>
      <c r="B193" s="42"/>
      <c r="C193" s="41"/>
      <c r="D193" s="190" t="s">
        <v>338</v>
      </c>
      <c r="E193" s="41"/>
      <c r="F193" s="191" t="s">
        <v>2719</v>
      </c>
      <c r="G193" s="41"/>
      <c r="H193" s="41"/>
      <c r="I193" s="192"/>
      <c r="J193" s="41"/>
      <c r="K193" s="41"/>
      <c r="L193" s="42"/>
      <c r="M193" s="193"/>
      <c r="N193" s="194"/>
      <c r="O193" s="75"/>
      <c r="P193" s="75"/>
      <c r="Q193" s="75"/>
      <c r="R193" s="75"/>
      <c r="S193" s="75"/>
      <c r="T193" s="76"/>
      <c r="U193" s="41"/>
      <c r="V193" s="41"/>
      <c r="W193" s="41"/>
      <c r="X193" s="41"/>
      <c r="Y193" s="41"/>
      <c r="Z193" s="41"/>
      <c r="AA193" s="41"/>
      <c r="AB193" s="41"/>
      <c r="AC193" s="41"/>
      <c r="AD193" s="41"/>
      <c r="AE193" s="41"/>
      <c r="AT193" s="22" t="s">
        <v>338</v>
      </c>
      <c r="AU193" s="22" t="s">
        <v>87</v>
      </c>
    </row>
    <row r="194" s="15" customFormat="1">
      <c r="A194" s="15"/>
      <c r="B194" s="217"/>
      <c r="C194" s="15"/>
      <c r="D194" s="195" t="s">
        <v>442</v>
      </c>
      <c r="E194" s="218" t="s">
        <v>3</v>
      </c>
      <c r="F194" s="219" t="s">
        <v>7431</v>
      </c>
      <c r="G194" s="15"/>
      <c r="H194" s="218" t="s">
        <v>3</v>
      </c>
      <c r="I194" s="220"/>
      <c r="J194" s="15"/>
      <c r="K194" s="15"/>
      <c r="L194" s="217"/>
      <c r="M194" s="221"/>
      <c r="N194" s="222"/>
      <c r="O194" s="222"/>
      <c r="P194" s="222"/>
      <c r="Q194" s="222"/>
      <c r="R194" s="222"/>
      <c r="S194" s="222"/>
      <c r="T194" s="223"/>
      <c r="U194" s="15"/>
      <c r="V194" s="15"/>
      <c r="W194" s="15"/>
      <c r="X194" s="15"/>
      <c r="Y194" s="15"/>
      <c r="Z194" s="15"/>
      <c r="AA194" s="15"/>
      <c r="AB194" s="15"/>
      <c r="AC194" s="15"/>
      <c r="AD194" s="15"/>
      <c r="AE194" s="15"/>
      <c r="AT194" s="218" t="s">
        <v>442</v>
      </c>
      <c r="AU194" s="218" t="s">
        <v>87</v>
      </c>
      <c r="AV194" s="15" t="s">
        <v>76</v>
      </c>
      <c r="AW194" s="15" t="s">
        <v>31</v>
      </c>
      <c r="AX194" s="15" t="s">
        <v>69</v>
      </c>
      <c r="AY194" s="218" t="s">
        <v>328</v>
      </c>
    </row>
    <row r="195" s="13" customFormat="1">
      <c r="A195" s="13"/>
      <c r="B195" s="201"/>
      <c r="C195" s="13"/>
      <c r="D195" s="195" t="s">
        <v>442</v>
      </c>
      <c r="E195" s="202" t="s">
        <v>3</v>
      </c>
      <c r="F195" s="203" t="s">
        <v>7432</v>
      </c>
      <c r="G195" s="13"/>
      <c r="H195" s="204">
        <v>1.6799999999999999</v>
      </c>
      <c r="I195" s="205"/>
      <c r="J195" s="13"/>
      <c r="K195" s="13"/>
      <c r="L195" s="201"/>
      <c r="M195" s="206"/>
      <c r="N195" s="207"/>
      <c r="O195" s="207"/>
      <c r="P195" s="207"/>
      <c r="Q195" s="207"/>
      <c r="R195" s="207"/>
      <c r="S195" s="207"/>
      <c r="T195" s="208"/>
      <c r="U195" s="13"/>
      <c r="V195" s="13"/>
      <c r="W195" s="13"/>
      <c r="X195" s="13"/>
      <c r="Y195" s="13"/>
      <c r="Z195" s="13"/>
      <c r="AA195" s="13"/>
      <c r="AB195" s="13"/>
      <c r="AC195" s="13"/>
      <c r="AD195" s="13"/>
      <c r="AE195" s="13"/>
      <c r="AT195" s="202" t="s">
        <v>442</v>
      </c>
      <c r="AU195" s="202" t="s">
        <v>87</v>
      </c>
      <c r="AV195" s="13" t="s">
        <v>79</v>
      </c>
      <c r="AW195" s="13" t="s">
        <v>31</v>
      </c>
      <c r="AX195" s="13" t="s">
        <v>76</v>
      </c>
      <c r="AY195" s="202" t="s">
        <v>328</v>
      </c>
    </row>
    <row r="196" s="2" customFormat="1" ht="16.5" customHeight="1">
      <c r="A196" s="41"/>
      <c r="B196" s="176"/>
      <c r="C196" s="177" t="s">
        <v>544</v>
      </c>
      <c r="D196" s="177" t="s">
        <v>331</v>
      </c>
      <c r="E196" s="178" t="s">
        <v>2724</v>
      </c>
      <c r="F196" s="179" t="s">
        <v>2725</v>
      </c>
      <c r="G196" s="180" t="s">
        <v>439</v>
      </c>
      <c r="H196" s="181">
        <v>1.6799999999999999</v>
      </c>
      <c r="I196" s="182"/>
      <c r="J196" s="183">
        <f>ROUND(I196*H196,2)</f>
        <v>0</v>
      </c>
      <c r="K196" s="179" t="s">
        <v>335</v>
      </c>
      <c r="L196" s="42"/>
      <c r="M196" s="184" t="s">
        <v>3</v>
      </c>
      <c r="N196" s="185" t="s">
        <v>40</v>
      </c>
      <c r="O196" s="75"/>
      <c r="P196" s="186">
        <f>O196*H196</f>
        <v>0</v>
      </c>
      <c r="Q196" s="186">
        <v>0</v>
      </c>
      <c r="R196" s="186">
        <f>Q196*H196</f>
        <v>0</v>
      </c>
      <c r="S196" s="186">
        <v>0</v>
      </c>
      <c r="T196" s="187">
        <f>S196*H196</f>
        <v>0</v>
      </c>
      <c r="U196" s="41"/>
      <c r="V196" s="41"/>
      <c r="W196" s="41"/>
      <c r="X196" s="41"/>
      <c r="Y196" s="41"/>
      <c r="Z196" s="41"/>
      <c r="AA196" s="41"/>
      <c r="AB196" s="41"/>
      <c r="AC196" s="41"/>
      <c r="AD196" s="41"/>
      <c r="AE196" s="41"/>
      <c r="AR196" s="188" t="s">
        <v>113</v>
      </c>
      <c r="AT196" s="188" t="s">
        <v>331</v>
      </c>
      <c r="AU196" s="188" t="s">
        <v>87</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7433</v>
      </c>
    </row>
    <row r="197" s="2" customFormat="1">
      <c r="A197" s="41"/>
      <c r="B197" s="42"/>
      <c r="C197" s="41"/>
      <c r="D197" s="190" t="s">
        <v>338</v>
      </c>
      <c r="E197" s="41"/>
      <c r="F197" s="191" t="s">
        <v>2727</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87</v>
      </c>
    </row>
    <row r="198" s="12" customFormat="1" ht="20.88" customHeight="1">
      <c r="A198" s="12"/>
      <c r="B198" s="163"/>
      <c r="C198" s="12"/>
      <c r="D198" s="164" t="s">
        <v>68</v>
      </c>
      <c r="E198" s="174" t="s">
        <v>473</v>
      </c>
      <c r="F198" s="174" t="s">
        <v>2807</v>
      </c>
      <c r="G198" s="12"/>
      <c r="H198" s="12"/>
      <c r="I198" s="166"/>
      <c r="J198" s="175">
        <f>BK198</f>
        <v>0</v>
      </c>
      <c r="K198" s="12"/>
      <c r="L198" s="163"/>
      <c r="M198" s="168"/>
      <c r="N198" s="169"/>
      <c r="O198" s="169"/>
      <c r="P198" s="170">
        <f>SUM(P199:P202)</f>
        <v>0</v>
      </c>
      <c r="Q198" s="169"/>
      <c r="R198" s="170">
        <f>SUM(R199:R202)</f>
        <v>0.0042240000000000003</v>
      </c>
      <c r="S198" s="169"/>
      <c r="T198" s="171">
        <f>SUM(T199:T202)</f>
        <v>0</v>
      </c>
      <c r="U198" s="12"/>
      <c r="V198" s="12"/>
      <c r="W198" s="12"/>
      <c r="X198" s="12"/>
      <c r="Y198" s="12"/>
      <c r="Z198" s="12"/>
      <c r="AA198" s="12"/>
      <c r="AB198" s="12"/>
      <c r="AC198" s="12"/>
      <c r="AD198" s="12"/>
      <c r="AE198" s="12"/>
      <c r="AR198" s="164" t="s">
        <v>76</v>
      </c>
      <c r="AT198" s="172" t="s">
        <v>68</v>
      </c>
      <c r="AU198" s="172" t="s">
        <v>79</v>
      </c>
      <c r="AY198" s="164" t="s">
        <v>328</v>
      </c>
      <c r="BK198" s="173">
        <f>SUM(BK199:BK202)</f>
        <v>0</v>
      </c>
    </row>
    <row r="199" s="2" customFormat="1" ht="24.15" customHeight="1">
      <c r="A199" s="41"/>
      <c r="B199" s="176"/>
      <c r="C199" s="177" t="s">
        <v>550</v>
      </c>
      <c r="D199" s="177" t="s">
        <v>331</v>
      </c>
      <c r="E199" s="178" t="s">
        <v>7434</v>
      </c>
      <c r="F199" s="179" t="s">
        <v>7435</v>
      </c>
      <c r="G199" s="180" t="s">
        <v>476</v>
      </c>
      <c r="H199" s="181">
        <v>11</v>
      </c>
      <c r="I199" s="182"/>
      <c r="J199" s="183">
        <f>ROUND(I199*H199,2)</f>
        <v>0</v>
      </c>
      <c r="K199" s="179" t="s">
        <v>335</v>
      </c>
      <c r="L199" s="42"/>
      <c r="M199" s="184" t="s">
        <v>3</v>
      </c>
      <c r="N199" s="185" t="s">
        <v>40</v>
      </c>
      <c r="O199" s="75"/>
      <c r="P199" s="186">
        <f>O199*H199</f>
        <v>0</v>
      </c>
      <c r="Q199" s="186">
        <v>0</v>
      </c>
      <c r="R199" s="186">
        <f>Q199*H199</f>
        <v>0</v>
      </c>
      <c r="S199" s="186">
        <v>0</v>
      </c>
      <c r="T199" s="187">
        <f>S199*H199</f>
        <v>0</v>
      </c>
      <c r="U199" s="41"/>
      <c r="V199" s="41"/>
      <c r="W199" s="41"/>
      <c r="X199" s="41"/>
      <c r="Y199" s="41"/>
      <c r="Z199" s="41"/>
      <c r="AA199" s="41"/>
      <c r="AB199" s="41"/>
      <c r="AC199" s="41"/>
      <c r="AD199" s="41"/>
      <c r="AE199" s="41"/>
      <c r="AR199" s="188" t="s">
        <v>113</v>
      </c>
      <c r="AT199" s="188" t="s">
        <v>331</v>
      </c>
      <c r="AU199" s="188" t="s">
        <v>87</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7436</v>
      </c>
    </row>
    <row r="200" s="2" customFormat="1">
      <c r="A200" s="41"/>
      <c r="B200" s="42"/>
      <c r="C200" s="41"/>
      <c r="D200" s="190" t="s">
        <v>338</v>
      </c>
      <c r="E200" s="41"/>
      <c r="F200" s="191" t="s">
        <v>7437</v>
      </c>
      <c r="G200" s="41"/>
      <c r="H200" s="41"/>
      <c r="I200" s="192"/>
      <c r="J200" s="41"/>
      <c r="K200" s="41"/>
      <c r="L200" s="42"/>
      <c r="M200" s="193"/>
      <c r="N200" s="194"/>
      <c r="O200" s="75"/>
      <c r="P200" s="75"/>
      <c r="Q200" s="75"/>
      <c r="R200" s="75"/>
      <c r="S200" s="75"/>
      <c r="T200" s="76"/>
      <c r="U200" s="41"/>
      <c r="V200" s="41"/>
      <c r="W200" s="41"/>
      <c r="X200" s="41"/>
      <c r="Y200" s="41"/>
      <c r="Z200" s="41"/>
      <c r="AA200" s="41"/>
      <c r="AB200" s="41"/>
      <c r="AC200" s="41"/>
      <c r="AD200" s="41"/>
      <c r="AE200" s="41"/>
      <c r="AT200" s="22" t="s">
        <v>338</v>
      </c>
      <c r="AU200" s="22" t="s">
        <v>87</v>
      </c>
    </row>
    <row r="201" s="2" customFormat="1" ht="21.75" customHeight="1">
      <c r="A201" s="41"/>
      <c r="B201" s="176"/>
      <c r="C201" s="224" t="s">
        <v>556</v>
      </c>
      <c r="D201" s="224" t="s">
        <v>539</v>
      </c>
      <c r="E201" s="225" t="s">
        <v>7438</v>
      </c>
      <c r="F201" s="226" t="s">
        <v>7439</v>
      </c>
      <c r="G201" s="227" t="s">
        <v>476</v>
      </c>
      <c r="H201" s="228">
        <v>13.199999999999999</v>
      </c>
      <c r="I201" s="229"/>
      <c r="J201" s="230">
        <f>ROUND(I201*H201,2)</f>
        <v>0</v>
      </c>
      <c r="K201" s="226" t="s">
        <v>335</v>
      </c>
      <c r="L201" s="231"/>
      <c r="M201" s="232" t="s">
        <v>3</v>
      </c>
      <c r="N201" s="233" t="s">
        <v>40</v>
      </c>
      <c r="O201" s="75"/>
      <c r="P201" s="186">
        <f>O201*H201</f>
        <v>0</v>
      </c>
      <c r="Q201" s="186">
        <v>0.00032000000000000003</v>
      </c>
      <c r="R201" s="186">
        <f>Q201*H201</f>
        <v>0.0042240000000000003</v>
      </c>
      <c r="S201" s="186">
        <v>0</v>
      </c>
      <c r="T201" s="187">
        <f>S201*H201</f>
        <v>0</v>
      </c>
      <c r="U201" s="41"/>
      <c r="V201" s="41"/>
      <c r="W201" s="41"/>
      <c r="X201" s="41"/>
      <c r="Y201" s="41"/>
      <c r="Z201" s="41"/>
      <c r="AA201" s="41"/>
      <c r="AB201" s="41"/>
      <c r="AC201" s="41"/>
      <c r="AD201" s="41"/>
      <c r="AE201" s="41"/>
      <c r="AR201" s="188" t="s">
        <v>171</v>
      </c>
      <c r="AT201" s="188" t="s">
        <v>539</v>
      </c>
      <c r="AU201" s="188" t="s">
        <v>87</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7440</v>
      </c>
    </row>
    <row r="202" s="13" customFormat="1">
      <c r="A202" s="13"/>
      <c r="B202" s="201"/>
      <c r="C202" s="13"/>
      <c r="D202" s="195" t="s">
        <v>442</v>
      </c>
      <c r="E202" s="13"/>
      <c r="F202" s="203" t="s">
        <v>7441</v>
      </c>
      <c r="G202" s="13"/>
      <c r="H202" s="204">
        <v>13.199999999999999</v>
      </c>
      <c r="I202" s="205"/>
      <c r="J202" s="13"/>
      <c r="K202" s="13"/>
      <c r="L202" s="201"/>
      <c r="M202" s="206"/>
      <c r="N202" s="207"/>
      <c r="O202" s="207"/>
      <c r="P202" s="207"/>
      <c r="Q202" s="207"/>
      <c r="R202" s="207"/>
      <c r="S202" s="207"/>
      <c r="T202" s="208"/>
      <c r="U202" s="13"/>
      <c r="V202" s="13"/>
      <c r="W202" s="13"/>
      <c r="X202" s="13"/>
      <c r="Y202" s="13"/>
      <c r="Z202" s="13"/>
      <c r="AA202" s="13"/>
      <c r="AB202" s="13"/>
      <c r="AC202" s="13"/>
      <c r="AD202" s="13"/>
      <c r="AE202" s="13"/>
      <c r="AT202" s="202" t="s">
        <v>442</v>
      </c>
      <c r="AU202" s="202" t="s">
        <v>87</v>
      </c>
      <c r="AV202" s="13" t="s">
        <v>79</v>
      </c>
      <c r="AW202" s="13" t="s">
        <v>4</v>
      </c>
      <c r="AX202" s="13" t="s">
        <v>76</v>
      </c>
      <c r="AY202" s="202" t="s">
        <v>328</v>
      </c>
    </row>
    <row r="203" s="12" customFormat="1" ht="20.88" customHeight="1">
      <c r="A203" s="12"/>
      <c r="B203" s="163"/>
      <c r="C203" s="12"/>
      <c r="D203" s="164" t="s">
        <v>68</v>
      </c>
      <c r="E203" s="174" t="s">
        <v>588</v>
      </c>
      <c r="F203" s="174" t="s">
        <v>2816</v>
      </c>
      <c r="G203" s="12"/>
      <c r="H203" s="12"/>
      <c r="I203" s="166"/>
      <c r="J203" s="175">
        <f>BK203</f>
        <v>0</v>
      </c>
      <c r="K203" s="12"/>
      <c r="L203" s="163"/>
      <c r="M203" s="168"/>
      <c r="N203" s="169"/>
      <c r="O203" s="169"/>
      <c r="P203" s="170">
        <f>SUM(P204:P217)</f>
        <v>0</v>
      </c>
      <c r="Q203" s="169"/>
      <c r="R203" s="170">
        <f>SUM(R204:R217)</f>
        <v>7.0156584999999998</v>
      </c>
      <c r="S203" s="169"/>
      <c r="T203" s="171">
        <f>SUM(T204:T217)</f>
        <v>0</v>
      </c>
      <c r="U203" s="12"/>
      <c r="V203" s="12"/>
      <c r="W203" s="12"/>
      <c r="X203" s="12"/>
      <c r="Y203" s="12"/>
      <c r="Z203" s="12"/>
      <c r="AA203" s="12"/>
      <c r="AB203" s="12"/>
      <c r="AC203" s="12"/>
      <c r="AD203" s="12"/>
      <c r="AE203" s="12"/>
      <c r="AR203" s="164" t="s">
        <v>76</v>
      </c>
      <c r="AT203" s="172" t="s">
        <v>68</v>
      </c>
      <c r="AU203" s="172" t="s">
        <v>79</v>
      </c>
      <c r="AY203" s="164" t="s">
        <v>328</v>
      </c>
      <c r="BK203" s="173">
        <f>SUM(BK204:BK217)</f>
        <v>0</v>
      </c>
    </row>
    <row r="204" s="2" customFormat="1" ht="66.75" customHeight="1">
      <c r="A204" s="41"/>
      <c r="B204" s="176"/>
      <c r="C204" s="177" t="s">
        <v>8</v>
      </c>
      <c r="D204" s="177" t="s">
        <v>331</v>
      </c>
      <c r="E204" s="178" t="s">
        <v>2817</v>
      </c>
      <c r="F204" s="179" t="s">
        <v>2818</v>
      </c>
      <c r="G204" s="180" t="s">
        <v>491</v>
      </c>
      <c r="H204" s="181">
        <v>4.3600000000000003</v>
      </c>
      <c r="I204" s="182"/>
      <c r="J204" s="183">
        <f>ROUND(I204*H204,2)</f>
        <v>0</v>
      </c>
      <c r="K204" s="179" t="s">
        <v>335</v>
      </c>
      <c r="L204" s="42"/>
      <c r="M204" s="184" t="s">
        <v>3</v>
      </c>
      <c r="N204" s="185" t="s">
        <v>40</v>
      </c>
      <c r="O204" s="75"/>
      <c r="P204" s="186">
        <f>O204*H204</f>
        <v>0</v>
      </c>
      <c r="Q204" s="186">
        <v>0</v>
      </c>
      <c r="R204" s="186">
        <f>Q204*H204</f>
        <v>0</v>
      </c>
      <c r="S204" s="186">
        <v>0</v>
      </c>
      <c r="T204" s="187">
        <f>S204*H204</f>
        <v>0</v>
      </c>
      <c r="U204" s="41"/>
      <c r="V204" s="41"/>
      <c r="W204" s="41"/>
      <c r="X204" s="41"/>
      <c r="Y204" s="41"/>
      <c r="Z204" s="41"/>
      <c r="AA204" s="41"/>
      <c r="AB204" s="41"/>
      <c r="AC204" s="41"/>
      <c r="AD204" s="41"/>
      <c r="AE204" s="41"/>
      <c r="AR204" s="188" t="s">
        <v>532</v>
      </c>
      <c r="AT204" s="188" t="s">
        <v>331</v>
      </c>
      <c r="AU204" s="188" t="s">
        <v>87</v>
      </c>
      <c r="AY204" s="22" t="s">
        <v>328</v>
      </c>
      <c r="BE204" s="189">
        <f>IF(N204="základní",J204,0)</f>
        <v>0</v>
      </c>
      <c r="BF204" s="189">
        <f>IF(N204="snížená",J204,0)</f>
        <v>0</v>
      </c>
      <c r="BG204" s="189">
        <f>IF(N204="zákl. přenesená",J204,0)</f>
        <v>0</v>
      </c>
      <c r="BH204" s="189">
        <f>IF(N204="sníž. přenesená",J204,0)</f>
        <v>0</v>
      </c>
      <c r="BI204" s="189">
        <f>IF(N204="nulová",J204,0)</f>
        <v>0</v>
      </c>
      <c r="BJ204" s="22" t="s">
        <v>76</v>
      </c>
      <c r="BK204" s="189">
        <f>ROUND(I204*H204,2)</f>
        <v>0</v>
      </c>
      <c r="BL204" s="22" t="s">
        <v>532</v>
      </c>
      <c r="BM204" s="188" t="s">
        <v>7442</v>
      </c>
    </row>
    <row r="205" s="2" customFormat="1">
      <c r="A205" s="41"/>
      <c r="B205" s="42"/>
      <c r="C205" s="41"/>
      <c r="D205" s="190" t="s">
        <v>338</v>
      </c>
      <c r="E205" s="41"/>
      <c r="F205" s="191" t="s">
        <v>2820</v>
      </c>
      <c r="G205" s="41"/>
      <c r="H205" s="41"/>
      <c r="I205" s="192"/>
      <c r="J205" s="41"/>
      <c r="K205" s="41"/>
      <c r="L205" s="42"/>
      <c r="M205" s="193"/>
      <c r="N205" s="194"/>
      <c r="O205" s="75"/>
      <c r="P205" s="75"/>
      <c r="Q205" s="75"/>
      <c r="R205" s="75"/>
      <c r="S205" s="75"/>
      <c r="T205" s="76"/>
      <c r="U205" s="41"/>
      <c r="V205" s="41"/>
      <c r="W205" s="41"/>
      <c r="X205" s="41"/>
      <c r="Y205" s="41"/>
      <c r="Z205" s="41"/>
      <c r="AA205" s="41"/>
      <c r="AB205" s="41"/>
      <c r="AC205" s="41"/>
      <c r="AD205" s="41"/>
      <c r="AE205" s="41"/>
      <c r="AT205" s="22" t="s">
        <v>338</v>
      </c>
      <c r="AU205" s="22" t="s">
        <v>87</v>
      </c>
    </row>
    <row r="206" s="15" customFormat="1">
      <c r="A206" s="15"/>
      <c r="B206" s="217"/>
      <c r="C206" s="15"/>
      <c r="D206" s="195" t="s">
        <v>442</v>
      </c>
      <c r="E206" s="218" t="s">
        <v>3</v>
      </c>
      <c r="F206" s="219" t="s">
        <v>2821</v>
      </c>
      <c r="G206" s="15"/>
      <c r="H206" s="218" t="s">
        <v>3</v>
      </c>
      <c r="I206" s="220"/>
      <c r="J206" s="15"/>
      <c r="K206" s="15"/>
      <c r="L206" s="217"/>
      <c r="M206" s="221"/>
      <c r="N206" s="222"/>
      <c r="O206" s="222"/>
      <c r="P206" s="222"/>
      <c r="Q206" s="222"/>
      <c r="R206" s="222"/>
      <c r="S206" s="222"/>
      <c r="T206" s="223"/>
      <c r="U206" s="15"/>
      <c r="V206" s="15"/>
      <c r="W206" s="15"/>
      <c r="X206" s="15"/>
      <c r="Y206" s="15"/>
      <c r="Z206" s="15"/>
      <c r="AA206" s="15"/>
      <c r="AB206" s="15"/>
      <c r="AC206" s="15"/>
      <c r="AD206" s="15"/>
      <c r="AE206" s="15"/>
      <c r="AT206" s="218" t="s">
        <v>442</v>
      </c>
      <c r="AU206" s="218" t="s">
        <v>87</v>
      </c>
      <c r="AV206" s="15" t="s">
        <v>76</v>
      </c>
      <c r="AW206" s="15" t="s">
        <v>31</v>
      </c>
      <c r="AX206" s="15" t="s">
        <v>69</v>
      </c>
      <c r="AY206" s="218" t="s">
        <v>328</v>
      </c>
    </row>
    <row r="207" s="13" customFormat="1">
      <c r="A207" s="13"/>
      <c r="B207" s="201"/>
      <c r="C207" s="13"/>
      <c r="D207" s="195" t="s">
        <v>442</v>
      </c>
      <c r="E207" s="202" t="s">
        <v>3</v>
      </c>
      <c r="F207" s="203" t="s">
        <v>2822</v>
      </c>
      <c r="G207" s="13"/>
      <c r="H207" s="204">
        <v>4.3600000000000003</v>
      </c>
      <c r="I207" s="205"/>
      <c r="J207" s="13"/>
      <c r="K207" s="13"/>
      <c r="L207" s="201"/>
      <c r="M207" s="206"/>
      <c r="N207" s="207"/>
      <c r="O207" s="207"/>
      <c r="P207" s="207"/>
      <c r="Q207" s="207"/>
      <c r="R207" s="207"/>
      <c r="S207" s="207"/>
      <c r="T207" s="208"/>
      <c r="U207" s="13"/>
      <c r="V207" s="13"/>
      <c r="W207" s="13"/>
      <c r="X207" s="13"/>
      <c r="Y207" s="13"/>
      <c r="Z207" s="13"/>
      <c r="AA207" s="13"/>
      <c r="AB207" s="13"/>
      <c r="AC207" s="13"/>
      <c r="AD207" s="13"/>
      <c r="AE207" s="13"/>
      <c r="AT207" s="202" t="s">
        <v>442</v>
      </c>
      <c r="AU207" s="202" t="s">
        <v>87</v>
      </c>
      <c r="AV207" s="13" t="s">
        <v>79</v>
      </c>
      <c r="AW207" s="13" t="s">
        <v>31</v>
      </c>
      <c r="AX207" s="13" t="s">
        <v>76</v>
      </c>
      <c r="AY207" s="202" t="s">
        <v>328</v>
      </c>
    </row>
    <row r="208" s="2" customFormat="1" ht="16.5" customHeight="1">
      <c r="A208" s="41"/>
      <c r="B208" s="176"/>
      <c r="C208" s="224" t="s">
        <v>564</v>
      </c>
      <c r="D208" s="224" t="s">
        <v>539</v>
      </c>
      <c r="E208" s="225" t="s">
        <v>2823</v>
      </c>
      <c r="F208" s="226" t="s">
        <v>2824</v>
      </c>
      <c r="G208" s="227" t="s">
        <v>585</v>
      </c>
      <c r="H208" s="228">
        <v>6.976</v>
      </c>
      <c r="I208" s="229"/>
      <c r="J208" s="230">
        <f>ROUND(I208*H208,2)</f>
        <v>0</v>
      </c>
      <c r="K208" s="226" t="s">
        <v>335</v>
      </c>
      <c r="L208" s="231"/>
      <c r="M208" s="232" t="s">
        <v>3</v>
      </c>
      <c r="N208" s="233" t="s">
        <v>40</v>
      </c>
      <c r="O208" s="75"/>
      <c r="P208" s="186">
        <f>O208*H208</f>
        <v>0</v>
      </c>
      <c r="Q208" s="186">
        <v>1</v>
      </c>
      <c r="R208" s="186">
        <f>Q208*H208</f>
        <v>6.976</v>
      </c>
      <c r="S208" s="186">
        <v>0</v>
      </c>
      <c r="T208" s="187">
        <f>S208*H208</f>
        <v>0</v>
      </c>
      <c r="U208" s="41"/>
      <c r="V208" s="41"/>
      <c r="W208" s="41"/>
      <c r="X208" s="41"/>
      <c r="Y208" s="41"/>
      <c r="Z208" s="41"/>
      <c r="AA208" s="41"/>
      <c r="AB208" s="41"/>
      <c r="AC208" s="41"/>
      <c r="AD208" s="41"/>
      <c r="AE208" s="41"/>
      <c r="AR208" s="188" t="s">
        <v>621</v>
      </c>
      <c r="AT208" s="188" t="s">
        <v>539</v>
      </c>
      <c r="AU208" s="188" t="s">
        <v>87</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532</v>
      </c>
      <c r="BM208" s="188" t="s">
        <v>7443</v>
      </c>
    </row>
    <row r="209" s="13" customFormat="1">
      <c r="A209" s="13"/>
      <c r="B209" s="201"/>
      <c r="C209" s="13"/>
      <c r="D209" s="195" t="s">
        <v>442</v>
      </c>
      <c r="E209" s="13"/>
      <c r="F209" s="203" t="s">
        <v>7444</v>
      </c>
      <c r="G209" s="13"/>
      <c r="H209" s="204">
        <v>6.976</v>
      </c>
      <c r="I209" s="205"/>
      <c r="J209" s="13"/>
      <c r="K209" s="13"/>
      <c r="L209" s="201"/>
      <c r="M209" s="206"/>
      <c r="N209" s="207"/>
      <c r="O209" s="207"/>
      <c r="P209" s="207"/>
      <c r="Q209" s="207"/>
      <c r="R209" s="207"/>
      <c r="S209" s="207"/>
      <c r="T209" s="208"/>
      <c r="U209" s="13"/>
      <c r="V209" s="13"/>
      <c r="W209" s="13"/>
      <c r="X209" s="13"/>
      <c r="Y209" s="13"/>
      <c r="Z209" s="13"/>
      <c r="AA209" s="13"/>
      <c r="AB209" s="13"/>
      <c r="AC209" s="13"/>
      <c r="AD209" s="13"/>
      <c r="AE209" s="13"/>
      <c r="AT209" s="202" t="s">
        <v>442</v>
      </c>
      <c r="AU209" s="202" t="s">
        <v>87</v>
      </c>
      <c r="AV209" s="13" t="s">
        <v>79</v>
      </c>
      <c r="AW209" s="13" t="s">
        <v>4</v>
      </c>
      <c r="AX209" s="13" t="s">
        <v>76</v>
      </c>
      <c r="AY209" s="202" t="s">
        <v>328</v>
      </c>
    </row>
    <row r="210" s="2" customFormat="1" ht="55.5" customHeight="1">
      <c r="A210" s="41"/>
      <c r="B210" s="176"/>
      <c r="C210" s="177" t="s">
        <v>571</v>
      </c>
      <c r="D210" s="177" t="s">
        <v>331</v>
      </c>
      <c r="E210" s="178" t="s">
        <v>533</v>
      </c>
      <c r="F210" s="179" t="s">
        <v>2827</v>
      </c>
      <c r="G210" s="180" t="s">
        <v>439</v>
      </c>
      <c r="H210" s="181">
        <v>43.600000000000001</v>
      </c>
      <c r="I210" s="182"/>
      <c r="J210" s="183">
        <f>ROUND(I210*H210,2)</f>
        <v>0</v>
      </c>
      <c r="K210" s="179" t="s">
        <v>335</v>
      </c>
      <c r="L210" s="42"/>
      <c r="M210" s="184" t="s">
        <v>3</v>
      </c>
      <c r="N210" s="185" t="s">
        <v>40</v>
      </c>
      <c r="O210" s="75"/>
      <c r="P210" s="186">
        <f>O210*H210</f>
        <v>0</v>
      </c>
      <c r="Q210" s="186">
        <v>0.00030945000000000001</v>
      </c>
      <c r="R210" s="186">
        <f>Q210*H210</f>
        <v>0.01349202</v>
      </c>
      <c r="S210" s="186">
        <v>0</v>
      </c>
      <c r="T210" s="187">
        <f>S210*H210</f>
        <v>0</v>
      </c>
      <c r="U210" s="41"/>
      <c r="V210" s="41"/>
      <c r="W210" s="41"/>
      <c r="X210" s="41"/>
      <c r="Y210" s="41"/>
      <c r="Z210" s="41"/>
      <c r="AA210" s="41"/>
      <c r="AB210" s="41"/>
      <c r="AC210" s="41"/>
      <c r="AD210" s="41"/>
      <c r="AE210" s="41"/>
      <c r="AR210" s="188" t="s">
        <v>113</v>
      </c>
      <c r="AT210" s="188" t="s">
        <v>331</v>
      </c>
      <c r="AU210" s="188" t="s">
        <v>87</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7445</v>
      </c>
    </row>
    <row r="211" s="2" customFormat="1">
      <c r="A211" s="41"/>
      <c r="B211" s="42"/>
      <c r="C211" s="41"/>
      <c r="D211" s="190" t="s">
        <v>338</v>
      </c>
      <c r="E211" s="41"/>
      <c r="F211" s="191" t="s">
        <v>536</v>
      </c>
      <c r="G211" s="41"/>
      <c r="H211" s="41"/>
      <c r="I211" s="192"/>
      <c r="J211" s="41"/>
      <c r="K211" s="41"/>
      <c r="L211" s="42"/>
      <c r="M211" s="193"/>
      <c r="N211" s="194"/>
      <c r="O211" s="75"/>
      <c r="P211" s="75"/>
      <c r="Q211" s="75"/>
      <c r="R211" s="75"/>
      <c r="S211" s="75"/>
      <c r="T211" s="76"/>
      <c r="U211" s="41"/>
      <c r="V211" s="41"/>
      <c r="W211" s="41"/>
      <c r="X211" s="41"/>
      <c r="Y211" s="41"/>
      <c r="Z211" s="41"/>
      <c r="AA211" s="41"/>
      <c r="AB211" s="41"/>
      <c r="AC211" s="41"/>
      <c r="AD211" s="41"/>
      <c r="AE211" s="41"/>
      <c r="AT211" s="22" t="s">
        <v>338</v>
      </c>
      <c r="AU211" s="22" t="s">
        <v>87</v>
      </c>
    </row>
    <row r="212" s="13" customFormat="1">
      <c r="A212" s="13"/>
      <c r="B212" s="201"/>
      <c r="C212" s="13"/>
      <c r="D212" s="195" t="s">
        <v>442</v>
      </c>
      <c r="E212" s="202" t="s">
        <v>3</v>
      </c>
      <c r="F212" s="203" t="s">
        <v>2829</v>
      </c>
      <c r="G212" s="13"/>
      <c r="H212" s="204">
        <v>43.600000000000001</v>
      </c>
      <c r="I212" s="205"/>
      <c r="J212" s="13"/>
      <c r="K212" s="13"/>
      <c r="L212" s="201"/>
      <c r="M212" s="206"/>
      <c r="N212" s="207"/>
      <c r="O212" s="207"/>
      <c r="P212" s="207"/>
      <c r="Q212" s="207"/>
      <c r="R212" s="207"/>
      <c r="S212" s="207"/>
      <c r="T212" s="208"/>
      <c r="U212" s="13"/>
      <c r="V212" s="13"/>
      <c r="W212" s="13"/>
      <c r="X212" s="13"/>
      <c r="Y212" s="13"/>
      <c r="Z212" s="13"/>
      <c r="AA212" s="13"/>
      <c r="AB212" s="13"/>
      <c r="AC212" s="13"/>
      <c r="AD212" s="13"/>
      <c r="AE212" s="13"/>
      <c r="AT212" s="202" t="s">
        <v>442</v>
      </c>
      <c r="AU212" s="202" t="s">
        <v>87</v>
      </c>
      <c r="AV212" s="13" t="s">
        <v>79</v>
      </c>
      <c r="AW212" s="13" t="s">
        <v>31</v>
      </c>
      <c r="AX212" s="13" t="s">
        <v>76</v>
      </c>
      <c r="AY212" s="202" t="s">
        <v>328</v>
      </c>
    </row>
    <row r="213" s="2" customFormat="1" ht="24.15" customHeight="1">
      <c r="A213" s="41"/>
      <c r="B213" s="176"/>
      <c r="C213" s="224" t="s">
        <v>576</v>
      </c>
      <c r="D213" s="224" t="s">
        <v>539</v>
      </c>
      <c r="E213" s="225" t="s">
        <v>2706</v>
      </c>
      <c r="F213" s="226" t="s">
        <v>2707</v>
      </c>
      <c r="G213" s="227" t="s">
        <v>439</v>
      </c>
      <c r="H213" s="228">
        <v>51.643999999999998</v>
      </c>
      <c r="I213" s="229"/>
      <c r="J213" s="230">
        <f>ROUND(I213*H213,2)</f>
        <v>0</v>
      </c>
      <c r="K213" s="226" t="s">
        <v>335</v>
      </c>
      <c r="L213" s="231"/>
      <c r="M213" s="232" t="s">
        <v>3</v>
      </c>
      <c r="N213" s="233" t="s">
        <v>40</v>
      </c>
      <c r="O213" s="75"/>
      <c r="P213" s="186">
        <f>O213*H213</f>
        <v>0</v>
      </c>
      <c r="Q213" s="186">
        <v>0.00029999999999999997</v>
      </c>
      <c r="R213" s="186">
        <f>Q213*H213</f>
        <v>0.015493199999999999</v>
      </c>
      <c r="S213" s="186">
        <v>0</v>
      </c>
      <c r="T213" s="187">
        <f>S213*H213</f>
        <v>0</v>
      </c>
      <c r="U213" s="41"/>
      <c r="V213" s="41"/>
      <c r="W213" s="41"/>
      <c r="X213" s="41"/>
      <c r="Y213" s="41"/>
      <c r="Z213" s="41"/>
      <c r="AA213" s="41"/>
      <c r="AB213" s="41"/>
      <c r="AC213" s="41"/>
      <c r="AD213" s="41"/>
      <c r="AE213" s="41"/>
      <c r="AR213" s="188" t="s">
        <v>171</v>
      </c>
      <c r="AT213" s="188" t="s">
        <v>539</v>
      </c>
      <c r="AU213" s="188" t="s">
        <v>87</v>
      </c>
      <c r="AY213" s="22" t="s">
        <v>328</v>
      </c>
      <c r="BE213" s="189">
        <f>IF(N213="základní",J213,0)</f>
        <v>0</v>
      </c>
      <c r="BF213" s="189">
        <f>IF(N213="snížená",J213,0)</f>
        <v>0</v>
      </c>
      <c r="BG213" s="189">
        <f>IF(N213="zákl. přenesená",J213,0)</f>
        <v>0</v>
      </c>
      <c r="BH213" s="189">
        <f>IF(N213="sníž. přenesená",J213,0)</f>
        <v>0</v>
      </c>
      <c r="BI213" s="189">
        <f>IF(N213="nulová",J213,0)</f>
        <v>0</v>
      </c>
      <c r="BJ213" s="22" t="s">
        <v>76</v>
      </c>
      <c r="BK213" s="189">
        <f>ROUND(I213*H213,2)</f>
        <v>0</v>
      </c>
      <c r="BL213" s="22" t="s">
        <v>113</v>
      </c>
      <c r="BM213" s="188" t="s">
        <v>7446</v>
      </c>
    </row>
    <row r="214" s="13" customFormat="1">
      <c r="A214" s="13"/>
      <c r="B214" s="201"/>
      <c r="C214" s="13"/>
      <c r="D214" s="195" t="s">
        <v>442</v>
      </c>
      <c r="E214" s="13"/>
      <c r="F214" s="203" t="s">
        <v>7447</v>
      </c>
      <c r="G214" s="13"/>
      <c r="H214" s="204">
        <v>51.643999999999998</v>
      </c>
      <c r="I214" s="205"/>
      <c r="J214" s="13"/>
      <c r="K214" s="13"/>
      <c r="L214" s="201"/>
      <c r="M214" s="206"/>
      <c r="N214" s="207"/>
      <c r="O214" s="207"/>
      <c r="P214" s="207"/>
      <c r="Q214" s="207"/>
      <c r="R214" s="207"/>
      <c r="S214" s="207"/>
      <c r="T214" s="208"/>
      <c r="U214" s="13"/>
      <c r="V214" s="13"/>
      <c r="W214" s="13"/>
      <c r="X214" s="13"/>
      <c r="Y214" s="13"/>
      <c r="Z214" s="13"/>
      <c r="AA214" s="13"/>
      <c r="AB214" s="13"/>
      <c r="AC214" s="13"/>
      <c r="AD214" s="13"/>
      <c r="AE214" s="13"/>
      <c r="AT214" s="202" t="s">
        <v>442</v>
      </c>
      <c r="AU214" s="202" t="s">
        <v>87</v>
      </c>
      <c r="AV214" s="13" t="s">
        <v>79</v>
      </c>
      <c r="AW214" s="13" t="s">
        <v>4</v>
      </c>
      <c r="AX214" s="13" t="s">
        <v>76</v>
      </c>
      <c r="AY214" s="202" t="s">
        <v>328</v>
      </c>
    </row>
    <row r="215" s="2" customFormat="1" ht="24.15" customHeight="1">
      <c r="A215" s="41"/>
      <c r="B215" s="176"/>
      <c r="C215" s="177" t="s">
        <v>473</v>
      </c>
      <c r="D215" s="177" t="s">
        <v>331</v>
      </c>
      <c r="E215" s="178" t="s">
        <v>2837</v>
      </c>
      <c r="F215" s="179" t="s">
        <v>2838</v>
      </c>
      <c r="G215" s="180" t="s">
        <v>476</v>
      </c>
      <c r="H215" s="181">
        <v>21.800000000000001</v>
      </c>
      <c r="I215" s="182"/>
      <c r="J215" s="183">
        <f>ROUND(I215*H215,2)</f>
        <v>0</v>
      </c>
      <c r="K215" s="179" t="s">
        <v>335</v>
      </c>
      <c r="L215" s="42"/>
      <c r="M215" s="184" t="s">
        <v>3</v>
      </c>
      <c r="N215" s="185" t="s">
        <v>40</v>
      </c>
      <c r="O215" s="75"/>
      <c r="P215" s="186">
        <f>O215*H215</f>
        <v>0</v>
      </c>
      <c r="Q215" s="186">
        <v>0.00048959999999999997</v>
      </c>
      <c r="R215" s="186">
        <f>Q215*H215</f>
        <v>0.01067328</v>
      </c>
      <c r="S215" s="186">
        <v>0</v>
      </c>
      <c r="T215" s="187">
        <f>S215*H215</f>
        <v>0</v>
      </c>
      <c r="U215" s="41"/>
      <c r="V215" s="41"/>
      <c r="W215" s="41"/>
      <c r="X215" s="41"/>
      <c r="Y215" s="41"/>
      <c r="Z215" s="41"/>
      <c r="AA215" s="41"/>
      <c r="AB215" s="41"/>
      <c r="AC215" s="41"/>
      <c r="AD215" s="41"/>
      <c r="AE215" s="41"/>
      <c r="AR215" s="188" t="s">
        <v>113</v>
      </c>
      <c r="AT215" s="188" t="s">
        <v>331</v>
      </c>
      <c r="AU215" s="188" t="s">
        <v>87</v>
      </c>
      <c r="AY215" s="22" t="s">
        <v>328</v>
      </c>
      <c r="BE215" s="189">
        <f>IF(N215="základní",J215,0)</f>
        <v>0</v>
      </c>
      <c r="BF215" s="189">
        <f>IF(N215="snížená",J215,0)</f>
        <v>0</v>
      </c>
      <c r="BG215" s="189">
        <f>IF(N215="zákl. přenesená",J215,0)</f>
        <v>0</v>
      </c>
      <c r="BH215" s="189">
        <f>IF(N215="sníž. přenesená",J215,0)</f>
        <v>0</v>
      </c>
      <c r="BI215" s="189">
        <f>IF(N215="nulová",J215,0)</f>
        <v>0</v>
      </c>
      <c r="BJ215" s="22" t="s">
        <v>76</v>
      </c>
      <c r="BK215" s="189">
        <f>ROUND(I215*H215,2)</f>
        <v>0</v>
      </c>
      <c r="BL215" s="22" t="s">
        <v>113</v>
      </c>
      <c r="BM215" s="188" t="s">
        <v>7448</v>
      </c>
    </row>
    <row r="216" s="2" customFormat="1">
      <c r="A216" s="41"/>
      <c r="B216" s="42"/>
      <c r="C216" s="41"/>
      <c r="D216" s="190" t="s">
        <v>338</v>
      </c>
      <c r="E216" s="41"/>
      <c r="F216" s="191" t="s">
        <v>2840</v>
      </c>
      <c r="G216" s="41"/>
      <c r="H216" s="41"/>
      <c r="I216" s="192"/>
      <c r="J216" s="41"/>
      <c r="K216" s="41"/>
      <c r="L216" s="42"/>
      <c r="M216" s="193"/>
      <c r="N216" s="194"/>
      <c r="O216" s="75"/>
      <c r="P216" s="75"/>
      <c r="Q216" s="75"/>
      <c r="R216" s="75"/>
      <c r="S216" s="75"/>
      <c r="T216" s="76"/>
      <c r="U216" s="41"/>
      <c r="V216" s="41"/>
      <c r="W216" s="41"/>
      <c r="X216" s="41"/>
      <c r="Y216" s="41"/>
      <c r="Z216" s="41"/>
      <c r="AA216" s="41"/>
      <c r="AB216" s="41"/>
      <c r="AC216" s="41"/>
      <c r="AD216" s="41"/>
      <c r="AE216" s="41"/>
      <c r="AT216" s="22" t="s">
        <v>338</v>
      </c>
      <c r="AU216" s="22" t="s">
        <v>87</v>
      </c>
    </row>
    <row r="217" s="13" customFormat="1">
      <c r="A217" s="13"/>
      <c r="B217" s="201"/>
      <c r="C217" s="13"/>
      <c r="D217" s="195" t="s">
        <v>442</v>
      </c>
      <c r="E217" s="202" t="s">
        <v>3</v>
      </c>
      <c r="F217" s="203" t="s">
        <v>2355</v>
      </c>
      <c r="G217" s="13"/>
      <c r="H217" s="204">
        <v>21.800000000000001</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87</v>
      </c>
      <c r="AV217" s="13" t="s">
        <v>79</v>
      </c>
      <c r="AW217" s="13" t="s">
        <v>31</v>
      </c>
      <c r="AX217" s="13" t="s">
        <v>76</v>
      </c>
      <c r="AY217" s="202" t="s">
        <v>328</v>
      </c>
    </row>
    <row r="218" s="12" customFormat="1" ht="22.8" customHeight="1">
      <c r="A218" s="12"/>
      <c r="B218" s="163"/>
      <c r="C218" s="12"/>
      <c r="D218" s="164" t="s">
        <v>68</v>
      </c>
      <c r="E218" s="174" t="s">
        <v>87</v>
      </c>
      <c r="F218" s="174" t="s">
        <v>1037</v>
      </c>
      <c r="G218" s="12"/>
      <c r="H218" s="12"/>
      <c r="I218" s="166"/>
      <c r="J218" s="175">
        <f>BK218</f>
        <v>0</v>
      </c>
      <c r="K218" s="12"/>
      <c r="L218" s="163"/>
      <c r="M218" s="168"/>
      <c r="N218" s="169"/>
      <c r="O218" s="169"/>
      <c r="P218" s="170">
        <f>SUM(P219:P259)</f>
        <v>0</v>
      </c>
      <c r="Q218" s="169"/>
      <c r="R218" s="170">
        <f>SUM(R219:R259)</f>
        <v>19.9553489816</v>
      </c>
      <c r="S218" s="169"/>
      <c r="T218" s="171">
        <f>SUM(T219:T259)</f>
        <v>0</v>
      </c>
      <c r="U218" s="12"/>
      <c r="V218" s="12"/>
      <c r="W218" s="12"/>
      <c r="X218" s="12"/>
      <c r="Y218" s="12"/>
      <c r="Z218" s="12"/>
      <c r="AA218" s="12"/>
      <c r="AB218" s="12"/>
      <c r="AC218" s="12"/>
      <c r="AD218" s="12"/>
      <c r="AE218" s="12"/>
      <c r="AR218" s="164" t="s">
        <v>76</v>
      </c>
      <c r="AT218" s="172" t="s">
        <v>68</v>
      </c>
      <c r="AU218" s="172" t="s">
        <v>76</v>
      </c>
      <c r="AY218" s="164" t="s">
        <v>328</v>
      </c>
      <c r="BK218" s="173">
        <f>SUM(BK219:BK259)</f>
        <v>0</v>
      </c>
    </row>
    <row r="219" s="2" customFormat="1" ht="37.8" customHeight="1">
      <c r="A219" s="41"/>
      <c r="B219" s="176"/>
      <c r="C219" s="177" t="s">
        <v>588</v>
      </c>
      <c r="D219" s="177" t="s">
        <v>331</v>
      </c>
      <c r="E219" s="178" t="s">
        <v>7449</v>
      </c>
      <c r="F219" s="179" t="s">
        <v>7450</v>
      </c>
      <c r="G219" s="180" t="s">
        <v>491</v>
      </c>
      <c r="H219" s="181">
        <v>7.6500000000000004</v>
      </c>
      <c r="I219" s="182"/>
      <c r="J219" s="183">
        <f>ROUND(I219*H219,2)</f>
        <v>0</v>
      </c>
      <c r="K219" s="179" t="s">
        <v>335</v>
      </c>
      <c r="L219" s="42"/>
      <c r="M219" s="184" t="s">
        <v>3</v>
      </c>
      <c r="N219" s="185" t="s">
        <v>40</v>
      </c>
      <c r="O219" s="75"/>
      <c r="P219" s="186">
        <f>O219*H219</f>
        <v>0</v>
      </c>
      <c r="Q219" s="186">
        <v>2.5018722040000001</v>
      </c>
      <c r="R219" s="186">
        <f>Q219*H219</f>
        <v>19.139322360600001</v>
      </c>
      <c r="S219" s="186">
        <v>0</v>
      </c>
      <c r="T219" s="187">
        <f>S219*H219</f>
        <v>0</v>
      </c>
      <c r="U219" s="41"/>
      <c r="V219" s="41"/>
      <c r="W219" s="41"/>
      <c r="X219" s="41"/>
      <c r="Y219" s="41"/>
      <c r="Z219" s="41"/>
      <c r="AA219" s="41"/>
      <c r="AB219" s="41"/>
      <c r="AC219" s="41"/>
      <c r="AD219" s="41"/>
      <c r="AE219" s="41"/>
      <c r="AR219" s="188" t="s">
        <v>113</v>
      </c>
      <c r="AT219" s="188" t="s">
        <v>331</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7451</v>
      </c>
    </row>
    <row r="220" s="2" customFormat="1">
      <c r="A220" s="41"/>
      <c r="B220" s="42"/>
      <c r="C220" s="41"/>
      <c r="D220" s="190" t="s">
        <v>338</v>
      </c>
      <c r="E220" s="41"/>
      <c r="F220" s="191" t="s">
        <v>7452</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79</v>
      </c>
    </row>
    <row r="221" s="15" customFormat="1">
      <c r="A221" s="15"/>
      <c r="B221" s="217"/>
      <c r="C221" s="15"/>
      <c r="D221" s="195" t="s">
        <v>442</v>
      </c>
      <c r="E221" s="218" t="s">
        <v>3</v>
      </c>
      <c r="F221" s="219" t="s">
        <v>7453</v>
      </c>
      <c r="G221" s="15"/>
      <c r="H221" s="218" t="s">
        <v>3</v>
      </c>
      <c r="I221" s="220"/>
      <c r="J221" s="15"/>
      <c r="K221" s="15"/>
      <c r="L221" s="217"/>
      <c r="M221" s="221"/>
      <c r="N221" s="222"/>
      <c r="O221" s="222"/>
      <c r="P221" s="222"/>
      <c r="Q221" s="222"/>
      <c r="R221" s="222"/>
      <c r="S221" s="222"/>
      <c r="T221" s="223"/>
      <c r="U221" s="15"/>
      <c r="V221" s="15"/>
      <c r="W221" s="15"/>
      <c r="X221" s="15"/>
      <c r="Y221" s="15"/>
      <c r="Z221" s="15"/>
      <c r="AA221" s="15"/>
      <c r="AB221" s="15"/>
      <c r="AC221" s="15"/>
      <c r="AD221" s="15"/>
      <c r="AE221" s="15"/>
      <c r="AT221" s="218" t="s">
        <v>442</v>
      </c>
      <c r="AU221" s="218" t="s">
        <v>79</v>
      </c>
      <c r="AV221" s="15" t="s">
        <v>76</v>
      </c>
      <c r="AW221" s="15" t="s">
        <v>31</v>
      </c>
      <c r="AX221" s="15" t="s">
        <v>69</v>
      </c>
      <c r="AY221" s="218" t="s">
        <v>328</v>
      </c>
    </row>
    <row r="222" s="13" customFormat="1">
      <c r="A222" s="13"/>
      <c r="B222" s="201"/>
      <c r="C222" s="13"/>
      <c r="D222" s="195" t="s">
        <v>442</v>
      </c>
      <c r="E222" s="202" t="s">
        <v>3</v>
      </c>
      <c r="F222" s="203" t="s">
        <v>7454</v>
      </c>
      <c r="G222" s="13"/>
      <c r="H222" s="204">
        <v>7.6500000000000004</v>
      </c>
      <c r="I222" s="205"/>
      <c r="J222" s="13"/>
      <c r="K222" s="13"/>
      <c r="L222" s="201"/>
      <c r="M222" s="206"/>
      <c r="N222" s="207"/>
      <c r="O222" s="207"/>
      <c r="P222" s="207"/>
      <c r="Q222" s="207"/>
      <c r="R222" s="207"/>
      <c r="S222" s="207"/>
      <c r="T222" s="208"/>
      <c r="U222" s="13"/>
      <c r="V222" s="13"/>
      <c r="W222" s="13"/>
      <c r="X222" s="13"/>
      <c r="Y222" s="13"/>
      <c r="Z222" s="13"/>
      <c r="AA222" s="13"/>
      <c r="AB222" s="13"/>
      <c r="AC222" s="13"/>
      <c r="AD222" s="13"/>
      <c r="AE222" s="13"/>
      <c r="AT222" s="202" t="s">
        <v>442</v>
      </c>
      <c r="AU222" s="202" t="s">
        <v>79</v>
      </c>
      <c r="AV222" s="13" t="s">
        <v>79</v>
      </c>
      <c r="AW222" s="13" t="s">
        <v>31</v>
      </c>
      <c r="AX222" s="13" t="s">
        <v>76</v>
      </c>
      <c r="AY222" s="202" t="s">
        <v>328</v>
      </c>
    </row>
    <row r="223" s="2" customFormat="1" ht="24.15" customHeight="1">
      <c r="A223" s="41"/>
      <c r="B223" s="176"/>
      <c r="C223" s="177" t="s">
        <v>593</v>
      </c>
      <c r="D223" s="177" t="s">
        <v>331</v>
      </c>
      <c r="E223" s="178" t="s">
        <v>7455</v>
      </c>
      <c r="F223" s="179" t="s">
        <v>7456</v>
      </c>
      <c r="G223" s="180" t="s">
        <v>439</v>
      </c>
      <c r="H223" s="181">
        <v>64.200000000000003</v>
      </c>
      <c r="I223" s="182"/>
      <c r="J223" s="183">
        <f>ROUND(I223*H223,2)</f>
        <v>0</v>
      </c>
      <c r="K223" s="179" t="s">
        <v>335</v>
      </c>
      <c r="L223" s="42"/>
      <c r="M223" s="184" t="s">
        <v>3</v>
      </c>
      <c r="N223" s="185" t="s">
        <v>40</v>
      </c>
      <c r="O223" s="75"/>
      <c r="P223" s="186">
        <f>O223*H223</f>
        <v>0</v>
      </c>
      <c r="Q223" s="186">
        <v>0.0027469</v>
      </c>
      <c r="R223" s="186">
        <f>Q223*H223</f>
        <v>0.17635098000000002</v>
      </c>
      <c r="S223" s="186">
        <v>0</v>
      </c>
      <c r="T223" s="187">
        <f>S223*H223</f>
        <v>0</v>
      </c>
      <c r="U223" s="41"/>
      <c r="V223" s="41"/>
      <c r="W223" s="41"/>
      <c r="X223" s="41"/>
      <c r="Y223" s="41"/>
      <c r="Z223" s="41"/>
      <c r="AA223" s="41"/>
      <c r="AB223" s="41"/>
      <c r="AC223" s="41"/>
      <c r="AD223" s="41"/>
      <c r="AE223" s="41"/>
      <c r="AR223" s="188" t="s">
        <v>113</v>
      </c>
      <c r="AT223" s="188" t="s">
        <v>331</v>
      </c>
      <c r="AU223" s="188" t="s">
        <v>79</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113</v>
      </c>
      <c r="BM223" s="188" t="s">
        <v>7457</v>
      </c>
    </row>
    <row r="224" s="2" customFormat="1">
      <c r="A224" s="41"/>
      <c r="B224" s="42"/>
      <c r="C224" s="41"/>
      <c r="D224" s="190" t="s">
        <v>338</v>
      </c>
      <c r="E224" s="41"/>
      <c r="F224" s="191" t="s">
        <v>7458</v>
      </c>
      <c r="G224" s="41"/>
      <c r="H224" s="41"/>
      <c r="I224" s="192"/>
      <c r="J224" s="41"/>
      <c r="K224" s="41"/>
      <c r="L224" s="42"/>
      <c r="M224" s="193"/>
      <c r="N224" s="194"/>
      <c r="O224" s="75"/>
      <c r="P224" s="75"/>
      <c r="Q224" s="75"/>
      <c r="R224" s="75"/>
      <c r="S224" s="75"/>
      <c r="T224" s="76"/>
      <c r="U224" s="41"/>
      <c r="V224" s="41"/>
      <c r="W224" s="41"/>
      <c r="X224" s="41"/>
      <c r="Y224" s="41"/>
      <c r="Z224" s="41"/>
      <c r="AA224" s="41"/>
      <c r="AB224" s="41"/>
      <c r="AC224" s="41"/>
      <c r="AD224" s="41"/>
      <c r="AE224" s="41"/>
      <c r="AT224" s="22" t="s">
        <v>338</v>
      </c>
      <c r="AU224" s="22" t="s">
        <v>79</v>
      </c>
    </row>
    <row r="225" s="13" customFormat="1">
      <c r="A225" s="13"/>
      <c r="B225" s="201"/>
      <c r="C225" s="13"/>
      <c r="D225" s="195" t="s">
        <v>442</v>
      </c>
      <c r="E225" s="202" t="s">
        <v>3</v>
      </c>
      <c r="F225" s="203" t="s">
        <v>7459</v>
      </c>
      <c r="G225" s="13"/>
      <c r="H225" s="204">
        <v>51</v>
      </c>
      <c r="I225" s="205"/>
      <c r="J225" s="13"/>
      <c r="K225" s="13"/>
      <c r="L225" s="201"/>
      <c r="M225" s="206"/>
      <c r="N225" s="207"/>
      <c r="O225" s="207"/>
      <c r="P225" s="207"/>
      <c r="Q225" s="207"/>
      <c r="R225" s="207"/>
      <c r="S225" s="207"/>
      <c r="T225" s="208"/>
      <c r="U225" s="13"/>
      <c r="V225" s="13"/>
      <c r="W225" s="13"/>
      <c r="X225" s="13"/>
      <c r="Y225" s="13"/>
      <c r="Z225" s="13"/>
      <c r="AA225" s="13"/>
      <c r="AB225" s="13"/>
      <c r="AC225" s="13"/>
      <c r="AD225" s="13"/>
      <c r="AE225" s="13"/>
      <c r="AT225" s="202" t="s">
        <v>442</v>
      </c>
      <c r="AU225" s="202" t="s">
        <v>79</v>
      </c>
      <c r="AV225" s="13" t="s">
        <v>79</v>
      </c>
      <c r="AW225" s="13" t="s">
        <v>31</v>
      </c>
      <c r="AX225" s="13" t="s">
        <v>69</v>
      </c>
      <c r="AY225" s="202" t="s">
        <v>328</v>
      </c>
    </row>
    <row r="226" s="13" customFormat="1">
      <c r="A226" s="13"/>
      <c r="B226" s="201"/>
      <c r="C226" s="13"/>
      <c r="D226" s="195" t="s">
        <v>442</v>
      </c>
      <c r="E226" s="202" t="s">
        <v>3</v>
      </c>
      <c r="F226" s="203" t="s">
        <v>7460</v>
      </c>
      <c r="G226" s="13"/>
      <c r="H226" s="204">
        <v>0.71999999999999997</v>
      </c>
      <c r="I226" s="205"/>
      <c r="J226" s="13"/>
      <c r="K226" s="13"/>
      <c r="L226" s="201"/>
      <c r="M226" s="206"/>
      <c r="N226" s="207"/>
      <c r="O226" s="207"/>
      <c r="P226" s="207"/>
      <c r="Q226" s="207"/>
      <c r="R226" s="207"/>
      <c r="S226" s="207"/>
      <c r="T226" s="208"/>
      <c r="U226" s="13"/>
      <c r="V226" s="13"/>
      <c r="W226" s="13"/>
      <c r="X226" s="13"/>
      <c r="Y226" s="13"/>
      <c r="Z226" s="13"/>
      <c r="AA226" s="13"/>
      <c r="AB226" s="13"/>
      <c r="AC226" s="13"/>
      <c r="AD226" s="13"/>
      <c r="AE226" s="13"/>
      <c r="AT226" s="202" t="s">
        <v>442</v>
      </c>
      <c r="AU226" s="202" t="s">
        <v>79</v>
      </c>
      <c r="AV226" s="13" t="s">
        <v>79</v>
      </c>
      <c r="AW226" s="13" t="s">
        <v>31</v>
      </c>
      <c r="AX226" s="13" t="s">
        <v>69</v>
      </c>
      <c r="AY226" s="202" t="s">
        <v>328</v>
      </c>
    </row>
    <row r="227" s="13" customFormat="1">
      <c r="A227" s="13"/>
      <c r="B227" s="201"/>
      <c r="C227" s="13"/>
      <c r="D227" s="195" t="s">
        <v>442</v>
      </c>
      <c r="E227" s="202" t="s">
        <v>3</v>
      </c>
      <c r="F227" s="203" t="s">
        <v>7461</v>
      </c>
      <c r="G227" s="13"/>
      <c r="H227" s="204">
        <v>12.48</v>
      </c>
      <c r="I227" s="205"/>
      <c r="J227" s="13"/>
      <c r="K227" s="13"/>
      <c r="L227" s="201"/>
      <c r="M227" s="206"/>
      <c r="N227" s="207"/>
      <c r="O227" s="207"/>
      <c r="P227" s="207"/>
      <c r="Q227" s="207"/>
      <c r="R227" s="207"/>
      <c r="S227" s="207"/>
      <c r="T227" s="208"/>
      <c r="U227" s="13"/>
      <c r="V227" s="13"/>
      <c r="W227" s="13"/>
      <c r="X227" s="13"/>
      <c r="Y227" s="13"/>
      <c r="Z227" s="13"/>
      <c r="AA227" s="13"/>
      <c r="AB227" s="13"/>
      <c r="AC227" s="13"/>
      <c r="AD227" s="13"/>
      <c r="AE227" s="13"/>
      <c r="AT227" s="202" t="s">
        <v>442</v>
      </c>
      <c r="AU227" s="202" t="s">
        <v>79</v>
      </c>
      <c r="AV227" s="13" t="s">
        <v>79</v>
      </c>
      <c r="AW227" s="13" t="s">
        <v>31</v>
      </c>
      <c r="AX227" s="13" t="s">
        <v>69</v>
      </c>
      <c r="AY227" s="202" t="s">
        <v>328</v>
      </c>
    </row>
    <row r="228" s="14" customFormat="1">
      <c r="A228" s="14"/>
      <c r="B228" s="209"/>
      <c r="C228" s="14"/>
      <c r="D228" s="195" t="s">
        <v>442</v>
      </c>
      <c r="E228" s="210" t="s">
        <v>3</v>
      </c>
      <c r="F228" s="211" t="s">
        <v>452</v>
      </c>
      <c r="G228" s="14"/>
      <c r="H228" s="212">
        <v>64.200000000000003</v>
      </c>
      <c r="I228" s="213"/>
      <c r="J228" s="14"/>
      <c r="K228" s="14"/>
      <c r="L228" s="209"/>
      <c r="M228" s="214"/>
      <c r="N228" s="215"/>
      <c r="O228" s="215"/>
      <c r="P228" s="215"/>
      <c r="Q228" s="215"/>
      <c r="R228" s="215"/>
      <c r="S228" s="215"/>
      <c r="T228" s="216"/>
      <c r="U228" s="14"/>
      <c r="V228" s="14"/>
      <c r="W228" s="14"/>
      <c r="X228" s="14"/>
      <c r="Y228" s="14"/>
      <c r="Z228" s="14"/>
      <c r="AA228" s="14"/>
      <c r="AB228" s="14"/>
      <c r="AC228" s="14"/>
      <c r="AD228" s="14"/>
      <c r="AE228" s="14"/>
      <c r="AT228" s="210" t="s">
        <v>442</v>
      </c>
      <c r="AU228" s="210" t="s">
        <v>79</v>
      </c>
      <c r="AV228" s="14" t="s">
        <v>113</v>
      </c>
      <c r="AW228" s="14" t="s">
        <v>31</v>
      </c>
      <c r="AX228" s="14" t="s">
        <v>76</v>
      </c>
      <c r="AY228" s="210" t="s">
        <v>328</v>
      </c>
    </row>
    <row r="229" s="2" customFormat="1" ht="24.15" customHeight="1">
      <c r="A229" s="41"/>
      <c r="B229" s="176"/>
      <c r="C229" s="177" t="s">
        <v>598</v>
      </c>
      <c r="D229" s="177" t="s">
        <v>331</v>
      </c>
      <c r="E229" s="178" t="s">
        <v>7462</v>
      </c>
      <c r="F229" s="179" t="s">
        <v>7463</v>
      </c>
      <c r="G229" s="180" t="s">
        <v>439</v>
      </c>
      <c r="H229" s="181">
        <v>64.200000000000003</v>
      </c>
      <c r="I229" s="182"/>
      <c r="J229" s="183">
        <f>ROUND(I229*H229,2)</f>
        <v>0</v>
      </c>
      <c r="K229" s="179" t="s">
        <v>335</v>
      </c>
      <c r="L229" s="42"/>
      <c r="M229" s="184" t="s">
        <v>3</v>
      </c>
      <c r="N229" s="185" t="s">
        <v>40</v>
      </c>
      <c r="O229" s="75"/>
      <c r="P229" s="186">
        <f>O229*H229</f>
        <v>0</v>
      </c>
      <c r="Q229" s="186">
        <v>0</v>
      </c>
      <c r="R229" s="186">
        <f>Q229*H229</f>
        <v>0</v>
      </c>
      <c r="S229" s="186">
        <v>0</v>
      </c>
      <c r="T229" s="187">
        <f>S229*H229</f>
        <v>0</v>
      </c>
      <c r="U229" s="41"/>
      <c r="V229" s="41"/>
      <c r="W229" s="41"/>
      <c r="X229" s="41"/>
      <c r="Y229" s="41"/>
      <c r="Z229" s="41"/>
      <c r="AA229" s="41"/>
      <c r="AB229" s="41"/>
      <c r="AC229" s="41"/>
      <c r="AD229" s="41"/>
      <c r="AE229" s="41"/>
      <c r="AR229" s="188" t="s">
        <v>113</v>
      </c>
      <c r="AT229" s="188" t="s">
        <v>331</v>
      </c>
      <c r="AU229" s="188" t="s">
        <v>79</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7464</v>
      </c>
    </row>
    <row r="230" s="2" customFormat="1">
      <c r="A230" s="41"/>
      <c r="B230" s="42"/>
      <c r="C230" s="41"/>
      <c r="D230" s="190" t="s">
        <v>338</v>
      </c>
      <c r="E230" s="41"/>
      <c r="F230" s="191" t="s">
        <v>7465</v>
      </c>
      <c r="G230" s="41"/>
      <c r="H230" s="41"/>
      <c r="I230" s="192"/>
      <c r="J230" s="41"/>
      <c r="K230" s="41"/>
      <c r="L230" s="42"/>
      <c r="M230" s="193"/>
      <c r="N230" s="194"/>
      <c r="O230" s="75"/>
      <c r="P230" s="75"/>
      <c r="Q230" s="75"/>
      <c r="R230" s="75"/>
      <c r="S230" s="75"/>
      <c r="T230" s="76"/>
      <c r="U230" s="41"/>
      <c r="V230" s="41"/>
      <c r="W230" s="41"/>
      <c r="X230" s="41"/>
      <c r="Y230" s="41"/>
      <c r="Z230" s="41"/>
      <c r="AA230" s="41"/>
      <c r="AB230" s="41"/>
      <c r="AC230" s="41"/>
      <c r="AD230" s="41"/>
      <c r="AE230" s="41"/>
      <c r="AT230" s="22" t="s">
        <v>338</v>
      </c>
      <c r="AU230" s="22" t="s">
        <v>79</v>
      </c>
    </row>
    <row r="231" s="2" customFormat="1" ht="37.8" customHeight="1">
      <c r="A231" s="41"/>
      <c r="B231" s="176"/>
      <c r="C231" s="177" t="s">
        <v>605</v>
      </c>
      <c r="D231" s="177" t="s">
        <v>331</v>
      </c>
      <c r="E231" s="178" t="s">
        <v>7466</v>
      </c>
      <c r="F231" s="179" t="s">
        <v>7467</v>
      </c>
      <c r="G231" s="180" t="s">
        <v>585</v>
      </c>
      <c r="H231" s="181">
        <v>0.53700000000000003</v>
      </c>
      <c r="I231" s="182"/>
      <c r="J231" s="183">
        <f>ROUND(I231*H231,2)</f>
        <v>0</v>
      </c>
      <c r="K231" s="179" t="s">
        <v>335</v>
      </c>
      <c r="L231" s="42"/>
      <c r="M231" s="184" t="s">
        <v>3</v>
      </c>
      <c r="N231" s="185" t="s">
        <v>40</v>
      </c>
      <c r="O231" s="75"/>
      <c r="P231" s="186">
        <f>O231*H231</f>
        <v>0</v>
      </c>
      <c r="Q231" s="186">
        <v>1.0492218</v>
      </c>
      <c r="R231" s="186">
        <f>Q231*H231</f>
        <v>0.56343210659999998</v>
      </c>
      <c r="S231" s="186">
        <v>0</v>
      </c>
      <c r="T231" s="187">
        <f>S231*H231</f>
        <v>0</v>
      </c>
      <c r="U231" s="41"/>
      <c r="V231" s="41"/>
      <c r="W231" s="41"/>
      <c r="X231" s="41"/>
      <c r="Y231" s="41"/>
      <c r="Z231" s="41"/>
      <c r="AA231" s="41"/>
      <c r="AB231" s="41"/>
      <c r="AC231" s="41"/>
      <c r="AD231" s="41"/>
      <c r="AE231" s="41"/>
      <c r="AR231" s="188" t="s">
        <v>113</v>
      </c>
      <c r="AT231" s="188" t="s">
        <v>331</v>
      </c>
      <c r="AU231" s="188" t="s">
        <v>79</v>
      </c>
      <c r="AY231" s="22" t="s">
        <v>328</v>
      </c>
      <c r="BE231" s="189">
        <f>IF(N231="základní",J231,0)</f>
        <v>0</v>
      </c>
      <c r="BF231" s="189">
        <f>IF(N231="snížená",J231,0)</f>
        <v>0</v>
      </c>
      <c r="BG231" s="189">
        <f>IF(N231="zákl. přenesená",J231,0)</f>
        <v>0</v>
      </c>
      <c r="BH231" s="189">
        <f>IF(N231="sníž. přenesená",J231,0)</f>
        <v>0</v>
      </c>
      <c r="BI231" s="189">
        <f>IF(N231="nulová",J231,0)</f>
        <v>0</v>
      </c>
      <c r="BJ231" s="22" t="s">
        <v>76</v>
      </c>
      <c r="BK231" s="189">
        <f>ROUND(I231*H231,2)</f>
        <v>0</v>
      </c>
      <c r="BL231" s="22" t="s">
        <v>113</v>
      </c>
      <c r="BM231" s="188" t="s">
        <v>7468</v>
      </c>
    </row>
    <row r="232" s="2" customFormat="1">
      <c r="A232" s="41"/>
      <c r="B232" s="42"/>
      <c r="C232" s="41"/>
      <c r="D232" s="190" t="s">
        <v>338</v>
      </c>
      <c r="E232" s="41"/>
      <c r="F232" s="191" t="s">
        <v>7469</v>
      </c>
      <c r="G232" s="41"/>
      <c r="H232" s="41"/>
      <c r="I232" s="192"/>
      <c r="J232" s="41"/>
      <c r="K232" s="41"/>
      <c r="L232" s="42"/>
      <c r="M232" s="193"/>
      <c r="N232" s="194"/>
      <c r="O232" s="75"/>
      <c r="P232" s="75"/>
      <c r="Q232" s="75"/>
      <c r="R232" s="75"/>
      <c r="S232" s="75"/>
      <c r="T232" s="76"/>
      <c r="U232" s="41"/>
      <c r="V232" s="41"/>
      <c r="W232" s="41"/>
      <c r="X232" s="41"/>
      <c r="Y232" s="41"/>
      <c r="Z232" s="41"/>
      <c r="AA232" s="41"/>
      <c r="AB232" s="41"/>
      <c r="AC232" s="41"/>
      <c r="AD232" s="41"/>
      <c r="AE232" s="41"/>
      <c r="AT232" s="22" t="s">
        <v>338</v>
      </c>
      <c r="AU232" s="22" t="s">
        <v>79</v>
      </c>
    </row>
    <row r="233" s="13" customFormat="1">
      <c r="A233" s="13"/>
      <c r="B233" s="201"/>
      <c r="C233" s="13"/>
      <c r="D233" s="195" t="s">
        <v>442</v>
      </c>
      <c r="E233" s="202" t="s">
        <v>3</v>
      </c>
      <c r="F233" s="203" t="s">
        <v>7470</v>
      </c>
      <c r="G233" s="13"/>
      <c r="H233" s="204">
        <v>0.53700000000000003</v>
      </c>
      <c r="I233" s="205"/>
      <c r="J233" s="13"/>
      <c r="K233" s="13"/>
      <c r="L233" s="201"/>
      <c r="M233" s="206"/>
      <c r="N233" s="207"/>
      <c r="O233" s="207"/>
      <c r="P233" s="207"/>
      <c r="Q233" s="207"/>
      <c r="R233" s="207"/>
      <c r="S233" s="207"/>
      <c r="T233" s="208"/>
      <c r="U233" s="13"/>
      <c r="V233" s="13"/>
      <c r="W233" s="13"/>
      <c r="X233" s="13"/>
      <c r="Y233" s="13"/>
      <c r="Z233" s="13"/>
      <c r="AA233" s="13"/>
      <c r="AB233" s="13"/>
      <c r="AC233" s="13"/>
      <c r="AD233" s="13"/>
      <c r="AE233" s="13"/>
      <c r="AT233" s="202" t="s">
        <v>442</v>
      </c>
      <c r="AU233" s="202" t="s">
        <v>79</v>
      </c>
      <c r="AV233" s="13" t="s">
        <v>79</v>
      </c>
      <c r="AW233" s="13" t="s">
        <v>31</v>
      </c>
      <c r="AX233" s="13" t="s">
        <v>76</v>
      </c>
      <c r="AY233" s="202" t="s">
        <v>328</v>
      </c>
    </row>
    <row r="234" s="2" customFormat="1" ht="24.15" customHeight="1">
      <c r="A234" s="41"/>
      <c r="B234" s="176"/>
      <c r="C234" s="177" t="s">
        <v>610</v>
      </c>
      <c r="D234" s="177" t="s">
        <v>331</v>
      </c>
      <c r="E234" s="178" t="s">
        <v>7471</v>
      </c>
      <c r="F234" s="179" t="s">
        <v>7472</v>
      </c>
      <c r="G234" s="180" t="s">
        <v>439</v>
      </c>
      <c r="H234" s="181">
        <v>27.780000000000001</v>
      </c>
      <c r="I234" s="182"/>
      <c r="J234" s="183">
        <f>ROUND(I234*H234,2)</f>
        <v>0</v>
      </c>
      <c r="K234" s="179" t="s">
        <v>335</v>
      </c>
      <c r="L234" s="42"/>
      <c r="M234" s="184" t="s">
        <v>3</v>
      </c>
      <c r="N234" s="185" t="s">
        <v>40</v>
      </c>
      <c r="O234" s="75"/>
      <c r="P234" s="186">
        <f>O234*H234</f>
        <v>0</v>
      </c>
      <c r="Q234" s="186">
        <v>0.0025000000000000001</v>
      </c>
      <c r="R234" s="186">
        <f>Q234*H234</f>
        <v>0.069449999999999998</v>
      </c>
      <c r="S234" s="186">
        <v>0</v>
      </c>
      <c r="T234" s="187">
        <f>S234*H234</f>
        <v>0</v>
      </c>
      <c r="U234" s="41"/>
      <c r="V234" s="41"/>
      <c r="W234" s="41"/>
      <c r="X234" s="41"/>
      <c r="Y234" s="41"/>
      <c r="Z234" s="41"/>
      <c r="AA234" s="41"/>
      <c r="AB234" s="41"/>
      <c r="AC234" s="41"/>
      <c r="AD234" s="41"/>
      <c r="AE234" s="41"/>
      <c r="AR234" s="188" t="s">
        <v>113</v>
      </c>
      <c r="AT234" s="188" t="s">
        <v>331</v>
      </c>
      <c r="AU234" s="188" t="s">
        <v>79</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7473</v>
      </c>
    </row>
    <row r="235" s="2" customFormat="1">
      <c r="A235" s="41"/>
      <c r="B235" s="42"/>
      <c r="C235" s="41"/>
      <c r="D235" s="190" t="s">
        <v>338</v>
      </c>
      <c r="E235" s="41"/>
      <c r="F235" s="191" t="s">
        <v>7474</v>
      </c>
      <c r="G235" s="41"/>
      <c r="H235" s="41"/>
      <c r="I235" s="192"/>
      <c r="J235" s="41"/>
      <c r="K235" s="41"/>
      <c r="L235" s="42"/>
      <c r="M235" s="193"/>
      <c r="N235" s="194"/>
      <c r="O235" s="75"/>
      <c r="P235" s="75"/>
      <c r="Q235" s="75"/>
      <c r="R235" s="75"/>
      <c r="S235" s="75"/>
      <c r="T235" s="76"/>
      <c r="U235" s="41"/>
      <c r="V235" s="41"/>
      <c r="W235" s="41"/>
      <c r="X235" s="41"/>
      <c r="Y235" s="41"/>
      <c r="Z235" s="41"/>
      <c r="AA235" s="41"/>
      <c r="AB235" s="41"/>
      <c r="AC235" s="41"/>
      <c r="AD235" s="41"/>
      <c r="AE235" s="41"/>
      <c r="AT235" s="22" t="s">
        <v>338</v>
      </c>
      <c r="AU235" s="22" t="s">
        <v>79</v>
      </c>
    </row>
    <row r="236" s="15" customFormat="1">
      <c r="A236" s="15"/>
      <c r="B236" s="217"/>
      <c r="C236" s="15"/>
      <c r="D236" s="195" t="s">
        <v>442</v>
      </c>
      <c r="E236" s="218" t="s">
        <v>3</v>
      </c>
      <c r="F236" s="219" t="s">
        <v>7475</v>
      </c>
      <c r="G236" s="15"/>
      <c r="H236" s="218" t="s">
        <v>3</v>
      </c>
      <c r="I236" s="220"/>
      <c r="J236" s="15"/>
      <c r="K236" s="15"/>
      <c r="L236" s="217"/>
      <c r="M236" s="221"/>
      <c r="N236" s="222"/>
      <c r="O236" s="222"/>
      <c r="P236" s="222"/>
      <c r="Q236" s="222"/>
      <c r="R236" s="222"/>
      <c r="S236" s="222"/>
      <c r="T236" s="223"/>
      <c r="U236" s="15"/>
      <c r="V236" s="15"/>
      <c r="W236" s="15"/>
      <c r="X236" s="15"/>
      <c r="Y236" s="15"/>
      <c r="Z236" s="15"/>
      <c r="AA236" s="15"/>
      <c r="AB236" s="15"/>
      <c r="AC236" s="15"/>
      <c r="AD236" s="15"/>
      <c r="AE236" s="15"/>
      <c r="AT236" s="218" t="s">
        <v>442</v>
      </c>
      <c r="AU236" s="218" t="s">
        <v>79</v>
      </c>
      <c r="AV236" s="15" t="s">
        <v>76</v>
      </c>
      <c r="AW236" s="15" t="s">
        <v>31</v>
      </c>
      <c r="AX236" s="15" t="s">
        <v>69</v>
      </c>
      <c r="AY236" s="218" t="s">
        <v>328</v>
      </c>
    </row>
    <row r="237" s="13" customFormat="1">
      <c r="A237" s="13"/>
      <c r="B237" s="201"/>
      <c r="C237" s="13"/>
      <c r="D237" s="195" t="s">
        <v>442</v>
      </c>
      <c r="E237" s="202" t="s">
        <v>3</v>
      </c>
      <c r="F237" s="203" t="s">
        <v>7476</v>
      </c>
      <c r="G237" s="13"/>
      <c r="H237" s="204">
        <v>6.2400000000000002</v>
      </c>
      <c r="I237" s="205"/>
      <c r="J237" s="13"/>
      <c r="K237" s="13"/>
      <c r="L237" s="201"/>
      <c r="M237" s="206"/>
      <c r="N237" s="207"/>
      <c r="O237" s="207"/>
      <c r="P237" s="207"/>
      <c r="Q237" s="207"/>
      <c r="R237" s="207"/>
      <c r="S237" s="207"/>
      <c r="T237" s="208"/>
      <c r="U237" s="13"/>
      <c r="V237" s="13"/>
      <c r="W237" s="13"/>
      <c r="X237" s="13"/>
      <c r="Y237" s="13"/>
      <c r="Z237" s="13"/>
      <c r="AA237" s="13"/>
      <c r="AB237" s="13"/>
      <c r="AC237" s="13"/>
      <c r="AD237" s="13"/>
      <c r="AE237" s="13"/>
      <c r="AT237" s="202" t="s">
        <v>442</v>
      </c>
      <c r="AU237" s="202" t="s">
        <v>79</v>
      </c>
      <c r="AV237" s="13" t="s">
        <v>79</v>
      </c>
      <c r="AW237" s="13" t="s">
        <v>31</v>
      </c>
      <c r="AX237" s="13" t="s">
        <v>69</v>
      </c>
      <c r="AY237" s="202" t="s">
        <v>328</v>
      </c>
    </row>
    <row r="238" s="13" customFormat="1">
      <c r="A238" s="13"/>
      <c r="B238" s="201"/>
      <c r="C238" s="13"/>
      <c r="D238" s="195" t="s">
        <v>442</v>
      </c>
      <c r="E238" s="202" t="s">
        <v>3</v>
      </c>
      <c r="F238" s="203" t="s">
        <v>7476</v>
      </c>
      <c r="G238" s="13"/>
      <c r="H238" s="204">
        <v>6.2400000000000002</v>
      </c>
      <c r="I238" s="205"/>
      <c r="J238" s="13"/>
      <c r="K238" s="13"/>
      <c r="L238" s="201"/>
      <c r="M238" s="206"/>
      <c r="N238" s="207"/>
      <c r="O238" s="207"/>
      <c r="P238" s="207"/>
      <c r="Q238" s="207"/>
      <c r="R238" s="207"/>
      <c r="S238" s="207"/>
      <c r="T238" s="208"/>
      <c r="U238" s="13"/>
      <c r="V238" s="13"/>
      <c r="W238" s="13"/>
      <c r="X238" s="13"/>
      <c r="Y238" s="13"/>
      <c r="Z238" s="13"/>
      <c r="AA238" s="13"/>
      <c r="AB238" s="13"/>
      <c r="AC238" s="13"/>
      <c r="AD238" s="13"/>
      <c r="AE238" s="13"/>
      <c r="AT238" s="202" t="s">
        <v>442</v>
      </c>
      <c r="AU238" s="202" t="s">
        <v>79</v>
      </c>
      <c r="AV238" s="13" t="s">
        <v>79</v>
      </c>
      <c r="AW238" s="13" t="s">
        <v>31</v>
      </c>
      <c r="AX238" s="13" t="s">
        <v>69</v>
      </c>
      <c r="AY238" s="202" t="s">
        <v>328</v>
      </c>
    </row>
    <row r="239" s="13" customFormat="1">
      <c r="A239" s="13"/>
      <c r="B239" s="201"/>
      <c r="C239" s="13"/>
      <c r="D239" s="195" t="s">
        <v>442</v>
      </c>
      <c r="E239" s="202" t="s">
        <v>3</v>
      </c>
      <c r="F239" s="203" t="s">
        <v>7477</v>
      </c>
      <c r="G239" s="13"/>
      <c r="H239" s="204">
        <v>0.29999999999999999</v>
      </c>
      <c r="I239" s="205"/>
      <c r="J239" s="13"/>
      <c r="K239" s="13"/>
      <c r="L239" s="201"/>
      <c r="M239" s="206"/>
      <c r="N239" s="207"/>
      <c r="O239" s="207"/>
      <c r="P239" s="207"/>
      <c r="Q239" s="207"/>
      <c r="R239" s="207"/>
      <c r="S239" s="207"/>
      <c r="T239" s="208"/>
      <c r="U239" s="13"/>
      <c r="V239" s="13"/>
      <c r="W239" s="13"/>
      <c r="X239" s="13"/>
      <c r="Y239" s="13"/>
      <c r="Z239" s="13"/>
      <c r="AA239" s="13"/>
      <c r="AB239" s="13"/>
      <c r="AC239" s="13"/>
      <c r="AD239" s="13"/>
      <c r="AE239" s="13"/>
      <c r="AT239" s="202" t="s">
        <v>442</v>
      </c>
      <c r="AU239" s="202" t="s">
        <v>79</v>
      </c>
      <c r="AV239" s="13" t="s">
        <v>79</v>
      </c>
      <c r="AW239" s="13" t="s">
        <v>31</v>
      </c>
      <c r="AX239" s="13" t="s">
        <v>69</v>
      </c>
      <c r="AY239" s="202" t="s">
        <v>328</v>
      </c>
    </row>
    <row r="240" s="15" customFormat="1">
      <c r="A240" s="15"/>
      <c r="B240" s="217"/>
      <c r="C240" s="15"/>
      <c r="D240" s="195" t="s">
        <v>442</v>
      </c>
      <c r="E240" s="218" t="s">
        <v>3</v>
      </c>
      <c r="F240" s="219" t="s">
        <v>7478</v>
      </c>
      <c r="G240" s="15"/>
      <c r="H240" s="218" t="s">
        <v>3</v>
      </c>
      <c r="I240" s="220"/>
      <c r="J240" s="15"/>
      <c r="K240" s="15"/>
      <c r="L240" s="217"/>
      <c r="M240" s="221"/>
      <c r="N240" s="222"/>
      <c r="O240" s="222"/>
      <c r="P240" s="222"/>
      <c r="Q240" s="222"/>
      <c r="R240" s="222"/>
      <c r="S240" s="222"/>
      <c r="T240" s="223"/>
      <c r="U240" s="15"/>
      <c r="V240" s="15"/>
      <c r="W240" s="15"/>
      <c r="X240" s="15"/>
      <c r="Y240" s="15"/>
      <c r="Z240" s="15"/>
      <c r="AA240" s="15"/>
      <c r="AB240" s="15"/>
      <c r="AC240" s="15"/>
      <c r="AD240" s="15"/>
      <c r="AE240" s="15"/>
      <c r="AT240" s="218" t="s">
        <v>442</v>
      </c>
      <c r="AU240" s="218" t="s">
        <v>79</v>
      </c>
      <c r="AV240" s="15" t="s">
        <v>76</v>
      </c>
      <c r="AW240" s="15" t="s">
        <v>31</v>
      </c>
      <c r="AX240" s="15" t="s">
        <v>69</v>
      </c>
      <c r="AY240" s="218" t="s">
        <v>328</v>
      </c>
    </row>
    <row r="241" s="13" customFormat="1">
      <c r="A241" s="13"/>
      <c r="B241" s="201"/>
      <c r="C241" s="13"/>
      <c r="D241" s="195" t="s">
        <v>442</v>
      </c>
      <c r="E241" s="202" t="s">
        <v>3</v>
      </c>
      <c r="F241" s="203" t="s">
        <v>526</v>
      </c>
      <c r="G241" s="13"/>
      <c r="H241" s="204">
        <v>15</v>
      </c>
      <c r="I241" s="205"/>
      <c r="J241" s="13"/>
      <c r="K241" s="13"/>
      <c r="L241" s="201"/>
      <c r="M241" s="206"/>
      <c r="N241" s="207"/>
      <c r="O241" s="207"/>
      <c r="P241" s="207"/>
      <c r="Q241" s="207"/>
      <c r="R241" s="207"/>
      <c r="S241" s="207"/>
      <c r="T241" s="208"/>
      <c r="U241" s="13"/>
      <c r="V241" s="13"/>
      <c r="W241" s="13"/>
      <c r="X241" s="13"/>
      <c r="Y241" s="13"/>
      <c r="Z241" s="13"/>
      <c r="AA241" s="13"/>
      <c r="AB241" s="13"/>
      <c r="AC241" s="13"/>
      <c r="AD241" s="13"/>
      <c r="AE241" s="13"/>
      <c r="AT241" s="202" t="s">
        <v>442</v>
      </c>
      <c r="AU241" s="202" t="s">
        <v>79</v>
      </c>
      <c r="AV241" s="13" t="s">
        <v>79</v>
      </c>
      <c r="AW241" s="13" t="s">
        <v>31</v>
      </c>
      <c r="AX241" s="13" t="s">
        <v>69</v>
      </c>
      <c r="AY241" s="202" t="s">
        <v>328</v>
      </c>
    </row>
    <row r="242" s="14" customFormat="1">
      <c r="A242" s="14"/>
      <c r="B242" s="209"/>
      <c r="C242" s="14"/>
      <c r="D242" s="195" t="s">
        <v>442</v>
      </c>
      <c r="E242" s="210" t="s">
        <v>3</v>
      </c>
      <c r="F242" s="211" t="s">
        <v>452</v>
      </c>
      <c r="G242" s="14"/>
      <c r="H242" s="212">
        <v>27.780000000000001</v>
      </c>
      <c r="I242" s="213"/>
      <c r="J242" s="14"/>
      <c r="K242" s="14"/>
      <c r="L242" s="209"/>
      <c r="M242" s="214"/>
      <c r="N242" s="215"/>
      <c r="O242" s="215"/>
      <c r="P242" s="215"/>
      <c r="Q242" s="215"/>
      <c r="R242" s="215"/>
      <c r="S242" s="215"/>
      <c r="T242" s="216"/>
      <c r="U242" s="14"/>
      <c r="V242" s="14"/>
      <c r="W242" s="14"/>
      <c r="X242" s="14"/>
      <c r="Y242" s="14"/>
      <c r="Z242" s="14"/>
      <c r="AA242" s="14"/>
      <c r="AB242" s="14"/>
      <c r="AC242" s="14"/>
      <c r="AD242" s="14"/>
      <c r="AE242" s="14"/>
      <c r="AT242" s="210" t="s">
        <v>442</v>
      </c>
      <c r="AU242" s="210" t="s">
        <v>79</v>
      </c>
      <c r="AV242" s="14" t="s">
        <v>113</v>
      </c>
      <c r="AW242" s="14" t="s">
        <v>31</v>
      </c>
      <c r="AX242" s="14" t="s">
        <v>76</v>
      </c>
      <c r="AY242" s="210" t="s">
        <v>328</v>
      </c>
    </row>
    <row r="243" s="2" customFormat="1" ht="44.25" customHeight="1">
      <c r="A243" s="41"/>
      <c r="B243" s="176"/>
      <c r="C243" s="177" t="s">
        <v>616</v>
      </c>
      <c r="D243" s="177" t="s">
        <v>331</v>
      </c>
      <c r="E243" s="178" t="s">
        <v>3086</v>
      </c>
      <c r="F243" s="179" t="s">
        <v>3087</v>
      </c>
      <c r="G243" s="180" t="s">
        <v>439</v>
      </c>
      <c r="H243" s="181">
        <v>27.780000000000001</v>
      </c>
      <c r="I243" s="182"/>
      <c r="J243" s="183">
        <f>ROUND(I243*H243,2)</f>
        <v>0</v>
      </c>
      <c r="K243" s="179" t="s">
        <v>335</v>
      </c>
      <c r="L243" s="42"/>
      <c r="M243" s="184" t="s">
        <v>3</v>
      </c>
      <c r="N243" s="185" t="s">
        <v>40</v>
      </c>
      <c r="O243" s="75"/>
      <c r="P243" s="186">
        <f>O243*H243</f>
        <v>0</v>
      </c>
      <c r="Q243" s="186">
        <v>0.00010000000000000001</v>
      </c>
      <c r="R243" s="186">
        <f>Q243*H243</f>
        <v>0.0027780000000000001</v>
      </c>
      <c r="S243" s="186">
        <v>0</v>
      </c>
      <c r="T243" s="187">
        <f>S243*H243</f>
        <v>0</v>
      </c>
      <c r="U243" s="41"/>
      <c r="V243" s="41"/>
      <c r="W243" s="41"/>
      <c r="X243" s="41"/>
      <c r="Y243" s="41"/>
      <c r="Z243" s="41"/>
      <c r="AA243" s="41"/>
      <c r="AB243" s="41"/>
      <c r="AC243" s="41"/>
      <c r="AD243" s="41"/>
      <c r="AE243" s="41"/>
      <c r="AR243" s="188" t="s">
        <v>113</v>
      </c>
      <c r="AT243" s="188" t="s">
        <v>331</v>
      </c>
      <c r="AU243" s="188" t="s">
        <v>79</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113</v>
      </c>
      <c r="BM243" s="188" t="s">
        <v>7479</v>
      </c>
    </row>
    <row r="244" s="2" customFormat="1">
      <c r="A244" s="41"/>
      <c r="B244" s="42"/>
      <c r="C244" s="41"/>
      <c r="D244" s="190" t="s">
        <v>338</v>
      </c>
      <c r="E244" s="41"/>
      <c r="F244" s="191" t="s">
        <v>3089</v>
      </c>
      <c r="G244" s="41"/>
      <c r="H244" s="41"/>
      <c r="I244" s="192"/>
      <c r="J244" s="41"/>
      <c r="K244" s="41"/>
      <c r="L244" s="42"/>
      <c r="M244" s="193"/>
      <c r="N244" s="194"/>
      <c r="O244" s="75"/>
      <c r="P244" s="75"/>
      <c r="Q244" s="75"/>
      <c r="R244" s="75"/>
      <c r="S244" s="75"/>
      <c r="T244" s="76"/>
      <c r="U244" s="41"/>
      <c r="V244" s="41"/>
      <c r="W244" s="41"/>
      <c r="X244" s="41"/>
      <c r="Y244" s="41"/>
      <c r="Z244" s="41"/>
      <c r="AA244" s="41"/>
      <c r="AB244" s="41"/>
      <c r="AC244" s="41"/>
      <c r="AD244" s="41"/>
      <c r="AE244" s="41"/>
      <c r="AT244" s="22" t="s">
        <v>338</v>
      </c>
      <c r="AU244" s="22" t="s">
        <v>79</v>
      </c>
    </row>
    <row r="245" s="2" customFormat="1" ht="37.8" customHeight="1">
      <c r="A245" s="41"/>
      <c r="B245" s="176"/>
      <c r="C245" s="177" t="s">
        <v>621</v>
      </c>
      <c r="D245" s="177" t="s">
        <v>331</v>
      </c>
      <c r="E245" s="178" t="s">
        <v>7480</v>
      </c>
      <c r="F245" s="179" t="s">
        <v>7481</v>
      </c>
      <c r="G245" s="180" t="s">
        <v>439</v>
      </c>
      <c r="H245" s="181">
        <v>27.780000000000001</v>
      </c>
      <c r="I245" s="182"/>
      <c r="J245" s="183">
        <f>ROUND(I245*H245,2)</f>
        <v>0</v>
      </c>
      <c r="K245" s="179" t="s">
        <v>335</v>
      </c>
      <c r="L245" s="42"/>
      <c r="M245" s="184" t="s">
        <v>3</v>
      </c>
      <c r="N245" s="185" t="s">
        <v>40</v>
      </c>
      <c r="O245" s="75"/>
      <c r="P245" s="186">
        <f>O245*H245</f>
        <v>0</v>
      </c>
      <c r="Q245" s="186">
        <v>4.7999999999999996E-07</v>
      </c>
      <c r="R245" s="186">
        <f>Q245*H245</f>
        <v>1.3334399999999999E-05</v>
      </c>
      <c r="S245" s="186">
        <v>0</v>
      </c>
      <c r="T245" s="187">
        <f>S245*H245</f>
        <v>0</v>
      </c>
      <c r="U245" s="41"/>
      <c r="V245" s="41"/>
      <c r="W245" s="41"/>
      <c r="X245" s="41"/>
      <c r="Y245" s="41"/>
      <c r="Z245" s="41"/>
      <c r="AA245" s="41"/>
      <c r="AB245" s="41"/>
      <c r="AC245" s="41"/>
      <c r="AD245" s="41"/>
      <c r="AE245" s="41"/>
      <c r="AR245" s="188" t="s">
        <v>113</v>
      </c>
      <c r="AT245" s="188" t="s">
        <v>331</v>
      </c>
      <c r="AU245" s="188" t="s">
        <v>79</v>
      </c>
      <c r="AY245" s="22" t="s">
        <v>328</v>
      </c>
      <c r="BE245" s="189">
        <f>IF(N245="základní",J245,0)</f>
        <v>0</v>
      </c>
      <c r="BF245" s="189">
        <f>IF(N245="snížená",J245,0)</f>
        <v>0</v>
      </c>
      <c r="BG245" s="189">
        <f>IF(N245="zákl. přenesená",J245,0)</f>
        <v>0</v>
      </c>
      <c r="BH245" s="189">
        <f>IF(N245="sníž. přenesená",J245,0)</f>
        <v>0</v>
      </c>
      <c r="BI245" s="189">
        <f>IF(N245="nulová",J245,0)</f>
        <v>0</v>
      </c>
      <c r="BJ245" s="22" t="s">
        <v>76</v>
      </c>
      <c r="BK245" s="189">
        <f>ROUND(I245*H245,2)</f>
        <v>0</v>
      </c>
      <c r="BL245" s="22" t="s">
        <v>113</v>
      </c>
      <c r="BM245" s="188" t="s">
        <v>7482</v>
      </c>
    </row>
    <row r="246" s="2" customFormat="1">
      <c r="A246" s="41"/>
      <c r="B246" s="42"/>
      <c r="C246" s="41"/>
      <c r="D246" s="190" t="s">
        <v>338</v>
      </c>
      <c r="E246" s="41"/>
      <c r="F246" s="191" t="s">
        <v>7483</v>
      </c>
      <c r="G246" s="41"/>
      <c r="H246" s="41"/>
      <c r="I246" s="192"/>
      <c r="J246" s="41"/>
      <c r="K246" s="41"/>
      <c r="L246" s="42"/>
      <c r="M246" s="193"/>
      <c r="N246" s="194"/>
      <c r="O246" s="75"/>
      <c r="P246" s="75"/>
      <c r="Q246" s="75"/>
      <c r="R246" s="75"/>
      <c r="S246" s="75"/>
      <c r="T246" s="76"/>
      <c r="U246" s="41"/>
      <c r="V246" s="41"/>
      <c r="W246" s="41"/>
      <c r="X246" s="41"/>
      <c r="Y246" s="41"/>
      <c r="Z246" s="41"/>
      <c r="AA246" s="41"/>
      <c r="AB246" s="41"/>
      <c r="AC246" s="41"/>
      <c r="AD246" s="41"/>
      <c r="AE246" s="41"/>
      <c r="AT246" s="22" t="s">
        <v>338</v>
      </c>
      <c r="AU246" s="22" t="s">
        <v>79</v>
      </c>
    </row>
    <row r="247" s="2" customFormat="1" ht="49.05" customHeight="1">
      <c r="A247" s="41"/>
      <c r="B247" s="176"/>
      <c r="C247" s="177" t="s">
        <v>626</v>
      </c>
      <c r="D247" s="177" t="s">
        <v>331</v>
      </c>
      <c r="E247" s="178" t="s">
        <v>7484</v>
      </c>
      <c r="F247" s="179" t="s">
        <v>7485</v>
      </c>
      <c r="G247" s="180" t="s">
        <v>574</v>
      </c>
      <c r="H247" s="181">
        <v>7</v>
      </c>
      <c r="I247" s="182"/>
      <c r="J247" s="183">
        <f>ROUND(I247*H247,2)</f>
        <v>0</v>
      </c>
      <c r="K247" s="179" t="s">
        <v>335</v>
      </c>
      <c r="L247" s="42"/>
      <c r="M247" s="184" t="s">
        <v>3</v>
      </c>
      <c r="N247" s="185" t="s">
        <v>40</v>
      </c>
      <c r="O247" s="75"/>
      <c r="P247" s="186">
        <f>O247*H247</f>
        <v>0</v>
      </c>
      <c r="Q247" s="186">
        <v>0</v>
      </c>
      <c r="R247" s="186">
        <f>Q247*H247</f>
        <v>0</v>
      </c>
      <c r="S247" s="186">
        <v>0</v>
      </c>
      <c r="T247" s="187">
        <f>S247*H247</f>
        <v>0</v>
      </c>
      <c r="U247" s="41"/>
      <c r="V247" s="41"/>
      <c r="W247" s="41"/>
      <c r="X247" s="41"/>
      <c r="Y247" s="41"/>
      <c r="Z247" s="41"/>
      <c r="AA247" s="41"/>
      <c r="AB247" s="41"/>
      <c r="AC247" s="41"/>
      <c r="AD247" s="41"/>
      <c r="AE247" s="41"/>
      <c r="AR247" s="188" t="s">
        <v>113</v>
      </c>
      <c r="AT247" s="188" t="s">
        <v>331</v>
      </c>
      <c r="AU247" s="188" t="s">
        <v>79</v>
      </c>
      <c r="AY247" s="22" t="s">
        <v>328</v>
      </c>
      <c r="BE247" s="189">
        <f>IF(N247="základní",J247,0)</f>
        <v>0</v>
      </c>
      <c r="BF247" s="189">
        <f>IF(N247="snížená",J247,0)</f>
        <v>0</v>
      </c>
      <c r="BG247" s="189">
        <f>IF(N247="zákl. přenesená",J247,0)</f>
        <v>0</v>
      </c>
      <c r="BH247" s="189">
        <f>IF(N247="sníž. přenesená",J247,0)</f>
        <v>0</v>
      </c>
      <c r="BI247" s="189">
        <f>IF(N247="nulová",J247,0)</f>
        <v>0</v>
      </c>
      <c r="BJ247" s="22" t="s">
        <v>76</v>
      </c>
      <c r="BK247" s="189">
        <f>ROUND(I247*H247,2)</f>
        <v>0</v>
      </c>
      <c r="BL247" s="22" t="s">
        <v>113</v>
      </c>
      <c r="BM247" s="188" t="s">
        <v>7486</v>
      </c>
    </row>
    <row r="248" s="2" customFormat="1">
      <c r="A248" s="41"/>
      <c r="B248" s="42"/>
      <c r="C248" s="41"/>
      <c r="D248" s="190" t="s">
        <v>338</v>
      </c>
      <c r="E248" s="41"/>
      <c r="F248" s="191" t="s">
        <v>7487</v>
      </c>
      <c r="G248" s="41"/>
      <c r="H248" s="41"/>
      <c r="I248" s="192"/>
      <c r="J248" s="41"/>
      <c r="K248" s="41"/>
      <c r="L248" s="42"/>
      <c r="M248" s="193"/>
      <c r="N248" s="194"/>
      <c r="O248" s="75"/>
      <c r="P248" s="75"/>
      <c r="Q248" s="75"/>
      <c r="R248" s="75"/>
      <c r="S248" s="75"/>
      <c r="T248" s="76"/>
      <c r="U248" s="41"/>
      <c r="V248" s="41"/>
      <c r="W248" s="41"/>
      <c r="X248" s="41"/>
      <c r="Y248" s="41"/>
      <c r="Z248" s="41"/>
      <c r="AA248" s="41"/>
      <c r="AB248" s="41"/>
      <c r="AC248" s="41"/>
      <c r="AD248" s="41"/>
      <c r="AE248" s="41"/>
      <c r="AT248" s="22" t="s">
        <v>338</v>
      </c>
      <c r="AU248" s="22" t="s">
        <v>79</v>
      </c>
    </row>
    <row r="249" s="2" customFormat="1" ht="37.8" customHeight="1">
      <c r="A249" s="41"/>
      <c r="B249" s="176"/>
      <c r="C249" s="224" t="s">
        <v>631</v>
      </c>
      <c r="D249" s="224" t="s">
        <v>539</v>
      </c>
      <c r="E249" s="225" t="s">
        <v>7488</v>
      </c>
      <c r="F249" s="226" t="s">
        <v>7489</v>
      </c>
      <c r="G249" s="227" t="s">
        <v>574</v>
      </c>
      <c r="H249" s="228">
        <v>7</v>
      </c>
      <c r="I249" s="229"/>
      <c r="J249" s="230">
        <f>ROUND(I249*H249,2)</f>
        <v>0</v>
      </c>
      <c r="K249" s="226" t="s">
        <v>335</v>
      </c>
      <c r="L249" s="231"/>
      <c r="M249" s="232" t="s">
        <v>3</v>
      </c>
      <c r="N249" s="233" t="s">
        <v>40</v>
      </c>
      <c r="O249" s="75"/>
      <c r="P249" s="186">
        <f>O249*H249</f>
        <v>0</v>
      </c>
      <c r="Q249" s="186">
        <v>0.00020000000000000001</v>
      </c>
      <c r="R249" s="186">
        <f>Q249*H249</f>
        <v>0.0014</v>
      </c>
      <c r="S249" s="186">
        <v>0</v>
      </c>
      <c r="T249" s="187">
        <f>S249*H249</f>
        <v>0</v>
      </c>
      <c r="U249" s="41"/>
      <c r="V249" s="41"/>
      <c r="W249" s="41"/>
      <c r="X249" s="41"/>
      <c r="Y249" s="41"/>
      <c r="Z249" s="41"/>
      <c r="AA249" s="41"/>
      <c r="AB249" s="41"/>
      <c r="AC249" s="41"/>
      <c r="AD249" s="41"/>
      <c r="AE249" s="41"/>
      <c r="AR249" s="188" t="s">
        <v>171</v>
      </c>
      <c r="AT249" s="188" t="s">
        <v>539</v>
      </c>
      <c r="AU249" s="188" t="s">
        <v>79</v>
      </c>
      <c r="AY249" s="22" t="s">
        <v>328</v>
      </c>
      <c r="BE249" s="189">
        <f>IF(N249="základní",J249,0)</f>
        <v>0</v>
      </c>
      <c r="BF249" s="189">
        <f>IF(N249="snížená",J249,0)</f>
        <v>0</v>
      </c>
      <c r="BG249" s="189">
        <f>IF(N249="zákl. přenesená",J249,0)</f>
        <v>0</v>
      </c>
      <c r="BH249" s="189">
        <f>IF(N249="sníž. přenesená",J249,0)</f>
        <v>0</v>
      </c>
      <c r="BI249" s="189">
        <f>IF(N249="nulová",J249,0)</f>
        <v>0</v>
      </c>
      <c r="BJ249" s="22" t="s">
        <v>76</v>
      </c>
      <c r="BK249" s="189">
        <f>ROUND(I249*H249,2)</f>
        <v>0</v>
      </c>
      <c r="BL249" s="22" t="s">
        <v>113</v>
      </c>
      <c r="BM249" s="188" t="s">
        <v>7490</v>
      </c>
    </row>
    <row r="250" s="2" customFormat="1" ht="24.15" customHeight="1">
      <c r="A250" s="41"/>
      <c r="B250" s="176"/>
      <c r="C250" s="177" t="s">
        <v>638</v>
      </c>
      <c r="D250" s="177" t="s">
        <v>331</v>
      </c>
      <c r="E250" s="178" t="s">
        <v>7491</v>
      </c>
      <c r="F250" s="179" t="s">
        <v>7492</v>
      </c>
      <c r="G250" s="180" t="s">
        <v>476</v>
      </c>
      <c r="H250" s="181">
        <v>4.7999999999999998</v>
      </c>
      <c r="I250" s="182"/>
      <c r="J250" s="183">
        <f>ROUND(I250*H250,2)</f>
        <v>0</v>
      </c>
      <c r="K250" s="179" t="s">
        <v>335</v>
      </c>
      <c r="L250" s="42"/>
      <c r="M250" s="184" t="s">
        <v>3</v>
      </c>
      <c r="N250" s="185" t="s">
        <v>40</v>
      </c>
      <c r="O250" s="75"/>
      <c r="P250" s="186">
        <f>O250*H250</f>
        <v>0</v>
      </c>
      <c r="Q250" s="186">
        <v>0.00036999999999999999</v>
      </c>
      <c r="R250" s="186">
        <f>Q250*H250</f>
        <v>0.0017759999999999998</v>
      </c>
      <c r="S250" s="186">
        <v>0</v>
      </c>
      <c r="T250" s="187">
        <f>S250*H250</f>
        <v>0</v>
      </c>
      <c r="U250" s="41"/>
      <c r="V250" s="41"/>
      <c r="W250" s="41"/>
      <c r="X250" s="41"/>
      <c r="Y250" s="41"/>
      <c r="Z250" s="41"/>
      <c r="AA250" s="41"/>
      <c r="AB250" s="41"/>
      <c r="AC250" s="41"/>
      <c r="AD250" s="41"/>
      <c r="AE250" s="41"/>
      <c r="AR250" s="188" t="s">
        <v>113</v>
      </c>
      <c r="AT250" s="188" t="s">
        <v>331</v>
      </c>
      <c r="AU250" s="188" t="s">
        <v>79</v>
      </c>
      <c r="AY250" s="22" t="s">
        <v>328</v>
      </c>
      <c r="BE250" s="189">
        <f>IF(N250="základní",J250,0)</f>
        <v>0</v>
      </c>
      <c r="BF250" s="189">
        <f>IF(N250="snížená",J250,0)</f>
        <v>0</v>
      </c>
      <c r="BG250" s="189">
        <f>IF(N250="zákl. přenesená",J250,0)</f>
        <v>0</v>
      </c>
      <c r="BH250" s="189">
        <f>IF(N250="sníž. přenesená",J250,0)</f>
        <v>0</v>
      </c>
      <c r="BI250" s="189">
        <f>IF(N250="nulová",J250,0)</f>
        <v>0</v>
      </c>
      <c r="BJ250" s="22" t="s">
        <v>76</v>
      </c>
      <c r="BK250" s="189">
        <f>ROUND(I250*H250,2)</f>
        <v>0</v>
      </c>
      <c r="BL250" s="22" t="s">
        <v>113</v>
      </c>
      <c r="BM250" s="188" t="s">
        <v>7493</v>
      </c>
    </row>
    <row r="251" s="2" customFormat="1">
      <c r="A251" s="41"/>
      <c r="B251" s="42"/>
      <c r="C251" s="41"/>
      <c r="D251" s="190" t="s">
        <v>338</v>
      </c>
      <c r="E251" s="41"/>
      <c r="F251" s="191" t="s">
        <v>7494</v>
      </c>
      <c r="G251" s="41"/>
      <c r="H251" s="41"/>
      <c r="I251" s="192"/>
      <c r="J251" s="41"/>
      <c r="K251" s="41"/>
      <c r="L251" s="42"/>
      <c r="M251" s="193"/>
      <c r="N251" s="194"/>
      <c r="O251" s="75"/>
      <c r="P251" s="75"/>
      <c r="Q251" s="75"/>
      <c r="R251" s="75"/>
      <c r="S251" s="75"/>
      <c r="T251" s="76"/>
      <c r="U251" s="41"/>
      <c r="V251" s="41"/>
      <c r="W251" s="41"/>
      <c r="X251" s="41"/>
      <c r="Y251" s="41"/>
      <c r="Z251" s="41"/>
      <c r="AA251" s="41"/>
      <c r="AB251" s="41"/>
      <c r="AC251" s="41"/>
      <c r="AD251" s="41"/>
      <c r="AE251" s="41"/>
      <c r="AT251" s="22" t="s">
        <v>338</v>
      </c>
      <c r="AU251" s="22" t="s">
        <v>79</v>
      </c>
    </row>
    <row r="252" s="13" customFormat="1">
      <c r="A252" s="13"/>
      <c r="B252" s="201"/>
      <c r="C252" s="13"/>
      <c r="D252" s="195" t="s">
        <v>442</v>
      </c>
      <c r="E252" s="202" t="s">
        <v>3</v>
      </c>
      <c r="F252" s="203" t="s">
        <v>7495</v>
      </c>
      <c r="G252" s="13"/>
      <c r="H252" s="204">
        <v>4.7999999999999998</v>
      </c>
      <c r="I252" s="205"/>
      <c r="J252" s="13"/>
      <c r="K252" s="13"/>
      <c r="L252" s="201"/>
      <c r="M252" s="206"/>
      <c r="N252" s="207"/>
      <c r="O252" s="207"/>
      <c r="P252" s="207"/>
      <c r="Q252" s="207"/>
      <c r="R252" s="207"/>
      <c r="S252" s="207"/>
      <c r="T252" s="208"/>
      <c r="U252" s="13"/>
      <c r="V252" s="13"/>
      <c r="W252" s="13"/>
      <c r="X252" s="13"/>
      <c r="Y252" s="13"/>
      <c r="Z252" s="13"/>
      <c r="AA252" s="13"/>
      <c r="AB252" s="13"/>
      <c r="AC252" s="13"/>
      <c r="AD252" s="13"/>
      <c r="AE252" s="13"/>
      <c r="AT252" s="202" t="s">
        <v>442</v>
      </c>
      <c r="AU252" s="202" t="s">
        <v>79</v>
      </c>
      <c r="AV252" s="13" t="s">
        <v>79</v>
      </c>
      <c r="AW252" s="13" t="s">
        <v>31</v>
      </c>
      <c r="AX252" s="13" t="s">
        <v>76</v>
      </c>
      <c r="AY252" s="202" t="s">
        <v>328</v>
      </c>
    </row>
    <row r="253" s="2" customFormat="1" ht="37.8" customHeight="1">
      <c r="A253" s="41"/>
      <c r="B253" s="176"/>
      <c r="C253" s="177" t="s">
        <v>643</v>
      </c>
      <c r="D253" s="177" t="s">
        <v>331</v>
      </c>
      <c r="E253" s="178" t="s">
        <v>7496</v>
      </c>
      <c r="F253" s="179" t="s">
        <v>7497</v>
      </c>
      <c r="G253" s="180" t="s">
        <v>439</v>
      </c>
      <c r="H253" s="181">
        <v>0.71999999999999997</v>
      </c>
      <c r="I253" s="182"/>
      <c r="J253" s="183">
        <f>ROUND(I253*H253,2)</f>
        <v>0</v>
      </c>
      <c r="K253" s="179" t="s">
        <v>335</v>
      </c>
      <c r="L253" s="42"/>
      <c r="M253" s="184" t="s">
        <v>3</v>
      </c>
      <c r="N253" s="185" t="s">
        <v>40</v>
      </c>
      <c r="O253" s="75"/>
      <c r="P253" s="186">
        <f>O253*H253</f>
        <v>0</v>
      </c>
      <c r="Q253" s="186">
        <v>0.00029</v>
      </c>
      <c r="R253" s="186">
        <f>Q253*H253</f>
        <v>0.00020880000000000001</v>
      </c>
      <c r="S253" s="186">
        <v>0</v>
      </c>
      <c r="T253" s="187">
        <f>S253*H253</f>
        <v>0</v>
      </c>
      <c r="U253" s="41"/>
      <c r="V253" s="41"/>
      <c r="W253" s="41"/>
      <c r="X253" s="41"/>
      <c r="Y253" s="41"/>
      <c r="Z253" s="41"/>
      <c r="AA253" s="41"/>
      <c r="AB253" s="41"/>
      <c r="AC253" s="41"/>
      <c r="AD253" s="41"/>
      <c r="AE253" s="41"/>
      <c r="AR253" s="188" t="s">
        <v>113</v>
      </c>
      <c r="AT253" s="188" t="s">
        <v>331</v>
      </c>
      <c r="AU253" s="188" t="s">
        <v>79</v>
      </c>
      <c r="AY253" s="22" t="s">
        <v>328</v>
      </c>
      <c r="BE253" s="189">
        <f>IF(N253="základní",J253,0)</f>
        <v>0</v>
      </c>
      <c r="BF253" s="189">
        <f>IF(N253="snížená",J253,0)</f>
        <v>0</v>
      </c>
      <c r="BG253" s="189">
        <f>IF(N253="zákl. přenesená",J253,0)</f>
        <v>0</v>
      </c>
      <c r="BH253" s="189">
        <f>IF(N253="sníž. přenesená",J253,0)</f>
        <v>0</v>
      </c>
      <c r="BI253" s="189">
        <f>IF(N253="nulová",J253,0)</f>
        <v>0</v>
      </c>
      <c r="BJ253" s="22" t="s">
        <v>76</v>
      </c>
      <c r="BK253" s="189">
        <f>ROUND(I253*H253,2)</f>
        <v>0</v>
      </c>
      <c r="BL253" s="22" t="s">
        <v>113</v>
      </c>
      <c r="BM253" s="188" t="s">
        <v>7498</v>
      </c>
    </row>
    <row r="254" s="2" customFormat="1">
      <c r="A254" s="41"/>
      <c r="B254" s="42"/>
      <c r="C254" s="41"/>
      <c r="D254" s="190" t="s">
        <v>338</v>
      </c>
      <c r="E254" s="41"/>
      <c r="F254" s="191" t="s">
        <v>7499</v>
      </c>
      <c r="G254" s="41"/>
      <c r="H254" s="41"/>
      <c r="I254" s="192"/>
      <c r="J254" s="41"/>
      <c r="K254" s="41"/>
      <c r="L254" s="42"/>
      <c r="M254" s="193"/>
      <c r="N254" s="194"/>
      <c r="O254" s="75"/>
      <c r="P254" s="75"/>
      <c r="Q254" s="75"/>
      <c r="R254" s="75"/>
      <c r="S254" s="75"/>
      <c r="T254" s="76"/>
      <c r="U254" s="41"/>
      <c r="V254" s="41"/>
      <c r="W254" s="41"/>
      <c r="X254" s="41"/>
      <c r="Y254" s="41"/>
      <c r="Z254" s="41"/>
      <c r="AA254" s="41"/>
      <c r="AB254" s="41"/>
      <c r="AC254" s="41"/>
      <c r="AD254" s="41"/>
      <c r="AE254" s="41"/>
      <c r="AT254" s="22" t="s">
        <v>338</v>
      </c>
      <c r="AU254" s="22" t="s">
        <v>79</v>
      </c>
    </row>
    <row r="255" s="15" customFormat="1">
      <c r="A255" s="15"/>
      <c r="B255" s="217"/>
      <c r="C255" s="15"/>
      <c r="D255" s="195" t="s">
        <v>442</v>
      </c>
      <c r="E255" s="218" t="s">
        <v>3</v>
      </c>
      <c r="F255" s="219" t="s">
        <v>7500</v>
      </c>
      <c r="G255" s="15"/>
      <c r="H255" s="218" t="s">
        <v>3</v>
      </c>
      <c r="I255" s="220"/>
      <c r="J255" s="15"/>
      <c r="K255" s="15"/>
      <c r="L255" s="217"/>
      <c r="M255" s="221"/>
      <c r="N255" s="222"/>
      <c r="O255" s="222"/>
      <c r="P255" s="222"/>
      <c r="Q255" s="222"/>
      <c r="R255" s="222"/>
      <c r="S255" s="222"/>
      <c r="T255" s="223"/>
      <c r="U255" s="15"/>
      <c r="V255" s="15"/>
      <c r="W255" s="15"/>
      <c r="X255" s="15"/>
      <c r="Y255" s="15"/>
      <c r="Z255" s="15"/>
      <c r="AA255" s="15"/>
      <c r="AB255" s="15"/>
      <c r="AC255" s="15"/>
      <c r="AD255" s="15"/>
      <c r="AE255" s="15"/>
      <c r="AT255" s="218" t="s">
        <v>442</v>
      </c>
      <c r="AU255" s="218" t="s">
        <v>79</v>
      </c>
      <c r="AV255" s="15" t="s">
        <v>76</v>
      </c>
      <c r="AW255" s="15" t="s">
        <v>31</v>
      </c>
      <c r="AX255" s="15" t="s">
        <v>69</v>
      </c>
      <c r="AY255" s="218" t="s">
        <v>328</v>
      </c>
    </row>
    <row r="256" s="13" customFormat="1">
      <c r="A256" s="13"/>
      <c r="B256" s="201"/>
      <c r="C256" s="13"/>
      <c r="D256" s="195" t="s">
        <v>442</v>
      </c>
      <c r="E256" s="202" t="s">
        <v>3</v>
      </c>
      <c r="F256" s="203" t="s">
        <v>7501</v>
      </c>
      <c r="G256" s="13"/>
      <c r="H256" s="204">
        <v>0.71999999999999997</v>
      </c>
      <c r="I256" s="205"/>
      <c r="J256" s="13"/>
      <c r="K256" s="13"/>
      <c r="L256" s="201"/>
      <c r="M256" s="206"/>
      <c r="N256" s="207"/>
      <c r="O256" s="207"/>
      <c r="P256" s="207"/>
      <c r="Q256" s="207"/>
      <c r="R256" s="207"/>
      <c r="S256" s="207"/>
      <c r="T256" s="208"/>
      <c r="U256" s="13"/>
      <c r="V256" s="13"/>
      <c r="W256" s="13"/>
      <c r="X256" s="13"/>
      <c r="Y256" s="13"/>
      <c r="Z256" s="13"/>
      <c r="AA256" s="13"/>
      <c r="AB256" s="13"/>
      <c r="AC256" s="13"/>
      <c r="AD256" s="13"/>
      <c r="AE256" s="13"/>
      <c r="AT256" s="202" t="s">
        <v>442</v>
      </c>
      <c r="AU256" s="202" t="s">
        <v>79</v>
      </c>
      <c r="AV256" s="13" t="s">
        <v>79</v>
      </c>
      <c r="AW256" s="13" t="s">
        <v>31</v>
      </c>
      <c r="AX256" s="13" t="s">
        <v>76</v>
      </c>
      <c r="AY256" s="202" t="s">
        <v>328</v>
      </c>
    </row>
    <row r="257" s="2" customFormat="1" ht="44.25" customHeight="1">
      <c r="A257" s="41"/>
      <c r="B257" s="176"/>
      <c r="C257" s="177" t="s">
        <v>649</v>
      </c>
      <c r="D257" s="177" t="s">
        <v>331</v>
      </c>
      <c r="E257" s="178" t="s">
        <v>7502</v>
      </c>
      <c r="F257" s="179" t="s">
        <v>7503</v>
      </c>
      <c r="G257" s="180" t="s">
        <v>439</v>
      </c>
      <c r="H257" s="181">
        <v>0.97999999999999998</v>
      </c>
      <c r="I257" s="182"/>
      <c r="J257" s="183">
        <f>ROUND(I257*H257,2)</f>
        <v>0</v>
      </c>
      <c r="K257" s="179" t="s">
        <v>335</v>
      </c>
      <c r="L257" s="42"/>
      <c r="M257" s="184" t="s">
        <v>3</v>
      </c>
      <c r="N257" s="185" t="s">
        <v>40</v>
      </c>
      <c r="O257" s="75"/>
      <c r="P257" s="186">
        <f>O257*H257</f>
        <v>0</v>
      </c>
      <c r="Q257" s="186">
        <v>0.00063000000000000003</v>
      </c>
      <c r="R257" s="186">
        <f>Q257*H257</f>
        <v>0.00061740000000000005</v>
      </c>
      <c r="S257" s="186">
        <v>0</v>
      </c>
      <c r="T257" s="187">
        <f>S257*H257</f>
        <v>0</v>
      </c>
      <c r="U257" s="41"/>
      <c r="V257" s="41"/>
      <c r="W257" s="41"/>
      <c r="X257" s="41"/>
      <c r="Y257" s="41"/>
      <c r="Z257" s="41"/>
      <c r="AA257" s="41"/>
      <c r="AB257" s="41"/>
      <c r="AC257" s="41"/>
      <c r="AD257" s="41"/>
      <c r="AE257" s="41"/>
      <c r="AR257" s="188" t="s">
        <v>113</v>
      </c>
      <c r="AT257" s="188" t="s">
        <v>331</v>
      </c>
      <c r="AU257" s="188" t="s">
        <v>79</v>
      </c>
      <c r="AY257" s="22" t="s">
        <v>328</v>
      </c>
      <c r="BE257" s="189">
        <f>IF(N257="základní",J257,0)</f>
        <v>0</v>
      </c>
      <c r="BF257" s="189">
        <f>IF(N257="snížená",J257,0)</f>
        <v>0</v>
      </c>
      <c r="BG257" s="189">
        <f>IF(N257="zákl. přenesená",J257,0)</f>
        <v>0</v>
      </c>
      <c r="BH257" s="189">
        <f>IF(N257="sníž. přenesená",J257,0)</f>
        <v>0</v>
      </c>
      <c r="BI257" s="189">
        <f>IF(N257="nulová",J257,0)</f>
        <v>0</v>
      </c>
      <c r="BJ257" s="22" t="s">
        <v>76</v>
      </c>
      <c r="BK257" s="189">
        <f>ROUND(I257*H257,2)</f>
        <v>0</v>
      </c>
      <c r="BL257" s="22" t="s">
        <v>113</v>
      </c>
      <c r="BM257" s="188" t="s">
        <v>7504</v>
      </c>
    </row>
    <row r="258" s="2" customFormat="1">
      <c r="A258" s="41"/>
      <c r="B258" s="42"/>
      <c r="C258" s="41"/>
      <c r="D258" s="190" t="s">
        <v>338</v>
      </c>
      <c r="E258" s="41"/>
      <c r="F258" s="191" t="s">
        <v>7505</v>
      </c>
      <c r="G258" s="41"/>
      <c r="H258" s="41"/>
      <c r="I258" s="192"/>
      <c r="J258" s="41"/>
      <c r="K258" s="41"/>
      <c r="L258" s="42"/>
      <c r="M258" s="193"/>
      <c r="N258" s="194"/>
      <c r="O258" s="75"/>
      <c r="P258" s="75"/>
      <c r="Q258" s="75"/>
      <c r="R258" s="75"/>
      <c r="S258" s="75"/>
      <c r="T258" s="76"/>
      <c r="U258" s="41"/>
      <c r="V258" s="41"/>
      <c r="W258" s="41"/>
      <c r="X258" s="41"/>
      <c r="Y258" s="41"/>
      <c r="Z258" s="41"/>
      <c r="AA258" s="41"/>
      <c r="AB258" s="41"/>
      <c r="AC258" s="41"/>
      <c r="AD258" s="41"/>
      <c r="AE258" s="41"/>
      <c r="AT258" s="22" t="s">
        <v>338</v>
      </c>
      <c r="AU258" s="22" t="s">
        <v>79</v>
      </c>
    </row>
    <row r="259" s="13" customFormat="1">
      <c r="A259" s="13"/>
      <c r="B259" s="201"/>
      <c r="C259" s="13"/>
      <c r="D259" s="195" t="s">
        <v>442</v>
      </c>
      <c r="E259" s="202" t="s">
        <v>3</v>
      </c>
      <c r="F259" s="203" t="s">
        <v>7506</v>
      </c>
      <c r="G259" s="13"/>
      <c r="H259" s="204">
        <v>0.97999999999999998</v>
      </c>
      <c r="I259" s="205"/>
      <c r="J259" s="13"/>
      <c r="K259" s="13"/>
      <c r="L259" s="201"/>
      <c r="M259" s="206"/>
      <c r="N259" s="207"/>
      <c r="O259" s="207"/>
      <c r="P259" s="207"/>
      <c r="Q259" s="207"/>
      <c r="R259" s="207"/>
      <c r="S259" s="207"/>
      <c r="T259" s="208"/>
      <c r="U259" s="13"/>
      <c r="V259" s="13"/>
      <c r="W259" s="13"/>
      <c r="X259" s="13"/>
      <c r="Y259" s="13"/>
      <c r="Z259" s="13"/>
      <c r="AA259" s="13"/>
      <c r="AB259" s="13"/>
      <c r="AC259" s="13"/>
      <c r="AD259" s="13"/>
      <c r="AE259" s="13"/>
      <c r="AT259" s="202" t="s">
        <v>442</v>
      </c>
      <c r="AU259" s="202" t="s">
        <v>79</v>
      </c>
      <c r="AV259" s="13" t="s">
        <v>79</v>
      </c>
      <c r="AW259" s="13" t="s">
        <v>31</v>
      </c>
      <c r="AX259" s="13" t="s">
        <v>76</v>
      </c>
      <c r="AY259" s="202" t="s">
        <v>328</v>
      </c>
    </row>
    <row r="260" s="12" customFormat="1" ht="22.8" customHeight="1">
      <c r="A260" s="12"/>
      <c r="B260" s="163"/>
      <c r="C260" s="12"/>
      <c r="D260" s="164" t="s">
        <v>68</v>
      </c>
      <c r="E260" s="174" t="s">
        <v>932</v>
      </c>
      <c r="F260" s="174" t="s">
        <v>933</v>
      </c>
      <c r="G260" s="12"/>
      <c r="H260" s="12"/>
      <c r="I260" s="166"/>
      <c r="J260" s="175">
        <f>BK260</f>
        <v>0</v>
      </c>
      <c r="K260" s="12"/>
      <c r="L260" s="163"/>
      <c r="M260" s="168"/>
      <c r="N260" s="169"/>
      <c r="O260" s="169"/>
      <c r="P260" s="170">
        <f>SUM(P261:P262)</f>
        <v>0</v>
      </c>
      <c r="Q260" s="169"/>
      <c r="R260" s="170">
        <f>SUM(R261:R262)</f>
        <v>0</v>
      </c>
      <c r="S260" s="169"/>
      <c r="T260" s="171">
        <f>SUM(T261:T262)</f>
        <v>0</v>
      </c>
      <c r="U260" s="12"/>
      <c r="V260" s="12"/>
      <c r="W260" s="12"/>
      <c r="X260" s="12"/>
      <c r="Y260" s="12"/>
      <c r="Z260" s="12"/>
      <c r="AA260" s="12"/>
      <c r="AB260" s="12"/>
      <c r="AC260" s="12"/>
      <c r="AD260" s="12"/>
      <c r="AE260" s="12"/>
      <c r="AR260" s="164" t="s">
        <v>76</v>
      </c>
      <c r="AT260" s="172" t="s">
        <v>68</v>
      </c>
      <c r="AU260" s="172" t="s">
        <v>76</v>
      </c>
      <c r="AY260" s="164" t="s">
        <v>328</v>
      </c>
      <c r="BK260" s="173">
        <f>SUM(BK261:BK262)</f>
        <v>0</v>
      </c>
    </row>
    <row r="261" s="2" customFormat="1" ht="55.5" customHeight="1">
      <c r="A261" s="41"/>
      <c r="B261" s="176"/>
      <c r="C261" s="177" t="s">
        <v>654</v>
      </c>
      <c r="D261" s="177" t="s">
        <v>331</v>
      </c>
      <c r="E261" s="178" t="s">
        <v>5353</v>
      </c>
      <c r="F261" s="179" t="s">
        <v>5354</v>
      </c>
      <c r="G261" s="180" t="s">
        <v>585</v>
      </c>
      <c r="H261" s="181">
        <v>49.104999999999997</v>
      </c>
      <c r="I261" s="182"/>
      <c r="J261" s="183">
        <f>ROUND(I261*H261,2)</f>
        <v>0</v>
      </c>
      <c r="K261" s="179" t="s">
        <v>335</v>
      </c>
      <c r="L261" s="42"/>
      <c r="M261" s="184" t="s">
        <v>3</v>
      </c>
      <c r="N261" s="185" t="s">
        <v>40</v>
      </c>
      <c r="O261" s="75"/>
      <c r="P261" s="186">
        <f>O261*H261</f>
        <v>0</v>
      </c>
      <c r="Q261" s="186">
        <v>0</v>
      </c>
      <c r="R261" s="186">
        <f>Q261*H261</f>
        <v>0</v>
      </c>
      <c r="S261" s="186">
        <v>0</v>
      </c>
      <c r="T261" s="187">
        <f>S261*H261</f>
        <v>0</v>
      </c>
      <c r="U261" s="41"/>
      <c r="V261" s="41"/>
      <c r="W261" s="41"/>
      <c r="X261" s="41"/>
      <c r="Y261" s="41"/>
      <c r="Z261" s="41"/>
      <c r="AA261" s="41"/>
      <c r="AB261" s="41"/>
      <c r="AC261" s="41"/>
      <c r="AD261" s="41"/>
      <c r="AE261" s="41"/>
      <c r="AR261" s="188" t="s">
        <v>113</v>
      </c>
      <c r="AT261" s="188" t="s">
        <v>331</v>
      </c>
      <c r="AU261" s="188" t="s">
        <v>79</v>
      </c>
      <c r="AY261" s="22" t="s">
        <v>328</v>
      </c>
      <c r="BE261" s="189">
        <f>IF(N261="základní",J261,0)</f>
        <v>0</v>
      </c>
      <c r="BF261" s="189">
        <f>IF(N261="snížená",J261,0)</f>
        <v>0</v>
      </c>
      <c r="BG261" s="189">
        <f>IF(N261="zákl. přenesená",J261,0)</f>
        <v>0</v>
      </c>
      <c r="BH261" s="189">
        <f>IF(N261="sníž. přenesená",J261,0)</f>
        <v>0</v>
      </c>
      <c r="BI261" s="189">
        <f>IF(N261="nulová",J261,0)</f>
        <v>0</v>
      </c>
      <c r="BJ261" s="22" t="s">
        <v>76</v>
      </c>
      <c r="BK261" s="189">
        <f>ROUND(I261*H261,2)</f>
        <v>0</v>
      </c>
      <c r="BL261" s="22" t="s">
        <v>113</v>
      </c>
      <c r="BM261" s="188" t="s">
        <v>7507</v>
      </c>
    </row>
    <row r="262" s="2" customFormat="1">
      <c r="A262" s="41"/>
      <c r="B262" s="42"/>
      <c r="C262" s="41"/>
      <c r="D262" s="190" t="s">
        <v>338</v>
      </c>
      <c r="E262" s="41"/>
      <c r="F262" s="191" t="s">
        <v>5356</v>
      </c>
      <c r="G262" s="41"/>
      <c r="H262" s="41"/>
      <c r="I262" s="192"/>
      <c r="J262" s="41"/>
      <c r="K262" s="41"/>
      <c r="L262" s="42"/>
      <c r="M262" s="193"/>
      <c r="N262" s="194"/>
      <c r="O262" s="75"/>
      <c r="P262" s="75"/>
      <c r="Q262" s="75"/>
      <c r="R262" s="75"/>
      <c r="S262" s="75"/>
      <c r="T262" s="76"/>
      <c r="U262" s="41"/>
      <c r="V262" s="41"/>
      <c r="W262" s="41"/>
      <c r="X262" s="41"/>
      <c r="Y262" s="41"/>
      <c r="Z262" s="41"/>
      <c r="AA262" s="41"/>
      <c r="AB262" s="41"/>
      <c r="AC262" s="41"/>
      <c r="AD262" s="41"/>
      <c r="AE262" s="41"/>
      <c r="AT262" s="22" t="s">
        <v>338</v>
      </c>
      <c r="AU262" s="22" t="s">
        <v>79</v>
      </c>
    </row>
    <row r="263" s="12" customFormat="1" ht="25.92" customHeight="1">
      <c r="A263" s="12"/>
      <c r="B263" s="163"/>
      <c r="C263" s="12"/>
      <c r="D263" s="164" t="s">
        <v>68</v>
      </c>
      <c r="E263" s="165" t="s">
        <v>1204</v>
      </c>
      <c r="F263" s="165" t="s">
        <v>1205</v>
      </c>
      <c r="G263" s="12"/>
      <c r="H263" s="12"/>
      <c r="I263" s="166"/>
      <c r="J263" s="167">
        <f>BK263</f>
        <v>0</v>
      </c>
      <c r="K263" s="12"/>
      <c r="L263" s="163"/>
      <c r="M263" s="168"/>
      <c r="N263" s="169"/>
      <c r="O263" s="169"/>
      <c r="P263" s="170">
        <f>P264+P284</f>
        <v>0</v>
      </c>
      <c r="Q263" s="169"/>
      <c r="R263" s="170">
        <f>R264+R284</f>
        <v>0.28677451999999998</v>
      </c>
      <c r="S263" s="169"/>
      <c r="T263" s="171">
        <f>T264+T284</f>
        <v>0</v>
      </c>
      <c r="U263" s="12"/>
      <c r="V263" s="12"/>
      <c r="W263" s="12"/>
      <c r="X263" s="12"/>
      <c r="Y263" s="12"/>
      <c r="Z263" s="12"/>
      <c r="AA263" s="12"/>
      <c r="AB263" s="12"/>
      <c r="AC263" s="12"/>
      <c r="AD263" s="12"/>
      <c r="AE263" s="12"/>
      <c r="AR263" s="164" t="s">
        <v>79</v>
      </c>
      <c r="AT263" s="172" t="s">
        <v>68</v>
      </c>
      <c r="AU263" s="172" t="s">
        <v>69</v>
      </c>
      <c r="AY263" s="164" t="s">
        <v>328</v>
      </c>
      <c r="BK263" s="173">
        <f>BK264+BK284</f>
        <v>0</v>
      </c>
    </row>
    <row r="264" s="12" customFormat="1" ht="22.8" customHeight="1">
      <c r="A264" s="12"/>
      <c r="B264" s="163"/>
      <c r="C264" s="12"/>
      <c r="D264" s="164" t="s">
        <v>68</v>
      </c>
      <c r="E264" s="174" t="s">
        <v>1206</v>
      </c>
      <c r="F264" s="174" t="s">
        <v>1207</v>
      </c>
      <c r="G264" s="12"/>
      <c r="H264" s="12"/>
      <c r="I264" s="166"/>
      <c r="J264" s="175">
        <f>BK264</f>
        <v>0</v>
      </c>
      <c r="K264" s="12"/>
      <c r="L264" s="163"/>
      <c r="M264" s="168"/>
      <c r="N264" s="169"/>
      <c r="O264" s="169"/>
      <c r="P264" s="170">
        <f>P265+SUM(P266:P273)</f>
        <v>0</v>
      </c>
      <c r="Q264" s="169"/>
      <c r="R264" s="170">
        <f>R265+SUM(R266:R273)</f>
        <v>0.28677451999999998</v>
      </c>
      <c r="S264" s="169"/>
      <c r="T264" s="171">
        <f>T265+SUM(T266:T273)</f>
        <v>0</v>
      </c>
      <c r="U264" s="12"/>
      <c r="V264" s="12"/>
      <c r="W264" s="12"/>
      <c r="X264" s="12"/>
      <c r="Y264" s="12"/>
      <c r="Z264" s="12"/>
      <c r="AA264" s="12"/>
      <c r="AB264" s="12"/>
      <c r="AC264" s="12"/>
      <c r="AD264" s="12"/>
      <c r="AE264" s="12"/>
      <c r="AR264" s="164" t="s">
        <v>79</v>
      </c>
      <c r="AT264" s="172" t="s">
        <v>68</v>
      </c>
      <c r="AU264" s="172" t="s">
        <v>76</v>
      </c>
      <c r="AY264" s="164" t="s">
        <v>328</v>
      </c>
      <c r="BK264" s="173">
        <f>BK265+SUM(BK266:BK273)</f>
        <v>0</v>
      </c>
    </row>
    <row r="265" s="2" customFormat="1" ht="55.5" customHeight="1">
      <c r="A265" s="41"/>
      <c r="B265" s="176"/>
      <c r="C265" s="177" t="s">
        <v>661</v>
      </c>
      <c r="D265" s="177" t="s">
        <v>331</v>
      </c>
      <c r="E265" s="178" t="s">
        <v>7508</v>
      </c>
      <c r="F265" s="179" t="s">
        <v>7509</v>
      </c>
      <c r="G265" s="180" t="s">
        <v>439</v>
      </c>
      <c r="H265" s="181">
        <v>35.359999999999999</v>
      </c>
      <c r="I265" s="182"/>
      <c r="J265" s="183">
        <f>ROUND(I265*H265,2)</f>
        <v>0</v>
      </c>
      <c r="K265" s="179" t="s">
        <v>335</v>
      </c>
      <c r="L265" s="42"/>
      <c r="M265" s="184" t="s">
        <v>3</v>
      </c>
      <c r="N265" s="185" t="s">
        <v>40</v>
      </c>
      <c r="O265" s="75"/>
      <c r="P265" s="186">
        <f>O265*H265</f>
        <v>0</v>
      </c>
      <c r="Q265" s="186">
        <v>0.00063000000000000003</v>
      </c>
      <c r="R265" s="186">
        <f>Q265*H265</f>
        <v>0.022276799999999999</v>
      </c>
      <c r="S265" s="186">
        <v>0</v>
      </c>
      <c r="T265" s="187">
        <f>S265*H265</f>
        <v>0</v>
      </c>
      <c r="U265" s="41"/>
      <c r="V265" s="41"/>
      <c r="W265" s="41"/>
      <c r="X265" s="41"/>
      <c r="Y265" s="41"/>
      <c r="Z265" s="41"/>
      <c r="AA265" s="41"/>
      <c r="AB265" s="41"/>
      <c r="AC265" s="41"/>
      <c r="AD265" s="41"/>
      <c r="AE265" s="41"/>
      <c r="AR265" s="188" t="s">
        <v>532</v>
      </c>
      <c r="AT265" s="188" t="s">
        <v>331</v>
      </c>
      <c r="AU265" s="188" t="s">
        <v>79</v>
      </c>
      <c r="AY265" s="22" t="s">
        <v>328</v>
      </c>
      <c r="BE265" s="189">
        <f>IF(N265="základní",J265,0)</f>
        <v>0</v>
      </c>
      <c r="BF265" s="189">
        <f>IF(N265="snížená",J265,0)</f>
        <v>0</v>
      </c>
      <c r="BG265" s="189">
        <f>IF(N265="zákl. přenesená",J265,0)</f>
        <v>0</v>
      </c>
      <c r="BH265" s="189">
        <f>IF(N265="sníž. přenesená",J265,0)</f>
        <v>0</v>
      </c>
      <c r="BI265" s="189">
        <f>IF(N265="nulová",J265,0)</f>
        <v>0</v>
      </c>
      <c r="BJ265" s="22" t="s">
        <v>76</v>
      </c>
      <c r="BK265" s="189">
        <f>ROUND(I265*H265,2)</f>
        <v>0</v>
      </c>
      <c r="BL265" s="22" t="s">
        <v>532</v>
      </c>
      <c r="BM265" s="188" t="s">
        <v>7510</v>
      </c>
    </row>
    <row r="266" s="2" customFormat="1">
      <c r="A266" s="41"/>
      <c r="B266" s="42"/>
      <c r="C266" s="41"/>
      <c r="D266" s="190" t="s">
        <v>338</v>
      </c>
      <c r="E266" s="41"/>
      <c r="F266" s="191" t="s">
        <v>7511</v>
      </c>
      <c r="G266" s="41"/>
      <c r="H266" s="41"/>
      <c r="I266" s="192"/>
      <c r="J266" s="41"/>
      <c r="K266" s="41"/>
      <c r="L266" s="42"/>
      <c r="M266" s="193"/>
      <c r="N266" s="194"/>
      <c r="O266" s="75"/>
      <c r="P266" s="75"/>
      <c r="Q266" s="75"/>
      <c r="R266" s="75"/>
      <c r="S266" s="75"/>
      <c r="T266" s="76"/>
      <c r="U266" s="41"/>
      <c r="V266" s="41"/>
      <c r="W266" s="41"/>
      <c r="X266" s="41"/>
      <c r="Y266" s="41"/>
      <c r="Z266" s="41"/>
      <c r="AA266" s="41"/>
      <c r="AB266" s="41"/>
      <c r="AC266" s="41"/>
      <c r="AD266" s="41"/>
      <c r="AE266" s="41"/>
      <c r="AT266" s="22" t="s">
        <v>338</v>
      </c>
      <c r="AU266" s="22" t="s">
        <v>79</v>
      </c>
    </row>
    <row r="267" s="13" customFormat="1">
      <c r="A267" s="13"/>
      <c r="B267" s="201"/>
      <c r="C267" s="13"/>
      <c r="D267" s="195" t="s">
        <v>442</v>
      </c>
      <c r="E267" s="202" t="s">
        <v>3</v>
      </c>
      <c r="F267" s="203" t="s">
        <v>2414</v>
      </c>
      <c r="G267" s="13"/>
      <c r="H267" s="204">
        <v>35.359999999999999</v>
      </c>
      <c r="I267" s="205"/>
      <c r="J267" s="13"/>
      <c r="K267" s="13"/>
      <c r="L267" s="201"/>
      <c r="M267" s="206"/>
      <c r="N267" s="207"/>
      <c r="O267" s="207"/>
      <c r="P267" s="207"/>
      <c r="Q267" s="207"/>
      <c r="R267" s="207"/>
      <c r="S267" s="207"/>
      <c r="T267" s="208"/>
      <c r="U267" s="13"/>
      <c r="V267" s="13"/>
      <c r="W267" s="13"/>
      <c r="X267" s="13"/>
      <c r="Y267" s="13"/>
      <c r="Z267" s="13"/>
      <c r="AA267" s="13"/>
      <c r="AB267" s="13"/>
      <c r="AC267" s="13"/>
      <c r="AD267" s="13"/>
      <c r="AE267" s="13"/>
      <c r="AT267" s="202" t="s">
        <v>442</v>
      </c>
      <c r="AU267" s="202" t="s">
        <v>79</v>
      </c>
      <c r="AV267" s="13" t="s">
        <v>79</v>
      </c>
      <c r="AW267" s="13" t="s">
        <v>31</v>
      </c>
      <c r="AX267" s="13" t="s">
        <v>76</v>
      </c>
      <c r="AY267" s="202" t="s">
        <v>328</v>
      </c>
    </row>
    <row r="268" s="2" customFormat="1" ht="24.15" customHeight="1">
      <c r="A268" s="41"/>
      <c r="B268" s="176"/>
      <c r="C268" s="177" t="s">
        <v>666</v>
      </c>
      <c r="D268" s="177" t="s">
        <v>331</v>
      </c>
      <c r="E268" s="178" t="s">
        <v>3553</v>
      </c>
      <c r="F268" s="179" t="s">
        <v>3554</v>
      </c>
      <c r="G268" s="180" t="s">
        <v>476</v>
      </c>
      <c r="H268" s="181">
        <v>42.200000000000003</v>
      </c>
      <c r="I268" s="182"/>
      <c r="J268" s="183">
        <f>ROUND(I268*H268,2)</f>
        <v>0</v>
      </c>
      <c r="K268" s="179" t="s">
        <v>335</v>
      </c>
      <c r="L268" s="42"/>
      <c r="M268" s="184" t="s">
        <v>3</v>
      </c>
      <c r="N268" s="185" t="s">
        <v>40</v>
      </c>
      <c r="O268" s="75"/>
      <c r="P268" s="186">
        <f>O268*H268</f>
        <v>0</v>
      </c>
      <c r="Q268" s="186">
        <v>0.00016000000000000001</v>
      </c>
      <c r="R268" s="186">
        <f>Q268*H268</f>
        <v>0.0067520000000000011</v>
      </c>
      <c r="S268" s="186">
        <v>0</v>
      </c>
      <c r="T268" s="187">
        <f>S268*H268</f>
        <v>0</v>
      </c>
      <c r="U268" s="41"/>
      <c r="V268" s="41"/>
      <c r="W268" s="41"/>
      <c r="X268" s="41"/>
      <c r="Y268" s="41"/>
      <c r="Z268" s="41"/>
      <c r="AA268" s="41"/>
      <c r="AB268" s="41"/>
      <c r="AC268" s="41"/>
      <c r="AD268" s="41"/>
      <c r="AE268" s="41"/>
      <c r="AR268" s="188" t="s">
        <v>532</v>
      </c>
      <c r="AT268" s="188" t="s">
        <v>331</v>
      </c>
      <c r="AU268" s="188" t="s">
        <v>79</v>
      </c>
      <c r="AY268" s="22" t="s">
        <v>328</v>
      </c>
      <c r="BE268" s="189">
        <f>IF(N268="základní",J268,0)</f>
        <v>0</v>
      </c>
      <c r="BF268" s="189">
        <f>IF(N268="snížená",J268,0)</f>
        <v>0</v>
      </c>
      <c r="BG268" s="189">
        <f>IF(N268="zákl. přenesená",J268,0)</f>
        <v>0</v>
      </c>
      <c r="BH268" s="189">
        <f>IF(N268="sníž. přenesená",J268,0)</f>
        <v>0</v>
      </c>
      <c r="BI268" s="189">
        <f>IF(N268="nulová",J268,0)</f>
        <v>0</v>
      </c>
      <c r="BJ268" s="22" t="s">
        <v>76</v>
      </c>
      <c r="BK268" s="189">
        <f>ROUND(I268*H268,2)</f>
        <v>0</v>
      </c>
      <c r="BL268" s="22" t="s">
        <v>532</v>
      </c>
      <c r="BM268" s="188" t="s">
        <v>7512</v>
      </c>
    </row>
    <row r="269" s="2" customFormat="1">
      <c r="A269" s="41"/>
      <c r="B269" s="42"/>
      <c r="C269" s="41"/>
      <c r="D269" s="190" t="s">
        <v>338</v>
      </c>
      <c r="E269" s="41"/>
      <c r="F269" s="191" t="s">
        <v>3556</v>
      </c>
      <c r="G269" s="41"/>
      <c r="H269" s="41"/>
      <c r="I269" s="192"/>
      <c r="J269" s="41"/>
      <c r="K269" s="41"/>
      <c r="L269" s="42"/>
      <c r="M269" s="193"/>
      <c r="N269" s="194"/>
      <c r="O269" s="75"/>
      <c r="P269" s="75"/>
      <c r="Q269" s="75"/>
      <c r="R269" s="75"/>
      <c r="S269" s="75"/>
      <c r="T269" s="76"/>
      <c r="U269" s="41"/>
      <c r="V269" s="41"/>
      <c r="W269" s="41"/>
      <c r="X269" s="41"/>
      <c r="Y269" s="41"/>
      <c r="Z269" s="41"/>
      <c r="AA269" s="41"/>
      <c r="AB269" s="41"/>
      <c r="AC269" s="41"/>
      <c r="AD269" s="41"/>
      <c r="AE269" s="41"/>
      <c r="AT269" s="22" t="s">
        <v>338</v>
      </c>
      <c r="AU269" s="22" t="s">
        <v>79</v>
      </c>
    </row>
    <row r="270" s="13" customFormat="1">
      <c r="A270" s="13"/>
      <c r="B270" s="201"/>
      <c r="C270" s="13"/>
      <c r="D270" s="195" t="s">
        <v>442</v>
      </c>
      <c r="E270" s="202" t="s">
        <v>3</v>
      </c>
      <c r="F270" s="203" t="s">
        <v>7513</v>
      </c>
      <c r="G270" s="13"/>
      <c r="H270" s="204">
        <v>42.200000000000003</v>
      </c>
      <c r="I270" s="205"/>
      <c r="J270" s="13"/>
      <c r="K270" s="13"/>
      <c r="L270" s="201"/>
      <c r="M270" s="206"/>
      <c r="N270" s="207"/>
      <c r="O270" s="207"/>
      <c r="P270" s="207"/>
      <c r="Q270" s="207"/>
      <c r="R270" s="207"/>
      <c r="S270" s="207"/>
      <c r="T270" s="208"/>
      <c r="U270" s="13"/>
      <c r="V270" s="13"/>
      <c r="W270" s="13"/>
      <c r="X270" s="13"/>
      <c r="Y270" s="13"/>
      <c r="Z270" s="13"/>
      <c r="AA270" s="13"/>
      <c r="AB270" s="13"/>
      <c r="AC270" s="13"/>
      <c r="AD270" s="13"/>
      <c r="AE270" s="13"/>
      <c r="AT270" s="202" t="s">
        <v>442</v>
      </c>
      <c r="AU270" s="202" t="s">
        <v>79</v>
      </c>
      <c r="AV270" s="13" t="s">
        <v>79</v>
      </c>
      <c r="AW270" s="13" t="s">
        <v>31</v>
      </c>
      <c r="AX270" s="13" t="s">
        <v>76</v>
      </c>
      <c r="AY270" s="202" t="s">
        <v>328</v>
      </c>
    </row>
    <row r="271" s="2" customFormat="1" ht="49.05" customHeight="1">
      <c r="A271" s="41"/>
      <c r="B271" s="176"/>
      <c r="C271" s="177" t="s">
        <v>671</v>
      </c>
      <c r="D271" s="177" t="s">
        <v>331</v>
      </c>
      <c r="E271" s="178" t="s">
        <v>1216</v>
      </c>
      <c r="F271" s="179" t="s">
        <v>1217</v>
      </c>
      <c r="G271" s="180" t="s">
        <v>585</v>
      </c>
      <c r="H271" s="181">
        <v>0.28699999999999998</v>
      </c>
      <c r="I271" s="182"/>
      <c r="J271" s="183">
        <f>ROUND(I271*H271,2)</f>
        <v>0</v>
      </c>
      <c r="K271" s="179" t="s">
        <v>335</v>
      </c>
      <c r="L271" s="42"/>
      <c r="M271" s="184" t="s">
        <v>3</v>
      </c>
      <c r="N271" s="185" t="s">
        <v>40</v>
      </c>
      <c r="O271" s="75"/>
      <c r="P271" s="186">
        <f>O271*H271</f>
        <v>0</v>
      </c>
      <c r="Q271" s="186">
        <v>0</v>
      </c>
      <c r="R271" s="186">
        <f>Q271*H271</f>
        <v>0</v>
      </c>
      <c r="S271" s="186">
        <v>0</v>
      </c>
      <c r="T271" s="187">
        <f>S271*H271</f>
        <v>0</v>
      </c>
      <c r="U271" s="41"/>
      <c r="V271" s="41"/>
      <c r="W271" s="41"/>
      <c r="X271" s="41"/>
      <c r="Y271" s="41"/>
      <c r="Z271" s="41"/>
      <c r="AA271" s="41"/>
      <c r="AB271" s="41"/>
      <c r="AC271" s="41"/>
      <c r="AD271" s="41"/>
      <c r="AE271" s="41"/>
      <c r="AR271" s="188" t="s">
        <v>532</v>
      </c>
      <c r="AT271" s="188" t="s">
        <v>331</v>
      </c>
      <c r="AU271" s="188" t="s">
        <v>79</v>
      </c>
      <c r="AY271" s="22" t="s">
        <v>328</v>
      </c>
      <c r="BE271" s="189">
        <f>IF(N271="základní",J271,0)</f>
        <v>0</v>
      </c>
      <c r="BF271" s="189">
        <f>IF(N271="snížená",J271,0)</f>
        <v>0</v>
      </c>
      <c r="BG271" s="189">
        <f>IF(N271="zákl. přenesená",J271,0)</f>
        <v>0</v>
      </c>
      <c r="BH271" s="189">
        <f>IF(N271="sníž. přenesená",J271,0)</f>
        <v>0</v>
      </c>
      <c r="BI271" s="189">
        <f>IF(N271="nulová",J271,0)</f>
        <v>0</v>
      </c>
      <c r="BJ271" s="22" t="s">
        <v>76</v>
      </c>
      <c r="BK271" s="189">
        <f>ROUND(I271*H271,2)</f>
        <v>0</v>
      </c>
      <c r="BL271" s="22" t="s">
        <v>532</v>
      </c>
      <c r="BM271" s="188" t="s">
        <v>7514</v>
      </c>
    </row>
    <row r="272" s="2" customFormat="1">
      <c r="A272" s="41"/>
      <c r="B272" s="42"/>
      <c r="C272" s="41"/>
      <c r="D272" s="190" t="s">
        <v>338</v>
      </c>
      <c r="E272" s="41"/>
      <c r="F272" s="191" t="s">
        <v>1219</v>
      </c>
      <c r="G272" s="41"/>
      <c r="H272" s="41"/>
      <c r="I272" s="192"/>
      <c r="J272" s="41"/>
      <c r="K272" s="41"/>
      <c r="L272" s="42"/>
      <c r="M272" s="193"/>
      <c r="N272" s="194"/>
      <c r="O272" s="75"/>
      <c r="P272" s="75"/>
      <c r="Q272" s="75"/>
      <c r="R272" s="75"/>
      <c r="S272" s="75"/>
      <c r="T272" s="76"/>
      <c r="U272" s="41"/>
      <c r="V272" s="41"/>
      <c r="W272" s="41"/>
      <c r="X272" s="41"/>
      <c r="Y272" s="41"/>
      <c r="Z272" s="41"/>
      <c r="AA272" s="41"/>
      <c r="AB272" s="41"/>
      <c r="AC272" s="41"/>
      <c r="AD272" s="41"/>
      <c r="AE272" s="41"/>
      <c r="AT272" s="22" t="s">
        <v>338</v>
      </c>
      <c r="AU272" s="22" t="s">
        <v>79</v>
      </c>
    </row>
    <row r="273" s="12" customFormat="1" ht="20.88" customHeight="1">
      <c r="A273" s="12"/>
      <c r="B273" s="163"/>
      <c r="C273" s="12"/>
      <c r="D273" s="164" t="s">
        <v>68</v>
      </c>
      <c r="E273" s="174" t="s">
        <v>3571</v>
      </c>
      <c r="F273" s="174" t="s">
        <v>3572</v>
      </c>
      <c r="G273" s="12"/>
      <c r="H273" s="12"/>
      <c r="I273" s="166"/>
      <c r="J273" s="175">
        <f>BK273</f>
        <v>0</v>
      </c>
      <c r="K273" s="12"/>
      <c r="L273" s="163"/>
      <c r="M273" s="168"/>
      <c r="N273" s="169"/>
      <c r="O273" s="169"/>
      <c r="P273" s="170">
        <f>SUM(P274:P283)</f>
        <v>0</v>
      </c>
      <c r="Q273" s="169"/>
      <c r="R273" s="170">
        <f>SUM(R274:R283)</f>
        <v>0.25774572000000001</v>
      </c>
      <c r="S273" s="169"/>
      <c r="T273" s="171">
        <f>SUM(T274:T283)</f>
        <v>0</v>
      </c>
      <c r="U273" s="12"/>
      <c r="V273" s="12"/>
      <c r="W273" s="12"/>
      <c r="X273" s="12"/>
      <c r="Y273" s="12"/>
      <c r="Z273" s="12"/>
      <c r="AA273" s="12"/>
      <c r="AB273" s="12"/>
      <c r="AC273" s="12"/>
      <c r="AD273" s="12"/>
      <c r="AE273" s="12"/>
      <c r="AR273" s="164" t="s">
        <v>79</v>
      </c>
      <c r="AT273" s="172" t="s">
        <v>68</v>
      </c>
      <c r="AU273" s="172" t="s">
        <v>79</v>
      </c>
      <c r="AY273" s="164" t="s">
        <v>328</v>
      </c>
      <c r="BK273" s="173">
        <f>SUM(BK274:BK283)</f>
        <v>0</v>
      </c>
    </row>
    <row r="274" s="2" customFormat="1" ht="33" customHeight="1">
      <c r="A274" s="41"/>
      <c r="B274" s="176"/>
      <c r="C274" s="177" t="s">
        <v>676</v>
      </c>
      <c r="D274" s="177" t="s">
        <v>331</v>
      </c>
      <c r="E274" s="178" t="s">
        <v>3578</v>
      </c>
      <c r="F274" s="179" t="s">
        <v>3579</v>
      </c>
      <c r="G274" s="180" t="s">
        <v>439</v>
      </c>
      <c r="H274" s="181">
        <v>35.359999999999999</v>
      </c>
      <c r="I274" s="182"/>
      <c r="J274" s="183">
        <f>ROUND(I274*H274,2)</f>
        <v>0</v>
      </c>
      <c r="K274" s="179" t="s">
        <v>335</v>
      </c>
      <c r="L274" s="42"/>
      <c r="M274" s="184" t="s">
        <v>3</v>
      </c>
      <c r="N274" s="185" t="s">
        <v>40</v>
      </c>
      <c r="O274" s="75"/>
      <c r="P274" s="186">
        <f>O274*H274</f>
        <v>0</v>
      </c>
      <c r="Q274" s="186">
        <v>0</v>
      </c>
      <c r="R274" s="186">
        <f>Q274*H274</f>
        <v>0</v>
      </c>
      <c r="S274" s="186">
        <v>0</v>
      </c>
      <c r="T274" s="187">
        <f>S274*H274</f>
        <v>0</v>
      </c>
      <c r="U274" s="41"/>
      <c r="V274" s="41"/>
      <c r="W274" s="41"/>
      <c r="X274" s="41"/>
      <c r="Y274" s="41"/>
      <c r="Z274" s="41"/>
      <c r="AA274" s="41"/>
      <c r="AB274" s="41"/>
      <c r="AC274" s="41"/>
      <c r="AD274" s="41"/>
      <c r="AE274" s="41"/>
      <c r="AR274" s="188" t="s">
        <v>532</v>
      </c>
      <c r="AT274" s="188" t="s">
        <v>331</v>
      </c>
      <c r="AU274" s="188" t="s">
        <v>87</v>
      </c>
      <c r="AY274" s="22" t="s">
        <v>328</v>
      </c>
      <c r="BE274" s="189">
        <f>IF(N274="základní",J274,0)</f>
        <v>0</v>
      </c>
      <c r="BF274" s="189">
        <f>IF(N274="snížená",J274,0)</f>
        <v>0</v>
      </c>
      <c r="BG274" s="189">
        <f>IF(N274="zákl. přenesená",J274,0)</f>
        <v>0</v>
      </c>
      <c r="BH274" s="189">
        <f>IF(N274="sníž. přenesená",J274,0)</f>
        <v>0</v>
      </c>
      <c r="BI274" s="189">
        <f>IF(N274="nulová",J274,0)</f>
        <v>0</v>
      </c>
      <c r="BJ274" s="22" t="s">
        <v>76</v>
      </c>
      <c r="BK274" s="189">
        <f>ROUND(I274*H274,2)</f>
        <v>0</v>
      </c>
      <c r="BL274" s="22" t="s">
        <v>532</v>
      </c>
      <c r="BM274" s="188" t="s">
        <v>7515</v>
      </c>
    </row>
    <row r="275" s="2" customFormat="1">
      <c r="A275" s="41"/>
      <c r="B275" s="42"/>
      <c r="C275" s="41"/>
      <c r="D275" s="190" t="s">
        <v>338</v>
      </c>
      <c r="E275" s="41"/>
      <c r="F275" s="191" t="s">
        <v>3581</v>
      </c>
      <c r="G275" s="41"/>
      <c r="H275" s="41"/>
      <c r="I275" s="192"/>
      <c r="J275" s="41"/>
      <c r="K275" s="41"/>
      <c r="L275" s="42"/>
      <c r="M275" s="193"/>
      <c r="N275" s="194"/>
      <c r="O275" s="75"/>
      <c r="P275" s="75"/>
      <c r="Q275" s="75"/>
      <c r="R275" s="75"/>
      <c r="S275" s="75"/>
      <c r="T275" s="76"/>
      <c r="U275" s="41"/>
      <c r="V275" s="41"/>
      <c r="W275" s="41"/>
      <c r="X275" s="41"/>
      <c r="Y275" s="41"/>
      <c r="Z275" s="41"/>
      <c r="AA275" s="41"/>
      <c r="AB275" s="41"/>
      <c r="AC275" s="41"/>
      <c r="AD275" s="41"/>
      <c r="AE275" s="41"/>
      <c r="AT275" s="22" t="s">
        <v>338</v>
      </c>
      <c r="AU275" s="22" t="s">
        <v>87</v>
      </c>
    </row>
    <row r="276" s="13" customFormat="1">
      <c r="A276" s="13"/>
      <c r="B276" s="201"/>
      <c r="C276" s="13"/>
      <c r="D276" s="195" t="s">
        <v>442</v>
      </c>
      <c r="E276" s="202" t="s">
        <v>3</v>
      </c>
      <c r="F276" s="203" t="s">
        <v>2414</v>
      </c>
      <c r="G276" s="13"/>
      <c r="H276" s="204">
        <v>35.359999999999999</v>
      </c>
      <c r="I276" s="205"/>
      <c r="J276" s="13"/>
      <c r="K276" s="13"/>
      <c r="L276" s="201"/>
      <c r="M276" s="206"/>
      <c r="N276" s="207"/>
      <c r="O276" s="207"/>
      <c r="P276" s="207"/>
      <c r="Q276" s="207"/>
      <c r="R276" s="207"/>
      <c r="S276" s="207"/>
      <c r="T276" s="208"/>
      <c r="U276" s="13"/>
      <c r="V276" s="13"/>
      <c r="W276" s="13"/>
      <c r="X276" s="13"/>
      <c r="Y276" s="13"/>
      <c r="Z276" s="13"/>
      <c r="AA276" s="13"/>
      <c r="AB276" s="13"/>
      <c r="AC276" s="13"/>
      <c r="AD276" s="13"/>
      <c r="AE276" s="13"/>
      <c r="AT276" s="202" t="s">
        <v>442</v>
      </c>
      <c r="AU276" s="202" t="s">
        <v>87</v>
      </c>
      <c r="AV276" s="13" t="s">
        <v>79</v>
      </c>
      <c r="AW276" s="13" t="s">
        <v>31</v>
      </c>
      <c r="AX276" s="13" t="s">
        <v>76</v>
      </c>
      <c r="AY276" s="202" t="s">
        <v>328</v>
      </c>
    </row>
    <row r="277" s="2" customFormat="1" ht="16.5" customHeight="1">
      <c r="A277" s="41"/>
      <c r="B277" s="176"/>
      <c r="C277" s="224" t="s">
        <v>682</v>
      </c>
      <c r="D277" s="224" t="s">
        <v>539</v>
      </c>
      <c r="E277" s="225" t="s">
        <v>3583</v>
      </c>
      <c r="F277" s="226" t="s">
        <v>3584</v>
      </c>
      <c r="G277" s="227" t="s">
        <v>3585</v>
      </c>
      <c r="H277" s="228">
        <v>21.216000000000001</v>
      </c>
      <c r="I277" s="229"/>
      <c r="J277" s="230">
        <f>ROUND(I277*H277,2)</f>
        <v>0</v>
      </c>
      <c r="K277" s="226" t="s">
        <v>335</v>
      </c>
      <c r="L277" s="231"/>
      <c r="M277" s="232" t="s">
        <v>3</v>
      </c>
      <c r="N277" s="233" t="s">
        <v>40</v>
      </c>
      <c r="O277" s="75"/>
      <c r="P277" s="186">
        <f>O277*H277</f>
        <v>0</v>
      </c>
      <c r="Q277" s="186">
        <v>0.001</v>
      </c>
      <c r="R277" s="186">
        <f>Q277*H277</f>
        <v>0.021216000000000002</v>
      </c>
      <c r="S277" s="186">
        <v>0</v>
      </c>
      <c r="T277" s="187">
        <f>S277*H277</f>
        <v>0</v>
      </c>
      <c r="U277" s="41"/>
      <c r="V277" s="41"/>
      <c r="W277" s="41"/>
      <c r="X277" s="41"/>
      <c r="Y277" s="41"/>
      <c r="Z277" s="41"/>
      <c r="AA277" s="41"/>
      <c r="AB277" s="41"/>
      <c r="AC277" s="41"/>
      <c r="AD277" s="41"/>
      <c r="AE277" s="41"/>
      <c r="AR277" s="188" t="s">
        <v>621</v>
      </c>
      <c r="AT277" s="188" t="s">
        <v>539</v>
      </c>
      <c r="AU277" s="188" t="s">
        <v>87</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532</v>
      </c>
      <c r="BM277" s="188" t="s">
        <v>7516</v>
      </c>
    </row>
    <row r="278" s="13" customFormat="1">
      <c r="A278" s="13"/>
      <c r="B278" s="201"/>
      <c r="C278" s="13"/>
      <c r="D278" s="195" t="s">
        <v>442</v>
      </c>
      <c r="E278" s="13"/>
      <c r="F278" s="203" t="s">
        <v>7517</v>
      </c>
      <c r="G278" s="13"/>
      <c r="H278" s="204">
        <v>21.216000000000001</v>
      </c>
      <c r="I278" s="205"/>
      <c r="J278" s="13"/>
      <c r="K278" s="13"/>
      <c r="L278" s="201"/>
      <c r="M278" s="206"/>
      <c r="N278" s="207"/>
      <c r="O278" s="207"/>
      <c r="P278" s="207"/>
      <c r="Q278" s="207"/>
      <c r="R278" s="207"/>
      <c r="S278" s="207"/>
      <c r="T278" s="208"/>
      <c r="U278" s="13"/>
      <c r="V278" s="13"/>
      <c r="W278" s="13"/>
      <c r="X278" s="13"/>
      <c r="Y278" s="13"/>
      <c r="Z278" s="13"/>
      <c r="AA278" s="13"/>
      <c r="AB278" s="13"/>
      <c r="AC278" s="13"/>
      <c r="AD278" s="13"/>
      <c r="AE278" s="13"/>
      <c r="AT278" s="202" t="s">
        <v>442</v>
      </c>
      <c r="AU278" s="202" t="s">
        <v>87</v>
      </c>
      <c r="AV278" s="13" t="s">
        <v>79</v>
      </c>
      <c r="AW278" s="13" t="s">
        <v>4</v>
      </c>
      <c r="AX278" s="13" t="s">
        <v>76</v>
      </c>
      <c r="AY278" s="202" t="s">
        <v>328</v>
      </c>
    </row>
    <row r="279" s="2" customFormat="1" ht="24.15" customHeight="1">
      <c r="A279" s="41"/>
      <c r="B279" s="176"/>
      <c r="C279" s="177" t="s">
        <v>110</v>
      </c>
      <c r="D279" s="177" t="s">
        <v>331</v>
      </c>
      <c r="E279" s="178" t="s">
        <v>3595</v>
      </c>
      <c r="F279" s="179" t="s">
        <v>3596</v>
      </c>
      <c r="G279" s="180" t="s">
        <v>439</v>
      </c>
      <c r="H279" s="181">
        <v>35.359999999999999</v>
      </c>
      <c r="I279" s="182"/>
      <c r="J279" s="183">
        <f>ROUND(I279*H279,2)</f>
        <v>0</v>
      </c>
      <c r="K279" s="179" t="s">
        <v>335</v>
      </c>
      <c r="L279" s="42"/>
      <c r="M279" s="184" t="s">
        <v>3</v>
      </c>
      <c r="N279" s="185" t="s">
        <v>40</v>
      </c>
      <c r="O279" s="75"/>
      <c r="P279" s="186">
        <f>O279*H279</f>
        <v>0</v>
      </c>
      <c r="Q279" s="186">
        <v>0.00039825</v>
      </c>
      <c r="R279" s="186">
        <f>Q279*H279</f>
        <v>0.01408212</v>
      </c>
      <c r="S279" s="186">
        <v>0</v>
      </c>
      <c r="T279" s="187">
        <f>S279*H279</f>
        <v>0</v>
      </c>
      <c r="U279" s="41"/>
      <c r="V279" s="41"/>
      <c r="W279" s="41"/>
      <c r="X279" s="41"/>
      <c r="Y279" s="41"/>
      <c r="Z279" s="41"/>
      <c r="AA279" s="41"/>
      <c r="AB279" s="41"/>
      <c r="AC279" s="41"/>
      <c r="AD279" s="41"/>
      <c r="AE279" s="41"/>
      <c r="AR279" s="188" t="s">
        <v>532</v>
      </c>
      <c r="AT279" s="188" t="s">
        <v>331</v>
      </c>
      <c r="AU279" s="188" t="s">
        <v>87</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532</v>
      </c>
      <c r="BM279" s="188" t="s">
        <v>7518</v>
      </c>
    </row>
    <row r="280" s="2" customFormat="1">
      <c r="A280" s="41"/>
      <c r="B280" s="42"/>
      <c r="C280" s="41"/>
      <c r="D280" s="190" t="s">
        <v>338</v>
      </c>
      <c r="E280" s="41"/>
      <c r="F280" s="191" t="s">
        <v>3598</v>
      </c>
      <c r="G280" s="41"/>
      <c r="H280" s="41"/>
      <c r="I280" s="192"/>
      <c r="J280" s="41"/>
      <c r="K280" s="41"/>
      <c r="L280" s="42"/>
      <c r="M280" s="193"/>
      <c r="N280" s="194"/>
      <c r="O280" s="75"/>
      <c r="P280" s="75"/>
      <c r="Q280" s="75"/>
      <c r="R280" s="75"/>
      <c r="S280" s="75"/>
      <c r="T280" s="76"/>
      <c r="U280" s="41"/>
      <c r="V280" s="41"/>
      <c r="W280" s="41"/>
      <c r="X280" s="41"/>
      <c r="Y280" s="41"/>
      <c r="Z280" s="41"/>
      <c r="AA280" s="41"/>
      <c r="AB280" s="41"/>
      <c r="AC280" s="41"/>
      <c r="AD280" s="41"/>
      <c r="AE280" s="41"/>
      <c r="AT280" s="22" t="s">
        <v>338</v>
      </c>
      <c r="AU280" s="22" t="s">
        <v>87</v>
      </c>
    </row>
    <row r="281" s="13" customFormat="1">
      <c r="A281" s="13"/>
      <c r="B281" s="201"/>
      <c r="C281" s="13"/>
      <c r="D281" s="195" t="s">
        <v>442</v>
      </c>
      <c r="E281" s="202" t="s">
        <v>3</v>
      </c>
      <c r="F281" s="203" t="s">
        <v>2414</v>
      </c>
      <c r="G281" s="13"/>
      <c r="H281" s="204">
        <v>35.359999999999999</v>
      </c>
      <c r="I281" s="205"/>
      <c r="J281" s="13"/>
      <c r="K281" s="13"/>
      <c r="L281" s="201"/>
      <c r="M281" s="206"/>
      <c r="N281" s="207"/>
      <c r="O281" s="207"/>
      <c r="P281" s="207"/>
      <c r="Q281" s="207"/>
      <c r="R281" s="207"/>
      <c r="S281" s="207"/>
      <c r="T281" s="208"/>
      <c r="U281" s="13"/>
      <c r="V281" s="13"/>
      <c r="W281" s="13"/>
      <c r="X281" s="13"/>
      <c r="Y281" s="13"/>
      <c r="Z281" s="13"/>
      <c r="AA281" s="13"/>
      <c r="AB281" s="13"/>
      <c r="AC281" s="13"/>
      <c r="AD281" s="13"/>
      <c r="AE281" s="13"/>
      <c r="AT281" s="202" t="s">
        <v>442</v>
      </c>
      <c r="AU281" s="202" t="s">
        <v>87</v>
      </c>
      <c r="AV281" s="13" t="s">
        <v>79</v>
      </c>
      <c r="AW281" s="13" t="s">
        <v>31</v>
      </c>
      <c r="AX281" s="13" t="s">
        <v>76</v>
      </c>
      <c r="AY281" s="202" t="s">
        <v>328</v>
      </c>
    </row>
    <row r="282" s="2" customFormat="1" ht="49.05" customHeight="1">
      <c r="A282" s="41"/>
      <c r="B282" s="176"/>
      <c r="C282" s="224" t="s">
        <v>125</v>
      </c>
      <c r="D282" s="224" t="s">
        <v>539</v>
      </c>
      <c r="E282" s="225" t="s">
        <v>3606</v>
      </c>
      <c r="F282" s="226" t="s">
        <v>3607</v>
      </c>
      <c r="G282" s="227" t="s">
        <v>439</v>
      </c>
      <c r="H282" s="228">
        <v>41.194000000000003</v>
      </c>
      <c r="I282" s="229"/>
      <c r="J282" s="230">
        <f>ROUND(I282*H282,2)</f>
        <v>0</v>
      </c>
      <c r="K282" s="226" t="s">
        <v>335</v>
      </c>
      <c r="L282" s="231"/>
      <c r="M282" s="232" t="s">
        <v>3</v>
      </c>
      <c r="N282" s="233" t="s">
        <v>40</v>
      </c>
      <c r="O282" s="75"/>
      <c r="P282" s="186">
        <f>O282*H282</f>
        <v>0</v>
      </c>
      <c r="Q282" s="186">
        <v>0.0054000000000000003</v>
      </c>
      <c r="R282" s="186">
        <f>Q282*H282</f>
        <v>0.22244760000000002</v>
      </c>
      <c r="S282" s="186">
        <v>0</v>
      </c>
      <c r="T282" s="187">
        <f>S282*H282</f>
        <v>0</v>
      </c>
      <c r="U282" s="41"/>
      <c r="V282" s="41"/>
      <c r="W282" s="41"/>
      <c r="X282" s="41"/>
      <c r="Y282" s="41"/>
      <c r="Z282" s="41"/>
      <c r="AA282" s="41"/>
      <c r="AB282" s="41"/>
      <c r="AC282" s="41"/>
      <c r="AD282" s="41"/>
      <c r="AE282" s="41"/>
      <c r="AR282" s="188" t="s">
        <v>621</v>
      </c>
      <c r="AT282" s="188" t="s">
        <v>539</v>
      </c>
      <c r="AU282" s="188" t="s">
        <v>87</v>
      </c>
      <c r="AY282" s="22" t="s">
        <v>328</v>
      </c>
      <c r="BE282" s="189">
        <f>IF(N282="základní",J282,0)</f>
        <v>0</v>
      </c>
      <c r="BF282" s="189">
        <f>IF(N282="snížená",J282,0)</f>
        <v>0</v>
      </c>
      <c r="BG282" s="189">
        <f>IF(N282="zákl. přenesená",J282,0)</f>
        <v>0</v>
      </c>
      <c r="BH282" s="189">
        <f>IF(N282="sníž. přenesená",J282,0)</f>
        <v>0</v>
      </c>
      <c r="BI282" s="189">
        <f>IF(N282="nulová",J282,0)</f>
        <v>0</v>
      </c>
      <c r="BJ282" s="22" t="s">
        <v>76</v>
      </c>
      <c r="BK282" s="189">
        <f>ROUND(I282*H282,2)</f>
        <v>0</v>
      </c>
      <c r="BL282" s="22" t="s">
        <v>532</v>
      </c>
      <c r="BM282" s="188" t="s">
        <v>7519</v>
      </c>
    </row>
    <row r="283" s="13" customFormat="1">
      <c r="A283" s="13"/>
      <c r="B283" s="201"/>
      <c r="C283" s="13"/>
      <c r="D283" s="195" t="s">
        <v>442</v>
      </c>
      <c r="E283" s="13"/>
      <c r="F283" s="203" t="s">
        <v>7520</v>
      </c>
      <c r="G283" s="13"/>
      <c r="H283" s="204">
        <v>41.194000000000003</v>
      </c>
      <c r="I283" s="205"/>
      <c r="J283" s="13"/>
      <c r="K283" s="13"/>
      <c r="L283" s="201"/>
      <c r="M283" s="206"/>
      <c r="N283" s="207"/>
      <c r="O283" s="207"/>
      <c r="P283" s="207"/>
      <c r="Q283" s="207"/>
      <c r="R283" s="207"/>
      <c r="S283" s="207"/>
      <c r="T283" s="208"/>
      <c r="U283" s="13"/>
      <c r="V283" s="13"/>
      <c r="W283" s="13"/>
      <c r="X283" s="13"/>
      <c r="Y283" s="13"/>
      <c r="Z283" s="13"/>
      <c r="AA283" s="13"/>
      <c r="AB283" s="13"/>
      <c r="AC283" s="13"/>
      <c r="AD283" s="13"/>
      <c r="AE283" s="13"/>
      <c r="AT283" s="202" t="s">
        <v>442</v>
      </c>
      <c r="AU283" s="202" t="s">
        <v>87</v>
      </c>
      <c r="AV283" s="13" t="s">
        <v>79</v>
      </c>
      <c r="AW283" s="13" t="s">
        <v>4</v>
      </c>
      <c r="AX283" s="13" t="s">
        <v>76</v>
      </c>
      <c r="AY283" s="202" t="s">
        <v>328</v>
      </c>
    </row>
    <row r="284" s="12" customFormat="1" ht="22.8" customHeight="1">
      <c r="A284" s="12"/>
      <c r="B284" s="163"/>
      <c r="C284" s="12"/>
      <c r="D284" s="164" t="s">
        <v>68</v>
      </c>
      <c r="E284" s="174" t="s">
        <v>4345</v>
      </c>
      <c r="F284" s="174" t="s">
        <v>4346</v>
      </c>
      <c r="G284" s="12"/>
      <c r="H284" s="12"/>
      <c r="I284" s="166"/>
      <c r="J284" s="175">
        <f>BK284</f>
        <v>0</v>
      </c>
      <c r="K284" s="12"/>
      <c r="L284" s="163"/>
      <c r="M284" s="168"/>
      <c r="N284" s="169"/>
      <c r="O284" s="169"/>
      <c r="P284" s="170">
        <f>P285</f>
        <v>0</v>
      </c>
      <c r="Q284" s="169"/>
      <c r="R284" s="170">
        <f>R285</f>
        <v>0</v>
      </c>
      <c r="S284" s="169"/>
      <c r="T284" s="171">
        <f>T285</f>
        <v>0</v>
      </c>
      <c r="U284" s="12"/>
      <c r="V284" s="12"/>
      <c r="W284" s="12"/>
      <c r="X284" s="12"/>
      <c r="Y284" s="12"/>
      <c r="Z284" s="12"/>
      <c r="AA284" s="12"/>
      <c r="AB284" s="12"/>
      <c r="AC284" s="12"/>
      <c r="AD284" s="12"/>
      <c r="AE284" s="12"/>
      <c r="AR284" s="164" t="s">
        <v>79</v>
      </c>
      <c r="AT284" s="172" t="s">
        <v>68</v>
      </c>
      <c r="AU284" s="172" t="s">
        <v>76</v>
      </c>
      <c r="AY284" s="164" t="s">
        <v>328</v>
      </c>
      <c r="BK284" s="173">
        <f>BK285</f>
        <v>0</v>
      </c>
    </row>
    <row r="285" s="2" customFormat="1" ht="37.8" customHeight="1">
      <c r="A285" s="41"/>
      <c r="B285" s="176"/>
      <c r="C285" s="177" t="s">
        <v>696</v>
      </c>
      <c r="D285" s="177" t="s">
        <v>331</v>
      </c>
      <c r="E285" s="178" t="s">
        <v>4538</v>
      </c>
      <c r="F285" s="179" t="s">
        <v>7521</v>
      </c>
      <c r="G285" s="180" t="s">
        <v>367</v>
      </c>
      <c r="H285" s="181">
        <v>3</v>
      </c>
      <c r="I285" s="182"/>
      <c r="J285" s="183">
        <f>ROUND(I285*H285,2)</f>
        <v>0</v>
      </c>
      <c r="K285" s="179" t="s">
        <v>2902</v>
      </c>
      <c r="L285" s="42"/>
      <c r="M285" s="237" t="s">
        <v>3</v>
      </c>
      <c r="N285" s="238" t="s">
        <v>40</v>
      </c>
      <c r="O285" s="199"/>
      <c r="P285" s="239">
        <f>O285*H285</f>
        <v>0</v>
      </c>
      <c r="Q285" s="239">
        <v>0</v>
      </c>
      <c r="R285" s="239">
        <f>Q285*H285</f>
        <v>0</v>
      </c>
      <c r="S285" s="239">
        <v>0</v>
      </c>
      <c r="T285" s="240">
        <f>S285*H285</f>
        <v>0</v>
      </c>
      <c r="U285" s="41"/>
      <c r="V285" s="41"/>
      <c r="W285" s="41"/>
      <c r="X285" s="41"/>
      <c r="Y285" s="41"/>
      <c r="Z285" s="41"/>
      <c r="AA285" s="41"/>
      <c r="AB285" s="41"/>
      <c r="AC285" s="41"/>
      <c r="AD285" s="41"/>
      <c r="AE285" s="41"/>
      <c r="AR285" s="188" t="s">
        <v>532</v>
      </c>
      <c r="AT285" s="188" t="s">
        <v>331</v>
      </c>
      <c r="AU285" s="188" t="s">
        <v>79</v>
      </c>
      <c r="AY285" s="22" t="s">
        <v>328</v>
      </c>
      <c r="BE285" s="189">
        <f>IF(N285="základní",J285,0)</f>
        <v>0</v>
      </c>
      <c r="BF285" s="189">
        <f>IF(N285="snížená",J285,0)</f>
        <v>0</v>
      </c>
      <c r="BG285" s="189">
        <f>IF(N285="zákl. přenesená",J285,0)</f>
        <v>0</v>
      </c>
      <c r="BH285" s="189">
        <f>IF(N285="sníž. přenesená",J285,0)</f>
        <v>0</v>
      </c>
      <c r="BI285" s="189">
        <f>IF(N285="nulová",J285,0)</f>
        <v>0</v>
      </c>
      <c r="BJ285" s="22" t="s">
        <v>76</v>
      </c>
      <c r="BK285" s="189">
        <f>ROUND(I285*H285,2)</f>
        <v>0</v>
      </c>
      <c r="BL285" s="22" t="s">
        <v>532</v>
      </c>
      <c r="BM285" s="188" t="s">
        <v>7522</v>
      </c>
    </row>
    <row r="286" s="2" customFormat="1" ht="6.96" customHeight="1">
      <c r="A286" s="41"/>
      <c r="B286" s="58"/>
      <c r="C286" s="59"/>
      <c r="D286" s="59"/>
      <c r="E286" s="59"/>
      <c r="F286" s="59"/>
      <c r="G286" s="59"/>
      <c r="H286" s="59"/>
      <c r="I286" s="59"/>
      <c r="J286" s="59"/>
      <c r="K286" s="59"/>
      <c r="L286" s="42"/>
      <c r="M286" s="41"/>
      <c r="O286" s="41"/>
      <c r="P286" s="41"/>
      <c r="Q286" s="41"/>
      <c r="R286" s="41"/>
      <c r="S286" s="41"/>
      <c r="T286" s="41"/>
      <c r="U286" s="41"/>
      <c r="V286" s="41"/>
      <c r="W286" s="41"/>
      <c r="X286" s="41"/>
      <c r="Y286" s="41"/>
      <c r="Z286" s="41"/>
      <c r="AA286" s="41"/>
      <c r="AB286" s="41"/>
      <c r="AC286" s="41"/>
      <c r="AD286" s="41"/>
      <c r="AE286" s="41"/>
    </row>
  </sheetData>
  <autoFilter ref="C107:K285"/>
  <mergeCells count="15">
    <mergeCell ref="E7:H7"/>
    <mergeCell ref="E11:H11"/>
    <mergeCell ref="E9:H9"/>
    <mergeCell ref="E13:H13"/>
    <mergeCell ref="E22:H22"/>
    <mergeCell ref="E31:H31"/>
    <mergeCell ref="E52:H52"/>
    <mergeCell ref="E56:H56"/>
    <mergeCell ref="E54:H54"/>
    <mergeCell ref="E58:H58"/>
    <mergeCell ref="E94:H94"/>
    <mergeCell ref="E98:H98"/>
    <mergeCell ref="E96:H96"/>
    <mergeCell ref="E100:H100"/>
    <mergeCell ref="L2:V2"/>
  </mergeCells>
  <hyperlinks>
    <hyperlink ref="F113" r:id="rId1" display="https://podminky.urs.cz/item/CS_URS_2025_01/121151103"/>
    <hyperlink ref="F116" r:id="rId2" display="https://podminky.urs.cz/item/CS_URS_2025_01/162251102"/>
    <hyperlink ref="F120" r:id="rId3" display="https://podminky.urs.cz/item/CS_URS_2025_01/167151111"/>
    <hyperlink ref="F122" r:id="rId4" display="https://podminky.urs.cz/item/CS_URS_2025_01/181351003"/>
    <hyperlink ref="F125" r:id="rId5" display="https://podminky.urs.cz/item/CS_URS_2025_01/131251104"/>
    <hyperlink ref="F132" r:id="rId6" display="https://podminky.urs.cz/item/CS_URS_2025_01/132212131"/>
    <hyperlink ref="F136" r:id="rId7" display="https://podminky.urs.cz/item/CS_URS_2025_01/132251104"/>
    <hyperlink ref="F146" r:id="rId8" display="https://podminky.urs.cz/item/CS_URS_2025_01/174111101"/>
    <hyperlink ref="F153" r:id="rId9" display="https://podminky.urs.cz/item/CS_URS_2025_01/162251101"/>
    <hyperlink ref="F155" r:id="rId10" display="https://podminky.urs.cz/item/CS_URS_2025_01/167151101"/>
    <hyperlink ref="F158" r:id="rId11" display="https://podminky.urs.cz/item/CS_URS_2025_01/162751117"/>
    <hyperlink ref="F165" r:id="rId12" display="https://podminky.urs.cz/item/CS_URS_2025_01/162751119"/>
    <hyperlink ref="F169" r:id="rId13" display="https://podminky.urs.cz/item/CS_URS_2025_01/997013873"/>
    <hyperlink ref="F175" r:id="rId14" display="https://podminky.urs.cz/item/CS_URS_2025_01/631311113"/>
    <hyperlink ref="F180" r:id="rId15" display="https://podminky.urs.cz/item/CS_URS_2025_01/631319011"/>
    <hyperlink ref="F183" r:id="rId16" display="https://podminky.urs.cz/item/CS_URS_2025_01/274313811"/>
    <hyperlink ref="F193" r:id="rId17" display="https://podminky.urs.cz/item/CS_URS_2025_01/274351121"/>
    <hyperlink ref="F197" r:id="rId18" display="https://podminky.urs.cz/item/CS_URS_2025_01/274351122"/>
    <hyperlink ref="F200" r:id="rId19" display="https://podminky.urs.cz/item/CS_URS_2025_01/219991112"/>
    <hyperlink ref="F205" r:id="rId20" display="https://podminky.urs.cz/item/CS_URS_2025_01/175111101"/>
    <hyperlink ref="F211" r:id="rId21" display="https://podminky.urs.cz/item/CS_URS_2025_01/211971121"/>
    <hyperlink ref="F216" r:id="rId22" display="https://podminky.urs.cz/item/CS_URS_2025_01/212755214"/>
    <hyperlink ref="F220" r:id="rId23" display="https://podminky.urs.cz/item/CS_URS_2025_01/311322611R"/>
    <hyperlink ref="F224" r:id="rId24" display="https://podminky.urs.cz/item/CS_URS_2025_01/311351121"/>
    <hyperlink ref="F230" r:id="rId25" display="https://podminky.urs.cz/item/CS_URS_2025_01/311351122"/>
    <hyperlink ref="F232" r:id="rId26" display="https://podminky.urs.cz/item/CS_URS_2025_01/311361821"/>
    <hyperlink ref="F235" r:id="rId27" display="https://podminky.urs.cz/item/CS_URS_2025_01/313351911"/>
    <hyperlink ref="F244" r:id="rId28" display="https://podminky.urs.cz/item/CS_URS_2025_01/783826605"/>
    <hyperlink ref="F246" r:id="rId29" display="https://podminky.urs.cz/item/CS_URS_2025_01/612111001"/>
    <hyperlink ref="F248" r:id="rId30" display="https://podminky.urs.cz/item/CS_URS_2025_01/953241210"/>
    <hyperlink ref="F251" r:id="rId31" display="https://podminky.urs.cz/item/CS_URS_2025_01/634662112"/>
    <hyperlink ref="F254" r:id="rId32" display="https://podminky.urs.cz/item/CS_URS_2025_01/953312112"/>
    <hyperlink ref="F258" r:id="rId33" display="https://podminky.urs.cz/item/CS_URS_2025_01/953312122"/>
    <hyperlink ref="F262" r:id="rId34" display="https://podminky.urs.cz/item/CS_URS_2025_01/998011001"/>
    <hyperlink ref="F266" r:id="rId35" display="https://podminky.urs.cz/item/CS_URS_2025_01/711161222"/>
    <hyperlink ref="F269" r:id="rId36" display="https://podminky.urs.cz/item/CS_URS_2025_01/711161383"/>
    <hyperlink ref="F272" r:id="rId37" display="https://podminky.urs.cz/item/CS_URS_2025_01/998711101"/>
    <hyperlink ref="F275" r:id="rId38" display="https://podminky.urs.cz/item/CS_URS_2025_01/711112001"/>
    <hyperlink ref="F280" r:id="rId39" display="https://podminky.urs.cz/item/CS_URS_2025_01/711142559"/>
  </hyperlinks>
  <pageMargins left="0.39375" right="0.39375" top="0.39375" bottom="0.39375" header="0" footer="0"/>
  <pageSetup paperSize="9" orientation="portrait" blackAndWhite="1" fitToHeight="100"/>
  <headerFooter>
    <oddFooter>&amp;CStrana &amp;P z &amp;N</oddFooter>
  </headerFooter>
  <drawing r:id="rId40"/>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198</v>
      </c>
      <c r="AZ2" s="241" t="s">
        <v>2355</v>
      </c>
      <c r="BA2" s="241" t="s">
        <v>2356</v>
      </c>
      <c r="BB2" s="241" t="s">
        <v>2357</v>
      </c>
      <c r="BC2" s="241" t="s">
        <v>165</v>
      </c>
      <c r="BD2" s="241" t="s">
        <v>87</v>
      </c>
    </row>
    <row r="3" s="1" customFormat="1" ht="6.96" customHeight="1">
      <c r="B3" s="23"/>
      <c r="C3" s="24"/>
      <c r="D3" s="24"/>
      <c r="E3" s="24"/>
      <c r="F3" s="24"/>
      <c r="G3" s="24"/>
      <c r="H3" s="24"/>
      <c r="I3" s="24"/>
      <c r="J3" s="24"/>
      <c r="K3" s="24"/>
      <c r="L3" s="25"/>
      <c r="AT3" s="22" t="s">
        <v>79</v>
      </c>
      <c r="AZ3" s="241" t="s">
        <v>2414</v>
      </c>
      <c r="BA3" s="241" t="s">
        <v>2415</v>
      </c>
      <c r="BB3" s="241" t="s">
        <v>439</v>
      </c>
      <c r="BC3" s="241" t="s">
        <v>7523</v>
      </c>
      <c r="BD3" s="241" t="s">
        <v>87</v>
      </c>
    </row>
    <row r="4" s="1" customFormat="1" ht="24.96" customHeight="1">
      <c r="B4" s="25"/>
      <c r="D4" s="26" t="s">
        <v>300</v>
      </c>
      <c r="L4" s="25"/>
      <c r="M4" s="126" t="s">
        <v>11</v>
      </c>
      <c r="AT4" s="22" t="s">
        <v>4</v>
      </c>
      <c r="AZ4" s="241" t="s">
        <v>7376</v>
      </c>
      <c r="BA4" s="241" t="s">
        <v>7377</v>
      </c>
      <c r="BB4" s="241" t="s">
        <v>439</v>
      </c>
      <c r="BC4" s="241" t="s">
        <v>7524</v>
      </c>
      <c r="BD4" s="241" t="s">
        <v>87</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7525</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ROUND((SUM(BE108:BE291)),  2)</f>
        <v>0</v>
      </c>
      <c r="G37" s="41"/>
      <c r="H37" s="41"/>
      <c r="I37" s="135">
        <v>0.20999999999999999</v>
      </c>
      <c r="J37" s="134">
        <f>ROUND(((SUM(BE108:BE291))*I37),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ROUND((SUM(BF108:BF291)),  2)</f>
        <v>0</v>
      </c>
      <c r="G38" s="41"/>
      <c r="H38" s="41"/>
      <c r="I38" s="135">
        <v>0.12</v>
      </c>
      <c r="J38" s="134">
        <f>ROUND(((SUM(BF108:BF291))*I38),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ROUND((SUM(BG108:BG291)),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ROUND((SUM(BH108:BH291)),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ROUND((SUM(BI108:BI291)),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2 - Opěrná stěna OZ2</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J109</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J110</f>
        <v>0</v>
      </c>
      <c r="K69" s="10"/>
      <c r="L69" s="149"/>
      <c r="S69" s="10"/>
      <c r="T69" s="10"/>
      <c r="U69" s="10"/>
      <c r="V69" s="10"/>
      <c r="W69" s="10"/>
      <c r="X69" s="10"/>
      <c r="Y69" s="10"/>
      <c r="Z69" s="10"/>
      <c r="AA69" s="10"/>
      <c r="AB69" s="10"/>
      <c r="AC69" s="10"/>
      <c r="AD69" s="10"/>
      <c r="AE69" s="10"/>
    </row>
    <row r="70" s="10" customFormat="1" ht="14.88" customHeight="1">
      <c r="A70" s="10"/>
      <c r="B70" s="149"/>
      <c r="C70" s="10"/>
      <c r="D70" s="150" t="s">
        <v>7380</v>
      </c>
      <c r="E70" s="151"/>
      <c r="F70" s="151"/>
      <c r="G70" s="151"/>
      <c r="H70" s="151"/>
      <c r="I70" s="151"/>
      <c r="J70" s="152">
        <f>J111</f>
        <v>0</v>
      </c>
      <c r="K70" s="10"/>
      <c r="L70" s="149"/>
      <c r="S70" s="10"/>
      <c r="T70" s="10"/>
      <c r="U70" s="10"/>
      <c r="V70" s="10"/>
      <c r="W70" s="10"/>
      <c r="X70" s="10"/>
      <c r="Y70" s="10"/>
      <c r="Z70" s="10"/>
      <c r="AA70" s="10"/>
      <c r="AB70" s="10"/>
      <c r="AC70" s="10"/>
      <c r="AD70" s="10"/>
      <c r="AE70" s="10"/>
    </row>
    <row r="71" s="10" customFormat="1" ht="14.88" customHeight="1">
      <c r="A71" s="10"/>
      <c r="B71" s="149"/>
      <c r="C71" s="10"/>
      <c r="D71" s="150" t="s">
        <v>2546</v>
      </c>
      <c r="E71" s="151"/>
      <c r="F71" s="151"/>
      <c r="G71" s="151"/>
      <c r="H71" s="151"/>
      <c r="I71" s="151"/>
      <c r="J71" s="152">
        <f>J123</f>
        <v>0</v>
      </c>
      <c r="K71" s="10"/>
      <c r="L71" s="149"/>
      <c r="S71" s="10"/>
      <c r="T71" s="10"/>
      <c r="U71" s="10"/>
      <c r="V71" s="10"/>
      <c r="W71" s="10"/>
      <c r="X71" s="10"/>
      <c r="Y71" s="10"/>
      <c r="Z71" s="10"/>
      <c r="AA71" s="10"/>
      <c r="AB71" s="10"/>
      <c r="AC71" s="10"/>
      <c r="AD71" s="10"/>
      <c r="AE71" s="10"/>
    </row>
    <row r="72" s="10" customFormat="1" ht="14.88" customHeight="1">
      <c r="A72" s="10"/>
      <c r="B72" s="149"/>
      <c r="C72" s="10"/>
      <c r="D72" s="150" t="s">
        <v>2547</v>
      </c>
      <c r="E72" s="151"/>
      <c r="F72" s="151"/>
      <c r="G72" s="151"/>
      <c r="H72" s="151"/>
      <c r="I72" s="151"/>
      <c r="J72" s="152">
        <f>J139</f>
        <v>0</v>
      </c>
      <c r="K72" s="10"/>
      <c r="L72" s="149"/>
      <c r="S72" s="10"/>
      <c r="T72" s="10"/>
      <c r="U72" s="10"/>
      <c r="V72" s="10"/>
      <c r="W72" s="10"/>
      <c r="X72" s="10"/>
      <c r="Y72" s="10"/>
      <c r="Z72" s="10"/>
      <c r="AA72" s="10"/>
      <c r="AB72" s="10"/>
      <c r="AC72" s="10"/>
      <c r="AD72" s="10"/>
      <c r="AE72" s="10"/>
    </row>
    <row r="73" s="10" customFormat="1" ht="14.88" customHeight="1">
      <c r="A73" s="10"/>
      <c r="B73" s="149"/>
      <c r="C73" s="10"/>
      <c r="D73" s="150" t="s">
        <v>2548</v>
      </c>
      <c r="E73" s="151"/>
      <c r="F73" s="151"/>
      <c r="G73" s="151"/>
      <c r="H73" s="151"/>
      <c r="I73" s="151"/>
      <c r="J73" s="152">
        <f>J153</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427</v>
      </c>
      <c r="E74" s="151"/>
      <c r="F74" s="151"/>
      <c r="G74" s="151"/>
      <c r="H74" s="151"/>
      <c r="I74" s="151"/>
      <c r="J74" s="152">
        <f>J169</f>
        <v>0</v>
      </c>
      <c r="K74" s="10"/>
      <c r="L74" s="149"/>
      <c r="S74" s="10"/>
      <c r="T74" s="10"/>
      <c r="U74" s="10"/>
      <c r="V74" s="10"/>
      <c r="W74" s="10"/>
      <c r="X74" s="10"/>
      <c r="Y74" s="10"/>
      <c r="Z74" s="10"/>
      <c r="AA74" s="10"/>
      <c r="AB74" s="10"/>
      <c r="AC74" s="10"/>
      <c r="AD74" s="10"/>
      <c r="AE74" s="10"/>
    </row>
    <row r="75" s="10" customFormat="1" ht="14.88" customHeight="1">
      <c r="A75" s="10"/>
      <c r="B75" s="149"/>
      <c r="C75" s="10"/>
      <c r="D75" s="150" t="s">
        <v>2549</v>
      </c>
      <c r="E75" s="151"/>
      <c r="F75" s="151"/>
      <c r="G75" s="151"/>
      <c r="H75" s="151"/>
      <c r="I75" s="151"/>
      <c r="J75" s="152">
        <f>J170</f>
        <v>0</v>
      </c>
      <c r="K75" s="10"/>
      <c r="L75" s="149"/>
      <c r="S75" s="10"/>
      <c r="T75" s="10"/>
      <c r="U75" s="10"/>
      <c r="V75" s="10"/>
      <c r="W75" s="10"/>
      <c r="X75" s="10"/>
      <c r="Y75" s="10"/>
      <c r="Z75" s="10"/>
      <c r="AA75" s="10"/>
      <c r="AB75" s="10"/>
      <c r="AC75" s="10"/>
      <c r="AD75" s="10"/>
      <c r="AE75" s="10"/>
    </row>
    <row r="76" s="10" customFormat="1" ht="14.88" customHeight="1">
      <c r="A76" s="10"/>
      <c r="B76" s="149"/>
      <c r="C76" s="10"/>
      <c r="D76" s="150" t="s">
        <v>2550</v>
      </c>
      <c r="E76" s="151"/>
      <c r="F76" s="151"/>
      <c r="G76" s="151"/>
      <c r="H76" s="151"/>
      <c r="I76" s="151"/>
      <c r="J76" s="152">
        <f>J178</f>
        <v>0</v>
      </c>
      <c r="K76" s="10"/>
      <c r="L76" s="149"/>
      <c r="S76" s="10"/>
      <c r="T76" s="10"/>
      <c r="U76" s="10"/>
      <c r="V76" s="10"/>
      <c r="W76" s="10"/>
      <c r="X76" s="10"/>
      <c r="Y76" s="10"/>
      <c r="Z76" s="10"/>
      <c r="AA76" s="10"/>
      <c r="AB76" s="10"/>
      <c r="AC76" s="10"/>
      <c r="AD76" s="10"/>
      <c r="AE76" s="10"/>
    </row>
    <row r="77" s="10" customFormat="1" ht="14.88" customHeight="1">
      <c r="A77" s="10"/>
      <c r="B77" s="149"/>
      <c r="C77" s="10"/>
      <c r="D77" s="150" t="s">
        <v>2553</v>
      </c>
      <c r="E77" s="151"/>
      <c r="F77" s="151"/>
      <c r="G77" s="151"/>
      <c r="H77" s="151"/>
      <c r="I77" s="151"/>
      <c r="J77" s="152">
        <f>J190</f>
        <v>0</v>
      </c>
      <c r="K77" s="10"/>
      <c r="L77" s="149"/>
      <c r="S77" s="10"/>
      <c r="T77" s="10"/>
      <c r="U77" s="10"/>
      <c r="V77" s="10"/>
      <c r="W77" s="10"/>
      <c r="X77" s="10"/>
      <c r="Y77" s="10"/>
      <c r="Z77" s="10"/>
      <c r="AA77" s="10"/>
      <c r="AB77" s="10"/>
      <c r="AC77" s="10"/>
      <c r="AD77" s="10"/>
      <c r="AE77" s="10"/>
    </row>
    <row r="78" s="10" customFormat="1" ht="14.88" customHeight="1">
      <c r="A78" s="10"/>
      <c r="B78" s="149"/>
      <c r="C78" s="10"/>
      <c r="D78" s="150" t="s">
        <v>2554</v>
      </c>
      <c r="E78" s="151"/>
      <c r="F78" s="151"/>
      <c r="G78" s="151"/>
      <c r="H78" s="151"/>
      <c r="I78" s="151"/>
      <c r="J78" s="152">
        <f>J195</f>
        <v>0</v>
      </c>
      <c r="K78" s="10"/>
      <c r="L78" s="149"/>
      <c r="S78" s="10"/>
      <c r="T78" s="10"/>
      <c r="U78" s="10"/>
      <c r="V78" s="10"/>
      <c r="W78" s="10"/>
      <c r="X78" s="10"/>
      <c r="Y78" s="10"/>
      <c r="Z78" s="10"/>
      <c r="AA78" s="10"/>
      <c r="AB78" s="10"/>
      <c r="AC78" s="10"/>
      <c r="AD78" s="10"/>
      <c r="AE78" s="10"/>
    </row>
    <row r="79" s="10" customFormat="1" ht="19.92" customHeight="1">
      <c r="A79" s="10"/>
      <c r="B79" s="149"/>
      <c r="C79" s="10"/>
      <c r="D79" s="150" t="s">
        <v>959</v>
      </c>
      <c r="E79" s="151"/>
      <c r="F79" s="151"/>
      <c r="G79" s="151"/>
      <c r="H79" s="151"/>
      <c r="I79" s="151"/>
      <c r="J79" s="152">
        <f>J210</f>
        <v>0</v>
      </c>
      <c r="K79" s="10"/>
      <c r="L79" s="149"/>
      <c r="S79" s="10"/>
      <c r="T79" s="10"/>
      <c r="U79" s="10"/>
      <c r="V79" s="10"/>
      <c r="W79" s="10"/>
      <c r="X79" s="10"/>
      <c r="Y79" s="10"/>
      <c r="Z79" s="10"/>
      <c r="AA79" s="10"/>
      <c r="AB79" s="10"/>
      <c r="AC79" s="10"/>
      <c r="AD79" s="10"/>
      <c r="AE79" s="10"/>
    </row>
    <row r="80" s="10" customFormat="1" ht="19.92" customHeight="1">
      <c r="A80" s="10"/>
      <c r="B80" s="149"/>
      <c r="C80" s="10"/>
      <c r="D80" s="150" t="s">
        <v>431</v>
      </c>
      <c r="E80" s="151"/>
      <c r="F80" s="151"/>
      <c r="G80" s="151"/>
      <c r="H80" s="151"/>
      <c r="I80" s="151"/>
      <c r="J80" s="152">
        <f>J261</f>
        <v>0</v>
      </c>
      <c r="K80" s="10"/>
      <c r="L80" s="149"/>
      <c r="S80" s="10"/>
      <c r="T80" s="10"/>
      <c r="U80" s="10"/>
      <c r="V80" s="10"/>
      <c r="W80" s="10"/>
      <c r="X80" s="10"/>
      <c r="Y80" s="10"/>
      <c r="Z80" s="10"/>
      <c r="AA80" s="10"/>
      <c r="AB80" s="10"/>
      <c r="AC80" s="10"/>
      <c r="AD80" s="10"/>
      <c r="AE80" s="10"/>
    </row>
    <row r="81" s="10" customFormat="1" ht="19.92" customHeight="1">
      <c r="A81" s="10"/>
      <c r="B81" s="149"/>
      <c r="C81" s="10"/>
      <c r="D81" s="150" t="s">
        <v>433</v>
      </c>
      <c r="E81" s="151"/>
      <c r="F81" s="151"/>
      <c r="G81" s="151"/>
      <c r="H81" s="151"/>
      <c r="I81" s="151"/>
      <c r="J81" s="152">
        <f>J268</f>
        <v>0</v>
      </c>
      <c r="K81" s="10"/>
      <c r="L81" s="149"/>
      <c r="S81" s="10"/>
      <c r="T81" s="10"/>
      <c r="U81" s="10"/>
      <c r="V81" s="10"/>
      <c r="W81" s="10"/>
      <c r="X81" s="10"/>
      <c r="Y81" s="10"/>
      <c r="Z81" s="10"/>
      <c r="AA81" s="10"/>
      <c r="AB81" s="10"/>
      <c r="AC81" s="10"/>
      <c r="AD81" s="10"/>
      <c r="AE81" s="10"/>
    </row>
    <row r="82" s="9" customFormat="1" ht="24.96" customHeight="1">
      <c r="A82" s="9"/>
      <c r="B82" s="145"/>
      <c r="C82" s="9"/>
      <c r="D82" s="146" t="s">
        <v>961</v>
      </c>
      <c r="E82" s="147"/>
      <c r="F82" s="147"/>
      <c r="G82" s="147"/>
      <c r="H82" s="147"/>
      <c r="I82" s="147"/>
      <c r="J82" s="148">
        <f>J271</f>
        <v>0</v>
      </c>
      <c r="K82" s="9"/>
      <c r="L82" s="145"/>
      <c r="S82" s="9"/>
      <c r="T82" s="9"/>
      <c r="U82" s="9"/>
      <c r="V82" s="9"/>
      <c r="W82" s="9"/>
      <c r="X82" s="9"/>
      <c r="Y82" s="9"/>
      <c r="Z82" s="9"/>
      <c r="AA82" s="9"/>
      <c r="AB82" s="9"/>
      <c r="AC82" s="9"/>
      <c r="AD82" s="9"/>
      <c r="AE82" s="9"/>
    </row>
    <row r="83" s="10" customFormat="1" ht="19.92" customHeight="1">
      <c r="A83" s="10"/>
      <c r="B83" s="149"/>
      <c r="C83" s="10"/>
      <c r="D83" s="150" t="s">
        <v>962</v>
      </c>
      <c r="E83" s="151"/>
      <c r="F83" s="151"/>
      <c r="G83" s="151"/>
      <c r="H83" s="151"/>
      <c r="I83" s="151"/>
      <c r="J83" s="152">
        <f>J272</f>
        <v>0</v>
      </c>
      <c r="K83" s="10"/>
      <c r="L83" s="149"/>
      <c r="S83" s="10"/>
      <c r="T83" s="10"/>
      <c r="U83" s="10"/>
      <c r="V83" s="10"/>
      <c r="W83" s="10"/>
      <c r="X83" s="10"/>
      <c r="Y83" s="10"/>
      <c r="Z83" s="10"/>
      <c r="AA83" s="10"/>
      <c r="AB83" s="10"/>
      <c r="AC83" s="10"/>
      <c r="AD83" s="10"/>
      <c r="AE83" s="10"/>
    </row>
    <row r="84" s="10" customFormat="1" ht="14.88" customHeight="1">
      <c r="A84" s="10"/>
      <c r="B84" s="149"/>
      <c r="C84" s="10"/>
      <c r="D84" s="150" t="s">
        <v>2578</v>
      </c>
      <c r="E84" s="151"/>
      <c r="F84" s="151"/>
      <c r="G84" s="151"/>
      <c r="H84" s="151"/>
      <c r="I84" s="151"/>
      <c r="J84" s="152">
        <f>J281</f>
        <v>0</v>
      </c>
      <c r="K84" s="10"/>
      <c r="L84" s="149"/>
      <c r="S84" s="10"/>
      <c r="T84" s="10"/>
      <c r="U84" s="10"/>
      <c r="V84" s="10"/>
      <c r="W84" s="10"/>
      <c r="X84" s="10"/>
      <c r="Y84" s="10"/>
      <c r="Z84" s="10"/>
      <c r="AA84" s="10"/>
      <c r="AB84" s="10"/>
      <c r="AC84" s="10"/>
      <c r="AD84" s="10"/>
      <c r="AE84" s="10"/>
    </row>
    <row r="85" s="2" customFormat="1" ht="21.84" customHeight="1">
      <c r="A85" s="41"/>
      <c r="B85" s="42"/>
      <c r="C85" s="41"/>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6.96" customHeight="1">
      <c r="A86" s="41"/>
      <c r="B86" s="58"/>
      <c r="C86" s="59"/>
      <c r="D86" s="59"/>
      <c r="E86" s="59"/>
      <c r="F86" s="59"/>
      <c r="G86" s="59"/>
      <c r="H86" s="59"/>
      <c r="I86" s="59"/>
      <c r="J86" s="59"/>
      <c r="K86" s="59"/>
      <c r="L86" s="129"/>
      <c r="S86" s="41"/>
      <c r="T86" s="41"/>
      <c r="U86" s="41"/>
      <c r="V86" s="41"/>
      <c r="W86" s="41"/>
      <c r="X86" s="41"/>
      <c r="Y86" s="41"/>
      <c r="Z86" s="41"/>
      <c r="AA86" s="41"/>
      <c r="AB86" s="41"/>
      <c r="AC86" s="41"/>
      <c r="AD86" s="41"/>
      <c r="AE86" s="41"/>
    </row>
    <row r="90" s="2" customFormat="1" ht="6.96" customHeight="1">
      <c r="A90" s="41"/>
      <c r="B90" s="60"/>
      <c r="C90" s="61"/>
      <c r="D90" s="61"/>
      <c r="E90" s="61"/>
      <c r="F90" s="61"/>
      <c r="G90" s="61"/>
      <c r="H90" s="61"/>
      <c r="I90" s="61"/>
      <c r="J90" s="61"/>
      <c r="K90" s="61"/>
      <c r="L90" s="129"/>
      <c r="S90" s="41"/>
      <c r="T90" s="41"/>
      <c r="U90" s="41"/>
      <c r="V90" s="41"/>
      <c r="W90" s="41"/>
      <c r="X90" s="41"/>
      <c r="Y90" s="41"/>
      <c r="Z90" s="41"/>
      <c r="AA90" s="41"/>
      <c r="AB90" s="41"/>
      <c r="AC90" s="41"/>
      <c r="AD90" s="41"/>
      <c r="AE90" s="41"/>
    </row>
    <row r="91" s="2" customFormat="1" ht="24.96" customHeight="1">
      <c r="A91" s="41"/>
      <c r="B91" s="42"/>
      <c r="C91" s="26" t="s">
        <v>314</v>
      </c>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2" customHeight="1">
      <c r="A93" s="41"/>
      <c r="B93" s="42"/>
      <c r="C93" s="35" t="s">
        <v>17</v>
      </c>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26.25" customHeight="1">
      <c r="A94" s="41"/>
      <c r="B94" s="42"/>
      <c r="C94" s="41"/>
      <c r="D94" s="41"/>
      <c r="E94" s="127" t="str">
        <f>E7</f>
        <v>Revitalizace multimodálního uzlu ve Dvoře Králové nad Labem - etapa I-VI.</v>
      </c>
      <c r="F94" s="35"/>
      <c r="G94" s="35"/>
      <c r="H94" s="35"/>
      <c r="I94" s="41"/>
      <c r="J94" s="41"/>
      <c r="K94" s="41"/>
      <c r="L94" s="129"/>
      <c r="S94" s="41"/>
      <c r="T94" s="41"/>
      <c r="U94" s="41"/>
      <c r="V94" s="41"/>
      <c r="W94" s="41"/>
      <c r="X94" s="41"/>
      <c r="Y94" s="41"/>
      <c r="Z94" s="41"/>
      <c r="AA94" s="41"/>
      <c r="AB94" s="41"/>
      <c r="AC94" s="41"/>
      <c r="AD94" s="41"/>
      <c r="AE94" s="41"/>
    </row>
    <row r="95" s="1" customFormat="1" ht="12" customHeight="1">
      <c r="B95" s="25"/>
      <c r="C95" s="35" t="s">
        <v>301</v>
      </c>
      <c r="L95" s="25"/>
    </row>
    <row r="96" s="1" customFormat="1" ht="23.25" customHeight="1">
      <c r="B96" s="25"/>
      <c r="E96" s="127" t="s">
        <v>302</v>
      </c>
      <c r="F96" s="1"/>
      <c r="G96" s="1"/>
      <c r="H96" s="1"/>
      <c r="L96" s="25"/>
    </row>
    <row r="97" s="1" customFormat="1" ht="12" customHeight="1">
      <c r="B97" s="25"/>
      <c r="C97" s="35" t="s">
        <v>303</v>
      </c>
      <c r="L97" s="25"/>
    </row>
    <row r="98" s="2" customFormat="1" ht="16.5" customHeight="1">
      <c r="A98" s="41"/>
      <c r="B98" s="42"/>
      <c r="C98" s="41"/>
      <c r="D98" s="41"/>
      <c r="E98" s="128" t="s">
        <v>1833</v>
      </c>
      <c r="F98" s="41"/>
      <c r="G98" s="41"/>
      <c r="H98" s="41"/>
      <c r="I98" s="41"/>
      <c r="J98" s="41"/>
      <c r="K98" s="41"/>
      <c r="L98" s="129"/>
      <c r="S98" s="41"/>
      <c r="T98" s="41"/>
      <c r="U98" s="41"/>
      <c r="V98" s="41"/>
      <c r="W98" s="41"/>
      <c r="X98" s="41"/>
      <c r="Y98" s="41"/>
      <c r="Z98" s="41"/>
      <c r="AA98" s="41"/>
      <c r="AB98" s="41"/>
      <c r="AC98" s="41"/>
      <c r="AD98" s="41"/>
      <c r="AE98" s="41"/>
    </row>
    <row r="99" s="2" customFormat="1" ht="12" customHeight="1">
      <c r="A99" s="41"/>
      <c r="B99" s="42"/>
      <c r="C99" s="35" t="s">
        <v>1221</v>
      </c>
      <c r="D99" s="41"/>
      <c r="E99" s="41"/>
      <c r="F99" s="41"/>
      <c r="G99" s="41"/>
      <c r="H99" s="41"/>
      <c r="I99" s="41"/>
      <c r="J99" s="41"/>
      <c r="K99" s="41"/>
      <c r="L99" s="129"/>
      <c r="S99" s="41"/>
      <c r="T99" s="41"/>
      <c r="U99" s="41"/>
      <c r="V99" s="41"/>
      <c r="W99" s="41"/>
      <c r="X99" s="41"/>
      <c r="Y99" s="41"/>
      <c r="Z99" s="41"/>
      <c r="AA99" s="41"/>
      <c r="AB99" s="41"/>
      <c r="AC99" s="41"/>
      <c r="AD99" s="41"/>
      <c r="AE99" s="41"/>
    </row>
    <row r="100" s="2" customFormat="1" ht="16.5" customHeight="1">
      <c r="A100" s="41"/>
      <c r="B100" s="42"/>
      <c r="C100" s="41"/>
      <c r="D100" s="41"/>
      <c r="E100" s="65" t="str">
        <f>E13</f>
        <v>2 - Opěrná stěna OZ2</v>
      </c>
      <c r="F100" s="41"/>
      <c r="G100" s="41"/>
      <c r="H100" s="41"/>
      <c r="I100" s="41"/>
      <c r="J100" s="41"/>
      <c r="K100" s="41"/>
      <c r="L100" s="129"/>
      <c r="S100" s="41"/>
      <c r="T100" s="41"/>
      <c r="U100" s="41"/>
      <c r="V100" s="41"/>
      <c r="W100" s="41"/>
      <c r="X100" s="41"/>
      <c r="Y100" s="41"/>
      <c r="Z100" s="41"/>
      <c r="AA100" s="41"/>
      <c r="AB100" s="41"/>
      <c r="AC100" s="41"/>
      <c r="AD100" s="41"/>
      <c r="AE100" s="41"/>
    </row>
    <row r="101" s="2" customFormat="1" ht="6.96" customHeight="1">
      <c r="A101" s="41"/>
      <c r="B101" s="42"/>
      <c r="C101" s="41"/>
      <c r="D101" s="41"/>
      <c r="E101" s="41"/>
      <c r="F101" s="41"/>
      <c r="G101" s="41"/>
      <c r="H101" s="41"/>
      <c r="I101" s="41"/>
      <c r="J101" s="41"/>
      <c r="K101" s="41"/>
      <c r="L101" s="129"/>
      <c r="S101" s="41"/>
      <c r="T101" s="41"/>
      <c r="U101" s="41"/>
      <c r="V101" s="41"/>
      <c r="W101" s="41"/>
      <c r="X101" s="41"/>
      <c r="Y101" s="41"/>
      <c r="Z101" s="41"/>
      <c r="AA101" s="41"/>
      <c r="AB101" s="41"/>
      <c r="AC101" s="41"/>
      <c r="AD101" s="41"/>
      <c r="AE101" s="41"/>
    </row>
    <row r="102" s="2" customFormat="1" ht="12" customHeight="1">
      <c r="A102" s="41"/>
      <c r="B102" s="42"/>
      <c r="C102" s="35" t="s">
        <v>21</v>
      </c>
      <c r="D102" s="41"/>
      <c r="E102" s="41"/>
      <c r="F102" s="30" t="str">
        <f>F16</f>
        <v xml:space="preserve"> </v>
      </c>
      <c r="G102" s="41"/>
      <c r="H102" s="41"/>
      <c r="I102" s="35" t="s">
        <v>23</v>
      </c>
      <c r="J102" s="67" t="str">
        <f>IF(J16="","",J16)</f>
        <v>26. 8. 2025</v>
      </c>
      <c r="K102" s="41"/>
      <c r="L102" s="129"/>
      <c r="S102" s="41"/>
      <c r="T102" s="41"/>
      <c r="U102" s="41"/>
      <c r="V102" s="41"/>
      <c r="W102" s="41"/>
      <c r="X102" s="41"/>
      <c r="Y102" s="41"/>
      <c r="Z102" s="41"/>
      <c r="AA102" s="41"/>
      <c r="AB102" s="41"/>
      <c r="AC102" s="41"/>
      <c r="AD102" s="41"/>
      <c r="AE102" s="41"/>
    </row>
    <row r="103" s="2" customFormat="1" ht="6.96" customHeight="1">
      <c r="A103" s="41"/>
      <c r="B103" s="42"/>
      <c r="C103" s="41"/>
      <c r="D103" s="41"/>
      <c r="E103" s="41"/>
      <c r="F103" s="41"/>
      <c r="G103" s="41"/>
      <c r="H103" s="41"/>
      <c r="I103" s="41"/>
      <c r="J103" s="41"/>
      <c r="K103" s="41"/>
      <c r="L103" s="129"/>
      <c r="S103" s="41"/>
      <c r="T103" s="41"/>
      <c r="U103" s="41"/>
      <c r="V103" s="41"/>
      <c r="W103" s="41"/>
      <c r="X103" s="41"/>
      <c r="Y103" s="41"/>
      <c r="Z103" s="41"/>
      <c r="AA103" s="41"/>
      <c r="AB103" s="41"/>
      <c r="AC103" s="41"/>
      <c r="AD103" s="41"/>
      <c r="AE103" s="41"/>
    </row>
    <row r="104" s="2" customFormat="1" ht="15.15" customHeight="1">
      <c r="A104" s="41"/>
      <c r="B104" s="42"/>
      <c r="C104" s="35" t="s">
        <v>25</v>
      </c>
      <c r="D104" s="41"/>
      <c r="E104" s="41"/>
      <c r="F104" s="30" t="str">
        <f>E19</f>
        <v xml:space="preserve"> </v>
      </c>
      <c r="G104" s="41"/>
      <c r="H104" s="41"/>
      <c r="I104" s="35" t="s">
        <v>30</v>
      </c>
      <c r="J104" s="39" t="str">
        <f>E25</f>
        <v xml:space="preserve"> </v>
      </c>
      <c r="K104" s="41"/>
      <c r="L104" s="129"/>
      <c r="S104" s="41"/>
      <c r="T104" s="41"/>
      <c r="U104" s="41"/>
      <c r="V104" s="41"/>
      <c r="W104" s="41"/>
      <c r="X104" s="41"/>
      <c r="Y104" s="41"/>
      <c r="Z104" s="41"/>
      <c r="AA104" s="41"/>
      <c r="AB104" s="41"/>
      <c r="AC104" s="41"/>
      <c r="AD104" s="41"/>
      <c r="AE104" s="41"/>
    </row>
    <row r="105" s="2" customFormat="1" ht="15.15" customHeight="1">
      <c r="A105" s="41"/>
      <c r="B105" s="42"/>
      <c r="C105" s="35" t="s">
        <v>28</v>
      </c>
      <c r="D105" s="41"/>
      <c r="E105" s="41"/>
      <c r="F105" s="30" t="str">
        <f>IF(E22="","",E22)</f>
        <v>Vyplň údaj</v>
      </c>
      <c r="G105" s="41"/>
      <c r="H105" s="41"/>
      <c r="I105" s="35" t="s">
        <v>32</v>
      </c>
      <c r="J105" s="39" t="str">
        <f>E28</f>
        <v xml:space="preserve"> </v>
      </c>
      <c r="K105" s="41"/>
      <c r="L105" s="129"/>
      <c r="S105" s="41"/>
      <c r="T105" s="41"/>
      <c r="U105" s="41"/>
      <c r="V105" s="41"/>
      <c r="W105" s="41"/>
      <c r="X105" s="41"/>
      <c r="Y105" s="41"/>
      <c r="Z105" s="41"/>
      <c r="AA105" s="41"/>
      <c r="AB105" s="41"/>
      <c r="AC105" s="41"/>
      <c r="AD105" s="41"/>
      <c r="AE105" s="41"/>
    </row>
    <row r="106" s="2" customFormat="1" ht="10.32" customHeight="1">
      <c r="A106" s="41"/>
      <c r="B106" s="42"/>
      <c r="C106" s="41"/>
      <c r="D106" s="41"/>
      <c r="E106" s="41"/>
      <c r="F106" s="41"/>
      <c r="G106" s="41"/>
      <c r="H106" s="41"/>
      <c r="I106" s="41"/>
      <c r="J106" s="41"/>
      <c r="K106" s="41"/>
      <c r="L106" s="129"/>
      <c r="S106" s="41"/>
      <c r="T106" s="41"/>
      <c r="U106" s="41"/>
      <c r="V106" s="41"/>
      <c r="W106" s="41"/>
      <c r="X106" s="41"/>
      <c r="Y106" s="41"/>
      <c r="Z106" s="41"/>
      <c r="AA106" s="41"/>
      <c r="AB106" s="41"/>
      <c r="AC106" s="41"/>
      <c r="AD106" s="41"/>
      <c r="AE106" s="41"/>
    </row>
    <row r="107" s="11" customFormat="1" ht="29.28" customHeight="1">
      <c r="A107" s="153"/>
      <c r="B107" s="154"/>
      <c r="C107" s="155" t="s">
        <v>315</v>
      </c>
      <c r="D107" s="156" t="s">
        <v>54</v>
      </c>
      <c r="E107" s="156" t="s">
        <v>50</v>
      </c>
      <c r="F107" s="156" t="s">
        <v>51</v>
      </c>
      <c r="G107" s="156" t="s">
        <v>316</v>
      </c>
      <c r="H107" s="156" t="s">
        <v>317</v>
      </c>
      <c r="I107" s="156" t="s">
        <v>318</v>
      </c>
      <c r="J107" s="156" t="s">
        <v>309</v>
      </c>
      <c r="K107" s="157" t="s">
        <v>319</v>
      </c>
      <c r="L107" s="158"/>
      <c r="M107" s="83" t="s">
        <v>3</v>
      </c>
      <c r="N107" s="84" t="s">
        <v>39</v>
      </c>
      <c r="O107" s="84" t="s">
        <v>320</v>
      </c>
      <c r="P107" s="84" t="s">
        <v>321</v>
      </c>
      <c r="Q107" s="84" t="s">
        <v>322</v>
      </c>
      <c r="R107" s="84" t="s">
        <v>323</v>
      </c>
      <c r="S107" s="84" t="s">
        <v>324</v>
      </c>
      <c r="T107" s="85" t="s">
        <v>325</v>
      </c>
      <c r="U107" s="153"/>
      <c r="V107" s="153"/>
      <c r="W107" s="153"/>
      <c r="X107" s="153"/>
      <c r="Y107" s="153"/>
      <c r="Z107" s="153"/>
      <c r="AA107" s="153"/>
      <c r="AB107" s="153"/>
      <c r="AC107" s="153"/>
      <c r="AD107" s="153"/>
      <c r="AE107" s="153"/>
    </row>
    <row r="108" s="2" customFormat="1" ht="22.8" customHeight="1">
      <c r="A108" s="41"/>
      <c r="B108" s="42"/>
      <c r="C108" s="90" t="s">
        <v>326</v>
      </c>
      <c r="D108" s="41"/>
      <c r="E108" s="41"/>
      <c r="F108" s="41"/>
      <c r="G108" s="41"/>
      <c r="H108" s="41"/>
      <c r="I108" s="41"/>
      <c r="J108" s="159">
        <f>BK108</f>
        <v>0</v>
      </c>
      <c r="K108" s="41"/>
      <c r="L108" s="42"/>
      <c r="M108" s="86"/>
      <c r="N108" s="71"/>
      <c r="O108" s="87"/>
      <c r="P108" s="160">
        <f>P109+P271</f>
        <v>0</v>
      </c>
      <c r="Q108" s="87"/>
      <c r="R108" s="160">
        <f>R109+R271</f>
        <v>94.184303079440014</v>
      </c>
      <c r="S108" s="87"/>
      <c r="T108" s="161">
        <f>T109+T271</f>
        <v>0</v>
      </c>
      <c r="U108" s="41"/>
      <c r="V108" s="41"/>
      <c r="W108" s="41"/>
      <c r="X108" s="41"/>
      <c r="Y108" s="41"/>
      <c r="Z108" s="41"/>
      <c r="AA108" s="41"/>
      <c r="AB108" s="41"/>
      <c r="AC108" s="41"/>
      <c r="AD108" s="41"/>
      <c r="AE108" s="41"/>
      <c r="AT108" s="22" t="s">
        <v>68</v>
      </c>
      <c r="AU108" s="22" t="s">
        <v>310</v>
      </c>
      <c r="BK108" s="162">
        <f>BK109+BK271</f>
        <v>0</v>
      </c>
    </row>
    <row r="109" s="12" customFormat="1" ht="25.92" customHeight="1">
      <c r="A109" s="12"/>
      <c r="B109" s="163"/>
      <c r="C109" s="12"/>
      <c r="D109" s="164" t="s">
        <v>68</v>
      </c>
      <c r="E109" s="165" t="s">
        <v>434</v>
      </c>
      <c r="F109" s="165" t="s">
        <v>435</v>
      </c>
      <c r="G109" s="12"/>
      <c r="H109" s="12"/>
      <c r="I109" s="166"/>
      <c r="J109" s="167">
        <f>BK109</f>
        <v>0</v>
      </c>
      <c r="K109" s="12"/>
      <c r="L109" s="163"/>
      <c r="M109" s="168"/>
      <c r="N109" s="169"/>
      <c r="O109" s="169"/>
      <c r="P109" s="170">
        <f>P110+P169+P210+P261+P268</f>
        <v>0</v>
      </c>
      <c r="Q109" s="169"/>
      <c r="R109" s="170">
        <f>R110+R169+R210+R261+R268</f>
        <v>93.873399884440019</v>
      </c>
      <c r="S109" s="169"/>
      <c r="T109" s="171">
        <f>T110+T169+T210+T261+T268</f>
        <v>0</v>
      </c>
      <c r="U109" s="12"/>
      <c r="V109" s="12"/>
      <c r="W109" s="12"/>
      <c r="X109" s="12"/>
      <c r="Y109" s="12"/>
      <c r="Z109" s="12"/>
      <c r="AA109" s="12"/>
      <c r="AB109" s="12"/>
      <c r="AC109" s="12"/>
      <c r="AD109" s="12"/>
      <c r="AE109" s="12"/>
      <c r="AR109" s="164" t="s">
        <v>76</v>
      </c>
      <c r="AT109" s="172" t="s">
        <v>68</v>
      </c>
      <c r="AU109" s="172" t="s">
        <v>69</v>
      </c>
      <c r="AY109" s="164" t="s">
        <v>328</v>
      </c>
      <c r="BK109" s="173">
        <f>BK110+BK169+BK210+BK261+BK268</f>
        <v>0</v>
      </c>
    </row>
    <row r="110" s="12" customFormat="1" ht="22.8" customHeight="1">
      <c r="A110" s="12"/>
      <c r="B110" s="163"/>
      <c r="C110" s="12"/>
      <c r="D110" s="164" t="s">
        <v>68</v>
      </c>
      <c r="E110" s="174" t="s">
        <v>76</v>
      </c>
      <c r="F110" s="174" t="s">
        <v>436</v>
      </c>
      <c r="G110" s="12"/>
      <c r="H110" s="12"/>
      <c r="I110" s="166"/>
      <c r="J110" s="175">
        <f>BK110</f>
        <v>0</v>
      </c>
      <c r="K110" s="12"/>
      <c r="L110" s="163"/>
      <c r="M110" s="168"/>
      <c r="N110" s="169"/>
      <c r="O110" s="169"/>
      <c r="P110" s="170">
        <f>P111+P123+P139+P153</f>
        <v>0</v>
      </c>
      <c r="Q110" s="169"/>
      <c r="R110" s="170">
        <f>R111+R123+R139+R153</f>
        <v>0</v>
      </c>
      <c r="S110" s="169"/>
      <c r="T110" s="171">
        <f>T111+T123+T139+T153</f>
        <v>0</v>
      </c>
      <c r="U110" s="12"/>
      <c r="V110" s="12"/>
      <c r="W110" s="12"/>
      <c r="X110" s="12"/>
      <c r="Y110" s="12"/>
      <c r="Z110" s="12"/>
      <c r="AA110" s="12"/>
      <c r="AB110" s="12"/>
      <c r="AC110" s="12"/>
      <c r="AD110" s="12"/>
      <c r="AE110" s="12"/>
      <c r="AR110" s="164" t="s">
        <v>76</v>
      </c>
      <c r="AT110" s="172" t="s">
        <v>68</v>
      </c>
      <c r="AU110" s="172" t="s">
        <v>76</v>
      </c>
      <c r="AY110" s="164" t="s">
        <v>328</v>
      </c>
      <c r="BK110" s="173">
        <f>BK111+BK123+BK139+BK153</f>
        <v>0</v>
      </c>
    </row>
    <row r="111" s="12" customFormat="1" ht="20.88" customHeight="1">
      <c r="A111" s="12"/>
      <c r="B111" s="163"/>
      <c r="C111" s="12"/>
      <c r="D111" s="164" t="s">
        <v>68</v>
      </c>
      <c r="E111" s="174" t="s">
        <v>239</v>
      </c>
      <c r="F111" s="174" t="s">
        <v>7381</v>
      </c>
      <c r="G111" s="12"/>
      <c r="H111" s="12"/>
      <c r="I111" s="166"/>
      <c r="J111" s="175">
        <f>BK111</f>
        <v>0</v>
      </c>
      <c r="K111" s="12"/>
      <c r="L111" s="163"/>
      <c r="M111" s="168"/>
      <c r="N111" s="169"/>
      <c r="O111" s="169"/>
      <c r="P111" s="170">
        <f>SUM(P112:P122)</f>
        <v>0</v>
      </c>
      <c r="Q111" s="169"/>
      <c r="R111" s="170">
        <f>SUM(R112:R122)</f>
        <v>0</v>
      </c>
      <c r="S111" s="169"/>
      <c r="T111" s="171">
        <f>SUM(T112:T122)</f>
        <v>0</v>
      </c>
      <c r="U111" s="12"/>
      <c r="V111" s="12"/>
      <c r="W111" s="12"/>
      <c r="X111" s="12"/>
      <c r="Y111" s="12"/>
      <c r="Z111" s="12"/>
      <c r="AA111" s="12"/>
      <c r="AB111" s="12"/>
      <c r="AC111" s="12"/>
      <c r="AD111" s="12"/>
      <c r="AE111" s="12"/>
      <c r="AR111" s="164" t="s">
        <v>76</v>
      </c>
      <c r="AT111" s="172" t="s">
        <v>68</v>
      </c>
      <c r="AU111" s="172" t="s">
        <v>79</v>
      </c>
      <c r="AY111" s="164" t="s">
        <v>328</v>
      </c>
      <c r="BK111" s="173">
        <f>SUM(BK112:BK122)</f>
        <v>0</v>
      </c>
    </row>
    <row r="112" s="2" customFormat="1" ht="24.15" customHeight="1">
      <c r="A112" s="41"/>
      <c r="B112" s="176"/>
      <c r="C112" s="177" t="s">
        <v>76</v>
      </c>
      <c r="D112" s="177" t="s">
        <v>331</v>
      </c>
      <c r="E112" s="178" t="s">
        <v>485</v>
      </c>
      <c r="F112" s="179" t="s">
        <v>7382</v>
      </c>
      <c r="G112" s="180" t="s">
        <v>439</v>
      </c>
      <c r="H112" s="181">
        <v>155.12299999999999</v>
      </c>
      <c r="I112" s="182"/>
      <c r="J112" s="183">
        <f>ROUND(I112*H112,2)</f>
        <v>0</v>
      </c>
      <c r="K112" s="179" t="s">
        <v>335</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87</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7383</v>
      </c>
    </row>
    <row r="113" s="2" customFormat="1">
      <c r="A113" s="41"/>
      <c r="B113" s="42"/>
      <c r="C113" s="41"/>
      <c r="D113" s="190" t="s">
        <v>338</v>
      </c>
      <c r="E113" s="41"/>
      <c r="F113" s="191" t="s">
        <v>488</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87</v>
      </c>
    </row>
    <row r="114" s="13" customFormat="1">
      <c r="A114" s="13"/>
      <c r="B114" s="201"/>
      <c r="C114" s="13"/>
      <c r="D114" s="195" t="s">
        <v>442</v>
      </c>
      <c r="E114" s="202" t="s">
        <v>3</v>
      </c>
      <c r="F114" s="203" t="s">
        <v>7376</v>
      </c>
      <c r="G114" s="13"/>
      <c r="H114" s="204">
        <v>155.12299999999999</v>
      </c>
      <c r="I114" s="205"/>
      <c r="J114" s="13"/>
      <c r="K114" s="13"/>
      <c r="L114" s="201"/>
      <c r="M114" s="206"/>
      <c r="N114" s="207"/>
      <c r="O114" s="207"/>
      <c r="P114" s="207"/>
      <c r="Q114" s="207"/>
      <c r="R114" s="207"/>
      <c r="S114" s="207"/>
      <c r="T114" s="208"/>
      <c r="U114" s="13"/>
      <c r="V114" s="13"/>
      <c r="W114" s="13"/>
      <c r="X114" s="13"/>
      <c r="Y114" s="13"/>
      <c r="Z114" s="13"/>
      <c r="AA114" s="13"/>
      <c r="AB114" s="13"/>
      <c r="AC114" s="13"/>
      <c r="AD114" s="13"/>
      <c r="AE114" s="13"/>
      <c r="AT114" s="202" t="s">
        <v>442</v>
      </c>
      <c r="AU114" s="202" t="s">
        <v>87</v>
      </c>
      <c r="AV114" s="13" t="s">
        <v>79</v>
      </c>
      <c r="AW114" s="13" t="s">
        <v>31</v>
      </c>
      <c r="AX114" s="13" t="s">
        <v>76</v>
      </c>
      <c r="AY114" s="202" t="s">
        <v>328</v>
      </c>
    </row>
    <row r="115" s="2" customFormat="1" ht="62.7" customHeight="1">
      <c r="A115" s="41"/>
      <c r="B115" s="176"/>
      <c r="C115" s="177" t="s">
        <v>79</v>
      </c>
      <c r="D115" s="177" t="s">
        <v>331</v>
      </c>
      <c r="E115" s="178" t="s">
        <v>7384</v>
      </c>
      <c r="F115" s="179" t="s">
        <v>7385</v>
      </c>
      <c r="G115" s="180" t="s">
        <v>491</v>
      </c>
      <c r="H115" s="181">
        <v>31.024999999999999</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87</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7386</v>
      </c>
    </row>
    <row r="116" s="2" customFormat="1">
      <c r="A116" s="41"/>
      <c r="B116" s="42"/>
      <c r="C116" s="41"/>
      <c r="D116" s="190" t="s">
        <v>338</v>
      </c>
      <c r="E116" s="41"/>
      <c r="F116" s="191" t="s">
        <v>7387</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87</v>
      </c>
    </row>
    <row r="117" s="2" customFormat="1">
      <c r="A117" s="41"/>
      <c r="B117" s="42"/>
      <c r="C117" s="41"/>
      <c r="D117" s="195" t="s">
        <v>340</v>
      </c>
      <c r="E117" s="41"/>
      <c r="F117" s="196" t="s">
        <v>7388</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340</v>
      </c>
      <c r="AU117" s="22" t="s">
        <v>87</v>
      </c>
    </row>
    <row r="118" s="13" customFormat="1">
      <c r="A118" s="13"/>
      <c r="B118" s="201"/>
      <c r="C118" s="13"/>
      <c r="D118" s="195" t="s">
        <v>442</v>
      </c>
      <c r="E118" s="202" t="s">
        <v>3</v>
      </c>
      <c r="F118" s="203" t="s">
        <v>7389</v>
      </c>
      <c r="G118" s="13"/>
      <c r="H118" s="204">
        <v>31.024999999999999</v>
      </c>
      <c r="I118" s="205"/>
      <c r="J118" s="13"/>
      <c r="K118" s="13"/>
      <c r="L118" s="201"/>
      <c r="M118" s="206"/>
      <c r="N118" s="207"/>
      <c r="O118" s="207"/>
      <c r="P118" s="207"/>
      <c r="Q118" s="207"/>
      <c r="R118" s="207"/>
      <c r="S118" s="207"/>
      <c r="T118" s="208"/>
      <c r="U118" s="13"/>
      <c r="V118" s="13"/>
      <c r="W118" s="13"/>
      <c r="X118" s="13"/>
      <c r="Y118" s="13"/>
      <c r="Z118" s="13"/>
      <c r="AA118" s="13"/>
      <c r="AB118" s="13"/>
      <c r="AC118" s="13"/>
      <c r="AD118" s="13"/>
      <c r="AE118" s="13"/>
      <c r="AT118" s="202" t="s">
        <v>442</v>
      </c>
      <c r="AU118" s="202" t="s">
        <v>87</v>
      </c>
      <c r="AV118" s="13" t="s">
        <v>79</v>
      </c>
      <c r="AW118" s="13" t="s">
        <v>31</v>
      </c>
      <c r="AX118" s="13" t="s">
        <v>76</v>
      </c>
      <c r="AY118" s="202" t="s">
        <v>328</v>
      </c>
    </row>
    <row r="119" s="2" customFormat="1" ht="44.25" customHeight="1">
      <c r="A119" s="41"/>
      <c r="B119" s="176"/>
      <c r="C119" s="177" t="s">
        <v>87</v>
      </c>
      <c r="D119" s="177" t="s">
        <v>331</v>
      </c>
      <c r="E119" s="178" t="s">
        <v>983</v>
      </c>
      <c r="F119" s="179" t="s">
        <v>5328</v>
      </c>
      <c r="G119" s="180" t="s">
        <v>491</v>
      </c>
      <c r="H119" s="181">
        <v>31.024999999999999</v>
      </c>
      <c r="I119" s="182"/>
      <c r="J119" s="183">
        <f>ROUND(I119*H119,2)</f>
        <v>0</v>
      </c>
      <c r="K119" s="179" t="s">
        <v>335</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87</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7390</v>
      </c>
    </row>
    <row r="120" s="2" customFormat="1">
      <c r="A120" s="41"/>
      <c r="B120" s="42"/>
      <c r="C120" s="41"/>
      <c r="D120" s="190" t="s">
        <v>338</v>
      </c>
      <c r="E120" s="41"/>
      <c r="F120" s="191" t="s">
        <v>986</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87</v>
      </c>
    </row>
    <row r="121" s="2" customFormat="1" ht="37.8" customHeight="1">
      <c r="A121" s="41"/>
      <c r="B121" s="176"/>
      <c r="C121" s="177" t="s">
        <v>113</v>
      </c>
      <c r="D121" s="177" t="s">
        <v>331</v>
      </c>
      <c r="E121" s="178" t="s">
        <v>7391</v>
      </c>
      <c r="F121" s="179" t="s">
        <v>7392</v>
      </c>
      <c r="G121" s="180" t="s">
        <v>439</v>
      </c>
      <c r="H121" s="181">
        <v>155.12299999999999</v>
      </c>
      <c r="I121" s="182"/>
      <c r="J121" s="183">
        <f>ROUND(I121*H121,2)</f>
        <v>0</v>
      </c>
      <c r="K121" s="179" t="s">
        <v>335</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87</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7393</v>
      </c>
    </row>
    <row r="122" s="2" customFormat="1">
      <c r="A122" s="41"/>
      <c r="B122" s="42"/>
      <c r="C122" s="41"/>
      <c r="D122" s="190" t="s">
        <v>338</v>
      </c>
      <c r="E122" s="41"/>
      <c r="F122" s="191" t="s">
        <v>7394</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87</v>
      </c>
    </row>
    <row r="123" s="12" customFormat="1" ht="20.88" customHeight="1">
      <c r="A123" s="12"/>
      <c r="B123" s="163"/>
      <c r="C123" s="12"/>
      <c r="D123" s="164" t="s">
        <v>68</v>
      </c>
      <c r="E123" s="174" t="s">
        <v>9</v>
      </c>
      <c r="F123" s="174" t="s">
        <v>2618</v>
      </c>
      <c r="G123" s="12"/>
      <c r="H123" s="12"/>
      <c r="I123" s="166"/>
      <c r="J123" s="175">
        <f>BK123</f>
        <v>0</v>
      </c>
      <c r="K123" s="12"/>
      <c r="L123" s="163"/>
      <c r="M123" s="168"/>
      <c r="N123" s="169"/>
      <c r="O123" s="169"/>
      <c r="P123" s="170">
        <f>SUM(P124:P138)</f>
        <v>0</v>
      </c>
      <c r="Q123" s="169"/>
      <c r="R123" s="170">
        <f>SUM(R124:R138)</f>
        <v>0</v>
      </c>
      <c r="S123" s="169"/>
      <c r="T123" s="171">
        <f>SUM(T124:T138)</f>
        <v>0</v>
      </c>
      <c r="U123" s="12"/>
      <c r="V123" s="12"/>
      <c r="W123" s="12"/>
      <c r="X123" s="12"/>
      <c r="Y123" s="12"/>
      <c r="Z123" s="12"/>
      <c r="AA123" s="12"/>
      <c r="AB123" s="12"/>
      <c r="AC123" s="12"/>
      <c r="AD123" s="12"/>
      <c r="AE123" s="12"/>
      <c r="AR123" s="164" t="s">
        <v>76</v>
      </c>
      <c r="AT123" s="172" t="s">
        <v>68</v>
      </c>
      <c r="AU123" s="172" t="s">
        <v>79</v>
      </c>
      <c r="AY123" s="164" t="s">
        <v>328</v>
      </c>
      <c r="BK123" s="173">
        <f>SUM(BK124:BK138)</f>
        <v>0</v>
      </c>
    </row>
    <row r="124" s="2" customFormat="1" ht="49.05" customHeight="1">
      <c r="A124" s="41"/>
      <c r="B124" s="176"/>
      <c r="C124" s="177" t="s">
        <v>138</v>
      </c>
      <c r="D124" s="177" t="s">
        <v>331</v>
      </c>
      <c r="E124" s="178" t="s">
        <v>963</v>
      </c>
      <c r="F124" s="179" t="s">
        <v>964</v>
      </c>
      <c r="G124" s="180" t="s">
        <v>491</v>
      </c>
      <c r="H124" s="181">
        <v>322.39999999999998</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87</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7395</v>
      </c>
    </row>
    <row r="125" s="2" customFormat="1">
      <c r="A125" s="41"/>
      <c r="B125" s="42"/>
      <c r="C125" s="41"/>
      <c r="D125" s="190" t="s">
        <v>338</v>
      </c>
      <c r="E125" s="41"/>
      <c r="F125" s="191" t="s">
        <v>966</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87</v>
      </c>
    </row>
    <row r="126" s="15" customFormat="1">
      <c r="A126" s="15"/>
      <c r="B126" s="217"/>
      <c r="C126" s="15"/>
      <c r="D126" s="195" t="s">
        <v>442</v>
      </c>
      <c r="E126" s="218" t="s">
        <v>3</v>
      </c>
      <c r="F126" s="219" t="s">
        <v>7526</v>
      </c>
      <c r="G126" s="15"/>
      <c r="H126" s="218" t="s">
        <v>3</v>
      </c>
      <c r="I126" s="220"/>
      <c r="J126" s="15"/>
      <c r="K126" s="15"/>
      <c r="L126" s="217"/>
      <c r="M126" s="221"/>
      <c r="N126" s="222"/>
      <c r="O126" s="222"/>
      <c r="P126" s="222"/>
      <c r="Q126" s="222"/>
      <c r="R126" s="222"/>
      <c r="S126" s="222"/>
      <c r="T126" s="223"/>
      <c r="U126" s="15"/>
      <c r="V126" s="15"/>
      <c r="W126" s="15"/>
      <c r="X126" s="15"/>
      <c r="Y126" s="15"/>
      <c r="Z126" s="15"/>
      <c r="AA126" s="15"/>
      <c r="AB126" s="15"/>
      <c r="AC126" s="15"/>
      <c r="AD126" s="15"/>
      <c r="AE126" s="15"/>
      <c r="AT126" s="218" t="s">
        <v>442</v>
      </c>
      <c r="AU126" s="218" t="s">
        <v>87</v>
      </c>
      <c r="AV126" s="15" t="s">
        <v>76</v>
      </c>
      <c r="AW126" s="15" t="s">
        <v>31</v>
      </c>
      <c r="AX126" s="15" t="s">
        <v>69</v>
      </c>
      <c r="AY126" s="218" t="s">
        <v>328</v>
      </c>
    </row>
    <row r="127" s="13" customFormat="1">
      <c r="A127" s="13"/>
      <c r="B127" s="201"/>
      <c r="C127" s="13"/>
      <c r="D127" s="195" t="s">
        <v>442</v>
      </c>
      <c r="E127" s="202" t="s">
        <v>3</v>
      </c>
      <c r="F127" s="203" t="s">
        <v>7527</v>
      </c>
      <c r="G127" s="13"/>
      <c r="H127" s="204">
        <v>217</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87</v>
      </c>
      <c r="AV127" s="13" t="s">
        <v>79</v>
      </c>
      <c r="AW127" s="13" t="s">
        <v>31</v>
      </c>
      <c r="AX127" s="13" t="s">
        <v>69</v>
      </c>
      <c r="AY127" s="202" t="s">
        <v>328</v>
      </c>
    </row>
    <row r="128" s="15" customFormat="1">
      <c r="A128" s="15"/>
      <c r="B128" s="217"/>
      <c r="C128" s="15"/>
      <c r="D128" s="195" t="s">
        <v>442</v>
      </c>
      <c r="E128" s="218" t="s">
        <v>3</v>
      </c>
      <c r="F128" s="219" t="s">
        <v>7398</v>
      </c>
      <c r="G128" s="15"/>
      <c r="H128" s="218" t="s">
        <v>3</v>
      </c>
      <c r="I128" s="220"/>
      <c r="J128" s="15"/>
      <c r="K128" s="15"/>
      <c r="L128" s="217"/>
      <c r="M128" s="221"/>
      <c r="N128" s="222"/>
      <c r="O128" s="222"/>
      <c r="P128" s="222"/>
      <c r="Q128" s="222"/>
      <c r="R128" s="222"/>
      <c r="S128" s="222"/>
      <c r="T128" s="223"/>
      <c r="U128" s="15"/>
      <c r="V128" s="15"/>
      <c r="W128" s="15"/>
      <c r="X128" s="15"/>
      <c r="Y128" s="15"/>
      <c r="Z128" s="15"/>
      <c r="AA128" s="15"/>
      <c r="AB128" s="15"/>
      <c r="AC128" s="15"/>
      <c r="AD128" s="15"/>
      <c r="AE128" s="15"/>
      <c r="AT128" s="218" t="s">
        <v>442</v>
      </c>
      <c r="AU128" s="218" t="s">
        <v>87</v>
      </c>
      <c r="AV128" s="15" t="s">
        <v>76</v>
      </c>
      <c r="AW128" s="15" t="s">
        <v>31</v>
      </c>
      <c r="AX128" s="15" t="s">
        <v>69</v>
      </c>
      <c r="AY128" s="218" t="s">
        <v>328</v>
      </c>
    </row>
    <row r="129" s="13" customFormat="1">
      <c r="A129" s="13"/>
      <c r="B129" s="201"/>
      <c r="C129" s="13"/>
      <c r="D129" s="195" t="s">
        <v>442</v>
      </c>
      <c r="E129" s="202" t="s">
        <v>3</v>
      </c>
      <c r="F129" s="203" t="s">
        <v>7528</v>
      </c>
      <c r="G129" s="13"/>
      <c r="H129" s="204">
        <v>105.40000000000001</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87</v>
      </c>
      <c r="AV129" s="13" t="s">
        <v>79</v>
      </c>
      <c r="AW129" s="13" t="s">
        <v>31</v>
      </c>
      <c r="AX129" s="13" t="s">
        <v>69</v>
      </c>
      <c r="AY129" s="202" t="s">
        <v>328</v>
      </c>
    </row>
    <row r="130" s="14" customFormat="1">
      <c r="A130" s="14"/>
      <c r="B130" s="209"/>
      <c r="C130" s="14"/>
      <c r="D130" s="195" t="s">
        <v>442</v>
      </c>
      <c r="E130" s="210" t="s">
        <v>3</v>
      </c>
      <c r="F130" s="211" t="s">
        <v>452</v>
      </c>
      <c r="G130" s="14"/>
      <c r="H130" s="212">
        <v>322.39999999999998</v>
      </c>
      <c r="I130" s="213"/>
      <c r="J130" s="14"/>
      <c r="K130" s="14"/>
      <c r="L130" s="209"/>
      <c r="M130" s="214"/>
      <c r="N130" s="215"/>
      <c r="O130" s="215"/>
      <c r="P130" s="215"/>
      <c r="Q130" s="215"/>
      <c r="R130" s="215"/>
      <c r="S130" s="215"/>
      <c r="T130" s="216"/>
      <c r="U130" s="14"/>
      <c r="V130" s="14"/>
      <c r="W130" s="14"/>
      <c r="X130" s="14"/>
      <c r="Y130" s="14"/>
      <c r="Z130" s="14"/>
      <c r="AA130" s="14"/>
      <c r="AB130" s="14"/>
      <c r="AC130" s="14"/>
      <c r="AD130" s="14"/>
      <c r="AE130" s="14"/>
      <c r="AT130" s="210" t="s">
        <v>442</v>
      </c>
      <c r="AU130" s="210" t="s">
        <v>87</v>
      </c>
      <c r="AV130" s="14" t="s">
        <v>113</v>
      </c>
      <c r="AW130" s="14" t="s">
        <v>31</v>
      </c>
      <c r="AX130" s="14" t="s">
        <v>76</v>
      </c>
      <c r="AY130" s="210" t="s">
        <v>328</v>
      </c>
    </row>
    <row r="131" s="2" customFormat="1" ht="44.25" customHeight="1">
      <c r="A131" s="41"/>
      <c r="B131" s="176"/>
      <c r="C131" s="177" t="s">
        <v>150</v>
      </c>
      <c r="D131" s="177" t="s">
        <v>331</v>
      </c>
      <c r="E131" s="178" t="s">
        <v>2638</v>
      </c>
      <c r="F131" s="179" t="s">
        <v>2639</v>
      </c>
      <c r="G131" s="180" t="s">
        <v>491</v>
      </c>
      <c r="H131" s="181">
        <v>2</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87</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7400</v>
      </c>
    </row>
    <row r="132" s="2" customFormat="1">
      <c r="A132" s="41"/>
      <c r="B132" s="42"/>
      <c r="C132" s="41"/>
      <c r="D132" s="190" t="s">
        <v>338</v>
      </c>
      <c r="E132" s="41"/>
      <c r="F132" s="191" t="s">
        <v>2641</v>
      </c>
      <c r="G132" s="41"/>
      <c r="H132" s="41"/>
      <c r="I132" s="192"/>
      <c r="J132" s="41"/>
      <c r="K132" s="41"/>
      <c r="L132" s="42"/>
      <c r="M132" s="193"/>
      <c r="N132" s="194"/>
      <c r="O132" s="75"/>
      <c r="P132" s="75"/>
      <c r="Q132" s="75"/>
      <c r="R132" s="75"/>
      <c r="S132" s="75"/>
      <c r="T132" s="76"/>
      <c r="U132" s="41"/>
      <c r="V132" s="41"/>
      <c r="W132" s="41"/>
      <c r="X132" s="41"/>
      <c r="Y132" s="41"/>
      <c r="Z132" s="41"/>
      <c r="AA132" s="41"/>
      <c r="AB132" s="41"/>
      <c r="AC132" s="41"/>
      <c r="AD132" s="41"/>
      <c r="AE132" s="41"/>
      <c r="AT132" s="22" t="s">
        <v>338</v>
      </c>
      <c r="AU132" s="22" t="s">
        <v>87</v>
      </c>
    </row>
    <row r="133" s="13" customFormat="1">
      <c r="A133" s="13"/>
      <c r="B133" s="201"/>
      <c r="C133" s="13"/>
      <c r="D133" s="195" t="s">
        <v>442</v>
      </c>
      <c r="E133" s="202" t="s">
        <v>3</v>
      </c>
      <c r="F133" s="203" t="s">
        <v>5313</v>
      </c>
      <c r="G133" s="13"/>
      <c r="H133" s="204">
        <v>2</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87</v>
      </c>
      <c r="AV133" s="13" t="s">
        <v>79</v>
      </c>
      <c r="AW133" s="13" t="s">
        <v>31</v>
      </c>
      <c r="AX133" s="13" t="s">
        <v>69</v>
      </c>
      <c r="AY133" s="202" t="s">
        <v>328</v>
      </c>
    </row>
    <row r="134" s="14" customFormat="1">
      <c r="A134" s="14"/>
      <c r="B134" s="209"/>
      <c r="C134" s="14"/>
      <c r="D134" s="195" t="s">
        <v>442</v>
      </c>
      <c r="E134" s="210" t="s">
        <v>3</v>
      </c>
      <c r="F134" s="211" t="s">
        <v>452</v>
      </c>
      <c r="G134" s="14"/>
      <c r="H134" s="212">
        <v>2</v>
      </c>
      <c r="I134" s="213"/>
      <c r="J134" s="14"/>
      <c r="K134" s="14"/>
      <c r="L134" s="209"/>
      <c r="M134" s="214"/>
      <c r="N134" s="215"/>
      <c r="O134" s="215"/>
      <c r="P134" s="215"/>
      <c r="Q134" s="215"/>
      <c r="R134" s="215"/>
      <c r="S134" s="215"/>
      <c r="T134" s="216"/>
      <c r="U134" s="14"/>
      <c r="V134" s="14"/>
      <c r="W134" s="14"/>
      <c r="X134" s="14"/>
      <c r="Y134" s="14"/>
      <c r="Z134" s="14"/>
      <c r="AA134" s="14"/>
      <c r="AB134" s="14"/>
      <c r="AC134" s="14"/>
      <c r="AD134" s="14"/>
      <c r="AE134" s="14"/>
      <c r="AT134" s="210" t="s">
        <v>442</v>
      </c>
      <c r="AU134" s="210" t="s">
        <v>87</v>
      </c>
      <c r="AV134" s="14" t="s">
        <v>113</v>
      </c>
      <c r="AW134" s="14" t="s">
        <v>31</v>
      </c>
      <c r="AX134" s="14" t="s">
        <v>76</v>
      </c>
      <c r="AY134" s="210" t="s">
        <v>328</v>
      </c>
    </row>
    <row r="135" s="2" customFormat="1" ht="44.25" customHeight="1">
      <c r="A135" s="41"/>
      <c r="B135" s="176"/>
      <c r="C135" s="177" t="s">
        <v>168</v>
      </c>
      <c r="D135" s="177" t="s">
        <v>331</v>
      </c>
      <c r="E135" s="178" t="s">
        <v>5315</v>
      </c>
      <c r="F135" s="179" t="s">
        <v>5316</v>
      </c>
      <c r="G135" s="180" t="s">
        <v>491</v>
      </c>
      <c r="H135" s="181">
        <v>12.805</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87</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7403</v>
      </c>
    </row>
    <row r="136" s="2" customFormat="1">
      <c r="A136" s="41"/>
      <c r="B136" s="42"/>
      <c r="C136" s="41"/>
      <c r="D136" s="190" t="s">
        <v>338</v>
      </c>
      <c r="E136" s="41"/>
      <c r="F136" s="191" t="s">
        <v>5318</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338</v>
      </c>
      <c r="AU136" s="22" t="s">
        <v>87</v>
      </c>
    </row>
    <row r="137" s="15" customFormat="1">
      <c r="A137" s="15"/>
      <c r="B137" s="217"/>
      <c r="C137" s="15"/>
      <c r="D137" s="195" t="s">
        <v>442</v>
      </c>
      <c r="E137" s="218" t="s">
        <v>3</v>
      </c>
      <c r="F137" s="219" t="s">
        <v>5319</v>
      </c>
      <c r="G137" s="15"/>
      <c r="H137" s="218" t="s">
        <v>3</v>
      </c>
      <c r="I137" s="220"/>
      <c r="J137" s="15"/>
      <c r="K137" s="15"/>
      <c r="L137" s="217"/>
      <c r="M137" s="221"/>
      <c r="N137" s="222"/>
      <c r="O137" s="222"/>
      <c r="P137" s="222"/>
      <c r="Q137" s="222"/>
      <c r="R137" s="222"/>
      <c r="S137" s="222"/>
      <c r="T137" s="223"/>
      <c r="U137" s="15"/>
      <c r="V137" s="15"/>
      <c r="W137" s="15"/>
      <c r="X137" s="15"/>
      <c r="Y137" s="15"/>
      <c r="Z137" s="15"/>
      <c r="AA137" s="15"/>
      <c r="AB137" s="15"/>
      <c r="AC137" s="15"/>
      <c r="AD137" s="15"/>
      <c r="AE137" s="15"/>
      <c r="AT137" s="218" t="s">
        <v>442</v>
      </c>
      <c r="AU137" s="218" t="s">
        <v>87</v>
      </c>
      <c r="AV137" s="15" t="s">
        <v>76</v>
      </c>
      <c r="AW137" s="15" t="s">
        <v>31</v>
      </c>
      <c r="AX137" s="15" t="s">
        <v>69</v>
      </c>
      <c r="AY137" s="218" t="s">
        <v>328</v>
      </c>
    </row>
    <row r="138" s="13" customFormat="1">
      <c r="A138" s="13"/>
      <c r="B138" s="201"/>
      <c r="C138" s="13"/>
      <c r="D138" s="195" t="s">
        <v>442</v>
      </c>
      <c r="E138" s="202" t="s">
        <v>3</v>
      </c>
      <c r="F138" s="203" t="s">
        <v>5320</v>
      </c>
      <c r="G138" s="13"/>
      <c r="H138" s="204">
        <v>12.805</v>
      </c>
      <c r="I138" s="205"/>
      <c r="J138" s="13"/>
      <c r="K138" s="13"/>
      <c r="L138" s="201"/>
      <c r="M138" s="206"/>
      <c r="N138" s="207"/>
      <c r="O138" s="207"/>
      <c r="P138" s="207"/>
      <c r="Q138" s="207"/>
      <c r="R138" s="207"/>
      <c r="S138" s="207"/>
      <c r="T138" s="208"/>
      <c r="U138" s="13"/>
      <c r="V138" s="13"/>
      <c r="W138" s="13"/>
      <c r="X138" s="13"/>
      <c r="Y138" s="13"/>
      <c r="Z138" s="13"/>
      <c r="AA138" s="13"/>
      <c r="AB138" s="13"/>
      <c r="AC138" s="13"/>
      <c r="AD138" s="13"/>
      <c r="AE138" s="13"/>
      <c r="AT138" s="202" t="s">
        <v>442</v>
      </c>
      <c r="AU138" s="202" t="s">
        <v>87</v>
      </c>
      <c r="AV138" s="13" t="s">
        <v>79</v>
      </c>
      <c r="AW138" s="13" t="s">
        <v>31</v>
      </c>
      <c r="AX138" s="13" t="s">
        <v>76</v>
      </c>
      <c r="AY138" s="202" t="s">
        <v>328</v>
      </c>
    </row>
    <row r="139" s="12" customFormat="1" ht="20.88" customHeight="1">
      <c r="A139" s="12"/>
      <c r="B139" s="163"/>
      <c r="C139" s="12"/>
      <c r="D139" s="164" t="s">
        <v>68</v>
      </c>
      <c r="E139" s="174" t="s">
        <v>505</v>
      </c>
      <c r="F139" s="174" t="s">
        <v>2668</v>
      </c>
      <c r="G139" s="12"/>
      <c r="H139" s="12"/>
      <c r="I139" s="166"/>
      <c r="J139" s="175">
        <f>BK139</f>
        <v>0</v>
      </c>
      <c r="K139" s="12"/>
      <c r="L139" s="163"/>
      <c r="M139" s="168"/>
      <c r="N139" s="169"/>
      <c r="O139" s="169"/>
      <c r="P139" s="170">
        <f>SUM(P140:P152)</f>
        <v>0</v>
      </c>
      <c r="Q139" s="169"/>
      <c r="R139" s="170">
        <f>SUM(R140:R152)</f>
        <v>0</v>
      </c>
      <c r="S139" s="169"/>
      <c r="T139" s="171">
        <f>SUM(T140:T152)</f>
        <v>0</v>
      </c>
      <c r="U139" s="12"/>
      <c r="V139" s="12"/>
      <c r="W139" s="12"/>
      <c r="X139" s="12"/>
      <c r="Y139" s="12"/>
      <c r="Z139" s="12"/>
      <c r="AA139" s="12"/>
      <c r="AB139" s="12"/>
      <c r="AC139" s="12"/>
      <c r="AD139" s="12"/>
      <c r="AE139" s="12"/>
      <c r="AR139" s="164" t="s">
        <v>76</v>
      </c>
      <c r="AT139" s="172" t="s">
        <v>68</v>
      </c>
      <c r="AU139" s="172" t="s">
        <v>79</v>
      </c>
      <c r="AY139" s="164" t="s">
        <v>328</v>
      </c>
      <c r="BK139" s="173">
        <f>SUM(BK140:BK152)</f>
        <v>0</v>
      </c>
    </row>
    <row r="140" s="2" customFormat="1" ht="44.25" customHeight="1">
      <c r="A140" s="41"/>
      <c r="B140" s="176"/>
      <c r="C140" s="177" t="s">
        <v>171</v>
      </c>
      <c r="D140" s="177" t="s">
        <v>331</v>
      </c>
      <c r="E140" s="178" t="s">
        <v>2669</v>
      </c>
      <c r="F140" s="179" t="s">
        <v>2670</v>
      </c>
      <c r="G140" s="180" t="s">
        <v>491</v>
      </c>
      <c r="H140" s="181">
        <v>248</v>
      </c>
      <c r="I140" s="182"/>
      <c r="J140" s="183">
        <f>ROUND(I140*H140,2)</f>
        <v>0</v>
      </c>
      <c r="K140" s="179" t="s">
        <v>335</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87</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7411</v>
      </c>
    </row>
    <row r="141" s="2" customFormat="1">
      <c r="A141" s="41"/>
      <c r="B141" s="42"/>
      <c r="C141" s="41"/>
      <c r="D141" s="190" t="s">
        <v>338</v>
      </c>
      <c r="E141" s="41"/>
      <c r="F141" s="191" t="s">
        <v>2672</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338</v>
      </c>
      <c r="AU141" s="22" t="s">
        <v>87</v>
      </c>
    </row>
    <row r="142" s="15" customFormat="1">
      <c r="A142" s="15"/>
      <c r="B142" s="217"/>
      <c r="C142" s="15"/>
      <c r="D142" s="195" t="s">
        <v>442</v>
      </c>
      <c r="E142" s="218" t="s">
        <v>3</v>
      </c>
      <c r="F142" s="219" t="s">
        <v>7526</v>
      </c>
      <c r="G142" s="15"/>
      <c r="H142" s="218" t="s">
        <v>3</v>
      </c>
      <c r="I142" s="220"/>
      <c r="J142" s="15"/>
      <c r="K142" s="15"/>
      <c r="L142" s="217"/>
      <c r="M142" s="221"/>
      <c r="N142" s="222"/>
      <c r="O142" s="222"/>
      <c r="P142" s="222"/>
      <c r="Q142" s="222"/>
      <c r="R142" s="222"/>
      <c r="S142" s="222"/>
      <c r="T142" s="223"/>
      <c r="U142" s="15"/>
      <c r="V142" s="15"/>
      <c r="W142" s="15"/>
      <c r="X142" s="15"/>
      <c r="Y142" s="15"/>
      <c r="Z142" s="15"/>
      <c r="AA142" s="15"/>
      <c r="AB142" s="15"/>
      <c r="AC142" s="15"/>
      <c r="AD142" s="15"/>
      <c r="AE142" s="15"/>
      <c r="AT142" s="218" t="s">
        <v>442</v>
      </c>
      <c r="AU142" s="218" t="s">
        <v>87</v>
      </c>
      <c r="AV142" s="15" t="s">
        <v>76</v>
      </c>
      <c r="AW142" s="15" t="s">
        <v>31</v>
      </c>
      <c r="AX142" s="15" t="s">
        <v>69</v>
      </c>
      <c r="AY142" s="218" t="s">
        <v>328</v>
      </c>
    </row>
    <row r="143" s="13" customFormat="1">
      <c r="A143" s="13"/>
      <c r="B143" s="201"/>
      <c r="C143" s="13"/>
      <c r="D143" s="195" t="s">
        <v>442</v>
      </c>
      <c r="E143" s="202" t="s">
        <v>3</v>
      </c>
      <c r="F143" s="203" t="s">
        <v>7527</v>
      </c>
      <c r="G143" s="13"/>
      <c r="H143" s="204">
        <v>217</v>
      </c>
      <c r="I143" s="205"/>
      <c r="J143" s="13"/>
      <c r="K143" s="13"/>
      <c r="L143" s="201"/>
      <c r="M143" s="206"/>
      <c r="N143" s="207"/>
      <c r="O143" s="207"/>
      <c r="P143" s="207"/>
      <c r="Q143" s="207"/>
      <c r="R143" s="207"/>
      <c r="S143" s="207"/>
      <c r="T143" s="208"/>
      <c r="U143" s="13"/>
      <c r="V143" s="13"/>
      <c r="W143" s="13"/>
      <c r="X143" s="13"/>
      <c r="Y143" s="13"/>
      <c r="Z143" s="13"/>
      <c r="AA143" s="13"/>
      <c r="AB143" s="13"/>
      <c r="AC143" s="13"/>
      <c r="AD143" s="13"/>
      <c r="AE143" s="13"/>
      <c r="AT143" s="202" t="s">
        <v>442</v>
      </c>
      <c r="AU143" s="202" t="s">
        <v>87</v>
      </c>
      <c r="AV143" s="13" t="s">
        <v>79</v>
      </c>
      <c r="AW143" s="13" t="s">
        <v>31</v>
      </c>
      <c r="AX143" s="13" t="s">
        <v>69</v>
      </c>
      <c r="AY143" s="202" t="s">
        <v>328</v>
      </c>
    </row>
    <row r="144" s="15" customFormat="1">
      <c r="A144" s="15"/>
      <c r="B144" s="217"/>
      <c r="C144" s="15"/>
      <c r="D144" s="195" t="s">
        <v>442</v>
      </c>
      <c r="E144" s="218" t="s">
        <v>3</v>
      </c>
      <c r="F144" s="219" t="s">
        <v>7398</v>
      </c>
      <c r="G144" s="15"/>
      <c r="H144" s="218" t="s">
        <v>3</v>
      </c>
      <c r="I144" s="220"/>
      <c r="J144" s="15"/>
      <c r="K144" s="15"/>
      <c r="L144" s="217"/>
      <c r="M144" s="221"/>
      <c r="N144" s="222"/>
      <c r="O144" s="222"/>
      <c r="P144" s="222"/>
      <c r="Q144" s="222"/>
      <c r="R144" s="222"/>
      <c r="S144" s="222"/>
      <c r="T144" s="223"/>
      <c r="U144" s="15"/>
      <c r="V144" s="15"/>
      <c r="W144" s="15"/>
      <c r="X144" s="15"/>
      <c r="Y144" s="15"/>
      <c r="Z144" s="15"/>
      <c r="AA144" s="15"/>
      <c r="AB144" s="15"/>
      <c r="AC144" s="15"/>
      <c r="AD144" s="15"/>
      <c r="AE144" s="15"/>
      <c r="AT144" s="218" t="s">
        <v>442</v>
      </c>
      <c r="AU144" s="218" t="s">
        <v>87</v>
      </c>
      <c r="AV144" s="15" t="s">
        <v>76</v>
      </c>
      <c r="AW144" s="15" t="s">
        <v>31</v>
      </c>
      <c r="AX144" s="15" t="s">
        <v>69</v>
      </c>
      <c r="AY144" s="218" t="s">
        <v>328</v>
      </c>
    </row>
    <row r="145" s="13" customFormat="1">
      <c r="A145" s="13"/>
      <c r="B145" s="201"/>
      <c r="C145" s="13"/>
      <c r="D145" s="195" t="s">
        <v>442</v>
      </c>
      <c r="E145" s="202" t="s">
        <v>3</v>
      </c>
      <c r="F145" s="203" t="s">
        <v>7529</v>
      </c>
      <c r="G145" s="13"/>
      <c r="H145" s="204">
        <v>31</v>
      </c>
      <c r="I145" s="205"/>
      <c r="J145" s="13"/>
      <c r="K145" s="13"/>
      <c r="L145" s="201"/>
      <c r="M145" s="206"/>
      <c r="N145" s="207"/>
      <c r="O145" s="207"/>
      <c r="P145" s="207"/>
      <c r="Q145" s="207"/>
      <c r="R145" s="207"/>
      <c r="S145" s="207"/>
      <c r="T145" s="208"/>
      <c r="U145" s="13"/>
      <c r="V145" s="13"/>
      <c r="W145" s="13"/>
      <c r="X145" s="13"/>
      <c r="Y145" s="13"/>
      <c r="Z145" s="13"/>
      <c r="AA145" s="13"/>
      <c r="AB145" s="13"/>
      <c r="AC145" s="13"/>
      <c r="AD145" s="13"/>
      <c r="AE145" s="13"/>
      <c r="AT145" s="202" t="s">
        <v>442</v>
      </c>
      <c r="AU145" s="202" t="s">
        <v>87</v>
      </c>
      <c r="AV145" s="13" t="s">
        <v>79</v>
      </c>
      <c r="AW145" s="13" t="s">
        <v>31</v>
      </c>
      <c r="AX145" s="13" t="s">
        <v>69</v>
      </c>
      <c r="AY145" s="202" t="s">
        <v>328</v>
      </c>
    </row>
    <row r="146" s="14" customFormat="1">
      <c r="A146" s="14"/>
      <c r="B146" s="209"/>
      <c r="C146" s="14"/>
      <c r="D146" s="195" t="s">
        <v>442</v>
      </c>
      <c r="E146" s="210" t="s">
        <v>3</v>
      </c>
      <c r="F146" s="211" t="s">
        <v>452</v>
      </c>
      <c r="G146" s="14"/>
      <c r="H146" s="212">
        <v>248</v>
      </c>
      <c r="I146" s="213"/>
      <c r="J146" s="14"/>
      <c r="K146" s="14"/>
      <c r="L146" s="209"/>
      <c r="M146" s="214"/>
      <c r="N146" s="215"/>
      <c r="O146" s="215"/>
      <c r="P146" s="215"/>
      <c r="Q146" s="215"/>
      <c r="R146" s="215"/>
      <c r="S146" s="215"/>
      <c r="T146" s="216"/>
      <c r="U146" s="14"/>
      <c r="V146" s="14"/>
      <c r="W146" s="14"/>
      <c r="X146" s="14"/>
      <c r="Y146" s="14"/>
      <c r="Z146" s="14"/>
      <c r="AA146" s="14"/>
      <c r="AB146" s="14"/>
      <c r="AC146" s="14"/>
      <c r="AD146" s="14"/>
      <c r="AE146" s="14"/>
      <c r="AT146" s="210" t="s">
        <v>442</v>
      </c>
      <c r="AU146" s="210" t="s">
        <v>87</v>
      </c>
      <c r="AV146" s="14" t="s">
        <v>113</v>
      </c>
      <c r="AW146" s="14" t="s">
        <v>31</v>
      </c>
      <c r="AX146" s="14" t="s">
        <v>76</v>
      </c>
      <c r="AY146" s="210" t="s">
        <v>328</v>
      </c>
    </row>
    <row r="147" s="2" customFormat="1" ht="55.5" customHeight="1">
      <c r="A147" s="41"/>
      <c r="B147" s="176"/>
      <c r="C147" s="177" t="s">
        <v>183</v>
      </c>
      <c r="D147" s="177" t="s">
        <v>331</v>
      </c>
      <c r="E147" s="178" t="s">
        <v>5324</v>
      </c>
      <c r="F147" s="179" t="s">
        <v>5325</v>
      </c>
      <c r="G147" s="180" t="s">
        <v>491</v>
      </c>
      <c r="H147" s="181">
        <v>248</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87</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7414</v>
      </c>
    </row>
    <row r="148" s="2" customFormat="1">
      <c r="A148" s="41"/>
      <c r="B148" s="42"/>
      <c r="C148" s="41"/>
      <c r="D148" s="190" t="s">
        <v>338</v>
      </c>
      <c r="E148" s="41"/>
      <c r="F148" s="191" t="s">
        <v>5327</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87</v>
      </c>
    </row>
    <row r="149" s="2" customFormat="1" ht="44.25" customHeight="1">
      <c r="A149" s="41"/>
      <c r="B149" s="176"/>
      <c r="C149" s="177" t="s">
        <v>235</v>
      </c>
      <c r="D149" s="177" t="s">
        <v>331</v>
      </c>
      <c r="E149" s="178" t="s">
        <v>983</v>
      </c>
      <c r="F149" s="179" t="s">
        <v>5328</v>
      </c>
      <c r="G149" s="180" t="s">
        <v>491</v>
      </c>
      <c r="H149" s="181">
        <v>248</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87</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7415</v>
      </c>
    </row>
    <row r="150" s="2" customFormat="1">
      <c r="A150" s="41"/>
      <c r="B150" s="42"/>
      <c r="C150" s="41"/>
      <c r="D150" s="190" t="s">
        <v>338</v>
      </c>
      <c r="E150" s="41"/>
      <c r="F150" s="191" t="s">
        <v>986</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87</v>
      </c>
    </row>
    <row r="151" s="2" customFormat="1" ht="55.5" customHeight="1">
      <c r="A151" s="41"/>
      <c r="B151" s="176"/>
      <c r="C151" s="177" t="s">
        <v>239</v>
      </c>
      <c r="D151" s="177" t="s">
        <v>331</v>
      </c>
      <c r="E151" s="178" t="s">
        <v>7530</v>
      </c>
      <c r="F151" s="179" t="s">
        <v>7531</v>
      </c>
      <c r="G151" s="180" t="s">
        <v>491</v>
      </c>
      <c r="H151" s="181">
        <v>248</v>
      </c>
      <c r="I151" s="182"/>
      <c r="J151" s="183">
        <f>ROUND(I151*H151,2)</f>
        <v>0</v>
      </c>
      <c r="K151" s="179" t="s">
        <v>335</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113</v>
      </c>
      <c r="AT151" s="188" t="s">
        <v>331</v>
      </c>
      <c r="AU151" s="188" t="s">
        <v>87</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7532</v>
      </c>
    </row>
    <row r="152" s="2" customFormat="1">
      <c r="A152" s="41"/>
      <c r="B152" s="42"/>
      <c r="C152" s="41"/>
      <c r="D152" s="190" t="s">
        <v>338</v>
      </c>
      <c r="E152" s="41"/>
      <c r="F152" s="191" t="s">
        <v>7533</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87</v>
      </c>
    </row>
    <row r="153" s="12" customFormat="1" ht="20.88" customHeight="1">
      <c r="A153" s="12"/>
      <c r="B153" s="163"/>
      <c r="C153" s="12"/>
      <c r="D153" s="164" t="s">
        <v>68</v>
      </c>
      <c r="E153" s="174" t="s">
        <v>526</v>
      </c>
      <c r="F153" s="174" t="s">
        <v>2677</v>
      </c>
      <c r="G153" s="12"/>
      <c r="H153" s="12"/>
      <c r="I153" s="166"/>
      <c r="J153" s="175">
        <f>BK153</f>
        <v>0</v>
      </c>
      <c r="K153" s="12"/>
      <c r="L153" s="163"/>
      <c r="M153" s="168"/>
      <c r="N153" s="169"/>
      <c r="O153" s="169"/>
      <c r="P153" s="170">
        <f>SUM(P154:P168)</f>
        <v>0</v>
      </c>
      <c r="Q153" s="169"/>
      <c r="R153" s="170">
        <f>SUM(R154:R168)</f>
        <v>0</v>
      </c>
      <c r="S153" s="169"/>
      <c r="T153" s="171">
        <f>SUM(T154:T168)</f>
        <v>0</v>
      </c>
      <c r="U153" s="12"/>
      <c r="V153" s="12"/>
      <c r="W153" s="12"/>
      <c r="X153" s="12"/>
      <c r="Y153" s="12"/>
      <c r="Z153" s="12"/>
      <c r="AA153" s="12"/>
      <c r="AB153" s="12"/>
      <c r="AC153" s="12"/>
      <c r="AD153" s="12"/>
      <c r="AE153" s="12"/>
      <c r="AR153" s="164" t="s">
        <v>76</v>
      </c>
      <c r="AT153" s="172" t="s">
        <v>68</v>
      </c>
      <c r="AU153" s="172" t="s">
        <v>79</v>
      </c>
      <c r="AY153" s="164" t="s">
        <v>328</v>
      </c>
      <c r="BK153" s="173">
        <f>SUM(BK154:BK168)</f>
        <v>0</v>
      </c>
    </row>
    <row r="154" s="2" customFormat="1" ht="62.7" customHeight="1">
      <c r="A154" s="41"/>
      <c r="B154" s="176"/>
      <c r="C154" s="177" t="s">
        <v>9</v>
      </c>
      <c r="D154" s="177" t="s">
        <v>331</v>
      </c>
      <c r="E154" s="178" t="s">
        <v>972</v>
      </c>
      <c r="F154" s="179" t="s">
        <v>973</v>
      </c>
      <c r="G154" s="180" t="s">
        <v>491</v>
      </c>
      <c r="H154" s="181">
        <v>88.799999999999997</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87</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7416</v>
      </c>
    </row>
    <row r="155" s="2" customFormat="1">
      <c r="A155" s="41"/>
      <c r="B155" s="42"/>
      <c r="C155" s="41"/>
      <c r="D155" s="190" t="s">
        <v>338</v>
      </c>
      <c r="E155" s="41"/>
      <c r="F155" s="191" t="s">
        <v>975</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87</v>
      </c>
    </row>
    <row r="156" s="15" customFormat="1">
      <c r="A156" s="15"/>
      <c r="B156" s="217"/>
      <c r="C156" s="15"/>
      <c r="D156" s="195" t="s">
        <v>442</v>
      </c>
      <c r="E156" s="218" t="s">
        <v>3</v>
      </c>
      <c r="F156" s="219" t="s">
        <v>2679</v>
      </c>
      <c r="G156" s="15"/>
      <c r="H156" s="218" t="s">
        <v>3</v>
      </c>
      <c r="I156" s="220"/>
      <c r="J156" s="15"/>
      <c r="K156" s="15"/>
      <c r="L156" s="217"/>
      <c r="M156" s="221"/>
      <c r="N156" s="222"/>
      <c r="O156" s="222"/>
      <c r="P156" s="222"/>
      <c r="Q156" s="222"/>
      <c r="R156" s="222"/>
      <c r="S156" s="222"/>
      <c r="T156" s="223"/>
      <c r="U156" s="15"/>
      <c r="V156" s="15"/>
      <c r="W156" s="15"/>
      <c r="X156" s="15"/>
      <c r="Y156" s="15"/>
      <c r="Z156" s="15"/>
      <c r="AA156" s="15"/>
      <c r="AB156" s="15"/>
      <c r="AC156" s="15"/>
      <c r="AD156" s="15"/>
      <c r="AE156" s="15"/>
      <c r="AT156" s="218" t="s">
        <v>442</v>
      </c>
      <c r="AU156" s="218" t="s">
        <v>87</v>
      </c>
      <c r="AV156" s="15" t="s">
        <v>76</v>
      </c>
      <c r="AW156" s="15" t="s">
        <v>31</v>
      </c>
      <c r="AX156" s="15" t="s">
        <v>69</v>
      </c>
      <c r="AY156" s="218" t="s">
        <v>328</v>
      </c>
    </row>
    <row r="157" s="15" customFormat="1">
      <c r="A157" s="15"/>
      <c r="B157" s="217"/>
      <c r="C157" s="15"/>
      <c r="D157" s="195" t="s">
        <v>442</v>
      </c>
      <c r="E157" s="218" t="s">
        <v>3</v>
      </c>
      <c r="F157" s="219" t="s">
        <v>2680</v>
      </c>
      <c r="G157" s="15"/>
      <c r="H157" s="218" t="s">
        <v>3</v>
      </c>
      <c r="I157" s="220"/>
      <c r="J157" s="15"/>
      <c r="K157" s="15"/>
      <c r="L157" s="217"/>
      <c r="M157" s="221"/>
      <c r="N157" s="222"/>
      <c r="O157" s="222"/>
      <c r="P157" s="222"/>
      <c r="Q157" s="222"/>
      <c r="R157" s="222"/>
      <c r="S157" s="222"/>
      <c r="T157" s="223"/>
      <c r="U157" s="15"/>
      <c r="V157" s="15"/>
      <c r="W157" s="15"/>
      <c r="X157" s="15"/>
      <c r="Y157" s="15"/>
      <c r="Z157" s="15"/>
      <c r="AA157" s="15"/>
      <c r="AB157" s="15"/>
      <c r="AC157" s="15"/>
      <c r="AD157" s="15"/>
      <c r="AE157" s="15"/>
      <c r="AT157" s="218" t="s">
        <v>442</v>
      </c>
      <c r="AU157" s="218" t="s">
        <v>87</v>
      </c>
      <c r="AV157" s="15" t="s">
        <v>76</v>
      </c>
      <c r="AW157" s="15" t="s">
        <v>31</v>
      </c>
      <c r="AX157" s="15" t="s">
        <v>69</v>
      </c>
      <c r="AY157" s="218" t="s">
        <v>328</v>
      </c>
    </row>
    <row r="158" s="13" customFormat="1">
      <c r="A158" s="13"/>
      <c r="B158" s="201"/>
      <c r="C158" s="13"/>
      <c r="D158" s="195" t="s">
        <v>442</v>
      </c>
      <c r="E158" s="202" t="s">
        <v>3</v>
      </c>
      <c r="F158" s="203" t="s">
        <v>7534</v>
      </c>
      <c r="G158" s="13"/>
      <c r="H158" s="204">
        <v>336.80000000000001</v>
      </c>
      <c r="I158" s="205"/>
      <c r="J158" s="13"/>
      <c r="K158" s="13"/>
      <c r="L158" s="201"/>
      <c r="M158" s="206"/>
      <c r="N158" s="207"/>
      <c r="O158" s="207"/>
      <c r="P158" s="207"/>
      <c r="Q158" s="207"/>
      <c r="R158" s="207"/>
      <c r="S158" s="207"/>
      <c r="T158" s="208"/>
      <c r="U158" s="13"/>
      <c r="V158" s="13"/>
      <c r="W158" s="13"/>
      <c r="X158" s="13"/>
      <c r="Y158" s="13"/>
      <c r="Z158" s="13"/>
      <c r="AA158" s="13"/>
      <c r="AB158" s="13"/>
      <c r="AC158" s="13"/>
      <c r="AD158" s="13"/>
      <c r="AE158" s="13"/>
      <c r="AT158" s="202" t="s">
        <v>442</v>
      </c>
      <c r="AU158" s="202" t="s">
        <v>87</v>
      </c>
      <c r="AV158" s="13" t="s">
        <v>79</v>
      </c>
      <c r="AW158" s="13" t="s">
        <v>31</v>
      </c>
      <c r="AX158" s="13" t="s">
        <v>69</v>
      </c>
      <c r="AY158" s="202" t="s">
        <v>328</v>
      </c>
    </row>
    <row r="159" s="13" customFormat="1">
      <c r="A159" s="13"/>
      <c r="B159" s="201"/>
      <c r="C159" s="13"/>
      <c r="D159" s="195" t="s">
        <v>442</v>
      </c>
      <c r="E159" s="202" t="s">
        <v>3</v>
      </c>
      <c r="F159" s="203" t="s">
        <v>7535</v>
      </c>
      <c r="G159" s="13"/>
      <c r="H159" s="204">
        <v>-248</v>
      </c>
      <c r="I159" s="205"/>
      <c r="J159" s="13"/>
      <c r="K159" s="13"/>
      <c r="L159" s="201"/>
      <c r="M159" s="206"/>
      <c r="N159" s="207"/>
      <c r="O159" s="207"/>
      <c r="P159" s="207"/>
      <c r="Q159" s="207"/>
      <c r="R159" s="207"/>
      <c r="S159" s="207"/>
      <c r="T159" s="208"/>
      <c r="U159" s="13"/>
      <c r="V159" s="13"/>
      <c r="W159" s="13"/>
      <c r="X159" s="13"/>
      <c r="Y159" s="13"/>
      <c r="Z159" s="13"/>
      <c r="AA159" s="13"/>
      <c r="AB159" s="13"/>
      <c r="AC159" s="13"/>
      <c r="AD159" s="13"/>
      <c r="AE159" s="13"/>
      <c r="AT159" s="202" t="s">
        <v>442</v>
      </c>
      <c r="AU159" s="202" t="s">
        <v>87</v>
      </c>
      <c r="AV159" s="13" t="s">
        <v>79</v>
      </c>
      <c r="AW159" s="13" t="s">
        <v>31</v>
      </c>
      <c r="AX159" s="13" t="s">
        <v>69</v>
      </c>
      <c r="AY159" s="202" t="s">
        <v>328</v>
      </c>
    </row>
    <row r="160" s="14" customFormat="1">
      <c r="A160" s="14"/>
      <c r="B160" s="209"/>
      <c r="C160" s="14"/>
      <c r="D160" s="195" t="s">
        <v>442</v>
      </c>
      <c r="E160" s="210" t="s">
        <v>3</v>
      </c>
      <c r="F160" s="211" t="s">
        <v>452</v>
      </c>
      <c r="G160" s="14"/>
      <c r="H160" s="212">
        <v>88.799999999999997</v>
      </c>
      <c r="I160" s="213"/>
      <c r="J160" s="14"/>
      <c r="K160" s="14"/>
      <c r="L160" s="209"/>
      <c r="M160" s="214"/>
      <c r="N160" s="215"/>
      <c r="O160" s="215"/>
      <c r="P160" s="215"/>
      <c r="Q160" s="215"/>
      <c r="R160" s="215"/>
      <c r="S160" s="215"/>
      <c r="T160" s="216"/>
      <c r="U160" s="14"/>
      <c r="V160" s="14"/>
      <c r="W160" s="14"/>
      <c r="X160" s="14"/>
      <c r="Y160" s="14"/>
      <c r="Z160" s="14"/>
      <c r="AA160" s="14"/>
      <c r="AB160" s="14"/>
      <c r="AC160" s="14"/>
      <c r="AD160" s="14"/>
      <c r="AE160" s="14"/>
      <c r="AT160" s="210" t="s">
        <v>442</v>
      </c>
      <c r="AU160" s="210" t="s">
        <v>87</v>
      </c>
      <c r="AV160" s="14" t="s">
        <v>113</v>
      </c>
      <c r="AW160" s="14" t="s">
        <v>31</v>
      </c>
      <c r="AX160" s="14" t="s">
        <v>76</v>
      </c>
      <c r="AY160" s="210" t="s">
        <v>328</v>
      </c>
    </row>
    <row r="161" s="2" customFormat="1" ht="66.75" customHeight="1">
      <c r="A161" s="41"/>
      <c r="B161" s="176"/>
      <c r="C161" s="177" t="s">
        <v>505</v>
      </c>
      <c r="D161" s="177" t="s">
        <v>331</v>
      </c>
      <c r="E161" s="178" t="s">
        <v>2683</v>
      </c>
      <c r="F161" s="179" t="s">
        <v>2684</v>
      </c>
      <c r="G161" s="180" t="s">
        <v>491</v>
      </c>
      <c r="H161" s="181">
        <v>444</v>
      </c>
      <c r="I161" s="182"/>
      <c r="J161" s="183">
        <f>ROUND(I161*H161,2)</f>
        <v>0</v>
      </c>
      <c r="K161" s="179" t="s">
        <v>335</v>
      </c>
      <c r="L161" s="42"/>
      <c r="M161" s="184" t="s">
        <v>3</v>
      </c>
      <c r="N161" s="185"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113</v>
      </c>
      <c r="AT161" s="188" t="s">
        <v>331</v>
      </c>
      <c r="AU161" s="188" t="s">
        <v>87</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113</v>
      </c>
      <c r="BM161" s="188" t="s">
        <v>7419</v>
      </c>
    </row>
    <row r="162" s="2" customFormat="1">
      <c r="A162" s="41"/>
      <c r="B162" s="42"/>
      <c r="C162" s="41"/>
      <c r="D162" s="190" t="s">
        <v>338</v>
      </c>
      <c r="E162" s="41"/>
      <c r="F162" s="191" t="s">
        <v>2686</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338</v>
      </c>
      <c r="AU162" s="22" t="s">
        <v>87</v>
      </c>
    </row>
    <row r="163" s="2" customFormat="1">
      <c r="A163" s="41"/>
      <c r="B163" s="42"/>
      <c r="C163" s="41"/>
      <c r="D163" s="195" t="s">
        <v>340</v>
      </c>
      <c r="E163" s="41"/>
      <c r="F163" s="196" t="s">
        <v>2687</v>
      </c>
      <c r="G163" s="41"/>
      <c r="H163" s="41"/>
      <c r="I163" s="192"/>
      <c r="J163" s="41"/>
      <c r="K163" s="41"/>
      <c r="L163" s="42"/>
      <c r="M163" s="193"/>
      <c r="N163" s="194"/>
      <c r="O163" s="75"/>
      <c r="P163" s="75"/>
      <c r="Q163" s="75"/>
      <c r="R163" s="75"/>
      <c r="S163" s="75"/>
      <c r="T163" s="76"/>
      <c r="U163" s="41"/>
      <c r="V163" s="41"/>
      <c r="W163" s="41"/>
      <c r="X163" s="41"/>
      <c r="Y163" s="41"/>
      <c r="Z163" s="41"/>
      <c r="AA163" s="41"/>
      <c r="AB163" s="41"/>
      <c r="AC163" s="41"/>
      <c r="AD163" s="41"/>
      <c r="AE163" s="41"/>
      <c r="AT163" s="22" t="s">
        <v>340</v>
      </c>
      <c r="AU163" s="22" t="s">
        <v>87</v>
      </c>
    </row>
    <row r="164" s="13" customFormat="1">
      <c r="A164" s="13"/>
      <c r="B164" s="201"/>
      <c r="C164" s="13"/>
      <c r="D164" s="195" t="s">
        <v>442</v>
      </c>
      <c r="E164" s="13"/>
      <c r="F164" s="203" t="s">
        <v>7536</v>
      </c>
      <c r="G164" s="13"/>
      <c r="H164" s="204">
        <v>444</v>
      </c>
      <c r="I164" s="205"/>
      <c r="J164" s="13"/>
      <c r="K164" s="13"/>
      <c r="L164" s="201"/>
      <c r="M164" s="206"/>
      <c r="N164" s="207"/>
      <c r="O164" s="207"/>
      <c r="P164" s="207"/>
      <c r="Q164" s="207"/>
      <c r="R164" s="207"/>
      <c r="S164" s="207"/>
      <c r="T164" s="208"/>
      <c r="U164" s="13"/>
      <c r="V164" s="13"/>
      <c r="W164" s="13"/>
      <c r="X164" s="13"/>
      <c r="Y164" s="13"/>
      <c r="Z164" s="13"/>
      <c r="AA164" s="13"/>
      <c r="AB164" s="13"/>
      <c r="AC164" s="13"/>
      <c r="AD164" s="13"/>
      <c r="AE164" s="13"/>
      <c r="AT164" s="202" t="s">
        <v>442</v>
      </c>
      <c r="AU164" s="202" t="s">
        <v>87</v>
      </c>
      <c r="AV164" s="13" t="s">
        <v>79</v>
      </c>
      <c r="AW164" s="13" t="s">
        <v>4</v>
      </c>
      <c r="AX164" s="13" t="s">
        <v>76</v>
      </c>
      <c r="AY164" s="202" t="s">
        <v>328</v>
      </c>
    </row>
    <row r="165" s="2" customFormat="1" ht="44.25" customHeight="1">
      <c r="A165" s="41"/>
      <c r="B165" s="176"/>
      <c r="C165" s="177" t="s">
        <v>512</v>
      </c>
      <c r="D165" s="177" t="s">
        <v>331</v>
      </c>
      <c r="E165" s="178" t="s">
        <v>2689</v>
      </c>
      <c r="F165" s="179" t="s">
        <v>924</v>
      </c>
      <c r="G165" s="180" t="s">
        <v>585</v>
      </c>
      <c r="H165" s="181">
        <v>159.84</v>
      </c>
      <c r="I165" s="182"/>
      <c r="J165" s="183">
        <f>ROUND(I165*H165,2)</f>
        <v>0</v>
      </c>
      <c r="K165" s="179" t="s">
        <v>335</v>
      </c>
      <c r="L165" s="42"/>
      <c r="M165" s="184" t="s">
        <v>3</v>
      </c>
      <c r="N165" s="185" t="s">
        <v>40</v>
      </c>
      <c r="O165" s="75"/>
      <c r="P165" s="186">
        <f>O165*H165</f>
        <v>0</v>
      </c>
      <c r="Q165" s="186">
        <v>0</v>
      </c>
      <c r="R165" s="186">
        <f>Q165*H165</f>
        <v>0</v>
      </c>
      <c r="S165" s="186">
        <v>0</v>
      </c>
      <c r="T165" s="187">
        <f>S165*H165</f>
        <v>0</v>
      </c>
      <c r="U165" s="41"/>
      <c r="V165" s="41"/>
      <c r="W165" s="41"/>
      <c r="X165" s="41"/>
      <c r="Y165" s="41"/>
      <c r="Z165" s="41"/>
      <c r="AA165" s="41"/>
      <c r="AB165" s="41"/>
      <c r="AC165" s="41"/>
      <c r="AD165" s="41"/>
      <c r="AE165" s="41"/>
      <c r="AR165" s="188" t="s">
        <v>113</v>
      </c>
      <c r="AT165" s="188" t="s">
        <v>331</v>
      </c>
      <c r="AU165" s="188" t="s">
        <v>87</v>
      </c>
      <c r="AY165" s="22" t="s">
        <v>328</v>
      </c>
      <c r="BE165" s="189">
        <f>IF(N165="základní",J165,0)</f>
        <v>0</v>
      </c>
      <c r="BF165" s="189">
        <f>IF(N165="snížená",J165,0)</f>
        <v>0</v>
      </c>
      <c r="BG165" s="189">
        <f>IF(N165="zákl. přenesená",J165,0)</f>
        <v>0</v>
      </c>
      <c r="BH165" s="189">
        <f>IF(N165="sníž. přenesená",J165,0)</f>
        <v>0</v>
      </c>
      <c r="BI165" s="189">
        <f>IF(N165="nulová",J165,0)</f>
        <v>0</v>
      </c>
      <c r="BJ165" s="22" t="s">
        <v>76</v>
      </c>
      <c r="BK165" s="189">
        <f>ROUND(I165*H165,2)</f>
        <v>0</v>
      </c>
      <c r="BL165" s="22" t="s">
        <v>113</v>
      </c>
      <c r="BM165" s="188" t="s">
        <v>7421</v>
      </c>
    </row>
    <row r="166" s="2" customFormat="1">
      <c r="A166" s="41"/>
      <c r="B166" s="42"/>
      <c r="C166" s="41"/>
      <c r="D166" s="190" t="s">
        <v>338</v>
      </c>
      <c r="E166" s="41"/>
      <c r="F166" s="191" t="s">
        <v>2691</v>
      </c>
      <c r="G166" s="41"/>
      <c r="H166" s="41"/>
      <c r="I166" s="192"/>
      <c r="J166" s="41"/>
      <c r="K166" s="41"/>
      <c r="L166" s="42"/>
      <c r="M166" s="193"/>
      <c r="N166" s="194"/>
      <c r="O166" s="75"/>
      <c r="P166" s="75"/>
      <c r="Q166" s="75"/>
      <c r="R166" s="75"/>
      <c r="S166" s="75"/>
      <c r="T166" s="76"/>
      <c r="U166" s="41"/>
      <c r="V166" s="41"/>
      <c r="W166" s="41"/>
      <c r="X166" s="41"/>
      <c r="Y166" s="41"/>
      <c r="Z166" s="41"/>
      <c r="AA166" s="41"/>
      <c r="AB166" s="41"/>
      <c r="AC166" s="41"/>
      <c r="AD166" s="41"/>
      <c r="AE166" s="41"/>
      <c r="AT166" s="22" t="s">
        <v>338</v>
      </c>
      <c r="AU166" s="22" t="s">
        <v>87</v>
      </c>
    </row>
    <row r="167" s="2" customFormat="1">
      <c r="A167" s="41"/>
      <c r="B167" s="42"/>
      <c r="C167" s="41"/>
      <c r="D167" s="195" t="s">
        <v>340</v>
      </c>
      <c r="E167" s="41"/>
      <c r="F167" s="196" t="s">
        <v>2692</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340</v>
      </c>
      <c r="AU167" s="22" t="s">
        <v>87</v>
      </c>
    </row>
    <row r="168" s="13" customFormat="1">
      <c r="A168" s="13"/>
      <c r="B168" s="201"/>
      <c r="C168" s="13"/>
      <c r="D168" s="195" t="s">
        <v>442</v>
      </c>
      <c r="E168" s="13"/>
      <c r="F168" s="203" t="s">
        <v>7537</v>
      </c>
      <c r="G168" s="13"/>
      <c r="H168" s="204">
        <v>159.84</v>
      </c>
      <c r="I168" s="205"/>
      <c r="J168" s="13"/>
      <c r="K168" s="13"/>
      <c r="L168" s="201"/>
      <c r="M168" s="206"/>
      <c r="N168" s="207"/>
      <c r="O168" s="207"/>
      <c r="P168" s="207"/>
      <c r="Q168" s="207"/>
      <c r="R168" s="207"/>
      <c r="S168" s="207"/>
      <c r="T168" s="208"/>
      <c r="U168" s="13"/>
      <c r="V168" s="13"/>
      <c r="W168" s="13"/>
      <c r="X168" s="13"/>
      <c r="Y168" s="13"/>
      <c r="Z168" s="13"/>
      <c r="AA168" s="13"/>
      <c r="AB168" s="13"/>
      <c r="AC168" s="13"/>
      <c r="AD168" s="13"/>
      <c r="AE168" s="13"/>
      <c r="AT168" s="202" t="s">
        <v>442</v>
      </c>
      <c r="AU168" s="202" t="s">
        <v>87</v>
      </c>
      <c r="AV168" s="13" t="s">
        <v>79</v>
      </c>
      <c r="AW168" s="13" t="s">
        <v>4</v>
      </c>
      <c r="AX168" s="13" t="s">
        <v>76</v>
      </c>
      <c r="AY168" s="202" t="s">
        <v>328</v>
      </c>
    </row>
    <row r="169" s="12" customFormat="1" ht="22.8" customHeight="1">
      <c r="A169" s="12"/>
      <c r="B169" s="163"/>
      <c r="C169" s="12"/>
      <c r="D169" s="164" t="s">
        <v>68</v>
      </c>
      <c r="E169" s="174" t="s">
        <v>79</v>
      </c>
      <c r="F169" s="174" t="s">
        <v>525</v>
      </c>
      <c r="G169" s="12"/>
      <c r="H169" s="12"/>
      <c r="I169" s="166"/>
      <c r="J169" s="175">
        <f>BK169</f>
        <v>0</v>
      </c>
      <c r="K169" s="12"/>
      <c r="L169" s="163"/>
      <c r="M169" s="168"/>
      <c r="N169" s="169"/>
      <c r="O169" s="169"/>
      <c r="P169" s="170">
        <f>P170+P178+P190+P195</f>
        <v>0</v>
      </c>
      <c r="Q169" s="169"/>
      <c r="R169" s="170">
        <f>R170+R178+R190+R195</f>
        <v>62.558352522780012</v>
      </c>
      <c r="S169" s="169"/>
      <c r="T169" s="171">
        <f>T170+T178+T190+T195</f>
        <v>0</v>
      </c>
      <c r="U169" s="12"/>
      <c r="V169" s="12"/>
      <c r="W169" s="12"/>
      <c r="X169" s="12"/>
      <c r="Y169" s="12"/>
      <c r="Z169" s="12"/>
      <c r="AA169" s="12"/>
      <c r="AB169" s="12"/>
      <c r="AC169" s="12"/>
      <c r="AD169" s="12"/>
      <c r="AE169" s="12"/>
      <c r="AR169" s="164" t="s">
        <v>76</v>
      </c>
      <c r="AT169" s="172" t="s">
        <v>68</v>
      </c>
      <c r="AU169" s="172" t="s">
        <v>76</v>
      </c>
      <c r="AY169" s="164" t="s">
        <v>328</v>
      </c>
      <c r="BK169" s="173">
        <f>BK170+BK178+BK190+BK195</f>
        <v>0</v>
      </c>
    </row>
    <row r="170" s="12" customFormat="1" ht="20.88" customHeight="1">
      <c r="A170" s="12"/>
      <c r="B170" s="163"/>
      <c r="C170" s="12"/>
      <c r="D170" s="164" t="s">
        <v>68</v>
      </c>
      <c r="E170" s="174" t="s">
        <v>2694</v>
      </c>
      <c r="F170" s="174" t="s">
        <v>2695</v>
      </c>
      <c r="G170" s="12"/>
      <c r="H170" s="12"/>
      <c r="I170" s="166"/>
      <c r="J170" s="175">
        <f>BK170</f>
        <v>0</v>
      </c>
      <c r="K170" s="12"/>
      <c r="L170" s="163"/>
      <c r="M170" s="168"/>
      <c r="N170" s="169"/>
      <c r="O170" s="169"/>
      <c r="P170" s="170">
        <f>SUM(P171:P177)</f>
        <v>0</v>
      </c>
      <c r="Q170" s="169"/>
      <c r="R170" s="170">
        <f>SUM(R171:R177)</f>
        <v>9.2731106000000008</v>
      </c>
      <c r="S170" s="169"/>
      <c r="T170" s="171">
        <f>SUM(T171:T177)</f>
        <v>0</v>
      </c>
      <c r="U170" s="12"/>
      <c r="V170" s="12"/>
      <c r="W170" s="12"/>
      <c r="X170" s="12"/>
      <c r="Y170" s="12"/>
      <c r="Z170" s="12"/>
      <c r="AA170" s="12"/>
      <c r="AB170" s="12"/>
      <c r="AC170" s="12"/>
      <c r="AD170" s="12"/>
      <c r="AE170" s="12"/>
      <c r="AR170" s="164" t="s">
        <v>76</v>
      </c>
      <c r="AT170" s="172" t="s">
        <v>68</v>
      </c>
      <c r="AU170" s="172" t="s">
        <v>79</v>
      </c>
      <c r="AY170" s="164" t="s">
        <v>328</v>
      </c>
      <c r="BK170" s="173">
        <f>SUM(BK171:BK177)</f>
        <v>0</v>
      </c>
    </row>
    <row r="171" s="2" customFormat="1" ht="33" customHeight="1">
      <c r="A171" s="41"/>
      <c r="B171" s="176"/>
      <c r="C171" s="177" t="s">
        <v>526</v>
      </c>
      <c r="D171" s="177" t="s">
        <v>331</v>
      </c>
      <c r="E171" s="178" t="s">
        <v>6865</v>
      </c>
      <c r="F171" s="179" t="s">
        <v>6866</v>
      </c>
      <c r="G171" s="180" t="s">
        <v>491</v>
      </c>
      <c r="H171" s="181">
        <v>4.0300000000000002</v>
      </c>
      <c r="I171" s="182"/>
      <c r="J171" s="183">
        <f>ROUND(I171*H171,2)</f>
        <v>0</v>
      </c>
      <c r="K171" s="179" t="s">
        <v>335</v>
      </c>
      <c r="L171" s="42"/>
      <c r="M171" s="184" t="s">
        <v>3</v>
      </c>
      <c r="N171" s="185" t="s">
        <v>40</v>
      </c>
      <c r="O171" s="75"/>
      <c r="P171" s="186">
        <f>O171*H171</f>
        <v>0</v>
      </c>
      <c r="Q171" s="186">
        <v>2.3010199999999998</v>
      </c>
      <c r="R171" s="186">
        <f>Q171*H171</f>
        <v>9.2731106000000008</v>
      </c>
      <c r="S171" s="186">
        <v>0</v>
      </c>
      <c r="T171" s="187">
        <f>S171*H171</f>
        <v>0</v>
      </c>
      <c r="U171" s="41"/>
      <c r="V171" s="41"/>
      <c r="W171" s="41"/>
      <c r="X171" s="41"/>
      <c r="Y171" s="41"/>
      <c r="Z171" s="41"/>
      <c r="AA171" s="41"/>
      <c r="AB171" s="41"/>
      <c r="AC171" s="41"/>
      <c r="AD171" s="41"/>
      <c r="AE171" s="41"/>
      <c r="AR171" s="188" t="s">
        <v>113</v>
      </c>
      <c r="AT171" s="188" t="s">
        <v>331</v>
      </c>
      <c r="AU171" s="188" t="s">
        <v>87</v>
      </c>
      <c r="AY171" s="22" t="s">
        <v>328</v>
      </c>
      <c r="BE171" s="189">
        <f>IF(N171="základní",J171,0)</f>
        <v>0</v>
      </c>
      <c r="BF171" s="189">
        <f>IF(N171="snížená",J171,0)</f>
        <v>0</v>
      </c>
      <c r="BG171" s="189">
        <f>IF(N171="zákl. přenesená",J171,0)</f>
        <v>0</v>
      </c>
      <c r="BH171" s="189">
        <f>IF(N171="sníž. přenesená",J171,0)</f>
        <v>0</v>
      </c>
      <c r="BI171" s="189">
        <f>IF(N171="nulová",J171,0)</f>
        <v>0</v>
      </c>
      <c r="BJ171" s="22" t="s">
        <v>76</v>
      </c>
      <c r="BK171" s="189">
        <f>ROUND(I171*H171,2)</f>
        <v>0</v>
      </c>
      <c r="BL171" s="22" t="s">
        <v>113</v>
      </c>
      <c r="BM171" s="188" t="s">
        <v>7423</v>
      </c>
    </row>
    <row r="172" s="2" customFormat="1">
      <c r="A172" s="41"/>
      <c r="B172" s="42"/>
      <c r="C172" s="41"/>
      <c r="D172" s="190" t="s">
        <v>338</v>
      </c>
      <c r="E172" s="41"/>
      <c r="F172" s="191" t="s">
        <v>6867</v>
      </c>
      <c r="G172" s="41"/>
      <c r="H172" s="41"/>
      <c r="I172" s="192"/>
      <c r="J172" s="41"/>
      <c r="K172" s="41"/>
      <c r="L172" s="42"/>
      <c r="M172" s="193"/>
      <c r="N172" s="194"/>
      <c r="O172" s="75"/>
      <c r="P172" s="75"/>
      <c r="Q172" s="75"/>
      <c r="R172" s="75"/>
      <c r="S172" s="75"/>
      <c r="T172" s="76"/>
      <c r="U172" s="41"/>
      <c r="V172" s="41"/>
      <c r="W172" s="41"/>
      <c r="X172" s="41"/>
      <c r="Y172" s="41"/>
      <c r="Z172" s="41"/>
      <c r="AA172" s="41"/>
      <c r="AB172" s="41"/>
      <c r="AC172" s="41"/>
      <c r="AD172" s="41"/>
      <c r="AE172" s="41"/>
      <c r="AT172" s="22" t="s">
        <v>338</v>
      </c>
      <c r="AU172" s="22" t="s">
        <v>87</v>
      </c>
    </row>
    <row r="173" s="15" customFormat="1">
      <c r="A173" s="15"/>
      <c r="B173" s="217"/>
      <c r="C173" s="15"/>
      <c r="D173" s="195" t="s">
        <v>442</v>
      </c>
      <c r="E173" s="218" t="s">
        <v>3</v>
      </c>
      <c r="F173" s="219" t="s">
        <v>7424</v>
      </c>
      <c r="G173" s="15"/>
      <c r="H173" s="218" t="s">
        <v>3</v>
      </c>
      <c r="I173" s="220"/>
      <c r="J173" s="15"/>
      <c r="K173" s="15"/>
      <c r="L173" s="217"/>
      <c r="M173" s="221"/>
      <c r="N173" s="222"/>
      <c r="O173" s="222"/>
      <c r="P173" s="222"/>
      <c r="Q173" s="222"/>
      <c r="R173" s="222"/>
      <c r="S173" s="222"/>
      <c r="T173" s="223"/>
      <c r="U173" s="15"/>
      <c r="V173" s="15"/>
      <c r="W173" s="15"/>
      <c r="X173" s="15"/>
      <c r="Y173" s="15"/>
      <c r="Z173" s="15"/>
      <c r="AA173" s="15"/>
      <c r="AB173" s="15"/>
      <c r="AC173" s="15"/>
      <c r="AD173" s="15"/>
      <c r="AE173" s="15"/>
      <c r="AT173" s="218" t="s">
        <v>442</v>
      </c>
      <c r="AU173" s="218" t="s">
        <v>87</v>
      </c>
      <c r="AV173" s="15" t="s">
        <v>76</v>
      </c>
      <c r="AW173" s="15" t="s">
        <v>31</v>
      </c>
      <c r="AX173" s="15" t="s">
        <v>69</v>
      </c>
      <c r="AY173" s="218" t="s">
        <v>328</v>
      </c>
    </row>
    <row r="174" s="13" customFormat="1">
      <c r="A174" s="13"/>
      <c r="B174" s="201"/>
      <c r="C174" s="13"/>
      <c r="D174" s="195" t="s">
        <v>442</v>
      </c>
      <c r="E174" s="202" t="s">
        <v>3</v>
      </c>
      <c r="F174" s="203" t="s">
        <v>7538</v>
      </c>
      <c r="G174" s="13"/>
      <c r="H174" s="204">
        <v>3.8380000000000001</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87</v>
      </c>
      <c r="AV174" s="13" t="s">
        <v>79</v>
      </c>
      <c r="AW174" s="13" t="s">
        <v>31</v>
      </c>
      <c r="AX174" s="13" t="s">
        <v>76</v>
      </c>
      <c r="AY174" s="202" t="s">
        <v>328</v>
      </c>
    </row>
    <row r="175" s="13" customFormat="1">
      <c r="A175" s="13"/>
      <c r="B175" s="201"/>
      <c r="C175" s="13"/>
      <c r="D175" s="195" t="s">
        <v>442</v>
      </c>
      <c r="E175" s="13"/>
      <c r="F175" s="203" t="s">
        <v>7539</v>
      </c>
      <c r="G175" s="13"/>
      <c r="H175" s="204">
        <v>4.0300000000000002</v>
      </c>
      <c r="I175" s="205"/>
      <c r="J175" s="13"/>
      <c r="K175" s="13"/>
      <c r="L175" s="201"/>
      <c r="M175" s="206"/>
      <c r="N175" s="207"/>
      <c r="O175" s="207"/>
      <c r="P175" s="207"/>
      <c r="Q175" s="207"/>
      <c r="R175" s="207"/>
      <c r="S175" s="207"/>
      <c r="T175" s="208"/>
      <c r="U175" s="13"/>
      <c r="V175" s="13"/>
      <c r="W175" s="13"/>
      <c r="X175" s="13"/>
      <c r="Y175" s="13"/>
      <c r="Z175" s="13"/>
      <c r="AA175" s="13"/>
      <c r="AB175" s="13"/>
      <c r="AC175" s="13"/>
      <c r="AD175" s="13"/>
      <c r="AE175" s="13"/>
      <c r="AT175" s="202" t="s">
        <v>442</v>
      </c>
      <c r="AU175" s="202" t="s">
        <v>87</v>
      </c>
      <c r="AV175" s="13" t="s">
        <v>79</v>
      </c>
      <c r="AW175" s="13" t="s">
        <v>4</v>
      </c>
      <c r="AX175" s="13" t="s">
        <v>76</v>
      </c>
      <c r="AY175" s="202" t="s">
        <v>328</v>
      </c>
    </row>
    <row r="176" s="2" customFormat="1" ht="33" customHeight="1">
      <c r="A176" s="41"/>
      <c r="B176" s="176"/>
      <c r="C176" s="177" t="s">
        <v>532</v>
      </c>
      <c r="D176" s="177" t="s">
        <v>331</v>
      </c>
      <c r="E176" s="178" t="s">
        <v>2793</v>
      </c>
      <c r="F176" s="179" t="s">
        <v>2794</v>
      </c>
      <c r="G176" s="180" t="s">
        <v>491</v>
      </c>
      <c r="H176" s="181">
        <v>3.8380000000000001</v>
      </c>
      <c r="I176" s="182"/>
      <c r="J176" s="183">
        <f>ROUND(I176*H176,2)</f>
        <v>0</v>
      </c>
      <c r="K176" s="179" t="s">
        <v>335</v>
      </c>
      <c r="L176" s="42"/>
      <c r="M176" s="184" t="s">
        <v>3</v>
      </c>
      <c r="N176" s="185" t="s">
        <v>40</v>
      </c>
      <c r="O176" s="75"/>
      <c r="P176" s="186">
        <f>O176*H176</f>
        <v>0</v>
      </c>
      <c r="Q176" s="186">
        <v>0</v>
      </c>
      <c r="R176" s="186">
        <f>Q176*H176</f>
        <v>0</v>
      </c>
      <c r="S176" s="186">
        <v>0</v>
      </c>
      <c r="T176" s="187">
        <f>S176*H176</f>
        <v>0</v>
      </c>
      <c r="U176" s="41"/>
      <c r="V176" s="41"/>
      <c r="W176" s="41"/>
      <c r="X176" s="41"/>
      <c r="Y176" s="41"/>
      <c r="Z176" s="41"/>
      <c r="AA176" s="41"/>
      <c r="AB176" s="41"/>
      <c r="AC176" s="41"/>
      <c r="AD176" s="41"/>
      <c r="AE176" s="41"/>
      <c r="AR176" s="188" t="s">
        <v>113</v>
      </c>
      <c r="AT176" s="188" t="s">
        <v>331</v>
      </c>
      <c r="AU176" s="188" t="s">
        <v>87</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7427</v>
      </c>
    </row>
    <row r="177" s="2" customFormat="1">
      <c r="A177" s="41"/>
      <c r="B177" s="42"/>
      <c r="C177" s="41"/>
      <c r="D177" s="190" t="s">
        <v>338</v>
      </c>
      <c r="E177" s="41"/>
      <c r="F177" s="191" t="s">
        <v>2796</v>
      </c>
      <c r="G177" s="41"/>
      <c r="H177" s="41"/>
      <c r="I177" s="192"/>
      <c r="J177" s="41"/>
      <c r="K177" s="41"/>
      <c r="L177" s="42"/>
      <c r="M177" s="193"/>
      <c r="N177" s="194"/>
      <c r="O177" s="75"/>
      <c r="P177" s="75"/>
      <c r="Q177" s="75"/>
      <c r="R177" s="75"/>
      <c r="S177" s="75"/>
      <c r="T177" s="76"/>
      <c r="U177" s="41"/>
      <c r="V177" s="41"/>
      <c r="W177" s="41"/>
      <c r="X177" s="41"/>
      <c r="Y177" s="41"/>
      <c r="Z177" s="41"/>
      <c r="AA177" s="41"/>
      <c r="AB177" s="41"/>
      <c r="AC177" s="41"/>
      <c r="AD177" s="41"/>
      <c r="AE177" s="41"/>
      <c r="AT177" s="22" t="s">
        <v>338</v>
      </c>
      <c r="AU177" s="22" t="s">
        <v>87</v>
      </c>
    </row>
    <row r="178" s="12" customFormat="1" ht="20.88" customHeight="1">
      <c r="A178" s="12"/>
      <c r="B178" s="163"/>
      <c r="C178" s="12"/>
      <c r="D178" s="164" t="s">
        <v>68</v>
      </c>
      <c r="E178" s="174" t="s">
        <v>564</v>
      </c>
      <c r="F178" s="174" t="s">
        <v>2710</v>
      </c>
      <c r="G178" s="12"/>
      <c r="H178" s="12"/>
      <c r="I178" s="166"/>
      <c r="J178" s="175">
        <f>BK178</f>
        <v>0</v>
      </c>
      <c r="K178" s="12"/>
      <c r="L178" s="163"/>
      <c r="M178" s="168"/>
      <c r="N178" s="169"/>
      <c r="O178" s="169"/>
      <c r="P178" s="170">
        <f>SUM(P179:P189)</f>
        <v>0</v>
      </c>
      <c r="Q178" s="169"/>
      <c r="R178" s="170">
        <f>SUM(R179:R189)</f>
        <v>33.644670722780006</v>
      </c>
      <c r="S178" s="169"/>
      <c r="T178" s="171">
        <f>SUM(T179:T189)</f>
        <v>0</v>
      </c>
      <c r="U178" s="12"/>
      <c r="V178" s="12"/>
      <c r="W178" s="12"/>
      <c r="X178" s="12"/>
      <c r="Y178" s="12"/>
      <c r="Z178" s="12"/>
      <c r="AA178" s="12"/>
      <c r="AB178" s="12"/>
      <c r="AC178" s="12"/>
      <c r="AD178" s="12"/>
      <c r="AE178" s="12"/>
      <c r="AR178" s="164" t="s">
        <v>76</v>
      </c>
      <c r="AT178" s="172" t="s">
        <v>68</v>
      </c>
      <c r="AU178" s="172" t="s">
        <v>79</v>
      </c>
      <c r="AY178" s="164" t="s">
        <v>328</v>
      </c>
      <c r="BK178" s="173">
        <f>SUM(BK179:BK189)</f>
        <v>0</v>
      </c>
    </row>
    <row r="179" s="2" customFormat="1" ht="24.15" customHeight="1">
      <c r="A179" s="41"/>
      <c r="B179" s="176"/>
      <c r="C179" s="177" t="s">
        <v>538</v>
      </c>
      <c r="D179" s="177" t="s">
        <v>331</v>
      </c>
      <c r="E179" s="178" t="s">
        <v>5337</v>
      </c>
      <c r="F179" s="179" t="s">
        <v>5338</v>
      </c>
      <c r="G179" s="180" t="s">
        <v>491</v>
      </c>
      <c r="H179" s="181">
        <v>13.445</v>
      </c>
      <c r="I179" s="182"/>
      <c r="J179" s="183">
        <f>ROUND(I179*H179,2)</f>
        <v>0</v>
      </c>
      <c r="K179" s="179" t="s">
        <v>335</v>
      </c>
      <c r="L179" s="42"/>
      <c r="M179" s="184" t="s">
        <v>3</v>
      </c>
      <c r="N179" s="185" t="s">
        <v>40</v>
      </c>
      <c r="O179" s="75"/>
      <c r="P179" s="186">
        <f>O179*H179</f>
        <v>0</v>
      </c>
      <c r="Q179" s="186">
        <v>2.5018722040000001</v>
      </c>
      <c r="R179" s="186">
        <f>Q179*H179</f>
        <v>33.637671782780004</v>
      </c>
      <c r="S179" s="186">
        <v>0</v>
      </c>
      <c r="T179" s="187">
        <f>S179*H179</f>
        <v>0</v>
      </c>
      <c r="U179" s="41"/>
      <c r="V179" s="41"/>
      <c r="W179" s="41"/>
      <c r="X179" s="41"/>
      <c r="Y179" s="41"/>
      <c r="Z179" s="41"/>
      <c r="AA179" s="41"/>
      <c r="AB179" s="41"/>
      <c r="AC179" s="41"/>
      <c r="AD179" s="41"/>
      <c r="AE179" s="41"/>
      <c r="AR179" s="188" t="s">
        <v>113</v>
      </c>
      <c r="AT179" s="188" t="s">
        <v>331</v>
      </c>
      <c r="AU179" s="188" t="s">
        <v>87</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7428</v>
      </c>
    </row>
    <row r="180" s="2" customFormat="1">
      <c r="A180" s="41"/>
      <c r="B180" s="42"/>
      <c r="C180" s="41"/>
      <c r="D180" s="190" t="s">
        <v>338</v>
      </c>
      <c r="E180" s="41"/>
      <c r="F180" s="191" t="s">
        <v>5340</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87</v>
      </c>
    </row>
    <row r="181" s="15" customFormat="1">
      <c r="A181" s="15"/>
      <c r="B181" s="217"/>
      <c r="C181" s="15"/>
      <c r="D181" s="195" t="s">
        <v>442</v>
      </c>
      <c r="E181" s="218" t="s">
        <v>3</v>
      </c>
      <c r="F181" s="219" t="s">
        <v>5319</v>
      </c>
      <c r="G181" s="15"/>
      <c r="H181" s="218" t="s">
        <v>3</v>
      </c>
      <c r="I181" s="220"/>
      <c r="J181" s="15"/>
      <c r="K181" s="15"/>
      <c r="L181" s="217"/>
      <c r="M181" s="221"/>
      <c r="N181" s="222"/>
      <c r="O181" s="222"/>
      <c r="P181" s="222"/>
      <c r="Q181" s="222"/>
      <c r="R181" s="222"/>
      <c r="S181" s="222"/>
      <c r="T181" s="223"/>
      <c r="U181" s="15"/>
      <c r="V181" s="15"/>
      <c r="W181" s="15"/>
      <c r="X181" s="15"/>
      <c r="Y181" s="15"/>
      <c r="Z181" s="15"/>
      <c r="AA181" s="15"/>
      <c r="AB181" s="15"/>
      <c r="AC181" s="15"/>
      <c r="AD181" s="15"/>
      <c r="AE181" s="15"/>
      <c r="AT181" s="218" t="s">
        <v>442</v>
      </c>
      <c r="AU181" s="218" t="s">
        <v>87</v>
      </c>
      <c r="AV181" s="15" t="s">
        <v>76</v>
      </c>
      <c r="AW181" s="15" t="s">
        <v>31</v>
      </c>
      <c r="AX181" s="15" t="s">
        <v>69</v>
      </c>
      <c r="AY181" s="218" t="s">
        <v>328</v>
      </c>
    </row>
    <row r="182" s="13" customFormat="1">
      <c r="A182" s="13"/>
      <c r="B182" s="201"/>
      <c r="C182" s="13"/>
      <c r="D182" s="195" t="s">
        <v>442</v>
      </c>
      <c r="E182" s="202" t="s">
        <v>3</v>
      </c>
      <c r="F182" s="203" t="s">
        <v>5320</v>
      </c>
      <c r="G182" s="13"/>
      <c r="H182" s="204">
        <v>12.805</v>
      </c>
      <c r="I182" s="205"/>
      <c r="J182" s="13"/>
      <c r="K182" s="13"/>
      <c r="L182" s="201"/>
      <c r="M182" s="206"/>
      <c r="N182" s="207"/>
      <c r="O182" s="207"/>
      <c r="P182" s="207"/>
      <c r="Q182" s="207"/>
      <c r="R182" s="207"/>
      <c r="S182" s="207"/>
      <c r="T182" s="208"/>
      <c r="U182" s="13"/>
      <c r="V182" s="13"/>
      <c r="W182" s="13"/>
      <c r="X182" s="13"/>
      <c r="Y182" s="13"/>
      <c r="Z182" s="13"/>
      <c r="AA182" s="13"/>
      <c r="AB182" s="13"/>
      <c r="AC182" s="13"/>
      <c r="AD182" s="13"/>
      <c r="AE182" s="13"/>
      <c r="AT182" s="202" t="s">
        <v>442</v>
      </c>
      <c r="AU182" s="202" t="s">
        <v>87</v>
      </c>
      <c r="AV182" s="13" t="s">
        <v>79</v>
      </c>
      <c r="AW182" s="13" t="s">
        <v>31</v>
      </c>
      <c r="AX182" s="13" t="s">
        <v>76</v>
      </c>
      <c r="AY182" s="202" t="s">
        <v>328</v>
      </c>
    </row>
    <row r="183" s="13" customFormat="1">
      <c r="A183" s="13"/>
      <c r="B183" s="201"/>
      <c r="C183" s="13"/>
      <c r="D183" s="195" t="s">
        <v>442</v>
      </c>
      <c r="E183" s="13"/>
      <c r="F183" s="203" t="s">
        <v>7540</v>
      </c>
      <c r="G183" s="13"/>
      <c r="H183" s="204">
        <v>13.445</v>
      </c>
      <c r="I183" s="205"/>
      <c r="J183" s="13"/>
      <c r="K183" s="13"/>
      <c r="L183" s="201"/>
      <c r="M183" s="206"/>
      <c r="N183" s="207"/>
      <c r="O183" s="207"/>
      <c r="P183" s="207"/>
      <c r="Q183" s="207"/>
      <c r="R183" s="207"/>
      <c r="S183" s="207"/>
      <c r="T183" s="208"/>
      <c r="U183" s="13"/>
      <c r="V183" s="13"/>
      <c r="W183" s="13"/>
      <c r="X183" s="13"/>
      <c r="Y183" s="13"/>
      <c r="Z183" s="13"/>
      <c r="AA183" s="13"/>
      <c r="AB183" s="13"/>
      <c r="AC183" s="13"/>
      <c r="AD183" s="13"/>
      <c r="AE183" s="13"/>
      <c r="AT183" s="202" t="s">
        <v>442</v>
      </c>
      <c r="AU183" s="202" t="s">
        <v>87</v>
      </c>
      <c r="AV183" s="13" t="s">
        <v>79</v>
      </c>
      <c r="AW183" s="13" t="s">
        <v>4</v>
      </c>
      <c r="AX183" s="13" t="s">
        <v>76</v>
      </c>
      <c r="AY183" s="202" t="s">
        <v>328</v>
      </c>
    </row>
    <row r="184" s="2" customFormat="1" ht="16.5" customHeight="1">
      <c r="A184" s="41"/>
      <c r="B184" s="176"/>
      <c r="C184" s="177" t="s">
        <v>544</v>
      </c>
      <c r="D184" s="177" t="s">
        <v>331</v>
      </c>
      <c r="E184" s="178" t="s">
        <v>2716</v>
      </c>
      <c r="F184" s="179" t="s">
        <v>2717</v>
      </c>
      <c r="G184" s="180" t="s">
        <v>439</v>
      </c>
      <c r="H184" s="181">
        <v>2.6000000000000001</v>
      </c>
      <c r="I184" s="182"/>
      <c r="J184" s="183">
        <f>ROUND(I184*H184,2)</f>
        <v>0</v>
      </c>
      <c r="K184" s="179" t="s">
        <v>335</v>
      </c>
      <c r="L184" s="42"/>
      <c r="M184" s="184" t="s">
        <v>3</v>
      </c>
      <c r="N184" s="185" t="s">
        <v>40</v>
      </c>
      <c r="O184" s="75"/>
      <c r="P184" s="186">
        <f>O184*H184</f>
        <v>0</v>
      </c>
      <c r="Q184" s="186">
        <v>0.0026919000000000001</v>
      </c>
      <c r="R184" s="186">
        <f>Q184*H184</f>
        <v>0.0069989400000000004</v>
      </c>
      <c r="S184" s="186">
        <v>0</v>
      </c>
      <c r="T184" s="187">
        <f>S184*H184</f>
        <v>0</v>
      </c>
      <c r="U184" s="41"/>
      <c r="V184" s="41"/>
      <c r="W184" s="41"/>
      <c r="X184" s="41"/>
      <c r="Y184" s="41"/>
      <c r="Z184" s="41"/>
      <c r="AA184" s="41"/>
      <c r="AB184" s="41"/>
      <c r="AC184" s="41"/>
      <c r="AD184" s="41"/>
      <c r="AE184" s="41"/>
      <c r="AR184" s="188" t="s">
        <v>113</v>
      </c>
      <c r="AT184" s="188" t="s">
        <v>331</v>
      </c>
      <c r="AU184" s="188" t="s">
        <v>87</v>
      </c>
      <c r="AY184" s="22" t="s">
        <v>328</v>
      </c>
      <c r="BE184" s="189">
        <f>IF(N184="základní",J184,0)</f>
        <v>0</v>
      </c>
      <c r="BF184" s="189">
        <f>IF(N184="snížená",J184,0)</f>
        <v>0</v>
      </c>
      <c r="BG184" s="189">
        <f>IF(N184="zákl. přenesená",J184,0)</f>
        <v>0</v>
      </c>
      <c r="BH184" s="189">
        <f>IF(N184="sníž. přenesená",J184,0)</f>
        <v>0</v>
      </c>
      <c r="BI184" s="189">
        <f>IF(N184="nulová",J184,0)</f>
        <v>0</v>
      </c>
      <c r="BJ184" s="22" t="s">
        <v>76</v>
      </c>
      <c r="BK184" s="189">
        <f>ROUND(I184*H184,2)</f>
        <v>0</v>
      </c>
      <c r="BL184" s="22" t="s">
        <v>113</v>
      </c>
      <c r="BM184" s="188" t="s">
        <v>7430</v>
      </c>
    </row>
    <row r="185" s="2" customFormat="1">
      <c r="A185" s="41"/>
      <c r="B185" s="42"/>
      <c r="C185" s="41"/>
      <c r="D185" s="190" t="s">
        <v>338</v>
      </c>
      <c r="E185" s="41"/>
      <c r="F185" s="191" t="s">
        <v>2719</v>
      </c>
      <c r="G185" s="41"/>
      <c r="H185" s="41"/>
      <c r="I185" s="192"/>
      <c r="J185" s="41"/>
      <c r="K185" s="41"/>
      <c r="L185" s="42"/>
      <c r="M185" s="193"/>
      <c r="N185" s="194"/>
      <c r="O185" s="75"/>
      <c r="P185" s="75"/>
      <c r="Q185" s="75"/>
      <c r="R185" s="75"/>
      <c r="S185" s="75"/>
      <c r="T185" s="76"/>
      <c r="U185" s="41"/>
      <c r="V185" s="41"/>
      <c r="W185" s="41"/>
      <c r="X185" s="41"/>
      <c r="Y185" s="41"/>
      <c r="Z185" s="41"/>
      <c r="AA185" s="41"/>
      <c r="AB185" s="41"/>
      <c r="AC185" s="41"/>
      <c r="AD185" s="41"/>
      <c r="AE185" s="41"/>
      <c r="AT185" s="22" t="s">
        <v>338</v>
      </c>
      <c r="AU185" s="22" t="s">
        <v>87</v>
      </c>
    </row>
    <row r="186" s="15" customFormat="1">
      <c r="A186" s="15"/>
      <c r="B186" s="217"/>
      <c r="C186" s="15"/>
      <c r="D186" s="195" t="s">
        <v>442</v>
      </c>
      <c r="E186" s="218" t="s">
        <v>3</v>
      </c>
      <c r="F186" s="219" t="s">
        <v>7431</v>
      </c>
      <c r="G186" s="15"/>
      <c r="H186" s="218" t="s">
        <v>3</v>
      </c>
      <c r="I186" s="220"/>
      <c r="J186" s="15"/>
      <c r="K186" s="15"/>
      <c r="L186" s="217"/>
      <c r="M186" s="221"/>
      <c r="N186" s="222"/>
      <c r="O186" s="222"/>
      <c r="P186" s="222"/>
      <c r="Q186" s="222"/>
      <c r="R186" s="222"/>
      <c r="S186" s="222"/>
      <c r="T186" s="223"/>
      <c r="U186" s="15"/>
      <c r="V186" s="15"/>
      <c r="W186" s="15"/>
      <c r="X186" s="15"/>
      <c r="Y186" s="15"/>
      <c r="Z186" s="15"/>
      <c r="AA186" s="15"/>
      <c r="AB186" s="15"/>
      <c r="AC186" s="15"/>
      <c r="AD186" s="15"/>
      <c r="AE186" s="15"/>
      <c r="AT186" s="218" t="s">
        <v>442</v>
      </c>
      <c r="AU186" s="218" t="s">
        <v>87</v>
      </c>
      <c r="AV186" s="15" t="s">
        <v>76</v>
      </c>
      <c r="AW186" s="15" t="s">
        <v>31</v>
      </c>
      <c r="AX186" s="15" t="s">
        <v>69</v>
      </c>
      <c r="AY186" s="218" t="s">
        <v>328</v>
      </c>
    </row>
    <row r="187" s="13" customFormat="1">
      <c r="A187" s="13"/>
      <c r="B187" s="201"/>
      <c r="C187" s="13"/>
      <c r="D187" s="195" t="s">
        <v>442</v>
      </c>
      <c r="E187" s="202" t="s">
        <v>3</v>
      </c>
      <c r="F187" s="203" t="s">
        <v>7541</v>
      </c>
      <c r="G187" s="13"/>
      <c r="H187" s="204">
        <v>2.6000000000000001</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87</v>
      </c>
      <c r="AV187" s="13" t="s">
        <v>79</v>
      </c>
      <c r="AW187" s="13" t="s">
        <v>31</v>
      </c>
      <c r="AX187" s="13" t="s">
        <v>76</v>
      </c>
      <c r="AY187" s="202" t="s">
        <v>328</v>
      </c>
    </row>
    <row r="188" s="2" customFormat="1" ht="16.5" customHeight="1">
      <c r="A188" s="41"/>
      <c r="B188" s="176"/>
      <c r="C188" s="177" t="s">
        <v>550</v>
      </c>
      <c r="D188" s="177" t="s">
        <v>331</v>
      </c>
      <c r="E188" s="178" t="s">
        <v>2724</v>
      </c>
      <c r="F188" s="179" t="s">
        <v>2725</v>
      </c>
      <c r="G188" s="180" t="s">
        <v>439</v>
      </c>
      <c r="H188" s="181">
        <v>2.6000000000000001</v>
      </c>
      <c r="I188" s="182"/>
      <c r="J188" s="183">
        <f>ROUND(I188*H188,2)</f>
        <v>0</v>
      </c>
      <c r="K188" s="179" t="s">
        <v>335</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113</v>
      </c>
      <c r="AT188" s="188" t="s">
        <v>331</v>
      </c>
      <c r="AU188" s="188" t="s">
        <v>87</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7433</v>
      </c>
    </row>
    <row r="189" s="2" customFormat="1">
      <c r="A189" s="41"/>
      <c r="B189" s="42"/>
      <c r="C189" s="41"/>
      <c r="D189" s="190" t="s">
        <v>338</v>
      </c>
      <c r="E189" s="41"/>
      <c r="F189" s="191" t="s">
        <v>2727</v>
      </c>
      <c r="G189" s="41"/>
      <c r="H189" s="41"/>
      <c r="I189" s="192"/>
      <c r="J189" s="41"/>
      <c r="K189" s="41"/>
      <c r="L189" s="42"/>
      <c r="M189" s="193"/>
      <c r="N189" s="194"/>
      <c r="O189" s="75"/>
      <c r="P189" s="75"/>
      <c r="Q189" s="75"/>
      <c r="R189" s="75"/>
      <c r="S189" s="75"/>
      <c r="T189" s="76"/>
      <c r="U189" s="41"/>
      <c r="V189" s="41"/>
      <c r="W189" s="41"/>
      <c r="X189" s="41"/>
      <c r="Y189" s="41"/>
      <c r="Z189" s="41"/>
      <c r="AA189" s="41"/>
      <c r="AB189" s="41"/>
      <c r="AC189" s="41"/>
      <c r="AD189" s="41"/>
      <c r="AE189" s="41"/>
      <c r="AT189" s="22" t="s">
        <v>338</v>
      </c>
      <c r="AU189" s="22" t="s">
        <v>87</v>
      </c>
    </row>
    <row r="190" s="12" customFormat="1" ht="20.88" customHeight="1">
      <c r="A190" s="12"/>
      <c r="B190" s="163"/>
      <c r="C190" s="12"/>
      <c r="D190" s="164" t="s">
        <v>68</v>
      </c>
      <c r="E190" s="174" t="s">
        <v>473</v>
      </c>
      <c r="F190" s="174" t="s">
        <v>2807</v>
      </c>
      <c r="G190" s="12"/>
      <c r="H190" s="12"/>
      <c r="I190" s="166"/>
      <c r="J190" s="175">
        <f>BK190</f>
        <v>0</v>
      </c>
      <c r="K190" s="12"/>
      <c r="L190" s="163"/>
      <c r="M190" s="168"/>
      <c r="N190" s="169"/>
      <c r="O190" s="169"/>
      <c r="P190" s="170">
        <f>SUM(P191:P194)</f>
        <v>0</v>
      </c>
      <c r="Q190" s="169"/>
      <c r="R190" s="170">
        <f>SUM(R191:R194)</f>
        <v>0.0096000000000000009</v>
      </c>
      <c r="S190" s="169"/>
      <c r="T190" s="171">
        <f>SUM(T191:T194)</f>
        <v>0</v>
      </c>
      <c r="U190" s="12"/>
      <c r="V190" s="12"/>
      <c r="W190" s="12"/>
      <c r="X190" s="12"/>
      <c r="Y190" s="12"/>
      <c r="Z190" s="12"/>
      <c r="AA190" s="12"/>
      <c r="AB190" s="12"/>
      <c r="AC190" s="12"/>
      <c r="AD190" s="12"/>
      <c r="AE190" s="12"/>
      <c r="AR190" s="164" t="s">
        <v>76</v>
      </c>
      <c r="AT190" s="172" t="s">
        <v>68</v>
      </c>
      <c r="AU190" s="172" t="s">
        <v>79</v>
      </c>
      <c r="AY190" s="164" t="s">
        <v>328</v>
      </c>
      <c r="BK190" s="173">
        <f>SUM(BK191:BK194)</f>
        <v>0</v>
      </c>
    </row>
    <row r="191" s="2" customFormat="1" ht="24.15" customHeight="1">
      <c r="A191" s="41"/>
      <c r="B191" s="176"/>
      <c r="C191" s="177" t="s">
        <v>556</v>
      </c>
      <c r="D191" s="177" t="s">
        <v>331</v>
      </c>
      <c r="E191" s="178" t="s">
        <v>7434</v>
      </c>
      <c r="F191" s="179" t="s">
        <v>7435</v>
      </c>
      <c r="G191" s="180" t="s">
        <v>476</v>
      </c>
      <c r="H191" s="181">
        <v>25</v>
      </c>
      <c r="I191" s="182"/>
      <c r="J191" s="183">
        <f>ROUND(I191*H191,2)</f>
        <v>0</v>
      </c>
      <c r="K191" s="179" t="s">
        <v>335</v>
      </c>
      <c r="L191" s="42"/>
      <c r="M191" s="184" t="s">
        <v>3</v>
      </c>
      <c r="N191" s="185" t="s">
        <v>40</v>
      </c>
      <c r="O191" s="75"/>
      <c r="P191" s="186">
        <f>O191*H191</f>
        <v>0</v>
      </c>
      <c r="Q191" s="186">
        <v>0</v>
      </c>
      <c r="R191" s="186">
        <f>Q191*H191</f>
        <v>0</v>
      </c>
      <c r="S191" s="186">
        <v>0</v>
      </c>
      <c r="T191" s="187">
        <f>S191*H191</f>
        <v>0</v>
      </c>
      <c r="U191" s="41"/>
      <c r="V191" s="41"/>
      <c r="W191" s="41"/>
      <c r="X191" s="41"/>
      <c r="Y191" s="41"/>
      <c r="Z191" s="41"/>
      <c r="AA191" s="41"/>
      <c r="AB191" s="41"/>
      <c r="AC191" s="41"/>
      <c r="AD191" s="41"/>
      <c r="AE191" s="41"/>
      <c r="AR191" s="188" t="s">
        <v>113</v>
      </c>
      <c r="AT191" s="188" t="s">
        <v>331</v>
      </c>
      <c r="AU191" s="188" t="s">
        <v>87</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7436</v>
      </c>
    </row>
    <row r="192" s="2" customFormat="1">
      <c r="A192" s="41"/>
      <c r="B192" s="42"/>
      <c r="C192" s="41"/>
      <c r="D192" s="190" t="s">
        <v>338</v>
      </c>
      <c r="E192" s="41"/>
      <c r="F192" s="191" t="s">
        <v>7437</v>
      </c>
      <c r="G192" s="41"/>
      <c r="H192" s="41"/>
      <c r="I192" s="192"/>
      <c r="J192" s="41"/>
      <c r="K192" s="41"/>
      <c r="L192" s="42"/>
      <c r="M192" s="193"/>
      <c r="N192" s="194"/>
      <c r="O192" s="75"/>
      <c r="P192" s="75"/>
      <c r="Q192" s="75"/>
      <c r="R192" s="75"/>
      <c r="S192" s="75"/>
      <c r="T192" s="76"/>
      <c r="U192" s="41"/>
      <c r="V192" s="41"/>
      <c r="W192" s="41"/>
      <c r="X192" s="41"/>
      <c r="Y192" s="41"/>
      <c r="Z192" s="41"/>
      <c r="AA192" s="41"/>
      <c r="AB192" s="41"/>
      <c r="AC192" s="41"/>
      <c r="AD192" s="41"/>
      <c r="AE192" s="41"/>
      <c r="AT192" s="22" t="s">
        <v>338</v>
      </c>
      <c r="AU192" s="22" t="s">
        <v>87</v>
      </c>
    </row>
    <row r="193" s="2" customFormat="1" ht="21.75" customHeight="1">
      <c r="A193" s="41"/>
      <c r="B193" s="176"/>
      <c r="C193" s="224" t="s">
        <v>8</v>
      </c>
      <c r="D193" s="224" t="s">
        <v>539</v>
      </c>
      <c r="E193" s="225" t="s">
        <v>7438</v>
      </c>
      <c r="F193" s="226" t="s">
        <v>7439</v>
      </c>
      <c r="G193" s="227" t="s">
        <v>476</v>
      </c>
      <c r="H193" s="228">
        <v>30</v>
      </c>
      <c r="I193" s="229"/>
      <c r="J193" s="230">
        <f>ROUND(I193*H193,2)</f>
        <v>0</v>
      </c>
      <c r="K193" s="226" t="s">
        <v>335</v>
      </c>
      <c r="L193" s="231"/>
      <c r="M193" s="232" t="s">
        <v>3</v>
      </c>
      <c r="N193" s="233" t="s">
        <v>40</v>
      </c>
      <c r="O193" s="75"/>
      <c r="P193" s="186">
        <f>O193*H193</f>
        <v>0</v>
      </c>
      <c r="Q193" s="186">
        <v>0.00032000000000000003</v>
      </c>
      <c r="R193" s="186">
        <f>Q193*H193</f>
        <v>0.0096000000000000009</v>
      </c>
      <c r="S193" s="186">
        <v>0</v>
      </c>
      <c r="T193" s="187">
        <f>S193*H193</f>
        <v>0</v>
      </c>
      <c r="U193" s="41"/>
      <c r="V193" s="41"/>
      <c r="W193" s="41"/>
      <c r="X193" s="41"/>
      <c r="Y193" s="41"/>
      <c r="Z193" s="41"/>
      <c r="AA193" s="41"/>
      <c r="AB193" s="41"/>
      <c r="AC193" s="41"/>
      <c r="AD193" s="41"/>
      <c r="AE193" s="41"/>
      <c r="AR193" s="188" t="s">
        <v>171</v>
      </c>
      <c r="AT193" s="188" t="s">
        <v>539</v>
      </c>
      <c r="AU193" s="188" t="s">
        <v>87</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7440</v>
      </c>
    </row>
    <row r="194" s="13" customFormat="1">
      <c r="A194" s="13"/>
      <c r="B194" s="201"/>
      <c r="C194" s="13"/>
      <c r="D194" s="195" t="s">
        <v>442</v>
      </c>
      <c r="E194" s="13"/>
      <c r="F194" s="203" t="s">
        <v>7542</v>
      </c>
      <c r="G194" s="13"/>
      <c r="H194" s="204">
        <v>30</v>
      </c>
      <c r="I194" s="205"/>
      <c r="J194" s="13"/>
      <c r="K194" s="13"/>
      <c r="L194" s="201"/>
      <c r="M194" s="206"/>
      <c r="N194" s="207"/>
      <c r="O194" s="207"/>
      <c r="P194" s="207"/>
      <c r="Q194" s="207"/>
      <c r="R194" s="207"/>
      <c r="S194" s="207"/>
      <c r="T194" s="208"/>
      <c r="U194" s="13"/>
      <c r="V194" s="13"/>
      <c r="W194" s="13"/>
      <c r="X194" s="13"/>
      <c r="Y194" s="13"/>
      <c r="Z194" s="13"/>
      <c r="AA194" s="13"/>
      <c r="AB194" s="13"/>
      <c r="AC194" s="13"/>
      <c r="AD194" s="13"/>
      <c r="AE194" s="13"/>
      <c r="AT194" s="202" t="s">
        <v>442</v>
      </c>
      <c r="AU194" s="202" t="s">
        <v>87</v>
      </c>
      <c r="AV194" s="13" t="s">
        <v>79</v>
      </c>
      <c r="AW194" s="13" t="s">
        <v>4</v>
      </c>
      <c r="AX194" s="13" t="s">
        <v>76</v>
      </c>
      <c r="AY194" s="202" t="s">
        <v>328</v>
      </c>
    </row>
    <row r="195" s="12" customFormat="1" ht="20.88" customHeight="1">
      <c r="A195" s="12"/>
      <c r="B195" s="163"/>
      <c r="C195" s="12"/>
      <c r="D195" s="164" t="s">
        <v>68</v>
      </c>
      <c r="E195" s="174" t="s">
        <v>588</v>
      </c>
      <c r="F195" s="174" t="s">
        <v>2816</v>
      </c>
      <c r="G195" s="12"/>
      <c r="H195" s="12"/>
      <c r="I195" s="166"/>
      <c r="J195" s="175">
        <f>BK195</f>
        <v>0</v>
      </c>
      <c r="K195" s="12"/>
      <c r="L195" s="163"/>
      <c r="M195" s="168"/>
      <c r="N195" s="169"/>
      <c r="O195" s="169"/>
      <c r="P195" s="170">
        <f>SUM(P196:P209)</f>
        <v>0</v>
      </c>
      <c r="Q195" s="169"/>
      <c r="R195" s="170">
        <f>SUM(R196:R209)</f>
        <v>19.630971200000001</v>
      </c>
      <c r="S195" s="169"/>
      <c r="T195" s="171">
        <f>SUM(T196:T209)</f>
        <v>0</v>
      </c>
      <c r="U195" s="12"/>
      <c r="V195" s="12"/>
      <c r="W195" s="12"/>
      <c r="X195" s="12"/>
      <c r="Y195" s="12"/>
      <c r="Z195" s="12"/>
      <c r="AA195" s="12"/>
      <c r="AB195" s="12"/>
      <c r="AC195" s="12"/>
      <c r="AD195" s="12"/>
      <c r="AE195" s="12"/>
      <c r="AR195" s="164" t="s">
        <v>76</v>
      </c>
      <c r="AT195" s="172" t="s">
        <v>68</v>
      </c>
      <c r="AU195" s="172" t="s">
        <v>79</v>
      </c>
      <c r="AY195" s="164" t="s">
        <v>328</v>
      </c>
      <c r="BK195" s="173">
        <f>SUM(BK196:BK209)</f>
        <v>0</v>
      </c>
    </row>
    <row r="196" s="2" customFormat="1" ht="66.75" customHeight="1">
      <c r="A196" s="41"/>
      <c r="B196" s="176"/>
      <c r="C196" s="177" t="s">
        <v>564</v>
      </c>
      <c r="D196" s="177" t="s">
        <v>331</v>
      </c>
      <c r="E196" s="178" t="s">
        <v>2817</v>
      </c>
      <c r="F196" s="179" t="s">
        <v>2818</v>
      </c>
      <c r="G196" s="180" t="s">
        <v>491</v>
      </c>
      <c r="H196" s="181">
        <v>12.199999999999999</v>
      </c>
      <c r="I196" s="182"/>
      <c r="J196" s="183">
        <f>ROUND(I196*H196,2)</f>
        <v>0</v>
      </c>
      <c r="K196" s="179" t="s">
        <v>335</v>
      </c>
      <c r="L196" s="42"/>
      <c r="M196" s="184" t="s">
        <v>3</v>
      </c>
      <c r="N196" s="185" t="s">
        <v>40</v>
      </c>
      <c r="O196" s="75"/>
      <c r="P196" s="186">
        <f>O196*H196</f>
        <v>0</v>
      </c>
      <c r="Q196" s="186">
        <v>0</v>
      </c>
      <c r="R196" s="186">
        <f>Q196*H196</f>
        <v>0</v>
      </c>
      <c r="S196" s="186">
        <v>0</v>
      </c>
      <c r="T196" s="187">
        <f>S196*H196</f>
        <v>0</v>
      </c>
      <c r="U196" s="41"/>
      <c r="V196" s="41"/>
      <c r="W196" s="41"/>
      <c r="X196" s="41"/>
      <c r="Y196" s="41"/>
      <c r="Z196" s="41"/>
      <c r="AA196" s="41"/>
      <c r="AB196" s="41"/>
      <c r="AC196" s="41"/>
      <c r="AD196" s="41"/>
      <c r="AE196" s="41"/>
      <c r="AR196" s="188" t="s">
        <v>532</v>
      </c>
      <c r="AT196" s="188" t="s">
        <v>331</v>
      </c>
      <c r="AU196" s="188" t="s">
        <v>87</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532</v>
      </c>
      <c r="BM196" s="188" t="s">
        <v>7442</v>
      </c>
    </row>
    <row r="197" s="2" customFormat="1">
      <c r="A197" s="41"/>
      <c r="B197" s="42"/>
      <c r="C197" s="41"/>
      <c r="D197" s="190" t="s">
        <v>338</v>
      </c>
      <c r="E197" s="41"/>
      <c r="F197" s="191" t="s">
        <v>2820</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87</v>
      </c>
    </row>
    <row r="198" s="15" customFormat="1">
      <c r="A198" s="15"/>
      <c r="B198" s="217"/>
      <c r="C198" s="15"/>
      <c r="D198" s="195" t="s">
        <v>442</v>
      </c>
      <c r="E198" s="218" t="s">
        <v>3</v>
      </c>
      <c r="F198" s="219" t="s">
        <v>2821</v>
      </c>
      <c r="G198" s="15"/>
      <c r="H198" s="218" t="s">
        <v>3</v>
      </c>
      <c r="I198" s="220"/>
      <c r="J198" s="15"/>
      <c r="K198" s="15"/>
      <c r="L198" s="217"/>
      <c r="M198" s="221"/>
      <c r="N198" s="222"/>
      <c r="O198" s="222"/>
      <c r="P198" s="222"/>
      <c r="Q198" s="222"/>
      <c r="R198" s="222"/>
      <c r="S198" s="222"/>
      <c r="T198" s="223"/>
      <c r="U198" s="15"/>
      <c r="V198" s="15"/>
      <c r="W198" s="15"/>
      <c r="X198" s="15"/>
      <c r="Y198" s="15"/>
      <c r="Z198" s="15"/>
      <c r="AA198" s="15"/>
      <c r="AB198" s="15"/>
      <c r="AC198" s="15"/>
      <c r="AD198" s="15"/>
      <c r="AE198" s="15"/>
      <c r="AT198" s="218" t="s">
        <v>442</v>
      </c>
      <c r="AU198" s="218" t="s">
        <v>87</v>
      </c>
      <c r="AV198" s="15" t="s">
        <v>76</v>
      </c>
      <c r="AW198" s="15" t="s">
        <v>31</v>
      </c>
      <c r="AX198" s="15" t="s">
        <v>69</v>
      </c>
      <c r="AY198" s="218" t="s">
        <v>328</v>
      </c>
    </row>
    <row r="199" s="13" customFormat="1">
      <c r="A199" s="13"/>
      <c r="B199" s="201"/>
      <c r="C199" s="13"/>
      <c r="D199" s="195" t="s">
        <v>442</v>
      </c>
      <c r="E199" s="202" t="s">
        <v>3</v>
      </c>
      <c r="F199" s="203" t="s">
        <v>2822</v>
      </c>
      <c r="G199" s="13"/>
      <c r="H199" s="204">
        <v>12.199999999999999</v>
      </c>
      <c r="I199" s="205"/>
      <c r="J199" s="13"/>
      <c r="K199" s="13"/>
      <c r="L199" s="201"/>
      <c r="M199" s="206"/>
      <c r="N199" s="207"/>
      <c r="O199" s="207"/>
      <c r="P199" s="207"/>
      <c r="Q199" s="207"/>
      <c r="R199" s="207"/>
      <c r="S199" s="207"/>
      <c r="T199" s="208"/>
      <c r="U199" s="13"/>
      <c r="V199" s="13"/>
      <c r="W199" s="13"/>
      <c r="X199" s="13"/>
      <c r="Y199" s="13"/>
      <c r="Z199" s="13"/>
      <c r="AA199" s="13"/>
      <c r="AB199" s="13"/>
      <c r="AC199" s="13"/>
      <c r="AD199" s="13"/>
      <c r="AE199" s="13"/>
      <c r="AT199" s="202" t="s">
        <v>442</v>
      </c>
      <c r="AU199" s="202" t="s">
        <v>87</v>
      </c>
      <c r="AV199" s="13" t="s">
        <v>79</v>
      </c>
      <c r="AW199" s="13" t="s">
        <v>31</v>
      </c>
      <c r="AX199" s="13" t="s">
        <v>76</v>
      </c>
      <c r="AY199" s="202" t="s">
        <v>328</v>
      </c>
    </row>
    <row r="200" s="2" customFormat="1" ht="16.5" customHeight="1">
      <c r="A200" s="41"/>
      <c r="B200" s="176"/>
      <c r="C200" s="224" t="s">
        <v>571</v>
      </c>
      <c r="D200" s="224" t="s">
        <v>539</v>
      </c>
      <c r="E200" s="225" t="s">
        <v>2823</v>
      </c>
      <c r="F200" s="226" t="s">
        <v>2824</v>
      </c>
      <c r="G200" s="227" t="s">
        <v>585</v>
      </c>
      <c r="H200" s="228">
        <v>19.52</v>
      </c>
      <c r="I200" s="229"/>
      <c r="J200" s="230">
        <f>ROUND(I200*H200,2)</f>
        <v>0</v>
      </c>
      <c r="K200" s="226" t="s">
        <v>335</v>
      </c>
      <c r="L200" s="231"/>
      <c r="M200" s="232" t="s">
        <v>3</v>
      </c>
      <c r="N200" s="233" t="s">
        <v>40</v>
      </c>
      <c r="O200" s="75"/>
      <c r="P200" s="186">
        <f>O200*H200</f>
        <v>0</v>
      </c>
      <c r="Q200" s="186">
        <v>1</v>
      </c>
      <c r="R200" s="186">
        <f>Q200*H200</f>
        <v>19.52</v>
      </c>
      <c r="S200" s="186">
        <v>0</v>
      </c>
      <c r="T200" s="187">
        <f>S200*H200</f>
        <v>0</v>
      </c>
      <c r="U200" s="41"/>
      <c r="V200" s="41"/>
      <c r="W200" s="41"/>
      <c r="X200" s="41"/>
      <c r="Y200" s="41"/>
      <c r="Z200" s="41"/>
      <c r="AA200" s="41"/>
      <c r="AB200" s="41"/>
      <c r="AC200" s="41"/>
      <c r="AD200" s="41"/>
      <c r="AE200" s="41"/>
      <c r="AR200" s="188" t="s">
        <v>621</v>
      </c>
      <c r="AT200" s="188" t="s">
        <v>539</v>
      </c>
      <c r="AU200" s="188" t="s">
        <v>87</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532</v>
      </c>
      <c r="BM200" s="188" t="s">
        <v>7443</v>
      </c>
    </row>
    <row r="201" s="13" customFormat="1">
      <c r="A201" s="13"/>
      <c r="B201" s="201"/>
      <c r="C201" s="13"/>
      <c r="D201" s="195" t="s">
        <v>442</v>
      </c>
      <c r="E201" s="13"/>
      <c r="F201" s="203" t="s">
        <v>7543</v>
      </c>
      <c r="G201" s="13"/>
      <c r="H201" s="204">
        <v>19.52</v>
      </c>
      <c r="I201" s="205"/>
      <c r="J201" s="13"/>
      <c r="K201" s="13"/>
      <c r="L201" s="201"/>
      <c r="M201" s="206"/>
      <c r="N201" s="207"/>
      <c r="O201" s="207"/>
      <c r="P201" s="207"/>
      <c r="Q201" s="207"/>
      <c r="R201" s="207"/>
      <c r="S201" s="207"/>
      <c r="T201" s="208"/>
      <c r="U201" s="13"/>
      <c r="V201" s="13"/>
      <c r="W201" s="13"/>
      <c r="X201" s="13"/>
      <c r="Y201" s="13"/>
      <c r="Z201" s="13"/>
      <c r="AA201" s="13"/>
      <c r="AB201" s="13"/>
      <c r="AC201" s="13"/>
      <c r="AD201" s="13"/>
      <c r="AE201" s="13"/>
      <c r="AT201" s="202" t="s">
        <v>442</v>
      </c>
      <c r="AU201" s="202" t="s">
        <v>87</v>
      </c>
      <c r="AV201" s="13" t="s">
        <v>79</v>
      </c>
      <c r="AW201" s="13" t="s">
        <v>4</v>
      </c>
      <c r="AX201" s="13" t="s">
        <v>76</v>
      </c>
      <c r="AY201" s="202" t="s">
        <v>328</v>
      </c>
    </row>
    <row r="202" s="2" customFormat="1" ht="55.5" customHeight="1">
      <c r="A202" s="41"/>
      <c r="B202" s="176"/>
      <c r="C202" s="177" t="s">
        <v>576</v>
      </c>
      <c r="D202" s="177" t="s">
        <v>331</v>
      </c>
      <c r="E202" s="178" t="s">
        <v>533</v>
      </c>
      <c r="F202" s="179" t="s">
        <v>2827</v>
      </c>
      <c r="G202" s="180" t="s">
        <v>439</v>
      </c>
      <c r="H202" s="181">
        <v>122</v>
      </c>
      <c r="I202" s="182"/>
      <c r="J202" s="183">
        <f>ROUND(I202*H202,2)</f>
        <v>0</v>
      </c>
      <c r="K202" s="179" t="s">
        <v>335</v>
      </c>
      <c r="L202" s="42"/>
      <c r="M202" s="184" t="s">
        <v>3</v>
      </c>
      <c r="N202" s="185" t="s">
        <v>40</v>
      </c>
      <c r="O202" s="75"/>
      <c r="P202" s="186">
        <f>O202*H202</f>
        <v>0</v>
      </c>
      <c r="Q202" s="186">
        <v>0.00030945000000000001</v>
      </c>
      <c r="R202" s="186">
        <f>Q202*H202</f>
        <v>0.037752899999999999</v>
      </c>
      <c r="S202" s="186">
        <v>0</v>
      </c>
      <c r="T202" s="187">
        <f>S202*H202</f>
        <v>0</v>
      </c>
      <c r="U202" s="41"/>
      <c r="V202" s="41"/>
      <c r="W202" s="41"/>
      <c r="X202" s="41"/>
      <c r="Y202" s="41"/>
      <c r="Z202" s="41"/>
      <c r="AA202" s="41"/>
      <c r="AB202" s="41"/>
      <c r="AC202" s="41"/>
      <c r="AD202" s="41"/>
      <c r="AE202" s="41"/>
      <c r="AR202" s="188" t="s">
        <v>113</v>
      </c>
      <c r="AT202" s="188" t="s">
        <v>331</v>
      </c>
      <c r="AU202" s="188" t="s">
        <v>87</v>
      </c>
      <c r="AY202" s="22" t="s">
        <v>328</v>
      </c>
      <c r="BE202" s="189">
        <f>IF(N202="základní",J202,0)</f>
        <v>0</v>
      </c>
      <c r="BF202" s="189">
        <f>IF(N202="snížená",J202,0)</f>
        <v>0</v>
      </c>
      <c r="BG202" s="189">
        <f>IF(N202="zákl. přenesená",J202,0)</f>
        <v>0</v>
      </c>
      <c r="BH202" s="189">
        <f>IF(N202="sníž. přenesená",J202,0)</f>
        <v>0</v>
      </c>
      <c r="BI202" s="189">
        <f>IF(N202="nulová",J202,0)</f>
        <v>0</v>
      </c>
      <c r="BJ202" s="22" t="s">
        <v>76</v>
      </c>
      <c r="BK202" s="189">
        <f>ROUND(I202*H202,2)</f>
        <v>0</v>
      </c>
      <c r="BL202" s="22" t="s">
        <v>113</v>
      </c>
      <c r="BM202" s="188" t="s">
        <v>7445</v>
      </c>
    </row>
    <row r="203" s="2" customFormat="1">
      <c r="A203" s="41"/>
      <c r="B203" s="42"/>
      <c r="C203" s="41"/>
      <c r="D203" s="190" t="s">
        <v>338</v>
      </c>
      <c r="E203" s="41"/>
      <c r="F203" s="191" t="s">
        <v>536</v>
      </c>
      <c r="G203" s="41"/>
      <c r="H203" s="41"/>
      <c r="I203" s="192"/>
      <c r="J203" s="41"/>
      <c r="K203" s="41"/>
      <c r="L203" s="42"/>
      <c r="M203" s="193"/>
      <c r="N203" s="194"/>
      <c r="O203" s="75"/>
      <c r="P203" s="75"/>
      <c r="Q203" s="75"/>
      <c r="R203" s="75"/>
      <c r="S203" s="75"/>
      <c r="T203" s="76"/>
      <c r="U203" s="41"/>
      <c r="V203" s="41"/>
      <c r="W203" s="41"/>
      <c r="X203" s="41"/>
      <c r="Y203" s="41"/>
      <c r="Z203" s="41"/>
      <c r="AA203" s="41"/>
      <c r="AB203" s="41"/>
      <c r="AC203" s="41"/>
      <c r="AD203" s="41"/>
      <c r="AE203" s="41"/>
      <c r="AT203" s="22" t="s">
        <v>338</v>
      </c>
      <c r="AU203" s="22" t="s">
        <v>87</v>
      </c>
    </row>
    <row r="204" s="13" customFormat="1">
      <c r="A204" s="13"/>
      <c r="B204" s="201"/>
      <c r="C204" s="13"/>
      <c r="D204" s="195" t="s">
        <v>442</v>
      </c>
      <c r="E204" s="202" t="s">
        <v>3</v>
      </c>
      <c r="F204" s="203" t="s">
        <v>2829</v>
      </c>
      <c r="G204" s="13"/>
      <c r="H204" s="204">
        <v>122</v>
      </c>
      <c r="I204" s="205"/>
      <c r="J204" s="13"/>
      <c r="K204" s="13"/>
      <c r="L204" s="201"/>
      <c r="M204" s="206"/>
      <c r="N204" s="207"/>
      <c r="O204" s="207"/>
      <c r="P204" s="207"/>
      <c r="Q204" s="207"/>
      <c r="R204" s="207"/>
      <c r="S204" s="207"/>
      <c r="T204" s="208"/>
      <c r="U204" s="13"/>
      <c r="V204" s="13"/>
      <c r="W204" s="13"/>
      <c r="X204" s="13"/>
      <c r="Y204" s="13"/>
      <c r="Z204" s="13"/>
      <c r="AA204" s="13"/>
      <c r="AB204" s="13"/>
      <c r="AC204" s="13"/>
      <c r="AD204" s="13"/>
      <c r="AE204" s="13"/>
      <c r="AT204" s="202" t="s">
        <v>442</v>
      </c>
      <c r="AU204" s="202" t="s">
        <v>87</v>
      </c>
      <c r="AV204" s="13" t="s">
        <v>79</v>
      </c>
      <c r="AW204" s="13" t="s">
        <v>31</v>
      </c>
      <c r="AX204" s="13" t="s">
        <v>76</v>
      </c>
      <c r="AY204" s="202" t="s">
        <v>328</v>
      </c>
    </row>
    <row r="205" s="2" customFormat="1" ht="24.15" customHeight="1">
      <c r="A205" s="41"/>
      <c r="B205" s="176"/>
      <c r="C205" s="224" t="s">
        <v>473</v>
      </c>
      <c r="D205" s="224" t="s">
        <v>539</v>
      </c>
      <c r="E205" s="225" t="s">
        <v>2706</v>
      </c>
      <c r="F205" s="226" t="s">
        <v>2707</v>
      </c>
      <c r="G205" s="227" t="s">
        <v>439</v>
      </c>
      <c r="H205" s="228">
        <v>144.50899999999999</v>
      </c>
      <c r="I205" s="229"/>
      <c r="J205" s="230">
        <f>ROUND(I205*H205,2)</f>
        <v>0</v>
      </c>
      <c r="K205" s="226" t="s">
        <v>335</v>
      </c>
      <c r="L205" s="231"/>
      <c r="M205" s="232" t="s">
        <v>3</v>
      </c>
      <c r="N205" s="233" t="s">
        <v>40</v>
      </c>
      <c r="O205" s="75"/>
      <c r="P205" s="186">
        <f>O205*H205</f>
        <v>0</v>
      </c>
      <c r="Q205" s="186">
        <v>0.00029999999999999997</v>
      </c>
      <c r="R205" s="186">
        <f>Q205*H205</f>
        <v>0.043352699999999994</v>
      </c>
      <c r="S205" s="186">
        <v>0</v>
      </c>
      <c r="T205" s="187">
        <f>S205*H205</f>
        <v>0</v>
      </c>
      <c r="U205" s="41"/>
      <c r="V205" s="41"/>
      <c r="W205" s="41"/>
      <c r="X205" s="41"/>
      <c r="Y205" s="41"/>
      <c r="Z205" s="41"/>
      <c r="AA205" s="41"/>
      <c r="AB205" s="41"/>
      <c r="AC205" s="41"/>
      <c r="AD205" s="41"/>
      <c r="AE205" s="41"/>
      <c r="AR205" s="188" t="s">
        <v>171</v>
      </c>
      <c r="AT205" s="188" t="s">
        <v>539</v>
      </c>
      <c r="AU205" s="188" t="s">
        <v>87</v>
      </c>
      <c r="AY205" s="22" t="s">
        <v>328</v>
      </c>
      <c r="BE205" s="189">
        <f>IF(N205="základní",J205,0)</f>
        <v>0</v>
      </c>
      <c r="BF205" s="189">
        <f>IF(N205="snížená",J205,0)</f>
        <v>0</v>
      </c>
      <c r="BG205" s="189">
        <f>IF(N205="zákl. přenesená",J205,0)</f>
        <v>0</v>
      </c>
      <c r="BH205" s="189">
        <f>IF(N205="sníž. přenesená",J205,0)</f>
        <v>0</v>
      </c>
      <c r="BI205" s="189">
        <f>IF(N205="nulová",J205,0)</f>
        <v>0</v>
      </c>
      <c r="BJ205" s="22" t="s">
        <v>76</v>
      </c>
      <c r="BK205" s="189">
        <f>ROUND(I205*H205,2)</f>
        <v>0</v>
      </c>
      <c r="BL205" s="22" t="s">
        <v>113</v>
      </c>
      <c r="BM205" s="188" t="s">
        <v>7446</v>
      </c>
    </row>
    <row r="206" s="13" customFormat="1">
      <c r="A206" s="13"/>
      <c r="B206" s="201"/>
      <c r="C206" s="13"/>
      <c r="D206" s="195" t="s">
        <v>442</v>
      </c>
      <c r="E206" s="13"/>
      <c r="F206" s="203" t="s">
        <v>7544</v>
      </c>
      <c r="G206" s="13"/>
      <c r="H206" s="204">
        <v>144.50899999999999</v>
      </c>
      <c r="I206" s="205"/>
      <c r="J206" s="13"/>
      <c r="K206" s="13"/>
      <c r="L206" s="201"/>
      <c r="M206" s="206"/>
      <c r="N206" s="207"/>
      <c r="O206" s="207"/>
      <c r="P206" s="207"/>
      <c r="Q206" s="207"/>
      <c r="R206" s="207"/>
      <c r="S206" s="207"/>
      <c r="T206" s="208"/>
      <c r="U206" s="13"/>
      <c r="V206" s="13"/>
      <c r="W206" s="13"/>
      <c r="X206" s="13"/>
      <c r="Y206" s="13"/>
      <c r="Z206" s="13"/>
      <c r="AA206" s="13"/>
      <c r="AB206" s="13"/>
      <c r="AC206" s="13"/>
      <c r="AD206" s="13"/>
      <c r="AE206" s="13"/>
      <c r="AT206" s="202" t="s">
        <v>442</v>
      </c>
      <c r="AU206" s="202" t="s">
        <v>87</v>
      </c>
      <c r="AV206" s="13" t="s">
        <v>79</v>
      </c>
      <c r="AW206" s="13" t="s">
        <v>4</v>
      </c>
      <c r="AX206" s="13" t="s">
        <v>76</v>
      </c>
      <c r="AY206" s="202" t="s">
        <v>328</v>
      </c>
    </row>
    <row r="207" s="2" customFormat="1" ht="24.15" customHeight="1">
      <c r="A207" s="41"/>
      <c r="B207" s="176"/>
      <c r="C207" s="177" t="s">
        <v>588</v>
      </c>
      <c r="D207" s="177" t="s">
        <v>331</v>
      </c>
      <c r="E207" s="178" t="s">
        <v>2837</v>
      </c>
      <c r="F207" s="179" t="s">
        <v>2838</v>
      </c>
      <c r="G207" s="180" t="s">
        <v>476</v>
      </c>
      <c r="H207" s="181">
        <v>61</v>
      </c>
      <c r="I207" s="182"/>
      <c r="J207" s="183">
        <f>ROUND(I207*H207,2)</f>
        <v>0</v>
      </c>
      <c r="K207" s="179" t="s">
        <v>335</v>
      </c>
      <c r="L207" s="42"/>
      <c r="M207" s="184" t="s">
        <v>3</v>
      </c>
      <c r="N207" s="185" t="s">
        <v>40</v>
      </c>
      <c r="O207" s="75"/>
      <c r="P207" s="186">
        <f>O207*H207</f>
        <v>0</v>
      </c>
      <c r="Q207" s="186">
        <v>0.00048959999999999997</v>
      </c>
      <c r="R207" s="186">
        <f>Q207*H207</f>
        <v>0.029865599999999999</v>
      </c>
      <c r="S207" s="186">
        <v>0</v>
      </c>
      <c r="T207" s="187">
        <f>S207*H207</f>
        <v>0</v>
      </c>
      <c r="U207" s="41"/>
      <c r="V207" s="41"/>
      <c r="W207" s="41"/>
      <c r="X207" s="41"/>
      <c r="Y207" s="41"/>
      <c r="Z207" s="41"/>
      <c r="AA207" s="41"/>
      <c r="AB207" s="41"/>
      <c r="AC207" s="41"/>
      <c r="AD207" s="41"/>
      <c r="AE207" s="41"/>
      <c r="AR207" s="188" t="s">
        <v>113</v>
      </c>
      <c r="AT207" s="188" t="s">
        <v>331</v>
      </c>
      <c r="AU207" s="188" t="s">
        <v>87</v>
      </c>
      <c r="AY207" s="22" t="s">
        <v>328</v>
      </c>
      <c r="BE207" s="189">
        <f>IF(N207="základní",J207,0)</f>
        <v>0</v>
      </c>
      <c r="BF207" s="189">
        <f>IF(N207="snížená",J207,0)</f>
        <v>0</v>
      </c>
      <c r="BG207" s="189">
        <f>IF(N207="zákl. přenesená",J207,0)</f>
        <v>0</v>
      </c>
      <c r="BH207" s="189">
        <f>IF(N207="sníž. přenesená",J207,0)</f>
        <v>0</v>
      </c>
      <c r="BI207" s="189">
        <f>IF(N207="nulová",J207,0)</f>
        <v>0</v>
      </c>
      <c r="BJ207" s="22" t="s">
        <v>76</v>
      </c>
      <c r="BK207" s="189">
        <f>ROUND(I207*H207,2)</f>
        <v>0</v>
      </c>
      <c r="BL207" s="22" t="s">
        <v>113</v>
      </c>
      <c r="BM207" s="188" t="s">
        <v>7448</v>
      </c>
    </row>
    <row r="208" s="2" customFormat="1">
      <c r="A208" s="41"/>
      <c r="B208" s="42"/>
      <c r="C208" s="41"/>
      <c r="D208" s="190" t="s">
        <v>338</v>
      </c>
      <c r="E208" s="41"/>
      <c r="F208" s="191" t="s">
        <v>2840</v>
      </c>
      <c r="G208" s="41"/>
      <c r="H208" s="41"/>
      <c r="I208" s="192"/>
      <c r="J208" s="41"/>
      <c r="K208" s="41"/>
      <c r="L208" s="42"/>
      <c r="M208" s="193"/>
      <c r="N208" s="194"/>
      <c r="O208" s="75"/>
      <c r="P208" s="75"/>
      <c r="Q208" s="75"/>
      <c r="R208" s="75"/>
      <c r="S208" s="75"/>
      <c r="T208" s="76"/>
      <c r="U208" s="41"/>
      <c r="V208" s="41"/>
      <c r="W208" s="41"/>
      <c r="X208" s="41"/>
      <c r="Y208" s="41"/>
      <c r="Z208" s="41"/>
      <c r="AA208" s="41"/>
      <c r="AB208" s="41"/>
      <c r="AC208" s="41"/>
      <c r="AD208" s="41"/>
      <c r="AE208" s="41"/>
      <c r="AT208" s="22" t="s">
        <v>338</v>
      </c>
      <c r="AU208" s="22" t="s">
        <v>87</v>
      </c>
    </row>
    <row r="209" s="13" customFormat="1">
      <c r="A209" s="13"/>
      <c r="B209" s="201"/>
      <c r="C209" s="13"/>
      <c r="D209" s="195" t="s">
        <v>442</v>
      </c>
      <c r="E209" s="202" t="s">
        <v>3</v>
      </c>
      <c r="F209" s="203" t="s">
        <v>2355</v>
      </c>
      <c r="G209" s="13"/>
      <c r="H209" s="204">
        <v>61</v>
      </c>
      <c r="I209" s="205"/>
      <c r="J209" s="13"/>
      <c r="K209" s="13"/>
      <c r="L209" s="201"/>
      <c r="M209" s="206"/>
      <c r="N209" s="207"/>
      <c r="O209" s="207"/>
      <c r="P209" s="207"/>
      <c r="Q209" s="207"/>
      <c r="R209" s="207"/>
      <c r="S209" s="207"/>
      <c r="T209" s="208"/>
      <c r="U209" s="13"/>
      <c r="V209" s="13"/>
      <c r="W209" s="13"/>
      <c r="X209" s="13"/>
      <c r="Y209" s="13"/>
      <c r="Z209" s="13"/>
      <c r="AA209" s="13"/>
      <c r="AB209" s="13"/>
      <c r="AC209" s="13"/>
      <c r="AD209" s="13"/>
      <c r="AE209" s="13"/>
      <c r="AT209" s="202" t="s">
        <v>442</v>
      </c>
      <c r="AU209" s="202" t="s">
        <v>87</v>
      </c>
      <c r="AV209" s="13" t="s">
        <v>79</v>
      </c>
      <c r="AW209" s="13" t="s">
        <v>31</v>
      </c>
      <c r="AX209" s="13" t="s">
        <v>76</v>
      </c>
      <c r="AY209" s="202" t="s">
        <v>328</v>
      </c>
    </row>
    <row r="210" s="12" customFormat="1" ht="22.8" customHeight="1">
      <c r="A210" s="12"/>
      <c r="B210" s="163"/>
      <c r="C210" s="12"/>
      <c r="D210" s="164" t="s">
        <v>68</v>
      </c>
      <c r="E210" s="174" t="s">
        <v>87</v>
      </c>
      <c r="F210" s="174" t="s">
        <v>1037</v>
      </c>
      <c r="G210" s="12"/>
      <c r="H210" s="12"/>
      <c r="I210" s="166"/>
      <c r="J210" s="175">
        <f>BK210</f>
        <v>0</v>
      </c>
      <c r="K210" s="12"/>
      <c r="L210" s="163"/>
      <c r="M210" s="168"/>
      <c r="N210" s="169"/>
      <c r="O210" s="169"/>
      <c r="P210" s="170">
        <f>SUM(P211:P260)</f>
        <v>0</v>
      </c>
      <c r="Q210" s="169"/>
      <c r="R210" s="170">
        <f>SUM(R211:R260)</f>
        <v>31.315047361660003</v>
      </c>
      <c r="S210" s="169"/>
      <c r="T210" s="171">
        <f>SUM(T211:T260)</f>
        <v>0</v>
      </c>
      <c r="U210" s="12"/>
      <c r="V210" s="12"/>
      <c r="W210" s="12"/>
      <c r="X210" s="12"/>
      <c r="Y210" s="12"/>
      <c r="Z210" s="12"/>
      <c r="AA210" s="12"/>
      <c r="AB210" s="12"/>
      <c r="AC210" s="12"/>
      <c r="AD210" s="12"/>
      <c r="AE210" s="12"/>
      <c r="AR210" s="164" t="s">
        <v>76</v>
      </c>
      <c r="AT210" s="172" t="s">
        <v>68</v>
      </c>
      <c r="AU210" s="172" t="s">
        <v>76</v>
      </c>
      <c r="AY210" s="164" t="s">
        <v>328</v>
      </c>
      <c r="BK210" s="173">
        <f>SUM(BK211:BK260)</f>
        <v>0</v>
      </c>
    </row>
    <row r="211" s="2" customFormat="1" ht="37.8" customHeight="1">
      <c r="A211" s="41"/>
      <c r="B211" s="176"/>
      <c r="C211" s="177" t="s">
        <v>593</v>
      </c>
      <c r="D211" s="177" t="s">
        <v>331</v>
      </c>
      <c r="E211" s="178" t="s">
        <v>7449</v>
      </c>
      <c r="F211" s="179" t="s">
        <v>7450</v>
      </c>
      <c r="G211" s="180" t="s">
        <v>491</v>
      </c>
      <c r="H211" s="181">
        <v>10.800000000000001</v>
      </c>
      <c r="I211" s="182"/>
      <c r="J211" s="183">
        <f>ROUND(I211*H211,2)</f>
        <v>0</v>
      </c>
      <c r="K211" s="179" t="s">
        <v>2902</v>
      </c>
      <c r="L211" s="42"/>
      <c r="M211" s="184" t="s">
        <v>3</v>
      </c>
      <c r="N211" s="185" t="s">
        <v>40</v>
      </c>
      <c r="O211" s="75"/>
      <c r="P211" s="186">
        <f>O211*H211</f>
        <v>0</v>
      </c>
      <c r="Q211" s="186">
        <v>2.5018722040000001</v>
      </c>
      <c r="R211" s="186">
        <f>Q211*H211</f>
        <v>27.020219803200003</v>
      </c>
      <c r="S211" s="186">
        <v>0</v>
      </c>
      <c r="T211" s="187">
        <f>S211*H211</f>
        <v>0</v>
      </c>
      <c r="U211" s="41"/>
      <c r="V211" s="41"/>
      <c r="W211" s="41"/>
      <c r="X211" s="41"/>
      <c r="Y211" s="41"/>
      <c r="Z211" s="41"/>
      <c r="AA211" s="41"/>
      <c r="AB211" s="41"/>
      <c r="AC211" s="41"/>
      <c r="AD211" s="41"/>
      <c r="AE211" s="41"/>
      <c r="AR211" s="188" t="s">
        <v>113</v>
      </c>
      <c r="AT211" s="188" t="s">
        <v>331</v>
      </c>
      <c r="AU211" s="188" t="s">
        <v>79</v>
      </c>
      <c r="AY211" s="22" t="s">
        <v>328</v>
      </c>
      <c r="BE211" s="189">
        <f>IF(N211="základní",J211,0)</f>
        <v>0</v>
      </c>
      <c r="BF211" s="189">
        <f>IF(N211="snížená",J211,0)</f>
        <v>0</v>
      </c>
      <c r="BG211" s="189">
        <f>IF(N211="zákl. přenesená",J211,0)</f>
        <v>0</v>
      </c>
      <c r="BH211" s="189">
        <f>IF(N211="sníž. přenesená",J211,0)</f>
        <v>0</v>
      </c>
      <c r="BI211" s="189">
        <f>IF(N211="nulová",J211,0)</f>
        <v>0</v>
      </c>
      <c r="BJ211" s="22" t="s">
        <v>76</v>
      </c>
      <c r="BK211" s="189">
        <f>ROUND(I211*H211,2)</f>
        <v>0</v>
      </c>
      <c r="BL211" s="22" t="s">
        <v>113</v>
      </c>
      <c r="BM211" s="188" t="s">
        <v>7451</v>
      </c>
    </row>
    <row r="212" s="15" customFormat="1">
      <c r="A212" s="15"/>
      <c r="B212" s="217"/>
      <c r="C212" s="15"/>
      <c r="D212" s="195" t="s">
        <v>442</v>
      </c>
      <c r="E212" s="218" t="s">
        <v>3</v>
      </c>
      <c r="F212" s="219" t="s">
        <v>7453</v>
      </c>
      <c r="G212" s="15"/>
      <c r="H212" s="218" t="s">
        <v>3</v>
      </c>
      <c r="I212" s="220"/>
      <c r="J212" s="15"/>
      <c r="K212" s="15"/>
      <c r="L212" s="217"/>
      <c r="M212" s="221"/>
      <c r="N212" s="222"/>
      <c r="O212" s="222"/>
      <c r="P212" s="222"/>
      <c r="Q212" s="222"/>
      <c r="R212" s="222"/>
      <c r="S212" s="222"/>
      <c r="T212" s="223"/>
      <c r="U212" s="15"/>
      <c r="V212" s="15"/>
      <c r="W212" s="15"/>
      <c r="X212" s="15"/>
      <c r="Y212" s="15"/>
      <c r="Z212" s="15"/>
      <c r="AA212" s="15"/>
      <c r="AB212" s="15"/>
      <c r="AC212" s="15"/>
      <c r="AD212" s="15"/>
      <c r="AE212" s="15"/>
      <c r="AT212" s="218" t="s">
        <v>442</v>
      </c>
      <c r="AU212" s="218" t="s">
        <v>79</v>
      </c>
      <c r="AV212" s="15" t="s">
        <v>76</v>
      </c>
      <c r="AW212" s="15" t="s">
        <v>31</v>
      </c>
      <c r="AX212" s="15" t="s">
        <v>69</v>
      </c>
      <c r="AY212" s="218" t="s">
        <v>328</v>
      </c>
    </row>
    <row r="213" s="13" customFormat="1">
      <c r="A213" s="13"/>
      <c r="B213" s="201"/>
      <c r="C213" s="13"/>
      <c r="D213" s="195" t="s">
        <v>442</v>
      </c>
      <c r="E213" s="202" t="s">
        <v>3</v>
      </c>
      <c r="F213" s="203" t="s">
        <v>7545</v>
      </c>
      <c r="G213" s="13"/>
      <c r="H213" s="204">
        <v>10.800000000000001</v>
      </c>
      <c r="I213" s="205"/>
      <c r="J213" s="13"/>
      <c r="K213" s="13"/>
      <c r="L213" s="201"/>
      <c r="M213" s="206"/>
      <c r="N213" s="207"/>
      <c r="O213" s="207"/>
      <c r="P213" s="207"/>
      <c r="Q213" s="207"/>
      <c r="R213" s="207"/>
      <c r="S213" s="207"/>
      <c r="T213" s="208"/>
      <c r="U213" s="13"/>
      <c r="V213" s="13"/>
      <c r="W213" s="13"/>
      <c r="X213" s="13"/>
      <c r="Y213" s="13"/>
      <c r="Z213" s="13"/>
      <c r="AA213" s="13"/>
      <c r="AB213" s="13"/>
      <c r="AC213" s="13"/>
      <c r="AD213" s="13"/>
      <c r="AE213" s="13"/>
      <c r="AT213" s="202" t="s">
        <v>442</v>
      </c>
      <c r="AU213" s="202" t="s">
        <v>79</v>
      </c>
      <c r="AV213" s="13" t="s">
        <v>79</v>
      </c>
      <c r="AW213" s="13" t="s">
        <v>31</v>
      </c>
      <c r="AX213" s="13" t="s">
        <v>76</v>
      </c>
      <c r="AY213" s="202" t="s">
        <v>328</v>
      </c>
    </row>
    <row r="214" s="2" customFormat="1" ht="24.15" customHeight="1">
      <c r="A214" s="41"/>
      <c r="B214" s="176"/>
      <c r="C214" s="177" t="s">
        <v>598</v>
      </c>
      <c r="D214" s="177" t="s">
        <v>331</v>
      </c>
      <c r="E214" s="178" t="s">
        <v>7455</v>
      </c>
      <c r="F214" s="179" t="s">
        <v>7456</v>
      </c>
      <c r="G214" s="180" t="s">
        <v>439</v>
      </c>
      <c r="H214" s="181">
        <v>60.234999999999999</v>
      </c>
      <c r="I214" s="182"/>
      <c r="J214" s="183">
        <f>ROUND(I214*H214,2)</f>
        <v>0</v>
      </c>
      <c r="K214" s="179" t="s">
        <v>335</v>
      </c>
      <c r="L214" s="42"/>
      <c r="M214" s="184" t="s">
        <v>3</v>
      </c>
      <c r="N214" s="185" t="s">
        <v>40</v>
      </c>
      <c r="O214" s="75"/>
      <c r="P214" s="186">
        <f>O214*H214</f>
        <v>0</v>
      </c>
      <c r="Q214" s="186">
        <v>0.0027469</v>
      </c>
      <c r="R214" s="186">
        <f>Q214*H214</f>
        <v>0.16545952150000001</v>
      </c>
      <c r="S214" s="186">
        <v>0</v>
      </c>
      <c r="T214" s="187">
        <f>S214*H214</f>
        <v>0</v>
      </c>
      <c r="U214" s="41"/>
      <c r="V214" s="41"/>
      <c r="W214" s="41"/>
      <c r="X214" s="41"/>
      <c r="Y214" s="41"/>
      <c r="Z214" s="41"/>
      <c r="AA214" s="41"/>
      <c r="AB214" s="41"/>
      <c r="AC214" s="41"/>
      <c r="AD214" s="41"/>
      <c r="AE214" s="41"/>
      <c r="AR214" s="188" t="s">
        <v>113</v>
      </c>
      <c r="AT214" s="188" t="s">
        <v>331</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7457</v>
      </c>
    </row>
    <row r="215" s="2" customFormat="1">
      <c r="A215" s="41"/>
      <c r="B215" s="42"/>
      <c r="C215" s="41"/>
      <c r="D215" s="190" t="s">
        <v>338</v>
      </c>
      <c r="E215" s="41"/>
      <c r="F215" s="191" t="s">
        <v>7458</v>
      </c>
      <c r="G215" s="41"/>
      <c r="H215" s="41"/>
      <c r="I215" s="192"/>
      <c r="J215" s="41"/>
      <c r="K215" s="41"/>
      <c r="L215" s="42"/>
      <c r="M215" s="193"/>
      <c r="N215" s="194"/>
      <c r="O215" s="75"/>
      <c r="P215" s="75"/>
      <c r="Q215" s="75"/>
      <c r="R215" s="75"/>
      <c r="S215" s="75"/>
      <c r="T215" s="76"/>
      <c r="U215" s="41"/>
      <c r="V215" s="41"/>
      <c r="W215" s="41"/>
      <c r="X215" s="41"/>
      <c r="Y215" s="41"/>
      <c r="Z215" s="41"/>
      <c r="AA215" s="41"/>
      <c r="AB215" s="41"/>
      <c r="AC215" s="41"/>
      <c r="AD215" s="41"/>
      <c r="AE215" s="41"/>
      <c r="AT215" s="22" t="s">
        <v>338</v>
      </c>
      <c r="AU215" s="22" t="s">
        <v>79</v>
      </c>
    </row>
    <row r="216" s="13" customFormat="1">
      <c r="A216" s="13"/>
      <c r="B216" s="201"/>
      <c r="C216" s="13"/>
      <c r="D216" s="195" t="s">
        <v>442</v>
      </c>
      <c r="E216" s="202" t="s">
        <v>3</v>
      </c>
      <c r="F216" s="203" t="s">
        <v>7546</v>
      </c>
      <c r="G216" s="13"/>
      <c r="H216" s="204">
        <v>71.200000000000003</v>
      </c>
      <c r="I216" s="205"/>
      <c r="J216" s="13"/>
      <c r="K216" s="13"/>
      <c r="L216" s="201"/>
      <c r="M216" s="206"/>
      <c r="N216" s="207"/>
      <c r="O216" s="207"/>
      <c r="P216" s="207"/>
      <c r="Q216" s="207"/>
      <c r="R216" s="207"/>
      <c r="S216" s="207"/>
      <c r="T216" s="208"/>
      <c r="U216" s="13"/>
      <c r="V216" s="13"/>
      <c r="W216" s="13"/>
      <c r="X216" s="13"/>
      <c r="Y216" s="13"/>
      <c r="Z216" s="13"/>
      <c r="AA216" s="13"/>
      <c r="AB216" s="13"/>
      <c r="AC216" s="13"/>
      <c r="AD216" s="13"/>
      <c r="AE216" s="13"/>
      <c r="AT216" s="202" t="s">
        <v>442</v>
      </c>
      <c r="AU216" s="202" t="s">
        <v>79</v>
      </c>
      <c r="AV216" s="13" t="s">
        <v>79</v>
      </c>
      <c r="AW216" s="13" t="s">
        <v>31</v>
      </c>
      <c r="AX216" s="13" t="s">
        <v>69</v>
      </c>
      <c r="AY216" s="202" t="s">
        <v>328</v>
      </c>
    </row>
    <row r="217" s="13" customFormat="1">
      <c r="A217" s="13"/>
      <c r="B217" s="201"/>
      <c r="C217" s="13"/>
      <c r="D217" s="195" t="s">
        <v>442</v>
      </c>
      <c r="E217" s="202" t="s">
        <v>3</v>
      </c>
      <c r="F217" s="203" t="s">
        <v>7547</v>
      </c>
      <c r="G217" s="13"/>
      <c r="H217" s="204">
        <v>17.715</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79</v>
      </c>
      <c r="AV217" s="13" t="s">
        <v>79</v>
      </c>
      <c r="AW217" s="13" t="s">
        <v>31</v>
      </c>
      <c r="AX217" s="13" t="s">
        <v>69</v>
      </c>
      <c r="AY217" s="202" t="s">
        <v>328</v>
      </c>
    </row>
    <row r="218" s="13" customFormat="1">
      <c r="A218" s="13"/>
      <c r="B218" s="201"/>
      <c r="C218" s="13"/>
      <c r="D218" s="195" t="s">
        <v>442</v>
      </c>
      <c r="E218" s="202" t="s">
        <v>3</v>
      </c>
      <c r="F218" s="203" t="s">
        <v>7548</v>
      </c>
      <c r="G218" s="13"/>
      <c r="H218" s="204">
        <v>1.3200000000000001</v>
      </c>
      <c r="I218" s="205"/>
      <c r="J218" s="13"/>
      <c r="K218" s="13"/>
      <c r="L218" s="201"/>
      <c r="M218" s="206"/>
      <c r="N218" s="207"/>
      <c r="O218" s="207"/>
      <c r="P218" s="207"/>
      <c r="Q218" s="207"/>
      <c r="R218" s="207"/>
      <c r="S218" s="207"/>
      <c r="T218" s="208"/>
      <c r="U218" s="13"/>
      <c r="V218" s="13"/>
      <c r="W218" s="13"/>
      <c r="X218" s="13"/>
      <c r="Y218" s="13"/>
      <c r="Z218" s="13"/>
      <c r="AA218" s="13"/>
      <c r="AB218" s="13"/>
      <c r="AC218" s="13"/>
      <c r="AD218" s="13"/>
      <c r="AE218" s="13"/>
      <c r="AT218" s="202" t="s">
        <v>442</v>
      </c>
      <c r="AU218" s="202" t="s">
        <v>79</v>
      </c>
      <c r="AV218" s="13" t="s">
        <v>79</v>
      </c>
      <c r="AW218" s="13" t="s">
        <v>31</v>
      </c>
      <c r="AX218" s="13" t="s">
        <v>69</v>
      </c>
      <c r="AY218" s="202" t="s">
        <v>328</v>
      </c>
    </row>
    <row r="219" s="13" customFormat="1">
      <c r="A219" s="13"/>
      <c r="B219" s="201"/>
      <c r="C219" s="13"/>
      <c r="D219" s="195" t="s">
        <v>442</v>
      </c>
      <c r="E219" s="202" t="s">
        <v>3</v>
      </c>
      <c r="F219" s="203" t="s">
        <v>7549</v>
      </c>
      <c r="G219" s="13"/>
      <c r="H219" s="204">
        <v>-30</v>
      </c>
      <c r="I219" s="205"/>
      <c r="J219" s="13"/>
      <c r="K219" s="13"/>
      <c r="L219" s="201"/>
      <c r="M219" s="206"/>
      <c r="N219" s="207"/>
      <c r="O219" s="207"/>
      <c r="P219" s="207"/>
      <c r="Q219" s="207"/>
      <c r="R219" s="207"/>
      <c r="S219" s="207"/>
      <c r="T219" s="208"/>
      <c r="U219" s="13"/>
      <c r="V219" s="13"/>
      <c r="W219" s="13"/>
      <c r="X219" s="13"/>
      <c r="Y219" s="13"/>
      <c r="Z219" s="13"/>
      <c r="AA219" s="13"/>
      <c r="AB219" s="13"/>
      <c r="AC219" s="13"/>
      <c r="AD219" s="13"/>
      <c r="AE219" s="13"/>
      <c r="AT219" s="202" t="s">
        <v>442</v>
      </c>
      <c r="AU219" s="202" t="s">
        <v>79</v>
      </c>
      <c r="AV219" s="13" t="s">
        <v>79</v>
      </c>
      <c r="AW219" s="13" t="s">
        <v>31</v>
      </c>
      <c r="AX219" s="13" t="s">
        <v>69</v>
      </c>
      <c r="AY219" s="202" t="s">
        <v>328</v>
      </c>
    </row>
    <row r="220" s="14" customFormat="1">
      <c r="A220" s="14"/>
      <c r="B220" s="209"/>
      <c r="C220" s="14"/>
      <c r="D220" s="195" t="s">
        <v>442</v>
      </c>
      <c r="E220" s="210" t="s">
        <v>3</v>
      </c>
      <c r="F220" s="211" t="s">
        <v>452</v>
      </c>
      <c r="G220" s="14"/>
      <c r="H220" s="212">
        <v>60.234999999999999</v>
      </c>
      <c r="I220" s="213"/>
      <c r="J220" s="14"/>
      <c r="K220" s="14"/>
      <c r="L220" s="209"/>
      <c r="M220" s="214"/>
      <c r="N220" s="215"/>
      <c r="O220" s="215"/>
      <c r="P220" s="215"/>
      <c r="Q220" s="215"/>
      <c r="R220" s="215"/>
      <c r="S220" s="215"/>
      <c r="T220" s="216"/>
      <c r="U220" s="14"/>
      <c r="V220" s="14"/>
      <c r="W220" s="14"/>
      <c r="X220" s="14"/>
      <c r="Y220" s="14"/>
      <c r="Z220" s="14"/>
      <c r="AA220" s="14"/>
      <c r="AB220" s="14"/>
      <c r="AC220" s="14"/>
      <c r="AD220" s="14"/>
      <c r="AE220" s="14"/>
      <c r="AT220" s="210" t="s">
        <v>442</v>
      </c>
      <c r="AU220" s="210" t="s">
        <v>79</v>
      </c>
      <c r="AV220" s="14" t="s">
        <v>113</v>
      </c>
      <c r="AW220" s="14" t="s">
        <v>31</v>
      </c>
      <c r="AX220" s="14" t="s">
        <v>76</v>
      </c>
      <c r="AY220" s="210" t="s">
        <v>328</v>
      </c>
    </row>
    <row r="221" s="2" customFormat="1" ht="24.15" customHeight="1">
      <c r="A221" s="41"/>
      <c r="B221" s="176"/>
      <c r="C221" s="177" t="s">
        <v>605</v>
      </c>
      <c r="D221" s="177" t="s">
        <v>331</v>
      </c>
      <c r="E221" s="178" t="s">
        <v>7462</v>
      </c>
      <c r="F221" s="179" t="s">
        <v>7463</v>
      </c>
      <c r="G221" s="180" t="s">
        <v>439</v>
      </c>
      <c r="H221" s="181">
        <v>60.234999999999999</v>
      </c>
      <c r="I221" s="182"/>
      <c r="J221" s="183">
        <f>ROUND(I221*H221,2)</f>
        <v>0</v>
      </c>
      <c r="K221" s="179" t="s">
        <v>335</v>
      </c>
      <c r="L221" s="42"/>
      <c r="M221" s="184" t="s">
        <v>3</v>
      </c>
      <c r="N221" s="185" t="s">
        <v>40</v>
      </c>
      <c r="O221" s="75"/>
      <c r="P221" s="186">
        <f>O221*H221</f>
        <v>0</v>
      </c>
      <c r="Q221" s="186">
        <v>0</v>
      </c>
      <c r="R221" s="186">
        <f>Q221*H221</f>
        <v>0</v>
      </c>
      <c r="S221" s="186">
        <v>0</v>
      </c>
      <c r="T221" s="187">
        <f>S221*H221</f>
        <v>0</v>
      </c>
      <c r="U221" s="41"/>
      <c r="V221" s="41"/>
      <c r="W221" s="41"/>
      <c r="X221" s="41"/>
      <c r="Y221" s="41"/>
      <c r="Z221" s="41"/>
      <c r="AA221" s="41"/>
      <c r="AB221" s="41"/>
      <c r="AC221" s="41"/>
      <c r="AD221" s="41"/>
      <c r="AE221" s="41"/>
      <c r="AR221" s="188" t="s">
        <v>113</v>
      </c>
      <c r="AT221" s="188" t="s">
        <v>331</v>
      </c>
      <c r="AU221" s="188" t="s">
        <v>79</v>
      </c>
      <c r="AY221" s="22" t="s">
        <v>328</v>
      </c>
      <c r="BE221" s="189">
        <f>IF(N221="základní",J221,0)</f>
        <v>0</v>
      </c>
      <c r="BF221" s="189">
        <f>IF(N221="snížená",J221,0)</f>
        <v>0</v>
      </c>
      <c r="BG221" s="189">
        <f>IF(N221="zákl. přenesená",J221,0)</f>
        <v>0</v>
      </c>
      <c r="BH221" s="189">
        <f>IF(N221="sníž. přenesená",J221,0)</f>
        <v>0</v>
      </c>
      <c r="BI221" s="189">
        <f>IF(N221="nulová",J221,0)</f>
        <v>0</v>
      </c>
      <c r="BJ221" s="22" t="s">
        <v>76</v>
      </c>
      <c r="BK221" s="189">
        <f>ROUND(I221*H221,2)</f>
        <v>0</v>
      </c>
      <c r="BL221" s="22" t="s">
        <v>113</v>
      </c>
      <c r="BM221" s="188" t="s">
        <v>7464</v>
      </c>
    </row>
    <row r="222" s="2" customFormat="1">
      <c r="A222" s="41"/>
      <c r="B222" s="42"/>
      <c r="C222" s="41"/>
      <c r="D222" s="190" t="s">
        <v>338</v>
      </c>
      <c r="E222" s="41"/>
      <c r="F222" s="191" t="s">
        <v>7465</v>
      </c>
      <c r="G222" s="41"/>
      <c r="H222" s="41"/>
      <c r="I222" s="192"/>
      <c r="J222" s="41"/>
      <c r="K222" s="41"/>
      <c r="L222" s="42"/>
      <c r="M222" s="193"/>
      <c r="N222" s="194"/>
      <c r="O222" s="75"/>
      <c r="P222" s="75"/>
      <c r="Q222" s="75"/>
      <c r="R222" s="75"/>
      <c r="S222" s="75"/>
      <c r="T222" s="76"/>
      <c r="U222" s="41"/>
      <c r="V222" s="41"/>
      <c r="W222" s="41"/>
      <c r="X222" s="41"/>
      <c r="Y222" s="41"/>
      <c r="Z222" s="41"/>
      <c r="AA222" s="41"/>
      <c r="AB222" s="41"/>
      <c r="AC222" s="41"/>
      <c r="AD222" s="41"/>
      <c r="AE222" s="41"/>
      <c r="AT222" s="22" t="s">
        <v>338</v>
      </c>
      <c r="AU222" s="22" t="s">
        <v>79</v>
      </c>
    </row>
    <row r="223" s="2" customFormat="1" ht="37.8" customHeight="1">
      <c r="A223" s="41"/>
      <c r="B223" s="176"/>
      <c r="C223" s="177" t="s">
        <v>610</v>
      </c>
      <c r="D223" s="177" t="s">
        <v>331</v>
      </c>
      <c r="E223" s="178" t="s">
        <v>7550</v>
      </c>
      <c r="F223" s="179" t="s">
        <v>7551</v>
      </c>
      <c r="G223" s="180" t="s">
        <v>439</v>
      </c>
      <c r="H223" s="181">
        <v>23.440000000000001</v>
      </c>
      <c r="I223" s="182"/>
      <c r="J223" s="183">
        <f>ROUND(I223*H223,2)</f>
        <v>0</v>
      </c>
      <c r="K223" s="179" t="s">
        <v>335</v>
      </c>
      <c r="L223" s="42"/>
      <c r="M223" s="184" t="s">
        <v>3</v>
      </c>
      <c r="N223" s="185" t="s">
        <v>40</v>
      </c>
      <c r="O223" s="75"/>
      <c r="P223" s="186">
        <f>O223*H223</f>
        <v>0</v>
      </c>
      <c r="Q223" s="186">
        <v>0.0034199999999999999</v>
      </c>
      <c r="R223" s="186">
        <f>Q223*H223</f>
        <v>0.080164799999999994</v>
      </c>
      <c r="S223" s="186">
        <v>0</v>
      </c>
      <c r="T223" s="187">
        <f>S223*H223</f>
        <v>0</v>
      </c>
      <c r="U223" s="41"/>
      <c r="V223" s="41"/>
      <c r="W223" s="41"/>
      <c r="X223" s="41"/>
      <c r="Y223" s="41"/>
      <c r="Z223" s="41"/>
      <c r="AA223" s="41"/>
      <c r="AB223" s="41"/>
      <c r="AC223" s="41"/>
      <c r="AD223" s="41"/>
      <c r="AE223" s="41"/>
      <c r="AR223" s="188" t="s">
        <v>113</v>
      </c>
      <c r="AT223" s="188" t="s">
        <v>331</v>
      </c>
      <c r="AU223" s="188" t="s">
        <v>79</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113</v>
      </c>
      <c r="BM223" s="188" t="s">
        <v>7552</v>
      </c>
    </row>
    <row r="224" s="2" customFormat="1">
      <c r="A224" s="41"/>
      <c r="B224" s="42"/>
      <c r="C224" s="41"/>
      <c r="D224" s="190" t="s">
        <v>338</v>
      </c>
      <c r="E224" s="41"/>
      <c r="F224" s="191" t="s">
        <v>7553</v>
      </c>
      <c r="G224" s="41"/>
      <c r="H224" s="41"/>
      <c r="I224" s="192"/>
      <c r="J224" s="41"/>
      <c r="K224" s="41"/>
      <c r="L224" s="42"/>
      <c r="M224" s="193"/>
      <c r="N224" s="194"/>
      <c r="O224" s="75"/>
      <c r="P224" s="75"/>
      <c r="Q224" s="75"/>
      <c r="R224" s="75"/>
      <c r="S224" s="75"/>
      <c r="T224" s="76"/>
      <c r="U224" s="41"/>
      <c r="V224" s="41"/>
      <c r="W224" s="41"/>
      <c r="X224" s="41"/>
      <c r="Y224" s="41"/>
      <c r="Z224" s="41"/>
      <c r="AA224" s="41"/>
      <c r="AB224" s="41"/>
      <c r="AC224" s="41"/>
      <c r="AD224" s="41"/>
      <c r="AE224" s="41"/>
      <c r="AT224" s="22" t="s">
        <v>338</v>
      </c>
      <c r="AU224" s="22" t="s">
        <v>79</v>
      </c>
    </row>
    <row r="225" s="13" customFormat="1">
      <c r="A225" s="13"/>
      <c r="B225" s="201"/>
      <c r="C225" s="13"/>
      <c r="D225" s="195" t="s">
        <v>442</v>
      </c>
      <c r="E225" s="202" t="s">
        <v>3</v>
      </c>
      <c r="F225" s="203" t="s">
        <v>7554</v>
      </c>
      <c r="G225" s="13"/>
      <c r="H225" s="204">
        <v>17.039999999999999</v>
      </c>
      <c r="I225" s="205"/>
      <c r="J225" s="13"/>
      <c r="K225" s="13"/>
      <c r="L225" s="201"/>
      <c r="M225" s="206"/>
      <c r="N225" s="207"/>
      <c r="O225" s="207"/>
      <c r="P225" s="207"/>
      <c r="Q225" s="207"/>
      <c r="R225" s="207"/>
      <c r="S225" s="207"/>
      <c r="T225" s="208"/>
      <c r="U225" s="13"/>
      <c r="V225" s="13"/>
      <c r="W225" s="13"/>
      <c r="X225" s="13"/>
      <c r="Y225" s="13"/>
      <c r="Z225" s="13"/>
      <c r="AA225" s="13"/>
      <c r="AB225" s="13"/>
      <c r="AC225" s="13"/>
      <c r="AD225" s="13"/>
      <c r="AE225" s="13"/>
      <c r="AT225" s="202" t="s">
        <v>442</v>
      </c>
      <c r="AU225" s="202" t="s">
        <v>79</v>
      </c>
      <c r="AV225" s="13" t="s">
        <v>79</v>
      </c>
      <c r="AW225" s="13" t="s">
        <v>31</v>
      </c>
      <c r="AX225" s="13" t="s">
        <v>69</v>
      </c>
      <c r="AY225" s="202" t="s">
        <v>328</v>
      </c>
    </row>
    <row r="226" s="13" customFormat="1">
      <c r="A226" s="13"/>
      <c r="B226" s="201"/>
      <c r="C226" s="13"/>
      <c r="D226" s="195" t="s">
        <v>442</v>
      </c>
      <c r="E226" s="202" t="s">
        <v>3</v>
      </c>
      <c r="F226" s="203" t="s">
        <v>7555</v>
      </c>
      <c r="G226" s="13"/>
      <c r="H226" s="204">
        <v>6.4000000000000004</v>
      </c>
      <c r="I226" s="205"/>
      <c r="J226" s="13"/>
      <c r="K226" s="13"/>
      <c r="L226" s="201"/>
      <c r="M226" s="206"/>
      <c r="N226" s="207"/>
      <c r="O226" s="207"/>
      <c r="P226" s="207"/>
      <c r="Q226" s="207"/>
      <c r="R226" s="207"/>
      <c r="S226" s="207"/>
      <c r="T226" s="208"/>
      <c r="U226" s="13"/>
      <c r="V226" s="13"/>
      <c r="W226" s="13"/>
      <c r="X226" s="13"/>
      <c r="Y226" s="13"/>
      <c r="Z226" s="13"/>
      <c r="AA226" s="13"/>
      <c r="AB226" s="13"/>
      <c r="AC226" s="13"/>
      <c r="AD226" s="13"/>
      <c r="AE226" s="13"/>
      <c r="AT226" s="202" t="s">
        <v>442</v>
      </c>
      <c r="AU226" s="202" t="s">
        <v>79</v>
      </c>
      <c r="AV226" s="13" t="s">
        <v>79</v>
      </c>
      <c r="AW226" s="13" t="s">
        <v>31</v>
      </c>
      <c r="AX226" s="13" t="s">
        <v>69</v>
      </c>
      <c r="AY226" s="202" t="s">
        <v>328</v>
      </c>
    </row>
    <row r="227" s="14" customFormat="1">
      <c r="A227" s="14"/>
      <c r="B227" s="209"/>
      <c r="C227" s="14"/>
      <c r="D227" s="195" t="s">
        <v>442</v>
      </c>
      <c r="E227" s="210" t="s">
        <v>3</v>
      </c>
      <c r="F227" s="211" t="s">
        <v>452</v>
      </c>
      <c r="G227" s="14"/>
      <c r="H227" s="212">
        <v>23.439999999999998</v>
      </c>
      <c r="I227" s="213"/>
      <c r="J227" s="14"/>
      <c r="K227" s="14"/>
      <c r="L227" s="209"/>
      <c r="M227" s="214"/>
      <c r="N227" s="215"/>
      <c r="O227" s="215"/>
      <c r="P227" s="215"/>
      <c r="Q227" s="215"/>
      <c r="R227" s="215"/>
      <c r="S227" s="215"/>
      <c r="T227" s="216"/>
      <c r="U227" s="14"/>
      <c r="V227" s="14"/>
      <c r="W227" s="14"/>
      <c r="X227" s="14"/>
      <c r="Y227" s="14"/>
      <c r="Z227" s="14"/>
      <c r="AA227" s="14"/>
      <c r="AB227" s="14"/>
      <c r="AC227" s="14"/>
      <c r="AD227" s="14"/>
      <c r="AE227" s="14"/>
      <c r="AT227" s="210" t="s">
        <v>442</v>
      </c>
      <c r="AU227" s="210" t="s">
        <v>79</v>
      </c>
      <c r="AV227" s="14" t="s">
        <v>113</v>
      </c>
      <c r="AW227" s="14" t="s">
        <v>31</v>
      </c>
      <c r="AX227" s="14" t="s">
        <v>76</v>
      </c>
      <c r="AY227" s="210" t="s">
        <v>328</v>
      </c>
    </row>
    <row r="228" s="2" customFormat="1" ht="37.8" customHeight="1">
      <c r="A228" s="41"/>
      <c r="B228" s="176"/>
      <c r="C228" s="177" t="s">
        <v>616</v>
      </c>
      <c r="D228" s="177" t="s">
        <v>331</v>
      </c>
      <c r="E228" s="178" t="s">
        <v>7556</v>
      </c>
      <c r="F228" s="179" t="s">
        <v>7557</v>
      </c>
      <c r="G228" s="180" t="s">
        <v>439</v>
      </c>
      <c r="H228" s="181">
        <v>17.039999999999999</v>
      </c>
      <c r="I228" s="182"/>
      <c r="J228" s="183">
        <f>ROUND(I228*H228,2)</f>
        <v>0</v>
      </c>
      <c r="K228" s="179" t="s">
        <v>335</v>
      </c>
      <c r="L228" s="42"/>
      <c r="M228" s="184" t="s">
        <v>3</v>
      </c>
      <c r="N228" s="185" t="s">
        <v>40</v>
      </c>
      <c r="O228" s="75"/>
      <c r="P228" s="186">
        <f>O228*H228</f>
        <v>0</v>
      </c>
      <c r="Q228" s="186">
        <v>0</v>
      </c>
      <c r="R228" s="186">
        <f>Q228*H228</f>
        <v>0</v>
      </c>
      <c r="S228" s="186">
        <v>0</v>
      </c>
      <c r="T228" s="187">
        <f>S228*H228</f>
        <v>0</v>
      </c>
      <c r="U228" s="41"/>
      <c r="V228" s="41"/>
      <c r="W228" s="41"/>
      <c r="X228" s="41"/>
      <c r="Y228" s="41"/>
      <c r="Z228" s="41"/>
      <c r="AA228" s="41"/>
      <c r="AB228" s="41"/>
      <c r="AC228" s="41"/>
      <c r="AD228" s="41"/>
      <c r="AE228" s="41"/>
      <c r="AR228" s="188" t="s">
        <v>113</v>
      </c>
      <c r="AT228" s="188" t="s">
        <v>331</v>
      </c>
      <c r="AU228" s="188" t="s">
        <v>79</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113</v>
      </c>
      <c r="BM228" s="188" t="s">
        <v>7558</v>
      </c>
    </row>
    <row r="229" s="2" customFormat="1">
      <c r="A229" s="41"/>
      <c r="B229" s="42"/>
      <c r="C229" s="41"/>
      <c r="D229" s="190" t="s">
        <v>338</v>
      </c>
      <c r="E229" s="41"/>
      <c r="F229" s="191" t="s">
        <v>7559</v>
      </c>
      <c r="G229" s="41"/>
      <c r="H229" s="41"/>
      <c r="I229" s="192"/>
      <c r="J229" s="41"/>
      <c r="K229" s="41"/>
      <c r="L229" s="42"/>
      <c r="M229" s="193"/>
      <c r="N229" s="194"/>
      <c r="O229" s="75"/>
      <c r="P229" s="75"/>
      <c r="Q229" s="75"/>
      <c r="R229" s="75"/>
      <c r="S229" s="75"/>
      <c r="T229" s="76"/>
      <c r="U229" s="41"/>
      <c r="V229" s="41"/>
      <c r="W229" s="41"/>
      <c r="X229" s="41"/>
      <c r="Y229" s="41"/>
      <c r="Z229" s="41"/>
      <c r="AA229" s="41"/>
      <c r="AB229" s="41"/>
      <c r="AC229" s="41"/>
      <c r="AD229" s="41"/>
      <c r="AE229" s="41"/>
      <c r="AT229" s="22" t="s">
        <v>338</v>
      </c>
      <c r="AU229" s="22" t="s">
        <v>79</v>
      </c>
    </row>
    <row r="230" s="2" customFormat="1" ht="37.8" customHeight="1">
      <c r="A230" s="41"/>
      <c r="B230" s="176"/>
      <c r="C230" s="177" t="s">
        <v>621</v>
      </c>
      <c r="D230" s="177" t="s">
        <v>331</v>
      </c>
      <c r="E230" s="178" t="s">
        <v>7466</v>
      </c>
      <c r="F230" s="179" t="s">
        <v>7467</v>
      </c>
      <c r="G230" s="180" t="s">
        <v>585</v>
      </c>
      <c r="H230" s="181">
        <v>3.6640000000000001</v>
      </c>
      <c r="I230" s="182"/>
      <c r="J230" s="183">
        <f>ROUND(I230*H230,2)</f>
        <v>0</v>
      </c>
      <c r="K230" s="179" t="s">
        <v>335</v>
      </c>
      <c r="L230" s="42"/>
      <c r="M230" s="184" t="s">
        <v>3</v>
      </c>
      <c r="N230" s="185" t="s">
        <v>40</v>
      </c>
      <c r="O230" s="75"/>
      <c r="P230" s="186">
        <f>O230*H230</f>
        <v>0</v>
      </c>
      <c r="Q230" s="186">
        <v>1.0492218</v>
      </c>
      <c r="R230" s="186">
        <f>Q230*H230</f>
        <v>3.8443486752</v>
      </c>
      <c r="S230" s="186">
        <v>0</v>
      </c>
      <c r="T230" s="187">
        <f>S230*H230</f>
        <v>0</v>
      </c>
      <c r="U230" s="41"/>
      <c r="V230" s="41"/>
      <c r="W230" s="41"/>
      <c r="X230" s="41"/>
      <c r="Y230" s="41"/>
      <c r="Z230" s="41"/>
      <c r="AA230" s="41"/>
      <c r="AB230" s="41"/>
      <c r="AC230" s="41"/>
      <c r="AD230" s="41"/>
      <c r="AE230" s="41"/>
      <c r="AR230" s="188" t="s">
        <v>113</v>
      </c>
      <c r="AT230" s="188" t="s">
        <v>331</v>
      </c>
      <c r="AU230" s="188" t="s">
        <v>79</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7468</v>
      </c>
    </row>
    <row r="231" s="2" customFormat="1">
      <c r="A231" s="41"/>
      <c r="B231" s="42"/>
      <c r="C231" s="41"/>
      <c r="D231" s="190" t="s">
        <v>338</v>
      </c>
      <c r="E231" s="41"/>
      <c r="F231" s="191" t="s">
        <v>7469</v>
      </c>
      <c r="G231" s="41"/>
      <c r="H231" s="41"/>
      <c r="I231" s="192"/>
      <c r="J231" s="41"/>
      <c r="K231" s="41"/>
      <c r="L231" s="42"/>
      <c r="M231" s="193"/>
      <c r="N231" s="194"/>
      <c r="O231" s="75"/>
      <c r="P231" s="75"/>
      <c r="Q231" s="75"/>
      <c r="R231" s="75"/>
      <c r="S231" s="75"/>
      <c r="T231" s="76"/>
      <c r="U231" s="41"/>
      <c r="V231" s="41"/>
      <c r="W231" s="41"/>
      <c r="X231" s="41"/>
      <c r="Y231" s="41"/>
      <c r="Z231" s="41"/>
      <c r="AA231" s="41"/>
      <c r="AB231" s="41"/>
      <c r="AC231" s="41"/>
      <c r="AD231" s="41"/>
      <c r="AE231" s="41"/>
      <c r="AT231" s="22" t="s">
        <v>338</v>
      </c>
      <c r="AU231" s="22" t="s">
        <v>79</v>
      </c>
    </row>
    <row r="232" s="13" customFormat="1">
      <c r="A232" s="13"/>
      <c r="B232" s="201"/>
      <c r="C232" s="13"/>
      <c r="D232" s="195" t="s">
        <v>442</v>
      </c>
      <c r="E232" s="202" t="s">
        <v>3</v>
      </c>
      <c r="F232" s="203" t="s">
        <v>7560</v>
      </c>
      <c r="G232" s="13"/>
      <c r="H232" s="204">
        <v>3.6640000000000001</v>
      </c>
      <c r="I232" s="205"/>
      <c r="J232" s="13"/>
      <c r="K232" s="13"/>
      <c r="L232" s="201"/>
      <c r="M232" s="206"/>
      <c r="N232" s="207"/>
      <c r="O232" s="207"/>
      <c r="P232" s="207"/>
      <c r="Q232" s="207"/>
      <c r="R232" s="207"/>
      <c r="S232" s="207"/>
      <c r="T232" s="208"/>
      <c r="U232" s="13"/>
      <c r="V232" s="13"/>
      <c r="W232" s="13"/>
      <c r="X232" s="13"/>
      <c r="Y232" s="13"/>
      <c r="Z232" s="13"/>
      <c r="AA232" s="13"/>
      <c r="AB232" s="13"/>
      <c r="AC232" s="13"/>
      <c r="AD232" s="13"/>
      <c r="AE232" s="13"/>
      <c r="AT232" s="202" t="s">
        <v>442</v>
      </c>
      <c r="AU232" s="202" t="s">
        <v>79</v>
      </c>
      <c r="AV232" s="13" t="s">
        <v>79</v>
      </c>
      <c r="AW232" s="13" t="s">
        <v>31</v>
      </c>
      <c r="AX232" s="13" t="s">
        <v>76</v>
      </c>
      <c r="AY232" s="202" t="s">
        <v>328</v>
      </c>
    </row>
    <row r="233" s="2" customFormat="1" ht="24.15" customHeight="1">
      <c r="A233" s="41"/>
      <c r="B233" s="176"/>
      <c r="C233" s="177" t="s">
        <v>626</v>
      </c>
      <c r="D233" s="177" t="s">
        <v>331</v>
      </c>
      <c r="E233" s="178" t="s">
        <v>7471</v>
      </c>
      <c r="F233" s="179" t="s">
        <v>7472</v>
      </c>
      <c r="G233" s="180" t="s">
        <v>439</v>
      </c>
      <c r="H233" s="181">
        <v>72.212000000000003</v>
      </c>
      <c r="I233" s="182"/>
      <c r="J233" s="183">
        <f>ROUND(I233*H233,2)</f>
        <v>0</v>
      </c>
      <c r="K233" s="179" t="s">
        <v>335</v>
      </c>
      <c r="L233" s="42"/>
      <c r="M233" s="184" t="s">
        <v>3</v>
      </c>
      <c r="N233" s="185" t="s">
        <v>40</v>
      </c>
      <c r="O233" s="75"/>
      <c r="P233" s="186">
        <f>O233*H233</f>
        <v>0</v>
      </c>
      <c r="Q233" s="186">
        <v>0.0025000000000000001</v>
      </c>
      <c r="R233" s="186">
        <f>Q233*H233</f>
        <v>0.18053000000000002</v>
      </c>
      <c r="S233" s="186">
        <v>0</v>
      </c>
      <c r="T233" s="187">
        <f>S233*H233</f>
        <v>0</v>
      </c>
      <c r="U233" s="41"/>
      <c r="V233" s="41"/>
      <c r="W233" s="41"/>
      <c r="X233" s="41"/>
      <c r="Y233" s="41"/>
      <c r="Z233" s="41"/>
      <c r="AA233" s="41"/>
      <c r="AB233" s="41"/>
      <c r="AC233" s="41"/>
      <c r="AD233" s="41"/>
      <c r="AE233" s="41"/>
      <c r="AR233" s="188" t="s">
        <v>113</v>
      </c>
      <c r="AT233" s="188" t="s">
        <v>331</v>
      </c>
      <c r="AU233" s="188" t="s">
        <v>79</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113</v>
      </c>
      <c r="BM233" s="188" t="s">
        <v>7473</v>
      </c>
    </row>
    <row r="234" s="2" customFormat="1">
      <c r="A234" s="41"/>
      <c r="B234" s="42"/>
      <c r="C234" s="41"/>
      <c r="D234" s="190" t="s">
        <v>338</v>
      </c>
      <c r="E234" s="41"/>
      <c r="F234" s="191" t="s">
        <v>7474</v>
      </c>
      <c r="G234" s="41"/>
      <c r="H234" s="41"/>
      <c r="I234" s="192"/>
      <c r="J234" s="41"/>
      <c r="K234" s="41"/>
      <c r="L234" s="42"/>
      <c r="M234" s="193"/>
      <c r="N234" s="194"/>
      <c r="O234" s="75"/>
      <c r="P234" s="75"/>
      <c r="Q234" s="75"/>
      <c r="R234" s="75"/>
      <c r="S234" s="75"/>
      <c r="T234" s="76"/>
      <c r="U234" s="41"/>
      <c r="V234" s="41"/>
      <c r="W234" s="41"/>
      <c r="X234" s="41"/>
      <c r="Y234" s="41"/>
      <c r="Z234" s="41"/>
      <c r="AA234" s="41"/>
      <c r="AB234" s="41"/>
      <c r="AC234" s="41"/>
      <c r="AD234" s="41"/>
      <c r="AE234" s="41"/>
      <c r="AT234" s="22" t="s">
        <v>338</v>
      </c>
      <c r="AU234" s="22" t="s">
        <v>79</v>
      </c>
    </row>
    <row r="235" s="15" customFormat="1">
      <c r="A235" s="15"/>
      <c r="B235" s="217"/>
      <c r="C235" s="15"/>
      <c r="D235" s="195" t="s">
        <v>442</v>
      </c>
      <c r="E235" s="218" t="s">
        <v>3</v>
      </c>
      <c r="F235" s="219" t="s">
        <v>7475</v>
      </c>
      <c r="G235" s="15"/>
      <c r="H235" s="218" t="s">
        <v>3</v>
      </c>
      <c r="I235" s="220"/>
      <c r="J235" s="15"/>
      <c r="K235" s="15"/>
      <c r="L235" s="217"/>
      <c r="M235" s="221"/>
      <c r="N235" s="222"/>
      <c r="O235" s="222"/>
      <c r="P235" s="222"/>
      <c r="Q235" s="222"/>
      <c r="R235" s="222"/>
      <c r="S235" s="222"/>
      <c r="T235" s="223"/>
      <c r="U235" s="15"/>
      <c r="V235" s="15"/>
      <c r="W235" s="15"/>
      <c r="X235" s="15"/>
      <c r="Y235" s="15"/>
      <c r="Z235" s="15"/>
      <c r="AA235" s="15"/>
      <c r="AB235" s="15"/>
      <c r="AC235" s="15"/>
      <c r="AD235" s="15"/>
      <c r="AE235" s="15"/>
      <c r="AT235" s="218" t="s">
        <v>442</v>
      </c>
      <c r="AU235" s="218" t="s">
        <v>79</v>
      </c>
      <c r="AV235" s="15" t="s">
        <v>76</v>
      </c>
      <c r="AW235" s="15" t="s">
        <v>31</v>
      </c>
      <c r="AX235" s="15" t="s">
        <v>69</v>
      </c>
      <c r="AY235" s="218" t="s">
        <v>328</v>
      </c>
    </row>
    <row r="236" s="13" customFormat="1">
      <c r="A236" s="13"/>
      <c r="B236" s="201"/>
      <c r="C236" s="13"/>
      <c r="D236" s="195" t="s">
        <v>442</v>
      </c>
      <c r="E236" s="202" t="s">
        <v>3</v>
      </c>
      <c r="F236" s="203" t="s">
        <v>7561</v>
      </c>
      <c r="G236" s="13"/>
      <c r="H236" s="204">
        <v>17.411999999999999</v>
      </c>
      <c r="I236" s="205"/>
      <c r="J236" s="13"/>
      <c r="K236" s="13"/>
      <c r="L236" s="201"/>
      <c r="M236" s="206"/>
      <c r="N236" s="207"/>
      <c r="O236" s="207"/>
      <c r="P236" s="207"/>
      <c r="Q236" s="207"/>
      <c r="R236" s="207"/>
      <c r="S236" s="207"/>
      <c r="T236" s="208"/>
      <c r="U236" s="13"/>
      <c r="V236" s="13"/>
      <c r="W236" s="13"/>
      <c r="X236" s="13"/>
      <c r="Y236" s="13"/>
      <c r="Z236" s="13"/>
      <c r="AA236" s="13"/>
      <c r="AB236" s="13"/>
      <c r="AC236" s="13"/>
      <c r="AD236" s="13"/>
      <c r="AE236" s="13"/>
      <c r="AT236" s="202" t="s">
        <v>442</v>
      </c>
      <c r="AU236" s="202" t="s">
        <v>79</v>
      </c>
      <c r="AV236" s="13" t="s">
        <v>79</v>
      </c>
      <c r="AW236" s="13" t="s">
        <v>31</v>
      </c>
      <c r="AX236" s="13" t="s">
        <v>69</v>
      </c>
      <c r="AY236" s="202" t="s">
        <v>328</v>
      </c>
    </row>
    <row r="237" s="13" customFormat="1">
      <c r="A237" s="13"/>
      <c r="B237" s="201"/>
      <c r="C237" s="13"/>
      <c r="D237" s="195" t="s">
        <v>442</v>
      </c>
      <c r="E237" s="202" t="s">
        <v>3</v>
      </c>
      <c r="F237" s="203" t="s">
        <v>7562</v>
      </c>
      <c r="G237" s="13"/>
      <c r="H237" s="204">
        <v>29.02</v>
      </c>
      <c r="I237" s="205"/>
      <c r="J237" s="13"/>
      <c r="K237" s="13"/>
      <c r="L237" s="201"/>
      <c r="M237" s="206"/>
      <c r="N237" s="207"/>
      <c r="O237" s="207"/>
      <c r="P237" s="207"/>
      <c r="Q237" s="207"/>
      <c r="R237" s="207"/>
      <c r="S237" s="207"/>
      <c r="T237" s="208"/>
      <c r="U237" s="13"/>
      <c r="V237" s="13"/>
      <c r="W237" s="13"/>
      <c r="X237" s="13"/>
      <c r="Y237" s="13"/>
      <c r="Z237" s="13"/>
      <c r="AA237" s="13"/>
      <c r="AB237" s="13"/>
      <c r="AC237" s="13"/>
      <c r="AD237" s="13"/>
      <c r="AE237" s="13"/>
      <c r="AT237" s="202" t="s">
        <v>442</v>
      </c>
      <c r="AU237" s="202" t="s">
        <v>79</v>
      </c>
      <c r="AV237" s="13" t="s">
        <v>79</v>
      </c>
      <c r="AW237" s="13" t="s">
        <v>31</v>
      </c>
      <c r="AX237" s="13" t="s">
        <v>69</v>
      </c>
      <c r="AY237" s="202" t="s">
        <v>328</v>
      </c>
    </row>
    <row r="238" s="13" customFormat="1">
      <c r="A238" s="13"/>
      <c r="B238" s="201"/>
      <c r="C238" s="13"/>
      <c r="D238" s="195" t="s">
        <v>442</v>
      </c>
      <c r="E238" s="202" t="s">
        <v>3</v>
      </c>
      <c r="F238" s="203" t="s">
        <v>7563</v>
      </c>
      <c r="G238" s="13"/>
      <c r="H238" s="204">
        <v>0.78000000000000003</v>
      </c>
      <c r="I238" s="205"/>
      <c r="J238" s="13"/>
      <c r="K238" s="13"/>
      <c r="L238" s="201"/>
      <c r="M238" s="206"/>
      <c r="N238" s="207"/>
      <c r="O238" s="207"/>
      <c r="P238" s="207"/>
      <c r="Q238" s="207"/>
      <c r="R238" s="207"/>
      <c r="S238" s="207"/>
      <c r="T238" s="208"/>
      <c r="U238" s="13"/>
      <c r="V238" s="13"/>
      <c r="W238" s="13"/>
      <c r="X238" s="13"/>
      <c r="Y238" s="13"/>
      <c r="Z238" s="13"/>
      <c r="AA238" s="13"/>
      <c r="AB238" s="13"/>
      <c r="AC238" s="13"/>
      <c r="AD238" s="13"/>
      <c r="AE238" s="13"/>
      <c r="AT238" s="202" t="s">
        <v>442</v>
      </c>
      <c r="AU238" s="202" t="s">
        <v>79</v>
      </c>
      <c r="AV238" s="13" t="s">
        <v>79</v>
      </c>
      <c r="AW238" s="13" t="s">
        <v>31</v>
      </c>
      <c r="AX238" s="13" t="s">
        <v>69</v>
      </c>
      <c r="AY238" s="202" t="s">
        <v>328</v>
      </c>
    </row>
    <row r="239" s="15" customFormat="1">
      <c r="A239" s="15"/>
      <c r="B239" s="217"/>
      <c r="C239" s="15"/>
      <c r="D239" s="195" t="s">
        <v>442</v>
      </c>
      <c r="E239" s="218" t="s">
        <v>3</v>
      </c>
      <c r="F239" s="219" t="s">
        <v>7478</v>
      </c>
      <c r="G239" s="15"/>
      <c r="H239" s="218" t="s">
        <v>3</v>
      </c>
      <c r="I239" s="220"/>
      <c r="J239" s="15"/>
      <c r="K239" s="15"/>
      <c r="L239" s="217"/>
      <c r="M239" s="221"/>
      <c r="N239" s="222"/>
      <c r="O239" s="222"/>
      <c r="P239" s="222"/>
      <c r="Q239" s="222"/>
      <c r="R239" s="222"/>
      <c r="S239" s="222"/>
      <c r="T239" s="223"/>
      <c r="U239" s="15"/>
      <c r="V239" s="15"/>
      <c r="W239" s="15"/>
      <c r="X239" s="15"/>
      <c r="Y239" s="15"/>
      <c r="Z239" s="15"/>
      <c r="AA239" s="15"/>
      <c r="AB239" s="15"/>
      <c r="AC239" s="15"/>
      <c r="AD239" s="15"/>
      <c r="AE239" s="15"/>
      <c r="AT239" s="218" t="s">
        <v>442</v>
      </c>
      <c r="AU239" s="218" t="s">
        <v>79</v>
      </c>
      <c r="AV239" s="15" t="s">
        <v>76</v>
      </c>
      <c r="AW239" s="15" t="s">
        <v>31</v>
      </c>
      <c r="AX239" s="15" t="s">
        <v>69</v>
      </c>
      <c r="AY239" s="218" t="s">
        <v>328</v>
      </c>
    </row>
    <row r="240" s="13" customFormat="1">
      <c r="A240" s="13"/>
      <c r="B240" s="201"/>
      <c r="C240" s="13"/>
      <c r="D240" s="195" t="s">
        <v>442</v>
      </c>
      <c r="E240" s="202" t="s">
        <v>3</v>
      </c>
      <c r="F240" s="203" t="s">
        <v>473</v>
      </c>
      <c r="G240" s="13"/>
      <c r="H240" s="204">
        <v>25</v>
      </c>
      <c r="I240" s="205"/>
      <c r="J240" s="13"/>
      <c r="K240" s="13"/>
      <c r="L240" s="201"/>
      <c r="M240" s="206"/>
      <c r="N240" s="207"/>
      <c r="O240" s="207"/>
      <c r="P240" s="207"/>
      <c r="Q240" s="207"/>
      <c r="R240" s="207"/>
      <c r="S240" s="207"/>
      <c r="T240" s="208"/>
      <c r="U240" s="13"/>
      <c r="V240" s="13"/>
      <c r="W240" s="13"/>
      <c r="X240" s="13"/>
      <c r="Y240" s="13"/>
      <c r="Z240" s="13"/>
      <c r="AA240" s="13"/>
      <c r="AB240" s="13"/>
      <c r="AC240" s="13"/>
      <c r="AD240" s="13"/>
      <c r="AE240" s="13"/>
      <c r="AT240" s="202" t="s">
        <v>442</v>
      </c>
      <c r="AU240" s="202" t="s">
        <v>79</v>
      </c>
      <c r="AV240" s="13" t="s">
        <v>79</v>
      </c>
      <c r="AW240" s="13" t="s">
        <v>31</v>
      </c>
      <c r="AX240" s="13" t="s">
        <v>69</v>
      </c>
      <c r="AY240" s="202" t="s">
        <v>328</v>
      </c>
    </row>
    <row r="241" s="14" customFormat="1">
      <c r="A241" s="14"/>
      <c r="B241" s="209"/>
      <c r="C241" s="14"/>
      <c r="D241" s="195" t="s">
        <v>442</v>
      </c>
      <c r="E241" s="210" t="s">
        <v>3</v>
      </c>
      <c r="F241" s="211" t="s">
        <v>452</v>
      </c>
      <c r="G241" s="14"/>
      <c r="H241" s="212">
        <v>72.212000000000003</v>
      </c>
      <c r="I241" s="213"/>
      <c r="J241" s="14"/>
      <c r="K241" s="14"/>
      <c r="L241" s="209"/>
      <c r="M241" s="214"/>
      <c r="N241" s="215"/>
      <c r="O241" s="215"/>
      <c r="P241" s="215"/>
      <c r="Q241" s="215"/>
      <c r="R241" s="215"/>
      <c r="S241" s="215"/>
      <c r="T241" s="216"/>
      <c r="U241" s="14"/>
      <c r="V241" s="14"/>
      <c r="W241" s="14"/>
      <c r="X241" s="14"/>
      <c r="Y241" s="14"/>
      <c r="Z241" s="14"/>
      <c r="AA241" s="14"/>
      <c r="AB241" s="14"/>
      <c r="AC241" s="14"/>
      <c r="AD241" s="14"/>
      <c r="AE241" s="14"/>
      <c r="AT241" s="210" t="s">
        <v>442</v>
      </c>
      <c r="AU241" s="210" t="s">
        <v>79</v>
      </c>
      <c r="AV241" s="14" t="s">
        <v>113</v>
      </c>
      <c r="AW241" s="14" t="s">
        <v>31</v>
      </c>
      <c r="AX241" s="14" t="s">
        <v>76</v>
      </c>
      <c r="AY241" s="210" t="s">
        <v>328</v>
      </c>
    </row>
    <row r="242" s="2" customFormat="1" ht="44.25" customHeight="1">
      <c r="A242" s="41"/>
      <c r="B242" s="176"/>
      <c r="C242" s="177" t="s">
        <v>631</v>
      </c>
      <c r="D242" s="177" t="s">
        <v>331</v>
      </c>
      <c r="E242" s="178" t="s">
        <v>3086</v>
      </c>
      <c r="F242" s="179" t="s">
        <v>3087</v>
      </c>
      <c r="G242" s="180" t="s">
        <v>439</v>
      </c>
      <c r="H242" s="181">
        <v>72.212000000000003</v>
      </c>
      <c r="I242" s="182"/>
      <c r="J242" s="183">
        <f>ROUND(I242*H242,2)</f>
        <v>0</v>
      </c>
      <c r="K242" s="179" t="s">
        <v>335</v>
      </c>
      <c r="L242" s="42"/>
      <c r="M242" s="184" t="s">
        <v>3</v>
      </c>
      <c r="N242" s="185" t="s">
        <v>40</v>
      </c>
      <c r="O242" s="75"/>
      <c r="P242" s="186">
        <f>O242*H242</f>
        <v>0</v>
      </c>
      <c r="Q242" s="186">
        <v>0.00010000000000000001</v>
      </c>
      <c r="R242" s="186">
        <f>Q242*H242</f>
        <v>0.0072212000000000005</v>
      </c>
      <c r="S242" s="186">
        <v>0</v>
      </c>
      <c r="T242" s="187">
        <f>S242*H242</f>
        <v>0</v>
      </c>
      <c r="U242" s="41"/>
      <c r="V242" s="41"/>
      <c r="W242" s="41"/>
      <c r="X242" s="41"/>
      <c r="Y242" s="41"/>
      <c r="Z242" s="41"/>
      <c r="AA242" s="41"/>
      <c r="AB242" s="41"/>
      <c r="AC242" s="41"/>
      <c r="AD242" s="41"/>
      <c r="AE242" s="41"/>
      <c r="AR242" s="188" t="s">
        <v>113</v>
      </c>
      <c r="AT242" s="188" t="s">
        <v>331</v>
      </c>
      <c r="AU242" s="188" t="s">
        <v>79</v>
      </c>
      <c r="AY242" s="22" t="s">
        <v>328</v>
      </c>
      <c r="BE242" s="189">
        <f>IF(N242="základní",J242,0)</f>
        <v>0</v>
      </c>
      <c r="BF242" s="189">
        <f>IF(N242="snížená",J242,0)</f>
        <v>0</v>
      </c>
      <c r="BG242" s="189">
        <f>IF(N242="zákl. přenesená",J242,0)</f>
        <v>0</v>
      </c>
      <c r="BH242" s="189">
        <f>IF(N242="sníž. přenesená",J242,0)</f>
        <v>0</v>
      </c>
      <c r="BI242" s="189">
        <f>IF(N242="nulová",J242,0)</f>
        <v>0</v>
      </c>
      <c r="BJ242" s="22" t="s">
        <v>76</v>
      </c>
      <c r="BK242" s="189">
        <f>ROUND(I242*H242,2)</f>
        <v>0</v>
      </c>
      <c r="BL242" s="22" t="s">
        <v>113</v>
      </c>
      <c r="BM242" s="188" t="s">
        <v>7479</v>
      </c>
    </row>
    <row r="243" s="2" customFormat="1">
      <c r="A243" s="41"/>
      <c r="B243" s="42"/>
      <c r="C243" s="41"/>
      <c r="D243" s="190" t="s">
        <v>338</v>
      </c>
      <c r="E243" s="41"/>
      <c r="F243" s="191" t="s">
        <v>3089</v>
      </c>
      <c r="G243" s="41"/>
      <c r="H243" s="41"/>
      <c r="I243" s="192"/>
      <c r="J243" s="41"/>
      <c r="K243" s="41"/>
      <c r="L243" s="42"/>
      <c r="M243" s="193"/>
      <c r="N243" s="194"/>
      <c r="O243" s="75"/>
      <c r="P243" s="75"/>
      <c r="Q243" s="75"/>
      <c r="R243" s="75"/>
      <c r="S243" s="75"/>
      <c r="T243" s="76"/>
      <c r="U243" s="41"/>
      <c r="V243" s="41"/>
      <c r="W243" s="41"/>
      <c r="X243" s="41"/>
      <c r="Y243" s="41"/>
      <c r="Z243" s="41"/>
      <c r="AA243" s="41"/>
      <c r="AB243" s="41"/>
      <c r="AC243" s="41"/>
      <c r="AD243" s="41"/>
      <c r="AE243" s="41"/>
      <c r="AT243" s="22" t="s">
        <v>338</v>
      </c>
      <c r="AU243" s="22" t="s">
        <v>79</v>
      </c>
    </row>
    <row r="244" s="2" customFormat="1" ht="37.8" customHeight="1">
      <c r="A244" s="41"/>
      <c r="B244" s="176"/>
      <c r="C244" s="177" t="s">
        <v>638</v>
      </c>
      <c r="D244" s="177" t="s">
        <v>331</v>
      </c>
      <c r="E244" s="178" t="s">
        <v>7480</v>
      </c>
      <c r="F244" s="179" t="s">
        <v>7481</v>
      </c>
      <c r="G244" s="180" t="s">
        <v>439</v>
      </c>
      <c r="H244" s="181">
        <v>72.212000000000003</v>
      </c>
      <c r="I244" s="182"/>
      <c r="J244" s="183">
        <f>ROUND(I244*H244,2)</f>
        <v>0</v>
      </c>
      <c r="K244" s="179" t="s">
        <v>335</v>
      </c>
      <c r="L244" s="42"/>
      <c r="M244" s="184" t="s">
        <v>3</v>
      </c>
      <c r="N244" s="185" t="s">
        <v>40</v>
      </c>
      <c r="O244" s="75"/>
      <c r="P244" s="186">
        <f>O244*H244</f>
        <v>0</v>
      </c>
      <c r="Q244" s="186">
        <v>4.7999999999999996E-07</v>
      </c>
      <c r="R244" s="186">
        <f>Q244*H244</f>
        <v>3.4661759999999998E-05</v>
      </c>
      <c r="S244" s="186">
        <v>0</v>
      </c>
      <c r="T244" s="187">
        <f>S244*H244</f>
        <v>0</v>
      </c>
      <c r="U244" s="41"/>
      <c r="V244" s="41"/>
      <c r="W244" s="41"/>
      <c r="X244" s="41"/>
      <c r="Y244" s="41"/>
      <c r="Z244" s="41"/>
      <c r="AA244" s="41"/>
      <c r="AB244" s="41"/>
      <c r="AC244" s="41"/>
      <c r="AD244" s="41"/>
      <c r="AE244" s="41"/>
      <c r="AR244" s="188" t="s">
        <v>113</v>
      </c>
      <c r="AT244" s="188" t="s">
        <v>331</v>
      </c>
      <c r="AU244" s="188" t="s">
        <v>79</v>
      </c>
      <c r="AY244" s="22" t="s">
        <v>328</v>
      </c>
      <c r="BE244" s="189">
        <f>IF(N244="základní",J244,0)</f>
        <v>0</v>
      </c>
      <c r="BF244" s="189">
        <f>IF(N244="snížená",J244,0)</f>
        <v>0</v>
      </c>
      <c r="BG244" s="189">
        <f>IF(N244="zákl. přenesená",J244,0)</f>
        <v>0</v>
      </c>
      <c r="BH244" s="189">
        <f>IF(N244="sníž. přenesená",J244,0)</f>
        <v>0</v>
      </c>
      <c r="BI244" s="189">
        <f>IF(N244="nulová",J244,0)</f>
        <v>0</v>
      </c>
      <c r="BJ244" s="22" t="s">
        <v>76</v>
      </c>
      <c r="BK244" s="189">
        <f>ROUND(I244*H244,2)</f>
        <v>0</v>
      </c>
      <c r="BL244" s="22" t="s">
        <v>113</v>
      </c>
      <c r="BM244" s="188" t="s">
        <v>7482</v>
      </c>
    </row>
    <row r="245" s="2" customFormat="1">
      <c r="A245" s="41"/>
      <c r="B245" s="42"/>
      <c r="C245" s="41"/>
      <c r="D245" s="190" t="s">
        <v>338</v>
      </c>
      <c r="E245" s="41"/>
      <c r="F245" s="191" t="s">
        <v>7483</v>
      </c>
      <c r="G245" s="41"/>
      <c r="H245" s="41"/>
      <c r="I245" s="192"/>
      <c r="J245" s="41"/>
      <c r="K245" s="41"/>
      <c r="L245" s="42"/>
      <c r="M245" s="193"/>
      <c r="N245" s="194"/>
      <c r="O245" s="75"/>
      <c r="P245" s="75"/>
      <c r="Q245" s="75"/>
      <c r="R245" s="75"/>
      <c r="S245" s="75"/>
      <c r="T245" s="76"/>
      <c r="U245" s="41"/>
      <c r="V245" s="41"/>
      <c r="W245" s="41"/>
      <c r="X245" s="41"/>
      <c r="Y245" s="41"/>
      <c r="Z245" s="41"/>
      <c r="AA245" s="41"/>
      <c r="AB245" s="41"/>
      <c r="AC245" s="41"/>
      <c r="AD245" s="41"/>
      <c r="AE245" s="41"/>
      <c r="AT245" s="22" t="s">
        <v>338</v>
      </c>
      <c r="AU245" s="22" t="s">
        <v>79</v>
      </c>
    </row>
    <row r="246" s="2" customFormat="1" ht="49.05" customHeight="1">
      <c r="A246" s="41"/>
      <c r="B246" s="176"/>
      <c r="C246" s="177" t="s">
        <v>643</v>
      </c>
      <c r="D246" s="177" t="s">
        <v>331</v>
      </c>
      <c r="E246" s="178" t="s">
        <v>7484</v>
      </c>
      <c r="F246" s="179" t="s">
        <v>7485</v>
      </c>
      <c r="G246" s="180" t="s">
        <v>574</v>
      </c>
      <c r="H246" s="181">
        <v>7</v>
      </c>
      <c r="I246" s="182"/>
      <c r="J246" s="183">
        <f>ROUND(I246*H246,2)</f>
        <v>0</v>
      </c>
      <c r="K246" s="179" t="s">
        <v>335</v>
      </c>
      <c r="L246" s="42"/>
      <c r="M246" s="184" t="s">
        <v>3</v>
      </c>
      <c r="N246" s="185" t="s">
        <v>40</v>
      </c>
      <c r="O246" s="75"/>
      <c r="P246" s="186">
        <f>O246*H246</f>
        <v>0</v>
      </c>
      <c r="Q246" s="186">
        <v>0</v>
      </c>
      <c r="R246" s="186">
        <f>Q246*H246</f>
        <v>0</v>
      </c>
      <c r="S246" s="186">
        <v>0</v>
      </c>
      <c r="T246" s="187">
        <f>S246*H246</f>
        <v>0</v>
      </c>
      <c r="U246" s="41"/>
      <c r="V246" s="41"/>
      <c r="W246" s="41"/>
      <c r="X246" s="41"/>
      <c r="Y246" s="41"/>
      <c r="Z246" s="41"/>
      <c r="AA246" s="41"/>
      <c r="AB246" s="41"/>
      <c r="AC246" s="41"/>
      <c r="AD246" s="41"/>
      <c r="AE246" s="41"/>
      <c r="AR246" s="188" t="s">
        <v>113</v>
      </c>
      <c r="AT246" s="188" t="s">
        <v>331</v>
      </c>
      <c r="AU246" s="188" t="s">
        <v>79</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113</v>
      </c>
      <c r="BM246" s="188" t="s">
        <v>7486</v>
      </c>
    </row>
    <row r="247" s="2" customFormat="1">
      <c r="A247" s="41"/>
      <c r="B247" s="42"/>
      <c r="C247" s="41"/>
      <c r="D247" s="190" t="s">
        <v>338</v>
      </c>
      <c r="E247" s="41"/>
      <c r="F247" s="191" t="s">
        <v>7487</v>
      </c>
      <c r="G247" s="41"/>
      <c r="H247" s="41"/>
      <c r="I247" s="192"/>
      <c r="J247" s="41"/>
      <c r="K247" s="41"/>
      <c r="L247" s="42"/>
      <c r="M247" s="193"/>
      <c r="N247" s="194"/>
      <c r="O247" s="75"/>
      <c r="P247" s="75"/>
      <c r="Q247" s="75"/>
      <c r="R247" s="75"/>
      <c r="S247" s="75"/>
      <c r="T247" s="76"/>
      <c r="U247" s="41"/>
      <c r="V247" s="41"/>
      <c r="W247" s="41"/>
      <c r="X247" s="41"/>
      <c r="Y247" s="41"/>
      <c r="Z247" s="41"/>
      <c r="AA247" s="41"/>
      <c r="AB247" s="41"/>
      <c r="AC247" s="41"/>
      <c r="AD247" s="41"/>
      <c r="AE247" s="41"/>
      <c r="AT247" s="22" t="s">
        <v>338</v>
      </c>
      <c r="AU247" s="22" t="s">
        <v>79</v>
      </c>
    </row>
    <row r="248" s="2" customFormat="1" ht="37.8" customHeight="1">
      <c r="A248" s="41"/>
      <c r="B248" s="176"/>
      <c r="C248" s="224" t="s">
        <v>649</v>
      </c>
      <c r="D248" s="224" t="s">
        <v>539</v>
      </c>
      <c r="E248" s="225" t="s">
        <v>7488</v>
      </c>
      <c r="F248" s="226" t="s">
        <v>7489</v>
      </c>
      <c r="G248" s="227" t="s">
        <v>574</v>
      </c>
      <c r="H248" s="228">
        <v>7</v>
      </c>
      <c r="I248" s="229"/>
      <c r="J248" s="230">
        <f>ROUND(I248*H248,2)</f>
        <v>0</v>
      </c>
      <c r="K248" s="226" t="s">
        <v>335</v>
      </c>
      <c r="L248" s="231"/>
      <c r="M248" s="232" t="s">
        <v>3</v>
      </c>
      <c r="N248" s="233" t="s">
        <v>40</v>
      </c>
      <c r="O248" s="75"/>
      <c r="P248" s="186">
        <f>O248*H248</f>
        <v>0</v>
      </c>
      <c r="Q248" s="186">
        <v>0.00020000000000000001</v>
      </c>
      <c r="R248" s="186">
        <f>Q248*H248</f>
        <v>0.0014</v>
      </c>
      <c r="S248" s="186">
        <v>0</v>
      </c>
      <c r="T248" s="187">
        <f>S248*H248</f>
        <v>0</v>
      </c>
      <c r="U248" s="41"/>
      <c r="V248" s="41"/>
      <c r="W248" s="41"/>
      <c r="X248" s="41"/>
      <c r="Y248" s="41"/>
      <c r="Z248" s="41"/>
      <c r="AA248" s="41"/>
      <c r="AB248" s="41"/>
      <c r="AC248" s="41"/>
      <c r="AD248" s="41"/>
      <c r="AE248" s="41"/>
      <c r="AR248" s="188" t="s">
        <v>171</v>
      </c>
      <c r="AT248" s="188" t="s">
        <v>539</v>
      </c>
      <c r="AU248" s="188" t="s">
        <v>79</v>
      </c>
      <c r="AY248" s="22" t="s">
        <v>328</v>
      </c>
      <c r="BE248" s="189">
        <f>IF(N248="základní",J248,0)</f>
        <v>0</v>
      </c>
      <c r="BF248" s="189">
        <f>IF(N248="snížená",J248,0)</f>
        <v>0</v>
      </c>
      <c r="BG248" s="189">
        <f>IF(N248="zákl. přenesená",J248,0)</f>
        <v>0</v>
      </c>
      <c r="BH248" s="189">
        <f>IF(N248="sníž. přenesená",J248,0)</f>
        <v>0</v>
      </c>
      <c r="BI248" s="189">
        <f>IF(N248="nulová",J248,0)</f>
        <v>0</v>
      </c>
      <c r="BJ248" s="22" t="s">
        <v>76</v>
      </c>
      <c r="BK248" s="189">
        <f>ROUND(I248*H248,2)</f>
        <v>0</v>
      </c>
      <c r="BL248" s="22" t="s">
        <v>113</v>
      </c>
      <c r="BM248" s="188" t="s">
        <v>7490</v>
      </c>
    </row>
    <row r="249" s="2" customFormat="1" ht="24.15" customHeight="1">
      <c r="A249" s="41"/>
      <c r="B249" s="176"/>
      <c r="C249" s="177" t="s">
        <v>654</v>
      </c>
      <c r="D249" s="177" t="s">
        <v>331</v>
      </c>
      <c r="E249" s="178" t="s">
        <v>7564</v>
      </c>
      <c r="F249" s="179" t="s">
        <v>7565</v>
      </c>
      <c r="G249" s="180" t="s">
        <v>476</v>
      </c>
      <c r="H249" s="181">
        <v>21.800000000000001</v>
      </c>
      <c r="I249" s="182"/>
      <c r="J249" s="183">
        <f>ROUND(I249*H249,2)</f>
        <v>0</v>
      </c>
      <c r="K249" s="179" t="s">
        <v>335</v>
      </c>
      <c r="L249" s="42"/>
      <c r="M249" s="184" t="s">
        <v>3</v>
      </c>
      <c r="N249" s="185" t="s">
        <v>40</v>
      </c>
      <c r="O249" s="75"/>
      <c r="P249" s="186">
        <f>O249*H249</f>
        <v>0</v>
      </c>
      <c r="Q249" s="186">
        <v>0.00054000000000000001</v>
      </c>
      <c r="R249" s="186">
        <f>Q249*H249</f>
        <v>0.011772000000000001</v>
      </c>
      <c r="S249" s="186">
        <v>0</v>
      </c>
      <c r="T249" s="187">
        <f>S249*H249</f>
        <v>0</v>
      </c>
      <c r="U249" s="41"/>
      <c r="V249" s="41"/>
      <c r="W249" s="41"/>
      <c r="X249" s="41"/>
      <c r="Y249" s="41"/>
      <c r="Z249" s="41"/>
      <c r="AA249" s="41"/>
      <c r="AB249" s="41"/>
      <c r="AC249" s="41"/>
      <c r="AD249" s="41"/>
      <c r="AE249" s="41"/>
      <c r="AR249" s="188" t="s">
        <v>113</v>
      </c>
      <c r="AT249" s="188" t="s">
        <v>331</v>
      </c>
      <c r="AU249" s="188" t="s">
        <v>79</v>
      </c>
      <c r="AY249" s="22" t="s">
        <v>328</v>
      </c>
      <c r="BE249" s="189">
        <f>IF(N249="základní",J249,0)</f>
        <v>0</v>
      </c>
      <c r="BF249" s="189">
        <f>IF(N249="snížená",J249,0)</f>
        <v>0</v>
      </c>
      <c r="BG249" s="189">
        <f>IF(N249="zákl. přenesená",J249,0)</f>
        <v>0</v>
      </c>
      <c r="BH249" s="189">
        <f>IF(N249="sníž. přenesená",J249,0)</f>
        <v>0</v>
      </c>
      <c r="BI249" s="189">
        <f>IF(N249="nulová",J249,0)</f>
        <v>0</v>
      </c>
      <c r="BJ249" s="22" t="s">
        <v>76</v>
      </c>
      <c r="BK249" s="189">
        <f>ROUND(I249*H249,2)</f>
        <v>0</v>
      </c>
      <c r="BL249" s="22" t="s">
        <v>113</v>
      </c>
      <c r="BM249" s="188" t="s">
        <v>7493</v>
      </c>
    </row>
    <row r="250" s="2" customFormat="1">
      <c r="A250" s="41"/>
      <c r="B250" s="42"/>
      <c r="C250" s="41"/>
      <c r="D250" s="190" t="s">
        <v>338</v>
      </c>
      <c r="E250" s="41"/>
      <c r="F250" s="191" t="s">
        <v>7566</v>
      </c>
      <c r="G250" s="41"/>
      <c r="H250" s="41"/>
      <c r="I250" s="192"/>
      <c r="J250" s="41"/>
      <c r="K250" s="41"/>
      <c r="L250" s="42"/>
      <c r="M250" s="193"/>
      <c r="N250" s="194"/>
      <c r="O250" s="75"/>
      <c r="P250" s="75"/>
      <c r="Q250" s="75"/>
      <c r="R250" s="75"/>
      <c r="S250" s="75"/>
      <c r="T250" s="76"/>
      <c r="U250" s="41"/>
      <c r="V250" s="41"/>
      <c r="W250" s="41"/>
      <c r="X250" s="41"/>
      <c r="Y250" s="41"/>
      <c r="Z250" s="41"/>
      <c r="AA250" s="41"/>
      <c r="AB250" s="41"/>
      <c r="AC250" s="41"/>
      <c r="AD250" s="41"/>
      <c r="AE250" s="41"/>
      <c r="AT250" s="22" t="s">
        <v>338</v>
      </c>
      <c r="AU250" s="22" t="s">
        <v>79</v>
      </c>
    </row>
    <row r="251" s="13" customFormat="1">
      <c r="A251" s="13"/>
      <c r="B251" s="201"/>
      <c r="C251" s="13"/>
      <c r="D251" s="195" t="s">
        <v>442</v>
      </c>
      <c r="E251" s="202" t="s">
        <v>3</v>
      </c>
      <c r="F251" s="203" t="s">
        <v>7567</v>
      </c>
      <c r="G251" s="13"/>
      <c r="H251" s="204">
        <v>10.9</v>
      </c>
      <c r="I251" s="205"/>
      <c r="J251" s="13"/>
      <c r="K251" s="13"/>
      <c r="L251" s="201"/>
      <c r="M251" s="206"/>
      <c r="N251" s="207"/>
      <c r="O251" s="207"/>
      <c r="P251" s="207"/>
      <c r="Q251" s="207"/>
      <c r="R251" s="207"/>
      <c r="S251" s="207"/>
      <c r="T251" s="208"/>
      <c r="U251" s="13"/>
      <c r="V251" s="13"/>
      <c r="W251" s="13"/>
      <c r="X251" s="13"/>
      <c r="Y251" s="13"/>
      <c r="Z251" s="13"/>
      <c r="AA251" s="13"/>
      <c r="AB251" s="13"/>
      <c r="AC251" s="13"/>
      <c r="AD251" s="13"/>
      <c r="AE251" s="13"/>
      <c r="AT251" s="202" t="s">
        <v>442</v>
      </c>
      <c r="AU251" s="202" t="s">
        <v>79</v>
      </c>
      <c r="AV251" s="13" t="s">
        <v>79</v>
      </c>
      <c r="AW251" s="13" t="s">
        <v>31</v>
      </c>
      <c r="AX251" s="13" t="s">
        <v>69</v>
      </c>
      <c r="AY251" s="202" t="s">
        <v>328</v>
      </c>
    </row>
    <row r="252" s="13" customFormat="1">
      <c r="A252" s="13"/>
      <c r="B252" s="201"/>
      <c r="C252" s="13"/>
      <c r="D252" s="195" t="s">
        <v>442</v>
      </c>
      <c r="E252" s="202" t="s">
        <v>3</v>
      </c>
      <c r="F252" s="203" t="s">
        <v>7567</v>
      </c>
      <c r="G252" s="13"/>
      <c r="H252" s="204">
        <v>10.9</v>
      </c>
      <c r="I252" s="205"/>
      <c r="J252" s="13"/>
      <c r="K252" s="13"/>
      <c r="L252" s="201"/>
      <c r="M252" s="206"/>
      <c r="N252" s="207"/>
      <c r="O252" s="207"/>
      <c r="P252" s="207"/>
      <c r="Q252" s="207"/>
      <c r="R252" s="207"/>
      <c r="S252" s="207"/>
      <c r="T252" s="208"/>
      <c r="U252" s="13"/>
      <c r="V252" s="13"/>
      <c r="W252" s="13"/>
      <c r="X252" s="13"/>
      <c r="Y252" s="13"/>
      <c r="Z252" s="13"/>
      <c r="AA252" s="13"/>
      <c r="AB252" s="13"/>
      <c r="AC252" s="13"/>
      <c r="AD252" s="13"/>
      <c r="AE252" s="13"/>
      <c r="AT252" s="202" t="s">
        <v>442</v>
      </c>
      <c r="AU252" s="202" t="s">
        <v>79</v>
      </c>
      <c r="AV252" s="13" t="s">
        <v>79</v>
      </c>
      <c r="AW252" s="13" t="s">
        <v>31</v>
      </c>
      <c r="AX252" s="13" t="s">
        <v>69</v>
      </c>
      <c r="AY252" s="202" t="s">
        <v>328</v>
      </c>
    </row>
    <row r="253" s="14" customFormat="1">
      <c r="A253" s="14"/>
      <c r="B253" s="209"/>
      <c r="C253" s="14"/>
      <c r="D253" s="195" t="s">
        <v>442</v>
      </c>
      <c r="E253" s="210" t="s">
        <v>3</v>
      </c>
      <c r="F253" s="211" t="s">
        <v>452</v>
      </c>
      <c r="G253" s="14"/>
      <c r="H253" s="212">
        <v>21.800000000000001</v>
      </c>
      <c r="I253" s="213"/>
      <c r="J253" s="14"/>
      <c r="K253" s="14"/>
      <c r="L253" s="209"/>
      <c r="M253" s="214"/>
      <c r="N253" s="215"/>
      <c r="O253" s="215"/>
      <c r="P253" s="215"/>
      <c r="Q253" s="215"/>
      <c r="R253" s="215"/>
      <c r="S253" s="215"/>
      <c r="T253" s="216"/>
      <c r="U253" s="14"/>
      <c r="V253" s="14"/>
      <c r="W253" s="14"/>
      <c r="X253" s="14"/>
      <c r="Y253" s="14"/>
      <c r="Z253" s="14"/>
      <c r="AA253" s="14"/>
      <c r="AB253" s="14"/>
      <c r="AC253" s="14"/>
      <c r="AD253" s="14"/>
      <c r="AE253" s="14"/>
      <c r="AT253" s="210" t="s">
        <v>442</v>
      </c>
      <c r="AU253" s="210" t="s">
        <v>79</v>
      </c>
      <c r="AV253" s="14" t="s">
        <v>113</v>
      </c>
      <c r="AW253" s="14" t="s">
        <v>31</v>
      </c>
      <c r="AX253" s="14" t="s">
        <v>76</v>
      </c>
      <c r="AY253" s="210" t="s">
        <v>328</v>
      </c>
    </row>
    <row r="254" s="2" customFormat="1" ht="37.8" customHeight="1">
      <c r="A254" s="41"/>
      <c r="B254" s="176"/>
      <c r="C254" s="177" t="s">
        <v>661</v>
      </c>
      <c r="D254" s="177" t="s">
        <v>331</v>
      </c>
      <c r="E254" s="178" t="s">
        <v>7496</v>
      </c>
      <c r="F254" s="179" t="s">
        <v>7497</v>
      </c>
      <c r="G254" s="180" t="s">
        <v>439</v>
      </c>
      <c r="H254" s="181">
        <v>3.27</v>
      </c>
      <c r="I254" s="182"/>
      <c r="J254" s="183">
        <f>ROUND(I254*H254,2)</f>
        <v>0</v>
      </c>
      <c r="K254" s="179" t="s">
        <v>335</v>
      </c>
      <c r="L254" s="42"/>
      <c r="M254" s="184" t="s">
        <v>3</v>
      </c>
      <c r="N254" s="185" t="s">
        <v>40</v>
      </c>
      <c r="O254" s="75"/>
      <c r="P254" s="186">
        <f>O254*H254</f>
        <v>0</v>
      </c>
      <c r="Q254" s="186">
        <v>0.00029</v>
      </c>
      <c r="R254" s="186">
        <f>Q254*H254</f>
        <v>0.00094830000000000001</v>
      </c>
      <c r="S254" s="186">
        <v>0</v>
      </c>
      <c r="T254" s="187">
        <f>S254*H254</f>
        <v>0</v>
      </c>
      <c r="U254" s="41"/>
      <c r="V254" s="41"/>
      <c r="W254" s="41"/>
      <c r="X254" s="41"/>
      <c r="Y254" s="41"/>
      <c r="Z254" s="41"/>
      <c r="AA254" s="41"/>
      <c r="AB254" s="41"/>
      <c r="AC254" s="41"/>
      <c r="AD254" s="41"/>
      <c r="AE254" s="41"/>
      <c r="AR254" s="188" t="s">
        <v>113</v>
      </c>
      <c r="AT254" s="188" t="s">
        <v>331</v>
      </c>
      <c r="AU254" s="188" t="s">
        <v>79</v>
      </c>
      <c r="AY254" s="22" t="s">
        <v>328</v>
      </c>
      <c r="BE254" s="189">
        <f>IF(N254="základní",J254,0)</f>
        <v>0</v>
      </c>
      <c r="BF254" s="189">
        <f>IF(N254="snížená",J254,0)</f>
        <v>0</v>
      </c>
      <c r="BG254" s="189">
        <f>IF(N254="zákl. přenesená",J254,0)</f>
        <v>0</v>
      </c>
      <c r="BH254" s="189">
        <f>IF(N254="sníž. přenesená",J254,0)</f>
        <v>0</v>
      </c>
      <c r="BI254" s="189">
        <f>IF(N254="nulová",J254,0)</f>
        <v>0</v>
      </c>
      <c r="BJ254" s="22" t="s">
        <v>76</v>
      </c>
      <c r="BK254" s="189">
        <f>ROUND(I254*H254,2)</f>
        <v>0</v>
      </c>
      <c r="BL254" s="22" t="s">
        <v>113</v>
      </c>
      <c r="BM254" s="188" t="s">
        <v>7498</v>
      </c>
    </row>
    <row r="255" s="2" customFormat="1">
      <c r="A255" s="41"/>
      <c r="B255" s="42"/>
      <c r="C255" s="41"/>
      <c r="D255" s="190" t="s">
        <v>338</v>
      </c>
      <c r="E255" s="41"/>
      <c r="F255" s="191" t="s">
        <v>7499</v>
      </c>
      <c r="G255" s="41"/>
      <c r="H255" s="41"/>
      <c r="I255" s="192"/>
      <c r="J255" s="41"/>
      <c r="K255" s="41"/>
      <c r="L255" s="42"/>
      <c r="M255" s="193"/>
      <c r="N255" s="194"/>
      <c r="O255" s="75"/>
      <c r="P255" s="75"/>
      <c r="Q255" s="75"/>
      <c r="R255" s="75"/>
      <c r="S255" s="75"/>
      <c r="T255" s="76"/>
      <c r="U255" s="41"/>
      <c r="V255" s="41"/>
      <c r="W255" s="41"/>
      <c r="X255" s="41"/>
      <c r="Y255" s="41"/>
      <c r="Z255" s="41"/>
      <c r="AA255" s="41"/>
      <c r="AB255" s="41"/>
      <c r="AC255" s="41"/>
      <c r="AD255" s="41"/>
      <c r="AE255" s="41"/>
      <c r="AT255" s="22" t="s">
        <v>338</v>
      </c>
      <c r="AU255" s="22" t="s">
        <v>79</v>
      </c>
    </row>
    <row r="256" s="15" customFormat="1">
      <c r="A256" s="15"/>
      <c r="B256" s="217"/>
      <c r="C256" s="15"/>
      <c r="D256" s="195" t="s">
        <v>442</v>
      </c>
      <c r="E256" s="218" t="s">
        <v>3</v>
      </c>
      <c r="F256" s="219" t="s">
        <v>7500</v>
      </c>
      <c r="G256" s="15"/>
      <c r="H256" s="218" t="s">
        <v>3</v>
      </c>
      <c r="I256" s="220"/>
      <c r="J256" s="15"/>
      <c r="K256" s="15"/>
      <c r="L256" s="217"/>
      <c r="M256" s="221"/>
      <c r="N256" s="222"/>
      <c r="O256" s="222"/>
      <c r="P256" s="222"/>
      <c r="Q256" s="222"/>
      <c r="R256" s="222"/>
      <c r="S256" s="222"/>
      <c r="T256" s="223"/>
      <c r="U256" s="15"/>
      <c r="V256" s="15"/>
      <c r="W256" s="15"/>
      <c r="X256" s="15"/>
      <c r="Y256" s="15"/>
      <c r="Z256" s="15"/>
      <c r="AA256" s="15"/>
      <c r="AB256" s="15"/>
      <c r="AC256" s="15"/>
      <c r="AD256" s="15"/>
      <c r="AE256" s="15"/>
      <c r="AT256" s="218" t="s">
        <v>442</v>
      </c>
      <c r="AU256" s="218" t="s">
        <v>79</v>
      </c>
      <c r="AV256" s="15" t="s">
        <v>76</v>
      </c>
      <c r="AW256" s="15" t="s">
        <v>31</v>
      </c>
      <c r="AX256" s="15" t="s">
        <v>69</v>
      </c>
      <c r="AY256" s="218" t="s">
        <v>328</v>
      </c>
    </row>
    <row r="257" s="13" customFormat="1">
      <c r="A257" s="13"/>
      <c r="B257" s="201"/>
      <c r="C257" s="13"/>
      <c r="D257" s="195" t="s">
        <v>442</v>
      </c>
      <c r="E257" s="202" t="s">
        <v>3</v>
      </c>
      <c r="F257" s="203" t="s">
        <v>7568</v>
      </c>
      <c r="G257" s="13"/>
      <c r="H257" s="204">
        <v>3.27</v>
      </c>
      <c r="I257" s="205"/>
      <c r="J257" s="13"/>
      <c r="K257" s="13"/>
      <c r="L257" s="201"/>
      <c r="M257" s="206"/>
      <c r="N257" s="207"/>
      <c r="O257" s="207"/>
      <c r="P257" s="207"/>
      <c r="Q257" s="207"/>
      <c r="R257" s="207"/>
      <c r="S257" s="207"/>
      <c r="T257" s="208"/>
      <c r="U257" s="13"/>
      <c r="V257" s="13"/>
      <c r="W257" s="13"/>
      <c r="X257" s="13"/>
      <c r="Y257" s="13"/>
      <c r="Z257" s="13"/>
      <c r="AA257" s="13"/>
      <c r="AB257" s="13"/>
      <c r="AC257" s="13"/>
      <c r="AD257" s="13"/>
      <c r="AE257" s="13"/>
      <c r="AT257" s="202" t="s">
        <v>442</v>
      </c>
      <c r="AU257" s="202" t="s">
        <v>79</v>
      </c>
      <c r="AV257" s="13" t="s">
        <v>79</v>
      </c>
      <c r="AW257" s="13" t="s">
        <v>31</v>
      </c>
      <c r="AX257" s="13" t="s">
        <v>76</v>
      </c>
      <c r="AY257" s="202" t="s">
        <v>328</v>
      </c>
    </row>
    <row r="258" s="2" customFormat="1" ht="44.25" customHeight="1">
      <c r="A258" s="41"/>
      <c r="B258" s="176"/>
      <c r="C258" s="177" t="s">
        <v>666</v>
      </c>
      <c r="D258" s="177" t="s">
        <v>331</v>
      </c>
      <c r="E258" s="178" t="s">
        <v>7502</v>
      </c>
      <c r="F258" s="179" t="s">
        <v>7503</v>
      </c>
      <c r="G258" s="180" t="s">
        <v>439</v>
      </c>
      <c r="H258" s="181">
        <v>4.6799999999999997</v>
      </c>
      <c r="I258" s="182"/>
      <c r="J258" s="183">
        <f>ROUND(I258*H258,2)</f>
        <v>0</v>
      </c>
      <c r="K258" s="179" t="s">
        <v>335</v>
      </c>
      <c r="L258" s="42"/>
      <c r="M258" s="184" t="s">
        <v>3</v>
      </c>
      <c r="N258" s="185" t="s">
        <v>40</v>
      </c>
      <c r="O258" s="75"/>
      <c r="P258" s="186">
        <f>O258*H258</f>
        <v>0</v>
      </c>
      <c r="Q258" s="186">
        <v>0.00063000000000000003</v>
      </c>
      <c r="R258" s="186">
        <f>Q258*H258</f>
        <v>0.0029483999999999999</v>
      </c>
      <c r="S258" s="186">
        <v>0</v>
      </c>
      <c r="T258" s="187">
        <f>S258*H258</f>
        <v>0</v>
      </c>
      <c r="U258" s="41"/>
      <c r="V258" s="41"/>
      <c r="W258" s="41"/>
      <c r="X258" s="41"/>
      <c r="Y258" s="41"/>
      <c r="Z258" s="41"/>
      <c r="AA258" s="41"/>
      <c r="AB258" s="41"/>
      <c r="AC258" s="41"/>
      <c r="AD258" s="41"/>
      <c r="AE258" s="41"/>
      <c r="AR258" s="188" t="s">
        <v>113</v>
      </c>
      <c r="AT258" s="188" t="s">
        <v>331</v>
      </c>
      <c r="AU258" s="188" t="s">
        <v>79</v>
      </c>
      <c r="AY258" s="22" t="s">
        <v>328</v>
      </c>
      <c r="BE258" s="189">
        <f>IF(N258="základní",J258,0)</f>
        <v>0</v>
      </c>
      <c r="BF258" s="189">
        <f>IF(N258="snížená",J258,0)</f>
        <v>0</v>
      </c>
      <c r="BG258" s="189">
        <f>IF(N258="zákl. přenesená",J258,0)</f>
        <v>0</v>
      </c>
      <c r="BH258" s="189">
        <f>IF(N258="sníž. přenesená",J258,0)</f>
        <v>0</v>
      </c>
      <c r="BI258" s="189">
        <f>IF(N258="nulová",J258,0)</f>
        <v>0</v>
      </c>
      <c r="BJ258" s="22" t="s">
        <v>76</v>
      </c>
      <c r="BK258" s="189">
        <f>ROUND(I258*H258,2)</f>
        <v>0</v>
      </c>
      <c r="BL258" s="22" t="s">
        <v>113</v>
      </c>
      <c r="BM258" s="188" t="s">
        <v>7504</v>
      </c>
    </row>
    <row r="259" s="2" customFormat="1">
      <c r="A259" s="41"/>
      <c r="B259" s="42"/>
      <c r="C259" s="41"/>
      <c r="D259" s="190" t="s">
        <v>338</v>
      </c>
      <c r="E259" s="41"/>
      <c r="F259" s="191" t="s">
        <v>7505</v>
      </c>
      <c r="G259" s="41"/>
      <c r="H259" s="41"/>
      <c r="I259" s="192"/>
      <c r="J259" s="41"/>
      <c r="K259" s="41"/>
      <c r="L259" s="42"/>
      <c r="M259" s="193"/>
      <c r="N259" s="194"/>
      <c r="O259" s="75"/>
      <c r="P259" s="75"/>
      <c r="Q259" s="75"/>
      <c r="R259" s="75"/>
      <c r="S259" s="75"/>
      <c r="T259" s="76"/>
      <c r="U259" s="41"/>
      <c r="V259" s="41"/>
      <c r="W259" s="41"/>
      <c r="X259" s="41"/>
      <c r="Y259" s="41"/>
      <c r="Z259" s="41"/>
      <c r="AA259" s="41"/>
      <c r="AB259" s="41"/>
      <c r="AC259" s="41"/>
      <c r="AD259" s="41"/>
      <c r="AE259" s="41"/>
      <c r="AT259" s="22" t="s">
        <v>338</v>
      </c>
      <c r="AU259" s="22" t="s">
        <v>79</v>
      </c>
    </row>
    <row r="260" s="13" customFormat="1">
      <c r="A260" s="13"/>
      <c r="B260" s="201"/>
      <c r="C260" s="13"/>
      <c r="D260" s="195" t="s">
        <v>442</v>
      </c>
      <c r="E260" s="202" t="s">
        <v>3</v>
      </c>
      <c r="F260" s="203" t="s">
        <v>7569</v>
      </c>
      <c r="G260" s="13"/>
      <c r="H260" s="204">
        <v>4.6799999999999997</v>
      </c>
      <c r="I260" s="205"/>
      <c r="J260" s="13"/>
      <c r="K260" s="13"/>
      <c r="L260" s="201"/>
      <c r="M260" s="206"/>
      <c r="N260" s="207"/>
      <c r="O260" s="207"/>
      <c r="P260" s="207"/>
      <c r="Q260" s="207"/>
      <c r="R260" s="207"/>
      <c r="S260" s="207"/>
      <c r="T260" s="208"/>
      <c r="U260" s="13"/>
      <c r="V260" s="13"/>
      <c r="W260" s="13"/>
      <c r="X260" s="13"/>
      <c r="Y260" s="13"/>
      <c r="Z260" s="13"/>
      <c r="AA260" s="13"/>
      <c r="AB260" s="13"/>
      <c r="AC260" s="13"/>
      <c r="AD260" s="13"/>
      <c r="AE260" s="13"/>
      <c r="AT260" s="202" t="s">
        <v>442</v>
      </c>
      <c r="AU260" s="202" t="s">
        <v>79</v>
      </c>
      <c r="AV260" s="13" t="s">
        <v>79</v>
      </c>
      <c r="AW260" s="13" t="s">
        <v>31</v>
      </c>
      <c r="AX260" s="13" t="s">
        <v>76</v>
      </c>
      <c r="AY260" s="202" t="s">
        <v>328</v>
      </c>
    </row>
    <row r="261" s="12" customFormat="1" ht="22.8" customHeight="1">
      <c r="A261" s="12"/>
      <c r="B261" s="163"/>
      <c r="C261" s="12"/>
      <c r="D261" s="164" t="s">
        <v>68</v>
      </c>
      <c r="E261" s="174" t="s">
        <v>183</v>
      </c>
      <c r="F261" s="174" t="s">
        <v>782</v>
      </c>
      <c r="G261" s="12"/>
      <c r="H261" s="12"/>
      <c r="I261" s="166"/>
      <c r="J261" s="175">
        <f>BK261</f>
        <v>0</v>
      </c>
      <c r="K261" s="12"/>
      <c r="L261" s="163"/>
      <c r="M261" s="168"/>
      <c r="N261" s="169"/>
      <c r="O261" s="169"/>
      <c r="P261" s="170">
        <f>SUM(P262:P267)</f>
        <v>0</v>
      </c>
      <c r="Q261" s="169"/>
      <c r="R261" s="170">
        <f>SUM(R262:R267)</f>
        <v>0</v>
      </c>
      <c r="S261" s="169"/>
      <c r="T261" s="171">
        <f>SUM(T262:T267)</f>
        <v>0</v>
      </c>
      <c r="U261" s="12"/>
      <c r="V261" s="12"/>
      <c r="W261" s="12"/>
      <c r="X261" s="12"/>
      <c r="Y261" s="12"/>
      <c r="Z261" s="12"/>
      <c r="AA261" s="12"/>
      <c r="AB261" s="12"/>
      <c r="AC261" s="12"/>
      <c r="AD261" s="12"/>
      <c r="AE261" s="12"/>
      <c r="AR261" s="164" t="s">
        <v>76</v>
      </c>
      <c r="AT261" s="172" t="s">
        <v>68</v>
      </c>
      <c r="AU261" s="172" t="s">
        <v>76</v>
      </c>
      <c r="AY261" s="164" t="s">
        <v>328</v>
      </c>
      <c r="BK261" s="173">
        <f>SUM(BK262:BK267)</f>
        <v>0</v>
      </c>
    </row>
    <row r="262" s="2" customFormat="1" ht="44.25" customHeight="1">
      <c r="A262" s="41"/>
      <c r="B262" s="176"/>
      <c r="C262" s="177" t="s">
        <v>671</v>
      </c>
      <c r="D262" s="177" t="s">
        <v>331</v>
      </c>
      <c r="E262" s="178" t="s">
        <v>7570</v>
      </c>
      <c r="F262" s="179" t="s">
        <v>7571</v>
      </c>
      <c r="G262" s="180" t="s">
        <v>574</v>
      </c>
      <c r="H262" s="181">
        <v>1</v>
      </c>
      <c r="I262" s="182"/>
      <c r="J262" s="183">
        <f>ROUND(I262*H262,2)</f>
        <v>0</v>
      </c>
      <c r="K262" s="179" t="s">
        <v>335</v>
      </c>
      <c r="L262" s="42"/>
      <c r="M262" s="184" t="s">
        <v>3</v>
      </c>
      <c r="N262" s="185" t="s">
        <v>40</v>
      </c>
      <c r="O262" s="75"/>
      <c r="P262" s="186">
        <f>O262*H262</f>
        <v>0</v>
      </c>
      <c r="Q262" s="186">
        <v>0</v>
      </c>
      <c r="R262" s="186">
        <f>Q262*H262</f>
        <v>0</v>
      </c>
      <c r="S262" s="186">
        <v>0</v>
      </c>
      <c r="T262" s="187">
        <f>S262*H262</f>
        <v>0</v>
      </c>
      <c r="U262" s="41"/>
      <c r="V262" s="41"/>
      <c r="W262" s="41"/>
      <c r="X262" s="41"/>
      <c r="Y262" s="41"/>
      <c r="Z262" s="41"/>
      <c r="AA262" s="41"/>
      <c r="AB262" s="41"/>
      <c r="AC262" s="41"/>
      <c r="AD262" s="41"/>
      <c r="AE262" s="41"/>
      <c r="AR262" s="188" t="s">
        <v>113</v>
      </c>
      <c r="AT262" s="188" t="s">
        <v>331</v>
      </c>
      <c r="AU262" s="188" t="s">
        <v>79</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113</v>
      </c>
      <c r="BM262" s="188" t="s">
        <v>7572</v>
      </c>
    </row>
    <row r="263" s="2" customFormat="1">
      <c r="A263" s="41"/>
      <c r="B263" s="42"/>
      <c r="C263" s="41"/>
      <c r="D263" s="190" t="s">
        <v>338</v>
      </c>
      <c r="E263" s="41"/>
      <c r="F263" s="191" t="s">
        <v>7573</v>
      </c>
      <c r="G263" s="41"/>
      <c r="H263" s="41"/>
      <c r="I263" s="192"/>
      <c r="J263" s="41"/>
      <c r="K263" s="41"/>
      <c r="L263" s="42"/>
      <c r="M263" s="193"/>
      <c r="N263" s="194"/>
      <c r="O263" s="75"/>
      <c r="P263" s="75"/>
      <c r="Q263" s="75"/>
      <c r="R263" s="75"/>
      <c r="S263" s="75"/>
      <c r="T263" s="76"/>
      <c r="U263" s="41"/>
      <c r="V263" s="41"/>
      <c r="W263" s="41"/>
      <c r="X263" s="41"/>
      <c r="Y263" s="41"/>
      <c r="Z263" s="41"/>
      <c r="AA263" s="41"/>
      <c r="AB263" s="41"/>
      <c r="AC263" s="41"/>
      <c r="AD263" s="41"/>
      <c r="AE263" s="41"/>
      <c r="AT263" s="22" t="s">
        <v>338</v>
      </c>
      <c r="AU263" s="22" t="s">
        <v>79</v>
      </c>
    </row>
    <row r="264" s="2" customFormat="1" ht="55.5" customHeight="1">
      <c r="A264" s="41"/>
      <c r="B264" s="176"/>
      <c r="C264" s="177" t="s">
        <v>676</v>
      </c>
      <c r="D264" s="177" t="s">
        <v>331</v>
      </c>
      <c r="E264" s="178" t="s">
        <v>7574</v>
      </c>
      <c r="F264" s="179" t="s">
        <v>7575</v>
      </c>
      <c r="G264" s="180" t="s">
        <v>574</v>
      </c>
      <c r="H264" s="181">
        <v>10</v>
      </c>
      <c r="I264" s="182"/>
      <c r="J264" s="183">
        <f>ROUND(I264*H264,2)</f>
        <v>0</v>
      </c>
      <c r="K264" s="179" t="s">
        <v>335</v>
      </c>
      <c r="L264" s="42"/>
      <c r="M264" s="184" t="s">
        <v>3</v>
      </c>
      <c r="N264" s="185" t="s">
        <v>40</v>
      </c>
      <c r="O264" s="75"/>
      <c r="P264" s="186">
        <f>O264*H264</f>
        <v>0</v>
      </c>
      <c r="Q264" s="186">
        <v>0</v>
      </c>
      <c r="R264" s="186">
        <f>Q264*H264</f>
        <v>0</v>
      </c>
      <c r="S264" s="186">
        <v>0</v>
      </c>
      <c r="T264" s="187">
        <f>S264*H264</f>
        <v>0</v>
      </c>
      <c r="U264" s="41"/>
      <c r="V264" s="41"/>
      <c r="W264" s="41"/>
      <c r="X264" s="41"/>
      <c r="Y264" s="41"/>
      <c r="Z264" s="41"/>
      <c r="AA264" s="41"/>
      <c r="AB264" s="41"/>
      <c r="AC264" s="41"/>
      <c r="AD264" s="41"/>
      <c r="AE264" s="41"/>
      <c r="AR264" s="188" t="s">
        <v>113</v>
      </c>
      <c r="AT264" s="188" t="s">
        <v>331</v>
      </c>
      <c r="AU264" s="188" t="s">
        <v>79</v>
      </c>
      <c r="AY264" s="22" t="s">
        <v>328</v>
      </c>
      <c r="BE264" s="189">
        <f>IF(N264="základní",J264,0)</f>
        <v>0</v>
      </c>
      <c r="BF264" s="189">
        <f>IF(N264="snížená",J264,0)</f>
        <v>0</v>
      </c>
      <c r="BG264" s="189">
        <f>IF(N264="zákl. přenesená",J264,0)</f>
        <v>0</v>
      </c>
      <c r="BH264" s="189">
        <f>IF(N264="sníž. přenesená",J264,0)</f>
        <v>0</v>
      </c>
      <c r="BI264" s="189">
        <f>IF(N264="nulová",J264,0)</f>
        <v>0</v>
      </c>
      <c r="BJ264" s="22" t="s">
        <v>76</v>
      </c>
      <c r="BK264" s="189">
        <f>ROUND(I264*H264,2)</f>
        <v>0</v>
      </c>
      <c r="BL264" s="22" t="s">
        <v>113</v>
      </c>
      <c r="BM264" s="188" t="s">
        <v>7576</v>
      </c>
    </row>
    <row r="265" s="2" customFormat="1">
      <c r="A265" s="41"/>
      <c r="B265" s="42"/>
      <c r="C265" s="41"/>
      <c r="D265" s="190" t="s">
        <v>338</v>
      </c>
      <c r="E265" s="41"/>
      <c r="F265" s="191" t="s">
        <v>7577</v>
      </c>
      <c r="G265" s="41"/>
      <c r="H265" s="41"/>
      <c r="I265" s="192"/>
      <c r="J265" s="41"/>
      <c r="K265" s="41"/>
      <c r="L265" s="42"/>
      <c r="M265" s="193"/>
      <c r="N265" s="194"/>
      <c r="O265" s="75"/>
      <c r="P265" s="75"/>
      <c r="Q265" s="75"/>
      <c r="R265" s="75"/>
      <c r="S265" s="75"/>
      <c r="T265" s="76"/>
      <c r="U265" s="41"/>
      <c r="V265" s="41"/>
      <c r="W265" s="41"/>
      <c r="X265" s="41"/>
      <c r="Y265" s="41"/>
      <c r="Z265" s="41"/>
      <c r="AA265" s="41"/>
      <c r="AB265" s="41"/>
      <c r="AC265" s="41"/>
      <c r="AD265" s="41"/>
      <c r="AE265" s="41"/>
      <c r="AT265" s="22" t="s">
        <v>338</v>
      </c>
      <c r="AU265" s="22" t="s">
        <v>79</v>
      </c>
    </row>
    <row r="266" s="2" customFormat="1" ht="44.25" customHeight="1">
      <c r="A266" s="41"/>
      <c r="B266" s="176"/>
      <c r="C266" s="177" t="s">
        <v>682</v>
      </c>
      <c r="D266" s="177" t="s">
        <v>331</v>
      </c>
      <c r="E266" s="178" t="s">
        <v>7578</v>
      </c>
      <c r="F266" s="179" t="s">
        <v>7579</v>
      </c>
      <c r="G266" s="180" t="s">
        <v>574</v>
      </c>
      <c r="H266" s="181">
        <v>1</v>
      </c>
      <c r="I266" s="182"/>
      <c r="J266" s="183">
        <f>ROUND(I266*H266,2)</f>
        <v>0</v>
      </c>
      <c r="K266" s="179" t="s">
        <v>335</v>
      </c>
      <c r="L266" s="42"/>
      <c r="M266" s="184" t="s">
        <v>3</v>
      </c>
      <c r="N266" s="185" t="s">
        <v>40</v>
      </c>
      <c r="O266" s="75"/>
      <c r="P266" s="186">
        <f>O266*H266</f>
        <v>0</v>
      </c>
      <c r="Q266" s="186">
        <v>0</v>
      </c>
      <c r="R266" s="186">
        <f>Q266*H266</f>
        <v>0</v>
      </c>
      <c r="S266" s="186">
        <v>0</v>
      </c>
      <c r="T266" s="187">
        <f>S266*H266</f>
        <v>0</v>
      </c>
      <c r="U266" s="41"/>
      <c r="V266" s="41"/>
      <c r="W266" s="41"/>
      <c r="X266" s="41"/>
      <c r="Y266" s="41"/>
      <c r="Z266" s="41"/>
      <c r="AA266" s="41"/>
      <c r="AB266" s="41"/>
      <c r="AC266" s="41"/>
      <c r="AD266" s="41"/>
      <c r="AE266" s="41"/>
      <c r="AR266" s="188" t="s">
        <v>113</v>
      </c>
      <c r="AT266" s="188" t="s">
        <v>331</v>
      </c>
      <c r="AU266" s="188" t="s">
        <v>79</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113</v>
      </c>
      <c r="BM266" s="188" t="s">
        <v>7580</v>
      </c>
    </row>
    <row r="267" s="2" customFormat="1">
      <c r="A267" s="41"/>
      <c r="B267" s="42"/>
      <c r="C267" s="41"/>
      <c r="D267" s="190" t="s">
        <v>338</v>
      </c>
      <c r="E267" s="41"/>
      <c r="F267" s="191" t="s">
        <v>7581</v>
      </c>
      <c r="G267" s="41"/>
      <c r="H267" s="41"/>
      <c r="I267" s="192"/>
      <c r="J267" s="41"/>
      <c r="K267" s="41"/>
      <c r="L267" s="42"/>
      <c r="M267" s="193"/>
      <c r="N267" s="194"/>
      <c r="O267" s="75"/>
      <c r="P267" s="75"/>
      <c r="Q267" s="75"/>
      <c r="R267" s="75"/>
      <c r="S267" s="75"/>
      <c r="T267" s="76"/>
      <c r="U267" s="41"/>
      <c r="V267" s="41"/>
      <c r="W267" s="41"/>
      <c r="X267" s="41"/>
      <c r="Y267" s="41"/>
      <c r="Z267" s="41"/>
      <c r="AA267" s="41"/>
      <c r="AB267" s="41"/>
      <c r="AC267" s="41"/>
      <c r="AD267" s="41"/>
      <c r="AE267" s="41"/>
      <c r="AT267" s="22" t="s">
        <v>338</v>
      </c>
      <c r="AU267" s="22" t="s">
        <v>79</v>
      </c>
    </row>
    <row r="268" s="12" customFormat="1" ht="22.8" customHeight="1">
      <c r="A268" s="12"/>
      <c r="B268" s="163"/>
      <c r="C268" s="12"/>
      <c r="D268" s="164" t="s">
        <v>68</v>
      </c>
      <c r="E268" s="174" t="s">
        <v>932</v>
      </c>
      <c r="F268" s="174" t="s">
        <v>933</v>
      </c>
      <c r="G268" s="12"/>
      <c r="H268" s="12"/>
      <c r="I268" s="166"/>
      <c r="J268" s="175">
        <f>BK268</f>
        <v>0</v>
      </c>
      <c r="K268" s="12"/>
      <c r="L268" s="163"/>
      <c r="M268" s="168"/>
      <c r="N268" s="169"/>
      <c r="O268" s="169"/>
      <c r="P268" s="170">
        <f>SUM(P269:P270)</f>
        <v>0</v>
      </c>
      <c r="Q268" s="169"/>
      <c r="R268" s="170">
        <f>SUM(R269:R270)</f>
        <v>0</v>
      </c>
      <c r="S268" s="169"/>
      <c r="T268" s="171">
        <f>SUM(T269:T270)</f>
        <v>0</v>
      </c>
      <c r="U268" s="12"/>
      <c r="V268" s="12"/>
      <c r="W268" s="12"/>
      <c r="X268" s="12"/>
      <c r="Y268" s="12"/>
      <c r="Z268" s="12"/>
      <c r="AA268" s="12"/>
      <c r="AB268" s="12"/>
      <c r="AC268" s="12"/>
      <c r="AD268" s="12"/>
      <c r="AE268" s="12"/>
      <c r="AR268" s="164" t="s">
        <v>76</v>
      </c>
      <c r="AT268" s="172" t="s">
        <v>68</v>
      </c>
      <c r="AU268" s="172" t="s">
        <v>76</v>
      </c>
      <c r="AY268" s="164" t="s">
        <v>328</v>
      </c>
      <c r="BK268" s="173">
        <f>SUM(BK269:BK270)</f>
        <v>0</v>
      </c>
    </row>
    <row r="269" s="2" customFormat="1" ht="55.5" customHeight="1">
      <c r="A269" s="41"/>
      <c r="B269" s="176"/>
      <c r="C269" s="177" t="s">
        <v>110</v>
      </c>
      <c r="D269" s="177" t="s">
        <v>331</v>
      </c>
      <c r="E269" s="178" t="s">
        <v>5353</v>
      </c>
      <c r="F269" s="179" t="s">
        <v>5354</v>
      </c>
      <c r="G269" s="180" t="s">
        <v>585</v>
      </c>
      <c r="H269" s="181">
        <v>74.352999999999994</v>
      </c>
      <c r="I269" s="182"/>
      <c r="J269" s="183">
        <f>ROUND(I269*H269,2)</f>
        <v>0</v>
      </c>
      <c r="K269" s="179" t="s">
        <v>335</v>
      </c>
      <c r="L269" s="42"/>
      <c r="M269" s="184" t="s">
        <v>3</v>
      </c>
      <c r="N269" s="185" t="s">
        <v>40</v>
      </c>
      <c r="O269" s="75"/>
      <c r="P269" s="186">
        <f>O269*H269</f>
        <v>0</v>
      </c>
      <c r="Q269" s="186">
        <v>0</v>
      </c>
      <c r="R269" s="186">
        <f>Q269*H269</f>
        <v>0</v>
      </c>
      <c r="S269" s="186">
        <v>0</v>
      </c>
      <c r="T269" s="187">
        <f>S269*H269</f>
        <v>0</v>
      </c>
      <c r="U269" s="41"/>
      <c r="V269" s="41"/>
      <c r="W269" s="41"/>
      <c r="X269" s="41"/>
      <c r="Y269" s="41"/>
      <c r="Z269" s="41"/>
      <c r="AA269" s="41"/>
      <c r="AB269" s="41"/>
      <c r="AC269" s="41"/>
      <c r="AD269" s="41"/>
      <c r="AE269" s="41"/>
      <c r="AR269" s="188" t="s">
        <v>113</v>
      </c>
      <c r="AT269" s="188" t="s">
        <v>331</v>
      </c>
      <c r="AU269" s="188" t="s">
        <v>79</v>
      </c>
      <c r="AY269" s="22" t="s">
        <v>328</v>
      </c>
      <c r="BE269" s="189">
        <f>IF(N269="základní",J269,0)</f>
        <v>0</v>
      </c>
      <c r="BF269" s="189">
        <f>IF(N269="snížená",J269,0)</f>
        <v>0</v>
      </c>
      <c r="BG269" s="189">
        <f>IF(N269="zákl. přenesená",J269,0)</f>
        <v>0</v>
      </c>
      <c r="BH269" s="189">
        <f>IF(N269="sníž. přenesená",J269,0)</f>
        <v>0</v>
      </c>
      <c r="BI269" s="189">
        <f>IF(N269="nulová",J269,0)</f>
        <v>0</v>
      </c>
      <c r="BJ269" s="22" t="s">
        <v>76</v>
      </c>
      <c r="BK269" s="189">
        <f>ROUND(I269*H269,2)</f>
        <v>0</v>
      </c>
      <c r="BL269" s="22" t="s">
        <v>113</v>
      </c>
      <c r="BM269" s="188" t="s">
        <v>7507</v>
      </c>
    </row>
    <row r="270" s="2" customFormat="1">
      <c r="A270" s="41"/>
      <c r="B270" s="42"/>
      <c r="C270" s="41"/>
      <c r="D270" s="190" t="s">
        <v>338</v>
      </c>
      <c r="E270" s="41"/>
      <c r="F270" s="191" t="s">
        <v>5356</v>
      </c>
      <c r="G270" s="41"/>
      <c r="H270" s="41"/>
      <c r="I270" s="192"/>
      <c r="J270" s="41"/>
      <c r="K270" s="41"/>
      <c r="L270" s="42"/>
      <c r="M270" s="193"/>
      <c r="N270" s="194"/>
      <c r="O270" s="75"/>
      <c r="P270" s="75"/>
      <c r="Q270" s="75"/>
      <c r="R270" s="75"/>
      <c r="S270" s="75"/>
      <c r="T270" s="76"/>
      <c r="U270" s="41"/>
      <c r="V270" s="41"/>
      <c r="W270" s="41"/>
      <c r="X270" s="41"/>
      <c r="Y270" s="41"/>
      <c r="Z270" s="41"/>
      <c r="AA270" s="41"/>
      <c r="AB270" s="41"/>
      <c r="AC270" s="41"/>
      <c r="AD270" s="41"/>
      <c r="AE270" s="41"/>
      <c r="AT270" s="22" t="s">
        <v>338</v>
      </c>
      <c r="AU270" s="22" t="s">
        <v>79</v>
      </c>
    </row>
    <row r="271" s="12" customFormat="1" ht="25.92" customHeight="1">
      <c r="A271" s="12"/>
      <c r="B271" s="163"/>
      <c r="C271" s="12"/>
      <c r="D271" s="164" t="s">
        <v>68</v>
      </c>
      <c r="E271" s="165" t="s">
        <v>1204</v>
      </c>
      <c r="F271" s="165" t="s">
        <v>1205</v>
      </c>
      <c r="G271" s="12"/>
      <c r="H271" s="12"/>
      <c r="I271" s="166"/>
      <c r="J271" s="167">
        <f>BK271</f>
        <v>0</v>
      </c>
      <c r="K271" s="12"/>
      <c r="L271" s="163"/>
      <c r="M271" s="168"/>
      <c r="N271" s="169"/>
      <c r="O271" s="169"/>
      <c r="P271" s="170">
        <f>P272</f>
        <v>0</v>
      </c>
      <c r="Q271" s="169"/>
      <c r="R271" s="170">
        <f>R272</f>
        <v>0.31090319500000002</v>
      </c>
      <c r="S271" s="169"/>
      <c r="T271" s="171">
        <f>T272</f>
        <v>0</v>
      </c>
      <c r="U271" s="12"/>
      <c r="V271" s="12"/>
      <c r="W271" s="12"/>
      <c r="X271" s="12"/>
      <c r="Y271" s="12"/>
      <c r="Z271" s="12"/>
      <c r="AA271" s="12"/>
      <c r="AB271" s="12"/>
      <c r="AC271" s="12"/>
      <c r="AD271" s="12"/>
      <c r="AE271" s="12"/>
      <c r="AR271" s="164" t="s">
        <v>79</v>
      </c>
      <c r="AT271" s="172" t="s">
        <v>68</v>
      </c>
      <c r="AU271" s="172" t="s">
        <v>69</v>
      </c>
      <c r="AY271" s="164" t="s">
        <v>328</v>
      </c>
      <c r="BK271" s="173">
        <f>BK272</f>
        <v>0</v>
      </c>
    </row>
    <row r="272" s="12" customFormat="1" ht="22.8" customHeight="1">
      <c r="A272" s="12"/>
      <c r="B272" s="163"/>
      <c r="C272" s="12"/>
      <c r="D272" s="164" t="s">
        <v>68</v>
      </c>
      <c r="E272" s="174" t="s">
        <v>1206</v>
      </c>
      <c r="F272" s="174" t="s">
        <v>1207</v>
      </c>
      <c r="G272" s="12"/>
      <c r="H272" s="12"/>
      <c r="I272" s="166"/>
      <c r="J272" s="175">
        <f>BK272</f>
        <v>0</v>
      </c>
      <c r="K272" s="12"/>
      <c r="L272" s="163"/>
      <c r="M272" s="168"/>
      <c r="N272" s="169"/>
      <c r="O272" s="169"/>
      <c r="P272" s="170">
        <f>P273+SUM(P274:P281)</f>
        <v>0</v>
      </c>
      <c r="Q272" s="169"/>
      <c r="R272" s="170">
        <f>R273+SUM(R274:R281)</f>
        <v>0.31090319500000002</v>
      </c>
      <c r="S272" s="169"/>
      <c r="T272" s="171">
        <f>T273+SUM(T274:T281)</f>
        <v>0</v>
      </c>
      <c r="U272" s="12"/>
      <c r="V272" s="12"/>
      <c r="W272" s="12"/>
      <c r="X272" s="12"/>
      <c r="Y272" s="12"/>
      <c r="Z272" s="12"/>
      <c r="AA272" s="12"/>
      <c r="AB272" s="12"/>
      <c r="AC272" s="12"/>
      <c r="AD272" s="12"/>
      <c r="AE272" s="12"/>
      <c r="AR272" s="164" t="s">
        <v>79</v>
      </c>
      <c r="AT272" s="172" t="s">
        <v>68</v>
      </c>
      <c r="AU272" s="172" t="s">
        <v>76</v>
      </c>
      <c r="AY272" s="164" t="s">
        <v>328</v>
      </c>
      <c r="BK272" s="173">
        <f>BK273+SUM(BK274:BK281)</f>
        <v>0</v>
      </c>
    </row>
    <row r="273" s="2" customFormat="1" ht="55.5" customHeight="1">
      <c r="A273" s="41"/>
      <c r="B273" s="176"/>
      <c r="C273" s="177" t="s">
        <v>125</v>
      </c>
      <c r="D273" s="177" t="s">
        <v>331</v>
      </c>
      <c r="E273" s="178" t="s">
        <v>7508</v>
      </c>
      <c r="F273" s="179" t="s">
        <v>7509</v>
      </c>
      <c r="G273" s="180" t="s">
        <v>439</v>
      </c>
      <c r="H273" s="181">
        <v>42.859999999999999</v>
      </c>
      <c r="I273" s="182"/>
      <c r="J273" s="183">
        <f>ROUND(I273*H273,2)</f>
        <v>0</v>
      </c>
      <c r="K273" s="179" t="s">
        <v>335</v>
      </c>
      <c r="L273" s="42"/>
      <c r="M273" s="184" t="s">
        <v>3</v>
      </c>
      <c r="N273" s="185" t="s">
        <v>40</v>
      </c>
      <c r="O273" s="75"/>
      <c r="P273" s="186">
        <f>O273*H273</f>
        <v>0</v>
      </c>
      <c r="Q273" s="186">
        <v>0.00063000000000000003</v>
      </c>
      <c r="R273" s="186">
        <f>Q273*H273</f>
        <v>0.027001799999999999</v>
      </c>
      <c r="S273" s="186">
        <v>0</v>
      </c>
      <c r="T273" s="187">
        <f>S273*H273</f>
        <v>0</v>
      </c>
      <c r="U273" s="41"/>
      <c r="V273" s="41"/>
      <c r="W273" s="41"/>
      <c r="X273" s="41"/>
      <c r="Y273" s="41"/>
      <c r="Z273" s="41"/>
      <c r="AA273" s="41"/>
      <c r="AB273" s="41"/>
      <c r="AC273" s="41"/>
      <c r="AD273" s="41"/>
      <c r="AE273" s="41"/>
      <c r="AR273" s="188" t="s">
        <v>532</v>
      </c>
      <c r="AT273" s="188" t="s">
        <v>331</v>
      </c>
      <c r="AU273" s="188" t="s">
        <v>79</v>
      </c>
      <c r="AY273" s="22" t="s">
        <v>328</v>
      </c>
      <c r="BE273" s="189">
        <f>IF(N273="základní",J273,0)</f>
        <v>0</v>
      </c>
      <c r="BF273" s="189">
        <f>IF(N273="snížená",J273,0)</f>
        <v>0</v>
      </c>
      <c r="BG273" s="189">
        <f>IF(N273="zákl. přenesená",J273,0)</f>
        <v>0</v>
      </c>
      <c r="BH273" s="189">
        <f>IF(N273="sníž. přenesená",J273,0)</f>
        <v>0</v>
      </c>
      <c r="BI273" s="189">
        <f>IF(N273="nulová",J273,0)</f>
        <v>0</v>
      </c>
      <c r="BJ273" s="22" t="s">
        <v>76</v>
      </c>
      <c r="BK273" s="189">
        <f>ROUND(I273*H273,2)</f>
        <v>0</v>
      </c>
      <c r="BL273" s="22" t="s">
        <v>532</v>
      </c>
      <c r="BM273" s="188" t="s">
        <v>7510</v>
      </c>
    </row>
    <row r="274" s="2" customFormat="1">
      <c r="A274" s="41"/>
      <c r="B274" s="42"/>
      <c r="C274" s="41"/>
      <c r="D274" s="190" t="s">
        <v>338</v>
      </c>
      <c r="E274" s="41"/>
      <c r="F274" s="191" t="s">
        <v>7511</v>
      </c>
      <c r="G274" s="41"/>
      <c r="H274" s="41"/>
      <c r="I274" s="192"/>
      <c r="J274" s="41"/>
      <c r="K274" s="41"/>
      <c r="L274" s="42"/>
      <c r="M274" s="193"/>
      <c r="N274" s="194"/>
      <c r="O274" s="75"/>
      <c r="P274" s="75"/>
      <c r="Q274" s="75"/>
      <c r="R274" s="75"/>
      <c r="S274" s="75"/>
      <c r="T274" s="76"/>
      <c r="U274" s="41"/>
      <c r="V274" s="41"/>
      <c r="W274" s="41"/>
      <c r="X274" s="41"/>
      <c r="Y274" s="41"/>
      <c r="Z274" s="41"/>
      <c r="AA274" s="41"/>
      <c r="AB274" s="41"/>
      <c r="AC274" s="41"/>
      <c r="AD274" s="41"/>
      <c r="AE274" s="41"/>
      <c r="AT274" s="22" t="s">
        <v>338</v>
      </c>
      <c r="AU274" s="22" t="s">
        <v>79</v>
      </c>
    </row>
    <row r="275" s="13" customFormat="1">
      <c r="A275" s="13"/>
      <c r="B275" s="201"/>
      <c r="C275" s="13"/>
      <c r="D275" s="195" t="s">
        <v>442</v>
      </c>
      <c r="E275" s="202" t="s">
        <v>3</v>
      </c>
      <c r="F275" s="203" t="s">
        <v>2414</v>
      </c>
      <c r="G275" s="13"/>
      <c r="H275" s="204">
        <v>42.859999999999999</v>
      </c>
      <c r="I275" s="205"/>
      <c r="J275" s="13"/>
      <c r="K275" s="13"/>
      <c r="L275" s="201"/>
      <c r="M275" s="206"/>
      <c r="N275" s="207"/>
      <c r="O275" s="207"/>
      <c r="P275" s="207"/>
      <c r="Q275" s="207"/>
      <c r="R275" s="207"/>
      <c r="S275" s="207"/>
      <c r="T275" s="208"/>
      <c r="U275" s="13"/>
      <c r="V275" s="13"/>
      <c r="W275" s="13"/>
      <c r="X275" s="13"/>
      <c r="Y275" s="13"/>
      <c r="Z275" s="13"/>
      <c r="AA275" s="13"/>
      <c r="AB275" s="13"/>
      <c r="AC275" s="13"/>
      <c r="AD275" s="13"/>
      <c r="AE275" s="13"/>
      <c r="AT275" s="202" t="s">
        <v>442</v>
      </c>
      <c r="AU275" s="202" t="s">
        <v>79</v>
      </c>
      <c r="AV275" s="13" t="s">
        <v>79</v>
      </c>
      <c r="AW275" s="13" t="s">
        <v>31</v>
      </c>
      <c r="AX275" s="13" t="s">
        <v>76</v>
      </c>
      <c r="AY275" s="202" t="s">
        <v>328</v>
      </c>
    </row>
    <row r="276" s="2" customFormat="1" ht="24.15" customHeight="1">
      <c r="A276" s="41"/>
      <c r="B276" s="176"/>
      <c r="C276" s="177" t="s">
        <v>696</v>
      </c>
      <c r="D276" s="177" t="s">
        <v>331</v>
      </c>
      <c r="E276" s="178" t="s">
        <v>3553</v>
      </c>
      <c r="F276" s="179" t="s">
        <v>3554</v>
      </c>
      <c r="G276" s="180" t="s">
        <v>476</v>
      </c>
      <c r="H276" s="181">
        <v>116.68000000000001</v>
      </c>
      <c r="I276" s="182"/>
      <c r="J276" s="183">
        <f>ROUND(I276*H276,2)</f>
        <v>0</v>
      </c>
      <c r="K276" s="179" t="s">
        <v>335</v>
      </c>
      <c r="L276" s="42"/>
      <c r="M276" s="184" t="s">
        <v>3</v>
      </c>
      <c r="N276" s="185" t="s">
        <v>40</v>
      </c>
      <c r="O276" s="75"/>
      <c r="P276" s="186">
        <f>O276*H276</f>
        <v>0</v>
      </c>
      <c r="Q276" s="186">
        <v>0.00016000000000000001</v>
      </c>
      <c r="R276" s="186">
        <f>Q276*H276</f>
        <v>0.018668800000000003</v>
      </c>
      <c r="S276" s="186">
        <v>0</v>
      </c>
      <c r="T276" s="187">
        <f>S276*H276</f>
        <v>0</v>
      </c>
      <c r="U276" s="41"/>
      <c r="V276" s="41"/>
      <c r="W276" s="41"/>
      <c r="X276" s="41"/>
      <c r="Y276" s="41"/>
      <c r="Z276" s="41"/>
      <c r="AA276" s="41"/>
      <c r="AB276" s="41"/>
      <c r="AC276" s="41"/>
      <c r="AD276" s="41"/>
      <c r="AE276" s="41"/>
      <c r="AR276" s="188" t="s">
        <v>532</v>
      </c>
      <c r="AT276" s="188" t="s">
        <v>331</v>
      </c>
      <c r="AU276" s="188" t="s">
        <v>79</v>
      </c>
      <c r="AY276" s="22" t="s">
        <v>328</v>
      </c>
      <c r="BE276" s="189">
        <f>IF(N276="základní",J276,0)</f>
        <v>0</v>
      </c>
      <c r="BF276" s="189">
        <f>IF(N276="snížená",J276,0)</f>
        <v>0</v>
      </c>
      <c r="BG276" s="189">
        <f>IF(N276="zákl. přenesená",J276,0)</f>
        <v>0</v>
      </c>
      <c r="BH276" s="189">
        <f>IF(N276="sníž. přenesená",J276,0)</f>
        <v>0</v>
      </c>
      <c r="BI276" s="189">
        <f>IF(N276="nulová",J276,0)</f>
        <v>0</v>
      </c>
      <c r="BJ276" s="22" t="s">
        <v>76</v>
      </c>
      <c r="BK276" s="189">
        <f>ROUND(I276*H276,2)</f>
        <v>0</v>
      </c>
      <c r="BL276" s="22" t="s">
        <v>532</v>
      </c>
      <c r="BM276" s="188" t="s">
        <v>7512</v>
      </c>
    </row>
    <row r="277" s="2" customFormat="1">
      <c r="A277" s="41"/>
      <c r="B277" s="42"/>
      <c r="C277" s="41"/>
      <c r="D277" s="190" t="s">
        <v>338</v>
      </c>
      <c r="E277" s="41"/>
      <c r="F277" s="191" t="s">
        <v>3556</v>
      </c>
      <c r="G277" s="41"/>
      <c r="H277" s="41"/>
      <c r="I277" s="192"/>
      <c r="J277" s="41"/>
      <c r="K277" s="41"/>
      <c r="L277" s="42"/>
      <c r="M277" s="193"/>
      <c r="N277" s="194"/>
      <c r="O277" s="75"/>
      <c r="P277" s="75"/>
      <c r="Q277" s="75"/>
      <c r="R277" s="75"/>
      <c r="S277" s="75"/>
      <c r="T277" s="76"/>
      <c r="U277" s="41"/>
      <c r="V277" s="41"/>
      <c r="W277" s="41"/>
      <c r="X277" s="41"/>
      <c r="Y277" s="41"/>
      <c r="Z277" s="41"/>
      <c r="AA277" s="41"/>
      <c r="AB277" s="41"/>
      <c r="AC277" s="41"/>
      <c r="AD277" s="41"/>
      <c r="AE277" s="41"/>
      <c r="AT277" s="22" t="s">
        <v>338</v>
      </c>
      <c r="AU277" s="22" t="s">
        <v>79</v>
      </c>
    </row>
    <row r="278" s="13" customFormat="1">
      <c r="A278" s="13"/>
      <c r="B278" s="201"/>
      <c r="C278" s="13"/>
      <c r="D278" s="195" t="s">
        <v>442</v>
      </c>
      <c r="E278" s="202" t="s">
        <v>3</v>
      </c>
      <c r="F278" s="203" t="s">
        <v>7582</v>
      </c>
      <c r="G278" s="13"/>
      <c r="H278" s="204">
        <v>116.68000000000001</v>
      </c>
      <c r="I278" s="205"/>
      <c r="J278" s="13"/>
      <c r="K278" s="13"/>
      <c r="L278" s="201"/>
      <c r="M278" s="206"/>
      <c r="N278" s="207"/>
      <c r="O278" s="207"/>
      <c r="P278" s="207"/>
      <c r="Q278" s="207"/>
      <c r="R278" s="207"/>
      <c r="S278" s="207"/>
      <c r="T278" s="208"/>
      <c r="U278" s="13"/>
      <c r="V278" s="13"/>
      <c r="W278" s="13"/>
      <c r="X278" s="13"/>
      <c r="Y278" s="13"/>
      <c r="Z278" s="13"/>
      <c r="AA278" s="13"/>
      <c r="AB278" s="13"/>
      <c r="AC278" s="13"/>
      <c r="AD278" s="13"/>
      <c r="AE278" s="13"/>
      <c r="AT278" s="202" t="s">
        <v>442</v>
      </c>
      <c r="AU278" s="202" t="s">
        <v>79</v>
      </c>
      <c r="AV278" s="13" t="s">
        <v>79</v>
      </c>
      <c r="AW278" s="13" t="s">
        <v>31</v>
      </c>
      <c r="AX278" s="13" t="s">
        <v>76</v>
      </c>
      <c r="AY278" s="202" t="s">
        <v>328</v>
      </c>
    </row>
    <row r="279" s="2" customFormat="1" ht="49.05" customHeight="1">
      <c r="A279" s="41"/>
      <c r="B279" s="176"/>
      <c r="C279" s="177" t="s">
        <v>703</v>
      </c>
      <c r="D279" s="177" t="s">
        <v>331</v>
      </c>
      <c r="E279" s="178" t="s">
        <v>1216</v>
      </c>
      <c r="F279" s="179" t="s">
        <v>1217</v>
      </c>
      <c r="G279" s="180" t="s">
        <v>585</v>
      </c>
      <c r="H279" s="181">
        <v>0.311</v>
      </c>
      <c r="I279" s="182"/>
      <c r="J279" s="183">
        <f>ROUND(I279*H279,2)</f>
        <v>0</v>
      </c>
      <c r="K279" s="179" t="s">
        <v>335</v>
      </c>
      <c r="L279" s="42"/>
      <c r="M279" s="184" t="s">
        <v>3</v>
      </c>
      <c r="N279" s="185" t="s">
        <v>40</v>
      </c>
      <c r="O279" s="75"/>
      <c r="P279" s="186">
        <f>O279*H279</f>
        <v>0</v>
      </c>
      <c r="Q279" s="186">
        <v>0</v>
      </c>
      <c r="R279" s="186">
        <f>Q279*H279</f>
        <v>0</v>
      </c>
      <c r="S279" s="186">
        <v>0</v>
      </c>
      <c r="T279" s="187">
        <f>S279*H279</f>
        <v>0</v>
      </c>
      <c r="U279" s="41"/>
      <c r="V279" s="41"/>
      <c r="W279" s="41"/>
      <c r="X279" s="41"/>
      <c r="Y279" s="41"/>
      <c r="Z279" s="41"/>
      <c r="AA279" s="41"/>
      <c r="AB279" s="41"/>
      <c r="AC279" s="41"/>
      <c r="AD279" s="41"/>
      <c r="AE279" s="41"/>
      <c r="AR279" s="188" t="s">
        <v>532</v>
      </c>
      <c r="AT279" s="188" t="s">
        <v>331</v>
      </c>
      <c r="AU279" s="188" t="s">
        <v>79</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532</v>
      </c>
      <c r="BM279" s="188" t="s">
        <v>7514</v>
      </c>
    </row>
    <row r="280" s="2" customFormat="1">
      <c r="A280" s="41"/>
      <c r="B280" s="42"/>
      <c r="C280" s="41"/>
      <c r="D280" s="190" t="s">
        <v>338</v>
      </c>
      <c r="E280" s="41"/>
      <c r="F280" s="191" t="s">
        <v>1219</v>
      </c>
      <c r="G280" s="41"/>
      <c r="H280" s="41"/>
      <c r="I280" s="192"/>
      <c r="J280" s="41"/>
      <c r="K280" s="41"/>
      <c r="L280" s="42"/>
      <c r="M280" s="193"/>
      <c r="N280" s="194"/>
      <c r="O280" s="75"/>
      <c r="P280" s="75"/>
      <c r="Q280" s="75"/>
      <c r="R280" s="75"/>
      <c r="S280" s="75"/>
      <c r="T280" s="76"/>
      <c r="U280" s="41"/>
      <c r="V280" s="41"/>
      <c r="W280" s="41"/>
      <c r="X280" s="41"/>
      <c r="Y280" s="41"/>
      <c r="Z280" s="41"/>
      <c r="AA280" s="41"/>
      <c r="AB280" s="41"/>
      <c r="AC280" s="41"/>
      <c r="AD280" s="41"/>
      <c r="AE280" s="41"/>
      <c r="AT280" s="22" t="s">
        <v>338</v>
      </c>
      <c r="AU280" s="22" t="s">
        <v>79</v>
      </c>
    </row>
    <row r="281" s="12" customFormat="1" ht="20.88" customHeight="1">
      <c r="A281" s="12"/>
      <c r="B281" s="163"/>
      <c r="C281" s="12"/>
      <c r="D281" s="164" t="s">
        <v>68</v>
      </c>
      <c r="E281" s="174" t="s">
        <v>3571</v>
      </c>
      <c r="F281" s="174" t="s">
        <v>3572</v>
      </c>
      <c r="G281" s="12"/>
      <c r="H281" s="12"/>
      <c r="I281" s="166"/>
      <c r="J281" s="175">
        <f>BK281</f>
        <v>0</v>
      </c>
      <c r="K281" s="12"/>
      <c r="L281" s="163"/>
      <c r="M281" s="168"/>
      <c r="N281" s="169"/>
      <c r="O281" s="169"/>
      <c r="P281" s="170">
        <f>SUM(P282:P291)</f>
        <v>0</v>
      </c>
      <c r="Q281" s="169"/>
      <c r="R281" s="170">
        <f>SUM(R282:R291)</f>
        <v>0.26523259500000002</v>
      </c>
      <c r="S281" s="169"/>
      <c r="T281" s="171">
        <f>SUM(T282:T291)</f>
        <v>0</v>
      </c>
      <c r="U281" s="12"/>
      <c r="V281" s="12"/>
      <c r="W281" s="12"/>
      <c r="X281" s="12"/>
      <c r="Y281" s="12"/>
      <c r="Z281" s="12"/>
      <c r="AA281" s="12"/>
      <c r="AB281" s="12"/>
      <c r="AC281" s="12"/>
      <c r="AD281" s="12"/>
      <c r="AE281" s="12"/>
      <c r="AR281" s="164" t="s">
        <v>79</v>
      </c>
      <c r="AT281" s="172" t="s">
        <v>68</v>
      </c>
      <c r="AU281" s="172" t="s">
        <v>79</v>
      </c>
      <c r="AY281" s="164" t="s">
        <v>328</v>
      </c>
      <c r="BK281" s="173">
        <f>SUM(BK282:BK291)</f>
        <v>0</v>
      </c>
    </row>
    <row r="282" s="2" customFormat="1" ht="33" customHeight="1">
      <c r="A282" s="41"/>
      <c r="B282" s="176"/>
      <c r="C282" s="177" t="s">
        <v>710</v>
      </c>
      <c r="D282" s="177" t="s">
        <v>331</v>
      </c>
      <c r="E282" s="178" t="s">
        <v>3578</v>
      </c>
      <c r="F282" s="179" t="s">
        <v>3579</v>
      </c>
      <c r="G282" s="180" t="s">
        <v>439</v>
      </c>
      <c r="H282" s="181">
        <v>42.859999999999999</v>
      </c>
      <c r="I282" s="182"/>
      <c r="J282" s="183">
        <f>ROUND(I282*H282,2)</f>
        <v>0</v>
      </c>
      <c r="K282" s="179" t="s">
        <v>335</v>
      </c>
      <c r="L282" s="42"/>
      <c r="M282" s="184" t="s">
        <v>3</v>
      </c>
      <c r="N282" s="185" t="s">
        <v>40</v>
      </c>
      <c r="O282" s="75"/>
      <c r="P282" s="186">
        <f>O282*H282</f>
        <v>0</v>
      </c>
      <c r="Q282" s="186">
        <v>0</v>
      </c>
      <c r="R282" s="186">
        <f>Q282*H282</f>
        <v>0</v>
      </c>
      <c r="S282" s="186">
        <v>0</v>
      </c>
      <c r="T282" s="187">
        <f>S282*H282</f>
        <v>0</v>
      </c>
      <c r="U282" s="41"/>
      <c r="V282" s="41"/>
      <c r="W282" s="41"/>
      <c r="X282" s="41"/>
      <c r="Y282" s="41"/>
      <c r="Z282" s="41"/>
      <c r="AA282" s="41"/>
      <c r="AB282" s="41"/>
      <c r="AC282" s="41"/>
      <c r="AD282" s="41"/>
      <c r="AE282" s="41"/>
      <c r="AR282" s="188" t="s">
        <v>532</v>
      </c>
      <c r="AT282" s="188" t="s">
        <v>331</v>
      </c>
      <c r="AU282" s="188" t="s">
        <v>87</v>
      </c>
      <c r="AY282" s="22" t="s">
        <v>328</v>
      </c>
      <c r="BE282" s="189">
        <f>IF(N282="základní",J282,0)</f>
        <v>0</v>
      </c>
      <c r="BF282" s="189">
        <f>IF(N282="snížená",J282,0)</f>
        <v>0</v>
      </c>
      <c r="BG282" s="189">
        <f>IF(N282="zákl. přenesená",J282,0)</f>
        <v>0</v>
      </c>
      <c r="BH282" s="189">
        <f>IF(N282="sníž. přenesená",J282,0)</f>
        <v>0</v>
      </c>
      <c r="BI282" s="189">
        <f>IF(N282="nulová",J282,0)</f>
        <v>0</v>
      </c>
      <c r="BJ282" s="22" t="s">
        <v>76</v>
      </c>
      <c r="BK282" s="189">
        <f>ROUND(I282*H282,2)</f>
        <v>0</v>
      </c>
      <c r="BL282" s="22" t="s">
        <v>532</v>
      </c>
      <c r="BM282" s="188" t="s">
        <v>7515</v>
      </c>
    </row>
    <row r="283" s="2" customFormat="1">
      <c r="A283" s="41"/>
      <c r="B283" s="42"/>
      <c r="C283" s="41"/>
      <c r="D283" s="190" t="s">
        <v>338</v>
      </c>
      <c r="E283" s="41"/>
      <c r="F283" s="191" t="s">
        <v>3581</v>
      </c>
      <c r="G283" s="41"/>
      <c r="H283" s="41"/>
      <c r="I283" s="192"/>
      <c r="J283" s="41"/>
      <c r="K283" s="41"/>
      <c r="L283" s="42"/>
      <c r="M283" s="193"/>
      <c r="N283" s="194"/>
      <c r="O283" s="75"/>
      <c r="P283" s="75"/>
      <c r="Q283" s="75"/>
      <c r="R283" s="75"/>
      <c r="S283" s="75"/>
      <c r="T283" s="76"/>
      <c r="U283" s="41"/>
      <c r="V283" s="41"/>
      <c r="W283" s="41"/>
      <c r="X283" s="41"/>
      <c r="Y283" s="41"/>
      <c r="Z283" s="41"/>
      <c r="AA283" s="41"/>
      <c r="AB283" s="41"/>
      <c r="AC283" s="41"/>
      <c r="AD283" s="41"/>
      <c r="AE283" s="41"/>
      <c r="AT283" s="22" t="s">
        <v>338</v>
      </c>
      <c r="AU283" s="22" t="s">
        <v>87</v>
      </c>
    </row>
    <row r="284" s="13" customFormat="1">
      <c r="A284" s="13"/>
      <c r="B284" s="201"/>
      <c r="C284" s="13"/>
      <c r="D284" s="195" t="s">
        <v>442</v>
      </c>
      <c r="E284" s="202" t="s">
        <v>3</v>
      </c>
      <c r="F284" s="203" t="s">
        <v>2414</v>
      </c>
      <c r="G284" s="13"/>
      <c r="H284" s="204">
        <v>42.859999999999999</v>
      </c>
      <c r="I284" s="205"/>
      <c r="J284" s="13"/>
      <c r="K284" s="13"/>
      <c r="L284" s="201"/>
      <c r="M284" s="206"/>
      <c r="N284" s="207"/>
      <c r="O284" s="207"/>
      <c r="P284" s="207"/>
      <c r="Q284" s="207"/>
      <c r="R284" s="207"/>
      <c r="S284" s="207"/>
      <c r="T284" s="208"/>
      <c r="U284" s="13"/>
      <c r="V284" s="13"/>
      <c r="W284" s="13"/>
      <c r="X284" s="13"/>
      <c r="Y284" s="13"/>
      <c r="Z284" s="13"/>
      <c r="AA284" s="13"/>
      <c r="AB284" s="13"/>
      <c r="AC284" s="13"/>
      <c r="AD284" s="13"/>
      <c r="AE284" s="13"/>
      <c r="AT284" s="202" t="s">
        <v>442</v>
      </c>
      <c r="AU284" s="202" t="s">
        <v>87</v>
      </c>
      <c r="AV284" s="13" t="s">
        <v>79</v>
      </c>
      <c r="AW284" s="13" t="s">
        <v>31</v>
      </c>
      <c r="AX284" s="13" t="s">
        <v>76</v>
      </c>
      <c r="AY284" s="202" t="s">
        <v>328</v>
      </c>
    </row>
    <row r="285" s="2" customFormat="1" ht="16.5" customHeight="1">
      <c r="A285" s="41"/>
      <c r="B285" s="176"/>
      <c r="C285" s="224" t="s">
        <v>713</v>
      </c>
      <c r="D285" s="224" t="s">
        <v>539</v>
      </c>
      <c r="E285" s="225" t="s">
        <v>3583</v>
      </c>
      <c r="F285" s="226" t="s">
        <v>3584</v>
      </c>
      <c r="G285" s="227" t="s">
        <v>3585</v>
      </c>
      <c r="H285" s="228">
        <v>25.716000000000001</v>
      </c>
      <c r="I285" s="229"/>
      <c r="J285" s="230">
        <f>ROUND(I285*H285,2)</f>
        <v>0</v>
      </c>
      <c r="K285" s="226" t="s">
        <v>335</v>
      </c>
      <c r="L285" s="231"/>
      <c r="M285" s="232" t="s">
        <v>3</v>
      </c>
      <c r="N285" s="233" t="s">
        <v>40</v>
      </c>
      <c r="O285" s="75"/>
      <c r="P285" s="186">
        <f>O285*H285</f>
        <v>0</v>
      </c>
      <c r="Q285" s="186">
        <v>0.001</v>
      </c>
      <c r="R285" s="186">
        <f>Q285*H285</f>
        <v>0.025716000000000003</v>
      </c>
      <c r="S285" s="186">
        <v>0</v>
      </c>
      <c r="T285" s="187">
        <f>S285*H285</f>
        <v>0</v>
      </c>
      <c r="U285" s="41"/>
      <c r="V285" s="41"/>
      <c r="W285" s="41"/>
      <c r="X285" s="41"/>
      <c r="Y285" s="41"/>
      <c r="Z285" s="41"/>
      <c r="AA285" s="41"/>
      <c r="AB285" s="41"/>
      <c r="AC285" s="41"/>
      <c r="AD285" s="41"/>
      <c r="AE285" s="41"/>
      <c r="AR285" s="188" t="s">
        <v>621</v>
      </c>
      <c r="AT285" s="188" t="s">
        <v>539</v>
      </c>
      <c r="AU285" s="188" t="s">
        <v>87</v>
      </c>
      <c r="AY285" s="22" t="s">
        <v>328</v>
      </c>
      <c r="BE285" s="189">
        <f>IF(N285="základní",J285,0)</f>
        <v>0</v>
      </c>
      <c r="BF285" s="189">
        <f>IF(N285="snížená",J285,0)</f>
        <v>0</v>
      </c>
      <c r="BG285" s="189">
        <f>IF(N285="zákl. přenesená",J285,0)</f>
        <v>0</v>
      </c>
      <c r="BH285" s="189">
        <f>IF(N285="sníž. přenesená",J285,0)</f>
        <v>0</v>
      </c>
      <c r="BI285" s="189">
        <f>IF(N285="nulová",J285,0)</f>
        <v>0</v>
      </c>
      <c r="BJ285" s="22" t="s">
        <v>76</v>
      </c>
      <c r="BK285" s="189">
        <f>ROUND(I285*H285,2)</f>
        <v>0</v>
      </c>
      <c r="BL285" s="22" t="s">
        <v>532</v>
      </c>
      <c r="BM285" s="188" t="s">
        <v>7516</v>
      </c>
    </row>
    <row r="286" s="13" customFormat="1">
      <c r="A286" s="13"/>
      <c r="B286" s="201"/>
      <c r="C286" s="13"/>
      <c r="D286" s="195" t="s">
        <v>442</v>
      </c>
      <c r="E286" s="13"/>
      <c r="F286" s="203" t="s">
        <v>7583</v>
      </c>
      <c r="G286" s="13"/>
      <c r="H286" s="204">
        <v>25.716000000000001</v>
      </c>
      <c r="I286" s="205"/>
      <c r="J286" s="13"/>
      <c r="K286" s="13"/>
      <c r="L286" s="201"/>
      <c r="M286" s="206"/>
      <c r="N286" s="207"/>
      <c r="O286" s="207"/>
      <c r="P286" s="207"/>
      <c r="Q286" s="207"/>
      <c r="R286" s="207"/>
      <c r="S286" s="207"/>
      <c r="T286" s="208"/>
      <c r="U286" s="13"/>
      <c r="V286" s="13"/>
      <c r="W286" s="13"/>
      <c r="X286" s="13"/>
      <c r="Y286" s="13"/>
      <c r="Z286" s="13"/>
      <c r="AA286" s="13"/>
      <c r="AB286" s="13"/>
      <c r="AC286" s="13"/>
      <c r="AD286" s="13"/>
      <c r="AE286" s="13"/>
      <c r="AT286" s="202" t="s">
        <v>442</v>
      </c>
      <c r="AU286" s="202" t="s">
        <v>87</v>
      </c>
      <c r="AV286" s="13" t="s">
        <v>79</v>
      </c>
      <c r="AW286" s="13" t="s">
        <v>4</v>
      </c>
      <c r="AX286" s="13" t="s">
        <v>76</v>
      </c>
      <c r="AY286" s="202" t="s">
        <v>328</v>
      </c>
    </row>
    <row r="287" s="2" customFormat="1" ht="24.15" customHeight="1">
      <c r="A287" s="41"/>
      <c r="B287" s="176"/>
      <c r="C287" s="177" t="s">
        <v>718</v>
      </c>
      <c r="D287" s="177" t="s">
        <v>331</v>
      </c>
      <c r="E287" s="178" t="s">
        <v>3595</v>
      </c>
      <c r="F287" s="179" t="s">
        <v>3596</v>
      </c>
      <c r="G287" s="180" t="s">
        <v>439</v>
      </c>
      <c r="H287" s="181">
        <v>42.859999999999999</v>
      </c>
      <c r="I287" s="182"/>
      <c r="J287" s="183">
        <f>ROUND(I287*H287,2)</f>
        <v>0</v>
      </c>
      <c r="K287" s="179" t="s">
        <v>335</v>
      </c>
      <c r="L287" s="42"/>
      <c r="M287" s="184" t="s">
        <v>3</v>
      </c>
      <c r="N287" s="185" t="s">
        <v>40</v>
      </c>
      <c r="O287" s="75"/>
      <c r="P287" s="186">
        <f>O287*H287</f>
        <v>0</v>
      </c>
      <c r="Q287" s="186">
        <v>0.00039825</v>
      </c>
      <c r="R287" s="186">
        <f>Q287*H287</f>
        <v>0.017068995</v>
      </c>
      <c r="S287" s="186">
        <v>0</v>
      </c>
      <c r="T287" s="187">
        <f>S287*H287</f>
        <v>0</v>
      </c>
      <c r="U287" s="41"/>
      <c r="V287" s="41"/>
      <c r="W287" s="41"/>
      <c r="X287" s="41"/>
      <c r="Y287" s="41"/>
      <c r="Z287" s="41"/>
      <c r="AA287" s="41"/>
      <c r="AB287" s="41"/>
      <c r="AC287" s="41"/>
      <c r="AD287" s="41"/>
      <c r="AE287" s="41"/>
      <c r="AR287" s="188" t="s">
        <v>532</v>
      </c>
      <c r="AT287" s="188" t="s">
        <v>331</v>
      </c>
      <c r="AU287" s="188" t="s">
        <v>87</v>
      </c>
      <c r="AY287" s="22" t="s">
        <v>328</v>
      </c>
      <c r="BE287" s="189">
        <f>IF(N287="základní",J287,0)</f>
        <v>0</v>
      </c>
      <c r="BF287" s="189">
        <f>IF(N287="snížená",J287,0)</f>
        <v>0</v>
      </c>
      <c r="BG287" s="189">
        <f>IF(N287="zákl. přenesená",J287,0)</f>
        <v>0</v>
      </c>
      <c r="BH287" s="189">
        <f>IF(N287="sníž. přenesená",J287,0)</f>
        <v>0</v>
      </c>
      <c r="BI287" s="189">
        <f>IF(N287="nulová",J287,0)</f>
        <v>0</v>
      </c>
      <c r="BJ287" s="22" t="s">
        <v>76</v>
      </c>
      <c r="BK287" s="189">
        <f>ROUND(I287*H287,2)</f>
        <v>0</v>
      </c>
      <c r="BL287" s="22" t="s">
        <v>532</v>
      </c>
      <c r="BM287" s="188" t="s">
        <v>7518</v>
      </c>
    </row>
    <row r="288" s="2" customFormat="1">
      <c r="A288" s="41"/>
      <c r="B288" s="42"/>
      <c r="C288" s="41"/>
      <c r="D288" s="190" t="s">
        <v>338</v>
      </c>
      <c r="E288" s="41"/>
      <c r="F288" s="191" t="s">
        <v>3598</v>
      </c>
      <c r="G288" s="41"/>
      <c r="H288" s="41"/>
      <c r="I288" s="192"/>
      <c r="J288" s="41"/>
      <c r="K288" s="41"/>
      <c r="L288" s="42"/>
      <c r="M288" s="193"/>
      <c r="N288" s="194"/>
      <c r="O288" s="75"/>
      <c r="P288" s="75"/>
      <c r="Q288" s="75"/>
      <c r="R288" s="75"/>
      <c r="S288" s="75"/>
      <c r="T288" s="76"/>
      <c r="U288" s="41"/>
      <c r="V288" s="41"/>
      <c r="W288" s="41"/>
      <c r="X288" s="41"/>
      <c r="Y288" s="41"/>
      <c r="Z288" s="41"/>
      <c r="AA288" s="41"/>
      <c r="AB288" s="41"/>
      <c r="AC288" s="41"/>
      <c r="AD288" s="41"/>
      <c r="AE288" s="41"/>
      <c r="AT288" s="22" t="s">
        <v>338</v>
      </c>
      <c r="AU288" s="22" t="s">
        <v>87</v>
      </c>
    </row>
    <row r="289" s="13" customFormat="1">
      <c r="A289" s="13"/>
      <c r="B289" s="201"/>
      <c r="C289" s="13"/>
      <c r="D289" s="195" t="s">
        <v>442</v>
      </c>
      <c r="E289" s="202" t="s">
        <v>3</v>
      </c>
      <c r="F289" s="203" t="s">
        <v>2414</v>
      </c>
      <c r="G289" s="13"/>
      <c r="H289" s="204">
        <v>42.859999999999999</v>
      </c>
      <c r="I289" s="205"/>
      <c r="J289" s="13"/>
      <c r="K289" s="13"/>
      <c r="L289" s="201"/>
      <c r="M289" s="206"/>
      <c r="N289" s="207"/>
      <c r="O289" s="207"/>
      <c r="P289" s="207"/>
      <c r="Q289" s="207"/>
      <c r="R289" s="207"/>
      <c r="S289" s="207"/>
      <c r="T289" s="208"/>
      <c r="U289" s="13"/>
      <c r="V289" s="13"/>
      <c r="W289" s="13"/>
      <c r="X289" s="13"/>
      <c r="Y289" s="13"/>
      <c r="Z289" s="13"/>
      <c r="AA289" s="13"/>
      <c r="AB289" s="13"/>
      <c r="AC289" s="13"/>
      <c r="AD289" s="13"/>
      <c r="AE289" s="13"/>
      <c r="AT289" s="202" t="s">
        <v>442</v>
      </c>
      <c r="AU289" s="202" t="s">
        <v>87</v>
      </c>
      <c r="AV289" s="13" t="s">
        <v>79</v>
      </c>
      <c r="AW289" s="13" t="s">
        <v>31</v>
      </c>
      <c r="AX289" s="13" t="s">
        <v>76</v>
      </c>
      <c r="AY289" s="202" t="s">
        <v>328</v>
      </c>
    </row>
    <row r="290" s="2" customFormat="1" ht="49.05" customHeight="1">
      <c r="A290" s="41"/>
      <c r="B290" s="176"/>
      <c r="C290" s="224" t="s">
        <v>148</v>
      </c>
      <c r="D290" s="224" t="s">
        <v>539</v>
      </c>
      <c r="E290" s="225" t="s">
        <v>3606</v>
      </c>
      <c r="F290" s="226" t="s">
        <v>3607</v>
      </c>
      <c r="G290" s="227" t="s">
        <v>439</v>
      </c>
      <c r="H290" s="228">
        <v>41.194000000000003</v>
      </c>
      <c r="I290" s="229"/>
      <c r="J290" s="230">
        <f>ROUND(I290*H290,2)</f>
        <v>0</v>
      </c>
      <c r="K290" s="226" t="s">
        <v>335</v>
      </c>
      <c r="L290" s="231"/>
      <c r="M290" s="232" t="s">
        <v>3</v>
      </c>
      <c r="N290" s="233" t="s">
        <v>40</v>
      </c>
      <c r="O290" s="75"/>
      <c r="P290" s="186">
        <f>O290*H290</f>
        <v>0</v>
      </c>
      <c r="Q290" s="186">
        <v>0.0054000000000000003</v>
      </c>
      <c r="R290" s="186">
        <f>Q290*H290</f>
        <v>0.22244760000000002</v>
      </c>
      <c r="S290" s="186">
        <v>0</v>
      </c>
      <c r="T290" s="187">
        <f>S290*H290</f>
        <v>0</v>
      </c>
      <c r="U290" s="41"/>
      <c r="V290" s="41"/>
      <c r="W290" s="41"/>
      <c r="X290" s="41"/>
      <c r="Y290" s="41"/>
      <c r="Z290" s="41"/>
      <c r="AA290" s="41"/>
      <c r="AB290" s="41"/>
      <c r="AC290" s="41"/>
      <c r="AD290" s="41"/>
      <c r="AE290" s="41"/>
      <c r="AR290" s="188" t="s">
        <v>621</v>
      </c>
      <c r="AT290" s="188" t="s">
        <v>539</v>
      </c>
      <c r="AU290" s="188" t="s">
        <v>87</v>
      </c>
      <c r="AY290" s="22" t="s">
        <v>328</v>
      </c>
      <c r="BE290" s="189">
        <f>IF(N290="základní",J290,0)</f>
        <v>0</v>
      </c>
      <c r="BF290" s="189">
        <f>IF(N290="snížená",J290,0)</f>
        <v>0</v>
      </c>
      <c r="BG290" s="189">
        <f>IF(N290="zákl. přenesená",J290,0)</f>
        <v>0</v>
      </c>
      <c r="BH290" s="189">
        <f>IF(N290="sníž. přenesená",J290,0)</f>
        <v>0</v>
      </c>
      <c r="BI290" s="189">
        <f>IF(N290="nulová",J290,0)</f>
        <v>0</v>
      </c>
      <c r="BJ290" s="22" t="s">
        <v>76</v>
      </c>
      <c r="BK290" s="189">
        <f>ROUND(I290*H290,2)</f>
        <v>0</v>
      </c>
      <c r="BL290" s="22" t="s">
        <v>532</v>
      </c>
      <c r="BM290" s="188" t="s">
        <v>7519</v>
      </c>
    </row>
    <row r="291" s="13" customFormat="1">
      <c r="A291" s="13"/>
      <c r="B291" s="201"/>
      <c r="C291" s="13"/>
      <c r="D291" s="195" t="s">
        <v>442</v>
      </c>
      <c r="E291" s="13"/>
      <c r="F291" s="203" t="s">
        <v>7520</v>
      </c>
      <c r="G291" s="13"/>
      <c r="H291" s="204">
        <v>41.194000000000003</v>
      </c>
      <c r="I291" s="205"/>
      <c r="J291" s="13"/>
      <c r="K291" s="13"/>
      <c r="L291" s="201"/>
      <c r="M291" s="234"/>
      <c r="N291" s="235"/>
      <c r="O291" s="235"/>
      <c r="P291" s="235"/>
      <c r="Q291" s="235"/>
      <c r="R291" s="235"/>
      <c r="S291" s="235"/>
      <c r="T291" s="236"/>
      <c r="U291" s="13"/>
      <c r="V291" s="13"/>
      <c r="W291" s="13"/>
      <c r="X291" s="13"/>
      <c r="Y291" s="13"/>
      <c r="Z291" s="13"/>
      <c r="AA291" s="13"/>
      <c r="AB291" s="13"/>
      <c r="AC291" s="13"/>
      <c r="AD291" s="13"/>
      <c r="AE291" s="13"/>
      <c r="AT291" s="202" t="s">
        <v>442</v>
      </c>
      <c r="AU291" s="202" t="s">
        <v>87</v>
      </c>
      <c r="AV291" s="13" t="s">
        <v>79</v>
      </c>
      <c r="AW291" s="13" t="s">
        <v>4</v>
      </c>
      <c r="AX291" s="13" t="s">
        <v>76</v>
      </c>
      <c r="AY291" s="202" t="s">
        <v>328</v>
      </c>
    </row>
    <row r="292" s="2" customFormat="1" ht="6.96" customHeight="1">
      <c r="A292" s="41"/>
      <c r="B292" s="58"/>
      <c r="C292" s="59"/>
      <c r="D292" s="59"/>
      <c r="E292" s="59"/>
      <c r="F292" s="59"/>
      <c r="G292" s="59"/>
      <c r="H292" s="59"/>
      <c r="I292" s="59"/>
      <c r="J292" s="59"/>
      <c r="K292" s="59"/>
      <c r="L292" s="42"/>
      <c r="M292" s="41"/>
      <c r="O292" s="41"/>
      <c r="P292" s="41"/>
      <c r="Q292" s="41"/>
      <c r="R292" s="41"/>
      <c r="S292" s="41"/>
      <c r="T292" s="41"/>
      <c r="U292" s="41"/>
      <c r="V292" s="41"/>
      <c r="W292" s="41"/>
      <c r="X292" s="41"/>
      <c r="Y292" s="41"/>
      <c r="Z292" s="41"/>
      <c r="AA292" s="41"/>
      <c r="AB292" s="41"/>
      <c r="AC292" s="41"/>
      <c r="AD292" s="41"/>
      <c r="AE292" s="41"/>
    </row>
  </sheetData>
  <autoFilter ref="C107:K291"/>
  <mergeCells count="15">
    <mergeCell ref="E7:H7"/>
    <mergeCell ref="E11:H11"/>
    <mergeCell ref="E9:H9"/>
    <mergeCell ref="E13:H13"/>
    <mergeCell ref="E22:H22"/>
    <mergeCell ref="E31:H31"/>
    <mergeCell ref="E52:H52"/>
    <mergeCell ref="E56:H56"/>
    <mergeCell ref="E54:H54"/>
    <mergeCell ref="E58:H58"/>
    <mergeCell ref="E94:H94"/>
    <mergeCell ref="E98:H98"/>
    <mergeCell ref="E96:H96"/>
    <mergeCell ref="E100:H100"/>
    <mergeCell ref="L2:V2"/>
  </mergeCells>
  <hyperlinks>
    <hyperlink ref="F113" r:id="rId1" display="https://podminky.urs.cz/item/CS_URS_2025_01/121151103"/>
    <hyperlink ref="F116" r:id="rId2" display="https://podminky.urs.cz/item/CS_URS_2025_01/162251102"/>
    <hyperlink ref="F120" r:id="rId3" display="https://podminky.urs.cz/item/CS_URS_2025_01/167151111"/>
    <hyperlink ref="F122" r:id="rId4" display="https://podminky.urs.cz/item/CS_URS_2025_01/181351003"/>
    <hyperlink ref="F125" r:id="rId5" display="https://podminky.urs.cz/item/CS_URS_2025_01/131251104"/>
    <hyperlink ref="F132" r:id="rId6" display="https://podminky.urs.cz/item/CS_URS_2025_01/132212131"/>
    <hyperlink ref="F136" r:id="rId7" display="https://podminky.urs.cz/item/CS_URS_2025_01/132212221"/>
    <hyperlink ref="F141" r:id="rId8" display="https://podminky.urs.cz/item/CS_URS_2025_01/174111101"/>
    <hyperlink ref="F148" r:id="rId9" display="https://podminky.urs.cz/item/CS_URS_2025_01/162251101"/>
    <hyperlink ref="F150" r:id="rId10" display="https://podminky.urs.cz/item/CS_URS_2025_01/167151111"/>
    <hyperlink ref="F152" r:id="rId11" display="https://podminky.urs.cz/item/CS_URS_2025_01/161151103"/>
    <hyperlink ref="F155" r:id="rId12" display="https://podminky.urs.cz/item/CS_URS_2025_01/162751117"/>
    <hyperlink ref="F162" r:id="rId13" display="https://podminky.urs.cz/item/CS_URS_2025_01/162751119"/>
    <hyperlink ref="F166" r:id="rId14" display="https://podminky.urs.cz/item/CS_URS_2025_01/997013873"/>
    <hyperlink ref="F172" r:id="rId15" display="https://podminky.urs.cz/item/CS_URS_2025_01/631311113"/>
    <hyperlink ref="F177" r:id="rId16" display="https://podminky.urs.cz/item/CS_URS_2025_01/631319011"/>
    <hyperlink ref="F180" r:id="rId17" display="https://podminky.urs.cz/item/CS_URS_2025_01/274313811"/>
    <hyperlink ref="F185" r:id="rId18" display="https://podminky.urs.cz/item/CS_URS_2025_01/274351121"/>
    <hyperlink ref="F189" r:id="rId19" display="https://podminky.urs.cz/item/CS_URS_2025_01/274351122"/>
    <hyperlink ref="F192" r:id="rId20" display="https://podminky.urs.cz/item/CS_URS_2025_01/219991112"/>
    <hyperlink ref="F197" r:id="rId21" display="https://podminky.urs.cz/item/CS_URS_2025_01/175111101"/>
    <hyperlink ref="F203" r:id="rId22" display="https://podminky.urs.cz/item/CS_URS_2025_01/211971121"/>
    <hyperlink ref="F208" r:id="rId23" display="https://podminky.urs.cz/item/CS_URS_2025_01/212755214"/>
    <hyperlink ref="F215" r:id="rId24" display="https://podminky.urs.cz/item/CS_URS_2025_01/311351121"/>
    <hyperlink ref="F222" r:id="rId25" display="https://podminky.urs.cz/item/CS_URS_2025_01/311351122"/>
    <hyperlink ref="F224" r:id="rId26" display="https://podminky.urs.cz/item/CS_URS_2025_01/311351611"/>
    <hyperlink ref="F229" r:id="rId27" display="https://podminky.urs.cz/item/CS_URS_2025_01/311351612"/>
    <hyperlink ref="F231" r:id="rId28" display="https://podminky.urs.cz/item/CS_URS_2025_01/311361821"/>
    <hyperlink ref="F234" r:id="rId29" display="https://podminky.urs.cz/item/CS_URS_2025_01/313351911"/>
    <hyperlink ref="F243" r:id="rId30" display="https://podminky.urs.cz/item/CS_URS_2025_01/783826605"/>
    <hyperlink ref="F245" r:id="rId31" display="https://podminky.urs.cz/item/CS_URS_2025_01/612111001"/>
    <hyperlink ref="F247" r:id="rId32" display="https://podminky.urs.cz/item/CS_URS_2025_01/953241210"/>
    <hyperlink ref="F250" r:id="rId33" display="https://podminky.urs.cz/item/CS_URS_2025_01/634662113"/>
    <hyperlink ref="F255" r:id="rId34" display="https://podminky.urs.cz/item/CS_URS_2025_01/953312112"/>
    <hyperlink ref="F259" r:id="rId35" display="https://podminky.urs.cz/item/CS_URS_2025_01/953312122"/>
    <hyperlink ref="F263" r:id="rId36" display="https://podminky.urs.cz/item/CS_URS_2025_01/946111113"/>
    <hyperlink ref="F265" r:id="rId37" display="https://podminky.urs.cz/item/CS_URS_2025_01/946111213"/>
    <hyperlink ref="F267" r:id="rId38" display="https://podminky.urs.cz/item/CS_URS_2025_01/946111813"/>
    <hyperlink ref="F270" r:id="rId39" display="https://podminky.urs.cz/item/CS_URS_2025_01/998011001"/>
    <hyperlink ref="F274" r:id="rId40" display="https://podminky.urs.cz/item/CS_URS_2025_01/711161222"/>
    <hyperlink ref="F277" r:id="rId41" display="https://podminky.urs.cz/item/CS_URS_2025_01/711161383"/>
    <hyperlink ref="F280" r:id="rId42" display="https://podminky.urs.cz/item/CS_URS_2025_01/998711101"/>
    <hyperlink ref="F283" r:id="rId43" display="https://podminky.urs.cz/item/CS_URS_2025_01/711112001"/>
    <hyperlink ref="F288" r:id="rId44" display="https://podminky.urs.cz/item/CS_URS_2025_01/711142559"/>
  </hyperlinks>
  <pageMargins left="0.39375" right="0.39375" top="0.39375" bottom="0.39375" header="0" footer="0"/>
  <pageSetup paperSize="9" orientation="portrait" blackAndWhite="1" fitToHeight="100"/>
  <headerFooter>
    <oddFooter>&amp;CStrana &amp;P z &amp;N</oddFooter>
  </headerFooter>
  <drawing r:id="rId45"/>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200</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7584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ROUND(J109,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ROUND((SUM(BE109:BE243)),  2)</f>
        <v>0</v>
      </c>
      <c r="G37" s="41"/>
      <c r="H37" s="41"/>
      <c r="I37" s="135">
        <v>0.20999999999999999</v>
      </c>
      <c r="J37" s="134">
        <f>ROUND(((SUM(BE109:BE243))*I37),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ROUND((SUM(BF109:BF243)),  2)</f>
        <v>0</v>
      </c>
      <c r="G38" s="41"/>
      <c r="H38" s="41"/>
      <c r="I38" s="135">
        <v>0.12</v>
      </c>
      <c r="J38" s="134">
        <f>ROUND(((SUM(BF109:BF243))*I38),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ROUND((SUM(BG109:BG243)),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ROUND((SUM(BH109:BH243)),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ROUND((SUM(BI109:BI243)),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3 - Schodiště</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J109</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5296</v>
      </c>
      <c r="E68" s="147"/>
      <c r="F68" s="147"/>
      <c r="G68" s="147"/>
      <c r="H68" s="147"/>
      <c r="I68" s="147"/>
      <c r="J68" s="148">
        <f>J110</f>
        <v>0</v>
      </c>
      <c r="K68" s="9"/>
      <c r="L68" s="145"/>
      <c r="S68" s="9"/>
      <c r="T68" s="9"/>
      <c r="U68" s="9"/>
      <c r="V68" s="9"/>
      <c r="W68" s="9"/>
      <c r="X68" s="9"/>
      <c r="Y68" s="9"/>
      <c r="Z68" s="9"/>
      <c r="AA68" s="9"/>
      <c r="AB68" s="9"/>
      <c r="AC68" s="9"/>
      <c r="AD68" s="9"/>
      <c r="AE68" s="9"/>
    </row>
    <row r="69" s="10" customFormat="1" ht="19.92" customHeight="1">
      <c r="A69" s="10"/>
      <c r="B69" s="149"/>
      <c r="C69" s="10"/>
      <c r="D69" s="150" t="s">
        <v>1842</v>
      </c>
      <c r="E69" s="151"/>
      <c r="F69" s="151"/>
      <c r="G69" s="151"/>
      <c r="H69" s="151"/>
      <c r="I69" s="151"/>
      <c r="J69" s="152">
        <f>J111</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432</v>
      </c>
      <c r="E70" s="151"/>
      <c r="F70" s="151"/>
      <c r="G70" s="151"/>
      <c r="H70" s="151"/>
      <c r="I70" s="151"/>
      <c r="J70" s="152">
        <f>J115</f>
        <v>0</v>
      </c>
      <c r="K70" s="10"/>
      <c r="L70" s="149"/>
      <c r="S70" s="10"/>
      <c r="T70" s="10"/>
      <c r="U70" s="10"/>
      <c r="V70" s="10"/>
      <c r="W70" s="10"/>
      <c r="X70" s="10"/>
      <c r="Y70" s="10"/>
      <c r="Z70" s="10"/>
      <c r="AA70" s="10"/>
      <c r="AB70" s="10"/>
      <c r="AC70" s="10"/>
      <c r="AD70" s="10"/>
      <c r="AE70" s="10"/>
    </row>
    <row r="71" s="9" customFormat="1" ht="24.96" customHeight="1">
      <c r="A71" s="9"/>
      <c r="B71" s="145"/>
      <c r="C71" s="9"/>
      <c r="D71" s="146" t="s">
        <v>425</v>
      </c>
      <c r="E71" s="147"/>
      <c r="F71" s="147"/>
      <c r="G71" s="147"/>
      <c r="H71" s="147"/>
      <c r="I71" s="147"/>
      <c r="J71" s="148">
        <f>J126</f>
        <v>0</v>
      </c>
      <c r="K71" s="9"/>
      <c r="L71" s="145"/>
      <c r="S71" s="9"/>
      <c r="T71" s="9"/>
      <c r="U71" s="9"/>
      <c r="V71" s="9"/>
      <c r="W71" s="9"/>
      <c r="X71" s="9"/>
      <c r="Y71" s="9"/>
      <c r="Z71" s="9"/>
      <c r="AA71" s="9"/>
      <c r="AB71" s="9"/>
      <c r="AC71" s="9"/>
      <c r="AD71" s="9"/>
      <c r="AE71" s="9"/>
    </row>
    <row r="72" s="10" customFormat="1" ht="19.92" customHeight="1">
      <c r="A72" s="10"/>
      <c r="B72" s="149"/>
      <c r="C72" s="10"/>
      <c r="D72" s="150" t="s">
        <v>426</v>
      </c>
      <c r="E72" s="151"/>
      <c r="F72" s="151"/>
      <c r="G72" s="151"/>
      <c r="H72" s="151"/>
      <c r="I72" s="151"/>
      <c r="J72" s="152">
        <f>J127</f>
        <v>0</v>
      </c>
      <c r="K72" s="10"/>
      <c r="L72" s="149"/>
      <c r="S72" s="10"/>
      <c r="T72" s="10"/>
      <c r="U72" s="10"/>
      <c r="V72" s="10"/>
      <c r="W72" s="10"/>
      <c r="X72" s="10"/>
      <c r="Y72" s="10"/>
      <c r="Z72" s="10"/>
      <c r="AA72" s="10"/>
      <c r="AB72" s="10"/>
      <c r="AC72" s="10"/>
      <c r="AD72" s="10"/>
      <c r="AE72" s="10"/>
    </row>
    <row r="73" s="10" customFormat="1" ht="14.88" customHeight="1">
      <c r="A73" s="10"/>
      <c r="B73" s="149"/>
      <c r="C73" s="10"/>
      <c r="D73" s="150" t="s">
        <v>2546</v>
      </c>
      <c r="E73" s="151"/>
      <c r="F73" s="151"/>
      <c r="G73" s="151"/>
      <c r="H73" s="151"/>
      <c r="I73" s="151"/>
      <c r="J73" s="152">
        <f>J128</f>
        <v>0</v>
      </c>
      <c r="K73" s="10"/>
      <c r="L73" s="149"/>
      <c r="S73" s="10"/>
      <c r="T73" s="10"/>
      <c r="U73" s="10"/>
      <c r="V73" s="10"/>
      <c r="W73" s="10"/>
      <c r="X73" s="10"/>
      <c r="Y73" s="10"/>
      <c r="Z73" s="10"/>
      <c r="AA73" s="10"/>
      <c r="AB73" s="10"/>
      <c r="AC73" s="10"/>
      <c r="AD73" s="10"/>
      <c r="AE73" s="10"/>
    </row>
    <row r="74" s="10" customFormat="1" ht="14.88" customHeight="1">
      <c r="A74" s="10"/>
      <c r="B74" s="149"/>
      <c r="C74" s="10"/>
      <c r="D74" s="150" t="s">
        <v>2547</v>
      </c>
      <c r="E74" s="151"/>
      <c r="F74" s="151"/>
      <c r="G74" s="151"/>
      <c r="H74" s="151"/>
      <c r="I74" s="151"/>
      <c r="J74" s="152">
        <f>J140</f>
        <v>0</v>
      </c>
      <c r="K74" s="10"/>
      <c r="L74" s="149"/>
      <c r="S74" s="10"/>
      <c r="T74" s="10"/>
      <c r="U74" s="10"/>
      <c r="V74" s="10"/>
      <c r="W74" s="10"/>
      <c r="X74" s="10"/>
      <c r="Y74" s="10"/>
      <c r="Z74" s="10"/>
      <c r="AA74" s="10"/>
      <c r="AB74" s="10"/>
      <c r="AC74" s="10"/>
      <c r="AD74" s="10"/>
      <c r="AE74" s="10"/>
    </row>
    <row r="75" s="10" customFormat="1" ht="14.88" customHeight="1">
      <c r="A75" s="10"/>
      <c r="B75" s="149"/>
      <c r="C75" s="10"/>
      <c r="D75" s="150" t="s">
        <v>2548</v>
      </c>
      <c r="E75" s="151"/>
      <c r="F75" s="151"/>
      <c r="G75" s="151"/>
      <c r="H75" s="151"/>
      <c r="I75" s="151"/>
      <c r="J75" s="152">
        <f>J148</f>
        <v>0</v>
      </c>
      <c r="K75" s="10"/>
      <c r="L75" s="149"/>
      <c r="S75" s="10"/>
      <c r="T75" s="10"/>
      <c r="U75" s="10"/>
      <c r="V75" s="10"/>
      <c r="W75" s="10"/>
      <c r="X75" s="10"/>
      <c r="Y75" s="10"/>
      <c r="Z75" s="10"/>
      <c r="AA75" s="10"/>
      <c r="AB75" s="10"/>
      <c r="AC75" s="10"/>
      <c r="AD75" s="10"/>
      <c r="AE75" s="10"/>
    </row>
    <row r="76" s="10" customFormat="1" ht="19.92" customHeight="1">
      <c r="A76" s="10"/>
      <c r="B76" s="149"/>
      <c r="C76" s="10"/>
      <c r="D76" s="150" t="s">
        <v>427</v>
      </c>
      <c r="E76" s="151"/>
      <c r="F76" s="151"/>
      <c r="G76" s="151"/>
      <c r="H76" s="151"/>
      <c r="I76" s="151"/>
      <c r="J76" s="152">
        <f>J164</f>
        <v>0</v>
      </c>
      <c r="K76" s="10"/>
      <c r="L76" s="149"/>
      <c r="S76" s="10"/>
      <c r="T76" s="10"/>
      <c r="U76" s="10"/>
      <c r="V76" s="10"/>
      <c r="W76" s="10"/>
      <c r="X76" s="10"/>
      <c r="Y76" s="10"/>
      <c r="Z76" s="10"/>
      <c r="AA76" s="10"/>
      <c r="AB76" s="10"/>
      <c r="AC76" s="10"/>
      <c r="AD76" s="10"/>
      <c r="AE76" s="10"/>
    </row>
    <row r="77" s="10" customFormat="1" ht="14.88" customHeight="1">
      <c r="A77" s="10"/>
      <c r="B77" s="149"/>
      <c r="C77" s="10"/>
      <c r="D77" s="150" t="s">
        <v>2549</v>
      </c>
      <c r="E77" s="151"/>
      <c r="F77" s="151"/>
      <c r="G77" s="151"/>
      <c r="H77" s="151"/>
      <c r="I77" s="151"/>
      <c r="J77" s="152">
        <f>J165</f>
        <v>0</v>
      </c>
      <c r="K77" s="10"/>
      <c r="L77" s="149"/>
      <c r="S77" s="10"/>
      <c r="T77" s="10"/>
      <c r="U77" s="10"/>
      <c r="V77" s="10"/>
      <c r="W77" s="10"/>
      <c r="X77" s="10"/>
      <c r="Y77" s="10"/>
      <c r="Z77" s="10"/>
      <c r="AA77" s="10"/>
      <c r="AB77" s="10"/>
      <c r="AC77" s="10"/>
      <c r="AD77" s="10"/>
      <c r="AE77" s="10"/>
    </row>
    <row r="78" s="10" customFormat="1" ht="14.88" customHeight="1">
      <c r="A78" s="10"/>
      <c r="B78" s="149"/>
      <c r="C78" s="10"/>
      <c r="D78" s="150" t="s">
        <v>2550</v>
      </c>
      <c r="E78" s="151"/>
      <c r="F78" s="151"/>
      <c r="G78" s="151"/>
      <c r="H78" s="151"/>
      <c r="I78" s="151"/>
      <c r="J78" s="152">
        <f>J175</f>
        <v>0</v>
      </c>
      <c r="K78" s="10"/>
      <c r="L78" s="149"/>
      <c r="S78" s="10"/>
      <c r="T78" s="10"/>
      <c r="U78" s="10"/>
      <c r="V78" s="10"/>
      <c r="W78" s="10"/>
      <c r="X78" s="10"/>
      <c r="Y78" s="10"/>
      <c r="Z78" s="10"/>
      <c r="AA78" s="10"/>
      <c r="AB78" s="10"/>
      <c r="AC78" s="10"/>
      <c r="AD78" s="10"/>
      <c r="AE78" s="10"/>
    </row>
    <row r="79" s="10" customFormat="1" ht="19.92" customHeight="1">
      <c r="A79" s="10"/>
      <c r="B79" s="149"/>
      <c r="C79" s="10"/>
      <c r="D79" s="150" t="s">
        <v>959</v>
      </c>
      <c r="E79" s="151"/>
      <c r="F79" s="151"/>
      <c r="G79" s="151"/>
      <c r="H79" s="151"/>
      <c r="I79" s="151"/>
      <c r="J79" s="152">
        <f>J192</f>
        <v>0</v>
      </c>
      <c r="K79" s="10"/>
      <c r="L79" s="149"/>
      <c r="S79" s="10"/>
      <c r="T79" s="10"/>
      <c r="U79" s="10"/>
      <c r="V79" s="10"/>
      <c r="W79" s="10"/>
      <c r="X79" s="10"/>
      <c r="Y79" s="10"/>
      <c r="Z79" s="10"/>
      <c r="AA79" s="10"/>
      <c r="AB79" s="10"/>
      <c r="AC79" s="10"/>
      <c r="AD79" s="10"/>
      <c r="AE79" s="10"/>
    </row>
    <row r="80" s="10" customFormat="1" ht="19.92" customHeight="1">
      <c r="A80" s="10"/>
      <c r="B80" s="149"/>
      <c r="C80" s="10"/>
      <c r="D80" s="150" t="s">
        <v>428</v>
      </c>
      <c r="E80" s="151"/>
      <c r="F80" s="151"/>
      <c r="G80" s="151"/>
      <c r="H80" s="151"/>
      <c r="I80" s="151"/>
      <c r="J80" s="152">
        <f>J225</f>
        <v>0</v>
      </c>
      <c r="K80" s="10"/>
      <c r="L80" s="149"/>
      <c r="S80" s="10"/>
      <c r="T80" s="10"/>
      <c r="U80" s="10"/>
      <c r="V80" s="10"/>
      <c r="W80" s="10"/>
      <c r="X80" s="10"/>
      <c r="Y80" s="10"/>
      <c r="Z80" s="10"/>
      <c r="AA80" s="10"/>
      <c r="AB80" s="10"/>
      <c r="AC80" s="10"/>
      <c r="AD80" s="10"/>
      <c r="AE80" s="10"/>
    </row>
    <row r="81" s="10" customFormat="1" ht="14.88" customHeight="1">
      <c r="A81" s="10"/>
      <c r="B81" s="149"/>
      <c r="C81" s="10"/>
      <c r="D81" s="150" t="s">
        <v>7585</v>
      </c>
      <c r="E81" s="151"/>
      <c r="F81" s="151"/>
      <c r="G81" s="151"/>
      <c r="H81" s="151"/>
      <c r="I81" s="151"/>
      <c r="J81" s="152">
        <f>J226</f>
        <v>0</v>
      </c>
      <c r="K81" s="10"/>
      <c r="L81" s="149"/>
      <c r="S81" s="10"/>
      <c r="T81" s="10"/>
      <c r="U81" s="10"/>
      <c r="V81" s="10"/>
      <c r="W81" s="10"/>
      <c r="X81" s="10"/>
      <c r="Y81" s="10"/>
      <c r="Z81" s="10"/>
      <c r="AA81" s="10"/>
      <c r="AB81" s="10"/>
      <c r="AC81" s="10"/>
      <c r="AD81" s="10"/>
      <c r="AE81" s="10"/>
    </row>
    <row r="82" s="10" customFormat="1" ht="19.92" customHeight="1">
      <c r="A82" s="10"/>
      <c r="B82" s="149"/>
      <c r="C82" s="10"/>
      <c r="D82" s="150" t="s">
        <v>431</v>
      </c>
      <c r="E82" s="151"/>
      <c r="F82" s="151"/>
      <c r="G82" s="151"/>
      <c r="H82" s="151"/>
      <c r="I82" s="151"/>
      <c r="J82" s="152">
        <f>J232</f>
        <v>0</v>
      </c>
      <c r="K82" s="10"/>
      <c r="L82" s="149"/>
      <c r="S82" s="10"/>
      <c r="T82" s="10"/>
      <c r="U82" s="10"/>
      <c r="V82" s="10"/>
      <c r="W82" s="10"/>
      <c r="X82" s="10"/>
      <c r="Y82" s="10"/>
      <c r="Z82" s="10"/>
      <c r="AA82" s="10"/>
      <c r="AB82" s="10"/>
      <c r="AC82" s="10"/>
      <c r="AD82" s="10"/>
      <c r="AE82" s="10"/>
    </row>
    <row r="83" s="10" customFormat="1" ht="19.92" customHeight="1">
      <c r="A83" s="10"/>
      <c r="B83" s="149"/>
      <c r="C83" s="10"/>
      <c r="D83" s="150" t="s">
        <v>433</v>
      </c>
      <c r="E83" s="151"/>
      <c r="F83" s="151"/>
      <c r="G83" s="151"/>
      <c r="H83" s="151"/>
      <c r="I83" s="151"/>
      <c r="J83" s="152">
        <f>J233</f>
        <v>0</v>
      </c>
      <c r="K83" s="10"/>
      <c r="L83" s="149"/>
      <c r="S83" s="10"/>
      <c r="T83" s="10"/>
      <c r="U83" s="10"/>
      <c r="V83" s="10"/>
      <c r="W83" s="10"/>
      <c r="X83" s="10"/>
      <c r="Y83" s="10"/>
      <c r="Z83" s="10"/>
      <c r="AA83" s="10"/>
      <c r="AB83" s="10"/>
      <c r="AC83" s="10"/>
      <c r="AD83" s="10"/>
      <c r="AE83" s="10"/>
    </row>
    <row r="84" s="9" customFormat="1" ht="24.96" customHeight="1">
      <c r="A84" s="9"/>
      <c r="B84" s="145"/>
      <c r="C84" s="9"/>
      <c r="D84" s="146" t="s">
        <v>961</v>
      </c>
      <c r="E84" s="147"/>
      <c r="F84" s="147"/>
      <c r="G84" s="147"/>
      <c r="H84" s="147"/>
      <c r="I84" s="147"/>
      <c r="J84" s="148">
        <f>J236</f>
        <v>0</v>
      </c>
      <c r="K84" s="9"/>
      <c r="L84" s="145"/>
      <c r="S84" s="9"/>
      <c r="T84" s="9"/>
      <c r="U84" s="9"/>
      <c r="V84" s="9"/>
      <c r="W84" s="9"/>
      <c r="X84" s="9"/>
      <c r="Y84" s="9"/>
      <c r="Z84" s="9"/>
      <c r="AA84" s="9"/>
      <c r="AB84" s="9"/>
      <c r="AC84" s="9"/>
      <c r="AD84" s="9"/>
      <c r="AE84" s="9"/>
    </row>
    <row r="85" s="10" customFormat="1" ht="19.92" customHeight="1">
      <c r="A85" s="10"/>
      <c r="B85" s="149"/>
      <c r="C85" s="10"/>
      <c r="D85" s="150" t="s">
        <v>2605</v>
      </c>
      <c r="E85" s="151"/>
      <c r="F85" s="151"/>
      <c r="G85" s="151"/>
      <c r="H85" s="151"/>
      <c r="I85" s="151"/>
      <c r="J85" s="152">
        <f>J237</f>
        <v>0</v>
      </c>
      <c r="K85" s="10"/>
      <c r="L85" s="149"/>
      <c r="S85" s="10"/>
      <c r="T85" s="10"/>
      <c r="U85" s="10"/>
      <c r="V85" s="10"/>
      <c r="W85" s="10"/>
      <c r="X85" s="10"/>
      <c r="Y85" s="10"/>
      <c r="Z85" s="10"/>
      <c r="AA85" s="10"/>
      <c r="AB85" s="10"/>
      <c r="AC85" s="10"/>
      <c r="AD85" s="10"/>
      <c r="AE85" s="10"/>
    </row>
    <row r="86" s="2" customFormat="1" ht="21.84" customHeight="1">
      <c r="A86" s="41"/>
      <c r="B86" s="42"/>
      <c r="C86" s="41"/>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58"/>
      <c r="C87" s="59"/>
      <c r="D87" s="59"/>
      <c r="E87" s="59"/>
      <c r="F87" s="59"/>
      <c r="G87" s="59"/>
      <c r="H87" s="59"/>
      <c r="I87" s="59"/>
      <c r="J87" s="59"/>
      <c r="K87" s="59"/>
      <c r="L87" s="129"/>
      <c r="S87" s="41"/>
      <c r="T87" s="41"/>
      <c r="U87" s="41"/>
      <c r="V87" s="41"/>
      <c r="W87" s="41"/>
      <c r="X87" s="41"/>
      <c r="Y87" s="41"/>
      <c r="Z87" s="41"/>
      <c r="AA87" s="41"/>
      <c r="AB87" s="41"/>
      <c r="AC87" s="41"/>
      <c r="AD87" s="41"/>
      <c r="AE87" s="41"/>
    </row>
    <row r="91" s="2" customFormat="1" ht="6.96" customHeight="1">
      <c r="A91" s="41"/>
      <c r="B91" s="60"/>
      <c r="C91" s="61"/>
      <c r="D91" s="61"/>
      <c r="E91" s="61"/>
      <c r="F91" s="61"/>
      <c r="G91" s="61"/>
      <c r="H91" s="61"/>
      <c r="I91" s="61"/>
      <c r="J91" s="61"/>
      <c r="K91" s="61"/>
      <c r="L91" s="129"/>
      <c r="S91" s="41"/>
      <c r="T91" s="41"/>
      <c r="U91" s="41"/>
      <c r="V91" s="41"/>
      <c r="W91" s="41"/>
      <c r="X91" s="41"/>
      <c r="Y91" s="41"/>
      <c r="Z91" s="41"/>
      <c r="AA91" s="41"/>
      <c r="AB91" s="41"/>
      <c r="AC91" s="41"/>
      <c r="AD91" s="41"/>
      <c r="AE91" s="41"/>
    </row>
    <row r="92" s="2" customFormat="1" ht="24.96" customHeight="1">
      <c r="A92" s="41"/>
      <c r="B92" s="42"/>
      <c r="C92" s="26" t="s">
        <v>314</v>
      </c>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2" customHeight="1">
      <c r="A94" s="41"/>
      <c r="B94" s="42"/>
      <c r="C94" s="35" t="s">
        <v>17</v>
      </c>
      <c r="D94" s="41"/>
      <c r="E94" s="41"/>
      <c r="F94" s="41"/>
      <c r="G94" s="41"/>
      <c r="H94" s="41"/>
      <c r="I94" s="41"/>
      <c r="J94" s="41"/>
      <c r="K94" s="41"/>
      <c r="L94" s="129"/>
      <c r="S94" s="41"/>
      <c r="T94" s="41"/>
      <c r="U94" s="41"/>
      <c r="V94" s="41"/>
      <c r="W94" s="41"/>
      <c r="X94" s="41"/>
      <c r="Y94" s="41"/>
      <c r="Z94" s="41"/>
      <c r="AA94" s="41"/>
      <c r="AB94" s="41"/>
      <c r="AC94" s="41"/>
      <c r="AD94" s="41"/>
      <c r="AE94" s="41"/>
    </row>
    <row r="95" s="2" customFormat="1" ht="26.25" customHeight="1">
      <c r="A95" s="41"/>
      <c r="B95" s="42"/>
      <c r="C95" s="41"/>
      <c r="D95" s="41"/>
      <c r="E95" s="127" t="str">
        <f>E7</f>
        <v>Revitalizace multimodálního uzlu ve Dvoře Králové nad Labem - etapa I-VI.</v>
      </c>
      <c r="F95" s="35"/>
      <c r="G95" s="35"/>
      <c r="H95" s="35"/>
      <c r="I95" s="41"/>
      <c r="J95" s="41"/>
      <c r="K95" s="41"/>
      <c r="L95" s="129"/>
      <c r="S95" s="41"/>
      <c r="T95" s="41"/>
      <c r="U95" s="41"/>
      <c r="V95" s="41"/>
      <c r="W95" s="41"/>
      <c r="X95" s="41"/>
      <c r="Y95" s="41"/>
      <c r="Z95" s="41"/>
      <c r="AA95" s="41"/>
      <c r="AB95" s="41"/>
      <c r="AC95" s="41"/>
      <c r="AD95" s="41"/>
      <c r="AE95" s="41"/>
    </row>
    <row r="96" s="1" customFormat="1" ht="12" customHeight="1">
      <c r="B96" s="25"/>
      <c r="C96" s="35" t="s">
        <v>301</v>
      </c>
      <c r="L96" s="25"/>
    </row>
    <row r="97" s="1" customFormat="1" ht="23.25" customHeight="1">
      <c r="B97" s="25"/>
      <c r="E97" s="127" t="s">
        <v>302</v>
      </c>
      <c r="F97" s="1"/>
      <c r="G97" s="1"/>
      <c r="H97" s="1"/>
      <c r="L97" s="25"/>
    </row>
    <row r="98" s="1" customFormat="1" ht="12" customHeight="1">
      <c r="B98" s="25"/>
      <c r="C98" s="35" t="s">
        <v>303</v>
      </c>
      <c r="L98" s="25"/>
    </row>
    <row r="99" s="2" customFormat="1" ht="16.5" customHeight="1">
      <c r="A99" s="41"/>
      <c r="B99" s="42"/>
      <c r="C99" s="41"/>
      <c r="D99" s="41"/>
      <c r="E99" s="128" t="s">
        <v>1833</v>
      </c>
      <c r="F99" s="41"/>
      <c r="G99" s="41"/>
      <c r="H99" s="41"/>
      <c r="I99" s="41"/>
      <c r="J99" s="41"/>
      <c r="K99" s="41"/>
      <c r="L99" s="129"/>
      <c r="S99" s="41"/>
      <c r="T99" s="41"/>
      <c r="U99" s="41"/>
      <c r="V99" s="41"/>
      <c r="W99" s="41"/>
      <c r="X99" s="41"/>
      <c r="Y99" s="41"/>
      <c r="Z99" s="41"/>
      <c r="AA99" s="41"/>
      <c r="AB99" s="41"/>
      <c r="AC99" s="41"/>
      <c r="AD99" s="41"/>
      <c r="AE99" s="41"/>
    </row>
    <row r="100" s="2" customFormat="1" ht="12" customHeight="1">
      <c r="A100" s="41"/>
      <c r="B100" s="42"/>
      <c r="C100" s="35" t="s">
        <v>1221</v>
      </c>
      <c r="D100" s="41"/>
      <c r="E100" s="41"/>
      <c r="F100" s="41"/>
      <c r="G100" s="41"/>
      <c r="H100" s="41"/>
      <c r="I100" s="41"/>
      <c r="J100" s="41"/>
      <c r="K100" s="41"/>
      <c r="L100" s="129"/>
      <c r="S100" s="41"/>
      <c r="T100" s="41"/>
      <c r="U100" s="41"/>
      <c r="V100" s="41"/>
      <c r="W100" s="41"/>
      <c r="X100" s="41"/>
      <c r="Y100" s="41"/>
      <c r="Z100" s="41"/>
      <c r="AA100" s="41"/>
      <c r="AB100" s="41"/>
      <c r="AC100" s="41"/>
      <c r="AD100" s="41"/>
      <c r="AE100" s="41"/>
    </row>
    <row r="101" s="2" customFormat="1" ht="16.5" customHeight="1">
      <c r="A101" s="41"/>
      <c r="B101" s="42"/>
      <c r="C101" s="41"/>
      <c r="D101" s="41"/>
      <c r="E101" s="65" t="str">
        <f>E13</f>
        <v>3 - Schodiště</v>
      </c>
      <c r="F101" s="41"/>
      <c r="G101" s="41"/>
      <c r="H101" s="41"/>
      <c r="I101" s="41"/>
      <c r="J101" s="41"/>
      <c r="K101" s="41"/>
      <c r="L101" s="129"/>
      <c r="S101" s="41"/>
      <c r="T101" s="41"/>
      <c r="U101" s="41"/>
      <c r="V101" s="41"/>
      <c r="W101" s="41"/>
      <c r="X101" s="41"/>
      <c r="Y101" s="41"/>
      <c r="Z101" s="41"/>
      <c r="AA101" s="41"/>
      <c r="AB101" s="41"/>
      <c r="AC101" s="41"/>
      <c r="AD101" s="41"/>
      <c r="AE101" s="41"/>
    </row>
    <row r="102" s="2" customFormat="1" ht="6.96" customHeight="1">
      <c r="A102" s="41"/>
      <c r="B102" s="42"/>
      <c r="C102" s="41"/>
      <c r="D102" s="41"/>
      <c r="E102" s="41"/>
      <c r="F102" s="41"/>
      <c r="G102" s="41"/>
      <c r="H102" s="41"/>
      <c r="I102" s="41"/>
      <c r="J102" s="41"/>
      <c r="K102" s="41"/>
      <c r="L102" s="129"/>
      <c r="S102" s="41"/>
      <c r="T102" s="41"/>
      <c r="U102" s="41"/>
      <c r="V102" s="41"/>
      <c r="W102" s="41"/>
      <c r="X102" s="41"/>
      <c r="Y102" s="41"/>
      <c r="Z102" s="41"/>
      <c r="AA102" s="41"/>
      <c r="AB102" s="41"/>
      <c r="AC102" s="41"/>
      <c r="AD102" s="41"/>
      <c r="AE102" s="41"/>
    </row>
    <row r="103" s="2" customFormat="1" ht="12" customHeight="1">
      <c r="A103" s="41"/>
      <c r="B103" s="42"/>
      <c r="C103" s="35" t="s">
        <v>21</v>
      </c>
      <c r="D103" s="41"/>
      <c r="E103" s="41"/>
      <c r="F103" s="30" t="str">
        <f>F16</f>
        <v xml:space="preserve"> </v>
      </c>
      <c r="G103" s="41"/>
      <c r="H103" s="41"/>
      <c r="I103" s="35" t="s">
        <v>23</v>
      </c>
      <c r="J103" s="67" t="str">
        <f>IF(J16="","",J16)</f>
        <v>26. 8. 2025</v>
      </c>
      <c r="K103" s="41"/>
      <c r="L103" s="129"/>
      <c r="S103" s="41"/>
      <c r="T103" s="41"/>
      <c r="U103" s="41"/>
      <c r="V103" s="41"/>
      <c r="W103" s="41"/>
      <c r="X103" s="41"/>
      <c r="Y103" s="41"/>
      <c r="Z103" s="41"/>
      <c r="AA103" s="41"/>
      <c r="AB103" s="41"/>
      <c r="AC103" s="41"/>
      <c r="AD103" s="41"/>
      <c r="AE103" s="41"/>
    </row>
    <row r="104" s="2" customFormat="1" ht="6.96" customHeight="1">
      <c r="A104" s="41"/>
      <c r="B104" s="42"/>
      <c r="C104" s="41"/>
      <c r="D104" s="41"/>
      <c r="E104" s="41"/>
      <c r="F104" s="41"/>
      <c r="G104" s="41"/>
      <c r="H104" s="41"/>
      <c r="I104" s="41"/>
      <c r="J104" s="41"/>
      <c r="K104" s="41"/>
      <c r="L104" s="129"/>
      <c r="S104" s="41"/>
      <c r="T104" s="41"/>
      <c r="U104" s="41"/>
      <c r="V104" s="41"/>
      <c r="W104" s="41"/>
      <c r="X104" s="41"/>
      <c r="Y104" s="41"/>
      <c r="Z104" s="41"/>
      <c r="AA104" s="41"/>
      <c r="AB104" s="41"/>
      <c r="AC104" s="41"/>
      <c r="AD104" s="41"/>
      <c r="AE104" s="41"/>
    </row>
    <row r="105" s="2" customFormat="1" ht="15.15" customHeight="1">
      <c r="A105" s="41"/>
      <c r="B105" s="42"/>
      <c r="C105" s="35" t="s">
        <v>25</v>
      </c>
      <c r="D105" s="41"/>
      <c r="E105" s="41"/>
      <c r="F105" s="30" t="str">
        <f>E19</f>
        <v xml:space="preserve"> </v>
      </c>
      <c r="G105" s="41"/>
      <c r="H105" s="41"/>
      <c r="I105" s="35" t="s">
        <v>30</v>
      </c>
      <c r="J105" s="39" t="str">
        <f>E25</f>
        <v xml:space="preserve"> </v>
      </c>
      <c r="K105" s="41"/>
      <c r="L105" s="129"/>
      <c r="S105" s="41"/>
      <c r="T105" s="41"/>
      <c r="U105" s="41"/>
      <c r="V105" s="41"/>
      <c r="W105" s="41"/>
      <c r="X105" s="41"/>
      <c r="Y105" s="41"/>
      <c r="Z105" s="41"/>
      <c r="AA105" s="41"/>
      <c r="AB105" s="41"/>
      <c r="AC105" s="41"/>
      <c r="AD105" s="41"/>
      <c r="AE105" s="41"/>
    </row>
    <row r="106" s="2" customFormat="1" ht="15.15" customHeight="1">
      <c r="A106" s="41"/>
      <c r="B106" s="42"/>
      <c r="C106" s="35" t="s">
        <v>28</v>
      </c>
      <c r="D106" s="41"/>
      <c r="E106" s="41"/>
      <c r="F106" s="30" t="str">
        <f>IF(E22="","",E22)</f>
        <v>Vyplň údaj</v>
      </c>
      <c r="G106" s="41"/>
      <c r="H106" s="41"/>
      <c r="I106" s="35" t="s">
        <v>32</v>
      </c>
      <c r="J106" s="39" t="str">
        <f>E28</f>
        <v xml:space="preserve"> </v>
      </c>
      <c r="K106" s="41"/>
      <c r="L106" s="129"/>
      <c r="S106" s="41"/>
      <c r="T106" s="41"/>
      <c r="U106" s="41"/>
      <c r="V106" s="41"/>
      <c r="W106" s="41"/>
      <c r="X106" s="41"/>
      <c r="Y106" s="41"/>
      <c r="Z106" s="41"/>
      <c r="AA106" s="41"/>
      <c r="AB106" s="41"/>
      <c r="AC106" s="41"/>
      <c r="AD106" s="41"/>
      <c r="AE106" s="41"/>
    </row>
    <row r="107" s="2" customFormat="1" ht="10.32" customHeight="1">
      <c r="A107" s="41"/>
      <c r="B107" s="42"/>
      <c r="C107" s="41"/>
      <c r="D107" s="41"/>
      <c r="E107" s="41"/>
      <c r="F107" s="41"/>
      <c r="G107" s="41"/>
      <c r="H107" s="41"/>
      <c r="I107" s="41"/>
      <c r="J107" s="41"/>
      <c r="K107" s="41"/>
      <c r="L107" s="129"/>
      <c r="S107" s="41"/>
      <c r="T107" s="41"/>
      <c r="U107" s="41"/>
      <c r="V107" s="41"/>
      <c r="W107" s="41"/>
      <c r="X107" s="41"/>
      <c r="Y107" s="41"/>
      <c r="Z107" s="41"/>
      <c r="AA107" s="41"/>
      <c r="AB107" s="41"/>
      <c r="AC107" s="41"/>
      <c r="AD107" s="41"/>
      <c r="AE107" s="41"/>
    </row>
    <row r="108" s="11" customFormat="1" ht="29.28" customHeight="1">
      <c r="A108" s="153"/>
      <c r="B108" s="154"/>
      <c r="C108" s="155" t="s">
        <v>315</v>
      </c>
      <c r="D108" s="156" t="s">
        <v>54</v>
      </c>
      <c r="E108" s="156" t="s">
        <v>50</v>
      </c>
      <c r="F108" s="156" t="s">
        <v>51</v>
      </c>
      <c r="G108" s="156" t="s">
        <v>316</v>
      </c>
      <c r="H108" s="156" t="s">
        <v>317</v>
      </c>
      <c r="I108" s="156" t="s">
        <v>318</v>
      </c>
      <c r="J108" s="156" t="s">
        <v>309</v>
      </c>
      <c r="K108" s="157" t="s">
        <v>319</v>
      </c>
      <c r="L108" s="158"/>
      <c r="M108" s="83" t="s">
        <v>3</v>
      </c>
      <c r="N108" s="84" t="s">
        <v>39</v>
      </c>
      <c r="O108" s="84" t="s">
        <v>320</v>
      </c>
      <c r="P108" s="84" t="s">
        <v>321</v>
      </c>
      <c r="Q108" s="84" t="s">
        <v>322</v>
      </c>
      <c r="R108" s="84" t="s">
        <v>323</v>
      </c>
      <c r="S108" s="84" t="s">
        <v>324</v>
      </c>
      <c r="T108" s="85" t="s">
        <v>325</v>
      </c>
      <c r="U108" s="153"/>
      <c r="V108" s="153"/>
      <c r="W108" s="153"/>
      <c r="X108" s="153"/>
      <c r="Y108" s="153"/>
      <c r="Z108" s="153"/>
      <c r="AA108" s="153"/>
      <c r="AB108" s="153"/>
      <c r="AC108" s="153"/>
      <c r="AD108" s="153"/>
      <c r="AE108" s="153"/>
    </row>
    <row r="109" s="2" customFormat="1" ht="22.8" customHeight="1">
      <c r="A109" s="41"/>
      <c r="B109" s="42"/>
      <c r="C109" s="90" t="s">
        <v>326</v>
      </c>
      <c r="D109" s="41"/>
      <c r="E109" s="41"/>
      <c r="F109" s="41"/>
      <c r="G109" s="41"/>
      <c r="H109" s="41"/>
      <c r="I109" s="41"/>
      <c r="J109" s="159">
        <f>BK109</f>
        <v>0</v>
      </c>
      <c r="K109" s="41"/>
      <c r="L109" s="42"/>
      <c r="M109" s="86"/>
      <c r="N109" s="71"/>
      <c r="O109" s="87"/>
      <c r="P109" s="160">
        <f>P110+P126+P236</f>
        <v>0</v>
      </c>
      <c r="Q109" s="87"/>
      <c r="R109" s="160">
        <f>R110+R126+R236</f>
        <v>19.247293253839999</v>
      </c>
      <c r="S109" s="87"/>
      <c r="T109" s="161">
        <f>T110+T126+T236</f>
        <v>2.75</v>
      </c>
      <c r="U109" s="41"/>
      <c r="V109" s="41"/>
      <c r="W109" s="41"/>
      <c r="X109" s="41"/>
      <c r="Y109" s="41"/>
      <c r="Z109" s="41"/>
      <c r="AA109" s="41"/>
      <c r="AB109" s="41"/>
      <c r="AC109" s="41"/>
      <c r="AD109" s="41"/>
      <c r="AE109" s="41"/>
      <c r="AT109" s="22" t="s">
        <v>68</v>
      </c>
      <c r="AU109" s="22" t="s">
        <v>310</v>
      </c>
      <c r="BK109" s="162">
        <f>BK110+BK126+BK236</f>
        <v>0</v>
      </c>
    </row>
    <row r="110" s="12" customFormat="1" ht="25.92" customHeight="1">
      <c r="A110" s="12"/>
      <c r="B110" s="163"/>
      <c r="C110" s="12"/>
      <c r="D110" s="164" t="s">
        <v>68</v>
      </c>
      <c r="E110" s="165" t="s">
        <v>5297</v>
      </c>
      <c r="F110" s="165" t="s">
        <v>137</v>
      </c>
      <c r="G110" s="12"/>
      <c r="H110" s="12"/>
      <c r="I110" s="166"/>
      <c r="J110" s="167">
        <f>BK110</f>
        <v>0</v>
      </c>
      <c r="K110" s="12"/>
      <c r="L110" s="163"/>
      <c r="M110" s="168"/>
      <c r="N110" s="169"/>
      <c r="O110" s="169"/>
      <c r="P110" s="170">
        <f>P111+P115</f>
        <v>0</v>
      </c>
      <c r="Q110" s="169"/>
      <c r="R110" s="170">
        <f>R111+R115</f>
        <v>0</v>
      </c>
      <c r="S110" s="169"/>
      <c r="T110" s="171">
        <f>T111+T115</f>
        <v>2.75</v>
      </c>
      <c r="U110" s="12"/>
      <c r="V110" s="12"/>
      <c r="W110" s="12"/>
      <c r="X110" s="12"/>
      <c r="Y110" s="12"/>
      <c r="Z110" s="12"/>
      <c r="AA110" s="12"/>
      <c r="AB110" s="12"/>
      <c r="AC110" s="12"/>
      <c r="AD110" s="12"/>
      <c r="AE110" s="12"/>
      <c r="AR110" s="164" t="s">
        <v>76</v>
      </c>
      <c r="AT110" s="172" t="s">
        <v>68</v>
      </c>
      <c r="AU110" s="172" t="s">
        <v>69</v>
      </c>
      <c r="AY110" s="164" t="s">
        <v>328</v>
      </c>
      <c r="BK110" s="173">
        <f>BK111+BK115</f>
        <v>0</v>
      </c>
    </row>
    <row r="111" s="12" customFormat="1" ht="22.8" customHeight="1">
      <c r="A111" s="12"/>
      <c r="B111" s="163"/>
      <c r="C111" s="12"/>
      <c r="D111" s="164" t="s">
        <v>68</v>
      </c>
      <c r="E111" s="174" t="s">
        <v>2135</v>
      </c>
      <c r="F111" s="174" t="s">
        <v>2136</v>
      </c>
      <c r="G111" s="12"/>
      <c r="H111" s="12"/>
      <c r="I111" s="166"/>
      <c r="J111" s="175">
        <f>BK111</f>
        <v>0</v>
      </c>
      <c r="K111" s="12"/>
      <c r="L111" s="163"/>
      <c r="M111" s="168"/>
      <c r="N111" s="169"/>
      <c r="O111" s="169"/>
      <c r="P111" s="170">
        <f>SUM(P112:P114)</f>
        <v>0</v>
      </c>
      <c r="Q111" s="169"/>
      <c r="R111" s="170">
        <f>SUM(R112:R114)</f>
        <v>0</v>
      </c>
      <c r="S111" s="169"/>
      <c r="T111" s="171">
        <f>SUM(T112:T114)</f>
        <v>2.75</v>
      </c>
      <c r="U111" s="12"/>
      <c r="V111" s="12"/>
      <c r="W111" s="12"/>
      <c r="X111" s="12"/>
      <c r="Y111" s="12"/>
      <c r="Z111" s="12"/>
      <c r="AA111" s="12"/>
      <c r="AB111" s="12"/>
      <c r="AC111" s="12"/>
      <c r="AD111" s="12"/>
      <c r="AE111" s="12"/>
      <c r="AR111" s="164" t="s">
        <v>76</v>
      </c>
      <c r="AT111" s="172" t="s">
        <v>68</v>
      </c>
      <c r="AU111" s="172" t="s">
        <v>76</v>
      </c>
      <c r="AY111" s="164" t="s">
        <v>328</v>
      </c>
      <c r="BK111" s="173">
        <f>SUM(BK112:BK114)</f>
        <v>0</v>
      </c>
    </row>
    <row r="112" s="2" customFormat="1" ht="37.8" customHeight="1">
      <c r="A112" s="41"/>
      <c r="B112" s="176"/>
      <c r="C112" s="177" t="s">
        <v>76</v>
      </c>
      <c r="D112" s="177" t="s">
        <v>331</v>
      </c>
      <c r="E112" s="178" t="s">
        <v>5298</v>
      </c>
      <c r="F112" s="179" t="s">
        <v>5299</v>
      </c>
      <c r="G112" s="180" t="s">
        <v>491</v>
      </c>
      <c r="H112" s="181">
        <v>1.25</v>
      </c>
      <c r="I112" s="182"/>
      <c r="J112" s="183">
        <f>ROUND(I112*H112,2)</f>
        <v>0</v>
      </c>
      <c r="K112" s="179" t="s">
        <v>335</v>
      </c>
      <c r="L112" s="42"/>
      <c r="M112" s="184" t="s">
        <v>3</v>
      </c>
      <c r="N112" s="185" t="s">
        <v>40</v>
      </c>
      <c r="O112" s="75"/>
      <c r="P112" s="186">
        <f>O112*H112</f>
        <v>0</v>
      </c>
      <c r="Q112" s="186">
        <v>0</v>
      </c>
      <c r="R112" s="186">
        <f>Q112*H112</f>
        <v>0</v>
      </c>
      <c r="S112" s="186">
        <v>2.2000000000000002</v>
      </c>
      <c r="T112" s="187">
        <f>S112*H112</f>
        <v>2.75</v>
      </c>
      <c r="U112" s="41"/>
      <c r="V112" s="41"/>
      <c r="W112" s="41"/>
      <c r="X112" s="41"/>
      <c r="Y112" s="41"/>
      <c r="Z112" s="41"/>
      <c r="AA112" s="41"/>
      <c r="AB112" s="41"/>
      <c r="AC112" s="41"/>
      <c r="AD112" s="41"/>
      <c r="AE112" s="41"/>
      <c r="AR112" s="188" t="s">
        <v>113</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7586</v>
      </c>
    </row>
    <row r="113" s="2" customFormat="1">
      <c r="A113" s="41"/>
      <c r="B113" s="42"/>
      <c r="C113" s="41"/>
      <c r="D113" s="190" t="s">
        <v>338</v>
      </c>
      <c r="E113" s="41"/>
      <c r="F113" s="191" t="s">
        <v>5301</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79</v>
      </c>
    </row>
    <row r="114" s="13" customFormat="1">
      <c r="A114" s="13"/>
      <c r="B114" s="201"/>
      <c r="C114" s="13"/>
      <c r="D114" s="195" t="s">
        <v>442</v>
      </c>
      <c r="E114" s="202" t="s">
        <v>3</v>
      </c>
      <c r="F114" s="203" t="s">
        <v>7587</v>
      </c>
      <c r="G114" s="13"/>
      <c r="H114" s="204">
        <v>1.25</v>
      </c>
      <c r="I114" s="205"/>
      <c r="J114" s="13"/>
      <c r="K114" s="13"/>
      <c r="L114" s="201"/>
      <c r="M114" s="206"/>
      <c r="N114" s="207"/>
      <c r="O114" s="207"/>
      <c r="P114" s="207"/>
      <c r="Q114" s="207"/>
      <c r="R114" s="207"/>
      <c r="S114" s="207"/>
      <c r="T114" s="208"/>
      <c r="U114" s="13"/>
      <c r="V114" s="13"/>
      <c r="W114" s="13"/>
      <c r="X114" s="13"/>
      <c r="Y114" s="13"/>
      <c r="Z114" s="13"/>
      <c r="AA114" s="13"/>
      <c r="AB114" s="13"/>
      <c r="AC114" s="13"/>
      <c r="AD114" s="13"/>
      <c r="AE114" s="13"/>
      <c r="AT114" s="202" t="s">
        <v>442</v>
      </c>
      <c r="AU114" s="202" t="s">
        <v>79</v>
      </c>
      <c r="AV114" s="13" t="s">
        <v>79</v>
      </c>
      <c r="AW114" s="13" t="s">
        <v>31</v>
      </c>
      <c r="AX114" s="13" t="s">
        <v>76</v>
      </c>
      <c r="AY114" s="202" t="s">
        <v>328</v>
      </c>
    </row>
    <row r="115" s="12" customFormat="1" ht="22.8" customHeight="1">
      <c r="A115" s="12"/>
      <c r="B115" s="163"/>
      <c r="C115" s="12"/>
      <c r="D115" s="164" t="s">
        <v>68</v>
      </c>
      <c r="E115" s="174" t="s">
        <v>901</v>
      </c>
      <c r="F115" s="174" t="s">
        <v>902</v>
      </c>
      <c r="G115" s="12"/>
      <c r="H115" s="12"/>
      <c r="I115" s="166"/>
      <c r="J115" s="175">
        <f>BK115</f>
        <v>0</v>
      </c>
      <c r="K115" s="12"/>
      <c r="L115" s="163"/>
      <c r="M115" s="168"/>
      <c r="N115" s="169"/>
      <c r="O115" s="169"/>
      <c r="P115" s="170">
        <f>SUM(P116:P125)</f>
        <v>0</v>
      </c>
      <c r="Q115" s="169"/>
      <c r="R115" s="170">
        <f>SUM(R116:R125)</f>
        <v>0</v>
      </c>
      <c r="S115" s="169"/>
      <c r="T115" s="171">
        <f>SUM(T116:T125)</f>
        <v>0</v>
      </c>
      <c r="U115" s="12"/>
      <c r="V115" s="12"/>
      <c r="W115" s="12"/>
      <c r="X115" s="12"/>
      <c r="Y115" s="12"/>
      <c r="Z115" s="12"/>
      <c r="AA115" s="12"/>
      <c r="AB115" s="12"/>
      <c r="AC115" s="12"/>
      <c r="AD115" s="12"/>
      <c r="AE115" s="12"/>
      <c r="AR115" s="164" t="s">
        <v>76</v>
      </c>
      <c r="AT115" s="172" t="s">
        <v>68</v>
      </c>
      <c r="AU115" s="172" t="s">
        <v>76</v>
      </c>
      <c r="AY115" s="164" t="s">
        <v>328</v>
      </c>
      <c r="BK115" s="173">
        <f>SUM(BK116:BK125)</f>
        <v>0</v>
      </c>
    </row>
    <row r="116" s="2" customFormat="1" ht="37.8" customHeight="1">
      <c r="A116" s="41"/>
      <c r="B116" s="176"/>
      <c r="C116" s="177" t="s">
        <v>79</v>
      </c>
      <c r="D116" s="177" t="s">
        <v>331</v>
      </c>
      <c r="E116" s="178" t="s">
        <v>5303</v>
      </c>
      <c r="F116" s="179" t="s">
        <v>5304</v>
      </c>
      <c r="G116" s="180" t="s">
        <v>585</v>
      </c>
      <c r="H116" s="181">
        <v>2.75</v>
      </c>
      <c r="I116" s="182"/>
      <c r="J116" s="183">
        <f>ROUND(I116*H116,2)</f>
        <v>0</v>
      </c>
      <c r="K116" s="179" t="s">
        <v>335</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7588</v>
      </c>
    </row>
    <row r="117" s="2" customFormat="1">
      <c r="A117" s="41"/>
      <c r="B117" s="42"/>
      <c r="C117" s="41"/>
      <c r="D117" s="190" t="s">
        <v>338</v>
      </c>
      <c r="E117" s="41"/>
      <c r="F117" s="191" t="s">
        <v>5306</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338</v>
      </c>
      <c r="AU117" s="22" t="s">
        <v>79</v>
      </c>
    </row>
    <row r="118" s="2" customFormat="1" ht="33" customHeight="1">
      <c r="A118" s="41"/>
      <c r="B118" s="176"/>
      <c r="C118" s="177" t="s">
        <v>87</v>
      </c>
      <c r="D118" s="177" t="s">
        <v>331</v>
      </c>
      <c r="E118" s="178" t="s">
        <v>2329</v>
      </c>
      <c r="F118" s="179" t="s">
        <v>2330</v>
      </c>
      <c r="G118" s="180" t="s">
        <v>585</v>
      </c>
      <c r="H118" s="181">
        <v>2.75</v>
      </c>
      <c r="I118" s="182"/>
      <c r="J118" s="183">
        <f>ROUND(I118*H118,2)</f>
        <v>0</v>
      </c>
      <c r="K118" s="179" t="s">
        <v>335</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7589</v>
      </c>
    </row>
    <row r="119" s="2" customFormat="1">
      <c r="A119" s="41"/>
      <c r="B119" s="42"/>
      <c r="C119" s="41"/>
      <c r="D119" s="190" t="s">
        <v>338</v>
      </c>
      <c r="E119" s="41"/>
      <c r="F119" s="191" t="s">
        <v>2332</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338</v>
      </c>
      <c r="AU119" s="22" t="s">
        <v>79</v>
      </c>
    </row>
    <row r="120" s="2" customFormat="1" ht="44.25" customHeight="1">
      <c r="A120" s="41"/>
      <c r="B120" s="176"/>
      <c r="C120" s="177" t="s">
        <v>113</v>
      </c>
      <c r="D120" s="177" t="s">
        <v>331</v>
      </c>
      <c r="E120" s="178" t="s">
        <v>2334</v>
      </c>
      <c r="F120" s="179" t="s">
        <v>2335</v>
      </c>
      <c r="G120" s="180" t="s">
        <v>585</v>
      </c>
      <c r="H120" s="181">
        <v>68.75</v>
      </c>
      <c r="I120" s="182"/>
      <c r="J120" s="183">
        <f>ROUND(I120*H120,2)</f>
        <v>0</v>
      </c>
      <c r="K120" s="179" t="s">
        <v>335</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7590</v>
      </c>
    </row>
    <row r="121" s="2" customFormat="1">
      <c r="A121" s="41"/>
      <c r="B121" s="42"/>
      <c r="C121" s="41"/>
      <c r="D121" s="190" t="s">
        <v>338</v>
      </c>
      <c r="E121" s="41"/>
      <c r="F121" s="191" t="s">
        <v>2337</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13" customFormat="1">
      <c r="A122" s="13"/>
      <c r="B122" s="201"/>
      <c r="C122" s="13"/>
      <c r="D122" s="195" t="s">
        <v>442</v>
      </c>
      <c r="E122" s="13"/>
      <c r="F122" s="203" t="s">
        <v>7591</v>
      </c>
      <c r="G122" s="13"/>
      <c r="H122" s="204">
        <v>68.75</v>
      </c>
      <c r="I122" s="205"/>
      <c r="J122" s="13"/>
      <c r="K122" s="13"/>
      <c r="L122" s="201"/>
      <c r="M122" s="206"/>
      <c r="N122" s="207"/>
      <c r="O122" s="207"/>
      <c r="P122" s="207"/>
      <c r="Q122" s="207"/>
      <c r="R122" s="207"/>
      <c r="S122" s="207"/>
      <c r="T122" s="208"/>
      <c r="U122" s="13"/>
      <c r="V122" s="13"/>
      <c r="W122" s="13"/>
      <c r="X122" s="13"/>
      <c r="Y122" s="13"/>
      <c r="Z122" s="13"/>
      <c r="AA122" s="13"/>
      <c r="AB122" s="13"/>
      <c r="AC122" s="13"/>
      <c r="AD122" s="13"/>
      <c r="AE122" s="13"/>
      <c r="AT122" s="202" t="s">
        <v>442</v>
      </c>
      <c r="AU122" s="202" t="s">
        <v>79</v>
      </c>
      <c r="AV122" s="13" t="s">
        <v>79</v>
      </c>
      <c r="AW122" s="13" t="s">
        <v>4</v>
      </c>
      <c r="AX122" s="13" t="s">
        <v>76</v>
      </c>
      <c r="AY122" s="202" t="s">
        <v>328</v>
      </c>
    </row>
    <row r="123" s="2" customFormat="1" ht="49.05" customHeight="1">
      <c r="A123" s="41"/>
      <c r="B123" s="176"/>
      <c r="C123" s="177" t="s">
        <v>138</v>
      </c>
      <c r="D123" s="177" t="s">
        <v>331</v>
      </c>
      <c r="E123" s="178" t="s">
        <v>2340</v>
      </c>
      <c r="F123" s="179" t="s">
        <v>2341</v>
      </c>
      <c r="G123" s="180" t="s">
        <v>585</v>
      </c>
      <c r="H123" s="181">
        <v>0.55000000000000004</v>
      </c>
      <c r="I123" s="182"/>
      <c r="J123" s="183">
        <f>ROUND(I123*H123,2)</f>
        <v>0</v>
      </c>
      <c r="K123" s="179" t="s">
        <v>335</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7592</v>
      </c>
    </row>
    <row r="124" s="2" customFormat="1">
      <c r="A124" s="41"/>
      <c r="B124" s="42"/>
      <c r="C124" s="41"/>
      <c r="D124" s="190" t="s">
        <v>338</v>
      </c>
      <c r="E124" s="41"/>
      <c r="F124" s="191" t="s">
        <v>2343</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79</v>
      </c>
    </row>
    <row r="125" s="13" customFormat="1">
      <c r="A125" s="13"/>
      <c r="B125" s="201"/>
      <c r="C125" s="13"/>
      <c r="D125" s="195" t="s">
        <v>442</v>
      </c>
      <c r="E125" s="13"/>
      <c r="F125" s="203" t="s">
        <v>7593</v>
      </c>
      <c r="G125" s="13"/>
      <c r="H125" s="204">
        <v>0.55000000000000004</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79</v>
      </c>
      <c r="AV125" s="13" t="s">
        <v>79</v>
      </c>
      <c r="AW125" s="13" t="s">
        <v>4</v>
      </c>
      <c r="AX125" s="13" t="s">
        <v>76</v>
      </c>
      <c r="AY125" s="202" t="s">
        <v>328</v>
      </c>
    </row>
    <row r="126" s="12" customFormat="1" ht="25.92" customHeight="1">
      <c r="A126" s="12"/>
      <c r="B126" s="163"/>
      <c r="C126" s="12"/>
      <c r="D126" s="164" t="s">
        <v>68</v>
      </c>
      <c r="E126" s="165" t="s">
        <v>434</v>
      </c>
      <c r="F126" s="165" t="s">
        <v>435</v>
      </c>
      <c r="G126" s="12"/>
      <c r="H126" s="12"/>
      <c r="I126" s="166"/>
      <c r="J126" s="167">
        <f>BK126</f>
        <v>0</v>
      </c>
      <c r="K126" s="12"/>
      <c r="L126" s="163"/>
      <c r="M126" s="168"/>
      <c r="N126" s="169"/>
      <c r="O126" s="169"/>
      <c r="P126" s="170">
        <f>P127+P164+P192+P225+P232+P233</f>
        <v>0</v>
      </c>
      <c r="Q126" s="169"/>
      <c r="R126" s="170">
        <f>R127+R164+R192+R225+R232+R233</f>
        <v>18.983961413839999</v>
      </c>
      <c r="S126" s="169"/>
      <c r="T126" s="171">
        <f>T127+T164+T192+T225+T232+T233</f>
        <v>0</v>
      </c>
      <c r="U126" s="12"/>
      <c r="V126" s="12"/>
      <c r="W126" s="12"/>
      <c r="X126" s="12"/>
      <c r="Y126" s="12"/>
      <c r="Z126" s="12"/>
      <c r="AA126" s="12"/>
      <c r="AB126" s="12"/>
      <c r="AC126" s="12"/>
      <c r="AD126" s="12"/>
      <c r="AE126" s="12"/>
      <c r="AR126" s="164" t="s">
        <v>76</v>
      </c>
      <c r="AT126" s="172" t="s">
        <v>68</v>
      </c>
      <c r="AU126" s="172" t="s">
        <v>69</v>
      </c>
      <c r="AY126" s="164" t="s">
        <v>328</v>
      </c>
      <c r="BK126" s="173">
        <f>BK127+BK164+BK192+BK225+BK232+BK233</f>
        <v>0</v>
      </c>
    </row>
    <row r="127" s="12" customFormat="1" ht="22.8" customHeight="1">
      <c r="A127" s="12"/>
      <c r="B127" s="163"/>
      <c r="C127" s="12"/>
      <c r="D127" s="164" t="s">
        <v>68</v>
      </c>
      <c r="E127" s="174" t="s">
        <v>76</v>
      </c>
      <c r="F127" s="174" t="s">
        <v>436</v>
      </c>
      <c r="G127" s="12"/>
      <c r="H127" s="12"/>
      <c r="I127" s="166"/>
      <c r="J127" s="175">
        <f>BK127</f>
        <v>0</v>
      </c>
      <c r="K127" s="12"/>
      <c r="L127" s="163"/>
      <c r="M127" s="168"/>
      <c r="N127" s="169"/>
      <c r="O127" s="169"/>
      <c r="P127" s="170">
        <f>P128+P140+P148</f>
        <v>0</v>
      </c>
      <c r="Q127" s="169"/>
      <c r="R127" s="170">
        <f>R128+R140+R148</f>
        <v>0</v>
      </c>
      <c r="S127" s="169"/>
      <c r="T127" s="171">
        <f>T128+T140+T148</f>
        <v>0</v>
      </c>
      <c r="U127" s="12"/>
      <c r="V127" s="12"/>
      <c r="W127" s="12"/>
      <c r="X127" s="12"/>
      <c r="Y127" s="12"/>
      <c r="Z127" s="12"/>
      <c r="AA127" s="12"/>
      <c r="AB127" s="12"/>
      <c r="AC127" s="12"/>
      <c r="AD127" s="12"/>
      <c r="AE127" s="12"/>
      <c r="AR127" s="164" t="s">
        <v>76</v>
      </c>
      <c r="AT127" s="172" t="s">
        <v>68</v>
      </c>
      <c r="AU127" s="172" t="s">
        <v>76</v>
      </c>
      <c r="AY127" s="164" t="s">
        <v>328</v>
      </c>
      <c r="BK127" s="173">
        <f>BK128+BK140+BK148</f>
        <v>0</v>
      </c>
    </row>
    <row r="128" s="12" customFormat="1" ht="20.88" customHeight="1">
      <c r="A128" s="12"/>
      <c r="B128" s="163"/>
      <c r="C128" s="12"/>
      <c r="D128" s="164" t="s">
        <v>68</v>
      </c>
      <c r="E128" s="174" t="s">
        <v>9</v>
      </c>
      <c r="F128" s="174" t="s">
        <v>2618</v>
      </c>
      <c r="G128" s="12"/>
      <c r="H128" s="12"/>
      <c r="I128" s="166"/>
      <c r="J128" s="175">
        <f>BK128</f>
        <v>0</v>
      </c>
      <c r="K128" s="12"/>
      <c r="L128" s="163"/>
      <c r="M128" s="168"/>
      <c r="N128" s="169"/>
      <c r="O128" s="169"/>
      <c r="P128" s="170">
        <f>SUM(P129:P139)</f>
        <v>0</v>
      </c>
      <c r="Q128" s="169"/>
      <c r="R128" s="170">
        <f>SUM(R129:R139)</f>
        <v>0</v>
      </c>
      <c r="S128" s="169"/>
      <c r="T128" s="171">
        <f>SUM(T129:T139)</f>
        <v>0</v>
      </c>
      <c r="U128" s="12"/>
      <c r="V128" s="12"/>
      <c r="W128" s="12"/>
      <c r="X128" s="12"/>
      <c r="Y128" s="12"/>
      <c r="Z128" s="12"/>
      <c r="AA128" s="12"/>
      <c r="AB128" s="12"/>
      <c r="AC128" s="12"/>
      <c r="AD128" s="12"/>
      <c r="AE128" s="12"/>
      <c r="AR128" s="164" t="s">
        <v>76</v>
      </c>
      <c r="AT128" s="172" t="s">
        <v>68</v>
      </c>
      <c r="AU128" s="172" t="s">
        <v>79</v>
      </c>
      <c r="AY128" s="164" t="s">
        <v>328</v>
      </c>
      <c r="BK128" s="173">
        <f>SUM(BK129:BK139)</f>
        <v>0</v>
      </c>
    </row>
    <row r="129" s="2" customFormat="1" ht="44.25" customHeight="1">
      <c r="A129" s="41"/>
      <c r="B129" s="176"/>
      <c r="C129" s="177" t="s">
        <v>150</v>
      </c>
      <c r="D129" s="177" t="s">
        <v>331</v>
      </c>
      <c r="E129" s="178" t="s">
        <v>2638</v>
      </c>
      <c r="F129" s="179" t="s">
        <v>2639</v>
      </c>
      <c r="G129" s="180" t="s">
        <v>491</v>
      </c>
      <c r="H129" s="181">
        <v>2</v>
      </c>
      <c r="I129" s="182"/>
      <c r="J129" s="183">
        <f>ROUND(I129*H129,2)</f>
        <v>0</v>
      </c>
      <c r="K129" s="179" t="s">
        <v>335</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87</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7594</v>
      </c>
    </row>
    <row r="130" s="2" customFormat="1">
      <c r="A130" s="41"/>
      <c r="B130" s="42"/>
      <c r="C130" s="41"/>
      <c r="D130" s="190" t="s">
        <v>338</v>
      </c>
      <c r="E130" s="41"/>
      <c r="F130" s="191" t="s">
        <v>2641</v>
      </c>
      <c r="G130" s="41"/>
      <c r="H130" s="41"/>
      <c r="I130" s="192"/>
      <c r="J130" s="41"/>
      <c r="K130" s="41"/>
      <c r="L130" s="42"/>
      <c r="M130" s="193"/>
      <c r="N130" s="194"/>
      <c r="O130" s="75"/>
      <c r="P130" s="75"/>
      <c r="Q130" s="75"/>
      <c r="R130" s="75"/>
      <c r="S130" s="75"/>
      <c r="T130" s="76"/>
      <c r="U130" s="41"/>
      <c r="V130" s="41"/>
      <c r="W130" s="41"/>
      <c r="X130" s="41"/>
      <c r="Y130" s="41"/>
      <c r="Z130" s="41"/>
      <c r="AA130" s="41"/>
      <c r="AB130" s="41"/>
      <c r="AC130" s="41"/>
      <c r="AD130" s="41"/>
      <c r="AE130" s="41"/>
      <c r="AT130" s="22" t="s">
        <v>338</v>
      </c>
      <c r="AU130" s="22" t="s">
        <v>87</v>
      </c>
    </row>
    <row r="131" s="13" customFormat="1">
      <c r="A131" s="13"/>
      <c r="B131" s="201"/>
      <c r="C131" s="13"/>
      <c r="D131" s="195" t="s">
        <v>442</v>
      </c>
      <c r="E131" s="202" t="s">
        <v>3</v>
      </c>
      <c r="F131" s="203" t="s">
        <v>5313</v>
      </c>
      <c r="G131" s="13"/>
      <c r="H131" s="204">
        <v>2</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87</v>
      </c>
      <c r="AV131" s="13" t="s">
        <v>79</v>
      </c>
      <c r="AW131" s="13" t="s">
        <v>31</v>
      </c>
      <c r="AX131" s="13" t="s">
        <v>69</v>
      </c>
      <c r="AY131" s="202" t="s">
        <v>328</v>
      </c>
    </row>
    <row r="132" s="14" customFormat="1">
      <c r="A132" s="14"/>
      <c r="B132" s="209"/>
      <c r="C132" s="14"/>
      <c r="D132" s="195" t="s">
        <v>442</v>
      </c>
      <c r="E132" s="210" t="s">
        <v>3</v>
      </c>
      <c r="F132" s="211" t="s">
        <v>452</v>
      </c>
      <c r="G132" s="14"/>
      <c r="H132" s="212">
        <v>2</v>
      </c>
      <c r="I132" s="213"/>
      <c r="J132" s="14"/>
      <c r="K132" s="14"/>
      <c r="L132" s="209"/>
      <c r="M132" s="214"/>
      <c r="N132" s="215"/>
      <c r="O132" s="215"/>
      <c r="P132" s="215"/>
      <c r="Q132" s="215"/>
      <c r="R132" s="215"/>
      <c r="S132" s="215"/>
      <c r="T132" s="216"/>
      <c r="U132" s="14"/>
      <c r="V132" s="14"/>
      <c r="W132" s="14"/>
      <c r="X132" s="14"/>
      <c r="Y132" s="14"/>
      <c r="Z132" s="14"/>
      <c r="AA132" s="14"/>
      <c r="AB132" s="14"/>
      <c r="AC132" s="14"/>
      <c r="AD132" s="14"/>
      <c r="AE132" s="14"/>
      <c r="AT132" s="210" t="s">
        <v>442</v>
      </c>
      <c r="AU132" s="210" t="s">
        <v>87</v>
      </c>
      <c r="AV132" s="14" t="s">
        <v>113</v>
      </c>
      <c r="AW132" s="14" t="s">
        <v>31</v>
      </c>
      <c r="AX132" s="14" t="s">
        <v>76</v>
      </c>
      <c r="AY132" s="210" t="s">
        <v>328</v>
      </c>
    </row>
    <row r="133" s="2" customFormat="1" ht="44.25" customHeight="1">
      <c r="A133" s="41"/>
      <c r="B133" s="176"/>
      <c r="C133" s="177" t="s">
        <v>168</v>
      </c>
      <c r="D133" s="177" t="s">
        <v>331</v>
      </c>
      <c r="E133" s="178" t="s">
        <v>7595</v>
      </c>
      <c r="F133" s="179" t="s">
        <v>7596</v>
      </c>
      <c r="G133" s="180" t="s">
        <v>491</v>
      </c>
      <c r="H133" s="181">
        <v>3.2080000000000002</v>
      </c>
      <c r="I133" s="182"/>
      <c r="J133" s="183">
        <f>ROUND(I133*H133,2)</f>
        <v>0</v>
      </c>
      <c r="K133" s="179" t="s">
        <v>335</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87</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7597</v>
      </c>
    </row>
    <row r="134" s="2" customFormat="1">
      <c r="A134" s="41"/>
      <c r="B134" s="42"/>
      <c r="C134" s="41"/>
      <c r="D134" s="190" t="s">
        <v>338</v>
      </c>
      <c r="E134" s="41"/>
      <c r="F134" s="191" t="s">
        <v>7598</v>
      </c>
      <c r="G134" s="41"/>
      <c r="H134" s="41"/>
      <c r="I134" s="192"/>
      <c r="J134" s="41"/>
      <c r="K134" s="41"/>
      <c r="L134" s="42"/>
      <c r="M134" s="193"/>
      <c r="N134" s="194"/>
      <c r="O134" s="75"/>
      <c r="P134" s="75"/>
      <c r="Q134" s="75"/>
      <c r="R134" s="75"/>
      <c r="S134" s="75"/>
      <c r="T134" s="76"/>
      <c r="U134" s="41"/>
      <c r="V134" s="41"/>
      <c r="W134" s="41"/>
      <c r="X134" s="41"/>
      <c r="Y134" s="41"/>
      <c r="Z134" s="41"/>
      <c r="AA134" s="41"/>
      <c r="AB134" s="41"/>
      <c r="AC134" s="41"/>
      <c r="AD134" s="41"/>
      <c r="AE134" s="41"/>
      <c r="AT134" s="22" t="s">
        <v>338</v>
      </c>
      <c r="AU134" s="22" t="s">
        <v>87</v>
      </c>
    </row>
    <row r="135" s="15" customFormat="1">
      <c r="A135" s="15"/>
      <c r="B135" s="217"/>
      <c r="C135" s="15"/>
      <c r="D135" s="195" t="s">
        <v>442</v>
      </c>
      <c r="E135" s="218" t="s">
        <v>3</v>
      </c>
      <c r="F135" s="219" t="s">
        <v>7599</v>
      </c>
      <c r="G135" s="15"/>
      <c r="H135" s="218" t="s">
        <v>3</v>
      </c>
      <c r="I135" s="220"/>
      <c r="J135" s="15"/>
      <c r="K135" s="15"/>
      <c r="L135" s="217"/>
      <c r="M135" s="221"/>
      <c r="N135" s="222"/>
      <c r="O135" s="222"/>
      <c r="P135" s="222"/>
      <c r="Q135" s="222"/>
      <c r="R135" s="222"/>
      <c r="S135" s="222"/>
      <c r="T135" s="223"/>
      <c r="U135" s="15"/>
      <c r="V135" s="15"/>
      <c r="W135" s="15"/>
      <c r="X135" s="15"/>
      <c r="Y135" s="15"/>
      <c r="Z135" s="15"/>
      <c r="AA135" s="15"/>
      <c r="AB135" s="15"/>
      <c r="AC135" s="15"/>
      <c r="AD135" s="15"/>
      <c r="AE135" s="15"/>
      <c r="AT135" s="218" t="s">
        <v>442</v>
      </c>
      <c r="AU135" s="218" t="s">
        <v>87</v>
      </c>
      <c r="AV135" s="15" t="s">
        <v>76</v>
      </c>
      <c r="AW135" s="15" t="s">
        <v>31</v>
      </c>
      <c r="AX135" s="15" t="s">
        <v>69</v>
      </c>
      <c r="AY135" s="218" t="s">
        <v>328</v>
      </c>
    </row>
    <row r="136" s="13" customFormat="1">
      <c r="A136" s="13"/>
      <c r="B136" s="201"/>
      <c r="C136" s="13"/>
      <c r="D136" s="195" t="s">
        <v>442</v>
      </c>
      <c r="E136" s="202" t="s">
        <v>3</v>
      </c>
      <c r="F136" s="203" t="s">
        <v>7600</v>
      </c>
      <c r="G136" s="13"/>
      <c r="H136" s="204">
        <v>1.3680000000000001</v>
      </c>
      <c r="I136" s="205"/>
      <c r="J136" s="13"/>
      <c r="K136" s="13"/>
      <c r="L136" s="201"/>
      <c r="M136" s="206"/>
      <c r="N136" s="207"/>
      <c r="O136" s="207"/>
      <c r="P136" s="207"/>
      <c r="Q136" s="207"/>
      <c r="R136" s="207"/>
      <c r="S136" s="207"/>
      <c r="T136" s="208"/>
      <c r="U136" s="13"/>
      <c r="V136" s="13"/>
      <c r="W136" s="13"/>
      <c r="X136" s="13"/>
      <c r="Y136" s="13"/>
      <c r="Z136" s="13"/>
      <c r="AA136" s="13"/>
      <c r="AB136" s="13"/>
      <c r="AC136" s="13"/>
      <c r="AD136" s="13"/>
      <c r="AE136" s="13"/>
      <c r="AT136" s="202" t="s">
        <v>442</v>
      </c>
      <c r="AU136" s="202" t="s">
        <v>87</v>
      </c>
      <c r="AV136" s="13" t="s">
        <v>79</v>
      </c>
      <c r="AW136" s="13" t="s">
        <v>31</v>
      </c>
      <c r="AX136" s="13" t="s">
        <v>69</v>
      </c>
      <c r="AY136" s="202" t="s">
        <v>328</v>
      </c>
    </row>
    <row r="137" s="15" customFormat="1">
      <c r="A137" s="15"/>
      <c r="B137" s="217"/>
      <c r="C137" s="15"/>
      <c r="D137" s="195" t="s">
        <v>442</v>
      </c>
      <c r="E137" s="218" t="s">
        <v>3</v>
      </c>
      <c r="F137" s="219" t="s">
        <v>7601</v>
      </c>
      <c r="G137" s="15"/>
      <c r="H137" s="218" t="s">
        <v>3</v>
      </c>
      <c r="I137" s="220"/>
      <c r="J137" s="15"/>
      <c r="K137" s="15"/>
      <c r="L137" s="217"/>
      <c r="M137" s="221"/>
      <c r="N137" s="222"/>
      <c r="O137" s="222"/>
      <c r="P137" s="222"/>
      <c r="Q137" s="222"/>
      <c r="R137" s="222"/>
      <c r="S137" s="222"/>
      <c r="T137" s="223"/>
      <c r="U137" s="15"/>
      <c r="V137" s="15"/>
      <c r="W137" s="15"/>
      <c r="X137" s="15"/>
      <c r="Y137" s="15"/>
      <c r="Z137" s="15"/>
      <c r="AA137" s="15"/>
      <c r="AB137" s="15"/>
      <c r="AC137" s="15"/>
      <c r="AD137" s="15"/>
      <c r="AE137" s="15"/>
      <c r="AT137" s="218" t="s">
        <v>442</v>
      </c>
      <c r="AU137" s="218" t="s">
        <v>87</v>
      </c>
      <c r="AV137" s="15" t="s">
        <v>76</v>
      </c>
      <c r="AW137" s="15" t="s">
        <v>31</v>
      </c>
      <c r="AX137" s="15" t="s">
        <v>69</v>
      </c>
      <c r="AY137" s="218" t="s">
        <v>328</v>
      </c>
    </row>
    <row r="138" s="13" customFormat="1">
      <c r="A138" s="13"/>
      <c r="B138" s="201"/>
      <c r="C138" s="13"/>
      <c r="D138" s="195" t="s">
        <v>442</v>
      </c>
      <c r="E138" s="202" t="s">
        <v>3</v>
      </c>
      <c r="F138" s="203" t="s">
        <v>7602</v>
      </c>
      <c r="G138" s="13"/>
      <c r="H138" s="204">
        <v>1.8400000000000001</v>
      </c>
      <c r="I138" s="205"/>
      <c r="J138" s="13"/>
      <c r="K138" s="13"/>
      <c r="L138" s="201"/>
      <c r="M138" s="206"/>
      <c r="N138" s="207"/>
      <c r="O138" s="207"/>
      <c r="P138" s="207"/>
      <c r="Q138" s="207"/>
      <c r="R138" s="207"/>
      <c r="S138" s="207"/>
      <c r="T138" s="208"/>
      <c r="U138" s="13"/>
      <c r="V138" s="13"/>
      <c r="W138" s="13"/>
      <c r="X138" s="13"/>
      <c r="Y138" s="13"/>
      <c r="Z138" s="13"/>
      <c r="AA138" s="13"/>
      <c r="AB138" s="13"/>
      <c r="AC138" s="13"/>
      <c r="AD138" s="13"/>
      <c r="AE138" s="13"/>
      <c r="AT138" s="202" t="s">
        <v>442</v>
      </c>
      <c r="AU138" s="202" t="s">
        <v>87</v>
      </c>
      <c r="AV138" s="13" t="s">
        <v>79</v>
      </c>
      <c r="AW138" s="13" t="s">
        <v>31</v>
      </c>
      <c r="AX138" s="13" t="s">
        <v>69</v>
      </c>
      <c r="AY138" s="202" t="s">
        <v>328</v>
      </c>
    </row>
    <row r="139" s="14" customFormat="1">
      <c r="A139" s="14"/>
      <c r="B139" s="209"/>
      <c r="C139" s="14"/>
      <c r="D139" s="195" t="s">
        <v>442</v>
      </c>
      <c r="E139" s="210" t="s">
        <v>3</v>
      </c>
      <c r="F139" s="211" t="s">
        <v>452</v>
      </c>
      <c r="G139" s="14"/>
      <c r="H139" s="212">
        <v>3.2080000000000002</v>
      </c>
      <c r="I139" s="213"/>
      <c r="J139" s="14"/>
      <c r="K139" s="14"/>
      <c r="L139" s="209"/>
      <c r="M139" s="214"/>
      <c r="N139" s="215"/>
      <c r="O139" s="215"/>
      <c r="P139" s="215"/>
      <c r="Q139" s="215"/>
      <c r="R139" s="215"/>
      <c r="S139" s="215"/>
      <c r="T139" s="216"/>
      <c r="U139" s="14"/>
      <c r="V139" s="14"/>
      <c r="W139" s="14"/>
      <c r="X139" s="14"/>
      <c r="Y139" s="14"/>
      <c r="Z139" s="14"/>
      <c r="AA139" s="14"/>
      <c r="AB139" s="14"/>
      <c r="AC139" s="14"/>
      <c r="AD139" s="14"/>
      <c r="AE139" s="14"/>
      <c r="AT139" s="210" t="s">
        <v>442</v>
      </c>
      <c r="AU139" s="210" t="s">
        <v>87</v>
      </c>
      <c r="AV139" s="14" t="s">
        <v>113</v>
      </c>
      <c r="AW139" s="14" t="s">
        <v>31</v>
      </c>
      <c r="AX139" s="14" t="s">
        <v>76</v>
      </c>
      <c r="AY139" s="210" t="s">
        <v>328</v>
      </c>
    </row>
    <row r="140" s="12" customFormat="1" ht="20.88" customHeight="1">
      <c r="A140" s="12"/>
      <c r="B140" s="163"/>
      <c r="C140" s="12"/>
      <c r="D140" s="164" t="s">
        <v>68</v>
      </c>
      <c r="E140" s="174" t="s">
        <v>505</v>
      </c>
      <c r="F140" s="174" t="s">
        <v>2668</v>
      </c>
      <c r="G140" s="12"/>
      <c r="H140" s="12"/>
      <c r="I140" s="166"/>
      <c r="J140" s="175">
        <f>BK140</f>
        <v>0</v>
      </c>
      <c r="K140" s="12"/>
      <c r="L140" s="163"/>
      <c r="M140" s="168"/>
      <c r="N140" s="169"/>
      <c r="O140" s="169"/>
      <c r="P140" s="170">
        <f>SUM(P141:P147)</f>
        <v>0</v>
      </c>
      <c r="Q140" s="169"/>
      <c r="R140" s="170">
        <f>SUM(R141:R147)</f>
        <v>0</v>
      </c>
      <c r="S140" s="169"/>
      <c r="T140" s="171">
        <f>SUM(T141:T147)</f>
        <v>0</v>
      </c>
      <c r="U140" s="12"/>
      <c r="V140" s="12"/>
      <c r="W140" s="12"/>
      <c r="X140" s="12"/>
      <c r="Y140" s="12"/>
      <c r="Z140" s="12"/>
      <c r="AA140" s="12"/>
      <c r="AB140" s="12"/>
      <c r="AC140" s="12"/>
      <c r="AD140" s="12"/>
      <c r="AE140" s="12"/>
      <c r="AR140" s="164" t="s">
        <v>76</v>
      </c>
      <c r="AT140" s="172" t="s">
        <v>68</v>
      </c>
      <c r="AU140" s="172" t="s">
        <v>79</v>
      </c>
      <c r="AY140" s="164" t="s">
        <v>328</v>
      </c>
      <c r="BK140" s="173">
        <f>SUM(BK141:BK147)</f>
        <v>0</v>
      </c>
    </row>
    <row r="141" s="2" customFormat="1" ht="44.25" customHeight="1">
      <c r="A141" s="41"/>
      <c r="B141" s="176"/>
      <c r="C141" s="177" t="s">
        <v>171</v>
      </c>
      <c r="D141" s="177" t="s">
        <v>331</v>
      </c>
      <c r="E141" s="178" t="s">
        <v>2669</v>
      </c>
      <c r="F141" s="179" t="s">
        <v>2670</v>
      </c>
      <c r="G141" s="180" t="s">
        <v>491</v>
      </c>
      <c r="H141" s="181">
        <v>1.5</v>
      </c>
      <c r="I141" s="182"/>
      <c r="J141" s="183">
        <f>ROUND(I141*H141,2)</f>
        <v>0</v>
      </c>
      <c r="K141" s="179" t="s">
        <v>335</v>
      </c>
      <c r="L141" s="42"/>
      <c r="M141" s="184" t="s">
        <v>3</v>
      </c>
      <c r="N141" s="185" t="s">
        <v>40</v>
      </c>
      <c r="O141" s="75"/>
      <c r="P141" s="186">
        <f>O141*H141</f>
        <v>0</v>
      </c>
      <c r="Q141" s="186">
        <v>0</v>
      </c>
      <c r="R141" s="186">
        <f>Q141*H141</f>
        <v>0</v>
      </c>
      <c r="S141" s="186">
        <v>0</v>
      </c>
      <c r="T141" s="187">
        <f>S141*H141</f>
        <v>0</v>
      </c>
      <c r="U141" s="41"/>
      <c r="V141" s="41"/>
      <c r="W141" s="41"/>
      <c r="X141" s="41"/>
      <c r="Y141" s="41"/>
      <c r="Z141" s="41"/>
      <c r="AA141" s="41"/>
      <c r="AB141" s="41"/>
      <c r="AC141" s="41"/>
      <c r="AD141" s="41"/>
      <c r="AE141" s="41"/>
      <c r="AR141" s="188" t="s">
        <v>113</v>
      </c>
      <c r="AT141" s="188" t="s">
        <v>331</v>
      </c>
      <c r="AU141" s="188" t="s">
        <v>87</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113</v>
      </c>
      <c r="BM141" s="188" t="s">
        <v>7603</v>
      </c>
    </row>
    <row r="142" s="2" customFormat="1">
      <c r="A142" s="41"/>
      <c r="B142" s="42"/>
      <c r="C142" s="41"/>
      <c r="D142" s="190" t="s">
        <v>338</v>
      </c>
      <c r="E142" s="41"/>
      <c r="F142" s="191" t="s">
        <v>2672</v>
      </c>
      <c r="G142" s="41"/>
      <c r="H142" s="41"/>
      <c r="I142" s="192"/>
      <c r="J142" s="41"/>
      <c r="K142" s="41"/>
      <c r="L142" s="42"/>
      <c r="M142" s="193"/>
      <c r="N142" s="194"/>
      <c r="O142" s="75"/>
      <c r="P142" s="75"/>
      <c r="Q142" s="75"/>
      <c r="R142" s="75"/>
      <c r="S142" s="75"/>
      <c r="T142" s="76"/>
      <c r="U142" s="41"/>
      <c r="V142" s="41"/>
      <c r="W142" s="41"/>
      <c r="X142" s="41"/>
      <c r="Y142" s="41"/>
      <c r="Z142" s="41"/>
      <c r="AA142" s="41"/>
      <c r="AB142" s="41"/>
      <c r="AC142" s="41"/>
      <c r="AD142" s="41"/>
      <c r="AE142" s="41"/>
      <c r="AT142" s="22" t="s">
        <v>338</v>
      </c>
      <c r="AU142" s="22" t="s">
        <v>87</v>
      </c>
    </row>
    <row r="143" s="13" customFormat="1">
      <c r="A143" s="13"/>
      <c r="B143" s="201"/>
      <c r="C143" s="13"/>
      <c r="D143" s="195" t="s">
        <v>442</v>
      </c>
      <c r="E143" s="202" t="s">
        <v>3</v>
      </c>
      <c r="F143" s="203" t="s">
        <v>7604</v>
      </c>
      <c r="G143" s="13"/>
      <c r="H143" s="204">
        <v>1.5</v>
      </c>
      <c r="I143" s="205"/>
      <c r="J143" s="13"/>
      <c r="K143" s="13"/>
      <c r="L143" s="201"/>
      <c r="M143" s="206"/>
      <c r="N143" s="207"/>
      <c r="O143" s="207"/>
      <c r="P143" s="207"/>
      <c r="Q143" s="207"/>
      <c r="R143" s="207"/>
      <c r="S143" s="207"/>
      <c r="T143" s="208"/>
      <c r="U143" s="13"/>
      <c r="V143" s="13"/>
      <c r="W143" s="13"/>
      <c r="X143" s="13"/>
      <c r="Y143" s="13"/>
      <c r="Z143" s="13"/>
      <c r="AA143" s="13"/>
      <c r="AB143" s="13"/>
      <c r="AC143" s="13"/>
      <c r="AD143" s="13"/>
      <c r="AE143" s="13"/>
      <c r="AT143" s="202" t="s">
        <v>442</v>
      </c>
      <c r="AU143" s="202" t="s">
        <v>87</v>
      </c>
      <c r="AV143" s="13" t="s">
        <v>79</v>
      </c>
      <c r="AW143" s="13" t="s">
        <v>31</v>
      </c>
      <c r="AX143" s="13" t="s">
        <v>76</v>
      </c>
      <c r="AY143" s="202" t="s">
        <v>328</v>
      </c>
    </row>
    <row r="144" s="2" customFormat="1" ht="55.5" customHeight="1">
      <c r="A144" s="41"/>
      <c r="B144" s="176"/>
      <c r="C144" s="177" t="s">
        <v>183</v>
      </c>
      <c r="D144" s="177" t="s">
        <v>331</v>
      </c>
      <c r="E144" s="178" t="s">
        <v>5324</v>
      </c>
      <c r="F144" s="179" t="s">
        <v>5325</v>
      </c>
      <c r="G144" s="180" t="s">
        <v>491</v>
      </c>
      <c r="H144" s="181">
        <v>1.5</v>
      </c>
      <c r="I144" s="182"/>
      <c r="J144" s="183">
        <f>ROUND(I144*H144,2)</f>
        <v>0</v>
      </c>
      <c r="K144" s="179" t="s">
        <v>335</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87</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7605</v>
      </c>
    </row>
    <row r="145" s="2" customFormat="1">
      <c r="A145" s="41"/>
      <c r="B145" s="42"/>
      <c r="C145" s="41"/>
      <c r="D145" s="190" t="s">
        <v>338</v>
      </c>
      <c r="E145" s="41"/>
      <c r="F145" s="191" t="s">
        <v>5327</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338</v>
      </c>
      <c r="AU145" s="22" t="s">
        <v>87</v>
      </c>
    </row>
    <row r="146" s="2" customFormat="1" ht="44.25" customHeight="1">
      <c r="A146" s="41"/>
      <c r="B146" s="176"/>
      <c r="C146" s="177" t="s">
        <v>235</v>
      </c>
      <c r="D146" s="177" t="s">
        <v>331</v>
      </c>
      <c r="E146" s="178" t="s">
        <v>983</v>
      </c>
      <c r="F146" s="179" t="s">
        <v>5328</v>
      </c>
      <c r="G146" s="180" t="s">
        <v>491</v>
      </c>
      <c r="H146" s="181">
        <v>1.5</v>
      </c>
      <c r="I146" s="182"/>
      <c r="J146" s="183">
        <f>ROUND(I146*H146,2)</f>
        <v>0</v>
      </c>
      <c r="K146" s="179" t="s">
        <v>335</v>
      </c>
      <c r="L146" s="42"/>
      <c r="M146" s="184" t="s">
        <v>3</v>
      </c>
      <c r="N146" s="185"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113</v>
      </c>
      <c r="AT146" s="188" t="s">
        <v>331</v>
      </c>
      <c r="AU146" s="188" t="s">
        <v>87</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7606</v>
      </c>
    </row>
    <row r="147" s="2" customFormat="1">
      <c r="A147" s="41"/>
      <c r="B147" s="42"/>
      <c r="C147" s="41"/>
      <c r="D147" s="190" t="s">
        <v>338</v>
      </c>
      <c r="E147" s="41"/>
      <c r="F147" s="191" t="s">
        <v>986</v>
      </c>
      <c r="G147" s="41"/>
      <c r="H147" s="41"/>
      <c r="I147" s="192"/>
      <c r="J147" s="41"/>
      <c r="K147" s="41"/>
      <c r="L147" s="42"/>
      <c r="M147" s="193"/>
      <c r="N147" s="194"/>
      <c r="O147" s="75"/>
      <c r="P147" s="75"/>
      <c r="Q147" s="75"/>
      <c r="R147" s="75"/>
      <c r="S147" s="75"/>
      <c r="T147" s="76"/>
      <c r="U147" s="41"/>
      <c r="V147" s="41"/>
      <c r="W147" s="41"/>
      <c r="X147" s="41"/>
      <c r="Y147" s="41"/>
      <c r="Z147" s="41"/>
      <c r="AA147" s="41"/>
      <c r="AB147" s="41"/>
      <c r="AC147" s="41"/>
      <c r="AD147" s="41"/>
      <c r="AE147" s="41"/>
      <c r="AT147" s="22" t="s">
        <v>338</v>
      </c>
      <c r="AU147" s="22" t="s">
        <v>87</v>
      </c>
    </row>
    <row r="148" s="12" customFormat="1" ht="20.88" customHeight="1">
      <c r="A148" s="12"/>
      <c r="B148" s="163"/>
      <c r="C148" s="12"/>
      <c r="D148" s="164" t="s">
        <v>68</v>
      </c>
      <c r="E148" s="174" t="s">
        <v>526</v>
      </c>
      <c r="F148" s="174" t="s">
        <v>2677</v>
      </c>
      <c r="G148" s="12"/>
      <c r="H148" s="12"/>
      <c r="I148" s="166"/>
      <c r="J148" s="175">
        <f>BK148</f>
        <v>0</v>
      </c>
      <c r="K148" s="12"/>
      <c r="L148" s="163"/>
      <c r="M148" s="168"/>
      <c r="N148" s="169"/>
      <c r="O148" s="169"/>
      <c r="P148" s="170">
        <f>SUM(P149:P163)</f>
        <v>0</v>
      </c>
      <c r="Q148" s="169"/>
      <c r="R148" s="170">
        <f>SUM(R149:R163)</f>
        <v>0</v>
      </c>
      <c r="S148" s="169"/>
      <c r="T148" s="171">
        <f>SUM(T149:T163)</f>
        <v>0</v>
      </c>
      <c r="U148" s="12"/>
      <c r="V148" s="12"/>
      <c r="W148" s="12"/>
      <c r="X148" s="12"/>
      <c r="Y148" s="12"/>
      <c r="Z148" s="12"/>
      <c r="AA148" s="12"/>
      <c r="AB148" s="12"/>
      <c r="AC148" s="12"/>
      <c r="AD148" s="12"/>
      <c r="AE148" s="12"/>
      <c r="AR148" s="164" t="s">
        <v>76</v>
      </c>
      <c r="AT148" s="172" t="s">
        <v>68</v>
      </c>
      <c r="AU148" s="172" t="s">
        <v>79</v>
      </c>
      <c r="AY148" s="164" t="s">
        <v>328</v>
      </c>
      <c r="BK148" s="173">
        <f>SUM(BK149:BK163)</f>
        <v>0</v>
      </c>
    </row>
    <row r="149" s="2" customFormat="1" ht="62.7" customHeight="1">
      <c r="A149" s="41"/>
      <c r="B149" s="176"/>
      <c r="C149" s="177" t="s">
        <v>239</v>
      </c>
      <c r="D149" s="177" t="s">
        <v>331</v>
      </c>
      <c r="E149" s="178" t="s">
        <v>972</v>
      </c>
      <c r="F149" s="179" t="s">
        <v>973</v>
      </c>
      <c r="G149" s="180" t="s">
        <v>491</v>
      </c>
      <c r="H149" s="181">
        <v>3.7000000000000002</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87</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7607</v>
      </c>
    </row>
    <row r="150" s="2" customFormat="1">
      <c r="A150" s="41"/>
      <c r="B150" s="42"/>
      <c r="C150" s="41"/>
      <c r="D150" s="190" t="s">
        <v>338</v>
      </c>
      <c r="E150" s="41"/>
      <c r="F150" s="191" t="s">
        <v>975</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87</v>
      </c>
    </row>
    <row r="151" s="15" customFormat="1">
      <c r="A151" s="15"/>
      <c r="B151" s="217"/>
      <c r="C151" s="15"/>
      <c r="D151" s="195" t="s">
        <v>442</v>
      </c>
      <c r="E151" s="218" t="s">
        <v>3</v>
      </c>
      <c r="F151" s="219" t="s">
        <v>2679</v>
      </c>
      <c r="G151" s="15"/>
      <c r="H151" s="218" t="s">
        <v>3</v>
      </c>
      <c r="I151" s="220"/>
      <c r="J151" s="15"/>
      <c r="K151" s="15"/>
      <c r="L151" s="217"/>
      <c r="M151" s="221"/>
      <c r="N151" s="222"/>
      <c r="O151" s="222"/>
      <c r="P151" s="222"/>
      <c r="Q151" s="222"/>
      <c r="R151" s="222"/>
      <c r="S151" s="222"/>
      <c r="T151" s="223"/>
      <c r="U151" s="15"/>
      <c r="V151" s="15"/>
      <c r="W151" s="15"/>
      <c r="X151" s="15"/>
      <c r="Y151" s="15"/>
      <c r="Z151" s="15"/>
      <c r="AA151" s="15"/>
      <c r="AB151" s="15"/>
      <c r="AC151" s="15"/>
      <c r="AD151" s="15"/>
      <c r="AE151" s="15"/>
      <c r="AT151" s="218" t="s">
        <v>442</v>
      </c>
      <c r="AU151" s="218" t="s">
        <v>87</v>
      </c>
      <c r="AV151" s="15" t="s">
        <v>76</v>
      </c>
      <c r="AW151" s="15" t="s">
        <v>31</v>
      </c>
      <c r="AX151" s="15" t="s">
        <v>69</v>
      </c>
      <c r="AY151" s="218" t="s">
        <v>328</v>
      </c>
    </row>
    <row r="152" s="15" customFormat="1">
      <c r="A152" s="15"/>
      <c r="B152" s="217"/>
      <c r="C152" s="15"/>
      <c r="D152" s="195" t="s">
        <v>442</v>
      </c>
      <c r="E152" s="218" t="s">
        <v>3</v>
      </c>
      <c r="F152" s="219" t="s">
        <v>2680</v>
      </c>
      <c r="G152" s="15"/>
      <c r="H152" s="218" t="s">
        <v>3</v>
      </c>
      <c r="I152" s="220"/>
      <c r="J152" s="15"/>
      <c r="K152" s="15"/>
      <c r="L152" s="217"/>
      <c r="M152" s="221"/>
      <c r="N152" s="222"/>
      <c r="O152" s="222"/>
      <c r="P152" s="222"/>
      <c r="Q152" s="222"/>
      <c r="R152" s="222"/>
      <c r="S152" s="222"/>
      <c r="T152" s="223"/>
      <c r="U152" s="15"/>
      <c r="V152" s="15"/>
      <c r="W152" s="15"/>
      <c r="X152" s="15"/>
      <c r="Y152" s="15"/>
      <c r="Z152" s="15"/>
      <c r="AA152" s="15"/>
      <c r="AB152" s="15"/>
      <c r="AC152" s="15"/>
      <c r="AD152" s="15"/>
      <c r="AE152" s="15"/>
      <c r="AT152" s="218" t="s">
        <v>442</v>
      </c>
      <c r="AU152" s="218" t="s">
        <v>87</v>
      </c>
      <c r="AV152" s="15" t="s">
        <v>76</v>
      </c>
      <c r="AW152" s="15" t="s">
        <v>31</v>
      </c>
      <c r="AX152" s="15" t="s">
        <v>69</v>
      </c>
      <c r="AY152" s="218" t="s">
        <v>328</v>
      </c>
    </row>
    <row r="153" s="13" customFormat="1">
      <c r="A153" s="13"/>
      <c r="B153" s="201"/>
      <c r="C153" s="13"/>
      <c r="D153" s="195" t="s">
        <v>442</v>
      </c>
      <c r="E153" s="202" t="s">
        <v>3</v>
      </c>
      <c r="F153" s="203" t="s">
        <v>7608</v>
      </c>
      <c r="G153" s="13"/>
      <c r="H153" s="204">
        <v>5.2000000000000002</v>
      </c>
      <c r="I153" s="205"/>
      <c r="J153" s="13"/>
      <c r="K153" s="13"/>
      <c r="L153" s="201"/>
      <c r="M153" s="206"/>
      <c r="N153" s="207"/>
      <c r="O153" s="207"/>
      <c r="P153" s="207"/>
      <c r="Q153" s="207"/>
      <c r="R153" s="207"/>
      <c r="S153" s="207"/>
      <c r="T153" s="208"/>
      <c r="U153" s="13"/>
      <c r="V153" s="13"/>
      <c r="W153" s="13"/>
      <c r="X153" s="13"/>
      <c r="Y153" s="13"/>
      <c r="Z153" s="13"/>
      <c r="AA153" s="13"/>
      <c r="AB153" s="13"/>
      <c r="AC153" s="13"/>
      <c r="AD153" s="13"/>
      <c r="AE153" s="13"/>
      <c r="AT153" s="202" t="s">
        <v>442</v>
      </c>
      <c r="AU153" s="202" t="s">
        <v>87</v>
      </c>
      <c r="AV153" s="13" t="s">
        <v>79</v>
      </c>
      <c r="AW153" s="13" t="s">
        <v>31</v>
      </c>
      <c r="AX153" s="13" t="s">
        <v>69</v>
      </c>
      <c r="AY153" s="202" t="s">
        <v>328</v>
      </c>
    </row>
    <row r="154" s="13" customFormat="1">
      <c r="A154" s="13"/>
      <c r="B154" s="201"/>
      <c r="C154" s="13"/>
      <c r="D154" s="195" t="s">
        <v>442</v>
      </c>
      <c r="E154" s="202" t="s">
        <v>3</v>
      </c>
      <c r="F154" s="203" t="s">
        <v>7609</v>
      </c>
      <c r="G154" s="13"/>
      <c r="H154" s="204">
        <v>-1.5</v>
      </c>
      <c r="I154" s="205"/>
      <c r="J154" s="13"/>
      <c r="K154" s="13"/>
      <c r="L154" s="201"/>
      <c r="M154" s="206"/>
      <c r="N154" s="207"/>
      <c r="O154" s="207"/>
      <c r="P154" s="207"/>
      <c r="Q154" s="207"/>
      <c r="R154" s="207"/>
      <c r="S154" s="207"/>
      <c r="T154" s="208"/>
      <c r="U154" s="13"/>
      <c r="V154" s="13"/>
      <c r="W154" s="13"/>
      <c r="X154" s="13"/>
      <c r="Y154" s="13"/>
      <c r="Z154" s="13"/>
      <c r="AA154" s="13"/>
      <c r="AB154" s="13"/>
      <c r="AC154" s="13"/>
      <c r="AD154" s="13"/>
      <c r="AE154" s="13"/>
      <c r="AT154" s="202" t="s">
        <v>442</v>
      </c>
      <c r="AU154" s="202" t="s">
        <v>87</v>
      </c>
      <c r="AV154" s="13" t="s">
        <v>79</v>
      </c>
      <c r="AW154" s="13" t="s">
        <v>31</v>
      </c>
      <c r="AX154" s="13" t="s">
        <v>69</v>
      </c>
      <c r="AY154" s="202" t="s">
        <v>328</v>
      </c>
    </row>
    <row r="155" s="14" customFormat="1">
      <c r="A155" s="14"/>
      <c r="B155" s="209"/>
      <c r="C155" s="14"/>
      <c r="D155" s="195" t="s">
        <v>442</v>
      </c>
      <c r="E155" s="210" t="s">
        <v>3</v>
      </c>
      <c r="F155" s="211" t="s">
        <v>452</v>
      </c>
      <c r="G155" s="14"/>
      <c r="H155" s="212">
        <v>3.7000000000000002</v>
      </c>
      <c r="I155" s="213"/>
      <c r="J155" s="14"/>
      <c r="K155" s="14"/>
      <c r="L155" s="209"/>
      <c r="M155" s="214"/>
      <c r="N155" s="215"/>
      <c r="O155" s="215"/>
      <c r="P155" s="215"/>
      <c r="Q155" s="215"/>
      <c r="R155" s="215"/>
      <c r="S155" s="215"/>
      <c r="T155" s="216"/>
      <c r="U155" s="14"/>
      <c r="V155" s="14"/>
      <c r="W155" s="14"/>
      <c r="X155" s="14"/>
      <c r="Y155" s="14"/>
      <c r="Z155" s="14"/>
      <c r="AA155" s="14"/>
      <c r="AB155" s="14"/>
      <c r="AC155" s="14"/>
      <c r="AD155" s="14"/>
      <c r="AE155" s="14"/>
      <c r="AT155" s="210" t="s">
        <v>442</v>
      </c>
      <c r="AU155" s="210" t="s">
        <v>87</v>
      </c>
      <c r="AV155" s="14" t="s">
        <v>113</v>
      </c>
      <c r="AW155" s="14" t="s">
        <v>31</v>
      </c>
      <c r="AX155" s="14" t="s">
        <v>76</v>
      </c>
      <c r="AY155" s="210" t="s">
        <v>328</v>
      </c>
    </row>
    <row r="156" s="2" customFormat="1" ht="66.75" customHeight="1">
      <c r="A156" s="41"/>
      <c r="B156" s="176"/>
      <c r="C156" s="177" t="s">
        <v>9</v>
      </c>
      <c r="D156" s="177" t="s">
        <v>331</v>
      </c>
      <c r="E156" s="178" t="s">
        <v>2683</v>
      </c>
      <c r="F156" s="179" t="s">
        <v>2684</v>
      </c>
      <c r="G156" s="180" t="s">
        <v>491</v>
      </c>
      <c r="H156" s="181">
        <v>18.5</v>
      </c>
      <c r="I156" s="182"/>
      <c r="J156" s="183">
        <f>ROUND(I156*H156,2)</f>
        <v>0</v>
      </c>
      <c r="K156" s="179" t="s">
        <v>335</v>
      </c>
      <c r="L156" s="42"/>
      <c r="M156" s="184" t="s">
        <v>3</v>
      </c>
      <c r="N156" s="185"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113</v>
      </c>
      <c r="AT156" s="188" t="s">
        <v>331</v>
      </c>
      <c r="AU156" s="188" t="s">
        <v>87</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7610</v>
      </c>
    </row>
    <row r="157" s="2" customFormat="1">
      <c r="A157" s="41"/>
      <c r="B157" s="42"/>
      <c r="C157" s="41"/>
      <c r="D157" s="190" t="s">
        <v>338</v>
      </c>
      <c r="E157" s="41"/>
      <c r="F157" s="191" t="s">
        <v>2686</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87</v>
      </c>
    </row>
    <row r="158" s="2" customFormat="1">
      <c r="A158" s="41"/>
      <c r="B158" s="42"/>
      <c r="C158" s="41"/>
      <c r="D158" s="195" t="s">
        <v>340</v>
      </c>
      <c r="E158" s="41"/>
      <c r="F158" s="196" t="s">
        <v>2687</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340</v>
      </c>
      <c r="AU158" s="22" t="s">
        <v>87</v>
      </c>
    </row>
    <row r="159" s="13" customFormat="1">
      <c r="A159" s="13"/>
      <c r="B159" s="201"/>
      <c r="C159" s="13"/>
      <c r="D159" s="195" t="s">
        <v>442</v>
      </c>
      <c r="E159" s="13"/>
      <c r="F159" s="203" t="s">
        <v>7611</v>
      </c>
      <c r="G159" s="13"/>
      <c r="H159" s="204">
        <v>18.5</v>
      </c>
      <c r="I159" s="205"/>
      <c r="J159" s="13"/>
      <c r="K159" s="13"/>
      <c r="L159" s="201"/>
      <c r="M159" s="206"/>
      <c r="N159" s="207"/>
      <c r="O159" s="207"/>
      <c r="P159" s="207"/>
      <c r="Q159" s="207"/>
      <c r="R159" s="207"/>
      <c r="S159" s="207"/>
      <c r="T159" s="208"/>
      <c r="U159" s="13"/>
      <c r="V159" s="13"/>
      <c r="W159" s="13"/>
      <c r="X159" s="13"/>
      <c r="Y159" s="13"/>
      <c r="Z159" s="13"/>
      <c r="AA159" s="13"/>
      <c r="AB159" s="13"/>
      <c r="AC159" s="13"/>
      <c r="AD159" s="13"/>
      <c r="AE159" s="13"/>
      <c r="AT159" s="202" t="s">
        <v>442</v>
      </c>
      <c r="AU159" s="202" t="s">
        <v>87</v>
      </c>
      <c r="AV159" s="13" t="s">
        <v>79</v>
      </c>
      <c r="AW159" s="13" t="s">
        <v>4</v>
      </c>
      <c r="AX159" s="13" t="s">
        <v>76</v>
      </c>
      <c r="AY159" s="202" t="s">
        <v>328</v>
      </c>
    </row>
    <row r="160" s="2" customFormat="1" ht="44.25" customHeight="1">
      <c r="A160" s="41"/>
      <c r="B160" s="176"/>
      <c r="C160" s="177" t="s">
        <v>505</v>
      </c>
      <c r="D160" s="177" t="s">
        <v>331</v>
      </c>
      <c r="E160" s="178" t="s">
        <v>2689</v>
      </c>
      <c r="F160" s="179" t="s">
        <v>924</v>
      </c>
      <c r="G160" s="180" t="s">
        <v>585</v>
      </c>
      <c r="H160" s="181">
        <v>6.6600000000000001</v>
      </c>
      <c r="I160" s="182"/>
      <c r="J160" s="183">
        <f>ROUND(I160*H160,2)</f>
        <v>0</v>
      </c>
      <c r="K160" s="179" t="s">
        <v>335</v>
      </c>
      <c r="L160" s="42"/>
      <c r="M160" s="184" t="s">
        <v>3</v>
      </c>
      <c r="N160" s="185" t="s">
        <v>40</v>
      </c>
      <c r="O160" s="75"/>
      <c r="P160" s="186">
        <f>O160*H160</f>
        <v>0</v>
      </c>
      <c r="Q160" s="186">
        <v>0</v>
      </c>
      <c r="R160" s="186">
        <f>Q160*H160</f>
        <v>0</v>
      </c>
      <c r="S160" s="186">
        <v>0</v>
      </c>
      <c r="T160" s="187">
        <f>S160*H160</f>
        <v>0</v>
      </c>
      <c r="U160" s="41"/>
      <c r="V160" s="41"/>
      <c r="W160" s="41"/>
      <c r="X160" s="41"/>
      <c r="Y160" s="41"/>
      <c r="Z160" s="41"/>
      <c r="AA160" s="41"/>
      <c r="AB160" s="41"/>
      <c r="AC160" s="41"/>
      <c r="AD160" s="41"/>
      <c r="AE160" s="41"/>
      <c r="AR160" s="188" t="s">
        <v>113</v>
      </c>
      <c r="AT160" s="188" t="s">
        <v>331</v>
      </c>
      <c r="AU160" s="188" t="s">
        <v>87</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7612</v>
      </c>
    </row>
    <row r="161" s="2" customFormat="1">
      <c r="A161" s="41"/>
      <c r="B161" s="42"/>
      <c r="C161" s="41"/>
      <c r="D161" s="190" t="s">
        <v>338</v>
      </c>
      <c r="E161" s="41"/>
      <c r="F161" s="191" t="s">
        <v>2691</v>
      </c>
      <c r="G161" s="41"/>
      <c r="H161" s="41"/>
      <c r="I161" s="192"/>
      <c r="J161" s="41"/>
      <c r="K161" s="41"/>
      <c r="L161" s="42"/>
      <c r="M161" s="193"/>
      <c r="N161" s="194"/>
      <c r="O161" s="75"/>
      <c r="P161" s="75"/>
      <c r="Q161" s="75"/>
      <c r="R161" s="75"/>
      <c r="S161" s="75"/>
      <c r="T161" s="76"/>
      <c r="U161" s="41"/>
      <c r="V161" s="41"/>
      <c r="W161" s="41"/>
      <c r="X161" s="41"/>
      <c r="Y161" s="41"/>
      <c r="Z161" s="41"/>
      <c r="AA161" s="41"/>
      <c r="AB161" s="41"/>
      <c r="AC161" s="41"/>
      <c r="AD161" s="41"/>
      <c r="AE161" s="41"/>
      <c r="AT161" s="22" t="s">
        <v>338</v>
      </c>
      <c r="AU161" s="22" t="s">
        <v>87</v>
      </c>
    </row>
    <row r="162" s="2" customFormat="1">
      <c r="A162" s="41"/>
      <c r="B162" s="42"/>
      <c r="C162" s="41"/>
      <c r="D162" s="195" t="s">
        <v>340</v>
      </c>
      <c r="E162" s="41"/>
      <c r="F162" s="196" t="s">
        <v>2692</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340</v>
      </c>
      <c r="AU162" s="22" t="s">
        <v>87</v>
      </c>
    </row>
    <row r="163" s="13" customFormat="1">
      <c r="A163" s="13"/>
      <c r="B163" s="201"/>
      <c r="C163" s="13"/>
      <c r="D163" s="195" t="s">
        <v>442</v>
      </c>
      <c r="E163" s="13"/>
      <c r="F163" s="203" t="s">
        <v>7613</v>
      </c>
      <c r="G163" s="13"/>
      <c r="H163" s="204">
        <v>6.6600000000000001</v>
      </c>
      <c r="I163" s="205"/>
      <c r="J163" s="13"/>
      <c r="K163" s="13"/>
      <c r="L163" s="201"/>
      <c r="M163" s="206"/>
      <c r="N163" s="207"/>
      <c r="O163" s="207"/>
      <c r="P163" s="207"/>
      <c r="Q163" s="207"/>
      <c r="R163" s="207"/>
      <c r="S163" s="207"/>
      <c r="T163" s="208"/>
      <c r="U163" s="13"/>
      <c r="V163" s="13"/>
      <c r="W163" s="13"/>
      <c r="X163" s="13"/>
      <c r="Y163" s="13"/>
      <c r="Z163" s="13"/>
      <c r="AA163" s="13"/>
      <c r="AB163" s="13"/>
      <c r="AC163" s="13"/>
      <c r="AD163" s="13"/>
      <c r="AE163" s="13"/>
      <c r="AT163" s="202" t="s">
        <v>442</v>
      </c>
      <c r="AU163" s="202" t="s">
        <v>87</v>
      </c>
      <c r="AV163" s="13" t="s">
        <v>79</v>
      </c>
      <c r="AW163" s="13" t="s">
        <v>4</v>
      </c>
      <c r="AX163" s="13" t="s">
        <v>76</v>
      </c>
      <c r="AY163" s="202" t="s">
        <v>328</v>
      </c>
    </row>
    <row r="164" s="12" customFormat="1" ht="22.8" customHeight="1">
      <c r="A164" s="12"/>
      <c r="B164" s="163"/>
      <c r="C164" s="12"/>
      <c r="D164" s="164" t="s">
        <v>68</v>
      </c>
      <c r="E164" s="174" t="s">
        <v>79</v>
      </c>
      <c r="F164" s="174" t="s">
        <v>525</v>
      </c>
      <c r="G164" s="12"/>
      <c r="H164" s="12"/>
      <c r="I164" s="166"/>
      <c r="J164" s="175">
        <f>BK164</f>
        <v>0</v>
      </c>
      <c r="K164" s="12"/>
      <c r="L164" s="163"/>
      <c r="M164" s="168"/>
      <c r="N164" s="169"/>
      <c r="O164" s="169"/>
      <c r="P164" s="170">
        <f>P165+P175</f>
        <v>0</v>
      </c>
      <c r="Q164" s="169"/>
      <c r="R164" s="170">
        <f>R165+R175</f>
        <v>7.6135714029840003</v>
      </c>
      <c r="S164" s="169"/>
      <c r="T164" s="171">
        <f>T165+T175</f>
        <v>0</v>
      </c>
      <c r="U164" s="12"/>
      <c r="V164" s="12"/>
      <c r="W164" s="12"/>
      <c r="X164" s="12"/>
      <c r="Y164" s="12"/>
      <c r="Z164" s="12"/>
      <c r="AA164" s="12"/>
      <c r="AB164" s="12"/>
      <c r="AC164" s="12"/>
      <c r="AD164" s="12"/>
      <c r="AE164" s="12"/>
      <c r="AR164" s="164" t="s">
        <v>76</v>
      </c>
      <c r="AT164" s="172" t="s">
        <v>68</v>
      </c>
      <c r="AU164" s="172" t="s">
        <v>76</v>
      </c>
      <c r="AY164" s="164" t="s">
        <v>328</v>
      </c>
      <c r="BK164" s="173">
        <f>BK165+BK175</f>
        <v>0</v>
      </c>
    </row>
    <row r="165" s="12" customFormat="1" ht="20.88" customHeight="1">
      <c r="A165" s="12"/>
      <c r="B165" s="163"/>
      <c r="C165" s="12"/>
      <c r="D165" s="164" t="s">
        <v>68</v>
      </c>
      <c r="E165" s="174" t="s">
        <v>2694</v>
      </c>
      <c r="F165" s="174" t="s">
        <v>2695</v>
      </c>
      <c r="G165" s="12"/>
      <c r="H165" s="12"/>
      <c r="I165" s="166"/>
      <c r="J165" s="175">
        <f>BK165</f>
        <v>0</v>
      </c>
      <c r="K165" s="12"/>
      <c r="L165" s="163"/>
      <c r="M165" s="168"/>
      <c r="N165" s="169"/>
      <c r="O165" s="169"/>
      <c r="P165" s="170">
        <f>SUM(P166:P174)</f>
        <v>0</v>
      </c>
      <c r="Q165" s="169"/>
      <c r="R165" s="170">
        <f>SUM(R166:R174)</f>
        <v>0.48781623999999996</v>
      </c>
      <c r="S165" s="169"/>
      <c r="T165" s="171">
        <f>SUM(T166:T174)</f>
        <v>0</v>
      </c>
      <c r="U165" s="12"/>
      <c r="V165" s="12"/>
      <c r="W165" s="12"/>
      <c r="X165" s="12"/>
      <c r="Y165" s="12"/>
      <c r="Z165" s="12"/>
      <c r="AA165" s="12"/>
      <c r="AB165" s="12"/>
      <c r="AC165" s="12"/>
      <c r="AD165" s="12"/>
      <c r="AE165" s="12"/>
      <c r="AR165" s="164" t="s">
        <v>76</v>
      </c>
      <c r="AT165" s="172" t="s">
        <v>68</v>
      </c>
      <c r="AU165" s="172" t="s">
        <v>79</v>
      </c>
      <c r="AY165" s="164" t="s">
        <v>328</v>
      </c>
      <c r="BK165" s="173">
        <f>SUM(BK166:BK174)</f>
        <v>0</v>
      </c>
    </row>
    <row r="166" s="2" customFormat="1" ht="33" customHeight="1">
      <c r="A166" s="41"/>
      <c r="B166" s="176"/>
      <c r="C166" s="177" t="s">
        <v>512</v>
      </c>
      <c r="D166" s="177" t="s">
        <v>331</v>
      </c>
      <c r="E166" s="178" t="s">
        <v>6865</v>
      </c>
      <c r="F166" s="179" t="s">
        <v>6866</v>
      </c>
      <c r="G166" s="180" t="s">
        <v>491</v>
      </c>
      <c r="H166" s="181">
        <v>0.21199999999999999</v>
      </c>
      <c r="I166" s="182"/>
      <c r="J166" s="183">
        <f>ROUND(I166*H166,2)</f>
        <v>0</v>
      </c>
      <c r="K166" s="179" t="s">
        <v>335</v>
      </c>
      <c r="L166" s="42"/>
      <c r="M166" s="184" t="s">
        <v>3</v>
      </c>
      <c r="N166" s="185" t="s">
        <v>40</v>
      </c>
      <c r="O166" s="75"/>
      <c r="P166" s="186">
        <f>O166*H166</f>
        <v>0</v>
      </c>
      <c r="Q166" s="186">
        <v>2.3010199999999998</v>
      </c>
      <c r="R166" s="186">
        <f>Q166*H166</f>
        <v>0.48781623999999996</v>
      </c>
      <c r="S166" s="186">
        <v>0</v>
      </c>
      <c r="T166" s="187">
        <f>S166*H166</f>
        <v>0</v>
      </c>
      <c r="U166" s="41"/>
      <c r="V166" s="41"/>
      <c r="W166" s="41"/>
      <c r="X166" s="41"/>
      <c r="Y166" s="41"/>
      <c r="Z166" s="41"/>
      <c r="AA166" s="41"/>
      <c r="AB166" s="41"/>
      <c r="AC166" s="41"/>
      <c r="AD166" s="41"/>
      <c r="AE166" s="41"/>
      <c r="AR166" s="188" t="s">
        <v>113</v>
      </c>
      <c r="AT166" s="188" t="s">
        <v>331</v>
      </c>
      <c r="AU166" s="188" t="s">
        <v>87</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7614</v>
      </c>
    </row>
    <row r="167" s="2" customFormat="1">
      <c r="A167" s="41"/>
      <c r="B167" s="42"/>
      <c r="C167" s="41"/>
      <c r="D167" s="190" t="s">
        <v>338</v>
      </c>
      <c r="E167" s="41"/>
      <c r="F167" s="191" t="s">
        <v>6867</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87</v>
      </c>
    </row>
    <row r="168" s="15" customFormat="1">
      <c r="A168" s="15"/>
      <c r="B168" s="217"/>
      <c r="C168" s="15"/>
      <c r="D168" s="195" t="s">
        <v>442</v>
      </c>
      <c r="E168" s="218" t="s">
        <v>3</v>
      </c>
      <c r="F168" s="219" t="s">
        <v>7424</v>
      </c>
      <c r="G168" s="15"/>
      <c r="H168" s="218" t="s">
        <v>3</v>
      </c>
      <c r="I168" s="220"/>
      <c r="J168" s="15"/>
      <c r="K168" s="15"/>
      <c r="L168" s="217"/>
      <c r="M168" s="221"/>
      <c r="N168" s="222"/>
      <c r="O168" s="222"/>
      <c r="P168" s="222"/>
      <c r="Q168" s="222"/>
      <c r="R168" s="222"/>
      <c r="S168" s="222"/>
      <c r="T168" s="223"/>
      <c r="U168" s="15"/>
      <c r="V168" s="15"/>
      <c r="W168" s="15"/>
      <c r="X168" s="15"/>
      <c r="Y168" s="15"/>
      <c r="Z168" s="15"/>
      <c r="AA168" s="15"/>
      <c r="AB168" s="15"/>
      <c r="AC168" s="15"/>
      <c r="AD168" s="15"/>
      <c r="AE168" s="15"/>
      <c r="AT168" s="218" t="s">
        <v>442</v>
      </c>
      <c r="AU168" s="218" t="s">
        <v>87</v>
      </c>
      <c r="AV168" s="15" t="s">
        <v>76</v>
      </c>
      <c r="AW168" s="15" t="s">
        <v>31</v>
      </c>
      <c r="AX168" s="15" t="s">
        <v>69</v>
      </c>
      <c r="AY168" s="218" t="s">
        <v>328</v>
      </c>
    </row>
    <row r="169" s="13" customFormat="1">
      <c r="A169" s="13"/>
      <c r="B169" s="201"/>
      <c r="C169" s="13"/>
      <c r="D169" s="195" t="s">
        <v>442</v>
      </c>
      <c r="E169" s="202" t="s">
        <v>3</v>
      </c>
      <c r="F169" s="203" t="s">
        <v>7615</v>
      </c>
      <c r="G169" s="13"/>
      <c r="H169" s="204">
        <v>0.11600000000000001</v>
      </c>
      <c r="I169" s="205"/>
      <c r="J169" s="13"/>
      <c r="K169" s="13"/>
      <c r="L169" s="201"/>
      <c r="M169" s="206"/>
      <c r="N169" s="207"/>
      <c r="O169" s="207"/>
      <c r="P169" s="207"/>
      <c r="Q169" s="207"/>
      <c r="R169" s="207"/>
      <c r="S169" s="207"/>
      <c r="T169" s="208"/>
      <c r="U169" s="13"/>
      <c r="V169" s="13"/>
      <c r="W169" s="13"/>
      <c r="X169" s="13"/>
      <c r="Y169" s="13"/>
      <c r="Z169" s="13"/>
      <c r="AA169" s="13"/>
      <c r="AB169" s="13"/>
      <c r="AC169" s="13"/>
      <c r="AD169" s="13"/>
      <c r="AE169" s="13"/>
      <c r="AT169" s="202" t="s">
        <v>442</v>
      </c>
      <c r="AU169" s="202" t="s">
        <v>87</v>
      </c>
      <c r="AV169" s="13" t="s">
        <v>79</v>
      </c>
      <c r="AW169" s="13" t="s">
        <v>31</v>
      </c>
      <c r="AX169" s="13" t="s">
        <v>69</v>
      </c>
      <c r="AY169" s="202" t="s">
        <v>328</v>
      </c>
    </row>
    <row r="170" s="13" customFormat="1">
      <c r="A170" s="13"/>
      <c r="B170" s="201"/>
      <c r="C170" s="13"/>
      <c r="D170" s="195" t="s">
        <v>442</v>
      </c>
      <c r="E170" s="202" t="s">
        <v>3</v>
      </c>
      <c r="F170" s="203" t="s">
        <v>7616</v>
      </c>
      <c r="G170" s="13"/>
      <c r="H170" s="204">
        <v>0.085999999999999993</v>
      </c>
      <c r="I170" s="205"/>
      <c r="J170" s="13"/>
      <c r="K170" s="13"/>
      <c r="L170" s="201"/>
      <c r="M170" s="206"/>
      <c r="N170" s="207"/>
      <c r="O170" s="207"/>
      <c r="P170" s="207"/>
      <c r="Q170" s="207"/>
      <c r="R170" s="207"/>
      <c r="S170" s="207"/>
      <c r="T170" s="208"/>
      <c r="U170" s="13"/>
      <c r="V170" s="13"/>
      <c r="W170" s="13"/>
      <c r="X170" s="13"/>
      <c r="Y170" s="13"/>
      <c r="Z170" s="13"/>
      <c r="AA170" s="13"/>
      <c r="AB170" s="13"/>
      <c r="AC170" s="13"/>
      <c r="AD170" s="13"/>
      <c r="AE170" s="13"/>
      <c r="AT170" s="202" t="s">
        <v>442</v>
      </c>
      <c r="AU170" s="202" t="s">
        <v>87</v>
      </c>
      <c r="AV170" s="13" t="s">
        <v>79</v>
      </c>
      <c r="AW170" s="13" t="s">
        <v>31</v>
      </c>
      <c r="AX170" s="13" t="s">
        <v>69</v>
      </c>
      <c r="AY170" s="202" t="s">
        <v>328</v>
      </c>
    </row>
    <row r="171" s="14" customFormat="1">
      <c r="A171" s="14"/>
      <c r="B171" s="209"/>
      <c r="C171" s="14"/>
      <c r="D171" s="195" t="s">
        <v>442</v>
      </c>
      <c r="E171" s="210" t="s">
        <v>3</v>
      </c>
      <c r="F171" s="211" t="s">
        <v>452</v>
      </c>
      <c r="G171" s="14"/>
      <c r="H171" s="212">
        <v>0.20200000000000001</v>
      </c>
      <c r="I171" s="213"/>
      <c r="J171" s="14"/>
      <c r="K171" s="14"/>
      <c r="L171" s="209"/>
      <c r="M171" s="214"/>
      <c r="N171" s="215"/>
      <c r="O171" s="215"/>
      <c r="P171" s="215"/>
      <c r="Q171" s="215"/>
      <c r="R171" s="215"/>
      <c r="S171" s="215"/>
      <c r="T171" s="216"/>
      <c r="U171" s="14"/>
      <c r="V171" s="14"/>
      <c r="W171" s="14"/>
      <c r="X171" s="14"/>
      <c r="Y171" s="14"/>
      <c r="Z171" s="14"/>
      <c r="AA171" s="14"/>
      <c r="AB171" s="14"/>
      <c r="AC171" s="14"/>
      <c r="AD171" s="14"/>
      <c r="AE171" s="14"/>
      <c r="AT171" s="210" t="s">
        <v>442</v>
      </c>
      <c r="AU171" s="210" t="s">
        <v>87</v>
      </c>
      <c r="AV171" s="14" t="s">
        <v>113</v>
      </c>
      <c r="AW171" s="14" t="s">
        <v>31</v>
      </c>
      <c r="AX171" s="14" t="s">
        <v>76</v>
      </c>
      <c r="AY171" s="210" t="s">
        <v>328</v>
      </c>
    </row>
    <row r="172" s="13" customFormat="1">
      <c r="A172" s="13"/>
      <c r="B172" s="201"/>
      <c r="C172" s="13"/>
      <c r="D172" s="195" t="s">
        <v>442</v>
      </c>
      <c r="E172" s="13"/>
      <c r="F172" s="203" t="s">
        <v>7617</v>
      </c>
      <c r="G172" s="13"/>
      <c r="H172" s="204">
        <v>0.21199999999999999</v>
      </c>
      <c r="I172" s="205"/>
      <c r="J172" s="13"/>
      <c r="K172" s="13"/>
      <c r="L172" s="201"/>
      <c r="M172" s="206"/>
      <c r="N172" s="207"/>
      <c r="O172" s="207"/>
      <c r="P172" s="207"/>
      <c r="Q172" s="207"/>
      <c r="R172" s="207"/>
      <c r="S172" s="207"/>
      <c r="T172" s="208"/>
      <c r="U172" s="13"/>
      <c r="V172" s="13"/>
      <c r="W172" s="13"/>
      <c r="X172" s="13"/>
      <c r="Y172" s="13"/>
      <c r="Z172" s="13"/>
      <c r="AA172" s="13"/>
      <c r="AB172" s="13"/>
      <c r="AC172" s="13"/>
      <c r="AD172" s="13"/>
      <c r="AE172" s="13"/>
      <c r="AT172" s="202" t="s">
        <v>442</v>
      </c>
      <c r="AU172" s="202" t="s">
        <v>87</v>
      </c>
      <c r="AV172" s="13" t="s">
        <v>79</v>
      </c>
      <c r="AW172" s="13" t="s">
        <v>4</v>
      </c>
      <c r="AX172" s="13" t="s">
        <v>76</v>
      </c>
      <c r="AY172" s="202" t="s">
        <v>328</v>
      </c>
    </row>
    <row r="173" s="2" customFormat="1" ht="33" customHeight="1">
      <c r="A173" s="41"/>
      <c r="B173" s="176"/>
      <c r="C173" s="177" t="s">
        <v>526</v>
      </c>
      <c r="D173" s="177" t="s">
        <v>331</v>
      </c>
      <c r="E173" s="178" t="s">
        <v>2793</v>
      </c>
      <c r="F173" s="179" t="s">
        <v>2794</v>
      </c>
      <c r="G173" s="180" t="s">
        <v>491</v>
      </c>
      <c r="H173" s="181">
        <v>0.20200000000000001</v>
      </c>
      <c r="I173" s="182"/>
      <c r="J173" s="183">
        <f>ROUND(I173*H173,2)</f>
        <v>0</v>
      </c>
      <c r="K173" s="179" t="s">
        <v>335</v>
      </c>
      <c r="L173" s="42"/>
      <c r="M173" s="184" t="s">
        <v>3</v>
      </c>
      <c r="N173" s="185" t="s">
        <v>40</v>
      </c>
      <c r="O173" s="75"/>
      <c r="P173" s="186">
        <f>O173*H173</f>
        <v>0</v>
      </c>
      <c r="Q173" s="186">
        <v>0</v>
      </c>
      <c r="R173" s="186">
        <f>Q173*H173</f>
        <v>0</v>
      </c>
      <c r="S173" s="186">
        <v>0</v>
      </c>
      <c r="T173" s="187">
        <f>S173*H173</f>
        <v>0</v>
      </c>
      <c r="U173" s="41"/>
      <c r="V173" s="41"/>
      <c r="W173" s="41"/>
      <c r="X173" s="41"/>
      <c r="Y173" s="41"/>
      <c r="Z173" s="41"/>
      <c r="AA173" s="41"/>
      <c r="AB173" s="41"/>
      <c r="AC173" s="41"/>
      <c r="AD173" s="41"/>
      <c r="AE173" s="41"/>
      <c r="AR173" s="188" t="s">
        <v>113</v>
      </c>
      <c r="AT173" s="188" t="s">
        <v>331</v>
      </c>
      <c r="AU173" s="188" t="s">
        <v>87</v>
      </c>
      <c r="AY173" s="22" t="s">
        <v>328</v>
      </c>
      <c r="BE173" s="189">
        <f>IF(N173="základní",J173,0)</f>
        <v>0</v>
      </c>
      <c r="BF173" s="189">
        <f>IF(N173="snížená",J173,0)</f>
        <v>0</v>
      </c>
      <c r="BG173" s="189">
        <f>IF(N173="zákl. přenesená",J173,0)</f>
        <v>0</v>
      </c>
      <c r="BH173" s="189">
        <f>IF(N173="sníž. přenesená",J173,0)</f>
        <v>0</v>
      </c>
      <c r="BI173" s="189">
        <f>IF(N173="nulová",J173,0)</f>
        <v>0</v>
      </c>
      <c r="BJ173" s="22" t="s">
        <v>76</v>
      </c>
      <c r="BK173" s="189">
        <f>ROUND(I173*H173,2)</f>
        <v>0</v>
      </c>
      <c r="BL173" s="22" t="s">
        <v>113</v>
      </c>
      <c r="BM173" s="188" t="s">
        <v>7618</v>
      </c>
    </row>
    <row r="174" s="2" customFormat="1">
      <c r="A174" s="41"/>
      <c r="B174" s="42"/>
      <c r="C174" s="41"/>
      <c r="D174" s="190" t="s">
        <v>338</v>
      </c>
      <c r="E174" s="41"/>
      <c r="F174" s="191" t="s">
        <v>2796</v>
      </c>
      <c r="G174" s="41"/>
      <c r="H174" s="41"/>
      <c r="I174" s="192"/>
      <c r="J174" s="41"/>
      <c r="K174" s="41"/>
      <c r="L174" s="42"/>
      <c r="M174" s="193"/>
      <c r="N174" s="194"/>
      <c r="O174" s="75"/>
      <c r="P174" s="75"/>
      <c r="Q174" s="75"/>
      <c r="R174" s="75"/>
      <c r="S174" s="75"/>
      <c r="T174" s="76"/>
      <c r="U174" s="41"/>
      <c r="V174" s="41"/>
      <c r="W174" s="41"/>
      <c r="X174" s="41"/>
      <c r="Y174" s="41"/>
      <c r="Z174" s="41"/>
      <c r="AA174" s="41"/>
      <c r="AB174" s="41"/>
      <c r="AC174" s="41"/>
      <c r="AD174" s="41"/>
      <c r="AE174" s="41"/>
      <c r="AT174" s="22" t="s">
        <v>338</v>
      </c>
      <c r="AU174" s="22" t="s">
        <v>87</v>
      </c>
    </row>
    <row r="175" s="12" customFormat="1" ht="20.88" customHeight="1">
      <c r="A175" s="12"/>
      <c r="B175" s="163"/>
      <c r="C175" s="12"/>
      <c r="D175" s="164" t="s">
        <v>68</v>
      </c>
      <c r="E175" s="174" t="s">
        <v>564</v>
      </c>
      <c r="F175" s="174" t="s">
        <v>2710</v>
      </c>
      <c r="G175" s="12"/>
      <c r="H175" s="12"/>
      <c r="I175" s="166"/>
      <c r="J175" s="175">
        <f>BK175</f>
        <v>0</v>
      </c>
      <c r="K175" s="12"/>
      <c r="L175" s="163"/>
      <c r="M175" s="168"/>
      <c r="N175" s="169"/>
      <c r="O175" s="169"/>
      <c r="P175" s="170">
        <f>SUM(P176:P191)</f>
        <v>0</v>
      </c>
      <c r="Q175" s="169"/>
      <c r="R175" s="170">
        <f>SUM(R176:R191)</f>
        <v>7.1257551629840004</v>
      </c>
      <c r="S175" s="169"/>
      <c r="T175" s="171">
        <f>SUM(T176:T191)</f>
        <v>0</v>
      </c>
      <c r="U175" s="12"/>
      <c r="V175" s="12"/>
      <c r="W175" s="12"/>
      <c r="X175" s="12"/>
      <c r="Y175" s="12"/>
      <c r="Z175" s="12"/>
      <c r="AA175" s="12"/>
      <c r="AB175" s="12"/>
      <c r="AC175" s="12"/>
      <c r="AD175" s="12"/>
      <c r="AE175" s="12"/>
      <c r="AR175" s="164" t="s">
        <v>76</v>
      </c>
      <c r="AT175" s="172" t="s">
        <v>68</v>
      </c>
      <c r="AU175" s="172" t="s">
        <v>79</v>
      </c>
      <c r="AY175" s="164" t="s">
        <v>328</v>
      </c>
      <c r="BK175" s="173">
        <f>SUM(BK176:BK191)</f>
        <v>0</v>
      </c>
    </row>
    <row r="176" s="2" customFormat="1" ht="24.15" customHeight="1">
      <c r="A176" s="41"/>
      <c r="B176" s="176"/>
      <c r="C176" s="177" t="s">
        <v>532</v>
      </c>
      <c r="D176" s="177" t="s">
        <v>331</v>
      </c>
      <c r="E176" s="178" t="s">
        <v>5337</v>
      </c>
      <c r="F176" s="179" t="s">
        <v>5338</v>
      </c>
      <c r="G176" s="180" t="s">
        <v>491</v>
      </c>
      <c r="H176" s="181">
        <v>2.8460000000000001</v>
      </c>
      <c r="I176" s="182"/>
      <c r="J176" s="183">
        <f>ROUND(I176*H176,2)</f>
        <v>0</v>
      </c>
      <c r="K176" s="179" t="s">
        <v>335</v>
      </c>
      <c r="L176" s="42"/>
      <c r="M176" s="184" t="s">
        <v>3</v>
      </c>
      <c r="N176" s="185" t="s">
        <v>40</v>
      </c>
      <c r="O176" s="75"/>
      <c r="P176" s="186">
        <f>O176*H176</f>
        <v>0</v>
      </c>
      <c r="Q176" s="186">
        <v>2.5018722040000001</v>
      </c>
      <c r="R176" s="186">
        <f>Q176*H176</f>
        <v>7.1203282925840004</v>
      </c>
      <c r="S176" s="186">
        <v>0</v>
      </c>
      <c r="T176" s="187">
        <f>S176*H176</f>
        <v>0</v>
      </c>
      <c r="U176" s="41"/>
      <c r="V176" s="41"/>
      <c r="W176" s="41"/>
      <c r="X176" s="41"/>
      <c r="Y176" s="41"/>
      <c r="Z176" s="41"/>
      <c r="AA176" s="41"/>
      <c r="AB176" s="41"/>
      <c r="AC176" s="41"/>
      <c r="AD176" s="41"/>
      <c r="AE176" s="41"/>
      <c r="AR176" s="188" t="s">
        <v>113</v>
      </c>
      <c r="AT176" s="188" t="s">
        <v>331</v>
      </c>
      <c r="AU176" s="188" t="s">
        <v>87</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7619</v>
      </c>
    </row>
    <row r="177" s="2" customFormat="1">
      <c r="A177" s="41"/>
      <c r="B177" s="42"/>
      <c r="C177" s="41"/>
      <c r="D177" s="190" t="s">
        <v>338</v>
      </c>
      <c r="E177" s="41"/>
      <c r="F177" s="191" t="s">
        <v>5340</v>
      </c>
      <c r="G177" s="41"/>
      <c r="H177" s="41"/>
      <c r="I177" s="192"/>
      <c r="J177" s="41"/>
      <c r="K177" s="41"/>
      <c r="L177" s="42"/>
      <c r="M177" s="193"/>
      <c r="N177" s="194"/>
      <c r="O177" s="75"/>
      <c r="P177" s="75"/>
      <c r="Q177" s="75"/>
      <c r="R177" s="75"/>
      <c r="S177" s="75"/>
      <c r="T177" s="76"/>
      <c r="U177" s="41"/>
      <c r="V177" s="41"/>
      <c r="W177" s="41"/>
      <c r="X177" s="41"/>
      <c r="Y177" s="41"/>
      <c r="Z177" s="41"/>
      <c r="AA177" s="41"/>
      <c r="AB177" s="41"/>
      <c r="AC177" s="41"/>
      <c r="AD177" s="41"/>
      <c r="AE177" s="41"/>
      <c r="AT177" s="22" t="s">
        <v>338</v>
      </c>
      <c r="AU177" s="22" t="s">
        <v>87</v>
      </c>
    </row>
    <row r="178" s="13" customFormat="1">
      <c r="A178" s="13"/>
      <c r="B178" s="201"/>
      <c r="C178" s="13"/>
      <c r="D178" s="195" t="s">
        <v>442</v>
      </c>
      <c r="E178" s="202" t="s">
        <v>3</v>
      </c>
      <c r="F178" s="203" t="s">
        <v>7620</v>
      </c>
      <c r="G178" s="13"/>
      <c r="H178" s="204">
        <v>1.026</v>
      </c>
      <c r="I178" s="205"/>
      <c r="J178" s="13"/>
      <c r="K178" s="13"/>
      <c r="L178" s="201"/>
      <c r="M178" s="206"/>
      <c r="N178" s="207"/>
      <c r="O178" s="207"/>
      <c r="P178" s="207"/>
      <c r="Q178" s="207"/>
      <c r="R178" s="207"/>
      <c r="S178" s="207"/>
      <c r="T178" s="208"/>
      <c r="U178" s="13"/>
      <c r="V178" s="13"/>
      <c r="W178" s="13"/>
      <c r="X178" s="13"/>
      <c r="Y178" s="13"/>
      <c r="Z178" s="13"/>
      <c r="AA178" s="13"/>
      <c r="AB178" s="13"/>
      <c r="AC178" s="13"/>
      <c r="AD178" s="13"/>
      <c r="AE178" s="13"/>
      <c r="AT178" s="202" t="s">
        <v>442</v>
      </c>
      <c r="AU178" s="202" t="s">
        <v>87</v>
      </c>
      <c r="AV178" s="13" t="s">
        <v>79</v>
      </c>
      <c r="AW178" s="13" t="s">
        <v>31</v>
      </c>
      <c r="AX178" s="13" t="s">
        <v>69</v>
      </c>
      <c r="AY178" s="202" t="s">
        <v>328</v>
      </c>
    </row>
    <row r="179" s="15" customFormat="1">
      <c r="A179" s="15"/>
      <c r="B179" s="217"/>
      <c r="C179" s="15"/>
      <c r="D179" s="195" t="s">
        <v>442</v>
      </c>
      <c r="E179" s="218" t="s">
        <v>3</v>
      </c>
      <c r="F179" s="219" t="s">
        <v>7621</v>
      </c>
      <c r="G179" s="15"/>
      <c r="H179" s="218" t="s">
        <v>3</v>
      </c>
      <c r="I179" s="220"/>
      <c r="J179" s="15"/>
      <c r="K179" s="15"/>
      <c r="L179" s="217"/>
      <c r="M179" s="221"/>
      <c r="N179" s="222"/>
      <c r="O179" s="222"/>
      <c r="P179" s="222"/>
      <c r="Q179" s="222"/>
      <c r="R179" s="222"/>
      <c r="S179" s="222"/>
      <c r="T179" s="223"/>
      <c r="U179" s="15"/>
      <c r="V179" s="15"/>
      <c r="W179" s="15"/>
      <c r="X179" s="15"/>
      <c r="Y179" s="15"/>
      <c r="Z179" s="15"/>
      <c r="AA179" s="15"/>
      <c r="AB179" s="15"/>
      <c r="AC179" s="15"/>
      <c r="AD179" s="15"/>
      <c r="AE179" s="15"/>
      <c r="AT179" s="218" t="s">
        <v>442</v>
      </c>
      <c r="AU179" s="218" t="s">
        <v>87</v>
      </c>
      <c r="AV179" s="15" t="s">
        <v>76</v>
      </c>
      <c r="AW179" s="15" t="s">
        <v>31</v>
      </c>
      <c r="AX179" s="15" t="s">
        <v>69</v>
      </c>
      <c r="AY179" s="218" t="s">
        <v>328</v>
      </c>
    </row>
    <row r="180" s="13" customFormat="1">
      <c r="A180" s="13"/>
      <c r="B180" s="201"/>
      <c r="C180" s="13"/>
      <c r="D180" s="195" t="s">
        <v>442</v>
      </c>
      <c r="E180" s="202" t="s">
        <v>3</v>
      </c>
      <c r="F180" s="203" t="s">
        <v>7622</v>
      </c>
      <c r="G180" s="13"/>
      <c r="H180" s="204">
        <v>0.27400000000000002</v>
      </c>
      <c r="I180" s="205"/>
      <c r="J180" s="13"/>
      <c r="K180" s="13"/>
      <c r="L180" s="201"/>
      <c r="M180" s="206"/>
      <c r="N180" s="207"/>
      <c r="O180" s="207"/>
      <c r="P180" s="207"/>
      <c r="Q180" s="207"/>
      <c r="R180" s="207"/>
      <c r="S180" s="207"/>
      <c r="T180" s="208"/>
      <c r="U180" s="13"/>
      <c r="V180" s="13"/>
      <c r="W180" s="13"/>
      <c r="X180" s="13"/>
      <c r="Y180" s="13"/>
      <c r="Z180" s="13"/>
      <c r="AA180" s="13"/>
      <c r="AB180" s="13"/>
      <c r="AC180" s="13"/>
      <c r="AD180" s="13"/>
      <c r="AE180" s="13"/>
      <c r="AT180" s="202" t="s">
        <v>442</v>
      </c>
      <c r="AU180" s="202" t="s">
        <v>87</v>
      </c>
      <c r="AV180" s="13" t="s">
        <v>79</v>
      </c>
      <c r="AW180" s="13" t="s">
        <v>31</v>
      </c>
      <c r="AX180" s="13" t="s">
        <v>69</v>
      </c>
      <c r="AY180" s="202" t="s">
        <v>328</v>
      </c>
    </row>
    <row r="181" s="13" customFormat="1">
      <c r="A181" s="13"/>
      <c r="B181" s="201"/>
      <c r="C181" s="13"/>
      <c r="D181" s="195" t="s">
        <v>442</v>
      </c>
      <c r="E181" s="202" t="s">
        <v>3</v>
      </c>
      <c r="F181" s="203" t="s">
        <v>7623</v>
      </c>
      <c r="G181" s="13"/>
      <c r="H181" s="204">
        <v>1.4099999999999999</v>
      </c>
      <c r="I181" s="205"/>
      <c r="J181" s="13"/>
      <c r="K181" s="13"/>
      <c r="L181" s="201"/>
      <c r="M181" s="206"/>
      <c r="N181" s="207"/>
      <c r="O181" s="207"/>
      <c r="P181" s="207"/>
      <c r="Q181" s="207"/>
      <c r="R181" s="207"/>
      <c r="S181" s="207"/>
      <c r="T181" s="208"/>
      <c r="U181" s="13"/>
      <c r="V181" s="13"/>
      <c r="W181" s="13"/>
      <c r="X181" s="13"/>
      <c r="Y181" s="13"/>
      <c r="Z181" s="13"/>
      <c r="AA181" s="13"/>
      <c r="AB181" s="13"/>
      <c r="AC181" s="13"/>
      <c r="AD181" s="13"/>
      <c r="AE181" s="13"/>
      <c r="AT181" s="202" t="s">
        <v>442</v>
      </c>
      <c r="AU181" s="202" t="s">
        <v>87</v>
      </c>
      <c r="AV181" s="13" t="s">
        <v>79</v>
      </c>
      <c r="AW181" s="13" t="s">
        <v>31</v>
      </c>
      <c r="AX181" s="13" t="s">
        <v>69</v>
      </c>
      <c r="AY181" s="202" t="s">
        <v>328</v>
      </c>
    </row>
    <row r="182" s="14" customFormat="1">
      <c r="A182" s="14"/>
      <c r="B182" s="209"/>
      <c r="C182" s="14"/>
      <c r="D182" s="195" t="s">
        <v>442</v>
      </c>
      <c r="E182" s="210" t="s">
        <v>3</v>
      </c>
      <c r="F182" s="211" t="s">
        <v>452</v>
      </c>
      <c r="G182" s="14"/>
      <c r="H182" s="212">
        <v>2.71</v>
      </c>
      <c r="I182" s="213"/>
      <c r="J182" s="14"/>
      <c r="K182" s="14"/>
      <c r="L182" s="209"/>
      <c r="M182" s="214"/>
      <c r="N182" s="215"/>
      <c r="O182" s="215"/>
      <c r="P182" s="215"/>
      <c r="Q182" s="215"/>
      <c r="R182" s="215"/>
      <c r="S182" s="215"/>
      <c r="T182" s="216"/>
      <c r="U182" s="14"/>
      <c r="V182" s="14"/>
      <c r="W182" s="14"/>
      <c r="X182" s="14"/>
      <c r="Y182" s="14"/>
      <c r="Z182" s="14"/>
      <c r="AA182" s="14"/>
      <c r="AB182" s="14"/>
      <c r="AC182" s="14"/>
      <c r="AD182" s="14"/>
      <c r="AE182" s="14"/>
      <c r="AT182" s="210" t="s">
        <v>442</v>
      </c>
      <c r="AU182" s="210" t="s">
        <v>87</v>
      </c>
      <c r="AV182" s="14" t="s">
        <v>113</v>
      </c>
      <c r="AW182" s="14" t="s">
        <v>31</v>
      </c>
      <c r="AX182" s="14" t="s">
        <v>76</v>
      </c>
      <c r="AY182" s="210" t="s">
        <v>328</v>
      </c>
    </row>
    <row r="183" s="13" customFormat="1">
      <c r="A183" s="13"/>
      <c r="B183" s="201"/>
      <c r="C183" s="13"/>
      <c r="D183" s="195" t="s">
        <v>442</v>
      </c>
      <c r="E183" s="13"/>
      <c r="F183" s="203" t="s">
        <v>7624</v>
      </c>
      <c r="G183" s="13"/>
      <c r="H183" s="204">
        <v>2.8460000000000001</v>
      </c>
      <c r="I183" s="205"/>
      <c r="J183" s="13"/>
      <c r="K183" s="13"/>
      <c r="L183" s="201"/>
      <c r="M183" s="206"/>
      <c r="N183" s="207"/>
      <c r="O183" s="207"/>
      <c r="P183" s="207"/>
      <c r="Q183" s="207"/>
      <c r="R183" s="207"/>
      <c r="S183" s="207"/>
      <c r="T183" s="208"/>
      <c r="U183" s="13"/>
      <c r="V183" s="13"/>
      <c r="W183" s="13"/>
      <c r="X183" s="13"/>
      <c r="Y183" s="13"/>
      <c r="Z183" s="13"/>
      <c r="AA183" s="13"/>
      <c r="AB183" s="13"/>
      <c r="AC183" s="13"/>
      <c r="AD183" s="13"/>
      <c r="AE183" s="13"/>
      <c r="AT183" s="202" t="s">
        <v>442</v>
      </c>
      <c r="AU183" s="202" t="s">
        <v>87</v>
      </c>
      <c r="AV183" s="13" t="s">
        <v>79</v>
      </c>
      <c r="AW183" s="13" t="s">
        <v>4</v>
      </c>
      <c r="AX183" s="13" t="s">
        <v>76</v>
      </c>
      <c r="AY183" s="202" t="s">
        <v>328</v>
      </c>
    </row>
    <row r="184" s="2" customFormat="1" ht="16.5" customHeight="1">
      <c r="A184" s="41"/>
      <c r="B184" s="176"/>
      <c r="C184" s="177" t="s">
        <v>538</v>
      </c>
      <c r="D184" s="177" t="s">
        <v>331</v>
      </c>
      <c r="E184" s="178" t="s">
        <v>2716</v>
      </c>
      <c r="F184" s="179" t="s">
        <v>2717</v>
      </c>
      <c r="G184" s="180" t="s">
        <v>439</v>
      </c>
      <c r="H184" s="181">
        <v>2.016</v>
      </c>
      <c r="I184" s="182"/>
      <c r="J184" s="183">
        <f>ROUND(I184*H184,2)</f>
        <v>0</v>
      </c>
      <c r="K184" s="179" t="s">
        <v>335</v>
      </c>
      <c r="L184" s="42"/>
      <c r="M184" s="184" t="s">
        <v>3</v>
      </c>
      <c r="N184" s="185" t="s">
        <v>40</v>
      </c>
      <c r="O184" s="75"/>
      <c r="P184" s="186">
        <f>O184*H184</f>
        <v>0</v>
      </c>
      <c r="Q184" s="186">
        <v>0.0026919000000000001</v>
      </c>
      <c r="R184" s="186">
        <f>Q184*H184</f>
        <v>0.0054268704000000004</v>
      </c>
      <c r="S184" s="186">
        <v>0</v>
      </c>
      <c r="T184" s="187">
        <f>S184*H184</f>
        <v>0</v>
      </c>
      <c r="U184" s="41"/>
      <c r="V184" s="41"/>
      <c r="W184" s="41"/>
      <c r="X184" s="41"/>
      <c r="Y184" s="41"/>
      <c r="Z184" s="41"/>
      <c r="AA184" s="41"/>
      <c r="AB184" s="41"/>
      <c r="AC184" s="41"/>
      <c r="AD184" s="41"/>
      <c r="AE184" s="41"/>
      <c r="AR184" s="188" t="s">
        <v>113</v>
      </c>
      <c r="AT184" s="188" t="s">
        <v>331</v>
      </c>
      <c r="AU184" s="188" t="s">
        <v>87</v>
      </c>
      <c r="AY184" s="22" t="s">
        <v>328</v>
      </c>
      <c r="BE184" s="189">
        <f>IF(N184="základní",J184,0)</f>
        <v>0</v>
      </c>
      <c r="BF184" s="189">
        <f>IF(N184="snížená",J184,0)</f>
        <v>0</v>
      </c>
      <c r="BG184" s="189">
        <f>IF(N184="zákl. přenesená",J184,0)</f>
        <v>0</v>
      </c>
      <c r="BH184" s="189">
        <f>IF(N184="sníž. přenesená",J184,0)</f>
        <v>0</v>
      </c>
      <c r="BI184" s="189">
        <f>IF(N184="nulová",J184,0)</f>
        <v>0</v>
      </c>
      <c r="BJ184" s="22" t="s">
        <v>76</v>
      </c>
      <c r="BK184" s="189">
        <f>ROUND(I184*H184,2)</f>
        <v>0</v>
      </c>
      <c r="BL184" s="22" t="s">
        <v>113</v>
      </c>
      <c r="BM184" s="188" t="s">
        <v>7625</v>
      </c>
    </row>
    <row r="185" s="2" customFormat="1">
      <c r="A185" s="41"/>
      <c r="B185" s="42"/>
      <c r="C185" s="41"/>
      <c r="D185" s="190" t="s">
        <v>338</v>
      </c>
      <c r="E185" s="41"/>
      <c r="F185" s="191" t="s">
        <v>2719</v>
      </c>
      <c r="G185" s="41"/>
      <c r="H185" s="41"/>
      <c r="I185" s="192"/>
      <c r="J185" s="41"/>
      <c r="K185" s="41"/>
      <c r="L185" s="42"/>
      <c r="M185" s="193"/>
      <c r="N185" s="194"/>
      <c r="O185" s="75"/>
      <c r="P185" s="75"/>
      <c r="Q185" s="75"/>
      <c r="R185" s="75"/>
      <c r="S185" s="75"/>
      <c r="T185" s="76"/>
      <c r="U185" s="41"/>
      <c r="V185" s="41"/>
      <c r="W185" s="41"/>
      <c r="X185" s="41"/>
      <c r="Y185" s="41"/>
      <c r="Z185" s="41"/>
      <c r="AA185" s="41"/>
      <c r="AB185" s="41"/>
      <c r="AC185" s="41"/>
      <c r="AD185" s="41"/>
      <c r="AE185" s="41"/>
      <c r="AT185" s="22" t="s">
        <v>338</v>
      </c>
      <c r="AU185" s="22" t="s">
        <v>87</v>
      </c>
    </row>
    <row r="186" s="15" customFormat="1">
      <c r="A186" s="15"/>
      <c r="B186" s="217"/>
      <c r="C186" s="15"/>
      <c r="D186" s="195" t="s">
        <v>442</v>
      </c>
      <c r="E186" s="218" t="s">
        <v>3</v>
      </c>
      <c r="F186" s="219" t="s">
        <v>7626</v>
      </c>
      <c r="G186" s="15"/>
      <c r="H186" s="218" t="s">
        <v>3</v>
      </c>
      <c r="I186" s="220"/>
      <c r="J186" s="15"/>
      <c r="K186" s="15"/>
      <c r="L186" s="217"/>
      <c r="M186" s="221"/>
      <c r="N186" s="222"/>
      <c r="O186" s="222"/>
      <c r="P186" s="222"/>
      <c r="Q186" s="222"/>
      <c r="R186" s="222"/>
      <c r="S186" s="222"/>
      <c r="T186" s="223"/>
      <c r="U186" s="15"/>
      <c r="V186" s="15"/>
      <c r="W186" s="15"/>
      <c r="X186" s="15"/>
      <c r="Y186" s="15"/>
      <c r="Z186" s="15"/>
      <c r="AA186" s="15"/>
      <c r="AB186" s="15"/>
      <c r="AC186" s="15"/>
      <c r="AD186" s="15"/>
      <c r="AE186" s="15"/>
      <c r="AT186" s="218" t="s">
        <v>442</v>
      </c>
      <c r="AU186" s="218" t="s">
        <v>87</v>
      </c>
      <c r="AV186" s="15" t="s">
        <v>76</v>
      </c>
      <c r="AW186" s="15" t="s">
        <v>31</v>
      </c>
      <c r="AX186" s="15" t="s">
        <v>69</v>
      </c>
      <c r="AY186" s="218" t="s">
        <v>328</v>
      </c>
    </row>
    <row r="187" s="13" customFormat="1">
      <c r="A187" s="13"/>
      <c r="B187" s="201"/>
      <c r="C187" s="13"/>
      <c r="D187" s="195" t="s">
        <v>442</v>
      </c>
      <c r="E187" s="202" t="s">
        <v>3</v>
      </c>
      <c r="F187" s="203" t="s">
        <v>7627</v>
      </c>
      <c r="G187" s="13"/>
      <c r="H187" s="204">
        <v>1.8240000000000001</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87</v>
      </c>
      <c r="AV187" s="13" t="s">
        <v>79</v>
      </c>
      <c r="AW187" s="13" t="s">
        <v>31</v>
      </c>
      <c r="AX187" s="13" t="s">
        <v>69</v>
      </c>
      <c r="AY187" s="202" t="s">
        <v>328</v>
      </c>
    </row>
    <row r="188" s="13" customFormat="1">
      <c r="A188" s="13"/>
      <c r="B188" s="201"/>
      <c r="C188" s="13"/>
      <c r="D188" s="195" t="s">
        <v>442</v>
      </c>
      <c r="E188" s="202" t="s">
        <v>3</v>
      </c>
      <c r="F188" s="203" t="s">
        <v>7628</v>
      </c>
      <c r="G188" s="13"/>
      <c r="H188" s="204">
        <v>0.192</v>
      </c>
      <c r="I188" s="205"/>
      <c r="J188" s="13"/>
      <c r="K188" s="13"/>
      <c r="L188" s="201"/>
      <c r="M188" s="206"/>
      <c r="N188" s="207"/>
      <c r="O188" s="207"/>
      <c r="P188" s="207"/>
      <c r="Q188" s="207"/>
      <c r="R188" s="207"/>
      <c r="S188" s="207"/>
      <c r="T188" s="208"/>
      <c r="U188" s="13"/>
      <c r="V188" s="13"/>
      <c r="W188" s="13"/>
      <c r="X188" s="13"/>
      <c r="Y188" s="13"/>
      <c r="Z188" s="13"/>
      <c r="AA188" s="13"/>
      <c r="AB188" s="13"/>
      <c r="AC188" s="13"/>
      <c r="AD188" s="13"/>
      <c r="AE188" s="13"/>
      <c r="AT188" s="202" t="s">
        <v>442</v>
      </c>
      <c r="AU188" s="202" t="s">
        <v>87</v>
      </c>
      <c r="AV188" s="13" t="s">
        <v>79</v>
      </c>
      <c r="AW188" s="13" t="s">
        <v>31</v>
      </c>
      <c r="AX188" s="13" t="s">
        <v>69</v>
      </c>
      <c r="AY188" s="202" t="s">
        <v>328</v>
      </c>
    </row>
    <row r="189" s="14" customFormat="1">
      <c r="A189" s="14"/>
      <c r="B189" s="209"/>
      <c r="C189" s="14"/>
      <c r="D189" s="195" t="s">
        <v>442</v>
      </c>
      <c r="E189" s="210" t="s">
        <v>3</v>
      </c>
      <c r="F189" s="211" t="s">
        <v>452</v>
      </c>
      <c r="G189" s="14"/>
      <c r="H189" s="212">
        <v>2.016</v>
      </c>
      <c r="I189" s="213"/>
      <c r="J189" s="14"/>
      <c r="K189" s="14"/>
      <c r="L189" s="209"/>
      <c r="M189" s="214"/>
      <c r="N189" s="215"/>
      <c r="O189" s="215"/>
      <c r="P189" s="215"/>
      <c r="Q189" s="215"/>
      <c r="R189" s="215"/>
      <c r="S189" s="215"/>
      <c r="T189" s="216"/>
      <c r="U189" s="14"/>
      <c r="V189" s="14"/>
      <c r="W189" s="14"/>
      <c r="X189" s="14"/>
      <c r="Y189" s="14"/>
      <c r="Z189" s="14"/>
      <c r="AA189" s="14"/>
      <c r="AB189" s="14"/>
      <c r="AC189" s="14"/>
      <c r="AD189" s="14"/>
      <c r="AE189" s="14"/>
      <c r="AT189" s="210" t="s">
        <v>442</v>
      </c>
      <c r="AU189" s="210" t="s">
        <v>87</v>
      </c>
      <c r="AV189" s="14" t="s">
        <v>113</v>
      </c>
      <c r="AW189" s="14" t="s">
        <v>31</v>
      </c>
      <c r="AX189" s="14" t="s">
        <v>76</v>
      </c>
      <c r="AY189" s="210" t="s">
        <v>328</v>
      </c>
    </row>
    <row r="190" s="2" customFormat="1" ht="16.5" customHeight="1">
      <c r="A190" s="41"/>
      <c r="B190" s="176"/>
      <c r="C190" s="177" t="s">
        <v>544</v>
      </c>
      <c r="D190" s="177" t="s">
        <v>331</v>
      </c>
      <c r="E190" s="178" t="s">
        <v>2724</v>
      </c>
      <c r="F190" s="179" t="s">
        <v>2725</v>
      </c>
      <c r="G190" s="180" t="s">
        <v>439</v>
      </c>
      <c r="H190" s="181">
        <v>2.016</v>
      </c>
      <c r="I190" s="182"/>
      <c r="J190" s="183">
        <f>ROUND(I190*H190,2)</f>
        <v>0</v>
      </c>
      <c r="K190" s="179" t="s">
        <v>335</v>
      </c>
      <c r="L190" s="42"/>
      <c r="M190" s="184" t="s">
        <v>3</v>
      </c>
      <c r="N190" s="185" t="s">
        <v>40</v>
      </c>
      <c r="O190" s="75"/>
      <c r="P190" s="186">
        <f>O190*H190</f>
        <v>0</v>
      </c>
      <c r="Q190" s="186">
        <v>0</v>
      </c>
      <c r="R190" s="186">
        <f>Q190*H190</f>
        <v>0</v>
      </c>
      <c r="S190" s="186">
        <v>0</v>
      </c>
      <c r="T190" s="187">
        <f>S190*H190</f>
        <v>0</v>
      </c>
      <c r="U190" s="41"/>
      <c r="V190" s="41"/>
      <c r="W190" s="41"/>
      <c r="X190" s="41"/>
      <c r="Y190" s="41"/>
      <c r="Z190" s="41"/>
      <c r="AA190" s="41"/>
      <c r="AB190" s="41"/>
      <c r="AC190" s="41"/>
      <c r="AD190" s="41"/>
      <c r="AE190" s="41"/>
      <c r="AR190" s="188" t="s">
        <v>113</v>
      </c>
      <c r="AT190" s="188" t="s">
        <v>331</v>
      </c>
      <c r="AU190" s="188" t="s">
        <v>87</v>
      </c>
      <c r="AY190" s="22" t="s">
        <v>328</v>
      </c>
      <c r="BE190" s="189">
        <f>IF(N190="základní",J190,0)</f>
        <v>0</v>
      </c>
      <c r="BF190" s="189">
        <f>IF(N190="snížená",J190,0)</f>
        <v>0</v>
      </c>
      <c r="BG190" s="189">
        <f>IF(N190="zákl. přenesená",J190,0)</f>
        <v>0</v>
      </c>
      <c r="BH190" s="189">
        <f>IF(N190="sníž. přenesená",J190,0)</f>
        <v>0</v>
      </c>
      <c r="BI190" s="189">
        <f>IF(N190="nulová",J190,0)</f>
        <v>0</v>
      </c>
      <c r="BJ190" s="22" t="s">
        <v>76</v>
      </c>
      <c r="BK190" s="189">
        <f>ROUND(I190*H190,2)</f>
        <v>0</v>
      </c>
      <c r="BL190" s="22" t="s">
        <v>113</v>
      </c>
      <c r="BM190" s="188" t="s">
        <v>7629</v>
      </c>
    </row>
    <row r="191" s="2" customFormat="1">
      <c r="A191" s="41"/>
      <c r="B191" s="42"/>
      <c r="C191" s="41"/>
      <c r="D191" s="190" t="s">
        <v>338</v>
      </c>
      <c r="E191" s="41"/>
      <c r="F191" s="191" t="s">
        <v>2727</v>
      </c>
      <c r="G191" s="41"/>
      <c r="H191" s="41"/>
      <c r="I191" s="192"/>
      <c r="J191" s="41"/>
      <c r="K191" s="41"/>
      <c r="L191" s="42"/>
      <c r="M191" s="193"/>
      <c r="N191" s="194"/>
      <c r="O191" s="75"/>
      <c r="P191" s="75"/>
      <c r="Q191" s="75"/>
      <c r="R191" s="75"/>
      <c r="S191" s="75"/>
      <c r="T191" s="76"/>
      <c r="U191" s="41"/>
      <c r="V191" s="41"/>
      <c r="W191" s="41"/>
      <c r="X191" s="41"/>
      <c r="Y191" s="41"/>
      <c r="Z191" s="41"/>
      <c r="AA191" s="41"/>
      <c r="AB191" s="41"/>
      <c r="AC191" s="41"/>
      <c r="AD191" s="41"/>
      <c r="AE191" s="41"/>
      <c r="AT191" s="22" t="s">
        <v>338</v>
      </c>
      <c r="AU191" s="22" t="s">
        <v>87</v>
      </c>
    </row>
    <row r="192" s="12" customFormat="1" ht="22.8" customHeight="1">
      <c r="A192" s="12"/>
      <c r="B192" s="163"/>
      <c r="C192" s="12"/>
      <c r="D192" s="164" t="s">
        <v>68</v>
      </c>
      <c r="E192" s="174" t="s">
        <v>87</v>
      </c>
      <c r="F192" s="174" t="s">
        <v>1037</v>
      </c>
      <c r="G192" s="12"/>
      <c r="H192" s="12"/>
      <c r="I192" s="166"/>
      <c r="J192" s="175">
        <f>BK192</f>
        <v>0</v>
      </c>
      <c r="K192" s="12"/>
      <c r="L192" s="163"/>
      <c r="M192" s="168"/>
      <c r="N192" s="169"/>
      <c r="O192" s="169"/>
      <c r="P192" s="170">
        <f>SUM(P193:P224)</f>
        <v>0</v>
      </c>
      <c r="Q192" s="169"/>
      <c r="R192" s="170">
        <f>SUM(R193:R224)</f>
        <v>4.9089820108560005</v>
      </c>
      <c r="S192" s="169"/>
      <c r="T192" s="171">
        <f>SUM(T193:T224)</f>
        <v>0</v>
      </c>
      <c r="U192" s="12"/>
      <c r="V192" s="12"/>
      <c r="W192" s="12"/>
      <c r="X192" s="12"/>
      <c r="Y192" s="12"/>
      <c r="Z192" s="12"/>
      <c r="AA192" s="12"/>
      <c r="AB192" s="12"/>
      <c r="AC192" s="12"/>
      <c r="AD192" s="12"/>
      <c r="AE192" s="12"/>
      <c r="AR192" s="164" t="s">
        <v>76</v>
      </c>
      <c r="AT192" s="172" t="s">
        <v>68</v>
      </c>
      <c r="AU192" s="172" t="s">
        <v>76</v>
      </c>
      <c r="AY192" s="164" t="s">
        <v>328</v>
      </c>
      <c r="BK192" s="173">
        <f>SUM(BK193:BK224)</f>
        <v>0</v>
      </c>
    </row>
    <row r="193" s="2" customFormat="1" ht="37.8" customHeight="1">
      <c r="A193" s="41"/>
      <c r="B193" s="176"/>
      <c r="C193" s="177" t="s">
        <v>550</v>
      </c>
      <c r="D193" s="177" t="s">
        <v>331</v>
      </c>
      <c r="E193" s="178" t="s">
        <v>7449</v>
      </c>
      <c r="F193" s="179" t="s">
        <v>7450</v>
      </c>
      <c r="G193" s="180" t="s">
        <v>491</v>
      </c>
      <c r="H193" s="181">
        <v>1.9139999999999999</v>
      </c>
      <c r="I193" s="182"/>
      <c r="J193" s="183">
        <f>ROUND(I193*H193,2)</f>
        <v>0</v>
      </c>
      <c r="K193" s="179" t="s">
        <v>2902</v>
      </c>
      <c r="L193" s="42"/>
      <c r="M193" s="184" t="s">
        <v>3</v>
      </c>
      <c r="N193" s="185" t="s">
        <v>40</v>
      </c>
      <c r="O193" s="75"/>
      <c r="P193" s="186">
        <f>O193*H193</f>
        <v>0</v>
      </c>
      <c r="Q193" s="186">
        <v>2.5018722040000001</v>
      </c>
      <c r="R193" s="186">
        <f>Q193*H193</f>
        <v>4.7885833984559998</v>
      </c>
      <c r="S193" s="186">
        <v>0</v>
      </c>
      <c r="T193" s="187">
        <f>S193*H193</f>
        <v>0</v>
      </c>
      <c r="U193" s="41"/>
      <c r="V193" s="41"/>
      <c r="W193" s="41"/>
      <c r="X193" s="41"/>
      <c r="Y193" s="41"/>
      <c r="Z193" s="41"/>
      <c r="AA193" s="41"/>
      <c r="AB193" s="41"/>
      <c r="AC193" s="41"/>
      <c r="AD193" s="41"/>
      <c r="AE193" s="41"/>
      <c r="AR193" s="188" t="s">
        <v>113</v>
      </c>
      <c r="AT193" s="188" t="s">
        <v>331</v>
      </c>
      <c r="AU193" s="188" t="s">
        <v>79</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7630</v>
      </c>
    </row>
    <row r="194" s="15" customFormat="1">
      <c r="A194" s="15"/>
      <c r="B194" s="217"/>
      <c r="C194" s="15"/>
      <c r="D194" s="195" t="s">
        <v>442</v>
      </c>
      <c r="E194" s="218" t="s">
        <v>3</v>
      </c>
      <c r="F194" s="219" t="s">
        <v>7631</v>
      </c>
      <c r="G194" s="15"/>
      <c r="H194" s="218" t="s">
        <v>3</v>
      </c>
      <c r="I194" s="220"/>
      <c r="J194" s="15"/>
      <c r="K194" s="15"/>
      <c r="L194" s="217"/>
      <c r="M194" s="221"/>
      <c r="N194" s="222"/>
      <c r="O194" s="222"/>
      <c r="P194" s="222"/>
      <c r="Q194" s="222"/>
      <c r="R194" s="222"/>
      <c r="S194" s="222"/>
      <c r="T194" s="223"/>
      <c r="U194" s="15"/>
      <c r="V194" s="15"/>
      <c r="W194" s="15"/>
      <c r="X194" s="15"/>
      <c r="Y194" s="15"/>
      <c r="Z194" s="15"/>
      <c r="AA194" s="15"/>
      <c r="AB194" s="15"/>
      <c r="AC194" s="15"/>
      <c r="AD194" s="15"/>
      <c r="AE194" s="15"/>
      <c r="AT194" s="218" t="s">
        <v>442</v>
      </c>
      <c r="AU194" s="218" t="s">
        <v>79</v>
      </c>
      <c r="AV194" s="15" t="s">
        <v>76</v>
      </c>
      <c r="AW194" s="15" t="s">
        <v>31</v>
      </c>
      <c r="AX194" s="15" t="s">
        <v>69</v>
      </c>
      <c r="AY194" s="218" t="s">
        <v>328</v>
      </c>
    </row>
    <row r="195" s="13" customFormat="1">
      <c r="A195" s="13"/>
      <c r="B195" s="201"/>
      <c r="C195" s="13"/>
      <c r="D195" s="195" t="s">
        <v>442</v>
      </c>
      <c r="E195" s="202" t="s">
        <v>3</v>
      </c>
      <c r="F195" s="203" t="s">
        <v>7632</v>
      </c>
      <c r="G195" s="13"/>
      <c r="H195" s="204">
        <v>1.9139999999999999</v>
      </c>
      <c r="I195" s="205"/>
      <c r="J195" s="13"/>
      <c r="K195" s="13"/>
      <c r="L195" s="201"/>
      <c r="M195" s="206"/>
      <c r="N195" s="207"/>
      <c r="O195" s="207"/>
      <c r="P195" s="207"/>
      <c r="Q195" s="207"/>
      <c r="R195" s="207"/>
      <c r="S195" s="207"/>
      <c r="T195" s="208"/>
      <c r="U195" s="13"/>
      <c r="V195" s="13"/>
      <c r="W195" s="13"/>
      <c r="X195" s="13"/>
      <c r="Y195" s="13"/>
      <c r="Z195" s="13"/>
      <c r="AA195" s="13"/>
      <c r="AB195" s="13"/>
      <c r="AC195" s="13"/>
      <c r="AD195" s="13"/>
      <c r="AE195" s="13"/>
      <c r="AT195" s="202" t="s">
        <v>442</v>
      </c>
      <c r="AU195" s="202" t="s">
        <v>79</v>
      </c>
      <c r="AV195" s="13" t="s">
        <v>79</v>
      </c>
      <c r="AW195" s="13" t="s">
        <v>31</v>
      </c>
      <c r="AX195" s="13" t="s">
        <v>69</v>
      </c>
      <c r="AY195" s="202" t="s">
        <v>328</v>
      </c>
    </row>
    <row r="196" s="14" customFormat="1">
      <c r="A196" s="14"/>
      <c r="B196" s="209"/>
      <c r="C196" s="14"/>
      <c r="D196" s="195" t="s">
        <v>442</v>
      </c>
      <c r="E196" s="210" t="s">
        <v>3</v>
      </c>
      <c r="F196" s="211" t="s">
        <v>452</v>
      </c>
      <c r="G196" s="14"/>
      <c r="H196" s="212">
        <v>1.9139999999999999</v>
      </c>
      <c r="I196" s="213"/>
      <c r="J196" s="14"/>
      <c r="K196" s="14"/>
      <c r="L196" s="209"/>
      <c r="M196" s="214"/>
      <c r="N196" s="215"/>
      <c r="O196" s="215"/>
      <c r="P196" s="215"/>
      <c r="Q196" s="215"/>
      <c r="R196" s="215"/>
      <c r="S196" s="215"/>
      <c r="T196" s="216"/>
      <c r="U196" s="14"/>
      <c r="V196" s="14"/>
      <c r="W196" s="14"/>
      <c r="X196" s="14"/>
      <c r="Y196" s="14"/>
      <c r="Z196" s="14"/>
      <c r="AA196" s="14"/>
      <c r="AB196" s="14"/>
      <c r="AC196" s="14"/>
      <c r="AD196" s="14"/>
      <c r="AE196" s="14"/>
      <c r="AT196" s="210" t="s">
        <v>442</v>
      </c>
      <c r="AU196" s="210" t="s">
        <v>79</v>
      </c>
      <c r="AV196" s="14" t="s">
        <v>113</v>
      </c>
      <c r="AW196" s="14" t="s">
        <v>31</v>
      </c>
      <c r="AX196" s="14" t="s">
        <v>76</v>
      </c>
      <c r="AY196" s="210" t="s">
        <v>328</v>
      </c>
    </row>
    <row r="197" s="2" customFormat="1" ht="24.15" customHeight="1">
      <c r="A197" s="41"/>
      <c r="B197" s="176"/>
      <c r="C197" s="177" t="s">
        <v>556</v>
      </c>
      <c r="D197" s="177" t="s">
        <v>331</v>
      </c>
      <c r="E197" s="178" t="s">
        <v>7455</v>
      </c>
      <c r="F197" s="179" t="s">
        <v>7456</v>
      </c>
      <c r="G197" s="180" t="s">
        <v>439</v>
      </c>
      <c r="H197" s="181">
        <v>4.6200000000000001</v>
      </c>
      <c r="I197" s="182"/>
      <c r="J197" s="183">
        <f>ROUND(I197*H197,2)</f>
        <v>0</v>
      </c>
      <c r="K197" s="179" t="s">
        <v>335</v>
      </c>
      <c r="L197" s="42"/>
      <c r="M197" s="184" t="s">
        <v>3</v>
      </c>
      <c r="N197" s="185" t="s">
        <v>40</v>
      </c>
      <c r="O197" s="75"/>
      <c r="P197" s="186">
        <f>O197*H197</f>
        <v>0</v>
      </c>
      <c r="Q197" s="186">
        <v>0.0027469</v>
      </c>
      <c r="R197" s="186">
        <f>Q197*H197</f>
        <v>0.012690678</v>
      </c>
      <c r="S197" s="186">
        <v>0</v>
      </c>
      <c r="T197" s="187">
        <f>S197*H197</f>
        <v>0</v>
      </c>
      <c r="U197" s="41"/>
      <c r="V197" s="41"/>
      <c r="W197" s="41"/>
      <c r="X197" s="41"/>
      <c r="Y197" s="41"/>
      <c r="Z197" s="41"/>
      <c r="AA197" s="41"/>
      <c r="AB197" s="41"/>
      <c r="AC197" s="41"/>
      <c r="AD197" s="41"/>
      <c r="AE197" s="41"/>
      <c r="AR197" s="188" t="s">
        <v>113</v>
      </c>
      <c r="AT197" s="188" t="s">
        <v>331</v>
      </c>
      <c r="AU197" s="188" t="s">
        <v>79</v>
      </c>
      <c r="AY197" s="22" t="s">
        <v>328</v>
      </c>
      <c r="BE197" s="189">
        <f>IF(N197="základní",J197,0)</f>
        <v>0</v>
      </c>
      <c r="BF197" s="189">
        <f>IF(N197="snížená",J197,0)</f>
        <v>0</v>
      </c>
      <c r="BG197" s="189">
        <f>IF(N197="zákl. přenesená",J197,0)</f>
        <v>0</v>
      </c>
      <c r="BH197" s="189">
        <f>IF(N197="sníž. přenesená",J197,0)</f>
        <v>0</v>
      </c>
      <c r="BI197" s="189">
        <f>IF(N197="nulová",J197,0)</f>
        <v>0</v>
      </c>
      <c r="BJ197" s="22" t="s">
        <v>76</v>
      </c>
      <c r="BK197" s="189">
        <f>ROUND(I197*H197,2)</f>
        <v>0</v>
      </c>
      <c r="BL197" s="22" t="s">
        <v>113</v>
      </c>
      <c r="BM197" s="188" t="s">
        <v>7633</v>
      </c>
    </row>
    <row r="198" s="2" customFormat="1">
      <c r="A198" s="41"/>
      <c r="B198" s="42"/>
      <c r="C198" s="41"/>
      <c r="D198" s="190" t="s">
        <v>338</v>
      </c>
      <c r="E198" s="41"/>
      <c r="F198" s="191" t="s">
        <v>7458</v>
      </c>
      <c r="G198" s="41"/>
      <c r="H198" s="41"/>
      <c r="I198" s="192"/>
      <c r="J198" s="41"/>
      <c r="K198" s="41"/>
      <c r="L198" s="42"/>
      <c r="M198" s="193"/>
      <c r="N198" s="194"/>
      <c r="O198" s="75"/>
      <c r="P198" s="75"/>
      <c r="Q198" s="75"/>
      <c r="R198" s="75"/>
      <c r="S198" s="75"/>
      <c r="T198" s="76"/>
      <c r="U198" s="41"/>
      <c r="V198" s="41"/>
      <c r="W198" s="41"/>
      <c r="X198" s="41"/>
      <c r="Y198" s="41"/>
      <c r="Z198" s="41"/>
      <c r="AA198" s="41"/>
      <c r="AB198" s="41"/>
      <c r="AC198" s="41"/>
      <c r="AD198" s="41"/>
      <c r="AE198" s="41"/>
      <c r="AT198" s="22" t="s">
        <v>338</v>
      </c>
      <c r="AU198" s="22" t="s">
        <v>79</v>
      </c>
    </row>
    <row r="199" s="13" customFormat="1">
      <c r="A199" s="13"/>
      <c r="B199" s="201"/>
      <c r="C199" s="13"/>
      <c r="D199" s="195" t="s">
        <v>442</v>
      </c>
      <c r="E199" s="202" t="s">
        <v>3</v>
      </c>
      <c r="F199" s="203" t="s">
        <v>7634</v>
      </c>
      <c r="G199" s="13"/>
      <c r="H199" s="204">
        <v>4.6200000000000001</v>
      </c>
      <c r="I199" s="205"/>
      <c r="J199" s="13"/>
      <c r="K199" s="13"/>
      <c r="L199" s="201"/>
      <c r="M199" s="206"/>
      <c r="N199" s="207"/>
      <c r="O199" s="207"/>
      <c r="P199" s="207"/>
      <c r="Q199" s="207"/>
      <c r="R199" s="207"/>
      <c r="S199" s="207"/>
      <c r="T199" s="208"/>
      <c r="U199" s="13"/>
      <c r="V199" s="13"/>
      <c r="W199" s="13"/>
      <c r="X199" s="13"/>
      <c r="Y199" s="13"/>
      <c r="Z199" s="13"/>
      <c r="AA199" s="13"/>
      <c r="AB199" s="13"/>
      <c r="AC199" s="13"/>
      <c r="AD199" s="13"/>
      <c r="AE199" s="13"/>
      <c r="AT199" s="202" t="s">
        <v>442</v>
      </c>
      <c r="AU199" s="202" t="s">
        <v>79</v>
      </c>
      <c r="AV199" s="13" t="s">
        <v>79</v>
      </c>
      <c r="AW199" s="13" t="s">
        <v>31</v>
      </c>
      <c r="AX199" s="13" t="s">
        <v>76</v>
      </c>
      <c r="AY199" s="202" t="s">
        <v>328</v>
      </c>
    </row>
    <row r="200" s="2" customFormat="1" ht="24.15" customHeight="1">
      <c r="A200" s="41"/>
      <c r="B200" s="176"/>
      <c r="C200" s="177" t="s">
        <v>8</v>
      </c>
      <c r="D200" s="177" t="s">
        <v>331</v>
      </c>
      <c r="E200" s="178" t="s">
        <v>7462</v>
      </c>
      <c r="F200" s="179" t="s">
        <v>7463</v>
      </c>
      <c r="G200" s="180" t="s">
        <v>439</v>
      </c>
      <c r="H200" s="181">
        <v>4.6200000000000001</v>
      </c>
      <c r="I200" s="182"/>
      <c r="J200" s="183">
        <f>ROUND(I200*H200,2)</f>
        <v>0</v>
      </c>
      <c r="K200" s="179" t="s">
        <v>335</v>
      </c>
      <c r="L200" s="42"/>
      <c r="M200" s="184" t="s">
        <v>3</v>
      </c>
      <c r="N200" s="185" t="s">
        <v>40</v>
      </c>
      <c r="O200" s="75"/>
      <c r="P200" s="186">
        <f>O200*H200</f>
        <v>0</v>
      </c>
      <c r="Q200" s="186">
        <v>0</v>
      </c>
      <c r="R200" s="186">
        <f>Q200*H200</f>
        <v>0</v>
      </c>
      <c r="S200" s="186">
        <v>0</v>
      </c>
      <c r="T200" s="187">
        <f>S200*H200</f>
        <v>0</v>
      </c>
      <c r="U200" s="41"/>
      <c r="V200" s="41"/>
      <c r="W200" s="41"/>
      <c r="X200" s="41"/>
      <c r="Y200" s="41"/>
      <c r="Z200" s="41"/>
      <c r="AA200" s="41"/>
      <c r="AB200" s="41"/>
      <c r="AC200" s="41"/>
      <c r="AD200" s="41"/>
      <c r="AE200" s="41"/>
      <c r="AR200" s="188" t="s">
        <v>113</v>
      </c>
      <c r="AT200" s="188" t="s">
        <v>331</v>
      </c>
      <c r="AU200" s="188" t="s">
        <v>79</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7635</v>
      </c>
    </row>
    <row r="201" s="2" customFormat="1">
      <c r="A201" s="41"/>
      <c r="B201" s="42"/>
      <c r="C201" s="41"/>
      <c r="D201" s="190" t="s">
        <v>338</v>
      </c>
      <c r="E201" s="41"/>
      <c r="F201" s="191" t="s">
        <v>7465</v>
      </c>
      <c r="G201" s="41"/>
      <c r="H201" s="41"/>
      <c r="I201" s="192"/>
      <c r="J201" s="41"/>
      <c r="K201" s="41"/>
      <c r="L201" s="42"/>
      <c r="M201" s="193"/>
      <c r="N201" s="194"/>
      <c r="O201" s="75"/>
      <c r="P201" s="75"/>
      <c r="Q201" s="75"/>
      <c r="R201" s="75"/>
      <c r="S201" s="75"/>
      <c r="T201" s="76"/>
      <c r="U201" s="41"/>
      <c r="V201" s="41"/>
      <c r="W201" s="41"/>
      <c r="X201" s="41"/>
      <c r="Y201" s="41"/>
      <c r="Z201" s="41"/>
      <c r="AA201" s="41"/>
      <c r="AB201" s="41"/>
      <c r="AC201" s="41"/>
      <c r="AD201" s="41"/>
      <c r="AE201" s="41"/>
      <c r="AT201" s="22" t="s">
        <v>338</v>
      </c>
      <c r="AU201" s="22" t="s">
        <v>79</v>
      </c>
    </row>
    <row r="202" s="2" customFormat="1" ht="37.8" customHeight="1">
      <c r="A202" s="41"/>
      <c r="B202" s="176"/>
      <c r="C202" s="177" t="s">
        <v>564</v>
      </c>
      <c r="D202" s="177" t="s">
        <v>331</v>
      </c>
      <c r="E202" s="178" t="s">
        <v>7466</v>
      </c>
      <c r="F202" s="179" t="s">
        <v>7467</v>
      </c>
      <c r="G202" s="180" t="s">
        <v>585</v>
      </c>
      <c r="H202" s="181">
        <v>0.087999999999999995</v>
      </c>
      <c r="I202" s="182"/>
      <c r="J202" s="183">
        <f>ROUND(I202*H202,2)</f>
        <v>0</v>
      </c>
      <c r="K202" s="179" t="s">
        <v>335</v>
      </c>
      <c r="L202" s="42"/>
      <c r="M202" s="184" t="s">
        <v>3</v>
      </c>
      <c r="N202" s="185" t="s">
        <v>40</v>
      </c>
      <c r="O202" s="75"/>
      <c r="P202" s="186">
        <f>O202*H202</f>
        <v>0</v>
      </c>
      <c r="Q202" s="186">
        <v>1.0492218</v>
      </c>
      <c r="R202" s="186">
        <f>Q202*H202</f>
        <v>0.092331518399999993</v>
      </c>
      <c r="S202" s="186">
        <v>0</v>
      </c>
      <c r="T202" s="187">
        <f>S202*H202</f>
        <v>0</v>
      </c>
      <c r="U202" s="41"/>
      <c r="V202" s="41"/>
      <c r="W202" s="41"/>
      <c r="X202" s="41"/>
      <c r="Y202" s="41"/>
      <c r="Z202" s="41"/>
      <c r="AA202" s="41"/>
      <c r="AB202" s="41"/>
      <c r="AC202" s="41"/>
      <c r="AD202" s="41"/>
      <c r="AE202" s="41"/>
      <c r="AR202" s="188" t="s">
        <v>113</v>
      </c>
      <c r="AT202" s="188" t="s">
        <v>331</v>
      </c>
      <c r="AU202" s="188" t="s">
        <v>79</v>
      </c>
      <c r="AY202" s="22" t="s">
        <v>328</v>
      </c>
      <c r="BE202" s="189">
        <f>IF(N202="základní",J202,0)</f>
        <v>0</v>
      </c>
      <c r="BF202" s="189">
        <f>IF(N202="snížená",J202,0)</f>
        <v>0</v>
      </c>
      <c r="BG202" s="189">
        <f>IF(N202="zákl. přenesená",J202,0)</f>
        <v>0</v>
      </c>
      <c r="BH202" s="189">
        <f>IF(N202="sníž. přenesená",J202,0)</f>
        <v>0</v>
      </c>
      <c r="BI202" s="189">
        <f>IF(N202="nulová",J202,0)</f>
        <v>0</v>
      </c>
      <c r="BJ202" s="22" t="s">
        <v>76</v>
      </c>
      <c r="BK202" s="189">
        <f>ROUND(I202*H202,2)</f>
        <v>0</v>
      </c>
      <c r="BL202" s="22" t="s">
        <v>113</v>
      </c>
      <c r="BM202" s="188" t="s">
        <v>7636</v>
      </c>
    </row>
    <row r="203" s="2" customFormat="1">
      <c r="A203" s="41"/>
      <c r="B203" s="42"/>
      <c r="C203" s="41"/>
      <c r="D203" s="190" t="s">
        <v>338</v>
      </c>
      <c r="E203" s="41"/>
      <c r="F203" s="191" t="s">
        <v>7469</v>
      </c>
      <c r="G203" s="41"/>
      <c r="H203" s="41"/>
      <c r="I203" s="192"/>
      <c r="J203" s="41"/>
      <c r="K203" s="41"/>
      <c r="L203" s="42"/>
      <c r="M203" s="193"/>
      <c r="N203" s="194"/>
      <c r="O203" s="75"/>
      <c r="P203" s="75"/>
      <c r="Q203" s="75"/>
      <c r="R203" s="75"/>
      <c r="S203" s="75"/>
      <c r="T203" s="76"/>
      <c r="U203" s="41"/>
      <c r="V203" s="41"/>
      <c r="W203" s="41"/>
      <c r="X203" s="41"/>
      <c r="Y203" s="41"/>
      <c r="Z203" s="41"/>
      <c r="AA203" s="41"/>
      <c r="AB203" s="41"/>
      <c r="AC203" s="41"/>
      <c r="AD203" s="41"/>
      <c r="AE203" s="41"/>
      <c r="AT203" s="22" t="s">
        <v>338</v>
      </c>
      <c r="AU203" s="22" t="s">
        <v>79</v>
      </c>
    </row>
    <row r="204" s="15" customFormat="1">
      <c r="A204" s="15"/>
      <c r="B204" s="217"/>
      <c r="C204" s="15"/>
      <c r="D204" s="195" t="s">
        <v>442</v>
      </c>
      <c r="E204" s="218" t="s">
        <v>3</v>
      </c>
      <c r="F204" s="219" t="s">
        <v>7637</v>
      </c>
      <c r="G204" s="15"/>
      <c r="H204" s="218" t="s">
        <v>3</v>
      </c>
      <c r="I204" s="220"/>
      <c r="J204" s="15"/>
      <c r="K204" s="15"/>
      <c r="L204" s="217"/>
      <c r="M204" s="221"/>
      <c r="N204" s="222"/>
      <c r="O204" s="222"/>
      <c r="P204" s="222"/>
      <c r="Q204" s="222"/>
      <c r="R204" s="222"/>
      <c r="S204" s="222"/>
      <c r="T204" s="223"/>
      <c r="U204" s="15"/>
      <c r="V204" s="15"/>
      <c r="W204" s="15"/>
      <c r="X204" s="15"/>
      <c r="Y204" s="15"/>
      <c r="Z204" s="15"/>
      <c r="AA204" s="15"/>
      <c r="AB204" s="15"/>
      <c r="AC204" s="15"/>
      <c r="AD204" s="15"/>
      <c r="AE204" s="15"/>
      <c r="AT204" s="218" t="s">
        <v>442</v>
      </c>
      <c r="AU204" s="218" t="s">
        <v>79</v>
      </c>
      <c r="AV204" s="15" t="s">
        <v>76</v>
      </c>
      <c r="AW204" s="15" t="s">
        <v>31</v>
      </c>
      <c r="AX204" s="15" t="s">
        <v>69</v>
      </c>
      <c r="AY204" s="218" t="s">
        <v>328</v>
      </c>
    </row>
    <row r="205" s="13" customFormat="1">
      <c r="A205" s="13"/>
      <c r="B205" s="201"/>
      <c r="C205" s="13"/>
      <c r="D205" s="195" t="s">
        <v>442</v>
      </c>
      <c r="E205" s="202" t="s">
        <v>3</v>
      </c>
      <c r="F205" s="203" t="s">
        <v>7638</v>
      </c>
      <c r="G205" s="13"/>
      <c r="H205" s="204">
        <v>0.087999999999999995</v>
      </c>
      <c r="I205" s="205"/>
      <c r="J205" s="13"/>
      <c r="K205" s="13"/>
      <c r="L205" s="201"/>
      <c r="M205" s="206"/>
      <c r="N205" s="207"/>
      <c r="O205" s="207"/>
      <c r="P205" s="207"/>
      <c r="Q205" s="207"/>
      <c r="R205" s="207"/>
      <c r="S205" s="207"/>
      <c r="T205" s="208"/>
      <c r="U205" s="13"/>
      <c r="V205" s="13"/>
      <c r="W205" s="13"/>
      <c r="X205" s="13"/>
      <c r="Y205" s="13"/>
      <c r="Z205" s="13"/>
      <c r="AA205" s="13"/>
      <c r="AB205" s="13"/>
      <c r="AC205" s="13"/>
      <c r="AD205" s="13"/>
      <c r="AE205" s="13"/>
      <c r="AT205" s="202" t="s">
        <v>442</v>
      </c>
      <c r="AU205" s="202" t="s">
        <v>79</v>
      </c>
      <c r="AV205" s="13" t="s">
        <v>79</v>
      </c>
      <c r="AW205" s="13" t="s">
        <v>31</v>
      </c>
      <c r="AX205" s="13" t="s">
        <v>76</v>
      </c>
      <c r="AY205" s="202" t="s">
        <v>328</v>
      </c>
    </row>
    <row r="206" s="2" customFormat="1" ht="24.15" customHeight="1">
      <c r="A206" s="41"/>
      <c r="B206" s="176"/>
      <c r="C206" s="177" t="s">
        <v>571</v>
      </c>
      <c r="D206" s="177" t="s">
        <v>331</v>
      </c>
      <c r="E206" s="178" t="s">
        <v>7471</v>
      </c>
      <c r="F206" s="179" t="s">
        <v>7472</v>
      </c>
      <c r="G206" s="180" t="s">
        <v>439</v>
      </c>
      <c r="H206" s="181">
        <v>4.2000000000000002</v>
      </c>
      <c r="I206" s="182"/>
      <c r="J206" s="183">
        <f>ROUND(I206*H206,2)</f>
        <v>0</v>
      </c>
      <c r="K206" s="179" t="s">
        <v>335</v>
      </c>
      <c r="L206" s="42"/>
      <c r="M206" s="184" t="s">
        <v>3</v>
      </c>
      <c r="N206" s="185" t="s">
        <v>40</v>
      </c>
      <c r="O206" s="75"/>
      <c r="P206" s="186">
        <f>O206*H206</f>
        <v>0</v>
      </c>
      <c r="Q206" s="186">
        <v>0.0025000000000000001</v>
      </c>
      <c r="R206" s="186">
        <f>Q206*H206</f>
        <v>0.010500000000000001</v>
      </c>
      <c r="S206" s="186">
        <v>0</v>
      </c>
      <c r="T206" s="187">
        <f>S206*H206</f>
        <v>0</v>
      </c>
      <c r="U206" s="41"/>
      <c r="V206" s="41"/>
      <c r="W206" s="41"/>
      <c r="X206" s="41"/>
      <c r="Y206" s="41"/>
      <c r="Z206" s="41"/>
      <c r="AA206" s="41"/>
      <c r="AB206" s="41"/>
      <c r="AC206" s="41"/>
      <c r="AD206" s="41"/>
      <c r="AE206" s="41"/>
      <c r="AR206" s="188" t="s">
        <v>113</v>
      </c>
      <c r="AT206" s="188" t="s">
        <v>331</v>
      </c>
      <c r="AU206" s="188" t="s">
        <v>79</v>
      </c>
      <c r="AY206" s="22" t="s">
        <v>328</v>
      </c>
      <c r="BE206" s="189">
        <f>IF(N206="základní",J206,0)</f>
        <v>0</v>
      </c>
      <c r="BF206" s="189">
        <f>IF(N206="snížená",J206,0)</f>
        <v>0</v>
      </c>
      <c r="BG206" s="189">
        <f>IF(N206="zákl. přenesená",J206,0)</f>
        <v>0</v>
      </c>
      <c r="BH206" s="189">
        <f>IF(N206="sníž. přenesená",J206,0)</f>
        <v>0</v>
      </c>
      <c r="BI206" s="189">
        <f>IF(N206="nulová",J206,0)</f>
        <v>0</v>
      </c>
      <c r="BJ206" s="22" t="s">
        <v>76</v>
      </c>
      <c r="BK206" s="189">
        <f>ROUND(I206*H206,2)</f>
        <v>0</v>
      </c>
      <c r="BL206" s="22" t="s">
        <v>113</v>
      </c>
      <c r="BM206" s="188" t="s">
        <v>7639</v>
      </c>
    </row>
    <row r="207" s="2" customFormat="1">
      <c r="A207" s="41"/>
      <c r="B207" s="42"/>
      <c r="C207" s="41"/>
      <c r="D207" s="190" t="s">
        <v>338</v>
      </c>
      <c r="E207" s="41"/>
      <c r="F207" s="191" t="s">
        <v>7474</v>
      </c>
      <c r="G207" s="41"/>
      <c r="H207" s="41"/>
      <c r="I207" s="192"/>
      <c r="J207" s="41"/>
      <c r="K207" s="41"/>
      <c r="L207" s="42"/>
      <c r="M207" s="193"/>
      <c r="N207" s="194"/>
      <c r="O207" s="75"/>
      <c r="P207" s="75"/>
      <c r="Q207" s="75"/>
      <c r="R207" s="75"/>
      <c r="S207" s="75"/>
      <c r="T207" s="76"/>
      <c r="U207" s="41"/>
      <c r="V207" s="41"/>
      <c r="W207" s="41"/>
      <c r="X207" s="41"/>
      <c r="Y207" s="41"/>
      <c r="Z207" s="41"/>
      <c r="AA207" s="41"/>
      <c r="AB207" s="41"/>
      <c r="AC207" s="41"/>
      <c r="AD207" s="41"/>
      <c r="AE207" s="41"/>
      <c r="AT207" s="22" t="s">
        <v>338</v>
      </c>
      <c r="AU207" s="22" t="s">
        <v>79</v>
      </c>
    </row>
    <row r="208" s="15" customFormat="1">
      <c r="A208" s="15"/>
      <c r="B208" s="217"/>
      <c r="C208" s="15"/>
      <c r="D208" s="195" t="s">
        <v>442</v>
      </c>
      <c r="E208" s="218" t="s">
        <v>3</v>
      </c>
      <c r="F208" s="219" t="s">
        <v>7475</v>
      </c>
      <c r="G208" s="15"/>
      <c r="H208" s="218" t="s">
        <v>3</v>
      </c>
      <c r="I208" s="220"/>
      <c r="J208" s="15"/>
      <c r="K208" s="15"/>
      <c r="L208" s="217"/>
      <c r="M208" s="221"/>
      <c r="N208" s="222"/>
      <c r="O208" s="222"/>
      <c r="P208" s="222"/>
      <c r="Q208" s="222"/>
      <c r="R208" s="222"/>
      <c r="S208" s="222"/>
      <c r="T208" s="223"/>
      <c r="U208" s="15"/>
      <c r="V208" s="15"/>
      <c r="W208" s="15"/>
      <c r="X208" s="15"/>
      <c r="Y208" s="15"/>
      <c r="Z208" s="15"/>
      <c r="AA208" s="15"/>
      <c r="AB208" s="15"/>
      <c r="AC208" s="15"/>
      <c r="AD208" s="15"/>
      <c r="AE208" s="15"/>
      <c r="AT208" s="218" t="s">
        <v>442</v>
      </c>
      <c r="AU208" s="218" t="s">
        <v>79</v>
      </c>
      <c r="AV208" s="15" t="s">
        <v>76</v>
      </c>
      <c r="AW208" s="15" t="s">
        <v>31</v>
      </c>
      <c r="AX208" s="15" t="s">
        <v>69</v>
      </c>
      <c r="AY208" s="218" t="s">
        <v>328</v>
      </c>
    </row>
    <row r="209" s="13" customFormat="1">
      <c r="A209" s="13"/>
      <c r="B209" s="201"/>
      <c r="C209" s="13"/>
      <c r="D209" s="195" t="s">
        <v>442</v>
      </c>
      <c r="E209" s="202" t="s">
        <v>3</v>
      </c>
      <c r="F209" s="203" t="s">
        <v>7640</v>
      </c>
      <c r="G209" s="13"/>
      <c r="H209" s="204">
        <v>4.2000000000000002</v>
      </c>
      <c r="I209" s="205"/>
      <c r="J209" s="13"/>
      <c r="K209" s="13"/>
      <c r="L209" s="201"/>
      <c r="M209" s="206"/>
      <c r="N209" s="207"/>
      <c r="O209" s="207"/>
      <c r="P209" s="207"/>
      <c r="Q209" s="207"/>
      <c r="R209" s="207"/>
      <c r="S209" s="207"/>
      <c r="T209" s="208"/>
      <c r="U209" s="13"/>
      <c r="V209" s="13"/>
      <c r="W209" s="13"/>
      <c r="X209" s="13"/>
      <c r="Y209" s="13"/>
      <c r="Z209" s="13"/>
      <c r="AA209" s="13"/>
      <c r="AB209" s="13"/>
      <c r="AC209" s="13"/>
      <c r="AD209" s="13"/>
      <c r="AE209" s="13"/>
      <c r="AT209" s="202" t="s">
        <v>442</v>
      </c>
      <c r="AU209" s="202" t="s">
        <v>79</v>
      </c>
      <c r="AV209" s="13" t="s">
        <v>79</v>
      </c>
      <c r="AW209" s="13" t="s">
        <v>31</v>
      </c>
      <c r="AX209" s="13" t="s">
        <v>76</v>
      </c>
      <c r="AY209" s="202" t="s">
        <v>328</v>
      </c>
    </row>
    <row r="210" s="2" customFormat="1" ht="44.25" customHeight="1">
      <c r="A210" s="41"/>
      <c r="B210" s="176"/>
      <c r="C210" s="177" t="s">
        <v>576</v>
      </c>
      <c r="D210" s="177" t="s">
        <v>331</v>
      </c>
      <c r="E210" s="178" t="s">
        <v>3086</v>
      </c>
      <c r="F210" s="179" t="s">
        <v>3087</v>
      </c>
      <c r="G210" s="180" t="s">
        <v>439</v>
      </c>
      <c r="H210" s="181">
        <v>4.2000000000000002</v>
      </c>
      <c r="I210" s="182"/>
      <c r="J210" s="183">
        <f>ROUND(I210*H210,2)</f>
        <v>0</v>
      </c>
      <c r="K210" s="179" t="s">
        <v>335</v>
      </c>
      <c r="L210" s="42"/>
      <c r="M210" s="184" t="s">
        <v>3</v>
      </c>
      <c r="N210" s="185" t="s">
        <v>40</v>
      </c>
      <c r="O210" s="75"/>
      <c r="P210" s="186">
        <f>O210*H210</f>
        <v>0</v>
      </c>
      <c r="Q210" s="186">
        <v>0.00010000000000000001</v>
      </c>
      <c r="R210" s="186">
        <f>Q210*H210</f>
        <v>0.00042000000000000002</v>
      </c>
      <c r="S210" s="186">
        <v>0</v>
      </c>
      <c r="T210" s="187">
        <f>S210*H210</f>
        <v>0</v>
      </c>
      <c r="U210" s="41"/>
      <c r="V210" s="41"/>
      <c r="W210" s="41"/>
      <c r="X210" s="41"/>
      <c r="Y210" s="41"/>
      <c r="Z210" s="41"/>
      <c r="AA210" s="41"/>
      <c r="AB210" s="41"/>
      <c r="AC210" s="41"/>
      <c r="AD210" s="41"/>
      <c r="AE210" s="41"/>
      <c r="AR210" s="188" t="s">
        <v>113</v>
      </c>
      <c r="AT210" s="188" t="s">
        <v>331</v>
      </c>
      <c r="AU210" s="188" t="s">
        <v>79</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7641</v>
      </c>
    </row>
    <row r="211" s="2" customFormat="1">
      <c r="A211" s="41"/>
      <c r="B211" s="42"/>
      <c r="C211" s="41"/>
      <c r="D211" s="190" t="s">
        <v>338</v>
      </c>
      <c r="E211" s="41"/>
      <c r="F211" s="191" t="s">
        <v>3089</v>
      </c>
      <c r="G211" s="41"/>
      <c r="H211" s="41"/>
      <c r="I211" s="192"/>
      <c r="J211" s="41"/>
      <c r="K211" s="41"/>
      <c r="L211" s="42"/>
      <c r="M211" s="193"/>
      <c r="N211" s="194"/>
      <c r="O211" s="75"/>
      <c r="P211" s="75"/>
      <c r="Q211" s="75"/>
      <c r="R211" s="75"/>
      <c r="S211" s="75"/>
      <c r="T211" s="76"/>
      <c r="U211" s="41"/>
      <c r="V211" s="41"/>
      <c r="W211" s="41"/>
      <c r="X211" s="41"/>
      <c r="Y211" s="41"/>
      <c r="Z211" s="41"/>
      <c r="AA211" s="41"/>
      <c r="AB211" s="41"/>
      <c r="AC211" s="41"/>
      <c r="AD211" s="41"/>
      <c r="AE211" s="41"/>
      <c r="AT211" s="22" t="s">
        <v>338</v>
      </c>
      <c r="AU211" s="22" t="s">
        <v>79</v>
      </c>
    </row>
    <row r="212" s="2" customFormat="1" ht="37.8" customHeight="1">
      <c r="A212" s="41"/>
      <c r="B212" s="176"/>
      <c r="C212" s="177" t="s">
        <v>473</v>
      </c>
      <c r="D212" s="177" t="s">
        <v>331</v>
      </c>
      <c r="E212" s="178" t="s">
        <v>7480</v>
      </c>
      <c r="F212" s="179" t="s">
        <v>7481</v>
      </c>
      <c r="G212" s="180" t="s">
        <v>439</v>
      </c>
      <c r="H212" s="181">
        <v>4.2000000000000002</v>
      </c>
      <c r="I212" s="182"/>
      <c r="J212" s="183">
        <f>ROUND(I212*H212,2)</f>
        <v>0</v>
      </c>
      <c r="K212" s="179" t="s">
        <v>335</v>
      </c>
      <c r="L212" s="42"/>
      <c r="M212" s="184" t="s">
        <v>3</v>
      </c>
      <c r="N212" s="185" t="s">
        <v>40</v>
      </c>
      <c r="O212" s="75"/>
      <c r="P212" s="186">
        <f>O212*H212</f>
        <v>0</v>
      </c>
      <c r="Q212" s="186">
        <v>4.7999999999999996E-07</v>
      </c>
      <c r="R212" s="186">
        <f>Q212*H212</f>
        <v>2.0159999999999998E-06</v>
      </c>
      <c r="S212" s="186">
        <v>0</v>
      </c>
      <c r="T212" s="187">
        <f>S212*H212</f>
        <v>0</v>
      </c>
      <c r="U212" s="41"/>
      <c r="V212" s="41"/>
      <c r="W212" s="41"/>
      <c r="X212" s="41"/>
      <c r="Y212" s="41"/>
      <c r="Z212" s="41"/>
      <c r="AA212" s="41"/>
      <c r="AB212" s="41"/>
      <c r="AC212" s="41"/>
      <c r="AD212" s="41"/>
      <c r="AE212" s="41"/>
      <c r="AR212" s="188" t="s">
        <v>113</v>
      </c>
      <c r="AT212" s="188" t="s">
        <v>331</v>
      </c>
      <c r="AU212" s="188" t="s">
        <v>79</v>
      </c>
      <c r="AY212" s="22" t="s">
        <v>328</v>
      </c>
      <c r="BE212" s="189">
        <f>IF(N212="základní",J212,0)</f>
        <v>0</v>
      </c>
      <c r="BF212" s="189">
        <f>IF(N212="snížená",J212,0)</f>
        <v>0</v>
      </c>
      <c r="BG212" s="189">
        <f>IF(N212="zákl. přenesená",J212,0)</f>
        <v>0</v>
      </c>
      <c r="BH212" s="189">
        <f>IF(N212="sníž. přenesená",J212,0)</f>
        <v>0</v>
      </c>
      <c r="BI212" s="189">
        <f>IF(N212="nulová",J212,0)</f>
        <v>0</v>
      </c>
      <c r="BJ212" s="22" t="s">
        <v>76</v>
      </c>
      <c r="BK212" s="189">
        <f>ROUND(I212*H212,2)</f>
        <v>0</v>
      </c>
      <c r="BL212" s="22" t="s">
        <v>113</v>
      </c>
      <c r="BM212" s="188" t="s">
        <v>7642</v>
      </c>
    </row>
    <row r="213" s="2" customFormat="1">
      <c r="A213" s="41"/>
      <c r="B213" s="42"/>
      <c r="C213" s="41"/>
      <c r="D213" s="190" t="s">
        <v>338</v>
      </c>
      <c r="E213" s="41"/>
      <c r="F213" s="191" t="s">
        <v>7483</v>
      </c>
      <c r="G213" s="41"/>
      <c r="H213" s="41"/>
      <c r="I213" s="192"/>
      <c r="J213" s="41"/>
      <c r="K213" s="41"/>
      <c r="L213" s="42"/>
      <c r="M213" s="193"/>
      <c r="N213" s="194"/>
      <c r="O213" s="75"/>
      <c r="P213" s="75"/>
      <c r="Q213" s="75"/>
      <c r="R213" s="75"/>
      <c r="S213" s="75"/>
      <c r="T213" s="76"/>
      <c r="U213" s="41"/>
      <c r="V213" s="41"/>
      <c r="W213" s="41"/>
      <c r="X213" s="41"/>
      <c r="Y213" s="41"/>
      <c r="Z213" s="41"/>
      <c r="AA213" s="41"/>
      <c r="AB213" s="41"/>
      <c r="AC213" s="41"/>
      <c r="AD213" s="41"/>
      <c r="AE213" s="41"/>
      <c r="AT213" s="22" t="s">
        <v>338</v>
      </c>
      <c r="AU213" s="22" t="s">
        <v>79</v>
      </c>
    </row>
    <row r="214" s="2" customFormat="1" ht="24.15" customHeight="1">
      <c r="A214" s="41"/>
      <c r="B214" s="176"/>
      <c r="C214" s="177" t="s">
        <v>588</v>
      </c>
      <c r="D214" s="177" t="s">
        <v>331</v>
      </c>
      <c r="E214" s="178" t="s">
        <v>7564</v>
      </c>
      <c r="F214" s="179" t="s">
        <v>7565</v>
      </c>
      <c r="G214" s="180" t="s">
        <v>476</v>
      </c>
      <c r="H214" s="181">
        <v>3.2000000000000002</v>
      </c>
      <c r="I214" s="182"/>
      <c r="J214" s="183">
        <f>ROUND(I214*H214,2)</f>
        <v>0</v>
      </c>
      <c r="K214" s="179" t="s">
        <v>335</v>
      </c>
      <c r="L214" s="42"/>
      <c r="M214" s="184" t="s">
        <v>3</v>
      </c>
      <c r="N214" s="185" t="s">
        <v>40</v>
      </c>
      <c r="O214" s="75"/>
      <c r="P214" s="186">
        <f>O214*H214</f>
        <v>0</v>
      </c>
      <c r="Q214" s="186">
        <v>0.00054000000000000001</v>
      </c>
      <c r="R214" s="186">
        <f>Q214*H214</f>
        <v>0.0017280000000000002</v>
      </c>
      <c r="S214" s="186">
        <v>0</v>
      </c>
      <c r="T214" s="187">
        <f>S214*H214</f>
        <v>0</v>
      </c>
      <c r="U214" s="41"/>
      <c r="V214" s="41"/>
      <c r="W214" s="41"/>
      <c r="X214" s="41"/>
      <c r="Y214" s="41"/>
      <c r="Z214" s="41"/>
      <c r="AA214" s="41"/>
      <c r="AB214" s="41"/>
      <c r="AC214" s="41"/>
      <c r="AD214" s="41"/>
      <c r="AE214" s="41"/>
      <c r="AR214" s="188" t="s">
        <v>113</v>
      </c>
      <c r="AT214" s="188" t="s">
        <v>331</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7643</v>
      </c>
    </row>
    <row r="215" s="2" customFormat="1">
      <c r="A215" s="41"/>
      <c r="B215" s="42"/>
      <c r="C215" s="41"/>
      <c r="D215" s="190" t="s">
        <v>338</v>
      </c>
      <c r="E215" s="41"/>
      <c r="F215" s="191" t="s">
        <v>7566</v>
      </c>
      <c r="G215" s="41"/>
      <c r="H215" s="41"/>
      <c r="I215" s="192"/>
      <c r="J215" s="41"/>
      <c r="K215" s="41"/>
      <c r="L215" s="42"/>
      <c r="M215" s="193"/>
      <c r="N215" s="194"/>
      <c r="O215" s="75"/>
      <c r="P215" s="75"/>
      <c r="Q215" s="75"/>
      <c r="R215" s="75"/>
      <c r="S215" s="75"/>
      <c r="T215" s="76"/>
      <c r="U215" s="41"/>
      <c r="V215" s="41"/>
      <c r="W215" s="41"/>
      <c r="X215" s="41"/>
      <c r="Y215" s="41"/>
      <c r="Z215" s="41"/>
      <c r="AA215" s="41"/>
      <c r="AB215" s="41"/>
      <c r="AC215" s="41"/>
      <c r="AD215" s="41"/>
      <c r="AE215" s="41"/>
      <c r="AT215" s="22" t="s">
        <v>338</v>
      </c>
      <c r="AU215" s="22" t="s">
        <v>79</v>
      </c>
    </row>
    <row r="216" s="13" customFormat="1">
      <c r="A216" s="13"/>
      <c r="B216" s="201"/>
      <c r="C216" s="13"/>
      <c r="D216" s="195" t="s">
        <v>442</v>
      </c>
      <c r="E216" s="202" t="s">
        <v>3</v>
      </c>
      <c r="F216" s="203" t="s">
        <v>7644</v>
      </c>
      <c r="G216" s="13"/>
      <c r="H216" s="204">
        <v>3.2000000000000002</v>
      </c>
      <c r="I216" s="205"/>
      <c r="J216" s="13"/>
      <c r="K216" s="13"/>
      <c r="L216" s="201"/>
      <c r="M216" s="206"/>
      <c r="N216" s="207"/>
      <c r="O216" s="207"/>
      <c r="P216" s="207"/>
      <c r="Q216" s="207"/>
      <c r="R216" s="207"/>
      <c r="S216" s="207"/>
      <c r="T216" s="208"/>
      <c r="U216" s="13"/>
      <c r="V216" s="13"/>
      <c r="W216" s="13"/>
      <c r="X216" s="13"/>
      <c r="Y216" s="13"/>
      <c r="Z216" s="13"/>
      <c r="AA216" s="13"/>
      <c r="AB216" s="13"/>
      <c r="AC216" s="13"/>
      <c r="AD216" s="13"/>
      <c r="AE216" s="13"/>
      <c r="AT216" s="202" t="s">
        <v>442</v>
      </c>
      <c r="AU216" s="202" t="s">
        <v>79</v>
      </c>
      <c r="AV216" s="13" t="s">
        <v>79</v>
      </c>
      <c r="AW216" s="13" t="s">
        <v>31</v>
      </c>
      <c r="AX216" s="13" t="s">
        <v>76</v>
      </c>
      <c r="AY216" s="202" t="s">
        <v>328</v>
      </c>
    </row>
    <row r="217" s="2" customFormat="1" ht="37.8" customHeight="1">
      <c r="A217" s="41"/>
      <c r="B217" s="176"/>
      <c r="C217" s="177" t="s">
        <v>593</v>
      </c>
      <c r="D217" s="177" t="s">
        <v>331</v>
      </c>
      <c r="E217" s="178" t="s">
        <v>7496</v>
      </c>
      <c r="F217" s="179" t="s">
        <v>7497</v>
      </c>
      <c r="G217" s="180" t="s">
        <v>439</v>
      </c>
      <c r="H217" s="181">
        <v>3.8399999999999999</v>
      </c>
      <c r="I217" s="182"/>
      <c r="J217" s="183">
        <f>ROUND(I217*H217,2)</f>
        <v>0</v>
      </c>
      <c r="K217" s="179" t="s">
        <v>335</v>
      </c>
      <c r="L217" s="42"/>
      <c r="M217" s="184" t="s">
        <v>3</v>
      </c>
      <c r="N217" s="185" t="s">
        <v>40</v>
      </c>
      <c r="O217" s="75"/>
      <c r="P217" s="186">
        <f>O217*H217</f>
        <v>0</v>
      </c>
      <c r="Q217" s="186">
        <v>0.00029</v>
      </c>
      <c r="R217" s="186">
        <f>Q217*H217</f>
        <v>0.0011136</v>
      </c>
      <c r="S217" s="186">
        <v>0</v>
      </c>
      <c r="T217" s="187">
        <f>S217*H217</f>
        <v>0</v>
      </c>
      <c r="U217" s="41"/>
      <c r="V217" s="41"/>
      <c r="W217" s="41"/>
      <c r="X217" s="41"/>
      <c r="Y217" s="41"/>
      <c r="Z217" s="41"/>
      <c r="AA217" s="41"/>
      <c r="AB217" s="41"/>
      <c r="AC217" s="41"/>
      <c r="AD217" s="41"/>
      <c r="AE217" s="41"/>
      <c r="AR217" s="188" t="s">
        <v>113</v>
      </c>
      <c r="AT217" s="188" t="s">
        <v>331</v>
      </c>
      <c r="AU217" s="188" t="s">
        <v>79</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113</v>
      </c>
      <c r="BM217" s="188" t="s">
        <v>7645</v>
      </c>
    </row>
    <row r="218" s="2" customFormat="1">
      <c r="A218" s="41"/>
      <c r="B218" s="42"/>
      <c r="C218" s="41"/>
      <c r="D218" s="190" t="s">
        <v>338</v>
      </c>
      <c r="E218" s="41"/>
      <c r="F218" s="191" t="s">
        <v>7499</v>
      </c>
      <c r="G218" s="41"/>
      <c r="H218" s="41"/>
      <c r="I218" s="192"/>
      <c r="J218" s="41"/>
      <c r="K218" s="41"/>
      <c r="L218" s="42"/>
      <c r="M218" s="193"/>
      <c r="N218" s="194"/>
      <c r="O218" s="75"/>
      <c r="P218" s="75"/>
      <c r="Q218" s="75"/>
      <c r="R218" s="75"/>
      <c r="S218" s="75"/>
      <c r="T218" s="76"/>
      <c r="U218" s="41"/>
      <c r="V218" s="41"/>
      <c r="W218" s="41"/>
      <c r="X218" s="41"/>
      <c r="Y218" s="41"/>
      <c r="Z218" s="41"/>
      <c r="AA218" s="41"/>
      <c r="AB218" s="41"/>
      <c r="AC218" s="41"/>
      <c r="AD218" s="41"/>
      <c r="AE218" s="41"/>
      <c r="AT218" s="22" t="s">
        <v>338</v>
      </c>
      <c r="AU218" s="22" t="s">
        <v>79</v>
      </c>
    </row>
    <row r="219" s="15" customFormat="1">
      <c r="A219" s="15"/>
      <c r="B219" s="217"/>
      <c r="C219" s="15"/>
      <c r="D219" s="195" t="s">
        <v>442</v>
      </c>
      <c r="E219" s="218" t="s">
        <v>3</v>
      </c>
      <c r="F219" s="219" t="s">
        <v>7500</v>
      </c>
      <c r="G219" s="15"/>
      <c r="H219" s="218" t="s">
        <v>3</v>
      </c>
      <c r="I219" s="220"/>
      <c r="J219" s="15"/>
      <c r="K219" s="15"/>
      <c r="L219" s="217"/>
      <c r="M219" s="221"/>
      <c r="N219" s="222"/>
      <c r="O219" s="222"/>
      <c r="P219" s="222"/>
      <c r="Q219" s="222"/>
      <c r="R219" s="222"/>
      <c r="S219" s="222"/>
      <c r="T219" s="223"/>
      <c r="U219" s="15"/>
      <c r="V219" s="15"/>
      <c r="W219" s="15"/>
      <c r="X219" s="15"/>
      <c r="Y219" s="15"/>
      <c r="Z219" s="15"/>
      <c r="AA219" s="15"/>
      <c r="AB219" s="15"/>
      <c r="AC219" s="15"/>
      <c r="AD219" s="15"/>
      <c r="AE219" s="15"/>
      <c r="AT219" s="218" t="s">
        <v>442</v>
      </c>
      <c r="AU219" s="218" t="s">
        <v>79</v>
      </c>
      <c r="AV219" s="15" t="s">
        <v>76</v>
      </c>
      <c r="AW219" s="15" t="s">
        <v>31</v>
      </c>
      <c r="AX219" s="15" t="s">
        <v>69</v>
      </c>
      <c r="AY219" s="218" t="s">
        <v>328</v>
      </c>
    </row>
    <row r="220" s="13" customFormat="1">
      <c r="A220" s="13"/>
      <c r="B220" s="201"/>
      <c r="C220" s="13"/>
      <c r="D220" s="195" t="s">
        <v>442</v>
      </c>
      <c r="E220" s="202" t="s">
        <v>3</v>
      </c>
      <c r="F220" s="203" t="s">
        <v>7646</v>
      </c>
      <c r="G220" s="13"/>
      <c r="H220" s="204">
        <v>3.8399999999999999</v>
      </c>
      <c r="I220" s="205"/>
      <c r="J220" s="13"/>
      <c r="K220" s="13"/>
      <c r="L220" s="201"/>
      <c r="M220" s="206"/>
      <c r="N220" s="207"/>
      <c r="O220" s="207"/>
      <c r="P220" s="207"/>
      <c r="Q220" s="207"/>
      <c r="R220" s="207"/>
      <c r="S220" s="207"/>
      <c r="T220" s="208"/>
      <c r="U220" s="13"/>
      <c r="V220" s="13"/>
      <c r="W220" s="13"/>
      <c r="X220" s="13"/>
      <c r="Y220" s="13"/>
      <c r="Z220" s="13"/>
      <c r="AA220" s="13"/>
      <c r="AB220" s="13"/>
      <c r="AC220" s="13"/>
      <c r="AD220" s="13"/>
      <c r="AE220" s="13"/>
      <c r="AT220" s="202" t="s">
        <v>442</v>
      </c>
      <c r="AU220" s="202" t="s">
        <v>79</v>
      </c>
      <c r="AV220" s="13" t="s">
        <v>79</v>
      </c>
      <c r="AW220" s="13" t="s">
        <v>31</v>
      </c>
      <c r="AX220" s="13" t="s">
        <v>76</v>
      </c>
      <c r="AY220" s="202" t="s">
        <v>328</v>
      </c>
    </row>
    <row r="221" s="2" customFormat="1" ht="44.25" customHeight="1">
      <c r="A221" s="41"/>
      <c r="B221" s="176"/>
      <c r="C221" s="177" t="s">
        <v>598</v>
      </c>
      <c r="D221" s="177" t="s">
        <v>331</v>
      </c>
      <c r="E221" s="178" t="s">
        <v>7502</v>
      </c>
      <c r="F221" s="179" t="s">
        <v>7503</v>
      </c>
      <c r="G221" s="180" t="s">
        <v>439</v>
      </c>
      <c r="H221" s="181">
        <v>2.5600000000000001</v>
      </c>
      <c r="I221" s="182"/>
      <c r="J221" s="183">
        <f>ROUND(I221*H221,2)</f>
        <v>0</v>
      </c>
      <c r="K221" s="179" t="s">
        <v>335</v>
      </c>
      <c r="L221" s="42"/>
      <c r="M221" s="184" t="s">
        <v>3</v>
      </c>
      <c r="N221" s="185" t="s">
        <v>40</v>
      </c>
      <c r="O221" s="75"/>
      <c r="P221" s="186">
        <f>O221*H221</f>
        <v>0</v>
      </c>
      <c r="Q221" s="186">
        <v>0.00063000000000000003</v>
      </c>
      <c r="R221" s="186">
        <f>Q221*H221</f>
        <v>0.0016128000000000002</v>
      </c>
      <c r="S221" s="186">
        <v>0</v>
      </c>
      <c r="T221" s="187">
        <f>S221*H221</f>
        <v>0</v>
      </c>
      <c r="U221" s="41"/>
      <c r="V221" s="41"/>
      <c r="W221" s="41"/>
      <c r="X221" s="41"/>
      <c r="Y221" s="41"/>
      <c r="Z221" s="41"/>
      <c r="AA221" s="41"/>
      <c r="AB221" s="41"/>
      <c r="AC221" s="41"/>
      <c r="AD221" s="41"/>
      <c r="AE221" s="41"/>
      <c r="AR221" s="188" t="s">
        <v>113</v>
      </c>
      <c r="AT221" s="188" t="s">
        <v>331</v>
      </c>
      <c r="AU221" s="188" t="s">
        <v>79</v>
      </c>
      <c r="AY221" s="22" t="s">
        <v>328</v>
      </c>
      <c r="BE221" s="189">
        <f>IF(N221="základní",J221,0)</f>
        <v>0</v>
      </c>
      <c r="BF221" s="189">
        <f>IF(N221="snížená",J221,0)</f>
        <v>0</v>
      </c>
      <c r="BG221" s="189">
        <f>IF(N221="zákl. přenesená",J221,0)</f>
        <v>0</v>
      </c>
      <c r="BH221" s="189">
        <f>IF(N221="sníž. přenesená",J221,0)</f>
        <v>0</v>
      </c>
      <c r="BI221" s="189">
        <f>IF(N221="nulová",J221,0)</f>
        <v>0</v>
      </c>
      <c r="BJ221" s="22" t="s">
        <v>76</v>
      </c>
      <c r="BK221" s="189">
        <f>ROUND(I221*H221,2)</f>
        <v>0</v>
      </c>
      <c r="BL221" s="22" t="s">
        <v>113</v>
      </c>
      <c r="BM221" s="188" t="s">
        <v>7647</v>
      </c>
    </row>
    <row r="222" s="2" customFormat="1">
      <c r="A222" s="41"/>
      <c r="B222" s="42"/>
      <c r="C222" s="41"/>
      <c r="D222" s="190" t="s">
        <v>338</v>
      </c>
      <c r="E222" s="41"/>
      <c r="F222" s="191" t="s">
        <v>7505</v>
      </c>
      <c r="G222" s="41"/>
      <c r="H222" s="41"/>
      <c r="I222" s="192"/>
      <c r="J222" s="41"/>
      <c r="K222" s="41"/>
      <c r="L222" s="42"/>
      <c r="M222" s="193"/>
      <c r="N222" s="194"/>
      <c r="O222" s="75"/>
      <c r="P222" s="75"/>
      <c r="Q222" s="75"/>
      <c r="R222" s="75"/>
      <c r="S222" s="75"/>
      <c r="T222" s="76"/>
      <c r="U222" s="41"/>
      <c r="V222" s="41"/>
      <c r="W222" s="41"/>
      <c r="X222" s="41"/>
      <c r="Y222" s="41"/>
      <c r="Z222" s="41"/>
      <c r="AA222" s="41"/>
      <c r="AB222" s="41"/>
      <c r="AC222" s="41"/>
      <c r="AD222" s="41"/>
      <c r="AE222" s="41"/>
      <c r="AT222" s="22" t="s">
        <v>338</v>
      </c>
      <c r="AU222" s="22" t="s">
        <v>79</v>
      </c>
    </row>
    <row r="223" s="15" customFormat="1">
      <c r="A223" s="15"/>
      <c r="B223" s="217"/>
      <c r="C223" s="15"/>
      <c r="D223" s="195" t="s">
        <v>442</v>
      </c>
      <c r="E223" s="218" t="s">
        <v>3</v>
      </c>
      <c r="F223" s="219" t="s">
        <v>7648</v>
      </c>
      <c r="G223" s="15"/>
      <c r="H223" s="218" t="s">
        <v>3</v>
      </c>
      <c r="I223" s="220"/>
      <c r="J223" s="15"/>
      <c r="K223" s="15"/>
      <c r="L223" s="217"/>
      <c r="M223" s="221"/>
      <c r="N223" s="222"/>
      <c r="O223" s="222"/>
      <c r="P223" s="222"/>
      <c r="Q223" s="222"/>
      <c r="R223" s="222"/>
      <c r="S223" s="222"/>
      <c r="T223" s="223"/>
      <c r="U223" s="15"/>
      <c r="V223" s="15"/>
      <c r="W223" s="15"/>
      <c r="X223" s="15"/>
      <c r="Y223" s="15"/>
      <c r="Z223" s="15"/>
      <c r="AA223" s="15"/>
      <c r="AB223" s="15"/>
      <c r="AC223" s="15"/>
      <c r="AD223" s="15"/>
      <c r="AE223" s="15"/>
      <c r="AT223" s="218" t="s">
        <v>442</v>
      </c>
      <c r="AU223" s="218" t="s">
        <v>79</v>
      </c>
      <c r="AV223" s="15" t="s">
        <v>76</v>
      </c>
      <c r="AW223" s="15" t="s">
        <v>31</v>
      </c>
      <c r="AX223" s="15" t="s">
        <v>69</v>
      </c>
      <c r="AY223" s="218" t="s">
        <v>328</v>
      </c>
    </row>
    <row r="224" s="13" customFormat="1">
      <c r="A224" s="13"/>
      <c r="B224" s="201"/>
      <c r="C224" s="13"/>
      <c r="D224" s="195" t="s">
        <v>442</v>
      </c>
      <c r="E224" s="202" t="s">
        <v>3</v>
      </c>
      <c r="F224" s="203" t="s">
        <v>7649</v>
      </c>
      <c r="G224" s="13"/>
      <c r="H224" s="204">
        <v>2.5600000000000001</v>
      </c>
      <c r="I224" s="205"/>
      <c r="J224" s="13"/>
      <c r="K224" s="13"/>
      <c r="L224" s="201"/>
      <c r="M224" s="206"/>
      <c r="N224" s="207"/>
      <c r="O224" s="207"/>
      <c r="P224" s="207"/>
      <c r="Q224" s="207"/>
      <c r="R224" s="207"/>
      <c r="S224" s="207"/>
      <c r="T224" s="208"/>
      <c r="U224" s="13"/>
      <c r="V224" s="13"/>
      <c r="W224" s="13"/>
      <c r="X224" s="13"/>
      <c r="Y224" s="13"/>
      <c r="Z224" s="13"/>
      <c r="AA224" s="13"/>
      <c r="AB224" s="13"/>
      <c r="AC224" s="13"/>
      <c r="AD224" s="13"/>
      <c r="AE224" s="13"/>
      <c r="AT224" s="202" t="s">
        <v>442</v>
      </c>
      <c r="AU224" s="202" t="s">
        <v>79</v>
      </c>
      <c r="AV224" s="13" t="s">
        <v>79</v>
      </c>
      <c r="AW224" s="13" t="s">
        <v>31</v>
      </c>
      <c r="AX224" s="13" t="s">
        <v>76</v>
      </c>
      <c r="AY224" s="202" t="s">
        <v>328</v>
      </c>
    </row>
    <row r="225" s="12" customFormat="1" ht="22.8" customHeight="1">
      <c r="A225" s="12"/>
      <c r="B225" s="163"/>
      <c r="C225" s="12"/>
      <c r="D225" s="164" t="s">
        <v>68</v>
      </c>
      <c r="E225" s="174" t="s">
        <v>113</v>
      </c>
      <c r="F225" s="174" t="s">
        <v>577</v>
      </c>
      <c r="G225" s="12"/>
      <c r="H225" s="12"/>
      <c r="I225" s="166"/>
      <c r="J225" s="175">
        <f>BK225</f>
        <v>0</v>
      </c>
      <c r="K225" s="12"/>
      <c r="L225" s="163"/>
      <c r="M225" s="168"/>
      <c r="N225" s="169"/>
      <c r="O225" s="169"/>
      <c r="P225" s="170">
        <f>P226</f>
        <v>0</v>
      </c>
      <c r="Q225" s="169"/>
      <c r="R225" s="170">
        <f>R226</f>
        <v>6.4614079999999987</v>
      </c>
      <c r="S225" s="169"/>
      <c r="T225" s="171">
        <f>T226</f>
        <v>0</v>
      </c>
      <c r="U225" s="12"/>
      <c r="V225" s="12"/>
      <c r="W225" s="12"/>
      <c r="X225" s="12"/>
      <c r="Y225" s="12"/>
      <c r="Z225" s="12"/>
      <c r="AA225" s="12"/>
      <c r="AB225" s="12"/>
      <c r="AC225" s="12"/>
      <c r="AD225" s="12"/>
      <c r="AE225" s="12"/>
      <c r="AR225" s="164" t="s">
        <v>76</v>
      </c>
      <c r="AT225" s="172" t="s">
        <v>68</v>
      </c>
      <c r="AU225" s="172" t="s">
        <v>76</v>
      </c>
      <c r="AY225" s="164" t="s">
        <v>328</v>
      </c>
      <c r="BK225" s="173">
        <f>BK226</f>
        <v>0</v>
      </c>
    </row>
    <row r="226" s="12" customFormat="1" ht="20.88" customHeight="1">
      <c r="A226" s="12"/>
      <c r="B226" s="163"/>
      <c r="C226" s="12"/>
      <c r="D226" s="164" t="s">
        <v>68</v>
      </c>
      <c r="E226" s="174" t="s">
        <v>7650</v>
      </c>
      <c r="F226" s="174" t="s">
        <v>7651</v>
      </c>
      <c r="G226" s="12"/>
      <c r="H226" s="12"/>
      <c r="I226" s="166"/>
      <c r="J226" s="175">
        <f>BK226</f>
        <v>0</v>
      </c>
      <c r="K226" s="12"/>
      <c r="L226" s="163"/>
      <c r="M226" s="168"/>
      <c r="N226" s="169"/>
      <c r="O226" s="169"/>
      <c r="P226" s="170">
        <f>SUM(P227:P231)</f>
        <v>0</v>
      </c>
      <c r="Q226" s="169"/>
      <c r="R226" s="170">
        <f>SUM(R227:R231)</f>
        <v>6.4614079999999987</v>
      </c>
      <c r="S226" s="169"/>
      <c r="T226" s="171">
        <f>SUM(T227:T231)</f>
        <v>0</v>
      </c>
      <c r="U226" s="12"/>
      <c r="V226" s="12"/>
      <c r="W226" s="12"/>
      <c r="X226" s="12"/>
      <c r="Y226" s="12"/>
      <c r="Z226" s="12"/>
      <c r="AA226" s="12"/>
      <c r="AB226" s="12"/>
      <c r="AC226" s="12"/>
      <c r="AD226" s="12"/>
      <c r="AE226" s="12"/>
      <c r="AR226" s="164" t="s">
        <v>76</v>
      </c>
      <c r="AT226" s="172" t="s">
        <v>68</v>
      </c>
      <c r="AU226" s="172" t="s">
        <v>79</v>
      </c>
      <c r="AY226" s="164" t="s">
        <v>328</v>
      </c>
      <c r="BK226" s="173">
        <f>SUM(BK227:BK231)</f>
        <v>0</v>
      </c>
    </row>
    <row r="227" s="2" customFormat="1" ht="44.25" customHeight="1">
      <c r="A227" s="41"/>
      <c r="B227" s="176"/>
      <c r="C227" s="177" t="s">
        <v>605</v>
      </c>
      <c r="D227" s="177" t="s">
        <v>331</v>
      </c>
      <c r="E227" s="178" t="s">
        <v>7652</v>
      </c>
      <c r="F227" s="179" t="s">
        <v>7653</v>
      </c>
      <c r="G227" s="180" t="s">
        <v>574</v>
      </c>
      <c r="H227" s="181">
        <v>1</v>
      </c>
      <c r="I227" s="182"/>
      <c r="J227" s="183">
        <f>ROUND(I227*H227,2)</f>
        <v>0</v>
      </c>
      <c r="K227" s="179" t="s">
        <v>335</v>
      </c>
      <c r="L227" s="42"/>
      <c r="M227" s="184" t="s">
        <v>3</v>
      </c>
      <c r="N227" s="185" t="s">
        <v>40</v>
      </c>
      <c r="O227" s="75"/>
      <c r="P227" s="186">
        <f>O227*H227</f>
        <v>0</v>
      </c>
      <c r="Q227" s="186">
        <v>0.10836800000000001</v>
      </c>
      <c r="R227" s="186">
        <f>Q227*H227</f>
        <v>0.10836800000000001</v>
      </c>
      <c r="S227" s="186">
        <v>0</v>
      </c>
      <c r="T227" s="187">
        <f>S227*H227</f>
        <v>0</v>
      </c>
      <c r="U227" s="41"/>
      <c r="V227" s="41"/>
      <c r="W227" s="41"/>
      <c r="X227" s="41"/>
      <c r="Y227" s="41"/>
      <c r="Z227" s="41"/>
      <c r="AA227" s="41"/>
      <c r="AB227" s="41"/>
      <c r="AC227" s="41"/>
      <c r="AD227" s="41"/>
      <c r="AE227" s="41"/>
      <c r="AR227" s="188" t="s">
        <v>113</v>
      </c>
      <c r="AT227" s="188" t="s">
        <v>331</v>
      </c>
      <c r="AU227" s="188" t="s">
        <v>87</v>
      </c>
      <c r="AY227" s="22" t="s">
        <v>328</v>
      </c>
      <c r="BE227" s="189">
        <f>IF(N227="základní",J227,0)</f>
        <v>0</v>
      </c>
      <c r="BF227" s="189">
        <f>IF(N227="snížená",J227,0)</f>
        <v>0</v>
      </c>
      <c r="BG227" s="189">
        <f>IF(N227="zákl. přenesená",J227,0)</f>
        <v>0</v>
      </c>
      <c r="BH227" s="189">
        <f>IF(N227="sníž. přenesená",J227,0)</f>
        <v>0</v>
      </c>
      <c r="BI227" s="189">
        <f>IF(N227="nulová",J227,0)</f>
        <v>0</v>
      </c>
      <c r="BJ227" s="22" t="s">
        <v>76</v>
      </c>
      <c r="BK227" s="189">
        <f>ROUND(I227*H227,2)</f>
        <v>0</v>
      </c>
      <c r="BL227" s="22" t="s">
        <v>113</v>
      </c>
      <c r="BM227" s="188" t="s">
        <v>7654</v>
      </c>
    </row>
    <row r="228" s="2" customFormat="1">
      <c r="A228" s="41"/>
      <c r="B228" s="42"/>
      <c r="C228" s="41"/>
      <c r="D228" s="190" t="s">
        <v>338</v>
      </c>
      <c r="E228" s="41"/>
      <c r="F228" s="191" t="s">
        <v>7655</v>
      </c>
      <c r="G228" s="41"/>
      <c r="H228" s="41"/>
      <c r="I228" s="192"/>
      <c r="J228" s="41"/>
      <c r="K228" s="41"/>
      <c r="L228" s="42"/>
      <c r="M228" s="193"/>
      <c r="N228" s="194"/>
      <c r="O228" s="75"/>
      <c r="P228" s="75"/>
      <c r="Q228" s="75"/>
      <c r="R228" s="75"/>
      <c r="S228" s="75"/>
      <c r="T228" s="76"/>
      <c r="U228" s="41"/>
      <c r="V228" s="41"/>
      <c r="W228" s="41"/>
      <c r="X228" s="41"/>
      <c r="Y228" s="41"/>
      <c r="Z228" s="41"/>
      <c r="AA228" s="41"/>
      <c r="AB228" s="41"/>
      <c r="AC228" s="41"/>
      <c r="AD228" s="41"/>
      <c r="AE228" s="41"/>
      <c r="AT228" s="22" t="s">
        <v>338</v>
      </c>
      <c r="AU228" s="22" t="s">
        <v>87</v>
      </c>
    </row>
    <row r="229" s="2" customFormat="1" ht="33" customHeight="1">
      <c r="A229" s="41"/>
      <c r="B229" s="176"/>
      <c r="C229" s="224" t="s">
        <v>610</v>
      </c>
      <c r="D229" s="224" t="s">
        <v>539</v>
      </c>
      <c r="E229" s="225" t="s">
        <v>7656</v>
      </c>
      <c r="F229" s="226" t="s">
        <v>7657</v>
      </c>
      <c r="G229" s="227" t="s">
        <v>491</v>
      </c>
      <c r="H229" s="228">
        <v>2.472</v>
      </c>
      <c r="I229" s="229"/>
      <c r="J229" s="230">
        <f>ROUND(I229*H229,2)</f>
        <v>0</v>
      </c>
      <c r="K229" s="226" t="s">
        <v>335</v>
      </c>
      <c r="L229" s="231"/>
      <c r="M229" s="232" t="s">
        <v>3</v>
      </c>
      <c r="N229" s="233" t="s">
        <v>40</v>
      </c>
      <c r="O229" s="75"/>
      <c r="P229" s="186">
        <f>O229*H229</f>
        <v>0</v>
      </c>
      <c r="Q229" s="186">
        <v>2.5699999999999998</v>
      </c>
      <c r="R229" s="186">
        <f>Q229*H229</f>
        <v>6.3530399999999991</v>
      </c>
      <c r="S229" s="186">
        <v>0</v>
      </c>
      <c r="T229" s="187">
        <f>S229*H229</f>
        <v>0</v>
      </c>
      <c r="U229" s="41"/>
      <c r="V229" s="41"/>
      <c r="W229" s="41"/>
      <c r="X229" s="41"/>
      <c r="Y229" s="41"/>
      <c r="Z229" s="41"/>
      <c r="AA229" s="41"/>
      <c r="AB229" s="41"/>
      <c r="AC229" s="41"/>
      <c r="AD229" s="41"/>
      <c r="AE229" s="41"/>
      <c r="AR229" s="188" t="s">
        <v>171</v>
      </c>
      <c r="AT229" s="188" t="s">
        <v>539</v>
      </c>
      <c r="AU229" s="188" t="s">
        <v>87</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7658</v>
      </c>
    </row>
    <row r="230" s="15" customFormat="1">
      <c r="A230" s="15"/>
      <c r="B230" s="217"/>
      <c r="C230" s="15"/>
      <c r="D230" s="195" t="s">
        <v>442</v>
      </c>
      <c r="E230" s="218" t="s">
        <v>3</v>
      </c>
      <c r="F230" s="219" t="s">
        <v>7659</v>
      </c>
      <c r="G230" s="15"/>
      <c r="H230" s="218" t="s">
        <v>3</v>
      </c>
      <c r="I230" s="220"/>
      <c r="J230" s="15"/>
      <c r="K230" s="15"/>
      <c r="L230" s="217"/>
      <c r="M230" s="221"/>
      <c r="N230" s="222"/>
      <c r="O230" s="222"/>
      <c r="P230" s="222"/>
      <c r="Q230" s="222"/>
      <c r="R230" s="222"/>
      <c r="S230" s="222"/>
      <c r="T230" s="223"/>
      <c r="U230" s="15"/>
      <c r="V230" s="15"/>
      <c r="W230" s="15"/>
      <c r="X230" s="15"/>
      <c r="Y230" s="15"/>
      <c r="Z230" s="15"/>
      <c r="AA230" s="15"/>
      <c r="AB230" s="15"/>
      <c r="AC230" s="15"/>
      <c r="AD230" s="15"/>
      <c r="AE230" s="15"/>
      <c r="AT230" s="218" t="s">
        <v>442</v>
      </c>
      <c r="AU230" s="218" t="s">
        <v>87</v>
      </c>
      <c r="AV230" s="15" t="s">
        <v>76</v>
      </c>
      <c r="AW230" s="15" t="s">
        <v>31</v>
      </c>
      <c r="AX230" s="15" t="s">
        <v>69</v>
      </c>
      <c r="AY230" s="218" t="s">
        <v>328</v>
      </c>
    </row>
    <row r="231" s="13" customFormat="1">
      <c r="A231" s="13"/>
      <c r="B231" s="201"/>
      <c r="C231" s="13"/>
      <c r="D231" s="195" t="s">
        <v>442</v>
      </c>
      <c r="E231" s="202" t="s">
        <v>3</v>
      </c>
      <c r="F231" s="203" t="s">
        <v>7660</v>
      </c>
      <c r="G231" s="13"/>
      <c r="H231" s="204">
        <v>2.472</v>
      </c>
      <c r="I231" s="205"/>
      <c r="J231" s="13"/>
      <c r="K231" s="13"/>
      <c r="L231" s="201"/>
      <c r="M231" s="206"/>
      <c r="N231" s="207"/>
      <c r="O231" s="207"/>
      <c r="P231" s="207"/>
      <c r="Q231" s="207"/>
      <c r="R231" s="207"/>
      <c r="S231" s="207"/>
      <c r="T231" s="208"/>
      <c r="U231" s="13"/>
      <c r="V231" s="13"/>
      <c r="W231" s="13"/>
      <c r="X231" s="13"/>
      <c r="Y231" s="13"/>
      <c r="Z231" s="13"/>
      <c r="AA231" s="13"/>
      <c r="AB231" s="13"/>
      <c r="AC231" s="13"/>
      <c r="AD231" s="13"/>
      <c r="AE231" s="13"/>
      <c r="AT231" s="202" t="s">
        <v>442</v>
      </c>
      <c r="AU231" s="202" t="s">
        <v>87</v>
      </c>
      <c r="AV231" s="13" t="s">
        <v>79</v>
      </c>
      <c r="AW231" s="13" t="s">
        <v>31</v>
      </c>
      <c r="AX231" s="13" t="s">
        <v>76</v>
      </c>
      <c r="AY231" s="202" t="s">
        <v>328</v>
      </c>
    </row>
    <row r="232" s="12" customFormat="1" ht="22.8" customHeight="1">
      <c r="A232" s="12"/>
      <c r="B232" s="163"/>
      <c r="C232" s="12"/>
      <c r="D232" s="164" t="s">
        <v>68</v>
      </c>
      <c r="E232" s="174" t="s">
        <v>183</v>
      </c>
      <c r="F232" s="174" t="s">
        <v>782</v>
      </c>
      <c r="G232" s="12"/>
      <c r="H232" s="12"/>
      <c r="I232" s="166"/>
      <c r="J232" s="175">
        <f>BK232</f>
        <v>0</v>
      </c>
      <c r="K232" s="12"/>
      <c r="L232" s="163"/>
      <c r="M232" s="168"/>
      <c r="N232" s="169"/>
      <c r="O232" s="169"/>
      <c r="P232" s="170">
        <v>0</v>
      </c>
      <c r="Q232" s="169"/>
      <c r="R232" s="170">
        <v>0</v>
      </c>
      <c r="S232" s="169"/>
      <c r="T232" s="171">
        <v>0</v>
      </c>
      <c r="U232" s="12"/>
      <c r="V232" s="12"/>
      <c r="W232" s="12"/>
      <c r="X232" s="12"/>
      <c r="Y232" s="12"/>
      <c r="Z232" s="12"/>
      <c r="AA232" s="12"/>
      <c r="AB232" s="12"/>
      <c r="AC232" s="12"/>
      <c r="AD232" s="12"/>
      <c r="AE232" s="12"/>
      <c r="AR232" s="164" t="s">
        <v>76</v>
      </c>
      <c r="AT232" s="172" t="s">
        <v>68</v>
      </c>
      <c r="AU232" s="172" t="s">
        <v>76</v>
      </c>
      <c r="AY232" s="164" t="s">
        <v>328</v>
      </c>
      <c r="BK232" s="173">
        <v>0</v>
      </c>
    </row>
    <row r="233" s="12" customFormat="1" ht="22.8" customHeight="1">
      <c r="A233" s="12"/>
      <c r="B233" s="163"/>
      <c r="C233" s="12"/>
      <c r="D233" s="164" t="s">
        <v>68</v>
      </c>
      <c r="E233" s="174" t="s">
        <v>932</v>
      </c>
      <c r="F233" s="174" t="s">
        <v>933</v>
      </c>
      <c r="G233" s="12"/>
      <c r="H233" s="12"/>
      <c r="I233" s="166"/>
      <c r="J233" s="175">
        <f>BK233</f>
        <v>0</v>
      </c>
      <c r="K233" s="12"/>
      <c r="L233" s="163"/>
      <c r="M233" s="168"/>
      <c r="N233" s="169"/>
      <c r="O233" s="169"/>
      <c r="P233" s="170">
        <f>SUM(P234:P235)</f>
        <v>0</v>
      </c>
      <c r="Q233" s="169"/>
      <c r="R233" s="170">
        <f>SUM(R234:R235)</f>
        <v>0</v>
      </c>
      <c r="S233" s="169"/>
      <c r="T233" s="171">
        <f>SUM(T234:T235)</f>
        <v>0</v>
      </c>
      <c r="U233" s="12"/>
      <c r="V233" s="12"/>
      <c r="W233" s="12"/>
      <c r="X233" s="12"/>
      <c r="Y233" s="12"/>
      <c r="Z233" s="12"/>
      <c r="AA233" s="12"/>
      <c r="AB233" s="12"/>
      <c r="AC233" s="12"/>
      <c r="AD233" s="12"/>
      <c r="AE233" s="12"/>
      <c r="AR233" s="164" t="s">
        <v>76</v>
      </c>
      <c r="AT233" s="172" t="s">
        <v>68</v>
      </c>
      <c r="AU233" s="172" t="s">
        <v>76</v>
      </c>
      <c r="AY233" s="164" t="s">
        <v>328</v>
      </c>
      <c r="BK233" s="173">
        <f>SUM(BK234:BK235)</f>
        <v>0</v>
      </c>
    </row>
    <row r="234" s="2" customFormat="1" ht="55.5" customHeight="1">
      <c r="A234" s="41"/>
      <c r="B234" s="176"/>
      <c r="C234" s="177" t="s">
        <v>616</v>
      </c>
      <c r="D234" s="177" t="s">
        <v>331</v>
      </c>
      <c r="E234" s="178" t="s">
        <v>5353</v>
      </c>
      <c r="F234" s="179" t="s">
        <v>5354</v>
      </c>
      <c r="G234" s="180" t="s">
        <v>585</v>
      </c>
      <c r="H234" s="181">
        <v>18.984000000000002</v>
      </c>
      <c r="I234" s="182"/>
      <c r="J234" s="183">
        <f>ROUND(I234*H234,2)</f>
        <v>0</v>
      </c>
      <c r="K234" s="179" t="s">
        <v>335</v>
      </c>
      <c r="L234" s="42"/>
      <c r="M234" s="184" t="s">
        <v>3</v>
      </c>
      <c r="N234" s="185"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113</v>
      </c>
      <c r="AT234" s="188" t="s">
        <v>331</v>
      </c>
      <c r="AU234" s="188" t="s">
        <v>79</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7661</v>
      </c>
    </row>
    <row r="235" s="2" customFormat="1">
      <c r="A235" s="41"/>
      <c r="B235" s="42"/>
      <c r="C235" s="41"/>
      <c r="D235" s="190" t="s">
        <v>338</v>
      </c>
      <c r="E235" s="41"/>
      <c r="F235" s="191" t="s">
        <v>5356</v>
      </c>
      <c r="G235" s="41"/>
      <c r="H235" s="41"/>
      <c r="I235" s="192"/>
      <c r="J235" s="41"/>
      <c r="K235" s="41"/>
      <c r="L235" s="42"/>
      <c r="M235" s="193"/>
      <c r="N235" s="194"/>
      <c r="O235" s="75"/>
      <c r="P235" s="75"/>
      <c r="Q235" s="75"/>
      <c r="R235" s="75"/>
      <c r="S235" s="75"/>
      <c r="T235" s="76"/>
      <c r="U235" s="41"/>
      <c r="V235" s="41"/>
      <c r="W235" s="41"/>
      <c r="X235" s="41"/>
      <c r="Y235" s="41"/>
      <c r="Z235" s="41"/>
      <c r="AA235" s="41"/>
      <c r="AB235" s="41"/>
      <c r="AC235" s="41"/>
      <c r="AD235" s="41"/>
      <c r="AE235" s="41"/>
      <c r="AT235" s="22" t="s">
        <v>338</v>
      </c>
      <c r="AU235" s="22" t="s">
        <v>79</v>
      </c>
    </row>
    <row r="236" s="12" customFormat="1" ht="25.92" customHeight="1">
      <c r="A236" s="12"/>
      <c r="B236" s="163"/>
      <c r="C236" s="12"/>
      <c r="D236" s="164" t="s">
        <v>68</v>
      </c>
      <c r="E236" s="165" t="s">
        <v>1204</v>
      </c>
      <c r="F236" s="165" t="s">
        <v>1205</v>
      </c>
      <c r="G236" s="12"/>
      <c r="H236" s="12"/>
      <c r="I236" s="166"/>
      <c r="J236" s="167">
        <f>BK236</f>
        <v>0</v>
      </c>
      <c r="K236" s="12"/>
      <c r="L236" s="163"/>
      <c r="M236" s="168"/>
      <c r="N236" s="169"/>
      <c r="O236" s="169"/>
      <c r="P236" s="170">
        <f>P237</f>
        <v>0</v>
      </c>
      <c r="Q236" s="169"/>
      <c r="R236" s="170">
        <f>R237</f>
        <v>0.26333183999999993</v>
      </c>
      <c r="S236" s="169"/>
      <c r="T236" s="171">
        <f>T237</f>
        <v>0</v>
      </c>
      <c r="U236" s="12"/>
      <c r="V236" s="12"/>
      <c r="W236" s="12"/>
      <c r="X236" s="12"/>
      <c r="Y236" s="12"/>
      <c r="Z236" s="12"/>
      <c r="AA236" s="12"/>
      <c r="AB236" s="12"/>
      <c r="AC236" s="12"/>
      <c r="AD236" s="12"/>
      <c r="AE236" s="12"/>
      <c r="AR236" s="164" t="s">
        <v>79</v>
      </c>
      <c r="AT236" s="172" t="s">
        <v>68</v>
      </c>
      <c r="AU236" s="172" t="s">
        <v>69</v>
      </c>
      <c r="AY236" s="164" t="s">
        <v>328</v>
      </c>
      <c r="BK236" s="173">
        <f>BK237</f>
        <v>0</v>
      </c>
    </row>
    <row r="237" s="12" customFormat="1" ht="22.8" customHeight="1">
      <c r="A237" s="12"/>
      <c r="B237" s="163"/>
      <c r="C237" s="12"/>
      <c r="D237" s="164" t="s">
        <v>68</v>
      </c>
      <c r="E237" s="174" t="s">
        <v>4574</v>
      </c>
      <c r="F237" s="174" t="s">
        <v>4575</v>
      </c>
      <c r="G237" s="12"/>
      <c r="H237" s="12"/>
      <c r="I237" s="166"/>
      <c r="J237" s="175">
        <f>BK237</f>
        <v>0</v>
      </c>
      <c r="K237" s="12"/>
      <c r="L237" s="163"/>
      <c r="M237" s="168"/>
      <c r="N237" s="169"/>
      <c r="O237" s="169"/>
      <c r="P237" s="170">
        <f>SUM(P238:P243)</f>
        <v>0</v>
      </c>
      <c r="Q237" s="169"/>
      <c r="R237" s="170">
        <f>SUM(R238:R243)</f>
        <v>0.26333183999999993</v>
      </c>
      <c r="S237" s="169"/>
      <c r="T237" s="171">
        <f>SUM(T238:T243)</f>
        <v>0</v>
      </c>
      <c r="U237" s="12"/>
      <c r="V237" s="12"/>
      <c r="W237" s="12"/>
      <c r="X237" s="12"/>
      <c r="Y237" s="12"/>
      <c r="Z237" s="12"/>
      <c r="AA237" s="12"/>
      <c r="AB237" s="12"/>
      <c r="AC237" s="12"/>
      <c r="AD237" s="12"/>
      <c r="AE237" s="12"/>
      <c r="AR237" s="164" t="s">
        <v>79</v>
      </c>
      <c r="AT237" s="172" t="s">
        <v>68</v>
      </c>
      <c r="AU237" s="172" t="s">
        <v>76</v>
      </c>
      <c r="AY237" s="164" t="s">
        <v>328</v>
      </c>
      <c r="BK237" s="173">
        <f>SUM(BK238:BK243)</f>
        <v>0</v>
      </c>
    </row>
    <row r="238" s="2" customFormat="1" ht="24.15" customHeight="1">
      <c r="A238" s="41"/>
      <c r="B238" s="176"/>
      <c r="C238" s="177" t="s">
        <v>621</v>
      </c>
      <c r="D238" s="177" t="s">
        <v>331</v>
      </c>
      <c r="E238" s="178" t="s">
        <v>7662</v>
      </c>
      <c r="F238" s="179" t="s">
        <v>7663</v>
      </c>
      <c r="G238" s="180" t="s">
        <v>476</v>
      </c>
      <c r="H238" s="181">
        <v>8.5719999999999992</v>
      </c>
      <c r="I238" s="182"/>
      <c r="J238" s="183">
        <f>ROUND(I238*H238,2)</f>
        <v>0</v>
      </c>
      <c r="K238" s="179" t="s">
        <v>335</v>
      </c>
      <c r="L238" s="42"/>
      <c r="M238" s="184" t="s">
        <v>3</v>
      </c>
      <c r="N238" s="185" t="s">
        <v>40</v>
      </c>
      <c r="O238" s="75"/>
      <c r="P238" s="186">
        <f>O238*H238</f>
        <v>0</v>
      </c>
      <c r="Q238" s="186">
        <v>0.00072000000000000005</v>
      </c>
      <c r="R238" s="186">
        <f>Q238*H238</f>
        <v>0.0061718399999999996</v>
      </c>
      <c r="S238" s="186">
        <v>0</v>
      </c>
      <c r="T238" s="187">
        <f>S238*H238</f>
        <v>0</v>
      </c>
      <c r="U238" s="41"/>
      <c r="V238" s="41"/>
      <c r="W238" s="41"/>
      <c r="X238" s="41"/>
      <c r="Y238" s="41"/>
      <c r="Z238" s="41"/>
      <c r="AA238" s="41"/>
      <c r="AB238" s="41"/>
      <c r="AC238" s="41"/>
      <c r="AD238" s="41"/>
      <c r="AE238" s="41"/>
      <c r="AR238" s="188" t="s">
        <v>532</v>
      </c>
      <c r="AT238" s="188" t="s">
        <v>331</v>
      </c>
      <c r="AU238" s="188" t="s">
        <v>79</v>
      </c>
      <c r="AY238" s="22" t="s">
        <v>328</v>
      </c>
      <c r="BE238" s="189">
        <f>IF(N238="základní",J238,0)</f>
        <v>0</v>
      </c>
      <c r="BF238" s="189">
        <f>IF(N238="snížená",J238,0)</f>
        <v>0</v>
      </c>
      <c r="BG238" s="189">
        <f>IF(N238="zákl. přenesená",J238,0)</f>
        <v>0</v>
      </c>
      <c r="BH238" s="189">
        <f>IF(N238="sníž. přenesená",J238,0)</f>
        <v>0</v>
      </c>
      <c r="BI238" s="189">
        <f>IF(N238="nulová",J238,0)</f>
        <v>0</v>
      </c>
      <c r="BJ238" s="22" t="s">
        <v>76</v>
      </c>
      <c r="BK238" s="189">
        <f>ROUND(I238*H238,2)</f>
        <v>0</v>
      </c>
      <c r="BL238" s="22" t="s">
        <v>532</v>
      </c>
      <c r="BM238" s="188" t="s">
        <v>7664</v>
      </c>
    </row>
    <row r="239" s="2" customFormat="1">
      <c r="A239" s="41"/>
      <c r="B239" s="42"/>
      <c r="C239" s="41"/>
      <c r="D239" s="190" t="s">
        <v>338</v>
      </c>
      <c r="E239" s="41"/>
      <c r="F239" s="191" t="s">
        <v>7665</v>
      </c>
      <c r="G239" s="41"/>
      <c r="H239" s="41"/>
      <c r="I239" s="192"/>
      <c r="J239" s="41"/>
      <c r="K239" s="41"/>
      <c r="L239" s="42"/>
      <c r="M239" s="193"/>
      <c r="N239" s="194"/>
      <c r="O239" s="75"/>
      <c r="P239" s="75"/>
      <c r="Q239" s="75"/>
      <c r="R239" s="75"/>
      <c r="S239" s="75"/>
      <c r="T239" s="76"/>
      <c r="U239" s="41"/>
      <c r="V239" s="41"/>
      <c r="W239" s="41"/>
      <c r="X239" s="41"/>
      <c r="Y239" s="41"/>
      <c r="Z239" s="41"/>
      <c r="AA239" s="41"/>
      <c r="AB239" s="41"/>
      <c r="AC239" s="41"/>
      <c r="AD239" s="41"/>
      <c r="AE239" s="41"/>
      <c r="AT239" s="22" t="s">
        <v>338</v>
      </c>
      <c r="AU239" s="22" t="s">
        <v>79</v>
      </c>
    </row>
    <row r="240" s="13" customFormat="1">
      <c r="A240" s="13"/>
      <c r="B240" s="201"/>
      <c r="C240" s="13"/>
      <c r="D240" s="195" t="s">
        <v>442</v>
      </c>
      <c r="E240" s="202" t="s">
        <v>3</v>
      </c>
      <c r="F240" s="203" t="s">
        <v>7666</v>
      </c>
      <c r="G240" s="13"/>
      <c r="H240" s="204">
        <v>8.5719999999999992</v>
      </c>
      <c r="I240" s="205"/>
      <c r="J240" s="13"/>
      <c r="K240" s="13"/>
      <c r="L240" s="201"/>
      <c r="M240" s="206"/>
      <c r="N240" s="207"/>
      <c r="O240" s="207"/>
      <c r="P240" s="207"/>
      <c r="Q240" s="207"/>
      <c r="R240" s="207"/>
      <c r="S240" s="207"/>
      <c r="T240" s="208"/>
      <c r="U240" s="13"/>
      <c r="V240" s="13"/>
      <c r="W240" s="13"/>
      <c r="X240" s="13"/>
      <c r="Y240" s="13"/>
      <c r="Z240" s="13"/>
      <c r="AA240" s="13"/>
      <c r="AB240" s="13"/>
      <c r="AC240" s="13"/>
      <c r="AD240" s="13"/>
      <c r="AE240" s="13"/>
      <c r="AT240" s="202" t="s">
        <v>442</v>
      </c>
      <c r="AU240" s="202" t="s">
        <v>79</v>
      </c>
      <c r="AV240" s="13" t="s">
        <v>79</v>
      </c>
      <c r="AW240" s="13" t="s">
        <v>31</v>
      </c>
      <c r="AX240" s="13" t="s">
        <v>76</v>
      </c>
      <c r="AY240" s="202" t="s">
        <v>328</v>
      </c>
    </row>
    <row r="241" s="2" customFormat="1" ht="21.75" customHeight="1">
      <c r="A241" s="41"/>
      <c r="B241" s="176"/>
      <c r="C241" s="224" t="s">
        <v>626</v>
      </c>
      <c r="D241" s="224" t="s">
        <v>539</v>
      </c>
      <c r="E241" s="225" t="s">
        <v>7667</v>
      </c>
      <c r="F241" s="226" t="s">
        <v>7668</v>
      </c>
      <c r="G241" s="227" t="s">
        <v>476</v>
      </c>
      <c r="H241" s="228">
        <v>8.5719999999999992</v>
      </c>
      <c r="I241" s="229"/>
      <c r="J241" s="230">
        <f>ROUND(I241*H241,2)</f>
        <v>0</v>
      </c>
      <c r="K241" s="226" t="s">
        <v>2902</v>
      </c>
      <c r="L241" s="231"/>
      <c r="M241" s="232" t="s">
        <v>3</v>
      </c>
      <c r="N241" s="233" t="s">
        <v>40</v>
      </c>
      <c r="O241" s="75"/>
      <c r="P241" s="186">
        <f>O241*H241</f>
        <v>0</v>
      </c>
      <c r="Q241" s="186">
        <v>0.029999999999999999</v>
      </c>
      <c r="R241" s="186">
        <f>Q241*H241</f>
        <v>0.25715999999999994</v>
      </c>
      <c r="S241" s="186">
        <v>0</v>
      </c>
      <c r="T241" s="187">
        <f>S241*H241</f>
        <v>0</v>
      </c>
      <c r="U241" s="41"/>
      <c r="V241" s="41"/>
      <c r="W241" s="41"/>
      <c r="X241" s="41"/>
      <c r="Y241" s="41"/>
      <c r="Z241" s="41"/>
      <c r="AA241" s="41"/>
      <c r="AB241" s="41"/>
      <c r="AC241" s="41"/>
      <c r="AD241" s="41"/>
      <c r="AE241" s="41"/>
      <c r="AR241" s="188" t="s">
        <v>621</v>
      </c>
      <c r="AT241" s="188" t="s">
        <v>539</v>
      </c>
      <c r="AU241" s="188" t="s">
        <v>79</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532</v>
      </c>
      <c r="BM241" s="188" t="s">
        <v>7669</v>
      </c>
    </row>
    <row r="242" s="2" customFormat="1" ht="49.05" customHeight="1">
      <c r="A242" s="41"/>
      <c r="B242" s="176"/>
      <c r="C242" s="177" t="s">
        <v>631</v>
      </c>
      <c r="D242" s="177" t="s">
        <v>331</v>
      </c>
      <c r="E242" s="178" t="s">
        <v>7670</v>
      </c>
      <c r="F242" s="179" t="s">
        <v>7671</v>
      </c>
      <c r="G242" s="180" t="s">
        <v>585</v>
      </c>
      <c r="H242" s="181">
        <v>0.26300000000000001</v>
      </c>
      <c r="I242" s="182"/>
      <c r="J242" s="183">
        <f>ROUND(I242*H242,2)</f>
        <v>0</v>
      </c>
      <c r="K242" s="179" t="s">
        <v>335</v>
      </c>
      <c r="L242" s="42"/>
      <c r="M242" s="184" t="s">
        <v>3</v>
      </c>
      <c r="N242" s="185" t="s">
        <v>40</v>
      </c>
      <c r="O242" s="75"/>
      <c r="P242" s="186">
        <f>O242*H242</f>
        <v>0</v>
      </c>
      <c r="Q242" s="186">
        <v>0</v>
      </c>
      <c r="R242" s="186">
        <f>Q242*H242</f>
        <v>0</v>
      </c>
      <c r="S242" s="186">
        <v>0</v>
      </c>
      <c r="T242" s="187">
        <f>S242*H242</f>
        <v>0</v>
      </c>
      <c r="U242" s="41"/>
      <c r="V242" s="41"/>
      <c r="W242" s="41"/>
      <c r="X242" s="41"/>
      <c r="Y242" s="41"/>
      <c r="Z242" s="41"/>
      <c r="AA242" s="41"/>
      <c r="AB242" s="41"/>
      <c r="AC242" s="41"/>
      <c r="AD242" s="41"/>
      <c r="AE242" s="41"/>
      <c r="AR242" s="188" t="s">
        <v>532</v>
      </c>
      <c r="AT242" s="188" t="s">
        <v>331</v>
      </c>
      <c r="AU242" s="188" t="s">
        <v>79</v>
      </c>
      <c r="AY242" s="22" t="s">
        <v>328</v>
      </c>
      <c r="BE242" s="189">
        <f>IF(N242="základní",J242,0)</f>
        <v>0</v>
      </c>
      <c r="BF242" s="189">
        <f>IF(N242="snížená",J242,0)</f>
        <v>0</v>
      </c>
      <c r="BG242" s="189">
        <f>IF(N242="zákl. přenesená",J242,0)</f>
        <v>0</v>
      </c>
      <c r="BH242" s="189">
        <f>IF(N242="sníž. přenesená",J242,0)</f>
        <v>0</v>
      </c>
      <c r="BI242" s="189">
        <f>IF(N242="nulová",J242,0)</f>
        <v>0</v>
      </c>
      <c r="BJ242" s="22" t="s">
        <v>76</v>
      </c>
      <c r="BK242" s="189">
        <f>ROUND(I242*H242,2)</f>
        <v>0</v>
      </c>
      <c r="BL242" s="22" t="s">
        <v>532</v>
      </c>
      <c r="BM242" s="188" t="s">
        <v>7672</v>
      </c>
    </row>
    <row r="243" s="2" customFormat="1">
      <c r="A243" s="41"/>
      <c r="B243" s="42"/>
      <c r="C243" s="41"/>
      <c r="D243" s="190" t="s">
        <v>338</v>
      </c>
      <c r="E243" s="41"/>
      <c r="F243" s="191" t="s">
        <v>7673</v>
      </c>
      <c r="G243" s="41"/>
      <c r="H243" s="41"/>
      <c r="I243" s="192"/>
      <c r="J243" s="41"/>
      <c r="K243" s="41"/>
      <c r="L243" s="42"/>
      <c r="M243" s="197"/>
      <c r="N243" s="198"/>
      <c r="O243" s="199"/>
      <c r="P243" s="199"/>
      <c r="Q243" s="199"/>
      <c r="R243" s="199"/>
      <c r="S243" s="199"/>
      <c r="T243" s="200"/>
      <c r="U243" s="41"/>
      <c r="V243" s="41"/>
      <c r="W243" s="41"/>
      <c r="X243" s="41"/>
      <c r="Y243" s="41"/>
      <c r="Z243" s="41"/>
      <c r="AA243" s="41"/>
      <c r="AB243" s="41"/>
      <c r="AC243" s="41"/>
      <c r="AD243" s="41"/>
      <c r="AE243" s="41"/>
      <c r="AT243" s="22" t="s">
        <v>338</v>
      </c>
      <c r="AU243" s="22" t="s">
        <v>79</v>
      </c>
    </row>
    <row r="244" s="2" customFormat="1" ht="6.96" customHeight="1">
      <c r="A244" s="41"/>
      <c r="B244" s="58"/>
      <c r="C244" s="59"/>
      <c r="D244" s="59"/>
      <c r="E244" s="59"/>
      <c r="F244" s="59"/>
      <c r="G244" s="59"/>
      <c r="H244" s="59"/>
      <c r="I244" s="59"/>
      <c r="J244" s="59"/>
      <c r="K244" s="59"/>
      <c r="L244" s="42"/>
      <c r="M244" s="41"/>
      <c r="O244" s="41"/>
      <c r="P244" s="41"/>
      <c r="Q244" s="41"/>
      <c r="R244" s="41"/>
      <c r="S244" s="41"/>
      <c r="T244" s="41"/>
      <c r="U244" s="41"/>
      <c r="V244" s="41"/>
      <c r="W244" s="41"/>
      <c r="X244" s="41"/>
      <c r="Y244" s="41"/>
      <c r="Z244" s="41"/>
      <c r="AA244" s="41"/>
      <c r="AB244" s="41"/>
      <c r="AC244" s="41"/>
      <c r="AD244" s="41"/>
      <c r="AE244" s="41"/>
    </row>
  </sheetData>
  <autoFilter ref="C108:K243"/>
  <mergeCells count="15">
    <mergeCell ref="E7:H7"/>
    <mergeCell ref="E11:H11"/>
    <mergeCell ref="E9:H9"/>
    <mergeCell ref="E13:H13"/>
    <mergeCell ref="E22:H22"/>
    <mergeCell ref="E31:H31"/>
    <mergeCell ref="E52:H52"/>
    <mergeCell ref="E56:H56"/>
    <mergeCell ref="E54:H54"/>
    <mergeCell ref="E58:H58"/>
    <mergeCell ref="E95:H95"/>
    <mergeCell ref="E99:H99"/>
    <mergeCell ref="E97:H97"/>
    <mergeCell ref="E101:H101"/>
    <mergeCell ref="L2:V2"/>
  </mergeCells>
  <hyperlinks>
    <hyperlink ref="F113" r:id="rId1" display="https://podminky.urs.cz/item/CS_URS_2025_01/971042551"/>
    <hyperlink ref="F117" r:id="rId2" display="https://podminky.urs.cz/item/CS_URS_2025_01/997013111"/>
    <hyperlink ref="F119" r:id="rId3" display="https://podminky.urs.cz/item/CS_URS_2025_01/997013501"/>
    <hyperlink ref="F121" r:id="rId4" display="https://podminky.urs.cz/item/CS_URS_2025_01/997013509"/>
    <hyperlink ref="F124" r:id="rId5" display="https://podminky.urs.cz/item/CS_URS_2025_01/997013871"/>
    <hyperlink ref="F130" r:id="rId6" display="https://podminky.urs.cz/item/CS_URS_2025_01/132212131"/>
    <hyperlink ref="F134" r:id="rId7" display="https://podminky.urs.cz/item/CS_URS_2025_01/132212121"/>
    <hyperlink ref="F142" r:id="rId8" display="https://podminky.urs.cz/item/CS_URS_2025_01/174111101"/>
    <hyperlink ref="F145" r:id="rId9" display="https://podminky.urs.cz/item/CS_URS_2025_01/162251101"/>
    <hyperlink ref="F147" r:id="rId10" display="https://podminky.urs.cz/item/CS_URS_2025_01/167151111"/>
    <hyperlink ref="F150" r:id="rId11" display="https://podminky.urs.cz/item/CS_URS_2025_01/162751117"/>
    <hyperlink ref="F157" r:id="rId12" display="https://podminky.urs.cz/item/CS_URS_2025_01/162751119"/>
    <hyperlink ref="F161" r:id="rId13" display="https://podminky.urs.cz/item/CS_URS_2025_01/997013873"/>
    <hyperlink ref="F167" r:id="rId14" display="https://podminky.urs.cz/item/CS_URS_2025_01/631311113"/>
    <hyperlink ref="F174" r:id="rId15" display="https://podminky.urs.cz/item/CS_URS_2025_01/631319011"/>
    <hyperlink ref="F177" r:id="rId16" display="https://podminky.urs.cz/item/CS_URS_2025_01/274313811"/>
    <hyperlink ref="F185" r:id="rId17" display="https://podminky.urs.cz/item/CS_URS_2025_01/274351121"/>
    <hyperlink ref="F191" r:id="rId18" display="https://podminky.urs.cz/item/CS_URS_2025_01/274351122"/>
    <hyperlink ref="F198" r:id="rId19" display="https://podminky.urs.cz/item/CS_URS_2025_01/311351121"/>
    <hyperlink ref="F201" r:id="rId20" display="https://podminky.urs.cz/item/CS_URS_2025_01/311351122"/>
    <hyperlink ref="F203" r:id="rId21" display="https://podminky.urs.cz/item/CS_URS_2025_01/311361821"/>
    <hyperlink ref="F207" r:id="rId22" display="https://podminky.urs.cz/item/CS_URS_2025_01/313351911"/>
    <hyperlink ref="F211" r:id="rId23" display="https://podminky.urs.cz/item/CS_URS_2025_01/783826605"/>
    <hyperlink ref="F213" r:id="rId24" display="https://podminky.urs.cz/item/CS_URS_2025_01/612111001"/>
    <hyperlink ref="F215" r:id="rId25" display="https://podminky.urs.cz/item/CS_URS_2025_01/634662113"/>
    <hyperlink ref="F218" r:id="rId26" display="https://podminky.urs.cz/item/CS_URS_2025_01/953312112"/>
    <hyperlink ref="F222" r:id="rId27" display="https://podminky.urs.cz/item/CS_URS_2025_01/953312122"/>
    <hyperlink ref="F228" r:id="rId28" display="https://podminky.urs.cz/item/CS_URS_2025_01/435124321"/>
    <hyperlink ref="F235" r:id="rId29" display="https://podminky.urs.cz/item/CS_URS_2025_01/998011001"/>
    <hyperlink ref="F239" r:id="rId30" display="https://podminky.urs.cz/item/CS_URS_2025_01/767223222"/>
    <hyperlink ref="F243" r:id="rId31" display="https://podminky.urs.cz/item/CS_URS_2025_01/998767101"/>
  </hyperlinks>
  <pageMargins left="0.39375" right="0.39375" top="0.39375" bottom="0.39375" header="0" footer="0"/>
  <pageSetup paperSize="9" orientation="portrait" blackAndWhite="1" fitToHeight="100"/>
  <headerFooter>
    <oddFooter>&amp;CStrana &amp;P z &amp;N</oddFooter>
  </headerFooter>
  <drawing r:id="rId32"/>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203</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1833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7674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78</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ROUND((SUM(BE98:BE246)),  2)</f>
        <v>0</v>
      </c>
      <c r="G37" s="41"/>
      <c r="H37" s="41"/>
      <c r="I37" s="135">
        <v>0.20999999999999999</v>
      </c>
      <c r="J37" s="134">
        <f>ROUND(((SUM(BE98:BE246))*I37),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ROUND((SUM(BF98:BF246)),  2)</f>
        <v>0</v>
      </c>
      <c r="G38" s="41"/>
      <c r="H38" s="41"/>
      <c r="I38" s="135">
        <v>0.12</v>
      </c>
      <c r="J38" s="134">
        <f>ROUND(((SUM(BF98:BF246))*I38),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ROUND((SUM(BG98:BG246)),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ROUND((SUM(BH98:BH246)),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ROUND((SUM(BI98:BI246)),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1833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D703 - Mobiliář</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J99</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J100</f>
        <v>0</v>
      </c>
      <c r="K69" s="10"/>
      <c r="L69" s="149"/>
      <c r="S69" s="10"/>
      <c r="T69" s="10"/>
      <c r="U69" s="10"/>
      <c r="V69" s="10"/>
      <c r="W69" s="10"/>
      <c r="X69" s="10"/>
      <c r="Y69" s="10"/>
      <c r="Z69" s="10"/>
      <c r="AA69" s="10"/>
      <c r="AB69" s="10"/>
      <c r="AC69" s="10"/>
      <c r="AD69" s="10"/>
      <c r="AE69" s="10"/>
    </row>
    <row r="70" s="10" customFormat="1" ht="14.88" customHeight="1">
      <c r="A70" s="10"/>
      <c r="B70" s="149"/>
      <c r="C70" s="10"/>
      <c r="D70" s="150" t="s">
        <v>2546</v>
      </c>
      <c r="E70" s="151"/>
      <c r="F70" s="151"/>
      <c r="G70" s="151"/>
      <c r="H70" s="151"/>
      <c r="I70" s="151"/>
      <c r="J70" s="152">
        <f>J101</f>
        <v>0</v>
      </c>
      <c r="K70" s="10"/>
      <c r="L70" s="149"/>
      <c r="S70" s="10"/>
      <c r="T70" s="10"/>
      <c r="U70" s="10"/>
      <c r="V70" s="10"/>
      <c r="W70" s="10"/>
      <c r="X70" s="10"/>
      <c r="Y70" s="10"/>
      <c r="Z70" s="10"/>
      <c r="AA70" s="10"/>
      <c r="AB70" s="10"/>
      <c r="AC70" s="10"/>
      <c r="AD70" s="10"/>
      <c r="AE70" s="10"/>
    </row>
    <row r="71" s="10" customFormat="1" ht="14.88" customHeight="1">
      <c r="A71" s="10"/>
      <c r="B71" s="149"/>
      <c r="C71" s="10"/>
      <c r="D71" s="150" t="s">
        <v>2548</v>
      </c>
      <c r="E71" s="151"/>
      <c r="F71" s="151"/>
      <c r="G71" s="151"/>
      <c r="H71" s="151"/>
      <c r="I71" s="151"/>
      <c r="J71" s="152">
        <f>J136</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427</v>
      </c>
      <c r="E72" s="151"/>
      <c r="F72" s="151"/>
      <c r="G72" s="151"/>
      <c r="H72" s="151"/>
      <c r="I72" s="151"/>
      <c r="J72" s="152">
        <f>J152</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7675</v>
      </c>
      <c r="E73" s="151"/>
      <c r="F73" s="151"/>
      <c r="G73" s="151"/>
      <c r="H73" s="151"/>
      <c r="I73" s="151"/>
      <c r="J73" s="152">
        <f>J204</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433</v>
      </c>
      <c r="E74" s="151"/>
      <c r="F74" s="151"/>
      <c r="G74" s="151"/>
      <c r="H74" s="151"/>
      <c r="I74" s="151"/>
      <c r="J74" s="152">
        <f>J244</f>
        <v>0</v>
      </c>
      <c r="K74" s="10"/>
      <c r="L74" s="149"/>
      <c r="S74" s="10"/>
      <c r="T74" s="10"/>
      <c r="U74" s="10"/>
      <c r="V74" s="10"/>
      <c r="W74" s="10"/>
      <c r="X74" s="10"/>
      <c r="Y74" s="10"/>
      <c r="Z74" s="10"/>
      <c r="AA74" s="10"/>
      <c r="AB74" s="10"/>
      <c r="AC74" s="10"/>
      <c r="AD74" s="10"/>
      <c r="AE74" s="10"/>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302</v>
      </c>
      <c r="F86" s="1"/>
      <c r="G86" s="1"/>
      <c r="H86" s="1"/>
      <c r="L86" s="25"/>
    </row>
    <row r="87" s="1" customFormat="1" ht="12" customHeight="1">
      <c r="B87" s="25"/>
      <c r="C87" s="35" t="s">
        <v>303</v>
      </c>
      <c r="L87" s="25"/>
    </row>
    <row r="88" s="2" customFormat="1" ht="16.5" customHeight="1">
      <c r="A88" s="41"/>
      <c r="B88" s="42"/>
      <c r="C88" s="41"/>
      <c r="D88" s="41"/>
      <c r="E88" s="128" t="s">
        <v>1833</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305</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D703 - Mobiliář</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f>
        <v>0</v>
      </c>
      <c r="Q98" s="87"/>
      <c r="R98" s="160">
        <f>R99</f>
        <v>47.995123539999994</v>
      </c>
      <c r="S98" s="87"/>
      <c r="T98" s="161">
        <f>T99</f>
        <v>0</v>
      </c>
      <c r="U98" s="41"/>
      <c r="V98" s="41"/>
      <c r="W98" s="41"/>
      <c r="X98" s="41"/>
      <c r="Y98" s="41"/>
      <c r="Z98" s="41"/>
      <c r="AA98" s="41"/>
      <c r="AB98" s="41"/>
      <c r="AC98" s="41"/>
      <c r="AD98" s="41"/>
      <c r="AE98" s="41"/>
      <c r="AT98" s="22" t="s">
        <v>68</v>
      </c>
      <c r="AU98" s="22" t="s">
        <v>310</v>
      </c>
      <c r="BK98" s="162">
        <f>BK99</f>
        <v>0</v>
      </c>
    </row>
    <row r="99" s="12" customFormat="1" ht="25.92" customHeight="1">
      <c r="A99" s="12"/>
      <c r="B99" s="163"/>
      <c r="C99" s="12"/>
      <c r="D99" s="164" t="s">
        <v>68</v>
      </c>
      <c r="E99" s="165" t="s">
        <v>434</v>
      </c>
      <c r="F99" s="165" t="s">
        <v>435</v>
      </c>
      <c r="G99" s="12"/>
      <c r="H99" s="12"/>
      <c r="I99" s="166"/>
      <c r="J99" s="167">
        <f>BK99</f>
        <v>0</v>
      </c>
      <c r="K99" s="12"/>
      <c r="L99" s="163"/>
      <c r="M99" s="168"/>
      <c r="N99" s="169"/>
      <c r="O99" s="169"/>
      <c r="P99" s="170">
        <f>P100+P152+P204+P244</f>
        <v>0</v>
      </c>
      <c r="Q99" s="169"/>
      <c r="R99" s="170">
        <f>R100+R152+R204+R244</f>
        <v>47.995123539999994</v>
      </c>
      <c r="S99" s="169"/>
      <c r="T99" s="171">
        <f>T100+T152+T204+T244</f>
        <v>0</v>
      </c>
      <c r="U99" s="12"/>
      <c r="V99" s="12"/>
      <c r="W99" s="12"/>
      <c r="X99" s="12"/>
      <c r="Y99" s="12"/>
      <c r="Z99" s="12"/>
      <c r="AA99" s="12"/>
      <c r="AB99" s="12"/>
      <c r="AC99" s="12"/>
      <c r="AD99" s="12"/>
      <c r="AE99" s="12"/>
      <c r="AR99" s="164" t="s">
        <v>76</v>
      </c>
      <c r="AT99" s="172" t="s">
        <v>68</v>
      </c>
      <c r="AU99" s="172" t="s">
        <v>69</v>
      </c>
      <c r="AY99" s="164" t="s">
        <v>328</v>
      </c>
      <c r="BK99" s="173">
        <f>BK100+BK152+BK204+BK244</f>
        <v>0</v>
      </c>
    </row>
    <row r="100" s="12" customFormat="1" ht="22.8" customHeight="1">
      <c r="A100" s="12"/>
      <c r="B100" s="163"/>
      <c r="C100" s="12"/>
      <c r="D100" s="164" t="s">
        <v>68</v>
      </c>
      <c r="E100" s="174" t="s">
        <v>76</v>
      </c>
      <c r="F100" s="174" t="s">
        <v>436</v>
      </c>
      <c r="G100" s="12"/>
      <c r="H100" s="12"/>
      <c r="I100" s="166"/>
      <c r="J100" s="175">
        <f>BK100</f>
        <v>0</v>
      </c>
      <c r="K100" s="12"/>
      <c r="L100" s="163"/>
      <c r="M100" s="168"/>
      <c r="N100" s="169"/>
      <c r="O100" s="169"/>
      <c r="P100" s="170">
        <f>P101+P136</f>
        <v>0</v>
      </c>
      <c r="Q100" s="169"/>
      <c r="R100" s="170">
        <f>R101+R136</f>
        <v>0</v>
      </c>
      <c r="S100" s="169"/>
      <c r="T100" s="171">
        <f>T101+T136</f>
        <v>0</v>
      </c>
      <c r="U100" s="12"/>
      <c r="V100" s="12"/>
      <c r="W100" s="12"/>
      <c r="X100" s="12"/>
      <c r="Y100" s="12"/>
      <c r="Z100" s="12"/>
      <c r="AA100" s="12"/>
      <c r="AB100" s="12"/>
      <c r="AC100" s="12"/>
      <c r="AD100" s="12"/>
      <c r="AE100" s="12"/>
      <c r="AR100" s="164" t="s">
        <v>76</v>
      </c>
      <c r="AT100" s="172" t="s">
        <v>68</v>
      </c>
      <c r="AU100" s="172" t="s">
        <v>76</v>
      </c>
      <c r="AY100" s="164" t="s">
        <v>328</v>
      </c>
      <c r="BK100" s="173">
        <f>BK101+BK136</f>
        <v>0</v>
      </c>
    </row>
    <row r="101" s="12" customFormat="1" ht="20.88" customHeight="1">
      <c r="A101" s="12"/>
      <c r="B101" s="163"/>
      <c r="C101" s="12"/>
      <c r="D101" s="164" t="s">
        <v>68</v>
      </c>
      <c r="E101" s="174" t="s">
        <v>9</v>
      </c>
      <c r="F101" s="174" t="s">
        <v>2618</v>
      </c>
      <c r="G101" s="12"/>
      <c r="H101" s="12"/>
      <c r="I101" s="166"/>
      <c r="J101" s="175">
        <f>BK101</f>
        <v>0</v>
      </c>
      <c r="K101" s="12"/>
      <c r="L101" s="163"/>
      <c r="M101" s="168"/>
      <c r="N101" s="169"/>
      <c r="O101" s="169"/>
      <c r="P101" s="170">
        <f>SUM(P102:P135)</f>
        <v>0</v>
      </c>
      <c r="Q101" s="169"/>
      <c r="R101" s="170">
        <f>SUM(R102:R135)</f>
        <v>0</v>
      </c>
      <c r="S101" s="169"/>
      <c r="T101" s="171">
        <f>SUM(T102:T135)</f>
        <v>0</v>
      </c>
      <c r="U101" s="12"/>
      <c r="V101" s="12"/>
      <c r="W101" s="12"/>
      <c r="X101" s="12"/>
      <c r="Y101" s="12"/>
      <c r="Z101" s="12"/>
      <c r="AA101" s="12"/>
      <c r="AB101" s="12"/>
      <c r="AC101" s="12"/>
      <c r="AD101" s="12"/>
      <c r="AE101" s="12"/>
      <c r="AR101" s="164" t="s">
        <v>76</v>
      </c>
      <c r="AT101" s="172" t="s">
        <v>68</v>
      </c>
      <c r="AU101" s="172" t="s">
        <v>79</v>
      </c>
      <c r="AY101" s="164" t="s">
        <v>328</v>
      </c>
      <c r="BK101" s="173">
        <f>SUM(BK102:BK135)</f>
        <v>0</v>
      </c>
    </row>
    <row r="102" s="2" customFormat="1" ht="44.25" customHeight="1">
      <c r="A102" s="41"/>
      <c r="B102" s="176"/>
      <c r="C102" s="177" t="s">
        <v>76</v>
      </c>
      <c r="D102" s="177" t="s">
        <v>331</v>
      </c>
      <c r="E102" s="178" t="s">
        <v>2638</v>
      </c>
      <c r="F102" s="179" t="s">
        <v>2639</v>
      </c>
      <c r="G102" s="180" t="s">
        <v>491</v>
      </c>
      <c r="H102" s="181">
        <v>2</v>
      </c>
      <c r="I102" s="182"/>
      <c r="J102" s="183">
        <f>ROUND(I102*H102,2)</f>
        <v>0</v>
      </c>
      <c r="K102" s="179" t="s">
        <v>335</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87</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7676</v>
      </c>
    </row>
    <row r="103" s="2" customFormat="1">
      <c r="A103" s="41"/>
      <c r="B103" s="42"/>
      <c r="C103" s="41"/>
      <c r="D103" s="190" t="s">
        <v>338</v>
      </c>
      <c r="E103" s="41"/>
      <c r="F103" s="191" t="s">
        <v>2641</v>
      </c>
      <c r="G103" s="41"/>
      <c r="H103" s="41"/>
      <c r="I103" s="192"/>
      <c r="J103" s="41"/>
      <c r="K103" s="41"/>
      <c r="L103" s="42"/>
      <c r="M103" s="193"/>
      <c r="N103" s="194"/>
      <c r="O103" s="75"/>
      <c r="P103" s="75"/>
      <c r="Q103" s="75"/>
      <c r="R103" s="75"/>
      <c r="S103" s="75"/>
      <c r="T103" s="76"/>
      <c r="U103" s="41"/>
      <c r="V103" s="41"/>
      <c r="W103" s="41"/>
      <c r="X103" s="41"/>
      <c r="Y103" s="41"/>
      <c r="Z103" s="41"/>
      <c r="AA103" s="41"/>
      <c r="AB103" s="41"/>
      <c r="AC103" s="41"/>
      <c r="AD103" s="41"/>
      <c r="AE103" s="41"/>
      <c r="AT103" s="22" t="s">
        <v>338</v>
      </c>
      <c r="AU103" s="22" t="s">
        <v>87</v>
      </c>
    </row>
    <row r="104" s="13" customFormat="1">
      <c r="A104" s="13"/>
      <c r="B104" s="201"/>
      <c r="C104" s="13"/>
      <c r="D104" s="195" t="s">
        <v>442</v>
      </c>
      <c r="E104" s="202" t="s">
        <v>3</v>
      </c>
      <c r="F104" s="203" t="s">
        <v>5313</v>
      </c>
      <c r="G104" s="13"/>
      <c r="H104" s="204">
        <v>2</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87</v>
      </c>
      <c r="AV104" s="13" t="s">
        <v>79</v>
      </c>
      <c r="AW104" s="13" t="s">
        <v>31</v>
      </c>
      <c r="AX104" s="13" t="s">
        <v>69</v>
      </c>
      <c r="AY104" s="202" t="s">
        <v>328</v>
      </c>
    </row>
    <row r="105" s="14" customFormat="1">
      <c r="A105" s="14"/>
      <c r="B105" s="209"/>
      <c r="C105" s="14"/>
      <c r="D105" s="195" t="s">
        <v>442</v>
      </c>
      <c r="E105" s="210" t="s">
        <v>3</v>
      </c>
      <c r="F105" s="211" t="s">
        <v>452</v>
      </c>
      <c r="G105" s="14"/>
      <c r="H105" s="212">
        <v>2</v>
      </c>
      <c r="I105" s="213"/>
      <c r="J105" s="14"/>
      <c r="K105" s="14"/>
      <c r="L105" s="209"/>
      <c r="M105" s="214"/>
      <c r="N105" s="215"/>
      <c r="O105" s="215"/>
      <c r="P105" s="215"/>
      <c r="Q105" s="215"/>
      <c r="R105" s="215"/>
      <c r="S105" s="215"/>
      <c r="T105" s="216"/>
      <c r="U105" s="14"/>
      <c r="V105" s="14"/>
      <c r="W105" s="14"/>
      <c r="X105" s="14"/>
      <c r="Y105" s="14"/>
      <c r="Z105" s="14"/>
      <c r="AA105" s="14"/>
      <c r="AB105" s="14"/>
      <c r="AC105" s="14"/>
      <c r="AD105" s="14"/>
      <c r="AE105" s="14"/>
      <c r="AT105" s="210" t="s">
        <v>442</v>
      </c>
      <c r="AU105" s="210" t="s">
        <v>87</v>
      </c>
      <c r="AV105" s="14" t="s">
        <v>113</v>
      </c>
      <c r="AW105" s="14" t="s">
        <v>31</v>
      </c>
      <c r="AX105" s="14" t="s">
        <v>76</v>
      </c>
      <c r="AY105" s="210" t="s">
        <v>328</v>
      </c>
    </row>
    <row r="106" s="2" customFormat="1" ht="44.25" customHeight="1">
      <c r="A106" s="41"/>
      <c r="B106" s="176"/>
      <c r="C106" s="177" t="s">
        <v>79</v>
      </c>
      <c r="D106" s="177" t="s">
        <v>331</v>
      </c>
      <c r="E106" s="178" t="s">
        <v>7677</v>
      </c>
      <c r="F106" s="179" t="s">
        <v>7678</v>
      </c>
      <c r="G106" s="180" t="s">
        <v>491</v>
      </c>
      <c r="H106" s="181">
        <v>12.926</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87</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7679</v>
      </c>
    </row>
    <row r="107" s="2" customFormat="1">
      <c r="A107" s="41"/>
      <c r="B107" s="42"/>
      <c r="C107" s="41"/>
      <c r="D107" s="190" t="s">
        <v>338</v>
      </c>
      <c r="E107" s="41"/>
      <c r="F107" s="191" t="s">
        <v>7680</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87</v>
      </c>
    </row>
    <row r="108" s="15" customFormat="1">
      <c r="A108" s="15"/>
      <c r="B108" s="217"/>
      <c r="C108" s="15"/>
      <c r="D108" s="195" t="s">
        <v>442</v>
      </c>
      <c r="E108" s="218" t="s">
        <v>3</v>
      </c>
      <c r="F108" s="219" t="s">
        <v>7681</v>
      </c>
      <c r="G108" s="15"/>
      <c r="H108" s="218" t="s">
        <v>3</v>
      </c>
      <c r="I108" s="220"/>
      <c r="J108" s="15"/>
      <c r="K108" s="15"/>
      <c r="L108" s="217"/>
      <c r="M108" s="221"/>
      <c r="N108" s="222"/>
      <c r="O108" s="222"/>
      <c r="P108" s="222"/>
      <c r="Q108" s="222"/>
      <c r="R108" s="222"/>
      <c r="S108" s="222"/>
      <c r="T108" s="223"/>
      <c r="U108" s="15"/>
      <c r="V108" s="15"/>
      <c r="W108" s="15"/>
      <c r="X108" s="15"/>
      <c r="Y108" s="15"/>
      <c r="Z108" s="15"/>
      <c r="AA108" s="15"/>
      <c r="AB108" s="15"/>
      <c r="AC108" s="15"/>
      <c r="AD108" s="15"/>
      <c r="AE108" s="15"/>
      <c r="AT108" s="218" t="s">
        <v>442</v>
      </c>
      <c r="AU108" s="218" t="s">
        <v>87</v>
      </c>
      <c r="AV108" s="15" t="s">
        <v>76</v>
      </c>
      <c r="AW108" s="15" t="s">
        <v>31</v>
      </c>
      <c r="AX108" s="15" t="s">
        <v>69</v>
      </c>
      <c r="AY108" s="218" t="s">
        <v>328</v>
      </c>
    </row>
    <row r="109" s="13" customFormat="1">
      <c r="A109" s="13"/>
      <c r="B109" s="201"/>
      <c r="C109" s="13"/>
      <c r="D109" s="195" t="s">
        <v>442</v>
      </c>
      <c r="E109" s="202" t="s">
        <v>3</v>
      </c>
      <c r="F109" s="203" t="s">
        <v>7682</v>
      </c>
      <c r="G109" s="13"/>
      <c r="H109" s="204">
        <v>2.3660000000000001</v>
      </c>
      <c r="I109" s="205"/>
      <c r="J109" s="13"/>
      <c r="K109" s="13"/>
      <c r="L109" s="201"/>
      <c r="M109" s="206"/>
      <c r="N109" s="207"/>
      <c r="O109" s="207"/>
      <c r="P109" s="207"/>
      <c r="Q109" s="207"/>
      <c r="R109" s="207"/>
      <c r="S109" s="207"/>
      <c r="T109" s="208"/>
      <c r="U109" s="13"/>
      <c r="V109" s="13"/>
      <c r="W109" s="13"/>
      <c r="X109" s="13"/>
      <c r="Y109" s="13"/>
      <c r="Z109" s="13"/>
      <c r="AA109" s="13"/>
      <c r="AB109" s="13"/>
      <c r="AC109" s="13"/>
      <c r="AD109" s="13"/>
      <c r="AE109" s="13"/>
      <c r="AT109" s="202" t="s">
        <v>442</v>
      </c>
      <c r="AU109" s="202" t="s">
        <v>87</v>
      </c>
      <c r="AV109" s="13" t="s">
        <v>79</v>
      </c>
      <c r="AW109" s="13" t="s">
        <v>31</v>
      </c>
      <c r="AX109" s="13" t="s">
        <v>69</v>
      </c>
      <c r="AY109" s="202" t="s">
        <v>328</v>
      </c>
    </row>
    <row r="110" s="13" customFormat="1">
      <c r="A110" s="13"/>
      <c r="B110" s="201"/>
      <c r="C110" s="13"/>
      <c r="D110" s="195" t="s">
        <v>442</v>
      </c>
      <c r="E110" s="202" t="s">
        <v>3</v>
      </c>
      <c r="F110" s="203" t="s">
        <v>7683</v>
      </c>
      <c r="G110" s="13"/>
      <c r="H110" s="204">
        <v>3.4809999999999999</v>
      </c>
      <c r="I110" s="205"/>
      <c r="J110" s="13"/>
      <c r="K110" s="13"/>
      <c r="L110" s="201"/>
      <c r="M110" s="206"/>
      <c r="N110" s="207"/>
      <c r="O110" s="207"/>
      <c r="P110" s="207"/>
      <c r="Q110" s="207"/>
      <c r="R110" s="207"/>
      <c r="S110" s="207"/>
      <c r="T110" s="208"/>
      <c r="U110" s="13"/>
      <c r="V110" s="13"/>
      <c r="W110" s="13"/>
      <c r="X110" s="13"/>
      <c r="Y110" s="13"/>
      <c r="Z110" s="13"/>
      <c r="AA110" s="13"/>
      <c r="AB110" s="13"/>
      <c r="AC110" s="13"/>
      <c r="AD110" s="13"/>
      <c r="AE110" s="13"/>
      <c r="AT110" s="202" t="s">
        <v>442</v>
      </c>
      <c r="AU110" s="202" t="s">
        <v>87</v>
      </c>
      <c r="AV110" s="13" t="s">
        <v>79</v>
      </c>
      <c r="AW110" s="13" t="s">
        <v>31</v>
      </c>
      <c r="AX110" s="13" t="s">
        <v>69</v>
      </c>
      <c r="AY110" s="202" t="s">
        <v>328</v>
      </c>
    </row>
    <row r="111" s="13" customFormat="1">
      <c r="A111" s="13"/>
      <c r="B111" s="201"/>
      <c r="C111" s="13"/>
      <c r="D111" s="195" t="s">
        <v>442</v>
      </c>
      <c r="E111" s="202" t="s">
        <v>3</v>
      </c>
      <c r="F111" s="203" t="s">
        <v>7684</v>
      </c>
      <c r="G111" s="13"/>
      <c r="H111" s="204">
        <v>2.6960000000000002</v>
      </c>
      <c r="I111" s="205"/>
      <c r="J111" s="13"/>
      <c r="K111" s="13"/>
      <c r="L111" s="201"/>
      <c r="M111" s="206"/>
      <c r="N111" s="207"/>
      <c r="O111" s="207"/>
      <c r="P111" s="207"/>
      <c r="Q111" s="207"/>
      <c r="R111" s="207"/>
      <c r="S111" s="207"/>
      <c r="T111" s="208"/>
      <c r="U111" s="13"/>
      <c r="V111" s="13"/>
      <c r="W111" s="13"/>
      <c r="X111" s="13"/>
      <c r="Y111" s="13"/>
      <c r="Z111" s="13"/>
      <c r="AA111" s="13"/>
      <c r="AB111" s="13"/>
      <c r="AC111" s="13"/>
      <c r="AD111" s="13"/>
      <c r="AE111" s="13"/>
      <c r="AT111" s="202" t="s">
        <v>442</v>
      </c>
      <c r="AU111" s="202" t="s">
        <v>87</v>
      </c>
      <c r="AV111" s="13" t="s">
        <v>79</v>
      </c>
      <c r="AW111" s="13" t="s">
        <v>31</v>
      </c>
      <c r="AX111" s="13" t="s">
        <v>69</v>
      </c>
      <c r="AY111" s="202" t="s">
        <v>328</v>
      </c>
    </row>
    <row r="112" s="13" customFormat="1">
      <c r="A112" s="13"/>
      <c r="B112" s="201"/>
      <c r="C112" s="13"/>
      <c r="D112" s="195" t="s">
        <v>442</v>
      </c>
      <c r="E112" s="202" t="s">
        <v>3</v>
      </c>
      <c r="F112" s="203" t="s">
        <v>7685</v>
      </c>
      <c r="G112" s="13"/>
      <c r="H112" s="204">
        <v>2.3769999999999998</v>
      </c>
      <c r="I112" s="205"/>
      <c r="J112" s="13"/>
      <c r="K112" s="13"/>
      <c r="L112" s="201"/>
      <c r="M112" s="206"/>
      <c r="N112" s="207"/>
      <c r="O112" s="207"/>
      <c r="P112" s="207"/>
      <c r="Q112" s="207"/>
      <c r="R112" s="207"/>
      <c r="S112" s="207"/>
      <c r="T112" s="208"/>
      <c r="U112" s="13"/>
      <c r="V112" s="13"/>
      <c r="W112" s="13"/>
      <c r="X112" s="13"/>
      <c r="Y112" s="13"/>
      <c r="Z112" s="13"/>
      <c r="AA112" s="13"/>
      <c r="AB112" s="13"/>
      <c r="AC112" s="13"/>
      <c r="AD112" s="13"/>
      <c r="AE112" s="13"/>
      <c r="AT112" s="202" t="s">
        <v>442</v>
      </c>
      <c r="AU112" s="202" t="s">
        <v>87</v>
      </c>
      <c r="AV112" s="13" t="s">
        <v>79</v>
      </c>
      <c r="AW112" s="13" t="s">
        <v>31</v>
      </c>
      <c r="AX112" s="13" t="s">
        <v>69</v>
      </c>
      <c r="AY112" s="202" t="s">
        <v>328</v>
      </c>
    </row>
    <row r="113" s="15" customFormat="1">
      <c r="A113" s="15"/>
      <c r="B113" s="217"/>
      <c r="C113" s="15"/>
      <c r="D113" s="195" t="s">
        <v>442</v>
      </c>
      <c r="E113" s="218" t="s">
        <v>3</v>
      </c>
      <c r="F113" s="219" t="s">
        <v>7686</v>
      </c>
      <c r="G113" s="15"/>
      <c r="H113" s="218" t="s">
        <v>3</v>
      </c>
      <c r="I113" s="220"/>
      <c r="J113" s="15"/>
      <c r="K113" s="15"/>
      <c r="L113" s="217"/>
      <c r="M113" s="221"/>
      <c r="N113" s="222"/>
      <c r="O113" s="222"/>
      <c r="P113" s="222"/>
      <c r="Q113" s="222"/>
      <c r="R113" s="222"/>
      <c r="S113" s="222"/>
      <c r="T113" s="223"/>
      <c r="U113" s="15"/>
      <c r="V113" s="15"/>
      <c r="W113" s="15"/>
      <c r="X113" s="15"/>
      <c r="Y113" s="15"/>
      <c r="Z113" s="15"/>
      <c r="AA113" s="15"/>
      <c r="AB113" s="15"/>
      <c r="AC113" s="15"/>
      <c r="AD113" s="15"/>
      <c r="AE113" s="15"/>
      <c r="AT113" s="218" t="s">
        <v>442</v>
      </c>
      <c r="AU113" s="218" t="s">
        <v>87</v>
      </c>
      <c r="AV113" s="15" t="s">
        <v>76</v>
      </c>
      <c r="AW113" s="15" t="s">
        <v>31</v>
      </c>
      <c r="AX113" s="15" t="s">
        <v>69</v>
      </c>
      <c r="AY113" s="218" t="s">
        <v>328</v>
      </c>
    </row>
    <row r="114" s="13" customFormat="1">
      <c r="A114" s="13"/>
      <c r="B114" s="201"/>
      <c r="C114" s="13"/>
      <c r="D114" s="195" t="s">
        <v>442</v>
      </c>
      <c r="E114" s="202" t="s">
        <v>3</v>
      </c>
      <c r="F114" s="203" t="s">
        <v>7687</v>
      </c>
      <c r="G114" s="13"/>
      <c r="H114" s="204">
        <v>0.626</v>
      </c>
      <c r="I114" s="205"/>
      <c r="J114" s="13"/>
      <c r="K114" s="13"/>
      <c r="L114" s="201"/>
      <c r="M114" s="206"/>
      <c r="N114" s="207"/>
      <c r="O114" s="207"/>
      <c r="P114" s="207"/>
      <c r="Q114" s="207"/>
      <c r="R114" s="207"/>
      <c r="S114" s="207"/>
      <c r="T114" s="208"/>
      <c r="U114" s="13"/>
      <c r="V114" s="13"/>
      <c r="W114" s="13"/>
      <c r="X114" s="13"/>
      <c r="Y114" s="13"/>
      <c r="Z114" s="13"/>
      <c r="AA114" s="13"/>
      <c r="AB114" s="13"/>
      <c r="AC114" s="13"/>
      <c r="AD114" s="13"/>
      <c r="AE114" s="13"/>
      <c r="AT114" s="202" t="s">
        <v>442</v>
      </c>
      <c r="AU114" s="202" t="s">
        <v>87</v>
      </c>
      <c r="AV114" s="13" t="s">
        <v>79</v>
      </c>
      <c r="AW114" s="13" t="s">
        <v>31</v>
      </c>
      <c r="AX114" s="13" t="s">
        <v>69</v>
      </c>
      <c r="AY114" s="202" t="s">
        <v>328</v>
      </c>
    </row>
    <row r="115" s="13" customFormat="1">
      <c r="A115" s="13"/>
      <c r="B115" s="201"/>
      <c r="C115" s="13"/>
      <c r="D115" s="195" t="s">
        <v>442</v>
      </c>
      <c r="E115" s="202" t="s">
        <v>3</v>
      </c>
      <c r="F115" s="203" t="s">
        <v>7688</v>
      </c>
      <c r="G115" s="13"/>
      <c r="H115" s="204">
        <v>0.377</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87</v>
      </c>
      <c r="AV115" s="13" t="s">
        <v>79</v>
      </c>
      <c r="AW115" s="13" t="s">
        <v>31</v>
      </c>
      <c r="AX115" s="13" t="s">
        <v>69</v>
      </c>
      <c r="AY115" s="202" t="s">
        <v>328</v>
      </c>
    </row>
    <row r="116" s="13" customFormat="1">
      <c r="A116" s="13"/>
      <c r="B116" s="201"/>
      <c r="C116" s="13"/>
      <c r="D116" s="195" t="s">
        <v>442</v>
      </c>
      <c r="E116" s="202" t="s">
        <v>3</v>
      </c>
      <c r="F116" s="203" t="s">
        <v>7689</v>
      </c>
      <c r="G116" s="13"/>
      <c r="H116" s="204">
        <v>0.626</v>
      </c>
      <c r="I116" s="205"/>
      <c r="J116" s="13"/>
      <c r="K116" s="13"/>
      <c r="L116" s="201"/>
      <c r="M116" s="206"/>
      <c r="N116" s="207"/>
      <c r="O116" s="207"/>
      <c r="P116" s="207"/>
      <c r="Q116" s="207"/>
      <c r="R116" s="207"/>
      <c r="S116" s="207"/>
      <c r="T116" s="208"/>
      <c r="U116" s="13"/>
      <c r="V116" s="13"/>
      <c r="W116" s="13"/>
      <c r="X116" s="13"/>
      <c r="Y116" s="13"/>
      <c r="Z116" s="13"/>
      <c r="AA116" s="13"/>
      <c r="AB116" s="13"/>
      <c r="AC116" s="13"/>
      <c r="AD116" s="13"/>
      <c r="AE116" s="13"/>
      <c r="AT116" s="202" t="s">
        <v>442</v>
      </c>
      <c r="AU116" s="202" t="s">
        <v>87</v>
      </c>
      <c r="AV116" s="13" t="s">
        <v>79</v>
      </c>
      <c r="AW116" s="13" t="s">
        <v>31</v>
      </c>
      <c r="AX116" s="13" t="s">
        <v>69</v>
      </c>
      <c r="AY116" s="202" t="s">
        <v>328</v>
      </c>
    </row>
    <row r="117" s="13" customFormat="1">
      <c r="A117" s="13"/>
      <c r="B117" s="201"/>
      <c r="C117" s="13"/>
      <c r="D117" s="195" t="s">
        <v>442</v>
      </c>
      <c r="E117" s="202" t="s">
        <v>3</v>
      </c>
      <c r="F117" s="203" t="s">
        <v>7690</v>
      </c>
      <c r="G117" s="13"/>
      <c r="H117" s="204">
        <v>0.377</v>
      </c>
      <c r="I117" s="205"/>
      <c r="J117" s="13"/>
      <c r="K117" s="13"/>
      <c r="L117" s="201"/>
      <c r="M117" s="206"/>
      <c r="N117" s="207"/>
      <c r="O117" s="207"/>
      <c r="P117" s="207"/>
      <c r="Q117" s="207"/>
      <c r="R117" s="207"/>
      <c r="S117" s="207"/>
      <c r="T117" s="208"/>
      <c r="U117" s="13"/>
      <c r="V117" s="13"/>
      <c r="W117" s="13"/>
      <c r="X117" s="13"/>
      <c r="Y117" s="13"/>
      <c r="Z117" s="13"/>
      <c r="AA117" s="13"/>
      <c r="AB117" s="13"/>
      <c r="AC117" s="13"/>
      <c r="AD117" s="13"/>
      <c r="AE117" s="13"/>
      <c r="AT117" s="202" t="s">
        <v>442</v>
      </c>
      <c r="AU117" s="202" t="s">
        <v>87</v>
      </c>
      <c r="AV117" s="13" t="s">
        <v>79</v>
      </c>
      <c r="AW117" s="13" t="s">
        <v>31</v>
      </c>
      <c r="AX117" s="13" t="s">
        <v>69</v>
      </c>
      <c r="AY117" s="202" t="s">
        <v>328</v>
      </c>
    </row>
    <row r="118" s="14" customFormat="1">
      <c r="A118" s="14"/>
      <c r="B118" s="209"/>
      <c r="C118" s="14"/>
      <c r="D118" s="195" t="s">
        <v>442</v>
      </c>
      <c r="E118" s="210" t="s">
        <v>3</v>
      </c>
      <c r="F118" s="211" t="s">
        <v>452</v>
      </c>
      <c r="G118" s="14"/>
      <c r="H118" s="212">
        <v>12.925999999999998</v>
      </c>
      <c r="I118" s="213"/>
      <c r="J118" s="14"/>
      <c r="K118" s="14"/>
      <c r="L118" s="209"/>
      <c r="M118" s="214"/>
      <c r="N118" s="215"/>
      <c r="O118" s="215"/>
      <c r="P118" s="215"/>
      <c r="Q118" s="215"/>
      <c r="R118" s="215"/>
      <c r="S118" s="215"/>
      <c r="T118" s="216"/>
      <c r="U118" s="14"/>
      <c r="V118" s="14"/>
      <c r="W118" s="14"/>
      <c r="X118" s="14"/>
      <c r="Y118" s="14"/>
      <c r="Z118" s="14"/>
      <c r="AA118" s="14"/>
      <c r="AB118" s="14"/>
      <c r="AC118" s="14"/>
      <c r="AD118" s="14"/>
      <c r="AE118" s="14"/>
      <c r="AT118" s="210" t="s">
        <v>442</v>
      </c>
      <c r="AU118" s="210" t="s">
        <v>87</v>
      </c>
      <c r="AV118" s="14" t="s">
        <v>113</v>
      </c>
      <c r="AW118" s="14" t="s">
        <v>31</v>
      </c>
      <c r="AX118" s="14" t="s">
        <v>76</v>
      </c>
      <c r="AY118" s="210" t="s">
        <v>328</v>
      </c>
    </row>
    <row r="119" s="2" customFormat="1" ht="24.15" customHeight="1">
      <c r="A119" s="41"/>
      <c r="B119" s="176"/>
      <c r="C119" s="177" t="s">
        <v>87</v>
      </c>
      <c r="D119" s="177" t="s">
        <v>331</v>
      </c>
      <c r="E119" s="178" t="s">
        <v>7691</v>
      </c>
      <c r="F119" s="179" t="s">
        <v>7692</v>
      </c>
      <c r="G119" s="180" t="s">
        <v>491</v>
      </c>
      <c r="H119" s="181">
        <v>5.2699999999999996</v>
      </c>
      <c r="I119" s="182"/>
      <c r="J119" s="183">
        <f>ROUND(I119*H119,2)</f>
        <v>0</v>
      </c>
      <c r="K119" s="179" t="s">
        <v>335</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87</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7693</v>
      </c>
    </row>
    <row r="120" s="2" customFormat="1">
      <c r="A120" s="41"/>
      <c r="B120" s="42"/>
      <c r="C120" s="41"/>
      <c r="D120" s="190" t="s">
        <v>338</v>
      </c>
      <c r="E120" s="41"/>
      <c r="F120" s="191" t="s">
        <v>7694</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87</v>
      </c>
    </row>
    <row r="121" s="13" customFormat="1">
      <c r="A121" s="13"/>
      <c r="B121" s="201"/>
      <c r="C121" s="13"/>
      <c r="D121" s="195" t="s">
        <v>442</v>
      </c>
      <c r="E121" s="202" t="s">
        <v>3</v>
      </c>
      <c r="F121" s="203" t="s">
        <v>7695</v>
      </c>
      <c r="G121" s="13"/>
      <c r="H121" s="204">
        <v>0.307</v>
      </c>
      <c r="I121" s="205"/>
      <c r="J121" s="13"/>
      <c r="K121" s="13"/>
      <c r="L121" s="201"/>
      <c r="M121" s="206"/>
      <c r="N121" s="207"/>
      <c r="O121" s="207"/>
      <c r="P121" s="207"/>
      <c r="Q121" s="207"/>
      <c r="R121" s="207"/>
      <c r="S121" s="207"/>
      <c r="T121" s="208"/>
      <c r="U121" s="13"/>
      <c r="V121" s="13"/>
      <c r="W121" s="13"/>
      <c r="X121" s="13"/>
      <c r="Y121" s="13"/>
      <c r="Z121" s="13"/>
      <c r="AA121" s="13"/>
      <c r="AB121" s="13"/>
      <c r="AC121" s="13"/>
      <c r="AD121" s="13"/>
      <c r="AE121" s="13"/>
      <c r="AT121" s="202" t="s">
        <v>442</v>
      </c>
      <c r="AU121" s="202" t="s">
        <v>87</v>
      </c>
      <c r="AV121" s="13" t="s">
        <v>79</v>
      </c>
      <c r="AW121" s="13" t="s">
        <v>31</v>
      </c>
      <c r="AX121" s="13" t="s">
        <v>69</v>
      </c>
      <c r="AY121" s="202" t="s">
        <v>328</v>
      </c>
    </row>
    <row r="122" s="13" customFormat="1">
      <c r="A122" s="13"/>
      <c r="B122" s="201"/>
      <c r="C122" s="13"/>
      <c r="D122" s="195" t="s">
        <v>442</v>
      </c>
      <c r="E122" s="202" t="s">
        <v>3</v>
      </c>
      <c r="F122" s="203" t="s">
        <v>7696</v>
      </c>
      <c r="G122" s="13"/>
      <c r="H122" s="204">
        <v>0.32000000000000001</v>
      </c>
      <c r="I122" s="205"/>
      <c r="J122" s="13"/>
      <c r="K122" s="13"/>
      <c r="L122" s="201"/>
      <c r="M122" s="206"/>
      <c r="N122" s="207"/>
      <c r="O122" s="207"/>
      <c r="P122" s="207"/>
      <c r="Q122" s="207"/>
      <c r="R122" s="207"/>
      <c r="S122" s="207"/>
      <c r="T122" s="208"/>
      <c r="U122" s="13"/>
      <c r="V122" s="13"/>
      <c r="W122" s="13"/>
      <c r="X122" s="13"/>
      <c r="Y122" s="13"/>
      <c r="Z122" s="13"/>
      <c r="AA122" s="13"/>
      <c r="AB122" s="13"/>
      <c r="AC122" s="13"/>
      <c r="AD122" s="13"/>
      <c r="AE122" s="13"/>
      <c r="AT122" s="202" t="s">
        <v>442</v>
      </c>
      <c r="AU122" s="202" t="s">
        <v>87</v>
      </c>
      <c r="AV122" s="13" t="s">
        <v>79</v>
      </c>
      <c r="AW122" s="13" t="s">
        <v>31</v>
      </c>
      <c r="AX122" s="13" t="s">
        <v>69</v>
      </c>
      <c r="AY122" s="202" t="s">
        <v>328</v>
      </c>
    </row>
    <row r="123" s="13" customFormat="1">
      <c r="A123" s="13"/>
      <c r="B123" s="201"/>
      <c r="C123" s="13"/>
      <c r="D123" s="195" t="s">
        <v>442</v>
      </c>
      <c r="E123" s="202" t="s">
        <v>3</v>
      </c>
      <c r="F123" s="203" t="s">
        <v>7697</v>
      </c>
      <c r="G123" s="13"/>
      <c r="H123" s="204">
        <v>0.32000000000000001</v>
      </c>
      <c r="I123" s="205"/>
      <c r="J123" s="13"/>
      <c r="K123" s="13"/>
      <c r="L123" s="201"/>
      <c r="M123" s="206"/>
      <c r="N123" s="207"/>
      <c r="O123" s="207"/>
      <c r="P123" s="207"/>
      <c r="Q123" s="207"/>
      <c r="R123" s="207"/>
      <c r="S123" s="207"/>
      <c r="T123" s="208"/>
      <c r="U123" s="13"/>
      <c r="V123" s="13"/>
      <c r="W123" s="13"/>
      <c r="X123" s="13"/>
      <c r="Y123" s="13"/>
      <c r="Z123" s="13"/>
      <c r="AA123" s="13"/>
      <c r="AB123" s="13"/>
      <c r="AC123" s="13"/>
      <c r="AD123" s="13"/>
      <c r="AE123" s="13"/>
      <c r="AT123" s="202" t="s">
        <v>442</v>
      </c>
      <c r="AU123" s="202" t="s">
        <v>87</v>
      </c>
      <c r="AV123" s="13" t="s">
        <v>79</v>
      </c>
      <c r="AW123" s="13" t="s">
        <v>31</v>
      </c>
      <c r="AX123" s="13" t="s">
        <v>69</v>
      </c>
      <c r="AY123" s="202" t="s">
        <v>328</v>
      </c>
    </row>
    <row r="124" s="13" customFormat="1">
      <c r="A124" s="13"/>
      <c r="B124" s="201"/>
      <c r="C124" s="13"/>
      <c r="D124" s="195" t="s">
        <v>442</v>
      </c>
      <c r="E124" s="202" t="s">
        <v>3</v>
      </c>
      <c r="F124" s="203" t="s">
        <v>7698</v>
      </c>
      <c r="G124" s="13"/>
      <c r="H124" s="204">
        <v>0.22800000000000001</v>
      </c>
      <c r="I124" s="205"/>
      <c r="J124" s="13"/>
      <c r="K124" s="13"/>
      <c r="L124" s="201"/>
      <c r="M124" s="206"/>
      <c r="N124" s="207"/>
      <c r="O124" s="207"/>
      <c r="P124" s="207"/>
      <c r="Q124" s="207"/>
      <c r="R124" s="207"/>
      <c r="S124" s="207"/>
      <c r="T124" s="208"/>
      <c r="U124" s="13"/>
      <c r="V124" s="13"/>
      <c r="W124" s="13"/>
      <c r="X124" s="13"/>
      <c r="Y124" s="13"/>
      <c r="Z124" s="13"/>
      <c r="AA124" s="13"/>
      <c r="AB124" s="13"/>
      <c r="AC124" s="13"/>
      <c r="AD124" s="13"/>
      <c r="AE124" s="13"/>
      <c r="AT124" s="202" t="s">
        <v>442</v>
      </c>
      <c r="AU124" s="202" t="s">
        <v>87</v>
      </c>
      <c r="AV124" s="13" t="s">
        <v>79</v>
      </c>
      <c r="AW124" s="13" t="s">
        <v>31</v>
      </c>
      <c r="AX124" s="13" t="s">
        <v>69</v>
      </c>
      <c r="AY124" s="202" t="s">
        <v>328</v>
      </c>
    </row>
    <row r="125" s="13" customFormat="1">
      <c r="A125" s="13"/>
      <c r="B125" s="201"/>
      <c r="C125" s="13"/>
      <c r="D125" s="195" t="s">
        <v>442</v>
      </c>
      <c r="E125" s="202" t="s">
        <v>3</v>
      </c>
      <c r="F125" s="203" t="s">
        <v>7699</v>
      </c>
      <c r="G125" s="13"/>
      <c r="H125" s="204">
        <v>0</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87</v>
      </c>
      <c r="AV125" s="13" t="s">
        <v>79</v>
      </c>
      <c r="AW125" s="13" t="s">
        <v>31</v>
      </c>
      <c r="AX125" s="13" t="s">
        <v>69</v>
      </c>
      <c r="AY125" s="202" t="s">
        <v>328</v>
      </c>
    </row>
    <row r="126" s="13" customFormat="1">
      <c r="A126" s="13"/>
      <c r="B126" s="201"/>
      <c r="C126" s="13"/>
      <c r="D126" s="195" t="s">
        <v>442</v>
      </c>
      <c r="E126" s="202" t="s">
        <v>3</v>
      </c>
      <c r="F126" s="203" t="s">
        <v>7700</v>
      </c>
      <c r="G126" s="13"/>
      <c r="H126" s="204">
        <v>1.3400000000000001</v>
      </c>
      <c r="I126" s="205"/>
      <c r="J126" s="13"/>
      <c r="K126" s="13"/>
      <c r="L126" s="201"/>
      <c r="M126" s="206"/>
      <c r="N126" s="207"/>
      <c r="O126" s="207"/>
      <c r="P126" s="207"/>
      <c r="Q126" s="207"/>
      <c r="R126" s="207"/>
      <c r="S126" s="207"/>
      <c r="T126" s="208"/>
      <c r="U126" s="13"/>
      <c r="V126" s="13"/>
      <c r="W126" s="13"/>
      <c r="X126" s="13"/>
      <c r="Y126" s="13"/>
      <c r="Z126" s="13"/>
      <c r="AA126" s="13"/>
      <c r="AB126" s="13"/>
      <c r="AC126" s="13"/>
      <c r="AD126" s="13"/>
      <c r="AE126" s="13"/>
      <c r="AT126" s="202" t="s">
        <v>442</v>
      </c>
      <c r="AU126" s="202" t="s">
        <v>87</v>
      </c>
      <c r="AV126" s="13" t="s">
        <v>79</v>
      </c>
      <c r="AW126" s="13" t="s">
        <v>31</v>
      </c>
      <c r="AX126" s="13" t="s">
        <v>69</v>
      </c>
      <c r="AY126" s="202" t="s">
        <v>328</v>
      </c>
    </row>
    <row r="127" s="13" customFormat="1">
      <c r="A127" s="13"/>
      <c r="B127" s="201"/>
      <c r="C127" s="13"/>
      <c r="D127" s="195" t="s">
        <v>442</v>
      </c>
      <c r="E127" s="202" t="s">
        <v>3</v>
      </c>
      <c r="F127" s="203" t="s">
        <v>7701</v>
      </c>
      <c r="G127" s="13"/>
      <c r="H127" s="204">
        <v>0.33800000000000002</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87</v>
      </c>
      <c r="AV127" s="13" t="s">
        <v>79</v>
      </c>
      <c r="AW127" s="13" t="s">
        <v>31</v>
      </c>
      <c r="AX127" s="13" t="s">
        <v>69</v>
      </c>
      <c r="AY127" s="202" t="s">
        <v>328</v>
      </c>
    </row>
    <row r="128" s="13" customFormat="1">
      <c r="A128" s="13"/>
      <c r="B128" s="201"/>
      <c r="C128" s="13"/>
      <c r="D128" s="195" t="s">
        <v>442</v>
      </c>
      <c r="E128" s="202" t="s">
        <v>3</v>
      </c>
      <c r="F128" s="203" t="s">
        <v>7702</v>
      </c>
      <c r="G128" s="13"/>
      <c r="H128" s="204">
        <v>0.375</v>
      </c>
      <c r="I128" s="205"/>
      <c r="J128" s="13"/>
      <c r="K128" s="13"/>
      <c r="L128" s="201"/>
      <c r="M128" s="206"/>
      <c r="N128" s="207"/>
      <c r="O128" s="207"/>
      <c r="P128" s="207"/>
      <c r="Q128" s="207"/>
      <c r="R128" s="207"/>
      <c r="S128" s="207"/>
      <c r="T128" s="208"/>
      <c r="U128" s="13"/>
      <c r="V128" s="13"/>
      <c r="W128" s="13"/>
      <c r="X128" s="13"/>
      <c r="Y128" s="13"/>
      <c r="Z128" s="13"/>
      <c r="AA128" s="13"/>
      <c r="AB128" s="13"/>
      <c r="AC128" s="13"/>
      <c r="AD128" s="13"/>
      <c r="AE128" s="13"/>
      <c r="AT128" s="202" t="s">
        <v>442</v>
      </c>
      <c r="AU128" s="202" t="s">
        <v>87</v>
      </c>
      <c r="AV128" s="13" t="s">
        <v>79</v>
      </c>
      <c r="AW128" s="13" t="s">
        <v>31</v>
      </c>
      <c r="AX128" s="13" t="s">
        <v>69</v>
      </c>
      <c r="AY128" s="202" t="s">
        <v>328</v>
      </c>
    </row>
    <row r="129" s="13" customFormat="1">
      <c r="A129" s="13"/>
      <c r="B129" s="201"/>
      <c r="C129" s="13"/>
      <c r="D129" s="195" t="s">
        <v>442</v>
      </c>
      <c r="E129" s="202" t="s">
        <v>3</v>
      </c>
      <c r="F129" s="203" t="s">
        <v>7703</v>
      </c>
      <c r="G129" s="13"/>
      <c r="H129" s="204">
        <v>0.080000000000000002</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87</v>
      </c>
      <c r="AV129" s="13" t="s">
        <v>79</v>
      </c>
      <c r="AW129" s="13" t="s">
        <v>31</v>
      </c>
      <c r="AX129" s="13" t="s">
        <v>69</v>
      </c>
      <c r="AY129" s="202" t="s">
        <v>328</v>
      </c>
    </row>
    <row r="130" s="13" customFormat="1">
      <c r="A130" s="13"/>
      <c r="B130" s="201"/>
      <c r="C130" s="13"/>
      <c r="D130" s="195" t="s">
        <v>442</v>
      </c>
      <c r="E130" s="202" t="s">
        <v>3</v>
      </c>
      <c r="F130" s="203" t="s">
        <v>7704</v>
      </c>
      <c r="G130" s="13"/>
      <c r="H130" s="204">
        <v>0.312</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87</v>
      </c>
      <c r="AV130" s="13" t="s">
        <v>79</v>
      </c>
      <c r="AW130" s="13" t="s">
        <v>31</v>
      </c>
      <c r="AX130" s="13" t="s">
        <v>69</v>
      </c>
      <c r="AY130" s="202" t="s">
        <v>328</v>
      </c>
    </row>
    <row r="131" s="13" customFormat="1">
      <c r="A131" s="13"/>
      <c r="B131" s="201"/>
      <c r="C131" s="13"/>
      <c r="D131" s="195" t="s">
        <v>442</v>
      </c>
      <c r="E131" s="202" t="s">
        <v>3</v>
      </c>
      <c r="F131" s="203" t="s">
        <v>7705</v>
      </c>
      <c r="G131" s="13"/>
      <c r="H131" s="204">
        <v>0.078</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87</v>
      </c>
      <c r="AV131" s="13" t="s">
        <v>79</v>
      </c>
      <c r="AW131" s="13" t="s">
        <v>31</v>
      </c>
      <c r="AX131" s="13" t="s">
        <v>69</v>
      </c>
      <c r="AY131" s="202" t="s">
        <v>328</v>
      </c>
    </row>
    <row r="132" s="13" customFormat="1">
      <c r="A132" s="13"/>
      <c r="B132" s="201"/>
      <c r="C132" s="13"/>
      <c r="D132" s="195" t="s">
        <v>442</v>
      </c>
      <c r="E132" s="202" t="s">
        <v>3</v>
      </c>
      <c r="F132" s="203" t="s">
        <v>7706</v>
      </c>
      <c r="G132" s="13"/>
      <c r="H132" s="204">
        <v>0.27600000000000002</v>
      </c>
      <c r="I132" s="205"/>
      <c r="J132" s="13"/>
      <c r="K132" s="13"/>
      <c r="L132" s="201"/>
      <c r="M132" s="206"/>
      <c r="N132" s="207"/>
      <c r="O132" s="207"/>
      <c r="P132" s="207"/>
      <c r="Q132" s="207"/>
      <c r="R132" s="207"/>
      <c r="S132" s="207"/>
      <c r="T132" s="208"/>
      <c r="U132" s="13"/>
      <c r="V132" s="13"/>
      <c r="W132" s="13"/>
      <c r="X132" s="13"/>
      <c r="Y132" s="13"/>
      <c r="Z132" s="13"/>
      <c r="AA132" s="13"/>
      <c r="AB132" s="13"/>
      <c r="AC132" s="13"/>
      <c r="AD132" s="13"/>
      <c r="AE132" s="13"/>
      <c r="AT132" s="202" t="s">
        <v>442</v>
      </c>
      <c r="AU132" s="202" t="s">
        <v>87</v>
      </c>
      <c r="AV132" s="13" t="s">
        <v>79</v>
      </c>
      <c r="AW132" s="13" t="s">
        <v>31</v>
      </c>
      <c r="AX132" s="13" t="s">
        <v>69</v>
      </c>
      <c r="AY132" s="202" t="s">
        <v>328</v>
      </c>
    </row>
    <row r="133" s="13" customFormat="1">
      <c r="A133" s="13"/>
      <c r="B133" s="201"/>
      <c r="C133" s="13"/>
      <c r="D133" s="195" t="s">
        <v>442</v>
      </c>
      <c r="E133" s="202" t="s">
        <v>3</v>
      </c>
      <c r="F133" s="203" t="s">
        <v>7707</v>
      </c>
      <c r="G133" s="13"/>
      <c r="H133" s="204">
        <v>1.0800000000000001</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87</v>
      </c>
      <c r="AV133" s="13" t="s">
        <v>79</v>
      </c>
      <c r="AW133" s="13" t="s">
        <v>31</v>
      </c>
      <c r="AX133" s="13" t="s">
        <v>69</v>
      </c>
      <c r="AY133" s="202" t="s">
        <v>328</v>
      </c>
    </row>
    <row r="134" s="13" customFormat="1">
      <c r="A134" s="13"/>
      <c r="B134" s="201"/>
      <c r="C134" s="13"/>
      <c r="D134" s="195" t="s">
        <v>442</v>
      </c>
      <c r="E134" s="202" t="s">
        <v>3</v>
      </c>
      <c r="F134" s="203" t="s">
        <v>7708</v>
      </c>
      <c r="G134" s="13"/>
      <c r="H134" s="204">
        <v>0.216</v>
      </c>
      <c r="I134" s="205"/>
      <c r="J134" s="13"/>
      <c r="K134" s="13"/>
      <c r="L134" s="201"/>
      <c r="M134" s="206"/>
      <c r="N134" s="207"/>
      <c r="O134" s="207"/>
      <c r="P134" s="207"/>
      <c r="Q134" s="207"/>
      <c r="R134" s="207"/>
      <c r="S134" s="207"/>
      <c r="T134" s="208"/>
      <c r="U134" s="13"/>
      <c r="V134" s="13"/>
      <c r="W134" s="13"/>
      <c r="X134" s="13"/>
      <c r="Y134" s="13"/>
      <c r="Z134" s="13"/>
      <c r="AA134" s="13"/>
      <c r="AB134" s="13"/>
      <c r="AC134" s="13"/>
      <c r="AD134" s="13"/>
      <c r="AE134" s="13"/>
      <c r="AT134" s="202" t="s">
        <v>442</v>
      </c>
      <c r="AU134" s="202" t="s">
        <v>87</v>
      </c>
      <c r="AV134" s="13" t="s">
        <v>79</v>
      </c>
      <c r="AW134" s="13" t="s">
        <v>31</v>
      </c>
      <c r="AX134" s="13" t="s">
        <v>69</v>
      </c>
      <c r="AY134" s="202" t="s">
        <v>328</v>
      </c>
    </row>
    <row r="135" s="14" customFormat="1">
      <c r="A135" s="14"/>
      <c r="B135" s="209"/>
      <c r="C135" s="14"/>
      <c r="D135" s="195" t="s">
        <v>442</v>
      </c>
      <c r="E135" s="210" t="s">
        <v>3</v>
      </c>
      <c r="F135" s="211" t="s">
        <v>452</v>
      </c>
      <c r="G135" s="14"/>
      <c r="H135" s="212">
        <v>5.2700000000000005</v>
      </c>
      <c r="I135" s="213"/>
      <c r="J135" s="14"/>
      <c r="K135" s="14"/>
      <c r="L135" s="209"/>
      <c r="M135" s="214"/>
      <c r="N135" s="215"/>
      <c r="O135" s="215"/>
      <c r="P135" s="215"/>
      <c r="Q135" s="215"/>
      <c r="R135" s="215"/>
      <c r="S135" s="215"/>
      <c r="T135" s="216"/>
      <c r="U135" s="14"/>
      <c r="V135" s="14"/>
      <c r="W135" s="14"/>
      <c r="X135" s="14"/>
      <c r="Y135" s="14"/>
      <c r="Z135" s="14"/>
      <c r="AA135" s="14"/>
      <c r="AB135" s="14"/>
      <c r="AC135" s="14"/>
      <c r="AD135" s="14"/>
      <c r="AE135" s="14"/>
      <c r="AT135" s="210" t="s">
        <v>442</v>
      </c>
      <c r="AU135" s="210" t="s">
        <v>87</v>
      </c>
      <c r="AV135" s="14" t="s">
        <v>113</v>
      </c>
      <c r="AW135" s="14" t="s">
        <v>31</v>
      </c>
      <c r="AX135" s="14" t="s">
        <v>76</v>
      </c>
      <c r="AY135" s="210" t="s">
        <v>328</v>
      </c>
    </row>
    <row r="136" s="12" customFormat="1" ht="20.88" customHeight="1">
      <c r="A136" s="12"/>
      <c r="B136" s="163"/>
      <c r="C136" s="12"/>
      <c r="D136" s="164" t="s">
        <v>68</v>
      </c>
      <c r="E136" s="174" t="s">
        <v>526</v>
      </c>
      <c r="F136" s="174" t="s">
        <v>2677</v>
      </c>
      <c r="G136" s="12"/>
      <c r="H136" s="12"/>
      <c r="I136" s="166"/>
      <c r="J136" s="175">
        <f>BK136</f>
        <v>0</v>
      </c>
      <c r="K136" s="12"/>
      <c r="L136" s="163"/>
      <c r="M136" s="168"/>
      <c r="N136" s="169"/>
      <c r="O136" s="169"/>
      <c r="P136" s="170">
        <f>SUM(P137:P151)</f>
        <v>0</v>
      </c>
      <c r="Q136" s="169"/>
      <c r="R136" s="170">
        <f>SUM(R137:R151)</f>
        <v>0</v>
      </c>
      <c r="S136" s="169"/>
      <c r="T136" s="171">
        <f>SUM(T137:T151)</f>
        <v>0</v>
      </c>
      <c r="U136" s="12"/>
      <c r="V136" s="12"/>
      <c r="W136" s="12"/>
      <c r="X136" s="12"/>
      <c r="Y136" s="12"/>
      <c r="Z136" s="12"/>
      <c r="AA136" s="12"/>
      <c r="AB136" s="12"/>
      <c r="AC136" s="12"/>
      <c r="AD136" s="12"/>
      <c r="AE136" s="12"/>
      <c r="AR136" s="164" t="s">
        <v>76</v>
      </c>
      <c r="AT136" s="172" t="s">
        <v>68</v>
      </c>
      <c r="AU136" s="172" t="s">
        <v>79</v>
      </c>
      <c r="AY136" s="164" t="s">
        <v>328</v>
      </c>
      <c r="BK136" s="173">
        <f>SUM(BK137:BK151)</f>
        <v>0</v>
      </c>
    </row>
    <row r="137" s="2" customFormat="1" ht="62.7" customHeight="1">
      <c r="A137" s="41"/>
      <c r="B137" s="176"/>
      <c r="C137" s="177" t="s">
        <v>113</v>
      </c>
      <c r="D137" s="177" t="s">
        <v>331</v>
      </c>
      <c r="E137" s="178" t="s">
        <v>972</v>
      </c>
      <c r="F137" s="179" t="s">
        <v>973</v>
      </c>
      <c r="G137" s="180" t="s">
        <v>491</v>
      </c>
      <c r="H137" s="181">
        <v>19.925999999999998</v>
      </c>
      <c r="I137" s="182"/>
      <c r="J137" s="183">
        <f>ROUND(I137*H137,2)</f>
        <v>0</v>
      </c>
      <c r="K137" s="179" t="s">
        <v>335</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87</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7709</v>
      </c>
    </row>
    <row r="138" s="2" customFormat="1">
      <c r="A138" s="41"/>
      <c r="B138" s="42"/>
      <c r="C138" s="41"/>
      <c r="D138" s="190" t="s">
        <v>338</v>
      </c>
      <c r="E138" s="41"/>
      <c r="F138" s="191" t="s">
        <v>975</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87</v>
      </c>
    </row>
    <row r="139" s="15" customFormat="1">
      <c r="A139" s="15"/>
      <c r="B139" s="217"/>
      <c r="C139" s="15"/>
      <c r="D139" s="195" t="s">
        <v>442</v>
      </c>
      <c r="E139" s="218" t="s">
        <v>3</v>
      </c>
      <c r="F139" s="219" t="s">
        <v>2679</v>
      </c>
      <c r="G139" s="15"/>
      <c r="H139" s="218" t="s">
        <v>3</v>
      </c>
      <c r="I139" s="220"/>
      <c r="J139" s="15"/>
      <c r="K139" s="15"/>
      <c r="L139" s="217"/>
      <c r="M139" s="221"/>
      <c r="N139" s="222"/>
      <c r="O139" s="222"/>
      <c r="P139" s="222"/>
      <c r="Q139" s="222"/>
      <c r="R139" s="222"/>
      <c r="S139" s="222"/>
      <c r="T139" s="223"/>
      <c r="U139" s="15"/>
      <c r="V139" s="15"/>
      <c r="W139" s="15"/>
      <c r="X139" s="15"/>
      <c r="Y139" s="15"/>
      <c r="Z139" s="15"/>
      <c r="AA139" s="15"/>
      <c r="AB139" s="15"/>
      <c r="AC139" s="15"/>
      <c r="AD139" s="15"/>
      <c r="AE139" s="15"/>
      <c r="AT139" s="218" t="s">
        <v>442</v>
      </c>
      <c r="AU139" s="218" t="s">
        <v>87</v>
      </c>
      <c r="AV139" s="15" t="s">
        <v>76</v>
      </c>
      <c r="AW139" s="15" t="s">
        <v>31</v>
      </c>
      <c r="AX139" s="15" t="s">
        <v>69</v>
      </c>
      <c r="AY139" s="218" t="s">
        <v>328</v>
      </c>
    </row>
    <row r="140" s="15" customFormat="1">
      <c r="A140" s="15"/>
      <c r="B140" s="217"/>
      <c r="C140" s="15"/>
      <c r="D140" s="195" t="s">
        <v>442</v>
      </c>
      <c r="E140" s="218" t="s">
        <v>3</v>
      </c>
      <c r="F140" s="219" t="s">
        <v>2680</v>
      </c>
      <c r="G140" s="15"/>
      <c r="H140" s="218" t="s">
        <v>3</v>
      </c>
      <c r="I140" s="220"/>
      <c r="J140" s="15"/>
      <c r="K140" s="15"/>
      <c r="L140" s="217"/>
      <c r="M140" s="221"/>
      <c r="N140" s="222"/>
      <c r="O140" s="222"/>
      <c r="P140" s="222"/>
      <c r="Q140" s="222"/>
      <c r="R140" s="222"/>
      <c r="S140" s="222"/>
      <c r="T140" s="223"/>
      <c r="U140" s="15"/>
      <c r="V140" s="15"/>
      <c r="W140" s="15"/>
      <c r="X140" s="15"/>
      <c r="Y140" s="15"/>
      <c r="Z140" s="15"/>
      <c r="AA140" s="15"/>
      <c r="AB140" s="15"/>
      <c r="AC140" s="15"/>
      <c r="AD140" s="15"/>
      <c r="AE140" s="15"/>
      <c r="AT140" s="218" t="s">
        <v>442</v>
      </c>
      <c r="AU140" s="218" t="s">
        <v>87</v>
      </c>
      <c r="AV140" s="15" t="s">
        <v>76</v>
      </c>
      <c r="AW140" s="15" t="s">
        <v>31</v>
      </c>
      <c r="AX140" s="15" t="s">
        <v>69</v>
      </c>
      <c r="AY140" s="218" t="s">
        <v>328</v>
      </c>
    </row>
    <row r="141" s="13" customFormat="1">
      <c r="A141" s="13"/>
      <c r="B141" s="201"/>
      <c r="C141" s="13"/>
      <c r="D141" s="195" t="s">
        <v>442</v>
      </c>
      <c r="E141" s="202" t="s">
        <v>3</v>
      </c>
      <c r="F141" s="203" t="s">
        <v>7710</v>
      </c>
      <c r="G141" s="13"/>
      <c r="H141" s="204">
        <v>19.925999999999998</v>
      </c>
      <c r="I141" s="205"/>
      <c r="J141" s="13"/>
      <c r="K141" s="13"/>
      <c r="L141" s="201"/>
      <c r="M141" s="206"/>
      <c r="N141" s="207"/>
      <c r="O141" s="207"/>
      <c r="P141" s="207"/>
      <c r="Q141" s="207"/>
      <c r="R141" s="207"/>
      <c r="S141" s="207"/>
      <c r="T141" s="208"/>
      <c r="U141" s="13"/>
      <c r="V141" s="13"/>
      <c r="W141" s="13"/>
      <c r="X141" s="13"/>
      <c r="Y141" s="13"/>
      <c r="Z141" s="13"/>
      <c r="AA141" s="13"/>
      <c r="AB141" s="13"/>
      <c r="AC141" s="13"/>
      <c r="AD141" s="13"/>
      <c r="AE141" s="13"/>
      <c r="AT141" s="202" t="s">
        <v>442</v>
      </c>
      <c r="AU141" s="202" t="s">
        <v>87</v>
      </c>
      <c r="AV141" s="13" t="s">
        <v>79</v>
      </c>
      <c r="AW141" s="13" t="s">
        <v>31</v>
      </c>
      <c r="AX141" s="13" t="s">
        <v>69</v>
      </c>
      <c r="AY141" s="202" t="s">
        <v>328</v>
      </c>
    </row>
    <row r="142" s="15" customFormat="1">
      <c r="A142" s="15"/>
      <c r="B142" s="217"/>
      <c r="C142" s="15"/>
      <c r="D142" s="195" t="s">
        <v>442</v>
      </c>
      <c r="E142" s="218" t="s">
        <v>3</v>
      </c>
      <c r="F142" s="219" t="s">
        <v>7711</v>
      </c>
      <c r="G142" s="15"/>
      <c r="H142" s="218" t="s">
        <v>3</v>
      </c>
      <c r="I142" s="220"/>
      <c r="J142" s="15"/>
      <c r="K142" s="15"/>
      <c r="L142" s="217"/>
      <c r="M142" s="221"/>
      <c r="N142" s="222"/>
      <c r="O142" s="222"/>
      <c r="P142" s="222"/>
      <c r="Q142" s="222"/>
      <c r="R142" s="222"/>
      <c r="S142" s="222"/>
      <c r="T142" s="223"/>
      <c r="U142" s="15"/>
      <c r="V142" s="15"/>
      <c r="W142" s="15"/>
      <c r="X142" s="15"/>
      <c r="Y142" s="15"/>
      <c r="Z142" s="15"/>
      <c r="AA142" s="15"/>
      <c r="AB142" s="15"/>
      <c r="AC142" s="15"/>
      <c r="AD142" s="15"/>
      <c r="AE142" s="15"/>
      <c r="AT142" s="218" t="s">
        <v>442</v>
      </c>
      <c r="AU142" s="218" t="s">
        <v>87</v>
      </c>
      <c r="AV142" s="15" t="s">
        <v>76</v>
      </c>
      <c r="AW142" s="15" t="s">
        <v>31</v>
      </c>
      <c r="AX142" s="15" t="s">
        <v>69</v>
      </c>
      <c r="AY142" s="218" t="s">
        <v>328</v>
      </c>
    </row>
    <row r="143" s="14" customFormat="1">
      <c r="A143" s="14"/>
      <c r="B143" s="209"/>
      <c r="C143" s="14"/>
      <c r="D143" s="195" t="s">
        <v>442</v>
      </c>
      <c r="E143" s="210" t="s">
        <v>3</v>
      </c>
      <c r="F143" s="211" t="s">
        <v>452</v>
      </c>
      <c r="G143" s="14"/>
      <c r="H143" s="212">
        <v>19.925999999999998</v>
      </c>
      <c r="I143" s="213"/>
      <c r="J143" s="14"/>
      <c r="K143" s="14"/>
      <c r="L143" s="209"/>
      <c r="M143" s="214"/>
      <c r="N143" s="215"/>
      <c r="O143" s="215"/>
      <c r="P143" s="215"/>
      <c r="Q143" s="215"/>
      <c r="R143" s="215"/>
      <c r="S143" s="215"/>
      <c r="T143" s="216"/>
      <c r="U143" s="14"/>
      <c r="V143" s="14"/>
      <c r="W143" s="14"/>
      <c r="X143" s="14"/>
      <c r="Y143" s="14"/>
      <c r="Z143" s="14"/>
      <c r="AA143" s="14"/>
      <c r="AB143" s="14"/>
      <c r="AC143" s="14"/>
      <c r="AD143" s="14"/>
      <c r="AE143" s="14"/>
      <c r="AT143" s="210" t="s">
        <v>442</v>
      </c>
      <c r="AU143" s="210" t="s">
        <v>87</v>
      </c>
      <c r="AV143" s="14" t="s">
        <v>113</v>
      </c>
      <c r="AW143" s="14" t="s">
        <v>31</v>
      </c>
      <c r="AX143" s="14" t="s">
        <v>76</v>
      </c>
      <c r="AY143" s="210" t="s">
        <v>328</v>
      </c>
    </row>
    <row r="144" s="2" customFormat="1" ht="66.75" customHeight="1">
      <c r="A144" s="41"/>
      <c r="B144" s="176"/>
      <c r="C144" s="177" t="s">
        <v>138</v>
      </c>
      <c r="D144" s="177" t="s">
        <v>331</v>
      </c>
      <c r="E144" s="178" t="s">
        <v>2683</v>
      </c>
      <c r="F144" s="179" t="s">
        <v>2684</v>
      </c>
      <c r="G144" s="180" t="s">
        <v>491</v>
      </c>
      <c r="H144" s="181">
        <v>99.629999999999995</v>
      </c>
      <c r="I144" s="182"/>
      <c r="J144" s="183">
        <f>ROUND(I144*H144,2)</f>
        <v>0</v>
      </c>
      <c r="K144" s="179" t="s">
        <v>335</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87</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7712</v>
      </c>
    </row>
    <row r="145" s="2" customFormat="1">
      <c r="A145" s="41"/>
      <c r="B145" s="42"/>
      <c r="C145" s="41"/>
      <c r="D145" s="190" t="s">
        <v>338</v>
      </c>
      <c r="E145" s="41"/>
      <c r="F145" s="191" t="s">
        <v>2686</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338</v>
      </c>
      <c r="AU145" s="22" t="s">
        <v>87</v>
      </c>
    </row>
    <row r="146" s="2" customFormat="1">
      <c r="A146" s="41"/>
      <c r="B146" s="42"/>
      <c r="C146" s="41"/>
      <c r="D146" s="195" t="s">
        <v>340</v>
      </c>
      <c r="E146" s="41"/>
      <c r="F146" s="196" t="s">
        <v>2687</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340</v>
      </c>
      <c r="AU146" s="22" t="s">
        <v>87</v>
      </c>
    </row>
    <row r="147" s="13" customFormat="1">
      <c r="A147" s="13"/>
      <c r="B147" s="201"/>
      <c r="C147" s="13"/>
      <c r="D147" s="195" t="s">
        <v>442</v>
      </c>
      <c r="E147" s="13"/>
      <c r="F147" s="203" t="s">
        <v>7713</v>
      </c>
      <c r="G147" s="13"/>
      <c r="H147" s="204">
        <v>99.629999999999995</v>
      </c>
      <c r="I147" s="205"/>
      <c r="J147" s="13"/>
      <c r="K147" s="13"/>
      <c r="L147" s="201"/>
      <c r="M147" s="206"/>
      <c r="N147" s="207"/>
      <c r="O147" s="207"/>
      <c r="P147" s="207"/>
      <c r="Q147" s="207"/>
      <c r="R147" s="207"/>
      <c r="S147" s="207"/>
      <c r="T147" s="208"/>
      <c r="U147" s="13"/>
      <c r="V147" s="13"/>
      <c r="W147" s="13"/>
      <c r="X147" s="13"/>
      <c r="Y147" s="13"/>
      <c r="Z147" s="13"/>
      <c r="AA147" s="13"/>
      <c r="AB147" s="13"/>
      <c r="AC147" s="13"/>
      <c r="AD147" s="13"/>
      <c r="AE147" s="13"/>
      <c r="AT147" s="202" t="s">
        <v>442</v>
      </c>
      <c r="AU147" s="202" t="s">
        <v>87</v>
      </c>
      <c r="AV147" s="13" t="s">
        <v>79</v>
      </c>
      <c r="AW147" s="13" t="s">
        <v>4</v>
      </c>
      <c r="AX147" s="13" t="s">
        <v>76</v>
      </c>
      <c r="AY147" s="202" t="s">
        <v>328</v>
      </c>
    </row>
    <row r="148" s="2" customFormat="1" ht="44.25" customHeight="1">
      <c r="A148" s="41"/>
      <c r="B148" s="176"/>
      <c r="C148" s="177" t="s">
        <v>150</v>
      </c>
      <c r="D148" s="177" t="s">
        <v>331</v>
      </c>
      <c r="E148" s="178" t="s">
        <v>2689</v>
      </c>
      <c r="F148" s="179" t="s">
        <v>924</v>
      </c>
      <c r="G148" s="180" t="s">
        <v>585</v>
      </c>
      <c r="H148" s="181">
        <v>35.866999999999997</v>
      </c>
      <c r="I148" s="182"/>
      <c r="J148" s="183">
        <f>ROUND(I148*H148,2)</f>
        <v>0</v>
      </c>
      <c r="K148" s="179" t="s">
        <v>335</v>
      </c>
      <c r="L148" s="42"/>
      <c r="M148" s="184" t="s">
        <v>3</v>
      </c>
      <c r="N148" s="185" t="s">
        <v>40</v>
      </c>
      <c r="O148" s="75"/>
      <c r="P148" s="186">
        <f>O148*H148</f>
        <v>0</v>
      </c>
      <c r="Q148" s="186">
        <v>0</v>
      </c>
      <c r="R148" s="186">
        <f>Q148*H148</f>
        <v>0</v>
      </c>
      <c r="S148" s="186">
        <v>0</v>
      </c>
      <c r="T148" s="187">
        <f>S148*H148</f>
        <v>0</v>
      </c>
      <c r="U148" s="41"/>
      <c r="V148" s="41"/>
      <c r="W148" s="41"/>
      <c r="X148" s="41"/>
      <c r="Y148" s="41"/>
      <c r="Z148" s="41"/>
      <c r="AA148" s="41"/>
      <c r="AB148" s="41"/>
      <c r="AC148" s="41"/>
      <c r="AD148" s="41"/>
      <c r="AE148" s="41"/>
      <c r="AR148" s="188" t="s">
        <v>113</v>
      </c>
      <c r="AT148" s="188" t="s">
        <v>331</v>
      </c>
      <c r="AU148" s="188" t="s">
        <v>87</v>
      </c>
      <c r="AY148" s="22" t="s">
        <v>328</v>
      </c>
      <c r="BE148" s="189">
        <f>IF(N148="základní",J148,0)</f>
        <v>0</v>
      </c>
      <c r="BF148" s="189">
        <f>IF(N148="snížená",J148,0)</f>
        <v>0</v>
      </c>
      <c r="BG148" s="189">
        <f>IF(N148="zákl. přenesená",J148,0)</f>
        <v>0</v>
      </c>
      <c r="BH148" s="189">
        <f>IF(N148="sníž. přenesená",J148,0)</f>
        <v>0</v>
      </c>
      <c r="BI148" s="189">
        <f>IF(N148="nulová",J148,0)</f>
        <v>0</v>
      </c>
      <c r="BJ148" s="22" t="s">
        <v>76</v>
      </c>
      <c r="BK148" s="189">
        <f>ROUND(I148*H148,2)</f>
        <v>0</v>
      </c>
      <c r="BL148" s="22" t="s">
        <v>113</v>
      </c>
      <c r="BM148" s="188" t="s">
        <v>7714</v>
      </c>
    </row>
    <row r="149" s="2" customFormat="1">
      <c r="A149" s="41"/>
      <c r="B149" s="42"/>
      <c r="C149" s="41"/>
      <c r="D149" s="190" t="s">
        <v>338</v>
      </c>
      <c r="E149" s="41"/>
      <c r="F149" s="191" t="s">
        <v>2691</v>
      </c>
      <c r="G149" s="41"/>
      <c r="H149" s="41"/>
      <c r="I149" s="192"/>
      <c r="J149" s="41"/>
      <c r="K149" s="41"/>
      <c r="L149" s="42"/>
      <c r="M149" s="193"/>
      <c r="N149" s="194"/>
      <c r="O149" s="75"/>
      <c r="P149" s="75"/>
      <c r="Q149" s="75"/>
      <c r="R149" s="75"/>
      <c r="S149" s="75"/>
      <c r="T149" s="76"/>
      <c r="U149" s="41"/>
      <c r="V149" s="41"/>
      <c r="W149" s="41"/>
      <c r="X149" s="41"/>
      <c r="Y149" s="41"/>
      <c r="Z149" s="41"/>
      <c r="AA149" s="41"/>
      <c r="AB149" s="41"/>
      <c r="AC149" s="41"/>
      <c r="AD149" s="41"/>
      <c r="AE149" s="41"/>
      <c r="AT149" s="22" t="s">
        <v>338</v>
      </c>
      <c r="AU149" s="22" t="s">
        <v>87</v>
      </c>
    </row>
    <row r="150" s="2" customFormat="1">
      <c r="A150" s="41"/>
      <c r="B150" s="42"/>
      <c r="C150" s="41"/>
      <c r="D150" s="195" t="s">
        <v>340</v>
      </c>
      <c r="E150" s="41"/>
      <c r="F150" s="196" t="s">
        <v>2692</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340</v>
      </c>
      <c r="AU150" s="22" t="s">
        <v>87</v>
      </c>
    </row>
    <row r="151" s="13" customFormat="1">
      <c r="A151" s="13"/>
      <c r="B151" s="201"/>
      <c r="C151" s="13"/>
      <c r="D151" s="195" t="s">
        <v>442</v>
      </c>
      <c r="E151" s="13"/>
      <c r="F151" s="203" t="s">
        <v>7715</v>
      </c>
      <c r="G151" s="13"/>
      <c r="H151" s="204">
        <v>35.866999999999997</v>
      </c>
      <c r="I151" s="205"/>
      <c r="J151" s="13"/>
      <c r="K151" s="13"/>
      <c r="L151" s="201"/>
      <c r="M151" s="206"/>
      <c r="N151" s="207"/>
      <c r="O151" s="207"/>
      <c r="P151" s="207"/>
      <c r="Q151" s="207"/>
      <c r="R151" s="207"/>
      <c r="S151" s="207"/>
      <c r="T151" s="208"/>
      <c r="U151" s="13"/>
      <c r="V151" s="13"/>
      <c r="W151" s="13"/>
      <c r="X151" s="13"/>
      <c r="Y151" s="13"/>
      <c r="Z151" s="13"/>
      <c r="AA151" s="13"/>
      <c r="AB151" s="13"/>
      <c r="AC151" s="13"/>
      <c r="AD151" s="13"/>
      <c r="AE151" s="13"/>
      <c r="AT151" s="202" t="s">
        <v>442</v>
      </c>
      <c r="AU151" s="202" t="s">
        <v>87</v>
      </c>
      <c r="AV151" s="13" t="s">
        <v>79</v>
      </c>
      <c r="AW151" s="13" t="s">
        <v>4</v>
      </c>
      <c r="AX151" s="13" t="s">
        <v>76</v>
      </c>
      <c r="AY151" s="202" t="s">
        <v>328</v>
      </c>
    </row>
    <row r="152" s="12" customFormat="1" ht="22.8" customHeight="1">
      <c r="A152" s="12"/>
      <c r="B152" s="163"/>
      <c r="C152" s="12"/>
      <c r="D152" s="164" t="s">
        <v>68</v>
      </c>
      <c r="E152" s="174" t="s">
        <v>79</v>
      </c>
      <c r="F152" s="174" t="s">
        <v>525</v>
      </c>
      <c r="G152" s="12"/>
      <c r="H152" s="12"/>
      <c r="I152" s="166"/>
      <c r="J152" s="175">
        <f>BK152</f>
        <v>0</v>
      </c>
      <c r="K152" s="12"/>
      <c r="L152" s="163"/>
      <c r="M152" s="168"/>
      <c r="N152" s="169"/>
      <c r="O152" s="169"/>
      <c r="P152" s="170">
        <f>SUM(P153:P203)</f>
        <v>0</v>
      </c>
      <c r="Q152" s="169"/>
      <c r="R152" s="170">
        <f>SUM(R153:R203)</f>
        <v>47.183833539999995</v>
      </c>
      <c r="S152" s="169"/>
      <c r="T152" s="171">
        <f>SUM(T153:T203)</f>
        <v>0</v>
      </c>
      <c r="U152" s="12"/>
      <c r="V152" s="12"/>
      <c r="W152" s="12"/>
      <c r="X152" s="12"/>
      <c r="Y152" s="12"/>
      <c r="Z152" s="12"/>
      <c r="AA152" s="12"/>
      <c r="AB152" s="12"/>
      <c r="AC152" s="12"/>
      <c r="AD152" s="12"/>
      <c r="AE152" s="12"/>
      <c r="AR152" s="164" t="s">
        <v>76</v>
      </c>
      <c r="AT152" s="172" t="s">
        <v>68</v>
      </c>
      <c r="AU152" s="172" t="s">
        <v>76</v>
      </c>
      <c r="AY152" s="164" t="s">
        <v>328</v>
      </c>
      <c r="BK152" s="173">
        <f>SUM(BK153:BK203)</f>
        <v>0</v>
      </c>
    </row>
    <row r="153" s="2" customFormat="1" ht="24.15" customHeight="1">
      <c r="A153" s="41"/>
      <c r="B153" s="176"/>
      <c r="C153" s="177" t="s">
        <v>168</v>
      </c>
      <c r="D153" s="177" t="s">
        <v>331</v>
      </c>
      <c r="E153" s="178" t="s">
        <v>5337</v>
      </c>
      <c r="F153" s="179" t="s">
        <v>5338</v>
      </c>
      <c r="G153" s="180" t="s">
        <v>491</v>
      </c>
      <c r="H153" s="181">
        <v>10.92</v>
      </c>
      <c r="I153" s="182"/>
      <c r="J153" s="183">
        <f>ROUND(I153*H153,2)</f>
        <v>0</v>
      </c>
      <c r="K153" s="179" t="s">
        <v>335</v>
      </c>
      <c r="L153" s="42"/>
      <c r="M153" s="184" t="s">
        <v>3</v>
      </c>
      <c r="N153" s="185" t="s">
        <v>40</v>
      </c>
      <c r="O153" s="75"/>
      <c r="P153" s="186">
        <f>O153*H153</f>
        <v>0</v>
      </c>
      <c r="Q153" s="186">
        <v>2.5018699999999998</v>
      </c>
      <c r="R153" s="186">
        <f>Q153*H153</f>
        <v>27.320420399999996</v>
      </c>
      <c r="S153" s="186">
        <v>0</v>
      </c>
      <c r="T153" s="187">
        <f>S153*H153</f>
        <v>0</v>
      </c>
      <c r="U153" s="41"/>
      <c r="V153" s="41"/>
      <c r="W153" s="41"/>
      <c r="X153" s="41"/>
      <c r="Y153" s="41"/>
      <c r="Z153" s="41"/>
      <c r="AA153" s="41"/>
      <c r="AB153" s="41"/>
      <c r="AC153" s="41"/>
      <c r="AD153" s="41"/>
      <c r="AE153" s="41"/>
      <c r="AR153" s="188" t="s">
        <v>113</v>
      </c>
      <c r="AT153" s="188" t="s">
        <v>331</v>
      </c>
      <c r="AU153" s="188" t="s">
        <v>79</v>
      </c>
      <c r="AY153" s="22" t="s">
        <v>328</v>
      </c>
      <c r="BE153" s="189">
        <f>IF(N153="základní",J153,0)</f>
        <v>0</v>
      </c>
      <c r="BF153" s="189">
        <f>IF(N153="snížená",J153,0)</f>
        <v>0</v>
      </c>
      <c r="BG153" s="189">
        <f>IF(N153="zákl. přenesená",J153,0)</f>
        <v>0</v>
      </c>
      <c r="BH153" s="189">
        <f>IF(N153="sníž. přenesená",J153,0)</f>
        <v>0</v>
      </c>
      <c r="BI153" s="189">
        <f>IF(N153="nulová",J153,0)</f>
        <v>0</v>
      </c>
      <c r="BJ153" s="22" t="s">
        <v>76</v>
      </c>
      <c r="BK153" s="189">
        <f>ROUND(I153*H153,2)</f>
        <v>0</v>
      </c>
      <c r="BL153" s="22" t="s">
        <v>113</v>
      </c>
      <c r="BM153" s="188" t="s">
        <v>7716</v>
      </c>
    </row>
    <row r="154" s="2" customFormat="1">
      <c r="A154" s="41"/>
      <c r="B154" s="42"/>
      <c r="C154" s="41"/>
      <c r="D154" s="190" t="s">
        <v>338</v>
      </c>
      <c r="E154" s="41"/>
      <c r="F154" s="191" t="s">
        <v>5340</v>
      </c>
      <c r="G154" s="41"/>
      <c r="H154" s="41"/>
      <c r="I154" s="192"/>
      <c r="J154" s="41"/>
      <c r="K154" s="41"/>
      <c r="L154" s="42"/>
      <c r="M154" s="193"/>
      <c r="N154" s="194"/>
      <c r="O154" s="75"/>
      <c r="P154" s="75"/>
      <c r="Q154" s="75"/>
      <c r="R154" s="75"/>
      <c r="S154" s="75"/>
      <c r="T154" s="76"/>
      <c r="U154" s="41"/>
      <c r="V154" s="41"/>
      <c r="W154" s="41"/>
      <c r="X154" s="41"/>
      <c r="Y154" s="41"/>
      <c r="Z154" s="41"/>
      <c r="AA154" s="41"/>
      <c r="AB154" s="41"/>
      <c r="AC154" s="41"/>
      <c r="AD154" s="41"/>
      <c r="AE154" s="41"/>
      <c r="AT154" s="22" t="s">
        <v>338</v>
      </c>
      <c r="AU154" s="22" t="s">
        <v>79</v>
      </c>
    </row>
    <row r="155" s="15" customFormat="1">
      <c r="A155" s="15"/>
      <c r="B155" s="217"/>
      <c r="C155" s="15"/>
      <c r="D155" s="195" t="s">
        <v>442</v>
      </c>
      <c r="E155" s="218" t="s">
        <v>3</v>
      </c>
      <c r="F155" s="219" t="s">
        <v>7681</v>
      </c>
      <c r="G155" s="15"/>
      <c r="H155" s="218" t="s">
        <v>3</v>
      </c>
      <c r="I155" s="220"/>
      <c r="J155" s="15"/>
      <c r="K155" s="15"/>
      <c r="L155" s="217"/>
      <c r="M155" s="221"/>
      <c r="N155" s="222"/>
      <c r="O155" s="222"/>
      <c r="P155" s="222"/>
      <c r="Q155" s="222"/>
      <c r="R155" s="222"/>
      <c r="S155" s="222"/>
      <c r="T155" s="223"/>
      <c r="U155" s="15"/>
      <c r="V155" s="15"/>
      <c r="W155" s="15"/>
      <c r="X155" s="15"/>
      <c r="Y155" s="15"/>
      <c r="Z155" s="15"/>
      <c r="AA155" s="15"/>
      <c r="AB155" s="15"/>
      <c r="AC155" s="15"/>
      <c r="AD155" s="15"/>
      <c r="AE155" s="15"/>
      <c r="AT155" s="218" t="s">
        <v>442</v>
      </c>
      <c r="AU155" s="218" t="s">
        <v>79</v>
      </c>
      <c r="AV155" s="15" t="s">
        <v>76</v>
      </c>
      <c r="AW155" s="15" t="s">
        <v>31</v>
      </c>
      <c r="AX155" s="15" t="s">
        <v>69</v>
      </c>
      <c r="AY155" s="218" t="s">
        <v>328</v>
      </c>
    </row>
    <row r="156" s="13" customFormat="1">
      <c r="A156" s="13"/>
      <c r="B156" s="201"/>
      <c r="C156" s="13"/>
      <c r="D156" s="195" t="s">
        <v>442</v>
      </c>
      <c r="E156" s="202" t="s">
        <v>3</v>
      </c>
      <c r="F156" s="203" t="s">
        <v>7682</v>
      </c>
      <c r="G156" s="13"/>
      <c r="H156" s="204">
        <v>2.3660000000000001</v>
      </c>
      <c r="I156" s="205"/>
      <c r="J156" s="13"/>
      <c r="K156" s="13"/>
      <c r="L156" s="201"/>
      <c r="M156" s="206"/>
      <c r="N156" s="207"/>
      <c r="O156" s="207"/>
      <c r="P156" s="207"/>
      <c r="Q156" s="207"/>
      <c r="R156" s="207"/>
      <c r="S156" s="207"/>
      <c r="T156" s="208"/>
      <c r="U156" s="13"/>
      <c r="V156" s="13"/>
      <c r="W156" s="13"/>
      <c r="X156" s="13"/>
      <c r="Y156" s="13"/>
      <c r="Z156" s="13"/>
      <c r="AA156" s="13"/>
      <c r="AB156" s="13"/>
      <c r="AC156" s="13"/>
      <c r="AD156" s="13"/>
      <c r="AE156" s="13"/>
      <c r="AT156" s="202" t="s">
        <v>442</v>
      </c>
      <c r="AU156" s="202" t="s">
        <v>79</v>
      </c>
      <c r="AV156" s="13" t="s">
        <v>79</v>
      </c>
      <c r="AW156" s="13" t="s">
        <v>31</v>
      </c>
      <c r="AX156" s="13" t="s">
        <v>69</v>
      </c>
      <c r="AY156" s="202" t="s">
        <v>328</v>
      </c>
    </row>
    <row r="157" s="13" customFormat="1">
      <c r="A157" s="13"/>
      <c r="B157" s="201"/>
      <c r="C157" s="13"/>
      <c r="D157" s="195" t="s">
        <v>442</v>
      </c>
      <c r="E157" s="202" t="s">
        <v>3</v>
      </c>
      <c r="F157" s="203" t="s">
        <v>7683</v>
      </c>
      <c r="G157" s="13"/>
      <c r="H157" s="204">
        <v>3.4809999999999999</v>
      </c>
      <c r="I157" s="205"/>
      <c r="J157" s="13"/>
      <c r="K157" s="13"/>
      <c r="L157" s="201"/>
      <c r="M157" s="206"/>
      <c r="N157" s="207"/>
      <c r="O157" s="207"/>
      <c r="P157" s="207"/>
      <c r="Q157" s="207"/>
      <c r="R157" s="207"/>
      <c r="S157" s="207"/>
      <c r="T157" s="208"/>
      <c r="U157" s="13"/>
      <c r="V157" s="13"/>
      <c r="W157" s="13"/>
      <c r="X157" s="13"/>
      <c r="Y157" s="13"/>
      <c r="Z157" s="13"/>
      <c r="AA157" s="13"/>
      <c r="AB157" s="13"/>
      <c r="AC157" s="13"/>
      <c r="AD157" s="13"/>
      <c r="AE157" s="13"/>
      <c r="AT157" s="202" t="s">
        <v>442</v>
      </c>
      <c r="AU157" s="202" t="s">
        <v>79</v>
      </c>
      <c r="AV157" s="13" t="s">
        <v>79</v>
      </c>
      <c r="AW157" s="13" t="s">
        <v>31</v>
      </c>
      <c r="AX157" s="13" t="s">
        <v>69</v>
      </c>
      <c r="AY157" s="202" t="s">
        <v>328</v>
      </c>
    </row>
    <row r="158" s="13" customFormat="1">
      <c r="A158" s="13"/>
      <c r="B158" s="201"/>
      <c r="C158" s="13"/>
      <c r="D158" s="195" t="s">
        <v>442</v>
      </c>
      <c r="E158" s="202" t="s">
        <v>3</v>
      </c>
      <c r="F158" s="203" t="s">
        <v>7684</v>
      </c>
      <c r="G158" s="13"/>
      <c r="H158" s="204">
        <v>2.6960000000000002</v>
      </c>
      <c r="I158" s="205"/>
      <c r="J158" s="13"/>
      <c r="K158" s="13"/>
      <c r="L158" s="201"/>
      <c r="M158" s="206"/>
      <c r="N158" s="207"/>
      <c r="O158" s="207"/>
      <c r="P158" s="207"/>
      <c r="Q158" s="207"/>
      <c r="R158" s="207"/>
      <c r="S158" s="207"/>
      <c r="T158" s="208"/>
      <c r="U158" s="13"/>
      <c r="V158" s="13"/>
      <c r="W158" s="13"/>
      <c r="X158" s="13"/>
      <c r="Y158" s="13"/>
      <c r="Z158" s="13"/>
      <c r="AA158" s="13"/>
      <c r="AB158" s="13"/>
      <c r="AC158" s="13"/>
      <c r="AD158" s="13"/>
      <c r="AE158" s="13"/>
      <c r="AT158" s="202" t="s">
        <v>442</v>
      </c>
      <c r="AU158" s="202" t="s">
        <v>79</v>
      </c>
      <c r="AV158" s="13" t="s">
        <v>79</v>
      </c>
      <c r="AW158" s="13" t="s">
        <v>31</v>
      </c>
      <c r="AX158" s="13" t="s">
        <v>69</v>
      </c>
      <c r="AY158" s="202" t="s">
        <v>328</v>
      </c>
    </row>
    <row r="159" s="13" customFormat="1">
      <c r="A159" s="13"/>
      <c r="B159" s="201"/>
      <c r="C159" s="13"/>
      <c r="D159" s="195" t="s">
        <v>442</v>
      </c>
      <c r="E159" s="202" t="s">
        <v>3</v>
      </c>
      <c r="F159" s="203" t="s">
        <v>7685</v>
      </c>
      <c r="G159" s="13"/>
      <c r="H159" s="204">
        <v>2.3769999999999998</v>
      </c>
      <c r="I159" s="205"/>
      <c r="J159" s="13"/>
      <c r="K159" s="13"/>
      <c r="L159" s="201"/>
      <c r="M159" s="206"/>
      <c r="N159" s="207"/>
      <c r="O159" s="207"/>
      <c r="P159" s="207"/>
      <c r="Q159" s="207"/>
      <c r="R159" s="207"/>
      <c r="S159" s="207"/>
      <c r="T159" s="208"/>
      <c r="U159" s="13"/>
      <c r="V159" s="13"/>
      <c r="W159" s="13"/>
      <c r="X159" s="13"/>
      <c r="Y159" s="13"/>
      <c r="Z159" s="13"/>
      <c r="AA159" s="13"/>
      <c r="AB159" s="13"/>
      <c r="AC159" s="13"/>
      <c r="AD159" s="13"/>
      <c r="AE159" s="13"/>
      <c r="AT159" s="202" t="s">
        <v>442</v>
      </c>
      <c r="AU159" s="202" t="s">
        <v>79</v>
      </c>
      <c r="AV159" s="13" t="s">
        <v>79</v>
      </c>
      <c r="AW159" s="13" t="s">
        <v>31</v>
      </c>
      <c r="AX159" s="13" t="s">
        <v>69</v>
      </c>
      <c r="AY159" s="202" t="s">
        <v>328</v>
      </c>
    </row>
    <row r="160" s="17" customFormat="1">
      <c r="A160" s="17"/>
      <c r="B160" s="253"/>
      <c r="C160" s="17"/>
      <c r="D160" s="195" t="s">
        <v>442</v>
      </c>
      <c r="E160" s="254" t="s">
        <v>3</v>
      </c>
      <c r="F160" s="255" t="s">
        <v>4771</v>
      </c>
      <c r="G160" s="17"/>
      <c r="H160" s="256">
        <v>10.919999999999998</v>
      </c>
      <c r="I160" s="257"/>
      <c r="J160" s="17"/>
      <c r="K160" s="17"/>
      <c r="L160" s="253"/>
      <c r="M160" s="258"/>
      <c r="N160" s="259"/>
      <c r="O160" s="259"/>
      <c r="P160" s="259"/>
      <c r="Q160" s="259"/>
      <c r="R160" s="259"/>
      <c r="S160" s="259"/>
      <c r="T160" s="260"/>
      <c r="U160" s="17"/>
      <c r="V160" s="17"/>
      <c r="W160" s="17"/>
      <c r="X160" s="17"/>
      <c r="Y160" s="17"/>
      <c r="Z160" s="17"/>
      <c r="AA160" s="17"/>
      <c r="AB160" s="17"/>
      <c r="AC160" s="17"/>
      <c r="AD160" s="17"/>
      <c r="AE160" s="17"/>
      <c r="AT160" s="254" t="s">
        <v>442</v>
      </c>
      <c r="AU160" s="254" t="s">
        <v>79</v>
      </c>
      <c r="AV160" s="17" t="s">
        <v>87</v>
      </c>
      <c r="AW160" s="17" t="s">
        <v>31</v>
      </c>
      <c r="AX160" s="17" t="s">
        <v>69</v>
      </c>
      <c r="AY160" s="254" t="s">
        <v>328</v>
      </c>
    </row>
    <row r="161" s="14" customFormat="1">
      <c r="A161" s="14"/>
      <c r="B161" s="209"/>
      <c r="C161" s="14"/>
      <c r="D161" s="195" t="s">
        <v>442</v>
      </c>
      <c r="E161" s="210" t="s">
        <v>3</v>
      </c>
      <c r="F161" s="211" t="s">
        <v>452</v>
      </c>
      <c r="G161" s="14"/>
      <c r="H161" s="212">
        <v>10.919999999999998</v>
      </c>
      <c r="I161" s="213"/>
      <c r="J161" s="14"/>
      <c r="K161" s="14"/>
      <c r="L161" s="209"/>
      <c r="M161" s="214"/>
      <c r="N161" s="215"/>
      <c r="O161" s="215"/>
      <c r="P161" s="215"/>
      <c r="Q161" s="215"/>
      <c r="R161" s="215"/>
      <c r="S161" s="215"/>
      <c r="T161" s="216"/>
      <c r="U161" s="14"/>
      <c r="V161" s="14"/>
      <c r="W161" s="14"/>
      <c r="X161" s="14"/>
      <c r="Y161" s="14"/>
      <c r="Z161" s="14"/>
      <c r="AA161" s="14"/>
      <c r="AB161" s="14"/>
      <c r="AC161" s="14"/>
      <c r="AD161" s="14"/>
      <c r="AE161" s="14"/>
      <c r="AT161" s="210" t="s">
        <v>442</v>
      </c>
      <c r="AU161" s="210" t="s">
        <v>79</v>
      </c>
      <c r="AV161" s="14" t="s">
        <v>113</v>
      </c>
      <c r="AW161" s="14" t="s">
        <v>31</v>
      </c>
      <c r="AX161" s="14" t="s">
        <v>76</v>
      </c>
      <c r="AY161" s="210" t="s">
        <v>328</v>
      </c>
    </row>
    <row r="162" s="2" customFormat="1" ht="24.15" customHeight="1">
      <c r="A162" s="41"/>
      <c r="B162" s="176"/>
      <c r="C162" s="177" t="s">
        <v>171</v>
      </c>
      <c r="D162" s="177" t="s">
        <v>331</v>
      </c>
      <c r="E162" s="178" t="s">
        <v>7717</v>
      </c>
      <c r="F162" s="179" t="s">
        <v>7718</v>
      </c>
      <c r="G162" s="180" t="s">
        <v>491</v>
      </c>
      <c r="H162" s="181">
        <v>2.0059999999999998</v>
      </c>
      <c r="I162" s="182"/>
      <c r="J162" s="183">
        <f>ROUND(I162*H162,2)</f>
        <v>0</v>
      </c>
      <c r="K162" s="179" t="s">
        <v>335</v>
      </c>
      <c r="L162" s="42"/>
      <c r="M162" s="184" t="s">
        <v>3</v>
      </c>
      <c r="N162" s="185" t="s">
        <v>40</v>
      </c>
      <c r="O162" s="75"/>
      <c r="P162" s="186">
        <f>O162*H162</f>
        <v>0</v>
      </c>
      <c r="Q162" s="186">
        <v>2.5018699999999998</v>
      </c>
      <c r="R162" s="186">
        <f>Q162*H162</f>
        <v>5.0187512199999995</v>
      </c>
      <c r="S162" s="186">
        <v>0</v>
      </c>
      <c r="T162" s="187">
        <f>S162*H162</f>
        <v>0</v>
      </c>
      <c r="U162" s="41"/>
      <c r="V162" s="41"/>
      <c r="W162" s="41"/>
      <c r="X162" s="41"/>
      <c r="Y162" s="41"/>
      <c r="Z162" s="41"/>
      <c r="AA162" s="41"/>
      <c r="AB162" s="41"/>
      <c r="AC162" s="41"/>
      <c r="AD162" s="41"/>
      <c r="AE162" s="41"/>
      <c r="AR162" s="188" t="s">
        <v>113</v>
      </c>
      <c r="AT162" s="188" t="s">
        <v>331</v>
      </c>
      <c r="AU162" s="188" t="s">
        <v>79</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7719</v>
      </c>
    </row>
    <row r="163" s="2" customFormat="1">
      <c r="A163" s="41"/>
      <c r="B163" s="42"/>
      <c r="C163" s="41"/>
      <c r="D163" s="190" t="s">
        <v>338</v>
      </c>
      <c r="E163" s="41"/>
      <c r="F163" s="191" t="s">
        <v>7720</v>
      </c>
      <c r="G163" s="41"/>
      <c r="H163" s="41"/>
      <c r="I163" s="192"/>
      <c r="J163" s="41"/>
      <c r="K163" s="41"/>
      <c r="L163" s="42"/>
      <c r="M163" s="193"/>
      <c r="N163" s="194"/>
      <c r="O163" s="75"/>
      <c r="P163" s="75"/>
      <c r="Q163" s="75"/>
      <c r="R163" s="75"/>
      <c r="S163" s="75"/>
      <c r="T163" s="76"/>
      <c r="U163" s="41"/>
      <c r="V163" s="41"/>
      <c r="W163" s="41"/>
      <c r="X163" s="41"/>
      <c r="Y163" s="41"/>
      <c r="Z163" s="41"/>
      <c r="AA163" s="41"/>
      <c r="AB163" s="41"/>
      <c r="AC163" s="41"/>
      <c r="AD163" s="41"/>
      <c r="AE163" s="41"/>
      <c r="AT163" s="22" t="s">
        <v>338</v>
      </c>
      <c r="AU163" s="22" t="s">
        <v>79</v>
      </c>
    </row>
    <row r="164" s="15" customFormat="1">
      <c r="A164" s="15"/>
      <c r="B164" s="217"/>
      <c r="C164" s="15"/>
      <c r="D164" s="195" t="s">
        <v>442</v>
      </c>
      <c r="E164" s="218" t="s">
        <v>3</v>
      </c>
      <c r="F164" s="219" t="s">
        <v>7686</v>
      </c>
      <c r="G164" s="15"/>
      <c r="H164" s="218" t="s">
        <v>3</v>
      </c>
      <c r="I164" s="220"/>
      <c r="J164" s="15"/>
      <c r="K164" s="15"/>
      <c r="L164" s="217"/>
      <c r="M164" s="221"/>
      <c r="N164" s="222"/>
      <c r="O164" s="222"/>
      <c r="P164" s="222"/>
      <c r="Q164" s="222"/>
      <c r="R164" s="222"/>
      <c r="S164" s="222"/>
      <c r="T164" s="223"/>
      <c r="U164" s="15"/>
      <c r="V164" s="15"/>
      <c r="W164" s="15"/>
      <c r="X164" s="15"/>
      <c r="Y164" s="15"/>
      <c r="Z164" s="15"/>
      <c r="AA164" s="15"/>
      <c r="AB164" s="15"/>
      <c r="AC164" s="15"/>
      <c r="AD164" s="15"/>
      <c r="AE164" s="15"/>
      <c r="AT164" s="218" t="s">
        <v>442</v>
      </c>
      <c r="AU164" s="218" t="s">
        <v>79</v>
      </c>
      <c r="AV164" s="15" t="s">
        <v>76</v>
      </c>
      <c r="AW164" s="15" t="s">
        <v>31</v>
      </c>
      <c r="AX164" s="15" t="s">
        <v>69</v>
      </c>
      <c r="AY164" s="218" t="s">
        <v>328</v>
      </c>
    </row>
    <row r="165" s="13" customFormat="1">
      <c r="A165" s="13"/>
      <c r="B165" s="201"/>
      <c r="C165" s="13"/>
      <c r="D165" s="195" t="s">
        <v>442</v>
      </c>
      <c r="E165" s="202" t="s">
        <v>3</v>
      </c>
      <c r="F165" s="203" t="s">
        <v>7687</v>
      </c>
      <c r="G165" s="13"/>
      <c r="H165" s="204">
        <v>0.626</v>
      </c>
      <c r="I165" s="205"/>
      <c r="J165" s="13"/>
      <c r="K165" s="13"/>
      <c r="L165" s="201"/>
      <c r="M165" s="206"/>
      <c r="N165" s="207"/>
      <c r="O165" s="207"/>
      <c r="P165" s="207"/>
      <c r="Q165" s="207"/>
      <c r="R165" s="207"/>
      <c r="S165" s="207"/>
      <c r="T165" s="208"/>
      <c r="U165" s="13"/>
      <c r="V165" s="13"/>
      <c r="W165" s="13"/>
      <c r="X165" s="13"/>
      <c r="Y165" s="13"/>
      <c r="Z165" s="13"/>
      <c r="AA165" s="13"/>
      <c r="AB165" s="13"/>
      <c r="AC165" s="13"/>
      <c r="AD165" s="13"/>
      <c r="AE165" s="13"/>
      <c r="AT165" s="202" t="s">
        <v>442</v>
      </c>
      <c r="AU165" s="202" t="s">
        <v>79</v>
      </c>
      <c r="AV165" s="13" t="s">
        <v>79</v>
      </c>
      <c r="AW165" s="13" t="s">
        <v>31</v>
      </c>
      <c r="AX165" s="13" t="s">
        <v>69</v>
      </c>
      <c r="AY165" s="202" t="s">
        <v>328</v>
      </c>
    </row>
    <row r="166" s="13" customFormat="1">
      <c r="A166" s="13"/>
      <c r="B166" s="201"/>
      <c r="C166" s="13"/>
      <c r="D166" s="195" t="s">
        <v>442</v>
      </c>
      <c r="E166" s="202" t="s">
        <v>3</v>
      </c>
      <c r="F166" s="203" t="s">
        <v>7688</v>
      </c>
      <c r="G166" s="13"/>
      <c r="H166" s="204">
        <v>0.377</v>
      </c>
      <c r="I166" s="205"/>
      <c r="J166" s="13"/>
      <c r="K166" s="13"/>
      <c r="L166" s="201"/>
      <c r="M166" s="206"/>
      <c r="N166" s="207"/>
      <c r="O166" s="207"/>
      <c r="P166" s="207"/>
      <c r="Q166" s="207"/>
      <c r="R166" s="207"/>
      <c r="S166" s="207"/>
      <c r="T166" s="208"/>
      <c r="U166" s="13"/>
      <c r="V166" s="13"/>
      <c r="W166" s="13"/>
      <c r="X166" s="13"/>
      <c r="Y166" s="13"/>
      <c r="Z166" s="13"/>
      <c r="AA166" s="13"/>
      <c r="AB166" s="13"/>
      <c r="AC166" s="13"/>
      <c r="AD166" s="13"/>
      <c r="AE166" s="13"/>
      <c r="AT166" s="202" t="s">
        <v>442</v>
      </c>
      <c r="AU166" s="202" t="s">
        <v>79</v>
      </c>
      <c r="AV166" s="13" t="s">
        <v>79</v>
      </c>
      <c r="AW166" s="13" t="s">
        <v>31</v>
      </c>
      <c r="AX166" s="13" t="s">
        <v>69</v>
      </c>
      <c r="AY166" s="202" t="s">
        <v>328</v>
      </c>
    </row>
    <row r="167" s="13" customFormat="1">
      <c r="A167" s="13"/>
      <c r="B167" s="201"/>
      <c r="C167" s="13"/>
      <c r="D167" s="195" t="s">
        <v>442</v>
      </c>
      <c r="E167" s="202" t="s">
        <v>3</v>
      </c>
      <c r="F167" s="203" t="s">
        <v>7689</v>
      </c>
      <c r="G167" s="13"/>
      <c r="H167" s="204">
        <v>0.626</v>
      </c>
      <c r="I167" s="205"/>
      <c r="J167" s="13"/>
      <c r="K167" s="13"/>
      <c r="L167" s="201"/>
      <c r="M167" s="206"/>
      <c r="N167" s="207"/>
      <c r="O167" s="207"/>
      <c r="P167" s="207"/>
      <c r="Q167" s="207"/>
      <c r="R167" s="207"/>
      <c r="S167" s="207"/>
      <c r="T167" s="208"/>
      <c r="U167" s="13"/>
      <c r="V167" s="13"/>
      <c r="W167" s="13"/>
      <c r="X167" s="13"/>
      <c r="Y167" s="13"/>
      <c r="Z167" s="13"/>
      <c r="AA167" s="13"/>
      <c r="AB167" s="13"/>
      <c r="AC167" s="13"/>
      <c r="AD167" s="13"/>
      <c r="AE167" s="13"/>
      <c r="AT167" s="202" t="s">
        <v>442</v>
      </c>
      <c r="AU167" s="202" t="s">
        <v>79</v>
      </c>
      <c r="AV167" s="13" t="s">
        <v>79</v>
      </c>
      <c r="AW167" s="13" t="s">
        <v>31</v>
      </c>
      <c r="AX167" s="13" t="s">
        <v>69</v>
      </c>
      <c r="AY167" s="202" t="s">
        <v>328</v>
      </c>
    </row>
    <row r="168" s="13" customFormat="1">
      <c r="A168" s="13"/>
      <c r="B168" s="201"/>
      <c r="C168" s="13"/>
      <c r="D168" s="195" t="s">
        <v>442</v>
      </c>
      <c r="E168" s="202" t="s">
        <v>3</v>
      </c>
      <c r="F168" s="203" t="s">
        <v>7690</v>
      </c>
      <c r="G168" s="13"/>
      <c r="H168" s="204">
        <v>0.377</v>
      </c>
      <c r="I168" s="205"/>
      <c r="J168" s="13"/>
      <c r="K168" s="13"/>
      <c r="L168" s="201"/>
      <c r="M168" s="206"/>
      <c r="N168" s="207"/>
      <c r="O168" s="207"/>
      <c r="P168" s="207"/>
      <c r="Q168" s="207"/>
      <c r="R168" s="207"/>
      <c r="S168" s="207"/>
      <c r="T168" s="208"/>
      <c r="U168" s="13"/>
      <c r="V168" s="13"/>
      <c r="W168" s="13"/>
      <c r="X168" s="13"/>
      <c r="Y168" s="13"/>
      <c r="Z168" s="13"/>
      <c r="AA168" s="13"/>
      <c r="AB168" s="13"/>
      <c r="AC168" s="13"/>
      <c r="AD168" s="13"/>
      <c r="AE168" s="13"/>
      <c r="AT168" s="202" t="s">
        <v>442</v>
      </c>
      <c r="AU168" s="202" t="s">
        <v>79</v>
      </c>
      <c r="AV168" s="13" t="s">
        <v>79</v>
      </c>
      <c r="AW168" s="13" t="s">
        <v>31</v>
      </c>
      <c r="AX168" s="13" t="s">
        <v>69</v>
      </c>
      <c r="AY168" s="202" t="s">
        <v>328</v>
      </c>
    </row>
    <row r="169" s="17" customFormat="1">
      <c r="A169" s="17"/>
      <c r="B169" s="253"/>
      <c r="C169" s="17"/>
      <c r="D169" s="195" t="s">
        <v>442</v>
      </c>
      <c r="E169" s="254" t="s">
        <v>3</v>
      </c>
      <c r="F169" s="255" t="s">
        <v>4771</v>
      </c>
      <c r="G169" s="17"/>
      <c r="H169" s="256">
        <v>2.0059999999999998</v>
      </c>
      <c r="I169" s="257"/>
      <c r="J169" s="17"/>
      <c r="K169" s="17"/>
      <c r="L169" s="253"/>
      <c r="M169" s="258"/>
      <c r="N169" s="259"/>
      <c r="O169" s="259"/>
      <c r="P169" s="259"/>
      <c r="Q169" s="259"/>
      <c r="R169" s="259"/>
      <c r="S169" s="259"/>
      <c r="T169" s="260"/>
      <c r="U169" s="17"/>
      <c r="V169" s="17"/>
      <c r="W169" s="17"/>
      <c r="X169" s="17"/>
      <c r="Y169" s="17"/>
      <c r="Z169" s="17"/>
      <c r="AA169" s="17"/>
      <c r="AB169" s="17"/>
      <c r="AC169" s="17"/>
      <c r="AD169" s="17"/>
      <c r="AE169" s="17"/>
      <c r="AT169" s="254" t="s">
        <v>442</v>
      </c>
      <c r="AU169" s="254" t="s">
        <v>79</v>
      </c>
      <c r="AV169" s="17" t="s">
        <v>87</v>
      </c>
      <c r="AW169" s="17" t="s">
        <v>31</v>
      </c>
      <c r="AX169" s="17" t="s">
        <v>69</v>
      </c>
      <c r="AY169" s="254" t="s">
        <v>328</v>
      </c>
    </row>
    <row r="170" s="14" customFormat="1">
      <c r="A170" s="14"/>
      <c r="B170" s="209"/>
      <c r="C170" s="14"/>
      <c r="D170" s="195" t="s">
        <v>442</v>
      </c>
      <c r="E170" s="210" t="s">
        <v>3</v>
      </c>
      <c r="F170" s="211" t="s">
        <v>452</v>
      </c>
      <c r="G170" s="14"/>
      <c r="H170" s="212">
        <v>2.0059999999999998</v>
      </c>
      <c r="I170" s="213"/>
      <c r="J170" s="14"/>
      <c r="K170" s="14"/>
      <c r="L170" s="209"/>
      <c r="M170" s="214"/>
      <c r="N170" s="215"/>
      <c r="O170" s="215"/>
      <c r="P170" s="215"/>
      <c r="Q170" s="215"/>
      <c r="R170" s="215"/>
      <c r="S170" s="215"/>
      <c r="T170" s="216"/>
      <c r="U170" s="14"/>
      <c r="V170" s="14"/>
      <c r="W170" s="14"/>
      <c r="X170" s="14"/>
      <c r="Y170" s="14"/>
      <c r="Z170" s="14"/>
      <c r="AA170" s="14"/>
      <c r="AB170" s="14"/>
      <c r="AC170" s="14"/>
      <c r="AD170" s="14"/>
      <c r="AE170" s="14"/>
      <c r="AT170" s="210" t="s">
        <v>442</v>
      </c>
      <c r="AU170" s="210" t="s">
        <v>79</v>
      </c>
      <c r="AV170" s="14" t="s">
        <v>113</v>
      </c>
      <c r="AW170" s="14" t="s">
        <v>31</v>
      </c>
      <c r="AX170" s="14" t="s">
        <v>76</v>
      </c>
      <c r="AY170" s="210" t="s">
        <v>328</v>
      </c>
    </row>
    <row r="171" s="2" customFormat="1" ht="24.15" customHeight="1">
      <c r="A171" s="41"/>
      <c r="B171" s="176"/>
      <c r="C171" s="177" t="s">
        <v>183</v>
      </c>
      <c r="D171" s="177" t="s">
        <v>331</v>
      </c>
      <c r="E171" s="178" t="s">
        <v>7721</v>
      </c>
      <c r="F171" s="179" t="s">
        <v>7722</v>
      </c>
      <c r="G171" s="180" t="s">
        <v>491</v>
      </c>
      <c r="H171" s="181">
        <v>5.7759999999999998</v>
      </c>
      <c r="I171" s="182"/>
      <c r="J171" s="183">
        <f>ROUND(I171*H171,2)</f>
        <v>0</v>
      </c>
      <c r="K171" s="179" t="s">
        <v>335</v>
      </c>
      <c r="L171" s="42"/>
      <c r="M171" s="184" t="s">
        <v>3</v>
      </c>
      <c r="N171" s="185" t="s">
        <v>40</v>
      </c>
      <c r="O171" s="75"/>
      <c r="P171" s="186">
        <f>O171*H171</f>
        <v>0</v>
      </c>
      <c r="Q171" s="186">
        <v>2.3010199999999998</v>
      </c>
      <c r="R171" s="186">
        <f>Q171*H171</f>
        <v>13.290691519999999</v>
      </c>
      <c r="S171" s="186">
        <v>0</v>
      </c>
      <c r="T171" s="187">
        <f>S171*H171</f>
        <v>0</v>
      </c>
      <c r="U171" s="41"/>
      <c r="V171" s="41"/>
      <c r="W171" s="41"/>
      <c r="X171" s="41"/>
      <c r="Y171" s="41"/>
      <c r="Z171" s="41"/>
      <c r="AA171" s="41"/>
      <c r="AB171" s="41"/>
      <c r="AC171" s="41"/>
      <c r="AD171" s="41"/>
      <c r="AE171" s="41"/>
      <c r="AR171" s="188" t="s">
        <v>113</v>
      </c>
      <c r="AT171" s="188" t="s">
        <v>331</v>
      </c>
      <c r="AU171" s="188" t="s">
        <v>79</v>
      </c>
      <c r="AY171" s="22" t="s">
        <v>328</v>
      </c>
      <c r="BE171" s="189">
        <f>IF(N171="základní",J171,0)</f>
        <v>0</v>
      </c>
      <c r="BF171" s="189">
        <f>IF(N171="snížená",J171,0)</f>
        <v>0</v>
      </c>
      <c r="BG171" s="189">
        <f>IF(N171="zákl. přenesená",J171,0)</f>
        <v>0</v>
      </c>
      <c r="BH171" s="189">
        <f>IF(N171="sníž. přenesená",J171,0)</f>
        <v>0</v>
      </c>
      <c r="BI171" s="189">
        <f>IF(N171="nulová",J171,0)</f>
        <v>0</v>
      </c>
      <c r="BJ171" s="22" t="s">
        <v>76</v>
      </c>
      <c r="BK171" s="189">
        <f>ROUND(I171*H171,2)</f>
        <v>0</v>
      </c>
      <c r="BL171" s="22" t="s">
        <v>113</v>
      </c>
      <c r="BM171" s="188" t="s">
        <v>7723</v>
      </c>
    </row>
    <row r="172" s="2" customFormat="1">
      <c r="A172" s="41"/>
      <c r="B172" s="42"/>
      <c r="C172" s="41"/>
      <c r="D172" s="190" t="s">
        <v>338</v>
      </c>
      <c r="E172" s="41"/>
      <c r="F172" s="191" t="s">
        <v>7724</v>
      </c>
      <c r="G172" s="41"/>
      <c r="H172" s="41"/>
      <c r="I172" s="192"/>
      <c r="J172" s="41"/>
      <c r="K172" s="41"/>
      <c r="L172" s="42"/>
      <c r="M172" s="193"/>
      <c r="N172" s="194"/>
      <c r="O172" s="75"/>
      <c r="P172" s="75"/>
      <c r="Q172" s="75"/>
      <c r="R172" s="75"/>
      <c r="S172" s="75"/>
      <c r="T172" s="76"/>
      <c r="U172" s="41"/>
      <c r="V172" s="41"/>
      <c r="W172" s="41"/>
      <c r="X172" s="41"/>
      <c r="Y172" s="41"/>
      <c r="Z172" s="41"/>
      <c r="AA172" s="41"/>
      <c r="AB172" s="41"/>
      <c r="AC172" s="41"/>
      <c r="AD172" s="41"/>
      <c r="AE172" s="41"/>
      <c r="AT172" s="22" t="s">
        <v>338</v>
      </c>
      <c r="AU172" s="22" t="s">
        <v>79</v>
      </c>
    </row>
    <row r="173" s="13" customFormat="1">
      <c r="A173" s="13"/>
      <c r="B173" s="201"/>
      <c r="C173" s="13"/>
      <c r="D173" s="195" t="s">
        <v>442</v>
      </c>
      <c r="E173" s="202" t="s">
        <v>3</v>
      </c>
      <c r="F173" s="203" t="s">
        <v>7725</v>
      </c>
      <c r="G173" s="13"/>
      <c r="H173" s="204">
        <v>0.53800000000000003</v>
      </c>
      <c r="I173" s="205"/>
      <c r="J173" s="13"/>
      <c r="K173" s="13"/>
      <c r="L173" s="201"/>
      <c r="M173" s="206"/>
      <c r="N173" s="207"/>
      <c r="O173" s="207"/>
      <c r="P173" s="207"/>
      <c r="Q173" s="207"/>
      <c r="R173" s="207"/>
      <c r="S173" s="207"/>
      <c r="T173" s="208"/>
      <c r="U173" s="13"/>
      <c r="V173" s="13"/>
      <c r="W173" s="13"/>
      <c r="X173" s="13"/>
      <c r="Y173" s="13"/>
      <c r="Z173" s="13"/>
      <c r="AA173" s="13"/>
      <c r="AB173" s="13"/>
      <c r="AC173" s="13"/>
      <c r="AD173" s="13"/>
      <c r="AE173" s="13"/>
      <c r="AT173" s="202" t="s">
        <v>442</v>
      </c>
      <c r="AU173" s="202" t="s">
        <v>79</v>
      </c>
      <c r="AV173" s="13" t="s">
        <v>79</v>
      </c>
      <c r="AW173" s="13" t="s">
        <v>31</v>
      </c>
      <c r="AX173" s="13" t="s">
        <v>69</v>
      </c>
      <c r="AY173" s="202" t="s">
        <v>328</v>
      </c>
    </row>
    <row r="174" s="13" customFormat="1">
      <c r="A174" s="13"/>
      <c r="B174" s="201"/>
      <c r="C174" s="13"/>
      <c r="D174" s="195" t="s">
        <v>442</v>
      </c>
      <c r="E174" s="202" t="s">
        <v>3</v>
      </c>
      <c r="F174" s="203" t="s">
        <v>7696</v>
      </c>
      <c r="G174" s="13"/>
      <c r="H174" s="204">
        <v>0.32000000000000001</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79</v>
      </c>
      <c r="AV174" s="13" t="s">
        <v>79</v>
      </c>
      <c r="AW174" s="13" t="s">
        <v>31</v>
      </c>
      <c r="AX174" s="13" t="s">
        <v>69</v>
      </c>
      <c r="AY174" s="202" t="s">
        <v>328</v>
      </c>
    </row>
    <row r="175" s="13" customFormat="1">
      <c r="A175" s="13"/>
      <c r="B175" s="201"/>
      <c r="C175" s="13"/>
      <c r="D175" s="195" t="s">
        <v>442</v>
      </c>
      <c r="E175" s="202" t="s">
        <v>3</v>
      </c>
      <c r="F175" s="203" t="s">
        <v>7697</v>
      </c>
      <c r="G175" s="13"/>
      <c r="H175" s="204">
        <v>0.32000000000000001</v>
      </c>
      <c r="I175" s="205"/>
      <c r="J175" s="13"/>
      <c r="K175" s="13"/>
      <c r="L175" s="201"/>
      <c r="M175" s="206"/>
      <c r="N175" s="207"/>
      <c r="O175" s="207"/>
      <c r="P175" s="207"/>
      <c r="Q175" s="207"/>
      <c r="R175" s="207"/>
      <c r="S175" s="207"/>
      <c r="T175" s="208"/>
      <c r="U175" s="13"/>
      <c r="V175" s="13"/>
      <c r="W175" s="13"/>
      <c r="X175" s="13"/>
      <c r="Y175" s="13"/>
      <c r="Z175" s="13"/>
      <c r="AA175" s="13"/>
      <c r="AB175" s="13"/>
      <c r="AC175" s="13"/>
      <c r="AD175" s="13"/>
      <c r="AE175" s="13"/>
      <c r="AT175" s="202" t="s">
        <v>442</v>
      </c>
      <c r="AU175" s="202" t="s">
        <v>79</v>
      </c>
      <c r="AV175" s="13" t="s">
        <v>79</v>
      </c>
      <c r="AW175" s="13" t="s">
        <v>31</v>
      </c>
      <c r="AX175" s="13" t="s">
        <v>69</v>
      </c>
      <c r="AY175" s="202" t="s">
        <v>328</v>
      </c>
    </row>
    <row r="176" s="13" customFormat="1">
      <c r="A176" s="13"/>
      <c r="B176" s="201"/>
      <c r="C176" s="13"/>
      <c r="D176" s="195" t="s">
        <v>442</v>
      </c>
      <c r="E176" s="202" t="s">
        <v>3</v>
      </c>
      <c r="F176" s="203" t="s">
        <v>7698</v>
      </c>
      <c r="G176" s="13"/>
      <c r="H176" s="204">
        <v>0.22800000000000001</v>
      </c>
      <c r="I176" s="205"/>
      <c r="J176" s="13"/>
      <c r="K176" s="13"/>
      <c r="L176" s="201"/>
      <c r="M176" s="206"/>
      <c r="N176" s="207"/>
      <c r="O176" s="207"/>
      <c r="P176" s="207"/>
      <c r="Q176" s="207"/>
      <c r="R176" s="207"/>
      <c r="S176" s="207"/>
      <c r="T176" s="208"/>
      <c r="U176" s="13"/>
      <c r="V176" s="13"/>
      <c r="W176" s="13"/>
      <c r="X176" s="13"/>
      <c r="Y176" s="13"/>
      <c r="Z176" s="13"/>
      <c r="AA176" s="13"/>
      <c r="AB176" s="13"/>
      <c r="AC176" s="13"/>
      <c r="AD176" s="13"/>
      <c r="AE176" s="13"/>
      <c r="AT176" s="202" t="s">
        <v>442</v>
      </c>
      <c r="AU176" s="202" t="s">
        <v>79</v>
      </c>
      <c r="AV176" s="13" t="s">
        <v>79</v>
      </c>
      <c r="AW176" s="13" t="s">
        <v>31</v>
      </c>
      <c r="AX176" s="13" t="s">
        <v>69</v>
      </c>
      <c r="AY176" s="202" t="s">
        <v>328</v>
      </c>
    </row>
    <row r="177" s="13" customFormat="1">
      <c r="A177" s="13"/>
      <c r="B177" s="201"/>
      <c r="C177" s="13"/>
      <c r="D177" s="195" t="s">
        <v>442</v>
      </c>
      <c r="E177" s="202" t="s">
        <v>3</v>
      </c>
      <c r="F177" s="203" t="s">
        <v>7700</v>
      </c>
      <c r="G177" s="13"/>
      <c r="H177" s="204">
        <v>1.3400000000000001</v>
      </c>
      <c r="I177" s="205"/>
      <c r="J177" s="13"/>
      <c r="K177" s="13"/>
      <c r="L177" s="201"/>
      <c r="M177" s="206"/>
      <c r="N177" s="207"/>
      <c r="O177" s="207"/>
      <c r="P177" s="207"/>
      <c r="Q177" s="207"/>
      <c r="R177" s="207"/>
      <c r="S177" s="207"/>
      <c r="T177" s="208"/>
      <c r="U177" s="13"/>
      <c r="V177" s="13"/>
      <c r="W177" s="13"/>
      <c r="X177" s="13"/>
      <c r="Y177" s="13"/>
      <c r="Z177" s="13"/>
      <c r="AA177" s="13"/>
      <c r="AB177" s="13"/>
      <c r="AC177" s="13"/>
      <c r="AD177" s="13"/>
      <c r="AE177" s="13"/>
      <c r="AT177" s="202" t="s">
        <v>442</v>
      </c>
      <c r="AU177" s="202" t="s">
        <v>79</v>
      </c>
      <c r="AV177" s="13" t="s">
        <v>79</v>
      </c>
      <c r="AW177" s="13" t="s">
        <v>31</v>
      </c>
      <c r="AX177" s="13" t="s">
        <v>69</v>
      </c>
      <c r="AY177" s="202" t="s">
        <v>328</v>
      </c>
    </row>
    <row r="178" s="13" customFormat="1">
      <c r="A178" s="13"/>
      <c r="B178" s="201"/>
      <c r="C178" s="13"/>
      <c r="D178" s="195" t="s">
        <v>442</v>
      </c>
      <c r="E178" s="202" t="s">
        <v>3</v>
      </c>
      <c r="F178" s="203" t="s">
        <v>7701</v>
      </c>
      <c r="G178" s="13"/>
      <c r="H178" s="204">
        <v>0.33800000000000002</v>
      </c>
      <c r="I178" s="205"/>
      <c r="J178" s="13"/>
      <c r="K178" s="13"/>
      <c r="L178" s="201"/>
      <c r="M178" s="206"/>
      <c r="N178" s="207"/>
      <c r="O178" s="207"/>
      <c r="P178" s="207"/>
      <c r="Q178" s="207"/>
      <c r="R178" s="207"/>
      <c r="S178" s="207"/>
      <c r="T178" s="208"/>
      <c r="U178" s="13"/>
      <c r="V178" s="13"/>
      <c r="W178" s="13"/>
      <c r="X178" s="13"/>
      <c r="Y178" s="13"/>
      <c r="Z178" s="13"/>
      <c r="AA178" s="13"/>
      <c r="AB178" s="13"/>
      <c r="AC178" s="13"/>
      <c r="AD178" s="13"/>
      <c r="AE178" s="13"/>
      <c r="AT178" s="202" t="s">
        <v>442</v>
      </c>
      <c r="AU178" s="202" t="s">
        <v>79</v>
      </c>
      <c r="AV178" s="13" t="s">
        <v>79</v>
      </c>
      <c r="AW178" s="13" t="s">
        <v>31</v>
      </c>
      <c r="AX178" s="13" t="s">
        <v>69</v>
      </c>
      <c r="AY178" s="202" t="s">
        <v>328</v>
      </c>
    </row>
    <row r="179" s="13" customFormat="1">
      <c r="A179" s="13"/>
      <c r="B179" s="201"/>
      <c r="C179" s="13"/>
      <c r="D179" s="195" t="s">
        <v>442</v>
      </c>
      <c r="E179" s="202" t="s">
        <v>3</v>
      </c>
      <c r="F179" s="203" t="s">
        <v>7702</v>
      </c>
      <c r="G179" s="13"/>
      <c r="H179" s="204">
        <v>0.375</v>
      </c>
      <c r="I179" s="205"/>
      <c r="J179" s="13"/>
      <c r="K179" s="13"/>
      <c r="L179" s="201"/>
      <c r="M179" s="206"/>
      <c r="N179" s="207"/>
      <c r="O179" s="207"/>
      <c r="P179" s="207"/>
      <c r="Q179" s="207"/>
      <c r="R179" s="207"/>
      <c r="S179" s="207"/>
      <c r="T179" s="208"/>
      <c r="U179" s="13"/>
      <c r="V179" s="13"/>
      <c r="W179" s="13"/>
      <c r="X179" s="13"/>
      <c r="Y179" s="13"/>
      <c r="Z179" s="13"/>
      <c r="AA179" s="13"/>
      <c r="AB179" s="13"/>
      <c r="AC179" s="13"/>
      <c r="AD179" s="13"/>
      <c r="AE179" s="13"/>
      <c r="AT179" s="202" t="s">
        <v>442</v>
      </c>
      <c r="AU179" s="202" t="s">
        <v>79</v>
      </c>
      <c r="AV179" s="13" t="s">
        <v>79</v>
      </c>
      <c r="AW179" s="13" t="s">
        <v>31</v>
      </c>
      <c r="AX179" s="13" t="s">
        <v>69</v>
      </c>
      <c r="AY179" s="202" t="s">
        <v>328</v>
      </c>
    </row>
    <row r="180" s="13" customFormat="1">
      <c r="A180" s="13"/>
      <c r="B180" s="201"/>
      <c r="C180" s="13"/>
      <c r="D180" s="195" t="s">
        <v>442</v>
      </c>
      <c r="E180" s="202" t="s">
        <v>3</v>
      </c>
      <c r="F180" s="203" t="s">
        <v>7703</v>
      </c>
      <c r="G180" s="13"/>
      <c r="H180" s="204">
        <v>0.080000000000000002</v>
      </c>
      <c r="I180" s="205"/>
      <c r="J180" s="13"/>
      <c r="K180" s="13"/>
      <c r="L180" s="201"/>
      <c r="M180" s="206"/>
      <c r="N180" s="207"/>
      <c r="O180" s="207"/>
      <c r="P180" s="207"/>
      <c r="Q180" s="207"/>
      <c r="R180" s="207"/>
      <c r="S180" s="207"/>
      <c r="T180" s="208"/>
      <c r="U180" s="13"/>
      <c r="V180" s="13"/>
      <c r="W180" s="13"/>
      <c r="X180" s="13"/>
      <c r="Y180" s="13"/>
      <c r="Z180" s="13"/>
      <c r="AA180" s="13"/>
      <c r="AB180" s="13"/>
      <c r="AC180" s="13"/>
      <c r="AD180" s="13"/>
      <c r="AE180" s="13"/>
      <c r="AT180" s="202" t="s">
        <v>442</v>
      </c>
      <c r="AU180" s="202" t="s">
        <v>79</v>
      </c>
      <c r="AV180" s="13" t="s">
        <v>79</v>
      </c>
      <c r="AW180" s="13" t="s">
        <v>31</v>
      </c>
      <c r="AX180" s="13" t="s">
        <v>69</v>
      </c>
      <c r="AY180" s="202" t="s">
        <v>328</v>
      </c>
    </row>
    <row r="181" s="13" customFormat="1">
      <c r="A181" s="13"/>
      <c r="B181" s="201"/>
      <c r="C181" s="13"/>
      <c r="D181" s="195" t="s">
        <v>442</v>
      </c>
      <c r="E181" s="202" t="s">
        <v>3</v>
      </c>
      <c r="F181" s="203" t="s">
        <v>7704</v>
      </c>
      <c r="G181" s="13"/>
      <c r="H181" s="204">
        <v>0.312</v>
      </c>
      <c r="I181" s="205"/>
      <c r="J181" s="13"/>
      <c r="K181" s="13"/>
      <c r="L181" s="201"/>
      <c r="M181" s="206"/>
      <c r="N181" s="207"/>
      <c r="O181" s="207"/>
      <c r="P181" s="207"/>
      <c r="Q181" s="207"/>
      <c r="R181" s="207"/>
      <c r="S181" s="207"/>
      <c r="T181" s="208"/>
      <c r="U181" s="13"/>
      <c r="V181" s="13"/>
      <c r="W181" s="13"/>
      <c r="X181" s="13"/>
      <c r="Y181" s="13"/>
      <c r="Z181" s="13"/>
      <c r="AA181" s="13"/>
      <c r="AB181" s="13"/>
      <c r="AC181" s="13"/>
      <c r="AD181" s="13"/>
      <c r="AE181" s="13"/>
      <c r="AT181" s="202" t="s">
        <v>442</v>
      </c>
      <c r="AU181" s="202" t="s">
        <v>79</v>
      </c>
      <c r="AV181" s="13" t="s">
        <v>79</v>
      </c>
      <c r="AW181" s="13" t="s">
        <v>31</v>
      </c>
      <c r="AX181" s="13" t="s">
        <v>69</v>
      </c>
      <c r="AY181" s="202" t="s">
        <v>328</v>
      </c>
    </row>
    <row r="182" s="13" customFormat="1">
      <c r="A182" s="13"/>
      <c r="B182" s="201"/>
      <c r="C182" s="13"/>
      <c r="D182" s="195" t="s">
        <v>442</v>
      </c>
      <c r="E182" s="202" t="s">
        <v>3</v>
      </c>
      <c r="F182" s="203" t="s">
        <v>7705</v>
      </c>
      <c r="G182" s="13"/>
      <c r="H182" s="204">
        <v>0.078</v>
      </c>
      <c r="I182" s="205"/>
      <c r="J182" s="13"/>
      <c r="K182" s="13"/>
      <c r="L182" s="201"/>
      <c r="M182" s="206"/>
      <c r="N182" s="207"/>
      <c r="O182" s="207"/>
      <c r="P182" s="207"/>
      <c r="Q182" s="207"/>
      <c r="R182" s="207"/>
      <c r="S182" s="207"/>
      <c r="T182" s="208"/>
      <c r="U182" s="13"/>
      <c r="V182" s="13"/>
      <c r="W182" s="13"/>
      <c r="X182" s="13"/>
      <c r="Y182" s="13"/>
      <c r="Z182" s="13"/>
      <c r="AA182" s="13"/>
      <c r="AB182" s="13"/>
      <c r="AC182" s="13"/>
      <c r="AD182" s="13"/>
      <c r="AE182" s="13"/>
      <c r="AT182" s="202" t="s">
        <v>442</v>
      </c>
      <c r="AU182" s="202" t="s">
        <v>79</v>
      </c>
      <c r="AV182" s="13" t="s">
        <v>79</v>
      </c>
      <c r="AW182" s="13" t="s">
        <v>31</v>
      </c>
      <c r="AX182" s="13" t="s">
        <v>69</v>
      </c>
      <c r="AY182" s="202" t="s">
        <v>328</v>
      </c>
    </row>
    <row r="183" s="13" customFormat="1">
      <c r="A183" s="13"/>
      <c r="B183" s="201"/>
      <c r="C183" s="13"/>
      <c r="D183" s="195" t="s">
        <v>442</v>
      </c>
      <c r="E183" s="202" t="s">
        <v>3</v>
      </c>
      <c r="F183" s="203" t="s">
        <v>7706</v>
      </c>
      <c r="G183" s="13"/>
      <c r="H183" s="204">
        <v>0.27600000000000002</v>
      </c>
      <c r="I183" s="205"/>
      <c r="J183" s="13"/>
      <c r="K183" s="13"/>
      <c r="L183" s="201"/>
      <c r="M183" s="206"/>
      <c r="N183" s="207"/>
      <c r="O183" s="207"/>
      <c r="P183" s="207"/>
      <c r="Q183" s="207"/>
      <c r="R183" s="207"/>
      <c r="S183" s="207"/>
      <c r="T183" s="208"/>
      <c r="U183" s="13"/>
      <c r="V183" s="13"/>
      <c r="W183" s="13"/>
      <c r="X183" s="13"/>
      <c r="Y183" s="13"/>
      <c r="Z183" s="13"/>
      <c r="AA183" s="13"/>
      <c r="AB183" s="13"/>
      <c r="AC183" s="13"/>
      <c r="AD183" s="13"/>
      <c r="AE183" s="13"/>
      <c r="AT183" s="202" t="s">
        <v>442</v>
      </c>
      <c r="AU183" s="202" t="s">
        <v>79</v>
      </c>
      <c r="AV183" s="13" t="s">
        <v>79</v>
      </c>
      <c r="AW183" s="13" t="s">
        <v>31</v>
      </c>
      <c r="AX183" s="13" t="s">
        <v>69</v>
      </c>
      <c r="AY183" s="202" t="s">
        <v>328</v>
      </c>
    </row>
    <row r="184" s="13" customFormat="1">
      <c r="A184" s="13"/>
      <c r="B184" s="201"/>
      <c r="C184" s="13"/>
      <c r="D184" s="195" t="s">
        <v>442</v>
      </c>
      <c r="E184" s="202" t="s">
        <v>3</v>
      </c>
      <c r="F184" s="203" t="s">
        <v>7707</v>
      </c>
      <c r="G184" s="13"/>
      <c r="H184" s="204">
        <v>1.0800000000000001</v>
      </c>
      <c r="I184" s="205"/>
      <c r="J184" s="13"/>
      <c r="K184" s="13"/>
      <c r="L184" s="201"/>
      <c r="M184" s="206"/>
      <c r="N184" s="207"/>
      <c r="O184" s="207"/>
      <c r="P184" s="207"/>
      <c r="Q184" s="207"/>
      <c r="R184" s="207"/>
      <c r="S184" s="207"/>
      <c r="T184" s="208"/>
      <c r="U184" s="13"/>
      <c r="V184" s="13"/>
      <c r="W184" s="13"/>
      <c r="X184" s="13"/>
      <c r="Y184" s="13"/>
      <c r="Z184" s="13"/>
      <c r="AA184" s="13"/>
      <c r="AB184" s="13"/>
      <c r="AC184" s="13"/>
      <c r="AD184" s="13"/>
      <c r="AE184" s="13"/>
      <c r="AT184" s="202" t="s">
        <v>442</v>
      </c>
      <c r="AU184" s="202" t="s">
        <v>79</v>
      </c>
      <c r="AV184" s="13" t="s">
        <v>79</v>
      </c>
      <c r="AW184" s="13" t="s">
        <v>31</v>
      </c>
      <c r="AX184" s="13" t="s">
        <v>69</v>
      </c>
      <c r="AY184" s="202" t="s">
        <v>328</v>
      </c>
    </row>
    <row r="185" s="13" customFormat="1">
      <c r="A185" s="13"/>
      <c r="B185" s="201"/>
      <c r="C185" s="13"/>
      <c r="D185" s="195" t="s">
        <v>442</v>
      </c>
      <c r="E185" s="202" t="s">
        <v>3</v>
      </c>
      <c r="F185" s="203" t="s">
        <v>7708</v>
      </c>
      <c r="G185" s="13"/>
      <c r="H185" s="204">
        <v>0.216</v>
      </c>
      <c r="I185" s="205"/>
      <c r="J185" s="13"/>
      <c r="K185" s="13"/>
      <c r="L185" s="201"/>
      <c r="M185" s="206"/>
      <c r="N185" s="207"/>
      <c r="O185" s="207"/>
      <c r="P185" s="207"/>
      <c r="Q185" s="207"/>
      <c r="R185" s="207"/>
      <c r="S185" s="207"/>
      <c r="T185" s="208"/>
      <c r="U185" s="13"/>
      <c r="V185" s="13"/>
      <c r="W185" s="13"/>
      <c r="X185" s="13"/>
      <c r="Y185" s="13"/>
      <c r="Z185" s="13"/>
      <c r="AA185" s="13"/>
      <c r="AB185" s="13"/>
      <c r="AC185" s="13"/>
      <c r="AD185" s="13"/>
      <c r="AE185" s="13"/>
      <c r="AT185" s="202" t="s">
        <v>442</v>
      </c>
      <c r="AU185" s="202" t="s">
        <v>79</v>
      </c>
      <c r="AV185" s="13" t="s">
        <v>79</v>
      </c>
      <c r="AW185" s="13" t="s">
        <v>31</v>
      </c>
      <c r="AX185" s="13" t="s">
        <v>69</v>
      </c>
      <c r="AY185" s="202" t="s">
        <v>328</v>
      </c>
    </row>
    <row r="186" s="14" customFormat="1">
      <c r="A186" s="14"/>
      <c r="B186" s="209"/>
      <c r="C186" s="14"/>
      <c r="D186" s="195" t="s">
        <v>442</v>
      </c>
      <c r="E186" s="210" t="s">
        <v>3</v>
      </c>
      <c r="F186" s="211" t="s">
        <v>452</v>
      </c>
      <c r="G186" s="14"/>
      <c r="H186" s="212">
        <v>5.5010000000000003</v>
      </c>
      <c r="I186" s="213"/>
      <c r="J186" s="14"/>
      <c r="K186" s="14"/>
      <c r="L186" s="209"/>
      <c r="M186" s="214"/>
      <c r="N186" s="215"/>
      <c r="O186" s="215"/>
      <c r="P186" s="215"/>
      <c r="Q186" s="215"/>
      <c r="R186" s="215"/>
      <c r="S186" s="215"/>
      <c r="T186" s="216"/>
      <c r="U186" s="14"/>
      <c r="V186" s="14"/>
      <c r="W186" s="14"/>
      <c r="X186" s="14"/>
      <c r="Y186" s="14"/>
      <c r="Z186" s="14"/>
      <c r="AA186" s="14"/>
      <c r="AB186" s="14"/>
      <c r="AC186" s="14"/>
      <c r="AD186" s="14"/>
      <c r="AE186" s="14"/>
      <c r="AT186" s="210" t="s">
        <v>442</v>
      </c>
      <c r="AU186" s="210" t="s">
        <v>79</v>
      </c>
      <c r="AV186" s="14" t="s">
        <v>113</v>
      </c>
      <c r="AW186" s="14" t="s">
        <v>31</v>
      </c>
      <c r="AX186" s="14" t="s">
        <v>76</v>
      </c>
      <c r="AY186" s="210" t="s">
        <v>328</v>
      </c>
    </row>
    <row r="187" s="13" customFormat="1">
      <c r="A187" s="13"/>
      <c r="B187" s="201"/>
      <c r="C187" s="13"/>
      <c r="D187" s="195" t="s">
        <v>442</v>
      </c>
      <c r="E187" s="13"/>
      <c r="F187" s="203" t="s">
        <v>7726</v>
      </c>
      <c r="G187" s="13"/>
      <c r="H187" s="204">
        <v>5.7759999999999998</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4</v>
      </c>
      <c r="AX187" s="13" t="s">
        <v>76</v>
      </c>
      <c r="AY187" s="202" t="s">
        <v>328</v>
      </c>
    </row>
    <row r="188" s="2" customFormat="1" ht="24.15" customHeight="1">
      <c r="A188" s="41"/>
      <c r="B188" s="176"/>
      <c r="C188" s="177" t="s">
        <v>235</v>
      </c>
      <c r="D188" s="177" t="s">
        <v>331</v>
      </c>
      <c r="E188" s="178" t="s">
        <v>7727</v>
      </c>
      <c r="F188" s="179" t="s">
        <v>7728</v>
      </c>
      <c r="G188" s="180" t="s">
        <v>439</v>
      </c>
      <c r="H188" s="181">
        <v>13.912000000000001</v>
      </c>
      <c r="I188" s="182"/>
      <c r="J188" s="183">
        <f>ROUND(I188*H188,2)</f>
        <v>0</v>
      </c>
      <c r="K188" s="179" t="s">
        <v>335</v>
      </c>
      <c r="L188" s="42"/>
      <c r="M188" s="184" t="s">
        <v>3</v>
      </c>
      <c r="N188" s="185" t="s">
        <v>40</v>
      </c>
      <c r="O188" s="75"/>
      <c r="P188" s="186">
        <f>O188*H188</f>
        <v>0</v>
      </c>
      <c r="Q188" s="186">
        <v>0.11169999999999999</v>
      </c>
      <c r="R188" s="186">
        <f>Q188*H188</f>
        <v>1.5539704000000001</v>
      </c>
      <c r="S188" s="186">
        <v>0</v>
      </c>
      <c r="T188" s="187">
        <f>S188*H188</f>
        <v>0</v>
      </c>
      <c r="U188" s="41"/>
      <c r="V188" s="41"/>
      <c r="W188" s="41"/>
      <c r="X188" s="41"/>
      <c r="Y188" s="41"/>
      <c r="Z188" s="41"/>
      <c r="AA188" s="41"/>
      <c r="AB188" s="41"/>
      <c r="AC188" s="41"/>
      <c r="AD188" s="41"/>
      <c r="AE188" s="41"/>
      <c r="AR188" s="188" t="s">
        <v>113</v>
      </c>
      <c r="AT188" s="188" t="s">
        <v>331</v>
      </c>
      <c r="AU188" s="188" t="s">
        <v>79</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7729</v>
      </c>
    </row>
    <row r="189" s="2" customFormat="1">
      <c r="A189" s="41"/>
      <c r="B189" s="42"/>
      <c r="C189" s="41"/>
      <c r="D189" s="190" t="s">
        <v>338</v>
      </c>
      <c r="E189" s="41"/>
      <c r="F189" s="191" t="s">
        <v>7730</v>
      </c>
      <c r="G189" s="41"/>
      <c r="H189" s="41"/>
      <c r="I189" s="192"/>
      <c r="J189" s="41"/>
      <c r="K189" s="41"/>
      <c r="L189" s="42"/>
      <c r="M189" s="193"/>
      <c r="N189" s="194"/>
      <c r="O189" s="75"/>
      <c r="P189" s="75"/>
      <c r="Q189" s="75"/>
      <c r="R189" s="75"/>
      <c r="S189" s="75"/>
      <c r="T189" s="76"/>
      <c r="U189" s="41"/>
      <c r="V189" s="41"/>
      <c r="W189" s="41"/>
      <c r="X189" s="41"/>
      <c r="Y189" s="41"/>
      <c r="Z189" s="41"/>
      <c r="AA189" s="41"/>
      <c r="AB189" s="41"/>
      <c r="AC189" s="41"/>
      <c r="AD189" s="41"/>
      <c r="AE189" s="41"/>
      <c r="AT189" s="22" t="s">
        <v>338</v>
      </c>
      <c r="AU189" s="22" t="s">
        <v>79</v>
      </c>
    </row>
    <row r="190" s="13" customFormat="1">
      <c r="A190" s="13"/>
      <c r="B190" s="201"/>
      <c r="C190" s="13"/>
      <c r="D190" s="195" t="s">
        <v>442</v>
      </c>
      <c r="E190" s="202" t="s">
        <v>3</v>
      </c>
      <c r="F190" s="203" t="s">
        <v>7731</v>
      </c>
      <c r="G190" s="13"/>
      <c r="H190" s="204">
        <v>1.536</v>
      </c>
      <c r="I190" s="205"/>
      <c r="J190" s="13"/>
      <c r="K190" s="13"/>
      <c r="L190" s="201"/>
      <c r="M190" s="206"/>
      <c r="N190" s="207"/>
      <c r="O190" s="207"/>
      <c r="P190" s="207"/>
      <c r="Q190" s="207"/>
      <c r="R190" s="207"/>
      <c r="S190" s="207"/>
      <c r="T190" s="208"/>
      <c r="U190" s="13"/>
      <c r="V190" s="13"/>
      <c r="W190" s="13"/>
      <c r="X190" s="13"/>
      <c r="Y190" s="13"/>
      <c r="Z190" s="13"/>
      <c r="AA190" s="13"/>
      <c r="AB190" s="13"/>
      <c r="AC190" s="13"/>
      <c r="AD190" s="13"/>
      <c r="AE190" s="13"/>
      <c r="AT190" s="202" t="s">
        <v>442</v>
      </c>
      <c r="AU190" s="202" t="s">
        <v>79</v>
      </c>
      <c r="AV190" s="13" t="s">
        <v>79</v>
      </c>
      <c r="AW190" s="13" t="s">
        <v>31</v>
      </c>
      <c r="AX190" s="13" t="s">
        <v>69</v>
      </c>
      <c r="AY190" s="202" t="s">
        <v>328</v>
      </c>
    </row>
    <row r="191" s="13" customFormat="1">
      <c r="A191" s="13"/>
      <c r="B191" s="201"/>
      <c r="C191" s="13"/>
      <c r="D191" s="195" t="s">
        <v>442</v>
      </c>
      <c r="E191" s="202" t="s">
        <v>3</v>
      </c>
      <c r="F191" s="203" t="s">
        <v>7732</v>
      </c>
      <c r="G191" s="13"/>
      <c r="H191" s="204">
        <v>1.28</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79</v>
      </c>
      <c r="AV191" s="13" t="s">
        <v>79</v>
      </c>
      <c r="AW191" s="13" t="s">
        <v>31</v>
      </c>
      <c r="AX191" s="13" t="s">
        <v>69</v>
      </c>
      <c r="AY191" s="202" t="s">
        <v>328</v>
      </c>
    </row>
    <row r="192" s="13" customFormat="1">
      <c r="A192" s="13"/>
      <c r="B192" s="201"/>
      <c r="C192" s="13"/>
      <c r="D192" s="195" t="s">
        <v>442</v>
      </c>
      <c r="E192" s="202" t="s">
        <v>3</v>
      </c>
      <c r="F192" s="203" t="s">
        <v>7733</v>
      </c>
      <c r="G192" s="13"/>
      <c r="H192" s="204">
        <v>0.80000000000000004</v>
      </c>
      <c r="I192" s="205"/>
      <c r="J192" s="13"/>
      <c r="K192" s="13"/>
      <c r="L192" s="201"/>
      <c r="M192" s="206"/>
      <c r="N192" s="207"/>
      <c r="O192" s="207"/>
      <c r="P192" s="207"/>
      <c r="Q192" s="207"/>
      <c r="R192" s="207"/>
      <c r="S192" s="207"/>
      <c r="T192" s="208"/>
      <c r="U192" s="13"/>
      <c r="V192" s="13"/>
      <c r="W192" s="13"/>
      <c r="X192" s="13"/>
      <c r="Y192" s="13"/>
      <c r="Z192" s="13"/>
      <c r="AA192" s="13"/>
      <c r="AB192" s="13"/>
      <c r="AC192" s="13"/>
      <c r="AD192" s="13"/>
      <c r="AE192" s="13"/>
      <c r="AT192" s="202" t="s">
        <v>442</v>
      </c>
      <c r="AU192" s="202" t="s">
        <v>79</v>
      </c>
      <c r="AV192" s="13" t="s">
        <v>79</v>
      </c>
      <c r="AW192" s="13" t="s">
        <v>31</v>
      </c>
      <c r="AX192" s="13" t="s">
        <v>69</v>
      </c>
      <c r="AY192" s="202" t="s">
        <v>328</v>
      </c>
    </row>
    <row r="193" s="13" customFormat="1">
      <c r="A193" s="13"/>
      <c r="B193" s="201"/>
      <c r="C193" s="13"/>
      <c r="D193" s="195" t="s">
        <v>442</v>
      </c>
      <c r="E193" s="202" t="s">
        <v>3</v>
      </c>
      <c r="F193" s="203" t="s">
        <v>7734</v>
      </c>
      <c r="G193" s="13"/>
      <c r="H193" s="204">
        <v>0.65100000000000002</v>
      </c>
      <c r="I193" s="205"/>
      <c r="J193" s="13"/>
      <c r="K193" s="13"/>
      <c r="L193" s="201"/>
      <c r="M193" s="206"/>
      <c r="N193" s="207"/>
      <c r="O193" s="207"/>
      <c r="P193" s="207"/>
      <c r="Q193" s="207"/>
      <c r="R193" s="207"/>
      <c r="S193" s="207"/>
      <c r="T193" s="208"/>
      <c r="U193" s="13"/>
      <c r="V193" s="13"/>
      <c r="W193" s="13"/>
      <c r="X193" s="13"/>
      <c r="Y193" s="13"/>
      <c r="Z193" s="13"/>
      <c r="AA193" s="13"/>
      <c r="AB193" s="13"/>
      <c r="AC193" s="13"/>
      <c r="AD193" s="13"/>
      <c r="AE193" s="13"/>
      <c r="AT193" s="202" t="s">
        <v>442</v>
      </c>
      <c r="AU193" s="202" t="s">
        <v>79</v>
      </c>
      <c r="AV193" s="13" t="s">
        <v>79</v>
      </c>
      <c r="AW193" s="13" t="s">
        <v>31</v>
      </c>
      <c r="AX193" s="13" t="s">
        <v>69</v>
      </c>
      <c r="AY193" s="202" t="s">
        <v>328</v>
      </c>
    </row>
    <row r="194" s="13" customFormat="1">
      <c r="A194" s="13"/>
      <c r="B194" s="201"/>
      <c r="C194" s="13"/>
      <c r="D194" s="195" t="s">
        <v>442</v>
      </c>
      <c r="E194" s="202" t="s">
        <v>3</v>
      </c>
      <c r="F194" s="203" t="s">
        <v>7735</v>
      </c>
      <c r="G194" s="13"/>
      <c r="H194" s="204">
        <v>4.5679999999999996</v>
      </c>
      <c r="I194" s="205"/>
      <c r="J194" s="13"/>
      <c r="K194" s="13"/>
      <c r="L194" s="201"/>
      <c r="M194" s="206"/>
      <c r="N194" s="207"/>
      <c r="O194" s="207"/>
      <c r="P194" s="207"/>
      <c r="Q194" s="207"/>
      <c r="R194" s="207"/>
      <c r="S194" s="207"/>
      <c r="T194" s="208"/>
      <c r="U194" s="13"/>
      <c r="V194" s="13"/>
      <c r="W194" s="13"/>
      <c r="X194" s="13"/>
      <c r="Y194" s="13"/>
      <c r="Z194" s="13"/>
      <c r="AA194" s="13"/>
      <c r="AB194" s="13"/>
      <c r="AC194" s="13"/>
      <c r="AD194" s="13"/>
      <c r="AE194" s="13"/>
      <c r="AT194" s="202" t="s">
        <v>442</v>
      </c>
      <c r="AU194" s="202" t="s">
        <v>79</v>
      </c>
      <c r="AV194" s="13" t="s">
        <v>79</v>
      </c>
      <c r="AW194" s="13" t="s">
        <v>31</v>
      </c>
      <c r="AX194" s="13" t="s">
        <v>69</v>
      </c>
      <c r="AY194" s="202" t="s">
        <v>328</v>
      </c>
    </row>
    <row r="195" s="13" customFormat="1">
      <c r="A195" s="13"/>
      <c r="B195" s="201"/>
      <c r="C195" s="13"/>
      <c r="D195" s="195" t="s">
        <v>442</v>
      </c>
      <c r="E195" s="202" t="s">
        <v>3</v>
      </c>
      <c r="F195" s="203" t="s">
        <v>7736</v>
      </c>
      <c r="G195" s="13"/>
      <c r="H195" s="204">
        <v>0.56299999999999994</v>
      </c>
      <c r="I195" s="205"/>
      <c r="J195" s="13"/>
      <c r="K195" s="13"/>
      <c r="L195" s="201"/>
      <c r="M195" s="206"/>
      <c r="N195" s="207"/>
      <c r="O195" s="207"/>
      <c r="P195" s="207"/>
      <c r="Q195" s="207"/>
      <c r="R195" s="207"/>
      <c r="S195" s="207"/>
      <c r="T195" s="208"/>
      <c r="U195" s="13"/>
      <c r="V195" s="13"/>
      <c r="W195" s="13"/>
      <c r="X195" s="13"/>
      <c r="Y195" s="13"/>
      <c r="Z195" s="13"/>
      <c r="AA195" s="13"/>
      <c r="AB195" s="13"/>
      <c r="AC195" s="13"/>
      <c r="AD195" s="13"/>
      <c r="AE195" s="13"/>
      <c r="AT195" s="202" t="s">
        <v>442</v>
      </c>
      <c r="AU195" s="202" t="s">
        <v>79</v>
      </c>
      <c r="AV195" s="13" t="s">
        <v>79</v>
      </c>
      <c r="AW195" s="13" t="s">
        <v>31</v>
      </c>
      <c r="AX195" s="13" t="s">
        <v>69</v>
      </c>
      <c r="AY195" s="202" t="s">
        <v>328</v>
      </c>
    </row>
    <row r="196" s="13" customFormat="1">
      <c r="A196" s="13"/>
      <c r="B196" s="201"/>
      <c r="C196" s="13"/>
      <c r="D196" s="195" t="s">
        <v>442</v>
      </c>
      <c r="E196" s="202" t="s">
        <v>3</v>
      </c>
      <c r="F196" s="203" t="s">
        <v>7737</v>
      </c>
      <c r="G196" s="13"/>
      <c r="H196" s="204">
        <v>0.75</v>
      </c>
      <c r="I196" s="205"/>
      <c r="J196" s="13"/>
      <c r="K196" s="13"/>
      <c r="L196" s="201"/>
      <c r="M196" s="206"/>
      <c r="N196" s="207"/>
      <c r="O196" s="207"/>
      <c r="P196" s="207"/>
      <c r="Q196" s="207"/>
      <c r="R196" s="207"/>
      <c r="S196" s="207"/>
      <c r="T196" s="208"/>
      <c r="U196" s="13"/>
      <c r="V196" s="13"/>
      <c r="W196" s="13"/>
      <c r="X196" s="13"/>
      <c r="Y196" s="13"/>
      <c r="Z196" s="13"/>
      <c r="AA196" s="13"/>
      <c r="AB196" s="13"/>
      <c r="AC196" s="13"/>
      <c r="AD196" s="13"/>
      <c r="AE196" s="13"/>
      <c r="AT196" s="202" t="s">
        <v>442</v>
      </c>
      <c r="AU196" s="202" t="s">
        <v>79</v>
      </c>
      <c r="AV196" s="13" t="s">
        <v>79</v>
      </c>
      <c r="AW196" s="13" t="s">
        <v>31</v>
      </c>
      <c r="AX196" s="13" t="s">
        <v>69</v>
      </c>
      <c r="AY196" s="202" t="s">
        <v>328</v>
      </c>
    </row>
    <row r="197" s="13" customFormat="1">
      <c r="A197" s="13"/>
      <c r="B197" s="201"/>
      <c r="C197" s="13"/>
      <c r="D197" s="195" t="s">
        <v>442</v>
      </c>
      <c r="E197" s="202" t="s">
        <v>3</v>
      </c>
      <c r="F197" s="203" t="s">
        <v>7738</v>
      </c>
      <c r="G197" s="13"/>
      <c r="H197" s="204">
        <v>0.16</v>
      </c>
      <c r="I197" s="205"/>
      <c r="J197" s="13"/>
      <c r="K197" s="13"/>
      <c r="L197" s="201"/>
      <c r="M197" s="206"/>
      <c r="N197" s="207"/>
      <c r="O197" s="207"/>
      <c r="P197" s="207"/>
      <c r="Q197" s="207"/>
      <c r="R197" s="207"/>
      <c r="S197" s="207"/>
      <c r="T197" s="208"/>
      <c r="U197" s="13"/>
      <c r="V197" s="13"/>
      <c r="W197" s="13"/>
      <c r="X197" s="13"/>
      <c r="Y197" s="13"/>
      <c r="Z197" s="13"/>
      <c r="AA197" s="13"/>
      <c r="AB197" s="13"/>
      <c r="AC197" s="13"/>
      <c r="AD197" s="13"/>
      <c r="AE197" s="13"/>
      <c r="AT197" s="202" t="s">
        <v>442</v>
      </c>
      <c r="AU197" s="202" t="s">
        <v>79</v>
      </c>
      <c r="AV197" s="13" t="s">
        <v>79</v>
      </c>
      <c r="AW197" s="13" t="s">
        <v>31</v>
      </c>
      <c r="AX197" s="13" t="s">
        <v>69</v>
      </c>
      <c r="AY197" s="202" t="s">
        <v>328</v>
      </c>
    </row>
    <row r="198" s="13" customFormat="1">
      <c r="A198" s="13"/>
      <c r="B198" s="201"/>
      <c r="C198" s="13"/>
      <c r="D198" s="195" t="s">
        <v>442</v>
      </c>
      <c r="E198" s="202" t="s">
        <v>3</v>
      </c>
      <c r="F198" s="203" t="s">
        <v>7739</v>
      </c>
      <c r="G198" s="13"/>
      <c r="H198" s="204">
        <v>1.248</v>
      </c>
      <c r="I198" s="205"/>
      <c r="J198" s="13"/>
      <c r="K198" s="13"/>
      <c r="L198" s="201"/>
      <c r="M198" s="206"/>
      <c r="N198" s="207"/>
      <c r="O198" s="207"/>
      <c r="P198" s="207"/>
      <c r="Q198" s="207"/>
      <c r="R198" s="207"/>
      <c r="S198" s="207"/>
      <c r="T198" s="208"/>
      <c r="U198" s="13"/>
      <c r="V198" s="13"/>
      <c r="W198" s="13"/>
      <c r="X198" s="13"/>
      <c r="Y198" s="13"/>
      <c r="Z198" s="13"/>
      <c r="AA198" s="13"/>
      <c r="AB198" s="13"/>
      <c r="AC198" s="13"/>
      <c r="AD198" s="13"/>
      <c r="AE198" s="13"/>
      <c r="AT198" s="202" t="s">
        <v>442</v>
      </c>
      <c r="AU198" s="202" t="s">
        <v>79</v>
      </c>
      <c r="AV198" s="13" t="s">
        <v>79</v>
      </c>
      <c r="AW198" s="13" t="s">
        <v>31</v>
      </c>
      <c r="AX198" s="13" t="s">
        <v>69</v>
      </c>
      <c r="AY198" s="202" t="s">
        <v>328</v>
      </c>
    </row>
    <row r="199" s="13" customFormat="1">
      <c r="A199" s="13"/>
      <c r="B199" s="201"/>
      <c r="C199" s="13"/>
      <c r="D199" s="195" t="s">
        <v>442</v>
      </c>
      <c r="E199" s="202" t="s">
        <v>3</v>
      </c>
      <c r="F199" s="203" t="s">
        <v>7740</v>
      </c>
      <c r="G199" s="13"/>
      <c r="H199" s="204">
        <v>0.312</v>
      </c>
      <c r="I199" s="205"/>
      <c r="J199" s="13"/>
      <c r="K199" s="13"/>
      <c r="L199" s="201"/>
      <c r="M199" s="206"/>
      <c r="N199" s="207"/>
      <c r="O199" s="207"/>
      <c r="P199" s="207"/>
      <c r="Q199" s="207"/>
      <c r="R199" s="207"/>
      <c r="S199" s="207"/>
      <c r="T199" s="208"/>
      <c r="U199" s="13"/>
      <c r="V199" s="13"/>
      <c r="W199" s="13"/>
      <c r="X199" s="13"/>
      <c r="Y199" s="13"/>
      <c r="Z199" s="13"/>
      <c r="AA199" s="13"/>
      <c r="AB199" s="13"/>
      <c r="AC199" s="13"/>
      <c r="AD199" s="13"/>
      <c r="AE199" s="13"/>
      <c r="AT199" s="202" t="s">
        <v>442</v>
      </c>
      <c r="AU199" s="202" t="s">
        <v>79</v>
      </c>
      <c r="AV199" s="13" t="s">
        <v>79</v>
      </c>
      <c r="AW199" s="13" t="s">
        <v>31</v>
      </c>
      <c r="AX199" s="13" t="s">
        <v>69</v>
      </c>
      <c r="AY199" s="202" t="s">
        <v>328</v>
      </c>
    </row>
    <row r="200" s="13" customFormat="1">
      <c r="A200" s="13"/>
      <c r="B200" s="201"/>
      <c r="C200" s="13"/>
      <c r="D200" s="195" t="s">
        <v>442</v>
      </c>
      <c r="E200" s="202" t="s">
        <v>3</v>
      </c>
      <c r="F200" s="203" t="s">
        <v>7741</v>
      </c>
      <c r="G200" s="13"/>
      <c r="H200" s="204">
        <v>0.42399999999999999</v>
      </c>
      <c r="I200" s="205"/>
      <c r="J200" s="13"/>
      <c r="K200" s="13"/>
      <c r="L200" s="201"/>
      <c r="M200" s="206"/>
      <c r="N200" s="207"/>
      <c r="O200" s="207"/>
      <c r="P200" s="207"/>
      <c r="Q200" s="207"/>
      <c r="R200" s="207"/>
      <c r="S200" s="207"/>
      <c r="T200" s="208"/>
      <c r="U200" s="13"/>
      <c r="V200" s="13"/>
      <c r="W200" s="13"/>
      <c r="X200" s="13"/>
      <c r="Y200" s="13"/>
      <c r="Z200" s="13"/>
      <c r="AA200" s="13"/>
      <c r="AB200" s="13"/>
      <c r="AC200" s="13"/>
      <c r="AD200" s="13"/>
      <c r="AE200" s="13"/>
      <c r="AT200" s="202" t="s">
        <v>442</v>
      </c>
      <c r="AU200" s="202" t="s">
        <v>79</v>
      </c>
      <c r="AV200" s="13" t="s">
        <v>79</v>
      </c>
      <c r="AW200" s="13" t="s">
        <v>31</v>
      </c>
      <c r="AX200" s="13" t="s">
        <v>69</v>
      </c>
      <c r="AY200" s="202" t="s">
        <v>328</v>
      </c>
    </row>
    <row r="201" s="13" customFormat="1">
      <c r="A201" s="13"/>
      <c r="B201" s="201"/>
      <c r="C201" s="13"/>
      <c r="D201" s="195" t="s">
        <v>442</v>
      </c>
      <c r="E201" s="202" t="s">
        <v>3</v>
      </c>
      <c r="F201" s="203" t="s">
        <v>7742</v>
      </c>
      <c r="G201" s="13"/>
      <c r="H201" s="204">
        <v>1.3500000000000001</v>
      </c>
      <c r="I201" s="205"/>
      <c r="J201" s="13"/>
      <c r="K201" s="13"/>
      <c r="L201" s="201"/>
      <c r="M201" s="206"/>
      <c r="N201" s="207"/>
      <c r="O201" s="207"/>
      <c r="P201" s="207"/>
      <c r="Q201" s="207"/>
      <c r="R201" s="207"/>
      <c r="S201" s="207"/>
      <c r="T201" s="208"/>
      <c r="U201" s="13"/>
      <c r="V201" s="13"/>
      <c r="W201" s="13"/>
      <c r="X201" s="13"/>
      <c r="Y201" s="13"/>
      <c r="Z201" s="13"/>
      <c r="AA201" s="13"/>
      <c r="AB201" s="13"/>
      <c r="AC201" s="13"/>
      <c r="AD201" s="13"/>
      <c r="AE201" s="13"/>
      <c r="AT201" s="202" t="s">
        <v>442</v>
      </c>
      <c r="AU201" s="202" t="s">
        <v>79</v>
      </c>
      <c r="AV201" s="13" t="s">
        <v>79</v>
      </c>
      <c r="AW201" s="13" t="s">
        <v>31</v>
      </c>
      <c r="AX201" s="13" t="s">
        <v>69</v>
      </c>
      <c r="AY201" s="202" t="s">
        <v>328</v>
      </c>
    </row>
    <row r="202" s="13" customFormat="1">
      <c r="A202" s="13"/>
      <c r="B202" s="201"/>
      <c r="C202" s="13"/>
      <c r="D202" s="195" t="s">
        <v>442</v>
      </c>
      <c r="E202" s="202" t="s">
        <v>3</v>
      </c>
      <c r="F202" s="203" t="s">
        <v>7743</v>
      </c>
      <c r="G202" s="13"/>
      <c r="H202" s="204">
        <v>0.27000000000000002</v>
      </c>
      <c r="I202" s="205"/>
      <c r="J202" s="13"/>
      <c r="K202" s="13"/>
      <c r="L202" s="201"/>
      <c r="M202" s="206"/>
      <c r="N202" s="207"/>
      <c r="O202" s="207"/>
      <c r="P202" s="207"/>
      <c r="Q202" s="207"/>
      <c r="R202" s="207"/>
      <c r="S202" s="207"/>
      <c r="T202" s="208"/>
      <c r="U202" s="13"/>
      <c r="V202" s="13"/>
      <c r="W202" s="13"/>
      <c r="X202" s="13"/>
      <c r="Y202" s="13"/>
      <c r="Z202" s="13"/>
      <c r="AA202" s="13"/>
      <c r="AB202" s="13"/>
      <c r="AC202" s="13"/>
      <c r="AD202" s="13"/>
      <c r="AE202" s="13"/>
      <c r="AT202" s="202" t="s">
        <v>442</v>
      </c>
      <c r="AU202" s="202" t="s">
        <v>79</v>
      </c>
      <c r="AV202" s="13" t="s">
        <v>79</v>
      </c>
      <c r="AW202" s="13" t="s">
        <v>31</v>
      </c>
      <c r="AX202" s="13" t="s">
        <v>69</v>
      </c>
      <c r="AY202" s="202" t="s">
        <v>328</v>
      </c>
    </row>
    <row r="203" s="14" customFormat="1">
      <c r="A203" s="14"/>
      <c r="B203" s="209"/>
      <c r="C203" s="14"/>
      <c r="D203" s="195" t="s">
        <v>442</v>
      </c>
      <c r="E203" s="210" t="s">
        <v>3</v>
      </c>
      <c r="F203" s="211" t="s">
        <v>452</v>
      </c>
      <c r="G203" s="14"/>
      <c r="H203" s="212">
        <v>13.911999999999997</v>
      </c>
      <c r="I203" s="213"/>
      <c r="J203" s="14"/>
      <c r="K203" s="14"/>
      <c r="L203" s="209"/>
      <c r="M203" s="214"/>
      <c r="N203" s="215"/>
      <c r="O203" s="215"/>
      <c r="P203" s="215"/>
      <c r="Q203" s="215"/>
      <c r="R203" s="215"/>
      <c r="S203" s="215"/>
      <c r="T203" s="216"/>
      <c r="U203" s="14"/>
      <c r="V203" s="14"/>
      <c r="W203" s="14"/>
      <c r="X203" s="14"/>
      <c r="Y203" s="14"/>
      <c r="Z203" s="14"/>
      <c r="AA203" s="14"/>
      <c r="AB203" s="14"/>
      <c r="AC203" s="14"/>
      <c r="AD203" s="14"/>
      <c r="AE203" s="14"/>
      <c r="AT203" s="210" t="s">
        <v>442</v>
      </c>
      <c r="AU203" s="210" t="s">
        <v>79</v>
      </c>
      <c r="AV203" s="14" t="s">
        <v>113</v>
      </c>
      <c r="AW203" s="14" t="s">
        <v>31</v>
      </c>
      <c r="AX203" s="14" t="s">
        <v>76</v>
      </c>
      <c r="AY203" s="210" t="s">
        <v>328</v>
      </c>
    </row>
    <row r="204" s="12" customFormat="1" ht="22.8" customHeight="1">
      <c r="A204" s="12"/>
      <c r="B204" s="163"/>
      <c r="C204" s="12"/>
      <c r="D204" s="164" t="s">
        <v>68</v>
      </c>
      <c r="E204" s="174" t="s">
        <v>183</v>
      </c>
      <c r="F204" s="174" t="s">
        <v>202</v>
      </c>
      <c r="G204" s="12"/>
      <c r="H204" s="12"/>
      <c r="I204" s="166"/>
      <c r="J204" s="175">
        <f>BK204</f>
        <v>0</v>
      </c>
      <c r="K204" s="12"/>
      <c r="L204" s="163"/>
      <c r="M204" s="168"/>
      <c r="N204" s="169"/>
      <c r="O204" s="169"/>
      <c r="P204" s="170">
        <f>SUM(P205:P243)</f>
        <v>0</v>
      </c>
      <c r="Q204" s="169"/>
      <c r="R204" s="170">
        <f>SUM(R205:R243)</f>
        <v>0.81128999999999996</v>
      </c>
      <c r="S204" s="169"/>
      <c r="T204" s="171">
        <f>SUM(T205:T243)</f>
        <v>0</v>
      </c>
      <c r="U204" s="12"/>
      <c r="V204" s="12"/>
      <c r="W204" s="12"/>
      <c r="X204" s="12"/>
      <c r="Y204" s="12"/>
      <c r="Z204" s="12"/>
      <c r="AA204" s="12"/>
      <c r="AB204" s="12"/>
      <c r="AC204" s="12"/>
      <c r="AD204" s="12"/>
      <c r="AE204" s="12"/>
      <c r="AR204" s="164" t="s">
        <v>76</v>
      </c>
      <c r="AT204" s="172" t="s">
        <v>68</v>
      </c>
      <c r="AU204" s="172" t="s">
        <v>76</v>
      </c>
      <c r="AY204" s="164" t="s">
        <v>328</v>
      </c>
      <c r="BK204" s="173">
        <f>SUM(BK205:BK243)</f>
        <v>0</v>
      </c>
    </row>
    <row r="205" s="2" customFormat="1" ht="16.5" customHeight="1">
      <c r="A205" s="41"/>
      <c r="B205" s="176"/>
      <c r="C205" s="177" t="s">
        <v>239</v>
      </c>
      <c r="D205" s="177" t="s">
        <v>331</v>
      </c>
      <c r="E205" s="178" t="s">
        <v>7744</v>
      </c>
      <c r="F205" s="179" t="s">
        <v>7745</v>
      </c>
      <c r="G205" s="180" t="s">
        <v>574</v>
      </c>
      <c r="H205" s="181">
        <v>11</v>
      </c>
      <c r="I205" s="182"/>
      <c r="J205" s="183">
        <f>ROUND(I205*H205,2)</f>
        <v>0</v>
      </c>
      <c r="K205" s="179" t="s">
        <v>335</v>
      </c>
      <c r="L205" s="42"/>
      <c r="M205" s="184" t="s">
        <v>3</v>
      </c>
      <c r="N205" s="185" t="s">
        <v>40</v>
      </c>
      <c r="O205" s="75"/>
      <c r="P205" s="186">
        <f>O205*H205</f>
        <v>0</v>
      </c>
      <c r="Q205" s="186">
        <v>0.072870000000000004</v>
      </c>
      <c r="R205" s="186">
        <f>Q205*H205</f>
        <v>0.80157</v>
      </c>
      <c r="S205" s="186">
        <v>0</v>
      </c>
      <c r="T205" s="187">
        <f>S205*H205</f>
        <v>0</v>
      </c>
      <c r="U205" s="41"/>
      <c r="V205" s="41"/>
      <c r="W205" s="41"/>
      <c r="X205" s="41"/>
      <c r="Y205" s="41"/>
      <c r="Z205" s="41"/>
      <c r="AA205" s="41"/>
      <c r="AB205" s="41"/>
      <c r="AC205" s="41"/>
      <c r="AD205" s="41"/>
      <c r="AE205" s="41"/>
      <c r="AR205" s="188" t="s">
        <v>113</v>
      </c>
      <c r="AT205" s="188" t="s">
        <v>331</v>
      </c>
      <c r="AU205" s="188" t="s">
        <v>79</v>
      </c>
      <c r="AY205" s="22" t="s">
        <v>328</v>
      </c>
      <c r="BE205" s="189">
        <f>IF(N205="základní",J205,0)</f>
        <v>0</v>
      </c>
      <c r="BF205" s="189">
        <f>IF(N205="snížená",J205,0)</f>
        <v>0</v>
      </c>
      <c r="BG205" s="189">
        <f>IF(N205="zákl. přenesená",J205,0)</f>
        <v>0</v>
      </c>
      <c r="BH205" s="189">
        <f>IF(N205="sníž. přenesená",J205,0)</f>
        <v>0</v>
      </c>
      <c r="BI205" s="189">
        <f>IF(N205="nulová",J205,0)</f>
        <v>0</v>
      </c>
      <c r="BJ205" s="22" t="s">
        <v>76</v>
      </c>
      <c r="BK205" s="189">
        <f>ROUND(I205*H205,2)</f>
        <v>0</v>
      </c>
      <c r="BL205" s="22" t="s">
        <v>113</v>
      </c>
      <c r="BM205" s="188" t="s">
        <v>7746</v>
      </c>
    </row>
    <row r="206" s="2" customFormat="1">
      <c r="A206" s="41"/>
      <c r="B206" s="42"/>
      <c r="C206" s="41"/>
      <c r="D206" s="190" t="s">
        <v>338</v>
      </c>
      <c r="E206" s="41"/>
      <c r="F206" s="191" t="s">
        <v>7747</v>
      </c>
      <c r="G206" s="41"/>
      <c r="H206" s="41"/>
      <c r="I206" s="192"/>
      <c r="J206" s="41"/>
      <c r="K206" s="41"/>
      <c r="L206" s="42"/>
      <c r="M206" s="193"/>
      <c r="N206" s="194"/>
      <c r="O206" s="75"/>
      <c r="P206" s="75"/>
      <c r="Q206" s="75"/>
      <c r="R206" s="75"/>
      <c r="S206" s="75"/>
      <c r="T206" s="76"/>
      <c r="U206" s="41"/>
      <c r="V206" s="41"/>
      <c r="W206" s="41"/>
      <c r="X206" s="41"/>
      <c r="Y206" s="41"/>
      <c r="Z206" s="41"/>
      <c r="AA206" s="41"/>
      <c r="AB206" s="41"/>
      <c r="AC206" s="41"/>
      <c r="AD206" s="41"/>
      <c r="AE206" s="41"/>
      <c r="AT206" s="22" t="s">
        <v>338</v>
      </c>
      <c r="AU206" s="22" t="s">
        <v>79</v>
      </c>
    </row>
    <row r="207" s="13" customFormat="1">
      <c r="A207" s="13"/>
      <c r="B207" s="201"/>
      <c r="C207" s="13"/>
      <c r="D207" s="195" t="s">
        <v>442</v>
      </c>
      <c r="E207" s="202" t="s">
        <v>3</v>
      </c>
      <c r="F207" s="203" t="s">
        <v>7748</v>
      </c>
      <c r="G207" s="13"/>
      <c r="H207" s="204">
        <v>9</v>
      </c>
      <c r="I207" s="205"/>
      <c r="J207" s="13"/>
      <c r="K207" s="13"/>
      <c r="L207" s="201"/>
      <c r="M207" s="206"/>
      <c r="N207" s="207"/>
      <c r="O207" s="207"/>
      <c r="P207" s="207"/>
      <c r="Q207" s="207"/>
      <c r="R207" s="207"/>
      <c r="S207" s="207"/>
      <c r="T207" s="208"/>
      <c r="U207" s="13"/>
      <c r="V207" s="13"/>
      <c r="W207" s="13"/>
      <c r="X207" s="13"/>
      <c r="Y207" s="13"/>
      <c r="Z207" s="13"/>
      <c r="AA207" s="13"/>
      <c r="AB207" s="13"/>
      <c r="AC207" s="13"/>
      <c r="AD207" s="13"/>
      <c r="AE207" s="13"/>
      <c r="AT207" s="202" t="s">
        <v>442</v>
      </c>
      <c r="AU207" s="202" t="s">
        <v>79</v>
      </c>
      <c r="AV207" s="13" t="s">
        <v>79</v>
      </c>
      <c r="AW207" s="13" t="s">
        <v>31</v>
      </c>
      <c r="AX207" s="13" t="s">
        <v>69</v>
      </c>
      <c r="AY207" s="202" t="s">
        <v>328</v>
      </c>
    </row>
    <row r="208" s="13" customFormat="1">
      <c r="A208" s="13"/>
      <c r="B208" s="201"/>
      <c r="C208" s="13"/>
      <c r="D208" s="195" t="s">
        <v>442</v>
      </c>
      <c r="E208" s="202" t="s">
        <v>3</v>
      </c>
      <c r="F208" s="203" t="s">
        <v>7749</v>
      </c>
      <c r="G208" s="13"/>
      <c r="H208" s="204">
        <v>2</v>
      </c>
      <c r="I208" s="205"/>
      <c r="J208" s="13"/>
      <c r="K208" s="13"/>
      <c r="L208" s="201"/>
      <c r="M208" s="206"/>
      <c r="N208" s="207"/>
      <c r="O208" s="207"/>
      <c r="P208" s="207"/>
      <c r="Q208" s="207"/>
      <c r="R208" s="207"/>
      <c r="S208" s="207"/>
      <c r="T208" s="208"/>
      <c r="U208" s="13"/>
      <c r="V208" s="13"/>
      <c r="W208" s="13"/>
      <c r="X208" s="13"/>
      <c r="Y208" s="13"/>
      <c r="Z208" s="13"/>
      <c r="AA208" s="13"/>
      <c r="AB208" s="13"/>
      <c r="AC208" s="13"/>
      <c r="AD208" s="13"/>
      <c r="AE208" s="13"/>
      <c r="AT208" s="202" t="s">
        <v>442</v>
      </c>
      <c r="AU208" s="202" t="s">
        <v>79</v>
      </c>
      <c r="AV208" s="13" t="s">
        <v>79</v>
      </c>
      <c r="AW208" s="13" t="s">
        <v>31</v>
      </c>
      <c r="AX208" s="13" t="s">
        <v>69</v>
      </c>
      <c r="AY208" s="202" t="s">
        <v>328</v>
      </c>
    </row>
    <row r="209" s="14" customFormat="1">
      <c r="A209" s="14"/>
      <c r="B209" s="209"/>
      <c r="C209" s="14"/>
      <c r="D209" s="195" t="s">
        <v>442</v>
      </c>
      <c r="E209" s="210" t="s">
        <v>3</v>
      </c>
      <c r="F209" s="211" t="s">
        <v>452</v>
      </c>
      <c r="G209" s="14"/>
      <c r="H209" s="212">
        <v>11</v>
      </c>
      <c r="I209" s="213"/>
      <c r="J209" s="14"/>
      <c r="K209" s="14"/>
      <c r="L209" s="209"/>
      <c r="M209" s="214"/>
      <c r="N209" s="215"/>
      <c r="O209" s="215"/>
      <c r="P209" s="215"/>
      <c r="Q209" s="215"/>
      <c r="R209" s="215"/>
      <c r="S209" s="215"/>
      <c r="T209" s="216"/>
      <c r="U209" s="14"/>
      <c r="V209" s="14"/>
      <c r="W209" s="14"/>
      <c r="X209" s="14"/>
      <c r="Y209" s="14"/>
      <c r="Z209" s="14"/>
      <c r="AA209" s="14"/>
      <c r="AB209" s="14"/>
      <c r="AC209" s="14"/>
      <c r="AD209" s="14"/>
      <c r="AE209" s="14"/>
      <c r="AT209" s="210" t="s">
        <v>442</v>
      </c>
      <c r="AU209" s="210" t="s">
        <v>79</v>
      </c>
      <c r="AV209" s="14" t="s">
        <v>113</v>
      </c>
      <c r="AW209" s="14" t="s">
        <v>31</v>
      </c>
      <c r="AX209" s="14" t="s">
        <v>76</v>
      </c>
      <c r="AY209" s="210" t="s">
        <v>328</v>
      </c>
    </row>
    <row r="210" s="2" customFormat="1" ht="16.5" customHeight="1">
      <c r="A210" s="41"/>
      <c r="B210" s="176"/>
      <c r="C210" s="224" t="s">
        <v>9</v>
      </c>
      <c r="D210" s="224" t="s">
        <v>539</v>
      </c>
      <c r="E210" s="225" t="s">
        <v>4561</v>
      </c>
      <c r="F210" s="226" t="s">
        <v>7750</v>
      </c>
      <c r="G210" s="227" t="s">
        <v>367</v>
      </c>
      <c r="H210" s="228">
        <v>5</v>
      </c>
      <c r="I210" s="229"/>
      <c r="J210" s="230">
        <f>ROUND(I210*H210,2)</f>
        <v>0</v>
      </c>
      <c r="K210" s="226" t="s">
        <v>2902</v>
      </c>
      <c r="L210" s="231"/>
      <c r="M210" s="232" t="s">
        <v>3</v>
      </c>
      <c r="N210" s="233"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171</v>
      </c>
      <c r="AT210" s="188" t="s">
        <v>539</v>
      </c>
      <c r="AU210" s="188" t="s">
        <v>79</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7751</v>
      </c>
    </row>
    <row r="211" s="13" customFormat="1">
      <c r="A211" s="13"/>
      <c r="B211" s="201"/>
      <c r="C211" s="13"/>
      <c r="D211" s="195" t="s">
        <v>442</v>
      </c>
      <c r="E211" s="202" t="s">
        <v>3</v>
      </c>
      <c r="F211" s="203" t="s">
        <v>183</v>
      </c>
      <c r="G211" s="13"/>
      <c r="H211" s="204">
        <v>9</v>
      </c>
      <c r="I211" s="205"/>
      <c r="J211" s="13"/>
      <c r="K211" s="13"/>
      <c r="L211" s="201"/>
      <c r="M211" s="206"/>
      <c r="N211" s="207"/>
      <c r="O211" s="207"/>
      <c r="P211" s="207"/>
      <c r="Q211" s="207"/>
      <c r="R211" s="207"/>
      <c r="S211" s="207"/>
      <c r="T211" s="208"/>
      <c r="U211" s="13"/>
      <c r="V211" s="13"/>
      <c r="W211" s="13"/>
      <c r="X211" s="13"/>
      <c r="Y211" s="13"/>
      <c r="Z211" s="13"/>
      <c r="AA211" s="13"/>
      <c r="AB211" s="13"/>
      <c r="AC211" s="13"/>
      <c r="AD211" s="13"/>
      <c r="AE211" s="13"/>
      <c r="AT211" s="202" t="s">
        <v>442</v>
      </c>
      <c r="AU211" s="202" t="s">
        <v>79</v>
      </c>
      <c r="AV211" s="13" t="s">
        <v>79</v>
      </c>
      <c r="AW211" s="13" t="s">
        <v>31</v>
      </c>
      <c r="AX211" s="13" t="s">
        <v>69</v>
      </c>
      <c r="AY211" s="202" t="s">
        <v>328</v>
      </c>
    </row>
    <row r="212" s="13" customFormat="1">
      <c r="A212" s="13"/>
      <c r="B212" s="201"/>
      <c r="C212" s="13"/>
      <c r="D212" s="195" t="s">
        <v>442</v>
      </c>
      <c r="E212" s="202" t="s">
        <v>3</v>
      </c>
      <c r="F212" s="203" t="s">
        <v>7752</v>
      </c>
      <c r="G212" s="13"/>
      <c r="H212" s="204">
        <v>-4</v>
      </c>
      <c r="I212" s="205"/>
      <c r="J212" s="13"/>
      <c r="K212" s="13"/>
      <c r="L212" s="201"/>
      <c r="M212" s="206"/>
      <c r="N212" s="207"/>
      <c r="O212" s="207"/>
      <c r="P212" s="207"/>
      <c r="Q212" s="207"/>
      <c r="R212" s="207"/>
      <c r="S212" s="207"/>
      <c r="T212" s="208"/>
      <c r="U212" s="13"/>
      <c r="V212" s="13"/>
      <c r="W212" s="13"/>
      <c r="X212" s="13"/>
      <c r="Y212" s="13"/>
      <c r="Z212" s="13"/>
      <c r="AA212" s="13"/>
      <c r="AB212" s="13"/>
      <c r="AC212" s="13"/>
      <c r="AD212" s="13"/>
      <c r="AE212" s="13"/>
      <c r="AT212" s="202" t="s">
        <v>442</v>
      </c>
      <c r="AU212" s="202" t="s">
        <v>79</v>
      </c>
      <c r="AV212" s="13" t="s">
        <v>79</v>
      </c>
      <c r="AW212" s="13" t="s">
        <v>31</v>
      </c>
      <c r="AX212" s="13" t="s">
        <v>69</v>
      </c>
      <c r="AY212" s="202" t="s">
        <v>328</v>
      </c>
    </row>
    <row r="213" s="14" customFormat="1">
      <c r="A213" s="14"/>
      <c r="B213" s="209"/>
      <c r="C213" s="14"/>
      <c r="D213" s="195" t="s">
        <v>442</v>
      </c>
      <c r="E213" s="210" t="s">
        <v>3</v>
      </c>
      <c r="F213" s="211" t="s">
        <v>452</v>
      </c>
      <c r="G213" s="14"/>
      <c r="H213" s="212">
        <v>5</v>
      </c>
      <c r="I213" s="213"/>
      <c r="J213" s="14"/>
      <c r="K213" s="14"/>
      <c r="L213" s="209"/>
      <c r="M213" s="214"/>
      <c r="N213" s="215"/>
      <c r="O213" s="215"/>
      <c r="P213" s="215"/>
      <c r="Q213" s="215"/>
      <c r="R213" s="215"/>
      <c r="S213" s="215"/>
      <c r="T213" s="216"/>
      <c r="U213" s="14"/>
      <c r="V213" s="14"/>
      <c r="W213" s="14"/>
      <c r="X213" s="14"/>
      <c r="Y213" s="14"/>
      <c r="Z213" s="14"/>
      <c r="AA213" s="14"/>
      <c r="AB213" s="14"/>
      <c r="AC213" s="14"/>
      <c r="AD213" s="14"/>
      <c r="AE213" s="14"/>
      <c r="AT213" s="210" t="s">
        <v>442</v>
      </c>
      <c r="AU213" s="210" t="s">
        <v>79</v>
      </c>
      <c r="AV213" s="14" t="s">
        <v>113</v>
      </c>
      <c r="AW213" s="14" t="s">
        <v>31</v>
      </c>
      <c r="AX213" s="14" t="s">
        <v>76</v>
      </c>
      <c r="AY213" s="210" t="s">
        <v>328</v>
      </c>
    </row>
    <row r="214" s="2" customFormat="1" ht="16.5" customHeight="1">
      <c r="A214" s="41"/>
      <c r="B214" s="176"/>
      <c r="C214" s="224" t="s">
        <v>505</v>
      </c>
      <c r="D214" s="224" t="s">
        <v>539</v>
      </c>
      <c r="E214" s="225" t="s">
        <v>2322</v>
      </c>
      <c r="F214" s="226" t="s">
        <v>7753</v>
      </c>
      <c r="G214" s="227" t="s">
        <v>367</v>
      </c>
      <c r="H214" s="228">
        <v>2</v>
      </c>
      <c r="I214" s="229"/>
      <c r="J214" s="230">
        <f>ROUND(I214*H214,2)</f>
        <v>0</v>
      </c>
      <c r="K214" s="226" t="s">
        <v>2902</v>
      </c>
      <c r="L214" s="231"/>
      <c r="M214" s="232" t="s">
        <v>3</v>
      </c>
      <c r="N214" s="233" t="s">
        <v>40</v>
      </c>
      <c r="O214" s="75"/>
      <c r="P214" s="186">
        <f>O214*H214</f>
        <v>0</v>
      </c>
      <c r="Q214" s="186">
        <v>0</v>
      </c>
      <c r="R214" s="186">
        <f>Q214*H214</f>
        <v>0</v>
      </c>
      <c r="S214" s="186">
        <v>0</v>
      </c>
      <c r="T214" s="187">
        <f>S214*H214</f>
        <v>0</v>
      </c>
      <c r="U214" s="41"/>
      <c r="V214" s="41"/>
      <c r="W214" s="41"/>
      <c r="X214" s="41"/>
      <c r="Y214" s="41"/>
      <c r="Z214" s="41"/>
      <c r="AA214" s="41"/>
      <c r="AB214" s="41"/>
      <c r="AC214" s="41"/>
      <c r="AD214" s="41"/>
      <c r="AE214" s="41"/>
      <c r="AR214" s="188" t="s">
        <v>171</v>
      </c>
      <c r="AT214" s="188" t="s">
        <v>539</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7754</v>
      </c>
    </row>
    <row r="215" s="2" customFormat="1" ht="24.15" customHeight="1">
      <c r="A215" s="41"/>
      <c r="B215" s="176"/>
      <c r="C215" s="177" t="s">
        <v>512</v>
      </c>
      <c r="D215" s="177" t="s">
        <v>331</v>
      </c>
      <c r="E215" s="178" t="s">
        <v>7755</v>
      </c>
      <c r="F215" s="179" t="s">
        <v>7756</v>
      </c>
      <c r="G215" s="180" t="s">
        <v>574</v>
      </c>
      <c r="H215" s="181">
        <v>4</v>
      </c>
      <c r="I215" s="182"/>
      <c r="J215" s="183">
        <f>ROUND(I215*H215,2)</f>
        <v>0</v>
      </c>
      <c r="K215" s="179" t="s">
        <v>335</v>
      </c>
      <c r="L215" s="42"/>
      <c r="M215" s="184" t="s">
        <v>3</v>
      </c>
      <c r="N215" s="185" t="s">
        <v>40</v>
      </c>
      <c r="O215" s="75"/>
      <c r="P215" s="186">
        <f>O215*H215</f>
        <v>0</v>
      </c>
      <c r="Q215" s="186">
        <v>0.001</v>
      </c>
      <c r="R215" s="186">
        <f>Q215*H215</f>
        <v>0.0040000000000000001</v>
      </c>
      <c r="S215" s="186">
        <v>0</v>
      </c>
      <c r="T215" s="187">
        <f>S215*H215</f>
        <v>0</v>
      </c>
      <c r="U215" s="41"/>
      <c r="V215" s="41"/>
      <c r="W215" s="41"/>
      <c r="X215" s="41"/>
      <c r="Y215" s="41"/>
      <c r="Z215" s="41"/>
      <c r="AA215" s="41"/>
      <c r="AB215" s="41"/>
      <c r="AC215" s="41"/>
      <c r="AD215" s="41"/>
      <c r="AE215" s="41"/>
      <c r="AR215" s="188" t="s">
        <v>113</v>
      </c>
      <c r="AT215" s="188" t="s">
        <v>331</v>
      </c>
      <c r="AU215" s="188" t="s">
        <v>79</v>
      </c>
      <c r="AY215" s="22" t="s">
        <v>328</v>
      </c>
      <c r="BE215" s="189">
        <f>IF(N215="základní",J215,0)</f>
        <v>0</v>
      </c>
      <c r="BF215" s="189">
        <f>IF(N215="snížená",J215,0)</f>
        <v>0</v>
      </c>
      <c r="BG215" s="189">
        <f>IF(N215="zákl. přenesená",J215,0)</f>
        <v>0</v>
      </c>
      <c r="BH215" s="189">
        <f>IF(N215="sníž. přenesená",J215,0)</f>
        <v>0</v>
      </c>
      <c r="BI215" s="189">
        <f>IF(N215="nulová",J215,0)</f>
        <v>0</v>
      </c>
      <c r="BJ215" s="22" t="s">
        <v>76</v>
      </c>
      <c r="BK215" s="189">
        <f>ROUND(I215*H215,2)</f>
        <v>0</v>
      </c>
      <c r="BL215" s="22" t="s">
        <v>113</v>
      </c>
      <c r="BM215" s="188" t="s">
        <v>7757</v>
      </c>
    </row>
    <row r="216" s="2" customFormat="1">
      <c r="A216" s="41"/>
      <c r="B216" s="42"/>
      <c r="C216" s="41"/>
      <c r="D216" s="190" t="s">
        <v>338</v>
      </c>
      <c r="E216" s="41"/>
      <c r="F216" s="191" t="s">
        <v>7758</v>
      </c>
      <c r="G216" s="41"/>
      <c r="H216" s="41"/>
      <c r="I216" s="192"/>
      <c r="J216" s="41"/>
      <c r="K216" s="41"/>
      <c r="L216" s="42"/>
      <c r="M216" s="193"/>
      <c r="N216" s="194"/>
      <c r="O216" s="75"/>
      <c r="P216" s="75"/>
      <c r="Q216" s="75"/>
      <c r="R216" s="75"/>
      <c r="S216" s="75"/>
      <c r="T216" s="76"/>
      <c r="U216" s="41"/>
      <c r="V216" s="41"/>
      <c r="W216" s="41"/>
      <c r="X216" s="41"/>
      <c r="Y216" s="41"/>
      <c r="Z216" s="41"/>
      <c r="AA216" s="41"/>
      <c r="AB216" s="41"/>
      <c r="AC216" s="41"/>
      <c r="AD216" s="41"/>
      <c r="AE216" s="41"/>
      <c r="AT216" s="22" t="s">
        <v>338</v>
      </c>
      <c r="AU216" s="22" t="s">
        <v>79</v>
      </c>
    </row>
    <row r="217" s="13" customFormat="1">
      <c r="A217" s="13"/>
      <c r="B217" s="201"/>
      <c r="C217" s="13"/>
      <c r="D217" s="195" t="s">
        <v>442</v>
      </c>
      <c r="E217" s="202" t="s">
        <v>3</v>
      </c>
      <c r="F217" s="203" t="s">
        <v>7759</v>
      </c>
      <c r="G217" s="13"/>
      <c r="H217" s="204">
        <v>9</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79</v>
      </c>
      <c r="AV217" s="13" t="s">
        <v>79</v>
      </c>
      <c r="AW217" s="13" t="s">
        <v>31</v>
      </c>
      <c r="AX217" s="13" t="s">
        <v>69</v>
      </c>
      <c r="AY217" s="202" t="s">
        <v>328</v>
      </c>
    </row>
    <row r="218" s="13" customFormat="1">
      <c r="A218" s="13"/>
      <c r="B218" s="201"/>
      <c r="C218" s="13"/>
      <c r="D218" s="195" t="s">
        <v>442</v>
      </c>
      <c r="E218" s="202" t="s">
        <v>3</v>
      </c>
      <c r="F218" s="203" t="s">
        <v>7760</v>
      </c>
      <c r="G218" s="13"/>
      <c r="H218" s="204">
        <v>-5</v>
      </c>
      <c r="I218" s="205"/>
      <c r="J218" s="13"/>
      <c r="K218" s="13"/>
      <c r="L218" s="201"/>
      <c r="M218" s="206"/>
      <c r="N218" s="207"/>
      <c r="O218" s="207"/>
      <c r="P218" s="207"/>
      <c r="Q218" s="207"/>
      <c r="R218" s="207"/>
      <c r="S218" s="207"/>
      <c r="T218" s="208"/>
      <c r="U218" s="13"/>
      <c r="V218" s="13"/>
      <c r="W218" s="13"/>
      <c r="X218" s="13"/>
      <c r="Y218" s="13"/>
      <c r="Z218" s="13"/>
      <c r="AA218" s="13"/>
      <c r="AB218" s="13"/>
      <c r="AC218" s="13"/>
      <c r="AD218" s="13"/>
      <c r="AE218" s="13"/>
      <c r="AT218" s="202" t="s">
        <v>442</v>
      </c>
      <c r="AU218" s="202" t="s">
        <v>79</v>
      </c>
      <c r="AV218" s="13" t="s">
        <v>79</v>
      </c>
      <c r="AW218" s="13" t="s">
        <v>31</v>
      </c>
      <c r="AX218" s="13" t="s">
        <v>69</v>
      </c>
      <c r="AY218" s="202" t="s">
        <v>328</v>
      </c>
    </row>
    <row r="219" s="14" customFormat="1">
      <c r="A219" s="14"/>
      <c r="B219" s="209"/>
      <c r="C219" s="14"/>
      <c r="D219" s="195" t="s">
        <v>442</v>
      </c>
      <c r="E219" s="210" t="s">
        <v>3</v>
      </c>
      <c r="F219" s="211" t="s">
        <v>452</v>
      </c>
      <c r="G219" s="14"/>
      <c r="H219" s="212">
        <v>4</v>
      </c>
      <c r="I219" s="213"/>
      <c r="J219" s="14"/>
      <c r="K219" s="14"/>
      <c r="L219" s="209"/>
      <c r="M219" s="214"/>
      <c r="N219" s="215"/>
      <c r="O219" s="215"/>
      <c r="P219" s="215"/>
      <c r="Q219" s="215"/>
      <c r="R219" s="215"/>
      <c r="S219" s="215"/>
      <c r="T219" s="216"/>
      <c r="U219" s="14"/>
      <c r="V219" s="14"/>
      <c r="W219" s="14"/>
      <c r="X219" s="14"/>
      <c r="Y219" s="14"/>
      <c r="Z219" s="14"/>
      <c r="AA219" s="14"/>
      <c r="AB219" s="14"/>
      <c r="AC219" s="14"/>
      <c r="AD219" s="14"/>
      <c r="AE219" s="14"/>
      <c r="AT219" s="210" t="s">
        <v>442</v>
      </c>
      <c r="AU219" s="210" t="s">
        <v>79</v>
      </c>
      <c r="AV219" s="14" t="s">
        <v>113</v>
      </c>
      <c r="AW219" s="14" t="s">
        <v>31</v>
      </c>
      <c r="AX219" s="14" t="s">
        <v>76</v>
      </c>
      <c r="AY219" s="210" t="s">
        <v>328</v>
      </c>
    </row>
    <row r="220" s="2" customFormat="1" ht="16.5" customHeight="1">
      <c r="A220" s="41"/>
      <c r="B220" s="176"/>
      <c r="C220" s="224" t="s">
        <v>526</v>
      </c>
      <c r="D220" s="224" t="s">
        <v>539</v>
      </c>
      <c r="E220" s="225" t="s">
        <v>4538</v>
      </c>
      <c r="F220" s="226" t="s">
        <v>7761</v>
      </c>
      <c r="G220" s="227" t="s">
        <v>367</v>
      </c>
      <c r="H220" s="228">
        <v>4</v>
      </c>
      <c r="I220" s="229"/>
      <c r="J220" s="230">
        <f>ROUND(I220*H220,2)</f>
        <v>0</v>
      </c>
      <c r="K220" s="226" t="s">
        <v>2902</v>
      </c>
      <c r="L220" s="231"/>
      <c r="M220" s="232" t="s">
        <v>3</v>
      </c>
      <c r="N220" s="233" t="s">
        <v>40</v>
      </c>
      <c r="O220" s="75"/>
      <c r="P220" s="186">
        <f>O220*H220</f>
        <v>0</v>
      </c>
      <c r="Q220" s="186">
        <v>0</v>
      </c>
      <c r="R220" s="186">
        <f>Q220*H220</f>
        <v>0</v>
      </c>
      <c r="S220" s="186">
        <v>0</v>
      </c>
      <c r="T220" s="187">
        <f>S220*H220</f>
        <v>0</v>
      </c>
      <c r="U220" s="41"/>
      <c r="V220" s="41"/>
      <c r="W220" s="41"/>
      <c r="X220" s="41"/>
      <c r="Y220" s="41"/>
      <c r="Z220" s="41"/>
      <c r="AA220" s="41"/>
      <c r="AB220" s="41"/>
      <c r="AC220" s="41"/>
      <c r="AD220" s="41"/>
      <c r="AE220" s="41"/>
      <c r="AR220" s="188" t="s">
        <v>171</v>
      </c>
      <c r="AT220" s="188" t="s">
        <v>539</v>
      </c>
      <c r="AU220" s="188" t="s">
        <v>79</v>
      </c>
      <c r="AY220" s="22" t="s">
        <v>328</v>
      </c>
      <c r="BE220" s="189">
        <f>IF(N220="základní",J220,0)</f>
        <v>0</v>
      </c>
      <c r="BF220" s="189">
        <f>IF(N220="snížená",J220,0)</f>
        <v>0</v>
      </c>
      <c r="BG220" s="189">
        <f>IF(N220="zákl. přenesená",J220,0)</f>
        <v>0</v>
      </c>
      <c r="BH220" s="189">
        <f>IF(N220="sníž. přenesená",J220,0)</f>
        <v>0</v>
      </c>
      <c r="BI220" s="189">
        <f>IF(N220="nulová",J220,0)</f>
        <v>0</v>
      </c>
      <c r="BJ220" s="22" t="s">
        <v>76</v>
      </c>
      <c r="BK220" s="189">
        <f>ROUND(I220*H220,2)</f>
        <v>0</v>
      </c>
      <c r="BL220" s="22" t="s">
        <v>113</v>
      </c>
      <c r="BM220" s="188" t="s">
        <v>7762</v>
      </c>
    </row>
    <row r="221" s="2" customFormat="1" ht="21.75" customHeight="1">
      <c r="A221" s="41"/>
      <c r="B221" s="176"/>
      <c r="C221" s="177" t="s">
        <v>532</v>
      </c>
      <c r="D221" s="177" t="s">
        <v>331</v>
      </c>
      <c r="E221" s="178" t="s">
        <v>7763</v>
      </c>
      <c r="F221" s="179" t="s">
        <v>7764</v>
      </c>
      <c r="G221" s="180" t="s">
        <v>574</v>
      </c>
      <c r="H221" s="181">
        <v>11</v>
      </c>
      <c r="I221" s="182"/>
      <c r="J221" s="183">
        <f>ROUND(I221*H221,2)</f>
        <v>0</v>
      </c>
      <c r="K221" s="179" t="s">
        <v>335</v>
      </c>
      <c r="L221" s="42"/>
      <c r="M221" s="184" t="s">
        <v>3</v>
      </c>
      <c r="N221" s="185" t="s">
        <v>40</v>
      </c>
      <c r="O221" s="75"/>
      <c r="P221" s="186">
        <f>O221*H221</f>
        <v>0</v>
      </c>
      <c r="Q221" s="186">
        <v>0.00051999999999999995</v>
      </c>
      <c r="R221" s="186">
        <f>Q221*H221</f>
        <v>0.0057199999999999994</v>
      </c>
      <c r="S221" s="186">
        <v>0</v>
      </c>
      <c r="T221" s="187">
        <f>S221*H221</f>
        <v>0</v>
      </c>
      <c r="U221" s="41"/>
      <c r="V221" s="41"/>
      <c r="W221" s="41"/>
      <c r="X221" s="41"/>
      <c r="Y221" s="41"/>
      <c r="Z221" s="41"/>
      <c r="AA221" s="41"/>
      <c r="AB221" s="41"/>
      <c r="AC221" s="41"/>
      <c r="AD221" s="41"/>
      <c r="AE221" s="41"/>
      <c r="AR221" s="188" t="s">
        <v>113</v>
      </c>
      <c r="AT221" s="188" t="s">
        <v>331</v>
      </c>
      <c r="AU221" s="188" t="s">
        <v>79</v>
      </c>
      <c r="AY221" s="22" t="s">
        <v>328</v>
      </c>
      <c r="BE221" s="189">
        <f>IF(N221="základní",J221,0)</f>
        <v>0</v>
      </c>
      <c r="BF221" s="189">
        <f>IF(N221="snížená",J221,0)</f>
        <v>0</v>
      </c>
      <c r="BG221" s="189">
        <f>IF(N221="zákl. přenesená",J221,0)</f>
        <v>0</v>
      </c>
      <c r="BH221" s="189">
        <f>IF(N221="sníž. přenesená",J221,0)</f>
        <v>0</v>
      </c>
      <c r="BI221" s="189">
        <f>IF(N221="nulová",J221,0)</f>
        <v>0</v>
      </c>
      <c r="BJ221" s="22" t="s">
        <v>76</v>
      </c>
      <c r="BK221" s="189">
        <f>ROUND(I221*H221,2)</f>
        <v>0</v>
      </c>
      <c r="BL221" s="22" t="s">
        <v>113</v>
      </c>
      <c r="BM221" s="188" t="s">
        <v>7765</v>
      </c>
    </row>
    <row r="222" s="2" customFormat="1">
      <c r="A222" s="41"/>
      <c r="B222" s="42"/>
      <c r="C222" s="41"/>
      <c r="D222" s="190" t="s">
        <v>338</v>
      </c>
      <c r="E222" s="41"/>
      <c r="F222" s="191" t="s">
        <v>7766</v>
      </c>
      <c r="G222" s="41"/>
      <c r="H222" s="41"/>
      <c r="I222" s="192"/>
      <c r="J222" s="41"/>
      <c r="K222" s="41"/>
      <c r="L222" s="42"/>
      <c r="M222" s="193"/>
      <c r="N222" s="194"/>
      <c r="O222" s="75"/>
      <c r="P222" s="75"/>
      <c r="Q222" s="75"/>
      <c r="R222" s="75"/>
      <c r="S222" s="75"/>
      <c r="T222" s="76"/>
      <c r="U222" s="41"/>
      <c r="V222" s="41"/>
      <c r="W222" s="41"/>
      <c r="X222" s="41"/>
      <c r="Y222" s="41"/>
      <c r="Z222" s="41"/>
      <c r="AA222" s="41"/>
      <c r="AB222" s="41"/>
      <c r="AC222" s="41"/>
      <c r="AD222" s="41"/>
      <c r="AE222" s="41"/>
      <c r="AT222" s="22" t="s">
        <v>338</v>
      </c>
      <c r="AU222" s="22" t="s">
        <v>79</v>
      </c>
    </row>
    <row r="223" s="13" customFormat="1">
      <c r="A223" s="13"/>
      <c r="B223" s="201"/>
      <c r="C223" s="13"/>
      <c r="D223" s="195" t="s">
        <v>442</v>
      </c>
      <c r="E223" s="202" t="s">
        <v>3</v>
      </c>
      <c r="F223" s="203" t="s">
        <v>7767</v>
      </c>
      <c r="G223" s="13"/>
      <c r="H223" s="204">
        <v>15</v>
      </c>
      <c r="I223" s="205"/>
      <c r="J223" s="13"/>
      <c r="K223" s="13"/>
      <c r="L223" s="201"/>
      <c r="M223" s="206"/>
      <c r="N223" s="207"/>
      <c r="O223" s="207"/>
      <c r="P223" s="207"/>
      <c r="Q223" s="207"/>
      <c r="R223" s="207"/>
      <c r="S223" s="207"/>
      <c r="T223" s="208"/>
      <c r="U223" s="13"/>
      <c r="V223" s="13"/>
      <c r="W223" s="13"/>
      <c r="X223" s="13"/>
      <c r="Y223" s="13"/>
      <c r="Z223" s="13"/>
      <c r="AA223" s="13"/>
      <c r="AB223" s="13"/>
      <c r="AC223" s="13"/>
      <c r="AD223" s="13"/>
      <c r="AE223" s="13"/>
      <c r="AT223" s="202" t="s">
        <v>442</v>
      </c>
      <c r="AU223" s="202" t="s">
        <v>79</v>
      </c>
      <c r="AV223" s="13" t="s">
        <v>79</v>
      </c>
      <c r="AW223" s="13" t="s">
        <v>31</v>
      </c>
      <c r="AX223" s="13" t="s">
        <v>69</v>
      </c>
      <c r="AY223" s="202" t="s">
        <v>328</v>
      </c>
    </row>
    <row r="224" s="13" customFormat="1">
      <c r="A224" s="13"/>
      <c r="B224" s="201"/>
      <c r="C224" s="13"/>
      <c r="D224" s="195" t="s">
        <v>442</v>
      </c>
      <c r="E224" s="202" t="s">
        <v>3</v>
      </c>
      <c r="F224" s="203" t="s">
        <v>7768</v>
      </c>
      <c r="G224" s="13"/>
      <c r="H224" s="204">
        <v>-4</v>
      </c>
      <c r="I224" s="205"/>
      <c r="J224" s="13"/>
      <c r="K224" s="13"/>
      <c r="L224" s="201"/>
      <c r="M224" s="206"/>
      <c r="N224" s="207"/>
      <c r="O224" s="207"/>
      <c r="P224" s="207"/>
      <c r="Q224" s="207"/>
      <c r="R224" s="207"/>
      <c r="S224" s="207"/>
      <c r="T224" s="208"/>
      <c r="U224" s="13"/>
      <c r="V224" s="13"/>
      <c r="W224" s="13"/>
      <c r="X224" s="13"/>
      <c r="Y224" s="13"/>
      <c r="Z224" s="13"/>
      <c r="AA224" s="13"/>
      <c r="AB224" s="13"/>
      <c r="AC224" s="13"/>
      <c r="AD224" s="13"/>
      <c r="AE224" s="13"/>
      <c r="AT224" s="202" t="s">
        <v>442</v>
      </c>
      <c r="AU224" s="202" t="s">
        <v>79</v>
      </c>
      <c r="AV224" s="13" t="s">
        <v>79</v>
      </c>
      <c r="AW224" s="13" t="s">
        <v>31</v>
      </c>
      <c r="AX224" s="13" t="s">
        <v>69</v>
      </c>
      <c r="AY224" s="202" t="s">
        <v>328</v>
      </c>
    </row>
    <row r="225" s="14" customFormat="1">
      <c r="A225" s="14"/>
      <c r="B225" s="209"/>
      <c r="C225" s="14"/>
      <c r="D225" s="195" t="s">
        <v>442</v>
      </c>
      <c r="E225" s="210" t="s">
        <v>3</v>
      </c>
      <c r="F225" s="211" t="s">
        <v>452</v>
      </c>
      <c r="G225" s="14"/>
      <c r="H225" s="212">
        <v>11</v>
      </c>
      <c r="I225" s="213"/>
      <c r="J225" s="14"/>
      <c r="K225" s="14"/>
      <c r="L225" s="209"/>
      <c r="M225" s="214"/>
      <c r="N225" s="215"/>
      <c r="O225" s="215"/>
      <c r="P225" s="215"/>
      <c r="Q225" s="215"/>
      <c r="R225" s="215"/>
      <c r="S225" s="215"/>
      <c r="T225" s="216"/>
      <c r="U225" s="14"/>
      <c r="V225" s="14"/>
      <c r="W225" s="14"/>
      <c r="X225" s="14"/>
      <c r="Y225" s="14"/>
      <c r="Z225" s="14"/>
      <c r="AA225" s="14"/>
      <c r="AB225" s="14"/>
      <c r="AC225" s="14"/>
      <c r="AD225" s="14"/>
      <c r="AE225" s="14"/>
      <c r="AT225" s="210" t="s">
        <v>442</v>
      </c>
      <c r="AU225" s="210" t="s">
        <v>79</v>
      </c>
      <c r="AV225" s="14" t="s">
        <v>113</v>
      </c>
      <c r="AW225" s="14" t="s">
        <v>31</v>
      </c>
      <c r="AX225" s="14" t="s">
        <v>76</v>
      </c>
      <c r="AY225" s="210" t="s">
        <v>328</v>
      </c>
    </row>
    <row r="226" s="2" customFormat="1" ht="16.5" customHeight="1">
      <c r="A226" s="41"/>
      <c r="B226" s="176"/>
      <c r="C226" s="224" t="s">
        <v>538</v>
      </c>
      <c r="D226" s="224" t="s">
        <v>539</v>
      </c>
      <c r="E226" s="225" t="s">
        <v>4571</v>
      </c>
      <c r="F226" s="226" t="s">
        <v>7769</v>
      </c>
      <c r="G226" s="227" t="s">
        <v>7770</v>
      </c>
      <c r="H226" s="228">
        <v>15</v>
      </c>
      <c r="I226" s="229"/>
      <c r="J226" s="230">
        <f>ROUND(I226*H226,2)</f>
        <v>0</v>
      </c>
      <c r="K226" s="226" t="s">
        <v>2902</v>
      </c>
      <c r="L226" s="231"/>
      <c r="M226" s="232" t="s">
        <v>3</v>
      </c>
      <c r="N226" s="233" t="s">
        <v>40</v>
      </c>
      <c r="O226" s="75"/>
      <c r="P226" s="186">
        <f>O226*H226</f>
        <v>0</v>
      </c>
      <c r="Q226" s="186">
        <v>0</v>
      </c>
      <c r="R226" s="186">
        <f>Q226*H226</f>
        <v>0</v>
      </c>
      <c r="S226" s="186">
        <v>0</v>
      </c>
      <c r="T226" s="187">
        <f>S226*H226</f>
        <v>0</v>
      </c>
      <c r="U226" s="41"/>
      <c r="V226" s="41"/>
      <c r="W226" s="41"/>
      <c r="X226" s="41"/>
      <c r="Y226" s="41"/>
      <c r="Z226" s="41"/>
      <c r="AA226" s="41"/>
      <c r="AB226" s="41"/>
      <c r="AC226" s="41"/>
      <c r="AD226" s="41"/>
      <c r="AE226" s="41"/>
      <c r="AR226" s="188" t="s">
        <v>1580</v>
      </c>
      <c r="AT226" s="188" t="s">
        <v>539</v>
      </c>
      <c r="AU226" s="188" t="s">
        <v>79</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1580</v>
      </c>
      <c r="BM226" s="188" t="s">
        <v>7771</v>
      </c>
    </row>
    <row r="227" s="2" customFormat="1" ht="21.75" customHeight="1">
      <c r="A227" s="41"/>
      <c r="B227" s="176"/>
      <c r="C227" s="177" t="s">
        <v>544</v>
      </c>
      <c r="D227" s="177" t="s">
        <v>331</v>
      </c>
      <c r="E227" s="178" t="s">
        <v>4542</v>
      </c>
      <c r="F227" s="179" t="s">
        <v>7772</v>
      </c>
      <c r="G227" s="180" t="s">
        <v>367</v>
      </c>
      <c r="H227" s="181">
        <v>1</v>
      </c>
      <c r="I227" s="182"/>
      <c r="J227" s="183">
        <f>ROUND(I227*H227,2)</f>
        <v>0</v>
      </c>
      <c r="K227" s="179" t="s">
        <v>2902</v>
      </c>
      <c r="L227" s="42"/>
      <c r="M227" s="184" t="s">
        <v>3</v>
      </c>
      <c r="N227" s="185" t="s">
        <v>40</v>
      </c>
      <c r="O227" s="75"/>
      <c r="P227" s="186">
        <f>O227*H227</f>
        <v>0</v>
      </c>
      <c r="Q227" s="186">
        <v>0</v>
      </c>
      <c r="R227" s="186">
        <f>Q227*H227</f>
        <v>0</v>
      </c>
      <c r="S227" s="186">
        <v>0</v>
      </c>
      <c r="T227" s="187">
        <f>S227*H227</f>
        <v>0</v>
      </c>
      <c r="U227" s="41"/>
      <c r="V227" s="41"/>
      <c r="W227" s="41"/>
      <c r="X227" s="41"/>
      <c r="Y227" s="41"/>
      <c r="Z227" s="41"/>
      <c r="AA227" s="41"/>
      <c r="AB227" s="41"/>
      <c r="AC227" s="41"/>
      <c r="AD227" s="41"/>
      <c r="AE227" s="41"/>
      <c r="AR227" s="188" t="s">
        <v>113</v>
      </c>
      <c r="AT227" s="188" t="s">
        <v>331</v>
      </c>
      <c r="AU227" s="188" t="s">
        <v>79</v>
      </c>
      <c r="AY227" s="22" t="s">
        <v>328</v>
      </c>
      <c r="BE227" s="189">
        <f>IF(N227="základní",J227,0)</f>
        <v>0</v>
      </c>
      <c r="BF227" s="189">
        <f>IF(N227="snížená",J227,0)</f>
        <v>0</v>
      </c>
      <c r="BG227" s="189">
        <f>IF(N227="zákl. přenesená",J227,0)</f>
        <v>0</v>
      </c>
      <c r="BH227" s="189">
        <f>IF(N227="sníž. přenesená",J227,0)</f>
        <v>0</v>
      </c>
      <c r="BI227" s="189">
        <f>IF(N227="nulová",J227,0)</f>
        <v>0</v>
      </c>
      <c r="BJ227" s="22" t="s">
        <v>76</v>
      </c>
      <c r="BK227" s="189">
        <f>ROUND(I227*H227,2)</f>
        <v>0</v>
      </c>
      <c r="BL227" s="22" t="s">
        <v>113</v>
      </c>
      <c r="BM227" s="188" t="s">
        <v>7773</v>
      </c>
    </row>
    <row r="228" s="2" customFormat="1" ht="21.75" customHeight="1">
      <c r="A228" s="41"/>
      <c r="B228" s="176"/>
      <c r="C228" s="177" t="s">
        <v>550</v>
      </c>
      <c r="D228" s="177" t="s">
        <v>331</v>
      </c>
      <c r="E228" s="178" t="s">
        <v>4546</v>
      </c>
      <c r="F228" s="179" t="s">
        <v>7774</v>
      </c>
      <c r="G228" s="180" t="s">
        <v>367</v>
      </c>
      <c r="H228" s="181">
        <v>1</v>
      </c>
      <c r="I228" s="182"/>
      <c r="J228" s="183">
        <f>ROUND(I228*H228,2)</f>
        <v>0</v>
      </c>
      <c r="K228" s="179" t="s">
        <v>2902</v>
      </c>
      <c r="L228" s="42"/>
      <c r="M228" s="184" t="s">
        <v>3</v>
      </c>
      <c r="N228" s="185" t="s">
        <v>40</v>
      </c>
      <c r="O228" s="75"/>
      <c r="P228" s="186">
        <f>O228*H228</f>
        <v>0</v>
      </c>
      <c r="Q228" s="186">
        <v>0</v>
      </c>
      <c r="R228" s="186">
        <f>Q228*H228</f>
        <v>0</v>
      </c>
      <c r="S228" s="186">
        <v>0</v>
      </c>
      <c r="T228" s="187">
        <f>S228*H228</f>
        <v>0</v>
      </c>
      <c r="U228" s="41"/>
      <c r="V228" s="41"/>
      <c r="W228" s="41"/>
      <c r="X228" s="41"/>
      <c r="Y228" s="41"/>
      <c r="Z228" s="41"/>
      <c r="AA228" s="41"/>
      <c r="AB228" s="41"/>
      <c r="AC228" s="41"/>
      <c r="AD228" s="41"/>
      <c r="AE228" s="41"/>
      <c r="AR228" s="188" t="s">
        <v>113</v>
      </c>
      <c r="AT228" s="188" t="s">
        <v>331</v>
      </c>
      <c r="AU228" s="188" t="s">
        <v>79</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113</v>
      </c>
      <c r="BM228" s="188" t="s">
        <v>7775</v>
      </c>
    </row>
    <row r="229" s="2" customFormat="1" ht="21.75" customHeight="1">
      <c r="A229" s="41"/>
      <c r="B229" s="176"/>
      <c r="C229" s="177" t="s">
        <v>556</v>
      </c>
      <c r="D229" s="177" t="s">
        <v>331</v>
      </c>
      <c r="E229" s="178" t="s">
        <v>4550</v>
      </c>
      <c r="F229" s="179" t="s">
        <v>7776</v>
      </c>
      <c r="G229" s="180" t="s">
        <v>367</v>
      </c>
      <c r="H229" s="181">
        <v>6</v>
      </c>
      <c r="I229" s="182"/>
      <c r="J229" s="183">
        <f>ROUND(I229*H229,2)</f>
        <v>0</v>
      </c>
      <c r="K229" s="179" t="s">
        <v>2902</v>
      </c>
      <c r="L229" s="42"/>
      <c r="M229" s="184" t="s">
        <v>3</v>
      </c>
      <c r="N229" s="185" t="s">
        <v>40</v>
      </c>
      <c r="O229" s="75"/>
      <c r="P229" s="186">
        <f>O229*H229</f>
        <v>0</v>
      </c>
      <c r="Q229" s="186">
        <v>0</v>
      </c>
      <c r="R229" s="186">
        <f>Q229*H229</f>
        <v>0</v>
      </c>
      <c r="S229" s="186">
        <v>0</v>
      </c>
      <c r="T229" s="187">
        <f>S229*H229</f>
        <v>0</v>
      </c>
      <c r="U229" s="41"/>
      <c r="V229" s="41"/>
      <c r="W229" s="41"/>
      <c r="X229" s="41"/>
      <c r="Y229" s="41"/>
      <c r="Z229" s="41"/>
      <c r="AA229" s="41"/>
      <c r="AB229" s="41"/>
      <c r="AC229" s="41"/>
      <c r="AD229" s="41"/>
      <c r="AE229" s="41"/>
      <c r="AR229" s="188" t="s">
        <v>113</v>
      </c>
      <c r="AT229" s="188" t="s">
        <v>331</v>
      </c>
      <c r="AU229" s="188" t="s">
        <v>79</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7777</v>
      </c>
    </row>
    <row r="230" s="2" customFormat="1" ht="16.5" customHeight="1">
      <c r="A230" s="41"/>
      <c r="B230" s="176"/>
      <c r="C230" s="177" t="s">
        <v>8</v>
      </c>
      <c r="D230" s="177" t="s">
        <v>331</v>
      </c>
      <c r="E230" s="178" t="s">
        <v>2312</v>
      </c>
      <c r="F230" s="179" t="s">
        <v>7778</v>
      </c>
      <c r="G230" s="180" t="s">
        <v>367</v>
      </c>
      <c r="H230" s="181">
        <v>12</v>
      </c>
      <c r="I230" s="182"/>
      <c r="J230" s="183">
        <f>ROUND(I230*H230,2)</f>
        <v>0</v>
      </c>
      <c r="K230" s="179" t="s">
        <v>2902</v>
      </c>
      <c r="L230" s="42"/>
      <c r="M230" s="184" t="s">
        <v>3</v>
      </c>
      <c r="N230" s="185" t="s">
        <v>40</v>
      </c>
      <c r="O230" s="75"/>
      <c r="P230" s="186">
        <f>O230*H230</f>
        <v>0</v>
      </c>
      <c r="Q230" s="186">
        <v>0</v>
      </c>
      <c r="R230" s="186">
        <f>Q230*H230</f>
        <v>0</v>
      </c>
      <c r="S230" s="186">
        <v>0</v>
      </c>
      <c r="T230" s="187">
        <f>S230*H230</f>
        <v>0</v>
      </c>
      <c r="U230" s="41"/>
      <c r="V230" s="41"/>
      <c r="W230" s="41"/>
      <c r="X230" s="41"/>
      <c r="Y230" s="41"/>
      <c r="Z230" s="41"/>
      <c r="AA230" s="41"/>
      <c r="AB230" s="41"/>
      <c r="AC230" s="41"/>
      <c r="AD230" s="41"/>
      <c r="AE230" s="41"/>
      <c r="AR230" s="188" t="s">
        <v>113</v>
      </c>
      <c r="AT230" s="188" t="s">
        <v>331</v>
      </c>
      <c r="AU230" s="188" t="s">
        <v>79</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7779</v>
      </c>
    </row>
    <row r="231" s="2" customFormat="1" ht="16.5" customHeight="1">
      <c r="A231" s="41"/>
      <c r="B231" s="176"/>
      <c r="C231" s="177" t="s">
        <v>564</v>
      </c>
      <c r="D231" s="177" t="s">
        <v>331</v>
      </c>
      <c r="E231" s="178" t="s">
        <v>4557</v>
      </c>
      <c r="F231" s="179" t="s">
        <v>7780</v>
      </c>
      <c r="G231" s="180" t="s">
        <v>367</v>
      </c>
      <c r="H231" s="181">
        <v>1</v>
      </c>
      <c r="I231" s="182"/>
      <c r="J231" s="183">
        <f>ROUND(I231*H231,2)</f>
        <v>0</v>
      </c>
      <c r="K231" s="179" t="s">
        <v>2902</v>
      </c>
      <c r="L231" s="42"/>
      <c r="M231" s="184" t="s">
        <v>3</v>
      </c>
      <c r="N231" s="185" t="s">
        <v>40</v>
      </c>
      <c r="O231" s="75"/>
      <c r="P231" s="186">
        <f>O231*H231</f>
        <v>0</v>
      </c>
      <c r="Q231" s="186">
        <v>0</v>
      </c>
      <c r="R231" s="186">
        <f>Q231*H231</f>
        <v>0</v>
      </c>
      <c r="S231" s="186">
        <v>0</v>
      </c>
      <c r="T231" s="187">
        <f>S231*H231</f>
        <v>0</v>
      </c>
      <c r="U231" s="41"/>
      <c r="V231" s="41"/>
      <c r="W231" s="41"/>
      <c r="X231" s="41"/>
      <c r="Y231" s="41"/>
      <c r="Z231" s="41"/>
      <c r="AA231" s="41"/>
      <c r="AB231" s="41"/>
      <c r="AC231" s="41"/>
      <c r="AD231" s="41"/>
      <c r="AE231" s="41"/>
      <c r="AR231" s="188" t="s">
        <v>113</v>
      </c>
      <c r="AT231" s="188" t="s">
        <v>331</v>
      </c>
      <c r="AU231" s="188" t="s">
        <v>79</v>
      </c>
      <c r="AY231" s="22" t="s">
        <v>328</v>
      </c>
      <c r="BE231" s="189">
        <f>IF(N231="základní",J231,0)</f>
        <v>0</v>
      </c>
      <c r="BF231" s="189">
        <f>IF(N231="snížená",J231,0)</f>
        <v>0</v>
      </c>
      <c r="BG231" s="189">
        <f>IF(N231="zákl. přenesená",J231,0)</f>
        <v>0</v>
      </c>
      <c r="BH231" s="189">
        <f>IF(N231="sníž. přenesená",J231,0)</f>
        <v>0</v>
      </c>
      <c r="BI231" s="189">
        <f>IF(N231="nulová",J231,0)</f>
        <v>0</v>
      </c>
      <c r="BJ231" s="22" t="s">
        <v>76</v>
      </c>
      <c r="BK231" s="189">
        <f>ROUND(I231*H231,2)</f>
        <v>0</v>
      </c>
      <c r="BL231" s="22" t="s">
        <v>113</v>
      </c>
      <c r="BM231" s="188" t="s">
        <v>7781</v>
      </c>
    </row>
    <row r="232" s="2" customFormat="1" ht="21.75" customHeight="1">
      <c r="A232" s="41"/>
      <c r="B232" s="176"/>
      <c r="C232" s="177" t="s">
        <v>571</v>
      </c>
      <c r="D232" s="177" t="s">
        <v>331</v>
      </c>
      <c r="E232" s="178" t="s">
        <v>4436</v>
      </c>
      <c r="F232" s="179" t="s">
        <v>7782</v>
      </c>
      <c r="G232" s="180" t="s">
        <v>367</v>
      </c>
      <c r="H232" s="181">
        <v>3</v>
      </c>
      <c r="I232" s="182"/>
      <c r="J232" s="183">
        <f>ROUND(I232*H232,2)</f>
        <v>0</v>
      </c>
      <c r="K232" s="179" t="s">
        <v>2902</v>
      </c>
      <c r="L232" s="42"/>
      <c r="M232" s="184" t="s">
        <v>3</v>
      </c>
      <c r="N232" s="185" t="s">
        <v>40</v>
      </c>
      <c r="O232" s="75"/>
      <c r="P232" s="186">
        <f>O232*H232</f>
        <v>0</v>
      </c>
      <c r="Q232" s="186">
        <v>0</v>
      </c>
      <c r="R232" s="186">
        <f>Q232*H232</f>
        <v>0</v>
      </c>
      <c r="S232" s="186">
        <v>0</v>
      </c>
      <c r="T232" s="187">
        <f>S232*H232</f>
        <v>0</v>
      </c>
      <c r="U232" s="41"/>
      <c r="V232" s="41"/>
      <c r="W232" s="41"/>
      <c r="X232" s="41"/>
      <c r="Y232" s="41"/>
      <c r="Z232" s="41"/>
      <c r="AA232" s="41"/>
      <c r="AB232" s="41"/>
      <c r="AC232" s="41"/>
      <c r="AD232" s="41"/>
      <c r="AE232" s="41"/>
      <c r="AR232" s="188" t="s">
        <v>113</v>
      </c>
      <c r="AT232" s="188" t="s">
        <v>331</v>
      </c>
      <c r="AU232" s="188" t="s">
        <v>79</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113</v>
      </c>
      <c r="BM232" s="188" t="s">
        <v>7783</v>
      </c>
    </row>
    <row r="233" s="2" customFormat="1" ht="16.5" customHeight="1">
      <c r="A233" s="41"/>
      <c r="B233" s="176"/>
      <c r="C233" s="177" t="s">
        <v>576</v>
      </c>
      <c r="D233" s="177" t="s">
        <v>331</v>
      </c>
      <c r="E233" s="178" t="s">
        <v>4444</v>
      </c>
      <c r="F233" s="179" t="s">
        <v>7784</v>
      </c>
      <c r="G233" s="180" t="s">
        <v>367</v>
      </c>
      <c r="H233" s="181">
        <v>1</v>
      </c>
      <c r="I233" s="182"/>
      <c r="J233" s="183">
        <f>ROUND(I233*H233,2)</f>
        <v>0</v>
      </c>
      <c r="K233" s="179" t="s">
        <v>2902</v>
      </c>
      <c r="L233" s="42"/>
      <c r="M233" s="184" t="s">
        <v>3</v>
      </c>
      <c r="N233" s="185" t="s">
        <v>40</v>
      </c>
      <c r="O233" s="75"/>
      <c r="P233" s="186">
        <f>O233*H233</f>
        <v>0</v>
      </c>
      <c r="Q233" s="186">
        <v>0</v>
      </c>
      <c r="R233" s="186">
        <f>Q233*H233</f>
        <v>0</v>
      </c>
      <c r="S233" s="186">
        <v>0</v>
      </c>
      <c r="T233" s="187">
        <f>S233*H233</f>
        <v>0</v>
      </c>
      <c r="U233" s="41"/>
      <c r="V233" s="41"/>
      <c r="W233" s="41"/>
      <c r="X233" s="41"/>
      <c r="Y233" s="41"/>
      <c r="Z233" s="41"/>
      <c r="AA233" s="41"/>
      <c r="AB233" s="41"/>
      <c r="AC233" s="41"/>
      <c r="AD233" s="41"/>
      <c r="AE233" s="41"/>
      <c r="AR233" s="188" t="s">
        <v>113</v>
      </c>
      <c r="AT233" s="188" t="s">
        <v>331</v>
      </c>
      <c r="AU233" s="188" t="s">
        <v>79</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113</v>
      </c>
      <c r="BM233" s="188" t="s">
        <v>7785</v>
      </c>
    </row>
    <row r="234" s="2" customFormat="1" ht="16.5" customHeight="1">
      <c r="A234" s="41"/>
      <c r="B234" s="176"/>
      <c r="C234" s="177" t="s">
        <v>473</v>
      </c>
      <c r="D234" s="177" t="s">
        <v>331</v>
      </c>
      <c r="E234" s="178" t="s">
        <v>4448</v>
      </c>
      <c r="F234" s="179" t="s">
        <v>7786</v>
      </c>
      <c r="G234" s="180" t="s">
        <v>367</v>
      </c>
      <c r="H234" s="181">
        <v>3</v>
      </c>
      <c r="I234" s="182"/>
      <c r="J234" s="183">
        <f>ROUND(I234*H234,2)</f>
        <v>0</v>
      </c>
      <c r="K234" s="179" t="s">
        <v>2902</v>
      </c>
      <c r="L234" s="42"/>
      <c r="M234" s="184" t="s">
        <v>3</v>
      </c>
      <c r="N234" s="185"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113</v>
      </c>
      <c r="AT234" s="188" t="s">
        <v>331</v>
      </c>
      <c r="AU234" s="188" t="s">
        <v>79</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7787</v>
      </c>
    </row>
    <row r="235" s="2" customFormat="1" ht="21.75" customHeight="1">
      <c r="A235" s="41"/>
      <c r="B235" s="176"/>
      <c r="C235" s="177" t="s">
        <v>588</v>
      </c>
      <c r="D235" s="177" t="s">
        <v>331</v>
      </c>
      <c r="E235" s="178" t="s">
        <v>4452</v>
      </c>
      <c r="F235" s="179" t="s">
        <v>7788</v>
      </c>
      <c r="G235" s="180" t="s">
        <v>367</v>
      </c>
      <c r="H235" s="181">
        <v>7</v>
      </c>
      <c r="I235" s="182"/>
      <c r="J235" s="183">
        <f>ROUND(I235*H235,2)</f>
        <v>0</v>
      </c>
      <c r="K235" s="179" t="s">
        <v>2902</v>
      </c>
      <c r="L235" s="42"/>
      <c r="M235" s="184" t="s">
        <v>3</v>
      </c>
      <c r="N235" s="185" t="s">
        <v>40</v>
      </c>
      <c r="O235" s="75"/>
      <c r="P235" s="186">
        <f>O235*H235</f>
        <v>0</v>
      </c>
      <c r="Q235" s="186">
        <v>0</v>
      </c>
      <c r="R235" s="186">
        <f>Q235*H235</f>
        <v>0</v>
      </c>
      <c r="S235" s="186">
        <v>0</v>
      </c>
      <c r="T235" s="187">
        <f>S235*H235</f>
        <v>0</v>
      </c>
      <c r="U235" s="41"/>
      <c r="V235" s="41"/>
      <c r="W235" s="41"/>
      <c r="X235" s="41"/>
      <c r="Y235" s="41"/>
      <c r="Z235" s="41"/>
      <c r="AA235" s="41"/>
      <c r="AB235" s="41"/>
      <c r="AC235" s="41"/>
      <c r="AD235" s="41"/>
      <c r="AE235" s="41"/>
      <c r="AR235" s="188" t="s">
        <v>113</v>
      </c>
      <c r="AT235" s="188" t="s">
        <v>331</v>
      </c>
      <c r="AU235" s="188" t="s">
        <v>79</v>
      </c>
      <c r="AY235" s="22" t="s">
        <v>328</v>
      </c>
      <c r="BE235" s="189">
        <f>IF(N235="základní",J235,0)</f>
        <v>0</v>
      </c>
      <c r="BF235" s="189">
        <f>IF(N235="snížená",J235,0)</f>
        <v>0</v>
      </c>
      <c r="BG235" s="189">
        <f>IF(N235="zákl. přenesená",J235,0)</f>
        <v>0</v>
      </c>
      <c r="BH235" s="189">
        <f>IF(N235="sníž. přenesená",J235,0)</f>
        <v>0</v>
      </c>
      <c r="BI235" s="189">
        <f>IF(N235="nulová",J235,0)</f>
        <v>0</v>
      </c>
      <c r="BJ235" s="22" t="s">
        <v>76</v>
      </c>
      <c r="BK235" s="189">
        <f>ROUND(I235*H235,2)</f>
        <v>0</v>
      </c>
      <c r="BL235" s="22" t="s">
        <v>113</v>
      </c>
      <c r="BM235" s="188" t="s">
        <v>7789</v>
      </c>
    </row>
    <row r="236" s="2" customFormat="1" ht="21.75" customHeight="1">
      <c r="A236" s="41"/>
      <c r="B236" s="176"/>
      <c r="C236" s="177" t="s">
        <v>593</v>
      </c>
      <c r="D236" s="177" t="s">
        <v>331</v>
      </c>
      <c r="E236" s="178" t="s">
        <v>4456</v>
      </c>
      <c r="F236" s="179" t="s">
        <v>7790</v>
      </c>
      <c r="G236" s="180" t="s">
        <v>367</v>
      </c>
      <c r="H236" s="181">
        <v>1</v>
      </c>
      <c r="I236" s="182"/>
      <c r="J236" s="183">
        <f>ROUND(I236*H236,2)</f>
        <v>0</v>
      </c>
      <c r="K236" s="179" t="s">
        <v>2902</v>
      </c>
      <c r="L236" s="42"/>
      <c r="M236" s="184" t="s">
        <v>3</v>
      </c>
      <c r="N236" s="185" t="s">
        <v>40</v>
      </c>
      <c r="O236" s="75"/>
      <c r="P236" s="186">
        <f>O236*H236</f>
        <v>0</v>
      </c>
      <c r="Q236" s="186">
        <v>0</v>
      </c>
      <c r="R236" s="186">
        <f>Q236*H236</f>
        <v>0</v>
      </c>
      <c r="S236" s="186">
        <v>0</v>
      </c>
      <c r="T236" s="187">
        <f>S236*H236</f>
        <v>0</v>
      </c>
      <c r="U236" s="41"/>
      <c r="V236" s="41"/>
      <c r="W236" s="41"/>
      <c r="X236" s="41"/>
      <c r="Y236" s="41"/>
      <c r="Z236" s="41"/>
      <c r="AA236" s="41"/>
      <c r="AB236" s="41"/>
      <c r="AC236" s="41"/>
      <c r="AD236" s="41"/>
      <c r="AE236" s="41"/>
      <c r="AR236" s="188" t="s">
        <v>113</v>
      </c>
      <c r="AT236" s="188" t="s">
        <v>331</v>
      </c>
      <c r="AU236" s="188" t="s">
        <v>79</v>
      </c>
      <c r="AY236" s="22" t="s">
        <v>328</v>
      </c>
      <c r="BE236" s="189">
        <f>IF(N236="základní",J236,0)</f>
        <v>0</v>
      </c>
      <c r="BF236" s="189">
        <f>IF(N236="snížená",J236,0)</f>
        <v>0</v>
      </c>
      <c r="BG236" s="189">
        <f>IF(N236="zákl. přenesená",J236,0)</f>
        <v>0</v>
      </c>
      <c r="BH236" s="189">
        <f>IF(N236="sníž. přenesená",J236,0)</f>
        <v>0</v>
      </c>
      <c r="BI236" s="189">
        <f>IF(N236="nulová",J236,0)</f>
        <v>0</v>
      </c>
      <c r="BJ236" s="22" t="s">
        <v>76</v>
      </c>
      <c r="BK236" s="189">
        <f>ROUND(I236*H236,2)</f>
        <v>0</v>
      </c>
      <c r="BL236" s="22" t="s">
        <v>113</v>
      </c>
      <c r="BM236" s="188" t="s">
        <v>7791</v>
      </c>
    </row>
    <row r="237" s="2" customFormat="1" ht="21.75" customHeight="1">
      <c r="A237" s="41"/>
      <c r="B237" s="176"/>
      <c r="C237" s="177" t="s">
        <v>598</v>
      </c>
      <c r="D237" s="177" t="s">
        <v>331</v>
      </c>
      <c r="E237" s="178" t="s">
        <v>4460</v>
      </c>
      <c r="F237" s="179" t="s">
        <v>7792</v>
      </c>
      <c r="G237" s="180" t="s">
        <v>367</v>
      </c>
      <c r="H237" s="181">
        <v>1</v>
      </c>
      <c r="I237" s="182"/>
      <c r="J237" s="183">
        <f>ROUND(I237*H237,2)</f>
        <v>0</v>
      </c>
      <c r="K237" s="179" t="s">
        <v>2902</v>
      </c>
      <c r="L237" s="42"/>
      <c r="M237" s="184" t="s">
        <v>3</v>
      </c>
      <c r="N237" s="185" t="s">
        <v>40</v>
      </c>
      <c r="O237" s="75"/>
      <c r="P237" s="186">
        <f>O237*H237</f>
        <v>0</v>
      </c>
      <c r="Q237" s="186">
        <v>0</v>
      </c>
      <c r="R237" s="186">
        <f>Q237*H237</f>
        <v>0</v>
      </c>
      <c r="S237" s="186">
        <v>0</v>
      </c>
      <c r="T237" s="187">
        <f>S237*H237</f>
        <v>0</v>
      </c>
      <c r="U237" s="41"/>
      <c r="V237" s="41"/>
      <c r="W237" s="41"/>
      <c r="X237" s="41"/>
      <c r="Y237" s="41"/>
      <c r="Z237" s="41"/>
      <c r="AA237" s="41"/>
      <c r="AB237" s="41"/>
      <c r="AC237" s="41"/>
      <c r="AD237" s="41"/>
      <c r="AE237" s="41"/>
      <c r="AR237" s="188" t="s">
        <v>113</v>
      </c>
      <c r="AT237" s="188" t="s">
        <v>331</v>
      </c>
      <c r="AU237" s="188" t="s">
        <v>79</v>
      </c>
      <c r="AY237" s="22" t="s">
        <v>328</v>
      </c>
      <c r="BE237" s="189">
        <f>IF(N237="základní",J237,0)</f>
        <v>0</v>
      </c>
      <c r="BF237" s="189">
        <f>IF(N237="snížená",J237,0)</f>
        <v>0</v>
      </c>
      <c r="BG237" s="189">
        <f>IF(N237="zákl. přenesená",J237,0)</f>
        <v>0</v>
      </c>
      <c r="BH237" s="189">
        <f>IF(N237="sníž. přenesená",J237,0)</f>
        <v>0</v>
      </c>
      <c r="BI237" s="189">
        <f>IF(N237="nulová",J237,0)</f>
        <v>0</v>
      </c>
      <c r="BJ237" s="22" t="s">
        <v>76</v>
      </c>
      <c r="BK237" s="189">
        <f>ROUND(I237*H237,2)</f>
        <v>0</v>
      </c>
      <c r="BL237" s="22" t="s">
        <v>113</v>
      </c>
      <c r="BM237" s="188" t="s">
        <v>7793</v>
      </c>
    </row>
    <row r="238" s="2" customFormat="1" ht="16.5" customHeight="1">
      <c r="A238" s="41"/>
      <c r="B238" s="176"/>
      <c r="C238" s="177" t="s">
        <v>605</v>
      </c>
      <c r="D238" s="177" t="s">
        <v>331</v>
      </c>
      <c r="E238" s="178" t="s">
        <v>4464</v>
      </c>
      <c r="F238" s="179" t="s">
        <v>7794</v>
      </c>
      <c r="G238" s="180" t="s">
        <v>367</v>
      </c>
      <c r="H238" s="181">
        <v>24</v>
      </c>
      <c r="I238" s="182"/>
      <c r="J238" s="183">
        <f>ROUND(I238*H238,2)</f>
        <v>0</v>
      </c>
      <c r="K238" s="179" t="s">
        <v>2902</v>
      </c>
      <c r="L238" s="42"/>
      <c r="M238" s="184" t="s">
        <v>3</v>
      </c>
      <c r="N238" s="185" t="s">
        <v>40</v>
      </c>
      <c r="O238" s="75"/>
      <c r="P238" s="186">
        <f>O238*H238</f>
        <v>0</v>
      </c>
      <c r="Q238" s="186">
        <v>0</v>
      </c>
      <c r="R238" s="186">
        <f>Q238*H238</f>
        <v>0</v>
      </c>
      <c r="S238" s="186">
        <v>0</v>
      </c>
      <c r="T238" s="187">
        <f>S238*H238</f>
        <v>0</v>
      </c>
      <c r="U238" s="41"/>
      <c r="V238" s="41"/>
      <c r="W238" s="41"/>
      <c r="X238" s="41"/>
      <c r="Y238" s="41"/>
      <c r="Z238" s="41"/>
      <c r="AA238" s="41"/>
      <c r="AB238" s="41"/>
      <c r="AC238" s="41"/>
      <c r="AD238" s="41"/>
      <c r="AE238" s="41"/>
      <c r="AR238" s="188" t="s">
        <v>113</v>
      </c>
      <c r="AT238" s="188" t="s">
        <v>331</v>
      </c>
      <c r="AU238" s="188" t="s">
        <v>79</v>
      </c>
      <c r="AY238" s="22" t="s">
        <v>328</v>
      </c>
      <c r="BE238" s="189">
        <f>IF(N238="základní",J238,0)</f>
        <v>0</v>
      </c>
      <c r="BF238" s="189">
        <f>IF(N238="snížená",J238,0)</f>
        <v>0</v>
      </c>
      <c r="BG238" s="189">
        <f>IF(N238="zákl. přenesená",J238,0)</f>
        <v>0</v>
      </c>
      <c r="BH238" s="189">
        <f>IF(N238="sníž. přenesená",J238,0)</f>
        <v>0</v>
      </c>
      <c r="BI238" s="189">
        <f>IF(N238="nulová",J238,0)</f>
        <v>0</v>
      </c>
      <c r="BJ238" s="22" t="s">
        <v>76</v>
      </c>
      <c r="BK238" s="189">
        <f>ROUND(I238*H238,2)</f>
        <v>0</v>
      </c>
      <c r="BL238" s="22" t="s">
        <v>113</v>
      </c>
      <c r="BM238" s="188" t="s">
        <v>7795</v>
      </c>
    </row>
    <row r="239" s="2" customFormat="1" ht="24.15" customHeight="1">
      <c r="A239" s="41"/>
      <c r="B239" s="176"/>
      <c r="C239" s="177" t="s">
        <v>610</v>
      </c>
      <c r="D239" s="177" t="s">
        <v>331</v>
      </c>
      <c r="E239" s="178" t="s">
        <v>4468</v>
      </c>
      <c r="F239" s="179" t="s">
        <v>7796</v>
      </c>
      <c r="G239" s="180" t="s">
        <v>367</v>
      </c>
      <c r="H239" s="181">
        <v>6</v>
      </c>
      <c r="I239" s="182"/>
      <c r="J239" s="183">
        <f>ROUND(I239*H239,2)</f>
        <v>0</v>
      </c>
      <c r="K239" s="179" t="s">
        <v>2902</v>
      </c>
      <c r="L239" s="42"/>
      <c r="M239" s="184" t="s">
        <v>3</v>
      </c>
      <c r="N239" s="185" t="s">
        <v>40</v>
      </c>
      <c r="O239" s="75"/>
      <c r="P239" s="186">
        <f>O239*H239</f>
        <v>0</v>
      </c>
      <c r="Q239" s="186">
        <v>0</v>
      </c>
      <c r="R239" s="186">
        <f>Q239*H239</f>
        <v>0</v>
      </c>
      <c r="S239" s="186">
        <v>0</v>
      </c>
      <c r="T239" s="187">
        <f>S239*H239</f>
        <v>0</v>
      </c>
      <c r="U239" s="41"/>
      <c r="V239" s="41"/>
      <c r="W239" s="41"/>
      <c r="X239" s="41"/>
      <c r="Y239" s="41"/>
      <c r="Z239" s="41"/>
      <c r="AA239" s="41"/>
      <c r="AB239" s="41"/>
      <c r="AC239" s="41"/>
      <c r="AD239" s="41"/>
      <c r="AE239" s="41"/>
      <c r="AR239" s="188" t="s">
        <v>113</v>
      </c>
      <c r="AT239" s="188" t="s">
        <v>331</v>
      </c>
      <c r="AU239" s="188" t="s">
        <v>79</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113</v>
      </c>
      <c r="BM239" s="188" t="s">
        <v>7797</v>
      </c>
    </row>
    <row r="240" s="2" customFormat="1" ht="21.75" customHeight="1">
      <c r="A240" s="41"/>
      <c r="B240" s="176"/>
      <c r="C240" s="177" t="s">
        <v>616</v>
      </c>
      <c r="D240" s="177" t="s">
        <v>331</v>
      </c>
      <c r="E240" s="178" t="s">
        <v>4472</v>
      </c>
      <c r="F240" s="179" t="s">
        <v>7798</v>
      </c>
      <c r="G240" s="180" t="s">
        <v>367</v>
      </c>
      <c r="H240" s="181">
        <v>1</v>
      </c>
      <c r="I240" s="182"/>
      <c r="J240" s="183">
        <f>ROUND(I240*H240,2)</f>
        <v>0</v>
      </c>
      <c r="K240" s="179" t="s">
        <v>2902</v>
      </c>
      <c r="L240" s="42"/>
      <c r="M240" s="184" t="s">
        <v>3</v>
      </c>
      <c r="N240" s="185" t="s">
        <v>40</v>
      </c>
      <c r="O240" s="75"/>
      <c r="P240" s="186">
        <f>O240*H240</f>
        <v>0</v>
      </c>
      <c r="Q240" s="186">
        <v>0</v>
      </c>
      <c r="R240" s="186">
        <f>Q240*H240</f>
        <v>0</v>
      </c>
      <c r="S240" s="186">
        <v>0</v>
      </c>
      <c r="T240" s="187">
        <f>S240*H240</f>
        <v>0</v>
      </c>
      <c r="U240" s="41"/>
      <c r="V240" s="41"/>
      <c r="W240" s="41"/>
      <c r="X240" s="41"/>
      <c r="Y240" s="41"/>
      <c r="Z240" s="41"/>
      <c r="AA240" s="41"/>
      <c r="AB240" s="41"/>
      <c r="AC240" s="41"/>
      <c r="AD240" s="41"/>
      <c r="AE240" s="41"/>
      <c r="AR240" s="188" t="s">
        <v>113</v>
      </c>
      <c r="AT240" s="188" t="s">
        <v>331</v>
      </c>
      <c r="AU240" s="188" t="s">
        <v>79</v>
      </c>
      <c r="AY240" s="22" t="s">
        <v>328</v>
      </c>
      <c r="BE240" s="189">
        <f>IF(N240="základní",J240,0)</f>
        <v>0</v>
      </c>
      <c r="BF240" s="189">
        <f>IF(N240="snížená",J240,0)</f>
        <v>0</v>
      </c>
      <c r="BG240" s="189">
        <f>IF(N240="zákl. přenesená",J240,0)</f>
        <v>0</v>
      </c>
      <c r="BH240" s="189">
        <f>IF(N240="sníž. přenesená",J240,0)</f>
        <v>0</v>
      </c>
      <c r="BI240" s="189">
        <f>IF(N240="nulová",J240,0)</f>
        <v>0</v>
      </c>
      <c r="BJ240" s="22" t="s">
        <v>76</v>
      </c>
      <c r="BK240" s="189">
        <f>ROUND(I240*H240,2)</f>
        <v>0</v>
      </c>
      <c r="BL240" s="22" t="s">
        <v>113</v>
      </c>
      <c r="BM240" s="188" t="s">
        <v>7799</v>
      </c>
    </row>
    <row r="241" s="2" customFormat="1" ht="24.15" customHeight="1">
      <c r="A241" s="41"/>
      <c r="B241" s="176"/>
      <c r="C241" s="177" t="s">
        <v>621</v>
      </c>
      <c r="D241" s="177" t="s">
        <v>331</v>
      </c>
      <c r="E241" s="178" t="s">
        <v>4476</v>
      </c>
      <c r="F241" s="179" t="s">
        <v>7800</v>
      </c>
      <c r="G241" s="180" t="s">
        <v>367</v>
      </c>
      <c r="H241" s="181">
        <v>1</v>
      </c>
      <c r="I241" s="182"/>
      <c r="J241" s="183">
        <f>ROUND(I241*H241,2)</f>
        <v>0</v>
      </c>
      <c r="K241" s="179" t="s">
        <v>2902</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113</v>
      </c>
      <c r="AT241" s="188" t="s">
        <v>331</v>
      </c>
      <c r="AU241" s="188" t="s">
        <v>79</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7801</v>
      </c>
    </row>
    <row r="242" s="2" customFormat="1" ht="21.75" customHeight="1">
      <c r="A242" s="41"/>
      <c r="B242" s="176"/>
      <c r="C242" s="177" t="s">
        <v>626</v>
      </c>
      <c r="D242" s="177" t="s">
        <v>331</v>
      </c>
      <c r="E242" s="178" t="s">
        <v>4480</v>
      </c>
      <c r="F242" s="179" t="s">
        <v>7802</v>
      </c>
      <c r="G242" s="180" t="s">
        <v>367</v>
      </c>
      <c r="H242" s="181">
        <v>3</v>
      </c>
      <c r="I242" s="182"/>
      <c r="J242" s="183">
        <f>ROUND(I242*H242,2)</f>
        <v>0</v>
      </c>
      <c r="K242" s="179" t="s">
        <v>2902</v>
      </c>
      <c r="L242" s="42"/>
      <c r="M242" s="184" t="s">
        <v>3</v>
      </c>
      <c r="N242" s="185" t="s">
        <v>40</v>
      </c>
      <c r="O242" s="75"/>
      <c r="P242" s="186">
        <f>O242*H242</f>
        <v>0</v>
      </c>
      <c r="Q242" s="186">
        <v>0</v>
      </c>
      <c r="R242" s="186">
        <f>Q242*H242</f>
        <v>0</v>
      </c>
      <c r="S242" s="186">
        <v>0</v>
      </c>
      <c r="T242" s="187">
        <f>S242*H242</f>
        <v>0</v>
      </c>
      <c r="U242" s="41"/>
      <c r="V242" s="41"/>
      <c r="W242" s="41"/>
      <c r="X242" s="41"/>
      <c r="Y242" s="41"/>
      <c r="Z242" s="41"/>
      <c r="AA242" s="41"/>
      <c r="AB242" s="41"/>
      <c r="AC242" s="41"/>
      <c r="AD242" s="41"/>
      <c r="AE242" s="41"/>
      <c r="AR242" s="188" t="s">
        <v>113</v>
      </c>
      <c r="AT242" s="188" t="s">
        <v>331</v>
      </c>
      <c r="AU242" s="188" t="s">
        <v>79</v>
      </c>
      <c r="AY242" s="22" t="s">
        <v>328</v>
      </c>
      <c r="BE242" s="189">
        <f>IF(N242="základní",J242,0)</f>
        <v>0</v>
      </c>
      <c r="BF242" s="189">
        <f>IF(N242="snížená",J242,0)</f>
        <v>0</v>
      </c>
      <c r="BG242" s="189">
        <f>IF(N242="zákl. přenesená",J242,0)</f>
        <v>0</v>
      </c>
      <c r="BH242" s="189">
        <f>IF(N242="sníž. přenesená",J242,0)</f>
        <v>0</v>
      </c>
      <c r="BI242" s="189">
        <f>IF(N242="nulová",J242,0)</f>
        <v>0</v>
      </c>
      <c r="BJ242" s="22" t="s">
        <v>76</v>
      </c>
      <c r="BK242" s="189">
        <f>ROUND(I242*H242,2)</f>
        <v>0</v>
      </c>
      <c r="BL242" s="22" t="s">
        <v>113</v>
      </c>
      <c r="BM242" s="188" t="s">
        <v>7803</v>
      </c>
    </row>
    <row r="243" s="2" customFormat="1" ht="21.75" customHeight="1">
      <c r="A243" s="41"/>
      <c r="B243" s="176"/>
      <c r="C243" s="177" t="s">
        <v>631</v>
      </c>
      <c r="D243" s="177" t="s">
        <v>331</v>
      </c>
      <c r="E243" s="178" t="s">
        <v>4484</v>
      </c>
      <c r="F243" s="179" t="s">
        <v>7804</v>
      </c>
      <c r="G243" s="180" t="s">
        <v>367</v>
      </c>
      <c r="H243" s="181">
        <v>3</v>
      </c>
      <c r="I243" s="182"/>
      <c r="J243" s="183">
        <f>ROUND(I243*H243,2)</f>
        <v>0</v>
      </c>
      <c r="K243" s="179" t="s">
        <v>2902</v>
      </c>
      <c r="L243" s="42"/>
      <c r="M243" s="184" t="s">
        <v>3</v>
      </c>
      <c r="N243" s="185" t="s">
        <v>40</v>
      </c>
      <c r="O243" s="75"/>
      <c r="P243" s="186">
        <f>O243*H243</f>
        <v>0</v>
      </c>
      <c r="Q243" s="186">
        <v>0</v>
      </c>
      <c r="R243" s="186">
        <f>Q243*H243</f>
        <v>0</v>
      </c>
      <c r="S243" s="186">
        <v>0</v>
      </c>
      <c r="T243" s="187">
        <f>S243*H243</f>
        <v>0</v>
      </c>
      <c r="U243" s="41"/>
      <c r="V243" s="41"/>
      <c r="W243" s="41"/>
      <c r="X243" s="41"/>
      <c r="Y243" s="41"/>
      <c r="Z243" s="41"/>
      <c r="AA243" s="41"/>
      <c r="AB243" s="41"/>
      <c r="AC243" s="41"/>
      <c r="AD243" s="41"/>
      <c r="AE243" s="41"/>
      <c r="AR243" s="188" t="s">
        <v>113</v>
      </c>
      <c r="AT243" s="188" t="s">
        <v>331</v>
      </c>
      <c r="AU243" s="188" t="s">
        <v>79</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113</v>
      </c>
      <c r="BM243" s="188" t="s">
        <v>7805</v>
      </c>
    </row>
    <row r="244" s="12" customFormat="1" ht="22.8" customHeight="1">
      <c r="A244" s="12"/>
      <c r="B244" s="163"/>
      <c r="C244" s="12"/>
      <c r="D244" s="164" t="s">
        <v>68</v>
      </c>
      <c r="E244" s="174" t="s">
        <v>932</v>
      </c>
      <c r="F244" s="174" t="s">
        <v>933</v>
      </c>
      <c r="G244" s="12"/>
      <c r="H244" s="12"/>
      <c r="I244" s="166"/>
      <c r="J244" s="175">
        <f>BK244</f>
        <v>0</v>
      </c>
      <c r="K244" s="12"/>
      <c r="L244" s="163"/>
      <c r="M244" s="168"/>
      <c r="N244" s="169"/>
      <c r="O244" s="169"/>
      <c r="P244" s="170">
        <f>SUM(P245:P246)</f>
        <v>0</v>
      </c>
      <c r="Q244" s="169"/>
      <c r="R244" s="170">
        <f>SUM(R245:R246)</f>
        <v>0</v>
      </c>
      <c r="S244" s="169"/>
      <c r="T244" s="171">
        <f>SUM(T245:T246)</f>
        <v>0</v>
      </c>
      <c r="U244" s="12"/>
      <c r="V244" s="12"/>
      <c r="W244" s="12"/>
      <c r="X244" s="12"/>
      <c r="Y244" s="12"/>
      <c r="Z244" s="12"/>
      <c r="AA244" s="12"/>
      <c r="AB244" s="12"/>
      <c r="AC244" s="12"/>
      <c r="AD244" s="12"/>
      <c r="AE244" s="12"/>
      <c r="AR244" s="164" t="s">
        <v>76</v>
      </c>
      <c r="AT244" s="172" t="s">
        <v>68</v>
      </c>
      <c r="AU244" s="172" t="s">
        <v>76</v>
      </c>
      <c r="AY244" s="164" t="s">
        <v>328</v>
      </c>
      <c r="BK244" s="173">
        <f>SUM(BK245:BK246)</f>
        <v>0</v>
      </c>
    </row>
    <row r="245" s="2" customFormat="1" ht="55.5" customHeight="1">
      <c r="A245" s="41"/>
      <c r="B245" s="176"/>
      <c r="C245" s="177" t="s">
        <v>638</v>
      </c>
      <c r="D245" s="177" t="s">
        <v>331</v>
      </c>
      <c r="E245" s="178" t="s">
        <v>5353</v>
      </c>
      <c r="F245" s="179" t="s">
        <v>5354</v>
      </c>
      <c r="G245" s="180" t="s">
        <v>585</v>
      </c>
      <c r="H245" s="181">
        <v>47.994999999999997</v>
      </c>
      <c r="I245" s="182"/>
      <c r="J245" s="183">
        <f>ROUND(I245*H245,2)</f>
        <v>0</v>
      </c>
      <c r="K245" s="179" t="s">
        <v>335</v>
      </c>
      <c r="L245" s="42"/>
      <c r="M245" s="184" t="s">
        <v>3</v>
      </c>
      <c r="N245" s="185" t="s">
        <v>40</v>
      </c>
      <c r="O245" s="75"/>
      <c r="P245" s="186">
        <f>O245*H245</f>
        <v>0</v>
      </c>
      <c r="Q245" s="186">
        <v>0</v>
      </c>
      <c r="R245" s="186">
        <f>Q245*H245</f>
        <v>0</v>
      </c>
      <c r="S245" s="186">
        <v>0</v>
      </c>
      <c r="T245" s="187">
        <f>S245*H245</f>
        <v>0</v>
      </c>
      <c r="U245" s="41"/>
      <c r="V245" s="41"/>
      <c r="W245" s="41"/>
      <c r="X245" s="41"/>
      <c r="Y245" s="41"/>
      <c r="Z245" s="41"/>
      <c r="AA245" s="41"/>
      <c r="AB245" s="41"/>
      <c r="AC245" s="41"/>
      <c r="AD245" s="41"/>
      <c r="AE245" s="41"/>
      <c r="AR245" s="188" t="s">
        <v>113</v>
      </c>
      <c r="AT245" s="188" t="s">
        <v>331</v>
      </c>
      <c r="AU245" s="188" t="s">
        <v>79</v>
      </c>
      <c r="AY245" s="22" t="s">
        <v>328</v>
      </c>
      <c r="BE245" s="189">
        <f>IF(N245="základní",J245,0)</f>
        <v>0</v>
      </c>
      <c r="BF245" s="189">
        <f>IF(N245="snížená",J245,0)</f>
        <v>0</v>
      </c>
      <c r="BG245" s="189">
        <f>IF(N245="zákl. přenesená",J245,0)</f>
        <v>0</v>
      </c>
      <c r="BH245" s="189">
        <f>IF(N245="sníž. přenesená",J245,0)</f>
        <v>0</v>
      </c>
      <c r="BI245" s="189">
        <f>IF(N245="nulová",J245,0)</f>
        <v>0</v>
      </c>
      <c r="BJ245" s="22" t="s">
        <v>76</v>
      </c>
      <c r="BK245" s="189">
        <f>ROUND(I245*H245,2)</f>
        <v>0</v>
      </c>
      <c r="BL245" s="22" t="s">
        <v>113</v>
      </c>
      <c r="BM245" s="188" t="s">
        <v>7806</v>
      </c>
    </row>
    <row r="246" s="2" customFormat="1">
      <c r="A246" s="41"/>
      <c r="B246" s="42"/>
      <c r="C246" s="41"/>
      <c r="D246" s="190" t="s">
        <v>338</v>
      </c>
      <c r="E246" s="41"/>
      <c r="F246" s="191" t="s">
        <v>5356</v>
      </c>
      <c r="G246" s="41"/>
      <c r="H246" s="41"/>
      <c r="I246" s="192"/>
      <c r="J246" s="41"/>
      <c r="K246" s="41"/>
      <c r="L246" s="42"/>
      <c r="M246" s="197"/>
      <c r="N246" s="198"/>
      <c r="O246" s="199"/>
      <c r="P246" s="199"/>
      <c r="Q246" s="199"/>
      <c r="R246" s="199"/>
      <c r="S246" s="199"/>
      <c r="T246" s="200"/>
      <c r="U246" s="41"/>
      <c r="V246" s="41"/>
      <c r="W246" s="41"/>
      <c r="X246" s="41"/>
      <c r="Y246" s="41"/>
      <c r="Z246" s="41"/>
      <c r="AA246" s="41"/>
      <c r="AB246" s="41"/>
      <c r="AC246" s="41"/>
      <c r="AD246" s="41"/>
      <c r="AE246" s="41"/>
      <c r="AT246" s="22" t="s">
        <v>338</v>
      </c>
      <c r="AU246" s="22" t="s">
        <v>79</v>
      </c>
    </row>
    <row r="247" s="2" customFormat="1" ht="6.96" customHeight="1">
      <c r="A247" s="41"/>
      <c r="B247" s="58"/>
      <c r="C247" s="59"/>
      <c r="D247" s="59"/>
      <c r="E247" s="59"/>
      <c r="F247" s="59"/>
      <c r="G247" s="59"/>
      <c r="H247" s="59"/>
      <c r="I247" s="59"/>
      <c r="J247" s="59"/>
      <c r="K247" s="59"/>
      <c r="L247" s="42"/>
      <c r="M247" s="41"/>
      <c r="O247" s="41"/>
      <c r="P247" s="41"/>
      <c r="Q247" s="41"/>
      <c r="R247" s="41"/>
      <c r="S247" s="41"/>
      <c r="T247" s="41"/>
      <c r="U247" s="41"/>
      <c r="V247" s="41"/>
      <c r="W247" s="41"/>
      <c r="X247" s="41"/>
      <c r="Y247" s="41"/>
      <c r="Z247" s="41"/>
      <c r="AA247" s="41"/>
      <c r="AB247" s="41"/>
      <c r="AC247" s="41"/>
      <c r="AD247" s="41"/>
      <c r="AE247" s="41"/>
    </row>
  </sheetData>
  <autoFilter ref="C97:K246"/>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5_01/132212131"/>
    <hyperlink ref="F107" r:id="rId2" display="https://podminky.urs.cz/item/CS_URS_2025_01/132251101"/>
    <hyperlink ref="F120" r:id="rId3" display="https://podminky.urs.cz/item/CS_URS_2025_01/133251101"/>
    <hyperlink ref="F138" r:id="rId4" display="https://podminky.urs.cz/item/CS_URS_2025_01/162751117"/>
    <hyperlink ref="F145" r:id="rId5" display="https://podminky.urs.cz/item/CS_URS_2025_01/162751119"/>
    <hyperlink ref="F149" r:id="rId6" display="https://podminky.urs.cz/item/CS_URS_2025_01/997013873"/>
    <hyperlink ref="F154" r:id="rId7" display="https://podminky.urs.cz/item/CS_URS_2025_01/274313811"/>
    <hyperlink ref="F163" r:id="rId8" display="https://podminky.urs.cz/item/CS_URS_2025_01/275313811"/>
    <hyperlink ref="F172" r:id="rId9" display="https://podminky.urs.cz/item/CS_URS_2025_01/275313511"/>
    <hyperlink ref="F189" r:id="rId10" display="https://podminky.urs.cz/item/CS_URS_2025_01/632451454"/>
    <hyperlink ref="F206" r:id="rId11" display="https://podminky.urs.cz/item/CS_URS_2025_01/936104211"/>
    <hyperlink ref="F216" r:id="rId12" display="https://podminky.urs.cz/item/CS_URS_2025_01/936124113"/>
    <hyperlink ref="F222" r:id="rId13" display="https://podminky.urs.cz/item/CS_URS_2025_01/936174311"/>
    <hyperlink ref="F246" r:id="rId14" display="https://podminky.urs.cz/item/CS_URS_2025_01/998011001"/>
  </hyperlinks>
  <pageMargins left="0.39375" right="0.39375" top="0.39375" bottom="0.39375" header="0" footer="0"/>
  <pageSetup paperSize="9" orientation="portrait" blackAndWhite="1" fitToHeight="100"/>
  <headerFooter>
    <oddFooter>&amp;CStrana &amp;P z &amp;N</oddFooter>
  </headerFooter>
  <drawing r:id="rId15"/>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209</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7807</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7808</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ROUND(J103,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ROUND((SUM(BE103:BE759)),  2)</f>
        <v>0</v>
      </c>
      <c r="G37" s="41"/>
      <c r="H37" s="41"/>
      <c r="I37" s="135">
        <v>0.20999999999999999</v>
      </c>
      <c r="J37" s="134">
        <f>ROUND(((SUM(BE103:BE759))*I37),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ROUND((SUM(BF103:BF759)),  2)</f>
        <v>0</v>
      </c>
      <c r="G38" s="41"/>
      <c r="H38" s="41"/>
      <c r="I38" s="135">
        <v>0.12</v>
      </c>
      <c r="J38" s="134">
        <f>ROUND(((SUM(BF103:BF759))*I38),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ROUND((SUM(BG103:BG759)),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ROUND((SUM(BH103:BH759)),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ROUND((SUM(BI103:BI759)),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7807</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Objekt0 - Vegetační úpravy Etapa 1 - způsobilé</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J103</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7809</v>
      </c>
      <c r="E68" s="147"/>
      <c r="F68" s="147"/>
      <c r="G68" s="147"/>
      <c r="H68" s="147"/>
      <c r="I68" s="147"/>
      <c r="J68" s="148">
        <f>J104</f>
        <v>0</v>
      </c>
      <c r="K68" s="9"/>
      <c r="L68" s="145"/>
      <c r="S68" s="9"/>
      <c r="T68" s="9"/>
      <c r="U68" s="9"/>
      <c r="V68" s="9"/>
      <c r="W68" s="9"/>
      <c r="X68" s="9"/>
      <c r="Y68" s="9"/>
      <c r="Z68" s="9"/>
      <c r="AA68" s="9"/>
      <c r="AB68" s="9"/>
      <c r="AC68" s="9"/>
      <c r="AD68" s="9"/>
      <c r="AE68" s="9"/>
    </row>
    <row r="69" s="9" customFormat="1" ht="24.96" customHeight="1">
      <c r="A69" s="9"/>
      <c r="B69" s="145"/>
      <c r="C69" s="9"/>
      <c r="D69" s="146" t="s">
        <v>7810</v>
      </c>
      <c r="E69" s="147"/>
      <c r="F69" s="147"/>
      <c r="G69" s="147"/>
      <c r="H69" s="147"/>
      <c r="I69" s="147"/>
      <c r="J69" s="148">
        <f>J133</f>
        <v>0</v>
      </c>
      <c r="K69" s="9"/>
      <c r="L69" s="145"/>
      <c r="S69" s="9"/>
      <c r="T69" s="9"/>
      <c r="U69" s="9"/>
      <c r="V69" s="9"/>
      <c r="W69" s="9"/>
      <c r="X69" s="9"/>
      <c r="Y69" s="9"/>
      <c r="Z69" s="9"/>
      <c r="AA69" s="9"/>
      <c r="AB69" s="9"/>
      <c r="AC69" s="9"/>
      <c r="AD69" s="9"/>
      <c r="AE69" s="9"/>
    </row>
    <row r="70" s="9" customFormat="1" ht="24.96" customHeight="1">
      <c r="A70" s="9"/>
      <c r="B70" s="145"/>
      <c r="C70" s="9"/>
      <c r="D70" s="146" t="s">
        <v>7811</v>
      </c>
      <c r="E70" s="147"/>
      <c r="F70" s="147"/>
      <c r="G70" s="147"/>
      <c r="H70" s="147"/>
      <c r="I70" s="147"/>
      <c r="J70" s="148">
        <f>J200</f>
        <v>0</v>
      </c>
      <c r="K70" s="9"/>
      <c r="L70" s="145"/>
      <c r="S70" s="9"/>
      <c r="T70" s="9"/>
      <c r="U70" s="9"/>
      <c r="V70" s="9"/>
      <c r="W70" s="9"/>
      <c r="X70" s="9"/>
      <c r="Y70" s="9"/>
      <c r="Z70" s="9"/>
      <c r="AA70" s="9"/>
      <c r="AB70" s="9"/>
      <c r="AC70" s="9"/>
      <c r="AD70" s="9"/>
      <c r="AE70" s="9"/>
    </row>
    <row r="71" s="9" customFormat="1" ht="24.96" customHeight="1">
      <c r="A71" s="9"/>
      <c r="B71" s="145"/>
      <c r="C71" s="9"/>
      <c r="D71" s="146" t="s">
        <v>7812</v>
      </c>
      <c r="E71" s="147"/>
      <c r="F71" s="147"/>
      <c r="G71" s="147"/>
      <c r="H71" s="147"/>
      <c r="I71" s="147"/>
      <c r="J71" s="148">
        <f>J242</f>
        <v>0</v>
      </c>
      <c r="K71" s="9"/>
      <c r="L71" s="145"/>
      <c r="S71" s="9"/>
      <c r="T71" s="9"/>
      <c r="U71" s="9"/>
      <c r="V71" s="9"/>
      <c r="W71" s="9"/>
      <c r="X71" s="9"/>
      <c r="Y71" s="9"/>
      <c r="Z71" s="9"/>
      <c r="AA71" s="9"/>
      <c r="AB71" s="9"/>
      <c r="AC71" s="9"/>
      <c r="AD71" s="9"/>
      <c r="AE71" s="9"/>
    </row>
    <row r="72" s="9" customFormat="1" ht="24.96" customHeight="1">
      <c r="A72" s="9"/>
      <c r="B72" s="145"/>
      <c r="C72" s="9"/>
      <c r="D72" s="146" t="s">
        <v>7813</v>
      </c>
      <c r="E72" s="147"/>
      <c r="F72" s="147"/>
      <c r="G72" s="147"/>
      <c r="H72" s="147"/>
      <c r="I72" s="147"/>
      <c r="J72" s="148">
        <f>J248</f>
        <v>0</v>
      </c>
      <c r="K72" s="9"/>
      <c r="L72" s="145"/>
      <c r="S72" s="9"/>
      <c r="T72" s="9"/>
      <c r="U72" s="9"/>
      <c r="V72" s="9"/>
      <c r="W72" s="9"/>
      <c r="X72" s="9"/>
      <c r="Y72" s="9"/>
      <c r="Z72" s="9"/>
      <c r="AA72" s="9"/>
      <c r="AB72" s="9"/>
      <c r="AC72" s="9"/>
      <c r="AD72" s="9"/>
      <c r="AE72" s="9"/>
    </row>
    <row r="73" s="9" customFormat="1" ht="24.96" customHeight="1">
      <c r="A73" s="9"/>
      <c r="B73" s="145"/>
      <c r="C73" s="9"/>
      <c r="D73" s="146" t="s">
        <v>7814</v>
      </c>
      <c r="E73" s="147"/>
      <c r="F73" s="147"/>
      <c r="G73" s="147"/>
      <c r="H73" s="147"/>
      <c r="I73" s="147"/>
      <c r="J73" s="148">
        <f>J375</f>
        <v>0</v>
      </c>
      <c r="K73" s="9"/>
      <c r="L73" s="145"/>
      <c r="S73" s="9"/>
      <c r="T73" s="9"/>
      <c r="U73" s="9"/>
      <c r="V73" s="9"/>
      <c r="W73" s="9"/>
      <c r="X73" s="9"/>
      <c r="Y73" s="9"/>
      <c r="Z73" s="9"/>
      <c r="AA73" s="9"/>
      <c r="AB73" s="9"/>
      <c r="AC73" s="9"/>
      <c r="AD73" s="9"/>
      <c r="AE73" s="9"/>
    </row>
    <row r="74" s="9" customFormat="1" ht="24.96" customHeight="1">
      <c r="A74" s="9"/>
      <c r="B74" s="145"/>
      <c r="C74" s="9"/>
      <c r="D74" s="146" t="s">
        <v>7815</v>
      </c>
      <c r="E74" s="147"/>
      <c r="F74" s="147"/>
      <c r="G74" s="147"/>
      <c r="H74" s="147"/>
      <c r="I74" s="147"/>
      <c r="J74" s="148">
        <f>J417</f>
        <v>0</v>
      </c>
      <c r="K74" s="9"/>
      <c r="L74" s="145"/>
      <c r="S74" s="9"/>
      <c r="T74" s="9"/>
      <c r="U74" s="9"/>
      <c r="V74" s="9"/>
      <c r="W74" s="9"/>
      <c r="X74" s="9"/>
      <c r="Y74" s="9"/>
      <c r="Z74" s="9"/>
      <c r="AA74" s="9"/>
      <c r="AB74" s="9"/>
      <c r="AC74" s="9"/>
      <c r="AD74" s="9"/>
      <c r="AE74" s="9"/>
    </row>
    <row r="75" s="9" customFormat="1" ht="24.96" customHeight="1">
      <c r="A75" s="9"/>
      <c r="B75" s="145"/>
      <c r="C75" s="9"/>
      <c r="D75" s="146" t="s">
        <v>7816</v>
      </c>
      <c r="E75" s="147"/>
      <c r="F75" s="147"/>
      <c r="G75" s="147"/>
      <c r="H75" s="147"/>
      <c r="I75" s="147"/>
      <c r="J75" s="148">
        <f>J442</f>
        <v>0</v>
      </c>
      <c r="K75" s="9"/>
      <c r="L75" s="145"/>
      <c r="S75" s="9"/>
      <c r="T75" s="9"/>
      <c r="U75" s="9"/>
      <c r="V75" s="9"/>
      <c r="W75" s="9"/>
      <c r="X75" s="9"/>
      <c r="Y75" s="9"/>
      <c r="Z75" s="9"/>
      <c r="AA75" s="9"/>
      <c r="AB75" s="9"/>
      <c r="AC75" s="9"/>
      <c r="AD75" s="9"/>
      <c r="AE75" s="9"/>
    </row>
    <row r="76" s="9" customFormat="1" ht="24.96" customHeight="1">
      <c r="A76" s="9"/>
      <c r="B76" s="145"/>
      <c r="C76" s="9"/>
      <c r="D76" s="146" t="s">
        <v>7817</v>
      </c>
      <c r="E76" s="147"/>
      <c r="F76" s="147"/>
      <c r="G76" s="147"/>
      <c r="H76" s="147"/>
      <c r="I76" s="147"/>
      <c r="J76" s="148">
        <f>J472</f>
        <v>0</v>
      </c>
      <c r="K76" s="9"/>
      <c r="L76" s="145"/>
      <c r="S76" s="9"/>
      <c r="T76" s="9"/>
      <c r="U76" s="9"/>
      <c r="V76" s="9"/>
      <c r="W76" s="9"/>
      <c r="X76" s="9"/>
      <c r="Y76" s="9"/>
      <c r="Z76" s="9"/>
      <c r="AA76" s="9"/>
      <c r="AB76" s="9"/>
      <c r="AC76" s="9"/>
      <c r="AD76" s="9"/>
      <c r="AE76" s="9"/>
    </row>
    <row r="77" s="9" customFormat="1" ht="24.96" customHeight="1">
      <c r="A77" s="9"/>
      <c r="B77" s="145"/>
      <c r="C77" s="9"/>
      <c r="D77" s="146" t="s">
        <v>7818</v>
      </c>
      <c r="E77" s="147"/>
      <c r="F77" s="147"/>
      <c r="G77" s="147"/>
      <c r="H77" s="147"/>
      <c r="I77" s="147"/>
      <c r="J77" s="148">
        <f>J619</f>
        <v>0</v>
      </c>
      <c r="K77" s="9"/>
      <c r="L77" s="145"/>
      <c r="S77" s="9"/>
      <c r="T77" s="9"/>
      <c r="U77" s="9"/>
      <c r="V77" s="9"/>
      <c r="W77" s="9"/>
      <c r="X77" s="9"/>
      <c r="Y77" s="9"/>
      <c r="Z77" s="9"/>
      <c r="AA77" s="9"/>
      <c r="AB77" s="9"/>
      <c r="AC77" s="9"/>
      <c r="AD77" s="9"/>
      <c r="AE77" s="9"/>
    </row>
    <row r="78" s="9" customFormat="1" ht="24.96" customHeight="1">
      <c r="A78" s="9"/>
      <c r="B78" s="145"/>
      <c r="C78" s="9"/>
      <c r="D78" s="146" t="s">
        <v>7819</v>
      </c>
      <c r="E78" s="147"/>
      <c r="F78" s="147"/>
      <c r="G78" s="147"/>
      <c r="H78" s="147"/>
      <c r="I78" s="147"/>
      <c r="J78" s="148">
        <f>J693</f>
        <v>0</v>
      </c>
      <c r="K78" s="9"/>
      <c r="L78" s="145"/>
      <c r="S78" s="9"/>
      <c r="T78" s="9"/>
      <c r="U78" s="9"/>
      <c r="V78" s="9"/>
      <c r="W78" s="9"/>
      <c r="X78" s="9"/>
      <c r="Y78" s="9"/>
      <c r="Z78" s="9"/>
      <c r="AA78" s="9"/>
      <c r="AB78" s="9"/>
      <c r="AC78" s="9"/>
      <c r="AD78" s="9"/>
      <c r="AE78" s="9"/>
    </row>
    <row r="79" s="9" customFormat="1" ht="24.96" customHeight="1">
      <c r="A79" s="9"/>
      <c r="B79" s="145"/>
      <c r="C79" s="9"/>
      <c r="D79" s="146" t="s">
        <v>7820</v>
      </c>
      <c r="E79" s="147"/>
      <c r="F79" s="147"/>
      <c r="G79" s="147"/>
      <c r="H79" s="147"/>
      <c r="I79" s="147"/>
      <c r="J79" s="148">
        <f>J729</f>
        <v>0</v>
      </c>
      <c r="K79" s="9"/>
      <c r="L79" s="145"/>
      <c r="S79" s="9"/>
      <c r="T79" s="9"/>
      <c r="U79" s="9"/>
      <c r="V79" s="9"/>
      <c r="W79" s="9"/>
      <c r="X79" s="9"/>
      <c r="Y79" s="9"/>
      <c r="Z79" s="9"/>
      <c r="AA79" s="9"/>
      <c r="AB79" s="9"/>
      <c r="AC79" s="9"/>
      <c r="AD79" s="9"/>
      <c r="AE79" s="9"/>
    </row>
    <row r="80" s="2" customFormat="1" ht="21.84" customHeight="1">
      <c r="A80" s="41"/>
      <c r="B80" s="42"/>
      <c r="C80" s="41"/>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58"/>
      <c r="C81" s="59"/>
      <c r="D81" s="59"/>
      <c r="E81" s="59"/>
      <c r="F81" s="59"/>
      <c r="G81" s="59"/>
      <c r="H81" s="59"/>
      <c r="I81" s="59"/>
      <c r="J81" s="59"/>
      <c r="K81" s="59"/>
      <c r="L81" s="129"/>
      <c r="S81" s="41"/>
      <c r="T81" s="41"/>
      <c r="U81" s="41"/>
      <c r="V81" s="41"/>
      <c r="W81" s="41"/>
      <c r="X81" s="41"/>
      <c r="Y81" s="41"/>
      <c r="Z81" s="41"/>
      <c r="AA81" s="41"/>
      <c r="AB81" s="41"/>
      <c r="AC81" s="41"/>
      <c r="AD81" s="41"/>
      <c r="AE81" s="41"/>
    </row>
    <row r="85" s="2" customFormat="1" ht="6.96" customHeight="1">
      <c r="A85" s="41"/>
      <c r="B85" s="60"/>
      <c r="C85" s="61"/>
      <c r="D85" s="61"/>
      <c r="E85" s="61"/>
      <c r="F85" s="61"/>
      <c r="G85" s="61"/>
      <c r="H85" s="61"/>
      <c r="I85" s="61"/>
      <c r="J85" s="61"/>
      <c r="K85" s="61"/>
      <c r="L85" s="129"/>
      <c r="S85" s="41"/>
      <c r="T85" s="41"/>
      <c r="U85" s="41"/>
      <c r="V85" s="41"/>
      <c r="W85" s="41"/>
      <c r="X85" s="41"/>
      <c r="Y85" s="41"/>
      <c r="Z85" s="41"/>
      <c r="AA85" s="41"/>
      <c r="AB85" s="41"/>
      <c r="AC85" s="41"/>
      <c r="AD85" s="41"/>
      <c r="AE85" s="41"/>
    </row>
    <row r="86" s="2" customFormat="1" ht="24.96" customHeight="1">
      <c r="A86" s="41"/>
      <c r="B86" s="42"/>
      <c r="C86" s="26" t="s">
        <v>314</v>
      </c>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17</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26.25" customHeight="1">
      <c r="A89" s="41"/>
      <c r="B89" s="42"/>
      <c r="C89" s="41"/>
      <c r="D89" s="41"/>
      <c r="E89" s="127" t="str">
        <f>E7</f>
        <v>Revitalizace multimodálního uzlu ve Dvoře Králové nad Labem - etapa I-VI.</v>
      </c>
      <c r="F89" s="35"/>
      <c r="G89" s="35"/>
      <c r="H89" s="35"/>
      <c r="I89" s="41"/>
      <c r="J89" s="41"/>
      <c r="K89" s="41"/>
      <c r="L89" s="129"/>
      <c r="S89" s="41"/>
      <c r="T89" s="41"/>
      <c r="U89" s="41"/>
      <c r="V89" s="41"/>
      <c r="W89" s="41"/>
      <c r="X89" s="41"/>
      <c r="Y89" s="41"/>
      <c r="Z89" s="41"/>
      <c r="AA89" s="41"/>
      <c r="AB89" s="41"/>
      <c r="AC89" s="41"/>
      <c r="AD89" s="41"/>
      <c r="AE89" s="41"/>
    </row>
    <row r="90" s="1" customFormat="1" ht="12" customHeight="1">
      <c r="B90" s="25"/>
      <c r="C90" s="35" t="s">
        <v>301</v>
      </c>
      <c r="L90" s="25"/>
    </row>
    <row r="91" s="1" customFormat="1" ht="23.25" customHeight="1">
      <c r="B91" s="25"/>
      <c r="E91" s="127" t="s">
        <v>302</v>
      </c>
      <c r="F91" s="1"/>
      <c r="G91" s="1"/>
      <c r="H91" s="1"/>
      <c r="L91" s="25"/>
    </row>
    <row r="92" s="1" customFormat="1" ht="12" customHeight="1">
      <c r="B92" s="25"/>
      <c r="C92" s="35" t="s">
        <v>303</v>
      </c>
      <c r="L92" s="25"/>
    </row>
    <row r="93" s="2" customFormat="1" ht="16.5" customHeight="1">
      <c r="A93" s="41"/>
      <c r="B93" s="42"/>
      <c r="C93" s="41"/>
      <c r="D93" s="41"/>
      <c r="E93" s="128" t="s">
        <v>7807</v>
      </c>
      <c r="F93" s="41"/>
      <c r="G93" s="41"/>
      <c r="H93" s="41"/>
      <c r="I93" s="41"/>
      <c r="J93" s="41"/>
      <c r="K93" s="41"/>
      <c r="L93" s="129"/>
      <c r="S93" s="41"/>
      <c r="T93" s="41"/>
      <c r="U93" s="41"/>
      <c r="V93" s="41"/>
      <c r="W93" s="41"/>
      <c r="X93" s="41"/>
      <c r="Y93" s="41"/>
      <c r="Z93" s="41"/>
      <c r="AA93" s="41"/>
      <c r="AB93" s="41"/>
      <c r="AC93" s="41"/>
      <c r="AD93" s="41"/>
      <c r="AE93" s="41"/>
    </row>
    <row r="94" s="2" customFormat="1" ht="12" customHeight="1">
      <c r="A94" s="41"/>
      <c r="B94" s="42"/>
      <c r="C94" s="35" t="s">
        <v>305</v>
      </c>
      <c r="D94" s="41"/>
      <c r="E94" s="41"/>
      <c r="F94" s="41"/>
      <c r="G94" s="41"/>
      <c r="H94" s="41"/>
      <c r="I94" s="41"/>
      <c r="J94" s="41"/>
      <c r="K94" s="41"/>
      <c r="L94" s="129"/>
      <c r="S94" s="41"/>
      <c r="T94" s="41"/>
      <c r="U94" s="41"/>
      <c r="V94" s="41"/>
      <c r="W94" s="41"/>
      <c r="X94" s="41"/>
      <c r="Y94" s="41"/>
      <c r="Z94" s="41"/>
      <c r="AA94" s="41"/>
      <c r="AB94" s="41"/>
      <c r="AC94" s="41"/>
      <c r="AD94" s="41"/>
      <c r="AE94" s="41"/>
    </row>
    <row r="95" s="2" customFormat="1" ht="16.5" customHeight="1">
      <c r="A95" s="41"/>
      <c r="B95" s="42"/>
      <c r="C95" s="41"/>
      <c r="D95" s="41"/>
      <c r="E95" s="65" t="str">
        <f>E13</f>
        <v>Objekt0 - Vegetační úpravy Etapa 1 - způsobilé</v>
      </c>
      <c r="F95" s="41"/>
      <c r="G95" s="41"/>
      <c r="H95" s="41"/>
      <c r="I95" s="41"/>
      <c r="J95" s="41"/>
      <c r="K95" s="41"/>
      <c r="L95" s="129"/>
      <c r="S95" s="41"/>
      <c r="T95" s="41"/>
      <c r="U95" s="41"/>
      <c r="V95" s="41"/>
      <c r="W95" s="41"/>
      <c r="X95" s="41"/>
      <c r="Y95" s="41"/>
      <c r="Z95" s="41"/>
      <c r="AA95" s="41"/>
      <c r="AB95" s="41"/>
      <c r="AC95" s="41"/>
      <c r="AD95" s="41"/>
      <c r="AE95" s="41"/>
    </row>
    <row r="96" s="2" customFormat="1" ht="6.96"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2" customFormat="1" ht="12" customHeight="1">
      <c r="A97" s="41"/>
      <c r="B97" s="42"/>
      <c r="C97" s="35" t="s">
        <v>21</v>
      </c>
      <c r="D97" s="41"/>
      <c r="E97" s="41"/>
      <c r="F97" s="30" t="str">
        <f>F16</f>
        <v xml:space="preserve"> </v>
      </c>
      <c r="G97" s="41"/>
      <c r="H97" s="41"/>
      <c r="I97" s="35" t="s">
        <v>23</v>
      </c>
      <c r="J97" s="67" t="str">
        <f>IF(J16="","",J16)</f>
        <v>26. 8. 2025</v>
      </c>
      <c r="K97" s="41"/>
      <c r="L97" s="129"/>
      <c r="S97" s="41"/>
      <c r="T97" s="41"/>
      <c r="U97" s="41"/>
      <c r="V97" s="41"/>
      <c r="W97" s="41"/>
      <c r="X97" s="41"/>
      <c r="Y97" s="41"/>
      <c r="Z97" s="41"/>
      <c r="AA97" s="41"/>
      <c r="AB97" s="41"/>
      <c r="AC97" s="41"/>
      <c r="AD97" s="41"/>
      <c r="AE97" s="41"/>
    </row>
    <row r="98" s="2" customFormat="1" ht="6.96" customHeight="1">
      <c r="A98" s="41"/>
      <c r="B98" s="42"/>
      <c r="C98" s="41"/>
      <c r="D98" s="41"/>
      <c r="E98" s="41"/>
      <c r="F98" s="41"/>
      <c r="G98" s="41"/>
      <c r="H98" s="41"/>
      <c r="I98" s="41"/>
      <c r="J98" s="41"/>
      <c r="K98" s="41"/>
      <c r="L98" s="129"/>
      <c r="S98" s="41"/>
      <c r="T98" s="41"/>
      <c r="U98" s="41"/>
      <c r="V98" s="41"/>
      <c r="W98" s="41"/>
      <c r="X98" s="41"/>
      <c r="Y98" s="41"/>
      <c r="Z98" s="41"/>
      <c r="AA98" s="41"/>
      <c r="AB98" s="41"/>
      <c r="AC98" s="41"/>
      <c r="AD98" s="41"/>
      <c r="AE98" s="41"/>
    </row>
    <row r="99" s="2" customFormat="1" ht="15.15" customHeight="1">
      <c r="A99" s="41"/>
      <c r="B99" s="42"/>
      <c r="C99" s="35" t="s">
        <v>25</v>
      </c>
      <c r="D99" s="41"/>
      <c r="E99" s="41"/>
      <c r="F99" s="30" t="str">
        <f>E19</f>
        <v xml:space="preserve"> </v>
      </c>
      <c r="G99" s="41"/>
      <c r="H99" s="41"/>
      <c r="I99" s="35" t="s">
        <v>30</v>
      </c>
      <c r="J99" s="39" t="str">
        <f>E25</f>
        <v xml:space="preserve"> </v>
      </c>
      <c r="K99" s="41"/>
      <c r="L99" s="129"/>
      <c r="S99" s="41"/>
      <c r="T99" s="41"/>
      <c r="U99" s="41"/>
      <c r="V99" s="41"/>
      <c r="W99" s="41"/>
      <c r="X99" s="41"/>
      <c r="Y99" s="41"/>
      <c r="Z99" s="41"/>
      <c r="AA99" s="41"/>
      <c r="AB99" s="41"/>
      <c r="AC99" s="41"/>
      <c r="AD99" s="41"/>
      <c r="AE99" s="41"/>
    </row>
    <row r="100" s="2" customFormat="1" ht="15.15" customHeight="1">
      <c r="A100" s="41"/>
      <c r="B100" s="42"/>
      <c r="C100" s="35" t="s">
        <v>28</v>
      </c>
      <c r="D100" s="41"/>
      <c r="E100" s="41"/>
      <c r="F100" s="30" t="str">
        <f>IF(E22="","",E22)</f>
        <v>Vyplň údaj</v>
      </c>
      <c r="G100" s="41"/>
      <c r="H100" s="41"/>
      <c r="I100" s="35" t="s">
        <v>32</v>
      </c>
      <c r="J100" s="39" t="str">
        <f>E28</f>
        <v xml:space="preserve"> </v>
      </c>
      <c r="K100" s="41"/>
      <c r="L100" s="129"/>
      <c r="S100" s="41"/>
      <c r="T100" s="41"/>
      <c r="U100" s="41"/>
      <c r="V100" s="41"/>
      <c r="W100" s="41"/>
      <c r="X100" s="41"/>
      <c r="Y100" s="41"/>
      <c r="Z100" s="41"/>
      <c r="AA100" s="41"/>
      <c r="AB100" s="41"/>
      <c r="AC100" s="41"/>
      <c r="AD100" s="41"/>
      <c r="AE100" s="41"/>
    </row>
    <row r="101" s="2" customFormat="1" ht="10.32" customHeight="1">
      <c r="A101" s="41"/>
      <c r="B101" s="42"/>
      <c r="C101" s="41"/>
      <c r="D101" s="41"/>
      <c r="E101" s="41"/>
      <c r="F101" s="41"/>
      <c r="G101" s="41"/>
      <c r="H101" s="41"/>
      <c r="I101" s="41"/>
      <c r="J101" s="41"/>
      <c r="K101" s="41"/>
      <c r="L101" s="129"/>
      <c r="S101" s="41"/>
      <c r="T101" s="41"/>
      <c r="U101" s="41"/>
      <c r="V101" s="41"/>
      <c r="W101" s="41"/>
      <c r="X101" s="41"/>
      <c r="Y101" s="41"/>
      <c r="Z101" s="41"/>
      <c r="AA101" s="41"/>
      <c r="AB101" s="41"/>
      <c r="AC101" s="41"/>
      <c r="AD101" s="41"/>
      <c r="AE101" s="41"/>
    </row>
    <row r="102" s="11" customFormat="1" ht="29.28" customHeight="1">
      <c r="A102" s="153"/>
      <c r="B102" s="154"/>
      <c r="C102" s="155" t="s">
        <v>315</v>
      </c>
      <c r="D102" s="156" t="s">
        <v>54</v>
      </c>
      <c r="E102" s="156" t="s">
        <v>50</v>
      </c>
      <c r="F102" s="156" t="s">
        <v>51</v>
      </c>
      <c r="G102" s="156" t="s">
        <v>316</v>
      </c>
      <c r="H102" s="156" t="s">
        <v>317</v>
      </c>
      <c r="I102" s="156" t="s">
        <v>318</v>
      </c>
      <c r="J102" s="156" t="s">
        <v>309</v>
      </c>
      <c r="K102" s="157" t="s">
        <v>319</v>
      </c>
      <c r="L102" s="158"/>
      <c r="M102" s="83" t="s">
        <v>3</v>
      </c>
      <c r="N102" s="84" t="s">
        <v>39</v>
      </c>
      <c r="O102" s="84" t="s">
        <v>320</v>
      </c>
      <c r="P102" s="84" t="s">
        <v>321</v>
      </c>
      <c r="Q102" s="84" t="s">
        <v>322</v>
      </c>
      <c r="R102" s="84" t="s">
        <v>323</v>
      </c>
      <c r="S102" s="84" t="s">
        <v>324</v>
      </c>
      <c r="T102" s="85" t="s">
        <v>325</v>
      </c>
      <c r="U102" s="153"/>
      <c r="V102" s="153"/>
      <c r="W102" s="153"/>
      <c r="X102" s="153"/>
      <c r="Y102" s="153"/>
      <c r="Z102" s="153"/>
      <c r="AA102" s="153"/>
      <c r="AB102" s="153"/>
      <c r="AC102" s="153"/>
      <c r="AD102" s="153"/>
      <c r="AE102" s="153"/>
    </row>
    <row r="103" s="2" customFormat="1" ht="22.8" customHeight="1">
      <c r="A103" s="41"/>
      <c r="B103" s="42"/>
      <c r="C103" s="90" t="s">
        <v>326</v>
      </c>
      <c r="D103" s="41"/>
      <c r="E103" s="41"/>
      <c r="F103" s="41"/>
      <c r="G103" s="41"/>
      <c r="H103" s="41"/>
      <c r="I103" s="41"/>
      <c r="J103" s="159">
        <f>BK103</f>
        <v>0</v>
      </c>
      <c r="K103" s="41"/>
      <c r="L103" s="42"/>
      <c r="M103" s="86"/>
      <c r="N103" s="71"/>
      <c r="O103" s="87"/>
      <c r="P103" s="160">
        <f>P104+P133+P200+P242+P248+P375+P417+P442+P472+P619+P693+P729</f>
        <v>0</v>
      </c>
      <c r="Q103" s="87"/>
      <c r="R103" s="160">
        <f>R104+R133+R200+R242+R248+R375+R417+R442+R472+R619+R693+R729</f>
        <v>0</v>
      </c>
      <c r="S103" s="87"/>
      <c r="T103" s="161">
        <f>T104+T133+T200+T242+T248+T375+T417+T442+T472+T619+T693+T729</f>
        <v>0</v>
      </c>
      <c r="U103" s="41"/>
      <c r="V103" s="41"/>
      <c r="W103" s="41"/>
      <c r="X103" s="41"/>
      <c r="Y103" s="41"/>
      <c r="Z103" s="41"/>
      <c r="AA103" s="41"/>
      <c r="AB103" s="41"/>
      <c r="AC103" s="41"/>
      <c r="AD103" s="41"/>
      <c r="AE103" s="41"/>
      <c r="AT103" s="22" t="s">
        <v>68</v>
      </c>
      <c r="AU103" s="22" t="s">
        <v>310</v>
      </c>
      <c r="BK103" s="162">
        <f>BK104+BK133+BK200+BK242+BK248+BK375+BK417+BK442+BK472+BK619+BK693+BK729</f>
        <v>0</v>
      </c>
    </row>
    <row r="104" s="12" customFormat="1" ht="25.92" customHeight="1">
      <c r="A104" s="12"/>
      <c r="B104" s="163"/>
      <c r="C104" s="12"/>
      <c r="D104" s="164" t="s">
        <v>68</v>
      </c>
      <c r="E104" s="165" t="s">
        <v>7821</v>
      </c>
      <c r="F104" s="165" t="s">
        <v>7822</v>
      </c>
      <c r="G104" s="12"/>
      <c r="H104" s="12"/>
      <c r="I104" s="166"/>
      <c r="J104" s="167">
        <f>BK104</f>
        <v>0</v>
      </c>
      <c r="K104" s="12"/>
      <c r="L104" s="163"/>
      <c r="M104" s="168"/>
      <c r="N104" s="169"/>
      <c r="O104" s="169"/>
      <c r="P104" s="170">
        <f>SUM(P105:P132)</f>
        <v>0</v>
      </c>
      <c r="Q104" s="169"/>
      <c r="R104" s="170">
        <f>SUM(R105:R132)</f>
        <v>0</v>
      </c>
      <c r="S104" s="169"/>
      <c r="T104" s="171">
        <f>SUM(T105:T132)</f>
        <v>0</v>
      </c>
      <c r="U104" s="12"/>
      <c r="V104" s="12"/>
      <c r="W104" s="12"/>
      <c r="X104" s="12"/>
      <c r="Y104" s="12"/>
      <c r="Z104" s="12"/>
      <c r="AA104" s="12"/>
      <c r="AB104" s="12"/>
      <c r="AC104" s="12"/>
      <c r="AD104" s="12"/>
      <c r="AE104" s="12"/>
      <c r="AR104" s="164" t="s">
        <v>76</v>
      </c>
      <c r="AT104" s="172" t="s">
        <v>68</v>
      </c>
      <c r="AU104" s="172" t="s">
        <v>69</v>
      </c>
      <c r="AY104" s="164" t="s">
        <v>328</v>
      </c>
      <c r="BK104" s="173">
        <f>SUM(BK105:BK132)</f>
        <v>0</v>
      </c>
    </row>
    <row r="105" s="2" customFormat="1" ht="24.15" customHeight="1">
      <c r="A105" s="41"/>
      <c r="B105" s="176"/>
      <c r="C105" s="177" t="s">
        <v>76</v>
      </c>
      <c r="D105" s="177" t="s">
        <v>331</v>
      </c>
      <c r="E105" s="178" t="s">
        <v>7823</v>
      </c>
      <c r="F105" s="179" t="s">
        <v>7824</v>
      </c>
      <c r="G105" s="180" t="s">
        <v>476</v>
      </c>
      <c r="H105" s="181">
        <v>400</v>
      </c>
      <c r="I105" s="182"/>
      <c r="J105" s="183">
        <f>ROUND(I105*H105,2)</f>
        <v>0</v>
      </c>
      <c r="K105" s="179" t="s">
        <v>335</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79</v>
      </c>
    </row>
    <row r="106" s="2" customFormat="1">
      <c r="A106" s="41"/>
      <c r="B106" s="42"/>
      <c r="C106" s="41"/>
      <c r="D106" s="190" t="s">
        <v>338</v>
      </c>
      <c r="E106" s="41"/>
      <c r="F106" s="191" t="s">
        <v>7825</v>
      </c>
      <c r="G106" s="41"/>
      <c r="H106" s="41"/>
      <c r="I106" s="192"/>
      <c r="J106" s="41"/>
      <c r="K106" s="41"/>
      <c r="L106" s="42"/>
      <c r="M106" s="193"/>
      <c r="N106" s="194"/>
      <c r="O106" s="75"/>
      <c r="P106" s="75"/>
      <c r="Q106" s="75"/>
      <c r="R106" s="75"/>
      <c r="S106" s="75"/>
      <c r="T106" s="76"/>
      <c r="U106" s="41"/>
      <c r="V106" s="41"/>
      <c r="W106" s="41"/>
      <c r="X106" s="41"/>
      <c r="Y106" s="41"/>
      <c r="Z106" s="41"/>
      <c r="AA106" s="41"/>
      <c r="AB106" s="41"/>
      <c r="AC106" s="41"/>
      <c r="AD106" s="41"/>
      <c r="AE106" s="41"/>
      <c r="AT106" s="22" t="s">
        <v>338</v>
      </c>
      <c r="AU106" s="22" t="s">
        <v>76</v>
      </c>
    </row>
    <row r="107" s="2" customFormat="1">
      <c r="A107" s="41"/>
      <c r="B107" s="42"/>
      <c r="C107" s="41"/>
      <c r="D107" s="195" t="s">
        <v>340</v>
      </c>
      <c r="E107" s="41"/>
      <c r="F107" s="196" t="s">
        <v>7826</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340</v>
      </c>
      <c r="AU107" s="22" t="s">
        <v>76</v>
      </c>
    </row>
    <row r="108" s="15" customFormat="1">
      <c r="A108" s="15"/>
      <c r="B108" s="217"/>
      <c r="C108" s="15"/>
      <c r="D108" s="195" t="s">
        <v>442</v>
      </c>
      <c r="E108" s="218" t="s">
        <v>3</v>
      </c>
      <c r="F108" s="219" t="s">
        <v>7827</v>
      </c>
      <c r="G108" s="15"/>
      <c r="H108" s="218" t="s">
        <v>3</v>
      </c>
      <c r="I108" s="220"/>
      <c r="J108" s="15"/>
      <c r="K108" s="15"/>
      <c r="L108" s="217"/>
      <c r="M108" s="221"/>
      <c r="N108" s="222"/>
      <c r="O108" s="222"/>
      <c r="P108" s="222"/>
      <c r="Q108" s="222"/>
      <c r="R108" s="222"/>
      <c r="S108" s="222"/>
      <c r="T108" s="223"/>
      <c r="U108" s="15"/>
      <c r="V108" s="15"/>
      <c r="W108" s="15"/>
      <c r="X108" s="15"/>
      <c r="Y108" s="15"/>
      <c r="Z108" s="15"/>
      <c r="AA108" s="15"/>
      <c r="AB108" s="15"/>
      <c r="AC108" s="15"/>
      <c r="AD108" s="15"/>
      <c r="AE108" s="15"/>
      <c r="AT108" s="218" t="s">
        <v>442</v>
      </c>
      <c r="AU108" s="218" t="s">
        <v>76</v>
      </c>
      <c r="AV108" s="15" t="s">
        <v>76</v>
      </c>
      <c r="AW108" s="15" t="s">
        <v>31</v>
      </c>
      <c r="AX108" s="15" t="s">
        <v>69</v>
      </c>
      <c r="AY108" s="218" t="s">
        <v>328</v>
      </c>
    </row>
    <row r="109" s="13" customFormat="1">
      <c r="A109" s="13"/>
      <c r="B109" s="201"/>
      <c r="C109" s="13"/>
      <c r="D109" s="195" t="s">
        <v>442</v>
      </c>
      <c r="E109" s="202" t="s">
        <v>3</v>
      </c>
      <c r="F109" s="203" t="s">
        <v>7828</v>
      </c>
      <c r="G109" s="13"/>
      <c r="H109" s="204">
        <v>400</v>
      </c>
      <c r="I109" s="205"/>
      <c r="J109" s="13"/>
      <c r="K109" s="13"/>
      <c r="L109" s="201"/>
      <c r="M109" s="206"/>
      <c r="N109" s="207"/>
      <c r="O109" s="207"/>
      <c r="P109" s="207"/>
      <c r="Q109" s="207"/>
      <c r="R109" s="207"/>
      <c r="S109" s="207"/>
      <c r="T109" s="208"/>
      <c r="U109" s="13"/>
      <c r="V109" s="13"/>
      <c r="W109" s="13"/>
      <c r="X109" s="13"/>
      <c r="Y109" s="13"/>
      <c r="Z109" s="13"/>
      <c r="AA109" s="13"/>
      <c r="AB109" s="13"/>
      <c r="AC109" s="13"/>
      <c r="AD109" s="13"/>
      <c r="AE109" s="13"/>
      <c r="AT109" s="202" t="s">
        <v>442</v>
      </c>
      <c r="AU109" s="202" t="s">
        <v>76</v>
      </c>
      <c r="AV109" s="13" t="s">
        <v>79</v>
      </c>
      <c r="AW109" s="13" t="s">
        <v>31</v>
      </c>
      <c r="AX109" s="13" t="s">
        <v>69</v>
      </c>
      <c r="AY109" s="202" t="s">
        <v>328</v>
      </c>
    </row>
    <row r="110" s="14" customFormat="1">
      <c r="A110" s="14"/>
      <c r="B110" s="209"/>
      <c r="C110" s="14"/>
      <c r="D110" s="195" t="s">
        <v>442</v>
      </c>
      <c r="E110" s="210" t="s">
        <v>3</v>
      </c>
      <c r="F110" s="211" t="s">
        <v>452</v>
      </c>
      <c r="G110" s="14"/>
      <c r="H110" s="212">
        <v>400</v>
      </c>
      <c r="I110" s="213"/>
      <c r="J110" s="14"/>
      <c r="K110" s="14"/>
      <c r="L110" s="209"/>
      <c r="M110" s="214"/>
      <c r="N110" s="215"/>
      <c r="O110" s="215"/>
      <c r="P110" s="215"/>
      <c r="Q110" s="215"/>
      <c r="R110" s="215"/>
      <c r="S110" s="215"/>
      <c r="T110" s="216"/>
      <c r="U110" s="14"/>
      <c r="V110" s="14"/>
      <c r="W110" s="14"/>
      <c r="X110" s="14"/>
      <c r="Y110" s="14"/>
      <c r="Z110" s="14"/>
      <c r="AA110" s="14"/>
      <c r="AB110" s="14"/>
      <c r="AC110" s="14"/>
      <c r="AD110" s="14"/>
      <c r="AE110" s="14"/>
      <c r="AT110" s="210" t="s">
        <v>442</v>
      </c>
      <c r="AU110" s="210" t="s">
        <v>76</v>
      </c>
      <c r="AV110" s="14" t="s">
        <v>113</v>
      </c>
      <c r="AW110" s="14" t="s">
        <v>31</v>
      </c>
      <c r="AX110" s="14" t="s">
        <v>76</v>
      </c>
      <c r="AY110" s="210" t="s">
        <v>328</v>
      </c>
    </row>
    <row r="111" s="2" customFormat="1" ht="33" customHeight="1">
      <c r="A111" s="41"/>
      <c r="B111" s="176"/>
      <c r="C111" s="177" t="s">
        <v>79</v>
      </c>
      <c r="D111" s="177" t="s">
        <v>331</v>
      </c>
      <c r="E111" s="178" t="s">
        <v>7829</v>
      </c>
      <c r="F111" s="179" t="s">
        <v>7830</v>
      </c>
      <c r="G111" s="180" t="s">
        <v>476</v>
      </c>
      <c r="H111" s="181">
        <v>400</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76</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113</v>
      </c>
    </row>
    <row r="112" s="2" customFormat="1">
      <c r="A112" s="41"/>
      <c r="B112" s="42"/>
      <c r="C112" s="41"/>
      <c r="D112" s="190" t="s">
        <v>338</v>
      </c>
      <c r="E112" s="41"/>
      <c r="F112" s="191" t="s">
        <v>7831</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76</v>
      </c>
    </row>
    <row r="113" s="2" customFormat="1" ht="44.25" customHeight="1">
      <c r="A113" s="41"/>
      <c r="B113" s="176"/>
      <c r="C113" s="177" t="s">
        <v>87</v>
      </c>
      <c r="D113" s="177" t="s">
        <v>331</v>
      </c>
      <c r="E113" s="178" t="s">
        <v>7832</v>
      </c>
      <c r="F113" s="179" t="s">
        <v>7833</v>
      </c>
      <c r="G113" s="180" t="s">
        <v>574</v>
      </c>
      <c r="H113" s="181">
        <v>4</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150</v>
      </c>
    </row>
    <row r="114" s="2" customFormat="1">
      <c r="A114" s="41"/>
      <c r="B114" s="42"/>
      <c r="C114" s="41"/>
      <c r="D114" s="190" t="s">
        <v>338</v>
      </c>
      <c r="E114" s="41"/>
      <c r="F114" s="191" t="s">
        <v>7834</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76</v>
      </c>
    </row>
    <row r="115" s="15" customFormat="1">
      <c r="A115" s="15"/>
      <c r="B115" s="217"/>
      <c r="C115" s="15"/>
      <c r="D115" s="195" t="s">
        <v>442</v>
      </c>
      <c r="E115" s="218" t="s">
        <v>3</v>
      </c>
      <c r="F115" s="219" t="s">
        <v>7835</v>
      </c>
      <c r="G115" s="15"/>
      <c r="H115" s="218" t="s">
        <v>3</v>
      </c>
      <c r="I115" s="220"/>
      <c r="J115" s="15"/>
      <c r="K115" s="15"/>
      <c r="L115" s="217"/>
      <c r="M115" s="221"/>
      <c r="N115" s="222"/>
      <c r="O115" s="222"/>
      <c r="P115" s="222"/>
      <c r="Q115" s="222"/>
      <c r="R115" s="222"/>
      <c r="S115" s="222"/>
      <c r="T115" s="223"/>
      <c r="U115" s="15"/>
      <c r="V115" s="15"/>
      <c r="W115" s="15"/>
      <c r="X115" s="15"/>
      <c r="Y115" s="15"/>
      <c r="Z115" s="15"/>
      <c r="AA115" s="15"/>
      <c r="AB115" s="15"/>
      <c r="AC115" s="15"/>
      <c r="AD115" s="15"/>
      <c r="AE115" s="15"/>
      <c r="AT115" s="218" t="s">
        <v>442</v>
      </c>
      <c r="AU115" s="218" t="s">
        <v>76</v>
      </c>
      <c r="AV115" s="15" t="s">
        <v>76</v>
      </c>
      <c r="AW115" s="15" t="s">
        <v>31</v>
      </c>
      <c r="AX115" s="15" t="s">
        <v>69</v>
      </c>
      <c r="AY115" s="218" t="s">
        <v>328</v>
      </c>
    </row>
    <row r="116" s="13" customFormat="1">
      <c r="A116" s="13"/>
      <c r="B116" s="201"/>
      <c r="C116" s="13"/>
      <c r="D116" s="195" t="s">
        <v>442</v>
      </c>
      <c r="E116" s="202" t="s">
        <v>3</v>
      </c>
      <c r="F116" s="203" t="s">
        <v>113</v>
      </c>
      <c r="G116" s="13"/>
      <c r="H116" s="204">
        <v>4</v>
      </c>
      <c r="I116" s="205"/>
      <c r="J116" s="13"/>
      <c r="K116" s="13"/>
      <c r="L116" s="201"/>
      <c r="M116" s="206"/>
      <c r="N116" s="207"/>
      <c r="O116" s="207"/>
      <c r="P116" s="207"/>
      <c r="Q116" s="207"/>
      <c r="R116" s="207"/>
      <c r="S116" s="207"/>
      <c r="T116" s="208"/>
      <c r="U116" s="13"/>
      <c r="V116" s="13"/>
      <c r="W116" s="13"/>
      <c r="X116" s="13"/>
      <c r="Y116" s="13"/>
      <c r="Z116" s="13"/>
      <c r="AA116" s="13"/>
      <c r="AB116" s="13"/>
      <c r="AC116" s="13"/>
      <c r="AD116" s="13"/>
      <c r="AE116" s="13"/>
      <c r="AT116" s="202" t="s">
        <v>442</v>
      </c>
      <c r="AU116" s="202" t="s">
        <v>76</v>
      </c>
      <c r="AV116" s="13" t="s">
        <v>79</v>
      </c>
      <c r="AW116" s="13" t="s">
        <v>31</v>
      </c>
      <c r="AX116" s="13" t="s">
        <v>69</v>
      </c>
      <c r="AY116" s="202" t="s">
        <v>328</v>
      </c>
    </row>
    <row r="117" s="14" customFormat="1">
      <c r="A117" s="14"/>
      <c r="B117" s="209"/>
      <c r="C117" s="14"/>
      <c r="D117" s="195" t="s">
        <v>442</v>
      </c>
      <c r="E117" s="210" t="s">
        <v>3</v>
      </c>
      <c r="F117" s="211" t="s">
        <v>452</v>
      </c>
      <c r="G117" s="14"/>
      <c r="H117" s="212">
        <v>4</v>
      </c>
      <c r="I117" s="213"/>
      <c r="J117" s="14"/>
      <c r="K117" s="14"/>
      <c r="L117" s="209"/>
      <c r="M117" s="214"/>
      <c r="N117" s="215"/>
      <c r="O117" s="215"/>
      <c r="P117" s="215"/>
      <c r="Q117" s="215"/>
      <c r="R117" s="215"/>
      <c r="S117" s="215"/>
      <c r="T117" s="216"/>
      <c r="U117" s="14"/>
      <c r="V117" s="14"/>
      <c r="W117" s="14"/>
      <c r="X117" s="14"/>
      <c r="Y117" s="14"/>
      <c r="Z117" s="14"/>
      <c r="AA117" s="14"/>
      <c r="AB117" s="14"/>
      <c r="AC117" s="14"/>
      <c r="AD117" s="14"/>
      <c r="AE117" s="14"/>
      <c r="AT117" s="210" t="s">
        <v>442</v>
      </c>
      <c r="AU117" s="210" t="s">
        <v>76</v>
      </c>
      <c r="AV117" s="14" t="s">
        <v>113</v>
      </c>
      <c r="AW117" s="14" t="s">
        <v>31</v>
      </c>
      <c r="AX117" s="14" t="s">
        <v>76</v>
      </c>
      <c r="AY117" s="210" t="s">
        <v>328</v>
      </c>
    </row>
    <row r="118" s="2" customFormat="1" ht="44.25" customHeight="1">
      <c r="A118" s="41"/>
      <c r="B118" s="176"/>
      <c r="C118" s="177" t="s">
        <v>113</v>
      </c>
      <c r="D118" s="177" t="s">
        <v>331</v>
      </c>
      <c r="E118" s="178" t="s">
        <v>7836</v>
      </c>
      <c r="F118" s="179" t="s">
        <v>7837</v>
      </c>
      <c r="G118" s="180" t="s">
        <v>574</v>
      </c>
      <c r="H118" s="181">
        <v>14</v>
      </c>
      <c r="I118" s="182"/>
      <c r="J118" s="183">
        <f>ROUND(I118*H118,2)</f>
        <v>0</v>
      </c>
      <c r="K118" s="179" t="s">
        <v>335</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171</v>
      </c>
    </row>
    <row r="119" s="2" customFormat="1">
      <c r="A119" s="41"/>
      <c r="B119" s="42"/>
      <c r="C119" s="41"/>
      <c r="D119" s="190" t="s">
        <v>338</v>
      </c>
      <c r="E119" s="41"/>
      <c r="F119" s="191" t="s">
        <v>7838</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338</v>
      </c>
      <c r="AU119" s="22" t="s">
        <v>76</v>
      </c>
    </row>
    <row r="120" s="15" customFormat="1">
      <c r="A120" s="15"/>
      <c r="B120" s="217"/>
      <c r="C120" s="15"/>
      <c r="D120" s="195" t="s">
        <v>442</v>
      </c>
      <c r="E120" s="218" t="s">
        <v>3</v>
      </c>
      <c r="F120" s="219" t="s">
        <v>7839</v>
      </c>
      <c r="G120" s="15"/>
      <c r="H120" s="218" t="s">
        <v>3</v>
      </c>
      <c r="I120" s="220"/>
      <c r="J120" s="15"/>
      <c r="K120" s="15"/>
      <c r="L120" s="217"/>
      <c r="M120" s="221"/>
      <c r="N120" s="222"/>
      <c r="O120" s="222"/>
      <c r="P120" s="222"/>
      <c r="Q120" s="222"/>
      <c r="R120" s="222"/>
      <c r="S120" s="222"/>
      <c r="T120" s="223"/>
      <c r="U120" s="15"/>
      <c r="V120" s="15"/>
      <c r="W120" s="15"/>
      <c r="X120" s="15"/>
      <c r="Y120" s="15"/>
      <c r="Z120" s="15"/>
      <c r="AA120" s="15"/>
      <c r="AB120" s="15"/>
      <c r="AC120" s="15"/>
      <c r="AD120" s="15"/>
      <c r="AE120" s="15"/>
      <c r="AT120" s="218" t="s">
        <v>442</v>
      </c>
      <c r="AU120" s="218" t="s">
        <v>76</v>
      </c>
      <c r="AV120" s="15" t="s">
        <v>76</v>
      </c>
      <c r="AW120" s="15" t="s">
        <v>31</v>
      </c>
      <c r="AX120" s="15" t="s">
        <v>69</v>
      </c>
      <c r="AY120" s="218" t="s">
        <v>328</v>
      </c>
    </row>
    <row r="121" s="13" customFormat="1">
      <c r="A121" s="13"/>
      <c r="B121" s="201"/>
      <c r="C121" s="13"/>
      <c r="D121" s="195" t="s">
        <v>442</v>
      </c>
      <c r="E121" s="202" t="s">
        <v>3</v>
      </c>
      <c r="F121" s="203" t="s">
        <v>512</v>
      </c>
      <c r="G121" s="13"/>
      <c r="H121" s="204">
        <v>14</v>
      </c>
      <c r="I121" s="205"/>
      <c r="J121" s="13"/>
      <c r="K121" s="13"/>
      <c r="L121" s="201"/>
      <c r="M121" s="206"/>
      <c r="N121" s="207"/>
      <c r="O121" s="207"/>
      <c r="P121" s="207"/>
      <c r="Q121" s="207"/>
      <c r="R121" s="207"/>
      <c r="S121" s="207"/>
      <c r="T121" s="208"/>
      <c r="U121" s="13"/>
      <c r="V121" s="13"/>
      <c r="W121" s="13"/>
      <c r="X121" s="13"/>
      <c r="Y121" s="13"/>
      <c r="Z121" s="13"/>
      <c r="AA121" s="13"/>
      <c r="AB121" s="13"/>
      <c r="AC121" s="13"/>
      <c r="AD121" s="13"/>
      <c r="AE121" s="13"/>
      <c r="AT121" s="202" t="s">
        <v>442</v>
      </c>
      <c r="AU121" s="202" t="s">
        <v>76</v>
      </c>
      <c r="AV121" s="13" t="s">
        <v>79</v>
      </c>
      <c r="AW121" s="13" t="s">
        <v>31</v>
      </c>
      <c r="AX121" s="13" t="s">
        <v>69</v>
      </c>
      <c r="AY121" s="202" t="s">
        <v>328</v>
      </c>
    </row>
    <row r="122" s="14" customFormat="1">
      <c r="A122" s="14"/>
      <c r="B122" s="209"/>
      <c r="C122" s="14"/>
      <c r="D122" s="195" t="s">
        <v>442</v>
      </c>
      <c r="E122" s="210" t="s">
        <v>3</v>
      </c>
      <c r="F122" s="211" t="s">
        <v>452</v>
      </c>
      <c r="G122" s="14"/>
      <c r="H122" s="212">
        <v>14</v>
      </c>
      <c r="I122" s="213"/>
      <c r="J122" s="14"/>
      <c r="K122" s="14"/>
      <c r="L122" s="209"/>
      <c r="M122" s="214"/>
      <c r="N122" s="215"/>
      <c r="O122" s="215"/>
      <c r="P122" s="215"/>
      <c r="Q122" s="215"/>
      <c r="R122" s="215"/>
      <c r="S122" s="215"/>
      <c r="T122" s="216"/>
      <c r="U122" s="14"/>
      <c r="V122" s="14"/>
      <c r="W122" s="14"/>
      <c r="X122" s="14"/>
      <c r="Y122" s="14"/>
      <c r="Z122" s="14"/>
      <c r="AA122" s="14"/>
      <c r="AB122" s="14"/>
      <c r="AC122" s="14"/>
      <c r="AD122" s="14"/>
      <c r="AE122" s="14"/>
      <c r="AT122" s="210" t="s">
        <v>442</v>
      </c>
      <c r="AU122" s="210" t="s">
        <v>76</v>
      </c>
      <c r="AV122" s="14" t="s">
        <v>113</v>
      </c>
      <c r="AW122" s="14" t="s">
        <v>31</v>
      </c>
      <c r="AX122" s="14" t="s">
        <v>76</v>
      </c>
      <c r="AY122" s="210" t="s">
        <v>328</v>
      </c>
    </row>
    <row r="123" s="2" customFormat="1" ht="44.25" customHeight="1">
      <c r="A123" s="41"/>
      <c r="B123" s="176"/>
      <c r="C123" s="177" t="s">
        <v>138</v>
      </c>
      <c r="D123" s="177" t="s">
        <v>331</v>
      </c>
      <c r="E123" s="178" t="s">
        <v>7840</v>
      </c>
      <c r="F123" s="179" t="s">
        <v>7841</v>
      </c>
      <c r="G123" s="180" t="s">
        <v>574</v>
      </c>
      <c r="H123" s="181">
        <v>2</v>
      </c>
      <c r="I123" s="182"/>
      <c r="J123" s="183">
        <f>ROUND(I123*H123,2)</f>
        <v>0</v>
      </c>
      <c r="K123" s="179" t="s">
        <v>335</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76</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235</v>
      </c>
    </row>
    <row r="124" s="2" customFormat="1">
      <c r="A124" s="41"/>
      <c r="B124" s="42"/>
      <c r="C124" s="41"/>
      <c r="D124" s="190" t="s">
        <v>338</v>
      </c>
      <c r="E124" s="41"/>
      <c r="F124" s="191" t="s">
        <v>7842</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76</v>
      </c>
    </row>
    <row r="125" s="15" customFormat="1">
      <c r="A125" s="15"/>
      <c r="B125" s="217"/>
      <c r="C125" s="15"/>
      <c r="D125" s="195" t="s">
        <v>442</v>
      </c>
      <c r="E125" s="218" t="s">
        <v>3</v>
      </c>
      <c r="F125" s="219" t="s">
        <v>7843</v>
      </c>
      <c r="G125" s="15"/>
      <c r="H125" s="218" t="s">
        <v>3</v>
      </c>
      <c r="I125" s="220"/>
      <c r="J125" s="15"/>
      <c r="K125" s="15"/>
      <c r="L125" s="217"/>
      <c r="M125" s="221"/>
      <c r="N125" s="222"/>
      <c r="O125" s="222"/>
      <c r="P125" s="222"/>
      <c r="Q125" s="222"/>
      <c r="R125" s="222"/>
      <c r="S125" s="222"/>
      <c r="T125" s="223"/>
      <c r="U125" s="15"/>
      <c r="V125" s="15"/>
      <c r="W125" s="15"/>
      <c r="X125" s="15"/>
      <c r="Y125" s="15"/>
      <c r="Z125" s="15"/>
      <c r="AA125" s="15"/>
      <c r="AB125" s="15"/>
      <c r="AC125" s="15"/>
      <c r="AD125" s="15"/>
      <c r="AE125" s="15"/>
      <c r="AT125" s="218" t="s">
        <v>442</v>
      </c>
      <c r="AU125" s="218" t="s">
        <v>76</v>
      </c>
      <c r="AV125" s="15" t="s">
        <v>76</v>
      </c>
      <c r="AW125" s="15" t="s">
        <v>31</v>
      </c>
      <c r="AX125" s="15" t="s">
        <v>69</v>
      </c>
      <c r="AY125" s="218" t="s">
        <v>328</v>
      </c>
    </row>
    <row r="126" s="13" customFormat="1">
      <c r="A126" s="13"/>
      <c r="B126" s="201"/>
      <c r="C126" s="13"/>
      <c r="D126" s="195" t="s">
        <v>442</v>
      </c>
      <c r="E126" s="202" t="s">
        <v>3</v>
      </c>
      <c r="F126" s="203" t="s">
        <v>79</v>
      </c>
      <c r="G126" s="13"/>
      <c r="H126" s="204">
        <v>2</v>
      </c>
      <c r="I126" s="205"/>
      <c r="J126" s="13"/>
      <c r="K126" s="13"/>
      <c r="L126" s="201"/>
      <c r="M126" s="206"/>
      <c r="N126" s="207"/>
      <c r="O126" s="207"/>
      <c r="P126" s="207"/>
      <c r="Q126" s="207"/>
      <c r="R126" s="207"/>
      <c r="S126" s="207"/>
      <c r="T126" s="208"/>
      <c r="U126" s="13"/>
      <c r="V126" s="13"/>
      <c r="W126" s="13"/>
      <c r="X126" s="13"/>
      <c r="Y126" s="13"/>
      <c r="Z126" s="13"/>
      <c r="AA126" s="13"/>
      <c r="AB126" s="13"/>
      <c r="AC126" s="13"/>
      <c r="AD126" s="13"/>
      <c r="AE126" s="13"/>
      <c r="AT126" s="202" t="s">
        <v>442</v>
      </c>
      <c r="AU126" s="202" t="s">
        <v>76</v>
      </c>
      <c r="AV126" s="13" t="s">
        <v>79</v>
      </c>
      <c r="AW126" s="13" t="s">
        <v>31</v>
      </c>
      <c r="AX126" s="13" t="s">
        <v>69</v>
      </c>
      <c r="AY126" s="202" t="s">
        <v>328</v>
      </c>
    </row>
    <row r="127" s="14" customFormat="1">
      <c r="A127" s="14"/>
      <c r="B127" s="209"/>
      <c r="C127" s="14"/>
      <c r="D127" s="195" t="s">
        <v>442</v>
      </c>
      <c r="E127" s="210" t="s">
        <v>3</v>
      </c>
      <c r="F127" s="211" t="s">
        <v>452</v>
      </c>
      <c r="G127" s="14"/>
      <c r="H127" s="212">
        <v>2</v>
      </c>
      <c r="I127" s="213"/>
      <c r="J127" s="14"/>
      <c r="K127" s="14"/>
      <c r="L127" s="209"/>
      <c r="M127" s="214"/>
      <c r="N127" s="215"/>
      <c r="O127" s="215"/>
      <c r="P127" s="215"/>
      <c r="Q127" s="215"/>
      <c r="R127" s="215"/>
      <c r="S127" s="215"/>
      <c r="T127" s="216"/>
      <c r="U127" s="14"/>
      <c r="V127" s="14"/>
      <c r="W127" s="14"/>
      <c r="X127" s="14"/>
      <c r="Y127" s="14"/>
      <c r="Z127" s="14"/>
      <c r="AA127" s="14"/>
      <c r="AB127" s="14"/>
      <c r="AC127" s="14"/>
      <c r="AD127" s="14"/>
      <c r="AE127" s="14"/>
      <c r="AT127" s="210" t="s">
        <v>442</v>
      </c>
      <c r="AU127" s="210" t="s">
        <v>76</v>
      </c>
      <c r="AV127" s="14" t="s">
        <v>113</v>
      </c>
      <c r="AW127" s="14" t="s">
        <v>31</v>
      </c>
      <c r="AX127" s="14" t="s">
        <v>76</v>
      </c>
      <c r="AY127" s="210" t="s">
        <v>328</v>
      </c>
    </row>
    <row r="128" s="2" customFormat="1" ht="49.05" customHeight="1">
      <c r="A128" s="41"/>
      <c r="B128" s="176"/>
      <c r="C128" s="177" t="s">
        <v>150</v>
      </c>
      <c r="D128" s="177" t="s">
        <v>331</v>
      </c>
      <c r="E128" s="178" t="s">
        <v>7844</v>
      </c>
      <c r="F128" s="179" t="s">
        <v>7845</v>
      </c>
      <c r="G128" s="180" t="s">
        <v>574</v>
      </c>
      <c r="H128" s="181">
        <v>1</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9</v>
      </c>
    </row>
    <row r="129" s="2" customFormat="1">
      <c r="A129" s="41"/>
      <c r="B129" s="42"/>
      <c r="C129" s="41"/>
      <c r="D129" s="190" t="s">
        <v>338</v>
      </c>
      <c r="E129" s="41"/>
      <c r="F129" s="191" t="s">
        <v>7846</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76</v>
      </c>
    </row>
    <row r="130" s="15" customFormat="1">
      <c r="A130" s="15"/>
      <c r="B130" s="217"/>
      <c r="C130" s="15"/>
      <c r="D130" s="195" t="s">
        <v>442</v>
      </c>
      <c r="E130" s="218" t="s">
        <v>3</v>
      </c>
      <c r="F130" s="219" t="s">
        <v>7847</v>
      </c>
      <c r="G130" s="15"/>
      <c r="H130" s="218" t="s">
        <v>3</v>
      </c>
      <c r="I130" s="220"/>
      <c r="J130" s="15"/>
      <c r="K130" s="15"/>
      <c r="L130" s="217"/>
      <c r="M130" s="221"/>
      <c r="N130" s="222"/>
      <c r="O130" s="222"/>
      <c r="P130" s="222"/>
      <c r="Q130" s="222"/>
      <c r="R130" s="222"/>
      <c r="S130" s="222"/>
      <c r="T130" s="223"/>
      <c r="U130" s="15"/>
      <c r="V130" s="15"/>
      <c r="W130" s="15"/>
      <c r="X130" s="15"/>
      <c r="Y130" s="15"/>
      <c r="Z130" s="15"/>
      <c r="AA130" s="15"/>
      <c r="AB130" s="15"/>
      <c r="AC130" s="15"/>
      <c r="AD130" s="15"/>
      <c r="AE130" s="15"/>
      <c r="AT130" s="218" t="s">
        <v>442</v>
      </c>
      <c r="AU130" s="218" t="s">
        <v>76</v>
      </c>
      <c r="AV130" s="15" t="s">
        <v>76</v>
      </c>
      <c r="AW130" s="15" t="s">
        <v>31</v>
      </c>
      <c r="AX130" s="15" t="s">
        <v>69</v>
      </c>
      <c r="AY130" s="218" t="s">
        <v>328</v>
      </c>
    </row>
    <row r="131" s="13" customFormat="1">
      <c r="A131" s="13"/>
      <c r="B131" s="201"/>
      <c r="C131" s="13"/>
      <c r="D131" s="195" t="s">
        <v>442</v>
      </c>
      <c r="E131" s="202" t="s">
        <v>3</v>
      </c>
      <c r="F131" s="203" t="s">
        <v>76</v>
      </c>
      <c r="G131" s="13"/>
      <c r="H131" s="204">
        <v>1</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76</v>
      </c>
      <c r="AV131" s="13" t="s">
        <v>79</v>
      </c>
      <c r="AW131" s="13" t="s">
        <v>31</v>
      </c>
      <c r="AX131" s="13" t="s">
        <v>69</v>
      </c>
      <c r="AY131" s="202" t="s">
        <v>328</v>
      </c>
    </row>
    <row r="132" s="14" customFormat="1">
      <c r="A132" s="14"/>
      <c r="B132" s="209"/>
      <c r="C132" s="14"/>
      <c r="D132" s="195" t="s">
        <v>442</v>
      </c>
      <c r="E132" s="210" t="s">
        <v>3</v>
      </c>
      <c r="F132" s="211" t="s">
        <v>452</v>
      </c>
      <c r="G132" s="14"/>
      <c r="H132" s="212">
        <v>1</v>
      </c>
      <c r="I132" s="213"/>
      <c r="J132" s="14"/>
      <c r="K132" s="14"/>
      <c r="L132" s="209"/>
      <c r="M132" s="214"/>
      <c r="N132" s="215"/>
      <c r="O132" s="215"/>
      <c r="P132" s="215"/>
      <c r="Q132" s="215"/>
      <c r="R132" s="215"/>
      <c r="S132" s="215"/>
      <c r="T132" s="216"/>
      <c r="U132" s="14"/>
      <c r="V132" s="14"/>
      <c r="W132" s="14"/>
      <c r="X132" s="14"/>
      <c r="Y132" s="14"/>
      <c r="Z132" s="14"/>
      <c r="AA132" s="14"/>
      <c r="AB132" s="14"/>
      <c r="AC132" s="14"/>
      <c r="AD132" s="14"/>
      <c r="AE132" s="14"/>
      <c r="AT132" s="210" t="s">
        <v>442</v>
      </c>
      <c r="AU132" s="210" t="s">
        <v>76</v>
      </c>
      <c r="AV132" s="14" t="s">
        <v>113</v>
      </c>
      <c r="AW132" s="14" t="s">
        <v>31</v>
      </c>
      <c r="AX132" s="14" t="s">
        <v>76</v>
      </c>
      <c r="AY132" s="210" t="s">
        <v>328</v>
      </c>
    </row>
    <row r="133" s="12" customFormat="1" ht="25.92" customHeight="1">
      <c r="A133" s="12"/>
      <c r="B133" s="163"/>
      <c r="C133" s="12"/>
      <c r="D133" s="164" t="s">
        <v>68</v>
      </c>
      <c r="E133" s="165" t="s">
        <v>7848</v>
      </c>
      <c r="F133" s="165" t="s">
        <v>7849</v>
      </c>
      <c r="G133" s="12"/>
      <c r="H133" s="12"/>
      <c r="I133" s="166"/>
      <c r="J133" s="167">
        <f>BK133</f>
        <v>0</v>
      </c>
      <c r="K133" s="12"/>
      <c r="L133" s="163"/>
      <c r="M133" s="168"/>
      <c r="N133" s="169"/>
      <c r="O133" s="169"/>
      <c r="P133" s="170">
        <f>SUM(P134:P199)</f>
        <v>0</v>
      </c>
      <c r="Q133" s="169"/>
      <c r="R133" s="170">
        <f>SUM(R134:R199)</f>
        <v>0</v>
      </c>
      <c r="S133" s="169"/>
      <c r="T133" s="171">
        <f>SUM(T134:T199)</f>
        <v>0</v>
      </c>
      <c r="U133" s="12"/>
      <c r="V133" s="12"/>
      <c r="W133" s="12"/>
      <c r="X133" s="12"/>
      <c r="Y133" s="12"/>
      <c r="Z133" s="12"/>
      <c r="AA133" s="12"/>
      <c r="AB133" s="12"/>
      <c r="AC133" s="12"/>
      <c r="AD133" s="12"/>
      <c r="AE133" s="12"/>
      <c r="AR133" s="164" t="s">
        <v>76</v>
      </c>
      <c r="AT133" s="172" t="s">
        <v>68</v>
      </c>
      <c r="AU133" s="172" t="s">
        <v>69</v>
      </c>
      <c r="AY133" s="164" t="s">
        <v>328</v>
      </c>
      <c r="BK133" s="173">
        <f>SUM(BK134:BK199)</f>
        <v>0</v>
      </c>
    </row>
    <row r="134" s="2" customFormat="1" ht="24.15" customHeight="1">
      <c r="A134" s="41"/>
      <c r="B134" s="176"/>
      <c r="C134" s="177" t="s">
        <v>168</v>
      </c>
      <c r="D134" s="177" t="s">
        <v>331</v>
      </c>
      <c r="E134" s="178" t="s">
        <v>7850</v>
      </c>
      <c r="F134" s="179" t="s">
        <v>7851</v>
      </c>
      <c r="G134" s="180" t="s">
        <v>574</v>
      </c>
      <c r="H134" s="181">
        <v>3</v>
      </c>
      <c r="I134" s="182"/>
      <c r="J134" s="183">
        <f>ROUND(I134*H134,2)</f>
        <v>0</v>
      </c>
      <c r="K134" s="179" t="s">
        <v>335</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512</v>
      </c>
    </row>
    <row r="135" s="2" customFormat="1">
      <c r="A135" s="41"/>
      <c r="B135" s="42"/>
      <c r="C135" s="41"/>
      <c r="D135" s="190" t="s">
        <v>338</v>
      </c>
      <c r="E135" s="41"/>
      <c r="F135" s="191" t="s">
        <v>7852</v>
      </c>
      <c r="G135" s="41"/>
      <c r="H135" s="41"/>
      <c r="I135" s="192"/>
      <c r="J135" s="41"/>
      <c r="K135" s="41"/>
      <c r="L135" s="42"/>
      <c r="M135" s="193"/>
      <c r="N135" s="194"/>
      <c r="O135" s="75"/>
      <c r="P135" s="75"/>
      <c r="Q135" s="75"/>
      <c r="R135" s="75"/>
      <c r="S135" s="75"/>
      <c r="T135" s="76"/>
      <c r="U135" s="41"/>
      <c r="V135" s="41"/>
      <c r="W135" s="41"/>
      <c r="X135" s="41"/>
      <c r="Y135" s="41"/>
      <c r="Z135" s="41"/>
      <c r="AA135" s="41"/>
      <c r="AB135" s="41"/>
      <c r="AC135" s="41"/>
      <c r="AD135" s="41"/>
      <c r="AE135" s="41"/>
      <c r="AT135" s="22" t="s">
        <v>338</v>
      </c>
      <c r="AU135" s="22" t="s">
        <v>76</v>
      </c>
    </row>
    <row r="136" s="2" customFormat="1">
      <c r="A136" s="41"/>
      <c r="B136" s="42"/>
      <c r="C136" s="41"/>
      <c r="D136" s="195" t="s">
        <v>340</v>
      </c>
      <c r="E136" s="41"/>
      <c r="F136" s="196" t="s">
        <v>7853</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340</v>
      </c>
      <c r="AU136" s="22" t="s">
        <v>76</v>
      </c>
    </row>
    <row r="137" s="2" customFormat="1" ht="37.8" customHeight="1">
      <c r="A137" s="41"/>
      <c r="B137" s="176"/>
      <c r="C137" s="177" t="s">
        <v>171</v>
      </c>
      <c r="D137" s="177" t="s">
        <v>331</v>
      </c>
      <c r="E137" s="178" t="s">
        <v>7854</v>
      </c>
      <c r="F137" s="179" t="s">
        <v>7855</v>
      </c>
      <c r="G137" s="180" t="s">
        <v>574</v>
      </c>
      <c r="H137" s="181">
        <v>1</v>
      </c>
      <c r="I137" s="182"/>
      <c r="J137" s="183">
        <f>ROUND(I137*H137,2)</f>
        <v>0</v>
      </c>
      <c r="K137" s="179" t="s">
        <v>335</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76</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532</v>
      </c>
    </row>
    <row r="138" s="2" customFormat="1">
      <c r="A138" s="41"/>
      <c r="B138" s="42"/>
      <c r="C138" s="41"/>
      <c r="D138" s="190" t="s">
        <v>338</v>
      </c>
      <c r="E138" s="41"/>
      <c r="F138" s="191" t="s">
        <v>7856</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76</v>
      </c>
    </row>
    <row r="139" s="2" customFormat="1">
      <c r="A139" s="41"/>
      <c r="B139" s="42"/>
      <c r="C139" s="41"/>
      <c r="D139" s="195" t="s">
        <v>340</v>
      </c>
      <c r="E139" s="41"/>
      <c r="F139" s="196" t="s">
        <v>7857</v>
      </c>
      <c r="G139" s="41"/>
      <c r="H139" s="41"/>
      <c r="I139" s="192"/>
      <c r="J139" s="41"/>
      <c r="K139" s="41"/>
      <c r="L139" s="42"/>
      <c r="M139" s="193"/>
      <c r="N139" s="194"/>
      <c r="O139" s="75"/>
      <c r="P139" s="75"/>
      <c r="Q139" s="75"/>
      <c r="R139" s="75"/>
      <c r="S139" s="75"/>
      <c r="T139" s="76"/>
      <c r="U139" s="41"/>
      <c r="V139" s="41"/>
      <c r="W139" s="41"/>
      <c r="X139" s="41"/>
      <c r="Y139" s="41"/>
      <c r="Z139" s="41"/>
      <c r="AA139" s="41"/>
      <c r="AB139" s="41"/>
      <c r="AC139" s="41"/>
      <c r="AD139" s="41"/>
      <c r="AE139" s="41"/>
      <c r="AT139" s="22" t="s">
        <v>340</v>
      </c>
      <c r="AU139" s="22" t="s">
        <v>76</v>
      </c>
    </row>
    <row r="140" s="2" customFormat="1" ht="24.15" customHeight="1">
      <c r="A140" s="41"/>
      <c r="B140" s="176"/>
      <c r="C140" s="177" t="s">
        <v>183</v>
      </c>
      <c r="D140" s="177" t="s">
        <v>331</v>
      </c>
      <c r="E140" s="178" t="s">
        <v>7858</v>
      </c>
      <c r="F140" s="179" t="s">
        <v>7859</v>
      </c>
      <c r="G140" s="180" t="s">
        <v>574</v>
      </c>
      <c r="H140" s="181">
        <v>1</v>
      </c>
      <c r="I140" s="182"/>
      <c r="J140" s="183">
        <f>ROUND(I140*H140,2)</f>
        <v>0</v>
      </c>
      <c r="K140" s="179" t="s">
        <v>335</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76</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544</v>
      </c>
    </row>
    <row r="141" s="2" customFormat="1">
      <c r="A141" s="41"/>
      <c r="B141" s="42"/>
      <c r="C141" s="41"/>
      <c r="D141" s="190" t="s">
        <v>338</v>
      </c>
      <c r="E141" s="41"/>
      <c r="F141" s="191" t="s">
        <v>7860</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338</v>
      </c>
      <c r="AU141" s="22" t="s">
        <v>76</v>
      </c>
    </row>
    <row r="142" s="2" customFormat="1">
      <c r="A142" s="41"/>
      <c r="B142" s="42"/>
      <c r="C142" s="41"/>
      <c r="D142" s="195" t="s">
        <v>340</v>
      </c>
      <c r="E142" s="41"/>
      <c r="F142" s="196" t="s">
        <v>7861</v>
      </c>
      <c r="G142" s="41"/>
      <c r="H142" s="41"/>
      <c r="I142" s="192"/>
      <c r="J142" s="41"/>
      <c r="K142" s="41"/>
      <c r="L142" s="42"/>
      <c r="M142" s="193"/>
      <c r="N142" s="194"/>
      <c r="O142" s="75"/>
      <c r="P142" s="75"/>
      <c r="Q142" s="75"/>
      <c r="R142" s="75"/>
      <c r="S142" s="75"/>
      <c r="T142" s="76"/>
      <c r="U142" s="41"/>
      <c r="V142" s="41"/>
      <c r="W142" s="41"/>
      <c r="X142" s="41"/>
      <c r="Y142" s="41"/>
      <c r="Z142" s="41"/>
      <c r="AA142" s="41"/>
      <c r="AB142" s="41"/>
      <c r="AC142" s="41"/>
      <c r="AD142" s="41"/>
      <c r="AE142" s="41"/>
      <c r="AT142" s="22" t="s">
        <v>340</v>
      </c>
      <c r="AU142" s="22" t="s">
        <v>76</v>
      </c>
    </row>
    <row r="143" s="2" customFormat="1" ht="24.15" customHeight="1">
      <c r="A143" s="41"/>
      <c r="B143" s="176"/>
      <c r="C143" s="177" t="s">
        <v>235</v>
      </c>
      <c r="D143" s="177" t="s">
        <v>331</v>
      </c>
      <c r="E143" s="178" t="s">
        <v>7862</v>
      </c>
      <c r="F143" s="179" t="s">
        <v>7863</v>
      </c>
      <c r="G143" s="180" t="s">
        <v>574</v>
      </c>
      <c r="H143" s="181">
        <v>1</v>
      </c>
      <c r="I143" s="182"/>
      <c r="J143" s="183">
        <f>ROUND(I143*H143,2)</f>
        <v>0</v>
      </c>
      <c r="K143" s="179" t="s">
        <v>335</v>
      </c>
      <c r="L143" s="42"/>
      <c r="M143" s="184" t="s">
        <v>3</v>
      </c>
      <c r="N143" s="185" t="s">
        <v>40</v>
      </c>
      <c r="O143" s="75"/>
      <c r="P143" s="186">
        <f>O143*H143</f>
        <v>0</v>
      </c>
      <c r="Q143" s="186">
        <v>0</v>
      </c>
      <c r="R143" s="186">
        <f>Q143*H143</f>
        <v>0</v>
      </c>
      <c r="S143" s="186">
        <v>0</v>
      </c>
      <c r="T143" s="187">
        <f>S143*H143</f>
        <v>0</v>
      </c>
      <c r="U143" s="41"/>
      <c r="V143" s="41"/>
      <c r="W143" s="41"/>
      <c r="X143" s="41"/>
      <c r="Y143" s="41"/>
      <c r="Z143" s="41"/>
      <c r="AA143" s="41"/>
      <c r="AB143" s="41"/>
      <c r="AC143" s="41"/>
      <c r="AD143" s="41"/>
      <c r="AE143" s="41"/>
      <c r="AR143" s="188" t="s">
        <v>113</v>
      </c>
      <c r="AT143" s="188" t="s">
        <v>331</v>
      </c>
      <c r="AU143" s="188" t="s">
        <v>76</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113</v>
      </c>
      <c r="BM143" s="188" t="s">
        <v>556</v>
      </c>
    </row>
    <row r="144" s="2" customFormat="1">
      <c r="A144" s="41"/>
      <c r="B144" s="42"/>
      <c r="C144" s="41"/>
      <c r="D144" s="190" t="s">
        <v>338</v>
      </c>
      <c r="E144" s="41"/>
      <c r="F144" s="191" t="s">
        <v>7864</v>
      </c>
      <c r="G144" s="41"/>
      <c r="H144" s="41"/>
      <c r="I144" s="192"/>
      <c r="J144" s="41"/>
      <c r="K144" s="41"/>
      <c r="L144" s="42"/>
      <c r="M144" s="193"/>
      <c r="N144" s="194"/>
      <c r="O144" s="75"/>
      <c r="P144" s="75"/>
      <c r="Q144" s="75"/>
      <c r="R144" s="75"/>
      <c r="S144" s="75"/>
      <c r="T144" s="76"/>
      <c r="U144" s="41"/>
      <c r="V144" s="41"/>
      <c r="W144" s="41"/>
      <c r="X144" s="41"/>
      <c r="Y144" s="41"/>
      <c r="Z144" s="41"/>
      <c r="AA144" s="41"/>
      <c r="AB144" s="41"/>
      <c r="AC144" s="41"/>
      <c r="AD144" s="41"/>
      <c r="AE144" s="41"/>
      <c r="AT144" s="22" t="s">
        <v>338</v>
      </c>
      <c r="AU144" s="22" t="s">
        <v>76</v>
      </c>
    </row>
    <row r="145" s="2" customFormat="1">
      <c r="A145" s="41"/>
      <c r="B145" s="42"/>
      <c r="C145" s="41"/>
      <c r="D145" s="195" t="s">
        <v>340</v>
      </c>
      <c r="E145" s="41"/>
      <c r="F145" s="196" t="s">
        <v>7865</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340</v>
      </c>
      <c r="AU145" s="22" t="s">
        <v>76</v>
      </c>
    </row>
    <row r="146" s="2" customFormat="1" ht="24.15" customHeight="1">
      <c r="A146" s="41"/>
      <c r="B146" s="176"/>
      <c r="C146" s="177" t="s">
        <v>239</v>
      </c>
      <c r="D146" s="177" t="s">
        <v>331</v>
      </c>
      <c r="E146" s="178" t="s">
        <v>7866</v>
      </c>
      <c r="F146" s="179" t="s">
        <v>7867</v>
      </c>
      <c r="G146" s="180" t="s">
        <v>574</v>
      </c>
      <c r="H146" s="181">
        <v>3</v>
      </c>
      <c r="I146" s="182"/>
      <c r="J146" s="183">
        <f>ROUND(I146*H146,2)</f>
        <v>0</v>
      </c>
      <c r="K146" s="179" t="s">
        <v>335</v>
      </c>
      <c r="L146" s="42"/>
      <c r="M146" s="184" t="s">
        <v>3</v>
      </c>
      <c r="N146" s="185"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113</v>
      </c>
      <c r="AT146" s="188" t="s">
        <v>331</v>
      </c>
      <c r="AU146" s="188" t="s">
        <v>76</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564</v>
      </c>
    </row>
    <row r="147" s="2" customFormat="1">
      <c r="A147" s="41"/>
      <c r="B147" s="42"/>
      <c r="C147" s="41"/>
      <c r="D147" s="190" t="s">
        <v>338</v>
      </c>
      <c r="E147" s="41"/>
      <c r="F147" s="191" t="s">
        <v>7868</v>
      </c>
      <c r="G147" s="41"/>
      <c r="H147" s="41"/>
      <c r="I147" s="192"/>
      <c r="J147" s="41"/>
      <c r="K147" s="41"/>
      <c r="L147" s="42"/>
      <c r="M147" s="193"/>
      <c r="N147" s="194"/>
      <c r="O147" s="75"/>
      <c r="P147" s="75"/>
      <c r="Q147" s="75"/>
      <c r="R147" s="75"/>
      <c r="S147" s="75"/>
      <c r="T147" s="76"/>
      <c r="U147" s="41"/>
      <c r="V147" s="41"/>
      <c r="W147" s="41"/>
      <c r="X147" s="41"/>
      <c r="Y147" s="41"/>
      <c r="Z147" s="41"/>
      <c r="AA147" s="41"/>
      <c r="AB147" s="41"/>
      <c r="AC147" s="41"/>
      <c r="AD147" s="41"/>
      <c r="AE147" s="41"/>
      <c r="AT147" s="22" t="s">
        <v>338</v>
      </c>
      <c r="AU147" s="22" t="s">
        <v>76</v>
      </c>
    </row>
    <row r="148" s="2" customFormat="1">
      <c r="A148" s="41"/>
      <c r="B148" s="42"/>
      <c r="C148" s="41"/>
      <c r="D148" s="195" t="s">
        <v>340</v>
      </c>
      <c r="E148" s="41"/>
      <c r="F148" s="196" t="s">
        <v>7869</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340</v>
      </c>
      <c r="AU148" s="22" t="s">
        <v>76</v>
      </c>
    </row>
    <row r="149" s="2" customFormat="1" ht="24.15" customHeight="1">
      <c r="A149" s="41"/>
      <c r="B149" s="176"/>
      <c r="C149" s="177" t="s">
        <v>9</v>
      </c>
      <c r="D149" s="177" t="s">
        <v>331</v>
      </c>
      <c r="E149" s="178" t="s">
        <v>7870</v>
      </c>
      <c r="F149" s="179" t="s">
        <v>7871</v>
      </c>
      <c r="G149" s="180" t="s">
        <v>574</v>
      </c>
      <c r="H149" s="181">
        <v>4</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76</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576</v>
      </c>
    </row>
    <row r="150" s="2" customFormat="1">
      <c r="A150" s="41"/>
      <c r="B150" s="42"/>
      <c r="C150" s="41"/>
      <c r="D150" s="190" t="s">
        <v>338</v>
      </c>
      <c r="E150" s="41"/>
      <c r="F150" s="191" t="s">
        <v>7872</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76</v>
      </c>
    </row>
    <row r="151" s="2" customFormat="1">
      <c r="A151" s="41"/>
      <c r="B151" s="42"/>
      <c r="C151" s="41"/>
      <c r="D151" s="195" t="s">
        <v>340</v>
      </c>
      <c r="E151" s="41"/>
      <c r="F151" s="196" t="s">
        <v>7873</v>
      </c>
      <c r="G151" s="41"/>
      <c r="H151" s="41"/>
      <c r="I151" s="192"/>
      <c r="J151" s="41"/>
      <c r="K151" s="41"/>
      <c r="L151" s="42"/>
      <c r="M151" s="193"/>
      <c r="N151" s="194"/>
      <c r="O151" s="75"/>
      <c r="P151" s="75"/>
      <c r="Q151" s="75"/>
      <c r="R151" s="75"/>
      <c r="S151" s="75"/>
      <c r="T151" s="76"/>
      <c r="U151" s="41"/>
      <c r="V151" s="41"/>
      <c r="W151" s="41"/>
      <c r="X151" s="41"/>
      <c r="Y151" s="41"/>
      <c r="Z151" s="41"/>
      <c r="AA151" s="41"/>
      <c r="AB151" s="41"/>
      <c r="AC151" s="41"/>
      <c r="AD151" s="41"/>
      <c r="AE151" s="41"/>
      <c r="AT151" s="22" t="s">
        <v>340</v>
      </c>
      <c r="AU151" s="22" t="s">
        <v>76</v>
      </c>
    </row>
    <row r="152" s="2" customFormat="1" ht="37.8" customHeight="1">
      <c r="A152" s="41"/>
      <c r="B152" s="176"/>
      <c r="C152" s="177" t="s">
        <v>505</v>
      </c>
      <c r="D152" s="177" t="s">
        <v>331</v>
      </c>
      <c r="E152" s="178" t="s">
        <v>7874</v>
      </c>
      <c r="F152" s="179" t="s">
        <v>7875</v>
      </c>
      <c r="G152" s="180" t="s">
        <v>574</v>
      </c>
      <c r="H152" s="181">
        <v>1</v>
      </c>
      <c r="I152" s="182"/>
      <c r="J152" s="183">
        <f>ROUND(I152*H152,2)</f>
        <v>0</v>
      </c>
      <c r="K152" s="179" t="s">
        <v>335</v>
      </c>
      <c r="L152" s="42"/>
      <c r="M152" s="184" t="s">
        <v>3</v>
      </c>
      <c r="N152" s="185" t="s">
        <v>40</v>
      </c>
      <c r="O152" s="75"/>
      <c r="P152" s="186">
        <f>O152*H152</f>
        <v>0</v>
      </c>
      <c r="Q152" s="186">
        <v>0</v>
      </c>
      <c r="R152" s="186">
        <f>Q152*H152</f>
        <v>0</v>
      </c>
      <c r="S152" s="186">
        <v>0</v>
      </c>
      <c r="T152" s="187">
        <f>S152*H152</f>
        <v>0</v>
      </c>
      <c r="U152" s="41"/>
      <c r="V152" s="41"/>
      <c r="W152" s="41"/>
      <c r="X152" s="41"/>
      <c r="Y152" s="41"/>
      <c r="Z152" s="41"/>
      <c r="AA152" s="41"/>
      <c r="AB152" s="41"/>
      <c r="AC152" s="41"/>
      <c r="AD152" s="41"/>
      <c r="AE152" s="41"/>
      <c r="AR152" s="188" t="s">
        <v>113</v>
      </c>
      <c r="AT152" s="188" t="s">
        <v>331</v>
      </c>
      <c r="AU152" s="188" t="s">
        <v>76</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588</v>
      </c>
    </row>
    <row r="153" s="2" customFormat="1">
      <c r="A153" s="41"/>
      <c r="B153" s="42"/>
      <c r="C153" s="41"/>
      <c r="D153" s="190" t="s">
        <v>338</v>
      </c>
      <c r="E153" s="41"/>
      <c r="F153" s="191" t="s">
        <v>7876</v>
      </c>
      <c r="G153" s="41"/>
      <c r="H153" s="41"/>
      <c r="I153" s="192"/>
      <c r="J153" s="41"/>
      <c r="K153" s="41"/>
      <c r="L153" s="42"/>
      <c r="M153" s="193"/>
      <c r="N153" s="194"/>
      <c r="O153" s="75"/>
      <c r="P153" s="75"/>
      <c r="Q153" s="75"/>
      <c r="R153" s="75"/>
      <c r="S153" s="75"/>
      <c r="T153" s="76"/>
      <c r="U153" s="41"/>
      <c r="V153" s="41"/>
      <c r="W153" s="41"/>
      <c r="X153" s="41"/>
      <c r="Y153" s="41"/>
      <c r="Z153" s="41"/>
      <c r="AA153" s="41"/>
      <c r="AB153" s="41"/>
      <c r="AC153" s="41"/>
      <c r="AD153" s="41"/>
      <c r="AE153" s="41"/>
      <c r="AT153" s="22" t="s">
        <v>338</v>
      </c>
      <c r="AU153" s="22" t="s">
        <v>76</v>
      </c>
    </row>
    <row r="154" s="2" customFormat="1">
      <c r="A154" s="41"/>
      <c r="B154" s="42"/>
      <c r="C154" s="41"/>
      <c r="D154" s="195" t="s">
        <v>340</v>
      </c>
      <c r="E154" s="41"/>
      <c r="F154" s="196" t="s">
        <v>7877</v>
      </c>
      <c r="G154" s="41"/>
      <c r="H154" s="41"/>
      <c r="I154" s="192"/>
      <c r="J154" s="41"/>
      <c r="K154" s="41"/>
      <c r="L154" s="42"/>
      <c r="M154" s="193"/>
      <c r="N154" s="194"/>
      <c r="O154" s="75"/>
      <c r="P154" s="75"/>
      <c r="Q154" s="75"/>
      <c r="R154" s="75"/>
      <c r="S154" s="75"/>
      <c r="T154" s="76"/>
      <c r="U154" s="41"/>
      <c r="V154" s="41"/>
      <c r="W154" s="41"/>
      <c r="X154" s="41"/>
      <c r="Y154" s="41"/>
      <c r="Z154" s="41"/>
      <c r="AA154" s="41"/>
      <c r="AB154" s="41"/>
      <c r="AC154" s="41"/>
      <c r="AD154" s="41"/>
      <c r="AE154" s="41"/>
      <c r="AT154" s="22" t="s">
        <v>340</v>
      </c>
      <c r="AU154" s="22" t="s">
        <v>76</v>
      </c>
    </row>
    <row r="155" s="2" customFormat="1" ht="37.8" customHeight="1">
      <c r="A155" s="41"/>
      <c r="B155" s="176"/>
      <c r="C155" s="177" t="s">
        <v>512</v>
      </c>
      <c r="D155" s="177" t="s">
        <v>331</v>
      </c>
      <c r="E155" s="178" t="s">
        <v>7878</v>
      </c>
      <c r="F155" s="179" t="s">
        <v>7879</v>
      </c>
      <c r="G155" s="180" t="s">
        <v>574</v>
      </c>
      <c r="H155" s="181">
        <v>1</v>
      </c>
      <c r="I155" s="182"/>
      <c r="J155" s="183">
        <f>ROUND(I155*H155,2)</f>
        <v>0</v>
      </c>
      <c r="K155" s="179" t="s">
        <v>335</v>
      </c>
      <c r="L155" s="42"/>
      <c r="M155" s="184" t="s">
        <v>3</v>
      </c>
      <c r="N155" s="185" t="s">
        <v>40</v>
      </c>
      <c r="O155" s="75"/>
      <c r="P155" s="186">
        <f>O155*H155</f>
        <v>0</v>
      </c>
      <c r="Q155" s="186">
        <v>0</v>
      </c>
      <c r="R155" s="186">
        <f>Q155*H155</f>
        <v>0</v>
      </c>
      <c r="S155" s="186">
        <v>0</v>
      </c>
      <c r="T155" s="187">
        <f>S155*H155</f>
        <v>0</v>
      </c>
      <c r="U155" s="41"/>
      <c r="V155" s="41"/>
      <c r="W155" s="41"/>
      <c r="X155" s="41"/>
      <c r="Y155" s="41"/>
      <c r="Z155" s="41"/>
      <c r="AA155" s="41"/>
      <c r="AB155" s="41"/>
      <c r="AC155" s="41"/>
      <c r="AD155" s="41"/>
      <c r="AE155" s="41"/>
      <c r="AR155" s="188" t="s">
        <v>113</v>
      </c>
      <c r="AT155" s="188" t="s">
        <v>331</v>
      </c>
      <c r="AU155" s="188" t="s">
        <v>76</v>
      </c>
      <c r="AY155" s="22" t="s">
        <v>328</v>
      </c>
      <c r="BE155" s="189">
        <f>IF(N155="základní",J155,0)</f>
        <v>0</v>
      </c>
      <c r="BF155" s="189">
        <f>IF(N155="snížená",J155,0)</f>
        <v>0</v>
      </c>
      <c r="BG155" s="189">
        <f>IF(N155="zákl. přenesená",J155,0)</f>
        <v>0</v>
      </c>
      <c r="BH155" s="189">
        <f>IF(N155="sníž. přenesená",J155,0)</f>
        <v>0</v>
      </c>
      <c r="BI155" s="189">
        <f>IF(N155="nulová",J155,0)</f>
        <v>0</v>
      </c>
      <c r="BJ155" s="22" t="s">
        <v>76</v>
      </c>
      <c r="BK155" s="189">
        <f>ROUND(I155*H155,2)</f>
        <v>0</v>
      </c>
      <c r="BL155" s="22" t="s">
        <v>113</v>
      </c>
      <c r="BM155" s="188" t="s">
        <v>598</v>
      </c>
    </row>
    <row r="156" s="2" customFormat="1">
      <c r="A156" s="41"/>
      <c r="B156" s="42"/>
      <c r="C156" s="41"/>
      <c r="D156" s="190" t="s">
        <v>338</v>
      </c>
      <c r="E156" s="41"/>
      <c r="F156" s="191" t="s">
        <v>7880</v>
      </c>
      <c r="G156" s="41"/>
      <c r="H156" s="41"/>
      <c r="I156" s="192"/>
      <c r="J156" s="41"/>
      <c r="K156" s="41"/>
      <c r="L156" s="42"/>
      <c r="M156" s="193"/>
      <c r="N156" s="194"/>
      <c r="O156" s="75"/>
      <c r="P156" s="75"/>
      <c r="Q156" s="75"/>
      <c r="R156" s="75"/>
      <c r="S156" s="75"/>
      <c r="T156" s="76"/>
      <c r="U156" s="41"/>
      <c r="V156" s="41"/>
      <c r="W156" s="41"/>
      <c r="X156" s="41"/>
      <c r="Y156" s="41"/>
      <c r="Z156" s="41"/>
      <c r="AA156" s="41"/>
      <c r="AB156" s="41"/>
      <c r="AC156" s="41"/>
      <c r="AD156" s="41"/>
      <c r="AE156" s="41"/>
      <c r="AT156" s="22" t="s">
        <v>338</v>
      </c>
      <c r="AU156" s="22" t="s">
        <v>76</v>
      </c>
    </row>
    <row r="157" s="2" customFormat="1">
      <c r="A157" s="41"/>
      <c r="B157" s="42"/>
      <c r="C157" s="41"/>
      <c r="D157" s="195" t="s">
        <v>340</v>
      </c>
      <c r="E157" s="41"/>
      <c r="F157" s="196" t="s">
        <v>7857</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340</v>
      </c>
      <c r="AU157" s="22" t="s">
        <v>76</v>
      </c>
    </row>
    <row r="158" s="2" customFormat="1" ht="24.15" customHeight="1">
      <c r="A158" s="41"/>
      <c r="B158" s="176"/>
      <c r="C158" s="177" t="s">
        <v>526</v>
      </c>
      <c r="D158" s="177" t="s">
        <v>331</v>
      </c>
      <c r="E158" s="178" t="s">
        <v>7881</v>
      </c>
      <c r="F158" s="179" t="s">
        <v>7882</v>
      </c>
      <c r="G158" s="180" t="s">
        <v>574</v>
      </c>
      <c r="H158" s="181">
        <v>2</v>
      </c>
      <c r="I158" s="182"/>
      <c r="J158" s="183">
        <f>ROUND(I158*H158,2)</f>
        <v>0</v>
      </c>
      <c r="K158" s="179" t="s">
        <v>335</v>
      </c>
      <c r="L158" s="42"/>
      <c r="M158" s="184" t="s">
        <v>3</v>
      </c>
      <c r="N158" s="185" t="s">
        <v>40</v>
      </c>
      <c r="O158" s="75"/>
      <c r="P158" s="186">
        <f>O158*H158</f>
        <v>0</v>
      </c>
      <c r="Q158" s="186">
        <v>0</v>
      </c>
      <c r="R158" s="186">
        <f>Q158*H158</f>
        <v>0</v>
      </c>
      <c r="S158" s="186">
        <v>0</v>
      </c>
      <c r="T158" s="187">
        <f>S158*H158</f>
        <v>0</v>
      </c>
      <c r="U158" s="41"/>
      <c r="V158" s="41"/>
      <c r="W158" s="41"/>
      <c r="X158" s="41"/>
      <c r="Y158" s="41"/>
      <c r="Z158" s="41"/>
      <c r="AA158" s="41"/>
      <c r="AB158" s="41"/>
      <c r="AC158" s="41"/>
      <c r="AD158" s="41"/>
      <c r="AE158" s="41"/>
      <c r="AR158" s="188" t="s">
        <v>113</v>
      </c>
      <c r="AT158" s="188" t="s">
        <v>331</v>
      </c>
      <c r="AU158" s="188" t="s">
        <v>76</v>
      </c>
      <c r="AY158" s="22" t="s">
        <v>328</v>
      </c>
      <c r="BE158" s="189">
        <f>IF(N158="základní",J158,0)</f>
        <v>0</v>
      </c>
      <c r="BF158" s="189">
        <f>IF(N158="snížená",J158,0)</f>
        <v>0</v>
      </c>
      <c r="BG158" s="189">
        <f>IF(N158="zákl. přenesená",J158,0)</f>
        <v>0</v>
      </c>
      <c r="BH158" s="189">
        <f>IF(N158="sníž. přenesená",J158,0)</f>
        <v>0</v>
      </c>
      <c r="BI158" s="189">
        <f>IF(N158="nulová",J158,0)</f>
        <v>0</v>
      </c>
      <c r="BJ158" s="22" t="s">
        <v>76</v>
      </c>
      <c r="BK158" s="189">
        <f>ROUND(I158*H158,2)</f>
        <v>0</v>
      </c>
      <c r="BL158" s="22" t="s">
        <v>113</v>
      </c>
      <c r="BM158" s="188" t="s">
        <v>610</v>
      </c>
    </row>
    <row r="159" s="2" customFormat="1">
      <c r="A159" s="41"/>
      <c r="B159" s="42"/>
      <c r="C159" s="41"/>
      <c r="D159" s="190" t="s">
        <v>338</v>
      </c>
      <c r="E159" s="41"/>
      <c r="F159" s="191" t="s">
        <v>7883</v>
      </c>
      <c r="G159" s="41"/>
      <c r="H159" s="41"/>
      <c r="I159" s="192"/>
      <c r="J159" s="41"/>
      <c r="K159" s="41"/>
      <c r="L159" s="42"/>
      <c r="M159" s="193"/>
      <c r="N159" s="194"/>
      <c r="O159" s="75"/>
      <c r="P159" s="75"/>
      <c r="Q159" s="75"/>
      <c r="R159" s="75"/>
      <c r="S159" s="75"/>
      <c r="T159" s="76"/>
      <c r="U159" s="41"/>
      <c r="V159" s="41"/>
      <c r="W159" s="41"/>
      <c r="X159" s="41"/>
      <c r="Y159" s="41"/>
      <c r="Z159" s="41"/>
      <c r="AA159" s="41"/>
      <c r="AB159" s="41"/>
      <c r="AC159" s="41"/>
      <c r="AD159" s="41"/>
      <c r="AE159" s="41"/>
      <c r="AT159" s="22" t="s">
        <v>338</v>
      </c>
      <c r="AU159" s="22" t="s">
        <v>76</v>
      </c>
    </row>
    <row r="160" s="2" customFormat="1">
      <c r="A160" s="41"/>
      <c r="B160" s="42"/>
      <c r="C160" s="41"/>
      <c r="D160" s="195" t="s">
        <v>340</v>
      </c>
      <c r="E160" s="41"/>
      <c r="F160" s="196" t="s">
        <v>7884</v>
      </c>
      <c r="G160" s="41"/>
      <c r="H160" s="41"/>
      <c r="I160" s="192"/>
      <c r="J160" s="41"/>
      <c r="K160" s="41"/>
      <c r="L160" s="42"/>
      <c r="M160" s="193"/>
      <c r="N160" s="194"/>
      <c r="O160" s="75"/>
      <c r="P160" s="75"/>
      <c r="Q160" s="75"/>
      <c r="R160" s="75"/>
      <c r="S160" s="75"/>
      <c r="T160" s="76"/>
      <c r="U160" s="41"/>
      <c r="V160" s="41"/>
      <c r="W160" s="41"/>
      <c r="X160" s="41"/>
      <c r="Y160" s="41"/>
      <c r="Z160" s="41"/>
      <c r="AA160" s="41"/>
      <c r="AB160" s="41"/>
      <c r="AC160" s="41"/>
      <c r="AD160" s="41"/>
      <c r="AE160" s="41"/>
      <c r="AT160" s="22" t="s">
        <v>340</v>
      </c>
      <c r="AU160" s="22" t="s">
        <v>76</v>
      </c>
    </row>
    <row r="161" s="2" customFormat="1" ht="37.8" customHeight="1">
      <c r="A161" s="41"/>
      <c r="B161" s="176"/>
      <c r="C161" s="177" t="s">
        <v>532</v>
      </c>
      <c r="D161" s="177" t="s">
        <v>331</v>
      </c>
      <c r="E161" s="178" t="s">
        <v>7885</v>
      </c>
      <c r="F161" s="179" t="s">
        <v>7886</v>
      </c>
      <c r="G161" s="180" t="s">
        <v>574</v>
      </c>
      <c r="H161" s="181">
        <v>1</v>
      </c>
      <c r="I161" s="182"/>
      <c r="J161" s="183">
        <f>ROUND(I161*H161,2)</f>
        <v>0</v>
      </c>
      <c r="K161" s="179" t="s">
        <v>335</v>
      </c>
      <c r="L161" s="42"/>
      <c r="M161" s="184" t="s">
        <v>3</v>
      </c>
      <c r="N161" s="185"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113</v>
      </c>
      <c r="AT161" s="188" t="s">
        <v>331</v>
      </c>
      <c r="AU161" s="188" t="s">
        <v>76</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113</v>
      </c>
      <c r="BM161" s="188" t="s">
        <v>621</v>
      </c>
    </row>
    <row r="162" s="2" customFormat="1">
      <c r="A162" s="41"/>
      <c r="B162" s="42"/>
      <c r="C162" s="41"/>
      <c r="D162" s="190" t="s">
        <v>338</v>
      </c>
      <c r="E162" s="41"/>
      <c r="F162" s="191" t="s">
        <v>7887</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338</v>
      </c>
      <c r="AU162" s="22" t="s">
        <v>76</v>
      </c>
    </row>
    <row r="163" s="2" customFormat="1">
      <c r="A163" s="41"/>
      <c r="B163" s="42"/>
      <c r="C163" s="41"/>
      <c r="D163" s="195" t="s">
        <v>340</v>
      </c>
      <c r="E163" s="41"/>
      <c r="F163" s="196" t="s">
        <v>7888</v>
      </c>
      <c r="G163" s="41"/>
      <c r="H163" s="41"/>
      <c r="I163" s="192"/>
      <c r="J163" s="41"/>
      <c r="K163" s="41"/>
      <c r="L163" s="42"/>
      <c r="M163" s="193"/>
      <c r="N163" s="194"/>
      <c r="O163" s="75"/>
      <c r="P163" s="75"/>
      <c r="Q163" s="75"/>
      <c r="R163" s="75"/>
      <c r="S163" s="75"/>
      <c r="T163" s="76"/>
      <c r="U163" s="41"/>
      <c r="V163" s="41"/>
      <c r="W163" s="41"/>
      <c r="X163" s="41"/>
      <c r="Y163" s="41"/>
      <c r="Z163" s="41"/>
      <c r="AA163" s="41"/>
      <c r="AB163" s="41"/>
      <c r="AC163" s="41"/>
      <c r="AD163" s="41"/>
      <c r="AE163" s="41"/>
      <c r="AT163" s="22" t="s">
        <v>340</v>
      </c>
      <c r="AU163" s="22" t="s">
        <v>76</v>
      </c>
    </row>
    <row r="164" s="2" customFormat="1" ht="37.8" customHeight="1">
      <c r="A164" s="41"/>
      <c r="B164" s="176"/>
      <c r="C164" s="177" t="s">
        <v>538</v>
      </c>
      <c r="D164" s="177" t="s">
        <v>331</v>
      </c>
      <c r="E164" s="178" t="s">
        <v>7889</v>
      </c>
      <c r="F164" s="179" t="s">
        <v>7890</v>
      </c>
      <c r="G164" s="180" t="s">
        <v>574</v>
      </c>
      <c r="H164" s="181">
        <v>1</v>
      </c>
      <c r="I164" s="182"/>
      <c r="J164" s="183">
        <f>ROUND(I164*H164,2)</f>
        <v>0</v>
      </c>
      <c r="K164" s="179" t="s">
        <v>335</v>
      </c>
      <c r="L164" s="42"/>
      <c r="M164" s="184" t="s">
        <v>3</v>
      </c>
      <c r="N164" s="185" t="s">
        <v>40</v>
      </c>
      <c r="O164" s="75"/>
      <c r="P164" s="186">
        <f>O164*H164</f>
        <v>0</v>
      </c>
      <c r="Q164" s="186">
        <v>0</v>
      </c>
      <c r="R164" s="186">
        <f>Q164*H164</f>
        <v>0</v>
      </c>
      <c r="S164" s="186">
        <v>0</v>
      </c>
      <c r="T164" s="187">
        <f>S164*H164</f>
        <v>0</v>
      </c>
      <c r="U164" s="41"/>
      <c r="V164" s="41"/>
      <c r="W164" s="41"/>
      <c r="X164" s="41"/>
      <c r="Y164" s="41"/>
      <c r="Z164" s="41"/>
      <c r="AA164" s="41"/>
      <c r="AB164" s="41"/>
      <c r="AC164" s="41"/>
      <c r="AD164" s="41"/>
      <c r="AE164" s="41"/>
      <c r="AR164" s="188" t="s">
        <v>113</v>
      </c>
      <c r="AT164" s="188" t="s">
        <v>331</v>
      </c>
      <c r="AU164" s="188" t="s">
        <v>76</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631</v>
      </c>
    </row>
    <row r="165" s="2" customFormat="1">
      <c r="A165" s="41"/>
      <c r="B165" s="42"/>
      <c r="C165" s="41"/>
      <c r="D165" s="190" t="s">
        <v>338</v>
      </c>
      <c r="E165" s="41"/>
      <c r="F165" s="191" t="s">
        <v>7891</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338</v>
      </c>
      <c r="AU165" s="22" t="s">
        <v>76</v>
      </c>
    </row>
    <row r="166" s="2" customFormat="1">
      <c r="A166" s="41"/>
      <c r="B166" s="42"/>
      <c r="C166" s="41"/>
      <c r="D166" s="195" t="s">
        <v>340</v>
      </c>
      <c r="E166" s="41"/>
      <c r="F166" s="196" t="s">
        <v>7892</v>
      </c>
      <c r="G166" s="41"/>
      <c r="H166" s="41"/>
      <c r="I166" s="192"/>
      <c r="J166" s="41"/>
      <c r="K166" s="41"/>
      <c r="L166" s="42"/>
      <c r="M166" s="193"/>
      <c r="N166" s="194"/>
      <c r="O166" s="75"/>
      <c r="P166" s="75"/>
      <c r="Q166" s="75"/>
      <c r="R166" s="75"/>
      <c r="S166" s="75"/>
      <c r="T166" s="76"/>
      <c r="U166" s="41"/>
      <c r="V166" s="41"/>
      <c r="W166" s="41"/>
      <c r="X166" s="41"/>
      <c r="Y166" s="41"/>
      <c r="Z166" s="41"/>
      <c r="AA166" s="41"/>
      <c r="AB166" s="41"/>
      <c r="AC166" s="41"/>
      <c r="AD166" s="41"/>
      <c r="AE166" s="41"/>
      <c r="AT166" s="22" t="s">
        <v>340</v>
      </c>
      <c r="AU166" s="22" t="s">
        <v>76</v>
      </c>
    </row>
    <row r="167" s="2" customFormat="1" ht="37.8" customHeight="1">
      <c r="A167" s="41"/>
      <c r="B167" s="176"/>
      <c r="C167" s="177" t="s">
        <v>544</v>
      </c>
      <c r="D167" s="177" t="s">
        <v>331</v>
      </c>
      <c r="E167" s="178" t="s">
        <v>7893</v>
      </c>
      <c r="F167" s="179" t="s">
        <v>7894</v>
      </c>
      <c r="G167" s="180" t="s">
        <v>574</v>
      </c>
      <c r="H167" s="181">
        <v>1</v>
      </c>
      <c r="I167" s="182"/>
      <c r="J167" s="183">
        <f>ROUND(I167*H167,2)</f>
        <v>0</v>
      </c>
      <c r="K167" s="179" t="s">
        <v>335</v>
      </c>
      <c r="L167" s="42"/>
      <c r="M167" s="184" t="s">
        <v>3</v>
      </c>
      <c r="N167" s="185" t="s">
        <v>40</v>
      </c>
      <c r="O167" s="75"/>
      <c r="P167" s="186">
        <f>O167*H167</f>
        <v>0</v>
      </c>
      <c r="Q167" s="186">
        <v>0</v>
      </c>
      <c r="R167" s="186">
        <f>Q167*H167</f>
        <v>0</v>
      </c>
      <c r="S167" s="186">
        <v>0</v>
      </c>
      <c r="T167" s="187">
        <f>S167*H167</f>
        <v>0</v>
      </c>
      <c r="U167" s="41"/>
      <c r="V167" s="41"/>
      <c r="W167" s="41"/>
      <c r="X167" s="41"/>
      <c r="Y167" s="41"/>
      <c r="Z167" s="41"/>
      <c r="AA167" s="41"/>
      <c r="AB167" s="41"/>
      <c r="AC167" s="41"/>
      <c r="AD167" s="41"/>
      <c r="AE167" s="41"/>
      <c r="AR167" s="188" t="s">
        <v>113</v>
      </c>
      <c r="AT167" s="188" t="s">
        <v>331</v>
      </c>
      <c r="AU167" s="188" t="s">
        <v>76</v>
      </c>
      <c r="AY167" s="22" t="s">
        <v>328</v>
      </c>
      <c r="BE167" s="189">
        <f>IF(N167="základní",J167,0)</f>
        <v>0</v>
      </c>
      <c r="BF167" s="189">
        <f>IF(N167="snížená",J167,0)</f>
        <v>0</v>
      </c>
      <c r="BG167" s="189">
        <f>IF(N167="zákl. přenesená",J167,0)</f>
        <v>0</v>
      </c>
      <c r="BH167" s="189">
        <f>IF(N167="sníž. přenesená",J167,0)</f>
        <v>0</v>
      </c>
      <c r="BI167" s="189">
        <f>IF(N167="nulová",J167,0)</f>
        <v>0</v>
      </c>
      <c r="BJ167" s="22" t="s">
        <v>76</v>
      </c>
      <c r="BK167" s="189">
        <f>ROUND(I167*H167,2)</f>
        <v>0</v>
      </c>
      <c r="BL167" s="22" t="s">
        <v>113</v>
      </c>
      <c r="BM167" s="188" t="s">
        <v>643</v>
      </c>
    </row>
    <row r="168" s="2" customFormat="1">
      <c r="A168" s="41"/>
      <c r="B168" s="42"/>
      <c r="C168" s="41"/>
      <c r="D168" s="190" t="s">
        <v>338</v>
      </c>
      <c r="E168" s="41"/>
      <c r="F168" s="191" t="s">
        <v>7895</v>
      </c>
      <c r="G168" s="41"/>
      <c r="H168" s="41"/>
      <c r="I168" s="192"/>
      <c r="J168" s="41"/>
      <c r="K168" s="41"/>
      <c r="L168" s="42"/>
      <c r="M168" s="193"/>
      <c r="N168" s="194"/>
      <c r="O168" s="75"/>
      <c r="P168" s="75"/>
      <c r="Q168" s="75"/>
      <c r="R168" s="75"/>
      <c r="S168" s="75"/>
      <c r="T168" s="76"/>
      <c r="U168" s="41"/>
      <c r="V168" s="41"/>
      <c r="W168" s="41"/>
      <c r="X168" s="41"/>
      <c r="Y168" s="41"/>
      <c r="Z168" s="41"/>
      <c r="AA168" s="41"/>
      <c r="AB168" s="41"/>
      <c r="AC168" s="41"/>
      <c r="AD168" s="41"/>
      <c r="AE168" s="41"/>
      <c r="AT168" s="22" t="s">
        <v>338</v>
      </c>
      <c r="AU168" s="22" t="s">
        <v>76</v>
      </c>
    </row>
    <row r="169" s="2" customFormat="1">
      <c r="A169" s="41"/>
      <c r="B169" s="42"/>
      <c r="C169" s="41"/>
      <c r="D169" s="195" t="s">
        <v>340</v>
      </c>
      <c r="E169" s="41"/>
      <c r="F169" s="196" t="s">
        <v>7896</v>
      </c>
      <c r="G169" s="41"/>
      <c r="H169" s="41"/>
      <c r="I169" s="192"/>
      <c r="J169" s="41"/>
      <c r="K169" s="41"/>
      <c r="L169" s="42"/>
      <c r="M169" s="193"/>
      <c r="N169" s="194"/>
      <c r="O169" s="75"/>
      <c r="P169" s="75"/>
      <c r="Q169" s="75"/>
      <c r="R169" s="75"/>
      <c r="S169" s="75"/>
      <c r="T169" s="76"/>
      <c r="U169" s="41"/>
      <c r="V169" s="41"/>
      <c r="W169" s="41"/>
      <c r="X169" s="41"/>
      <c r="Y169" s="41"/>
      <c r="Z169" s="41"/>
      <c r="AA169" s="41"/>
      <c r="AB169" s="41"/>
      <c r="AC169" s="41"/>
      <c r="AD169" s="41"/>
      <c r="AE169" s="41"/>
      <c r="AT169" s="22" t="s">
        <v>340</v>
      </c>
      <c r="AU169" s="22" t="s">
        <v>76</v>
      </c>
    </row>
    <row r="170" s="2" customFormat="1" ht="33" customHeight="1">
      <c r="A170" s="41"/>
      <c r="B170" s="176"/>
      <c r="C170" s="177" t="s">
        <v>550</v>
      </c>
      <c r="D170" s="177" t="s">
        <v>331</v>
      </c>
      <c r="E170" s="178" t="s">
        <v>7897</v>
      </c>
      <c r="F170" s="179" t="s">
        <v>7898</v>
      </c>
      <c r="G170" s="180" t="s">
        <v>574</v>
      </c>
      <c r="H170" s="181">
        <v>1</v>
      </c>
      <c r="I170" s="182"/>
      <c r="J170" s="183">
        <f>ROUND(I170*H170,2)</f>
        <v>0</v>
      </c>
      <c r="K170" s="179" t="s">
        <v>335</v>
      </c>
      <c r="L170" s="42"/>
      <c r="M170" s="184" t="s">
        <v>3</v>
      </c>
      <c r="N170" s="185" t="s">
        <v>40</v>
      </c>
      <c r="O170" s="75"/>
      <c r="P170" s="186">
        <f>O170*H170</f>
        <v>0</v>
      </c>
      <c r="Q170" s="186">
        <v>0</v>
      </c>
      <c r="R170" s="186">
        <f>Q170*H170</f>
        <v>0</v>
      </c>
      <c r="S170" s="186">
        <v>0</v>
      </c>
      <c r="T170" s="187">
        <f>S170*H170</f>
        <v>0</v>
      </c>
      <c r="U170" s="41"/>
      <c r="V170" s="41"/>
      <c r="W170" s="41"/>
      <c r="X170" s="41"/>
      <c r="Y170" s="41"/>
      <c r="Z170" s="41"/>
      <c r="AA170" s="41"/>
      <c r="AB170" s="41"/>
      <c r="AC170" s="41"/>
      <c r="AD170" s="41"/>
      <c r="AE170" s="41"/>
      <c r="AR170" s="188" t="s">
        <v>113</v>
      </c>
      <c r="AT170" s="188" t="s">
        <v>331</v>
      </c>
      <c r="AU170" s="188" t="s">
        <v>76</v>
      </c>
      <c r="AY170" s="22" t="s">
        <v>328</v>
      </c>
      <c r="BE170" s="189">
        <f>IF(N170="základní",J170,0)</f>
        <v>0</v>
      </c>
      <c r="BF170" s="189">
        <f>IF(N170="snížená",J170,0)</f>
        <v>0</v>
      </c>
      <c r="BG170" s="189">
        <f>IF(N170="zákl. přenesená",J170,0)</f>
        <v>0</v>
      </c>
      <c r="BH170" s="189">
        <f>IF(N170="sníž. přenesená",J170,0)</f>
        <v>0</v>
      </c>
      <c r="BI170" s="189">
        <f>IF(N170="nulová",J170,0)</f>
        <v>0</v>
      </c>
      <c r="BJ170" s="22" t="s">
        <v>76</v>
      </c>
      <c r="BK170" s="189">
        <f>ROUND(I170*H170,2)</f>
        <v>0</v>
      </c>
      <c r="BL170" s="22" t="s">
        <v>113</v>
      </c>
      <c r="BM170" s="188" t="s">
        <v>654</v>
      </c>
    </row>
    <row r="171" s="2" customFormat="1">
      <c r="A171" s="41"/>
      <c r="B171" s="42"/>
      <c r="C171" s="41"/>
      <c r="D171" s="190" t="s">
        <v>338</v>
      </c>
      <c r="E171" s="41"/>
      <c r="F171" s="191" t="s">
        <v>7899</v>
      </c>
      <c r="G171" s="41"/>
      <c r="H171" s="41"/>
      <c r="I171" s="192"/>
      <c r="J171" s="41"/>
      <c r="K171" s="41"/>
      <c r="L171" s="42"/>
      <c r="M171" s="193"/>
      <c r="N171" s="194"/>
      <c r="O171" s="75"/>
      <c r="P171" s="75"/>
      <c r="Q171" s="75"/>
      <c r="R171" s="75"/>
      <c r="S171" s="75"/>
      <c r="T171" s="76"/>
      <c r="U171" s="41"/>
      <c r="V171" s="41"/>
      <c r="W171" s="41"/>
      <c r="X171" s="41"/>
      <c r="Y171" s="41"/>
      <c r="Z171" s="41"/>
      <c r="AA171" s="41"/>
      <c r="AB171" s="41"/>
      <c r="AC171" s="41"/>
      <c r="AD171" s="41"/>
      <c r="AE171" s="41"/>
      <c r="AT171" s="22" t="s">
        <v>338</v>
      </c>
      <c r="AU171" s="22" t="s">
        <v>76</v>
      </c>
    </row>
    <row r="172" s="2" customFormat="1">
      <c r="A172" s="41"/>
      <c r="B172" s="42"/>
      <c r="C172" s="41"/>
      <c r="D172" s="195" t="s">
        <v>340</v>
      </c>
      <c r="E172" s="41"/>
      <c r="F172" s="196" t="s">
        <v>7900</v>
      </c>
      <c r="G172" s="41"/>
      <c r="H172" s="41"/>
      <c r="I172" s="192"/>
      <c r="J172" s="41"/>
      <c r="K172" s="41"/>
      <c r="L172" s="42"/>
      <c r="M172" s="193"/>
      <c r="N172" s="194"/>
      <c r="O172" s="75"/>
      <c r="P172" s="75"/>
      <c r="Q172" s="75"/>
      <c r="R172" s="75"/>
      <c r="S172" s="75"/>
      <c r="T172" s="76"/>
      <c r="U172" s="41"/>
      <c r="V172" s="41"/>
      <c r="W172" s="41"/>
      <c r="X172" s="41"/>
      <c r="Y172" s="41"/>
      <c r="Z172" s="41"/>
      <c r="AA172" s="41"/>
      <c r="AB172" s="41"/>
      <c r="AC172" s="41"/>
      <c r="AD172" s="41"/>
      <c r="AE172" s="41"/>
      <c r="AT172" s="22" t="s">
        <v>340</v>
      </c>
      <c r="AU172" s="22" t="s">
        <v>76</v>
      </c>
    </row>
    <row r="173" s="2" customFormat="1" ht="24.15" customHeight="1">
      <c r="A173" s="41"/>
      <c r="B173" s="176"/>
      <c r="C173" s="177" t="s">
        <v>556</v>
      </c>
      <c r="D173" s="177" t="s">
        <v>331</v>
      </c>
      <c r="E173" s="178" t="s">
        <v>7901</v>
      </c>
      <c r="F173" s="179" t="s">
        <v>7902</v>
      </c>
      <c r="G173" s="180" t="s">
        <v>574</v>
      </c>
      <c r="H173" s="181">
        <v>1</v>
      </c>
      <c r="I173" s="182"/>
      <c r="J173" s="183">
        <f>ROUND(I173*H173,2)</f>
        <v>0</v>
      </c>
      <c r="K173" s="179" t="s">
        <v>335</v>
      </c>
      <c r="L173" s="42"/>
      <c r="M173" s="184" t="s">
        <v>3</v>
      </c>
      <c r="N173" s="185" t="s">
        <v>40</v>
      </c>
      <c r="O173" s="75"/>
      <c r="P173" s="186">
        <f>O173*H173</f>
        <v>0</v>
      </c>
      <c r="Q173" s="186">
        <v>0</v>
      </c>
      <c r="R173" s="186">
        <f>Q173*H173</f>
        <v>0</v>
      </c>
      <c r="S173" s="186">
        <v>0</v>
      </c>
      <c r="T173" s="187">
        <f>S173*H173</f>
        <v>0</v>
      </c>
      <c r="U173" s="41"/>
      <c r="V173" s="41"/>
      <c r="W173" s="41"/>
      <c r="X173" s="41"/>
      <c r="Y173" s="41"/>
      <c r="Z173" s="41"/>
      <c r="AA173" s="41"/>
      <c r="AB173" s="41"/>
      <c r="AC173" s="41"/>
      <c r="AD173" s="41"/>
      <c r="AE173" s="41"/>
      <c r="AR173" s="188" t="s">
        <v>113</v>
      </c>
      <c r="AT173" s="188" t="s">
        <v>331</v>
      </c>
      <c r="AU173" s="188" t="s">
        <v>76</v>
      </c>
      <c r="AY173" s="22" t="s">
        <v>328</v>
      </c>
      <c r="BE173" s="189">
        <f>IF(N173="základní",J173,0)</f>
        <v>0</v>
      </c>
      <c r="BF173" s="189">
        <f>IF(N173="snížená",J173,0)</f>
        <v>0</v>
      </c>
      <c r="BG173" s="189">
        <f>IF(N173="zákl. přenesená",J173,0)</f>
        <v>0</v>
      </c>
      <c r="BH173" s="189">
        <f>IF(N173="sníž. přenesená",J173,0)</f>
        <v>0</v>
      </c>
      <c r="BI173" s="189">
        <f>IF(N173="nulová",J173,0)</f>
        <v>0</v>
      </c>
      <c r="BJ173" s="22" t="s">
        <v>76</v>
      </c>
      <c r="BK173" s="189">
        <f>ROUND(I173*H173,2)</f>
        <v>0</v>
      </c>
      <c r="BL173" s="22" t="s">
        <v>113</v>
      </c>
      <c r="BM173" s="188" t="s">
        <v>666</v>
      </c>
    </row>
    <row r="174" s="2" customFormat="1">
      <c r="A174" s="41"/>
      <c r="B174" s="42"/>
      <c r="C174" s="41"/>
      <c r="D174" s="190" t="s">
        <v>338</v>
      </c>
      <c r="E174" s="41"/>
      <c r="F174" s="191" t="s">
        <v>7903</v>
      </c>
      <c r="G174" s="41"/>
      <c r="H174" s="41"/>
      <c r="I174" s="192"/>
      <c r="J174" s="41"/>
      <c r="K174" s="41"/>
      <c r="L174" s="42"/>
      <c r="M174" s="193"/>
      <c r="N174" s="194"/>
      <c r="O174" s="75"/>
      <c r="P174" s="75"/>
      <c r="Q174" s="75"/>
      <c r="R174" s="75"/>
      <c r="S174" s="75"/>
      <c r="T174" s="76"/>
      <c r="U174" s="41"/>
      <c r="V174" s="41"/>
      <c r="W174" s="41"/>
      <c r="X174" s="41"/>
      <c r="Y174" s="41"/>
      <c r="Z174" s="41"/>
      <c r="AA174" s="41"/>
      <c r="AB174" s="41"/>
      <c r="AC174" s="41"/>
      <c r="AD174" s="41"/>
      <c r="AE174" s="41"/>
      <c r="AT174" s="22" t="s">
        <v>338</v>
      </c>
      <c r="AU174" s="22" t="s">
        <v>76</v>
      </c>
    </row>
    <row r="175" s="2" customFormat="1">
      <c r="A175" s="41"/>
      <c r="B175" s="42"/>
      <c r="C175" s="41"/>
      <c r="D175" s="195" t="s">
        <v>340</v>
      </c>
      <c r="E175" s="41"/>
      <c r="F175" s="196" t="s">
        <v>7904</v>
      </c>
      <c r="G175" s="41"/>
      <c r="H175" s="41"/>
      <c r="I175" s="192"/>
      <c r="J175" s="41"/>
      <c r="K175" s="41"/>
      <c r="L175" s="42"/>
      <c r="M175" s="193"/>
      <c r="N175" s="194"/>
      <c r="O175" s="75"/>
      <c r="P175" s="75"/>
      <c r="Q175" s="75"/>
      <c r="R175" s="75"/>
      <c r="S175" s="75"/>
      <c r="T175" s="76"/>
      <c r="U175" s="41"/>
      <c r="V175" s="41"/>
      <c r="W175" s="41"/>
      <c r="X175" s="41"/>
      <c r="Y175" s="41"/>
      <c r="Z175" s="41"/>
      <c r="AA175" s="41"/>
      <c r="AB175" s="41"/>
      <c r="AC175" s="41"/>
      <c r="AD175" s="41"/>
      <c r="AE175" s="41"/>
      <c r="AT175" s="22" t="s">
        <v>340</v>
      </c>
      <c r="AU175" s="22" t="s">
        <v>76</v>
      </c>
    </row>
    <row r="176" s="2" customFormat="1" ht="24.15" customHeight="1">
      <c r="A176" s="41"/>
      <c r="B176" s="176"/>
      <c r="C176" s="224" t="s">
        <v>8</v>
      </c>
      <c r="D176" s="224" t="s">
        <v>539</v>
      </c>
      <c r="E176" s="225" t="s">
        <v>7905</v>
      </c>
      <c r="F176" s="226" t="s">
        <v>7906</v>
      </c>
      <c r="G176" s="227" t="s">
        <v>574</v>
      </c>
      <c r="H176" s="228">
        <v>1</v>
      </c>
      <c r="I176" s="229"/>
      <c r="J176" s="230">
        <f>ROUND(I176*H176,2)</f>
        <v>0</v>
      </c>
      <c r="K176" s="226" t="s">
        <v>335</v>
      </c>
      <c r="L176" s="231"/>
      <c r="M176" s="232" t="s">
        <v>3</v>
      </c>
      <c r="N176" s="233" t="s">
        <v>40</v>
      </c>
      <c r="O176" s="75"/>
      <c r="P176" s="186">
        <f>O176*H176</f>
        <v>0</v>
      </c>
      <c r="Q176" s="186">
        <v>0</v>
      </c>
      <c r="R176" s="186">
        <f>Q176*H176</f>
        <v>0</v>
      </c>
      <c r="S176" s="186">
        <v>0</v>
      </c>
      <c r="T176" s="187">
        <f>S176*H176</f>
        <v>0</v>
      </c>
      <c r="U176" s="41"/>
      <c r="V176" s="41"/>
      <c r="W176" s="41"/>
      <c r="X176" s="41"/>
      <c r="Y176" s="41"/>
      <c r="Z176" s="41"/>
      <c r="AA176" s="41"/>
      <c r="AB176" s="41"/>
      <c r="AC176" s="41"/>
      <c r="AD176" s="41"/>
      <c r="AE176" s="41"/>
      <c r="AR176" s="188" t="s">
        <v>171</v>
      </c>
      <c r="AT176" s="188" t="s">
        <v>539</v>
      </c>
      <c r="AU176" s="188" t="s">
        <v>76</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676</v>
      </c>
    </row>
    <row r="177" s="2" customFormat="1" ht="24.15" customHeight="1">
      <c r="A177" s="41"/>
      <c r="B177" s="176"/>
      <c r="C177" s="177" t="s">
        <v>564</v>
      </c>
      <c r="D177" s="177" t="s">
        <v>331</v>
      </c>
      <c r="E177" s="178" t="s">
        <v>7907</v>
      </c>
      <c r="F177" s="179" t="s">
        <v>7908</v>
      </c>
      <c r="G177" s="180" t="s">
        <v>574</v>
      </c>
      <c r="H177" s="181">
        <v>1</v>
      </c>
      <c r="I177" s="182"/>
      <c r="J177" s="183">
        <f>ROUND(I177*H177,2)</f>
        <v>0</v>
      </c>
      <c r="K177" s="179" t="s">
        <v>335</v>
      </c>
      <c r="L177" s="42"/>
      <c r="M177" s="184" t="s">
        <v>3</v>
      </c>
      <c r="N177" s="185" t="s">
        <v>40</v>
      </c>
      <c r="O177" s="75"/>
      <c r="P177" s="186">
        <f>O177*H177</f>
        <v>0</v>
      </c>
      <c r="Q177" s="186">
        <v>0</v>
      </c>
      <c r="R177" s="186">
        <f>Q177*H177</f>
        <v>0</v>
      </c>
      <c r="S177" s="186">
        <v>0</v>
      </c>
      <c r="T177" s="187">
        <f>S177*H177</f>
        <v>0</v>
      </c>
      <c r="U177" s="41"/>
      <c r="V177" s="41"/>
      <c r="W177" s="41"/>
      <c r="X177" s="41"/>
      <c r="Y177" s="41"/>
      <c r="Z177" s="41"/>
      <c r="AA177" s="41"/>
      <c r="AB177" s="41"/>
      <c r="AC177" s="41"/>
      <c r="AD177" s="41"/>
      <c r="AE177" s="41"/>
      <c r="AR177" s="188" t="s">
        <v>113</v>
      </c>
      <c r="AT177" s="188" t="s">
        <v>331</v>
      </c>
      <c r="AU177" s="188" t="s">
        <v>76</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110</v>
      </c>
    </row>
    <row r="178" s="2" customFormat="1">
      <c r="A178" s="41"/>
      <c r="B178" s="42"/>
      <c r="C178" s="41"/>
      <c r="D178" s="190" t="s">
        <v>338</v>
      </c>
      <c r="E178" s="41"/>
      <c r="F178" s="191" t="s">
        <v>7909</v>
      </c>
      <c r="G178" s="41"/>
      <c r="H178" s="41"/>
      <c r="I178" s="192"/>
      <c r="J178" s="41"/>
      <c r="K178" s="41"/>
      <c r="L178" s="42"/>
      <c r="M178" s="193"/>
      <c r="N178" s="194"/>
      <c r="O178" s="75"/>
      <c r="P178" s="75"/>
      <c r="Q178" s="75"/>
      <c r="R178" s="75"/>
      <c r="S178" s="75"/>
      <c r="T178" s="76"/>
      <c r="U178" s="41"/>
      <c r="V178" s="41"/>
      <c r="W178" s="41"/>
      <c r="X178" s="41"/>
      <c r="Y178" s="41"/>
      <c r="Z178" s="41"/>
      <c r="AA178" s="41"/>
      <c r="AB178" s="41"/>
      <c r="AC178" s="41"/>
      <c r="AD178" s="41"/>
      <c r="AE178" s="41"/>
      <c r="AT178" s="22" t="s">
        <v>338</v>
      </c>
      <c r="AU178" s="22" t="s">
        <v>76</v>
      </c>
    </row>
    <row r="179" s="2" customFormat="1">
      <c r="A179" s="41"/>
      <c r="B179" s="42"/>
      <c r="C179" s="41"/>
      <c r="D179" s="195" t="s">
        <v>340</v>
      </c>
      <c r="E179" s="41"/>
      <c r="F179" s="196" t="s">
        <v>7910</v>
      </c>
      <c r="G179" s="41"/>
      <c r="H179" s="41"/>
      <c r="I179" s="192"/>
      <c r="J179" s="41"/>
      <c r="K179" s="41"/>
      <c r="L179" s="42"/>
      <c r="M179" s="193"/>
      <c r="N179" s="194"/>
      <c r="O179" s="75"/>
      <c r="P179" s="75"/>
      <c r="Q179" s="75"/>
      <c r="R179" s="75"/>
      <c r="S179" s="75"/>
      <c r="T179" s="76"/>
      <c r="U179" s="41"/>
      <c r="V179" s="41"/>
      <c r="W179" s="41"/>
      <c r="X179" s="41"/>
      <c r="Y179" s="41"/>
      <c r="Z179" s="41"/>
      <c r="AA179" s="41"/>
      <c r="AB179" s="41"/>
      <c r="AC179" s="41"/>
      <c r="AD179" s="41"/>
      <c r="AE179" s="41"/>
      <c r="AT179" s="22" t="s">
        <v>340</v>
      </c>
      <c r="AU179" s="22" t="s">
        <v>76</v>
      </c>
    </row>
    <row r="180" s="2" customFormat="1" ht="24.15" customHeight="1">
      <c r="A180" s="41"/>
      <c r="B180" s="176"/>
      <c r="C180" s="177" t="s">
        <v>571</v>
      </c>
      <c r="D180" s="177" t="s">
        <v>331</v>
      </c>
      <c r="E180" s="178" t="s">
        <v>7911</v>
      </c>
      <c r="F180" s="179" t="s">
        <v>7912</v>
      </c>
      <c r="G180" s="180" t="s">
        <v>574</v>
      </c>
      <c r="H180" s="181">
        <v>1</v>
      </c>
      <c r="I180" s="182"/>
      <c r="J180" s="183">
        <f>ROUND(I180*H180,2)</f>
        <v>0</v>
      </c>
      <c r="K180" s="179" t="s">
        <v>335</v>
      </c>
      <c r="L180" s="42"/>
      <c r="M180" s="184" t="s">
        <v>3</v>
      </c>
      <c r="N180" s="185" t="s">
        <v>40</v>
      </c>
      <c r="O180" s="75"/>
      <c r="P180" s="186">
        <f>O180*H180</f>
        <v>0</v>
      </c>
      <c r="Q180" s="186">
        <v>0</v>
      </c>
      <c r="R180" s="186">
        <f>Q180*H180</f>
        <v>0</v>
      </c>
      <c r="S180" s="186">
        <v>0</v>
      </c>
      <c r="T180" s="187">
        <f>S180*H180</f>
        <v>0</v>
      </c>
      <c r="U180" s="41"/>
      <c r="V180" s="41"/>
      <c r="W180" s="41"/>
      <c r="X180" s="41"/>
      <c r="Y180" s="41"/>
      <c r="Z180" s="41"/>
      <c r="AA180" s="41"/>
      <c r="AB180" s="41"/>
      <c r="AC180" s="41"/>
      <c r="AD180" s="41"/>
      <c r="AE180" s="41"/>
      <c r="AR180" s="188" t="s">
        <v>113</v>
      </c>
      <c r="AT180" s="188" t="s">
        <v>331</v>
      </c>
      <c r="AU180" s="188" t="s">
        <v>76</v>
      </c>
      <c r="AY180" s="22" t="s">
        <v>328</v>
      </c>
      <c r="BE180" s="189">
        <f>IF(N180="základní",J180,0)</f>
        <v>0</v>
      </c>
      <c r="BF180" s="189">
        <f>IF(N180="snížená",J180,0)</f>
        <v>0</v>
      </c>
      <c r="BG180" s="189">
        <f>IF(N180="zákl. přenesená",J180,0)</f>
        <v>0</v>
      </c>
      <c r="BH180" s="189">
        <f>IF(N180="sníž. přenesená",J180,0)</f>
        <v>0</v>
      </c>
      <c r="BI180" s="189">
        <f>IF(N180="nulová",J180,0)</f>
        <v>0</v>
      </c>
      <c r="BJ180" s="22" t="s">
        <v>76</v>
      </c>
      <c r="BK180" s="189">
        <f>ROUND(I180*H180,2)</f>
        <v>0</v>
      </c>
      <c r="BL180" s="22" t="s">
        <v>113</v>
      </c>
      <c r="BM180" s="188" t="s">
        <v>696</v>
      </c>
    </row>
    <row r="181" s="2" customFormat="1">
      <c r="A181" s="41"/>
      <c r="B181" s="42"/>
      <c r="C181" s="41"/>
      <c r="D181" s="190" t="s">
        <v>338</v>
      </c>
      <c r="E181" s="41"/>
      <c r="F181" s="191" t="s">
        <v>7913</v>
      </c>
      <c r="G181" s="41"/>
      <c r="H181" s="41"/>
      <c r="I181" s="192"/>
      <c r="J181" s="41"/>
      <c r="K181" s="41"/>
      <c r="L181" s="42"/>
      <c r="M181" s="193"/>
      <c r="N181" s="194"/>
      <c r="O181" s="75"/>
      <c r="P181" s="75"/>
      <c r="Q181" s="75"/>
      <c r="R181" s="75"/>
      <c r="S181" s="75"/>
      <c r="T181" s="76"/>
      <c r="U181" s="41"/>
      <c r="V181" s="41"/>
      <c r="W181" s="41"/>
      <c r="X181" s="41"/>
      <c r="Y181" s="41"/>
      <c r="Z181" s="41"/>
      <c r="AA181" s="41"/>
      <c r="AB181" s="41"/>
      <c r="AC181" s="41"/>
      <c r="AD181" s="41"/>
      <c r="AE181" s="41"/>
      <c r="AT181" s="22" t="s">
        <v>338</v>
      </c>
      <c r="AU181" s="22" t="s">
        <v>76</v>
      </c>
    </row>
    <row r="182" s="2" customFormat="1">
      <c r="A182" s="41"/>
      <c r="B182" s="42"/>
      <c r="C182" s="41"/>
      <c r="D182" s="195" t="s">
        <v>340</v>
      </c>
      <c r="E182" s="41"/>
      <c r="F182" s="196" t="s">
        <v>7914</v>
      </c>
      <c r="G182" s="41"/>
      <c r="H182" s="41"/>
      <c r="I182" s="192"/>
      <c r="J182" s="41"/>
      <c r="K182" s="41"/>
      <c r="L182" s="42"/>
      <c r="M182" s="193"/>
      <c r="N182" s="194"/>
      <c r="O182" s="75"/>
      <c r="P182" s="75"/>
      <c r="Q182" s="75"/>
      <c r="R182" s="75"/>
      <c r="S182" s="75"/>
      <c r="T182" s="76"/>
      <c r="U182" s="41"/>
      <c r="V182" s="41"/>
      <c r="W182" s="41"/>
      <c r="X182" s="41"/>
      <c r="Y182" s="41"/>
      <c r="Z182" s="41"/>
      <c r="AA182" s="41"/>
      <c r="AB182" s="41"/>
      <c r="AC182" s="41"/>
      <c r="AD182" s="41"/>
      <c r="AE182" s="41"/>
      <c r="AT182" s="22" t="s">
        <v>340</v>
      </c>
      <c r="AU182" s="22" t="s">
        <v>76</v>
      </c>
    </row>
    <row r="183" s="2" customFormat="1" ht="21.75" customHeight="1">
      <c r="A183" s="41"/>
      <c r="B183" s="176"/>
      <c r="C183" s="177" t="s">
        <v>576</v>
      </c>
      <c r="D183" s="177" t="s">
        <v>331</v>
      </c>
      <c r="E183" s="178" t="s">
        <v>7915</v>
      </c>
      <c r="F183" s="179" t="s">
        <v>7916</v>
      </c>
      <c r="G183" s="180" t="s">
        <v>491</v>
      </c>
      <c r="H183" s="181">
        <v>0.80000000000000004</v>
      </c>
      <c r="I183" s="182"/>
      <c r="J183" s="183">
        <f>ROUND(I183*H183,2)</f>
        <v>0</v>
      </c>
      <c r="K183" s="179" t="s">
        <v>335</v>
      </c>
      <c r="L183" s="42"/>
      <c r="M183" s="184" t="s">
        <v>3</v>
      </c>
      <c r="N183" s="185" t="s">
        <v>40</v>
      </c>
      <c r="O183" s="75"/>
      <c r="P183" s="186">
        <f>O183*H183</f>
        <v>0</v>
      </c>
      <c r="Q183" s="186">
        <v>0</v>
      </c>
      <c r="R183" s="186">
        <f>Q183*H183</f>
        <v>0</v>
      </c>
      <c r="S183" s="186">
        <v>0</v>
      </c>
      <c r="T183" s="187">
        <f>S183*H183</f>
        <v>0</v>
      </c>
      <c r="U183" s="41"/>
      <c r="V183" s="41"/>
      <c r="W183" s="41"/>
      <c r="X183" s="41"/>
      <c r="Y183" s="41"/>
      <c r="Z183" s="41"/>
      <c r="AA183" s="41"/>
      <c r="AB183" s="41"/>
      <c r="AC183" s="41"/>
      <c r="AD183" s="41"/>
      <c r="AE183" s="41"/>
      <c r="AR183" s="188" t="s">
        <v>113</v>
      </c>
      <c r="AT183" s="188" t="s">
        <v>331</v>
      </c>
      <c r="AU183" s="188" t="s">
        <v>76</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113</v>
      </c>
      <c r="BM183" s="188" t="s">
        <v>710</v>
      </c>
    </row>
    <row r="184" s="2" customFormat="1">
      <c r="A184" s="41"/>
      <c r="B184" s="42"/>
      <c r="C184" s="41"/>
      <c r="D184" s="190" t="s">
        <v>338</v>
      </c>
      <c r="E184" s="41"/>
      <c r="F184" s="191" t="s">
        <v>7917</v>
      </c>
      <c r="G184" s="41"/>
      <c r="H184" s="41"/>
      <c r="I184" s="192"/>
      <c r="J184" s="41"/>
      <c r="K184" s="41"/>
      <c r="L184" s="42"/>
      <c r="M184" s="193"/>
      <c r="N184" s="194"/>
      <c r="O184" s="75"/>
      <c r="P184" s="75"/>
      <c r="Q184" s="75"/>
      <c r="R184" s="75"/>
      <c r="S184" s="75"/>
      <c r="T184" s="76"/>
      <c r="U184" s="41"/>
      <c r="V184" s="41"/>
      <c r="W184" s="41"/>
      <c r="X184" s="41"/>
      <c r="Y184" s="41"/>
      <c r="Z184" s="41"/>
      <c r="AA184" s="41"/>
      <c r="AB184" s="41"/>
      <c r="AC184" s="41"/>
      <c r="AD184" s="41"/>
      <c r="AE184" s="41"/>
      <c r="AT184" s="22" t="s">
        <v>338</v>
      </c>
      <c r="AU184" s="22" t="s">
        <v>76</v>
      </c>
    </row>
    <row r="185" s="2" customFormat="1">
      <c r="A185" s="41"/>
      <c r="B185" s="42"/>
      <c r="C185" s="41"/>
      <c r="D185" s="195" t="s">
        <v>340</v>
      </c>
      <c r="E185" s="41"/>
      <c r="F185" s="196" t="s">
        <v>7918</v>
      </c>
      <c r="G185" s="41"/>
      <c r="H185" s="41"/>
      <c r="I185" s="192"/>
      <c r="J185" s="41"/>
      <c r="K185" s="41"/>
      <c r="L185" s="42"/>
      <c r="M185" s="193"/>
      <c r="N185" s="194"/>
      <c r="O185" s="75"/>
      <c r="P185" s="75"/>
      <c r="Q185" s="75"/>
      <c r="R185" s="75"/>
      <c r="S185" s="75"/>
      <c r="T185" s="76"/>
      <c r="U185" s="41"/>
      <c r="V185" s="41"/>
      <c r="W185" s="41"/>
      <c r="X185" s="41"/>
      <c r="Y185" s="41"/>
      <c r="Z185" s="41"/>
      <c r="AA185" s="41"/>
      <c r="AB185" s="41"/>
      <c r="AC185" s="41"/>
      <c r="AD185" s="41"/>
      <c r="AE185" s="41"/>
      <c r="AT185" s="22" t="s">
        <v>340</v>
      </c>
      <c r="AU185" s="22" t="s">
        <v>76</v>
      </c>
    </row>
    <row r="186" s="15" customFormat="1">
      <c r="A186" s="15"/>
      <c r="B186" s="217"/>
      <c r="C186" s="15"/>
      <c r="D186" s="195" t="s">
        <v>442</v>
      </c>
      <c r="E186" s="218" t="s">
        <v>3</v>
      </c>
      <c r="F186" s="219" t="s">
        <v>7919</v>
      </c>
      <c r="G186" s="15"/>
      <c r="H186" s="218" t="s">
        <v>3</v>
      </c>
      <c r="I186" s="220"/>
      <c r="J186" s="15"/>
      <c r="K186" s="15"/>
      <c r="L186" s="217"/>
      <c r="M186" s="221"/>
      <c r="N186" s="222"/>
      <c r="O186" s="222"/>
      <c r="P186" s="222"/>
      <c r="Q186" s="222"/>
      <c r="R186" s="222"/>
      <c r="S186" s="222"/>
      <c r="T186" s="223"/>
      <c r="U186" s="15"/>
      <c r="V186" s="15"/>
      <c r="W186" s="15"/>
      <c r="X186" s="15"/>
      <c r="Y186" s="15"/>
      <c r="Z186" s="15"/>
      <c r="AA186" s="15"/>
      <c r="AB186" s="15"/>
      <c r="AC186" s="15"/>
      <c r="AD186" s="15"/>
      <c r="AE186" s="15"/>
      <c r="AT186" s="218" t="s">
        <v>442</v>
      </c>
      <c r="AU186" s="218" t="s">
        <v>76</v>
      </c>
      <c r="AV186" s="15" t="s">
        <v>76</v>
      </c>
      <c r="AW186" s="15" t="s">
        <v>31</v>
      </c>
      <c r="AX186" s="15" t="s">
        <v>69</v>
      </c>
      <c r="AY186" s="218" t="s">
        <v>328</v>
      </c>
    </row>
    <row r="187" s="15" customFormat="1">
      <c r="A187" s="15"/>
      <c r="B187" s="217"/>
      <c r="C187" s="15"/>
      <c r="D187" s="195" t="s">
        <v>442</v>
      </c>
      <c r="E187" s="218" t="s">
        <v>3</v>
      </c>
      <c r="F187" s="219" t="s">
        <v>7920</v>
      </c>
      <c r="G187" s="15"/>
      <c r="H187" s="218" t="s">
        <v>3</v>
      </c>
      <c r="I187" s="220"/>
      <c r="J187" s="15"/>
      <c r="K187" s="15"/>
      <c r="L187" s="217"/>
      <c r="M187" s="221"/>
      <c r="N187" s="222"/>
      <c r="O187" s="222"/>
      <c r="P187" s="222"/>
      <c r="Q187" s="222"/>
      <c r="R187" s="222"/>
      <c r="S187" s="222"/>
      <c r="T187" s="223"/>
      <c r="U187" s="15"/>
      <c r="V187" s="15"/>
      <c r="W187" s="15"/>
      <c r="X187" s="15"/>
      <c r="Y187" s="15"/>
      <c r="Z187" s="15"/>
      <c r="AA187" s="15"/>
      <c r="AB187" s="15"/>
      <c r="AC187" s="15"/>
      <c r="AD187" s="15"/>
      <c r="AE187" s="15"/>
      <c r="AT187" s="218" t="s">
        <v>442</v>
      </c>
      <c r="AU187" s="218" t="s">
        <v>76</v>
      </c>
      <c r="AV187" s="15" t="s">
        <v>76</v>
      </c>
      <c r="AW187" s="15" t="s">
        <v>31</v>
      </c>
      <c r="AX187" s="15" t="s">
        <v>69</v>
      </c>
      <c r="AY187" s="218" t="s">
        <v>328</v>
      </c>
    </row>
    <row r="188" s="13" customFormat="1">
      <c r="A188" s="13"/>
      <c r="B188" s="201"/>
      <c r="C188" s="13"/>
      <c r="D188" s="195" t="s">
        <v>442</v>
      </c>
      <c r="E188" s="202" t="s">
        <v>3</v>
      </c>
      <c r="F188" s="203" t="s">
        <v>7921</v>
      </c>
      <c r="G188" s="13"/>
      <c r="H188" s="204">
        <v>0.80000000000000004</v>
      </c>
      <c r="I188" s="205"/>
      <c r="J188" s="13"/>
      <c r="K188" s="13"/>
      <c r="L188" s="201"/>
      <c r="M188" s="206"/>
      <c r="N188" s="207"/>
      <c r="O188" s="207"/>
      <c r="P188" s="207"/>
      <c r="Q188" s="207"/>
      <c r="R188" s="207"/>
      <c r="S188" s="207"/>
      <c r="T188" s="208"/>
      <c r="U188" s="13"/>
      <c r="V188" s="13"/>
      <c r="W188" s="13"/>
      <c r="X188" s="13"/>
      <c r="Y188" s="13"/>
      <c r="Z188" s="13"/>
      <c r="AA188" s="13"/>
      <c r="AB188" s="13"/>
      <c r="AC188" s="13"/>
      <c r="AD188" s="13"/>
      <c r="AE188" s="13"/>
      <c r="AT188" s="202" t="s">
        <v>442</v>
      </c>
      <c r="AU188" s="202" t="s">
        <v>76</v>
      </c>
      <c r="AV188" s="13" t="s">
        <v>79</v>
      </c>
      <c r="AW188" s="13" t="s">
        <v>31</v>
      </c>
      <c r="AX188" s="13" t="s">
        <v>69</v>
      </c>
      <c r="AY188" s="202" t="s">
        <v>328</v>
      </c>
    </row>
    <row r="189" s="14" customFormat="1">
      <c r="A189" s="14"/>
      <c r="B189" s="209"/>
      <c r="C189" s="14"/>
      <c r="D189" s="195" t="s">
        <v>442</v>
      </c>
      <c r="E189" s="210" t="s">
        <v>3</v>
      </c>
      <c r="F189" s="211" t="s">
        <v>452</v>
      </c>
      <c r="G189" s="14"/>
      <c r="H189" s="212">
        <v>0.80000000000000004</v>
      </c>
      <c r="I189" s="213"/>
      <c r="J189" s="14"/>
      <c r="K189" s="14"/>
      <c r="L189" s="209"/>
      <c r="M189" s="214"/>
      <c r="N189" s="215"/>
      <c r="O189" s="215"/>
      <c r="P189" s="215"/>
      <c r="Q189" s="215"/>
      <c r="R189" s="215"/>
      <c r="S189" s="215"/>
      <c r="T189" s="216"/>
      <c r="U189" s="14"/>
      <c r="V189" s="14"/>
      <c r="W189" s="14"/>
      <c r="X189" s="14"/>
      <c r="Y189" s="14"/>
      <c r="Z189" s="14"/>
      <c r="AA189" s="14"/>
      <c r="AB189" s="14"/>
      <c r="AC189" s="14"/>
      <c r="AD189" s="14"/>
      <c r="AE189" s="14"/>
      <c r="AT189" s="210" t="s">
        <v>442</v>
      </c>
      <c r="AU189" s="210" t="s">
        <v>76</v>
      </c>
      <c r="AV189" s="14" t="s">
        <v>113</v>
      </c>
      <c r="AW189" s="14" t="s">
        <v>31</v>
      </c>
      <c r="AX189" s="14" t="s">
        <v>76</v>
      </c>
      <c r="AY189" s="210" t="s">
        <v>328</v>
      </c>
    </row>
    <row r="190" s="2" customFormat="1" ht="37.8" customHeight="1">
      <c r="A190" s="41"/>
      <c r="B190" s="176"/>
      <c r="C190" s="177" t="s">
        <v>473</v>
      </c>
      <c r="D190" s="177" t="s">
        <v>331</v>
      </c>
      <c r="E190" s="178" t="s">
        <v>7922</v>
      </c>
      <c r="F190" s="179" t="s">
        <v>7923</v>
      </c>
      <c r="G190" s="180" t="s">
        <v>491</v>
      </c>
      <c r="H190" s="181">
        <v>0.80000000000000004</v>
      </c>
      <c r="I190" s="182"/>
      <c r="J190" s="183">
        <f>ROUND(I190*H190,2)</f>
        <v>0</v>
      </c>
      <c r="K190" s="179" t="s">
        <v>335</v>
      </c>
      <c r="L190" s="42"/>
      <c r="M190" s="184" t="s">
        <v>3</v>
      </c>
      <c r="N190" s="185" t="s">
        <v>40</v>
      </c>
      <c r="O190" s="75"/>
      <c r="P190" s="186">
        <f>O190*H190</f>
        <v>0</v>
      </c>
      <c r="Q190" s="186">
        <v>0</v>
      </c>
      <c r="R190" s="186">
        <f>Q190*H190</f>
        <v>0</v>
      </c>
      <c r="S190" s="186">
        <v>0</v>
      </c>
      <c r="T190" s="187">
        <f>S190*H190</f>
        <v>0</v>
      </c>
      <c r="U190" s="41"/>
      <c r="V190" s="41"/>
      <c r="W190" s="41"/>
      <c r="X190" s="41"/>
      <c r="Y190" s="41"/>
      <c r="Z190" s="41"/>
      <c r="AA190" s="41"/>
      <c r="AB190" s="41"/>
      <c r="AC190" s="41"/>
      <c r="AD190" s="41"/>
      <c r="AE190" s="41"/>
      <c r="AR190" s="188" t="s">
        <v>113</v>
      </c>
      <c r="AT190" s="188" t="s">
        <v>331</v>
      </c>
      <c r="AU190" s="188" t="s">
        <v>76</v>
      </c>
      <c r="AY190" s="22" t="s">
        <v>328</v>
      </c>
      <c r="BE190" s="189">
        <f>IF(N190="základní",J190,0)</f>
        <v>0</v>
      </c>
      <c r="BF190" s="189">
        <f>IF(N190="snížená",J190,0)</f>
        <v>0</v>
      </c>
      <c r="BG190" s="189">
        <f>IF(N190="zákl. přenesená",J190,0)</f>
        <v>0</v>
      </c>
      <c r="BH190" s="189">
        <f>IF(N190="sníž. přenesená",J190,0)</f>
        <v>0</v>
      </c>
      <c r="BI190" s="189">
        <f>IF(N190="nulová",J190,0)</f>
        <v>0</v>
      </c>
      <c r="BJ190" s="22" t="s">
        <v>76</v>
      </c>
      <c r="BK190" s="189">
        <f>ROUND(I190*H190,2)</f>
        <v>0</v>
      </c>
      <c r="BL190" s="22" t="s">
        <v>113</v>
      </c>
      <c r="BM190" s="188" t="s">
        <v>718</v>
      </c>
    </row>
    <row r="191" s="2" customFormat="1">
      <c r="A191" s="41"/>
      <c r="B191" s="42"/>
      <c r="C191" s="41"/>
      <c r="D191" s="190" t="s">
        <v>338</v>
      </c>
      <c r="E191" s="41"/>
      <c r="F191" s="191" t="s">
        <v>7924</v>
      </c>
      <c r="G191" s="41"/>
      <c r="H191" s="41"/>
      <c r="I191" s="192"/>
      <c r="J191" s="41"/>
      <c r="K191" s="41"/>
      <c r="L191" s="42"/>
      <c r="M191" s="193"/>
      <c r="N191" s="194"/>
      <c r="O191" s="75"/>
      <c r="P191" s="75"/>
      <c r="Q191" s="75"/>
      <c r="R191" s="75"/>
      <c r="S191" s="75"/>
      <c r="T191" s="76"/>
      <c r="U191" s="41"/>
      <c r="V191" s="41"/>
      <c r="W191" s="41"/>
      <c r="X191" s="41"/>
      <c r="Y191" s="41"/>
      <c r="Z191" s="41"/>
      <c r="AA191" s="41"/>
      <c r="AB191" s="41"/>
      <c r="AC191" s="41"/>
      <c r="AD191" s="41"/>
      <c r="AE191" s="41"/>
      <c r="AT191" s="22" t="s">
        <v>338</v>
      </c>
      <c r="AU191" s="22" t="s">
        <v>76</v>
      </c>
    </row>
    <row r="192" s="2" customFormat="1" ht="16.5" customHeight="1">
      <c r="A192" s="41"/>
      <c r="B192" s="176"/>
      <c r="C192" s="224" t="s">
        <v>588</v>
      </c>
      <c r="D192" s="224" t="s">
        <v>539</v>
      </c>
      <c r="E192" s="225" t="s">
        <v>7925</v>
      </c>
      <c r="F192" s="226" t="s">
        <v>7926</v>
      </c>
      <c r="G192" s="227" t="s">
        <v>491</v>
      </c>
      <c r="H192" s="228">
        <v>0.80000000000000004</v>
      </c>
      <c r="I192" s="229"/>
      <c r="J192" s="230">
        <f>ROUND(I192*H192,2)</f>
        <v>0</v>
      </c>
      <c r="K192" s="226" t="s">
        <v>335</v>
      </c>
      <c r="L192" s="231"/>
      <c r="M192" s="232" t="s">
        <v>3</v>
      </c>
      <c r="N192" s="233"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171</v>
      </c>
      <c r="AT192" s="188" t="s">
        <v>539</v>
      </c>
      <c r="AU192" s="188" t="s">
        <v>76</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152</v>
      </c>
    </row>
    <row r="193" s="2" customFormat="1" ht="24.15" customHeight="1">
      <c r="A193" s="41"/>
      <c r="B193" s="176"/>
      <c r="C193" s="177" t="s">
        <v>593</v>
      </c>
      <c r="D193" s="177" t="s">
        <v>331</v>
      </c>
      <c r="E193" s="178" t="s">
        <v>7927</v>
      </c>
      <c r="F193" s="179" t="s">
        <v>7928</v>
      </c>
      <c r="G193" s="180" t="s">
        <v>574</v>
      </c>
      <c r="H193" s="181">
        <v>3</v>
      </c>
      <c r="I193" s="182"/>
      <c r="J193" s="183">
        <f>ROUND(I193*H193,2)</f>
        <v>0</v>
      </c>
      <c r="K193" s="179" t="s">
        <v>335</v>
      </c>
      <c r="L193" s="42"/>
      <c r="M193" s="184" t="s">
        <v>3</v>
      </c>
      <c r="N193" s="185" t="s">
        <v>40</v>
      </c>
      <c r="O193" s="75"/>
      <c r="P193" s="186">
        <f>O193*H193</f>
        <v>0</v>
      </c>
      <c r="Q193" s="186">
        <v>0</v>
      </c>
      <c r="R193" s="186">
        <f>Q193*H193</f>
        <v>0</v>
      </c>
      <c r="S193" s="186">
        <v>0</v>
      </c>
      <c r="T193" s="187">
        <f>S193*H193</f>
        <v>0</v>
      </c>
      <c r="U193" s="41"/>
      <c r="V193" s="41"/>
      <c r="W193" s="41"/>
      <c r="X193" s="41"/>
      <c r="Y193" s="41"/>
      <c r="Z193" s="41"/>
      <c r="AA193" s="41"/>
      <c r="AB193" s="41"/>
      <c r="AC193" s="41"/>
      <c r="AD193" s="41"/>
      <c r="AE193" s="41"/>
      <c r="AR193" s="188" t="s">
        <v>113</v>
      </c>
      <c r="AT193" s="188" t="s">
        <v>331</v>
      </c>
      <c r="AU193" s="188" t="s">
        <v>76</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158</v>
      </c>
    </row>
    <row r="194" s="2" customFormat="1">
      <c r="A194" s="41"/>
      <c r="B194" s="42"/>
      <c r="C194" s="41"/>
      <c r="D194" s="190" t="s">
        <v>338</v>
      </c>
      <c r="E194" s="41"/>
      <c r="F194" s="191" t="s">
        <v>7929</v>
      </c>
      <c r="G194" s="41"/>
      <c r="H194" s="41"/>
      <c r="I194" s="192"/>
      <c r="J194" s="41"/>
      <c r="K194" s="41"/>
      <c r="L194" s="42"/>
      <c r="M194" s="193"/>
      <c r="N194" s="194"/>
      <c r="O194" s="75"/>
      <c r="P194" s="75"/>
      <c r="Q194" s="75"/>
      <c r="R194" s="75"/>
      <c r="S194" s="75"/>
      <c r="T194" s="76"/>
      <c r="U194" s="41"/>
      <c r="V194" s="41"/>
      <c r="W194" s="41"/>
      <c r="X194" s="41"/>
      <c r="Y194" s="41"/>
      <c r="Z194" s="41"/>
      <c r="AA194" s="41"/>
      <c r="AB194" s="41"/>
      <c r="AC194" s="41"/>
      <c r="AD194" s="41"/>
      <c r="AE194" s="41"/>
      <c r="AT194" s="22" t="s">
        <v>338</v>
      </c>
      <c r="AU194" s="22" t="s">
        <v>76</v>
      </c>
    </row>
    <row r="195" s="2" customFormat="1">
      <c r="A195" s="41"/>
      <c r="B195" s="42"/>
      <c r="C195" s="41"/>
      <c r="D195" s="195" t="s">
        <v>340</v>
      </c>
      <c r="E195" s="41"/>
      <c r="F195" s="196" t="s">
        <v>7930</v>
      </c>
      <c r="G195" s="41"/>
      <c r="H195" s="41"/>
      <c r="I195" s="192"/>
      <c r="J195" s="41"/>
      <c r="K195" s="41"/>
      <c r="L195" s="42"/>
      <c r="M195" s="193"/>
      <c r="N195" s="194"/>
      <c r="O195" s="75"/>
      <c r="P195" s="75"/>
      <c r="Q195" s="75"/>
      <c r="R195" s="75"/>
      <c r="S195" s="75"/>
      <c r="T195" s="76"/>
      <c r="U195" s="41"/>
      <c r="V195" s="41"/>
      <c r="W195" s="41"/>
      <c r="X195" s="41"/>
      <c r="Y195" s="41"/>
      <c r="Z195" s="41"/>
      <c r="AA195" s="41"/>
      <c r="AB195" s="41"/>
      <c r="AC195" s="41"/>
      <c r="AD195" s="41"/>
      <c r="AE195" s="41"/>
      <c r="AT195" s="22" t="s">
        <v>340</v>
      </c>
      <c r="AU195" s="22" t="s">
        <v>76</v>
      </c>
    </row>
    <row r="196" s="2" customFormat="1" ht="16.5" customHeight="1">
      <c r="A196" s="41"/>
      <c r="B196" s="176"/>
      <c r="C196" s="177" t="s">
        <v>598</v>
      </c>
      <c r="D196" s="177" t="s">
        <v>331</v>
      </c>
      <c r="E196" s="178" t="s">
        <v>7931</v>
      </c>
      <c r="F196" s="179" t="s">
        <v>7932</v>
      </c>
      <c r="G196" s="180" t="s">
        <v>491</v>
      </c>
      <c r="H196" s="181">
        <v>2.0499999999999998</v>
      </c>
      <c r="I196" s="182"/>
      <c r="J196" s="183">
        <f>ROUND(I196*H196,2)</f>
        <v>0</v>
      </c>
      <c r="K196" s="179" t="s">
        <v>3</v>
      </c>
      <c r="L196" s="42"/>
      <c r="M196" s="184" t="s">
        <v>3</v>
      </c>
      <c r="N196" s="185" t="s">
        <v>40</v>
      </c>
      <c r="O196" s="75"/>
      <c r="P196" s="186">
        <f>O196*H196</f>
        <v>0</v>
      </c>
      <c r="Q196" s="186">
        <v>0</v>
      </c>
      <c r="R196" s="186">
        <f>Q196*H196</f>
        <v>0</v>
      </c>
      <c r="S196" s="186">
        <v>0</v>
      </c>
      <c r="T196" s="187">
        <f>S196*H196</f>
        <v>0</v>
      </c>
      <c r="U196" s="41"/>
      <c r="V196" s="41"/>
      <c r="W196" s="41"/>
      <c r="X196" s="41"/>
      <c r="Y196" s="41"/>
      <c r="Z196" s="41"/>
      <c r="AA196" s="41"/>
      <c r="AB196" s="41"/>
      <c r="AC196" s="41"/>
      <c r="AD196" s="41"/>
      <c r="AE196" s="41"/>
      <c r="AR196" s="188" t="s">
        <v>113</v>
      </c>
      <c r="AT196" s="188" t="s">
        <v>331</v>
      </c>
      <c r="AU196" s="188" t="s">
        <v>76</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751</v>
      </c>
    </row>
    <row r="197" s="15" customFormat="1">
      <c r="A197" s="15"/>
      <c r="B197" s="217"/>
      <c r="C197" s="15"/>
      <c r="D197" s="195" t="s">
        <v>442</v>
      </c>
      <c r="E197" s="218" t="s">
        <v>3</v>
      </c>
      <c r="F197" s="219" t="s">
        <v>7933</v>
      </c>
      <c r="G197" s="15"/>
      <c r="H197" s="218" t="s">
        <v>3</v>
      </c>
      <c r="I197" s="220"/>
      <c r="J197" s="15"/>
      <c r="K197" s="15"/>
      <c r="L197" s="217"/>
      <c r="M197" s="221"/>
      <c r="N197" s="222"/>
      <c r="O197" s="222"/>
      <c r="P197" s="222"/>
      <c r="Q197" s="222"/>
      <c r="R197" s="222"/>
      <c r="S197" s="222"/>
      <c r="T197" s="223"/>
      <c r="U197" s="15"/>
      <c r="V197" s="15"/>
      <c r="W197" s="15"/>
      <c r="X197" s="15"/>
      <c r="Y197" s="15"/>
      <c r="Z197" s="15"/>
      <c r="AA197" s="15"/>
      <c r="AB197" s="15"/>
      <c r="AC197" s="15"/>
      <c r="AD197" s="15"/>
      <c r="AE197" s="15"/>
      <c r="AT197" s="218" t="s">
        <v>442</v>
      </c>
      <c r="AU197" s="218" t="s">
        <v>76</v>
      </c>
      <c r="AV197" s="15" t="s">
        <v>76</v>
      </c>
      <c r="AW197" s="15" t="s">
        <v>31</v>
      </c>
      <c r="AX197" s="15" t="s">
        <v>69</v>
      </c>
      <c r="AY197" s="218" t="s">
        <v>328</v>
      </c>
    </row>
    <row r="198" s="13" customFormat="1">
      <c r="A198" s="13"/>
      <c r="B198" s="201"/>
      <c r="C198" s="13"/>
      <c r="D198" s="195" t="s">
        <v>442</v>
      </c>
      <c r="E198" s="202" t="s">
        <v>3</v>
      </c>
      <c r="F198" s="203" t="s">
        <v>7934</v>
      </c>
      <c r="G198" s="13"/>
      <c r="H198" s="204">
        <v>2.0499999999999998</v>
      </c>
      <c r="I198" s="205"/>
      <c r="J198" s="13"/>
      <c r="K198" s="13"/>
      <c r="L198" s="201"/>
      <c r="M198" s="206"/>
      <c r="N198" s="207"/>
      <c r="O198" s="207"/>
      <c r="P198" s="207"/>
      <c r="Q198" s="207"/>
      <c r="R198" s="207"/>
      <c r="S198" s="207"/>
      <c r="T198" s="208"/>
      <c r="U198" s="13"/>
      <c r="V198" s="13"/>
      <c r="W198" s="13"/>
      <c r="X198" s="13"/>
      <c r="Y198" s="13"/>
      <c r="Z198" s="13"/>
      <c r="AA198" s="13"/>
      <c r="AB198" s="13"/>
      <c r="AC198" s="13"/>
      <c r="AD198" s="13"/>
      <c r="AE198" s="13"/>
      <c r="AT198" s="202" t="s">
        <v>442</v>
      </c>
      <c r="AU198" s="202" t="s">
        <v>76</v>
      </c>
      <c r="AV198" s="13" t="s">
        <v>79</v>
      </c>
      <c r="AW198" s="13" t="s">
        <v>31</v>
      </c>
      <c r="AX198" s="13" t="s">
        <v>69</v>
      </c>
      <c r="AY198" s="202" t="s">
        <v>328</v>
      </c>
    </row>
    <row r="199" s="14" customFormat="1">
      <c r="A199" s="14"/>
      <c r="B199" s="209"/>
      <c r="C199" s="14"/>
      <c r="D199" s="195" t="s">
        <v>442</v>
      </c>
      <c r="E199" s="210" t="s">
        <v>3</v>
      </c>
      <c r="F199" s="211" t="s">
        <v>452</v>
      </c>
      <c r="G199" s="14"/>
      <c r="H199" s="212">
        <v>2.0499999999999998</v>
      </c>
      <c r="I199" s="213"/>
      <c r="J199" s="14"/>
      <c r="K199" s="14"/>
      <c r="L199" s="209"/>
      <c r="M199" s="214"/>
      <c r="N199" s="215"/>
      <c r="O199" s="215"/>
      <c r="P199" s="215"/>
      <c r="Q199" s="215"/>
      <c r="R199" s="215"/>
      <c r="S199" s="215"/>
      <c r="T199" s="216"/>
      <c r="U199" s="14"/>
      <c r="V199" s="14"/>
      <c r="W199" s="14"/>
      <c r="X199" s="14"/>
      <c r="Y199" s="14"/>
      <c r="Z199" s="14"/>
      <c r="AA199" s="14"/>
      <c r="AB199" s="14"/>
      <c r="AC199" s="14"/>
      <c r="AD199" s="14"/>
      <c r="AE199" s="14"/>
      <c r="AT199" s="210" t="s">
        <v>442</v>
      </c>
      <c r="AU199" s="210" t="s">
        <v>76</v>
      </c>
      <c r="AV199" s="14" t="s">
        <v>113</v>
      </c>
      <c r="AW199" s="14" t="s">
        <v>31</v>
      </c>
      <c r="AX199" s="14" t="s">
        <v>76</v>
      </c>
      <c r="AY199" s="210" t="s">
        <v>328</v>
      </c>
    </row>
    <row r="200" s="12" customFormat="1" ht="25.92" customHeight="1">
      <c r="A200" s="12"/>
      <c r="B200" s="163"/>
      <c r="C200" s="12"/>
      <c r="D200" s="164" t="s">
        <v>68</v>
      </c>
      <c r="E200" s="165" t="s">
        <v>7935</v>
      </c>
      <c r="F200" s="165" t="s">
        <v>7936</v>
      </c>
      <c r="G200" s="12"/>
      <c r="H200" s="12"/>
      <c r="I200" s="166"/>
      <c r="J200" s="167">
        <f>BK200</f>
        <v>0</v>
      </c>
      <c r="K200" s="12"/>
      <c r="L200" s="163"/>
      <c r="M200" s="168"/>
      <c r="N200" s="169"/>
      <c r="O200" s="169"/>
      <c r="P200" s="170">
        <f>SUM(P201:P241)</f>
        <v>0</v>
      </c>
      <c r="Q200" s="169"/>
      <c r="R200" s="170">
        <f>SUM(R201:R241)</f>
        <v>0</v>
      </c>
      <c r="S200" s="169"/>
      <c r="T200" s="171">
        <f>SUM(T201:T241)</f>
        <v>0</v>
      </c>
      <c r="U200" s="12"/>
      <c r="V200" s="12"/>
      <c r="W200" s="12"/>
      <c r="X200" s="12"/>
      <c r="Y200" s="12"/>
      <c r="Z200" s="12"/>
      <c r="AA200" s="12"/>
      <c r="AB200" s="12"/>
      <c r="AC200" s="12"/>
      <c r="AD200" s="12"/>
      <c r="AE200" s="12"/>
      <c r="AR200" s="164" t="s">
        <v>76</v>
      </c>
      <c r="AT200" s="172" t="s">
        <v>68</v>
      </c>
      <c r="AU200" s="172" t="s">
        <v>69</v>
      </c>
      <c r="AY200" s="164" t="s">
        <v>328</v>
      </c>
      <c r="BK200" s="173">
        <f>SUM(BK201:BK241)</f>
        <v>0</v>
      </c>
    </row>
    <row r="201" s="2" customFormat="1" ht="24.15" customHeight="1">
      <c r="A201" s="41"/>
      <c r="B201" s="176"/>
      <c r="C201" s="177" t="s">
        <v>605</v>
      </c>
      <c r="D201" s="177" t="s">
        <v>331</v>
      </c>
      <c r="E201" s="178" t="s">
        <v>7937</v>
      </c>
      <c r="F201" s="179" t="s">
        <v>7938</v>
      </c>
      <c r="G201" s="180" t="s">
        <v>574</v>
      </c>
      <c r="H201" s="181">
        <v>8</v>
      </c>
      <c r="I201" s="182"/>
      <c r="J201" s="183">
        <f>ROUND(I201*H201,2)</f>
        <v>0</v>
      </c>
      <c r="K201" s="179" t="s">
        <v>335</v>
      </c>
      <c r="L201" s="42"/>
      <c r="M201" s="184" t="s">
        <v>3</v>
      </c>
      <c r="N201" s="185" t="s">
        <v>40</v>
      </c>
      <c r="O201" s="75"/>
      <c r="P201" s="186">
        <f>O201*H201</f>
        <v>0</v>
      </c>
      <c r="Q201" s="186">
        <v>0</v>
      </c>
      <c r="R201" s="186">
        <f>Q201*H201</f>
        <v>0</v>
      </c>
      <c r="S201" s="186">
        <v>0</v>
      </c>
      <c r="T201" s="187">
        <f>S201*H201</f>
        <v>0</v>
      </c>
      <c r="U201" s="41"/>
      <c r="V201" s="41"/>
      <c r="W201" s="41"/>
      <c r="X201" s="41"/>
      <c r="Y201" s="41"/>
      <c r="Z201" s="41"/>
      <c r="AA201" s="41"/>
      <c r="AB201" s="41"/>
      <c r="AC201" s="41"/>
      <c r="AD201" s="41"/>
      <c r="AE201" s="41"/>
      <c r="AR201" s="188" t="s">
        <v>113</v>
      </c>
      <c r="AT201" s="188" t="s">
        <v>331</v>
      </c>
      <c r="AU201" s="188" t="s">
        <v>76</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769</v>
      </c>
    </row>
    <row r="202" s="2" customFormat="1">
      <c r="A202" s="41"/>
      <c r="B202" s="42"/>
      <c r="C202" s="41"/>
      <c r="D202" s="190" t="s">
        <v>338</v>
      </c>
      <c r="E202" s="41"/>
      <c r="F202" s="191" t="s">
        <v>7939</v>
      </c>
      <c r="G202" s="41"/>
      <c r="H202" s="41"/>
      <c r="I202" s="192"/>
      <c r="J202" s="41"/>
      <c r="K202" s="41"/>
      <c r="L202" s="42"/>
      <c r="M202" s="193"/>
      <c r="N202" s="194"/>
      <c r="O202" s="75"/>
      <c r="P202" s="75"/>
      <c r="Q202" s="75"/>
      <c r="R202" s="75"/>
      <c r="S202" s="75"/>
      <c r="T202" s="76"/>
      <c r="U202" s="41"/>
      <c r="V202" s="41"/>
      <c r="W202" s="41"/>
      <c r="X202" s="41"/>
      <c r="Y202" s="41"/>
      <c r="Z202" s="41"/>
      <c r="AA202" s="41"/>
      <c r="AB202" s="41"/>
      <c r="AC202" s="41"/>
      <c r="AD202" s="41"/>
      <c r="AE202" s="41"/>
      <c r="AT202" s="22" t="s">
        <v>338</v>
      </c>
      <c r="AU202" s="22" t="s">
        <v>76</v>
      </c>
    </row>
    <row r="203" s="2" customFormat="1">
      <c r="A203" s="41"/>
      <c r="B203" s="42"/>
      <c r="C203" s="41"/>
      <c r="D203" s="195" t="s">
        <v>340</v>
      </c>
      <c r="E203" s="41"/>
      <c r="F203" s="196" t="s">
        <v>7940</v>
      </c>
      <c r="G203" s="41"/>
      <c r="H203" s="41"/>
      <c r="I203" s="192"/>
      <c r="J203" s="41"/>
      <c r="K203" s="41"/>
      <c r="L203" s="42"/>
      <c r="M203" s="193"/>
      <c r="N203" s="194"/>
      <c r="O203" s="75"/>
      <c r="P203" s="75"/>
      <c r="Q203" s="75"/>
      <c r="R203" s="75"/>
      <c r="S203" s="75"/>
      <c r="T203" s="76"/>
      <c r="U203" s="41"/>
      <c r="V203" s="41"/>
      <c r="W203" s="41"/>
      <c r="X203" s="41"/>
      <c r="Y203" s="41"/>
      <c r="Z203" s="41"/>
      <c r="AA203" s="41"/>
      <c r="AB203" s="41"/>
      <c r="AC203" s="41"/>
      <c r="AD203" s="41"/>
      <c r="AE203" s="41"/>
      <c r="AT203" s="22" t="s">
        <v>340</v>
      </c>
      <c r="AU203" s="22" t="s">
        <v>76</v>
      </c>
    </row>
    <row r="204" s="2" customFormat="1" ht="24.15" customHeight="1">
      <c r="A204" s="41"/>
      <c r="B204" s="176"/>
      <c r="C204" s="177" t="s">
        <v>610</v>
      </c>
      <c r="D204" s="177" t="s">
        <v>331</v>
      </c>
      <c r="E204" s="178" t="s">
        <v>7941</v>
      </c>
      <c r="F204" s="179" t="s">
        <v>7942</v>
      </c>
      <c r="G204" s="180" t="s">
        <v>574</v>
      </c>
      <c r="H204" s="181">
        <v>2</v>
      </c>
      <c r="I204" s="182"/>
      <c r="J204" s="183">
        <f>ROUND(I204*H204,2)</f>
        <v>0</v>
      </c>
      <c r="K204" s="179" t="s">
        <v>335</v>
      </c>
      <c r="L204" s="42"/>
      <c r="M204" s="184" t="s">
        <v>3</v>
      </c>
      <c r="N204" s="185" t="s">
        <v>40</v>
      </c>
      <c r="O204" s="75"/>
      <c r="P204" s="186">
        <f>O204*H204</f>
        <v>0</v>
      </c>
      <c r="Q204" s="186">
        <v>0</v>
      </c>
      <c r="R204" s="186">
        <f>Q204*H204</f>
        <v>0</v>
      </c>
      <c r="S204" s="186">
        <v>0</v>
      </c>
      <c r="T204" s="187">
        <f>S204*H204</f>
        <v>0</v>
      </c>
      <c r="U204" s="41"/>
      <c r="V204" s="41"/>
      <c r="W204" s="41"/>
      <c r="X204" s="41"/>
      <c r="Y204" s="41"/>
      <c r="Z204" s="41"/>
      <c r="AA204" s="41"/>
      <c r="AB204" s="41"/>
      <c r="AC204" s="41"/>
      <c r="AD204" s="41"/>
      <c r="AE204" s="41"/>
      <c r="AR204" s="188" t="s">
        <v>113</v>
      </c>
      <c r="AT204" s="188" t="s">
        <v>331</v>
      </c>
      <c r="AU204" s="188" t="s">
        <v>76</v>
      </c>
      <c r="AY204" s="22" t="s">
        <v>328</v>
      </c>
      <c r="BE204" s="189">
        <f>IF(N204="základní",J204,0)</f>
        <v>0</v>
      </c>
      <c r="BF204" s="189">
        <f>IF(N204="snížená",J204,0)</f>
        <v>0</v>
      </c>
      <c r="BG204" s="189">
        <f>IF(N204="zákl. přenesená",J204,0)</f>
        <v>0</v>
      </c>
      <c r="BH204" s="189">
        <f>IF(N204="sníž. přenesená",J204,0)</f>
        <v>0</v>
      </c>
      <c r="BI204" s="189">
        <f>IF(N204="nulová",J204,0)</f>
        <v>0</v>
      </c>
      <c r="BJ204" s="22" t="s">
        <v>76</v>
      </c>
      <c r="BK204" s="189">
        <f>ROUND(I204*H204,2)</f>
        <v>0</v>
      </c>
      <c r="BL204" s="22" t="s">
        <v>113</v>
      </c>
      <c r="BM204" s="188" t="s">
        <v>778</v>
      </c>
    </row>
    <row r="205" s="2" customFormat="1">
      <c r="A205" s="41"/>
      <c r="B205" s="42"/>
      <c r="C205" s="41"/>
      <c r="D205" s="190" t="s">
        <v>338</v>
      </c>
      <c r="E205" s="41"/>
      <c r="F205" s="191" t="s">
        <v>7943</v>
      </c>
      <c r="G205" s="41"/>
      <c r="H205" s="41"/>
      <c r="I205" s="192"/>
      <c r="J205" s="41"/>
      <c r="K205" s="41"/>
      <c r="L205" s="42"/>
      <c r="M205" s="193"/>
      <c r="N205" s="194"/>
      <c r="O205" s="75"/>
      <c r="P205" s="75"/>
      <c r="Q205" s="75"/>
      <c r="R205" s="75"/>
      <c r="S205" s="75"/>
      <c r="T205" s="76"/>
      <c r="U205" s="41"/>
      <c r="V205" s="41"/>
      <c r="W205" s="41"/>
      <c r="X205" s="41"/>
      <c r="Y205" s="41"/>
      <c r="Z205" s="41"/>
      <c r="AA205" s="41"/>
      <c r="AB205" s="41"/>
      <c r="AC205" s="41"/>
      <c r="AD205" s="41"/>
      <c r="AE205" s="41"/>
      <c r="AT205" s="22" t="s">
        <v>338</v>
      </c>
      <c r="AU205" s="22" t="s">
        <v>76</v>
      </c>
    </row>
    <row r="206" s="2" customFormat="1">
      <c r="A206" s="41"/>
      <c r="B206" s="42"/>
      <c r="C206" s="41"/>
      <c r="D206" s="195" t="s">
        <v>340</v>
      </c>
      <c r="E206" s="41"/>
      <c r="F206" s="196" t="s">
        <v>7944</v>
      </c>
      <c r="G206" s="41"/>
      <c r="H206" s="41"/>
      <c r="I206" s="192"/>
      <c r="J206" s="41"/>
      <c r="K206" s="41"/>
      <c r="L206" s="42"/>
      <c r="M206" s="193"/>
      <c r="N206" s="194"/>
      <c r="O206" s="75"/>
      <c r="P206" s="75"/>
      <c r="Q206" s="75"/>
      <c r="R206" s="75"/>
      <c r="S206" s="75"/>
      <c r="T206" s="76"/>
      <c r="U206" s="41"/>
      <c r="V206" s="41"/>
      <c r="W206" s="41"/>
      <c r="X206" s="41"/>
      <c r="Y206" s="41"/>
      <c r="Z206" s="41"/>
      <c r="AA206" s="41"/>
      <c r="AB206" s="41"/>
      <c r="AC206" s="41"/>
      <c r="AD206" s="41"/>
      <c r="AE206" s="41"/>
      <c r="AT206" s="22" t="s">
        <v>340</v>
      </c>
      <c r="AU206" s="22" t="s">
        <v>76</v>
      </c>
    </row>
    <row r="207" s="2" customFormat="1" ht="24.15" customHeight="1">
      <c r="A207" s="41"/>
      <c r="B207" s="176"/>
      <c r="C207" s="177" t="s">
        <v>616</v>
      </c>
      <c r="D207" s="177" t="s">
        <v>331</v>
      </c>
      <c r="E207" s="178" t="s">
        <v>7945</v>
      </c>
      <c r="F207" s="179" t="s">
        <v>7946</v>
      </c>
      <c r="G207" s="180" t="s">
        <v>574</v>
      </c>
      <c r="H207" s="181">
        <v>2</v>
      </c>
      <c r="I207" s="182"/>
      <c r="J207" s="183">
        <f>ROUND(I207*H207,2)</f>
        <v>0</v>
      </c>
      <c r="K207" s="179" t="s">
        <v>335</v>
      </c>
      <c r="L207" s="42"/>
      <c r="M207" s="184" t="s">
        <v>3</v>
      </c>
      <c r="N207" s="185" t="s">
        <v>40</v>
      </c>
      <c r="O207" s="75"/>
      <c r="P207" s="186">
        <f>O207*H207</f>
        <v>0</v>
      </c>
      <c r="Q207" s="186">
        <v>0</v>
      </c>
      <c r="R207" s="186">
        <f>Q207*H207</f>
        <v>0</v>
      </c>
      <c r="S207" s="186">
        <v>0</v>
      </c>
      <c r="T207" s="187">
        <f>S207*H207</f>
        <v>0</v>
      </c>
      <c r="U207" s="41"/>
      <c r="V207" s="41"/>
      <c r="W207" s="41"/>
      <c r="X207" s="41"/>
      <c r="Y207" s="41"/>
      <c r="Z207" s="41"/>
      <c r="AA207" s="41"/>
      <c r="AB207" s="41"/>
      <c r="AC207" s="41"/>
      <c r="AD207" s="41"/>
      <c r="AE207" s="41"/>
      <c r="AR207" s="188" t="s">
        <v>113</v>
      </c>
      <c r="AT207" s="188" t="s">
        <v>331</v>
      </c>
      <c r="AU207" s="188" t="s">
        <v>76</v>
      </c>
      <c r="AY207" s="22" t="s">
        <v>328</v>
      </c>
      <c r="BE207" s="189">
        <f>IF(N207="základní",J207,0)</f>
        <v>0</v>
      </c>
      <c r="BF207" s="189">
        <f>IF(N207="snížená",J207,0)</f>
        <v>0</v>
      </c>
      <c r="BG207" s="189">
        <f>IF(N207="zákl. přenesená",J207,0)</f>
        <v>0</v>
      </c>
      <c r="BH207" s="189">
        <f>IF(N207="sníž. přenesená",J207,0)</f>
        <v>0</v>
      </c>
      <c r="BI207" s="189">
        <f>IF(N207="nulová",J207,0)</f>
        <v>0</v>
      </c>
      <c r="BJ207" s="22" t="s">
        <v>76</v>
      </c>
      <c r="BK207" s="189">
        <f>ROUND(I207*H207,2)</f>
        <v>0</v>
      </c>
      <c r="BL207" s="22" t="s">
        <v>113</v>
      </c>
      <c r="BM207" s="188" t="s">
        <v>788</v>
      </c>
    </row>
    <row r="208" s="2" customFormat="1">
      <c r="A208" s="41"/>
      <c r="B208" s="42"/>
      <c r="C208" s="41"/>
      <c r="D208" s="190" t="s">
        <v>338</v>
      </c>
      <c r="E208" s="41"/>
      <c r="F208" s="191" t="s">
        <v>7947</v>
      </c>
      <c r="G208" s="41"/>
      <c r="H208" s="41"/>
      <c r="I208" s="192"/>
      <c r="J208" s="41"/>
      <c r="K208" s="41"/>
      <c r="L208" s="42"/>
      <c r="M208" s="193"/>
      <c r="N208" s="194"/>
      <c r="O208" s="75"/>
      <c r="P208" s="75"/>
      <c r="Q208" s="75"/>
      <c r="R208" s="75"/>
      <c r="S208" s="75"/>
      <c r="T208" s="76"/>
      <c r="U208" s="41"/>
      <c r="V208" s="41"/>
      <c r="W208" s="41"/>
      <c r="X208" s="41"/>
      <c r="Y208" s="41"/>
      <c r="Z208" s="41"/>
      <c r="AA208" s="41"/>
      <c r="AB208" s="41"/>
      <c r="AC208" s="41"/>
      <c r="AD208" s="41"/>
      <c r="AE208" s="41"/>
      <c r="AT208" s="22" t="s">
        <v>338</v>
      </c>
      <c r="AU208" s="22" t="s">
        <v>76</v>
      </c>
    </row>
    <row r="209" s="2" customFormat="1">
      <c r="A209" s="41"/>
      <c r="B209" s="42"/>
      <c r="C209" s="41"/>
      <c r="D209" s="195" t="s">
        <v>340</v>
      </c>
      <c r="E209" s="41"/>
      <c r="F209" s="196" t="s">
        <v>7948</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340</v>
      </c>
      <c r="AU209" s="22" t="s">
        <v>76</v>
      </c>
    </row>
    <row r="210" s="2" customFormat="1" ht="24.15" customHeight="1">
      <c r="A210" s="41"/>
      <c r="B210" s="176"/>
      <c r="C210" s="177" t="s">
        <v>621</v>
      </c>
      <c r="D210" s="177" t="s">
        <v>331</v>
      </c>
      <c r="E210" s="178" t="s">
        <v>7949</v>
      </c>
      <c r="F210" s="179" t="s">
        <v>7950</v>
      </c>
      <c r="G210" s="180" t="s">
        <v>574</v>
      </c>
      <c r="H210" s="181">
        <v>1</v>
      </c>
      <c r="I210" s="182"/>
      <c r="J210" s="183">
        <f>ROUND(I210*H210,2)</f>
        <v>0</v>
      </c>
      <c r="K210" s="179" t="s">
        <v>335</v>
      </c>
      <c r="L210" s="42"/>
      <c r="M210" s="184" t="s">
        <v>3</v>
      </c>
      <c r="N210" s="185"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113</v>
      </c>
      <c r="AT210" s="188" t="s">
        <v>331</v>
      </c>
      <c r="AU210" s="188" t="s">
        <v>76</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797</v>
      </c>
    </row>
    <row r="211" s="2" customFormat="1">
      <c r="A211" s="41"/>
      <c r="B211" s="42"/>
      <c r="C211" s="41"/>
      <c r="D211" s="190" t="s">
        <v>338</v>
      </c>
      <c r="E211" s="41"/>
      <c r="F211" s="191" t="s">
        <v>7951</v>
      </c>
      <c r="G211" s="41"/>
      <c r="H211" s="41"/>
      <c r="I211" s="192"/>
      <c r="J211" s="41"/>
      <c r="K211" s="41"/>
      <c r="L211" s="42"/>
      <c r="M211" s="193"/>
      <c r="N211" s="194"/>
      <c r="O211" s="75"/>
      <c r="P211" s="75"/>
      <c r="Q211" s="75"/>
      <c r="R211" s="75"/>
      <c r="S211" s="75"/>
      <c r="T211" s="76"/>
      <c r="U211" s="41"/>
      <c r="V211" s="41"/>
      <c r="W211" s="41"/>
      <c r="X211" s="41"/>
      <c r="Y211" s="41"/>
      <c r="Z211" s="41"/>
      <c r="AA211" s="41"/>
      <c r="AB211" s="41"/>
      <c r="AC211" s="41"/>
      <c r="AD211" s="41"/>
      <c r="AE211" s="41"/>
      <c r="AT211" s="22" t="s">
        <v>338</v>
      </c>
      <c r="AU211" s="22" t="s">
        <v>76</v>
      </c>
    </row>
    <row r="212" s="2" customFormat="1">
      <c r="A212" s="41"/>
      <c r="B212" s="42"/>
      <c r="C212" s="41"/>
      <c r="D212" s="195" t="s">
        <v>340</v>
      </c>
      <c r="E212" s="41"/>
      <c r="F212" s="196" t="s">
        <v>7952</v>
      </c>
      <c r="G212" s="41"/>
      <c r="H212" s="41"/>
      <c r="I212" s="192"/>
      <c r="J212" s="41"/>
      <c r="K212" s="41"/>
      <c r="L212" s="42"/>
      <c r="M212" s="193"/>
      <c r="N212" s="194"/>
      <c r="O212" s="75"/>
      <c r="P212" s="75"/>
      <c r="Q212" s="75"/>
      <c r="R212" s="75"/>
      <c r="S212" s="75"/>
      <c r="T212" s="76"/>
      <c r="U212" s="41"/>
      <c r="V212" s="41"/>
      <c r="W212" s="41"/>
      <c r="X212" s="41"/>
      <c r="Y212" s="41"/>
      <c r="Z212" s="41"/>
      <c r="AA212" s="41"/>
      <c r="AB212" s="41"/>
      <c r="AC212" s="41"/>
      <c r="AD212" s="41"/>
      <c r="AE212" s="41"/>
      <c r="AT212" s="22" t="s">
        <v>340</v>
      </c>
      <c r="AU212" s="22" t="s">
        <v>76</v>
      </c>
    </row>
    <row r="213" s="2" customFormat="1" ht="37.8" customHeight="1">
      <c r="A213" s="41"/>
      <c r="B213" s="176"/>
      <c r="C213" s="177" t="s">
        <v>626</v>
      </c>
      <c r="D213" s="177" t="s">
        <v>331</v>
      </c>
      <c r="E213" s="178" t="s">
        <v>7953</v>
      </c>
      <c r="F213" s="179" t="s">
        <v>7954</v>
      </c>
      <c r="G213" s="180" t="s">
        <v>574</v>
      </c>
      <c r="H213" s="181">
        <v>1</v>
      </c>
      <c r="I213" s="182"/>
      <c r="J213" s="183">
        <f>ROUND(I213*H213,2)</f>
        <v>0</v>
      </c>
      <c r="K213" s="179" t="s">
        <v>335</v>
      </c>
      <c r="L213" s="42"/>
      <c r="M213" s="184" t="s">
        <v>3</v>
      </c>
      <c r="N213" s="185" t="s">
        <v>40</v>
      </c>
      <c r="O213" s="75"/>
      <c r="P213" s="186">
        <f>O213*H213</f>
        <v>0</v>
      </c>
      <c r="Q213" s="186">
        <v>0</v>
      </c>
      <c r="R213" s="186">
        <f>Q213*H213</f>
        <v>0</v>
      </c>
      <c r="S213" s="186">
        <v>0</v>
      </c>
      <c r="T213" s="187">
        <f>S213*H213</f>
        <v>0</v>
      </c>
      <c r="U213" s="41"/>
      <c r="V213" s="41"/>
      <c r="W213" s="41"/>
      <c r="X213" s="41"/>
      <c r="Y213" s="41"/>
      <c r="Z213" s="41"/>
      <c r="AA213" s="41"/>
      <c r="AB213" s="41"/>
      <c r="AC213" s="41"/>
      <c r="AD213" s="41"/>
      <c r="AE213" s="41"/>
      <c r="AR213" s="188" t="s">
        <v>113</v>
      </c>
      <c r="AT213" s="188" t="s">
        <v>331</v>
      </c>
      <c r="AU213" s="188" t="s">
        <v>76</v>
      </c>
      <c r="AY213" s="22" t="s">
        <v>328</v>
      </c>
      <c r="BE213" s="189">
        <f>IF(N213="základní",J213,0)</f>
        <v>0</v>
      </c>
      <c r="BF213" s="189">
        <f>IF(N213="snížená",J213,0)</f>
        <v>0</v>
      </c>
      <c r="BG213" s="189">
        <f>IF(N213="zákl. přenesená",J213,0)</f>
        <v>0</v>
      </c>
      <c r="BH213" s="189">
        <f>IF(N213="sníž. přenesená",J213,0)</f>
        <v>0</v>
      </c>
      <c r="BI213" s="189">
        <f>IF(N213="nulová",J213,0)</f>
        <v>0</v>
      </c>
      <c r="BJ213" s="22" t="s">
        <v>76</v>
      </c>
      <c r="BK213" s="189">
        <f>ROUND(I213*H213,2)</f>
        <v>0</v>
      </c>
      <c r="BL213" s="22" t="s">
        <v>113</v>
      </c>
      <c r="BM213" s="188" t="s">
        <v>805</v>
      </c>
    </row>
    <row r="214" s="2" customFormat="1">
      <c r="A214" s="41"/>
      <c r="B214" s="42"/>
      <c r="C214" s="41"/>
      <c r="D214" s="190" t="s">
        <v>338</v>
      </c>
      <c r="E214" s="41"/>
      <c r="F214" s="191" t="s">
        <v>7955</v>
      </c>
      <c r="G214" s="41"/>
      <c r="H214" s="41"/>
      <c r="I214" s="192"/>
      <c r="J214" s="41"/>
      <c r="K214" s="41"/>
      <c r="L214" s="42"/>
      <c r="M214" s="193"/>
      <c r="N214" s="194"/>
      <c r="O214" s="75"/>
      <c r="P214" s="75"/>
      <c r="Q214" s="75"/>
      <c r="R214" s="75"/>
      <c r="S214" s="75"/>
      <c r="T214" s="76"/>
      <c r="U214" s="41"/>
      <c r="V214" s="41"/>
      <c r="W214" s="41"/>
      <c r="X214" s="41"/>
      <c r="Y214" s="41"/>
      <c r="Z214" s="41"/>
      <c r="AA214" s="41"/>
      <c r="AB214" s="41"/>
      <c r="AC214" s="41"/>
      <c r="AD214" s="41"/>
      <c r="AE214" s="41"/>
      <c r="AT214" s="22" t="s">
        <v>338</v>
      </c>
      <c r="AU214" s="22" t="s">
        <v>76</v>
      </c>
    </row>
    <row r="215" s="2" customFormat="1">
      <c r="A215" s="41"/>
      <c r="B215" s="42"/>
      <c r="C215" s="41"/>
      <c r="D215" s="195" t="s">
        <v>340</v>
      </c>
      <c r="E215" s="41"/>
      <c r="F215" s="196" t="s">
        <v>7956</v>
      </c>
      <c r="G215" s="41"/>
      <c r="H215" s="41"/>
      <c r="I215" s="192"/>
      <c r="J215" s="41"/>
      <c r="K215" s="41"/>
      <c r="L215" s="42"/>
      <c r="M215" s="193"/>
      <c r="N215" s="194"/>
      <c r="O215" s="75"/>
      <c r="P215" s="75"/>
      <c r="Q215" s="75"/>
      <c r="R215" s="75"/>
      <c r="S215" s="75"/>
      <c r="T215" s="76"/>
      <c r="U215" s="41"/>
      <c r="V215" s="41"/>
      <c r="W215" s="41"/>
      <c r="X215" s="41"/>
      <c r="Y215" s="41"/>
      <c r="Z215" s="41"/>
      <c r="AA215" s="41"/>
      <c r="AB215" s="41"/>
      <c r="AC215" s="41"/>
      <c r="AD215" s="41"/>
      <c r="AE215" s="41"/>
      <c r="AT215" s="22" t="s">
        <v>340</v>
      </c>
      <c r="AU215" s="22" t="s">
        <v>76</v>
      </c>
    </row>
    <row r="216" s="2" customFormat="1" ht="24.15" customHeight="1">
      <c r="A216" s="41"/>
      <c r="B216" s="176"/>
      <c r="C216" s="177" t="s">
        <v>631</v>
      </c>
      <c r="D216" s="177" t="s">
        <v>331</v>
      </c>
      <c r="E216" s="178" t="s">
        <v>7957</v>
      </c>
      <c r="F216" s="179" t="s">
        <v>7958</v>
      </c>
      <c r="G216" s="180" t="s">
        <v>574</v>
      </c>
      <c r="H216" s="181">
        <v>5</v>
      </c>
      <c r="I216" s="182"/>
      <c r="J216" s="183">
        <f>ROUND(I216*H216,2)</f>
        <v>0</v>
      </c>
      <c r="K216" s="179" t="s">
        <v>335</v>
      </c>
      <c r="L216" s="42"/>
      <c r="M216" s="184" t="s">
        <v>3</v>
      </c>
      <c r="N216" s="185" t="s">
        <v>40</v>
      </c>
      <c r="O216" s="75"/>
      <c r="P216" s="186">
        <f>O216*H216</f>
        <v>0</v>
      </c>
      <c r="Q216" s="186">
        <v>0</v>
      </c>
      <c r="R216" s="186">
        <f>Q216*H216</f>
        <v>0</v>
      </c>
      <c r="S216" s="186">
        <v>0</v>
      </c>
      <c r="T216" s="187">
        <f>S216*H216</f>
        <v>0</v>
      </c>
      <c r="U216" s="41"/>
      <c r="V216" s="41"/>
      <c r="W216" s="41"/>
      <c r="X216" s="41"/>
      <c r="Y216" s="41"/>
      <c r="Z216" s="41"/>
      <c r="AA216" s="41"/>
      <c r="AB216" s="41"/>
      <c r="AC216" s="41"/>
      <c r="AD216" s="41"/>
      <c r="AE216" s="41"/>
      <c r="AR216" s="188" t="s">
        <v>113</v>
      </c>
      <c r="AT216" s="188" t="s">
        <v>331</v>
      </c>
      <c r="AU216" s="188" t="s">
        <v>76</v>
      </c>
      <c r="AY216" s="22" t="s">
        <v>328</v>
      </c>
      <c r="BE216" s="189">
        <f>IF(N216="základní",J216,0)</f>
        <v>0</v>
      </c>
      <c r="BF216" s="189">
        <f>IF(N216="snížená",J216,0)</f>
        <v>0</v>
      </c>
      <c r="BG216" s="189">
        <f>IF(N216="zákl. přenesená",J216,0)</f>
        <v>0</v>
      </c>
      <c r="BH216" s="189">
        <f>IF(N216="sníž. přenesená",J216,0)</f>
        <v>0</v>
      </c>
      <c r="BI216" s="189">
        <f>IF(N216="nulová",J216,0)</f>
        <v>0</v>
      </c>
      <c r="BJ216" s="22" t="s">
        <v>76</v>
      </c>
      <c r="BK216" s="189">
        <f>ROUND(I216*H216,2)</f>
        <v>0</v>
      </c>
      <c r="BL216" s="22" t="s">
        <v>113</v>
      </c>
      <c r="BM216" s="188" t="s">
        <v>813</v>
      </c>
    </row>
    <row r="217" s="2" customFormat="1">
      <c r="A217" s="41"/>
      <c r="B217" s="42"/>
      <c r="C217" s="41"/>
      <c r="D217" s="190" t="s">
        <v>338</v>
      </c>
      <c r="E217" s="41"/>
      <c r="F217" s="191" t="s">
        <v>7959</v>
      </c>
      <c r="G217" s="41"/>
      <c r="H217" s="41"/>
      <c r="I217" s="192"/>
      <c r="J217" s="41"/>
      <c r="K217" s="41"/>
      <c r="L217" s="42"/>
      <c r="M217" s="193"/>
      <c r="N217" s="194"/>
      <c r="O217" s="75"/>
      <c r="P217" s="75"/>
      <c r="Q217" s="75"/>
      <c r="R217" s="75"/>
      <c r="S217" s="75"/>
      <c r="T217" s="76"/>
      <c r="U217" s="41"/>
      <c r="V217" s="41"/>
      <c r="W217" s="41"/>
      <c r="X217" s="41"/>
      <c r="Y217" s="41"/>
      <c r="Z217" s="41"/>
      <c r="AA217" s="41"/>
      <c r="AB217" s="41"/>
      <c r="AC217" s="41"/>
      <c r="AD217" s="41"/>
      <c r="AE217" s="41"/>
      <c r="AT217" s="22" t="s">
        <v>338</v>
      </c>
      <c r="AU217" s="22" t="s">
        <v>76</v>
      </c>
    </row>
    <row r="218" s="2" customFormat="1">
      <c r="A218" s="41"/>
      <c r="B218" s="42"/>
      <c r="C218" s="41"/>
      <c r="D218" s="195" t="s">
        <v>340</v>
      </c>
      <c r="E218" s="41"/>
      <c r="F218" s="196" t="s">
        <v>7960</v>
      </c>
      <c r="G218" s="41"/>
      <c r="H218" s="41"/>
      <c r="I218" s="192"/>
      <c r="J218" s="41"/>
      <c r="K218" s="41"/>
      <c r="L218" s="42"/>
      <c r="M218" s="193"/>
      <c r="N218" s="194"/>
      <c r="O218" s="75"/>
      <c r="P218" s="75"/>
      <c r="Q218" s="75"/>
      <c r="R218" s="75"/>
      <c r="S218" s="75"/>
      <c r="T218" s="76"/>
      <c r="U218" s="41"/>
      <c r="V218" s="41"/>
      <c r="W218" s="41"/>
      <c r="X218" s="41"/>
      <c r="Y218" s="41"/>
      <c r="Z218" s="41"/>
      <c r="AA218" s="41"/>
      <c r="AB218" s="41"/>
      <c r="AC218" s="41"/>
      <c r="AD218" s="41"/>
      <c r="AE218" s="41"/>
      <c r="AT218" s="22" t="s">
        <v>340</v>
      </c>
      <c r="AU218" s="22" t="s">
        <v>76</v>
      </c>
    </row>
    <row r="219" s="2" customFormat="1" ht="21.75" customHeight="1">
      <c r="A219" s="41"/>
      <c r="B219" s="176"/>
      <c r="C219" s="177" t="s">
        <v>638</v>
      </c>
      <c r="D219" s="177" t="s">
        <v>331</v>
      </c>
      <c r="E219" s="178" t="s">
        <v>7961</v>
      </c>
      <c r="F219" s="179" t="s">
        <v>7962</v>
      </c>
      <c r="G219" s="180" t="s">
        <v>574</v>
      </c>
      <c r="H219" s="181">
        <v>9</v>
      </c>
      <c r="I219" s="182"/>
      <c r="J219" s="183">
        <f>ROUND(I219*H219,2)</f>
        <v>0</v>
      </c>
      <c r="K219" s="179" t="s">
        <v>335</v>
      </c>
      <c r="L219" s="42"/>
      <c r="M219" s="184" t="s">
        <v>3</v>
      </c>
      <c r="N219" s="185" t="s">
        <v>40</v>
      </c>
      <c r="O219" s="75"/>
      <c r="P219" s="186">
        <f>O219*H219</f>
        <v>0</v>
      </c>
      <c r="Q219" s="186">
        <v>0</v>
      </c>
      <c r="R219" s="186">
        <f>Q219*H219</f>
        <v>0</v>
      </c>
      <c r="S219" s="186">
        <v>0</v>
      </c>
      <c r="T219" s="187">
        <f>S219*H219</f>
        <v>0</v>
      </c>
      <c r="U219" s="41"/>
      <c r="V219" s="41"/>
      <c r="W219" s="41"/>
      <c r="X219" s="41"/>
      <c r="Y219" s="41"/>
      <c r="Z219" s="41"/>
      <c r="AA219" s="41"/>
      <c r="AB219" s="41"/>
      <c r="AC219" s="41"/>
      <c r="AD219" s="41"/>
      <c r="AE219" s="41"/>
      <c r="AR219" s="188" t="s">
        <v>113</v>
      </c>
      <c r="AT219" s="188" t="s">
        <v>331</v>
      </c>
      <c r="AU219" s="188" t="s">
        <v>76</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821</v>
      </c>
    </row>
    <row r="220" s="2" customFormat="1">
      <c r="A220" s="41"/>
      <c r="B220" s="42"/>
      <c r="C220" s="41"/>
      <c r="D220" s="190" t="s">
        <v>338</v>
      </c>
      <c r="E220" s="41"/>
      <c r="F220" s="191" t="s">
        <v>7963</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76</v>
      </c>
    </row>
    <row r="221" s="2" customFormat="1" ht="21.75" customHeight="1">
      <c r="A221" s="41"/>
      <c r="B221" s="176"/>
      <c r="C221" s="177" t="s">
        <v>643</v>
      </c>
      <c r="D221" s="177" t="s">
        <v>331</v>
      </c>
      <c r="E221" s="178" t="s">
        <v>7964</v>
      </c>
      <c r="F221" s="179" t="s">
        <v>7965</v>
      </c>
      <c r="G221" s="180" t="s">
        <v>574</v>
      </c>
      <c r="H221" s="181">
        <v>4</v>
      </c>
      <c r="I221" s="182"/>
      <c r="J221" s="183">
        <f>ROUND(I221*H221,2)</f>
        <v>0</v>
      </c>
      <c r="K221" s="179" t="s">
        <v>335</v>
      </c>
      <c r="L221" s="42"/>
      <c r="M221" s="184" t="s">
        <v>3</v>
      </c>
      <c r="N221" s="185" t="s">
        <v>40</v>
      </c>
      <c r="O221" s="75"/>
      <c r="P221" s="186">
        <f>O221*H221</f>
        <v>0</v>
      </c>
      <c r="Q221" s="186">
        <v>0</v>
      </c>
      <c r="R221" s="186">
        <f>Q221*H221</f>
        <v>0</v>
      </c>
      <c r="S221" s="186">
        <v>0</v>
      </c>
      <c r="T221" s="187">
        <f>S221*H221</f>
        <v>0</v>
      </c>
      <c r="U221" s="41"/>
      <c r="V221" s="41"/>
      <c r="W221" s="41"/>
      <c r="X221" s="41"/>
      <c r="Y221" s="41"/>
      <c r="Z221" s="41"/>
      <c r="AA221" s="41"/>
      <c r="AB221" s="41"/>
      <c r="AC221" s="41"/>
      <c r="AD221" s="41"/>
      <c r="AE221" s="41"/>
      <c r="AR221" s="188" t="s">
        <v>113</v>
      </c>
      <c r="AT221" s="188" t="s">
        <v>331</v>
      </c>
      <c r="AU221" s="188" t="s">
        <v>76</v>
      </c>
      <c r="AY221" s="22" t="s">
        <v>328</v>
      </c>
      <c r="BE221" s="189">
        <f>IF(N221="základní",J221,0)</f>
        <v>0</v>
      </c>
      <c r="BF221" s="189">
        <f>IF(N221="snížená",J221,0)</f>
        <v>0</v>
      </c>
      <c r="BG221" s="189">
        <f>IF(N221="zákl. přenesená",J221,0)</f>
        <v>0</v>
      </c>
      <c r="BH221" s="189">
        <f>IF(N221="sníž. přenesená",J221,0)</f>
        <v>0</v>
      </c>
      <c r="BI221" s="189">
        <f>IF(N221="nulová",J221,0)</f>
        <v>0</v>
      </c>
      <c r="BJ221" s="22" t="s">
        <v>76</v>
      </c>
      <c r="BK221" s="189">
        <f>ROUND(I221*H221,2)</f>
        <v>0</v>
      </c>
      <c r="BL221" s="22" t="s">
        <v>113</v>
      </c>
      <c r="BM221" s="188" t="s">
        <v>830</v>
      </c>
    </row>
    <row r="222" s="2" customFormat="1">
      <c r="A222" s="41"/>
      <c r="B222" s="42"/>
      <c r="C222" s="41"/>
      <c r="D222" s="190" t="s">
        <v>338</v>
      </c>
      <c r="E222" s="41"/>
      <c r="F222" s="191" t="s">
        <v>7966</v>
      </c>
      <c r="G222" s="41"/>
      <c r="H222" s="41"/>
      <c r="I222" s="192"/>
      <c r="J222" s="41"/>
      <c r="K222" s="41"/>
      <c r="L222" s="42"/>
      <c r="M222" s="193"/>
      <c r="N222" s="194"/>
      <c r="O222" s="75"/>
      <c r="P222" s="75"/>
      <c r="Q222" s="75"/>
      <c r="R222" s="75"/>
      <c r="S222" s="75"/>
      <c r="T222" s="76"/>
      <c r="U222" s="41"/>
      <c r="V222" s="41"/>
      <c r="W222" s="41"/>
      <c r="X222" s="41"/>
      <c r="Y222" s="41"/>
      <c r="Z222" s="41"/>
      <c r="AA222" s="41"/>
      <c r="AB222" s="41"/>
      <c r="AC222" s="41"/>
      <c r="AD222" s="41"/>
      <c r="AE222" s="41"/>
      <c r="AT222" s="22" t="s">
        <v>338</v>
      </c>
      <c r="AU222" s="22" t="s">
        <v>76</v>
      </c>
    </row>
    <row r="223" s="2" customFormat="1" ht="21.75" customHeight="1">
      <c r="A223" s="41"/>
      <c r="B223" s="176"/>
      <c r="C223" s="177" t="s">
        <v>649</v>
      </c>
      <c r="D223" s="177" t="s">
        <v>331</v>
      </c>
      <c r="E223" s="178" t="s">
        <v>7967</v>
      </c>
      <c r="F223" s="179" t="s">
        <v>7968</v>
      </c>
      <c r="G223" s="180" t="s">
        <v>574</v>
      </c>
      <c r="H223" s="181">
        <v>6</v>
      </c>
      <c r="I223" s="182"/>
      <c r="J223" s="183">
        <f>ROUND(I223*H223,2)</f>
        <v>0</v>
      </c>
      <c r="K223" s="179" t="s">
        <v>335</v>
      </c>
      <c r="L223" s="42"/>
      <c r="M223" s="184" t="s">
        <v>3</v>
      </c>
      <c r="N223" s="185" t="s">
        <v>40</v>
      </c>
      <c r="O223" s="75"/>
      <c r="P223" s="186">
        <f>O223*H223</f>
        <v>0</v>
      </c>
      <c r="Q223" s="186">
        <v>0</v>
      </c>
      <c r="R223" s="186">
        <f>Q223*H223</f>
        <v>0</v>
      </c>
      <c r="S223" s="186">
        <v>0</v>
      </c>
      <c r="T223" s="187">
        <f>S223*H223</f>
        <v>0</v>
      </c>
      <c r="U223" s="41"/>
      <c r="V223" s="41"/>
      <c r="W223" s="41"/>
      <c r="X223" s="41"/>
      <c r="Y223" s="41"/>
      <c r="Z223" s="41"/>
      <c r="AA223" s="41"/>
      <c r="AB223" s="41"/>
      <c r="AC223" s="41"/>
      <c r="AD223" s="41"/>
      <c r="AE223" s="41"/>
      <c r="AR223" s="188" t="s">
        <v>113</v>
      </c>
      <c r="AT223" s="188" t="s">
        <v>331</v>
      </c>
      <c r="AU223" s="188" t="s">
        <v>76</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113</v>
      </c>
      <c r="BM223" s="188" t="s">
        <v>840</v>
      </c>
    </row>
    <row r="224" s="2" customFormat="1">
      <c r="A224" s="41"/>
      <c r="B224" s="42"/>
      <c r="C224" s="41"/>
      <c r="D224" s="190" t="s">
        <v>338</v>
      </c>
      <c r="E224" s="41"/>
      <c r="F224" s="191" t="s">
        <v>7969</v>
      </c>
      <c r="G224" s="41"/>
      <c r="H224" s="41"/>
      <c r="I224" s="192"/>
      <c r="J224" s="41"/>
      <c r="K224" s="41"/>
      <c r="L224" s="42"/>
      <c r="M224" s="193"/>
      <c r="N224" s="194"/>
      <c r="O224" s="75"/>
      <c r="P224" s="75"/>
      <c r="Q224" s="75"/>
      <c r="R224" s="75"/>
      <c r="S224" s="75"/>
      <c r="T224" s="76"/>
      <c r="U224" s="41"/>
      <c r="V224" s="41"/>
      <c r="W224" s="41"/>
      <c r="X224" s="41"/>
      <c r="Y224" s="41"/>
      <c r="Z224" s="41"/>
      <c r="AA224" s="41"/>
      <c r="AB224" s="41"/>
      <c r="AC224" s="41"/>
      <c r="AD224" s="41"/>
      <c r="AE224" s="41"/>
      <c r="AT224" s="22" t="s">
        <v>338</v>
      </c>
      <c r="AU224" s="22" t="s">
        <v>76</v>
      </c>
    </row>
    <row r="225" s="2" customFormat="1" ht="24.15" customHeight="1">
      <c r="A225" s="41"/>
      <c r="B225" s="176"/>
      <c r="C225" s="177" t="s">
        <v>654</v>
      </c>
      <c r="D225" s="177" t="s">
        <v>331</v>
      </c>
      <c r="E225" s="178" t="s">
        <v>7970</v>
      </c>
      <c r="F225" s="179" t="s">
        <v>7971</v>
      </c>
      <c r="G225" s="180" t="s">
        <v>574</v>
      </c>
      <c r="H225" s="181">
        <v>17</v>
      </c>
      <c r="I225" s="182"/>
      <c r="J225" s="183">
        <f>ROUND(I225*H225,2)</f>
        <v>0</v>
      </c>
      <c r="K225" s="179" t="s">
        <v>335</v>
      </c>
      <c r="L225" s="42"/>
      <c r="M225" s="184" t="s">
        <v>3</v>
      </c>
      <c r="N225" s="185" t="s">
        <v>40</v>
      </c>
      <c r="O225" s="75"/>
      <c r="P225" s="186">
        <f>O225*H225</f>
        <v>0</v>
      </c>
      <c r="Q225" s="186">
        <v>0</v>
      </c>
      <c r="R225" s="186">
        <f>Q225*H225</f>
        <v>0</v>
      </c>
      <c r="S225" s="186">
        <v>0</v>
      </c>
      <c r="T225" s="187">
        <f>S225*H225</f>
        <v>0</v>
      </c>
      <c r="U225" s="41"/>
      <c r="V225" s="41"/>
      <c r="W225" s="41"/>
      <c r="X225" s="41"/>
      <c r="Y225" s="41"/>
      <c r="Z225" s="41"/>
      <c r="AA225" s="41"/>
      <c r="AB225" s="41"/>
      <c r="AC225" s="41"/>
      <c r="AD225" s="41"/>
      <c r="AE225" s="41"/>
      <c r="AR225" s="188" t="s">
        <v>113</v>
      </c>
      <c r="AT225" s="188" t="s">
        <v>331</v>
      </c>
      <c r="AU225" s="188" t="s">
        <v>76</v>
      </c>
      <c r="AY225" s="22" t="s">
        <v>328</v>
      </c>
      <c r="BE225" s="189">
        <f>IF(N225="základní",J225,0)</f>
        <v>0</v>
      </c>
      <c r="BF225" s="189">
        <f>IF(N225="snížená",J225,0)</f>
        <v>0</v>
      </c>
      <c r="BG225" s="189">
        <f>IF(N225="zákl. přenesená",J225,0)</f>
        <v>0</v>
      </c>
      <c r="BH225" s="189">
        <f>IF(N225="sníž. přenesená",J225,0)</f>
        <v>0</v>
      </c>
      <c r="BI225" s="189">
        <f>IF(N225="nulová",J225,0)</f>
        <v>0</v>
      </c>
      <c r="BJ225" s="22" t="s">
        <v>76</v>
      </c>
      <c r="BK225" s="189">
        <f>ROUND(I225*H225,2)</f>
        <v>0</v>
      </c>
      <c r="BL225" s="22" t="s">
        <v>113</v>
      </c>
      <c r="BM225" s="188" t="s">
        <v>850</v>
      </c>
    </row>
    <row r="226" s="2" customFormat="1">
      <c r="A226" s="41"/>
      <c r="B226" s="42"/>
      <c r="C226" s="41"/>
      <c r="D226" s="190" t="s">
        <v>338</v>
      </c>
      <c r="E226" s="41"/>
      <c r="F226" s="191" t="s">
        <v>7972</v>
      </c>
      <c r="G226" s="41"/>
      <c r="H226" s="41"/>
      <c r="I226" s="192"/>
      <c r="J226" s="41"/>
      <c r="K226" s="41"/>
      <c r="L226" s="42"/>
      <c r="M226" s="193"/>
      <c r="N226" s="194"/>
      <c r="O226" s="75"/>
      <c r="P226" s="75"/>
      <c r="Q226" s="75"/>
      <c r="R226" s="75"/>
      <c r="S226" s="75"/>
      <c r="T226" s="76"/>
      <c r="U226" s="41"/>
      <c r="V226" s="41"/>
      <c r="W226" s="41"/>
      <c r="X226" s="41"/>
      <c r="Y226" s="41"/>
      <c r="Z226" s="41"/>
      <c r="AA226" s="41"/>
      <c r="AB226" s="41"/>
      <c r="AC226" s="41"/>
      <c r="AD226" s="41"/>
      <c r="AE226" s="41"/>
      <c r="AT226" s="22" t="s">
        <v>338</v>
      </c>
      <c r="AU226" s="22" t="s">
        <v>76</v>
      </c>
    </row>
    <row r="227" s="2" customFormat="1" ht="24.15" customHeight="1">
      <c r="A227" s="41"/>
      <c r="B227" s="176"/>
      <c r="C227" s="177" t="s">
        <v>661</v>
      </c>
      <c r="D227" s="177" t="s">
        <v>331</v>
      </c>
      <c r="E227" s="178" t="s">
        <v>7973</v>
      </c>
      <c r="F227" s="179" t="s">
        <v>7974</v>
      </c>
      <c r="G227" s="180" t="s">
        <v>439</v>
      </c>
      <c r="H227" s="181">
        <v>9.5</v>
      </c>
      <c r="I227" s="182"/>
      <c r="J227" s="183">
        <f>ROUND(I227*H227,2)</f>
        <v>0</v>
      </c>
      <c r="K227" s="179" t="s">
        <v>3</v>
      </c>
      <c r="L227" s="42"/>
      <c r="M227" s="184" t="s">
        <v>3</v>
      </c>
      <c r="N227" s="185" t="s">
        <v>40</v>
      </c>
      <c r="O227" s="75"/>
      <c r="P227" s="186">
        <f>O227*H227</f>
        <v>0</v>
      </c>
      <c r="Q227" s="186">
        <v>0</v>
      </c>
      <c r="R227" s="186">
        <f>Q227*H227</f>
        <v>0</v>
      </c>
      <c r="S227" s="186">
        <v>0</v>
      </c>
      <c r="T227" s="187">
        <f>S227*H227</f>
        <v>0</v>
      </c>
      <c r="U227" s="41"/>
      <c r="V227" s="41"/>
      <c r="W227" s="41"/>
      <c r="X227" s="41"/>
      <c r="Y227" s="41"/>
      <c r="Z227" s="41"/>
      <c r="AA227" s="41"/>
      <c r="AB227" s="41"/>
      <c r="AC227" s="41"/>
      <c r="AD227" s="41"/>
      <c r="AE227" s="41"/>
      <c r="AR227" s="188" t="s">
        <v>113</v>
      </c>
      <c r="AT227" s="188" t="s">
        <v>331</v>
      </c>
      <c r="AU227" s="188" t="s">
        <v>76</v>
      </c>
      <c r="AY227" s="22" t="s">
        <v>328</v>
      </c>
      <c r="BE227" s="189">
        <f>IF(N227="základní",J227,0)</f>
        <v>0</v>
      </c>
      <c r="BF227" s="189">
        <f>IF(N227="snížená",J227,0)</f>
        <v>0</v>
      </c>
      <c r="BG227" s="189">
        <f>IF(N227="zákl. přenesená",J227,0)</f>
        <v>0</v>
      </c>
      <c r="BH227" s="189">
        <f>IF(N227="sníž. přenesená",J227,0)</f>
        <v>0</v>
      </c>
      <c r="BI227" s="189">
        <f>IF(N227="nulová",J227,0)</f>
        <v>0</v>
      </c>
      <c r="BJ227" s="22" t="s">
        <v>76</v>
      </c>
      <c r="BK227" s="189">
        <f>ROUND(I227*H227,2)</f>
        <v>0</v>
      </c>
      <c r="BL227" s="22" t="s">
        <v>113</v>
      </c>
      <c r="BM227" s="188" t="s">
        <v>862</v>
      </c>
    </row>
    <row r="228" s="13" customFormat="1">
      <c r="A228" s="13"/>
      <c r="B228" s="201"/>
      <c r="C228" s="13"/>
      <c r="D228" s="195" t="s">
        <v>442</v>
      </c>
      <c r="E228" s="202" t="s">
        <v>3</v>
      </c>
      <c r="F228" s="203" t="s">
        <v>7975</v>
      </c>
      <c r="G228" s="13"/>
      <c r="H228" s="204">
        <v>9.5</v>
      </c>
      <c r="I228" s="205"/>
      <c r="J228" s="13"/>
      <c r="K228" s="13"/>
      <c r="L228" s="201"/>
      <c r="M228" s="206"/>
      <c r="N228" s="207"/>
      <c r="O228" s="207"/>
      <c r="P228" s="207"/>
      <c r="Q228" s="207"/>
      <c r="R228" s="207"/>
      <c r="S228" s="207"/>
      <c r="T228" s="208"/>
      <c r="U228" s="13"/>
      <c r="V228" s="13"/>
      <c r="W228" s="13"/>
      <c r="X228" s="13"/>
      <c r="Y228" s="13"/>
      <c r="Z228" s="13"/>
      <c r="AA228" s="13"/>
      <c r="AB228" s="13"/>
      <c r="AC228" s="13"/>
      <c r="AD228" s="13"/>
      <c r="AE228" s="13"/>
      <c r="AT228" s="202" t="s">
        <v>442</v>
      </c>
      <c r="AU228" s="202" t="s">
        <v>76</v>
      </c>
      <c r="AV228" s="13" t="s">
        <v>79</v>
      </c>
      <c r="AW228" s="13" t="s">
        <v>31</v>
      </c>
      <c r="AX228" s="13" t="s">
        <v>69</v>
      </c>
      <c r="AY228" s="202" t="s">
        <v>328</v>
      </c>
    </row>
    <row r="229" s="14" customFormat="1">
      <c r="A229" s="14"/>
      <c r="B229" s="209"/>
      <c r="C229" s="14"/>
      <c r="D229" s="195" t="s">
        <v>442</v>
      </c>
      <c r="E229" s="210" t="s">
        <v>3</v>
      </c>
      <c r="F229" s="211" t="s">
        <v>452</v>
      </c>
      <c r="G229" s="14"/>
      <c r="H229" s="212">
        <v>9.5</v>
      </c>
      <c r="I229" s="213"/>
      <c r="J229" s="14"/>
      <c r="K229" s="14"/>
      <c r="L229" s="209"/>
      <c r="M229" s="214"/>
      <c r="N229" s="215"/>
      <c r="O229" s="215"/>
      <c r="P229" s="215"/>
      <c r="Q229" s="215"/>
      <c r="R229" s="215"/>
      <c r="S229" s="215"/>
      <c r="T229" s="216"/>
      <c r="U229" s="14"/>
      <c r="V229" s="14"/>
      <c r="W229" s="14"/>
      <c r="X229" s="14"/>
      <c r="Y229" s="14"/>
      <c r="Z229" s="14"/>
      <c r="AA229" s="14"/>
      <c r="AB229" s="14"/>
      <c r="AC229" s="14"/>
      <c r="AD229" s="14"/>
      <c r="AE229" s="14"/>
      <c r="AT229" s="210" t="s">
        <v>442</v>
      </c>
      <c r="AU229" s="210" t="s">
        <v>76</v>
      </c>
      <c r="AV229" s="14" t="s">
        <v>113</v>
      </c>
      <c r="AW229" s="14" t="s">
        <v>31</v>
      </c>
      <c r="AX229" s="14" t="s">
        <v>76</v>
      </c>
      <c r="AY229" s="210" t="s">
        <v>328</v>
      </c>
    </row>
    <row r="230" s="2" customFormat="1" ht="37.8" customHeight="1">
      <c r="A230" s="41"/>
      <c r="B230" s="176"/>
      <c r="C230" s="177" t="s">
        <v>666</v>
      </c>
      <c r="D230" s="177" t="s">
        <v>331</v>
      </c>
      <c r="E230" s="178" t="s">
        <v>7976</v>
      </c>
      <c r="F230" s="179" t="s">
        <v>7977</v>
      </c>
      <c r="G230" s="180" t="s">
        <v>491</v>
      </c>
      <c r="H230" s="181">
        <v>16</v>
      </c>
      <c r="I230" s="182"/>
      <c r="J230" s="183">
        <f>ROUND(I230*H230,2)</f>
        <v>0</v>
      </c>
      <c r="K230" s="179" t="s">
        <v>335</v>
      </c>
      <c r="L230" s="42"/>
      <c r="M230" s="184" t="s">
        <v>3</v>
      </c>
      <c r="N230" s="185" t="s">
        <v>40</v>
      </c>
      <c r="O230" s="75"/>
      <c r="P230" s="186">
        <f>O230*H230</f>
        <v>0</v>
      </c>
      <c r="Q230" s="186">
        <v>0</v>
      </c>
      <c r="R230" s="186">
        <f>Q230*H230</f>
        <v>0</v>
      </c>
      <c r="S230" s="186">
        <v>0</v>
      </c>
      <c r="T230" s="187">
        <f>S230*H230</f>
        <v>0</v>
      </c>
      <c r="U230" s="41"/>
      <c r="V230" s="41"/>
      <c r="W230" s="41"/>
      <c r="X230" s="41"/>
      <c r="Y230" s="41"/>
      <c r="Z230" s="41"/>
      <c r="AA230" s="41"/>
      <c r="AB230" s="41"/>
      <c r="AC230" s="41"/>
      <c r="AD230" s="41"/>
      <c r="AE230" s="41"/>
      <c r="AR230" s="188" t="s">
        <v>113</v>
      </c>
      <c r="AT230" s="188" t="s">
        <v>331</v>
      </c>
      <c r="AU230" s="188" t="s">
        <v>76</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177</v>
      </c>
    </row>
    <row r="231" s="2" customFormat="1">
      <c r="A231" s="41"/>
      <c r="B231" s="42"/>
      <c r="C231" s="41"/>
      <c r="D231" s="190" t="s">
        <v>338</v>
      </c>
      <c r="E231" s="41"/>
      <c r="F231" s="191" t="s">
        <v>7978</v>
      </c>
      <c r="G231" s="41"/>
      <c r="H231" s="41"/>
      <c r="I231" s="192"/>
      <c r="J231" s="41"/>
      <c r="K231" s="41"/>
      <c r="L231" s="42"/>
      <c r="M231" s="193"/>
      <c r="N231" s="194"/>
      <c r="O231" s="75"/>
      <c r="P231" s="75"/>
      <c r="Q231" s="75"/>
      <c r="R231" s="75"/>
      <c r="S231" s="75"/>
      <c r="T231" s="76"/>
      <c r="U231" s="41"/>
      <c r="V231" s="41"/>
      <c r="W231" s="41"/>
      <c r="X231" s="41"/>
      <c r="Y231" s="41"/>
      <c r="Z231" s="41"/>
      <c r="AA231" s="41"/>
      <c r="AB231" s="41"/>
      <c r="AC231" s="41"/>
      <c r="AD231" s="41"/>
      <c r="AE231" s="41"/>
      <c r="AT231" s="22" t="s">
        <v>338</v>
      </c>
      <c r="AU231" s="22" t="s">
        <v>76</v>
      </c>
    </row>
    <row r="232" s="13" customFormat="1">
      <c r="A232" s="13"/>
      <c r="B232" s="201"/>
      <c r="C232" s="13"/>
      <c r="D232" s="195" t="s">
        <v>442</v>
      </c>
      <c r="E232" s="202" t="s">
        <v>3</v>
      </c>
      <c r="F232" s="203" t="s">
        <v>7979</v>
      </c>
      <c r="G232" s="13"/>
      <c r="H232" s="204">
        <v>16</v>
      </c>
      <c r="I232" s="205"/>
      <c r="J232" s="13"/>
      <c r="K232" s="13"/>
      <c r="L232" s="201"/>
      <c r="M232" s="206"/>
      <c r="N232" s="207"/>
      <c r="O232" s="207"/>
      <c r="P232" s="207"/>
      <c r="Q232" s="207"/>
      <c r="R232" s="207"/>
      <c r="S232" s="207"/>
      <c r="T232" s="208"/>
      <c r="U232" s="13"/>
      <c r="V232" s="13"/>
      <c r="W232" s="13"/>
      <c r="X232" s="13"/>
      <c r="Y232" s="13"/>
      <c r="Z232" s="13"/>
      <c r="AA232" s="13"/>
      <c r="AB232" s="13"/>
      <c r="AC232" s="13"/>
      <c r="AD232" s="13"/>
      <c r="AE232" s="13"/>
      <c r="AT232" s="202" t="s">
        <v>442</v>
      </c>
      <c r="AU232" s="202" t="s">
        <v>76</v>
      </c>
      <c r="AV232" s="13" t="s">
        <v>79</v>
      </c>
      <c r="AW232" s="13" t="s">
        <v>31</v>
      </c>
      <c r="AX232" s="13" t="s">
        <v>69</v>
      </c>
      <c r="AY232" s="202" t="s">
        <v>328</v>
      </c>
    </row>
    <row r="233" s="14" customFormat="1">
      <c r="A233" s="14"/>
      <c r="B233" s="209"/>
      <c r="C233" s="14"/>
      <c r="D233" s="195" t="s">
        <v>442</v>
      </c>
      <c r="E233" s="210" t="s">
        <v>3</v>
      </c>
      <c r="F233" s="211" t="s">
        <v>452</v>
      </c>
      <c r="G233" s="14"/>
      <c r="H233" s="212">
        <v>16</v>
      </c>
      <c r="I233" s="213"/>
      <c r="J233" s="14"/>
      <c r="K233" s="14"/>
      <c r="L233" s="209"/>
      <c r="M233" s="214"/>
      <c r="N233" s="215"/>
      <c r="O233" s="215"/>
      <c r="P233" s="215"/>
      <c r="Q233" s="215"/>
      <c r="R233" s="215"/>
      <c r="S233" s="215"/>
      <c r="T233" s="216"/>
      <c r="U233" s="14"/>
      <c r="V233" s="14"/>
      <c r="W233" s="14"/>
      <c r="X233" s="14"/>
      <c r="Y233" s="14"/>
      <c r="Z233" s="14"/>
      <c r="AA233" s="14"/>
      <c r="AB233" s="14"/>
      <c r="AC233" s="14"/>
      <c r="AD233" s="14"/>
      <c r="AE233" s="14"/>
      <c r="AT233" s="210" t="s">
        <v>442</v>
      </c>
      <c r="AU233" s="210" t="s">
        <v>76</v>
      </c>
      <c r="AV233" s="14" t="s">
        <v>113</v>
      </c>
      <c r="AW233" s="14" t="s">
        <v>31</v>
      </c>
      <c r="AX233" s="14" t="s">
        <v>76</v>
      </c>
      <c r="AY233" s="210" t="s">
        <v>328</v>
      </c>
    </row>
    <row r="234" s="2" customFormat="1" ht="21.75" customHeight="1">
      <c r="A234" s="41"/>
      <c r="B234" s="176"/>
      <c r="C234" s="177" t="s">
        <v>671</v>
      </c>
      <c r="D234" s="177" t="s">
        <v>331</v>
      </c>
      <c r="E234" s="178" t="s">
        <v>7980</v>
      </c>
      <c r="F234" s="179" t="s">
        <v>7981</v>
      </c>
      <c r="G234" s="180" t="s">
        <v>585</v>
      </c>
      <c r="H234" s="181">
        <v>16.149999999999999</v>
      </c>
      <c r="I234" s="182"/>
      <c r="J234" s="183">
        <f>ROUND(I234*H234,2)</f>
        <v>0</v>
      </c>
      <c r="K234" s="179" t="s">
        <v>3</v>
      </c>
      <c r="L234" s="42"/>
      <c r="M234" s="184" t="s">
        <v>3</v>
      </c>
      <c r="N234" s="185"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113</v>
      </c>
      <c r="AT234" s="188" t="s">
        <v>331</v>
      </c>
      <c r="AU234" s="188" t="s">
        <v>76</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879</v>
      </c>
    </row>
    <row r="235" s="15" customFormat="1">
      <c r="A235" s="15"/>
      <c r="B235" s="217"/>
      <c r="C235" s="15"/>
      <c r="D235" s="195" t="s">
        <v>442</v>
      </c>
      <c r="E235" s="218" t="s">
        <v>3</v>
      </c>
      <c r="F235" s="219" t="s">
        <v>7982</v>
      </c>
      <c r="G235" s="15"/>
      <c r="H235" s="218" t="s">
        <v>3</v>
      </c>
      <c r="I235" s="220"/>
      <c r="J235" s="15"/>
      <c r="K235" s="15"/>
      <c r="L235" s="217"/>
      <c r="M235" s="221"/>
      <c r="N235" s="222"/>
      <c r="O235" s="222"/>
      <c r="P235" s="222"/>
      <c r="Q235" s="222"/>
      <c r="R235" s="222"/>
      <c r="S235" s="222"/>
      <c r="T235" s="223"/>
      <c r="U235" s="15"/>
      <c r="V235" s="15"/>
      <c r="W235" s="15"/>
      <c r="X235" s="15"/>
      <c r="Y235" s="15"/>
      <c r="Z235" s="15"/>
      <c r="AA235" s="15"/>
      <c r="AB235" s="15"/>
      <c r="AC235" s="15"/>
      <c r="AD235" s="15"/>
      <c r="AE235" s="15"/>
      <c r="AT235" s="218" t="s">
        <v>442</v>
      </c>
      <c r="AU235" s="218" t="s">
        <v>76</v>
      </c>
      <c r="AV235" s="15" t="s">
        <v>76</v>
      </c>
      <c r="AW235" s="15" t="s">
        <v>31</v>
      </c>
      <c r="AX235" s="15" t="s">
        <v>69</v>
      </c>
      <c r="AY235" s="218" t="s">
        <v>328</v>
      </c>
    </row>
    <row r="236" s="13" customFormat="1">
      <c r="A236" s="13"/>
      <c r="B236" s="201"/>
      <c r="C236" s="13"/>
      <c r="D236" s="195" t="s">
        <v>442</v>
      </c>
      <c r="E236" s="202" t="s">
        <v>3</v>
      </c>
      <c r="F236" s="203" t="s">
        <v>7983</v>
      </c>
      <c r="G236" s="13"/>
      <c r="H236" s="204">
        <v>16.149999999999999</v>
      </c>
      <c r="I236" s="205"/>
      <c r="J236" s="13"/>
      <c r="K236" s="13"/>
      <c r="L236" s="201"/>
      <c r="M236" s="206"/>
      <c r="N236" s="207"/>
      <c r="O236" s="207"/>
      <c r="P236" s="207"/>
      <c r="Q236" s="207"/>
      <c r="R236" s="207"/>
      <c r="S236" s="207"/>
      <c r="T236" s="208"/>
      <c r="U236" s="13"/>
      <c r="V236" s="13"/>
      <c r="W236" s="13"/>
      <c r="X236" s="13"/>
      <c r="Y236" s="13"/>
      <c r="Z236" s="13"/>
      <c r="AA236" s="13"/>
      <c r="AB236" s="13"/>
      <c r="AC236" s="13"/>
      <c r="AD236" s="13"/>
      <c r="AE236" s="13"/>
      <c r="AT236" s="202" t="s">
        <v>442</v>
      </c>
      <c r="AU236" s="202" t="s">
        <v>76</v>
      </c>
      <c r="AV236" s="13" t="s">
        <v>79</v>
      </c>
      <c r="AW236" s="13" t="s">
        <v>31</v>
      </c>
      <c r="AX236" s="13" t="s">
        <v>69</v>
      </c>
      <c r="AY236" s="202" t="s">
        <v>328</v>
      </c>
    </row>
    <row r="237" s="14" customFormat="1">
      <c r="A237" s="14"/>
      <c r="B237" s="209"/>
      <c r="C237" s="14"/>
      <c r="D237" s="195" t="s">
        <v>442</v>
      </c>
      <c r="E237" s="210" t="s">
        <v>3</v>
      </c>
      <c r="F237" s="211" t="s">
        <v>452</v>
      </c>
      <c r="G237" s="14"/>
      <c r="H237" s="212">
        <v>16.149999999999999</v>
      </c>
      <c r="I237" s="213"/>
      <c r="J237" s="14"/>
      <c r="K237" s="14"/>
      <c r="L237" s="209"/>
      <c r="M237" s="214"/>
      <c r="N237" s="215"/>
      <c r="O237" s="215"/>
      <c r="P237" s="215"/>
      <c r="Q237" s="215"/>
      <c r="R237" s="215"/>
      <c r="S237" s="215"/>
      <c r="T237" s="216"/>
      <c r="U237" s="14"/>
      <c r="V237" s="14"/>
      <c r="W237" s="14"/>
      <c r="X237" s="14"/>
      <c r="Y237" s="14"/>
      <c r="Z237" s="14"/>
      <c r="AA237" s="14"/>
      <c r="AB237" s="14"/>
      <c r="AC237" s="14"/>
      <c r="AD237" s="14"/>
      <c r="AE237" s="14"/>
      <c r="AT237" s="210" t="s">
        <v>442</v>
      </c>
      <c r="AU237" s="210" t="s">
        <v>76</v>
      </c>
      <c r="AV237" s="14" t="s">
        <v>113</v>
      </c>
      <c r="AW237" s="14" t="s">
        <v>31</v>
      </c>
      <c r="AX237" s="14" t="s">
        <v>76</v>
      </c>
      <c r="AY237" s="210" t="s">
        <v>328</v>
      </c>
    </row>
    <row r="238" s="2" customFormat="1" ht="37.8" customHeight="1">
      <c r="A238" s="41"/>
      <c r="B238" s="176"/>
      <c r="C238" s="177" t="s">
        <v>676</v>
      </c>
      <c r="D238" s="177" t="s">
        <v>331</v>
      </c>
      <c r="E238" s="178" t="s">
        <v>7984</v>
      </c>
      <c r="F238" s="179" t="s">
        <v>7985</v>
      </c>
      <c r="G238" s="180" t="s">
        <v>574</v>
      </c>
      <c r="H238" s="181">
        <v>10</v>
      </c>
      <c r="I238" s="182"/>
      <c r="J238" s="183">
        <f>ROUND(I238*H238,2)</f>
        <v>0</v>
      </c>
      <c r="K238" s="179" t="s">
        <v>335</v>
      </c>
      <c r="L238" s="42"/>
      <c r="M238" s="184" t="s">
        <v>3</v>
      </c>
      <c r="N238" s="185" t="s">
        <v>40</v>
      </c>
      <c r="O238" s="75"/>
      <c r="P238" s="186">
        <f>O238*H238</f>
        <v>0</v>
      </c>
      <c r="Q238" s="186">
        <v>0</v>
      </c>
      <c r="R238" s="186">
        <f>Q238*H238</f>
        <v>0</v>
      </c>
      <c r="S238" s="186">
        <v>0</v>
      </c>
      <c r="T238" s="187">
        <f>S238*H238</f>
        <v>0</v>
      </c>
      <c r="U238" s="41"/>
      <c r="V238" s="41"/>
      <c r="W238" s="41"/>
      <c r="X238" s="41"/>
      <c r="Y238" s="41"/>
      <c r="Z238" s="41"/>
      <c r="AA238" s="41"/>
      <c r="AB238" s="41"/>
      <c r="AC238" s="41"/>
      <c r="AD238" s="41"/>
      <c r="AE238" s="41"/>
      <c r="AR238" s="188" t="s">
        <v>113</v>
      </c>
      <c r="AT238" s="188" t="s">
        <v>331</v>
      </c>
      <c r="AU238" s="188" t="s">
        <v>76</v>
      </c>
      <c r="AY238" s="22" t="s">
        <v>328</v>
      </c>
      <c r="BE238" s="189">
        <f>IF(N238="základní",J238,0)</f>
        <v>0</v>
      </c>
      <c r="BF238" s="189">
        <f>IF(N238="snížená",J238,0)</f>
        <v>0</v>
      </c>
      <c r="BG238" s="189">
        <f>IF(N238="zákl. přenesená",J238,0)</f>
        <v>0</v>
      </c>
      <c r="BH238" s="189">
        <f>IF(N238="sníž. přenesená",J238,0)</f>
        <v>0</v>
      </c>
      <c r="BI238" s="189">
        <f>IF(N238="nulová",J238,0)</f>
        <v>0</v>
      </c>
      <c r="BJ238" s="22" t="s">
        <v>76</v>
      </c>
      <c r="BK238" s="189">
        <f>ROUND(I238*H238,2)</f>
        <v>0</v>
      </c>
      <c r="BL238" s="22" t="s">
        <v>113</v>
      </c>
      <c r="BM238" s="188" t="s">
        <v>896</v>
      </c>
    </row>
    <row r="239" s="2" customFormat="1">
      <c r="A239" s="41"/>
      <c r="B239" s="42"/>
      <c r="C239" s="41"/>
      <c r="D239" s="190" t="s">
        <v>338</v>
      </c>
      <c r="E239" s="41"/>
      <c r="F239" s="191" t="s">
        <v>7986</v>
      </c>
      <c r="G239" s="41"/>
      <c r="H239" s="41"/>
      <c r="I239" s="192"/>
      <c r="J239" s="41"/>
      <c r="K239" s="41"/>
      <c r="L239" s="42"/>
      <c r="M239" s="193"/>
      <c r="N239" s="194"/>
      <c r="O239" s="75"/>
      <c r="P239" s="75"/>
      <c r="Q239" s="75"/>
      <c r="R239" s="75"/>
      <c r="S239" s="75"/>
      <c r="T239" s="76"/>
      <c r="U239" s="41"/>
      <c r="V239" s="41"/>
      <c r="W239" s="41"/>
      <c r="X239" s="41"/>
      <c r="Y239" s="41"/>
      <c r="Z239" s="41"/>
      <c r="AA239" s="41"/>
      <c r="AB239" s="41"/>
      <c r="AC239" s="41"/>
      <c r="AD239" s="41"/>
      <c r="AE239" s="41"/>
      <c r="AT239" s="22" t="s">
        <v>338</v>
      </c>
      <c r="AU239" s="22" t="s">
        <v>76</v>
      </c>
    </row>
    <row r="240" s="2" customFormat="1" ht="37.8" customHeight="1">
      <c r="A240" s="41"/>
      <c r="B240" s="176"/>
      <c r="C240" s="177" t="s">
        <v>682</v>
      </c>
      <c r="D240" s="177" t="s">
        <v>331</v>
      </c>
      <c r="E240" s="178" t="s">
        <v>7987</v>
      </c>
      <c r="F240" s="179" t="s">
        <v>7988</v>
      </c>
      <c r="G240" s="180" t="s">
        <v>574</v>
      </c>
      <c r="H240" s="181">
        <v>9</v>
      </c>
      <c r="I240" s="182"/>
      <c r="J240" s="183">
        <f>ROUND(I240*H240,2)</f>
        <v>0</v>
      </c>
      <c r="K240" s="179" t="s">
        <v>335</v>
      </c>
      <c r="L240" s="42"/>
      <c r="M240" s="184" t="s">
        <v>3</v>
      </c>
      <c r="N240" s="185" t="s">
        <v>40</v>
      </c>
      <c r="O240" s="75"/>
      <c r="P240" s="186">
        <f>O240*H240</f>
        <v>0</v>
      </c>
      <c r="Q240" s="186">
        <v>0</v>
      </c>
      <c r="R240" s="186">
        <f>Q240*H240</f>
        <v>0</v>
      </c>
      <c r="S240" s="186">
        <v>0</v>
      </c>
      <c r="T240" s="187">
        <f>S240*H240</f>
        <v>0</v>
      </c>
      <c r="U240" s="41"/>
      <c r="V240" s="41"/>
      <c r="W240" s="41"/>
      <c r="X240" s="41"/>
      <c r="Y240" s="41"/>
      <c r="Z240" s="41"/>
      <c r="AA240" s="41"/>
      <c r="AB240" s="41"/>
      <c r="AC240" s="41"/>
      <c r="AD240" s="41"/>
      <c r="AE240" s="41"/>
      <c r="AR240" s="188" t="s">
        <v>113</v>
      </c>
      <c r="AT240" s="188" t="s">
        <v>331</v>
      </c>
      <c r="AU240" s="188" t="s">
        <v>76</v>
      </c>
      <c r="AY240" s="22" t="s">
        <v>328</v>
      </c>
      <c r="BE240" s="189">
        <f>IF(N240="základní",J240,0)</f>
        <v>0</v>
      </c>
      <c r="BF240" s="189">
        <f>IF(N240="snížená",J240,0)</f>
        <v>0</v>
      </c>
      <c r="BG240" s="189">
        <f>IF(N240="zákl. přenesená",J240,0)</f>
        <v>0</v>
      </c>
      <c r="BH240" s="189">
        <f>IF(N240="sníž. přenesená",J240,0)</f>
        <v>0</v>
      </c>
      <c r="BI240" s="189">
        <f>IF(N240="nulová",J240,0)</f>
        <v>0</v>
      </c>
      <c r="BJ240" s="22" t="s">
        <v>76</v>
      </c>
      <c r="BK240" s="189">
        <f>ROUND(I240*H240,2)</f>
        <v>0</v>
      </c>
      <c r="BL240" s="22" t="s">
        <v>113</v>
      </c>
      <c r="BM240" s="188" t="s">
        <v>908</v>
      </c>
    </row>
    <row r="241" s="2" customFormat="1">
      <c r="A241" s="41"/>
      <c r="B241" s="42"/>
      <c r="C241" s="41"/>
      <c r="D241" s="190" t="s">
        <v>338</v>
      </c>
      <c r="E241" s="41"/>
      <c r="F241" s="191" t="s">
        <v>7989</v>
      </c>
      <c r="G241" s="41"/>
      <c r="H241" s="41"/>
      <c r="I241" s="192"/>
      <c r="J241" s="41"/>
      <c r="K241" s="41"/>
      <c r="L241" s="42"/>
      <c r="M241" s="193"/>
      <c r="N241" s="194"/>
      <c r="O241" s="75"/>
      <c r="P241" s="75"/>
      <c r="Q241" s="75"/>
      <c r="R241" s="75"/>
      <c r="S241" s="75"/>
      <c r="T241" s="76"/>
      <c r="U241" s="41"/>
      <c r="V241" s="41"/>
      <c r="W241" s="41"/>
      <c r="X241" s="41"/>
      <c r="Y241" s="41"/>
      <c r="Z241" s="41"/>
      <c r="AA241" s="41"/>
      <c r="AB241" s="41"/>
      <c r="AC241" s="41"/>
      <c r="AD241" s="41"/>
      <c r="AE241" s="41"/>
      <c r="AT241" s="22" t="s">
        <v>338</v>
      </c>
      <c r="AU241" s="22" t="s">
        <v>76</v>
      </c>
    </row>
    <row r="242" s="12" customFormat="1" ht="25.92" customHeight="1">
      <c r="A242" s="12"/>
      <c r="B242" s="163"/>
      <c r="C242" s="12"/>
      <c r="D242" s="164" t="s">
        <v>68</v>
      </c>
      <c r="E242" s="165" t="s">
        <v>7990</v>
      </c>
      <c r="F242" s="165" t="s">
        <v>7991</v>
      </c>
      <c r="G242" s="12"/>
      <c r="H242" s="12"/>
      <c r="I242" s="166"/>
      <c r="J242" s="167">
        <f>BK242</f>
        <v>0</v>
      </c>
      <c r="K242" s="12"/>
      <c r="L242" s="163"/>
      <c r="M242" s="168"/>
      <c r="N242" s="169"/>
      <c r="O242" s="169"/>
      <c r="P242" s="170">
        <f>SUM(P243:P247)</f>
        <v>0</v>
      </c>
      <c r="Q242" s="169"/>
      <c r="R242" s="170">
        <f>SUM(R243:R247)</f>
        <v>0</v>
      </c>
      <c r="S242" s="169"/>
      <c r="T242" s="171">
        <f>SUM(T243:T247)</f>
        <v>0</v>
      </c>
      <c r="U242" s="12"/>
      <c r="V242" s="12"/>
      <c r="W242" s="12"/>
      <c r="X242" s="12"/>
      <c r="Y242" s="12"/>
      <c r="Z242" s="12"/>
      <c r="AA242" s="12"/>
      <c r="AB242" s="12"/>
      <c r="AC242" s="12"/>
      <c r="AD242" s="12"/>
      <c r="AE242" s="12"/>
      <c r="AR242" s="164" t="s">
        <v>76</v>
      </c>
      <c r="AT242" s="172" t="s">
        <v>68</v>
      </c>
      <c r="AU242" s="172" t="s">
        <v>69</v>
      </c>
      <c r="AY242" s="164" t="s">
        <v>328</v>
      </c>
      <c r="BK242" s="173">
        <f>SUM(BK243:BK247)</f>
        <v>0</v>
      </c>
    </row>
    <row r="243" s="2" customFormat="1" ht="33" customHeight="1">
      <c r="A243" s="41"/>
      <c r="B243" s="176"/>
      <c r="C243" s="177" t="s">
        <v>110</v>
      </c>
      <c r="D243" s="177" t="s">
        <v>331</v>
      </c>
      <c r="E243" s="178" t="s">
        <v>7992</v>
      </c>
      <c r="F243" s="179" t="s">
        <v>7993</v>
      </c>
      <c r="G243" s="180" t="s">
        <v>439</v>
      </c>
      <c r="H243" s="181">
        <v>52</v>
      </c>
      <c r="I243" s="182"/>
      <c r="J243" s="183">
        <f>ROUND(I243*H243,2)</f>
        <v>0</v>
      </c>
      <c r="K243" s="179" t="s">
        <v>335</v>
      </c>
      <c r="L243" s="42"/>
      <c r="M243" s="184" t="s">
        <v>3</v>
      </c>
      <c r="N243" s="185" t="s">
        <v>40</v>
      </c>
      <c r="O243" s="75"/>
      <c r="P243" s="186">
        <f>O243*H243</f>
        <v>0</v>
      </c>
      <c r="Q243" s="186">
        <v>0</v>
      </c>
      <c r="R243" s="186">
        <f>Q243*H243</f>
        <v>0</v>
      </c>
      <c r="S243" s="186">
        <v>0</v>
      </c>
      <c r="T243" s="187">
        <f>S243*H243</f>
        <v>0</v>
      </c>
      <c r="U243" s="41"/>
      <c r="V243" s="41"/>
      <c r="W243" s="41"/>
      <c r="X243" s="41"/>
      <c r="Y243" s="41"/>
      <c r="Z243" s="41"/>
      <c r="AA243" s="41"/>
      <c r="AB243" s="41"/>
      <c r="AC243" s="41"/>
      <c r="AD243" s="41"/>
      <c r="AE243" s="41"/>
      <c r="AR243" s="188" t="s">
        <v>113</v>
      </c>
      <c r="AT243" s="188" t="s">
        <v>331</v>
      </c>
      <c r="AU243" s="188" t="s">
        <v>76</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113</v>
      </c>
      <c r="BM243" s="188" t="s">
        <v>939</v>
      </c>
    </row>
    <row r="244" s="2" customFormat="1">
      <c r="A244" s="41"/>
      <c r="B244" s="42"/>
      <c r="C244" s="41"/>
      <c r="D244" s="190" t="s">
        <v>338</v>
      </c>
      <c r="E244" s="41"/>
      <c r="F244" s="191" t="s">
        <v>7994</v>
      </c>
      <c r="G244" s="41"/>
      <c r="H244" s="41"/>
      <c r="I244" s="192"/>
      <c r="J244" s="41"/>
      <c r="K244" s="41"/>
      <c r="L244" s="42"/>
      <c r="M244" s="193"/>
      <c r="N244" s="194"/>
      <c r="O244" s="75"/>
      <c r="P244" s="75"/>
      <c r="Q244" s="75"/>
      <c r="R244" s="75"/>
      <c r="S244" s="75"/>
      <c r="T244" s="76"/>
      <c r="U244" s="41"/>
      <c r="V244" s="41"/>
      <c r="W244" s="41"/>
      <c r="X244" s="41"/>
      <c r="Y244" s="41"/>
      <c r="Z244" s="41"/>
      <c r="AA244" s="41"/>
      <c r="AB244" s="41"/>
      <c r="AC244" s="41"/>
      <c r="AD244" s="41"/>
      <c r="AE244" s="41"/>
      <c r="AT244" s="22" t="s">
        <v>338</v>
      </c>
      <c r="AU244" s="22" t="s">
        <v>76</v>
      </c>
    </row>
    <row r="245" s="2" customFormat="1">
      <c r="A245" s="41"/>
      <c r="B245" s="42"/>
      <c r="C245" s="41"/>
      <c r="D245" s="195" t="s">
        <v>340</v>
      </c>
      <c r="E245" s="41"/>
      <c r="F245" s="196" t="s">
        <v>7995</v>
      </c>
      <c r="G245" s="41"/>
      <c r="H245" s="41"/>
      <c r="I245" s="192"/>
      <c r="J245" s="41"/>
      <c r="K245" s="41"/>
      <c r="L245" s="42"/>
      <c r="M245" s="193"/>
      <c r="N245" s="194"/>
      <c r="O245" s="75"/>
      <c r="P245" s="75"/>
      <c r="Q245" s="75"/>
      <c r="R245" s="75"/>
      <c r="S245" s="75"/>
      <c r="T245" s="76"/>
      <c r="U245" s="41"/>
      <c r="V245" s="41"/>
      <c r="W245" s="41"/>
      <c r="X245" s="41"/>
      <c r="Y245" s="41"/>
      <c r="Z245" s="41"/>
      <c r="AA245" s="41"/>
      <c r="AB245" s="41"/>
      <c r="AC245" s="41"/>
      <c r="AD245" s="41"/>
      <c r="AE245" s="41"/>
      <c r="AT245" s="22" t="s">
        <v>340</v>
      </c>
      <c r="AU245" s="22" t="s">
        <v>76</v>
      </c>
    </row>
    <row r="246" s="2" customFormat="1" ht="33" customHeight="1">
      <c r="A246" s="41"/>
      <c r="B246" s="176"/>
      <c r="C246" s="177" t="s">
        <v>125</v>
      </c>
      <c r="D246" s="177" t="s">
        <v>331</v>
      </c>
      <c r="E246" s="178" t="s">
        <v>7996</v>
      </c>
      <c r="F246" s="179" t="s">
        <v>7997</v>
      </c>
      <c r="G246" s="180" t="s">
        <v>439</v>
      </c>
      <c r="H246" s="181">
        <v>52</v>
      </c>
      <c r="I246" s="182"/>
      <c r="J246" s="183">
        <f>ROUND(I246*H246,2)</f>
        <v>0</v>
      </c>
      <c r="K246" s="179" t="s">
        <v>335</v>
      </c>
      <c r="L246" s="42"/>
      <c r="M246" s="184" t="s">
        <v>3</v>
      </c>
      <c r="N246" s="185" t="s">
        <v>40</v>
      </c>
      <c r="O246" s="75"/>
      <c r="P246" s="186">
        <f>O246*H246</f>
        <v>0</v>
      </c>
      <c r="Q246" s="186">
        <v>0</v>
      </c>
      <c r="R246" s="186">
        <f>Q246*H246</f>
        <v>0</v>
      </c>
      <c r="S246" s="186">
        <v>0</v>
      </c>
      <c r="T246" s="187">
        <f>S246*H246</f>
        <v>0</v>
      </c>
      <c r="U246" s="41"/>
      <c r="V246" s="41"/>
      <c r="W246" s="41"/>
      <c r="X246" s="41"/>
      <c r="Y246" s="41"/>
      <c r="Z246" s="41"/>
      <c r="AA246" s="41"/>
      <c r="AB246" s="41"/>
      <c r="AC246" s="41"/>
      <c r="AD246" s="41"/>
      <c r="AE246" s="41"/>
      <c r="AR246" s="188" t="s">
        <v>113</v>
      </c>
      <c r="AT246" s="188" t="s">
        <v>331</v>
      </c>
      <c r="AU246" s="188" t="s">
        <v>76</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113</v>
      </c>
      <c r="BM246" s="188" t="s">
        <v>1539</v>
      </c>
    </row>
    <row r="247" s="2" customFormat="1">
      <c r="A247" s="41"/>
      <c r="B247" s="42"/>
      <c r="C247" s="41"/>
      <c r="D247" s="190" t="s">
        <v>338</v>
      </c>
      <c r="E247" s="41"/>
      <c r="F247" s="191" t="s">
        <v>7998</v>
      </c>
      <c r="G247" s="41"/>
      <c r="H247" s="41"/>
      <c r="I247" s="192"/>
      <c r="J247" s="41"/>
      <c r="K247" s="41"/>
      <c r="L247" s="42"/>
      <c r="M247" s="193"/>
      <c r="N247" s="194"/>
      <c r="O247" s="75"/>
      <c r="P247" s="75"/>
      <c r="Q247" s="75"/>
      <c r="R247" s="75"/>
      <c r="S247" s="75"/>
      <c r="T247" s="76"/>
      <c r="U247" s="41"/>
      <c r="V247" s="41"/>
      <c r="W247" s="41"/>
      <c r="X247" s="41"/>
      <c r="Y247" s="41"/>
      <c r="Z247" s="41"/>
      <c r="AA247" s="41"/>
      <c r="AB247" s="41"/>
      <c r="AC247" s="41"/>
      <c r="AD247" s="41"/>
      <c r="AE247" s="41"/>
      <c r="AT247" s="22" t="s">
        <v>338</v>
      </c>
      <c r="AU247" s="22" t="s">
        <v>76</v>
      </c>
    </row>
    <row r="248" s="12" customFormat="1" ht="25.92" customHeight="1">
      <c r="A248" s="12"/>
      <c r="B248" s="163"/>
      <c r="C248" s="12"/>
      <c r="D248" s="164" t="s">
        <v>68</v>
      </c>
      <c r="E248" s="165" t="s">
        <v>7999</v>
      </c>
      <c r="F248" s="165" t="s">
        <v>8000</v>
      </c>
      <c r="G248" s="12"/>
      <c r="H248" s="12"/>
      <c r="I248" s="166"/>
      <c r="J248" s="167">
        <f>BK248</f>
        <v>0</v>
      </c>
      <c r="K248" s="12"/>
      <c r="L248" s="163"/>
      <c r="M248" s="168"/>
      <c r="N248" s="169"/>
      <c r="O248" s="169"/>
      <c r="P248" s="170">
        <f>SUM(P249:P374)</f>
        <v>0</v>
      </c>
      <c r="Q248" s="169"/>
      <c r="R248" s="170">
        <f>SUM(R249:R374)</f>
        <v>0</v>
      </c>
      <c r="S248" s="169"/>
      <c r="T248" s="171">
        <f>SUM(T249:T374)</f>
        <v>0</v>
      </c>
      <c r="U248" s="12"/>
      <c r="V248" s="12"/>
      <c r="W248" s="12"/>
      <c r="X248" s="12"/>
      <c r="Y248" s="12"/>
      <c r="Z248" s="12"/>
      <c r="AA248" s="12"/>
      <c r="AB248" s="12"/>
      <c r="AC248" s="12"/>
      <c r="AD248" s="12"/>
      <c r="AE248" s="12"/>
      <c r="AR248" s="164" t="s">
        <v>76</v>
      </c>
      <c r="AT248" s="172" t="s">
        <v>68</v>
      </c>
      <c r="AU248" s="172" t="s">
        <v>69</v>
      </c>
      <c r="AY248" s="164" t="s">
        <v>328</v>
      </c>
      <c r="BK248" s="173">
        <f>SUM(BK249:BK374)</f>
        <v>0</v>
      </c>
    </row>
    <row r="249" s="2" customFormat="1" ht="44.25" customHeight="1">
      <c r="A249" s="41"/>
      <c r="B249" s="176"/>
      <c r="C249" s="177" t="s">
        <v>696</v>
      </c>
      <c r="D249" s="177" t="s">
        <v>331</v>
      </c>
      <c r="E249" s="178" t="s">
        <v>8001</v>
      </c>
      <c r="F249" s="179" t="s">
        <v>8002</v>
      </c>
      <c r="G249" s="180" t="s">
        <v>574</v>
      </c>
      <c r="H249" s="181">
        <v>39</v>
      </c>
      <c r="I249" s="182"/>
      <c r="J249" s="183">
        <f>ROUND(I249*H249,2)</f>
        <v>0</v>
      </c>
      <c r="K249" s="179" t="s">
        <v>335</v>
      </c>
      <c r="L249" s="42"/>
      <c r="M249" s="184" t="s">
        <v>3</v>
      </c>
      <c r="N249" s="185" t="s">
        <v>40</v>
      </c>
      <c r="O249" s="75"/>
      <c r="P249" s="186">
        <f>O249*H249</f>
        <v>0</v>
      </c>
      <c r="Q249" s="186">
        <v>0</v>
      </c>
      <c r="R249" s="186">
        <f>Q249*H249</f>
        <v>0</v>
      </c>
      <c r="S249" s="186">
        <v>0</v>
      </c>
      <c r="T249" s="187">
        <f>S249*H249</f>
        <v>0</v>
      </c>
      <c r="U249" s="41"/>
      <c r="V249" s="41"/>
      <c r="W249" s="41"/>
      <c r="X249" s="41"/>
      <c r="Y249" s="41"/>
      <c r="Z249" s="41"/>
      <c r="AA249" s="41"/>
      <c r="AB249" s="41"/>
      <c r="AC249" s="41"/>
      <c r="AD249" s="41"/>
      <c r="AE249" s="41"/>
      <c r="AR249" s="188" t="s">
        <v>113</v>
      </c>
      <c r="AT249" s="188" t="s">
        <v>331</v>
      </c>
      <c r="AU249" s="188" t="s">
        <v>76</v>
      </c>
      <c r="AY249" s="22" t="s">
        <v>328</v>
      </c>
      <c r="BE249" s="189">
        <f>IF(N249="základní",J249,0)</f>
        <v>0</v>
      </c>
      <c r="BF249" s="189">
        <f>IF(N249="snížená",J249,0)</f>
        <v>0</v>
      </c>
      <c r="BG249" s="189">
        <f>IF(N249="zákl. přenesená",J249,0)</f>
        <v>0</v>
      </c>
      <c r="BH249" s="189">
        <f>IF(N249="sníž. přenesená",J249,0)</f>
        <v>0</v>
      </c>
      <c r="BI249" s="189">
        <f>IF(N249="nulová",J249,0)</f>
        <v>0</v>
      </c>
      <c r="BJ249" s="22" t="s">
        <v>76</v>
      </c>
      <c r="BK249" s="189">
        <f>ROUND(I249*H249,2)</f>
        <v>0</v>
      </c>
      <c r="BL249" s="22" t="s">
        <v>113</v>
      </c>
      <c r="BM249" s="188" t="s">
        <v>1335</v>
      </c>
    </row>
    <row r="250" s="2" customFormat="1">
      <c r="A250" s="41"/>
      <c r="B250" s="42"/>
      <c r="C250" s="41"/>
      <c r="D250" s="190" t="s">
        <v>338</v>
      </c>
      <c r="E250" s="41"/>
      <c r="F250" s="191" t="s">
        <v>8003</v>
      </c>
      <c r="G250" s="41"/>
      <c r="H250" s="41"/>
      <c r="I250" s="192"/>
      <c r="J250" s="41"/>
      <c r="K250" s="41"/>
      <c r="L250" s="42"/>
      <c r="M250" s="193"/>
      <c r="N250" s="194"/>
      <c r="O250" s="75"/>
      <c r="P250" s="75"/>
      <c r="Q250" s="75"/>
      <c r="R250" s="75"/>
      <c r="S250" s="75"/>
      <c r="T250" s="76"/>
      <c r="U250" s="41"/>
      <c r="V250" s="41"/>
      <c r="W250" s="41"/>
      <c r="X250" s="41"/>
      <c r="Y250" s="41"/>
      <c r="Z250" s="41"/>
      <c r="AA250" s="41"/>
      <c r="AB250" s="41"/>
      <c r="AC250" s="41"/>
      <c r="AD250" s="41"/>
      <c r="AE250" s="41"/>
      <c r="AT250" s="22" t="s">
        <v>338</v>
      </c>
      <c r="AU250" s="22" t="s">
        <v>76</v>
      </c>
    </row>
    <row r="251" s="2" customFormat="1" ht="24.15" customHeight="1">
      <c r="A251" s="41"/>
      <c r="B251" s="176"/>
      <c r="C251" s="224" t="s">
        <v>703</v>
      </c>
      <c r="D251" s="224" t="s">
        <v>539</v>
      </c>
      <c r="E251" s="225" t="s">
        <v>8004</v>
      </c>
      <c r="F251" s="226" t="s">
        <v>8005</v>
      </c>
      <c r="G251" s="227" t="s">
        <v>574</v>
      </c>
      <c r="H251" s="228">
        <v>1</v>
      </c>
      <c r="I251" s="229"/>
      <c r="J251" s="230">
        <f>ROUND(I251*H251,2)</f>
        <v>0</v>
      </c>
      <c r="K251" s="226" t="s">
        <v>3</v>
      </c>
      <c r="L251" s="231"/>
      <c r="M251" s="232" t="s">
        <v>3</v>
      </c>
      <c r="N251" s="233" t="s">
        <v>40</v>
      </c>
      <c r="O251" s="75"/>
      <c r="P251" s="186">
        <f>O251*H251</f>
        <v>0</v>
      </c>
      <c r="Q251" s="186">
        <v>0</v>
      </c>
      <c r="R251" s="186">
        <f>Q251*H251</f>
        <v>0</v>
      </c>
      <c r="S251" s="186">
        <v>0</v>
      </c>
      <c r="T251" s="187">
        <f>S251*H251</f>
        <v>0</v>
      </c>
      <c r="U251" s="41"/>
      <c r="V251" s="41"/>
      <c r="W251" s="41"/>
      <c r="X251" s="41"/>
      <c r="Y251" s="41"/>
      <c r="Z251" s="41"/>
      <c r="AA251" s="41"/>
      <c r="AB251" s="41"/>
      <c r="AC251" s="41"/>
      <c r="AD251" s="41"/>
      <c r="AE251" s="41"/>
      <c r="AR251" s="188" t="s">
        <v>171</v>
      </c>
      <c r="AT251" s="188" t="s">
        <v>539</v>
      </c>
      <c r="AU251" s="188" t="s">
        <v>76</v>
      </c>
      <c r="AY251" s="22" t="s">
        <v>328</v>
      </c>
      <c r="BE251" s="189">
        <f>IF(N251="základní",J251,0)</f>
        <v>0</v>
      </c>
      <c r="BF251" s="189">
        <f>IF(N251="snížená",J251,0)</f>
        <v>0</v>
      </c>
      <c r="BG251" s="189">
        <f>IF(N251="zákl. přenesená",J251,0)</f>
        <v>0</v>
      </c>
      <c r="BH251" s="189">
        <f>IF(N251="sníž. přenesená",J251,0)</f>
        <v>0</v>
      </c>
      <c r="BI251" s="189">
        <f>IF(N251="nulová",J251,0)</f>
        <v>0</v>
      </c>
      <c r="BJ251" s="22" t="s">
        <v>76</v>
      </c>
      <c r="BK251" s="189">
        <f>ROUND(I251*H251,2)</f>
        <v>0</v>
      </c>
      <c r="BL251" s="22" t="s">
        <v>113</v>
      </c>
      <c r="BM251" s="188" t="s">
        <v>1338</v>
      </c>
    </row>
    <row r="252" s="2" customFormat="1" ht="21.75" customHeight="1">
      <c r="A252" s="41"/>
      <c r="B252" s="176"/>
      <c r="C252" s="224" t="s">
        <v>710</v>
      </c>
      <c r="D252" s="224" t="s">
        <v>539</v>
      </c>
      <c r="E252" s="225" t="s">
        <v>8006</v>
      </c>
      <c r="F252" s="226" t="s">
        <v>8007</v>
      </c>
      <c r="G252" s="227" t="s">
        <v>574</v>
      </c>
      <c r="H252" s="228">
        <v>2</v>
      </c>
      <c r="I252" s="229"/>
      <c r="J252" s="230">
        <f>ROUND(I252*H252,2)</f>
        <v>0</v>
      </c>
      <c r="K252" s="226" t="s">
        <v>3</v>
      </c>
      <c r="L252" s="231"/>
      <c r="M252" s="232" t="s">
        <v>3</v>
      </c>
      <c r="N252" s="233" t="s">
        <v>40</v>
      </c>
      <c r="O252" s="75"/>
      <c r="P252" s="186">
        <f>O252*H252</f>
        <v>0</v>
      </c>
      <c r="Q252" s="186">
        <v>0</v>
      </c>
      <c r="R252" s="186">
        <f>Q252*H252</f>
        <v>0</v>
      </c>
      <c r="S252" s="186">
        <v>0</v>
      </c>
      <c r="T252" s="187">
        <f>S252*H252</f>
        <v>0</v>
      </c>
      <c r="U252" s="41"/>
      <c r="V252" s="41"/>
      <c r="W252" s="41"/>
      <c r="X252" s="41"/>
      <c r="Y252" s="41"/>
      <c r="Z252" s="41"/>
      <c r="AA252" s="41"/>
      <c r="AB252" s="41"/>
      <c r="AC252" s="41"/>
      <c r="AD252" s="41"/>
      <c r="AE252" s="41"/>
      <c r="AR252" s="188" t="s">
        <v>171</v>
      </c>
      <c r="AT252" s="188" t="s">
        <v>539</v>
      </c>
      <c r="AU252" s="188" t="s">
        <v>76</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113</v>
      </c>
      <c r="BM252" s="188" t="s">
        <v>1341</v>
      </c>
    </row>
    <row r="253" s="2" customFormat="1" ht="24.15" customHeight="1">
      <c r="A253" s="41"/>
      <c r="B253" s="176"/>
      <c r="C253" s="224" t="s">
        <v>713</v>
      </c>
      <c r="D253" s="224" t="s">
        <v>539</v>
      </c>
      <c r="E253" s="225" t="s">
        <v>8008</v>
      </c>
      <c r="F253" s="226" t="s">
        <v>8009</v>
      </c>
      <c r="G253" s="227" t="s">
        <v>574</v>
      </c>
      <c r="H253" s="228">
        <v>3</v>
      </c>
      <c r="I253" s="229"/>
      <c r="J253" s="230">
        <f>ROUND(I253*H253,2)</f>
        <v>0</v>
      </c>
      <c r="K253" s="226" t="s">
        <v>3</v>
      </c>
      <c r="L253" s="231"/>
      <c r="M253" s="232" t="s">
        <v>3</v>
      </c>
      <c r="N253" s="233" t="s">
        <v>40</v>
      </c>
      <c r="O253" s="75"/>
      <c r="P253" s="186">
        <f>O253*H253</f>
        <v>0</v>
      </c>
      <c r="Q253" s="186">
        <v>0</v>
      </c>
      <c r="R253" s="186">
        <f>Q253*H253</f>
        <v>0</v>
      </c>
      <c r="S253" s="186">
        <v>0</v>
      </c>
      <c r="T253" s="187">
        <f>S253*H253</f>
        <v>0</v>
      </c>
      <c r="U253" s="41"/>
      <c r="V253" s="41"/>
      <c r="W253" s="41"/>
      <c r="X253" s="41"/>
      <c r="Y253" s="41"/>
      <c r="Z253" s="41"/>
      <c r="AA253" s="41"/>
      <c r="AB253" s="41"/>
      <c r="AC253" s="41"/>
      <c r="AD253" s="41"/>
      <c r="AE253" s="41"/>
      <c r="AR253" s="188" t="s">
        <v>171</v>
      </c>
      <c r="AT253" s="188" t="s">
        <v>539</v>
      </c>
      <c r="AU253" s="188" t="s">
        <v>76</v>
      </c>
      <c r="AY253" s="22" t="s">
        <v>328</v>
      </c>
      <c r="BE253" s="189">
        <f>IF(N253="základní",J253,0)</f>
        <v>0</v>
      </c>
      <c r="BF253" s="189">
        <f>IF(N253="snížená",J253,0)</f>
        <v>0</v>
      </c>
      <c r="BG253" s="189">
        <f>IF(N253="zákl. přenesená",J253,0)</f>
        <v>0</v>
      </c>
      <c r="BH253" s="189">
        <f>IF(N253="sníž. přenesená",J253,0)</f>
        <v>0</v>
      </c>
      <c r="BI253" s="189">
        <f>IF(N253="nulová",J253,0)</f>
        <v>0</v>
      </c>
      <c r="BJ253" s="22" t="s">
        <v>76</v>
      </c>
      <c r="BK253" s="189">
        <f>ROUND(I253*H253,2)</f>
        <v>0</v>
      </c>
      <c r="BL253" s="22" t="s">
        <v>113</v>
      </c>
      <c r="BM253" s="188" t="s">
        <v>1344</v>
      </c>
    </row>
    <row r="254" s="2" customFormat="1" ht="24.15" customHeight="1">
      <c r="A254" s="41"/>
      <c r="B254" s="176"/>
      <c r="C254" s="224" t="s">
        <v>718</v>
      </c>
      <c r="D254" s="224" t="s">
        <v>539</v>
      </c>
      <c r="E254" s="225" t="s">
        <v>8010</v>
      </c>
      <c r="F254" s="226" t="s">
        <v>8011</v>
      </c>
      <c r="G254" s="227" t="s">
        <v>574</v>
      </c>
      <c r="H254" s="228">
        <v>3</v>
      </c>
      <c r="I254" s="229"/>
      <c r="J254" s="230">
        <f>ROUND(I254*H254,2)</f>
        <v>0</v>
      </c>
      <c r="K254" s="226" t="s">
        <v>3</v>
      </c>
      <c r="L254" s="231"/>
      <c r="M254" s="232" t="s">
        <v>3</v>
      </c>
      <c r="N254" s="233" t="s">
        <v>40</v>
      </c>
      <c r="O254" s="75"/>
      <c r="P254" s="186">
        <f>O254*H254</f>
        <v>0</v>
      </c>
      <c r="Q254" s="186">
        <v>0</v>
      </c>
      <c r="R254" s="186">
        <f>Q254*H254</f>
        <v>0</v>
      </c>
      <c r="S254" s="186">
        <v>0</v>
      </c>
      <c r="T254" s="187">
        <f>S254*H254</f>
        <v>0</v>
      </c>
      <c r="U254" s="41"/>
      <c r="V254" s="41"/>
      <c r="W254" s="41"/>
      <c r="X254" s="41"/>
      <c r="Y254" s="41"/>
      <c r="Z254" s="41"/>
      <c r="AA254" s="41"/>
      <c r="AB254" s="41"/>
      <c r="AC254" s="41"/>
      <c r="AD254" s="41"/>
      <c r="AE254" s="41"/>
      <c r="AR254" s="188" t="s">
        <v>171</v>
      </c>
      <c r="AT254" s="188" t="s">
        <v>539</v>
      </c>
      <c r="AU254" s="188" t="s">
        <v>76</v>
      </c>
      <c r="AY254" s="22" t="s">
        <v>328</v>
      </c>
      <c r="BE254" s="189">
        <f>IF(N254="základní",J254,0)</f>
        <v>0</v>
      </c>
      <c r="BF254" s="189">
        <f>IF(N254="snížená",J254,0)</f>
        <v>0</v>
      </c>
      <c r="BG254" s="189">
        <f>IF(N254="zákl. přenesená",J254,0)</f>
        <v>0</v>
      </c>
      <c r="BH254" s="189">
        <f>IF(N254="sníž. přenesená",J254,0)</f>
        <v>0</v>
      </c>
      <c r="BI254" s="189">
        <f>IF(N254="nulová",J254,0)</f>
        <v>0</v>
      </c>
      <c r="BJ254" s="22" t="s">
        <v>76</v>
      </c>
      <c r="BK254" s="189">
        <f>ROUND(I254*H254,2)</f>
        <v>0</v>
      </c>
      <c r="BL254" s="22" t="s">
        <v>113</v>
      </c>
      <c r="BM254" s="188" t="s">
        <v>1347</v>
      </c>
    </row>
    <row r="255" s="2" customFormat="1" ht="16.5" customHeight="1">
      <c r="A255" s="41"/>
      <c r="B255" s="176"/>
      <c r="C255" s="224" t="s">
        <v>148</v>
      </c>
      <c r="D255" s="224" t="s">
        <v>539</v>
      </c>
      <c r="E255" s="225" t="s">
        <v>8012</v>
      </c>
      <c r="F255" s="226" t="s">
        <v>8013</v>
      </c>
      <c r="G255" s="227" t="s">
        <v>574</v>
      </c>
      <c r="H255" s="228">
        <v>1</v>
      </c>
      <c r="I255" s="229"/>
      <c r="J255" s="230">
        <f>ROUND(I255*H255,2)</f>
        <v>0</v>
      </c>
      <c r="K255" s="226" t="s">
        <v>3</v>
      </c>
      <c r="L255" s="231"/>
      <c r="M255" s="232" t="s">
        <v>3</v>
      </c>
      <c r="N255" s="233" t="s">
        <v>40</v>
      </c>
      <c r="O255" s="75"/>
      <c r="P255" s="186">
        <f>O255*H255</f>
        <v>0</v>
      </c>
      <c r="Q255" s="186">
        <v>0</v>
      </c>
      <c r="R255" s="186">
        <f>Q255*H255</f>
        <v>0</v>
      </c>
      <c r="S255" s="186">
        <v>0</v>
      </c>
      <c r="T255" s="187">
        <f>S255*H255</f>
        <v>0</v>
      </c>
      <c r="U255" s="41"/>
      <c r="V255" s="41"/>
      <c r="W255" s="41"/>
      <c r="X255" s="41"/>
      <c r="Y255" s="41"/>
      <c r="Z255" s="41"/>
      <c r="AA255" s="41"/>
      <c r="AB255" s="41"/>
      <c r="AC255" s="41"/>
      <c r="AD255" s="41"/>
      <c r="AE255" s="41"/>
      <c r="AR255" s="188" t="s">
        <v>171</v>
      </c>
      <c r="AT255" s="188" t="s">
        <v>539</v>
      </c>
      <c r="AU255" s="188" t="s">
        <v>76</v>
      </c>
      <c r="AY255" s="22" t="s">
        <v>328</v>
      </c>
      <c r="BE255" s="189">
        <f>IF(N255="základní",J255,0)</f>
        <v>0</v>
      </c>
      <c r="BF255" s="189">
        <f>IF(N255="snížená",J255,0)</f>
        <v>0</v>
      </c>
      <c r="BG255" s="189">
        <f>IF(N255="zákl. přenesená",J255,0)</f>
        <v>0</v>
      </c>
      <c r="BH255" s="189">
        <f>IF(N255="sníž. přenesená",J255,0)</f>
        <v>0</v>
      </c>
      <c r="BI255" s="189">
        <f>IF(N255="nulová",J255,0)</f>
        <v>0</v>
      </c>
      <c r="BJ255" s="22" t="s">
        <v>76</v>
      </c>
      <c r="BK255" s="189">
        <f>ROUND(I255*H255,2)</f>
        <v>0</v>
      </c>
      <c r="BL255" s="22" t="s">
        <v>113</v>
      </c>
      <c r="BM255" s="188" t="s">
        <v>570</v>
      </c>
    </row>
    <row r="256" s="2" customFormat="1" ht="24.15" customHeight="1">
      <c r="A256" s="41"/>
      <c r="B256" s="176"/>
      <c r="C256" s="224" t="s">
        <v>152</v>
      </c>
      <c r="D256" s="224" t="s">
        <v>539</v>
      </c>
      <c r="E256" s="225" t="s">
        <v>8014</v>
      </c>
      <c r="F256" s="226" t="s">
        <v>8015</v>
      </c>
      <c r="G256" s="227" t="s">
        <v>574</v>
      </c>
      <c r="H256" s="228">
        <v>8</v>
      </c>
      <c r="I256" s="229"/>
      <c r="J256" s="230">
        <f>ROUND(I256*H256,2)</f>
        <v>0</v>
      </c>
      <c r="K256" s="226" t="s">
        <v>3</v>
      </c>
      <c r="L256" s="231"/>
      <c r="M256" s="232" t="s">
        <v>3</v>
      </c>
      <c r="N256" s="233" t="s">
        <v>40</v>
      </c>
      <c r="O256" s="75"/>
      <c r="P256" s="186">
        <f>O256*H256</f>
        <v>0</v>
      </c>
      <c r="Q256" s="186">
        <v>0</v>
      </c>
      <c r="R256" s="186">
        <f>Q256*H256</f>
        <v>0</v>
      </c>
      <c r="S256" s="186">
        <v>0</v>
      </c>
      <c r="T256" s="187">
        <f>S256*H256</f>
        <v>0</v>
      </c>
      <c r="U256" s="41"/>
      <c r="V256" s="41"/>
      <c r="W256" s="41"/>
      <c r="X256" s="41"/>
      <c r="Y256" s="41"/>
      <c r="Z256" s="41"/>
      <c r="AA256" s="41"/>
      <c r="AB256" s="41"/>
      <c r="AC256" s="41"/>
      <c r="AD256" s="41"/>
      <c r="AE256" s="41"/>
      <c r="AR256" s="188" t="s">
        <v>171</v>
      </c>
      <c r="AT256" s="188" t="s">
        <v>539</v>
      </c>
      <c r="AU256" s="188" t="s">
        <v>76</v>
      </c>
      <c r="AY256" s="22" t="s">
        <v>328</v>
      </c>
      <c r="BE256" s="189">
        <f>IF(N256="základní",J256,0)</f>
        <v>0</v>
      </c>
      <c r="BF256" s="189">
        <f>IF(N256="snížená",J256,0)</f>
        <v>0</v>
      </c>
      <c r="BG256" s="189">
        <f>IF(N256="zákl. přenesená",J256,0)</f>
        <v>0</v>
      </c>
      <c r="BH256" s="189">
        <f>IF(N256="sníž. přenesená",J256,0)</f>
        <v>0</v>
      </c>
      <c r="BI256" s="189">
        <f>IF(N256="nulová",J256,0)</f>
        <v>0</v>
      </c>
      <c r="BJ256" s="22" t="s">
        <v>76</v>
      </c>
      <c r="BK256" s="189">
        <f>ROUND(I256*H256,2)</f>
        <v>0</v>
      </c>
      <c r="BL256" s="22" t="s">
        <v>113</v>
      </c>
      <c r="BM256" s="188" t="s">
        <v>1352</v>
      </c>
    </row>
    <row r="257" s="2" customFormat="1" ht="33" customHeight="1">
      <c r="A257" s="41"/>
      <c r="B257" s="176"/>
      <c r="C257" s="224" t="s">
        <v>155</v>
      </c>
      <c r="D257" s="224" t="s">
        <v>539</v>
      </c>
      <c r="E257" s="225" t="s">
        <v>8016</v>
      </c>
      <c r="F257" s="226" t="s">
        <v>8017</v>
      </c>
      <c r="G257" s="227" t="s">
        <v>574</v>
      </c>
      <c r="H257" s="228">
        <v>3</v>
      </c>
      <c r="I257" s="229"/>
      <c r="J257" s="230">
        <f>ROUND(I257*H257,2)</f>
        <v>0</v>
      </c>
      <c r="K257" s="226" t="s">
        <v>3</v>
      </c>
      <c r="L257" s="231"/>
      <c r="M257" s="232" t="s">
        <v>3</v>
      </c>
      <c r="N257" s="233" t="s">
        <v>40</v>
      </c>
      <c r="O257" s="75"/>
      <c r="P257" s="186">
        <f>O257*H257</f>
        <v>0</v>
      </c>
      <c r="Q257" s="186">
        <v>0</v>
      </c>
      <c r="R257" s="186">
        <f>Q257*H257</f>
        <v>0</v>
      </c>
      <c r="S257" s="186">
        <v>0</v>
      </c>
      <c r="T257" s="187">
        <f>S257*H257</f>
        <v>0</v>
      </c>
      <c r="U257" s="41"/>
      <c r="V257" s="41"/>
      <c r="W257" s="41"/>
      <c r="X257" s="41"/>
      <c r="Y257" s="41"/>
      <c r="Z257" s="41"/>
      <c r="AA257" s="41"/>
      <c r="AB257" s="41"/>
      <c r="AC257" s="41"/>
      <c r="AD257" s="41"/>
      <c r="AE257" s="41"/>
      <c r="AR257" s="188" t="s">
        <v>171</v>
      </c>
      <c r="AT257" s="188" t="s">
        <v>539</v>
      </c>
      <c r="AU257" s="188" t="s">
        <v>76</v>
      </c>
      <c r="AY257" s="22" t="s">
        <v>328</v>
      </c>
      <c r="BE257" s="189">
        <f>IF(N257="základní",J257,0)</f>
        <v>0</v>
      </c>
      <c r="BF257" s="189">
        <f>IF(N257="snížená",J257,0)</f>
        <v>0</v>
      </c>
      <c r="BG257" s="189">
        <f>IF(N257="zákl. přenesená",J257,0)</f>
        <v>0</v>
      </c>
      <c r="BH257" s="189">
        <f>IF(N257="sníž. přenesená",J257,0)</f>
        <v>0</v>
      </c>
      <c r="BI257" s="189">
        <f>IF(N257="nulová",J257,0)</f>
        <v>0</v>
      </c>
      <c r="BJ257" s="22" t="s">
        <v>76</v>
      </c>
      <c r="BK257" s="189">
        <f>ROUND(I257*H257,2)</f>
        <v>0</v>
      </c>
      <c r="BL257" s="22" t="s">
        <v>113</v>
      </c>
      <c r="BM257" s="188" t="s">
        <v>1355</v>
      </c>
    </row>
    <row r="258" s="2" customFormat="1" ht="24.15" customHeight="1">
      <c r="A258" s="41"/>
      <c r="B258" s="176"/>
      <c r="C258" s="224" t="s">
        <v>158</v>
      </c>
      <c r="D258" s="224" t="s">
        <v>539</v>
      </c>
      <c r="E258" s="225" t="s">
        <v>8018</v>
      </c>
      <c r="F258" s="226" t="s">
        <v>8019</v>
      </c>
      <c r="G258" s="227" t="s">
        <v>574</v>
      </c>
      <c r="H258" s="228">
        <v>1</v>
      </c>
      <c r="I258" s="229"/>
      <c r="J258" s="230">
        <f>ROUND(I258*H258,2)</f>
        <v>0</v>
      </c>
      <c r="K258" s="226" t="s">
        <v>3</v>
      </c>
      <c r="L258" s="231"/>
      <c r="M258" s="232" t="s">
        <v>3</v>
      </c>
      <c r="N258" s="233" t="s">
        <v>40</v>
      </c>
      <c r="O258" s="75"/>
      <c r="P258" s="186">
        <f>O258*H258</f>
        <v>0</v>
      </c>
      <c r="Q258" s="186">
        <v>0</v>
      </c>
      <c r="R258" s="186">
        <f>Q258*H258</f>
        <v>0</v>
      </c>
      <c r="S258" s="186">
        <v>0</v>
      </c>
      <c r="T258" s="187">
        <f>S258*H258</f>
        <v>0</v>
      </c>
      <c r="U258" s="41"/>
      <c r="V258" s="41"/>
      <c r="W258" s="41"/>
      <c r="X258" s="41"/>
      <c r="Y258" s="41"/>
      <c r="Z258" s="41"/>
      <c r="AA258" s="41"/>
      <c r="AB258" s="41"/>
      <c r="AC258" s="41"/>
      <c r="AD258" s="41"/>
      <c r="AE258" s="41"/>
      <c r="AR258" s="188" t="s">
        <v>171</v>
      </c>
      <c r="AT258" s="188" t="s">
        <v>539</v>
      </c>
      <c r="AU258" s="188" t="s">
        <v>76</v>
      </c>
      <c r="AY258" s="22" t="s">
        <v>328</v>
      </c>
      <c r="BE258" s="189">
        <f>IF(N258="základní",J258,0)</f>
        <v>0</v>
      </c>
      <c r="BF258" s="189">
        <f>IF(N258="snížená",J258,0)</f>
        <v>0</v>
      </c>
      <c r="BG258" s="189">
        <f>IF(N258="zákl. přenesená",J258,0)</f>
        <v>0</v>
      </c>
      <c r="BH258" s="189">
        <f>IF(N258="sníž. přenesená",J258,0)</f>
        <v>0</v>
      </c>
      <c r="BI258" s="189">
        <f>IF(N258="nulová",J258,0)</f>
        <v>0</v>
      </c>
      <c r="BJ258" s="22" t="s">
        <v>76</v>
      </c>
      <c r="BK258" s="189">
        <f>ROUND(I258*H258,2)</f>
        <v>0</v>
      </c>
      <c r="BL258" s="22" t="s">
        <v>113</v>
      </c>
      <c r="BM258" s="188" t="s">
        <v>1358</v>
      </c>
    </row>
    <row r="259" s="2" customFormat="1" ht="24.15" customHeight="1">
      <c r="A259" s="41"/>
      <c r="B259" s="176"/>
      <c r="C259" s="224" t="s">
        <v>161</v>
      </c>
      <c r="D259" s="224" t="s">
        <v>539</v>
      </c>
      <c r="E259" s="225" t="s">
        <v>8020</v>
      </c>
      <c r="F259" s="226" t="s">
        <v>8021</v>
      </c>
      <c r="G259" s="227" t="s">
        <v>574</v>
      </c>
      <c r="H259" s="228">
        <v>3</v>
      </c>
      <c r="I259" s="229"/>
      <c r="J259" s="230">
        <f>ROUND(I259*H259,2)</f>
        <v>0</v>
      </c>
      <c r="K259" s="226" t="s">
        <v>3</v>
      </c>
      <c r="L259" s="231"/>
      <c r="M259" s="232" t="s">
        <v>3</v>
      </c>
      <c r="N259" s="233" t="s">
        <v>40</v>
      </c>
      <c r="O259" s="75"/>
      <c r="P259" s="186">
        <f>O259*H259</f>
        <v>0</v>
      </c>
      <c r="Q259" s="186">
        <v>0</v>
      </c>
      <c r="R259" s="186">
        <f>Q259*H259</f>
        <v>0</v>
      </c>
      <c r="S259" s="186">
        <v>0</v>
      </c>
      <c r="T259" s="187">
        <f>S259*H259</f>
        <v>0</v>
      </c>
      <c r="U259" s="41"/>
      <c r="V259" s="41"/>
      <c r="W259" s="41"/>
      <c r="X259" s="41"/>
      <c r="Y259" s="41"/>
      <c r="Z259" s="41"/>
      <c r="AA259" s="41"/>
      <c r="AB259" s="41"/>
      <c r="AC259" s="41"/>
      <c r="AD259" s="41"/>
      <c r="AE259" s="41"/>
      <c r="AR259" s="188" t="s">
        <v>171</v>
      </c>
      <c r="AT259" s="188" t="s">
        <v>539</v>
      </c>
      <c r="AU259" s="188" t="s">
        <v>76</v>
      </c>
      <c r="AY259" s="22" t="s">
        <v>328</v>
      </c>
      <c r="BE259" s="189">
        <f>IF(N259="základní",J259,0)</f>
        <v>0</v>
      </c>
      <c r="BF259" s="189">
        <f>IF(N259="snížená",J259,0)</f>
        <v>0</v>
      </c>
      <c r="BG259" s="189">
        <f>IF(N259="zákl. přenesená",J259,0)</f>
        <v>0</v>
      </c>
      <c r="BH259" s="189">
        <f>IF(N259="sníž. přenesená",J259,0)</f>
        <v>0</v>
      </c>
      <c r="BI259" s="189">
        <f>IF(N259="nulová",J259,0)</f>
        <v>0</v>
      </c>
      <c r="BJ259" s="22" t="s">
        <v>76</v>
      </c>
      <c r="BK259" s="189">
        <f>ROUND(I259*H259,2)</f>
        <v>0</v>
      </c>
      <c r="BL259" s="22" t="s">
        <v>113</v>
      </c>
      <c r="BM259" s="188" t="s">
        <v>1361</v>
      </c>
    </row>
    <row r="260" s="2" customFormat="1" ht="24.15" customHeight="1">
      <c r="A260" s="41"/>
      <c r="B260" s="176"/>
      <c r="C260" s="224" t="s">
        <v>751</v>
      </c>
      <c r="D260" s="224" t="s">
        <v>539</v>
      </c>
      <c r="E260" s="225" t="s">
        <v>8022</v>
      </c>
      <c r="F260" s="226" t="s">
        <v>8023</v>
      </c>
      <c r="G260" s="227" t="s">
        <v>574</v>
      </c>
      <c r="H260" s="228">
        <v>1</v>
      </c>
      <c r="I260" s="229"/>
      <c r="J260" s="230">
        <f>ROUND(I260*H260,2)</f>
        <v>0</v>
      </c>
      <c r="K260" s="226" t="s">
        <v>3</v>
      </c>
      <c r="L260" s="231"/>
      <c r="M260" s="232" t="s">
        <v>3</v>
      </c>
      <c r="N260" s="233" t="s">
        <v>40</v>
      </c>
      <c r="O260" s="75"/>
      <c r="P260" s="186">
        <f>O260*H260</f>
        <v>0</v>
      </c>
      <c r="Q260" s="186">
        <v>0</v>
      </c>
      <c r="R260" s="186">
        <f>Q260*H260</f>
        <v>0</v>
      </c>
      <c r="S260" s="186">
        <v>0</v>
      </c>
      <c r="T260" s="187">
        <f>S260*H260</f>
        <v>0</v>
      </c>
      <c r="U260" s="41"/>
      <c r="V260" s="41"/>
      <c r="W260" s="41"/>
      <c r="X260" s="41"/>
      <c r="Y260" s="41"/>
      <c r="Z260" s="41"/>
      <c r="AA260" s="41"/>
      <c r="AB260" s="41"/>
      <c r="AC260" s="41"/>
      <c r="AD260" s="41"/>
      <c r="AE260" s="41"/>
      <c r="AR260" s="188" t="s">
        <v>171</v>
      </c>
      <c r="AT260" s="188" t="s">
        <v>539</v>
      </c>
      <c r="AU260" s="188" t="s">
        <v>76</v>
      </c>
      <c r="AY260" s="22" t="s">
        <v>328</v>
      </c>
      <c r="BE260" s="189">
        <f>IF(N260="základní",J260,0)</f>
        <v>0</v>
      </c>
      <c r="BF260" s="189">
        <f>IF(N260="snížená",J260,0)</f>
        <v>0</v>
      </c>
      <c r="BG260" s="189">
        <f>IF(N260="zákl. přenesená",J260,0)</f>
        <v>0</v>
      </c>
      <c r="BH260" s="189">
        <f>IF(N260="sníž. přenesená",J260,0)</f>
        <v>0</v>
      </c>
      <c r="BI260" s="189">
        <f>IF(N260="nulová",J260,0)</f>
        <v>0</v>
      </c>
      <c r="BJ260" s="22" t="s">
        <v>76</v>
      </c>
      <c r="BK260" s="189">
        <f>ROUND(I260*H260,2)</f>
        <v>0</v>
      </c>
      <c r="BL260" s="22" t="s">
        <v>113</v>
      </c>
      <c r="BM260" s="188" t="s">
        <v>1364</v>
      </c>
    </row>
    <row r="261" s="2" customFormat="1" ht="33" customHeight="1">
      <c r="A261" s="41"/>
      <c r="B261" s="176"/>
      <c r="C261" s="224" t="s">
        <v>756</v>
      </c>
      <c r="D261" s="224" t="s">
        <v>539</v>
      </c>
      <c r="E261" s="225" t="s">
        <v>8024</v>
      </c>
      <c r="F261" s="226" t="s">
        <v>8025</v>
      </c>
      <c r="G261" s="227" t="s">
        <v>574</v>
      </c>
      <c r="H261" s="228">
        <v>1</v>
      </c>
      <c r="I261" s="229"/>
      <c r="J261" s="230">
        <f>ROUND(I261*H261,2)</f>
        <v>0</v>
      </c>
      <c r="K261" s="226" t="s">
        <v>3</v>
      </c>
      <c r="L261" s="231"/>
      <c r="M261" s="232" t="s">
        <v>3</v>
      </c>
      <c r="N261" s="233" t="s">
        <v>40</v>
      </c>
      <c r="O261" s="75"/>
      <c r="P261" s="186">
        <f>O261*H261</f>
        <v>0</v>
      </c>
      <c r="Q261" s="186">
        <v>0</v>
      </c>
      <c r="R261" s="186">
        <f>Q261*H261</f>
        <v>0</v>
      </c>
      <c r="S261" s="186">
        <v>0</v>
      </c>
      <c r="T261" s="187">
        <f>S261*H261</f>
        <v>0</v>
      </c>
      <c r="U261" s="41"/>
      <c r="V261" s="41"/>
      <c r="W261" s="41"/>
      <c r="X261" s="41"/>
      <c r="Y261" s="41"/>
      <c r="Z261" s="41"/>
      <c r="AA261" s="41"/>
      <c r="AB261" s="41"/>
      <c r="AC261" s="41"/>
      <c r="AD261" s="41"/>
      <c r="AE261" s="41"/>
      <c r="AR261" s="188" t="s">
        <v>171</v>
      </c>
      <c r="AT261" s="188" t="s">
        <v>539</v>
      </c>
      <c r="AU261" s="188" t="s">
        <v>76</v>
      </c>
      <c r="AY261" s="22" t="s">
        <v>328</v>
      </c>
      <c r="BE261" s="189">
        <f>IF(N261="základní",J261,0)</f>
        <v>0</v>
      </c>
      <c r="BF261" s="189">
        <f>IF(N261="snížená",J261,0)</f>
        <v>0</v>
      </c>
      <c r="BG261" s="189">
        <f>IF(N261="zákl. přenesená",J261,0)</f>
        <v>0</v>
      </c>
      <c r="BH261" s="189">
        <f>IF(N261="sníž. přenesená",J261,0)</f>
        <v>0</v>
      </c>
      <c r="BI261" s="189">
        <f>IF(N261="nulová",J261,0)</f>
        <v>0</v>
      </c>
      <c r="BJ261" s="22" t="s">
        <v>76</v>
      </c>
      <c r="BK261" s="189">
        <f>ROUND(I261*H261,2)</f>
        <v>0</v>
      </c>
      <c r="BL261" s="22" t="s">
        <v>113</v>
      </c>
      <c r="BM261" s="188" t="s">
        <v>1367</v>
      </c>
    </row>
    <row r="262" s="2" customFormat="1" ht="24.15" customHeight="1">
      <c r="A262" s="41"/>
      <c r="B262" s="176"/>
      <c r="C262" s="224" t="s">
        <v>761</v>
      </c>
      <c r="D262" s="224" t="s">
        <v>539</v>
      </c>
      <c r="E262" s="225" t="s">
        <v>8026</v>
      </c>
      <c r="F262" s="226" t="s">
        <v>8027</v>
      </c>
      <c r="G262" s="227" t="s">
        <v>574</v>
      </c>
      <c r="H262" s="228">
        <v>2</v>
      </c>
      <c r="I262" s="229"/>
      <c r="J262" s="230">
        <f>ROUND(I262*H262,2)</f>
        <v>0</v>
      </c>
      <c r="K262" s="226" t="s">
        <v>3</v>
      </c>
      <c r="L262" s="231"/>
      <c r="M262" s="232" t="s">
        <v>3</v>
      </c>
      <c r="N262" s="233" t="s">
        <v>40</v>
      </c>
      <c r="O262" s="75"/>
      <c r="P262" s="186">
        <f>O262*H262</f>
        <v>0</v>
      </c>
      <c r="Q262" s="186">
        <v>0</v>
      </c>
      <c r="R262" s="186">
        <f>Q262*H262</f>
        <v>0</v>
      </c>
      <c r="S262" s="186">
        <v>0</v>
      </c>
      <c r="T262" s="187">
        <f>S262*H262</f>
        <v>0</v>
      </c>
      <c r="U262" s="41"/>
      <c r="V262" s="41"/>
      <c r="W262" s="41"/>
      <c r="X262" s="41"/>
      <c r="Y262" s="41"/>
      <c r="Z262" s="41"/>
      <c r="AA262" s="41"/>
      <c r="AB262" s="41"/>
      <c r="AC262" s="41"/>
      <c r="AD262" s="41"/>
      <c r="AE262" s="41"/>
      <c r="AR262" s="188" t="s">
        <v>171</v>
      </c>
      <c r="AT262" s="188" t="s">
        <v>539</v>
      </c>
      <c r="AU262" s="188" t="s">
        <v>76</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113</v>
      </c>
      <c r="BM262" s="188" t="s">
        <v>1573</v>
      </c>
    </row>
    <row r="263" s="2" customFormat="1" ht="16.5" customHeight="1">
      <c r="A263" s="41"/>
      <c r="B263" s="176"/>
      <c r="C263" s="224" t="s">
        <v>765</v>
      </c>
      <c r="D263" s="224" t="s">
        <v>539</v>
      </c>
      <c r="E263" s="225" t="s">
        <v>6357</v>
      </c>
      <c r="F263" s="226" t="s">
        <v>8028</v>
      </c>
      <c r="G263" s="227" t="s">
        <v>574</v>
      </c>
      <c r="H263" s="228">
        <v>1</v>
      </c>
      <c r="I263" s="229"/>
      <c r="J263" s="230">
        <f>ROUND(I263*H263,2)</f>
        <v>0</v>
      </c>
      <c r="K263" s="226" t="s">
        <v>3</v>
      </c>
      <c r="L263" s="231"/>
      <c r="M263" s="232" t="s">
        <v>3</v>
      </c>
      <c r="N263" s="233" t="s">
        <v>40</v>
      </c>
      <c r="O263" s="75"/>
      <c r="P263" s="186">
        <f>O263*H263</f>
        <v>0</v>
      </c>
      <c r="Q263" s="186">
        <v>0</v>
      </c>
      <c r="R263" s="186">
        <f>Q263*H263</f>
        <v>0</v>
      </c>
      <c r="S263" s="186">
        <v>0</v>
      </c>
      <c r="T263" s="187">
        <f>S263*H263</f>
        <v>0</v>
      </c>
      <c r="U263" s="41"/>
      <c r="V263" s="41"/>
      <c r="W263" s="41"/>
      <c r="X263" s="41"/>
      <c r="Y263" s="41"/>
      <c r="Z263" s="41"/>
      <c r="AA263" s="41"/>
      <c r="AB263" s="41"/>
      <c r="AC263" s="41"/>
      <c r="AD263" s="41"/>
      <c r="AE263" s="41"/>
      <c r="AR263" s="188" t="s">
        <v>171</v>
      </c>
      <c r="AT263" s="188" t="s">
        <v>539</v>
      </c>
      <c r="AU263" s="188" t="s">
        <v>76</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113</v>
      </c>
      <c r="BM263" s="188" t="s">
        <v>1372</v>
      </c>
    </row>
    <row r="264" s="2" customFormat="1" ht="24.15" customHeight="1">
      <c r="A264" s="41"/>
      <c r="B264" s="176"/>
      <c r="C264" s="224" t="s">
        <v>769</v>
      </c>
      <c r="D264" s="224" t="s">
        <v>539</v>
      </c>
      <c r="E264" s="225" t="s">
        <v>8029</v>
      </c>
      <c r="F264" s="226" t="s">
        <v>8030</v>
      </c>
      <c r="G264" s="227" t="s">
        <v>574</v>
      </c>
      <c r="H264" s="228">
        <v>1</v>
      </c>
      <c r="I264" s="229"/>
      <c r="J264" s="230">
        <f>ROUND(I264*H264,2)</f>
        <v>0</v>
      </c>
      <c r="K264" s="226" t="s">
        <v>3</v>
      </c>
      <c r="L264" s="231"/>
      <c r="M264" s="232" t="s">
        <v>3</v>
      </c>
      <c r="N264" s="233" t="s">
        <v>40</v>
      </c>
      <c r="O264" s="75"/>
      <c r="P264" s="186">
        <f>O264*H264</f>
        <v>0</v>
      </c>
      <c r="Q264" s="186">
        <v>0</v>
      </c>
      <c r="R264" s="186">
        <f>Q264*H264</f>
        <v>0</v>
      </c>
      <c r="S264" s="186">
        <v>0</v>
      </c>
      <c r="T264" s="187">
        <f>S264*H264</f>
        <v>0</v>
      </c>
      <c r="U264" s="41"/>
      <c r="V264" s="41"/>
      <c r="W264" s="41"/>
      <c r="X264" s="41"/>
      <c r="Y264" s="41"/>
      <c r="Z264" s="41"/>
      <c r="AA264" s="41"/>
      <c r="AB264" s="41"/>
      <c r="AC264" s="41"/>
      <c r="AD264" s="41"/>
      <c r="AE264" s="41"/>
      <c r="AR264" s="188" t="s">
        <v>171</v>
      </c>
      <c r="AT264" s="188" t="s">
        <v>539</v>
      </c>
      <c r="AU264" s="188" t="s">
        <v>76</v>
      </c>
      <c r="AY264" s="22" t="s">
        <v>328</v>
      </c>
      <c r="BE264" s="189">
        <f>IF(N264="základní",J264,0)</f>
        <v>0</v>
      </c>
      <c r="BF264" s="189">
        <f>IF(N264="snížená",J264,0)</f>
        <v>0</v>
      </c>
      <c r="BG264" s="189">
        <f>IF(N264="zákl. přenesená",J264,0)</f>
        <v>0</v>
      </c>
      <c r="BH264" s="189">
        <f>IF(N264="sníž. přenesená",J264,0)</f>
        <v>0</v>
      </c>
      <c r="BI264" s="189">
        <f>IF(N264="nulová",J264,0)</f>
        <v>0</v>
      </c>
      <c r="BJ264" s="22" t="s">
        <v>76</v>
      </c>
      <c r="BK264" s="189">
        <f>ROUND(I264*H264,2)</f>
        <v>0</v>
      </c>
      <c r="BL264" s="22" t="s">
        <v>113</v>
      </c>
      <c r="BM264" s="188" t="s">
        <v>1375</v>
      </c>
    </row>
    <row r="265" s="2" customFormat="1" ht="21.75" customHeight="1">
      <c r="A265" s="41"/>
      <c r="B265" s="176"/>
      <c r="C265" s="224" t="s">
        <v>165</v>
      </c>
      <c r="D265" s="224" t="s">
        <v>539</v>
      </c>
      <c r="E265" s="225" t="s">
        <v>8031</v>
      </c>
      <c r="F265" s="226" t="s">
        <v>8032</v>
      </c>
      <c r="G265" s="227" t="s">
        <v>574</v>
      </c>
      <c r="H265" s="228">
        <v>1</v>
      </c>
      <c r="I265" s="229"/>
      <c r="J265" s="230">
        <f>ROUND(I265*H265,2)</f>
        <v>0</v>
      </c>
      <c r="K265" s="226" t="s">
        <v>3</v>
      </c>
      <c r="L265" s="231"/>
      <c r="M265" s="232" t="s">
        <v>3</v>
      </c>
      <c r="N265" s="233" t="s">
        <v>40</v>
      </c>
      <c r="O265" s="75"/>
      <c r="P265" s="186">
        <f>O265*H265</f>
        <v>0</v>
      </c>
      <c r="Q265" s="186">
        <v>0</v>
      </c>
      <c r="R265" s="186">
        <f>Q265*H265</f>
        <v>0</v>
      </c>
      <c r="S265" s="186">
        <v>0</v>
      </c>
      <c r="T265" s="187">
        <f>S265*H265</f>
        <v>0</v>
      </c>
      <c r="U265" s="41"/>
      <c r="V265" s="41"/>
      <c r="W265" s="41"/>
      <c r="X265" s="41"/>
      <c r="Y265" s="41"/>
      <c r="Z265" s="41"/>
      <c r="AA265" s="41"/>
      <c r="AB265" s="41"/>
      <c r="AC265" s="41"/>
      <c r="AD265" s="41"/>
      <c r="AE265" s="41"/>
      <c r="AR265" s="188" t="s">
        <v>171</v>
      </c>
      <c r="AT265" s="188" t="s">
        <v>539</v>
      </c>
      <c r="AU265" s="188" t="s">
        <v>76</v>
      </c>
      <c r="AY265" s="22" t="s">
        <v>328</v>
      </c>
      <c r="BE265" s="189">
        <f>IF(N265="základní",J265,0)</f>
        <v>0</v>
      </c>
      <c r="BF265" s="189">
        <f>IF(N265="snížená",J265,0)</f>
        <v>0</v>
      </c>
      <c r="BG265" s="189">
        <f>IF(N265="zákl. přenesená",J265,0)</f>
        <v>0</v>
      </c>
      <c r="BH265" s="189">
        <f>IF(N265="sníž. přenesená",J265,0)</f>
        <v>0</v>
      </c>
      <c r="BI265" s="189">
        <f>IF(N265="nulová",J265,0)</f>
        <v>0</v>
      </c>
      <c r="BJ265" s="22" t="s">
        <v>76</v>
      </c>
      <c r="BK265" s="189">
        <f>ROUND(I265*H265,2)</f>
        <v>0</v>
      </c>
      <c r="BL265" s="22" t="s">
        <v>113</v>
      </c>
      <c r="BM265" s="188" t="s">
        <v>1580</v>
      </c>
    </row>
    <row r="266" s="2" customFormat="1" ht="21.75" customHeight="1">
      <c r="A266" s="41"/>
      <c r="B266" s="176"/>
      <c r="C266" s="224" t="s">
        <v>778</v>
      </c>
      <c r="D266" s="224" t="s">
        <v>539</v>
      </c>
      <c r="E266" s="225" t="s">
        <v>8033</v>
      </c>
      <c r="F266" s="226" t="s">
        <v>8034</v>
      </c>
      <c r="G266" s="227" t="s">
        <v>574</v>
      </c>
      <c r="H266" s="228">
        <v>2</v>
      </c>
      <c r="I266" s="229"/>
      <c r="J266" s="230">
        <f>ROUND(I266*H266,2)</f>
        <v>0</v>
      </c>
      <c r="K266" s="226" t="s">
        <v>3</v>
      </c>
      <c r="L266" s="231"/>
      <c r="M266" s="232" t="s">
        <v>3</v>
      </c>
      <c r="N266" s="233" t="s">
        <v>40</v>
      </c>
      <c r="O266" s="75"/>
      <c r="P266" s="186">
        <f>O266*H266</f>
        <v>0</v>
      </c>
      <c r="Q266" s="186">
        <v>0</v>
      </c>
      <c r="R266" s="186">
        <f>Q266*H266</f>
        <v>0</v>
      </c>
      <c r="S266" s="186">
        <v>0</v>
      </c>
      <c r="T266" s="187">
        <f>S266*H266</f>
        <v>0</v>
      </c>
      <c r="U266" s="41"/>
      <c r="V266" s="41"/>
      <c r="W266" s="41"/>
      <c r="X266" s="41"/>
      <c r="Y266" s="41"/>
      <c r="Z266" s="41"/>
      <c r="AA266" s="41"/>
      <c r="AB266" s="41"/>
      <c r="AC266" s="41"/>
      <c r="AD266" s="41"/>
      <c r="AE266" s="41"/>
      <c r="AR266" s="188" t="s">
        <v>171</v>
      </c>
      <c r="AT266" s="188" t="s">
        <v>539</v>
      </c>
      <c r="AU266" s="188" t="s">
        <v>76</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113</v>
      </c>
      <c r="BM266" s="188" t="s">
        <v>1379</v>
      </c>
    </row>
    <row r="267" s="2" customFormat="1" ht="16.5" customHeight="1">
      <c r="A267" s="41"/>
      <c r="B267" s="176"/>
      <c r="C267" s="224" t="s">
        <v>783</v>
      </c>
      <c r="D267" s="224" t="s">
        <v>539</v>
      </c>
      <c r="E267" s="225" t="s">
        <v>8035</v>
      </c>
      <c r="F267" s="226" t="s">
        <v>8036</v>
      </c>
      <c r="G267" s="227" t="s">
        <v>574</v>
      </c>
      <c r="H267" s="228">
        <v>3</v>
      </c>
      <c r="I267" s="229"/>
      <c r="J267" s="230">
        <f>ROUND(I267*H267,2)</f>
        <v>0</v>
      </c>
      <c r="K267" s="226" t="s">
        <v>3</v>
      </c>
      <c r="L267" s="231"/>
      <c r="M267" s="232" t="s">
        <v>3</v>
      </c>
      <c r="N267" s="233" t="s">
        <v>40</v>
      </c>
      <c r="O267" s="75"/>
      <c r="P267" s="186">
        <f>O267*H267</f>
        <v>0</v>
      </c>
      <c r="Q267" s="186">
        <v>0</v>
      </c>
      <c r="R267" s="186">
        <f>Q267*H267</f>
        <v>0</v>
      </c>
      <c r="S267" s="186">
        <v>0</v>
      </c>
      <c r="T267" s="187">
        <f>S267*H267</f>
        <v>0</v>
      </c>
      <c r="U267" s="41"/>
      <c r="V267" s="41"/>
      <c r="W267" s="41"/>
      <c r="X267" s="41"/>
      <c r="Y267" s="41"/>
      <c r="Z267" s="41"/>
      <c r="AA267" s="41"/>
      <c r="AB267" s="41"/>
      <c r="AC267" s="41"/>
      <c r="AD267" s="41"/>
      <c r="AE267" s="41"/>
      <c r="AR267" s="188" t="s">
        <v>171</v>
      </c>
      <c r="AT267" s="188" t="s">
        <v>539</v>
      </c>
      <c r="AU267" s="188" t="s">
        <v>76</v>
      </c>
      <c r="AY267" s="22" t="s">
        <v>328</v>
      </c>
      <c r="BE267" s="189">
        <f>IF(N267="základní",J267,0)</f>
        <v>0</v>
      </c>
      <c r="BF267" s="189">
        <f>IF(N267="snížená",J267,0)</f>
        <v>0</v>
      </c>
      <c r="BG267" s="189">
        <f>IF(N267="zákl. přenesená",J267,0)</f>
        <v>0</v>
      </c>
      <c r="BH267" s="189">
        <f>IF(N267="sníž. přenesená",J267,0)</f>
        <v>0</v>
      </c>
      <c r="BI267" s="189">
        <f>IF(N267="nulová",J267,0)</f>
        <v>0</v>
      </c>
      <c r="BJ267" s="22" t="s">
        <v>76</v>
      </c>
      <c r="BK267" s="189">
        <f>ROUND(I267*H267,2)</f>
        <v>0</v>
      </c>
      <c r="BL267" s="22" t="s">
        <v>113</v>
      </c>
      <c r="BM267" s="188" t="s">
        <v>1382</v>
      </c>
    </row>
    <row r="268" s="2" customFormat="1" ht="16.5" customHeight="1">
      <c r="A268" s="41"/>
      <c r="B268" s="176"/>
      <c r="C268" s="224" t="s">
        <v>788</v>
      </c>
      <c r="D268" s="224" t="s">
        <v>539</v>
      </c>
      <c r="E268" s="225" t="s">
        <v>8037</v>
      </c>
      <c r="F268" s="226" t="s">
        <v>8038</v>
      </c>
      <c r="G268" s="227" t="s">
        <v>574</v>
      </c>
      <c r="H268" s="228">
        <v>2</v>
      </c>
      <c r="I268" s="229"/>
      <c r="J268" s="230">
        <f>ROUND(I268*H268,2)</f>
        <v>0</v>
      </c>
      <c r="K268" s="226" t="s">
        <v>3</v>
      </c>
      <c r="L268" s="231"/>
      <c r="M268" s="232" t="s">
        <v>3</v>
      </c>
      <c r="N268" s="233" t="s">
        <v>40</v>
      </c>
      <c r="O268" s="75"/>
      <c r="P268" s="186">
        <f>O268*H268</f>
        <v>0</v>
      </c>
      <c r="Q268" s="186">
        <v>0</v>
      </c>
      <c r="R268" s="186">
        <f>Q268*H268</f>
        <v>0</v>
      </c>
      <c r="S268" s="186">
        <v>0</v>
      </c>
      <c r="T268" s="187">
        <f>S268*H268</f>
        <v>0</v>
      </c>
      <c r="U268" s="41"/>
      <c r="V268" s="41"/>
      <c r="W268" s="41"/>
      <c r="X268" s="41"/>
      <c r="Y268" s="41"/>
      <c r="Z268" s="41"/>
      <c r="AA268" s="41"/>
      <c r="AB268" s="41"/>
      <c r="AC268" s="41"/>
      <c r="AD268" s="41"/>
      <c r="AE268" s="41"/>
      <c r="AR268" s="188" t="s">
        <v>171</v>
      </c>
      <c r="AT268" s="188" t="s">
        <v>539</v>
      </c>
      <c r="AU268" s="188" t="s">
        <v>76</v>
      </c>
      <c r="AY268" s="22" t="s">
        <v>328</v>
      </c>
      <c r="BE268" s="189">
        <f>IF(N268="základní",J268,0)</f>
        <v>0</v>
      </c>
      <c r="BF268" s="189">
        <f>IF(N268="snížená",J268,0)</f>
        <v>0</v>
      </c>
      <c r="BG268" s="189">
        <f>IF(N268="zákl. přenesená",J268,0)</f>
        <v>0</v>
      </c>
      <c r="BH268" s="189">
        <f>IF(N268="sníž. přenesená",J268,0)</f>
        <v>0</v>
      </c>
      <c r="BI268" s="189">
        <f>IF(N268="nulová",J268,0)</f>
        <v>0</v>
      </c>
      <c r="BJ268" s="22" t="s">
        <v>76</v>
      </c>
      <c r="BK268" s="189">
        <f>ROUND(I268*H268,2)</f>
        <v>0</v>
      </c>
      <c r="BL268" s="22" t="s">
        <v>113</v>
      </c>
      <c r="BM268" s="188" t="s">
        <v>1589</v>
      </c>
    </row>
    <row r="269" s="2" customFormat="1" ht="44.25" customHeight="1">
      <c r="A269" s="41"/>
      <c r="B269" s="176"/>
      <c r="C269" s="177" t="s">
        <v>793</v>
      </c>
      <c r="D269" s="177" t="s">
        <v>331</v>
      </c>
      <c r="E269" s="178" t="s">
        <v>8039</v>
      </c>
      <c r="F269" s="179" t="s">
        <v>8040</v>
      </c>
      <c r="G269" s="180" t="s">
        <v>574</v>
      </c>
      <c r="H269" s="181">
        <v>24</v>
      </c>
      <c r="I269" s="182"/>
      <c r="J269" s="183">
        <f>ROUND(I269*H269,2)</f>
        <v>0</v>
      </c>
      <c r="K269" s="179" t="s">
        <v>335</v>
      </c>
      <c r="L269" s="42"/>
      <c r="M269" s="184" t="s">
        <v>3</v>
      </c>
      <c r="N269" s="185" t="s">
        <v>40</v>
      </c>
      <c r="O269" s="75"/>
      <c r="P269" s="186">
        <f>O269*H269</f>
        <v>0</v>
      </c>
      <c r="Q269" s="186">
        <v>0</v>
      </c>
      <c r="R269" s="186">
        <f>Q269*H269</f>
        <v>0</v>
      </c>
      <c r="S269" s="186">
        <v>0</v>
      </c>
      <c r="T269" s="187">
        <f>S269*H269</f>
        <v>0</v>
      </c>
      <c r="U269" s="41"/>
      <c r="V269" s="41"/>
      <c r="W269" s="41"/>
      <c r="X269" s="41"/>
      <c r="Y269" s="41"/>
      <c r="Z269" s="41"/>
      <c r="AA269" s="41"/>
      <c r="AB269" s="41"/>
      <c r="AC269" s="41"/>
      <c r="AD269" s="41"/>
      <c r="AE269" s="41"/>
      <c r="AR269" s="188" t="s">
        <v>113</v>
      </c>
      <c r="AT269" s="188" t="s">
        <v>331</v>
      </c>
      <c r="AU269" s="188" t="s">
        <v>76</v>
      </c>
      <c r="AY269" s="22" t="s">
        <v>328</v>
      </c>
      <c r="BE269" s="189">
        <f>IF(N269="základní",J269,0)</f>
        <v>0</v>
      </c>
      <c r="BF269" s="189">
        <f>IF(N269="snížená",J269,0)</f>
        <v>0</v>
      </c>
      <c r="BG269" s="189">
        <f>IF(N269="zákl. přenesená",J269,0)</f>
        <v>0</v>
      </c>
      <c r="BH269" s="189">
        <f>IF(N269="sníž. přenesená",J269,0)</f>
        <v>0</v>
      </c>
      <c r="BI269" s="189">
        <f>IF(N269="nulová",J269,0)</f>
        <v>0</v>
      </c>
      <c r="BJ269" s="22" t="s">
        <v>76</v>
      </c>
      <c r="BK269" s="189">
        <f>ROUND(I269*H269,2)</f>
        <v>0</v>
      </c>
      <c r="BL269" s="22" t="s">
        <v>113</v>
      </c>
      <c r="BM269" s="188" t="s">
        <v>1385</v>
      </c>
    </row>
    <row r="270" s="2" customFormat="1">
      <c r="A270" s="41"/>
      <c r="B270" s="42"/>
      <c r="C270" s="41"/>
      <c r="D270" s="190" t="s">
        <v>338</v>
      </c>
      <c r="E270" s="41"/>
      <c r="F270" s="191" t="s">
        <v>8041</v>
      </c>
      <c r="G270" s="41"/>
      <c r="H270" s="41"/>
      <c r="I270" s="192"/>
      <c r="J270" s="41"/>
      <c r="K270" s="41"/>
      <c r="L270" s="42"/>
      <c r="M270" s="193"/>
      <c r="N270" s="194"/>
      <c r="O270" s="75"/>
      <c r="P270" s="75"/>
      <c r="Q270" s="75"/>
      <c r="R270" s="75"/>
      <c r="S270" s="75"/>
      <c r="T270" s="76"/>
      <c r="U270" s="41"/>
      <c r="V270" s="41"/>
      <c r="W270" s="41"/>
      <c r="X270" s="41"/>
      <c r="Y270" s="41"/>
      <c r="Z270" s="41"/>
      <c r="AA270" s="41"/>
      <c r="AB270" s="41"/>
      <c r="AC270" s="41"/>
      <c r="AD270" s="41"/>
      <c r="AE270" s="41"/>
      <c r="AT270" s="22" t="s">
        <v>338</v>
      </c>
      <c r="AU270" s="22" t="s">
        <v>76</v>
      </c>
    </row>
    <row r="271" s="2" customFormat="1" ht="37.8" customHeight="1">
      <c r="A271" s="41"/>
      <c r="B271" s="176"/>
      <c r="C271" s="177" t="s">
        <v>797</v>
      </c>
      <c r="D271" s="177" t="s">
        <v>331</v>
      </c>
      <c r="E271" s="178" t="s">
        <v>8042</v>
      </c>
      <c r="F271" s="179" t="s">
        <v>8043</v>
      </c>
      <c r="G271" s="180" t="s">
        <v>574</v>
      </c>
      <c r="H271" s="181">
        <v>39</v>
      </c>
      <c r="I271" s="182"/>
      <c r="J271" s="183">
        <f>ROUND(I271*H271,2)</f>
        <v>0</v>
      </c>
      <c r="K271" s="179" t="s">
        <v>335</v>
      </c>
      <c r="L271" s="42"/>
      <c r="M271" s="184" t="s">
        <v>3</v>
      </c>
      <c r="N271" s="185" t="s">
        <v>40</v>
      </c>
      <c r="O271" s="75"/>
      <c r="P271" s="186">
        <f>O271*H271</f>
        <v>0</v>
      </c>
      <c r="Q271" s="186">
        <v>0</v>
      </c>
      <c r="R271" s="186">
        <f>Q271*H271</f>
        <v>0</v>
      </c>
      <c r="S271" s="186">
        <v>0</v>
      </c>
      <c r="T271" s="187">
        <f>S271*H271</f>
        <v>0</v>
      </c>
      <c r="U271" s="41"/>
      <c r="V271" s="41"/>
      <c r="W271" s="41"/>
      <c r="X271" s="41"/>
      <c r="Y271" s="41"/>
      <c r="Z271" s="41"/>
      <c r="AA271" s="41"/>
      <c r="AB271" s="41"/>
      <c r="AC271" s="41"/>
      <c r="AD271" s="41"/>
      <c r="AE271" s="41"/>
      <c r="AR271" s="188" t="s">
        <v>113</v>
      </c>
      <c r="AT271" s="188" t="s">
        <v>331</v>
      </c>
      <c r="AU271" s="188" t="s">
        <v>76</v>
      </c>
      <c r="AY271" s="22" t="s">
        <v>328</v>
      </c>
      <c r="BE271" s="189">
        <f>IF(N271="základní",J271,0)</f>
        <v>0</v>
      </c>
      <c r="BF271" s="189">
        <f>IF(N271="snížená",J271,0)</f>
        <v>0</v>
      </c>
      <c r="BG271" s="189">
        <f>IF(N271="zákl. přenesená",J271,0)</f>
        <v>0</v>
      </c>
      <c r="BH271" s="189">
        <f>IF(N271="sníž. přenesená",J271,0)</f>
        <v>0</v>
      </c>
      <c r="BI271" s="189">
        <f>IF(N271="nulová",J271,0)</f>
        <v>0</v>
      </c>
      <c r="BJ271" s="22" t="s">
        <v>76</v>
      </c>
      <c r="BK271" s="189">
        <f>ROUND(I271*H271,2)</f>
        <v>0</v>
      </c>
      <c r="BL271" s="22" t="s">
        <v>113</v>
      </c>
      <c r="BM271" s="188" t="s">
        <v>1389</v>
      </c>
    </row>
    <row r="272" s="2" customFormat="1">
      <c r="A272" s="41"/>
      <c r="B272" s="42"/>
      <c r="C272" s="41"/>
      <c r="D272" s="190" t="s">
        <v>338</v>
      </c>
      <c r="E272" s="41"/>
      <c r="F272" s="191" t="s">
        <v>8044</v>
      </c>
      <c r="G272" s="41"/>
      <c r="H272" s="41"/>
      <c r="I272" s="192"/>
      <c r="J272" s="41"/>
      <c r="K272" s="41"/>
      <c r="L272" s="42"/>
      <c r="M272" s="193"/>
      <c r="N272" s="194"/>
      <c r="O272" s="75"/>
      <c r="P272" s="75"/>
      <c r="Q272" s="75"/>
      <c r="R272" s="75"/>
      <c r="S272" s="75"/>
      <c r="T272" s="76"/>
      <c r="U272" s="41"/>
      <c r="V272" s="41"/>
      <c r="W272" s="41"/>
      <c r="X272" s="41"/>
      <c r="Y272" s="41"/>
      <c r="Z272" s="41"/>
      <c r="AA272" s="41"/>
      <c r="AB272" s="41"/>
      <c r="AC272" s="41"/>
      <c r="AD272" s="41"/>
      <c r="AE272" s="41"/>
      <c r="AT272" s="22" t="s">
        <v>338</v>
      </c>
      <c r="AU272" s="22" t="s">
        <v>76</v>
      </c>
    </row>
    <row r="273" s="2" customFormat="1" ht="16.5" customHeight="1">
      <c r="A273" s="41"/>
      <c r="B273" s="176"/>
      <c r="C273" s="224" t="s">
        <v>801</v>
      </c>
      <c r="D273" s="224" t="s">
        <v>539</v>
      </c>
      <c r="E273" s="225" t="s">
        <v>8045</v>
      </c>
      <c r="F273" s="226" t="s">
        <v>8046</v>
      </c>
      <c r="G273" s="227" t="s">
        <v>491</v>
      </c>
      <c r="H273" s="228">
        <v>8.4000000000000004</v>
      </c>
      <c r="I273" s="229"/>
      <c r="J273" s="230">
        <f>ROUND(I273*H273,2)</f>
        <v>0</v>
      </c>
      <c r="K273" s="226" t="s">
        <v>335</v>
      </c>
      <c r="L273" s="231"/>
      <c r="M273" s="232" t="s">
        <v>3</v>
      </c>
      <c r="N273" s="233" t="s">
        <v>40</v>
      </c>
      <c r="O273" s="75"/>
      <c r="P273" s="186">
        <f>O273*H273</f>
        <v>0</v>
      </c>
      <c r="Q273" s="186">
        <v>0</v>
      </c>
      <c r="R273" s="186">
        <f>Q273*H273</f>
        <v>0</v>
      </c>
      <c r="S273" s="186">
        <v>0</v>
      </c>
      <c r="T273" s="187">
        <f>S273*H273</f>
        <v>0</v>
      </c>
      <c r="U273" s="41"/>
      <c r="V273" s="41"/>
      <c r="W273" s="41"/>
      <c r="X273" s="41"/>
      <c r="Y273" s="41"/>
      <c r="Z273" s="41"/>
      <c r="AA273" s="41"/>
      <c r="AB273" s="41"/>
      <c r="AC273" s="41"/>
      <c r="AD273" s="41"/>
      <c r="AE273" s="41"/>
      <c r="AR273" s="188" t="s">
        <v>171</v>
      </c>
      <c r="AT273" s="188" t="s">
        <v>539</v>
      </c>
      <c r="AU273" s="188" t="s">
        <v>76</v>
      </c>
      <c r="AY273" s="22" t="s">
        <v>328</v>
      </c>
      <c r="BE273" s="189">
        <f>IF(N273="základní",J273,0)</f>
        <v>0</v>
      </c>
      <c r="BF273" s="189">
        <f>IF(N273="snížená",J273,0)</f>
        <v>0</v>
      </c>
      <c r="BG273" s="189">
        <f>IF(N273="zákl. přenesená",J273,0)</f>
        <v>0</v>
      </c>
      <c r="BH273" s="189">
        <f>IF(N273="sníž. přenesená",J273,0)</f>
        <v>0</v>
      </c>
      <c r="BI273" s="189">
        <f>IF(N273="nulová",J273,0)</f>
        <v>0</v>
      </c>
      <c r="BJ273" s="22" t="s">
        <v>76</v>
      </c>
      <c r="BK273" s="189">
        <f>ROUND(I273*H273,2)</f>
        <v>0</v>
      </c>
      <c r="BL273" s="22" t="s">
        <v>113</v>
      </c>
      <c r="BM273" s="188" t="s">
        <v>1392</v>
      </c>
    </row>
    <row r="274" s="15" customFormat="1">
      <c r="A274" s="15"/>
      <c r="B274" s="217"/>
      <c r="C274" s="15"/>
      <c r="D274" s="195" t="s">
        <v>442</v>
      </c>
      <c r="E274" s="218" t="s">
        <v>3</v>
      </c>
      <c r="F274" s="219" t="s">
        <v>8047</v>
      </c>
      <c r="G274" s="15"/>
      <c r="H274" s="218" t="s">
        <v>3</v>
      </c>
      <c r="I274" s="220"/>
      <c r="J274" s="15"/>
      <c r="K274" s="15"/>
      <c r="L274" s="217"/>
      <c r="M274" s="221"/>
      <c r="N274" s="222"/>
      <c r="O274" s="222"/>
      <c r="P274" s="222"/>
      <c r="Q274" s="222"/>
      <c r="R274" s="222"/>
      <c r="S274" s="222"/>
      <c r="T274" s="223"/>
      <c r="U274" s="15"/>
      <c r="V274" s="15"/>
      <c r="W274" s="15"/>
      <c r="X274" s="15"/>
      <c r="Y274" s="15"/>
      <c r="Z274" s="15"/>
      <c r="AA274" s="15"/>
      <c r="AB274" s="15"/>
      <c r="AC274" s="15"/>
      <c r="AD274" s="15"/>
      <c r="AE274" s="15"/>
      <c r="AT274" s="218" t="s">
        <v>442</v>
      </c>
      <c r="AU274" s="218" t="s">
        <v>76</v>
      </c>
      <c r="AV274" s="15" t="s">
        <v>76</v>
      </c>
      <c r="AW274" s="15" t="s">
        <v>31</v>
      </c>
      <c r="AX274" s="15" t="s">
        <v>69</v>
      </c>
      <c r="AY274" s="218" t="s">
        <v>328</v>
      </c>
    </row>
    <row r="275" s="13" customFormat="1">
      <c r="A275" s="13"/>
      <c r="B275" s="201"/>
      <c r="C275" s="13"/>
      <c r="D275" s="195" t="s">
        <v>442</v>
      </c>
      <c r="E275" s="202" t="s">
        <v>3</v>
      </c>
      <c r="F275" s="203" t="s">
        <v>8048</v>
      </c>
      <c r="G275" s="13"/>
      <c r="H275" s="204">
        <v>8.4000000000000004</v>
      </c>
      <c r="I275" s="205"/>
      <c r="J275" s="13"/>
      <c r="K275" s="13"/>
      <c r="L275" s="201"/>
      <c r="M275" s="206"/>
      <c r="N275" s="207"/>
      <c r="O275" s="207"/>
      <c r="P275" s="207"/>
      <c r="Q275" s="207"/>
      <c r="R275" s="207"/>
      <c r="S275" s="207"/>
      <c r="T275" s="208"/>
      <c r="U275" s="13"/>
      <c r="V275" s="13"/>
      <c r="W275" s="13"/>
      <c r="X275" s="13"/>
      <c r="Y275" s="13"/>
      <c r="Z275" s="13"/>
      <c r="AA275" s="13"/>
      <c r="AB275" s="13"/>
      <c r="AC275" s="13"/>
      <c r="AD275" s="13"/>
      <c r="AE275" s="13"/>
      <c r="AT275" s="202" t="s">
        <v>442</v>
      </c>
      <c r="AU275" s="202" t="s">
        <v>76</v>
      </c>
      <c r="AV275" s="13" t="s">
        <v>79</v>
      </c>
      <c r="AW275" s="13" t="s">
        <v>31</v>
      </c>
      <c r="AX275" s="13" t="s">
        <v>69</v>
      </c>
      <c r="AY275" s="202" t="s">
        <v>328</v>
      </c>
    </row>
    <row r="276" s="14" customFormat="1">
      <c r="A276" s="14"/>
      <c r="B276" s="209"/>
      <c r="C276" s="14"/>
      <c r="D276" s="195" t="s">
        <v>442</v>
      </c>
      <c r="E276" s="210" t="s">
        <v>3</v>
      </c>
      <c r="F276" s="211" t="s">
        <v>452</v>
      </c>
      <c r="G276" s="14"/>
      <c r="H276" s="212">
        <v>8.4000000000000004</v>
      </c>
      <c r="I276" s="213"/>
      <c r="J276" s="14"/>
      <c r="K276" s="14"/>
      <c r="L276" s="209"/>
      <c r="M276" s="214"/>
      <c r="N276" s="215"/>
      <c r="O276" s="215"/>
      <c r="P276" s="215"/>
      <c r="Q276" s="215"/>
      <c r="R276" s="215"/>
      <c r="S276" s="215"/>
      <c r="T276" s="216"/>
      <c r="U276" s="14"/>
      <c r="V276" s="14"/>
      <c r="W276" s="14"/>
      <c r="X276" s="14"/>
      <c r="Y276" s="14"/>
      <c r="Z276" s="14"/>
      <c r="AA276" s="14"/>
      <c r="AB276" s="14"/>
      <c r="AC276" s="14"/>
      <c r="AD276" s="14"/>
      <c r="AE276" s="14"/>
      <c r="AT276" s="210" t="s">
        <v>442</v>
      </c>
      <c r="AU276" s="210" t="s">
        <v>76</v>
      </c>
      <c r="AV276" s="14" t="s">
        <v>113</v>
      </c>
      <c r="AW276" s="14" t="s">
        <v>31</v>
      </c>
      <c r="AX276" s="14" t="s">
        <v>76</v>
      </c>
      <c r="AY276" s="210" t="s">
        <v>328</v>
      </c>
    </row>
    <row r="277" s="2" customFormat="1" ht="16.5" customHeight="1">
      <c r="A277" s="41"/>
      <c r="B277" s="176"/>
      <c r="C277" s="224" t="s">
        <v>805</v>
      </c>
      <c r="D277" s="224" t="s">
        <v>539</v>
      </c>
      <c r="E277" s="225" t="s">
        <v>8049</v>
      </c>
      <c r="F277" s="226" t="s">
        <v>8050</v>
      </c>
      <c r="G277" s="227" t="s">
        <v>491</v>
      </c>
      <c r="H277" s="228">
        <v>16.260000000000002</v>
      </c>
      <c r="I277" s="229"/>
      <c r="J277" s="230">
        <f>ROUND(I277*H277,2)</f>
        <v>0</v>
      </c>
      <c r="K277" s="226" t="s">
        <v>335</v>
      </c>
      <c r="L277" s="231"/>
      <c r="M277" s="232" t="s">
        <v>3</v>
      </c>
      <c r="N277" s="233" t="s">
        <v>40</v>
      </c>
      <c r="O277" s="75"/>
      <c r="P277" s="186">
        <f>O277*H277</f>
        <v>0</v>
      </c>
      <c r="Q277" s="186">
        <v>0</v>
      </c>
      <c r="R277" s="186">
        <f>Q277*H277</f>
        <v>0</v>
      </c>
      <c r="S277" s="186">
        <v>0</v>
      </c>
      <c r="T277" s="187">
        <f>S277*H277</f>
        <v>0</v>
      </c>
      <c r="U277" s="41"/>
      <c r="V277" s="41"/>
      <c r="W277" s="41"/>
      <c r="X277" s="41"/>
      <c r="Y277" s="41"/>
      <c r="Z277" s="41"/>
      <c r="AA277" s="41"/>
      <c r="AB277" s="41"/>
      <c r="AC277" s="41"/>
      <c r="AD277" s="41"/>
      <c r="AE277" s="41"/>
      <c r="AR277" s="188" t="s">
        <v>171</v>
      </c>
      <c r="AT277" s="188" t="s">
        <v>539</v>
      </c>
      <c r="AU277" s="188" t="s">
        <v>76</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113</v>
      </c>
      <c r="BM277" s="188" t="s">
        <v>1395</v>
      </c>
    </row>
    <row r="278" s="13" customFormat="1">
      <c r="A278" s="13"/>
      <c r="B278" s="201"/>
      <c r="C278" s="13"/>
      <c r="D278" s="195" t="s">
        <v>442</v>
      </c>
      <c r="E278" s="202" t="s">
        <v>3</v>
      </c>
      <c r="F278" s="203" t="s">
        <v>8051</v>
      </c>
      <c r="G278" s="13"/>
      <c r="H278" s="204">
        <v>6.96</v>
      </c>
      <c r="I278" s="205"/>
      <c r="J278" s="13"/>
      <c r="K278" s="13"/>
      <c r="L278" s="201"/>
      <c r="M278" s="206"/>
      <c r="N278" s="207"/>
      <c r="O278" s="207"/>
      <c r="P278" s="207"/>
      <c r="Q278" s="207"/>
      <c r="R278" s="207"/>
      <c r="S278" s="207"/>
      <c r="T278" s="208"/>
      <c r="U278" s="13"/>
      <c r="V278" s="13"/>
      <c r="W278" s="13"/>
      <c r="X278" s="13"/>
      <c r="Y278" s="13"/>
      <c r="Z278" s="13"/>
      <c r="AA278" s="13"/>
      <c r="AB278" s="13"/>
      <c r="AC278" s="13"/>
      <c r="AD278" s="13"/>
      <c r="AE278" s="13"/>
      <c r="AT278" s="202" t="s">
        <v>442</v>
      </c>
      <c r="AU278" s="202" t="s">
        <v>76</v>
      </c>
      <c r="AV278" s="13" t="s">
        <v>79</v>
      </c>
      <c r="AW278" s="13" t="s">
        <v>31</v>
      </c>
      <c r="AX278" s="13" t="s">
        <v>69</v>
      </c>
      <c r="AY278" s="202" t="s">
        <v>328</v>
      </c>
    </row>
    <row r="279" s="13" customFormat="1">
      <c r="A279" s="13"/>
      <c r="B279" s="201"/>
      <c r="C279" s="13"/>
      <c r="D279" s="195" t="s">
        <v>442</v>
      </c>
      <c r="E279" s="202" t="s">
        <v>3</v>
      </c>
      <c r="F279" s="203" t="s">
        <v>8052</v>
      </c>
      <c r="G279" s="13"/>
      <c r="H279" s="204">
        <v>9.3000000000000007</v>
      </c>
      <c r="I279" s="205"/>
      <c r="J279" s="13"/>
      <c r="K279" s="13"/>
      <c r="L279" s="201"/>
      <c r="M279" s="206"/>
      <c r="N279" s="207"/>
      <c r="O279" s="207"/>
      <c r="P279" s="207"/>
      <c r="Q279" s="207"/>
      <c r="R279" s="207"/>
      <c r="S279" s="207"/>
      <c r="T279" s="208"/>
      <c r="U279" s="13"/>
      <c r="V279" s="13"/>
      <c r="W279" s="13"/>
      <c r="X279" s="13"/>
      <c r="Y279" s="13"/>
      <c r="Z279" s="13"/>
      <c r="AA279" s="13"/>
      <c r="AB279" s="13"/>
      <c r="AC279" s="13"/>
      <c r="AD279" s="13"/>
      <c r="AE279" s="13"/>
      <c r="AT279" s="202" t="s">
        <v>442</v>
      </c>
      <c r="AU279" s="202" t="s">
        <v>76</v>
      </c>
      <c r="AV279" s="13" t="s">
        <v>79</v>
      </c>
      <c r="AW279" s="13" t="s">
        <v>31</v>
      </c>
      <c r="AX279" s="13" t="s">
        <v>69</v>
      </c>
      <c r="AY279" s="202" t="s">
        <v>328</v>
      </c>
    </row>
    <row r="280" s="14" customFormat="1">
      <c r="A280" s="14"/>
      <c r="B280" s="209"/>
      <c r="C280" s="14"/>
      <c r="D280" s="195" t="s">
        <v>442</v>
      </c>
      <c r="E280" s="210" t="s">
        <v>3</v>
      </c>
      <c r="F280" s="211" t="s">
        <v>452</v>
      </c>
      <c r="G280" s="14"/>
      <c r="H280" s="212">
        <v>16.260000000000002</v>
      </c>
      <c r="I280" s="213"/>
      <c r="J280" s="14"/>
      <c r="K280" s="14"/>
      <c r="L280" s="209"/>
      <c r="M280" s="214"/>
      <c r="N280" s="215"/>
      <c r="O280" s="215"/>
      <c r="P280" s="215"/>
      <c r="Q280" s="215"/>
      <c r="R280" s="215"/>
      <c r="S280" s="215"/>
      <c r="T280" s="216"/>
      <c r="U280" s="14"/>
      <c r="V280" s="14"/>
      <c r="W280" s="14"/>
      <c r="X280" s="14"/>
      <c r="Y280" s="14"/>
      <c r="Z280" s="14"/>
      <c r="AA280" s="14"/>
      <c r="AB280" s="14"/>
      <c r="AC280" s="14"/>
      <c r="AD280" s="14"/>
      <c r="AE280" s="14"/>
      <c r="AT280" s="210" t="s">
        <v>442</v>
      </c>
      <c r="AU280" s="210" t="s">
        <v>76</v>
      </c>
      <c r="AV280" s="14" t="s">
        <v>113</v>
      </c>
      <c r="AW280" s="14" t="s">
        <v>31</v>
      </c>
      <c r="AX280" s="14" t="s">
        <v>76</v>
      </c>
      <c r="AY280" s="210" t="s">
        <v>328</v>
      </c>
    </row>
    <row r="281" s="2" customFormat="1" ht="33" customHeight="1">
      <c r="A281" s="41"/>
      <c r="B281" s="176"/>
      <c r="C281" s="177" t="s">
        <v>809</v>
      </c>
      <c r="D281" s="177" t="s">
        <v>331</v>
      </c>
      <c r="E281" s="178" t="s">
        <v>8053</v>
      </c>
      <c r="F281" s="179" t="s">
        <v>8054</v>
      </c>
      <c r="G281" s="180" t="s">
        <v>574</v>
      </c>
      <c r="H281" s="181">
        <v>39</v>
      </c>
      <c r="I281" s="182"/>
      <c r="J281" s="183">
        <f>ROUND(I281*H281,2)</f>
        <v>0</v>
      </c>
      <c r="K281" s="179" t="s">
        <v>335</v>
      </c>
      <c r="L281" s="42"/>
      <c r="M281" s="184" t="s">
        <v>3</v>
      </c>
      <c r="N281" s="185" t="s">
        <v>40</v>
      </c>
      <c r="O281" s="75"/>
      <c r="P281" s="186">
        <f>O281*H281</f>
        <v>0</v>
      </c>
      <c r="Q281" s="186">
        <v>0</v>
      </c>
      <c r="R281" s="186">
        <f>Q281*H281</f>
        <v>0</v>
      </c>
      <c r="S281" s="186">
        <v>0</v>
      </c>
      <c r="T281" s="187">
        <f>S281*H281</f>
        <v>0</v>
      </c>
      <c r="U281" s="41"/>
      <c r="V281" s="41"/>
      <c r="W281" s="41"/>
      <c r="X281" s="41"/>
      <c r="Y281" s="41"/>
      <c r="Z281" s="41"/>
      <c r="AA281" s="41"/>
      <c r="AB281" s="41"/>
      <c r="AC281" s="41"/>
      <c r="AD281" s="41"/>
      <c r="AE281" s="41"/>
      <c r="AR281" s="188" t="s">
        <v>113</v>
      </c>
      <c r="AT281" s="188" t="s">
        <v>331</v>
      </c>
      <c r="AU281" s="188" t="s">
        <v>76</v>
      </c>
      <c r="AY281" s="22" t="s">
        <v>328</v>
      </c>
      <c r="BE281" s="189">
        <f>IF(N281="základní",J281,0)</f>
        <v>0</v>
      </c>
      <c r="BF281" s="189">
        <f>IF(N281="snížená",J281,0)</f>
        <v>0</v>
      </c>
      <c r="BG281" s="189">
        <f>IF(N281="zákl. přenesená",J281,0)</f>
        <v>0</v>
      </c>
      <c r="BH281" s="189">
        <f>IF(N281="sníž. přenesená",J281,0)</f>
        <v>0</v>
      </c>
      <c r="BI281" s="189">
        <f>IF(N281="nulová",J281,0)</f>
        <v>0</v>
      </c>
      <c r="BJ281" s="22" t="s">
        <v>76</v>
      </c>
      <c r="BK281" s="189">
        <f>ROUND(I281*H281,2)</f>
        <v>0</v>
      </c>
      <c r="BL281" s="22" t="s">
        <v>113</v>
      </c>
      <c r="BM281" s="188" t="s">
        <v>1602</v>
      </c>
    </row>
    <row r="282" s="2" customFormat="1">
      <c r="A282" s="41"/>
      <c r="B282" s="42"/>
      <c r="C282" s="41"/>
      <c r="D282" s="190" t="s">
        <v>338</v>
      </c>
      <c r="E282" s="41"/>
      <c r="F282" s="191" t="s">
        <v>8055</v>
      </c>
      <c r="G282" s="41"/>
      <c r="H282" s="41"/>
      <c r="I282" s="192"/>
      <c r="J282" s="41"/>
      <c r="K282" s="41"/>
      <c r="L282" s="42"/>
      <c r="M282" s="193"/>
      <c r="N282" s="194"/>
      <c r="O282" s="75"/>
      <c r="P282" s="75"/>
      <c r="Q282" s="75"/>
      <c r="R282" s="75"/>
      <c r="S282" s="75"/>
      <c r="T282" s="76"/>
      <c r="U282" s="41"/>
      <c r="V282" s="41"/>
      <c r="W282" s="41"/>
      <c r="X282" s="41"/>
      <c r="Y282" s="41"/>
      <c r="Z282" s="41"/>
      <c r="AA282" s="41"/>
      <c r="AB282" s="41"/>
      <c r="AC282" s="41"/>
      <c r="AD282" s="41"/>
      <c r="AE282" s="41"/>
      <c r="AT282" s="22" t="s">
        <v>338</v>
      </c>
      <c r="AU282" s="22" t="s">
        <v>76</v>
      </c>
    </row>
    <row r="283" s="2" customFormat="1" ht="24.15" customHeight="1">
      <c r="A283" s="41"/>
      <c r="B283" s="176"/>
      <c r="C283" s="177" t="s">
        <v>813</v>
      </c>
      <c r="D283" s="177" t="s">
        <v>331</v>
      </c>
      <c r="E283" s="178" t="s">
        <v>8056</v>
      </c>
      <c r="F283" s="179" t="s">
        <v>8057</v>
      </c>
      <c r="G283" s="180" t="s">
        <v>574</v>
      </c>
      <c r="H283" s="181">
        <v>20</v>
      </c>
      <c r="I283" s="182"/>
      <c r="J283" s="183">
        <f>ROUND(I283*H283,2)</f>
        <v>0</v>
      </c>
      <c r="K283" s="179" t="s">
        <v>335</v>
      </c>
      <c r="L283" s="42"/>
      <c r="M283" s="184" t="s">
        <v>3</v>
      </c>
      <c r="N283" s="185" t="s">
        <v>40</v>
      </c>
      <c r="O283" s="75"/>
      <c r="P283" s="186">
        <f>O283*H283</f>
        <v>0</v>
      </c>
      <c r="Q283" s="186">
        <v>0</v>
      </c>
      <c r="R283" s="186">
        <f>Q283*H283</f>
        <v>0</v>
      </c>
      <c r="S283" s="186">
        <v>0</v>
      </c>
      <c r="T283" s="187">
        <f>S283*H283</f>
        <v>0</v>
      </c>
      <c r="U283" s="41"/>
      <c r="V283" s="41"/>
      <c r="W283" s="41"/>
      <c r="X283" s="41"/>
      <c r="Y283" s="41"/>
      <c r="Z283" s="41"/>
      <c r="AA283" s="41"/>
      <c r="AB283" s="41"/>
      <c r="AC283" s="41"/>
      <c r="AD283" s="41"/>
      <c r="AE283" s="41"/>
      <c r="AR283" s="188" t="s">
        <v>113</v>
      </c>
      <c r="AT283" s="188" t="s">
        <v>331</v>
      </c>
      <c r="AU283" s="188" t="s">
        <v>76</v>
      </c>
      <c r="AY283" s="22" t="s">
        <v>328</v>
      </c>
      <c r="BE283" s="189">
        <f>IF(N283="základní",J283,0)</f>
        <v>0</v>
      </c>
      <c r="BF283" s="189">
        <f>IF(N283="snížená",J283,0)</f>
        <v>0</v>
      </c>
      <c r="BG283" s="189">
        <f>IF(N283="zákl. přenesená",J283,0)</f>
        <v>0</v>
      </c>
      <c r="BH283" s="189">
        <f>IF(N283="sníž. přenesená",J283,0)</f>
        <v>0</v>
      </c>
      <c r="BI283" s="189">
        <f>IF(N283="nulová",J283,0)</f>
        <v>0</v>
      </c>
      <c r="BJ283" s="22" t="s">
        <v>76</v>
      </c>
      <c r="BK283" s="189">
        <f>ROUND(I283*H283,2)</f>
        <v>0</v>
      </c>
      <c r="BL283" s="22" t="s">
        <v>113</v>
      </c>
      <c r="BM283" s="188" t="s">
        <v>1605</v>
      </c>
    </row>
    <row r="284" s="2" customFormat="1">
      <c r="A284" s="41"/>
      <c r="B284" s="42"/>
      <c r="C284" s="41"/>
      <c r="D284" s="190" t="s">
        <v>338</v>
      </c>
      <c r="E284" s="41"/>
      <c r="F284" s="191" t="s">
        <v>8058</v>
      </c>
      <c r="G284" s="41"/>
      <c r="H284" s="41"/>
      <c r="I284" s="192"/>
      <c r="J284" s="41"/>
      <c r="K284" s="41"/>
      <c r="L284" s="42"/>
      <c r="M284" s="193"/>
      <c r="N284" s="194"/>
      <c r="O284" s="75"/>
      <c r="P284" s="75"/>
      <c r="Q284" s="75"/>
      <c r="R284" s="75"/>
      <c r="S284" s="75"/>
      <c r="T284" s="76"/>
      <c r="U284" s="41"/>
      <c r="V284" s="41"/>
      <c r="W284" s="41"/>
      <c r="X284" s="41"/>
      <c r="Y284" s="41"/>
      <c r="Z284" s="41"/>
      <c r="AA284" s="41"/>
      <c r="AB284" s="41"/>
      <c r="AC284" s="41"/>
      <c r="AD284" s="41"/>
      <c r="AE284" s="41"/>
      <c r="AT284" s="22" t="s">
        <v>338</v>
      </c>
      <c r="AU284" s="22" t="s">
        <v>76</v>
      </c>
    </row>
    <row r="285" s="2" customFormat="1">
      <c r="A285" s="41"/>
      <c r="B285" s="42"/>
      <c r="C285" s="41"/>
      <c r="D285" s="195" t="s">
        <v>340</v>
      </c>
      <c r="E285" s="41"/>
      <c r="F285" s="196" t="s">
        <v>8059</v>
      </c>
      <c r="G285" s="41"/>
      <c r="H285" s="41"/>
      <c r="I285" s="192"/>
      <c r="J285" s="41"/>
      <c r="K285" s="41"/>
      <c r="L285" s="42"/>
      <c r="M285" s="193"/>
      <c r="N285" s="194"/>
      <c r="O285" s="75"/>
      <c r="P285" s="75"/>
      <c r="Q285" s="75"/>
      <c r="R285" s="75"/>
      <c r="S285" s="75"/>
      <c r="T285" s="76"/>
      <c r="U285" s="41"/>
      <c r="V285" s="41"/>
      <c r="W285" s="41"/>
      <c r="X285" s="41"/>
      <c r="Y285" s="41"/>
      <c r="Z285" s="41"/>
      <c r="AA285" s="41"/>
      <c r="AB285" s="41"/>
      <c r="AC285" s="41"/>
      <c r="AD285" s="41"/>
      <c r="AE285" s="41"/>
      <c r="AT285" s="22" t="s">
        <v>340</v>
      </c>
      <c r="AU285" s="22" t="s">
        <v>76</v>
      </c>
    </row>
    <row r="286" s="2" customFormat="1" ht="21.75" customHeight="1">
      <c r="A286" s="41"/>
      <c r="B286" s="176"/>
      <c r="C286" s="224" t="s">
        <v>817</v>
      </c>
      <c r="D286" s="224" t="s">
        <v>539</v>
      </c>
      <c r="E286" s="225" t="s">
        <v>8060</v>
      </c>
      <c r="F286" s="226" t="s">
        <v>8061</v>
      </c>
      <c r="G286" s="227" t="s">
        <v>574</v>
      </c>
      <c r="H286" s="228">
        <v>60</v>
      </c>
      <c r="I286" s="229"/>
      <c r="J286" s="230">
        <f>ROUND(I286*H286,2)</f>
        <v>0</v>
      </c>
      <c r="K286" s="226" t="s">
        <v>3</v>
      </c>
      <c r="L286" s="231"/>
      <c r="M286" s="232" t="s">
        <v>3</v>
      </c>
      <c r="N286" s="233" t="s">
        <v>40</v>
      </c>
      <c r="O286" s="75"/>
      <c r="P286" s="186">
        <f>O286*H286</f>
        <v>0</v>
      </c>
      <c r="Q286" s="186">
        <v>0</v>
      </c>
      <c r="R286" s="186">
        <f>Q286*H286</f>
        <v>0</v>
      </c>
      <c r="S286" s="186">
        <v>0</v>
      </c>
      <c r="T286" s="187">
        <f>S286*H286</f>
        <v>0</v>
      </c>
      <c r="U286" s="41"/>
      <c r="V286" s="41"/>
      <c r="W286" s="41"/>
      <c r="X286" s="41"/>
      <c r="Y286" s="41"/>
      <c r="Z286" s="41"/>
      <c r="AA286" s="41"/>
      <c r="AB286" s="41"/>
      <c r="AC286" s="41"/>
      <c r="AD286" s="41"/>
      <c r="AE286" s="41"/>
      <c r="AR286" s="188" t="s">
        <v>171</v>
      </c>
      <c r="AT286" s="188" t="s">
        <v>539</v>
      </c>
      <c r="AU286" s="188" t="s">
        <v>76</v>
      </c>
      <c r="AY286" s="22" t="s">
        <v>328</v>
      </c>
      <c r="BE286" s="189">
        <f>IF(N286="základní",J286,0)</f>
        <v>0</v>
      </c>
      <c r="BF286" s="189">
        <f>IF(N286="snížená",J286,0)</f>
        <v>0</v>
      </c>
      <c r="BG286" s="189">
        <f>IF(N286="zákl. přenesená",J286,0)</f>
        <v>0</v>
      </c>
      <c r="BH286" s="189">
        <f>IF(N286="sníž. přenesená",J286,0)</f>
        <v>0</v>
      </c>
      <c r="BI286" s="189">
        <f>IF(N286="nulová",J286,0)</f>
        <v>0</v>
      </c>
      <c r="BJ286" s="22" t="s">
        <v>76</v>
      </c>
      <c r="BK286" s="189">
        <f>ROUND(I286*H286,2)</f>
        <v>0</v>
      </c>
      <c r="BL286" s="22" t="s">
        <v>113</v>
      </c>
      <c r="BM286" s="188" t="s">
        <v>1608</v>
      </c>
    </row>
    <row r="287" s="15" customFormat="1">
      <c r="A287" s="15"/>
      <c r="B287" s="217"/>
      <c r="C287" s="15"/>
      <c r="D287" s="195" t="s">
        <v>442</v>
      </c>
      <c r="E287" s="218" t="s">
        <v>3</v>
      </c>
      <c r="F287" s="219" t="s">
        <v>8062</v>
      </c>
      <c r="G287" s="15"/>
      <c r="H287" s="218" t="s">
        <v>3</v>
      </c>
      <c r="I287" s="220"/>
      <c r="J287" s="15"/>
      <c r="K287" s="15"/>
      <c r="L287" s="217"/>
      <c r="M287" s="221"/>
      <c r="N287" s="222"/>
      <c r="O287" s="222"/>
      <c r="P287" s="222"/>
      <c r="Q287" s="222"/>
      <c r="R287" s="222"/>
      <c r="S287" s="222"/>
      <c r="T287" s="223"/>
      <c r="U287" s="15"/>
      <c r="V287" s="15"/>
      <c r="W287" s="15"/>
      <c r="X287" s="15"/>
      <c r="Y287" s="15"/>
      <c r="Z287" s="15"/>
      <c r="AA287" s="15"/>
      <c r="AB287" s="15"/>
      <c r="AC287" s="15"/>
      <c r="AD287" s="15"/>
      <c r="AE287" s="15"/>
      <c r="AT287" s="218" t="s">
        <v>442</v>
      </c>
      <c r="AU287" s="218" t="s">
        <v>76</v>
      </c>
      <c r="AV287" s="15" t="s">
        <v>76</v>
      </c>
      <c r="AW287" s="15" t="s">
        <v>31</v>
      </c>
      <c r="AX287" s="15" t="s">
        <v>69</v>
      </c>
      <c r="AY287" s="218" t="s">
        <v>328</v>
      </c>
    </row>
    <row r="288" s="13" customFormat="1">
      <c r="A288" s="13"/>
      <c r="B288" s="201"/>
      <c r="C288" s="13"/>
      <c r="D288" s="195" t="s">
        <v>442</v>
      </c>
      <c r="E288" s="202" t="s">
        <v>3</v>
      </c>
      <c r="F288" s="203" t="s">
        <v>8063</v>
      </c>
      <c r="G288" s="13"/>
      <c r="H288" s="204">
        <v>60</v>
      </c>
      <c r="I288" s="205"/>
      <c r="J288" s="13"/>
      <c r="K288" s="13"/>
      <c r="L288" s="201"/>
      <c r="M288" s="206"/>
      <c r="N288" s="207"/>
      <c r="O288" s="207"/>
      <c r="P288" s="207"/>
      <c r="Q288" s="207"/>
      <c r="R288" s="207"/>
      <c r="S288" s="207"/>
      <c r="T288" s="208"/>
      <c r="U288" s="13"/>
      <c r="V288" s="13"/>
      <c r="W288" s="13"/>
      <c r="X288" s="13"/>
      <c r="Y288" s="13"/>
      <c r="Z288" s="13"/>
      <c r="AA288" s="13"/>
      <c r="AB288" s="13"/>
      <c r="AC288" s="13"/>
      <c r="AD288" s="13"/>
      <c r="AE288" s="13"/>
      <c r="AT288" s="202" t="s">
        <v>442</v>
      </c>
      <c r="AU288" s="202" t="s">
        <v>76</v>
      </c>
      <c r="AV288" s="13" t="s">
        <v>79</v>
      </c>
      <c r="AW288" s="13" t="s">
        <v>31</v>
      </c>
      <c r="AX288" s="13" t="s">
        <v>69</v>
      </c>
      <c r="AY288" s="202" t="s">
        <v>328</v>
      </c>
    </row>
    <row r="289" s="14" customFormat="1">
      <c r="A289" s="14"/>
      <c r="B289" s="209"/>
      <c r="C289" s="14"/>
      <c r="D289" s="195" t="s">
        <v>442</v>
      </c>
      <c r="E289" s="210" t="s">
        <v>3</v>
      </c>
      <c r="F289" s="211" t="s">
        <v>452</v>
      </c>
      <c r="G289" s="14"/>
      <c r="H289" s="212">
        <v>60</v>
      </c>
      <c r="I289" s="213"/>
      <c r="J289" s="14"/>
      <c r="K289" s="14"/>
      <c r="L289" s="209"/>
      <c r="M289" s="214"/>
      <c r="N289" s="215"/>
      <c r="O289" s="215"/>
      <c r="P289" s="215"/>
      <c r="Q289" s="215"/>
      <c r="R289" s="215"/>
      <c r="S289" s="215"/>
      <c r="T289" s="216"/>
      <c r="U289" s="14"/>
      <c r="V289" s="14"/>
      <c r="W289" s="14"/>
      <c r="X289" s="14"/>
      <c r="Y289" s="14"/>
      <c r="Z289" s="14"/>
      <c r="AA289" s="14"/>
      <c r="AB289" s="14"/>
      <c r="AC289" s="14"/>
      <c r="AD289" s="14"/>
      <c r="AE289" s="14"/>
      <c r="AT289" s="210" t="s">
        <v>442</v>
      </c>
      <c r="AU289" s="210" t="s">
        <v>76</v>
      </c>
      <c r="AV289" s="14" t="s">
        <v>113</v>
      </c>
      <c r="AW289" s="14" t="s">
        <v>31</v>
      </c>
      <c r="AX289" s="14" t="s">
        <v>76</v>
      </c>
      <c r="AY289" s="210" t="s">
        <v>328</v>
      </c>
    </row>
    <row r="290" s="2" customFormat="1" ht="16.5" customHeight="1">
      <c r="A290" s="41"/>
      <c r="B290" s="176"/>
      <c r="C290" s="224" t="s">
        <v>821</v>
      </c>
      <c r="D290" s="224" t="s">
        <v>539</v>
      </c>
      <c r="E290" s="225" t="s">
        <v>8064</v>
      </c>
      <c r="F290" s="226" t="s">
        <v>8065</v>
      </c>
      <c r="G290" s="227" t="s">
        <v>476</v>
      </c>
      <c r="H290" s="228">
        <v>240</v>
      </c>
      <c r="I290" s="229"/>
      <c r="J290" s="230">
        <f>ROUND(I290*H290,2)</f>
        <v>0</v>
      </c>
      <c r="K290" s="226" t="s">
        <v>3</v>
      </c>
      <c r="L290" s="231"/>
      <c r="M290" s="232" t="s">
        <v>3</v>
      </c>
      <c r="N290" s="233" t="s">
        <v>40</v>
      </c>
      <c r="O290" s="75"/>
      <c r="P290" s="186">
        <f>O290*H290</f>
        <v>0</v>
      </c>
      <c r="Q290" s="186">
        <v>0</v>
      </c>
      <c r="R290" s="186">
        <f>Q290*H290</f>
        <v>0</v>
      </c>
      <c r="S290" s="186">
        <v>0</v>
      </c>
      <c r="T290" s="187">
        <f>S290*H290</f>
        <v>0</v>
      </c>
      <c r="U290" s="41"/>
      <c r="V290" s="41"/>
      <c r="W290" s="41"/>
      <c r="X290" s="41"/>
      <c r="Y290" s="41"/>
      <c r="Z290" s="41"/>
      <c r="AA290" s="41"/>
      <c r="AB290" s="41"/>
      <c r="AC290" s="41"/>
      <c r="AD290" s="41"/>
      <c r="AE290" s="41"/>
      <c r="AR290" s="188" t="s">
        <v>171</v>
      </c>
      <c r="AT290" s="188" t="s">
        <v>539</v>
      </c>
      <c r="AU290" s="188" t="s">
        <v>76</v>
      </c>
      <c r="AY290" s="22" t="s">
        <v>328</v>
      </c>
      <c r="BE290" s="189">
        <f>IF(N290="základní",J290,0)</f>
        <v>0</v>
      </c>
      <c r="BF290" s="189">
        <f>IF(N290="snížená",J290,0)</f>
        <v>0</v>
      </c>
      <c r="BG290" s="189">
        <f>IF(N290="zákl. přenesená",J290,0)</f>
        <v>0</v>
      </c>
      <c r="BH290" s="189">
        <f>IF(N290="sníž. přenesená",J290,0)</f>
        <v>0</v>
      </c>
      <c r="BI290" s="189">
        <f>IF(N290="nulová",J290,0)</f>
        <v>0</v>
      </c>
      <c r="BJ290" s="22" t="s">
        <v>76</v>
      </c>
      <c r="BK290" s="189">
        <f>ROUND(I290*H290,2)</f>
        <v>0</v>
      </c>
      <c r="BL290" s="22" t="s">
        <v>113</v>
      </c>
      <c r="BM290" s="188" t="s">
        <v>1611</v>
      </c>
    </row>
    <row r="291" s="15" customFormat="1">
      <c r="A291" s="15"/>
      <c r="B291" s="217"/>
      <c r="C291" s="15"/>
      <c r="D291" s="195" t="s">
        <v>442</v>
      </c>
      <c r="E291" s="218" t="s">
        <v>3</v>
      </c>
      <c r="F291" s="219" t="s">
        <v>8066</v>
      </c>
      <c r="G291" s="15"/>
      <c r="H291" s="218" t="s">
        <v>3</v>
      </c>
      <c r="I291" s="220"/>
      <c r="J291" s="15"/>
      <c r="K291" s="15"/>
      <c r="L291" s="217"/>
      <c r="M291" s="221"/>
      <c r="N291" s="222"/>
      <c r="O291" s="222"/>
      <c r="P291" s="222"/>
      <c r="Q291" s="222"/>
      <c r="R291" s="222"/>
      <c r="S291" s="222"/>
      <c r="T291" s="223"/>
      <c r="U291" s="15"/>
      <c r="V291" s="15"/>
      <c r="W291" s="15"/>
      <c r="X291" s="15"/>
      <c r="Y291" s="15"/>
      <c r="Z291" s="15"/>
      <c r="AA291" s="15"/>
      <c r="AB291" s="15"/>
      <c r="AC291" s="15"/>
      <c r="AD291" s="15"/>
      <c r="AE291" s="15"/>
      <c r="AT291" s="218" t="s">
        <v>442</v>
      </c>
      <c r="AU291" s="218" t="s">
        <v>76</v>
      </c>
      <c r="AV291" s="15" t="s">
        <v>76</v>
      </c>
      <c r="AW291" s="15" t="s">
        <v>31</v>
      </c>
      <c r="AX291" s="15" t="s">
        <v>69</v>
      </c>
      <c r="AY291" s="218" t="s">
        <v>328</v>
      </c>
    </row>
    <row r="292" s="13" customFormat="1">
      <c r="A292" s="13"/>
      <c r="B292" s="201"/>
      <c r="C292" s="13"/>
      <c r="D292" s="195" t="s">
        <v>442</v>
      </c>
      <c r="E292" s="202" t="s">
        <v>3</v>
      </c>
      <c r="F292" s="203" t="s">
        <v>8067</v>
      </c>
      <c r="G292" s="13"/>
      <c r="H292" s="204">
        <v>240</v>
      </c>
      <c r="I292" s="205"/>
      <c r="J292" s="13"/>
      <c r="K292" s="13"/>
      <c r="L292" s="201"/>
      <c r="M292" s="206"/>
      <c r="N292" s="207"/>
      <c r="O292" s="207"/>
      <c r="P292" s="207"/>
      <c r="Q292" s="207"/>
      <c r="R292" s="207"/>
      <c r="S292" s="207"/>
      <c r="T292" s="208"/>
      <c r="U292" s="13"/>
      <c r="V292" s="13"/>
      <c r="W292" s="13"/>
      <c r="X292" s="13"/>
      <c r="Y292" s="13"/>
      <c r="Z292" s="13"/>
      <c r="AA292" s="13"/>
      <c r="AB292" s="13"/>
      <c r="AC292" s="13"/>
      <c r="AD292" s="13"/>
      <c r="AE292" s="13"/>
      <c r="AT292" s="202" t="s">
        <v>442</v>
      </c>
      <c r="AU292" s="202" t="s">
        <v>76</v>
      </c>
      <c r="AV292" s="13" t="s">
        <v>79</v>
      </c>
      <c r="AW292" s="13" t="s">
        <v>31</v>
      </c>
      <c r="AX292" s="13" t="s">
        <v>69</v>
      </c>
      <c r="AY292" s="202" t="s">
        <v>328</v>
      </c>
    </row>
    <row r="293" s="14" customFormat="1">
      <c r="A293" s="14"/>
      <c r="B293" s="209"/>
      <c r="C293" s="14"/>
      <c r="D293" s="195" t="s">
        <v>442</v>
      </c>
      <c r="E293" s="210" t="s">
        <v>3</v>
      </c>
      <c r="F293" s="211" t="s">
        <v>452</v>
      </c>
      <c r="G293" s="14"/>
      <c r="H293" s="212">
        <v>240</v>
      </c>
      <c r="I293" s="213"/>
      <c r="J293" s="14"/>
      <c r="K293" s="14"/>
      <c r="L293" s="209"/>
      <c r="M293" s="214"/>
      <c r="N293" s="215"/>
      <c r="O293" s="215"/>
      <c r="P293" s="215"/>
      <c r="Q293" s="215"/>
      <c r="R293" s="215"/>
      <c r="S293" s="215"/>
      <c r="T293" s="216"/>
      <c r="U293" s="14"/>
      <c r="V293" s="14"/>
      <c r="W293" s="14"/>
      <c r="X293" s="14"/>
      <c r="Y293" s="14"/>
      <c r="Z293" s="14"/>
      <c r="AA293" s="14"/>
      <c r="AB293" s="14"/>
      <c r="AC293" s="14"/>
      <c r="AD293" s="14"/>
      <c r="AE293" s="14"/>
      <c r="AT293" s="210" t="s">
        <v>442</v>
      </c>
      <c r="AU293" s="210" t="s">
        <v>76</v>
      </c>
      <c r="AV293" s="14" t="s">
        <v>113</v>
      </c>
      <c r="AW293" s="14" t="s">
        <v>31</v>
      </c>
      <c r="AX293" s="14" t="s">
        <v>76</v>
      </c>
      <c r="AY293" s="210" t="s">
        <v>328</v>
      </c>
    </row>
    <row r="294" s="2" customFormat="1" ht="24.15" customHeight="1">
      <c r="A294" s="41"/>
      <c r="B294" s="176"/>
      <c r="C294" s="177" t="s">
        <v>825</v>
      </c>
      <c r="D294" s="177" t="s">
        <v>331</v>
      </c>
      <c r="E294" s="178" t="s">
        <v>8068</v>
      </c>
      <c r="F294" s="179" t="s">
        <v>8069</v>
      </c>
      <c r="G294" s="180" t="s">
        <v>574</v>
      </c>
      <c r="H294" s="181">
        <v>4</v>
      </c>
      <c r="I294" s="182"/>
      <c r="J294" s="183">
        <f>ROUND(I294*H294,2)</f>
        <v>0</v>
      </c>
      <c r="K294" s="179" t="s">
        <v>335</v>
      </c>
      <c r="L294" s="42"/>
      <c r="M294" s="184" t="s">
        <v>3</v>
      </c>
      <c r="N294" s="185" t="s">
        <v>40</v>
      </c>
      <c r="O294" s="75"/>
      <c r="P294" s="186">
        <f>O294*H294</f>
        <v>0</v>
      </c>
      <c r="Q294" s="186">
        <v>0</v>
      </c>
      <c r="R294" s="186">
        <f>Q294*H294</f>
        <v>0</v>
      </c>
      <c r="S294" s="186">
        <v>0</v>
      </c>
      <c r="T294" s="187">
        <f>S294*H294</f>
        <v>0</v>
      </c>
      <c r="U294" s="41"/>
      <c r="V294" s="41"/>
      <c r="W294" s="41"/>
      <c r="X294" s="41"/>
      <c r="Y294" s="41"/>
      <c r="Z294" s="41"/>
      <c r="AA294" s="41"/>
      <c r="AB294" s="41"/>
      <c r="AC294" s="41"/>
      <c r="AD294" s="41"/>
      <c r="AE294" s="41"/>
      <c r="AR294" s="188" t="s">
        <v>113</v>
      </c>
      <c r="AT294" s="188" t="s">
        <v>331</v>
      </c>
      <c r="AU294" s="188" t="s">
        <v>76</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113</v>
      </c>
      <c r="BM294" s="188" t="s">
        <v>1614</v>
      </c>
    </row>
    <row r="295" s="2" customFormat="1">
      <c r="A295" s="41"/>
      <c r="B295" s="42"/>
      <c r="C295" s="41"/>
      <c r="D295" s="190" t="s">
        <v>338</v>
      </c>
      <c r="E295" s="41"/>
      <c r="F295" s="191" t="s">
        <v>8070</v>
      </c>
      <c r="G295" s="41"/>
      <c r="H295" s="41"/>
      <c r="I295" s="192"/>
      <c r="J295" s="41"/>
      <c r="K295" s="41"/>
      <c r="L295" s="42"/>
      <c r="M295" s="193"/>
      <c r="N295" s="194"/>
      <c r="O295" s="75"/>
      <c r="P295" s="75"/>
      <c r="Q295" s="75"/>
      <c r="R295" s="75"/>
      <c r="S295" s="75"/>
      <c r="T295" s="76"/>
      <c r="U295" s="41"/>
      <c r="V295" s="41"/>
      <c r="W295" s="41"/>
      <c r="X295" s="41"/>
      <c r="Y295" s="41"/>
      <c r="Z295" s="41"/>
      <c r="AA295" s="41"/>
      <c r="AB295" s="41"/>
      <c r="AC295" s="41"/>
      <c r="AD295" s="41"/>
      <c r="AE295" s="41"/>
      <c r="AT295" s="22" t="s">
        <v>338</v>
      </c>
      <c r="AU295" s="22" t="s">
        <v>76</v>
      </c>
    </row>
    <row r="296" s="2" customFormat="1">
      <c r="A296" s="41"/>
      <c r="B296" s="42"/>
      <c r="C296" s="41"/>
      <c r="D296" s="195" t="s">
        <v>340</v>
      </c>
      <c r="E296" s="41"/>
      <c r="F296" s="196" t="s">
        <v>8071</v>
      </c>
      <c r="G296" s="41"/>
      <c r="H296" s="41"/>
      <c r="I296" s="192"/>
      <c r="J296" s="41"/>
      <c r="K296" s="41"/>
      <c r="L296" s="42"/>
      <c r="M296" s="193"/>
      <c r="N296" s="194"/>
      <c r="O296" s="75"/>
      <c r="P296" s="75"/>
      <c r="Q296" s="75"/>
      <c r="R296" s="75"/>
      <c r="S296" s="75"/>
      <c r="T296" s="76"/>
      <c r="U296" s="41"/>
      <c r="V296" s="41"/>
      <c r="W296" s="41"/>
      <c r="X296" s="41"/>
      <c r="Y296" s="41"/>
      <c r="Z296" s="41"/>
      <c r="AA296" s="41"/>
      <c r="AB296" s="41"/>
      <c r="AC296" s="41"/>
      <c r="AD296" s="41"/>
      <c r="AE296" s="41"/>
      <c r="AT296" s="22" t="s">
        <v>340</v>
      </c>
      <c r="AU296" s="22" t="s">
        <v>76</v>
      </c>
    </row>
    <row r="297" s="2" customFormat="1" ht="21.75" customHeight="1">
      <c r="A297" s="41"/>
      <c r="B297" s="176"/>
      <c r="C297" s="224" t="s">
        <v>830</v>
      </c>
      <c r="D297" s="224" t="s">
        <v>539</v>
      </c>
      <c r="E297" s="225" t="s">
        <v>8072</v>
      </c>
      <c r="F297" s="226" t="s">
        <v>8073</v>
      </c>
      <c r="G297" s="227" t="s">
        <v>574</v>
      </c>
      <c r="H297" s="228">
        <v>4</v>
      </c>
      <c r="I297" s="229"/>
      <c r="J297" s="230">
        <f>ROUND(I297*H297,2)</f>
        <v>0</v>
      </c>
      <c r="K297" s="226" t="s">
        <v>335</v>
      </c>
      <c r="L297" s="231"/>
      <c r="M297" s="232" t="s">
        <v>3</v>
      </c>
      <c r="N297" s="233" t="s">
        <v>40</v>
      </c>
      <c r="O297" s="75"/>
      <c r="P297" s="186">
        <f>O297*H297</f>
        <v>0</v>
      </c>
      <c r="Q297" s="186">
        <v>0</v>
      </c>
      <c r="R297" s="186">
        <f>Q297*H297</f>
        <v>0</v>
      </c>
      <c r="S297" s="186">
        <v>0</v>
      </c>
      <c r="T297" s="187">
        <f>S297*H297</f>
        <v>0</v>
      </c>
      <c r="U297" s="41"/>
      <c r="V297" s="41"/>
      <c r="W297" s="41"/>
      <c r="X297" s="41"/>
      <c r="Y297" s="41"/>
      <c r="Z297" s="41"/>
      <c r="AA297" s="41"/>
      <c r="AB297" s="41"/>
      <c r="AC297" s="41"/>
      <c r="AD297" s="41"/>
      <c r="AE297" s="41"/>
      <c r="AR297" s="188" t="s">
        <v>171</v>
      </c>
      <c r="AT297" s="188" t="s">
        <v>539</v>
      </c>
      <c r="AU297" s="188" t="s">
        <v>76</v>
      </c>
      <c r="AY297" s="22" t="s">
        <v>328</v>
      </c>
      <c r="BE297" s="189">
        <f>IF(N297="základní",J297,0)</f>
        <v>0</v>
      </c>
      <c r="BF297" s="189">
        <f>IF(N297="snížená",J297,0)</f>
        <v>0</v>
      </c>
      <c r="BG297" s="189">
        <f>IF(N297="zákl. přenesená",J297,0)</f>
        <v>0</v>
      </c>
      <c r="BH297" s="189">
        <f>IF(N297="sníž. přenesená",J297,0)</f>
        <v>0</v>
      </c>
      <c r="BI297" s="189">
        <f>IF(N297="nulová",J297,0)</f>
        <v>0</v>
      </c>
      <c r="BJ297" s="22" t="s">
        <v>76</v>
      </c>
      <c r="BK297" s="189">
        <f>ROUND(I297*H297,2)</f>
        <v>0</v>
      </c>
      <c r="BL297" s="22" t="s">
        <v>113</v>
      </c>
      <c r="BM297" s="188" t="s">
        <v>1618</v>
      </c>
    </row>
    <row r="298" s="2" customFormat="1" ht="16.5" customHeight="1">
      <c r="A298" s="41"/>
      <c r="B298" s="176"/>
      <c r="C298" s="224" t="s">
        <v>835</v>
      </c>
      <c r="D298" s="224" t="s">
        <v>539</v>
      </c>
      <c r="E298" s="225" t="s">
        <v>8074</v>
      </c>
      <c r="F298" s="226" t="s">
        <v>8065</v>
      </c>
      <c r="G298" s="227" t="s">
        <v>476</v>
      </c>
      <c r="H298" s="228">
        <v>64</v>
      </c>
      <c r="I298" s="229"/>
      <c r="J298" s="230">
        <f>ROUND(I298*H298,2)</f>
        <v>0</v>
      </c>
      <c r="K298" s="226" t="s">
        <v>3</v>
      </c>
      <c r="L298" s="231"/>
      <c r="M298" s="232" t="s">
        <v>3</v>
      </c>
      <c r="N298" s="233" t="s">
        <v>40</v>
      </c>
      <c r="O298" s="75"/>
      <c r="P298" s="186">
        <f>O298*H298</f>
        <v>0</v>
      </c>
      <c r="Q298" s="186">
        <v>0</v>
      </c>
      <c r="R298" s="186">
        <f>Q298*H298</f>
        <v>0</v>
      </c>
      <c r="S298" s="186">
        <v>0</v>
      </c>
      <c r="T298" s="187">
        <f>S298*H298</f>
        <v>0</v>
      </c>
      <c r="U298" s="41"/>
      <c r="V298" s="41"/>
      <c r="W298" s="41"/>
      <c r="X298" s="41"/>
      <c r="Y298" s="41"/>
      <c r="Z298" s="41"/>
      <c r="AA298" s="41"/>
      <c r="AB298" s="41"/>
      <c r="AC298" s="41"/>
      <c r="AD298" s="41"/>
      <c r="AE298" s="41"/>
      <c r="AR298" s="188" t="s">
        <v>171</v>
      </c>
      <c r="AT298" s="188" t="s">
        <v>539</v>
      </c>
      <c r="AU298" s="188" t="s">
        <v>76</v>
      </c>
      <c r="AY298" s="22" t="s">
        <v>328</v>
      </c>
      <c r="BE298" s="189">
        <f>IF(N298="základní",J298,0)</f>
        <v>0</v>
      </c>
      <c r="BF298" s="189">
        <f>IF(N298="snížená",J298,0)</f>
        <v>0</v>
      </c>
      <c r="BG298" s="189">
        <f>IF(N298="zákl. přenesená",J298,0)</f>
        <v>0</v>
      </c>
      <c r="BH298" s="189">
        <f>IF(N298="sníž. přenesená",J298,0)</f>
        <v>0</v>
      </c>
      <c r="BI298" s="189">
        <f>IF(N298="nulová",J298,0)</f>
        <v>0</v>
      </c>
      <c r="BJ298" s="22" t="s">
        <v>76</v>
      </c>
      <c r="BK298" s="189">
        <f>ROUND(I298*H298,2)</f>
        <v>0</v>
      </c>
      <c r="BL298" s="22" t="s">
        <v>113</v>
      </c>
      <c r="BM298" s="188" t="s">
        <v>1621</v>
      </c>
    </row>
    <row r="299" s="2" customFormat="1">
      <c r="A299" s="41"/>
      <c r="B299" s="42"/>
      <c r="C299" s="41"/>
      <c r="D299" s="195" t="s">
        <v>340</v>
      </c>
      <c r="E299" s="41"/>
      <c r="F299" s="196" t="s">
        <v>8075</v>
      </c>
      <c r="G299" s="41"/>
      <c r="H299" s="41"/>
      <c r="I299" s="192"/>
      <c r="J299" s="41"/>
      <c r="K299" s="41"/>
      <c r="L299" s="42"/>
      <c r="M299" s="193"/>
      <c r="N299" s="194"/>
      <c r="O299" s="75"/>
      <c r="P299" s="75"/>
      <c r="Q299" s="75"/>
      <c r="R299" s="75"/>
      <c r="S299" s="75"/>
      <c r="T299" s="76"/>
      <c r="U299" s="41"/>
      <c r="V299" s="41"/>
      <c r="W299" s="41"/>
      <c r="X299" s="41"/>
      <c r="Y299" s="41"/>
      <c r="Z299" s="41"/>
      <c r="AA299" s="41"/>
      <c r="AB299" s="41"/>
      <c r="AC299" s="41"/>
      <c r="AD299" s="41"/>
      <c r="AE299" s="41"/>
      <c r="AT299" s="22" t="s">
        <v>340</v>
      </c>
      <c r="AU299" s="22" t="s">
        <v>76</v>
      </c>
    </row>
    <row r="300" s="15" customFormat="1">
      <c r="A300" s="15"/>
      <c r="B300" s="217"/>
      <c r="C300" s="15"/>
      <c r="D300" s="195" t="s">
        <v>442</v>
      </c>
      <c r="E300" s="218" t="s">
        <v>3</v>
      </c>
      <c r="F300" s="219" t="s">
        <v>8076</v>
      </c>
      <c r="G300" s="15"/>
      <c r="H300" s="218" t="s">
        <v>3</v>
      </c>
      <c r="I300" s="220"/>
      <c r="J300" s="15"/>
      <c r="K300" s="15"/>
      <c r="L300" s="217"/>
      <c r="M300" s="221"/>
      <c r="N300" s="222"/>
      <c r="O300" s="222"/>
      <c r="P300" s="222"/>
      <c r="Q300" s="222"/>
      <c r="R300" s="222"/>
      <c r="S300" s="222"/>
      <c r="T300" s="223"/>
      <c r="U300" s="15"/>
      <c r="V300" s="15"/>
      <c r="W300" s="15"/>
      <c r="X300" s="15"/>
      <c r="Y300" s="15"/>
      <c r="Z300" s="15"/>
      <c r="AA300" s="15"/>
      <c r="AB300" s="15"/>
      <c r="AC300" s="15"/>
      <c r="AD300" s="15"/>
      <c r="AE300" s="15"/>
      <c r="AT300" s="218" t="s">
        <v>442</v>
      </c>
      <c r="AU300" s="218" t="s">
        <v>76</v>
      </c>
      <c r="AV300" s="15" t="s">
        <v>76</v>
      </c>
      <c r="AW300" s="15" t="s">
        <v>31</v>
      </c>
      <c r="AX300" s="15" t="s">
        <v>69</v>
      </c>
      <c r="AY300" s="218" t="s">
        <v>328</v>
      </c>
    </row>
    <row r="301" s="13" customFormat="1">
      <c r="A301" s="13"/>
      <c r="B301" s="201"/>
      <c r="C301" s="13"/>
      <c r="D301" s="195" t="s">
        <v>442</v>
      </c>
      <c r="E301" s="202" t="s">
        <v>3</v>
      </c>
      <c r="F301" s="203" t="s">
        <v>8077</v>
      </c>
      <c r="G301" s="13"/>
      <c r="H301" s="204">
        <v>4</v>
      </c>
      <c r="I301" s="205"/>
      <c r="J301" s="13"/>
      <c r="K301" s="13"/>
      <c r="L301" s="201"/>
      <c r="M301" s="206"/>
      <c r="N301" s="207"/>
      <c r="O301" s="207"/>
      <c r="P301" s="207"/>
      <c r="Q301" s="207"/>
      <c r="R301" s="207"/>
      <c r="S301" s="207"/>
      <c r="T301" s="208"/>
      <c r="U301" s="13"/>
      <c r="V301" s="13"/>
      <c r="W301" s="13"/>
      <c r="X301" s="13"/>
      <c r="Y301" s="13"/>
      <c r="Z301" s="13"/>
      <c r="AA301" s="13"/>
      <c r="AB301" s="13"/>
      <c r="AC301" s="13"/>
      <c r="AD301" s="13"/>
      <c r="AE301" s="13"/>
      <c r="AT301" s="202" t="s">
        <v>442</v>
      </c>
      <c r="AU301" s="202" t="s">
        <v>76</v>
      </c>
      <c r="AV301" s="13" t="s">
        <v>79</v>
      </c>
      <c r="AW301" s="13" t="s">
        <v>31</v>
      </c>
      <c r="AX301" s="13" t="s">
        <v>69</v>
      </c>
      <c r="AY301" s="202" t="s">
        <v>328</v>
      </c>
    </row>
    <row r="302" s="13" customFormat="1">
      <c r="A302" s="13"/>
      <c r="B302" s="201"/>
      <c r="C302" s="13"/>
      <c r="D302" s="195" t="s">
        <v>442</v>
      </c>
      <c r="E302" s="202" t="s">
        <v>3</v>
      </c>
      <c r="F302" s="203" t="s">
        <v>8063</v>
      </c>
      <c r="G302" s="13"/>
      <c r="H302" s="204">
        <v>60</v>
      </c>
      <c r="I302" s="205"/>
      <c r="J302" s="13"/>
      <c r="K302" s="13"/>
      <c r="L302" s="201"/>
      <c r="M302" s="206"/>
      <c r="N302" s="207"/>
      <c r="O302" s="207"/>
      <c r="P302" s="207"/>
      <c r="Q302" s="207"/>
      <c r="R302" s="207"/>
      <c r="S302" s="207"/>
      <c r="T302" s="208"/>
      <c r="U302" s="13"/>
      <c r="V302" s="13"/>
      <c r="W302" s="13"/>
      <c r="X302" s="13"/>
      <c r="Y302" s="13"/>
      <c r="Z302" s="13"/>
      <c r="AA302" s="13"/>
      <c r="AB302" s="13"/>
      <c r="AC302" s="13"/>
      <c r="AD302" s="13"/>
      <c r="AE302" s="13"/>
      <c r="AT302" s="202" t="s">
        <v>442</v>
      </c>
      <c r="AU302" s="202" t="s">
        <v>76</v>
      </c>
      <c r="AV302" s="13" t="s">
        <v>79</v>
      </c>
      <c r="AW302" s="13" t="s">
        <v>31</v>
      </c>
      <c r="AX302" s="13" t="s">
        <v>69</v>
      </c>
      <c r="AY302" s="202" t="s">
        <v>328</v>
      </c>
    </row>
    <row r="303" s="14" customFormat="1">
      <c r="A303" s="14"/>
      <c r="B303" s="209"/>
      <c r="C303" s="14"/>
      <c r="D303" s="195" t="s">
        <v>442</v>
      </c>
      <c r="E303" s="210" t="s">
        <v>3</v>
      </c>
      <c r="F303" s="211" t="s">
        <v>452</v>
      </c>
      <c r="G303" s="14"/>
      <c r="H303" s="212">
        <v>64</v>
      </c>
      <c r="I303" s="213"/>
      <c r="J303" s="14"/>
      <c r="K303" s="14"/>
      <c r="L303" s="209"/>
      <c r="M303" s="214"/>
      <c r="N303" s="215"/>
      <c r="O303" s="215"/>
      <c r="P303" s="215"/>
      <c r="Q303" s="215"/>
      <c r="R303" s="215"/>
      <c r="S303" s="215"/>
      <c r="T303" s="216"/>
      <c r="U303" s="14"/>
      <c r="V303" s="14"/>
      <c r="W303" s="14"/>
      <c r="X303" s="14"/>
      <c r="Y303" s="14"/>
      <c r="Z303" s="14"/>
      <c r="AA303" s="14"/>
      <c r="AB303" s="14"/>
      <c r="AC303" s="14"/>
      <c r="AD303" s="14"/>
      <c r="AE303" s="14"/>
      <c r="AT303" s="210" t="s">
        <v>442</v>
      </c>
      <c r="AU303" s="210" t="s">
        <v>76</v>
      </c>
      <c r="AV303" s="14" t="s">
        <v>113</v>
      </c>
      <c r="AW303" s="14" t="s">
        <v>31</v>
      </c>
      <c r="AX303" s="14" t="s">
        <v>76</v>
      </c>
      <c r="AY303" s="210" t="s">
        <v>328</v>
      </c>
    </row>
    <row r="304" s="2" customFormat="1" ht="37.8" customHeight="1">
      <c r="A304" s="41"/>
      <c r="B304" s="176"/>
      <c r="C304" s="177" t="s">
        <v>840</v>
      </c>
      <c r="D304" s="177" t="s">
        <v>331</v>
      </c>
      <c r="E304" s="178" t="s">
        <v>8078</v>
      </c>
      <c r="F304" s="179" t="s">
        <v>8079</v>
      </c>
      <c r="G304" s="180" t="s">
        <v>574</v>
      </c>
      <c r="H304" s="181">
        <v>15</v>
      </c>
      <c r="I304" s="182"/>
      <c r="J304" s="183">
        <f>ROUND(I304*H304,2)</f>
        <v>0</v>
      </c>
      <c r="K304" s="179" t="s">
        <v>3</v>
      </c>
      <c r="L304" s="42"/>
      <c r="M304" s="184" t="s">
        <v>3</v>
      </c>
      <c r="N304" s="185" t="s">
        <v>40</v>
      </c>
      <c r="O304" s="75"/>
      <c r="P304" s="186">
        <f>O304*H304</f>
        <v>0</v>
      </c>
      <c r="Q304" s="186">
        <v>0</v>
      </c>
      <c r="R304" s="186">
        <f>Q304*H304</f>
        <v>0</v>
      </c>
      <c r="S304" s="186">
        <v>0</v>
      </c>
      <c r="T304" s="187">
        <f>S304*H304</f>
        <v>0</v>
      </c>
      <c r="U304" s="41"/>
      <c r="V304" s="41"/>
      <c r="W304" s="41"/>
      <c r="X304" s="41"/>
      <c r="Y304" s="41"/>
      <c r="Z304" s="41"/>
      <c r="AA304" s="41"/>
      <c r="AB304" s="41"/>
      <c r="AC304" s="41"/>
      <c r="AD304" s="41"/>
      <c r="AE304" s="41"/>
      <c r="AR304" s="188" t="s">
        <v>113</v>
      </c>
      <c r="AT304" s="188" t="s">
        <v>331</v>
      </c>
      <c r="AU304" s="188" t="s">
        <v>76</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113</v>
      </c>
      <c r="BM304" s="188" t="s">
        <v>1624</v>
      </c>
    </row>
    <row r="305" s="2" customFormat="1">
      <c r="A305" s="41"/>
      <c r="B305" s="42"/>
      <c r="C305" s="41"/>
      <c r="D305" s="195" t="s">
        <v>340</v>
      </c>
      <c r="E305" s="41"/>
      <c r="F305" s="196" t="s">
        <v>8080</v>
      </c>
      <c r="G305" s="41"/>
      <c r="H305" s="41"/>
      <c r="I305" s="192"/>
      <c r="J305" s="41"/>
      <c r="K305" s="41"/>
      <c r="L305" s="42"/>
      <c r="M305" s="193"/>
      <c r="N305" s="194"/>
      <c r="O305" s="75"/>
      <c r="P305" s="75"/>
      <c r="Q305" s="75"/>
      <c r="R305" s="75"/>
      <c r="S305" s="75"/>
      <c r="T305" s="76"/>
      <c r="U305" s="41"/>
      <c r="V305" s="41"/>
      <c r="W305" s="41"/>
      <c r="X305" s="41"/>
      <c r="Y305" s="41"/>
      <c r="Z305" s="41"/>
      <c r="AA305" s="41"/>
      <c r="AB305" s="41"/>
      <c r="AC305" s="41"/>
      <c r="AD305" s="41"/>
      <c r="AE305" s="41"/>
      <c r="AT305" s="22" t="s">
        <v>340</v>
      </c>
      <c r="AU305" s="22" t="s">
        <v>76</v>
      </c>
    </row>
    <row r="306" s="2" customFormat="1" ht="66.75" customHeight="1">
      <c r="A306" s="41"/>
      <c r="B306" s="176"/>
      <c r="C306" s="177" t="s">
        <v>845</v>
      </c>
      <c r="D306" s="177" t="s">
        <v>331</v>
      </c>
      <c r="E306" s="178" t="s">
        <v>8081</v>
      </c>
      <c r="F306" s="179" t="s">
        <v>8082</v>
      </c>
      <c r="G306" s="180" t="s">
        <v>574</v>
      </c>
      <c r="H306" s="181">
        <v>15</v>
      </c>
      <c r="I306" s="182"/>
      <c r="J306" s="183">
        <f>ROUND(I306*H306,2)</f>
        <v>0</v>
      </c>
      <c r="K306" s="179" t="s">
        <v>3</v>
      </c>
      <c r="L306" s="42"/>
      <c r="M306" s="184" t="s">
        <v>3</v>
      </c>
      <c r="N306" s="185" t="s">
        <v>40</v>
      </c>
      <c r="O306" s="75"/>
      <c r="P306" s="186">
        <f>O306*H306</f>
        <v>0</v>
      </c>
      <c r="Q306" s="186">
        <v>0</v>
      </c>
      <c r="R306" s="186">
        <f>Q306*H306</f>
        <v>0</v>
      </c>
      <c r="S306" s="186">
        <v>0</v>
      </c>
      <c r="T306" s="187">
        <f>S306*H306</f>
        <v>0</v>
      </c>
      <c r="U306" s="41"/>
      <c r="V306" s="41"/>
      <c r="W306" s="41"/>
      <c r="X306" s="41"/>
      <c r="Y306" s="41"/>
      <c r="Z306" s="41"/>
      <c r="AA306" s="41"/>
      <c r="AB306" s="41"/>
      <c r="AC306" s="41"/>
      <c r="AD306" s="41"/>
      <c r="AE306" s="41"/>
      <c r="AR306" s="188" t="s">
        <v>113</v>
      </c>
      <c r="AT306" s="188" t="s">
        <v>331</v>
      </c>
      <c r="AU306" s="188" t="s">
        <v>76</v>
      </c>
      <c r="AY306" s="22" t="s">
        <v>328</v>
      </c>
      <c r="BE306" s="189">
        <f>IF(N306="základní",J306,0)</f>
        <v>0</v>
      </c>
      <c r="BF306" s="189">
        <f>IF(N306="snížená",J306,0)</f>
        <v>0</v>
      </c>
      <c r="BG306" s="189">
        <f>IF(N306="zákl. přenesená",J306,0)</f>
        <v>0</v>
      </c>
      <c r="BH306" s="189">
        <f>IF(N306="sníž. přenesená",J306,0)</f>
        <v>0</v>
      </c>
      <c r="BI306" s="189">
        <f>IF(N306="nulová",J306,0)</f>
        <v>0</v>
      </c>
      <c r="BJ306" s="22" t="s">
        <v>76</v>
      </c>
      <c r="BK306" s="189">
        <f>ROUND(I306*H306,2)</f>
        <v>0</v>
      </c>
      <c r="BL306" s="22" t="s">
        <v>113</v>
      </c>
      <c r="BM306" s="188" t="s">
        <v>1627</v>
      </c>
    </row>
    <row r="307" s="2" customFormat="1" ht="16.5" customHeight="1">
      <c r="A307" s="41"/>
      <c r="B307" s="176"/>
      <c r="C307" s="177" t="s">
        <v>850</v>
      </c>
      <c r="D307" s="177" t="s">
        <v>331</v>
      </c>
      <c r="E307" s="178" t="s">
        <v>8083</v>
      </c>
      <c r="F307" s="179" t="s">
        <v>8084</v>
      </c>
      <c r="G307" s="180" t="s">
        <v>574</v>
      </c>
      <c r="H307" s="181">
        <v>15</v>
      </c>
      <c r="I307" s="182"/>
      <c r="J307" s="183">
        <f>ROUND(I307*H307,2)</f>
        <v>0</v>
      </c>
      <c r="K307" s="179" t="s">
        <v>3</v>
      </c>
      <c r="L307" s="42"/>
      <c r="M307" s="184" t="s">
        <v>3</v>
      </c>
      <c r="N307" s="185" t="s">
        <v>40</v>
      </c>
      <c r="O307" s="75"/>
      <c r="P307" s="186">
        <f>O307*H307</f>
        <v>0</v>
      </c>
      <c r="Q307" s="186">
        <v>0</v>
      </c>
      <c r="R307" s="186">
        <f>Q307*H307</f>
        <v>0</v>
      </c>
      <c r="S307" s="186">
        <v>0</v>
      </c>
      <c r="T307" s="187">
        <f>S307*H307</f>
        <v>0</v>
      </c>
      <c r="U307" s="41"/>
      <c r="V307" s="41"/>
      <c r="W307" s="41"/>
      <c r="X307" s="41"/>
      <c r="Y307" s="41"/>
      <c r="Z307" s="41"/>
      <c r="AA307" s="41"/>
      <c r="AB307" s="41"/>
      <c r="AC307" s="41"/>
      <c r="AD307" s="41"/>
      <c r="AE307" s="41"/>
      <c r="AR307" s="188" t="s">
        <v>113</v>
      </c>
      <c r="AT307" s="188" t="s">
        <v>331</v>
      </c>
      <c r="AU307" s="188" t="s">
        <v>76</v>
      </c>
      <c r="AY307" s="22" t="s">
        <v>328</v>
      </c>
      <c r="BE307" s="189">
        <f>IF(N307="základní",J307,0)</f>
        <v>0</v>
      </c>
      <c r="BF307" s="189">
        <f>IF(N307="snížená",J307,0)</f>
        <v>0</v>
      </c>
      <c r="BG307" s="189">
        <f>IF(N307="zákl. přenesená",J307,0)</f>
        <v>0</v>
      </c>
      <c r="BH307" s="189">
        <f>IF(N307="sníž. přenesená",J307,0)</f>
        <v>0</v>
      </c>
      <c r="BI307" s="189">
        <f>IF(N307="nulová",J307,0)</f>
        <v>0</v>
      </c>
      <c r="BJ307" s="22" t="s">
        <v>76</v>
      </c>
      <c r="BK307" s="189">
        <f>ROUND(I307*H307,2)</f>
        <v>0</v>
      </c>
      <c r="BL307" s="22" t="s">
        <v>113</v>
      </c>
      <c r="BM307" s="188" t="s">
        <v>1630</v>
      </c>
    </row>
    <row r="308" s="2" customFormat="1" ht="37.8" customHeight="1">
      <c r="A308" s="41"/>
      <c r="B308" s="176"/>
      <c r="C308" s="177" t="s">
        <v>855</v>
      </c>
      <c r="D308" s="177" t="s">
        <v>331</v>
      </c>
      <c r="E308" s="178" t="s">
        <v>2702</v>
      </c>
      <c r="F308" s="179" t="s">
        <v>8085</v>
      </c>
      <c r="G308" s="180" t="s">
        <v>439</v>
      </c>
      <c r="H308" s="181">
        <v>690</v>
      </c>
      <c r="I308" s="182"/>
      <c r="J308" s="183">
        <f>ROUND(I308*H308,2)</f>
        <v>0</v>
      </c>
      <c r="K308" s="179" t="s">
        <v>335</v>
      </c>
      <c r="L308" s="42"/>
      <c r="M308" s="184" t="s">
        <v>3</v>
      </c>
      <c r="N308" s="185" t="s">
        <v>40</v>
      </c>
      <c r="O308" s="75"/>
      <c r="P308" s="186">
        <f>O308*H308</f>
        <v>0</v>
      </c>
      <c r="Q308" s="186">
        <v>0</v>
      </c>
      <c r="R308" s="186">
        <f>Q308*H308</f>
        <v>0</v>
      </c>
      <c r="S308" s="186">
        <v>0</v>
      </c>
      <c r="T308" s="187">
        <f>S308*H308</f>
        <v>0</v>
      </c>
      <c r="U308" s="41"/>
      <c r="V308" s="41"/>
      <c r="W308" s="41"/>
      <c r="X308" s="41"/>
      <c r="Y308" s="41"/>
      <c r="Z308" s="41"/>
      <c r="AA308" s="41"/>
      <c r="AB308" s="41"/>
      <c r="AC308" s="41"/>
      <c r="AD308" s="41"/>
      <c r="AE308" s="41"/>
      <c r="AR308" s="188" t="s">
        <v>113</v>
      </c>
      <c r="AT308" s="188" t="s">
        <v>331</v>
      </c>
      <c r="AU308" s="188" t="s">
        <v>76</v>
      </c>
      <c r="AY308" s="22" t="s">
        <v>328</v>
      </c>
      <c r="BE308" s="189">
        <f>IF(N308="základní",J308,0)</f>
        <v>0</v>
      </c>
      <c r="BF308" s="189">
        <f>IF(N308="snížená",J308,0)</f>
        <v>0</v>
      </c>
      <c r="BG308" s="189">
        <f>IF(N308="zákl. přenesená",J308,0)</f>
        <v>0</v>
      </c>
      <c r="BH308" s="189">
        <f>IF(N308="sníž. přenesená",J308,0)</f>
        <v>0</v>
      </c>
      <c r="BI308" s="189">
        <f>IF(N308="nulová",J308,0)</f>
        <v>0</v>
      </c>
      <c r="BJ308" s="22" t="s">
        <v>76</v>
      </c>
      <c r="BK308" s="189">
        <f>ROUND(I308*H308,2)</f>
        <v>0</v>
      </c>
      <c r="BL308" s="22" t="s">
        <v>113</v>
      </c>
      <c r="BM308" s="188" t="s">
        <v>1634</v>
      </c>
    </row>
    <row r="309" s="2" customFormat="1">
      <c r="A309" s="41"/>
      <c r="B309" s="42"/>
      <c r="C309" s="41"/>
      <c r="D309" s="190" t="s">
        <v>338</v>
      </c>
      <c r="E309" s="41"/>
      <c r="F309" s="191" t="s">
        <v>2705</v>
      </c>
      <c r="G309" s="41"/>
      <c r="H309" s="41"/>
      <c r="I309" s="192"/>
      <c r="J309" s="41"/>
      <c r="K309" s="41"/>
      <c r="L309" s="42"/>
      <c r="M309" s="193"/>
      <c r="N309" s="194"/>
      <c r="O309" s="75"/>
      <c r="P309" s="75"/>
      <c r="Q309" s="75"/>
      <c r="R309" s="75"/>
      <c r="S309" s="75"/>
      <c r="T309" s="76"/>
      <c r="U309" s="41"/>
      <c r="V309" s="41"/>
      <c r="W309" s="41"/>
      <c r="X309" s="41"/>
      <c r="Y309" s="41"/>
      <c r="Z309" s="41"/>
      <c r="AA309" s="41"/>
      <c r="AB309" s="41"/>
      <c r="AC309" s="41"/>
      <c r="AD309" s="41"/>
      <c r="AE309" s="41"/>
      <c r="AT309" s="22" t="s">
        <v>338</v>
      </c>
      <c r="AU309" s="22" t="s">
        <v>76</v>
      </c>
    </row>
    <row r="310" s="15" customFormat="1">
      <c r="A310" s="15"/>
      <c r="B310" s="217"/>
      <c r="C310" s="15"/>
      <c r="D310" s="195" t="s">
        <v>442</v>
      </c>
      <c r="E310" s="218" t="s">
        <v>3</v>
      </c>
      <c r="F310" s="219" t="s">
        <v>8086</v>
      </c>
      <c r="G310" s="15"/>
      <c r="H310" s="218" t="s">
        <v>3</v>
      </c>
      <c r="I310" s="220"/>
      <c r="J310" s="15"/>
      <c r="K310" s="15"/>
      <c r="L310" s="217"/>
      <c r="M310" s="221"/>
      <c r="N310" s="222"/>
      <c r="O310" s="222"/>
      <c r="P310" s="222"/>
      <c r="Q310" s="222"/>
      <c r="R310" s="222"/>
      <c r="S310" s="222"/>
      <c r="T310" s="223"/>
      <c r="U310" s="15"/>
      <c r="V310" s="15"/>
      <c r="W310" s="15"/>
      <c r="X310" s="15"/>
      <c r="Y310" s="15"/>
      <c r="Z310" s="15"/>
      <c r="AA310" s="15"/>
      <c r="AB310" s="15"/>
      <c r="AC310" s="15"/>
      <c r="AD310" s="15"/>
      <c r="AE310" s="15"/>
      <c r="AT310" s="218" t="s">
        <v>442</v>
      </c>
      <c r="AU310" s="218" t="s">
        <v>76</v>
      </c>
      <c r="AV310" s="15" t="s">
        <v>76</v>
      </c>
      <c r="AW310" s="15" t="s">
        <v>31</v>
      </c>
      <c r="AX310" s="15" t="s">
        <v>69</v>
      </c>
      <c r="AY310" s="218" t="s">
        <v>328</v>
      </c>
    </row>
    <row r="311" s="13" customFormat="1">
      <c r="A311" s="13"/>
      <c r="B311" s="201"/>
      <c r="C311" s="13"/>
      <c r="D311" s="195" t="s">
        <v>442</v>
      </c>
      <c r="E311" s="202" t="s">
        <v>3</v>
      </c>
      <c r="F311" s="203" t="s">
        <v>4954</v>
      </c>
      <c r="G311" s="13"/>
      <c r="H311" s="204">
        <v>435</v>
      </c>
      <c r="I311" s="205"/>
      <c r="J311" s="13"/>
      <c r="K311" s="13"/>
      <c r="L311" s="201"/>
      <c r="M311" s="206"/>
      <c r="N311" s="207"/>
      <c r="O311" s="207"/>
      <c r="P311" s="207"/>
      <c r="Q311" s="207"/>
      <c r="R311" s="207"/>
      <c r="S311" s="207"/>
      <c r="T311" s="208"/>
      <c r="U311" s="13"/>
      <c r="V311" s="13"/>
      <c r="W311" s="13"/>
      <c r="X311" s="13"/>
      <c r="Y311" s="13"/>
      <c r="Z311" s="13"/>
      <c r="AA311" s="13"/>
      <c r="AB311" s="13"/>
      <c r="AC311" s="13"/>
      <c r="AD311" s="13"/>
      <c r="AE311" s="13"/>
      <c r="AT311" s="202" t="s">
        <v>442</v>
      </c>
      <c r="AU311" s="202" t="s">
        <v>76</v>
      </c>
      <c r="AV311" s="13" t="s">
        <v>79</v>
      </c>
      <c r="AW311" s="13" t="s">
        <v>31</v>
      </c>
      <c r="AX311" s="13" t="s">
        <v>69</v>
      </c>
      <c r="AY311" s="202" t="s">
        <v>328</v>
      </c>
    </row>
    <row r="312" s="13" customFormat="1">
      <c r="A312" s="13"/>
      <c r="B312" s="201"/>
      <c r="C312" s="13"/>
      <c r="D312" s="195" t="s">
        <v>442</v>
      </c>
      <c r="E312" s="202" t="s">
        <v>3</v>
      </c>
      <c r="F312" s="203" t="s">
        <v>3989</v>
      </c>
      <c r="G312" s="13"/>
      <c r="H312" s="204">
        <v>255</v>
      </c>
      <c r="I312" s="205"/>
      <c r="J312" s="13"/>
      <c r="K312" s="13"/>
      <c r="L312" s="201"/>
      <c r="M312" s="206"/>
      <c r="N312" s="207"/>
      <c r="O312" s="207"/>
      <c r="P312" s="207"/>
      <c r="Q312" s="207"/>
      <c r="R312" s="207"/>
      <c r="S312" s="207"/>
      <c r="T312" s="208"/>
      <c r="U312" s="13"/>
      <c r="V312" s="13"/>
      <c r="W312" s="13"/>
      <c r="X312" s="13"/>
      <c r="Y312" s="13"/>
      <c r="Z312" s="13"/>
      <c r="AA312" s="13"/>
      <c r="AB312" s="13"/>
      <c r="AC312" s="13"/>
      <c r="AD312" s="13"/>
      <c r="AE312" s="13"/>
      <c r="AT312" s="202" t="s">
        <v>442</v>
      </c>
      <c r="AU312" s="202" t="s">
        <v>76</v>
      </c>
      <c r="AV312" s="13" t="s">
        <v>79</v>
      </c>
      <c r="AW312" s="13" t="s">
        <v>31</v>
      </c>
      <c r="AX312" s="13" t="s">
        <v>69</v>
      </c>
      <c r="AY312" s="202" t="s">
        <v>328</v>
      </c>
    </row>
    <row r="313" s="14" customFormat="1">
      <c r="A313" s="14"/>
      <c r="B313" s="209"/>
      <c r="C313" s="14"/>
      <c r="D313" s="195" t="s">
        <v>442</v>
      </c>
      <c r="E313" s="210" t="s">
        <v>3</v>
      </c>
      <c r="F313" s="211" t="s">
        <v>452</v>
      </c>
      <c r="G313" s="14"/>
      <c r="H313" s="212">
        <v>690</v>
      </c>
      <c r="I313" s="213"/>
      <c r="J313" s="14"/>
      <c r="K313" s="14"/>
      <c r="L313" s="209"/>
      <c r="M313" s="214"/>
      <c r="N313" s="215"/>
      <c r="O313" s="215"/>
      <c r="P313" s="215"/>
      <c r="Q313" s="215"/>
      <c r="R313" s="215"/>
      <c r="S313" s="215"/>
      <c r="T313" s="216"/>
      <c r="U313" s="14"/>
      <c r="V313" s="14"/>
      <c r="W313" s="14"/>
      <c r="X313" s="14"/>
      <c r="Y313" s="14"/>
      <c r="Z313" s="14"/>
      <c r="AA313" s="14"/>
      <c r="AB313" s="14"/>
      <c r="AC313" s="14"/>
      <c r="AD313" s="14"/>
      <c r="AE313" s="14"/>
      <c r="AT313" s="210" t="s">
        <v>442</v>
      </c>
      <c r="AU313" s="210" t="s">
        <v>76</v>
      </c>
      <c r="AV313" s="14" t="s">
        <v>113</v>
      </c>
      <c r="AW313" s="14" t="s">
        <v>31</v>
      </c>
      <c r="AX313" s="14" t="s">
        <v>76</v>
      </c>
      <c r="AY313" s="210" t="s">
        <v>328</v>
      </c>
    </row>
    <row r="314" s="2" customFormat="1" ht="24.15" customHeight="1">
      <c r="A314" s="41"/>
      <c r="B314" s="176"/>
      <c r="C314" s="177" t="s">
        <v>862</v>
      </c>
      <c r="D314" s="177" t="s">
        <v>331</v>
      </c>
      <c r="E314" s="178" t="s">
        <v>8087</v>
      </c>
      <c r="F314" s="179" t="s">
        <v>8088</v>
      </c>
      <c r="G314" s="180" t="s">
        <v>439</v>
      </c>
      <c r="H314" s="181">
        <v>690</v>
      </c>
      <c r="I314" s="182"/>
      <c r="J314" s="183">
        <f>ROUND(I314*H314,2)</f>
        <v>0</v>
      </c>
      <c r="K314" s="179" t="s">
        <v>3</v>
      </c>
      <c r="L314" s="42"/>
      <c r="M314" s="184" t="s">
        <v>3</v>
      </c>
      <c r="N314" s="185" t="s">
        <v>40</v>
      </c>
      <c r="O314" s="75"/>
      <c r="P314" s="186">
        <f>O314*H314</f>
        <v>0</v>
      </c>
      <c r="Q314" s="186">
        <v>0</v>
      </c>
      <c r="R314" s="186">
        <f>Q314*H314</f>
        <v>0</v>
      </c>
      <c r="S314" s="186">
        <v>0</v>
      </c>
      <c r="T314" s="187">
        <f>S314*H314</f>
        <v>0</v>
      </c>
      <c r="U314" s="41"/>
      <c r="V314" s="41"/>
      <c r="W314" s="41"/>
      <c r="X314" s="41"/>
      <c r="Y314" s="41"/>
      <c r="Z314" s="41"/>
      <c r="AA314" s="41"/>
      <c r="AB314" s="41"/>
      <c r="AC314" s="41"/>
      <c r="AD314" s="41"/>
      <c r="AE314" s="41"/>
      <c r="AR314" s="188" t="s">
        <v>113</v>
      </c>
      <c r="AT314" s="188" t="s">
        <v>331</v>
      </c>
      <c r="AU314" s="188" t="s">
        <v>76</v>
      </c>
      <c r="AY314" s="22" t="s">
        <v>328</v>
      </c>
      <c r="BE314" s="189">
        <f>IF(N314="základní",J314,0)</f>
        <v>0</v>
      </c>
      <c r="BF314" s="189">
        <f>IF(N314="snížená",J314,0)</f>
        <v>0</v>
      </c>
      <c r="BG314" s="189">
        <f>IF(N314="zákl. přenesená",J314,0)</f>
        <v>0</v>
      </c>
      <c r="BH314" s="189">
        <f>IF(N314="sníž. přenesená",J314,0)</f>
        <v>0</v>
      </c>
      <c r="BI314" s="189">
        <f>IF(N314="nulová",J314,0)</f>
        <v>0</v>
      </c>
      <c r="BJ314" s="22" t="s">
        <v>76</v>
      </c>
      <c r="BK314" s="189">
        <f>ROUND(I314*H314,2)</f>
        <v>0</v>
      </c>
      <c r="BL314" s="22" t="s">
        <v>113</v>
      </c>
      <c r="BM314" s="188" t="s">
        <v>1637</v>
      </c>
    </row>
    <row r="315" s="2" customFormat="1" ht="49.05" customHeight="1">
      <c r="A315" s="41"/>
      <c r="B315" s="176"/>
      <c r="C315" s="177" t="s">
        <v>174</v>
      </c>
      <c r="D315" s="177" t="s">
        <v>331</v>
      </c>
      <c r="E315" s="178" t="s">
        <v>8089</v>
      </c>
      <c r="F315" s="179" t="s">
        <v>8090</v>
      </c>
      <c r="G315" s="180" t="s">
        <v>491</v>
      </c>
      <c r="H315" s="181">
        <v>29.850000000000001</v>
      </c>
      <c r="I315" s="182"/>
      <c r="J315" s="183">
        <f>ROUND(I315*H315,2)</f>
        <v>0</v>
      </c>
      <c r="K315" s="179" t="s">
        <v>3</v>
      </c>
      <c r="L315" s="42"/>
      <c r="M315" s="184" t="s">
        <v>3</v>
      </c>
      <c r="N315" s="185" t="s">
        <v>40</v>
      </c>
      <c r="O315" s="75"/>
      <c r="P315" s="186">
        <f>O315*H315</f>
        <v>0</v>
      </c>
      <c r="Q315" s="186">
        <v>0</v>
      </c>
      <c r="R315" s="186">
        <f>Q315*H315</f>
        <v>0</v>
      </c>
      <c r="S315" s="186">
        <v>0</v>
      </c>
      <c r="T315" s="187">
        <f>S315*H315</f>
        <v>0</v>
      </c>
      <c r="U315" s="41"/>
      <c r="V315" s="41"/>
      <c r="W315" s="41"/>
      <c r="X315" s="41"/>
      <c r="Y315" s="41"/>
      <c r="Z315" s="41"/>
      <c r="AA315" s="41"/>
      <c r="AB315" s="41"/>
      <c r="AC315" s="41"/>
      <c r="AD315" s="41"/>
      <c r="AE315" s="41"/>
      <c r="AR315" s="188" t="s">
        <v>113</v>
      </c>
      <c r="AT315" s="188" t="s">
        <v>331</v>
      </c>
      <c r="AU315" s="188" t="s">
        <v>76</v>
      </c>
      <c r="AY315" s="22" t="s">
        <v>328</v>
      </c>
      <c r="BE315" s="189">
        <f>IF(N315="základní",J315,0)</f>
        <v>0</v>
      </c>
      <c r="BF315" s="189">
        <f>IF(N315="snížená",J315,0)</f>
        <v>0</v>
      </c>
      <c r="BG315" s="189">
        <f>IF(N315="zákl. přenesená",J315,0)</f>
        <v>0</v>
      </c>
      <c r="BH315" s="189">
        <f>IF(N315="sníž. přenesená",J315,0)</f>
        <v>0</v>
      </c>
      <c r="BI315" s="189">
        <f>IF(N315="nulová",J315,0)</f>
        <v>0</v>
      </c>
      <c r="BJ315" s="22" t="s">
        <v>76</v>
      </c>
      <c r="BK315" s="189">
        <f>ROUND(I315*H315,2)</f>
        <v>0</v>
      </c>
      <c r="BL315" s="22" t="s">
        <v>113</v>
      </c>
      <c r="BM315" s="188" t="s">
        <v>1640</v>
      </c>
    </row>
    <row r="316" s="15" customFormat="1">
      <c r="A316" s="15"/>
      <c r="B316" s="217"/>
      <c r="C316" s="15"/>
      <c r="D316" s="195" t="s">
        <v>442</v>
      </c>
      <c r="E316" s="218" t="s">
        <v>3</v>
      </c>
      <c r="F316" s="219" t="s">
        <v>8091</v>
      </c>
      <c r="G316" s="15"/>
      <c r="H316" s="218" t="s">
        <v>3</v>
      </c>
      <c r="I316" s="220"/>
      <c r="J316" s="15"/>
      <c r="K316" s="15"/>
      <c r="L316" s="217"/>
      <c r="M316" s="221"/>
      <c r="N316" s="222"/>
      <c r="O316" s="222"/>
      <c r="P316" s="222"/>
      <c r="Q316" s="222"/>
      <c r="R316" s="222"/>
      <c r="S316" s="222"/>
      <c r="T316" s="223"/>
      <c r="U316" s="15"/>
      <c r="V316" s="15"/>
      <c r="W316" s="15"/>
      <c r="X316" s="15"/>
      <c r="Y316" s="15"/>
      <c r="Z316" s="15"/>
      <c r="AA316" s="15"/>
      <c r="AB316" s="15"/>
      <c r="AC316" s="15"/>
      <c r="AD316" s="15"/>
      <c r="AE316" s="15"/>
      <c r="AT316" s="218" t="s">
        <v>442</v>
      </c>
      <c r="AU316" s="218" t="s">
        <v>76</v>
      </c>
      <c r="AV316" s="15" t="s">
        <v>76</v>
      </c>
      <c r="AW316" s="15" t="s">
        <v>31</v>
      </c>
      <c r="AX316" s="15" t="s">
        <v>69</v>
      </c>
      <c r="AY316" s="218" t="s">
        <v>328</v>
      </c>
    </row>
    <row r="317" s="13" customFormat="1">
      <c r="A317" s="13"/>
      <c r="B317" s="201"/>
      <c r="C317" s="13"/>
      <c r="D317" s="195" t="s">
        <v>442</v>
      </c>
      <c r="E317" s="202" t="s">
        <v>3</v>
      </c>
      <c r="F317" s="203" t="s">
        <v>8092</v>
      </c>
      <c r="G317" s="13"/>
      <c r="H317" s="204">
        <v>21.75</v>
      </c>
      <c r="I317" s="205"/>
      <c r="J317" s="13"/>
      <c r="K317" s="13"/>
      <c r="L317" s="201"/>
      <c r="M317" s="206"/>
      <c r="N317" s="207"/>
      <c r="O317" s="207"/>
      <c r="P317" s="207"/>
      <c r="Q317" s="207"/>
      <c r="R317" s="207"/>
      <c r="S317" s="207"/>
      <c r="T317" s="208"/>
      <c r="U317" s="13"/>
      <c r="V317" s="13"/>
      <c r="W317" s="13"/>
      <c r="X317" s="13"/>
      <c r="Y317" s="13"/>
      <c r="Z317" s="13"/>
      <c r="AA317" s="13"/>
      <c r="AB317" s="13"/>
      <c r="AC317" s="13"/>
      <c r="AD317" s="13"/>
      <c r="AE317" s="13"/>
      <c r="AT317" s="202" t="s">
        <v>442</v>
      </c>
      <c r="AU317" s="202" t="s">
        <v>76</v>
      </c>
      <c r="AV317" s="13" t="s">
        <v>79</v>
      </c>
      <c r="AW317" s="13" t="s">
        <v>31</v>
      </c>
      <c r="AX317" s="13" t="s">
        <v>69</v>
      </c>
      <c r="AY317" s="202" t="s">
        <v>328</v>
      </c>
    </row>
    <row r="318" s="13" customFormat="1">
      <c r="A318" s="13"/>
      <c r="B318" s="201"/>
      <c r="C318" s="13"/>
      <c r="D318" s="195" t="s">
        <v>442</v>
      </c>
      <c r="E318" s="202" t="s">
        <v>3</v>
      </c>
      <c r="F318" s="203" t="s">
        <v>8093</v>
      </c>
      <c r="G318" s="13"/>
      <c r="H318" s="204">
        <v>8.0999999999999996</v>
      </c>
      <c r="I318" s="205"/>
      <c r="J318" s="13"/>
      <c r="K318" s="13"/>
      <c r="L318" s="201"/>
      <c r="M318" s="206"/>
      <c r="N318" s="207"/>
      <c r="O318" s="207"/>
      <c r="P318" s="207"/>
      <c r="Q318" s="207"/>
      <c r="R318" s="207"/>
      <c r="S318" s="207"/>
      <c r="T318" s="208"/>
      <c r="U318" s="13"/>
      <c r="V318" s="13"/>
      <c r="W318" s="13"/>
      <c r="X318" s="13"/>
      <c r="Y318" s="13"/>
      <c r="Z318" s="13"/>
      <c r="AA318" s="13"/>
      <c r="AB318" s="13"/>
      <c r="AC318" s="13"/>
      <c r="AD318" s="13"/>
      <c r="AE318" s="13"/>
      <c r="AT318" s="202" t="s">
        <v>442</v>
      </c>
      <c r="AU318" s="202" t="s">
        <v>76</v>
      </c>
      <c r="AV318" s="13" t="s">
        <v>79</v>
      </c>
      <c r="AW318" s="13" t="s">
        <v>31</v>
      </c>
      <c r="AX318" s="13" t="s">
        <v>69</v>
      </c>
      <c r="AY318" s="202" t="s">
        <v>328</v>
      </c>
    </row>
    <row r="319" s="14" customFormat="1">
      <c r="A319" s="14"/>
      <c r="B319" s="209"/>
      <c r="C319" s="14"/>
      <c r="D319" s="195" t="s">
        <v>442</v>
      </c>
      <c r="E319" s="210" t="s">
        <v>3</v>
      </c>
      <c r="F319" s="211" t="s">
        <v>452</v>
      </c>
      <c r="G319" s="14"/>
      <c r="H319" s="212">
        <v>29.850000000000001</v>
      </c>
      <c r="I319" s="213"/>
      <c r="J319" s="14"/>
      <c r="K319" s="14"/>
      <c r="L319" s="209"/>
      <c r="M319" s="214"/>
      <c r="N319" s="215"/>
      <c r="O319" s="215"/>
      <c r="P319" s="215"/>
      <c r="Q319" s="215"/>
      <c r="R319" s="215"/>
      <c r="S319" s="215"/>
      <c r="T319" s="216"/>
      <c r="U319" s="14"/>
      <c r="V319" s="14"/>
      <c r="W319" s="14"/>
      <c r="X319" s="14"/>
      <c r="Y319" s="14"/>
      <c r="Z319" s="14"/>
      <c r="AA319" s="14"/>
      <c r="AB319" s="14"/>
      <c r="AC319" s="14"/>
      <c r="AD319" s="14"/>
      <c r="AE319" s="14"/>
      <c r="AT319" s="210" t="s">
        <v>442</v>
      </c>
      <c r="AU319" s="210" t="s">
        <v>76</v>
      </c>
      <c r="AV319" s="14" t="s">
        <v>113</v>
      </c>
      <c r="AW319" s="14" t="s">
        <v>31</v>
      </c>
      <c r="AX319" s="14" t="s">
        <v>76</v>
      </c>
      <c r="AY319" s="210" t="s">
        <v>328</v>
      </c>
    </row>
    <row r="320" s="2" customFormat="1" ht="16.5" customHeight="1">
      <c r="A320" s="41"/>
      <c r="B320" s="176"/>
      <c r="C320" s="177" t="s">
        <v>177</v>
      </c>
      <c r="D320" s="177" t="s">
        <v>331</v>
      </c>
      <c r="E320" s="178" t="s">
        <v>8094</v>
      </c>
      <c r="F320" s="179" t="s">
        <v>8095</v>
      </c>
      <c r="G320" s="180" t="s">
        <v>491</v>
      </c>
      <c r="H320" s="181">
        <v>29.850000000000001</v>
      </c>
      <c r="I320" s="182"/>
      <c r="J320" s="183">
        <f>ROUND(I320*H320,2)</f>
        <v>0</v>
      </c>
      <c r="K320" s="179" t="s">
        <v>3</v>
      </c>
      <c r="L320" s="42"/>
      <c r="M320" s="184" t="s">
        <v>3</v>
      </c>
      <c r="N320" s="185" t="s">
        <v>40</v>
      </c>
      <c r="O320" s="75"/>
      <c r="P320" s="186">
        <f>O320*H320</f>
        <v>0</v>
      </c>
      <c r="Q320" s="186">
        <v>0</v>
      </c>
      <c r="R320" s="186">
        <f>Q320*H320</f>
        <v>0</v>
      </c>
      <c r="S320" s="186">
        <v>0</v>
      </c>
      <c r="T320" s="187">
        <f>S320*H320</f>
        <v>0</v>
      </c>
      <c r="U320" s="41"/>
      <c r="V320" s="41"/>
      <c r="W320" s="41"/>
      <c r="X320" s="41"/>
      <c r="Y320" s="41"/>
      <c r="Z320" s="41"/>
      <c r="AA320" s="41"/>
      <c r="AB320" s="41"/>
      <c r="AC320" s="41"/>
      <c r="AD320" s="41"/>
      <c r="AE320" s="41"/>
      <c r="AR320" s="188" t="s">
        <v>113</v>
      </c>
      <c r="AT320" s="188" t="s">
        <v>331</v>
      </c>
      <c r="AU320" s="188" t="s">
        <v>76</v>
      </c>
      <c r="AY320" s="22" t="s">
        <v>328</v>
      </c>
      <c r="BE320" s="189">
        <f>IF(N320="základní",J320,0)</f>
        <v>0</v>
      </c>
      <c r="BF320" s="189">
        <f>IF(N320="snížená",J320,0)</f>
        <v>0</v>
      </c>
      <c r="BG320" s="189">
        <f>IF(N320="zákl. přenesená",J320,0)</f>
        <v>0</v>
      </c>
      <c r="BH320" s="189">
        <f>IF(N320="sníž. přenesená",J320,0)</f>
        <v>0</v>
      </c>
      <c r="BI320" s="189">
        <f>IF(N320="nulová",J320,0)</f>
        <v>0</v>
      </c>
      <c r="BJ320" s="22" t="s">
        <v>76</v>
      </c>
      <c r="BK320" s="189">
        <f>ROUND(I320*H320,2)</f>
        <v>0</v>
      </c>
      <c r="BL320" s="22" t="s">
        <v>113</v>
      </c>
      <c r="BM320" s="188" t="s">
        <v>1643</v>
      </c>
    </row>
    <row r="321" s="2" customFormat="1" ht="33" customHeight="1">
      <c r="A321" s="41"/>
      <c r="B321" s="176"/>
      <c r="C321" s="177" t="s">
        <v>180</v>
      </c>
      <c r="D321" s="177" t="s">
        <v>331</v>
      </c>
      <c r="E321" s="178" t="s">
        <v>8096</v>
      </c>
      <c r="F321" s="179" t="s">
        <v>8097</v>
      </c>
      <c r="G321" s="180" t="s">
        <v>574</v>
      </c>
      <c r="H321" s="181">
        <v>32</v>
      </c>
      <c r="I321" s="182"/>
      <c r="J321" s="183">
        <f>ROUND(I321*H321,2)</f>
        <v>0</v>
      </c>
      <c r="K321" s="179" t="s">
        <v>335</v>
      </c>
      <c r="L321" s="42"/>
      <c r="M321" s="184" t="s">
        <v>3</v>
      </c>
      <c r="N321" s="185" t="s">
        <v>40</v>
      </c>
      <c r="O321" s="75"/>
      <c r="P321" s="186">
        <f>O321*H321</f>
        <v>0</v>
      </c>
      <c r="Q321" s="186">
        <v>0</v>
      </c>
      <c r="R321" s="186">
        <f>Q321*H321</f>
        <v>0</v>
      </c>
      <c r="S321" s="186">
        <v>0</v>
      </c>
      <c r="T321" s="187">
        <f>S321*H321</f>
        <v>0</v>
      </c>
      <c r="U321" s="41"/>
      <c r="V321" s="41"/>
      <c r="W321" s="41"/>
      <c r="X321" s="41"/>
      <c r="Y321" s="41"/>
      <c r="Z321" s="41"/>
      <c r="AA321" s="41"/>
      <c r="AB321" s="41"/>
      <c r="AC321" s="41"/>
      <c r="AD321" s="41"/>
      <c r="AE321" s="41"/>
      <c r="AR321" s="188" t="s">
        <v>113</v>
      </c>
      <c r="AT321" s="188" t="s">
        <v>331</v>
      </c>
      <c r="AU321" s="188" t="s">
        <v>76</v>
      </c>
      <c r="AY321" s="22" t="s">
        <v>328</v>
      </c>
      <c r="BE321" s="189">
        <f>IF(N321="základní",J321,0)</f>
        <v>0</v>
      </c>
      <c r="BF321" s="189">
        <f>IF(N321="snížená",J321,0)</f>
        <v>0</v>
      </c>
      <c r="BG321" s="189">
        <f>IF(N321="zákl. přenesená",J321,0)</f>
        <v>0</v>
      </c>
      <c r="BH321" s="189">
        <f>IF(N321="sníž. přenesená",J321,0)</f>
        <v>0</v>
      </c>
      <c r="BI321" s="189">
        <f>IF(N321="nulová",J321,0)</f>
        <v>0</v>
      </c>
      <c r="BJ321" s="22" t="s">
        <v>76</v>
      </c>
      <c r="BK321" s="189">
        <f>ROUND(I321*H321,2)</f>
        <v>0</v>
      </c>
      <c r="BL321" s="22" t="s">
        <v>113</v>
      </c>
      <c r="BM321" s="188" t="s">
        <v>1647</v>
      </c>
    </row>
    <row r="322" s="2" customFormat="1">
      <c r="A322" s="41"/>
      <c r="B322" s="42"/>
      <c r="C322" s="41"/>
      <c r="D322" s="190" t="s">
        <v>338</v>
      </c>
      <c r="E322" s="41"/>
      <c r="F322" s="191" t="s">
        <v>8098</v>
      </c>
      <c r="G322" s="41"/>
      <c r="H322" s="41"/>
      <c r="I322" s="192"/>
      <c r="J322" s="41"/>
      <c r="K322" s="41"/>
      <c r="L322" s="42"/>
      <c r="M322" s="193"/>
      <c r="N322" s="194"/>
      <c r="O322" s="75"/>
      <c r="P322" s="75"/>
      <c r="Q322" s="75"/>
      <c r="R322" s="75"/>
      <c r="S322" s="75"/>
      <c r="T322" s="76"/>
      <c r="U322" s="41"/>
      <c r="V322" s="41"/>
      <c r="W322" s="41"/>
      <c r="X322" s="41"/>
      <c r="Y322" s="41"/>
      <c r="Z322" s="41"/>
      <c r="AA322" s="41"/>
      <c r="AB322" s="41"/>
      <c r="AC322" s="41"/>
      <c r="AD322" s="41"/>
      <c r="AE322" s="41"/>
      <c r="AT322" s="22" t="s">
        <v>338</v>
      </c>
      <c r="AU322" s="22" t="s">
        <v>76</v>
      </c>
    </row>
    <row r="323" s="2" customFormat="1" ht="16.5" customHeight="1">
      <c r="A323" s="41"/>
      <c r="B323" s="176"/>
      <c r="C323" s="224" t="s">
        <v>879</v>
      </c>
      <c r="D323" s="224" t="s">
        <v>539</v>
      </c>
      <c r="E323" s="225" t="s">
        <v>8099</v>
      </c>
      <c r="F323" s="226" t="s">
        <v>8100</v>
      </c>
      <c r="G323" s="227" t="s">
        <v>491</v>
      </c>
      <c r="H323" s="228">
        <v>3.2000000000000002</v>
      </c>
      <c r="I323" s="229"/>
      <c r="J323" s="230">
        <f>ROUND(I323*H323,2)</f>
        <v>0</v>
      </c>
      <c r="K323" s="226" t="s">
        <v>335</v>
      </c>
      <c r="L323" s="231"/>
      <c r="M323" s="232" t="s">
        <v>3</v>
      </c>
      <c r="N323" s="233" t="s">
        <v>40</v>
      </c>
      <c r="O323" s="75"/>
      <c r="P323" s="186">
        <f>O323*H323</f>
        <v>0</v>
      </c>
      <c r="Q323" s="186">
        <v>0</v>
      </c>
      <c r="R323" s="186">
        <f>Q323*H323</f>
        <v>0</v>
      </c>
      <c r="S323" s="186">
        <v>0</v>
      </c>
      <c r="T323" s="187">
        <f>S323*H323</f>
        <v>0</v>
      </c>
      <c r="U323" s="41"/>
      <c r="V323" s="41"/>
      <c r="W323" s="41"/>
      <c r="X323" s="41"/>
      <c r="Y323" s="41"/>
      <c r="Z323" s="41"/>
      <c r="AA323" s="41"/>
      <c r="AB323" s="41"/>
      <c r="AC323" s="41"/>
      <c r="AD323" s="41"/>
      <c r="AE323" s="41"/>
      <c r="AR323" s="188" t="s">
        <v>171</v>
      </c>
      <c r="AT323" s="188" t="s">
        <v>539</v>
      </c>
      <c r="AU323" s="188" t="s">
        <v>76</v>
      </c>
      <c r="AY323" s="22" t="s">
        <v>328</v>
      </c>
      <c r="BE323" s="189">
        <f>IF(N323="základní",J323,0)</f>
        <v>0</v>
      </c>
      <c r="BF323" s="189">
        <f>IF(N323="snížená",J323,0)</f>
        <v>0</v>
      </c>
      <c r="BG323" s="189">
        <f>IF(N323="zákl. přenesená",J323,0)</f>
        <v>0</v>
      </c>
      <c r="BH323" s="189">
        <f>IF(N323="sníž. přenesená",J323,0)</f>
        <v>0</v>
      </c>
      <c r="BI323" s="189">
        <f>IF(N323="nulová",J323,0)</f>
        <v>0</v>
      </c>
      <c r="BJ323" s="22" t="s">
        <v>76</v>
      </c>
      <c r="BK323" s="189">
        <f>ROUND(I323*H323,2)</f>
        <v>0</v>
      </c>
      <c r="BL323" s="22" t="s">
        <v>113</v>
      </c>
      <c r="BM323" s="188" t="s">
        <v>1651</v>
      </c>
    </row>
    <row r="324" s="2" customFormat="1" ht="24.15" customHeight="1">
      <c r="A324" s="41"/>
      <c r="B324" s="176"/>
      <c r="C324" s="177" t="s">
        <v>887</v>
      </c>
      <c r="D324" s="177" t="s">
        <v>331</v>
      </c>
      <c r="E324" s="178" t="s">
        <v>8101</v>
      </c>
      <c r="F324" s="179" t="s">
        <v>8102</v>
      </c>
      <c r="G324" s="180" t="s">
        <v>574</v>
      </c>
      <c r="H324" s="181">
        <v>33</v>
      </c>
      <c r="I324" s="182"/>
      <c r="J324" s="183">
        <f>ROUND(I324*H324,2)</f>
        <v>0</v>
      </c>
      <c r="K324" s="179" t="s">
        <v>335</v>
      </c>
      <c r="L324" s="42"/>
      <c r="M324" s="184" t="s">
        <v>3</v>
      </c>
      <c r="N324" s="185" t="s">
        <v>40</v>
      </c>
      <c r="O324" s="75"/>
      <c r="P324" s="186">
        <f>O324*H324</f>
        <v>0</v>
      </c>
      <c r="Q324" s="186">
        <v>0</v>
      </c>
      <c r="R324" s="186">
        <f>Q324*H324</f>
        <v>0</v>
      </c>
      <c r="S324" s="186">
        <v>0</v>
      </c>
      <c r="T324" s="187">
        <f>S324*H324</f>
        <v>0</v>
      </c>
      <c r="U324" s="41"/>
      <c r="V324" s="41"/>
      <c r="W324" s="41"/>
      <c r="X324" s="41"/>
      <c r="Y324" s="41"/>
      <c r="Z324" s="41"/>
      <c r="AA324" s="41"/>
      <c r="AB324" s="41"/>
      <c r="AC324" s="41"/>
      <c r="AD324" s="41"/>
      <c r="AE324" s="41"/>
      <c r="AR324" s="188" t="s">
        <v>113</v>
      </c>
      <c r="AT324" s="188" t="s">
        <v>331</v>
      </c>
      <c r="AU324" s="188" t="s">
        <v>76</v>
      </c>
      <c r="AY324" s="22" t="s">
        <v>328</v>
      </c>
      <c r="BE324" s="189">
        <f>IF(N324="základní",J324,0)</f>
        <v>0</v>
      </c>
      <c r="BF324" s="189">
        <f>IF(N324="snížená",J324,0)</f>
        <v>0</v>
      </c>
      <c r="BG324" s="189">
        <f>IF(N324="zákl. přenesená",J324,0)</f>
        <v>0</v>
      </c>
      <c r="BH324" s="189">
        <f>IF(N324="sníž. přenesená",J324,0)</f>
        <v>0</v>
      </c>
      <c r="BI324" s="189">
        <f>IF(N324="nulová",J324,0)</f>
        <v>0</v>
      </c>
      <c r="BJ324" s="22" t="s">
        <v>76</v>
      </c>
      <c r="BK324" s="189">
        <f>ROUND(I324*H324,2)</f>
        <v>0</v>
      </c>
      <c r="BL324" s="22" t="s">
        <v>113</v>
      </c>
      <c r="BM324" s="188" t="s">
        <v>1655</v>
      </c>
    </row>
    <row r="325" s="2" customFormat="1">
      <c r="A325" s="41"/>
      <c r="B325" s="42"/>
      <c r="C325" s="41"/>
      <c r="D325" s="190" t="s">
        <v>338</v>
      </c>
      <c r="E325" s="41"/>
      <c r="F325" s="191" t="s">
        <v>8103</v>
      </c>
      <c r="G325" s="41"/>
      <c r="H325" s="41"/>
      <c r="I325" s="192"/>
      <c r="J325" s="41"/>
      <c r="K325" s="41"/>
      <c r="L325" s="42"/>
      <c r="M325" s="193"/>
      <c r="N325" s="194"/>
      <c r="O325" s="75"/>
      <c r="P325" s="75"/>
      <c r="Q325" s="75"/>
      <c r="R325" s="75"/>
      <c r="S325" s="75"/>
      <c r="T325" s="76"/>
      <c r="U325" s="41"/>
      <c r="V325" s="41"/>
      <c r="W325" s="41"/>
      <c r="X325" s="41"/>
      <c r="Y325" s="41"/>
      <c r="Z325" s="41"/>
      <c r="AA325" s="41"/>
      <c r="AB325" s="41"/>
      <c r="AC325" s="41"/>
      <c r="AD325" s="41"/>
      <c r="AE325" s="41"/>
      <c r="AT325" s="22" t="s">
        <v>338</v>
      </c>
      <c r="AU325" s="22" t="s">
        <v>76</v>
      </c>
    </row>
    <row r="326" s="15" customFormat="1">
      <c r="A326" s="15"/>
      <c r="B326" s="217"/>
      <c r="C326" s="15"/>
      <c r="D326" s="195" t="s">
        <v>442</v>
      </c>
      <c r="E326" s="218" t="s">
        <v>3</v>
      </c>
      <c r="F326" s="219" t="s">
        <v>8104</v>
      </c>
      <c r="G326" s="15"/>
      <c r="H326" s="218" t="s">
        <v>3</v>
      </c>
      <c r="I326" s="220"/>
      <c r="J326" s="15"/>
      <c r="K326" s="15"/>
      <c r="L326" s="217"/>
      <c r="M326" s="221"/>
      <c r="N326" s="222"/>
      <c r="O326" s="222"/>
      <c r="P326" s="222"/>
      <c r="Q326" s="222"/>
      <c r="R326" s="222"/>
      <c r="S326" s="222"/>
      <c r="T326" s="223"/>
      <c r="U326" s="15"/>
      <c r="V326" s="15"/>
      <c r="W326" s="15"/>
      <c r="X326" s="15"/>
      <c r="Y326" s="15"/>
      <c r="Z326" s="15"/>
      <c r="AA326" s="15"/>
      <c r="AB326" s="15"/>
      <c r="AC326" s="15"/>
      <c r="AD326" s="15"/>
      <c r="AE326" s="15"/>
      <c r="AT326" s="218" t="s">
        <v>442</v>
      </c>
      <c r="AU326" s="218" t="s">
        <v>76</v>
      </c>
      <c r="AV326" s="15" t="s">
        <v>76</v>
      </c>
      <c r="AW326" s="15" t="s">
        <v>31</v>
      </c>
      <c r="AX326" s="15" t="s">
        <v>69</v>
      </c>
      <c r="AY326" s="218" t="s">
        <v>328</v>
      </c>
    </row>
    <row r="327" s="13" customFormat="1">
      <c r="A327" s="13"/>
      <c r="B327" s="201"/>
      <c r="C327" s="13"/>
      <c r="D327" s="195" t="s">
        <v>442</v>
      </c>
      <c r="E327" s="202" t="s">
        <v>3</v>
      </c>
      <c r="F327" s="203" t="s">
        <v>626</v>
      </c>
      <c r="G327" s="13"/>
      <c r="H327" s="204">
        <v>33</v>
      </c>
      <c r="I327" s="205"/>
      <c r="J327" s="13"/>
      <c r="K327" s="13"/>
      <c r="L327" s="201"/>
      <c r="M327" s="206"/>
      <c r="N327" s="207"/>
      <c r="O327" s="207"/>
      <c r="P327" s="207"/>
      <c r="Q327" s="207"/>
      <c r="R327" s="207"/>
      <c r="S327" s="207"/>
      <c r="T327" s="208"/>
      <c r="U327" s="13"/>
      <c r="V327" s="13"/>
      <c r="W327" s="13"/>
      <c r="X327" s="13"/>
      <c r="Y327" s="13"/>
      <c r="Z327" s="13"/>
      <c r="AA327" s="13"/>
      <c r="AB327" s="13"/>
      <c r="AC327" s="13"/>
      <c r="AD327" s="13"/>
      <c r="AE327" s="13"/>
      <c r="AT327" s="202" t="s">
        <v>442</v>
      </c>
      <c r="AU327" s="202" t="s">
        <v>76</v>
      </c>
      <c r="AV327" s="13" t="s">
        <v>79</v>
      </c>
      <c r="AW327" s="13" t="s">
        <v>31</v>
      </c>
      <c r="AX327" s="13" t="s">
        <v>69</v>
      </c>
      <c r="AY327" s="202" t="s">
        <v>328</v>
      </c>
    </row>
    <row r="328" s="14" customFormat="1">
      <c r="A328" s="14"/>
      <c r="B328" s="209"/>
      <c r="C328" s="14"/>
      <c r="D328" s="195" t="s">
        <v>442</v>
      </c>
      <c r="E328" s="210" t="s">
        <v>3</v>
      </c>
      <c r="F328" s="211" t="s">
        <v>452</v>
      </c>
      <c r="G328" s="14"/>
      <c r="H328" s="212">
        <v>33</v>
      </c>
      <c r="I328" s="213"/>
      <c r="J328" s="14"/>
      <c r="K328" s="14"/>
      <c r="L328" s="209"/>
      <c r="M328" s="214"/>
      <c r="N328" s="215"/>
      <c r="O328" s="215"/>
      <c r="P328" s="215"/>
      <c r="Q328" s="215"/>
      <c r="R328" s="215"/>
      <c r="S328" s="215"/>
      <c r="T328" s="216"/>
      <c r="U328" s="14"/>
      <c r="V328" s="14"/>
      <c r="W328" s="14"/>
      <c r="X328" s="14"/>
      <c r="Y328" s="14"/>
      <c r="Z328" s="14"/>
      <c r="AA328" s="14"/>
      <c r="AB328" s="14"/>
      <c r="AC328" s="14"/>
      <c r="AD328" s="14"/>
      <c r="AE328" s="14"/>
      <c r="AT328" s="210" t="s">
        <v>442</v>
      </c>
      <c r="AU328" s="210" t="s">
        <v>76</v>
      </c>
      <c r="AV328" s="14" t="s">
        <v>113</v>
      </c>
      <c r="AW328" s="14" t="s">
        <v>31</v>
      </c>
      <c r="AX328" s="14" t="s">
        <v>76</v>
      </c>
      <c r="AY328" s="210" t="s">
        <v>328</v>
      </c>
    </row>
    <row r="329" s="2" customFormat="1" ht="24.15" customHeight="1">
      <c r="A329" s="41"/>
      <c r="B329" s="176"/>
      <c r="C329" s="177" t="s">
        <v>896</v>
      </c>
      <c r="D329" s="177" t="s">
        <v>331</v>
      </c>
      <c r="E329" s="178" t="s">
        <v>8105</v>
      </c>
      <c r="F329" s="179" t="s">
        <v>8106</v>
      </c>
      <c r="G329" s="180" t="s">
        <v>574</v>
      </c>
      <c r="H329" s="181">
        <v>1</v>
      </c>
      <c r="I329" s="182"/>
      <c r="J329" s="183">
        <f>ROUND(I329*H329,2)</f>
        <v>0</v>
      </c>
      <c r="K329" s="179" t="s">
        <v>335</v>
      </c>
      <c r="L329" s="42"/>
      <c r="M329" s="184" t="s">
        <v>3</v>
      </c>
      <c r="N329" s="185" t="s">
        <v>40</v>
      </c>
      <c r="O329" s="75"/>
      <c r="P329" s="186">
        <f>O329*H329</f>
        <v>0</v>
      </c>
      <c r="Q329" s="186">
        <v>0</v>
      </c>
      <c r="R329" s="186">
        <f>Q329*H329</f>
        <v>0</v>
      </c>
      <c r="S329" s="186">
        <v>0</v>
      </c>
      <c r="T329" s="187">
        <f>S329*H329</f>
        <v>0</v>
      </c>
      <c r="U329" s="41"/>
      <c r="V329" s="41"/>
      <c r="W329" s="41"/>
      <c r="X329" s="41"/>
      <c r="Y329" s="41"/>
      <c r="Z329" s="41"/>
      <c r="AA329" s="41"/>
      <c r="AB329" s="41"/>
      <c r="AC329" s="41"/>
      <c r="AD329" s="41"/>
      <c r="AE329" s="41"/>
      <c r="AR329" s="188" t="s">
        <v>113</v>
      </c>
      <c r="AT329" s="188" t="s">
        <v>331</v>
      </c>
      <c r="AU329" s="188" t="s">
        <v>76</v>
      </c>
      <c r="AY329" s="22" t="s">
        <v>328</v>
      </c>
      <c r="BE329" s="189">
        <f>IF(N329="základní",J329,0)</f>
        <v>0</v>
      </c>
      <c r="BF329" s="189">
        <f>IF(N329="snížená",J329,0)</f>
        <v>0</v>
      </c>
      <c r="BG329" s="189">
        <f>IF(N329="zákl. přenesená",J329,0)</f>
        <v>0</v>
      </c>
      <c r="BH329" s="189">
        <f>IF(N329="sníž. přenesená",J329,0)</f>
        <v>0</v>
      </c>
      <c r="BI329" s="189">
        <f>IF(N329="nulová",J329,0)</f>
        <v>0</v>
      </c>
      <c r="BJ329" s="22" t="s">
        <v>76</v>
      </c>
      <c r="BK329" s="189">
        <f>ROUND(I329*H329,2)</f>
        <v>0</v>
      </c>
      <c r="BL329" s="22" t="s">
        <v>113</v>
      </c>
      <c r="BM329" s="188" t="s">
        <v>1659</v>
      </c>
    </row>
    <row r="330" s="2" customFormat="1">
      <c r="A330" s="41"/>
      <c r="B330" s="42"/>
      <c r="C330" s="41"/>
      <c r="D330" s="190" t="s">
        <v>338</v>
      </c>
      <c r="E330" s="41"/>
      <c r="F330" s="191" t="s">
        <v>8107</v>
      </c>
      <c r="G330" s="41"/>
      <c r="H330" s="41"/>
      <c r="I330" s="192"/>
      <c r="J330" s="41"/>
      <c r="K330" s="41"/>
      <c r="L330" s="42"/>
      <c r="M330" s="193"/>
      <c r="N330" s="194"/>
      <c r="O330" s="75"/>
      <c r="P330" s="75"/>
      <c r="Q330" s="75"/>
      <c r="R330" s="75"/>
      <c r="S330" s="75"/>
      <c r="T330" s="76"/>
      <c r="U330" s="41"/>
      <c r="V330" s="41"/>
      <c r="W330" s="41"/>
      <c r="X330" s="41"/>
      <c r="Y330" s="41"/>
      <c r="Z330" s="41"/>
      <c r="AA330" s="41"/>
      <c r="AB330" s="41"/>
      <c r="AC330" s="41"/>
      <c r="AD330" s="41"/>
      <c r="AE330" s="41"/>
      <c r="AT330" s="22" t="s">
        <v>338</v>
      </c>
      <c r="AU330" s="22" t="s">
        <v>76</v>
      </c>
    </row>
    <row r="331" s="2" customFormat="1" ht="16.5" customHeight="1">
      <c r="A331" s="41"/>
      <c r="B331" s="176"/>
      <c r="C331" s="224" t="s">
        <v>903</v>
      </c>
      <c r="D331" s="224" t="s">
        <v>539</v>
      </c>
      <c r="E331" s="225" t="s">
        <v>8108</v>
      </c>
      <c r="F331" s="226" t="s">
        <v>8109</v>
      </c>
      <c r="G331" s="227" t="s">
        <v>3585</v>
      </c>
      <c r="H331" s="228">
        <v>21</v>
      </c>
      <c r="I331" s="229"/>
      <c r="J331" s="230">
        <f>ROUND(I331*H331,2)</f>
        <v>0</v>
      </c>
      <c r="K331" s="226" t="s">
        <v>3</v>
      </c>
      <c r="L331" s="231"/>
      <c r="M331" s="232" t="s">
        <v>3</v>
      </c>
      <c r="N331" s="233" t="s">
        <v>40</v>
      </c>
      <c r="O331" s="75"/>
      <c r="P331" s="186">
        <f>O331*H331</f>
        <v>0</v>
      </c>
      <c r="Q331" s="186">
        <v>0</v>
      </c>
      <c r="R331" s="186">
        <f>Q331*H331</f>
        <v>0</v>
      </c>
      <c r="S331" s="186">
        <v>0</v>
      </c>
      <c r="T331" s="187">
        <f>S331*H331</f>
        <v>0</v>
      </c>
      <c r="U331" s="41"/>
      <c r="V331" s="41"/>
      <c r="W331" s="41"/>
      <c r="X331" s="41"/>
      <c r="Y331" s="41"/>
      <c r="Z331" s="41"/>
      <c r="AA331" s="41"/>
      <c r="AB331" s="41"/>
      <c r="AC331" s="41"/>
      <c r="AD331" s="41"/>
      <c r="AE331" s="41"/>
      <c r="AR331" s="188" t="s">
        <v>171</v>
      </c>
      <c r="AT331" s="188" t="s">
        <v>539</v>
      </c>
      <c r="AU331" s="188" t="s">
        <v>76</v>
      </c>
      <c r="AY331" s="22" t="s">
        <v>328</v>
      </c>
      <c r="BE331" s="189">
        <f>IF(N331="základní",J331,0)</f>
        <v>0</v>
      </c>
      <c r="BF331" s="189">
        <f>IF(N331="snížená",J331,0)</f>
        <v>0</v>
      </c>
      <c r="BG331" s="189">
        <f>IF(N331="zákl. přenesená",J331,0)</f>
        <v>0</v>
      </c>
      <c r="BH331" s="189">
        <f>IF(N331="sníž. přenesená",J331,0)</f>
        <v>0</v>
      </c>
      <c r="BI331" s="189">
        <f>IF(N331="nulová",J331,0)</f>
        <v>0</v>
      </c>
      <c r="BJ331" s="22" t="s">
        <v>76</v>
      </c>
      <c r="BK331" s="189">
        <f>ROUND(I331*H331,2)</f>
        <v>0</v>
      </c>
      <c r="BL331" s="22" t="s">
        <v>113</v>
      </c>
      <c r="BM331" s="188" t="s">
        <v>1663</v>
      </c>
    </row>
    <row r="332" s="13" customFormat="1">
      <c r="A332" s="13"/>
      <c r="B332" s="201"/>
      <c r="C332" s="13"/>
      <c r="D332" s="195" t="s">
        <v>442</v>
      </c>
      <c r="E332" s="202" t="s">
        <v>3</v>
      </c>
      <c r="F332" s="203" t="s">
        <v>8110</v>
      </c>
      <c r="G332" s="13"/>
      <c r="H332" s="204">
        <v>21</v>
      </c>
      <c r="I332" s="205"/>
      <c r="J332" s="13"/>
      <c r="K332" s="13"/>
      <c r="L332" s="201"/>
      <c r="M332" s="206"/>
      <c r="N332" s="207"/>
      <c r="O332" s="207"/>
      <c r="P332" s="207"/>
      <c r="Q332" s="207"/>
      <c r="R332" s="207"/>
      <c r="S332" s="207"/>
      <c r="T332" s="208"/>
      <c r="U332" s="13"/>
      <c r="V332" s="13"/>
      <c r="W332" s="13"/>
      <c r="X332" s="13"/>
      <c r="Y332" s="13"/>
      <c r="Z332" s="13"/>
      <c r="AA332" s="13"/>
      <c r="AB332" s="13"/>
      <c r="AC332" s="13"/>
      <c r="AD332" s="13"/>
      <c r="AE332" s="13"/>
      <c r="AT332" s="202" t="s">
        <v>442</v>
      </c>
      <c r="AU332" s="202" t="s">
        <v>76</v>
      </c>
      <c r="AV332" s="13" t="s">
        <v>79</v>
      </c>
      <c r="AW332" s="13" t="s">
        <v>31</v>
      </c>
      <c r="AX332" s="13" t="s">
        <v>69</v>
      </c>
      <c r="AY332" s="202" t="s">
        <v>328</v>
      </c>
    </row>
    <row r="333" s="14" customFormat="1">
      <c r="A333" s="14"/>
      <c r="B333" s="209"/>
      <c r="C333" s="14"/>
      <c r="D333" s="195" t="s">
        <v>442</v>
      </c>
      <c r="E333" s="210" t="s">
        <v>3</v>
      </c>
      <c r="F333" s="211" t="s">
        <v>452</v>
      </c>
      <c r="G333" s="14"/>
      <c r="H333" s="212">
        <v>21</v>
      </c>
      <c r="I333" s="213"/>
      <c r="J333" s="14"/>
      <c r="K333" s="14"/>
      <c r="L333" s="209"/>
      <c r="M333" s="214"/>
      <c r="N333" s="215"/>
      <c r="O333" s="215"/>
      <c r="P333" s="215"/>
      <c r="Q333" s="215"/>
      <c r="R333" s="215"/>
      <c r="S333" s="215"/>
      <c r="T333" s="216"/>
      <c r="U333" s="14"/>
      <c r="V333" s="14"/>
      <c r="W333" s="14"/>
      <c r="X333" s="14"/>
      <c r="Y333" s="14"/>
      <c r="Z333" s="14"/>
      <c r="AA333" s="14"/>
      <c r="AB333" s="14"/>
      <c r="AC333" s="14"/>
      <c r="AD333" s="14"/>
      <c r="AE333" s="14"/>
      <c r="AT333" s="210" t="s">
        <v>442</v>
      </c>
      <c r="AU333" s="210" t="s">
        <v>76</v>
      </c>
      <c r="AV333" s="14" t="s">
        <v>113</v>
      </c>
      <c r="AW333" s="14" t="s">
        <v>31</v>
      </c>
      <c r="AX333" s="14" t="s">
        <v>76</v>
      </c>
      <c r="AY333" s="210" t="s">
        <v>328</v>
      </c>
    </row>
    <row r="334" s="2" customFormat="1" ht="49.05" customHeight="1">
      <c r="A334" s="41"/>
      <c r="B334" s="176"/>
      <c r="C334" s="177" t="s">
        <v>908</v>
      </c>
      <c r="D334" s="177" t="s">
        <v>331</v>
      </c>
      <c r="E334" s="178" t="s">
        <v>8111</v>
      </c>
      <c r="F334" s="179" t="s">
        <v>8112</v>
      </c>
      <c r="G334" s="180" t="s">
        <v>585</v>
      </c>
      <c r="H334" s="181">
        <v>0.01</v>
      </c>
      <c r="I334" s="182"/>
      <c r="J334" s="183">
        <f>ROUND(I334*H334,2)</f>
        <v>0</v>
      </c>
      <c r="K334" s="179" t="s">
        <v>335</v>
      </c>
      <c r="L334" s="42"/>
      <c r="M334" s="184" t="s">
        <v>3</v>
      </c>
      <c r="N334" s="185" t="s">
        <v>40</v>
      </c>
      <c r="O334" s="75"/>
      <c r="P334" s="186">
        <f>O334*H334</f>
        <v>0</v>
      </c>
      <c r="Q334" s="186">
        <v>0</v>
      </c>
      <c r="R334" s="186">
        <f>Q334*H334</f>
        <v>0</v>
      </c>
      <c r="S334" s="186">
        <v>0</v>
      </c>
      <c r="T334" s="187">
        <f>S334*H334</f>
        <v>0</v>
      </c>
      <c r="U334" s="41"/>
      <c r="V334" s="41"/>
      <c r="W334" s="41"/>
      <c r="X334" s="41"/>
      <c r="Y334" s="41"/>
      <c r="Z334" s="41"/>
      <c r="AA334" s="41"/>
      <c r="AB334" s="41"/>
      <c r="AC334" s="41"/>
      <c r="AD334" s="41"/>
      <c r="AE334" s="41"/>
      <c r="AR334" s="188" t="s">
        <v>113</v>
      </c>
      <c r="AT334" s="188" t="s">
        <v>331</v>
      </c>
      <c r="AU334" s="188" t="s">
        <v>76</v>
      </c>
      <c r="AY334" s="22" t="s">
        <v>328</v>
      </c>
      <c r="BE334" s="189">
        <f>IF(N334="základní",J334,0)</f>
        <v>0</v>
      </c>
      <c r="BF334" s="189">
        <f>IF(N334="snížená",J334,0)</f>
        <v>0</v>
      </c>
      <c r="BG334" s="189">
        <f>IF(N334="zákl. přenesená",J334,0)</f>
        <v>0</v>
      </c>
      <c r="BH334" s="189">
        <f>IF(N334="sníž. přenesená",J334,0)</f>
        <v>0</v>
      </c>
      <c r="BI334" s="189">
        <f>IF(N334="nulová",J334,0)</f>
        <v>0</v>
      </c>
      <c r="BJ334" s="22" t="s">
        <v>76</v>
      </c>
      <c r="BK334" s="189">
        <f>ROUND(I334*H334,2)</f>
        <v>0</v>
      </c>
      <c r="BL334" s="22" t="s">
        <v>113</v>
      </c>
      <c r="BM334" s="188" t="s">
        <v>1667</v>
      </c>
    </row>
    <row r="335" s="2" customFormat="1">
      <c r="A335" s="41"/>
      <c r="B335" s="42"/>
      <c r="C335" s="41"/>
      <c r="D335" s="190" t="s">
        <v>338</v>
      </c>
      <c r="E335" s="41"/>
      <c r="F335" s="191" t="s">
        <v>8113</v>
      </c>
      <c r="G335" s="41"/>
      <c r="H335" s="41"/>
      <c r="I335" s="192"/>
      <c r="J335" s="41"/>
      <c r="K335" s="41"/>
      <c r="L335" s="42"/>
      <c r="M335" s="193"/>
      <c r="N335" s="194"/>
      <c r="O335" s="75"/>
      <c r="P335" s="75"/>
      <c r="Q335" s="75"/>
      <c r="R335" s="75"/>
      <c r="S335" s="75"/>
      <c r="T335" s="76"/>
      <c r="U335" s="41"/>
      <c r="V335" s="41"/>
      <c r="W335" s="41"/>
      <c r="X335" s="41"/>
      <c r="Y335" s="41"/>
      <c r="Z335" s="41"/>
      <c r="AA335" s="41"/>
      <c r="AB335" s="41"/>
      <c r="AC335" s="41"/>
      <c r="AD335" s="41"/>
      <c r="AE335" s="41"/>
      <c r="AT335" s="22" t="s">
        <v>338</v>
      </c>
      <c r="AU335" s="22" t="s">
        <v>76</v>
      </c>
    </row>
    <row r="336" s="13" customFormat="1">
      <c r="A336" s="13"/>
      <c r="B336" s="201"/>
      <c r="C336" s="13"/>
      <c r="D336" s="195" t="s">
        <v>442</v>
      </c>
      <c r="E336" s="202" t="s">
        <v>3</v>
      </c>
      <c r="F336" s="203" t="s">
        <v>8114</v>
      </c>
      <c r="G336" s="13"/>
      <c r="H336" s="204">
        <v>0.01</v>
      </c>
      <c r="I336" s="205"/>
      <c r="J336" s="13"/>
      <c r="K336" s="13"/>
      <c r="L336" s="201"/>
      <c r="M336" s="206"/>
      <c r="N336" s="207"/>
      <c r="O336" s="207"/>
      <c r="P336" s="207"/>
      <c r="Q336" s="207"/>
      <c r="R336" s="207"/>
      <c r="S336" s="207"/>
      <c r="T336" s="208"/>
      <c r="U336" s="13"/>
      <c r="V336" s="13"/>
      <c r="W336" s="13"/>
      <c r="X336" s="13"/>
      <c r="Y336" s="13"/>
      <c r="Z336" s="13"/>
      <c r="AA336" s="13"/>
      <c r="AB336" s="13"/>
      <c r="AC336" s="13"/>
      <c r="AD336" s="13"/>
      <c r="AE336" s="13"/>
      <c r="AT336" s="202" t="s">
        <v>442</v>
      </c>
      <c r="AU336" s="202" t="s">
        <v>76</v>
      </c>
      <c r="AV336" s="13" t="s">
        <v>79</v>
      </c>
      <c r="AW336" s="13" t="s">
        <v>31</v>
      </c>
      <c r="AX336" s="13" t="s">
        <v>69</v>
      </c>
      <c r="AY336" s="202" t="s">
        <v>328</v>
      </c>
    </row>
    <row r="337" s="14" customFormat="1">
      <c r="A337" s="14"/>
      <c r="B337" s="209"/>
      <c r="C337" s="14"/>
      <c r="D337" s="195" t="s">
        <v>442</v>
      </c>
      <c r="E337" s="210" t="s">
        <v>3</v>
      </c>
      <c r="F337" s="211" t="s">
        <v>452</v>
      </c>
      <c r="G337" s="14"/>
      <c r="H337" s="212">
        <v>0.01</v>
      </c>
      <c r="I337" s="213"/>
      <c r="J337" s="14"/>
      <c r="K337" s="14"/>
      <c r="L337" s="209"/>
      <c r="M337" s="214"/>
      <c r="N337" s="215"/>
      <c r="O337" s="215"/>
      <c r="P337" s="215"/>
      <c r="Q337" s="215"/>
      <c r="R337" s="215"/>
      <c r="S337" s="215"/>
      <c r="T337" s="216"/>
      <c r="U337" s="14"/>
      <c r="V337" s="14"/>
      <c r="W337" s="14"/>
      <c r="X337" s="14"/>
      <c r="Y337" s="14"/>
      <c r="Z337" s="14"/>
      <c r="AA337" s="14"/>
      <c r="AB337" s="14"/>
      <c r="AC337" s="14"/>
      <c r="AD337" s="14"/>
      <c r="AE337" s="14"/>
      <c r="AT337" s="210" t="s">
        <v>442</v>
      </c>
      <c r="AU337" s="210" t="s">
        <v>76</v>
      </c>
      <c r="AV337" s="14" t="s">
        <v>113</v>
      </c>
      <c r="AW337" s="14" t="s">
        <v>31</v>
      </c>
      <c r="AX337" s="14" t="s">
        <v>76</v>
      </c>
      <c r="AY337" s="210" t="s">
        <v>328</v>
      </c>
    </row>
    <row r="338" s="2" customFormat="1" ht="37.8" customHeight="1">
      <c r="A338" s="41"/>
      <c r="B338" s="176"/>
      <c r="C338" s="224" t="s">
        <v>914</v>
      </c>
      <c r="D338" s="224" t="s">
        <v>539</v>
      </c>
      <c r="E338" s="225" t="s">
        <v>8115</v>
      </c>
      <c r="F338" s="226" t="s">
        <v>8116</v>
      </c>
      <c r="G338" s="227" t="s">
        <v>1388</v>
      </c>
      <c r="H338" s="228">
        <v>7.7999999999999998</v>
      </c>
      <c r="I338" s="229"/>
      <c r="J338" s="230">
        <f>ROUND(I338*H338,2)</f>
        <v>0</v>
      </c>
      <c r="K338" s="226" t="s">
        <v>335</v>
      </c>
      <c r="L338" s="231"/>
      <c r="M338" s="232" t="s">
        <v>3</v>
      </c>
      <c r="N338" s="233" t="s">
        <v>40</v>
      </c>
      <c r="O338" s="75"/>
      <c r="P338" s="186">
        <f>O338*H338</f>
        <v>0</v>
      </c>
      <c r="Q338" s="186">
        <v>0</v>
      </c>
      <c r="R338" s="186">
        <f>Q338*H338</f>
        <v>0</v>
      </c>
      <c r="S338" s="186">
        <v>0</v>
      </c>
      <c r="T338" s="187">
        <f>S338*H338</f>
        <v>0</v>
      </c>
      <c r="U338" s="41"/>
      <c r="V338" s="41"/>
      <c r="W338" s="41"/>
      <c r="X338" s="41"/>
      <c r="Y338" s="41"/>
      <c r="Z338" s="41"/>
      <c r="AA338" s="41"/>
      <c r="AB338" s="41"/>
      <c r="AC338" s="41"/>
      <c r="AD338" s="41"/>
      <c r="AE338" s="41"/>
      <c r="AR338" s="188" t="s">
        <v>171</v>
      </c>
      <c r="AT338" s="188" t="s">
        <v>539</v>
      </c>
      <c r="AU338" s="188" t="s">
        <v>76</v>
      </c>
      <c r="AY338" s="22" t="s">
        <v>328</v>
      </c>
      <c r="BE338" s="189">
        <f>IF(N338="základní",J338,0)</f>
        <v>0</v>
      </c>
      <c r="BF338" s="189">
        <f>IF(N338="snížená",J338,0)</f>
        <v>0</v>
      </c>
      <c r="BG338" s="189">
        <f>IF(N338="zákl. přenesená",J338,0)</f>
        <v>0</v>
      </c>
      <c r="BH338" s="189">
        <f>IF(N338="sníž. přenesená",J338,0)</f>
        <v>0</v>
      </c>
      <c r="BI338" s="189">
        <f>IF(N338="nulová",J338,0)</f>
        <v>0</v>
      </c>
      <c r="BJ338" s="22" t="s">
        <v>76</v>
      </c>
      <c r="BK338" s="189">
        <f>ROUND(I338*H338,2)</f>
        <v>0</v>
      </c>
      <c r="BL338" s="22" t="s">
        <v>113</v>
      </c>
      <c r="BM338" s="188" t="s">
        <v>1671</v>
      </c>
    </row>
    <row r="339" s="13" customFormat="1">
      <c r="A339" s="13"/>
      <c r="B339" s="201"/>
      <c r="C339" s="13"/>
      <c r="D339" s="195" t="s">
        <v>442</v>
      </c>
      <c r="E339" s="202" t="s">
        <v>3</v>
      </c>
      <c r="F339" s="203" t="s">
        <v>8117</v>
      </c>
      <c r="G339" s="13"/>
      <c r="H339" s="204">
        <v>7.7999999999999998</v>
      </c>
      <c r="I339" s="205"/>
      <c r="J339" s="13"/>
      <c r="K339" s="13"/>
      <c r="L339" s="201"/>
      <c r="M339" s="206"/>
      <c r="N339" s="207"/>
      <c r="O339" s="207"/>
      <c r="P339" s="207"/>
      <c r="Q339" s="207"/>
      <c r="R339" s="207"/>
      <c r="S339" s="207"/>
      <c r="T339" s="208"/>
      <c r="U339" s="13"/>
      <c r="V339" s="13"/>
      <c r="W339" s="13"/>
      <c r="X339" s="13"/>
      <c r="Y339" s="13"/>
      <c r="Z339" s="13"/>
      <c r="AA339" s="13"/>
      <c r="AB339" s="13"/>
      <c r="AC339" s="13"/>
      <c r="AD339" s="13"/>
      <c r="AE339" s="13"/>
      <c r="AT339" s="202" t="s">
        <v>442</v>
      </c>
      <c r="AU339" s="202" t="s">
        <v>76</v>
      </c>
      <c r="AV339" s="13" t="s">
        <v>79</v>
      </c>
      <c r="AW339" s="13" t="s">
        <v>31</v>
      </c>
      <c r="AX339" s="13" t="s">
        <v>69</v>
      </c>
      <c r="AY339" s="202" t="s">
        <v>328</v>
      </c>
    </row>
    <row r="340" s="14" customFormat="1">
      <c r="A340" s="14"/>
      <c r="B340" s="209"/>
      <c r="C340" s="14"/>
      <c r="D340" s="195" t="s">
        <v>442</v>
      </c>
      <c r="E340" s="210" t="s">
        <v>3</v>
      </c>
      <c r="F340" s="211" t="s">
        <v>452</v>
      </c>
      <c r="G340" s="14"/>
      <c r="H340" s="212">
        <v>7.7999999999999998</v>
      </c>
      <c r="I340" s="213"/>
      <c r="J340" s="14"/>
      <c r="K340" s="14"/>
      <c r="L340" s="209"/>
      <c r="M340" s="214"/>
      <c r="N340" s="215"/>
      <c r="O340" s="215"/>
      <c r="P340" s="215"/>
      <c r="Q340" s="215"/>
      <c r="R340" s="215"/>
      <c r="S340" s="215"/>
      <c r="T340" s="216"/>
      <c r="U340" s="14"/>
      <c r="V340" s="14"/>
      <c r="W340" s="14"/>
      <c r="X340" s="14"/>
      <c r="Y340" s="14"/>
      <c r="Z340" s="14"/>
      <c r="AA340" s="14"/>
      <c r="AB340" s="14"/>
      <c r="AC340" s="14"/>
      <c r="AD340" s="14"/>
      <c r="AE340" s="14"/>
      <c r="AT340" s="210" t="s">
        <v>442</v>
      </c>
      <c r="AU340" s="210" t="s">
        <v>76</v>
      </c>
      <c r="AV340" s="14" t="s">
        <v>113</v>
      </c>
      <c r="AW340" s="14" t="s">
        <v>31</v>
      </c>
      <c r="AX340" s="14" t="s">
        <v>76</v>
      </c>
      <c r="AY340" s="210" t="s">
        <v>328</v>
      </c>
    </row>
    <row r="341" s="2" customFormat="1" ht="16.5" customHeight="1">
      <c r="A341" s="41"/>
      <c r="B341" s="176"/>
      <c r="C341" s="224" t="s">
        <v>922</v>
      </c>
      <c r="D341" s="224" t="s">
        <v>539</v>
      </c>
      <c r="E341" s="225" t="s">
        <v>8118</v>
      </c>
      <c r="F341" s="226" t="s">
        <v>8119</v>
      </c>
      <c r="G341" s="227" t="s">
        <v>1388</v>
      </c>
      <c r="H341" s="228">
        <v>1.95</v>
      </c>
      <c r="I341" s="229"/>
      <c r="J341" s="230">
        <f>ROUND(I341*H341,2)</f>
        <v>0</v>
      </c>
      <c r="K341" s="226" t="s">
        <v>335</v>
      </c>
      <c r="L341" s="231"/>
      <c r="M341" s="232" t="s">
        <v>3</v>
      </c>
      <c r="N341" s="233" t="s">
        <v>40</v>
      </c>
      <c r="O341" s="75"/>
      <c r="P341" s="186">
        <f>O341*H341</f>
        <v>0</v>
      </c>
      <c r="Q341" s="186">
        <v>0</v>
      </c>
      <c r="R341" s="186">
        <f>Q341*H341</f>
        <v>0</v>
      </c>
      <c r="S341" s="186">
        <v>0</v>
      </c>
      <c r="T341" s="187">
        <f>S341*H341</f>
        <v>0</v>
      </c>
      <c r="U341" s="41"/>
      <c r="V341" s="41"/>
      <c r="W341" s="41"/>
      <c r="X341" s="41"/>
      <c r="Y341" s="41"/>
      <c r="Z341" s="41"/>
      <c r="AA341" s="41"/>
      <c r="AB341" s="41"/>
      <c r="AC341" s="41"/>
      <c r="AD341" s="41"/>
      <c r="AE341" s="41"/>
      <c r="AR341" s="188" t="s">
        <v>171</v>
      </c>
      <c r="AT341" s="188" t="s">
        <v>539</v>
      </c>
      <c r="AU341" s="188" t="s">
        <v>76</v>
      </c>
      <c r="AY341" s="22" t="s">
        <v>328</v>
      </c>
      <c r="BE341" s="189">
        <f>IF(N341="základní",J341,0)</f>
        <v>0</v>
      </c>
      <c r="BF341" s="189">
        <f>IF(N341="snížená",J341,0)</f>
        <v>0</v>
      </c>
      <c r="BG341" s="189">
        <f>IF(N341="zákl. přenesená",J341,0)</f>
        <v>0</v>
      </c>
      <c r="BH341" s="189">
        <f>IF(N341="sníž. přenesená",J341,0)</f>
        <v>0</v>
      </c>
      <c r="BI341" s="189">
        <f>IF(N341="nulová",J341,0)</f>
        <v>0</v>
      </c>
      <c r="BJ341" s="22" t="s">
        <v>76</v>
      </c>
      <c r="BK341" s="189">
        <f>ROUND(I341*H341,2)</f>
        <v>0</v>
      </c>
      <c r="BL341" s="22" t="s">
        <v>113</v>
      </c>
      <c r="BM341" s="188" t="s">
        <v>555</v>
      </c>
    </row>
    <row r="342" s="15" customFormat="1">
      <c r="A342" s="15"/>
      <c r="B342" s="217"/>
      <c r="C342" s="15"/>
      <c r="D342" s="195" t="s">
        <v>442</v>
      </c>
      <c r="E342" s="218" t="s">
        <v>3</v>
      </c>
      <c r="F342" s="219" t="s">
        <v>8120</v>
      </c>
      <c r="G342" s="15"/>
      <c r="H342" s="218" t="s">
        <v>3</v>
      </c>
      <c r="I342" s="220"/>
      <c r="J342" s="15"/>
      <c r="K342" s="15"/>
      <c r="L342" s="217"/>
      <c r="M342" s="221"/>
      <c r="N342" s="222"/>
      <c r="O342" s="222"/>
      <c r="P342" s="222"/>
      <c r="Q342" s="222"/>
      <c r="R342" s="222"/>
      <c r="S342" s="222"/>
      <c r="T342" s="223"/>
      <c r="U342" s="15"/>
      <c r="V342" s="15"/>
      <c r="W342" s="15"/>
      <c r="X342" s="15"/>
      <c r="Y342" s="15"/>
      <c r="Z342" s="15"/>
      <c r="AA342" s="15"/>
      <c r="AB342" s="15"/>
      <c r="AC342" s="15"/>
      <c r="AD342" s="15"/>
      <c r="AE342" s="15"/>
      <c r="AT342" s="218" t="s">
        <v>442</v>
      </c>
      <c r="AU342" s="218" t="s">
        <v>76</v>
      </c>
      <c r="AV342" s="15" t="s">
        <v>76</v>
      </c>
      <c r="AW342" s="15" t="s">
        <v>31</v>
      </c>
      <c r="AX342" s="15" t="s">
        <v>69</v>
      </c>
      <c r="AY342" s="218" t="s">
        <v>328</v>
      </c>
    </row>
    <row r="343" s="13" customFormat="1">
      <c r="A343" s="13"/>
      <c r="B343" s="201"/>
      <c r="C343" s="13"/>
      <c r="D343" s="195" t="s">
        <v>442</v>
      </c>
      <c r="E343" s="202" t="s">
        <v>3</v>
      </c>
      <c r="F343" s="203" t="s">
        <v>8121</v>
      </c>
      <c r="G343" s="13"/>
      <c r="H343" s="204">
        <v>1.95</v>
      </c>
      <c r="I343" s="205"/>
      <c r="J343" s="13"/>
      <c r="K343" s="13"/>
      <c r="L343" s="201"/>
      <c r="M343" s="206"/>
      <c r="N343" s="207"/>
      <c r="O343" s="207"/>
      <c r="P343" s="207"/>
      <c r="Q343" s="207"/>
      <c r="R343" s="207"/>
      <c r="S343" s="207"/>
      <c r="T343" s="208"/>
      <c r="U343" s="13"/>
      <c r="V343" s="13"/>
      <c r="W343" s="13"/>
      <c r="X343" s="13"/>
      <c r="Y343" s="13"/>
      <c r="Z343" s="13"/>
      <c r="AA343" s="13"/>
      <c r="AB343" s="13"/>
      <c r="AC343" s="13"/>
      <c r="AD343" s="13"/>
      <c r="AE343" s="13"/>
      <c r="AT343" s="202" t="s">
        <v>442</v>
      </c>
      <c r="AU343" s="202" t="s">
        <v>76</v>
      </c>
      <c r="AV343" s="13" t="s">
        <v>79</v>
      </c>
      <c r="AW343" s="13" t="s">
        <v>31</v>
      </c>
      <c r="AX343" s="13" t="s">
        <v>69</v>
      </c>
      <c r="AY343" s="202" t="s">
        <v>328</v>
      </c>
    </row>
    <row r="344" s="14" customFormat="1">
      <c r="A344" s="14"/>
      <c r="B344" s="209"/>
      <c r="C344" s="14"/>
      <c r="D344" s="195" t="s">
        <v>442</v>
      </c>
      <c r="E344" s="210" t="s">
        <v>3</v>
      </c>
      <c r="F344" s="211" t="s">
        <v>452</v>
      </c>
      <c r="G344" s="14"/>
      <c r="H344" s="212">
        <v>1.95</v>
      </c>
      <c r="I344" s="213"/>
      <c r="J344" s="14"/>
      <c r="K344" s="14"/>
      <c r="L344" s="209"/>
      <c r="M344" s="214"/>
      <c r="N344" s="215"/>
      <c r="O344" s="215"/>
      <c r="P344" s="215"/>
      <c r="Q344" s="215"/>
      <c r="R344" s="215"/>
      <c r="S344" s="215"/>
      <c r="T344" s="216"/>
      <c r="U344" s="14"/>
      <c r="V344" s="14"/>
      <c r="W344" s="14"/>
      <c r="X344" s="14"/>
      <c r="Y344" s="14"/>
      <c r="Z344" s="14"/>
      <c r="AA344" s="14"/>
      <c r="AB344" s="14"/>
      <c r="AC344" s="14"/>
      <c r="AD344" s="14"/>
      <c r="AE344" s="14"/>
      <c r="AT344" s="210" t="s">
        <v>442</v>
      </c>
      <c r="AU344" s="210" t="s">
        <v>76</v>
      </c>
      <c r="AV344" s="14" t="s">
        <v>113</v>
      </c>
      <c r="AW344" s="14" t="s">
        <v>31</v>
      </c>
      <c r="AX344" s="14" t="s">
        <v>76</v>
      </c>
      <c r="AY344" s="210" t="s">
        <v>328</v>
      </c>
    </row>
    <row r="345" s="2" customFormat="1" ht="21.75" customHeight="1">
      <c r="A345" s="41"/>
      <c r="B345" s="176"/>
      <c r="C345" s="177" t="s">
        <v>934</v>
      </c>
      <c r="D345" s="177" t="s">
        <v>331</v>
      </c>
      <c r="E345" s="178" t="s">
        <v>7915</v>
      </c>
      <c r="F345" s="179" t="s">
        <v>7916</v>
      </c>
      <c r="G345" s="180" t="s">
        <v>491</v>
      </c>
      <c r="H345" s="181">
        <v>39</v>
      </c>
      <c r="I345" s="182"/>
      <c r="J345" s="183">
        <f>ROUND(I345*H345,2)</f>
        <v>0</v>
      </c>
      <c r="K345" s="179" t="s">
        <v>335</v>
      </c>
      <c r="L345" s="42"/>
      <c r="M345" s="184" t="s">
        <v>3</v>
      </c>
      <c r="N345" s="185" t="s">
        <v>40</v>
      </c>
      <c r="O345" s="75"/>
      <c r="P345" s="186">
        <f>O345*H345</f>
        <v>0</v>
      </c>
      <c r="Q345" s="186">
        <v>0</v>
      </c>
      <c r="R345" s="186">
        <f>Q345*H345</f>
        <v>0</v>
      </c>
      <c r="S345" s="186">
        <v>0</v>
      </c>
      <c r="T345" s="187">
        <f>S345*H345</f>
        <v>0</v>
      </c>
      <c r="U345" s="41"/>
      <c r="V345" s="41"/>
      <c r="W345" s="41"/>
      <c r="X345" s="41"/>
      <c r="Y345" s="41"/>
      <c r="Z345" s="41"/>
      <c r="AA345" s="41"/>
      <c r="AB345" s="41"/>
      <c r="AC345" s="41"/>
      <c r="AD345" s="41"/>
      <c r="AE345" s="41"/>
      <c r="AR345" s="188" t="s">
        <v>113</v>
      </c>
      <c r="AT345" s="188" t="s">
        <v>331</v>
      </c>
      <c r="AU345" s="188" t="s">
        <v>76</v>
      </c>
      <c r="AY345" s="22" t="s">
        <v>328</v>
      </c>
      <c r="BE345" s="189">
        <f>IF(N345="základní",J345,0)</f>
        <v>0</v>
      </c>
      <c r="BF345" s="189">
        <f>IF(N345="snížená",J345,0)</f>
        <v>0</v>
      </c>
      <c r="BG345" s="189">
        <f>IF(N345="zákl. přenesená",J345,0)</f>
        <v>0</v>
      </c>
      <c r="BH345" s="189">
        <f>IF(N345="sníž. přenesená",J345,0)</f>
        <v>0</v>
      </c>
      <c r="BI345" s="189">
        <f>IF(N345="nulová",J345,0)</f>
        <v>0</v>
      </c>
      <c r="BJ345" s="22" t="s">
        <v>76</v>
      </c>
      <c r="BK345" s="189">
        <f>ROUND(I345*H345,2)</f>
        <v>0</v>
      </c>
      <c r="BL345" s="22" t="s">
        <v>113</v>
      </c>
      <c r="BM345" s="188" t="s">
        <v>1679</v>
      </c>
    </row>
    <row r="346" s="2" customFormat="1">
      <c r="A346" s="41"/>
      <c r="B346" s="42"/>
      <c r="C346" s="41"/>
      <c r="D346" s="190" t="s">
        <v>338</v>
      </c>
      <c r="E346" s="41"/>
      <c r="F346" s="191" t="s">
        <v>7917</v>
      </c>
      <c r="G346" s="41"/>
      <c r="H346" s="41"/>
      <c r="I346" s="192"/>
      <c r="J346" s="41"/>
      <c r="K346" s="41"/>
      <c r="L346" s="42"/>
      <c r="M346" s="193"/>
      <c r="N346" s="194"/>
      <c r="O346" s="75"/>
      <c r="P346" s="75"/>
      <c r="Q346" s="75"/>
      <c r="R346" s="75"/>
      <c r="S346" s="75"/>
      <c r="T346" s="76"/>
      <c r="U346" s="41"/>
      <c r="V346" s="41"/>
      <c r="W346" s="41"/>
      <c r="X346" s="41"/>
      <c r="Y346" s="41"/>
      <c r="Z346" s="41"/>
      <c r="AA346" s="41"/>
      <c r="AB346" s="41"/>
      <c r="AC346" s="41"/>
      <c r="AD346" s="41"/>
      <c r="AE346" s="41"/>
      <c r="AT346" s="22" t="s">
        <v>338</v>
      </c>
      <c r="AU346" s="22" t="s">
        <v>76</v>
      </c>
    </row>
    <row r="347" s="15" customFormat="1">
      <c r="A347" s="15"/>
      <c r="B347" s="217"/>
      <c r="C347" s="15"/>
      <c r="D347" s="195" t="s">
        <v>442</v>
      </c>
      <c r="E347" s="218" t="s">
        <v>3</v>
      </c>
      <c r="F347" s="219" t="s">
        <v>8122</v>
      </c>
      <c r="G347" s="15"/>
      <c r="H347" s="218" t="s">
        <v>3</v>
      </c>
      <c r="I347" s="220"/>
      <c r="J347" s="15"/>
      <c r="K347" s="15"/>
      <c r="L347" s="217"/>
      <c r="M347" s="221"/>
      <c r="N347" s="222"/>
      <c r="O347" s="222"/>
      <c r="P347" s="222"/>
      <c r="Q347" s="222"/>
      <c r="R347" s="222"/>
      <c r="S347" s="222"/>
      <c r="T347" s="223"/>
      <c r="U347" s="15"/>
      <c r="V347" s="15"/>
      <c r="W347" s="15"/>
      <c r="X347" s="15"/>
      <c r="Y347" s="15"/>
      <c r="Z347" s="15"/>
      <c r="AA347" s="15"/>
      <c r="AB347" s="15"/>
      <c r="AC347" s="15"/>
      <c r="AD347" s="15"/>
      <c r="AE347" s="15"/>
      <c r="AT347" s="218" t="s">
        <v>442</v>
      </c>
      <c r="AU347" s="218" t="s">
        <v>76</v>
      </c>
      <c r="AV347" s="15" t="s">
        <v>76</v>
      </c>
      <c r="AW347" s="15" t="s">
        <v>31</v>
      </c>
      <c r="AX347" s="15" t="s">
        <v>69</v>
      </c>
      <c r="AY347" s="218" t="s">
        <v>328</v>
      </c>
    </row>
    <row r="348" s="15" customFormat="1">
      <c r="A348" s="15"/>
      <c r="B348" s="217"/>
      <c r="C348" s="15"/>
      <c r="D348" s="195" t="s">
        <v>442</v>
      </c>
      <c r="E348" s="218" t="s">
        <v>3</v>
      </c>
      <c r="F348" s="219" t="s">
        <v>8123</v>
      </c>
      <c r="G348" s="15"/>
      <c r="H348" s="218" t="s">
        <v>3</v>
      </c>
      <c r="I348" s="220"/>
      <c r="J348" s="15"/>
      <c r="K348" s="15"/>
      <c r="L348" s="217"/>
      <c r="M348" s="221"/>
      <c r="N348" s="222"/>
      <c r="O348" s="222"/>
      <c r="P348" s="222"/>
      <c r="Q348" s="222"/>
      <c r="R348" s="222"/>
      <c r="S348" s="222"/>
      <c r="T348" s="223"/>
      <c r="U348" s="15"/>
      <c r="V348" s="15"/>
      <c r="W348" s="15"/>
      <c r="X348" s="15"/>
      <c r="Y348" s="15"/>
      <c r="Z348" s="15"/>
      <c r="AA348" s="15"/>
      <c r="AB348" s="15"/>
      <c r="AC348" s="15"/>
      <c r="AD348" s="15"/>
      <c r="AE348" s="15"/>
      <c r="AT348" s="218" t="s">
        <v>442</v>
      </c>
      <c r="AU348" s="218" t="s">
        <v>76</v>
      </c>
      <c r="AV348" s="15" t="s">
        <v>76</v>
      </c>
      <c r="AW348" s="15" t="s">
        <v>31</v>
      </c>
      <c r="AX348" s="15" t="s">
        <v>69</v>
      </c>
      <c r="AY348" s="218" t="s">
        <v>328</v>
      </c>
    </row>
    <row r="349" s="13" customFormat="1">
      <c r="A349" s="13"/>
      <c r="B349" s="201"/>
      <c r="C349" s="13"/>
      <c r="D349" s="195" t="s">
        <v>442</v>
      </c>
      <c r="E349" s="202" t="s">
        <v>3</v>
      </c>
      <c r="F349" s="203" t="s">
        <v>8124</v>
      </c>
      <c r="G349" s="13"/>
      <c r="H349" s="204">
        <v>39</v>
      </c>
      <c r="I349" s="205"/>
      <c r="J349" s="13"/>
      <c r="K349" s="13"/>
      <c r="L349" s="201"/>
      <c r="M349" s="206"/>
      <c r="N349" s="207"/>
      <c r="O349" s="207"/>
      <c r="P349" s="207"/>
      <c r="Q349" s="207"/>
      <c r="R349" s="207"/>
      <c r="S349" s="207"/>
      <c r="T349" s="208"/>
      <c r="U349" s="13"/>
      <c r="V349" s="13"/>
      <c r="W349" s="13"/>
      <c r="X349" s="13"/>
      <c r="Y349" s="13"/>
      <c r="Z349" s="13"/>
      <c r="AA349" s="13"/>
      <c r="AB349" s="13"/>
      <c r="AC349" s="13"/>
      <c r="AD349" s="13"/>
      <c r="AE349" s="13"/>
      <c r="AT349" s="202" t="s">
        <v>442</v>
      </c>
      <c r="AU349" s="202" t="s">
        <v>76</v>
      </c>
      <c r="AV349" s="13" t="s">
        <v>79</v>
      </c>
      <c r="AW349" s="13" t="s">
        <v>31</v>
      </c>
      <c r="AX349" s="13" t="s">
        <v>69</v>
      </c>
      <c r="AY349" s="202" t="s">
        <v>328</v>
      </c>
    </row>
    <row r="350" s="14" customFormat="1">
      <c r="A350" s="14"/>
      <c r="B350" s="209"/>
      <c r="C350" s="14"/>
      <c r="D350" s="195" t="s">
        <v>442</v>
      </c>
      <c r="E350" s="210" t="s">
        <v>3</v>
      </c>
      <c r="F350" s="211" t="s">
        <v>452</v>
      </c>
      <c r="G350" s="14"/>
      <c r="H350" s="212">
        <v>39</v>
      </c>
      <c r="I350" s="213"/>
      <c r="J350" s="14"/>
      <c r="K350" s="14"/>
      <c r="L350" s="209"/>
      <c r="M350" s="214"/>
      <c r="N350" s="215"/>
      <c r="O350" s="215"/>
      <c r="P350" s="215"/>
      <c r="Q350" s="215"/>
      <c r="R350" s="215"/>
      <c r="S350" s="215"/>
      <c r="T350" s="216"/>
      <c r="U350" s="14"/>
      <c r="V350" s="14"/>
      <c r="W350" s="14"/>
      <c r="X350" s="14"/>
      <c r="Y350" s="14"/>
      <c r="Z350" s="14"/>
      <c r="AA350" s="14"/>
      <c r="AB350" s="14"/>
      <c r="AC350" s="14"/>
      <c r="AD350" s="14"/>
      <c r="AE350" s="14"/>
      <c r="AT350" s="210" t="s">
        <v>442</v>
      </c>
      <c r="AU350" s="210" t="s">
        <v>76</v>
      </c>
      <c r="AV350" s="14" t="s">
        <v>113</v>
      </c>
      <c r="AW350" s="14" t="s">
        <v>31</v>
      </c>
      <c r="AX350" s="14" t="s">
        <v>76</v>
      </c>
      <c r="AY350" s="210" t="s">
        <v>328</v>
      </c>
    </row>
    <row r="351" s="2" customFormat="1" ht="16.5" customHeight="1">
      <c r="A351" s="41"/>
      <c r="B351" s="176"/>
      <c r="C351" s="224" t="s">
        <v>939</v>
      </c>
      <c r="D351" s="224" t="s">
        <v>539</v>
      </c>
      <c r="E351" s="225" t="s">
        <v>7925</v>
      </c>
      <c r="F351" s="226" t="s">
        <v>7926</v>
      </c>
      <c r="G351" s="227" t="s">
        <v>491</v>
      </c>
      <c r="H351" s="228">
        <v>39</v>
      </c>
      <c r="I351" s="229"/>
      <c r="J351" s="230">
        <f>ROUND(I351*H351,2)</f>
        <v>0</v>
      </c>
      <c r="K351" s="226" t="s">
        <v>335</v>
      </c>
      <c r="L351" s="231"/>
      <c r="M351" s="232" t="s">
        <v>3</v>
      </c>
      <c r="N351" s="233" t="s">
        <v>40</v>
      </c>
      <c r="O351" s="75"/>
      <c r="P351" s="186">
        <f>O351*H351</f>
        <v>0</v>
      </c>
      <c r="Q351" s="186">
        <v>0</v>
      </c>
      <c r="R351" s="186">
        <f>Q351*H351</f>
        <v>0</v>
      </c>
      <c r="S351" s="186">
        <v>0</v>
      </c>
      <c r="T351" s="187">
        <f>S351*H351</f>
        <v>0</v>
      </c>
      <c r="U351" s="41"/>
      <c r="V351" s="41"/>
      <c r="W351" s="41"/>
      <c r="X351" s="41"/>
      <c r="Y351" s="41"/>
      <c r="Z351" s="41"/>
      <c r="AA351" s="41"/>
      <c r="AB351" s="41"/>
      <c r="AC351" s="41"/>
      <c r="AD351" s="41"/>
      <c r="AE351" s="41"/>
      <c r="AR351" s="188" t="s">
        <v>171</v>
      </c>
      <c r="AT351" s="188" t="s">
        <v>539</v>
      </c>
      <c r="AU351" s="188" t="s">
        <v>76</v>
      </c>
      <c r="AY351" s="22" t="s">
        <v>328</v>
      </c>
      <c r="BE351" s="189">
        <f>IF(N351="základní",J351,0)</f>
        <v>0</v>
      </c>
      <c r="BF351" s="189">
        <f>IF(N351="snížená",J351,0)</f>
        <v>0</v>
      </c>
      <c r="BG351" s="189">
        <f>IF(N351="zákl. přenesená",J351,0)</f>
        <v>0</v>
      </c>
      <c r="BH351" s="189">
        <f>IF(N351="sníž. přenesená",J351,0)</f>
        <v>0</v>
      </c>
      <c r="BI351" s="189">
        <f>IF(N351="nulová",J351,0)</f>
        <v>0</v>
      </c>
      <c r="BJ351" s="22" t="s">
        <v>76</v>
      </c>
      <c r="BK351" s="189">
        <f>ROUND(I351*H351,2)</f>
        <v>0</v>
      </c>
      <c r="BL351" s="22" t="s">
        <v>113</v>
      </c>
      <c r="BM351" s="188" t="s">
        <v>1684</v>
      </c>
    </row>
    <row r="352" s="2" customFormat="1" ht="37.8" customHeight="1">
      <c r="A352" s="41"/>
      <c r="B352" s="176"/>
      <c r="C352" s="177" t="s">
        <v>1673</v>
      </c>
      <c r="D352" s="177" t="s">
        <v>331</v>
      </c>
      <c r="E352" s="178" t="s">
        <v>7922</v>
      </c>
      <c r="F352" s="179" t="s">
        <v>7923</v>
      </c>
      <c r="G352" s="180" t="s">
        <v>491</v>
      </c>
      <c r="H352" s="181">
        <v>39</v>
      </c>
      <c r="I352" s="182"/>
      <c r="J352" s="183">
        <f>ROUND(I352*H352,2)</f>
        <v>0</v>
      </c>
      <c r="K352" s="179" t="s">
        <v>335</v>
      </c>
      <c r="L352" s="42"/>
      <c r="M352" s="184" t="s">
        <v>3</v>
      </c>
      <c r="N352" s="185" t="s">
        <v>40</v>
      </c>
      <c r="O352" s="75"/>
      <c r="P352" s="186">
        <f>O352*H352</f>
        <v>0</v>
      </c>
      <c r="Q352" s="186">
        <v>0</v>
      </c>
      <c r="R352" s="186">
        <f>Q352*H352</f>
        <v>0</v>
      </c>
      <c r="S352" s="186">
        <v>0</v>
      </c>
      <c r="T352" s="187">
        <f>S352*H352</f>
        <v>0</v>
      </c>
      <c r="U352" s="41"/>
      <c r="V352" s="41"/>
      <c r="W352" s="41"/>
      <c r="X352" s="41"/>
      <c r="Y352" s="41"/>
      <c r="Z352" s="41"/>
      <c r="AA352" s="41"/>
      <c r="AB352" s="41"/>
      <c r="AC352" s="41"/>
      <c r="AD352" s="41"/>
      <c r="AE352" s="41"/>
      <c r="AR352" s="188" t="s">
        <v>113</v>
      </c>
      <c r="AT352" s="188" t="s">
        <v>331</v>
      </c>
      <c r="AU352" s="188" t="s">
        <v>76</v>
      </c>
      <c r="AY352" s="22" t="s">
        <v>328</v>
      </c>
      <c r="BE352" s="189">
        <f>IF(N352="základní",J352,0)</f>
        <v>0</v>
      </c>
      <c r="BF352" s="189">
        <f>IF(N352="snížená",J352,0)</f>
        <v>0</v>
      </c>
      <c r="BG352" s="189">
        <f>IF(N352="zákl. přenesená",J352,0)</f>
        <v>0</v>
      </c>
      <c r="BH352" s="189">
        <f>IF(N352="sníž. přenesená",J352,0)</f>
        <v>0</v>
      </c>
      <c r="BI352" s="189">
        <f>IF(N352="nulová",J352,0)</f>
        <v>0</v>
      </c>
      <c r="BJ352" s="22" t="s">
        <v>76</v>
      </c>
      <c r="BK352" s="189">
        <f>ROUND(I352*H352,2)</f>
        <v>0</v>
      </c>
      <c r="BL352" s="22" t="s">
        <v>113</v>
      </c>
      <c r="BM352" s="188" t="s">
        <v>1688</v>
      </c>
    </row>
    <row r="353" s="2" customFormat="1">
      <c r="A353" s="41"/>
      <c r="B353" s="42"/>
      <c r="C353" s="41"/>
      <c r="D353" s="190" t="s">
        <v>338</v>
      </c>
      <c r="E353" s="41"/>
      <c r="F353" s="191" t="s">
        <v>7924</v>
      </c>
      <c r="G353" s="41"/>
      <c r="H353" s="41"/>
      <c r="I353" s="192"/>
      <c r="J353" s="41"/>
      <c r="K353" s="41"/>
      <c r="L353" s="42"/>
      <c r="M353" s="193"/>
      <c r="N353" s="194"/>
      <c r="O353" s="75"/>
      <c r="P353" s="75"/>
      <c r="Q353" s="75"/>
      <c r="R353" s="75"/>
      <c r="S353" s="75"/>
      <c r="T353" s="76"/>
      <c r="U353" s="41"/>
      <c r="V353" s="41"/>
      <c r="W353" s="41"/>
      <c r="X353" s="41"/>
      <c r="Y353" s="41"/>
      <c r="Z353" s="41"/>
      <c r="AA353" s="41"/>
      <c r="AB353" s="41"/>
      <c r="AC353" s="41"/>
      <c r="AD353" s="41"/>
      <c r="AE353" s="41"/>
      <c r="AT353" s="22" t="s">
        <v>338</v>
      </c>
      <c r="AU353" s="22" t="s">
        <v>76</v>
      </c>
    </row>
    <row r="354" s="2" customFormat="1" ht="24.15" customHeight="1">
      <c r="A354" s="41"/>
      <c r="B354" s="176"/>
      <c r="C354" s="177" t="s">
        <v>1539</v>
      </c>
      <c r="D354" s="177" t="s">
        <v>331</v>
      </c>
      <c r="E354" s="178" t="s">
        <v>7901</v>
      </c>
      <c r="F354" s="179" t="s">
        <v>7902</v>
      </c>
      <c r="G354" s="180" t="s">
        <v>574</v>
      </c>
      <c r="H354" s="181">
        <v>36</v>
      </c>
      <c r="I354" s="182"/>
      <c r="J354" s="183">
        <f>ROUND(I354*H354,2)</f>
        <v>0</v>
      </c>
      <c r="K354" s="179" t="s">
        <v>335</v>
      </c>
      <c r="L354" s="42"/>
      <c r="M354" s="184" t="s">
        <v>3</v>
      </c>
      <c r="N354" s="185" t="s">
        <v>40</v>
      </c>
      <c r="O354" s="75"/>
      <c r="P354" s="186">
        <f>O354*H354</f>
        <v>0</v>
      </c>
      <c r="Q354" s="186">
        <v>0</v>
      </c>
      <c r="R354" s="186">
        <f>Q354*H354</f>
        <v>0</v>
      </c>
      <c r="S354" s="186">
        <v>0</v>
      </c>
      <c r="T354" s="187">
        <f>S354*H354</f>
        <v>0</v>
      </c>
      <c r="U354" s="41"/>
      <c r="V354" s="41"/>
      <c r="W354" s="41"/>
      <c r="X354" s="41"/>
      <c r="Y354" s="41"/>
      <c r="Z354" s="41"/>
      <c r="AA354" s="41"/>
      <c r="AB354" s="41"/>
      <c r="AC354" s="41"/>
      <c r="AD354" s="41"/>
      <c r="AE354" s="41"/>
      <c r="AR354" s="188" t="s">
        <v>113</v>
      </c>
      <c r="AT354" s="188" t="s">
        <v>331</v>
      </c>
      <c r="AU354" s="188" t="s">
        <v>76</v>
      </c>
      <c r="AY354" s="22" t="s">
        <v>328</v>
      </c>
      <c r="BE354" s="189">
        <f>IF(N354="základní",J354,0)</f>
        <v>0</v>
      </c>
      <c r="BF354" s="189">
        <f>IF(N354="snížená",J354,0)</f>
        <v>0</v>
      </c>
      <c r="BG354" s="189">
        <f>IF(N354="zákl. přenesená",J354,0)</f>
        <v>0</v>
      </c>
      <c r="BH354" s="189">
        <f>IF(N354="sníž. přenesená",J354,0)</f>
        <v>0</v>
      </c>
      <c r="BI354" s="189">
        <f>IF(N354="nulová",J354,0)</f>
        <v>0</v>
      </c>
      <c r="BJ354" s="22" t="s">
        <v>76</v>
      </c>
      <c r="BK354" s="189">
        <f>ROUND(I354*H354,2)</f>
        <v>0</v>
      </c>
      <c r="BL354" s="22" t="s">
        <v>113</v>
      </c>
      <c r="BM354" s="188" t="s">
        <v>1691</v>
      </c>
    </row>
    <row r="355" s="2" customFormat="1">
      <c r="A355" s="41"/>
      <c r="B355" s="42"/>
      <c r="C355" s="41"/>
      <c r="D355" s="190" t="s">
        <v>338</v>
      </c>
      <c r="E355" s="41"/>
      <c r="F355" s="191" t="s">
        <v>7903</v>
      </c>
      <c r="G355" s="41"/>
      <c r="H355" s="41"/>
      <c r="I355" s="192"/>
      <c r="J355" s="41"/>
      <c r="K355" s="41"/>
      <c r="L355" s="42"/>
      <c r="M355" s="193"/>
      <c r="N355" s="194"/>
      <c r="O355" s="75"/>
      <c r="P355" s="75"/>
      <c r="Q355" s="75"/>
      <c r="R355" s="75"/>
      <c r="S355" s="75"/>
      <c r="T355" s="76"/>
      <c r="U355" s="41"/>
      <c r="V355" s="41"/>
      <c r="W355" s="41"/>
      <c r="X355" s="41"/>
      <c r="Y355" s="41"/>
      <c r="Z355" s="41"/>
      <c r="AA355" s="41"/>
      <c r="AB355" s="41"/>
      <c r="AC355" s="41"/>
      <c r="AD355" s="41"/>
      <c r="AE355" s="41"/>
      <c r="AT355" s="22" t="s">
        <v>338</v>
      </c>
      <c r="AU355" s="22" t="s">
        <v>76</v>
      </c>
    </row>
    <row r="356" s="2" customFormat="1" ht="24.15" customHeight="1">
      <c r="A356" s="41"/>
      <c r="B356" s="176"/>
      <c r="C356" s="224" t="s">
        <v>1681</v>
      </c>
      <c r="D356" s="224" t="s">
        <v>539</v>
      </c>
      <c r="E356" s="225" t="s">
        <v>7905</v>
      </c>
      <c r="F356" s="226" t="s">
        <v>7906</v>
      </c>
      <c r="G356" s="227" t="s">
        <v>574</v>
      </c>
      <c r="H356" s="228">
        <v>36</v>
      </c>
      <c r="I356" s="229"/>
      <c r="J356" s="230">
        <f>ROUND(I356*H356,2)</f>
        <v>0</v>
      </c>
      <c r="K356" s="226" t="s">
        <v>335</v>
      </c>
      <c r="L356" s="231"/>
      <c r="M356" s="232" t="s">
        <v>3</v>
      </c>
      <c r="N356" s="233" t="s">
        <v>40</v>
      </c>
      <c r="O356" s="75"/>
      <c r="P356" s="186">
        <f>O356*H356</f>
        <v>0</v>
      </c>
      <c r="Q356" s="186">
        <v>0</v>
      </c>
      <c r="R356" s="186">
        <f>Q356*H356</f>
        <v>0</v>
      </c>
      <c r="S356" s="186">
        <v>0</v>
      </c>
      <c r="T356" s="187">
        <f>S356*H356</f>
        <v>0</v>
      </c>
      <c r="U356" s="41"/>
      <c r="V356" s="41"/>
      <c r="W356" s="41"/>
      <c r="X356" s="41"/>
      <c r="Y356" s="41"/>
      <c r="Z356" s="41"/>
      <c r="AA356" s="41"/>
      <c r="AB356" s="41"/>
      <c r="AC356" s="41"/>
      <c r="AD356" s="41"/>
      <c r="AE356" s="41"/>
      <c r="AR356" s="188" t="s">
        <v>171</v>
      </c>
      <c r="AT356" s="188" t="s">
        <v>539</v>
      </c>
      <c r="AU356" s="188" t="s">
        <v>76</v>
      </c>
      <c r="AY356" s="22" t="s">
        <v>328</v>
      </c>
      <c r="BE356" s="189">
        <f>IF(N356="základní",J356,0)</f>
        <v>0</v>
      </c>
      <c r="BF356" s="189">
        <f>IF(N356="snížená",J356,0)</f>
        <v>0</v>
      </c>
      <c r="BG356" s="189">
        <f>IF(N356="zákl. přenesená",J356,0)</f>
        <v>0</v>
      </c>
      <c r="BH356" s="189">
        <f>IF(N356="sníž. přenesená",J356,0)</f>
        <v>0</v>
      </c>
      <c r="BI356" s="189">
        <f>IF(N356="nulová",J356,0)</f>
        <v>0</v>
      </c>
      <c r="BJ356" s="22" t="s">
        <v>76</v>
      </c>
      <c r="BK356" s="189">
        <f>ROUND(I356*H356,2)</f>
        <v>0</v>
      </c>
      <c r="BL356" s="22" t="s">
        <v>113</v>
      </c>
      <c r="BM356" s="188" t="s">
        <v>1696</v>
      </c>
    </row>
    <row r="357" s="2" customFormat="1">
      <c r="A357" s="41"/>
      <c r="B357" s="42"/>
      <c r="C357" s="41"/>
      <c r="D357" s="195" t="s">
        <v>340</v>
      </c>
      <c r="E357" s="41"/>
      <c r="F357" s="196" t="s">
        <v>8125</v>
      </c>
      <c r="G357" s="41"/>
      <c r="H357" s="41"/>
      <c r="I357" s="192"/>
      <c r="J357" s="41"/>
      <c r="K357" s="41"/>
      <c r="L357" s="42"/>
      <c r="M357" s="193"/>
      <c r="N357" s="194"/>
      <c r="O357" s="75"/>
      <c r="P357" s="75"/>
      <c r="Q357" s="75"/>
      <c r="R357" s="75"/>
      <c r="S357" s="75"/>
      <c r="T357" s="76"/>
      <c r="U357" s="41"/>
      <c r="V357" s="41"/>
      <c r="W357" s="41"/>
      <c r="X357" s="41"/>
      <c r="Y357" s="41"/>
      <c r="Z357" s="41"/>
      <c r="AA357" s="41"/>
      <c r="AB357" s="41"/>
      <c r="AC357" s="41"/>
      <c r="AD357" s="41"/>
      <c r="AE357" s="41"/>
      <c r="AT357" s="22" t="s">
        <v>340</v>
      </c>
      <c r="AU357" s="22" t="s">
        <v>76</v>
      </c>
    </row>
    <row r="358" s="2" customFormat="1" ht="16.5" customHeight="1">
      <c r="A358" s="41"/>
      <c r="B358" s="176"/>
      <c r="C358" s="177" t="s">
        <v>1332</v>
      </c>
      <c r="D358" s="177" t="s">
        <v>331</v>
      </c>
      <c r="E358" s="178" t="s">
        <v>8126</v>
      </c>
      <c r="F358" s="179" t="s">
        <v>8127</v>
      </c>
      <c r="G358" s="180" t="s">
        <v>574</v>
      </c>
      <c r="H358" s="181">
        <v>24</v>
      </c>
      <c r="I358" s="182"/>
      <c r="J358" s="183">
        <f>ROUND(I358*H358,2)</f>
        <v>0</v>
      </c>
      <c r="K358" s="179" t="s">
        <v>335</v>
      </c>
      <c r="L358" s="42"/>
      <c r="M358" s="184" t="s">
        <v>3</v>
      </c>
      <c r="N358" s="185" t="s">
        <v>40</v>
      </c>
      <c r="O358" s="75"/>
      <c r="P358" s="186">
        <f>O358*H358</f>
        <v>0</v>
      </c>
      <c r="Q358" s="186">
        <v>0</v>
      </c>
      <c r="R358" s="186">
        <f>Q358*H358</f>
        <v>0</v>
      </c>
      <c r="S358" s="186">
        <v>0</v>
      </c>
      <c r="T358" s="187">
        <f>S358*H358</f>
        <v>0</v>
      </c>
      <c r="U358" s="41"/>
      <c r="V358" s="41"/>
      <c r="W358" s="41"/>
      <c r="X358" s="41"/>
      <c r="Y358" s="41"/>
      <c r="Z358" s="41"/>
      <c r="AA358" s="41"/>
      <c r="AB358" s="41"/>
      <c r="AC358" s="41"/>
      <c r="AD358" s="41"/>
      <c r="AE358" s="41"/>
      <c r="AR358" s="188" t="s">
        <v>113</v>
      </c>
      <c r="AT358" s="188" t="s">
        <v>331</v>
      </c>
      <c r="AU358" s="188" t="s">
        <v>76</v>
      </c>
      <c r="AY358" s="22" t="s">
        <v>328</v>
      </c>
      <c r="BE358" s="189">
        <f>IF(N358="základní",J358,0)</f>
        <v>0</v>
      </c>
      <c r="BF358" s="189">
        <f>IF(N358="snížená",J358,0)</f>
        <v>0</v>
      </c>
      <c r="BG358" s="189">
        <f>IF(N358="zákl. přenesená",J358,0)</f>
        <v>0</v>
      </c>
      <c r="BH358" s="189">
        <f>IF(N358="sníž. přenesená",J358,0)</f>
        <v>0</v>
      </c>
      <c r="BI358" s="189">
        <f>IF(N358="nulová",J358,0)</f>
        <v>0</v>
      </c>
      <c r="BJ358" s="22" t="s">
        <v>76</v>
      </c>
      <c r="BK358" s="189">
        <f>ROUND(I358*H358,2)</f>
        <v>0</v>
      </c>
      <c r="BL358" s="22" t="s">
        <v>113</v>
      </c>
      <c r="BM358" s="188" t="s">
        <v>1701</v>
      </c>
    </row>
    <row r="359" s="2" customFormat="1">
      <c r="A359" s="41"/>
      <c r="B359" s="42"/>
      <c r="C359" s="41"/>
      <c r="D359" s="190" t="s">
        <v>338</v>
      </c>
      <c r="E359" s="41"/>
      <c r="F359" s="191" t="s">
        <v>8128</v>
      </c>
      <c r="G359" s="41"/>
      <c r="H359" s="41"/>
      <c r="I359" s="192"/>
      <c r="J359" s="41"/>
      <c r="K359" s="41"/>
      <c r="L359" s="42"/>
      <c r="M359" s="193"/>
      <c r="N359" s="194"/>
      <c r="O359" s="75"/>
      <c r="P359" s="75"/>
      <c r="Q359" s="75"/>
      <c r="R359" s="75"/>
      <c r="S359" s="75"/>
      <c r="T359" s="76"/>
      <c r="U359" s="41"/>
      <c r="V359" s="41"/>
      <c r="W359" s="41"/>
      <c r="X359" s="41"/>
      <c r="Y359" s="41"/>
      <c r="Z359" s="41"/>
      <c r="AA359" s="41"/>
      <c r="AB359" s="41"/>
      <c r="AC359" s="41"/>
      <c r="AD359" s="41"/>
      <c r="AE359" s="41"/>
      <c r="AT359" s="22" t="s">
        <v>338</v>
      </c>
      <c r="AU359" s="22" t="s">
        <v>76</v>
      </c>
    </row>
    <row r="360" s="2" customFormat="1" ht="16.5" customHeight="1">
      <c r="A360" s="41"/>
      <c r="B360" s="176"/>
      <c r="C360" s="224" t="s">
        <v>1690</v>
      </c>
      <c r="D360" s="224" t="s">
        <v>539</v>
      </c>
      <c r="E360" s="225" t="s">
        <v>8129</v>
      </c>
      <c r="F360" s="226" t="s">
        <v>8130</v>
      </c>
      <c r="G360" s="227" t="s">
        <v>574</v>
      </c>
      <c r="H360" s="228">
        <v>24</v>
      </c>
      <c r="I360" s="229"/>
      <c r="J360" s="230">
        <f>ROUND(I360*H360,2)</f>
        <v>0</v>
      </c>
      <c r="K360" s="226" t="s">
        <v>3</v>
      </c>
      <c r="L360" s="231"/>
      <c r="M360" s="232" t="s">
        <v>3</v>
      </c>
      <c r="N360" s="233" t="s">
        <v>40</v>
      </c>
      <c r="O360" s="75"/>
      <c r="P360" s="186">
        <f>O360*H360</f>
        <v>0</v>
      </c>
      <c r="Q360" s="186">
        <v>0</v>
      </c>
      <c r="R360" s="186">
        <f>Q360*H360</f>
        <v>0</v>
      </c>
      <c r="S360" s="186">
        <v>0</v>
      </c>
      <c r="T360" s="187">
        <f>S360*H360</f>
        <v>0</v>
      </c>
      <c r="U360" s="41"/>
      <c r="V360" s="41"/>
      <c r="W360" s="41"/>
      <c r="X360" s="41"/>
      <c r="Y360" s="41"/>
      <c r="Z360" s="41"/>
      <c r="AA360" s="41"/>
      <c r="AB360" s="41"/>
      <c r="AC360" s="41"/>
      <c r="AD360" s="41"/>
      <c r="AE360" s="41"/>
      <c r="AR360" s="188" t="s">
        <v>171</v>
      </c>
      <c r="AT360" s="188" t="s">
        <v>539</v>
      </c>
      <c r="AU360" s="188" t="s">
        <v>76</v>
      </c>
      <c r="AY360" s="22" t="s">
        <v>328</v>
      </c>
      <c r="BE360" s="189">
        <f>IF(N360="základní",J360,0)</f>
        <v>0</v>
      </c>
      <c r="BF360" s="189">
        <f>IF(N360="snížená",J360,0)</f>
        <v>0</v>
      </c>
      <c r="BG360" s="189">
        <f>IF(N360="zákl. přenesená",J360,0)</f>
        <v>0</v>
      </c>
      <c r="BH360" s="189">
        <f>IF(N360="sníž. přenesená",J360,0)</f>
        <v>0</v>
      </c>
      <c r="BI360" s="189">
        <f>IF(N360="nulová",J360,0)</f>
        <v>0</v>
      </c>
      <c r="BJ360" s="22" t="s">
        <v>76</v>
      </c>
      <c r="BK360" s="189">
        <f>ROUND(I360*H360,2)</f>
        <v>0</v>
      </c>
      <c r="BL360" s="22" t="s">
        <v>113</v>
      </c>
      <c r="BM360" s="188" t="s">
        <v>1705</v>
      </c>
    </row>
    <row r="361" s="2" customFormat="1" ht="24.15" customHeight="1">
      <c r="A361" s="41"/>
      <c r="B361" s="176"/>
      <c r="C361" s="177" t="s">
        <v>1335</v>
      </c>
      <c r="D361" s="177" t="s">
        <v>331</v>
      </c>
      <c r="E361" s="178" t="s">
        <v>8131</v>
      </c>
      <c r="F361" s="179" t="s">
        <v>8132</v>
      </c>
      <c r="G361" s="180" t="s">
        <v>8133</v>
      </c>
      <c r="H361" s="181">
        <v>15</v>
      </c>
      <c r="I361" s="182"/>
      <c r="J361" s="183">
        <f>ROUND(I361*H361,2)</f>
        <v>0</v>
      </c>
      <c r="K361" s="179" t="s">
        <v>335</v>
      </c>
      <c r="L361" s="42"/>
      <c r="M361" s="184" t="s">
        <v>3</v>
      </c>
      <c r="N361" s="185" t="s">
        <v>40</v>
      </c>
      <c r="O361" s="75"/>
      <c r="P361" s="186">
        <f>O361*H361</f>
        <v>0</v>
      </c>
      <c r="Q361" s="186">
        <v>0</v>
      </c>
      <c r="R361" s="186">
        <f>Q361*H361</f>
        <v>0</v>
      </c>
      <c r="S361" s="186">
        <v>0</v>
      </c>
      <c r="T361" s="187">
        <f>S361*H361</f>
        <v>0</v>
      </c>
      <c r="U361" s="41"/>
      <c r="V361" s="41"/>
      <c r="W361" s="41"/>
      <c r="X361" s="41"/>
      <c r="Y361" s="41"/>
      <c r="Z361" s="41"/>
      <c r="AA361" s="41"/>
      <c r="AB361" s="41"/>
      <c r="AC361" s="41"/>
      <c r="AD361" s="41"/>
      <c r="AE361" s="41"/>
      <c r="AR361" s="188" t="s">
        <v>113</v>
      </c>
      <c r="AT361" s="188" t="s">
        <v>331</v>
      </c>
      <c r="AU361" s="188" t="s">
        <v>76</v>
      </c>
      <c r="AY361" s="22" t="s">
        <v>328</v>
      </c>
      <c r="BE361" s="189">
        <f>IF(N361="základní",J361,0)</f>
        <v>0</v>
      </c>
      <c r="BF361" s="189">
        <f>IF(N361="snížená",J361,0)</f>
        <v>0</v>
      </c>
      <c r="BG361" s="189">
        <f>IF(N361="zákl. přenesená",J361,0)</f>
        <v>0</v>
      </c>
      <c r="BH361" s="189">
        <f>IF(N361="sníž. přenesená",J361,0)</f>
        <v>0</v>
      </c>
      <c r="BI361" s="189">
        <f>IF(N361="nulová",J361,0)</f>
        <v>0</v>
      </c>
      <c r="BJ361" s="22" t="s">
        <v>76</v>
      </c>
      <c r="BK361" s="189">
        <f>ROUND(I361*H361,2)</f>
        <v>0</v>
      </c>
      <c r="BL361" s="22" t="s">
        <v>113</v>
      </c>
      <c r="BM361" s="188" t="s">
        <v>1710</v>
      </c>
    </row>
    <row r="362" s="2" customFormat="1">
      <c r="A362" s="41"/>
      <c r="B362" s="42"/>
      <c r="C362" s="41"/>
      <c r="D362" s="190" t="s">
        <v>338</v>
      </c>
      <c r="E362" s="41"/>
      <c r="F362" s="191" t="s">
        <v>8134</v>
      </c>
      <c r="G362" s="41"/>
      <c r="H362" s="41"/>
      <c r="I362" s="192"/>
      <c r="J362" s="41"/>
      <c r="K362" s="41"/>
      <c r="L362" s="42"/>
      <c r="M362" s="193"/>
      <c r="N362" s="194"/>
      <c r="O362" s="75"/>
      <c r="P362" s="75"/>
      <c r="Q362" s="75"/>
      <c r="R362" s="75"/>
      <c r="S362" s="75"/>
      <c r="T362" s="76"/>
      <c r="U362" s="41"/>
      <c r="V362" s="41"/>
      <c r="W362" s="41"/>
      <c r="X362" s="41"/>
      <c r="Y362" s="41"/>
      <c r="Z362" s="41"/>
      <c r="AA362" s="41"/>
      <c r="AB362" s="41"/>
      <c r="AC362" s="41"/>
      <c r="AD362" s="41"/>
      <c r="AE362" s="41"/>
      <c r="AT362" s="22" t="s">
        <v>338</v>
      </c>
      <c r="AU362" s="22" t="s">
        <v>76</v>
      </c>
    </row>
    <row r="363" s="2" customFormat="1" ht="44.25" customHeight="1">
      <c r="A363" s="41"/>
      <c r="B363" s="176"/>
      <c r="C363" s="177" t="s">
        <v>1698</v>
      </c>
      <c r="D363" s="177" t="s">
        <v>331</v>
      </c>
      <c r="E363" s="178" t="s">
        <v>8135</v>
      </c>
      <c r="F363" s="179" t="s">
        <v>8136</v>
      </c>
      <c r="G363" s="180" t="s">
        <v>476</v>
      </c>
      <c r="H363" s="181">
        <v>39.5</v>
      </c>
      <c r="I363" s="182"/>
      <c r="J363" s="183">
        <f>ROUND(I363*H363,2)</f>
        <v>0</v>
      </c>
      <c r="K363" s="179" t="s">
        <v>335</v>
      </c>
      <c r="L363" s="42"/>
      <c r="M363" s="184" t="s">
        <v>3</v>
      </c>
      <c r="N363" s="185" t="s">
        <v>40</v>
      </c>
      <c r="O363" s="75"/>
      <c r="P363" s="186">
        <f>O363*H363</f>
        <v>0</v>
      </c>
      <c r="Q363" s="186">
        <v>0</v>
      </c>
      <c r="R363" s="186">
        <f>Q363*H363</f>
        <v>0</v>
      </c>
      <c r="S363" s="186">
        <v>0</v>
      </c>
      <c r="T363" s="187">
        <f>S363*H363</f>
        <v>0</v>
      </c>
      <c r="U363" s="41"/>
      <c r="V363" s="41"/>
      <c r="W363" s="41"/>
      <c r="X363" s="41"/>
      <c r="Y363" s="41"/>
      <c r="Z363" s="41"/>
      <c r="AA363" s="41"/>
      <c r="AB363" s="41"/>
      <c r="AC363" s="41"/>
      <c r="AD363" s="41"/>
      <c r="AE363" s="41"/>
      <c r="AR363" s="188" t="s">
        <v>113</v>
      </c>
      <c r="AT363" s="188" t="s">
        <v>331</v>
      </c>
      <c r="AU363" s="188" t="s">
        <v>76</v>
      </c>
      <c r="AY363" s="22" t="s">
        <v>328</v>
      </c>
      <c r="BE363" s="189">
        <f>IF(N363="základní",J363,0)</f>
        <v>0</v>
      </c>
      <c r="BF363" s="189">
        <f>IF(N363="snížená",J363,0)</f>
        <v>0</v>
      </c>
      <c r="BG363" s="189">
        <f>IF(N363="zákl. přenesená",J363,0)</f>
        <v>0</v>
      </c>
      <c r="BH363" s="189">
        <f>IF(N363="sníž. přenesená",J363,0)</f>
        <v>0</v>
      </c>
      <c r="BI363" s="189">
        <f>IF(N363="nulová",J363,0)</f>
        <v>0</v>
      </c>
      <c r="BJ363" s="22" t="s">
        <v>76</v>
      </c>
      <c r="BK363" s="189">
        <f>ROUND(I363*H363,2)</f>
        <v>0</v>
      </c>
      <c r="BL363" s="22" t="s">
        <v>113</v>
      </c>
      <c r="BM363" s="188" t="s">
        <v>1712</v>
      </c>
    </row>
    <row r="364" s="2" customFormat="1">
      <c r="A364" s="41"/>
      <c r="B364" s="42"/>
      <c r="C364" s="41"/>
      <c r="D364" s="190" t="s">
        <v>338</v>
      </c>
      <c r="E364" s="41"/>
      <c r="F364" s="191" t="s">
        <v>8137</v>
      </c>
      <c r="G364" s="41"/>
      <c r="H364" s="41"/>
      <c r="I364" s="192"/>
      <c r="J364" s="41"/>
      <c r="K364" s="41"/>
      <c r="L364" s="42"/>
      <c r="M364" s="193"/>
      <c r="N364" s="194"/>
      <c r="O364" s="75"/>
      <c r="P364" s="75"/>
      <c r="Q364" s="75"/>
      <c r="R364" s="75"/>
      <c r="S364" s="75"/>
      <c r="T364" s="76"/>
      <c r="U364" s="41"/>
      <c r="V364" s="41"/>
      <c r="W364" s="41"/>
      <c r="X364" s="41"/>
      <c r="Y364" s="41"/>
      <c r="Z364" s="41"/>
      <c r="AA364" s="41"/>
      <c r="AB364" s="41"/>
      <c r="AC364" s="41"/>
      <c r="AD364" s="41"/>
      <c r="AE364" s="41"/>
      <c r="AT364" s="22" t="s">
        <v>338</v>
      </c>
      <c r="AU364" s="22" t="s">
        <v>76</v>
      </c>
    </row>
    <row r="365" s="15" customFormat="1">
      <c r="A365" s="15"/>
      <c r="B365" s="217"/>
      <c r="C365" s="15"/>
      <c r="D365" s="195" t="s">
        <v>442</v>
      </c>
      <c r="E365" s="218" t="s">
        <v>3</v>
      </c>
      <c r="F365" s="219" t="s">
        <v>8138</v>
      </c>
      <c r="G365" s="15"/>
      <c r="H365" s="218" t="s">
        <v>3</v>
      </c>
      <c r="I365" s="220"/>
      <c r="J365" s="15"/>
      <c r="K365" s="15"/>
      <c r="L365" s="217"/>
      <c r="M365" s="221"/>
      <c r="N365" s="222"/>
      <c r="O365" s="222"/>
      <c r="P365" s="222"/>
      <c r="Q365" s="222"/>
      <c r="R365" s="222"/>
      <c r="S365" s="222"/>
      <c r="T365" s="223"/>
      <c r="U365" s="15"/>
      <c r="V365" s="15"/>
      <c r="W365" s="15"/>
      <c r="X365" s="15"/>
      <c r="Y365" s="15"/>
      <c r="Z365" s="15"/>
      <c r="AA365" s="15"/>
      <c r="AB365" s="15"/>
      <c r="AC365" s="15"/>
      <c r="AD365" s="15"/>
      <c r="AE365" s="15"/>
      <c r="AT365" s="218" t="s">
        <v>442</v>
      </c>
      <c r="AU365" s="218" t="s">
        <v>76</v>
      </c>
      <c r="AV365" s="15" t="s">
        <v>76</v>
      </c>
      <c r="AW365" s="15" t="s">
        <v>31</v>
      </c>
      <c r="AX365" s="15" t="s">
        <v>69</v>
      </c>
      <c r="AY365" s="218" t="s">
        <v>328</v>
      </c>
    </row>
    <row r="366" s="13" customFormat="1">
      <c r="A366" s="13"/>
      <c r="B366" s="201"/>
      <c r="C366" s="13"/>
      <c r="D366" s="195" t="s">
        <v>442</v>
      </c>
      <c r="E366" s="202" t="s">
        <v>3</v>
      </c>
      <c r="F366" s="203" t="s">
        <v>8139</v>
      </c>
      <c r="G366" s="13"/>
      <c r="H366" s="204">
        <v>17</v>
      </c>
      <c r="I366" s="205"/>
      <c r="J366" s="13"/>
      <c r="K366" s="13"/>
      <c r="L366" s="201"/>
      <c r="M366" s="206"/>
      <c r="N366" s="207"/>
      <c r="O366" s="207"/>
      <c r="P366" s="207"/>
      <c r="Q366" s="207"/>
      <c r="R366" s="207"/>
      <c r="S366" s="207"/>
      <c r="T366" s="208"/>
      <c r="U366" s="13"/>
      <c r="V366" s="13"/>
      <c r="W366" s="13"/>
      <c r="X366" s="13"/>
      <c r="Y366" s="13"/>
      <c r="Z366" s="13"/>
      <c r="AA366" s="13"/>
      <c r="AB366" s="13"/>
      <c r="AC366" s="13"/>
      <c r="AD366" s="13"/>
      <c r="AE366" s="13"/>
      <c r="AT366" s="202" t="s">
        <v>442</v>
      </c>
      <c r="AU366" s="202" t="s">
        <v>76</v>
      </c>
      <c r="AV366" s="13" t="s">
        <v>79</v>
      </c>
      <c r="AW366" s="13" t="s">
        <v>31</v>
      </c>
      <c r="AX366" s="13" t="s">
        <v>69</v>
      </c>
      <c r="AY366" s="202" t="s">
        <v>328</v>
      </c>
    </row>
    <row r="367" s="13" customFormat="1">
      <c r="A367" s="13"/>
      <c r="B367" s="201"/>
      <c r="C367" s="13"/>
      <c r="D367" s="195" t="s">
        <v>442</v>
      </c>
      <c r="E367" s="202" t="s">
        <v>3</v>
      </c>
      <c r="F367" s="203" t="s">
        <v>8140</v>
      </c>
      <c r="G367" s="13"/>
      <c r="H367" s="204">
        <v>22.5</v>
      </c>
      <c r="I367" s="205"/>
      <c r="J367" s="13"/>
      <c r="K367" s="13"/>
      <c r="L367" s="201"/>
      <c r="M367" s="206"/>
      <c r="N367" s="207"/>
      <c r="O367" s="207"/>
      <c r="P367" s="207"/>
      <c r="Q367" s="207"/>
      <c r="R367" s="207"/>
      <c r="S367" s="207"/>
      <c r="T367" s="208"/>
      <c r="U367" s="13"/>
      <c r="V367" s="13"/>
      <c r="W367" s="13"/>
      <c r="X367" s="13"/>
      <c r="Y367" s="13"/>
      <c r="Z367" s="13"/>
      <c r="AA367" s="13"/>
      <c r="AB367" s="13"/>
      <c r="AC367" s="13"/>
      <c r="AD367" s="13"/>
      <c r="AE367" s="13"/>
      <c r="AT367" s="202" t="s">
        <v>442</v>
      </c>
      <c r="AU367" s="202" t="s">
        <v>76</v>
      </c>
      <c r="AV367" s="13" t="s">
        <v>79</v>
      </c>
      <c r="AW367" s="13" t="s">
        <v>31</v>
      </c>
      <c r="AX367" s="13" t="s">
        <v>69</v>
      </c>
      <c r="AY367" s="202" t="s">
        <v>328</v>
      </c>
    </row>
    <row r="368" s="14" customFormat="1">
      <c r="A368" s="14"/>
      <c r="B368" s="209"/>
      <c r="C368" s="14"/>
      <c r="D368" s="195" t="s">
        <v>442</v>
      </c>
      <c r="E368" s="210" t="s">
        <v>3</v>
      </c>
      <c r="F368" s="211" t="s">
        <v>452</v>
      </c>
      <c r="G368" s="14"/>
      <c r="H368" s="212">
        <v>39.5</v>
      </c>
      <c r="I368" s="213"/>
      <c r="J368" s="14"/>
      <c r="K368" s="14"/>
      <c r="L368" s="209"/>
      <c r="M368" s="214"/>
      <c r="N368" s="215"/>
      <c r="O368" s="215"/>
      <c r="P368" s="215"/>
      <c r="Q368" s="215"/>
      <c r="R368" s="215"/>
      <c r="S368" s="215"/>
      <c r="T368" s="216"/>
      <c r="U368" s="14"/>
      <c r="V368" s="14"/>
      <c r="W368" s="14"/>
      <c r="X368" s="14"/>
      <c r="Y368" s="14"/>
      <c r="Z368" s="14"/>
      <c r="AA368" s="14"/>
      <c r="AB368" s="14"/>
      <c r="AC368" s="14"/>
      <c r="AD368" s="14"/>
      <c r="AE368" s="14"/>
      <c r="AT368" s="210" t="s">
        <v>442</v>
      </c>
      <c r="AU368" s="210" t="s">
        <v>76</v>
      </c>
      <c r="AV368" s="14" t="s">
        <v>113</v>
      </c>
      <c r="AW368" s="14" t="s">
        <v>31</v>
      </c>
      <c r="AX368" s="14" t="s">
        <v>76</v>
      </c>
      <c r="AY368" s="210" t="s">
        <v>328</v>
      </c>
    </row>
    <row r="369" s="2" customFormat="1" ht="37.8" customHeight="1">
      <c r="A369" s="41"/>
      <c r="B369" s="176"/>
      <c r="C369" s="224" t="s">
        <v>1338</v>
      </c>
      <c r="D369" s="224" t="s">
        <v>539</v>
      </c>
      <c r="E369" s="225" t="s">
        <v>8141</v>
      </c>
      <c r="F369" s="226" t="s">
        <v>8142</v>
      </c>
      <c r="G369" s="227" t="s">
        <v>439</v>
      </c>
      <c r="H369" s="228">
        <v>39.5</v>
      </c>
      <c r="I369" s="229"/>
      <c r="J369" s="230">
        <f>ROUND(I369*H369,2)</f>
        <v>0</v>
      </c>
      <c r="K369" s="226" t="s">
        <v>335</v>
      </c>
      <c r="L369" s="231"/>
      <c r="M369" s="232" t="s">
        <v>3</v>
      </c>
      <c r="N369" s="233" t="s">
        <v>40</v>
      </c>
      <c r="O369" s="75"/>
      <c r="P369" s="186">
        <f>O369*H369</f>
        <v>0</v>
      </c>
      <c r="Q369" s="186">
        <v>0</v>
      </c>
      <c r="R369" s="186">
        <f>Q369*H369</f>
        <v>0</v>
      </c>
      <c r="S369" s="186">
        <v>0</v>
      </c>
      <c r="T369" s="187">
        <f>S369*H369</f>
        <v>0</v>
      </c>
      <c r="U369" s="41"/>
      <c r="V369" s="41"/>
      <c r="W369" s="41"/>
      <c r="X369" s="41"/>
      <c r="Y369" s="41"/>
      <c r="Z369" s="41"/>
      <c r="AA369" s="41"/>
      <c r="AB369" s="41"/>
      <c r="AC369" s="41"/>
      <c r="AD369" s="41"/>
      <c r="AE369" s="41"/>
      <c r="AR369" s="188" t="s">
        <v>171</v>
      </c>
      <c r="AT369" s="188" t="s">
        <v>539</v>
      </c>
      <c r="AU369" s="188" t="s">
        <v>76</v>
      </c>
      <c r="AY369" s="22" t="s">
        <v>328</v>
      </c>
      <c r="BE369" s="189">
        <f>IF(N369="základní",J369,0)</f>
        <v>0</v>
      </c>
      <c r="BF369" s="189">
        <f>IF(N369="snížená",J369,0)</f>
        <v>0</v>
      </c>
      <c r="BG369" s="189">
        <f>IF(N369="zákl. přenesená",J369,0)</f>
        <v>0</v>
      </c>
      <c r="BH369" s="189">
        <f>IF(N369="sníž. přenesená",J369,0)</f>
        <v>0</v>
      </c>
      <c r="BI369" s="189">
        <f>IF(N369="nulová",J369,0)</f>
        <v>0</v>
      </c>
      <c r="BJ369" s="22" t="s">
        <v>76</v>
      </c>
      <c r="BK369" s="189">
        <f>ROUND(I369*H369,2)</f>
        <v>0</v>
      </c>
      <c r="BL369" s="22" t="s">
        <v>113</v>
      </c>
      <c r="BM369" s="188" t="s">
        <v>1716</v>
      </c>
    </row>
    <row r="370" s="2" customFormat="1">
      <c r="A370" s="41"/>
      <c r="B370" s="42"/>
      <c r="C370" s="41"/>
      <c r="D370" s="195" t="s">
        <v>340</v>
      </c>
      <c r="E370" s="41"/>
      <c r="F370" s="196" t="s">
        <v>8143</v>
      </c>
      <c r="G370" s="41"/>
      <c r="H370" s="41"/>
      <c r="I370" s="192"/>
      <c r="J370" s="41"/>
      <c r="K370" s="41"/>
      <c r="L370" s="42"/>
      <c r="M370" s="193"/>
      <c r="N370" s="194"/>
      <c r="O370" s="75"/>
      <c r="P370" s="75"/>
      <c r="Q370" s="75"/>
      <c r="R370" s="75"/>
      <c r="S370" s="75"/>
      <c r="T370" s="76"/>
      <c r="U370" s="41"/>
      <c r="V370" s="41"/>
      <c r="W370" s="41"/>
      <c r="X370" s="41"/>
      <c r="Y370" s="41"/>
      <c r="Z370" s="41"/>
      <c r="AA370" s="41"/>
      <c r="AB370" s="41"/>
      <c r="AC370" s="41"/>
      <c r="AD370" s="41"/>
      <c r="AE370" s="41"/>
      <c r="AT370" s="22" t="s">
        <v>340</v>
      </c>
      <c r="AU370" s="22" t="s">
        <v>76</v>
      </c>
    </row>
    <row r="371" s="2" customFormat="1" ht="37.8" customHeight="1">
      <c r="A371" s="41"/>
      <c r="B371" s="176"/>
      <c r="C371" s="177" t="s">
        <v>1707</v>
      </c>
      <c r="D371" s="177" t="s">
        <v>331</v>
      </c>
      <c r="E371" s="178" t="s">
        <v>8144</v>
      </c>
      <c r="F371" s="179" t="s">
        <v>8145</v>
      </c>
      <c r="G371" s="180" t="s">
        <v>8133</v>
      </c>
      <c r="H371" s="181">
        <v>1</v>
      </c>
      <c r="I371" s="182"/>
      <c r="J371" s="183">
        <f>ROUND(I371*H371,2)</f>
        <v>0</v>
      </c>
      <c r="K371" s="179" t="s">
        <v>3</v>
      </c>
      <c r="L371" s="42"/>
      <c r="M371" s="184" t="s">
        <v>3</v>
      </c>
      <c r="N371" s="185" t="s">
        <v>40</v>
      </c>
      <c r="O371" s="75"/>
      <c r="P371" s="186">
        <f>O371*H371</f>
        <v>0</v>
      </c>
      <c r="Q371" s="186">
        <v>0</v>
      </c>
      <c r="R371" s="186">
        <f>Q371*H371</f>
        <v>0</v>
      </c>
      <c r="S371" s="186">
        <v>0</v>
      </c>
      <c r="T371" s="187">
        <f>S371*H371</f>
        <v>0</v>
      </c>
      <c r="U371" s="41"/>
      <c r="V371" s="41"/>
      <c r="W371" s="41"/>
      <c r="X371" s="41"/>
      <c r="Y371" s="41"/>
      <c r="Z371" s="41"/>
      <c r="AA371" s="41"/>
      <c r="AB371" s="41"/>
      <c r="AC371" s="41"/>
      <c r="AD371" s="41"/>
      <c r="AE371" s="41"/>
      <c r="AR371" s="188" t="s">
        <v>113</v>
      </c>
      <c r="AT371" s="188" t="s">
        <v>331</v>
      </c>
      <c r="AU371" s="188" t="s">
        <v>76</v>
      </c>
      <c r="AY371" s="22" t="s">
        <v>328</v>
      </c>
      <c r="BE371" s="189">
        <f>IF(N371="základní",J371,0)</f>
        <v>0</v>
      </c>
      <c r="BF371" s="189">
        <f>IF(N371="snížená",J371,0)</f>
        <v>0</v>
      </c>
      <c r="BG371" s="189">
        <f>IF(N371="zákl. přenesená",J371,0)</f>
        <v>0</v>
      </c>
      <c r="BH371" s="189">
        <f>IF(N371="sníž. přenesená",J371,0)</f>
        <v>0</v>
      </c>
      <c r="BI371" s="189">
        <f>IF(N371="nulová",J371,0)</f>
        <v>0</v>
      </c>
      <c r="BJ371" s="22" t="s">
        <v>76</v>
      </c>
      <c r="BK371" s="189">
        <f>ROUND(I371*H371,2)</f>
        <v>0</v>
      </c>
      <c r="BL371" s="22" t="s">
        <v>113</v>
      </c>
      <c r="BM371" s="188" t="s">
        <v>1722</v>
      </c>
    </row>
    <row r="372" s="2" customFormat="1" ht="37.8" customHeight="1">
      <c r="A372" s="41"/>
      <c r="B372" s="176"/>
      <c r="C372" s="177" t="s">
        <v>1341</v>
      </c>
      <c r="D372" s="177" t="s">
        <v>331</v>
      </c>
      <c r="E372" s="178" t="s">
        <v>8146</v>
      </c>
      <c r="F372" s="179" t="s">
        <v>8147</v>
      </c>
      <c r="G372" s="180" t="s">
        <v>585</v>
      </c>
      <c r="H372" s="181">
        <v>11.614000000000001</v>
      </c>
      <c r="I372" s="182"/>
      <c r="J372" s="183">
        <f>ROUND(I372*H372,2)</f>
        <v>0</v>
      </c>
      <c r="K372" s="179" t="s">
        <v>335</v>
      </c>
      <c r="L372" s="42"/>
      <c r="M372" s="184" t="s">
        <v>3</v>
      </c>
      <c r="N372" s="185" t="s">
        <v>40</v>
      </c>
      <c r="O372" s="75"/>
      <c r="P372" s="186">
        <f>O372*H372</f>
        <v>0</v>
      </c>
      <c r="Q372" s="186">
        <v>0</v>
      </c>
      <c r="R372" s="186">
        <f>Q372*H372</f>
        <v>0</v>
      </c>
      <c r="S372" s="186">
        <v>0</v>
      </c>
      <c r="T372" s="187">
        <f>S372*H372</f>
        <v>0</v>
      </c>
      <c r="U372" s="41"/>
      <c r="V372" s="41"/>
      <c r="W372" s="41"/>
      <c r="X372" s="41"/>
      <c r="Y372" s="41"/>
      <c r="Z372" s="41"/>
      <c r="AA372" s="41"/>
      <c r="AB372" s="41"/>
      <c r="AC372" s="41"/>
      <c r="AD372" s="41"/>
      <c r="AE372" s="41"/>
      <c r="AR372" s="188" t="s">
        <v>113</v>
      </c>
      <c r="AT372" s="188" t="s">
        <v>331</v>
      </c>
      <c r="AU372" s="188" t="s">
        <v>76</v>
      </c>
      <c r="AY372" s="22" t="s">
        <v>328</v>
      </c>
      <c r="BE372" s="189">
        <f>IF(N372="základní",J372,0)</f>
        <v>0</v>
      </c>
      <c r="BF372" s="189">
        <f>IF(N372="snížená",J372,0)</f>
        <v>0</v>
      </c>
      <c r="BG372" s="189">
        <f>IF(N372="zákl. přenesená",J372,0)</f>
        <v>0</v>
      </c>
      <c r="BH372" s="189">
        <f>IF(N372="sníž. přenesená",J372,0)</f>
        <v>0</v>
      </c>
      <c r="BI372" s="189">
        <f>IF(N372="nulová",J372,0)</f>
        <v>0</v>
      </c>
      <c r="BJ372" s="22" t="s">
        <v>76</v>
      </c>
      <c r="BK372" s="189">
        <f>ROUND(I372*H372,2)</f>
        <v>0</v>
      </c>
      <c r="BL372" s="22" t="s">
        <v>113</v>
      </c>
      <c r="BM372" s="188" t="s">
        <v>1728</v>
      </c>
    </row>
    <row r="373" s="2" customFormat="1">
      <c r="A373" s="41"/>
      <c r="B373" s="42"/>
      <c r="C373" s="41"/>
      <c r="D373" s="190" t="s">
        <v>338</v>
      </c>
      <c r="E373" s="41"/>
      <c r="F373" s="191" t="s">
        <v>8148</v>
      </c>
      <c r="G373" s="41"/>
      <c r="H373" s="41"/>
      <c r="I373" s="192"/>
      <c r="J373" s="41"/>
      <c r="K373" s="41"/>
      <c r="L373" s="42"/>
      <c r="M373" s="193"/>
      <c r="N373" s="194"/>
      <c r="O373" s="75"/>
      <c r="P373" s="75"/>
      <c r="Q373" s="75"/>
      <c r="R373" s="75"/>
      <c r="S373" s="75"/>
      <c r="T373" s="76"/>
      <c r="U373" s="41"/>
      <c r="V373" s="41"/>
      <c r="W373" s="41"/>
      <c r="X373" s="41"/>
      <c r="Y373" s="41"/>
      <c r="Z373" s="41"/>
      <c r="AA373" s="41"/>
      <c r="AB373" s="41"/>
      <c r="AC373" s="41"/>
      <c r="AD373" s="41"/>
      <c r="AE373" s="41"/>
      <c r="AT373" s="22" t="s">
        <v>338</v>
      </c>
      <c r="AU373" s="22" t="s">
        <v>76</v>
      </c>
    </row>
    <row r="374" s="2" customFormat="1" ht="24.15" customHeight="1">
      <c r="A374" s="41"/>
      <c r="B374" s="176"/>
      <c r="C374" s="177" t="s">
        <v>1713</v>
      </c>
      <c r="D374" s="177" t="s">
        <v>331</v>
      </c>
      <c r="E374" s="178" t="s">
        <v>8149</v>
      </c>
      <c r="F374" s="179" t="s">
        <v>8150</v>
      </c>
      <c r="G374" s="180" t="s">
        <v>585</v>
      </c>
      <c r="H374" s="181">
        <v>11.614000000000001</v>
      </c>
      <c r="I374" s="182"/>
      <c r="J374" s="183">
        <f>ROUND(I374*H374,2)</f>
        <v>0</v>
      </c>
      <c r="K374" s="179" t="s">
        <v>3</v>
      </c>
      <c r="L374" s="42"/>
      <c r="M374" s="184" t="s">
        <v>3</v>
      </c>
      <c r="N374" s="185" t="s">
        <v>40</v>
      </c>
      <c r="O374" s="75"/>
      <c r="P374" s="186">
        <f>O374*H374</f>
        <v>0</v>
      </c>
      <c r="Q374" s="186">
        <v>0</v>
      </c>
      <c r="R374" s="186">
        <f>Q374*H374</f>
        <v>0</v>
      </c>
      <c r="S374" s="186">
        <v>0</v>
      </c>
      <c r="T374" s="187">
        <f>S374*H374</f>
        <v>0</v>
      </c>
      <c r="U374" s="41"/>
      <c r="V374" s="41"/>
      <c r="W374" s="41"/>
      <c r="X374" s="41"/>
      <c r="Y374" s="41"/>
      <c r="Z374" s="41"/>
      <c r="AA374" s="41"/>
      <c r="AB374" s="41"/>
      <c r="AC374" s="41"/>
      <c r="AD374" s="41"/>
      <c r="AE374" s="41"/>
      <c r="AR374" s="188" t="s">
        <v>113</v>
      </c>
      <c r="AT374" s="188" t="s">
        <v>331</v>
      </c>
      <c r="AU374" s="188" t="s">
        <v>76</v>
      </c>
      <c r="AY374" s="22" t="s">
        <v>328</v>
      </c>
      <c r="BE374" s="189">
        <f>IF(N374="základní",J374,0)</f>
        <v>0</v>
      </c>
      <c r="BF374" s="189">
        <f>IF(N374="snížená",J374,0)</f>
        <v>0</v>
      </c>
      <c r="BG374" s="189">
        <f>IF(N374="zákl. přenesená",J374,0)</f>
        <v>0</v>
      </c>
      <c r="BH374" s="189">
        <f>IF(N374="sníž. přenesená",J374,0)</f>
        <v>0</v>
      </c>
      <c r="BI374" s="189">
        <f>IF(N374="nulová",J374,0)</f>
        <v>0</v>
      </c>
      <c r="BJ374" s="22" t="s">
        <v>76</v>
      </c>
      <c r="BK374" s="189">
        <f>ROUND(I374*H374,2)</f>
        <v>0</v>
      </c>
      <c r="BL374" s="22" t="s">
        <v>113</v>
      </c>
      <c r="BM374" s="188" t="s">
        <v>1731</v>
      </c>
    </row>
    <row r="375" s="12" customFormat="1" ht="25.92" customHeight="1">
      <c r="A375" s="12"/>
      <c r="B375" s="163"/>
      <c r="C375" s="12"/>
      <c r="D375" s="164" t="s">
        <v>68</v>
      </c>
      <c r="E375" s="165" t="s">
        <v>8151</v>
      </c>
      <c r="F375" s="165" t="s">
        <v>8152</v>
      </c>
      <c r="G375" s="12"/>
      <c r="H375" s="12"/>
      <c r="I375" s="166"/>
      <c r="J375" s="167">
        <f>BK375</f>
        <v>0</v>
      </c>
      <c r="K375" s="12"/>
      <c r="L375" s="163"/>
      <c r="M375" s="168"/>
      <c r="N375" s="169"/>
      <c r="O375" s="169"/>
      <c r="P375" s="170">
        <f>SUM(P376:P416)</f>
        <v>0</v>
      </c>
      <c r="Q375" s="169"/>
      <c r="R375" s="170">
        <f>SUM(R376:R416)</f>
        <v>0</v>
      </c>
      <c r="S375" s="169"/>
      <c r="T375" s="171">
        <f>SUM(T376:T416)</f>
        <v>0</v>
      </c>
      <c r="U375" s="12"/>
      <c r="V375" s="12"/>
      <c r="W375" s="12"/>
      <c r="X375" s="12"/>
      <c r="Y375" s="12"/>
      <c r="Z375" s="12"/>
      <c r="AA375" s="12"/>
      <c r="AB375" s="12"/>
      <c r="AC375" s="12"/>
      <c r="AD375" s="12"/>
      <c r="AE375" s="12"/>
      <c r="AR375" s="164" t="s">
        <v>76</v>
      </c>
      <c r="AT375" s="172" t="s">
        <v>68</v>
      </c>
      <c r="AU375" s="172" t="s">
        <v>69</v>
      </c>
      <c r="AY375" s="164" t="s">
        <v>328</v>
      </c>
      <c r="BK375" s="173">
        <f>SUM(BK376:BK416)</f>
        <v>0</v>
      </c>
    </row>
    <row r="376" s="2" customFormat="1" ht="49.05" customHeight="1">
      <c r="A376" s="41"/>
      <c r="B376" s="176"/>
      <c r="C376" s="177" t="s">
        <v>1344</v>
      </c>
      <c r="D376" s="177" t="s">
        <v>331</v>
      </c>
      <c r="E376" s="178" t="s">
        <v>8153</v>
      </c>
      <c r="F376" s="179" t="s">
        <v>8154</v>
      </c>
      <c r="G376" s="180" t="s">
        <v>439</v>
      </c>
      <c r="H376" s="181">
        <v>831</v>
      </c>
      <c r="I376" s="182"/>
      <c r="J376" s="183">
        <f>ROUND(I376*H376,2)</f>
        <v>0</v>
      </c>
      <c r="K376" s="179" t="s">
        <v>335</v>
      </c>
      <c r="L376" s="42"/>
      <c r="M376" s="184" t="s">
        <v>3</v>
      </c>
      <c r="N376" s="185" t="s">
        <v>40</v>
      </c>
      <c r="O376" s="75"/>
      <c r="P376" s="186">
        <f>O376*H376</f>
        <v>0</v>
      </c>
      <c r="Q376" s="186">
        <v>0</v>
      </c>
      <c r="R376" s="186">
        <f>Q376*H376</f>
        <v>0</v>
      </c>
      <c r="S376" s="186">
        <v>0</v>
      </c>
      <c r="T376" s="187">
        <f>S376*H376</f>
        <v>0</v>
      </c>
      <c r="U376" s="41"/>
      <c r="V376" s="41"/>
      <c r="W376" s="41"/>
      <c r="X376" s="41"/>
      <c r="Y376" s="41"/>
      <c r="Z376" s="41"/>
      <c r="AA376" s="41"/>
      <c r="AB376" s="41"/>
      <c r="AC376" s="41"/>
      <c r="AD376" s="41"/>
      <c r="AE376" s="41"/>
      <c r="AR376" s="188" t="s">
        <v>113</v>
      </c>
      <c r="AT376" s="188" t="s">
        <v>331</v>
      </c>
      <c r="AU376" s="188" t="s">
        <v>76</v>
      </c>
      <c r="AY376" s="22" t="s">
        <v>328</v>
      </c>
      <c r="BE376" s="189">
        <f>IF(N376="základní",J376,0)</f>
        <v>0</v>
      </c>
      <c r="BF376" s="189">
        <f>IF(N376="snížená",J376,0)</f>
        <v>0</v>
      </c>
      <c r="BG376" s="189">
        <f>IF(N376="zákl. přenesená",J376,0)</f>
        <v>0</v>
      </c>
      <c r="BH376" s="189">
        <f>IF(N376="sníž. přenesená",J376,0)</f>
        <v>0</v>
      </c>
      <c r="BI376" s="189">
        <f>IF(N376="nulová",J376,0)</f>
        <v>0</v>
      </c>
      <c r="BJ376" s="22" t="s">
        <v>76</v>
      </c>
      <c r="BK376" s="189">
        <f>ROUND(I376*H376,2)</f>
        <v>0</v>
      </c>
      <c r="BL376" s="22" t="s">
        <v>113</v>
      </c>
      <c r="BM376" s="188" t="s">
        <v>1736</v>
      </c>
    </row>
    <row r="377" s="2" customFormat="1">
      <c r="A377" s="41"/>
      <c r="B377" s="42"/>
      <c r="C377" s="41"/>
      <c r="D377" s="190" t="s">
        <v>338</v>
      </c>
      <c r="E377" s="41"/>
      <c r="F377" s="191" t="s">
        <v>8155</v>
      </c>
      <c r="G377" s="41"/>
      <c r="H377" s="41"/>
      <c r="I377" s="192"/>
      <c r="J377" s="41"/>
      <c r="K377" s="41"/>
      <c r="L377" s="42"/>
      <c r="M377" s="193"/>
      <c r="N377" s="194"/>
      <c r="O377" s="75"/>
      <c r="P377" s="75"/>
      <c r="Q377" s="75"/>
      <c r="R377" s="75"/>
      <c r="S377" s="75"/>
      <c r="T377" s="76"/>
      <c r="U377" s="41"/>
      <c r="V377" s="41"/>
      <c r="W377" s="41"/>
      <c r="X377" s="41"/>
      <c r="Y377" s="41"/>
      <c r="Z377" s="41"/>
      <c r="AA377" s="41"/>
      <c r="AB377" s="41"/>
      <c r="AC377" s="41"/>
      <c r="AD377" s="41"/>
      <c r="AE377" s="41"/>
      <c r="AT377" s="22" t="s">
        <v>338</v>
      </c>
      <c r="AU377" s="22" t="s">
        <v>76</v>
      </c>
    </row>
    <row r="378" s="2" customFormat="1" ht="16.5" customHeight="1">
      <c r="A378" s="41"/>
      <c r="B378" s="176"/>
      <c r="C378" s="224" t="s">
        <v>1725</v>
      </c>
      <c r="D378" s="224" t="s">
        <v>539</v>
      </c>
      <c r="E378" s="225" t="s">
        <v>8156</v>
      </c>
      <c r="F378" s="226" t="s">
        <v>8157</v>
      </c>
      <c r="G378" s="227" t="s">
        <v>3585</v>
      </c>
      <c r="H378" s="228">
        <v>0.66400000000000003</v>
      </c>
      <c r="I378" s="229"/>
      <c r="J378" s="230">
        <f>ROUND(I378*H378,2)</f>
        <v>0</v>
      </c>
      <c r="K378" s="226" t="s">
        <v>335</v>
      </c>
      <c r="L378" s="231"/>
      <c r="M378" s="232" t="s">
        <v>3</v>
      </c>
      <c r="N378" s="233" t="s">
        <v>40</v>
      </c>
      <c r="O378" s="75"/>
      <c r="P378" s="186">
        <f>O378*H378</f>
        <v>0</v>
      </c>
      <c r="Q378" s="186">
        <v>0</v>
      </c>
      <c r="R378" s="186">
        <f>Q378*H378</f>
        <v>0</v>
      </c>
      <c r="S378" s="186">
        <v>0</v>
      </c>
      <c r="T378" s="187">
        <f>S378*H378</f>
        <v>0</v>
      </c>
      <c r="U378" s="41"/>
      <c r="V378" s="41"/>
      <c r="W378" s="41"/>
      <c r="X378" s="41"/>
      <c r="Y378" s="41"/>
      <c r="Z378" s="41"/>
      <c r="AA378" s="41"/>
      <c r="AB378" s="41"/>
      <c r="AC378" s="41"/>
      <c r="AD378" s="41"/>
      <c r="AE378" s="41"/>
      <c r="AR378" s="188" t="s">
        <v>171</v>
      </c>
      <c r="AT378" s="188" t="s">
        <v>539</v>
      </c>
      <c r="AU378" s="188" t="s">
        <v>76</v>
      </c>
      <c r="AY378" s="22" t="s">
        <v>328</v>
      </c>
      <c r="BE378" s="189">
        <f>IF(N378="základní",J378,0)</f>
        <v>0</v>
      </c>
      <c r="BF378" s="189">
        <f>IF(N378="snížená",J378,0)</f>
        <v>0</v>
      </c>
      <c r="BG378" s="189">
        <f>IF(N378="zákl. přenesená",J378,0)</f>
        <v>0</v>
      </c>
      <c r="BH378" s="189">
        <f>IF(N378="sníž. přenesená",J378,0)</f>
        <v>0</v>
      </c>
      <c r="BI378" s="189">
        <f>IF(N378="nulová",J378,0)</f>
        <v>0</v>
      </c>
      <c r="BJ378" s="22" t="s">
        <v>76</v>
      </c>
      <c r="BK378" s="189">
        <f>ROUND(I378*H378,2)</f>
        <v>0</v>
      </c>
      <c r="BL378" s="22" t="s">
        <v>113</v>
      </c>
      <c r="BM378" s="188" t="s">
        <v>1740</v>
      </c>
    </row>
    <row r="379" s="2" customFormat="1">
      <c r="A379" s="41"/>
      <c r="B379" s="42"/>
      <c r="C379" s="41"/>
      <c r="D379" s="195" t="s">
        <v>340</v>
      </c>
      <c r="E379" s="41"/>
      <c r="F379" s="196" t="s">
        <v>8158</v>
      </c>
      <c r="G379" s="41"/>
      <c r="H379" s="41"/>
      <c r="I379" s="192"/>
      <c r="J379" s="41"/>
      <c r="K379" s="41"/>
      <c r="L379" s="42"/>
      <c r="M379" s="193"/>
      <c r="N379" s="194"/>
      <c r="O379" s="75"/>
      <c r="P379" s="75"/>
      <c r="Q379" s="75"/>
      <c r="R379" s="75"/>
      <c r="S379" s="75"/>
      <c r="T379" s="76"/>
      <c r="U379" s="41"/>
      <c r="V379" s="41"/>
      <c r="W379" s="41"/>
      <c r="X379" s="41"/>
      <c r="Y379" s="41"/>
      <c r="Z379" s="41"/>
      <c r="AA379" s="41"/>
      <c r="AB379" s="41"/>
      <c r="AC379" s="41"/>
      <c r="AD379" s="41"/>
      <c r="AE379" s="41"/>
      <c r="AT379" s="22" t="s">
        <v>340</v>
      </c>
      <c r="AU379" s="22" t="s">
        <v>76</v>
      </c>
    </row>
    <row r="380" s="2" customFormat="1" ht="24.15" customHeight="1">
      <c r="A380" s="41"/>
      <c r="B380" s="176"/>
      <c r="C380" s="177" t="s">
        <v>1347</v>
      </c>
      <c r="D380" s="177" t="s">
        <v>331</v>
      </c>
      <c r="E380" s="178" t="s">
        <v>8159</v>
      </c>
      <c r="F380" s="179" t="s">
        <v>8160</v>
      </c>
      <c r="G380" s="180" t="s">
        <v>439</v>
      </c>
      <c r="H380" s="181">
        <v>831</v>
      </c>
      <c r="I380" s="182"/>
      <c r="J380" s="183">
        <f>ROUND(I380*H380,2)</f>
        <v>0</v>
      </c>
      <c r="K380" s="179" t="s">
        <v>335</v>
      </c>
      <c r="L380" s="42"/>
      <c r="M380" s="184" t="s">
        <v>3</v>
      </c>
      <c r="N380" s="185" t="s">
        <v>40</v>
      </c>
      <c r="O380" s="75"/>
      <c r="P380" s="186">
        <f>O380*H380</f>
        <v>0</v>
      </c>
      <c r="Q380" s="186">
        <v>0</v>
      </c>
      <c r="R380" s="186">
        <f>Q380*H380</f>
        <v>0</v>
      </c>
      <c r="S380" s="186">
        <v>0</v>
      </c>
      <c r="T380" s="187">
        <f>S380*H380</f>
        <v>0</v>
      </c>
      <c r="U380" s="41"/>
      <c r="V380" s="41"/>
      <c r="W380" s="41"/>
      <c r="X380" s="41"/>
      <c r="Y380" s="41"/>
      <c r="Z380" s="41"/>
      <c r="AA380" s="41"/>
      <c r="AB380" s="41"/>
      <c r="AC380" s="41"/>
      <c r="AD380" s="41"/>
      <c r="AE380" s="41"/>
      <c r="AR380" s="188" t="s">
        <v>113</v>
      </c>
      <c r="AT380" s="188" t="s">
        <v>331</v>
      </c>
      <c r="AU380" s="188" t="s">
        <v>76</v>
      </c>
      <c r="AY380" s="22" t="s">
        <v>328</v>
      </c>
      <c r="BE380" s="189">
        <f>IF(N380="základní",J380,0)</f>
        <v>0</v>
      </c>
      <c r="BF380" s="189">
        <f>IF(N380="snížená",J380,0)</f>
        <v>0</v>
      </c>
      <c r="BG380" s="189">
        <f>IF(N380="zákl. přenesená",J380,0)</f>
        <v>0</v>
      </c>
      <c r="BH380" s="189">
        <f>IF(N380="sníž. přenesená",J380,0)</f>
        <v>0</v>
      </c>
      <c r="BI380" s="189">
        <f>IF(N380="nulová",J380,0)</f>
        <v>0</v>
      </c>
      <c r="BJ380" s="22" t="s">
        <v>76</v>
      </c>
      <c r="BK380" s="189">
        <f>ROUND(I380*H380,2)</f>
        <v>0</v>
      </c>
      <c r="BL380" s="22" t="s">
        <v>113</v>
      </c>
      <c r="BM380" s="188" t="s">
        <v>1745</v>
      </c>
    </row>
    <row r="381" s="2" customFormat="1">
      <c r="A381" s="41"/>
      <c r="B381" s="42"/>
      <c r="C381" s="41"/>
      <c r="D381" s="190" t="s">
        <v>338</v>
      </c>
      <c r="E381" s="41"/>
      <c r="F381" s="191" t="s">
        <v>8161</v>
      </c>
      <c r="G381" s="41"/>
      <c r="H381" s="41"/>
      <c r="I381" s="192"/>
      <c r="J381" s="41"/>
      <c r="K381" s="41"/>
      <c r="L381" s="42"/>
      <c r="M381" s="193"/>
      <c r="N381" s="194"/>
      <c r="O381" s="75"/>
      <c r="P381" s="75"/>
      <c r="Q381" s="75"/>
      <c r="R381" s="75"/>
      <c r="S381" s="75"/>
      <c r="T381" s="76"/>
      <c r="U381" s="41"/>
      <c r="V381" s="41"/>
      <c r="W381" s="41"/>
      <c r="X381" s="41"/>
      <c r="Y381" s="41"/>
      <c r="Z381" s="41"/>
      <c r="AA381" s="41"/>
      <c r="AB381" s="41"/>
      <c r="AC381" s="41"/>
      <c r="AD381" s="41"/>
      <c r="AE381" s="41"/>
      <c r="AT381" s="22" t="s">
        <v>338</v>
      </c>
      <c r="AU381" s="22" t="s">
        <v>76</v>
      </c>
    </row>
    <row r="382" s="2" customFormat="1" ht="21.75" customHeight="1">
      <c r="A382" s="41"/>
      <c r="B382" s="176"/>
      <c r="C382" s="177" t="s">
        <v>1733</v>
      </c>
      <c r="D382" s="177" t="s">
        <v>331</v>
      </c>
      <c r="E382" s="178" t="s">
        <v>8162</v>
      </c>
      <c r="F382" s="179" t="s">
        <v>8163</v>
      </c>
      <c r="G382" s="180" t="s">
        <v>439</v>
      </c>
      <c r="H382" s="181">
        <v>831</v>
      </c>
      <c r="I382" s="182"/>
      <c r="J382" s="183">
        <f>ROUND(I382*H382,2)</f>
        <v>0</v>
      </c>
      <c r="K382" s="179" t="s">
        <v>335</v>
      </c>
      <c r="L382" s="42"/>
      <c r="M382" s="184" t="s">
        <v>3</v>
      </c>
      <c r="N382" s="185" t="s">
        <v>40</v>
      </c>
      <c r="O382" s="75"/>
      <c r="P382" s="186">
        <f>O382*H382</f>
        <v>0</v>
      </c>
      <c r="Q382" s="186">
        <v>0</v>
      </c>
      <c r="R382" s="186">
        <f>Q382*H382</f>
        <v>0</v>
      </c>
      <c r="S382" s="186">
        <v>0</v>
      </c>
      <c r="T382" s="187">
        <f>S382*H382</f>
        <v>0</v>
      </c>
      <c r="U382" s="41"/>
      <c r="V382" s="41"/>
      <c r="W382" s="41"/>
      <c r="X382" s="41"/>
      <c r="Y382" s="41"/>
      <c r="Z382" s="41"/>
      <c r="AA382" s="41"/>
      <c r="AB382" s="41"/>
      <c r="AC382" s="41"/>
      <c r="AD382" s="41"/>
      <c r="AE382" s="41"/>
      <c r="AR382" s="188" t="s">
        <v>113</v>
      </c>
      <c r="AT382" s="188" t="s">
        <v>331</v>
      </c>
      <c r="AU382" s="188" t="s">
        <v>76</v>
      </c>
      <c r="AY382" s="22" t="s">
        <v>328</v>
      </c>
      <c r="BE382" s="189">
        <f>IF(N382="základní",J382,0)</f>
        <v>0</v>
      </c>
      <c r="BF382" s="189">
        <f>IF(N382="snížená",J382,0)</f>
        <v>0</v>
      </c>
      <c r="BG382" s="189">
        <f>IF(N382="zákl. přenesená",J382,0)</f>
        <v>0</v>
      </c>
      <c r="BH382" s="189">
        <f>IF(N382="sníž. přenesená",J382,0)</f>
        <v>0</v>
      </c>
      <c r="BI382" s="189">
        <f>IF(N382="nulová",J382,0)</f>
        <v>0</v>
      </c>
      <c r="BJ382" s="22" t="s">
        <v>76</v>
      </c>
      <c r="BK382" s="189">
        <f>ROUND(I382*H382,2)</f>
        <v>0</v>
      </c>
      <c r="BL382" s="22" t="s">
        <v>113</v>
      </c>
      <c r="BM382" s="188" t="s">
        <v>1749</v>
      </c>
    </row>
    <row r="383" s="2" customFormat="1">
      <c r="A383" s="41"/>
      <c r="B383" s="42"/>
      <c r="C383" s="41"/>
      <c r="D383" s="190" t="s">
        <v>338</v>
      </c>
      <c r="E383" s="41"/>
      <c r="F383" s="191" t="s">
        <v>8164</v>
      </c>
      <c r="G383" s="41"/>
      <c r="H383" s="41"/>
      <c r="I383" s="192"/>
      <c r="J383" s="41"/>
      <c r="K383" s="41"/>
      <c r="L383" s="42"/>
      <c r="M383" s="193"/>
      <c r="N383" s="194"/>
      <c r="O383" s="75"/>
      <c r="P383" s="75"/>
      <c r="Q383" s="75"/>
      <c r="R383" s="75"/>
      <c r="S383" s="75"/>
      <c r="T383" s="76"/>
      <c r="U383" s="41"/>
      <c r="V383" s="41"/>
      <c r="W383" s="41"/>
      <c r="X383" s="41"/>
      <c r="Y383" s="41"/>
      <c r="Z383" s="41"/>
      <c r="AA383" s="41"/>
      <c r="AB383" s="41"/>
      <c r="AC383" s="41"/>
      <c r="AD383" s="41"/>
      <c r="AE383" s="41"/>
      <c r="AT383" s="22" t="s">
        <v>338</v>
      </c>
      <c r="AU383" s="22" t="s">
        <v>76</v>
      </c>
    </row>
    <row r="384" s="2" customFormat="1" ht="55.5" customHeight="1">
      <c r="A384" s="41"/>
      <c r="B384" s="176"/>
      <c r="C384" s="177" t="s">
        <v>570</v>
      </c>
      <c r="D384" s="177" t="s">
        <v>331</v>
      </c>
      <c r="E384" s="178" t="s">
        <v>8165</v>
      </c>
      <c r="F384" s="179" t="s">
        <v>8166</v>
      </c>
      <c r="G384" s="180" t="s">
        <v>439</v>
      </c>
      <c r="H384" s="181">
        <v>831</v>
      </c>
      <c r="I384" s="182"/>
      <c r="J384" s="183">
        <f>ROUND(I384*H384,2)</f>
        <v>0</v>
      </c>
      <c r="K384" s="179" t="s">
        <v>335</v>
      </c>
      <c r="L384" s="42"/>
      <c r="M384" s="184" t="s">
        <v>3</v>
      </c>
      <c r="N384" s="185" t="s">
        <v>40</v>
      </c>
      <c r="O384" s="75"/>
      <c r="P384" s="186">
        <f>O384*H384</f>
        <v>0</v>
      </c>
      <c r="Q384" s="186">
        <v>0</v>
      </c>
      <c r="R384" s="186">
        <f>Q384*H384</f>
        <v>0</v>
      </c>
      <c r="S384" s="186">
        <v>0</v>
      </c>
      <c r="T384" s="187">
        <f>S384*H384</f>
        <v>0</v>
      </c>
      <c r="U384" s="41"/>
      <c r="V384" s="41"/>
      <c r="W384" s="41"/>
      <c r="X384" s="41"/>
      <c r="Y384" s="41"/>
      <c r="Z384" s="41"/>
      <c r="AA384" s="41"/>
      <c r="AB384" s="41"/>
      <c r="AC384" s="41"/>
      <c r="AD384" s="41"/>
      <c r="AE384" s="41"/>
      <c r="AR384" s="188" t="s">
        <v>113</v>
      </c>
      <c r="AT384" s="188" t="s">
        <v>331</v>
      </c>
      <c r="AU384" s="188" t="s">
        <v>76</v>
      </c>
      <c r="AY384" s="22" t="s">
        <v>328</v>
      </c>
      <c r="BE384" s="189">
        <f>IF(N384="základní",J384,0)</f>
        <v>0</v>
      </c>
      <c r="BF384" s="189">
        <f>IF(N384="snížená",J384,0)</f>
        <v>0</v>
      </c>
      <c r="BG384" s="189">
        <f>IF(N384="zákl. přenesená",J384,0)</f>
        <v>0</v>
      </c>
      <c r="BH384" s="189">
        <f>IF(N384="sníž. přenesená",J384,0)</f>
        <v>0</v>
      </c>
      <c r="BI384" s="189">
        <f>IF(N384="nulová",J384,0)</f>
        <v>0</v>
      </c>
      <c r="BJ384" s="22" t="s">
        <v>76</v>
      </c>
      <c r="BK384" s="189">
        <f>ROUND(I384*H384,2)</f>
        <v>0</v>
      </c>
      <c r="BL384" s="22" t="s">
        <v>113</v>
      </c>
      <c r="BM384" s="188" t="s">
        <v>1754</v>
      </c>
    </row>
    <row r="385" s="2" customFormat="1">
      <c r="A385" s="41"/>
      <c r="B385" s="42"/>
      <c r="C385" s="41"/>
      <c r="D385" s="190" t="s">
        <v>338</v>
      </c>
      <c r="E385" s="41"/>
      <c r="F385" s="191" t="s">
        <v>8167</v>
      </c>
      <c r="G385" s="41"/>
      <c r="H385" s="41"/>
      <c r="I385" s="192"/>
      <c r="J385" s="41"/>
      <c r="K385" s="41"/>
      <c r="L385" s="42"/>
      <c r="M385" s="193"/>
      <c r="N385" s="194"/>
      <c r="O385" s="75"/>
      <c r="P385" s="75"/>
      <c r="Q385" s="75"/>
      <c r="R385" s="75"/>
      <c r="S385" s="75"/>
      <c r="T385" s="76"/>
      <c r="U385" s="41"/>
      <c r="V385" s="41"/>
      <c r="W385" s="41"/>
      <c r="X385" s="41"/>
      <c r="Y385" s="41"/>
      <c r="Z385" s="41"/>
      <c r="AA385" s="41"/>
      <c r="AB385" s="41"/>
      <c r="AC385" s="41"/>
      <c r="AD385" s="41"/>
      <c r="AE385" s="41"/>
      <c r="AT385" s="22" t="s">
        <v>338</v>
      </c>
      <c r="AU385" s="22" t="s">
        <v>76</v>
      </c>
    </row>
    <row r="386" s="2" customFormat="1" ht="37.8" customHeight="1">
      <c r="A386" s="41"/>
      <c r="B386" s="176"/>
      <c r="C386" s="177" t="s">
        <v>1742</v>
      </c>
      <c r="D386" s="177" t="s">
        <v>331</v>
      </c>
      <c r="E386" s="178" t="s">
        <v>8168</v>
      </c>
      <c r="F386" s="179" t="s">
        <v>8169</v>
      </c>
      <c r="G386" s="180" t="s">
        <v>439</v>
      </c>
      <c r="H386" s="181">
        <v>831</v>
      </c>
      <c r="I386" s="182"/>
      <c r="J386" s="183">
        <f>ROUND(I386*H386,2)</f>
        <v>0</v>
      </c>
      <c r="K386" s="179" t="s">
        <v>335</v>
      </c>
      <c r="L386" s="42"/>
      <c r="M386" s="184" t="s">
        <v>3</v>
      </c>
      <c r="N386" s="185" t="s">
        <v>40</v>
      </c>
      <c r="O386" s="75"/>
      <c r="P386" s="186">
        <f>O386*H386</f>
        <v>0</v>
      </c>
      <c r="Q386" s="186">
        <v>0</v>
      </c>
      <c r="R386" s="186">
        <f>Q386*H386</f>
        <v>0</v>
      </c>
      <c r="S386" s="186">
        <v>0</v>
      </c>
      <c r="T386" s="187">
        <f>S386*H386</f>
        <v>0</v>
      </c>
      <c r="U386" s="41"/>
      <c r="V386" s="41"/>
      <c r="W386" s="41"/>
      <c r="X386" s="41"/>
      <c r="Y386" s="41"/>
      <c r="Z386" s="41"/>
      <c r="AA386" s="41"/>
      <c r="AB386" s="41"/>
      <c r="AC386" s="41"/>
      <c r="AD386" s="41"/>
      <c r="AE386" s="41"/>
      <c r="AR386" s="188" t="s">
        <v>113</v>
      </c>
      <c r="AT386" s="188" t="s">
        <v>331</v>
      </c>
      <c r="AU386" s="188" t="s">
        <v>76</v>
      </c>
      <c r="AY386" s="22" t="s">
        <v>328</v>
      </c>
      <c r="BE386" s="189">
        <f>IF(N386="základní",J386,0)</f>
        <v>0</v>
      </c>
      <c r="BF386" s="189">
        <f>IF(N386="snížená",J386,0)</f>
        <v>0</v>
      </c>
      <c r="BG386" s="189">
        <f>IF(N386="zákl. přenesená",J386,0)</f>
        <v>0</v>
      </c>
      <c r="BH386" s="189">
        <f>IF(N386="sníž. přenesená",J386,0)</f>
        <v>0</v>
      </c>
      <c r="BI386" s="189">
        <f>IF(N386="nulová",J386,0)</f>
        <v>0</v>
      </c>
      <c r="BJ386" s="22" t="s">
        <v>76</v>
      </c>
      <c r="BK386" s="189">
        <f>ROUND(I386*H386,2)</f>
        <v>0</v>
      </c>
      <c r="BL386" s="22" t="s">
        <v>113</v>
      </c>
      <c r="BM386" s="188" t="s">
        <v>1758</v>
      </c>
    </row>
    <row r="387" s="2" customFormat="1">
      <c r="A387" s="41"/>
      <c r="B387" s="42"/>
      <c r="C387" s="41"/>
      <c r="D387" s="190" t="s">
        <v>338</v>
      </c>
      <c r="E387" s="41"/>
      <c r="F387" s="191" t="s">
        <v>8170</v>
      </c>
      <c r="G387" s="41"/>
      <c r="H387" s="41"/>
      <c r="I387" s="192"/>
      <c r="J387" s="41"/>
      <c r="K387" s="41"/>
      <c r="L387" s="42"/>
      <c r="M387" s="193"/>
      <c r="N387" s="194"/>
      <c r="O387" s="75"/>
      <c r="P387" s="75"/>
      <c r="Q387" s="75"/>
      <c r="R387" s="75"/>
      <c r="S387" s="75"/>
      <c r="T387" s="76"/>
      <c r="U387" s="41"/>
      <c r="V387" s="41"/>
      <c r="W387" s="41"/>
      <c r="X387" s="41"/>
      <c r="Y387" s="41"/>
      <c r="Z387" s="41"/>
      <c r="AA387" s="41"/>
      <c r="AB387" s="41"/>
      <c r="AC387" s="41"/>
      <c r="AD387" s="41"/>
      <c r="AE387" s="41"/>
      <c r="AT387" s="22" t="s">
        <v>338</v>
      </c>
      <c r="AU387" s="22" t="s">
        <v>76</v>
      </c>
    </row>
    <row r="388" s="2" customFormat="1" ht="16.5" customHeight="1">
      <c r="A388" s="41"/>
      <c r="B388" s="176"/>
      <c r="C388" s="224" t="s">
        <v>1352</v>
      </c>
      <c r="D388" s="224" t="s">
        <v>539</v>
      </c>
      <c r="E388" s="225" t="s">
        <v>8171</v>
      </c>
      <c r="F388" s="226" t="s">
        <v>8172</v>
      </c>
      <c r="G388" s="227" t="s">
        <v>585</v>
      </c>
      <c r="H388" s="228">
        <v>14.127000000000001</v>
      </c>
      <c r="I388" s="229"/>
      <c r="J388" s="230">
        <f>ROUND(I388*H388,2)</f>
        <v>0</v>
      </c>
      <c r="K388" s="226" t="s">
        <v>335</v>
      </c>
      <c r="L388" s="231"/>
      <c r="M388" s="232" t="s">
        <v>3</v>
      </c>
      <c r="N388" s="233" t="s">
        <v>40</v>
      </c>
      <c r="O388" s="75"/>
      <c r="P388" s="186">
        <f>O388*H388</f>
        <v>0</v>
      </c>
      <c r="Q388" s="186">
        <v>0</v>
      </c>
      <c r="R388" s="186">
        <f>Q388*H388</f>
        <v>0</v>
      </c>
      <c r="S388" s="186">
        <v>0</v>
      </c>
      <c r="T388" s="187">
        <f>S388*H388</f>
        <v>0</v>
      </c>
      <c r="U388" s="41"/>
      <c r="V388" s="41"/>
      <c r="W388" s="41"/>
      <c r="X388" s="41"/>
      <c r="Y388" s="41"/>
      <c r="Z388" s="41"/>
      <c r="AA388" s="41"/>
      <c r="AB388" s="41"/>
      <c r="AC388" s="41"/>
      <c r="AD388" s="41"/>
      <c r="AE388" s="41"/>
      <c r="AR388" s="188" t="s">
        <v>171</v>
      </c>
      <c r="AT388" s="188" t="s">
        <v>539</v>
      </c>
      <c r="AU388" s="188" t="s">
        <v>76</v>
      </c>
      <c r="AY388" s="22" t="s">
        <v>328</v>
      </c>
      <c r="BE388" s="189">
        <f>IF(N388="základní",J388,0)</f>
        <v>0</v>
      </c>
      <c r="BF388" s="189">
        <f>IF(N388="snížená",J388,0)</f>
        <v>0</v>
      </c>
      <c r="BG388" s="189">
        <f>IF(N388="zákl. přenesená",J388,0)</f>
        <v>0</v>
      </c>
      <c r="BH388" s="189">
        <f>IF(N388="sníž. přenesená",J388,0)</f>
        <v>0</v>
      </c>
      <c r="BI388" s="189">
        <f>IF(N388="nulová",J388,0)</f>
        <v>0</v>
      </c>
      <c r="BJ388" s="22" t="s">
        <v>76</v>
      </c>
      <c r="BK388" s="189">
        <f>ROUND(I388*H388,2)</f>
        <v>0</v>
      </c>
      <c r="BL388" s="22" t="s">
        <v>113</v>
      </c>
      <c r="BM388" s="188" t="s">
        <v>1763</v>
      </c>
    </row>
    <row r="389" s="2" customFormat="1">
      <c r="A389" s="41"/>
      <c r="B389" s="42"/>
      <c r="C389" s="41"/>
      <c r="D389" s="195" t="s">
        <v>340</v>
      </c>
      <c r="E389" s="41"/>
      <c r="F389" s="196" t="s">
        <v>8173</v>
      </c>
      <c r="G389" s="41"/>
      <c r="H389" s="41"/>
      <c r="I389" s="192"/>
      <c r="J389" s="41"/>
      <c r="K389" s="41"/>
      <c r="L389" s="42"/>
      <c r="M389" s="193"/>
      <c r="N389" s="194"/>
      <c r="O389" s="75"/>
      <c r="P389" s="75"/>
      <c r="Q389" s="75"/>
      <c r="R389" s="75"/>
      <c r="S389" s="75"/>
      <c r="T389" s="76"/>
      <c r="U389" s="41"/>
      <c r="V389" s="41"/>
      <c r="W389" s="41"/>
      <c r="X389" s="41"/>
      <c r="Y389" s="41"/>
      <c r="Z389" s="41"/>
      <c r="AA389" s="41"/>
      <c r="AB389" s="41"/>
      <c r="AC389" s="41"/>
      <c r="AD389" s="41"/>
      <c r="AE389" s="41"/>
      <c r="AT389" s="22" t="s">
        <v>340</v>
      </c>
      <c r="AU389" s="22" t="s">
        <v>76</v>
      </c>
    </row>
    <row r="390" s="2" customFormat="1" ht="24.15" customHeight="1">
      <c r="A390" s="41"/>
      <c r="B390" s="176"/>
      <c r="C390" s="177" t="s">
        <v>1751</v>
      </c>
      <c r="D390" s="177" t="s">
        <v>331</v>
      </c>
      <c r="E390" s="178" t="s">
        <v>8174</v>
      </c>
      <c r="F390" s="179" t="s">
        <v>8175</v>
      </c>
      <c r="G390" s="180" t="s">
        <v>439</v>
      </c>
      <c r="H390" s="181">
        <v>831</v>
      </c>
      <c r="I390" s="182"/>
      <c r="J390" s="183">
        <f>ROUND(I390*H390,2)</f>
        <v>0</v>
      </c>
      <c r="K390" s="179" t="s">
        <v>335</v>
      </c>
      <c r="L390" s="42"/>
      <c r="M390" s="184" t="s">
        <v>3</v>
      </c>
      <c r="N390" s="185" t="s">
        <v>40</v>
      </c>
      <c r="O390" s="75"/>
      <c r="P390" s="186">
        <f>O390*H390</f>
        <v>0</v>
      </c>
      <c r="Q390" s="186">
        <v>0</v>
      </c>
      <c r="R390" s="186">
        <f>Q390*H390</f>
        <v>0</v>
      </c>
      <c r="S390" s="186">
        <v>0</v>
      </c>
      <c r="T390" s="187">
        <f>S390*H390</f>
        <v>0</v>
      </c>
      <c r="U390" s="41"/>
      <c r="V390" s="41"/>
      <c r="W390" s="41"/>
      <c r="X390" s="41"/>
      <c r="Y390" s="41"/>
      <c r="Z390" s="41"/>
      <c r="AA390" s="41"/>
      <c r="AB390" s="41"/>
      <c r="AC390" s="41"/>
      <c r="AD390" s="41"/>
      <c r="AE390" s="41"/>
      <c r="AR390" s="188" t="s">
        <v>113</v>
      </c>
      <c r="AT390" s="188" t="s">
        <v>331</v>
      </c>
      <c r="AU390" s="188" t="s">
        <v>76</v>
      </c>
      <c r="AY390" s="22" t="s">
        <v>328</v>
      </c>
      <c r="BE390" s="189">
        <f>IF(N390="základní",J390,0)</f>
        <v>0</v>
      </c>
      <c r="BF390" s="189">
        <f>IF(N390="snížená",J390,0)</f>
        <v>0</v>
      </c>
      <c r="BG390" s="189">
        <f>IF(N390="zákl. přenesená",J390,0)</f>
        <v>0</v>
      </c>
      <c r="BH390" s="189">
        <f>IF(N390="sníž. přenesená",J390,0)</f>
        <v>0</v>
      </c>
      <c r="BI390" s="189">
        <f>IF(N390="nulová",J390,0)</f>
        <v>0</v>
      </c>
      <c r="BJ390" s="22" t="s">
        <v>76</v>
      </c>
      <c r="BK390" s="189">
        <f>ROUND(I390*H390,2)</f>
        <v>0</v>
      </c>
      <c r="BL390" s="22" t="s">
        <v>113</v>
      </c>
      <c r="BM390" s="188" t="s">
        <v>1767</v>
      </c>
    </row>
    <row r="391" s="2" customFormat="1">
      <c r="A391" s="41"/>
      <c r="B391" s="42"/>
      <c r="C391" s="41"/>
      <c r="D391" s="190" t="s">
        <v>338</v>
      </c>
      <c r="E391" s="41"/>
      <c r="F391" s="191" t="s">
        <v>8176</v>
      </c>
      <c r="G391" s="41"/>
      <c r="H391" s="41"/>
      <c r="I391" s="192"/>
      <c r="J391" s="41"/>
      <c r="K391" s="41"/>
      <c r="L391" s="42"/>
      <c r="M391" s="193"/>
      <c r="N391" s="194"/>
      <c r="O391" s="75"/>
      <c r="P391" s="75"/>
      <c r="Q391" s="75"/>
      <c r="R391" s="75"/>
      <c r="S391" s="75"/>
      <c r="T391" s="76"/>
      <c r="U391" s="41"/>
      <c r="V391" s="41"/>
      <c r="W391" s="41"/>
      <c r="X391" s="41"/>
      <c r="Y391" s="41"/>
      <c r="Z391" s="41"/>
      <c r="AA391" s="41"/>
      <c r="AB391" s="41"/>
      <c r="AC391" s="41"/>
      <c r="AD391" s="41"/>
      <c r="AE391" s="41"/>
      <c r="AT391" s="22" t="s">
        <v>338</v>
      </c>
      <c r="AU391" s="22" t="s">
        <v>76</v>
      </c>
    </row>
    <row r="392" s="2" customFormat="1" ht="16.5" customHeight="1">
      <c r="A392" s="41"/>
      <c r="B392" s="176"/>
      <c r="C392" s="224" t="s">
        <v>1355</v>
      </c>
      <c r="D392" s="224" t="s">
        <v>539</v>
      </c>
      <c r="E392" s="225" t="s">
        <v>8177</v>
      </c>
      <c r="F392" s="226" t="s">
        <v>8178</v>
      </c>
      <c r="G392" s="227" t="s">
        <v>1388</v>
      </c>
      <c r="H392" s="228">
        <v>24.93</v>
      </c>
      <c r="I392" s="229"/>
      <c r="J392" s="230">
        <f>ROUND(I392*H392,2)</f>
        <v>0</v>
      </c>
      <c r="K392" s="226" t="s">
        <v>335</v>
      </c>
      <c r="L392" s="231"/>
      <c r="M392" s="232" t="s">
        <v>3</v>
      </c>
      <c r="N392" s="233" t="s">
        <v>40</v>
      </c>
      <c r="O392" s="75"/>
      <c r="P392" s="186">
        <f>O392*H392</f>
        <v>0</v>
      </c>
      <c r="Q392" s="186">
        <v>0</v>
      </c>
      <c r="R392" s="186">
        <f>Q392*H392</f>
        <v>0</v>
      </c>
      <c r="S392" s="186">
        <v>0</v>
      </c>
      <c r="T392" s="187">
        <f>S392*H392</f>
        <v>0</v>
      </c>
      <c r="U392" s="41"/>
      <c r="V392" s="41"/>
      <c r="W392" s="41"/>
      <c r="X392" s="41"/>
      <c r="Y392" s="41"/>
      <c r="Z392" s="41"/>
      <c r="AA392" s="41"/>
      <c r="AB392" s="41"/>
      <c r="AC392" s="41"/>
      <c r="AD392" s="41"/>
      <c r="AE392" s="41"/>
      <c r="AR392" s="188" t="s">
        <v>171</v>
      </c>
      <c r="AT392" s="188" t="s">
        <v>539</v>
      </c>
      <c r="AU392" s="188" t="s">
        <v>76</v>
      </c>
      <c r="AY392" s="22" t="s">
        <v>328</v>
      </c>
      <c r="BE392" s="189">
        <f>IF(N392="základní",J392,0)</f>
        <v>0</v>
      </c>
      <c r="BF392" s="189">
        <f>IF(N392="snížená",J392,0)</f>
        <v>0</v>
      </c>
      <c r="BG392" s="189">
        <f>IF(N392="zákl. přenesená",J392,0)</f>
        <v>0</v>
      </c>
      <c r="BH392" s="189">
        <f>IF(N392="sníž. přenesená",J392,0)</f>
        <v>0</v>
      </c>
      <c r="BI392" s="189">
        <f>IF(N392="nulová",J392,0)</f>
        <v>0</v>
      </c>
      <c r="BJ392" s="22" t="s">
        <v>76</v>
      </c>
      <c r="BK392" s="189">
        <f>ROUND(I392*H392,2)</f>
        <v>0</v>
      </c>
      <c r="BL392" s="22" t="s">
        <v>113</v>
      </c>
      <c r="BM392" s="188" t="s">
        <v>1772</v>
      </c>
    </row>
    <row r="393" s="2" customFormat="1">
      <c r="A393" s="41"/>
      <c r="B393" s="42"/>
      <c r="C393" s="41"/>
      <c r="D393" s="195" t="s">
        <v>340</v>
      </c>
      <c r="E393" s="41"/>
      <c r="F393" s="196" t="s">
        <v>8179</v>
      </c>
      <c r="G393" s="41"/>
      <c r="H393" s="41"/>
      <c r="I393" s="192"/>
      <c r="J393" s="41"/>
      <c r="K393" s="41"/>
      <c r="L393" s="42"/>
      <c r="M393" s="193"/>
      <c r="N393" s="194"/>
      <c r="O393" s="75"/>
      <c r="P393" s="75"/>
      <c r="Q393" s="75"/>
      <c r="R393" s="75"/>
      <c r="S393" s="75"/>
      <c r="T393" s="76"/>
      <c r="U393" s="41"/>
      <c r="V393" s="41"/>
      <c r="W393" s="41"/>
      <c r="X393" s="41"/>
      <c r="Y393" s="41"/>
      <c r="Z393" s="41"/>
      <c r="AA393" s="41"/>
      <c r="AB393" s="41"/>
      <c r="AC393" s="41"/>
      <c r="AD393" s="41"/>
      <c r="AE393" s="41"/>
      <c r="AT393" s="22" t="s">
        <v>340</v>
      </c>
      <c r="AU393" s="22" t="s">
        <v>76</v>
      </c>
    </row>
    <row r="394" s="13" customFormat="1">
      <c r="A394" s="13"/>
      <c r="B394" s="201"/>
      <c r="C394" s="13"/>
      <c r="D394" s="195" t="s">
        <v>442</v>
      </c>
      <c r="E394" s="202" t="s">
        <v>3</v>
      </c>
      <c r="F394" s="203" t="s">
        <v>8180</v>
      </c>
      <c r="G394" s="13"/>
      <c r="H394" s="204">
        <v>24.93</v>
      </c>
      <c r="I394" s="205"/>
      <c r="J394" s="13"/>
      <c r="K394" s="13"/>
      <c r="L394" s="201"/>
      <c r="M394" s="206"/>
      <c r="N394" s="207"/>
      <c r="O394" s="207"/>
      <c r="P394" s="207"/>
      <c r="Q394" s="207"/>
      <c r="R394" s="207"/>
      <c r="S394" s="207"/>
      <c r="T394" s="208"/>
      <c r="U394" s="13"/>
      <c r="V394" s="13"/>
      <c r="W394" s="13"/>
      <c r="X394" s="13"/>
      <c r="Y394" s="13"/>
      <c r="Z394" s="13"/>
      <c r="AA394" s="13"/>
      <c r="AB394" s="13"/>
      <c r="AC394" s="13"/>
      <c r="AD394" s="13"/>
      <c r="AE394" s="13"/>
      <c r="AT394" s="202" t="s">
        <v>442</v>
      </c>
      <c r="AU394" s="202" t="s">
        <v>76</v>
      </c>
      <c r="AV394" s="13" t="s">
        <v>79</v>
      </c>
      <c r="AW394" s="13" t="s">
        <v>31</v>
      </c>
      <c r="AX394" s="13" t="s">
        <v>69</v>
      </c>
      <c r="AY394" s="202" t="s">
        <v>328</v>
      </c>
    </row>
    <row r="395" s="14" customFormat="1">
      <c r="A395" s="14"/>
      <c r="B395" s="209"/>
      <c r="C395" s="14"/>
      <c r="D395" s="195" t="s">
        <v>442</v>
      </c>
      <c r="E395" s="210" t="s">
        <v>3</v>
      </c>
      <c r="F395" s="211" t="s">
        <v>452</v>
      </c>
      <c r="G395" s="14"/>
      <c r="H395" s="212">
        <v>24.93</v>
      </c>
      <c r="I395" s="213"/>
      <c r="J395" s="14"/>
      <c r="K395" s="14"/>
      <c r="L395" s="209"/>
      <c r="M395" s="214"/>
      <c r="N395" s="215"/>
      <c r="O395" s="215"/>
      <c r="P395" s="215"/>
      <c r="Q395" s="215"/>
      <c r="R395" s="215"/>
      <c r="S395" s="215"/>
      <c r="T395" s="216"/>
      <c r="U395" s="14"/>
      <c r="V395" s="14"/>
      <c r="W395" s="14"/>
      <c r="X395" s="14"/>
      <c r="Y395" s="14"/>
      <c r="Z395" s="14"/>
      <c r="AA395" s="14"/>
      <c r="AB395" s="14"/>
      <c r="AC395" s="14"/>
      <c r="AD395" s="14"/>
      <c r="AE395" s="14"/>
      <c r="AT395" s="210" t="s">
        <v>442</v>
      </c>
      <c r="AU395" s="210" t="s">
        <v>76</v>
      </c>
      <c r="AV395" s="14" t="s">
        <v>113</v>
      </c>
      <c r="AW395" s="14" t="s">
        <v>31</v>
      </c>
      <c r="AX395" s="14" t="s">
        <v>76</v>
      </c>
      <c r="AY395" s="210" t="s">
        <v>328</v>
      </c>
    </row>
    <row r="396" s="2" customFormat="1" ht="21.75" customHeight="1">
      <c r="A396" s="41"/>
      <c r="B396" s="176"/>
      <c r="C396" s="177" t="s">
        <v>1760</v>
      </c>
      <c r="D396" s="177" t="s">
        <v>331</v>
      </c>
      <c r="E396" s="178" t="s">
        <v>8181</v>
      </c>
      <c r="F396" s="179" t="s">
        <v>8182</v>
      </c>
      <c r="G396" s="180" t="s">
        <v>439</v>
      </c>
      <c r="H396" s="181">
        <v>831</v>
      </c>
      <c r="I396" s="182"/>
      <c r="J396" s="183">
        <f>ROUND(I396*H396,2)</f>
        <v>0</v>
      </c>
      <c r="K396" s="179" t="s">
        <v>335</v>
      </c>
      <c r="L396" s="42"/>
      <c r="M396" s="184" t="s">
        <v>3</v>
      </c>
      <c r="N396" s="185" t="s">
        <v>40</v>
      </c>
      <c r="O396" s="75"/>
      <c r="P396" s="186">
        <f>O396*H396</f>
        <v>0</v>
      </c>
      <c r="Q396" s="186">
        <v>0</v>
      </c>
      <c r="R396" s="186">
        <f>Q396*H396</f>
        <v>0</v>
      </c>
      <c r="S396" s="186">
        <v>0</v>
      </c>
      <c r="T396" s="187">
        <f>S396*H396</f>
        <v>0</v>
      </c>
      <c r="U396" s="41"/>
      <c r="V396" s="41"/>
      <c r="W396" s="41"/>
      <c r="X396" s="41"/>
      <c r="Y396" s="41"/>
      <c r="Z396" s="41"/>
      <c r="AA396" s="41"/>
      <c r="AB396" s="41"/>
      <c r="AC396" s="41"/>
      <c r="AD396" s="41"/>
      <c r="AE396" s="41"/>
      <c r="AR396" s="188" t="s">
        <v>113</v>
      </c>
      <c r="AT396" s="188" t="s">
        <v>331</v>
      </c>
      <c r="AU396" s="188" t="s">
        <v>76</v>
      </c>
      <c r="AY396" s="22" t="s">
        <v>328</v>
      </c>
      <c r="BE396" s="189">
        <f>IF(N396="základní",J396,0)</f>
        <v>0</v>
      </c>
      <c r="BF396" s="189">
        <f>IF(N396="snížená",J396,0)</f>
        <v>0</v>
      </c>
      <c r="BG396" s="189">
        <f>IF(N396="zákl. přenesená",J396,0)</f>
        <v>0</v>
      </c>
      <c r="BH396" s="189">
        <f>IF(N396="sníž. přenesená",J396,0)</f>
        <v>0</v>
      </c>
      <c r="BI396" s="189">
        <f>IF(N396="nulová",J396,0)</f>
        <v>0</v>
      </c>
      <c r="BJ396" s="22" t="s">
        <v>76</v>
      </c>
      <c r="BK396" s="189">
        <f>ROUND(I396*H396,2)</f>
        <v>0</v>
      </c>
      <c r="BL396" s="22" t="s">
        <v>113</v>
      </c>
      <c r="BM396" s="188" t="s">
        <v>1781</v>
      </c>
    </row>
    <row r="397" s="2" customFormat="1">
      <c r="A397" s="41"/>
      <c r="B397" s="42"/>
      <c r="C397" s="41"/>
      <c r="D397" s="190" t="s">
        <v>338</v>
      </c>
      <c r="E397" s="41"/>
      <c r="F397" s="191" t="s">
        <v>8183</v>
      </c>
      <c r="G397" s="41"/>
      <c r="H397" s="41"/>
      <c r="I397" s="192"/>
      <c r="J397" s="41"/>
      <c r="K397" s="41"/>
      <c r="L397" s="42"/>
      <c r="M397" s="193"/>
      <c r="N397" s="194"/>
      <c r="O397" s="75"/>
      <c r="P397" s="75"/>
      <c r="Q397" s="75"/>
      <c r="R397" s="75"/>
      <c r="S397" s="75"/>
      <c r="T397" s="76"/>
      <c r="U397" s="41"/>
      <c r="V397" s="41"/>
      <c r="W397" s="41"/>
      <c r="X397" s="41"/>
      <c r="Y397" s="41"/>
      <c r="Z397" s="41"/>
      <c r="AA397" s="41"/>
      <c r="AB397" s="41"/>
      <c r="AC397" s="41"/>
      <c r="AD397" s="41"/>
      <c r="AE397" s="41"/>
      <c r="AT397" s="22" t="s">
        <v>338</v>
      </c>
      <c r="AU397" s="22" t="s">
        <v>76</v>
      </c>
    </row>
    <row r="398" s="2" customFormat="1" ht="21.75" customHeight="1">
      <c r="A398" s="41"/>
      <c r="B398" s="176"/>
      <c r="C398" s="177" t="s">
        <v>1358</v>
      </c>
      <c r="D398" s="177" t="s">
        <v>331</v>
      </c>
      <c r="E398" s="178" t="s">
        <v>8184</v>
      </c>
      <c r="F398" s="179" t="s">
        <v>8185</v>
      </c>
      <c r="G398" s="180" t="s">
        <v>439</v>
      </c>
      <c r="H398" s="181">
        <v>1662</v>
      </c>
      <c r="I398" s="182"/>
      <c r="J398" s="183">
        <f>ROUND(I398*H398,2)</f>
        <v>0</v>
      </c>
      <c r="K398" s="179" t="s">
        <v>335</v>
      </c>
      <c r="L398" s="42"/>
      <c r="M398" s="184" t="s">
        <v>3</v>
      </c>
      <c r="N398" s="185" t="s">
        <v>40</v>
      </c>
      <c r="O398" s="75"/>
      <c r="P398" s="186">
        <f>O398*H398</f>
        <v>0</v>
      </c>
      <c r="Q398" s="186">
        <v>0</v>
      </c>
      <c r="R398" s="186">
        <f>Q398*H398</f>
        <v>0</v>
      </c>
      <c r="S398" s="186">
        <v>0</v>
      </c>
      <c r="T398" s="187">
        <f>S398*H398</f>
        <v>0</v>
      </c>
      <c r="U398" s="41"/>
      <c r="V398" s="41"/>
      <c r="W398" s="41"/>
      <c r="X398" s="41"/>
      <c r="Y398" s="41"/>
      <c r="Z398" s="41"/>
      <c r="AA398" s="41"/>
      <c r="AB398" s="41"/>
      <c r="AC398" s="41"/>
      <c r="AD398" s="41"/>
      <c r="AE398" s="41"/>
      <c r="AR398" s="188" t="s">
        <v>113</v>
      </c>
      <c r="AT398" s="188" t="s">
        <v>331</v>
      </c>
      <c r="AU398" s="188" t="s">
        <v>76</v>
      </c>
      <c r="AY398" s="22" t="s">
        <v>328</v>
      </c>
      <c r="BE398" s="189">
        <f>IF(N398="základní",J398,0)</f>
        <v>0</v>
      </c>
      <c r="BF398" s="189">
        <f>IF(N398="snížená",J398,0)</f>
        <v>0</v>
      </c>
      <c r="BG398" s="189">
        <f>IF(N398="zákl. přenesená",J398,0)</f>
        <v>0</v>
      </c>
      <c r="BH398" s="189">
        <f>IF(N398="sníž. přenesená",J398,0)</f>
        <v>0</v>
      </c>
      <c r="BI398" s="189">
        <f>IF(N398="nulová",J398,0)</f>
        <v>0</v>
      </c>
      <c r="BJ398" s="22" t="s">
        <v>76</v>
      </c>
      <c r="BK398" s="189">
        <f>ROUND(I398*H398,2)</f>
        <v>0</v>
      </c>
      <c r="BL398" s="22" t="s">
        <v>113</v>
      </c>
      <c r="BM398" s="188" t="s">
        <v>1786</v>
      </c>
    </row>
    <row r="399" s="2" customFormat="1">
      <c r="A399" s="41"/>
      <c r="B399" s="42"/>
      <c r="C399" s="41"/>
      <c r="D399" s="190" t="s">
        <v>338</v>
      </c>
      <c r="E399" s="41"/>
      <c r="F399" s="191" t="s">
        <v>8186</v>
      </c>
      <c r="G399" s="41"/>
      <c r="H399" s="41"/>
      <c r="I399" s="192"/>
      <c r="J399" s="41"/>
      <c r="K399" s="41"/>
      <c r="L399" s="42"/>
      <c r="M399" s="193"/>
      <c r="N399" s="194"/>
      <c r="O399" s="75"/>
      <c r="P399" s="75"/>
      <c r="Q399" s="75"/>
      <c r="R399" s="75"/>
      <c r="S399" s="75"/>
      <c r="T399" s="76"/>
      <c r="U399" s="41"/>
      <c r="V399" s="41"/>
      <c r="W399" s="41"/>
      <c r="X399" s="41"/>
      <c r="Y399" s="41"/>
      <c r="Z399" s="41"/>
      <c r="AA399" s="41"/>
      <c r="AB399" s="41"/>
      <c r="AC399" s="41"/>
      <c r="AD399" s="41"/>
      <c r="AE399" s="41"/>
      <c r="AT399" s="22" t="s">
        <v>338</v>
      </c>
      <c r="AU399" s="22" t="s">
        <v>76</v>
      </c>
    </row>
    <row r="400" s="13" customFormat="1">
      <c r="A400" s="13"/>
      <c r="B400" s="201"/>
      <c r="C400" s="13"/>
      <c r="D400" s="195" t="s">
        <v>442</v>
      </c>
      <c r="E400" s="202" t="s">
        <v>3</v>
      </c>
      <c r="F400" s="203" t="s">
        <v>8187</v>
      </c>
      <c r="G400" s="13"/>
      <c r="H400" s="204">
        <v>1662</v>
      </c>
      <c r="I400" s="205"/>
      <c r="J400" s="13"/>
      <c r="K400" s="13"/>
      <c r="L400" s="201"/>
      <c r="M400" s="206"/>
      <c r="N400" s="207"/>
      <c r="O400" s="207"/>
      <c r="P400" s="207"/>
      <c r="Q400" s="207"/>
      <c r="R400" s="207"/>
      <c r="S400" s="207"/>
      <c r="T400" s="208"/>
      <c r="U400" s="13"/>
      <c r="V400" s="13"/>
      <c r="W400" s="13"/>
      <c r="X400" s="13"/>
      <c r="Y400" s="13"/>
      <c r="Z400" s="13"/>
      <c r="AA400" s="13"/>
      <c r="AB400" s="13"/>
      <c r="AC400" s="13"/>
      <c r="AD400" s="13"/>
      <c r="AE400" s="13"/>
      <c r="AT400" s="202" t="s">
        <v>442</v>
      </c>
      <c r="AU400" s="202" t="s">
        <v>76</v>
      </c>
      <c r="AV400" s="13" t="s">
        <v>79</v>
      </c>
      <c r="AW400" s="13" t="s">
        <v>31</v>
      </c>
      <c r="AX400" s="13" t="s">
        <v>69</v>
      </c>
      <c r="AY400" s="202" t="s">
        <v>328</v>
      </c>
    </row>
    <row r="401" s="15" customFormat="1">
      <c r="A401" s="15"/>
      <c r="B401" s="217"/>
      <c r="C401" s="15"/>
      <c r="D401" s="195" t="s">
        <v>442</v>
      </c>
      <c r="E401" s="218" t="s">
        <v>3</v>
      </c>
      <c r="F401" s="219" t="s">
        <v>8188</v>
      </c>
      <c r="G401" s="15"/>
      <c r="H401" s="218" t="s">
        <v>3</v>
      </c>
      <c r="I401" s="220"/>
      <c r="J401" s="15"/>
      <c r="K401" s="15"/>
      <c r="L401" s="217"/>
      <c r="M401" s="221"/>
      <c r="N401" s="222"/>
      <c r="O401" s="222"/>
      <c r="P401" s="222"/>
      <c r="Q401" s="222"/>
      <c r="R401" s="222"/>
      <c r="S401" s="222"/>
      <c r="T401" s="223"/>
      <c r="U401" s="15"/>
      <c r="V401" s="15"/>
      <c r="W401" s="15"/>
      <c r="X401" s="15"/>
      <c r="Y401" s="15"/>
      <c r="Z401" s="15"/>
      <c r="AA401" s="15"/>
      <c r="AB401" s="15"/>
      <c r="AC401" s="15"/>
      <c r="AD401" s="15"/>
      <c r="AE401" s="15"/>
      <c r="AT401" s="218" t="s">
        <v>442</v>
      </c>
      <c r="AU401" s="218" t="s">
        <v>76</v>
      </c>
      <c r="AV401" s="15" t="s">
        <v>76</v>
      </c>
      <c r="AW401" s="15" t="s">
        <v>31</v>
      </c>
      <c r="AX401" s="15" t="s">
        <v>69</v>
      </c>
      <c r="AY401" s="218" t="s">
        <v>328</v>
      </c>
    </row>
    <row r="402" s="14" customFormat="1">
      <c r="A402" s="14"/>
      <c r="B402" s="209"/>
      <c r="C402" s="14"/>
      <c r="D402" s="195" t="s">
        <v>442</v>
      </c>
      <c r="E402" s="210" t="s">
        <v>3</v>
      </c>
      <c r="F402" s="211" t="s">
        <v>452</v>
      </c>
      <c r="G402" s="14"/>
      <c r="H402" s="212">
        <v>1662</v>
      </c>
      <c r="I402" s="213"/>
      <c r="J402" s="14"/>
      <c r="K402" s="14"/>
      <c r="L402" s="209"/>
      <c r="M402" s="214"/>
      <c r="N402" s="215"/>
      <c r="O402" s="215"/>
      <c r="P402" s="215"/>
      <c r="Q402" s="215"/>
      <c r="R402" s="215"/>
      <c r="S402" s="215"/>
      <c r="T402" s="216"/>
      <c r="U402" s="14"/>
      <c r="V402" s="14"/>
      <c r="W402" s="14"/>
      <c r="X402" s="14"/>
      <c r="Y402" s="14"/>
      <c r="Z402" s="14"/>
      <c r="AA402" s="14"/>
      <c r="AB402" s="14"/>
      <c r="AC402" s="14"/>
      <c r="AD402" s="14"/>
      <c r="AE402" s="14"/>
      <c r="AT402" s="210" t="s">
        <v>442</v>
      </c>
      <c r="AU402" s="210" t="s">
        <v>76</v>
      </c>
      <c r="AV402" s="14" t="s">
        <v>113</v>
      </c>
      <c r="AW402" s="14" t="s">
        <v>31</v>
      </c>
      <c r="AX402" s="14" t="s">
        <v>76</v>
      </c>
      <c r="AY402" s="210" t="s">
        <v>328</v>
      </c>
    </row>
    <row r="403" s="2" customFormat="1" ht="44.25" customHeight="1">
      <c r="A403" s="41"/>
      <c r="B403" s="176"/>
      <c r="C403" s="177" t="s">
        <v>1769</v>
      </c>
      <c r="D403" s="177" t="s">
        <v>331</v>
      </c>
      <c r="E403" s="178" t="s">
        <v>8189</v>
      </c>
      <c r="F403" s="179" t="s">
        <v>8190</v>
      </c>
      <c r="G403" s="180" t="s">
        <v>585</v>
      </c>
      <c r="H403" s="181">
        <v>0.0080000000000000002</v>
      </c>
      <c r="I403" s="182"/>
      <c r="J403" s="183">
        <f>ROUND(I403*H403,2)</f>
        <v>0</v>
      </c>
      <c r="K403" s="179" t="s">
        <v>3</v>
      </c>
      <c r="L403" s="42"/>
      <c r="M403" s="184" t="s">
        <v>3</v>
      </c>
      <c r="N403" s="185" t="s">
        <v>40</v>
      </c>
      <c r="O403" s="75"/>
      <c r="P403" s="186">
        <f>O403*H403</f>
        <v>0</v>
      </c>
      <c r="Q403" s="186">
        <v>0</v>
      </c>
      <c r="R403" s="186">
        <f>Q403*H403</f>
        <v>0</v>
      </c>
      <c r="S403" s="186">
        <v>0</v>
      </c>
      <c r="T403" s="187">
        <f>S403*H403</f>
        <v>0</v>
      </c>
      <c r="U403" s="41"/>
      <c r="V403" s="41"/>
      <c r="W403" s="41"/>
      <c r="X403" s="41"/>
      <c r="Y403" s="41"/>
      <c r="Z403" s="41"/>
      <c r="AA403" s="41"/>
      <c r="AB403" s="41"/>
      <c r="AC403" s="41"/>
      <c r="AD403" s="41"/>
      <c r="AE403" s="41"/>
      <c r="AR403" s="188" t="s">
        <v>113</v>
      </c>
      <c r="AT403" s="188" t="s">
        <v>331</v>
      </c>
      <c r="AU403" s="188" t="s">
        <v>76</v>
      </c>
      <c r="AY403" s="22" t="s">
        <v>328</v>
      </c>
      <c r="BE403" s="189">
        <f>IF(N403="základní",J403,0)</f>
        <v>0</v>
      </c>
      <c r="BF403" s="189">
        <f>IF(N403="snížená",J403,0)</f>
        <v>0</v>
      </c>
      <c r="BG403" s="189">
        <f>IF(N403="zákl. přenesená",J403,0)</f>
        <v>0</v>
      </c>
      <c r="BH403" s="189">
        <f>IF(N403="sníž. přenesená",J403,0)</f>
        <v>0</v>
      </c>
      <c r="BI403" s="189">
        <f>IF(N403="nulová",J403,0)</f>
        <v>0</v>
      </c>
      <c r="BJ403" s="22" t="s">
        <v>76</v>
      </c>
      <c r="BK403" s="189">
        <f>ROUND(I403*H403,2)</f>
        <v>0</v>
      </c>
      <c r="BL403" s="22" t="s">
        <v>113</v>
      </c>
      <c r="BM403" s="188" t="s">
        <v>1790</v>
      </c>
    </row>
    <row r="404" s="13" customFormat="1">
      <c r="A404" s="13"/>
      <c r="B404" s="201"/>
      <c r="C404" s="13"/>
      <c r="D404" s="195" t="s">
        <v>442</v>
      </c>
      <c r="E404" s="202" t="s">
        <v>3</v>
      </c>
      <c r="F404" s="203" t="s">
        <v>8191</v>
      </c>
      <c r="G404" s="13"/>
      <c r="H404" s="204">
        <v>0.0080000000000000002</v>
      </c>
      <c r="I404" s="205"/>
      <c r="J404" s="13"/>
      <c r="K404" s="13"/>
      <c r="L404" s="201"/>
      <c r="M404" s="206"/>
      <c r="N404" s="207"/>
      <c r="O404" s="207"/>
      <c r="P404" s="207"/>
      <c r="Q404" s="207"/>
      <c r="R404" s="207"/>
      <c r="S404" s="207"/>
      <c r="T404" s="208"/>
      <c r="U404" s="13"/>
      <c r="V404" s="13"/>
      <c r="W404" s="13"/>
      <c r="X404" s="13"/>
      <c r="Y404" s="13"/>
      <c r="Z404" s="13"/>
      <c r="AA404" s="13"/>
      <c r="AB404" s="13"/>
      <c r="AC404" s="13"/>
      <c r="AD404" s="13"/>
      <c r="AE404" s="13"/>
      <c r="AT404" s="202" t="s">
        <v>442</v>
      </c>
      <c r="AU404" s="202" t="s">
        <v>76</v>
      </c>
      <c r="AV404" s="13" t="s">
        <v>79</v>
      </c>
      <c r="AW404" s="13" t="s">
        <v>31</v>
      </c>
      <c r="AX404" s="13" t="s">
        <v>69</v>
      </c>
      <c r="AY404" s="202" t="s">
        <v>328</v>
      </c>
    </row>
    <row r="405" s="15" customFormat="1">
      <c r="A405" s="15"/>
      <c r="B405" s="217"/>
      <c r="C405" s="15"/>
      <c r="D405" s="195" t="s">
        <v>442</v>
      </c>
      <c r="E405" s="218" t="s">
        <v>3</v>
      </c>
      <c r="F405" s="219" t="s">
        <v>8192</v>
      </c>
      <c r="G405" s="15"/>
      <c r="H405" s="218" t="s">
        <v>3</v>
      </c>
      <c r="I405" s="220"/>
      <c r="J405" s="15"/>
      <c r="K405" s="15"/>
      <c r="L405" s="217"/>
      <c r="M405" s="221"/>
      <c r="N405" s="222"/>
      <c r="O405" s="222"/>
      <c r="P405" s="222"/>
      <c r="Q405" s="222"/>
      <c r="R405" s="222"/>
      <c r="S405" s="222"/>
      <c r="T405" s="223"/>
      <c r="U405" s="15"/>
      <c r="V405" s="15"/>
      <c r="W405" s="15"/>
      <c r="X405" s="15"/>
      <c r="Y405" s="15"/>
      <c r="Z405" s="15"/>
      <c r="AA405" s="15"/>
      <c r="AB405" s="15"/>
      <c r="AC405" s="15"/>
      <c r="AD405" s="15"/>
      <c r="AE405" s="15"/>
      <c r="AT405" s="218" t="s">
        <v>442</v>
      </c>
      <c r="AU405" s="218" t="s">
        <v>76</v>
      </c>
      <c r="AV405" s="15" t="s">
        <v>76</v>
      </c>
      <c r="AW405" s="15" t="s">
        <v>31</v>
      </c>
      <c r="AX405" s="15" t="s">
        <v>69</v>
      </c>
      <c r="AY405" s="218" t="s">
        <v>328</v>
      </c>
    </row>
    <row r="406" s="14" customFormat="1">
      <c r="A406" s="14"/>
      <c r="B406" s="209"/>
      <c r="C406" s="14"/>
      <c r="D406" s="195" t="s">
        <v>442</v>
      </c>
      <c r="E406" s="210" t="s">
        <v>3</v>
      </c>
      <c r="F406" s="211" t="s">
        <v>452</v>
      </c>
      <c r="G406" s="14"/>
      <c r="H406" s="212">
        <v>0.0080000000000000002</v>
      </c>
      <c r="I406" s="213"/>
      <c r="J406" s="14"/>
      <c r="K406" s="14"/>
      <c r="L406" s="209"/>
      <c r="M406" s="214"/>
      <c r="N406" s="215"/>
      <c r="O406" s="215"/>
      <c r="P406" s="215"/>
      <c r="Q406" s="215"/>
      <c r="R406" s="215"/>
      <c r="S406" s="215"/>
      <c r="T406" s="216"/>
      <c r="U406" s="14"/>
      <c r="V406" s="14"/>
      <c r="W406" s="14"/>
      <c r="X406" s="14"/>
      <c r="Y406" s="14"/>
      <c r="Z406" s="14"/>
      <c r="AA406" s="14"/>
      <c r="AB406" s="14"/>
      <c r="AC406" s="14"/>
      <c r="AD406" s="14"/>
      <c r="AE406" s="14"/>
      <c r="AT406" s="210" t="s">
        <v>442</v>
      </c>
      <c r="AU406" s="210" t="s">
        <v>76</v>
      </c>
      <c r="AV406" s="14" t="s">
        <v>113</v>
      </c>
      <c r="AW406" s="14" t="s">
        <v>31</v>
      </c>
      <c r="AX406" s="14" t="s">
        <v>76</v>
      </c>
      <c r="AY406" s="210" t="s">
        <v>328</v>
      </c>
    </row>
    <row r="407" s="2" customFormat="1" ht="16.5" customHeight="1">
      <c r="A407" s="41"/>
      <c r="B407" s="176"/>
      <c r="C407" s="224" t="s">
        <v>1361</v>
      </c>
      <c r="D407" s="224" t="s">
        <v>539</v>
      </c>
      <c r="E407" s="225" t="s">
        <v>8193</v>
      </c>
      <c r="F407" s="226" t="s">
        <v>8119</v>
      </c>
      <c r="G407" s="227" t="s">
        <v>1388</v>
      </c>
      <c r="H407" s="228">
        <v>8.3100000000000005</v>
      </c>
      <c r="I407" s="229"/>
      <c r="J407" s="230">
        <f>ROUND(I407*H407,2)</f>
        <v>0</v>
      </c>
      <c r="K407" s="226" t="s">
        <v>335</v>
      </c>
      <c r="L407" s="231"/>
      <c r="M407" s="232" t="s">
        <v>3</v>
      </c>
      <c r="N407" s="233" t="s">
        <v>40</v>
      </c>
      <c r="O407" s="75"/>
      <c r="P407" s="186">
        <f>O407*H407</f>
        <v>0</v>
      </c>
      <c r="Q407" s="186">
        <v>0</v>
      </c>
      <c r="R407" s="186">
        <f>Q407*H407</f>
        <v>0</v>
      </c>
      <c r="S407" s="186">
        <v>0</v>
      </c>
      <c r="T407" s="187">
        <f>S407*H407</f>
        <v>0</v>
      </c>
      <c r="U407" s="41"/>
      <c r="V407" s="41"/>
      <c r="W407" s="41"/>
      <c r="X407" s="41"/>
      <c r="Y407" s="41"/>
      <c r="Z407" s="41"/>
      <c r="AA407" s="41"/>
      <c r="AB407" s="41"/>
      <c r="AC407" s="41"/>
      <c r="AD407" s="41"/>
      <c r="AE407" s="41"/>
      <c r="AR407" s="188" t="s">
        <v>171</v>
      </c>
      <c r="AT407" s="188" t="s">
        <v>539</v>
      </c>
      <c r="AU407" s="188" t="s">
        <v>76</v>
      </c>
      <c r="AY407" s="22" t="s">
        <v>328</v>
      </c>
      <c r="BE407" s="189">
        <f>IF(N407="základní",J407,0)</f>
        <v>0</v>
      </c>
      <c r="BF407" s="189">
        <f>IF(N407="snížená",J407,0)</f>
        <v>0</v>
      </c>
      <c r="BG407" s="189">
        <f>IF(N407="zákl. přenesená",J407,0)</f>
        <v>0</v>
      </c>
      <c r="BH407" s="189">
        <f>IF(N407="sníž. přenesená",J407,0)</f>
        <v>0</v>
      </c>
      <c r="BI407" s="189">
        <f>IF(N407="nulová",J407,0)</f>
        <v>0</v>
      </c>
      <c r="BJ407" s="22" t="s">
        <v>76</v>
      </c>
      <c r="BK407" s="189">
        <f>ROUND(I407*H407,2)</f>
        <v>0</v>
      </c>
      <c r="BL407" s="22" t="s">
        <v>113</v>
      </c>
      <c r="BM407" s="188" t="s">
        <v>3901</v>
      </c>
    </row>
    <row r="408" s="2" customFormat="1">
      <c r="A408" s="41"/>
      <c r="B408" s="42"/>
      <c r="C408" s="41"/>
      <c r="D408" s="195" t="s">
        <v>340</v>
      </c>
      <c r="E408" s="41"/>
      <c r="F408" s="196" t="s">
        <v>8194</v>
      </c>
      <c r="G408" s="41"/>
      <c r="H408" s="41"/>
      <c r="I408" s="192"/>
      <c r="J408" s="41"/>
      <c r="K408" s="41"/>
      <c r="L408" s="42"/>
      <c r="M408" s="193"/>
      <c r="N408" s="194"/>
      <c r="O408" s="75"/>
      <c r="P408" s="75"/>
      <c r="Q408" s="75"/>
      <c r="R408" s="75"/>
      <c r="S408" s="75"/>
      <c r="T408" s="76"/>
      <c r="U408" s="41"/>
      <c r="V408" s="41"/>
      <c r="W408" s="41"/>
      <c r="X408" s="41"/>
      <c r="Y408" s="41"/>
      <c r="Z408" s="41"/>
      <c r="AA408" s="41"/>
      <c r="AB408" s="41"/>
      <c r="AC408" s="41"/>
      <c r="AD408" s="41"/>
      <c r="AE408" s="41"/>
      <c r="AT408" s="22" t="s">
        <v>340</v>
      </c>
      <c r="AU408" s="22" t="s">
        <v>76</v>
      </c>
    </row>
    <row r="409" s="13" customFormat="1">
      <c r="A409" s="13"/>
      <c r="B409" s="201"/>
      <c r="C409" s="13"/>
      <c r="D409" s="195" t="s">
        <v>442</v>
      </c>
      <c r="E409" s="202" t="s">
        <v>3</v>
      </c>
      <c r="F409" s="203" t="s">
        <v>8195</v>
      </c>
      <c r="G409" s="13"/>
      <c r="H409" s="204">
        <v>8.3100000000000005</v>
      </c>
      <c r="I409" s="205"/>
      <c r="J409" s="13"/>
      <c r="K409" s="13"/>
      <c r="L409" s="201"/>
      <c r="M409" s="206"/>
      <c r="N409" s="207"/>
      <c r="O409" s="207"/>
      <c r="P409" s="207"/>
      <c r="Q409" s="207"/>
      <c r="R409" s="207"/>
      <c r="S409" s="207"/>
      <c r="T409" s="208"/>
      <c r="U409" s="13"/>
      <c r="V409" s="13"/>
      <c r="W409" s="13"/>
      <c r="X409" s="13"/>
      <c r="Y409" s="13"/>
      <c r="Z409" s="13"/>
      <c r="AA409" s="13"/>
      <c r="AB409" s="13"/>
      <c r="AC409" s="13"/>
      <c r="AD409" s="13"/>
      <c r="AE409" s="13"/>
      <c r="AT409" s="202" t="s">
        <v>442</v>
      </c>
      <c r="AU409" s="202" t="s">
        <v>76</v>
      </c>
      <c r="AV409" s="13" t="s">
        <v>79</v>
      </c>
      <c r="AW409" s="13" t="s">
        <v>31</v>
      </c>
      <c r="AX409" s="13" t="s">
        <v>69</v>
      </c>
      <c r="AY409" s="202" t="s">
        <v>328</v>
      </c>
    </row>
    <row r="410" s="14" customFormat="1">
      <c r="A410" s="14"/>
      <c r="B410" s="209"/>
      <c r="C410" s="14"/>
      <c r="D410" s="195" t="s">
        <v>442</v>
      </c>
      <c r="E410" s="210" t="s">
        <v>3</v>
      </c>
      <c r="F410" s="211" t="s">
        <v>452</v>
      </c>
      <c r="G410" s="14"/>
      <c r="H410" s="212">
        <v>8.3100000000000005</v>
      </c>
      <c r="I410" s="213"/>
      <c r="J410" s="14"/>
      <c r="K410" s="14"/>
      <c r="L410" s="209"/>
      <c r="M410" s="214"/>
      <c r="N410" s="215"/>
      <c r="O410" s="215"/>
      <c r="P410" s="215"/>
      <c r="Q410" s="215"/>
      <c r="R410" s="215"/>
      <c r="S410" s="215"/>
      <c r="T410" s="216"/>
      <c r="U410" s="14"/>
      <c r="V410" s="14"/>
      <c r="W410" s="14"/>
      <c r="X410" s="14"/>
      <c r="Y410" s="14"/>
      <c r="Z410" s="14"/>
      <c r="AA410" s="14"/>
      <c r="AB410" s="14"/>
      <c r="AC410" s="14"/>
      <c r="AD410" s="14"/>
      <c r="AE410" s="14"/>
      <c r="AT410" s="210" t="s">
        <v>442</v>
      </c>
      <c r="AU410" s="210" t="s">
        <v>76</v>
      </c>
      <c r="AV410" s="14" t="s">
        <v>113</v>
      </c>
      <c r="AW410" s="14" t="s">
        <v>31</v>
      </c>
      <c r="AX410" s="14" t="s">
        <v>76</v>
      </c>
      <c r="AY410" s="210" t="s">
        <v>328</v>
      </c>
    </row>
    <row r="411" s="2" customFormat="1" ht="24.15" customHeight="1">
      <c r="A411" s="41"/>
      <c r="B411" s="176"/>
      <c r="C411" s="177" t="s">
        <v>1783</v>
      </c>
      <c r="D411" s="177" t="s">
        <v>331</v>
      </c>
      <c r="E411" s="178" t="s">
        <v>8196</v>
      </c>
      <c r="F411" s="179" t="s">
        <v>8197</v>
      </c>
      <c r="G411" s="180" t="s">
        <v>439</v>
      </c>
      <c r="H411" s="181">
        <v>1662</v>
      </c>
      <c r="I411" s="182"/>
      <c r="J411" s="183">
        <f>ROUND(I411*H411,2)</f>
        <v>0</v>
      </c>
      <c r="K411" s="179" t="s">
        <v>335</v>
      </c>
      <c r="L411" s="42"/>
      <c r="M411" s="184" t="s">
        <v>3</v>
      </c>
      <c r="N411" s="185" t="s">
        <v>40</v>
      </c>
      <c r="O411" s="75"/>
      <c r="P411" s="186">
        <f>O411*H411</f>
        <v>0</v>
      </c>
      <c r="Q411" s="186">
        <v>0</v>
      </c>
      <c r="R411" s="186">
        <f>Q411*H411</f>
        <v>0</v>
      </c>
      <c r="S411" s="186">
        <v>0</v>
      </c>
      <c r="T411" s="187">
        <f>S411*H411</f>
        <v>0</v>
      </c>
      <c r="U411" s="41"/>
      <c r="V411" s="41"/>
      <c r="W411" s="41"/>
      <c r="X411" s="41"/>
      <c r="Y411" s="41"/>
      <c r="Z411" s="41"/>
      <c r="AA411" s="41"/>
      <c r="AB411" s="41"/>
      <c r="AC411" s="41"/>
      <c r="AD411" s="41"/>
      <c r="AE411" s="41"/>
      <c r="AR411" s="188" t="s">
        <v>113</v>
      </c>
      <c r="AT411" s="188" t="s">
        <v>331</v>
      </c>
      <c r="AU411" s="188" t="s">
        <v>76</v>
      </c>
      <c r="AY411" s="22" t="s">
        <v>328</v>
      </c>
      <c r="BE411" s="189">
        <f>IF(N411="základní",J411,0)</f>
        <v>0</v>
      </c>
      <c r="BF411" s="189">
        <f>IF(N411="snížená",J411,0)</f>
        <v>0</v>
      </c>
      <c r="BG411" s="189">
        <f>IF(N411="zákl. přenesená",J411,0)</f>
        <v>0</v>
      </c>
      <c r="BH411" s="189">
        <f>IF(N411="sníž. přenesená",J411,0)</f>
        <v>0</v>
      </c>
      <c r="BI411" s="189">
        <f>IF(N411="nulová",J411,0)</f>
        <v>0</v>
      </c>
      <c r="BJ411" s="22" t="s">
        <v>76</v>
      </c>
      <c r="BK411" s="189">
        <f>ROUND(I411*H411,2)</f>
        <v>0</v>
      </c>
      <c r="BL411" s="22" t="s">
        <v>113</v>
      </c>
      <c r="BM411" s="188" t="s">
        <v>3910</v>
      </c>
    </row>
    <row r="412" s="2" customFormat="1">
      <c r="A412" s="41"/>
      <c r="B412" s="42"/>
      <c r="C412" s="41"/>
      <c r="D412" s="190" t="s">
        <v>338</v>
      </c>
      <c r="E412" s="41"/>
      <c r="F412" s="191" t="s">
        <v>8198</v>
      </c>
      <c r="G412" s="41"/>
      <c r="H412" s="41"/>
      <c r="I412" s="192"/>
      <c r="J412" s="41"/>
      <c r="K412" s="41"/>
      <c r="L412" s="42"/>
      <c r="M412" s="193"/>
      <c r="N412" s="194"/>
      <c r="O412" s="75"/>
      <c r="P412" s="75"/>
      <c r="Q412" s="75"/>
      <c r="R412" s="75"/>
      <c r="S412" s="75"/>
      <c r="T412" s="76"/>
      <c r="U412" s="41"/>
      <c r="V412" s="41"/>
      <c r="W412" s="41"/>
      <c r="X412" s="41"/>
      <c r="Y412" s="41"/>
      <c r="Z412" s="41"/>
      <c r="AA412" s="41"/>
      <c r="AB412" s="41"/>
      <c r="AC412" s="41"/>
      <c r="AD412" s="41"/>
      <c r="AE412" s="41"/>
      <c r="AT412" s="22" t="s">
        <v>338</v>
      </c>
      <c r="AU412" s="22" t="s">
        <v>76</v>
      </c>
    </row>
    <row r="413" s="2" customFormat="1">
      <c r="A413" s="41"/>
      <c r="B413" s="42"/>
      <c r="C413" s="41"/>
      <c r="D413" s="195" t="s">
        <v>340</v>
      </c>
      <c r="E413" s="41"/>
      <c r="F413" s="196" t="s">
        <v>8199</v>
      </c>
      <c r="G413" s="41"/>
      <c r="H413" s="41"/>
      <c r="I413" s="192"/>
      <c r="J413" s="41"/>
      <c r="K413" s="41"/>
      <c r="L413" s="42"/>
      <c r="M413" s="193"/>
      <c r="N413" s="194"/>
      <c r="O413" s="75"/>
      <c r="P413" s="75"/>
      <c r="Q413" s="75"/>
      <c r="R413" s="75"/>
      <c r="S413" s="75"/>
      <c r="T413" s="76"/>
      <c r="U413" s="41"/>
      <c r="V413" s="41"/>
      <c r="W413" s="41"/>
      <c r="X413" s="41"/>
      <c r="Y413" s="41"/>
      <c r="Z413" s="41"/>
      <c r="AA413" s="41"/>
      <c r="AB413" s="41"/>
      <c r="AC413" s="41"/>
      <c r="AD413" s="41"/>
      <c r="AE413" s="41"/>
      <c r="AT413" s="22" t="s">
        <v>340</v>
      </c>
      <c r="AU413" s="22" t="s">
        <v>76</v>
      </c>
    </row>
    <row r="414" s="15" customFormat="1">
      <c r="A414" s="15"/>
      <c r="B414" s="217"/>
      <c r="C414" s="15"/>
      <c r="D414" s="195" t="s">
        <v>442</v>
      </c>
      <c r="E414" s="218" t="s">
        <v>3</v>
      </c>
      <c r="F414" s="219" t="s">
        <v>8188</v>
      </c>
      <c r="G414" s="15"/>
      <c r="H414" s="218" t="s">
        <v>3</v>
      </c>
      <c r="I414" s="220"/>
      <c r="J414" s="15"/>
      <c r="K414" s="15"/>
      <c r="L414" s="217"/>
      <c r="M414" s="221"/>
      <c r="N414" s="222"/>
      <c r="O414" s="222"/>
      <c r="P414" s="222"/>
      <c r="Q414" s="222"/>
      <c r="R414" s="222"/>
      <c r="S414" s="222"/>
      <c r="T414" s="223"/>
      <c r="U414" s="15"/>
      <c r="V414" s="15"/>
      <c r="W414" s="15"/>
      <c r="X414" s="15"/>
      <c r="Y414" s="15"/>
      <c r="Z414" s="15"/>
      <c r="AA414" s="15"/>
      <c r="AB414" s="15"/>
      <c r="AC414" s="15"/>
      <c r="AD414" s="15"/>
      <c r="AE414" s="15"/>
      <c r="AT414" s="218" t="s">
        <v>442</v>
      </c>
      <c r="AU414" s="218" t="s">
        <v>76</v>
      </c>
      <c r="AV414" s="15" t="s">
        <v>76</v>
      </c>
      <c r="AW414" s="15" t="s">
        <v>31</v>
      </c>
      <c r="AX414" s="15" t="s">
        <v>69</v>
      </c>
      <c r="AY414" s="218" t="s">
        <v>328</v>
      </c>
    </row>
    <row r="415" s="13" customFormat="1">
      <c r="A415" s="13"/>
      <c r="B415" s="201"/>
      <c r="C415" s="13"/>
      <c r="D415" s="195" t="s">
        <v>442</v>
      </c>
      <c r="E415" s="202" t="s">
        <v>3</v>
      </c>
      <c r="F415" s="203" t="s">
        <v>8187</v>
      </c>
      <c r="G415" s="13"/>
      <c r="H415" s="204">
        <v>1662</v>
      </c>
      <c r="I415" s="205"/>
      <c r="J415" s="13"/>
      <c r="K415" s="13"/>
      <c r="L415" s="201"/>
      <c r="M415" s="206"/>
      <c r="N415" s="207"/>
      <c r="O415" s="207"/>
      <c r="P415" s="207"/>
      <c r="Q415" s="207"/>
      <c r="R415" s="207"/>
      <c r="S415" s="207"/>
      <c r="T415" s="208"/>
      <c r="U415" s="13"/>
      <c r="V415" s="13"/>
      <c r="W415" s="13"/>
      <c r="X415" s="13"/>
      <c r="Y415" s="13"/>
      <c r="Z415" s="13"/>
      <c r="AA415" s="13"/>
      <c r="AB415" s="13"/>
      <c r="AC415" s="13"/>
      <c r="AD415" s="13"/>
      <c r="AE415" s="13"/>
      <c r="AT415" s="202" t="s">
        <v>442</v>
      </c>
      <c r="AU415" s="202" t="s">
        <v>76</v>
      </c>
      <c r="AV415" s="13" t="s">
        <v>79</v>
      </c>
      <c r="AW415" s="13" t="s">
        <v>31</v>
      </c>
      <c r="AX415" s="13" t="s">
        <v>69</v>
      </c>
      <c r="AY415" s="202" t="s">
        <v>328</v>
      </c>
    </row>
    <row r="416" s="14" customFormat="1">
      <c r="A416" s="14"/>
      <c r="B416" s="209"/>
      <c r="C416" s="14"/>
      <c r="D416" s="195" t="s">
        <v>442</v>
      </c>
      <c r="E416" s="210" t="s">
        <v>3</v>
      </c>
      <c r="F416" s="211" t="s">
        <v>452</v>
      </c>
      <c r="G416" s="14"/>
      <c r="H416" s="212">
        <v>1662</v>
      </c>
      <c r="I416" s="213"/>
      <c r="J416" s="14"/>
      <c r="K416" s="14"/>
      <c r="L416" s="209"/>
      <c r="M416" s="214"/>
      <c r="N416" s="215"/>
      <c r="O416" s="215"/>
      <c r="P416" s="215"/>
      <c r="Q416" s="215"/>
      <c r="R416" s="215"/>
      <c r="S416" s="215"/>
      <c r="T416" s="216"/>
      <c r="U416" s="14"/>
      <c r="V416" s="14"/>
      <c r="W416" s="14"/>
      <c r="X416" s="14"/>
      <c r="Y416" s="14"/>
      <c r="Z416" s="14"/>
      <c r="AA416" s="14"/>
      <c r="AB416" s="14"/>
      <c r="AC416" s="14"/>
      <c r="AD416" s="14"/>
      <c r="AE416" s="14"/>
      <c r="AT416" s="210" t="s">
        <v>442</v>
      </c>
      <c r="AU416" s="210" t="s">
        <v>76</v>
      </c>
      <c r="AV416" s="14" t="s">
        <v>113</v>
      </c>
      <c r="AW416" s="14" t="s">
        <v>31</v>
      </c>
      <c r="AX416" s="14" t="s">
        <v>76</v>
      </c>
      <c r="AY416" s="210" t="s">
        <v>328</v>
      </c>
    </row>
    <row r="417" s="12" customFormat="1" ht="25.92" customHeight="1">
      <c r="A417" s="12"/>
      <c r="B417" s="163"/>
      <c r="C417" s="12"/>
      <c r="D417" s="164" t="s">
        <v>68</v>
      </c>
      <c r="E417" s="165" t="s">
        <v>8200</v>
      </c>
      <c r="F417" s="165" t="s">
        <v>8201</v>
      </c>
      <c r="G417" s="12"/>
      <c r="H417" s="12"/>
      <c r="I417" s="166"/>
      <c r="J417" s="167">
        <f>BK417</f>
        <v>0</v>
      </c>
      <c r="K417" s="12"/>
      <c r="L417" s="163"/>
      <c r="M417" s="168"/>
      <c r="N417" s="169"/>
      <c r="O417" s="169"/>
      <c r="P417" s="170">
        <f>SUM(P418:P441)</f>
        <v>0</v>
      </c>
      <c r="Q417" s="169"/>
      <c r="R417" s="170">
        <f>SUM(R418:R441)</f>
        <v>0</v>
      </c>
      <c r="S417" s="169"/>
      <c r="T417" s="171">
        <f>SUM(T418:T441)</f>
        <v>0</v>
      </c>
      <c r="U417" s="12"/>
      <c r="V417" s="12"/>
      <c r="W417" s="12"/>
      <c r="X417" s="12"/>
      <c r="Y417" s="12"/>
      <c r="Z417" s="12"/>
      <c r="AA417" s="12"/>
      <c r="AB417" s="12"/>
      <c r="AC417" s="12"/>
      <c r="AD417" s="12"/>
      <c r="AE417" s="12"/>
      <c r="AR417" s="164" t="s">
        <v>76</v>
      </c>
      <c r="AT417" s="172" t="s">
        <v>68</v>
      </c>
      <c r="AU417" s="172" t="s">
        <v>69</v>
      </c>
      <c r="AY417" s="164" t="s">
        <v>328</v>
      </c>
      <c r="BK417" s="173">
        <f>SUM(BK418:BK441)</f>
        <v>0</v>
      </c>
    </row>
    <row r="418" s="2" customFormat="1" ht="49.05" customHeight="1">
      <c r="A418" s="41"/>
      <c r="B418" s="176"/>
      <c r="C418" s="177" t="s">
        <v>1364</v>
      </c>
      <c r="D418" s="177" t="s">
        <v>331</v>
      </c>
      <c r="E418" s="178" t="s">
        <v>8202</v>
      </c>
      <c r="F418" s="179" t="s">
        <v>8203</v>
      </c>
      <c r="G418" s="180" t="s">
        <v>439</v>
      </c>
      <c r="H418" s="181">
        <v>2177</v>
      </c>
      <c r="I418" s="182"/>
      <c r="J418" s="183">
        <f>ROUND(I418*H418,2)</f>
        <v>0</v>
      </c>
      <c r="K418" s="179" t="s">
        <v>335</v>
      </c>
      <c r="L418" s="42"/>
      <c r="M418" s="184" t="s">
        <v>3</v>
      </c>
      <c r="N418" s="185" t="s">
        <v>40</v>
      </c>
      <c r="O418" s="75"/>
      <c r="P418" s="186">
        <f>O418*H418</f>
        <v>0</v>
      </c>
      <c r="Q418" s="186">
        <v>0</v>
      </c>
      <c r="R418" s="186">
        <f>Q418*H418</f>
        <v>0</v>
      </c>
      <c r="S418" s="186">
        <v>0</v>
      </c>
      <c r="T418" s="187">
        <f>S418*H418</f>
        <v>0</v>
      </c>
      <c r="U418" s="41"/>
      <c r="V418" s="41"/>
      <c r="W418" s="41"/>
      <c r="X418" s="41"/>
      <c r="Y418" s="41"/>
      <c r="Z418" s="41"/>
      <c r="AA418" s="41"/>
      <c r="AB418" s="41"/>
      <c r="AC418" s="41"/>
      <c r="AD418" s="41"/>
      <c r="AE418" s="41"/>
      <c r="AR418" s="188" t="s">
        <v>113</v>
      </c>
      <c r="AT418" s="188" t="s">
        <v>331</v>
      </c>
      <c r="AU418" s="188" t="s">
        <v>76</v>
      </c>
      <c r="AY418" s="22" t="s">
        <v>328</v>
      </c>
      <c r="BE418" s="189">
        <f>IF(N418="základní",J418,0)</f>
        <v>0</v>
      </c>
      <c r="BF418" s="189">
        <f>IF(N418="snížená",J418,0)</f>
        <v>0</v>
      </c>
      <c r="BG418" s="189">
        <f>IF(N418="zákl. přenesená",J418,0)</f>
        <v>0</v>
      </c>
      <c r="BH418" s="189">
        <f>IF(N418="sníž. přenesená",J418,0)</f>
        <v>0</v>
      </c>
      <c r="BI418" s="189">
        <f>IF(N418="nulová",J418,0)</f>
        <v>0</v>
      </c>
      <c r="BJ418" s="22" t="s">
        <v>76</v>
      </c>
      <c r="BK418" s="189">
        <f>ROUND(I418*H418,2)</f>
        <v>0</v>
      </c>
      <c r="BL418" s="22" t="s">
        <v>113</v>
      </c>
      <c r="BM418" s="188" t="s">
        <v>3918</v>
      </c>
    </row>
    <row r="419" s="2" customFormat="1">
      <c r="A419" s="41"/>
      <c r="B419" s="42"/>
      <c r="C419" s="41"/>
      <c r="D419" s="190" t="s">
        <v>338</v>
      </c>
      <c r="E419" s="41"/>
      <c r="F419" s="191" t="s">
        <v>8204</v>
      </c>
      <c r="G419" s="41"/>
      <c r="H419" s="41"/>
      <c r="I419" s="192"/>
      <c r="J419" s="41"/>
      <c r="K419" s="41"/>
      <c r="L419" s="42"/>
      <c r="M419" s="193"/>
      <c r="N419" s="194"/>
      <c r="O419" s="75"/>
      <c r="P419" s="75"/>
      <c r="Q419" s="75"/>
      <c r="R419" s="75"/>
      <c r="S419" s="75"/>
      <c r="T419" s="76"/>
      <c r="U419" s="41"/>
      <c r="V419" s="41"/>
      <c r="W419" s="41"/>
      <c r="X419" s="41"/>
      <c r="Y419" s="41"/>
      <c r="Z419" s="41"/>
      <c r="AA419" s="41"/>
      <c r="AB419" s="41"/>
      <c r="AC419" s="41"/>
      <c r="AD419" s="41"/>
      <c r="AE419" s="41"/>
      <c r="AT419" s="22" t="s">
        <v>338</v>
      </c>
      <c r="AU419" s="22" t="s">
        <v>76</v>
      </c>
    </row>
    <row r="420" s="2" customFormat="1" ht="21.75" customHeight="1">
      <c r="A420" s="41"/>
      <c r="B420" s="176"/>
      <c r="C420" s="177" t="s">
        <v>3257</v>
      </c>
      <c r="D420" s="177" t="s">
        <v>331</v>
      </c>
      <c r="E420" s="178" t="s">
        <v>8184</v>
      </c>
      <c r="F420" s="179" t="s">
        <v>8185</v>
      </c>
      <c r="G420" s="180" t="s">
        <v>439</v>
      </c>
      <c r="H420" s="181">
        <v>2177</v>
      </c>
      <c r="I420" s="182"/>
      <c r="J420" s="183">
        <f>ROUND(I420*H420,2)</f>
        <v>0</v>
      </c>
      <c r="K420" s="179" t="s">
        <v>335</v>
      </c>
      <c r="L420" s="42"/>
      <c r="M420" s="184" t="s">
        <v>3</v>
      </c>
      <c r="N420" s="185" t="s">
        <v>40</v>
      </c>
      <c r="O420" s="75"/>
      <c r="P420" s="186">
        <f>O420*H420</f>
        <v>0</v>
      </c>
      <c r="Q420" s="186">
        <v>0</v>
      </c>
      <c r="R420" s="186">
        <f>Q420*H420</f>
        <v>0</v>
      </c>
      <c r="S420" s="186">
        <v>0</v>
      </c>
      <c r="T420" s="187">
        <f>S420*H420</f>
        <v>0</v>
      </c>
      <c r="U420" s="41"/>
      <c r="V420" s="41"/>
      <c r="W420" s="41"/>
      <c r="X420" s="41"/>
      <c r="Y420" s="41"/>
      <c r="Z420" s="41"/>
      <c r="AA420" s="41"/>
      <c r="AB420" s="41"/>
      <c r="AC420" s="41"/>
      <c r="AD420" s="41"/>
      <c r="AE420" s="41"/>
      <c r="AR420" s="188" t="s">
        <v>113</v>
      </c>
      <c r="AT420" s="188" t="s">
        <v>331</v>
      </c>
      <c r="AU420" s="188" t="s">
        <v>76</v>
      </c>
      <c r="AY420" s="22" t="s">
        <v>328</v>
      </c>
      <c r="BE420" s="189">
        <f>IF(N420="základní",J420,0)</f>
        <v>0</v>
      </c>
      <c r="BF420" s="189">
        <f>IF(N420="snížená",J420,0)</f>
        <v>0</v>
      </c>
      <c r="BG420" s="189">
        <f>IF(N420="zákl. přenesená",J420,0)</f>
        <v>0</v>
      </c>
      <c r="BH420" s="189">
        <f>IF(N420="sníž. přenesená",J420,0)</f>
        <v>0</v>
      </c>
      <c r="BI420" s="189">
        <f>IF(N420="nulová",J420,0)</f>
        <v>0</v>
      </c>
      <c r="BJ420" s="22" t="s">
        <v>76</v>
      </c>
      <c r="BK420" s="189">
        <f>ROUND(I420*H420,2)</f>
        <v>0</v>
      </c>
      <c r="BL420" s="22" t="s">
        <v>113</v>
      </c>
      <c r="BM420" s="188" t="s">
        <v>3929</v>
      </c>
    </row>
    <row r="421" s="2" customFormat="1">
      <c r="A421" s="41"/>
      <c r="B421" s="42"/>
      <c r="C421" s="41"/>
      <c r="D421" s="190" t="s">
        <v>338</v>
      </c>
      <c r="E421" s="41"/>
      <c r="F421" s="191" t="s">
        <v>8186</v>
      </c>
      <c r="G421" s="41"/>
      <c r="H421" s="41"/>
      <c r="I421" s="192"/>
      <c r="J421" s="41"/>
      <c r="K421" s="41"/>
      <c r="L421" s="42"/>
      <c r="M421" s="193"/>
      <c r="N421" s="194"/>
      <c r="O421" s="75"/>
      <c r="P421" s="75"/>
      <c r="Q421" s="75"/>
      <c r="R421" s="75"/>
      <c r="S421" s="75"/>
      <c r="T421" s="76"/>
      <c r="U421" s="41"/>
      <c r="V421" s="41"/>
      <c r="W421" s="41"/>
      <c r="X421" s="41"/>
      <c r="Y421" s="41"/>
      <c r="Z421" s="41"/>
      <c r="AA421" s="41"/>
      <c r="AB421" s="41"/>
      <c r="AC421" s="41"/>
      <c r="AD421" s="41"/>
      <c r="AE421" s="41"/>
      <c r="AT421" s="22" t="s">
        <v>338</v>
      </c>
      <c r="AU421" s="22" t="s">
        <v>76</v>
      </c>
    </row>
    <row r="422" s="2" customFormat="1" ht="37.8" customHeight="1">
      <c r="A422" s="41"/>
      <c r="B422" s="176"/>
      <c r="C422" s="177" t="s">
        <v>1367</v>
      </c>
      <c r="D422" s="177" t="s">
        <v>331</v>
      </c>
      <c r="E422" s="178" t="s">
        <v>8205</v>
      </c>
      <c r="F422" s="179" t="s">
        <v>8206</v>
      </c>
      <c r="G422" s="180" t="s">
        <v>439</v>
      </c>
      <c r="H422" s="181">
        <v>2177</v>
      </c>
      <c r="I422" s="182"/>
      <c r="J422" s="183">
        <f>ROUND(I422*H422,2)</f>
        <v>0</v>
      </c>
      <c r="K422" s="179" t="s">
        <v>335</v>
      </c>
      <c r="L422" s="42"/>
      <c r="M422" s="184" t="s">
        <v>3</v>
      </c>
      <c r="N422" s="185" t="s">
        <v>40</v>
      </c>
      <c r="O422" s="75"/>
      <c r="P422" s="186">
        <f>O422*H422</f>
        <v>0</v>
      </c>
      <c r="Q422" s="186">
        <v>0</v>
      </c>
      <c r="R422" s="186">
        <f>Q422*H422</f>
        <v>0</v>
      </c>
      <c r="S422" s="186">
        <v>0</v>
      </c>
      <c r="T422" s="187">
        <f>S422*H422</f>
        <v>0</v>
      </c>
      <c r="U422" s="41"/>
      <c r="V422" s="41"/>
      <c r="W422" s="41"/>
      <c r="X422" s="41"/>
      <c r="Y422" s="41"/>
      <c r="Z422" s="41"/>
      <c r="AA422" s="41"/>
      <c r="AB422" s="41"/>
      <c r="AC422" s="41"/>
      <c r="AD422" s="41"/>
      <c r="AE422" s="41"/>
      <c r="AR422" s="188" t="s">
        <v>113</v>
      </c>
      <c r="AT422" s="188" t="s">
        <v>331</v>
      </c>
      <c r="AU422" s="188" t="s">
        <v>76</v>
      </c>
      <c r="AY422" s="22" t="s">
        <v>328</v>
      </c>
      <c r="BE422" s="189">
        <f>IF(N422="základní",J422,0)</f>
        <v>0</v>
      </c>
      <c r="BF422" s="189">
        <f>IF(N422="snížená",J422,0)</f>
        <v>0</v>
      </c>
      <c r="BG422" s="189">
        <f>IF(N422="zákl. přenesená",J422,0)</f>
        <v>0</v>
      </c>
      <c r="BH422" s="189">
        <f>IF(N422="sníž. přenesená",J422,0)</f>
        <v>0</v>
      </c>
      <c r="BI422" s="189">
        <f>IF(N422="nulová",J422,0)</f>
        <v>0</v>
      </c>
      <c r="BJ422" s="22" t="s">
        <v>76</v>
      </c>
      <c r="BK422" s="189">
        <f>ROUND(I422*H422,2)</f>
        <v>0</v>
      </c>
      <c r="BL422" s="22" t="s">
        <v>113</v>
      </c>
      <c r="BM422" s="188" t="s">
        <v>3939</v>
      </c>
    </row>
    <row r="423" s="2" customFormat="1">
      <c r="A423" s="41"/>
      <c r="B423" s="42"/>
      <c r="C423" s="41"/>
      <c r="D423" s="190" t="s">
        <v>338</v>
      </c>
      <c r="E423" s="41"/>
      <c r="F423" s="191" t="s">
        <v>8207</v>
      </c>
      <c r="G423" s="41"/>
      <c r="H423" s="41"/>
      <c r="I423" s="192"/>
      <c r="J423" s="41"/>
      <c r="K423" s="41"/>
      <c r="L423" s="42"/>
      <c r="M423" s="193"/>
      <c r="N423" s="194"/>
      <c r="O423" s="75"/>
      <c r="P423" s="75"/>
      <c r="Q423" s="75"/>
      <c r="R423" s="75"/>
      <c r="S423" s="75"/>
      <c r="T423" s="76"/>
      <c r="U423" s="41"/>
      <c r="V423" s="41"/>
      <c r="W423" s="41"/>
      <c r="X423" s="41"/>
      <c r="Y423" s="41"/>
      <c r="Z423" s="41"/>
      <c r="AA423" s="41"/>
      <c r="AB423" s="41"/>
      <c r="AC423" s="41"/>
      <c r="AD423" s="41"/>
      <c r="AE423" s="41"/>
      <c r="AT423" s="22" t="s">
        <v>338</v>
      </c>
      <c r="AU423" s="22" t="s">
        <v>76</v>
      </c>
    </row>
    <row r="424" s="2" customFormat="1" ht="16.5" customHeight="1">
      <c r="A424" s="41"/>
      <c r="B424" s="176"/>
      <c r="C424" s="224" t="s">
        <v>3267</v>
      </c>
      <c r="D424" s="224" t="s">
        <v>539</v>
      </c>
      <c r="E424" s="225" t="s">
        <v>8177</v>
      </c>
      <c r="F424" s="226" t="s">
        <v>8178</v>
      </c>
      <c r="G424" s="227" t="s">
        <v>1388</v>
      </c>
      <c r="H424" s="228">
        <v>65.310000000000002</v>
      </c>
      <c r="I424" s="229"/>
      <c r="J424" s="230">
        <f>ROUND(I424*H424,2)</f>
        <v>0</v>
      </c>
      <c r="K424" s="226" t="s">
        <v>335</v>
      </c>
      <c r="L424" s="231"/>
      <c r="M424" s="232" t="s">
        <v>3</v>
      </c>
      <c r="N424" s="233" t="s">
        <v>40</v>
      </c>
      <c r="O424" s="75"/>
      <c r="P424" s="186">
        <f>O424*H424</f>
        <v>0</v>
      </c>
      <c r="Q424" s="186">
        <v>0</v>
      </c>
      <c r="R424" s="186">
        <f>Q424*H424</f>
        <v>0</v>
      </c>
      <c r="S424" s="186">
        <v>0</v>
      </c>
      <c r="T424" s="187">
        <f>S424*H424</f>
        <v>0</v>
      </c>
      <c r="U424" s="41"/>
      <c r="V424" s="41"/>
      <c r="W424" s="41"/>
      <c r="X424" s="41"/>
      <c r="Y424" s="41"/>
      <c r="Z424" s="41"/>
      <c r="AA424" s="41"/>
      <c r="AB424" s="41"/>
      <c r="AC424" s="41"/>
      <c r="AD424" s="41"/>
      <c r="AE424" s="41"/>
      <c r="AR424" s="188" t="s">
        <v>171</v>
      </c>
      <c r="AT424" s="188" t="s">
        <v>539</v>
      </c>
      <c r="AU424" s="188" t="s">
        <v>76</v>
      </c>
      <c r="AY424" s="22" t="s">
        <v>328</v>
      </c>
      <c r="BE424" s="189">
        <f>IF(N424="základní",J424,0)</f>
        <v>0</v>
      </c>
      <c r="BF424" s="189">
        <f>IF(N424="snížená",J424,0)</f>
        <v>0</v>
      </c>
      <c r="BG424" s="189">
        <f>IF(N424="zákl. přenesená",J424,0)</f>
        <v>0</v>
      </c>
      <c r="BH424" s="189">
        <f>IF(N424="sníž. přenesená",J424,0)</f>
        <v>0</v>
      </c>
      <c r="BI424" s="189">
        <f>IF(N424="nulová",J424,0)</f>
        <v>0</v>
      </c>
      <c r="BJ424" s="22" t="s">
        <v>76</v>
      </c>
      <c r="BK424" s="189">
        <f>ROUND(I424*H424,2)</f>
        <v>0</v>
      </c>
      <c r="BL424" s="22" t="s">
        <v>113</v>
      </c>
      <c r="BM424" s="188" t="s">
        <v>3956</v>
      </c>
    </row>
    <row r="425" s="15" customFormat="1">
      <c r="A425" s="15"/>
      <c r="B425" s="217"/>
      <c r="C425" s="15"/>
      <c r="D425" s="195" t="s">
        <v>442</v>
      </c>
      <c r="E425" s="218" t="s">
        <v>3</v>
      </c>
      <c r="F425" s="219" t="s">
        <v>8208</v>
      </c>
      <c r="G425" s="15"/>
      <c r="H425" s="218" t="s">
        <v>3</v>
      </c>
      <c r="I425" s="220"/>
      <c r="J425" s="15"/>
      <c r="K425" s="15"/>
      <c r="L425" s="217"/>
      <c r="M425" s="221"/>
      <c r="N425" s="222"/>
      <c r="O425" s="222"/>
      <c r="P425" s="222"/>
      <c r="Q425" s="222"/>
      <c r="R425" s="222"/>
      <c r="S425" s="222"/>
      <c r="T425" s="223"/>
      <c r="U425" s="15"/>
      <c r="V425" s="15"/>
      <c r="W425" s="15"/>
      <c r="X425" s="15"/>
      <c r="Y425" s="15"/>
      <c r="Z425" s="15"/>
      <c r="AA425" s="15"/>
      <c r="AB425" s="15"/>
      <c r="AC425" s="15"/>
      <c r="AD425" s="15"/>
      <c r="AE425" s="15"/>
      <c r="AT425" s="218" t="s">
        <v>442</v>
      </c>
      <c r="AU425" s="218" t="s">
        <v>76</v>
      </c>
      <c r="AV425" s="15" t="s">
        <v>76</v>
      </c>
      <c r="AW425" s="15" t="s">
        <v>31</v>
      </c>
      <c r="AX425" s="15" t="s">
        <v>69</v>
      </c>
      <c r="AY425" s="218" t="s">
        <v>328</v>
      </c>
    </row>
    <row r="426" s="13" customFormat="1">
      <c r="A426" s="13"/>
      <c r="B426" s="201"/>
      <c r="C426" s="13"/>
      <c r="D426" s="195" t="s">
        <v>442</v>
      </c>
      <c r="E426" s="202" t="s">
        <v>3</v>
      </c>
      <c r="F426" s="203" t="s">
        <v>8209</v>
      </c>
      <c r="G426" s="13"/>
      <c r="H426" s="204">
        <v>65.310000000000002</v>
      </c>
      <c r="I426" s="205"/>
      <c r="J426" s="13"/>
      <c r="K426" s="13"/>
      <c r="L426" s="201"/>
      <c r="M426" s="206"/>
      <c r="N426" s="207"/>
      <c r="O426" s="207"/>
      <c r="P426" s="207"/>
      <c r="Q426" s="207"/>
      <c r="R426" s="207"/>
      <c r="S426" s="207"/>
      <c r="T426" s="208"/>
      <c r="U426" s="13"/>
      <c r="V426" s="13"/>
      <c r="W426" s="13"/>
      <c r="X426" s="13"/>
      <c r="Y426" s="13"/>
      <c r="Z426" s="13"/>
      <c r="AA426" s="13"/>
      <c r="AB426" s="13"/>
      <c r="AC426" s="13"/>
      <c r="AD426" s="13"/>
      <c r="AE426" s="13"/>
      <c r="AT426" s="202" t="s">
        <v>442</v>
      </c>
      <c r="AU426" s="202" t="s">
        <v>76</v>
      </c>
      <c r="AV426" s="13" t="s">
        <v>79</v>
      </c>
      <c r="AW426" s="13" t="s">
        <v>31</v>
      </c>
      <c r="AX426" s="13" t="s">
        <v>69</v>
      </c>
      <c r="AY426" s="202" t="s">
        <v>328</v>
      </c>
    </row>
    <row r="427" s="14" customFormat="1">
      <c r="A427" s="14"/>
      <c r="B427" s="209"/>
      <c r="C427" s="14"/>
      <c r="D427" s="195" t="s">
        <v>442</v>
      </c>
      <c r="E427" s="210" t="s">
        <v>3</v>
      </c>
      <c r="F427" s="211" t="s">
        <v>452</v>
      </c>
      <c r="G427" s="14"/>
      <c r="H427" s="212">
        <v>65.310000000000002</v>
      </c>
      <c r="I427" s="213"/>
      <c r="J427" s="14"/>
      <c r="K427" s="14"/>
      <c r="L427" s="209"/>
      <c r="M427" s="214"/>
      <c r="N427" s="215"/>
      <c r="O427" s="215"/>
      <c r="P427" s="215"/>
      <c r="Q427" s="215"/>
      <c r="R427" s="215"/>
      <c r="S427" s="215"/>
      <c r="T427" s="216"/>
      <c r="U427" s="14"/>
      <c r="V427" s="14"/>
      <c r="W427" s="14"/>
      <c r="X427" s="14"/>
      <c r="Y427" s="14"/>
      <c r="Z427" s="14"/>
      <c r="AA427" s="14"/>
      <c r="AB427" s="14"/>
      <c r="AC427" s="14"/>
      <c r="AD427" s="14"/>
      <c r="AE427" s="14"/>
      <c r="AT427" s="210" t="s">
        <v>442</v>
      </c>
      <c r="AU427" s="210" t="s">
        <v>76</v>
      </c>
      <c r="AV427" s="14" t="s">
        <v>113</v>
      </c>
      <c r="AW427" s="14" t="s">
        <v>31</v>
      </c>
      <c r="AX427" s="14" t="s">
        <v>76</v>
      </c>
      <c r="AY427" s="210" t="s">
        <v>328</v>
      </c>
    </row>
    <row r="428" s="2" customFormat="1" ht="44.25" customHeight="1">
      <c r="A428" s="41"/>
      <c r="B428" s="176"/>
      <c r="C428" s="177" t="s">
        <v>1573</v>
      </c>
      <c r="D428" s="177" t="s">
        <v>331</v>
      </c>
      <c r="E428" s="178" t="s">
        <v>8210</v>
      </c>
      <c r="F428" s="179" t="s">
        <v>8190</v>
      </c>
      <c r="G428" s="180" t="s">
        <v>585</v>
      </c>
      <c r="H428" s="181">
        <v>0.043999999999999997</v>
      </c>
      <c r="I428" s="182"/>
      <c r="J428" s="183">
        <f>ROUND(I428*H428,2)</f>
        <v>0</v>
      </c>
      <c r="K428" s="179" t="s">
        <v>3</v>
      </c>
      <c r="L428" s="42"/>
      <c r="M428" s="184" t="s">
        <v>3</v>
      </c>
      <c r="N428" s="185" t="s">
        <v>40</v>
      </c>
      <c r="O428" s="75"/>
      <c r="P428" s="186">
        <f>O428*H428</f>
        <v>0</v>
      </c>
      <c r="Q428" s="186">
        <v>0</v>
      </c>
      <c r="R428" s="186">
        <f>Q428*H428</f>
        <v>0</v>
      </c>
      <c r="S428" s="186">
        <v>0</v>
      </c>
      <c r="T428" s="187">
        <f>S428*H428</f>
        <v>0</v>
      </c>
      <c r="U428" s="41"/>
      <c r="V428" s="41"/>
      <c r="W428" s="41"/>
      <c r="X428" s="41"/>
      <c r="Y428" s="41"/>
      <c r="Z428" s="41"/>
      <c r="AA428" s="41"/>
      <c r="AB428" s="41"/>
      <c r="AC428" s="41"/>
      <c r="AD428" s="41"/>
      <c r="AE428" s="41"/>
      <c r="AR428" s="188" t="s">
        <v>113</v>
      </c>
      <c r="AT428" s="188" t="s">
        <v>331</v>
      </c>
      <c r="AU428" s="188" t="s">
        <v>76</v>
      </c>
      <c r="AY428" s="22" t="s">
        <v>328</v>
      </c>
      <c r="BE428" s="189">
        <f>IF(N428="základní",J428,0)</f>
        <v>0</v>
      </c>
      <c r="BF428" s="189">
        <f>IF(N428="snížená",J428,0)</f>
        <v>0</v>
      </c>
      <c r="BG428" s="189">
        <f>IF(N428="zákl. přenesená",J428,0)</f>
        <v>0</v>
      </c>
      <c r="BH428" s="189">
        <f>IF(N428="sníž. přenesená",J428,0)</f>
        <v>0</v>
      </c>
      <c r="BI428" s="189">
        <f>IF(N428="nulová",J428,0)</f>
        <v>0</v>
      </c>
      <c r="BJ428" s="22" t="s">
        <v>76</v>
      </c>
      <c r="BK428" s="189">
        <f>ROUND(I428*H428,2)</f>
        <v>0</v>
      </c>
      <c r="BL428" s="22" t="s">
        <v>113</v>
      </c>
      <c r="BM428" s="188" t="s">
        <v>3964</v>
      </c>
    </row>
    <row r="429" s="2" customFormat="1">
      <c r="A429" s="41"/>
      <c r="B429" s="42"/>
      <c r="C429" s="41"/>
      <c r="D429" s="195" t="s">
        <v>340</v>
      </c>
      <c r="E429" s="41"/>
      <c r="F429" s="196" t="s">
        <v>8211</v>
      </c>
      <c r="G429" s="41"/>
      <c r="H429" s="41"/>
      <c r="I429" s="192"/>
      <c r="J429" s="41"/>
      <c r="K429" s="41"/>
      <c r="L429" s="42"/>
      <c r="M429" s="193"/>
      <c r="N429" s="194"/>
      <c r="O429" s="75"/>
      <c r="P429" s="75"/>
      <c r="Q429" s="75"/>
      <c r="R429" s="75"/>
      <c r="S429" s="75"/>
      <c r="T429" s="76"/>
      <c r="U429" s="41"/>
      <c r="V429" s="41"/>
      <c r="W429" s="41"/>
      <c r="X429" s="41"/>
      <c r="Y429" s="41"/>
      <c r="Z429" s="41"/>
      <c r="AA429" s="41"/>
      <c r="AB429" s="41"/>
      <c r="AC429" s="41"/>
      <c r="AD429" s="41"/>
      <c r="AE429" s="41"/>
      <c r="AT429" s="22" t="s">
        <v>340</v>
      </c>
      <c r="AU429" s="22" t="s">
        <v>76</v>
      </c>
    </row>
    <row r="430" s="13" customFormat="1">
      <c r="A430" s="13"/>
      <c r="B430" s="201"/>
      <c r="C430" s="13"/>
      <c r="D430" s="195" t="s">
        <v>442</v>
      </c>
      <c r="E430" s="202" t="s">
        <v>3</v>
      </c>
      <c r="F430" s="203" t="s">
        <v>8212</v>
      </c>
      <c r="G430" s="13"/>
      <c r="H430" s="204">
        <v>0.043999999999999997</v>
      </c>
      <c r="I430" s="205"/>
      <c r="J430" s="13"/>
      <c r="K430" s="13"/>
      <c r="L430" s="201"/>
      <c r="M430" s="206"/>
      <c r="N430" s="207"/>
      <c r="O430" s="207"/>
      <c r="P430" s="207"/>
      <c r="Q430" s="207"/>
      <c r="R430" s="207"/>
      <c r="S430" s="207"/>
      <c r="T430" s="208"/>
      <c r="U430" s="13"/>
      <c r="V430" s="13"/>
      <c r="W430" s="13"/>
      <c r="X430" s="13"/>
      <c r="Y430" s="13"/>
      <c r="Z430" s="13"/>
      <c r="AA430" s="13"/>
      <c r="AB430" s="13"/>
      <c r="AC430" s="13"/>
      <c r="AD430" s="13"/>
      <c r="AE430" s="13"/>
      <c r="AT430" s="202" t="s">
        <v>442</v>
      </c>
      <c r="AU430" s="202" t="s">
        <v>76</v>
      </c>
      <c r="AV430" s="13" t="s">
        <v>79</v>
      </c>
      <c r="AW430" s="13" t="s">
        <v>31</v>
      </c>
      <c r="AX430" s="13" t="s">
        <v>69</v>
      </c>
      <c r="AY430" s="202" t="s">
        <v>328</v>
      </c>
    </row>
    <row r="431" s="14" customFormat="1">
      <c r="A431" s="14"/>
      <c r="B431" s="209"/>
      <c r="C431" s="14"/>
      <c r="D431" s="195" t="s">
        <v>442</v>
      </c>
      <c r="E431" s="210" t="s">
        <v>3</v>
      </c>
      <c r="F431" s="211" t="s">
        <v>452</v>
      </c>
      <c r="G431" s="14"/>
      <c r="H431" s="212">
        <v>0.043999999999999997</v>
      </c>
      <c r="I431" s="213"/>
      <c r="J431" s="14"/>
      <c r="K431" s="14"/>
      <c r="L431" s="209"/>
      <c r="M431" s="214"/>
      <c r="N431" s="215"/>
      <c r="O431" s="215"/>
      <c r="P431" s="215"/>
      <c r="Q431" s="215"/>
      <c r="R431" s="215"/>
      <c r="S431" s="215"/>
      <c r="T431" s="216"/>
      <c r="U431" s="14"/>
      <c r="V431" s="14"/>
      <c r="W431" s="14"/>
      <c r="X431" s="14"/>
      <c r="Y431" s="14"/>
      <c r="Z431" s="14"/>
      <c r="AA431" s="14"/>
      <c r="AB431" s="14"/>
      <c r="AC431" s="14"/>
      <c r="AD431" s="14"/>
      <c r="AE431" s="14"/>
      <c r="AT431" s="210" t="s">
        <v>442</v>
      </c>
      <c r="AU431" s="210" t="s">
        <v>76</v>
      </c>
      <c r="AV431" s="14" t="s">
        <v>113</v>
      </c>
      <c r="AW431" s="14" t="s">
        <v>31</v>
      </c>
      <c r="AX431" s="14" t="s">
        <v>76</v>
      </c>
      <c r="AY431" s="210" t="s">
        <v>328</v>
      </c>
    </row>
    <row r="432" s="2" customFormat="1" ht="16.5" customHeight="1">
      <c r="A432" s="41"/>
      <c r="B432" s="176"/>
      <c r="C432" s="224" t="s">
        <v>3277</v>
      </c>
      <c r="D432" s="224" t="s">
        <v>539</v>
      </c>
      <c r="E432" s="225" t="s">
        <v>8193</v>
      </c>
      <c r="F432" s="226" t="s">
        <v>8119</v>
      </c>
      <c r="G432" s="227" t="s">
        <v>1388</v>
      </c>
      <c r="H432" s="228">
        <v>43.539999999999999</v>
      </c>
      <c r="I432" s="229"/>
      <c r="J432" s="230">
        <f>ROUND(I432*H432,2)</f>
        <v>0</v>
      </c>
      <c r="K432" s="226" t="s">
        <v>335</v>
      </c>
      <c r="L432" s="231"/>
      <c r="M432" s="232" t="s">
        <v>3</v>
      </c>
      <c r="N432" s="233" t="s">
        <v>40</v>
      </c>
      <c r="O432" s="75"/>
      <c r="P432" s="186">
        <f>O432*H432</f>
        <v>0</v>
      </c>
      <c r="Q432" s="186">
        <v>0</v>
      </c>
      <c r="R432" s="186">
        <f>Q432*H432</f>
        <v>0</v>
      </c>
      <c r="S432" s="186">
        <v>0</v>
      </c>
      <c r="T432" s="187">
        <f>S432*H432</f>
        <v>0</v>
      </c>
      <c r="U432" s="41"/>
      <c r="V432" s="41"/>
      <c r="W432" s="41"/>
      <c r="X432" s="41"/>
      <c r="Y432" s="41"/>
      <c r="Z432" s="41"/>
      <c r="AA432" s="41"/>
      <c r="AB432" s="41"/>
      <c r="AC432" s="41"/>
      <c r="AD432" s="41"/>
      <c r="AE432" s="41"/>
      <c r="AR432" s="188" t="s">
        <v>171</v>
      </c>
      <c r="AT432" s="188" t="s">
        <v>539</v>
      </c>
      <c r="AU432" s="188" t="s">
        <v>76</v>
      </c>
      <c r="AY432" s="22" t="s">
        <v>328</v>
      </c>
      <c r="BE432" s="189">
        <f>IF(N432="základní",J432,0)</f>
        <v>0</v>
      </c>
      <c r="BF432" s="189">
        <f>IF(N432="snížená",J432,0)</f>
        <v>0</v>
      </c>
      <c r="BG432" s="189">
        <f>IF(N432="zákl. přenesená",J432,0)</f>
        <v>0</v>
      </c>
      <c r="BH432" s="189">
        <f>IF(N432="sníž. přenesená",J432,0)</f>
        <v>0</v>
      </c>
      <c r="BI432" s="189">
        <f>IF(N432="nulová",J432,0)</f>
        <v>0</v>
      </c>
      <c r="BJ432" s="22" t="s">
        <v>76</v>
      </c>
      <c r="BK432" s="189">
        <f>ROUND(I432*H432,2)</f>
        <v>0</v>
      </c>
      <c r="BL432" s="22" t="s">
        <v>113</v>
      </c>
      <c r="BM432" s="188" t="s">
        <v>3973</v>
      </c>
    </row>
    <row r="433" s="2" customFormat="1">
      <c r="A433" s="41"/>
      <c r="B433" s="42"/>
      <c r="C433" s="41"/>
      <c r="D433" s="195" t="s">
        <v>340</v>
      </c>
      <c r="E433" s="41"/>
      <c r="F433" s="196" t="s">
        <v>8211</v>
      </c>
      <c r="G433" s="41"/>
      <c r="H433" s="41"/>
      <c r="I433" s="192"/>
      <c r="J433" s="41"/>
      <c r="K433" s="41"/>
      <c r="L433" s="42"/>
      <c r="M433" s="193"/>
      <c r="N433" s="194"/>
      <c r="O433" s="75"/>
      <c r="P433" s="75"/>
      <c r="Q433" s="75"/>
      <c r="R433" s="75"/>
      <c r="S433" s="75"/>
      <c r="T433" s="76"/>
      <c r="U433" s="41"/>
      <c r="V433" s="41"/>
      <c r="W433" s="41"/>
      <c r="X433" s="41"/>
      <c r="Y433" s="41"/>
      <c r="Z433" s="41"/>
      <c r="AA433" s="41"/>
      <c r="AB433" s="41"/>
      <c r="AC433" s="41"/>
      <c r="AD433" s="41"/>
      <c r="AE433" s="41"/>
      <c r="AT433" s="22" t="s">
        <v>340</v>
      </c>
      <c r="AU433" s="22" t="s">
        <v>76</v>
      </c>
    </row>
    <row r="434" s="15" customFormat="1">
      <c r="A434" s="15"/>
      <c r="B434" s="217"/>
      <c r="C434" s="15"/>
      <c r="D434" s="195" t="s">
        <v>442</v>
      </c>
      <c r="E434" s="218" t="s">
        <v>3</v>
      </c>
      <c r="F434" s="219" t="s">
        <v>8213</v>
      </c>
      <c r="G434" s="15"/>
      <c r="H434" s="218" t="s">
        <v>3</v>
      </c>
      <c r="I434" s="220"/>
      <c r="J434" s="15"/>
      <c r="K434" s="15"/>
      <c r="L434" s="217"/>
      <c r="M434" s="221"/>
      <c r="N434" s="222"/>
      <c r="O434" s="222"/>
      <c r="P434" s="222"/>
      <c r="Q434" s="222"/>
      <c r="R434" s="222"/>
      <c r="S434" s="222"/>
      <c r="T434" s="223"/>
      <c r="U434" s="15"/>
      <c r="V434" s="15"/>
      <c r="W434" s="15"/>
      <c r="X434" s="15"/>
      <c r="Y434" s="15"/>
      <c r="Z434" s="15"/>
      <c r="AA434" s="15"/>
      <c r="AB434" s="15"/>
      <c r="AC434" s="15"/>
      <c r="AD434" s="15"/>
      <c r="AE434" s="15"/>
      <c r="AT434" s="218" t="s">
        <v>442</v>
      </c>
      <c r="AU434" s="218" t="s">
        <v>76</v>
      </c>
      <c r="AV434" s="15" t="s">
        <v>76</v>
      </c>
      <c r="AW434" s="15" t="s">
        <v>31</v>
      </c>
      <c r="AX434" s="15" t="s">
        <v>69</v>
      </c>
      <c r="AY434" s="218" t="s">
        <v>328</v>
      </c>
    </row>
    <row r="435" s="13" customFormat="1">
      <c r="A435" s="13"/>
      <c r="B435" s="201"/>
      <c r="C435" s="13"/>
      <c r="D435" s="195" t="s">
        <v>442</v>
      </c>
      <c r="E435" s="202" t="s">
        <v>3</v>
      </c>
      <c r="F435" s="203" t="s">
        <v>8214</v>
      </c>
      <c r="G435" s="13"/>
      <c r="H435" s="204">
        <v>43.539999999999999</v>
      </c>
      <c r="I435" s="205"/>
      <c r="J435" s="13"/>
      <c r="K435" s="13"/>
      <c r="L435" s="201"/>
      <c r="M435" s="206"/>
      <c r="N435" s="207"/>
      <c r="O435" s="207"/>
      <c r="P435" s="207"/>
      <c r="Q435" s="207"/>
      <c r="R435" s="207"/>
      <c r="S435" s="207"/>
      <c r="T435" s="208"/>
      <c r="U435" s="13"/>
      <c r="V435" s="13"/>
      <c r="W435" s="13"/>
      <c r="X435" s="13"/>
      <c r="Y435" s="13"/>
      <c r="Z435" s="13"/>
      <c r="AA435" s="13"/>
      <c r="AB435" s="13"/>
      <c r="AC435" s="13"/>
      <c r="AD435" s="13"/>
      <c r="AE435" s="13"/>
      <c r="AT435" s="202" t="s">
        <v>442</v>
      </c>
      <c r="AU435" s="202" t="s">
        <v>76</v>
      </c>
      <c r="AV435" s="13" t="s">
        <v>79</v>
      </c>
      <c r="AW435" s="13" t="s">
        <v>31</v>
      </c>
      <c r="AX435" s="13" t="s">
        <v>69</v>
      </c>
      <c r="AY435" s="202" t="s">
        <v>328</v>
      </c>
    </row>
    <row r="436" s="14" customFormat="1">
      <c r="A436" s="14"/>
      <c r="B436" s="209"/>
      <c r="C436" s="14"/>
      <c r="D436" s="195" t="s">
        <v>442</v>
      </c>
      <c r="E436" s="210" t="s">
        <v>3</v>
      </c>
      <c r="F436" s="211" t="s">
        <v>452</v>
      </c>
      <c r="G436" s="14"/>
      <c r="H436" s="212">
        <v>43.539999999999999</v>
      </c>
      <c r="I436" s="213"/>
      <c r="J436" s="14"/>
      <c r="K436" s="14"/>
      <c r="L436" s="209"/>
      <c r="M436" s="214"/>
      <c r="N436" s="215"/>
      <c r="O436" s="215"/>
      <c r="P436" s="215"/>
      <c r="Q436" s="215"/>
      <c r="R436" s="215"/>
      <c r="S436" s="215"/>
      <c r="T436" s="216"/>
      <c r="U436" s="14"/>
      <c r="V436" s="14"/>
      <c r="W436" s="14"/>
      <c r="X436" s="14"/>
      <c r="Y436" s="14"/>
      <c r="Z436" s="14"/>
      <c r="AA436" s="14"/>
      <c r="AB436" s="14"/>
      <c r="AC436" s="14"/>
      <c r="AD436" s="14"/>
      <c r="AE436" s="14"/>
      <c r="AT436" s="210" t="s">
        <v>442</v>
      </c>
      <c r="AU436" s="210" t="s">
        <v>76</v>
      </c>
      <c r="AV436" s="14" t="s">
        <v>113</v>
      </c>
      <c r="AW436" s="14" t="s">
        <v>31</v>
      </c>
      <c r="AX436" s="14" t="s">
        <v>76</v>
      </c>
      <c r="AY436" s="210" t="s">
        <v>328</v>
      </c>
    </row>
    <row r="437" s="2" customFormat="1" ht="33" customHeight="1">
      <c r="A437" s="41"/>
      <c r="B437" s="176"/>
      <c r="C437" s="177" t="s">
        <v>1372</v>
      </c>
      <c r="D437" s="177" t="s">
        <v>331</v>
      </c>
      <c r="E437" s="178" t="s">
        <v>8215</v>
      </c>
      <c r="F437" s="179" t="s">
        <v>8216</v>
      </c>
      <c r="G437" s="180" t="s">
        <v>439</v>
      </c>
      <c r="H437" s="181">
        <v>4354</v>
      </c>
      <c r="I437" s="182"/>
      <c r="J437" s="183">
        <f>ROUND(I437*H437,2)</f>
        <v>0</v>
      </c>
      <c r="K437" s="179" t="s">
        <v>335</v>
      </c>
      <c r="L437" s="42"/>
      <c r="M437" s="184" t="s">
        <v>3</v>
      </c>
      <c r="N437" s="185" t="s">
        <v>40</v>
      </c>
      <c r="O437" s="75"/>
      <c r="P437" s="186">
        <f>O437*H437</f>
        <v>0</v>
      </c>
      <c r="Q437" s="186">
        <v>0</v>
      </c>
      <c r="R437" s="186">
        <f>Q437*H437</f>
        <v>0</v>
      </c>
      <c r="S437" s="186">
        <v>0</v>
      </c>
      <c r="T437" s="187">
        <f>S437*H437</f>
        <v>0</v>
      </c>
      <c r="U437" s="41"/>
      <c r="V437" s="41"/>
      <c r="W437" s="41"/>
      <c r="X437" s="41"/>
      <c r="Y437" s="41"/>
      <c r="Z437" s="41"/>
      <c r="AA437" s="41"/>
      <c r="AB437" s="41"/>
      <c r="AC437" s="41"/>
      <c r="AD437" s="41"/>
      <c r="AE437" s="41"/>
      <c r="AR437" s="188" t="s">
        <v>113</v>
      </c>
      <c r="AT437" s="188" t="s">
        <v>331</v>
      </c>
      <c r="AU437" s="188" t="s">
        <v>76</v>
      </c>
      <c r="AY437" s="22" t="s">
        <v>328</v>
      </c>
      <c r="BE437" s="189">
        <f>IF(N437="základní",J437,0)</f>
        <v>0</v>
      </c>
      <c r="BF437" s="189">
        <f>IF(N437="snížená",J437,0)</f>
        <v>0</v>
      </c>
      <c r="BG437" s="189">
        <f>IF(N437="zákl. přenesená",J437,0)</f>
        <v>0</v>
      </c>
      <c r="BH437" s="189">
        <f>IF(N437="sníž. přenesená",J437,0)</f>
        <v>0</v>
      </c>
      <c r="BI437" s="189">
        <f>IF(N437="nulová",J437,0)</f>
        <v>0</v>
      </c>
      <c r="BJ437" s="22" t="s">
        <v>76</v>
      </c>
      <c r="BK437" s="189">
        <f>ROUND(I437*H437,2)</f>
        <v>0</v>
      </c>
      <c r="BL437" s="22" t="s">
        <v>113</v>
      </c>
      <c r="BM437" s="188" t="s">
        <v>3982</v>
      </c>
    </row>
    <row r="438" s="2" customFormat="1">
      <c r="A438" s="41"/>
      <c r="B438" s="42"/>
      <c r="C438" s="41"/>
      <c r="D438" s="190" t="s">
        <v>338</v>
      </c>
      <c r="E438" s="41"/>
      <c r="F438" s="191" t="s">
        <v>8217</v>
      </c>
      <c r="G438" s="41"/>
      <c r="H438" s="41"/>
      <c r="I438" s="192"/>
      <c r="J438" s="41"/>
      <c r="K438" s="41"/>
      <c r="L438" s="42"/>
      <c r="M438" s="193"/>
      <c r="N438" s="194"/>
      <c r="O438" s="75"/>
      <c r="P438" s="75"/>
      <c r="Q438" s="75"/>
      <c r="R438" s="75"/>
      <c r="S438" s="75"/>
      <c r="T438" s="76"/>
      <c r="U438" s="41"/>
      <c r="V438" s="41"/>
      <c r="W438" s="41"/>
      <c r="X438" s="41"/>
      <c r="Y438" s="41"/>
      <c r="Z438" s="41"/>
      <c r="AA438" s="41"/>
      <c r="AB438" s="41"/>
      <c r="AC438" s="41"/>
      <c r="AD438" s="41"/>
      <c r="AE438" s="41"/>
      <c r="AT438" s="22" t="s">
        <v>338</v>
      </c>
      <c r="AU438" s="22" t="s">
        <v>76</v>
      </c>
    </row>
    <row r="439" s="15" customFormat="1">
      <c r="A439" s="15"/>
      <c r="B439" s="217"/>
      <c r="C439" s="15"/>
      <c r="D439" s="195" t="s">
        <v>442</v>
      </c>
      <c r="E439" s="218" t="s">
        <v>3</v>
      </c>
      <c r="F439" s="219" t="s">
        <v>8188</v>
      </c>
      <c r="G439" s="15"/>
      <c r="H439" s="218" t="s">
        <v>3</v>
      </c>
      <c r="I439" s="220"/>
      <c r="J439" s="15"/>
      <c r="K439" s="15"/>
      <c r="L439" s="217"/>
      <c r="M439" s="221"/>
      <c r="N439" s="222"/>
      <c r="O439" s="222"/>
      <c r="P439" s="222"/>
      <c r="Q439" s="222"/>
      <c r="R439" s="222"/>
      <c r="S439" s="222"/>
      <c r="T439" s="223"/>
      <c r="U439" s="15"/>
      <c r="V439" s="15"/>
      <c r="W439" s="15"/>
      <c r="X439" s="15"/>
      <c r="Y439" s="15"/>
      <c r="Z439" s="15"/>
      <c r="AA439" s="15"/>
      <c r="AB439" s="15"/>
      <c r="AC439" s="15"/>
      <c r="AD439" s="15"/>
      <c r="AE439" s="15"/>
      <c r="AT439" s="218" t="s">
        <v>442</v>
      </c>
      <c r="AU439" s="218" t="s">
        <v>76</v>
      </c>
      <c r="AV439" s="15" t="s">
        <v>76</v>
      </c>
      <c r="AW439" s="15" t="s">
        <v>31</v>
      </c>
      <c r="AX439" s="15" t="s">
        <v>69</v>
      </c>
      <c r="AY439" s="218" t="s">
        <v>328</v>
      </c>
    </row>
    <row r="440" s="13" customFormat="1">
      <c r="A440" s="13"/>
      <c r="B440" s="201"/>
      <c r="C440" s="13"/>
      <c r="D440" s="195" t="s">
        <v>442</v>
      </c>
      <c r="E440" s="202" t="s">
        <v>3</v>
      </c>
      <c r="F440" s="203" t="s">
        <v>8218</v>
      </c>
      <c r="G440" s="13"/>
      <c r="H440" s="204">
        <v>4354</v>
      </c>
      <c r="I440" s="205"/>
      <c r="J440" s="13"/>
      <c r="K440" s="13"/>
      <c r="L440" s="201"/>
      <c r="M440" s="206"/>
      <c r="N440" s="207"/>
      <c r="O440" s="207"/>
      <c r="P440" s="207"/>
      <c r="Q440" s="207"/>
      <c r="R440" s="207"/>
      <c r="S440" s="207"/>
      <c r="T440" s="208"/>
      <c r="U440" s="13"/>
      <c r="V440" s="13"/>
      <c r="W440" s="13"/>
      <c r="X440" s="13"/>
      <c r="Y440" s="13"/>
      <c r="Z440" s="13"/>
      <c r="AA440" s="13"/>
      <c r="AB440" s="13"/>
      <c r="AC440" s="13"/>
      <c r="AD440" s="13"/>
      <c r="AE440" s="13"/>
      <c r="AT440" s="202" t="s">
        <v>442</v>
      </c>
      <c r="AU440" s="202" t="s">
        <v>76</v>
      </c>
      <c r="AV440" s="13" t="s">
        <v>79</v>
      </c>
      <c r="AW440" s="13" t="s">
        <v>31</v>
      </c>
      <c r="AX440" s="13" t="s">
        <v>69</v>
      </c>
      <c r="AY440" s="202" t="s">
        <v>328</v>
      </c>
    </row>
    <row r="441" s="14" customFormat="1">
      <c r="A441" s="14"/>
      <c r="B441" s="209"/>
      <c r="C441" s="14"/>
      <c r="D441" s="195" t="s">
        <v>442</v>
      </c>
      <c r="E441" s="210" t="s">
        <v>3</v>
      </c>
      <c r="F441" s="211" t="s">
        <v>452</v>
      </c>
      <c r="G441" s="14"/>
      <c r="H441" s="212">
        <v>4354</v>
      </c>
      <c r="I441" s="213"/>
      <c r="J441" s="14"/>
      <c r="K441" s="14"/>
      <c r="L441" s="209"/>
      <c r="M441" s="214"/>
      <c r="N441" s="215"/>
      <c r="O441" s="215"/>
      <c r="P441" s="215"/>
      <c r="Q441" s="215"/>
      <c r="R441" s="215"/>
      <c r="S441" s="215"/>
      <c r="T441" s="216"/>
      <c r="U441" s="14"/>
      <c r="V441" s="14"/>
      <c r="W441" s="14"/>
      <c r="X441" s="14"/>
      <c r="Y441" s="14"/>
      <c r="Z441" s="14"/>
      <c r="AA441" s="14"/>
      <c r="AB441" s="14"/>
      <c r="AC441" s="14"/>
      <c r="AD441" s="14"/>
      <c r="AE441" s="14"/>
      <c r="AT441" s="210" t="s">
        <v>442</v>
      </c>
      <c r="AU441" s="210" t="s">
        <v>76</v>
      </c>
      <c r="AV441" s="14" t="s">
        <v>113</v>
      </c>
      <c r="AW441" s="14" t="s">
        <v>31</v>
      </c>
      <c r="AX441" s="14" t="s">
        <v>76</v>
      </c>
      <c r="AY441" s="210" t="s">
        <v>328</v>
      </c>
    </row>
    <row r="442" s="12" customFormat="1" ht="25.92" customHeight="1">
      <c r="A442" s="12"/>
      <c r="B442" s="163"/>
      <c r="C442" s="12"/>
      <c r="D442" s="164" t="s">
        <v>68</v>
      </c>
      <c r="E442" s="165" t="s">
        <v>8219</v>
      </c>
      <c r="F442" s="165" t="s">
        <v>8220</v>
      </c>
      <c r="G442" s="12"/>
      <c r="H442" s="12"/>
      <c r="I442" s="166"/>
      <c r="J442" s="167">
        <f>BK442</f>
        <v>0</v>
      </c>
      <c r="K442" s="12"/>
      <c r="L442" s="163"/>
      <c r="M442" s="168"/>
      <c r="N442" s="169"/>
      <c r="O442" s="169"/>
      <c r="P442" s="170">
        <f>SUM(P443:P471)</f>
        <v>0</v>
      </c>
      <c r="Q442" s="169"/>
      <c r="R442" s="170">
        <f>SUM(R443:R471)</f>
        <v>0</v>
      </c>
      <c r="S442" s="169"/>
      <c r="T442" s="171">
        <f>SUM(T443:T471)</f>
        <v>0</v>
      </c>
      <c r="U442" s="12"/>
      <c r="V442" s="12"/>
      <c r="W442" s="12"/>
      <c r="X442" s="12"/>
      <c r="Y442" s="12"/>
      <c r="Z442" s="12"/>
      <c r="AA442" s="12"/>
      <c r="AB442" s="12"/>
      <c r="AC442" s="12"/>
      <c r="AD442" s="12"/>
      <c r="AE442" s="12"/>
      <c r="AR442" s="164" t="s">
        <v>76</v>
      </c>
      <c r="AT442" s="172" t="s">
        <v>68</v>
      </c>
      <c r="AU442" s="172" t="s">
        <v>69</v>
      </c>
      <c r="AY442" s="164" t="s">
        <v>328</v>
      </c>
      <c r="BK442" s="173">
        <f>SUM(BK443:BK471)</f>
        <v>0</v>
      </c>
    </row>
    <row r="443" s="2" customFormat="1" ht="37.8" customHeight="1">
      <c r="A443" s="41"/>
      <c r="B443" s="176"/>
      <c r="C443" s="177" t="s">
        <v>3287</v>
      </c>
      <c r="D443" s="177" t="s">
        <v>331</v>
      </c>
      <c r="E443" s="178" t="s">
        <v>8221</v>
      </c>
      <c r="F443" s="179" t="s">
        <v>8222</v>
      </c>
      <c r="G443" s="180" t="s">
        <v>439</v>
      </c>
      <c r="H443" s="181">
        <v>37</v>
      </c>
      <c r="I443" s="182"/>
      <c r="J443" s="183">
        <f>ROUND(I443*H443,2)</f>
        <v>0</v>
      </c>
      <c r="K443" s="179" t="s">
        <v>335</v>
      </c>
      <c r="L443" s="42"/>
      <c r="M443" s="184" t="s">
        <v>3</v>
      </c>
      <c r="N443" s="185" t="s">
        <v>40</v>
      </c>
      <c r="O443" s="75"/>
      <c r="P443" s="186">
        <f>O443*H443</f>
        <v>0</v>
      </c>
      <c r="Q443" s="186">
        <v>0</v>
      </c>
      <c r="R443" s="186">
        <f>Q443*H443</f>
        <v>0</v>
      </c>
      <c r="S443" s="186">
        <v>0</v>
      </c>
      <c r="T443" s="187">
        <f>S443*H443</f>
        <v>0</v>
      </c>
      <c r="U443" s="41"/>
      <c r="V443" s="41"/>
      <c r="W443" s="41"/>
      <c r="X443" s="41"/>
      <c r="Y443" s="41"/>
      <c r="Z443" s="41"/>
      <c r="AA443" s="41"/>
      <c r="AB443" s="41"/>
      <c r="AC443" s="41"/>
      <c r="AD443" s="41"/>
      <c r="AE443" s="41"/>
      <c r="AR443" s="188" t="s">
        <v>113</v>
      </c>
      <c r="AT443" s="188" t="s">
        <v>331</v>
      </c>
      <c r="AU443" s="188" t="s">
        <v>76</v>
      </c>
      <c r="AY443" s="22" t="s">
        <v>328</v>
      </c>
      <c r="BE443" s="189">
        <f>IF(N443="základní",J443,0)</f>
        <v>0</v>
      </c>
      <c r="BF443" s="189">
        <f>IF(N443="snížená",J443,0)</f>
        <v>0</v>
      </c>
      <c r="BG443" s="189">
        <f>IF(N443="zákl. přenesená",J443,0)</f>
        <v>0</v>
      </c>
      <c r="BH443" s="189">
        <f>IF(N443="sníž. přenesená",J443,0)</f>
        <v>0</v>
      </c>
      <c r="BI443" s="189">
        <f>IF(N443="nulová",J443,0)</f>
        <v>0</v>
      </c>
      <c r="BJ443" s="22" t="s">
        <v>76</v>
      </c>
      <c r="BK443" s="189">
        <f>ROUND(I443*H443,2)</f>
        <v>0</v>
      </c>
      <c r="BL443" s="22" t="s">
        <v>113</v>
      </c>
      <c r="BM443" s="188" t="s">
        <v>1427</v>
      </c>
    </row>
    <row r="444" s="2" customFormat="1">
      <c r="A444" s="41"/>
      <c r="B444" s="42"/>
      <c r="C444" s="41"/>
      <c r="D444" s="190" t="s">
        <v>338</v>
      </c>
      <c r="E444" s="41"/>
      <c r="F444" s="191" t="s">
        <v>8223</v>
      </c>
      <c r="G444" s="41"/>
      <c r="H444" s="41"/>
      <c r="I444" s="192"/>
      <c r="J444" s="41"/>
      <c r="K444" s="41"/>
      <c r="L444" s="42"/>
      <c r="M444" s="193"/>
      <c r="N444" s="194"/>
      <c r="O444" s="75"/>
      <c r="P444" s="75"/>
      <c r="Q444" s="75"/>
      <c r="R444" s="75"/>
      <c r="S444" s="75"/>
      <c r="T444" s="76"/>
      <c r="U444" s="41"/>
      <c r="V444" s="41"/>
      <c r="W444" s="41"/>
      <c r="X444" s="41"/>
      <c r="Y444" s="41"/>
      <c r="Z444" s="41"/>
      <c r="AA444" s="41"/>
      <c r="AB444" s="41"/>
      <c r="AC444" s="41"/>
      <c r="AD444" s="41"/>
      <c r="AE444" s="41"/>
      <c r="AT444" s="22" t="s">
        <v>338</v>
      </c>
      <c r="AU444" s="22" t="s">
        <v>76</v>
      </c>
    </row>
    <row r="445" s="2" customFormat="1" ht="24.15" customHeight="1">
      <c r="A445" s="41"/>
      <c r="B445" s="176"/>
      <c r="C445" s="177" t="s">
        <v>1375</v>
      </c>
      <c r="D445" s="177" t="s">
        <v>331</v>
      </c>
      <c r="E445" s="178" t="s">
        <v>8224</v>
      </c>
      <c r="F445" s="179" t="s">
        <v>8225</v>
      </c>
      <c r="G445" s="180" t="s">
        <v>476</v>
      </c>
      <c r="H445" s="181">
        <v>167</v>
      </c>
      <c r="I445" s="182"/>
      <c r="J445" s="183">
        <f>ROUND(I445*H445,2)</f>
        <v>0</v>
      </c>
      <c r="K445" s="179" t="s">
        <v>3</v>
      </c>
      <c r="L445" s="42"/>
      <c r="M445" s="184" t="s">
        <v>3</v>
      </c>
      <c r="N445" s="185" t="s">
        <v>40</v>
      </c>
      <c r="O445" s="75"/>
      <c r="P445" s="186">
        <f>O445*H445</f>
        <v>0</v>
      </c>
      <c r="Q445" s="186">
        <v>0</v>
      </c>
      <c r="R445" s="186">
        <f>Q445*H445</f>
        <v>0</v>
      </c>
      <c r="S445" s="186">
        <v>0</v>
      </c>
      <c r="T445" s="187">
        <f>S445*H445</f>
        <v>0</v>
      </c>
      <c r="U445" s="41"/>
      <c r="V445" s="41"/>
      <c r="W445" s="41"/>
      <c r="X445" s="41"/>
      <c r="Y445" s="41"/>
      <c r="Z445" s="41"/>
      <c r="AA445" s="41"/>
      <c r="AB445" s="41"/>
      <c r="AC445" s="41"/>
      <c r="AD445" s="41"/>
      <c r="AE445" s="41"/>
      <c r="AR445" s="188" t="s">
        <v>113</v>
      </c>
      <c r="AT445" s="188" t="s">
        <v>331</v>
      </c>
      <c r="AU445" s="188" t="s">
        <v>76</v>
      </c>
      <c r="AY445" s="22" t="s">
        <v>328</v>
      </c>
      <c r="BE445" s="189">
        <f>IF(N445="základní",J445,0)</f>
        <v>0</v>
      </c>
      <c r="BF445" s="189">
        <f>IF(N445="snížená",J445,0)</f>
        <v>0</v>
      </c>
      <c r="BG445" s="189">
        <f>IF(N445="zákl. přenesená",J445,0)</f>
        <v>0</v>
      </c>
      <c r="BH445" s="189">
        <f>IF(N445="sníž. přenesená",J445,0)</f>
        <v>0</v>
      </c>
      <c r="BI445" s="189">
        <f>IF(N445="nulová",J445,0)</f>
        <v>0</v>
      </c>
      <c r="BJ445" s="22" t="s">
        <v>76</v>
      </c>
      <c r="BK445" s="189">
        <f>ROUND(I445*H445,2)</f>
        <v>0</v>
      </c>
      <c r="BL445" s="22" t="s">
        <v>113</v>
      </c>
      <c r="BM445" s="188" t="s">
        <v>4004</v>
      </c>
    </row>
    <row r="446" s="2" customFormat="1">
      <c r="A446" s="41"/>
      <c r="B446" s="42"/>
      <c r="C446" s="41"/>
      <c r="D446" s="195" t="s">
        <v>340</v>
      </c>
      <c r="E446" s="41"/>
      <c r="F446" s="196" t="s">
        <v>8226</v>
      </c>
      <c r="G446" s="41"/>
      <c r="H446" s="41"/>
      <c r="I446" s="192"/>
      <c r="J446" s="41"/>
      <c r="K446" s="41"/>
      <c r="L446" s="42"/>
      <c r="M446" s="193"/>
      <c r="N446" s="194"/>
      <c r="O446" s="75"/>
      <c r="P446" s="75"/>
      <c r="Q446" s="75"/>
      <c r="R446" s="75"/>
      <c r="S446" s="75"/>
      <c r="T446" s="76"/>
      <c r="U446" s="41"/>
      <c r="V446" s="41"/>
      <c r="W446" s="41"/>
      <c r="X446" s="41"/>
      <c r="Y446" s="41"/>
      <c r="Z446" s="41"/>
      <c r="AA446" s="41"/>
      <c r="AB446" s="41"/>
      <c r="AC446" s="41"/>
      <c r="AD446" s="41"/>
      <c r="AE446" s="41"/>
      <c r="AT446" s="22" t="s">
        <v>340</v>
      </c>
      <c r="AU446" s="22" t="s">
        <v>76</v>
      </c>
    </row>
    <row r="447" s="2" customFormat="1" ht="33" customHeight="1">
      <c r="A447" s="41"/>
      <c r="B447" s="176"/>
      <c r="C447" s="177" t="s">
        <v>3298</v>
      </c>
      <c r="D447" s="177" t="s">
        <v>331</v>
      </c>
      <c r="E447" s="178" t="s">
        <v>8227</v>
      </c>
      <c r="F447" s="179" t="s">
        <v>8228</v>
      </c>
      <c r="G447" s="180" t="s">
        <v>476</v>
      </c>
      <c r="H447" s="181">
        <v>167</v>
      </c>
      <c r="I447" s="182"/>
      <c r="J447" s="183">
        <f>ROUND(I447*H447,2)</f>
        <v>0</v>
      </c>
      <c r="K447" s="179" t="s">
        <v>3</v>
      </c>
      <c r="L447" s="42"/>
      <c r="M447" s="184" t="s">
        <v>3</v>
      </c>
      <c r="N447" s="185" t="s">
        <v>40</v>
      </c>
      <c r="O447" s="75"/>
      <c r="P447" s="186">
        <f>O447*H447</f>
        <v>0</v>
      </c>
      <c r="Q447" s="186">
        <v>0</v>
      </c>
      <c r="R447" s="186">
        <f>Q447*H447</f>
        <v>0</v>
      </c>
      <c r="S447" s="186">
        <v>0</v>
      </c>
      <c r="T447" s="187">
        <f>S447*H447</f>
        <v>0</v>
      </c>
      <c r="U447" s="41"/>
      <c r="V447" s="41"/>
      <c r="W447" s="41"/>
      <c r="X447" s="41"/>
      <c r="Y447" s="41"/>
      <c r="Z447" s="41"/>
      <c r="AA447" s="41"/>
      <c r="AB447" s="41"/>
      <c r="AC447" s="41"/>
      <c r="AD447" s="41"/>
      <c r="AE447" s="41"/>
      <c r="AR447" s="188" t="s">
        <v>113</v>
      </c>
      <c r="AT447" s="188" t="s">
        <v>331</v>
      </c>
      <c r="AU447" s="188" t="s">
        <v>76</v>
      </c>
      <c r="AY447" s="22" t="s">
        <v>328</v>
      </c>
      <c r="BE447" s="189">
        <f>IF(N447="základní",J447,0)</f>
        <v>0</v>
      </c>
      <c r="BF447" s="189">
        <f>IF(N447="snížená",J447,0)</f>
        <v>0</v>
      </c>
      <c r="BG447" s="189">
        <f>IF(N447="zákl. přenesená",J447,0)</f>
        <v>0</v>
      </c>
      <c r="BH447" s="189">
        <f>IF(N447="sníž. přenesená",J447,0)</f>
        <v>0</v>
      </c>
      <c r="BI447" s="189">
        <f>IF(N447="nulová",J447,0)</f>
        <v>0</v>
      </c>
      <c r="BJ447" s="22" t="s">
        <v>76</v>
      </c>
      <c r="BK447" s="189">
        <f>ROUND(I447*H447,2)</f>
        <v>0</v>
      </c>
      <c r="BL447" s="22" t="s">
        <v>113</v>
      </c>
      <c r="BM447" s="188" t="s">
        <v>4018</v>
      </c>
    </row>
    <row r="448" s="2" customFormat="1" ht="37.8" customHeight="1">
      <c r="A448" s="41"/>
      <c r="B448" s="176"/>
      <c r="C448" s="177" t="s">
        <v>1580</v>
      </c>
      <c r="D448" s="177" t="s">
        <v>331</v>
      </c>
      <c r="E448" s="178" t="s">
        <v>8229</v>
      </c>
      <c r="F448" s="179" t="s">
        <v>8230</v>
      </c>
      <c r="G448" s="180" t="s">
        <v>574</v>
      </c>
      <c r="H448" s="181">
        <v>117</v>
      </c>
      <c r="I448" s="182"/>
      <c r="J448" s="183">
        <f>ROUND(I448*H448,2)</f>
        <v>0</v>
      </c>
      <c r="K448" s="179" t="s">
        <v>335</v>
      </c>
      <c r="L448" s="42"/>
      <c r="M448" s="184" t="s">
        <v>3</v>
      </c>
      <c r="N448" s="185" t="s">
        <v>40</v>
      </c>
      <c r="O448" s="75"/>
      <c r="P448" s="186">
        <f>O448*H448</f>
        <v>0</v>
      </c>
      <c r="Q448" s="186">
        <v>0</v>
      </c>
      <c r="R448" s="186">
        <f>Q448*H448</f>
        <v>0</v>
      </c>
      <c r="S448" s="186">
        <v>0</v>
      </c>
      <c r="T448" s="187">
        <f>S448*H448</f>
        <v>0</v>
      </c>
      <c r="U448" s="41"/>
      <c r="V448" s="41"/>
      <c r="W448" s="41"/>
      <c r="X448" s="41"/>
      <c r="Y448" s="41"/>
      <c r="Z448" s="41"/>
      <c r="AA448" s="41"/>
      <c r="AB448" s="41"/>
      <c r="AC448" s="41"/>
      <c r="AD448" s="41"/>
      <c r="AE448" s="41"/>
      <c r="AR448" s="188" t="s">
        <v>113</v>
      </c>
      <c r="AT448" s="188" t="s">
        <v>331</v>
      </c>
      <c r="AU448" s="188" t="s">
        <v>76</v>
      </c>
      <c r="AY448" s="22" t="s">
        <v>328</v>
      </c>
      <c r="BE448" s="189">
        <f>IF(N448="základní",J448,0)</f>
        <v>0</v>
      </c>
      <c r="BF448" s="189">
        <f>IF(N448="snížená",J448,0)</f>
        <v>0</v>
      </c>
      <c r="BG448" s="189">
        <f>IF(N448="zákl. přenesená",J448,0)</f>
        <v>0</v>
      </c>
      <c r="BH448" s="189">
        <f>IF(N448="sníž. přenesená",J448,0)</f>
        <v>0</v>
      </c>
      <c r="BI448" s="189">
        <f>IF(N448="nulová",J448,0)</f>
        <v>0</v>
      </c>
      <c r="BJ448" s="22" t="s">
        <v>76</v>
      </c>
      <c r="BK448" s="189">
        <f>ROUND(I448*H448,2)</f>
        <v>0</v>
      </c>
      <c r="BL448" s="22" t="s">
        <v>113</v>
      </c>
      <c r="BM448" s="188" t="s">
        <v>4028</v>
      </c>
    </row>
    <row r="449" s="2" customFormat="1">
      <c r="A449" s="41"/>
      <c r="B449" s="42"/>
      <c r="C449" s="41"/>
      <c r="D449" s="190" t="s">
        <v>338</v>
      </c>
      <c r="E449" s="41"/>
      <c r="F449" s="191" t="s">
        <v>8231</v>
      </c>
      <c r="G449" s="41"/>
      <c r="H449" s="41"/>
      <c r="I449" s="192"/>
      <c r="J449" s="41"/>
      <c r="K449" s="41"/>
      <c r="L449" s="42"/>
      <c r="M449" s="193"/>
      <c r="N449" s="194"/>
      <c r="O449" s="75"/>
      <c r="P449" s="75"/>
      <c r="Q449" s="75"/>
      <c r="R449" s="75"/>
      <c r="S449" s="75"/>
      <c r="T449" s="76"/>
      <c r="U449" s="41"/>
      <c r="V449" s="41"/>
      <c r="W449" s="41"/>
      <c r="X449" s="41"/>
      <c r="Y449" s="41"/>
      <c r="Z449" s="41"/>
      <c r="AA449" s="41"/>
      <c r="AB449" s="41"/>
      <c r="AC449" s="41"/>
      <c r="AD449" s="41"/>
      <c r="AE449" s="41"/>
      <c r="AT449" s="22" t="s">
        <v>338</v>
      </c>
      <c r="AU449" s="22" t="s">
        <v>76</v>
      </c>
    </row>
    <row r="450" s="2" customFormat="1" ht="16.5" customHeight="1">
      <c r="A450" s="41"/>
      <c r="B450" s="176"/>
      <c r="C450" s="177" t="s">
        <v>3308</v>
      </c>
      <c r="D450" s="177" t="s">
        <v>331</v>
      </c>
      <c r="E450" s="178" t="s">
        <v>8232</v>
      </c>
      <c r="F450" s="179" t="s">
        <v>8233</v>
      </c>
      <c r="G450" s="180" t="s">
        <v>574</v>
      </c>
      <c r="H450" s="181">
        <v>3500</v>
      </c>
      <c r="I450" s="182"/>
      <c r="J450" s="183">
        <f>ROUND(I450*H450,2)</f>
        <v>0</v>
      </c>
      <c r="K450" s="179" t="s">
        <v>3</v>
      </c>
      <c r="L450" s="42"/>
      <c r="M450" s="184" t="s">
        <v>3</v>
      </c>
      <c r="N450" s="185" t="s">
        <v>40</v>
      </c>
      <c r="O450" s="75"/>
      <c r="P450" s="186">
        <f>O450*H450</f>
        <v>0</v>
      </c>
      <c r="Q450" s="186">
        <v>0</v>
      </c>
      <c r="R450" s="186">
        <f>Q450*H450</f>
        <v>0</v>
      </c>
      <c r="S450" s="186">
        <v>0</v>
      </c>
      <c r="T450" s="187">
        <f>S450*H450</f>
        <v>0</v>
      </c>
      <c r="U450" s="41"/>
      <c r="V450" s="41"/>
      <c r="W450" s="41"/>
      <c r="X450" s="41"/>
      <c r="Y450" s="41"/>
      <c r="Z450" s="41"/>
      <c r="AA450" s="41"/>
      <c r="AB450" s="41"/>
      <c r="AC450" s="41"/>
      <c r="AD450" s="41"/>
      <c r="AE450" s="41"/>
      <c r="AR450" s="188" t="s">
        <v>113</v>
      </c>
      <c r="AT450" s="188" t="s">
        <v>331</v>
      </c>
      <c r="AU450" s="188" t="s">
        <v>76</v>
      </c>
      <c r="AY450" s="22" t="s">
        <v>328</v>
      </c>
      <c r="BE450" s="189">
        <f>IF(N450="základní",J450,0)</f>
        <v>0</v>
      </c>
      <c r="BF450" s="189">
        <f>IF(N450="snížená",J450,0)</f>
        <v>0</v>
      </c>
      <c r="BG450" s="189">
        <f>IF(N450="zákl. přenesená",J450,0)</f>
        <v>0</v>
      </c>
      <c r="BH450" s="189">
        <f>IF(N450="sníž. přenesená",J450,0)</f>
        <v>0</v>
      </c>
      <c r="BI450" s="189">
        <f>IF(N450="nulová",J450,0)</f>
        <v>0</v>
      </c>
      <c r="BJ450" s="22" t="s">
        <v>76</v>
      </c>
      <c r="BK450" s="189">
        <f>ROUND(I450*H450,2)</f>
        <v>0</v>
      </c>
      <c r="BL450" s="22" t="s">
        <v>113</v>
      </c>
      <c r="BM450" s="188" t="s">
        <v>4041</v>
      </c>
    </row>
    <row r="451" s="2" customFormat="1" ht="16.5" customHeight="1">
      <c r="A451" s="41"/>
      <c r="B451" s="176"/>
      <c r="C451" s="224" t="s">
        <v>1379</v>
      </c>
      <c r="D451" s="224" t="s">
        <v>539</v>
      </c>
      <c r="E451" s="225" t="s">
        <v>8234</v>
      </c>
      <c r="F451" s="226" t="s">
        <v>8235</v>
      </c>
      <c r="G451" s="227" t="s">
        <v>574</v>
      </c>
      <c r="H451" s="228">
        <v>500</v>
      </c>
      <c r="I451" s="229"/>
      <c r="J451" s="230">
        <f>ROUND(I451*H451,2)</f>
        <v>0</v>
      </c>
      <c r="K451" s="226" t="s">
        <v>3</v>
      </c>
      <c r="L451" s="231"/>
      <c r="M451" s="232" t="s">
        <v>3</v>
      </c>
      <c r="N451" s="233" t="s">
        <v>40</v>
      </c>
      <c r="O451" s="75"/>
      <c r="P451" s="186">
        <f>O451*H451</f>
        <v>0</v>
      </c>
      <c r="Q451" s="186">
        <v>0</v>
      </c>
      <c r="R451" s="186">
        <f>Q451*H451</f>
        <v>0</v>
      </c>
      <c r="S451" s="186">
        <v>0</v>
      </c>
      <c r="T451" s="187">
        <f>S451*H451</f>
        <v>0</v>
      </c>
      <c r="U451" s="41"/>
      <c r="V451" s="41"/>
      <c r="W451" s="41"/>
      <c r="X451" s="41"/>
      <c r="Y451" s="41"/>
      <c r="Z451" s="41"/>
      <c r="AA451" s="41"/>
      <c r="AB451" s="41"/>
      <c r="AC451" s="41"/>
      <c r="AD451" s="41"/>
      <c r="AE451" s="41"/>
      <c r="AR451" s="188" t="s">
        <v>171</v>
      </c>
      <c r="AT451" s="188" t="s">
        <v>539</v>
      </c>
      <c r="AU451" s="188" t="s">
        <v>76</v>
      </c>
      <c r="AY451" s="22" t="s">
        <v>328</v>
      </c>
      <c r="BE451" s="189">
        <f>IF(N451="základní",J451,0)</f>
        <v>0</v>
      </c>
      <c r="BF451" s="189">
        <f>IF(N451="snížená",J451,0)</f>
        <v>0</v>
      </c>
      <c r="BG451" s="189">
        <f>IF(N451="zákl. přenesená",J451,0)</f>
        <v>0</v>
      </c>
      <c r="BH451" s="189">
        <f>IF(N451="sníž. přenesená",J451,0)</f>
        <v>0</v>
      </c>
      <c r="BI451" s="189">
        <f>IF(N451="nulová",J451,0)</f>
        <v>0</v>
      </c>
      <c r="BJ451" s="22" t="s">
        <v>76</v>
      </c>
      <c r="BK451" s="189">
        <f>ROUND(I451*H451,2)</f>
        <v>0</v>
      </c>
      <c r="BL451" s="22" t="s">
        <v>113</v>
      </c>
      <c r="BM451" s="188" t="s">
        <v>4050</v>
      </c>
    </row>
    <row r="452" s="2" customFormat="1" ht="16.5" customHeight="1">
      <c r="A452" s="41"/>
      <c r="B452" s="176"/>
      <c r="C452" s="224" t="s">
        <v>3320</v>
      </c>
      <c r="D452" s="224" t="s">
        <v>539</v>
      </c>
      <c r="E452" s="225" t="s">
        <v>8236</v>
      </c>
      <c r="F452" s="226" t="s">
        <v>8237</v>
      </c>
      <c r="G452" s="227" t="s">
        <v>574</v>
      </c>
      <c r="H452" s="228">
        <v>300</v>
      </c>
      <c r="I452" s="229"/>
      <c r="J452" s="230">
        <f>ROUND(I452*H452,2)</f>
        <v>0</v>
      </c>
      <c r="K452" s="226" t="s">
        <v>3</v>
      </c>
      <c r="L452" s="231"/>
      <c r="M452" s="232" t="s">
        <v>3</v>
      </c>
      <c r="N452" s="233" t="s">
        <v>40</v>
      </c>
      <c r="O452" s="75"/>
      <c r="P452" s="186">
        <f>O452*H452</f>
        <v>0</v>
      </c>
      <c r="Q452" s="186">
        <v>0</v>
      </c>
      <c r="R452" s="186">
        <f>Q452*H452</f>
        <v>0</v>
      </c>
      <c r="S452" s="186">
        <v>0</v>
      </c>
      <c r="T452" s="187">
        <f>S452*H452</f>
        <v>0</v>
      </c>
      <c r="U452" s="41"/>
      <c r="V452" s="41"/>
      <c r="W452" s="41"/>
      <c r="X452" s="41"/>
      <c r="Y452" s="41"/>
      <c r="Z452" s="41"/>
      <c r="AA452" s="41"/>
      <c r="AB452" s="41"/>
      <c r="AC452" s="41"/>
      <c r="AD452" s="41"/>
      <c r="AE452" s="41"/>
      <c r="AR452" s="188" t="s">
        <v>171</v>
      </c>
      <c r="AT452" s="188" t="s">
        <v>539</v>
      </c>
      <c r="AU452" s="188" t="s">
        <v>76</v>
      </c>
      <c r="AY452" s="22" t="s">
        <v>328</v>
      </c>
      <c r="BE452" s="189">
        <f>IF(N452="základní",J452,0)</f>
        <v>0</v>
      </c>
      <c r="BF452" s="189">
        <f>IF(N452="snížená",J452,0)</f>
        <v>0</v>
      </c>
      <c r="BG452" s="189">
        <f>IF(N452="zákl. přenesená",J452,0)</f>
        <v>0</v>
      </c>
      <c r="BH452" s="189">
        <f>IF(N452="sníž. přenesená",J452,0)</f>
        <v>0</v>
      </c>
      <c r="BI452" s="189">
        <f>IF(N452="nulová",J452,0)</f>
        <v>0</v>
      </c>
      <c r="BJ452" s="22" t="s">
        <v>76</v>
      </c>
      <c r="BK452" s="189">
        <f>ROUND(I452*H452,2)</f>
        <v>0</v>
      </c>
      <c r="BL452" s="22" t="s">
        <v>113</v>
      </c>
      <c r="BM452" s="188" t="s">
        <v>4061</v>
      </c>
    </row>
    <row r="453" s="2" customFormat="1" ht="16.5" customHeight="1">
      <c r="A453" s="41"/>
      <c r="B453" s="176"/>
      <c r="C453" s="224" t="s">
        <v>1382</v>
      </c>
      <c r="D453" s="224" t="s">
        <v>539</v>
      </c>
      <c r="E453" s="225" t="s">
        <v>8238</v>
      </c>
      <c r="F453" s="226" t="s">
        <v>8239</v>
      </c>
      <c r="G453" s="227" t="s">
        <v>574</v>
      </c>
      <c r="H453" s="228">
        <v>500</v>
      </c>
      <c r="I453" s="229"/>
      <c r="J453" s="230">
        <f>ROUND(I453*H453,2)</f>
        <v>0</v>
      </c>
      <c r="K453" s="226" t="s">
        <v>3</v>
      </c>
      <c r="L453" s="231"/>
      <c r="M453" s="232" t="s">
        <v>3</v>
      </c>
      <c r="N453" s="233" t="s">
        <v>40</v>
      </c>
      <c r="O453" s="75"/>
      <c r="P453" s="186">
        <f>O453*H453</f>
        <v>0</v>
      </c>
      <c r="Q453" s="186">
        <v>0</v>
      </c>
      <c r="R453" s="186">
        <f>Q453*H453</f>
        <v>0</v>
      </c>
      <c r="S453" s="186">
        <v>0</v>
      </c>
      <c r="T453" s="187">
        <f>S453*H453</f>
        <v>0</v>
      </c>
      <c r="U453" s="41"/>
      <c r="V453" s="41"/>
      <c r="W453" s="41"/>
      <c r="X453" s="41"/>
      <c r="Y453" s="41"/>
      <c r="Z453" s="41"/>
      <c r="AA453" s="41"/>
      <c r="AB453" s="41"/>
      <c r="AC453" s="41"/>
      <c r="AD453" s="41"/>
      <c r="AE453" s="41"/>
      <c r="AR453" s="188" t="s">
        <v>171</v>
      </c>
      <c r="AT453" s="188" t="s">
        <v>539</v>
      </c>
      <c r="AU453" s="188" t="s">
        <v>76</v>
      </c>
      <c r="AY453" s="22" t="s">
        <v>328</v>
      </c>
      <c r="BE453" s="189">
        <f>IF(N453="základní",J453,0)</f>
        <v>0</v>
      </c>
      <c r="BF453" s="189">
        <f>IF(N453="snížená",J453,0)</f>
        <v>0</v>
      </c>
      <c r="BG453" s="189">
        <f>IF(N453="zákl. přenesená",J453,0)</f>
        <v>0</v>
      </c>
      <c r="BH453" s="189">
        <f>IF(N453="sníž. přenesená",J453,0)</f>
        <v>0</v>
      </c>
      <c r="BI453" s="189">
        <f>IF(N453="nulová",J453,0)</f>
        <v>0</v>
      </c>
      <c r="BJ453" s="22" t="s">
        <v>76</v>
      </c>
      <c r="BK453" s="189">
        <f>ROUND(I453*H453,2)</f>
        <v>0</v>
      </c>
      <c r="BL453" s="22" t="s">
        <v>113</v>
      </c>
      <c r="BM453" s="188" t="s">
        <v>4070</v>
      </c>
    </row>
    <row r="454" s="2" customFormat="1" ht="16.5" customHeight="1">
      <c r="A454" s="41"/>
      <c r="B454" s="176"/>
      <c r="C454" s="224" t="s">
        <v>701</v>
      </c>
      <c r="D454" s="224" t="s">
        <v>539</v>
      </c>
      <c r="E454" s="225" t="s">
        <v>8240</v>
      </c>
      <c r="F454" s="226" t="s">
        <v>8241</v>
      </c>
      <c r="G454" s="227" t="s">
        <v>574</v>
      </c>
      <c r="H454" s="228">
        <v>400</v>
      </c>
      <c r="I454" s="229"/>
      <c r="J454" s="230">
        <f>ROUND(I454*H454,2)</f>
        <v>0</v>
      </c>
      <c r="K454" s="226" t="s">
        <v>3</v>
      </c>
      <c r="L454" s="231"/>
      <c r="M454" s="232" t="s">
        <v>3</v>
      </c>
      <c r="N454" s="233" t="s">
        <v>40</v>
      </c>
      <c r="O454" s="75"/>
      <c r="P454" s="186">
        <f>O454*H454</f>
        <v>0</v>
      </c>
      <c r="Q454" s="186">
        <v>0</v>
      </c>
      <c r="R454" s="186">
        <f>Q454*H454</f>
        <v>0</v>
      </c>
      <c r="S454" s="186">
        <v>0</v>
      </c>
      <c r="T454" s="187">
        <f>S454*H454</f>
        <v>0</v>
      </c>
      <c r="U454" s="41"/>
      <c r="V454" s="41"/>
      <c r="W454" s="41"/>
      <c r="X454" s="41"/>
      <c r="Y454" s="41"/>
      <c r="Z454" s="41"/>
      <c r="AA454" s="41"/>
      <c r="AB454" s="41"/>
      <c r="AC454" s="41"/>
      <c r="AD454" s="41"/>
      <c r="AE454" s="41"/>
      <c r="AR454" s="188" t="s">
        <v>171</v>
      </c>
      <c r="AT454" s="188" t="s">
        <v>539</v>
      </c>
      <c r="AU454" s="188" t="s">
        <v>76</v>
      </c>
      <c r="AY454" s="22" t="s">
        <v>328</v>
      </c>
      <c r="BE454" s="189">
        <f>IF(N454="základní",J454,0)</f>
        <v>0</v>
      </c>
      <c r="BF454" s="189">
        <f>IF(N454="snížená",J454,0)</f>
        <v>0</v>
      </c>
      <c r="BG454" s="189">
        <f>IF(N454="zákl. přenesená",J454,0)</f>
        <v>0</v>
      </c>
      <c r="BH454" s="189">
        <f>IF(N454="sníž. přenesená",J454,0)</f>
        <v>0</v>
      </c>
      <c r="BI454" s="189">
        <f>IF(N454="nulová",J454,0)</f>
        <v>0</v>
      </c>
      <c r="BJ454" s="22" t="s">
        <v>76</v>
      </c>
      <c r="BK454" s="189">
        <f>ROUND(I454*H454,2)</f>
        <v>0</v>
      </c>
      <c r="BL454" s="22" t="s">
        <v>113</v>
      </c>
      <c r="BM454" s="188" t="s">
        <v>4079</v>
      </c>
    </row>
    <row r="455" s="2" customFormat="1" ht="24.15" customHeight="1">
      <c r="A455" s="41"/>
      <c r="B455" s="176"/>
      <c r="C455" s="224" t="s">
        <v>1589</v>
      </c>
      <c r="D455" s="224" t="s">
        <v>539</v>
      </c>
      <c r="E455" s="225" t="s">
        <v>8242</v>
      </c>
      <c r="F455" s="226" t="s">
        <v>8243</v>
      </c>
      <c r="G455" s="227" t="s">
        <v>574</v>
      </c>
      <c r="H455" s="228">
        <v>400</v>
      </c>
      <c r="I455" s="229"/>
      <c r="J455" s="230">
        <f>ROUND(I455*H455,2)</f>
        <v>0</v>
      </c>
      <c r="K455" s="226" t="s">
        <v>3</v>
      </c>
      <c r="L455" s="231"/>
      <c r="M455" s="232" t="s">
        <v>3</v>
      </c>
      <c r="N455" s="233" t="s">
        <v>40</v>
      </c>
      <c r="O455" s="75"/>
      <c r="P455" s="186">
        <f>O455*H455</f>
        <v>0</v>
      </c>
      <c r="Q455" s="186">
        <v>0</v>
      </c>
      <c r="R455" s="186">
        <f>Q455*H455</f>
        <v>0</v>
      </c>
      <c r="S455" s="186">
        <v>0</v>
      </c>
      <c r="T455" s="187">
        <f>S455*H455</f>
        <v>0</v>
      </c>
      <c r="U455" s="41"/>
      <c r="V455" s="41"/>
      <c r="W455" s="41"/>
      <c r="X455" s="41"/>
      <c r="Y455" s="41"/>
      <c r="Z455" s="41"/>
      <c r="AA455" s="41"/>
      <c r="AB455" s="41"/>
      <c r="AC455" s="41"/>
      <c r="AD455" s="41"/>
      <c r="AE455" s="41"/>
      <c r="AR455" s="188" t="s">
        <v>171</v>
      </c>
      <c r="AT455" s="188" t="s">
        <v>539</v>
      </c>
      <c r="AU455" s="188" t="s">
        <v>76</v>
      </c>
      <c r="AY455" s="22" t="s">
        <v>328</v>
      </c>
      <c r="BE455" s="189">
        <f>IF(N455="základní",J455,0)</f>
        <v>0</v>
      </c>
      <c r="BF455" s="189">
        <f>IF(N455="snížená",J455,0)</f>
        <v>0</v>
      </c>
      <c r="BG455" s="189">
        <f>IF(N455="zákl. přenesená",J455,0)</f>
        <v>0</v>
      </c>
      <c r="BH455" s="189">
        <f>IF(N455="sníž. přenesená",J455,0)</f>
        <v>0</v>
      </c>
      <c r="BI455" s="189">
        <f>IF(N455="nulová",J455,0)</f>
        <v>0</v>
      </c>
      <c r="BJ455" s="22" t="s">
        <v>76</v>
      </c>
      <c r="BK455" s="189">
        <f>ROUND(I455*H455,2)</f>
        <v>0</v>
      </c>
      <c r="BL455" s="22" t="s">
        <v>113</v>
      </c>
      <c r="BM455" s="188" t="s">
        <v>4088</v>
      </c>
    </row>
    <row r="456" s="2" customFormat="1" ht="21.75" customHeight="1">
      <c r="A456" s="41"/>
      <c r="B456" s="176"/>
      <c r="C456" s="224" t="s">
        <v>3339</v>
      </c>
      <c r="D456" s="224" t="s">
        <v>539</v>
      </c>
      <c r="E456" s="225" t="s">
        <v>8244</v>
      </c>
      <c r="F456" s="226" t="s">
        <v>8245</v>
      </c>
      <c r="G456" s="227" t="s">
        <v>574</v>
      </c>
      <c r="H456" s="228">
        <v>300</v>
      </c>
      <c r="I456" s="229"/>
      <c r="J456" s="230">
        <f>ROUND(I456*H456,2)</f>
        <v>0</v>
      </c>
      <c r="K456" s="226" t="s">
        <v>3</v>
      </c>
      <c r="L456" s="231"/>
      <c r="M456" s="232" t="s">
        <v>3</v>
      </c>
      <c r="N456" s="233" t="s">
        <v>40</v>
      </c>
      <c r="O456" s="75"/>
      <c r="P456" s="186">
        <f>O456*H456</f>
        <v>0</v>
      </c>
      <c r="Q456" s="186">
        <v>0</v>
      </c>
      <c r="R456" s="186">
        <f>Q456*H456</f>
        <v>0</v>
      </c>
      <c r="S456" s="186">
        <v>0</v>
      </c>
      <c r="T456" s="187">
        <f>S456*H456</f>
        <v>0</v>
      </c>
      <c r="U456" s="41"/>
      <c r="V456" s="41"/>
      <c r="W456" s="41"/>
      <c r="X456" s="41"/>
      <c r="Y456" s="41"/>
      <c r="Z456" s="41"/>
      <c r="AA456" s="41"/>
      <c r="AB456" s="41"/>
      <c r="AC456" s="41"/>
      <c r="AD456" s="41"/>
      <c r="AE456" s="41"/>
      <c r="AR456" s="188" t="s">
        <v>171</v>
      </c>
      <c r="AT456" s="188" t="s">
        <v>539</v>
      </c>
      <c r="AU456" s="188" t="s">
        <v>76</v>
      </c>
      <c r="AY456" s="22" t="s">
        <v>328</v>
      </c>
      <c r="BE456" s="189">
        <f>IF(N456="základní",J456,0)</f>
        <v>0</v>
      </c>
      <c r="BF456" s="189">
        <f>IF(N456="snížená",J456,0)</f>
        <v>0</v>
      </c>
      <c r="BG456" s="189">
        <f>IF(N456="zákl. přenesená",J456,0)</f>
        <v>0</v>
      </c>
      <c r="BH456" s="189">
        <f>IF(N456="sníž. přenesená",J456,0)</f>
        <v>0</v>
      </c>
      <c r="BI456" s="189">
        <f>IF(N456="nulová",J456,0)</f>
        <v>0</v>
      </c>
      <c r="BJ456" s="22" t="s">
        <v>76</v>
      </c>
      <c r="BK456" s="189">
        <f>ROUND(I456*H456,2)</f>
        <v>0</v>
      </c>
      <c r="BL456" s="22" t="s">
        <v>113</v>
      </c>
      <c r="BM456" s="188" t="s">
        <v>4098</v>
      </c>
    </row>
    <row r="457" s="2" customFormat="1" ht="16.5" customHeight="1">
      <c r="A457" s="41"/>
      <c r="B457" s="176"/>
      <c r="C457" s="224" t="s">
        <v>1385</v>
      </c>
      <c r="D457" s="224" t="s">
        <v>539</v>
      </c>
      <c r="E457" s="225" t="s">
        <v>8246</v>
      </c>
      <c r="F457" s="226" t="s">
        <v>8247</v>
      </c>
      <c r="G457" s="227" t="s">
        <v>574</v>
      </c>
      <c r="H457" s="228">
        <v>400</v>
      </c>
      <c r="I457" s="229"/>
      <c r="J457" s="230">
        <f>ROUND(I457*H457,2)</f>
        <v>0</v>
      </c>
      <c r="K457" s="226" t="s">
        <v>3</v>
      </c>
      <c r="L457" s="231"/>
      <c r="M457" s="232" t="s">
        <v>3</v>
      </c>
      <c r="N457" s="233" t="s">
        <v>40</v>
      </c>
      <c r="O457" s="75"/>
      <c r="P457" s="186">
        <f>O457*H457</f>
        <v>0</v>
      </c>
      <c r="Q457" s="186">
        <v>0</v>
      </c>
      <c r="R457" s="186">
        <f>Q457*H457</f>
        <v>0</v>
      </c>
      <c r="S457" s="186">
        <v>0</v>
      </c>
      <c r="T457" s="187">
        <f>S457*H457</f>
        <v>0</v>
      </c>
      <c r="U457" s="41"/>
      <c r="V457" s="41"/>
      <c r="W457" s="41"/>
      <c r="X457" s="41"/>
      <c r="Y457" s="41"/>
      <c r="Z457" s="41"/>
      <c r="AA457" s="41"/>
      <c r="AB457" s="41"/>
      <c r="AC457" s="41"/>
      <c r="AD457" s="41"/>
      <c r="AE457" s="41"/>
      <c r="AR457" s="188" t="s">
        <v>171</v>
      </c>
      <c r="AT457" s="188" t="s">
        <v>539</v>
      </c>
      <c r="AU457" s="188" t="s">
        <v>76</v>
      </c>
      <c r="AY457" s="22" t="s">
        <v>328</v>
      </c>
      <c r="BE457" s="189">
        <f>IF(N457="základní",J457,0)</f>
        <v>0</v>
      </c>
      <c r="BF457" s="189">
        <f>IF(N457="snížená",J457,0)</f>
        <v>0</v>
      </c>
      <c r="BG457" s="189">
        <f>IF(N457="zákl. přenesená",J457,0)</f>
        <v>0</v>
      </c>
      <c r="BH457" s="189">
        <f>IF(N457="sníž. přenesená",J457,0)</f>
        <v>0</v>
      </c>
      <c r="BI457" s="189">
        <f>IF(N457="nulová",J457,0)</f>
        <v>0</v>
      </c>
      <c r="BJ457" s="22" t="s">
        <v>76</v>
      </c>
      <c r="BK457" s="189">
        <f>ROUND(I457*H457,2)</f>
        <v>0</v>
      </c>
      <c r="BL457" s="22" t="s">
        <v>113</v>
      </c>
      <c r="BM457" s="188" t="s">
        <v>4112</v>
      </c>
    </row>
    <row r="458" s="2" customFormat="1" ht="16.5" customHeight="1">
      <c r="A458" s="41"/>
      <c r="B458" s="176"/>
      <c r="C458" s="224" t="s">
        <v>3351</v>
      </c>
      <c r="D458" s="224" t="s">
        <v>539</v>
      </c>
      <c r="E458" s="225" t="s">
        <v>8248</v>
      </c>
      <c r="F458" s="226" t="s">
        <v>8249</v>
      </c>
      <c r="G458" s="227" t="s">
        <v>574</v>
      </c>
      <c r="H458" s="228">
        <v>350</v>
      </c>
      <c r="I458" s="229"/>
      <c r="J458" s="230">
        <f>ROUND(I458*H458,2)</f>
        <v>0</v>
      </c>
      <c r="K458" s="226" t="s">
        <v>3</v>
      </c>
      <c r="L458" s="231"/>
      <c r="M458" s="232" t="s">
        <v>3</v>
      </c>
      <c r="N458" s="233" t="s">
        <v>40</v>
      </c>
      <c r="O458" s="75"/>
      <c r="P458" s="186">
        <f>O458*H458</f>
        <v>0</v>
      </c>
      <c r="Q458" s="186">
        <v>0</v>
      </c>
      <c r="R458" s="186">
        <f>Q458*H458</f>
        <v>0</v>
      </c>
      <c r="S458" s="186">
        <v>0</v>
      </c>
      <c r="T458" s="187">
        <f>S458*H458</f>
        <v>0</v>
      </c>
      <c r="U458" s="41"/>
      <c r="V458" s="41"/>
      <c r="W458" s="41"/>
      <c r="X458" s="41"/>
      <c r="Y458" s="41"/>
      <c r="Z458" s="41"/>
      <c r="AA458" s="41"/>
      <c r="AB458" s="41"/>
      <c r="AC458" s="41"/>
      <c r="AD458" s="41"/>
      <c r="AE458" s="41"/>
      <c r="AR458" s="188" t="s">
        <v>171</v>
      </c>
      <c r="AT458" s="188" t="s">
        <v>539</v>
      </c>
      <c r="AU458" s="188" t="s">
        <v>76</v>
      </c>
      <c r="AY458" s="22" t="s">
        <v>328</v>
      </c>
      <c r="BE458" s="189">
        <f>IF(N458="základní",J458,0)</f>
        <v>0</v>
      </c>
      <c r="BF458" s="189">
        <f>IF(N458="snížená",J458,0)</f>
        <v>0</v>
      </c>
      <c r="BG458" s="189">
        <f>IF(N458="zákl. přenesená",J458,0)</f>
        <v>0</v>
      </c>
      <c r="BH458" s="189">
        <f>IF(N458="sníž. přenesená",J458,0)</f>
        <v>0</v>
      </c>
      <c r="BI458" s="189">
        <f>IF(N458="nulová",J458,0)</f>
        <v>0</v>
      </c>
      <c r="BJ458" s="22" t="s">
        <v>76</v>
      </c>
      <c r="BK458" s="189">
        <f>ROUND(I458*H458,2)</f>
        <v>0</v>
      </c>
      <c r="BL458" s="22" t="s">
        <v>113</v>
      </c>
      <c r="BM458" s="188" t="s">
        <v>4125</v>
      </c>
    </row>
    <row r="459" s="2" customFormat="1" ht="16.5" customHeight="1">
      <c r="A459" s="41"/>
      <c r="B459" s="176"/>
      <c r="C459" s="224" t="s">
        <v>1389</v>
      </c>
      <c r="D459" s="224" t="s">
        <v>539</v>
      </c>
      <c r="E459" s="225" t="s">
        <v>8250</v>
      </c>
      <c r="F459" s="226" t="s">
        <v>8251</v>
      </c>
      <c r="G459" s="227" t="s">
        <v>574</v>
      </c>
      <c r="H459" s="228">
        <v>350</v>
      </c>
      <c r="I459" s="229"/>
      <c r="J459" s="230">
        <f>ROUND(I459*H459,2)</f>
        <v>0</v>
      </c>
      <c r="K459" s="226" t="s">
        <v>3</v>
      </c>
      <c r="L459" s="231"/>
      <c r="M459" s="232" t="s">
        <v>3</v>
      </c>
      <c r="N459" s="233" t="s">
        <v>40</v>
      </c>
      <c r="O459" s="75"/>
      <c r="P459" s="186">
        <f>O459*H459</f>
        <v>0</v>
      </c>
      <c r="Q459" s="186">
        <v>0</v>
      </c>
      <c r="R459" s="186">
        <f>Q459*H459</f>
        <v>0</v>
      </c>
      <c r="S459" s="186">
        <v>0</v>
      </c>
      <c r="T459" s="187">
        <f>S459*H459</f>
        <v>0</v>
      </c>
      <c r="U459" s="41"/>
      <c r="V459" s="41"/>
      <c r="W459" s="41"/>
      <c r="X459" s="41"/>
      <c r="Y459" s="41"/>
      <c r="Z459" s="41"/>
      <c r="AA459" s="41"/>
      <c r="AB459" s="41"/>
      <c r="AC459" s="41"/>
      <c r="AD459" s="41"/>
      <c r="AE459" s="41"/>
      <c r="AR459" s="188" t="s">
        <v>171</v>
      </c>
      <c r="AT459" s="188" t="s">
        <v>539</v>
      </c>
      <c r="AU459" s="188" t="s">
        <v>76</v>
      </c>
      <c r="AY459" s="22" t="s">
        <v>328</v>
      </c>
      <c r="BE459" s="189">
        <f>IF(N459="základní",J459,0)</f>
        <v>0</v>
      </c>
      <c r="BF459" s="189">
        <f>IF(N459="snížená",J459,0)</f>
        <v>0</v>
      </c>
      <c r="BG459" s="189">
        <f>IF(N459="zákl. přenesená",J459,0)</f>
        <v>0</v>
      </c>
      <c r="BH459" s="189">
        <f>IF(N459="sníž. přenesená",J459,0)</f>
        <v>0</v>
      </c>
      <c r="BI459" s="189">
        <f>IF(N459="nulová",J459,0)</f>
        <v>0</v>
      </c>
      <c r="BJ459" s="22" t="s">
        <v>76</v>
      </c>
      <c r="BK459" s="189">
        <f>ROUND(I459*H459,2)</f>
        <v>0</v>
      </c>
      <c r="BL459" s="22" t="s">
        <v>113</v>
      </c>
      <c r="BM459" s="188" t="s">
        <v>4132</v>
      </c>
    </row>
    <row r="460" s="2" customFormat="1" ht="24.15" customHeight="1">
      <c r="A460" s="41"/>
      <c r="B460" s="176"/>
      <c r="C460" s="177" t="s">
        <v>3365</v>
      </c>
      <c r="D460" s="177" t="s">
        <v>331</v>
      </c>
      <c r="E460" s="178" t="s">
        <v>8252</v>
      </c>
      <c r="F460" s="179" t="s">
        <v>8253</v>
      </c>
      <c r="G460" s="180" t="s">
        <v>491</v>
      </c>
      <c r="H460" s="181">
        <v>0.073999999999999996</v>
      </c>
      <c r="I460" s="182"/>
      <c r="J460" s="183">
        <f>ROUND(I460*H460,2)</f>
        <v>0</v>
      </c>
      <c r="K460" s="179" t="s">
        <v>3</v>
      </c>
      <c r="L460" s="42"/>
      <c r="M460" s="184" t="s">
        <v>3</v>
      </c>
      <c r="N460" s="185" t="s">
        <v>40</v>
      </c>
      <c r="O460" s="75"/>
      <c r="P460" s="186">
        <f>O460*H460</f>
        <v>0</v>
      </c>
      <c r="Q460" s="186">
        <v>0</v>
      </c>
      <c r="R460" s="186">
        <f>Q460*H460</f>
        <v>0</v>
      </c>
      <c r="S460" s="186">
        <v>0</v>
      </c>
      <c r="T460" s="187">
        <f>S460*H460</f>
        <v>0</v>
      </c>
      <c r="U460" s="41"/>
      <c r="V460" s="41"/>
      <c r="W460" s="41"/>
      <c r="X460" s="41"/>
      <c r="Y460" s="41"/>
      <c r="Z460" s="41"/>
      <c r="AA460" s="41"/>
      <c r="AB460" s="41"/>
      <c r="AC460" s="41"/>
      <c r="AD460" s="41"/>
      <c r="AE460" s="41"/>
      <c r="AR460" s="188" t="s">
        <v>113</v>
      </c>
      <c r="AT460" s="188" t="s">
        <v>331</v>
      </c>
      <c r="AU460" s="188" t="s">
        <v>76</v>
      </c>
      <c r="AY460" s="22" t="s">
        <v>328</v>
      </c>
      <c r="BE460" s="189">
        <f>IF(N460="základní",J460,0)</f>
        <v>0</v>
      </c>
      <c r="BF460" s="189">
        <f>IF(N460="snížená",J460,0)</f>
        <v>0</v>
      </c>
      <c r="BG460" s="189">
        <f>IF(N460="zákl. přenesená",J460,0)</f>
        <v>0</v>
      </c>
      <c r="BH460" s="189">
        <f>IF(N460="sníž. přenesená",J460,0)</f>
        <v>0</v>
      </c>
      <c r="BI460" s="189">
        <f>IF(N460="nulová",J460,0)</f>
        <v>0</v>
      </c>
      <c r="BJ460" s="22" t="s">
        <v>76</v>
      </c>
      <c r="BK460" s="189">
        <f>ROUND(I460*H460,2)</f>
        <v>0</v>
      </c>
      <c r="BL460" s="22" t="s">
        <v>113</v>
      </c>
      <c r="BM460" s="188" t="s">
        <v>4144</v>
      </c>
    </row>
    <row r="461" s="2" customFormat="1">
      <c r="A461" s="41"/>
      <c r="B461" s="42"/>
      <c r="C461" s="41"/>
      <c r="D461" s="195" t="s">
        <v>340</v>
      </c>
      <c r="E461" s="41"/>
      <c r="F461" s="196" t="s">
        <v>8254</v>
      </c>
      <c r="G461" s="41"/>
      <c r="H461" s="41"/>
      <c r="I461" s="192"/>
      <c r="J461" s="41"/>
      <c r="K461" s="41"/>
      <c r="L461" s="42"/>
      <c r="M461" s="193"/>
      <c r="N461" s="194"/>
      <c r="O461" s="75"/>
      <c r="P461" s="75"/>
      <c r="Q461" s="75"/>
      <c r="R461" s="75"/>
      <c r="S461" s="75"/>
      <c r="T461" s="76"/>
      <c r="U461" s="41"/>
      <c r="V461" s="41"/>
      <c r="W461" s="41"/>
      <c r="X461" s="41"/>
      <c r="Y461" s="41"/>
      <c r="Z461" s="41"/>
      <c r="AA461" s="41"/>
      <c r="AB461" s="41"/>
      <c r="AC461" s="41"/>
      <c r="AD461" s="41"/>
      <c r="AE461" s="41"/>
      <c r="AT461" s="22" t="s">
        <v>340</v>
      </c>
      <c r="AU461" s="22" t="s">
        <v>76</v>
      </c>
    </row>
    <row r="462" s="15" customFormat="1">
      <c r="A462" s="15"/>
      <c r="B462" s="217"/>
      <c r="C462" s="15"/>
      <c r="D462" s="195" t="s">
        <v>442</v>
      </c>
      <c r="E462" s="218" t="s">
        <v>3</v>
      </c>
      <c r="F462" s="219" t="s">
        <v>8255</v>
      </c>
      <c r="G462" s="15"/>
      <c r="H462" s="218" t="s">
        <v>3</v>
      </c>
      <c r="I462" s="220"/>
      <c r="J462" s="15"/>
      <c r="K462" s="15"/>
      <c r="L462" s="217"/>
      <c r="M462" s="221"/>
      <c r="N462" s="222"/>
      <c r="O462" s="222"/>
      <c r="P462" s="222"/>
      <c r="Q462" s="222"/>
      <c r="R462" s="222"/>
      <c r="S462" s="222"/>
      <c r="T462" s="223"/>
      <c r="U462" s="15"/>
      <c r="V462" s="15"/>
      <c r="W462" s="15"/>
      <c r="X462" s="15"/>
      <c r="Y462" s="15"/>
      <c r="Z462" s="15"/>
      <c r="AA462" s="15"/>
      <c r="AB462" s="15"/>
      <c r="AC462" s="15"/>
      <c r="AD462" s="15"/>
      <c r="AE462" s="15"/>
      <c r="AT462" s="218" t="s">
        <v>442</v>
      </c>
      <c r="AU462" s="218" t="s">
        <v>76</v>
      </c>
      <c r="AV462" s="15" t="s">
        <v>76</v>
      </c>
      <c r="AW462" s="15" t="s">
        <v>31</v>
      </c>
      <c r="AX462" s="15" t="s">
        <v>69</v>
      </c>
      <c r="AY462" s="218" t="s">
        <v>328</v>
      </c>
    </row>
    <row r="463" s="13" customFormat="1">
      <c r="A463" s="13"/>
      <c r="B463" s="201"/>
      <c r="C463" s="13"/>
      <c r="D463" s="195" t="s">
        <v>442</v>
      </c>
      <c r="E463" s="202" t="s">
        <v>3</v>
      </c>
      <c r="F463" s="203" t="s">
        <v>8256</v>
      </c>
      <c r="G463" s="13"/>
      <c r="H463" s="204">
        <v>0.073999999999999996</v>
      </c>
      <c r="I463" s="205"/>
      <c r="J463" s="13"/>
      <c r="K463" s="13"/>
      <c r="L463" s="201"/>
      <c r="M463" s="206"/>
      <c r="N463" s="207"/>
      <c r="O463" s="207"/>
      <c r="P463" s="207"/>
      <c r="Q463" s="207"/>
      <c r="R463" s="207"/>
      <c r="S463" s="207"/>
      <c r="T463" s="208"/>
      <c r="U463" s="13"/>
      <c r="V463" s="13"/>
      <c r="W463" s="13"/>
      <c r="X463" s="13"/>
      <c r="Y463" s="13"/>
      <c r="Z463" s="13"/>
      <c r="AA463" s="13"/>
      <c r="AB463" s="13"/>
      <c r="AC463" s="13"/>
      <c r="AD463" s="13"/>
      <c r="AE463" s="13"/>
      <c r="AT463" s="202" t="s">
        <v>442</v>
      </c>
      <c r="AU463" s="202" t="s">
        <v>76</v>
      </c>
      <c r="AV463" s="13" t="s">
        <v>79</v>
      </c>
      <c r="AW463" s="13" t="s">
        <v>31</v>
      </c>
      <c r="AX463" s="13" t="s">
        <v>69</v>
      </c>
      <c r="AY463" s="202" t="s">
        <v>328</v>
      </c>
    </row>
    <row r="464" s="14" customFormat="1">
      <c r="A464" s="14"/>
      <c r="B464" s="209"/>
      <c r="C464" s="14"/>
      <c r="D464" s="195" t="s">
        <v>442</v>
      </c>
      <c r="E464" s="210" t="s">
        <v>3</v>
      </c>
      <c r="F464" s="211" t="s">
        <v>452</v>
      </c>
      <c r="G464" s="14"/>
      <c r="H464" s="212">
        <v>0.073999999999999996</v>
      </c>
      <c r="I464" s="213"/>
      <c r="J464" s="14"/>
      <c r="K464" s="14"/>
      <c r="L464" s="209"/>
      <c r="M464" s="214"/>
      <c r="N464" s="215"/>
      <c r="O464" s="215"/>
      <c r="P464" s="215"/>
      <c r="Q464" s="215"/>
      <c r="R464" s="215"/>
      <c r="S464" s="215"/>
      <c r="T464" s="216"/>
      <c r="U464" s="14"/>
      <c r="V464" s="14"/>
      <c r="W464" s="14"/>
      <c r="X464" s="14"/>
      <c r="Y464" s="14"/>
      <c r="Z464" s="14"/>
      <c r="AA464" s="14"/>
      <c r="AB464" s="14"/>
      <c r="AC464" s="14"/>
      <c r="AD464" s="14"/>
      <c r="AE464" s="14"/>
      <c r="AT464" s="210" t="s">
        <v>442</v>
      </c>
      <c r="AU464" s="210" t="s">
        <v>76</v>
      </c>
      <c r="AV464" s="14" t="s">
        <v>113</v>
      </c>
      <c r="AW464" s="14" t="s">
        <v>31</v>
      </c>
      <c r="AX464" s="14" t="s">
        <v>76</v>
      </c>
      <c r="AY464" s="210" t="s">
        <v>328</v>
      </c>
    </row>
    <row r="465" s="2" customFormat="1" ht="16.5" customHeight="1">
      <c r="A465" s="41"/>
      <c r="B465" s="176"/>
      <c r="C465" s="224" t="s">
        <v>1392</v>
      </c>
      <c r="D465" s="224" t="s">
        <v>539</v>
      </c>
      <c r="E465" s="225" t="s">
        <v>7925</v>
      </c>
      <c r="F465" s="226" t="s">
        <v>7926</v>
      </c>
      <c r="G465" s="227" t="s">
        <v>491</v>
      </c>
      <c r="H465" s="228">
        <v>0.073999999999999996</v>
      </c>
      <c r="I465" s="229"/>
      <c r="J465" s="230">
        <f>ROUND(I465*H465,2)</f>
        <v>0</v>
      </c>
      <c r="K465" s="226" t="s">
        <v>335</v>
      </c>
      <c r="L465" s="231"/>
      <c r="M465" s="232" t="s">
        <v>3</v>
      </c>
      <c r="N465" s="233" t="s">
        <v>40</v>
      </c>
      <c r="O465" s="75"/>
      <c r="P465" s="186">
        <f>O465*H465</f>
        <v>0</v>
      </c>
      <c r="Q465" s="186">
        <v>0</v>
      </c>
      <c r="R465" s="186">
        <f>Q465*H465</f>
        <v>0</v>
      </c>
      <c r="S465" s="186">
        <v>0</v>
      </c>
      <c r="T465" s="187">
        <f>S465*H465</f>
        <v>0</v>
      </c>
      <c r="U465" s="41"/>
      <c r="V465" s="41"/>
      <c r="W465" s="41"/>
      <c r="X465" s="41"/>
      <c r="Y465" s="41"/>
      <c r="Z465" s="41"/>
      <c r="AA465" s="41"/>
      <c r="AB465" s="41"/>
      <c r="AC465" s="41"/>
      <c r="AD465" s="41"/>
      <c r="AE465" s="41"/>
      <c r="AR465" s="188" t="s">
        <v>171</v>
      </c>
      <c r="AT465" s="188" t="s">
        <v>539</v>
      </c>
      <c r="AU465" s="188" t="s">
        <v>76</v>
      </c>
      <c r="AY465" s="22" t="s">
        <v>328</v>
      </c>
      <c r="BE465" s="189">
        <f>IF(N465="základní",J465,0)</f>
        <v>0</v>
      </c>
      <c r="BF465" s="189">
        <f>IF(N465="snížená",J465,0)</f>
        <v>0</v>
      </c>
      <c r="BG465" s="189">
        <f>IF(N465="zákl. přenesená",J465,0)</f>
        <v>0</v>
      </c>
      <c r="BH465" s="189">
        <f>IF(N465="sníž. přenesená",J465,0)</f>
        <v>0</v>
      </c>
      <c r="BI465" s="189">
        <f>IF(N465="nulová",J465,0)</f>
        <v>0</v>
      </c>
      <c r="BJ465" s="22" t="s">
        <v>76</v>
      </c>
      <c r="BK465" s="189">
        <f>ROUND(I465*H465,2)</f>
        <v>0</v>
      </c>
      <c r="BL465" s="22" t="s">
        <v>113</v>
      </c>
      <c r="BM465" s="188" t="s">
        <v>4155</v>
      </c>
    </row>
    <row r="466" s="13" customFormat="1">
      <c r="A466" s="13"/>
      <c r="B466" s="201"/>
      <c r="C466" s="13"/>
      <c r="D466" s="195" t="s">
        <v>442</v>
      </c>
      <c r="E466" s="202" t="s">
        <v>3</v>
      </c>
      <c r="F466" s="203" t="s">
        <v>8256</v>
      </c>
      <c r="G466" s="13"/>
      <c r="H466" s="204">
        <v>0.073999999999999996</v>
      </c>
      <c r="I466" s="205"/>
      <c r="J466" s="13"/>
      <c r="K466" s="13"/>
      <c r="L466" s="201"/>
      <c r="M466" s="206"/>
      <c r="N466" s="207"/>
      <c r="O466" s="207"/>
      <c r="P466" s="207"/>
      <c r="Q466" s="207"/>
      <c r="R466" s="207"/>
      <c r="S466" s="207"/>
      <c r="T466" s="208"/>
      <c r="U466" s="13"/>
      <c r="V466" s="13"/>
      <c r="W466" s="13"/>
      <c r="X466" s="13"/>
      <c r="Y466" s="13"/>
      <c r="Z466" s="13"/>
      <c r="AA466" s="13"/>
      <c r="AB466" s="13"/>
      <c r="AC466" s="13"/>
      <c r="AD466" s="13"/>
      <c r="AE466" s="13"/>
      <c r="AT466" s="202" t="s">
        <v>442</v>
      </c>
      <c r="AU466" s="202" t="s">
        <v>76</v>
      </c>
      <c r="AV466" s="13" t="s">
        <v>79</v>
      </c>
      <c r="AW466" s="13" t="s">
        <v>31</v>
      </c>
      <c r="AX466" s="13" t="s">
        <v>69</v>
      </c>
      <c r="AY466" s="202" t="s">
        <v>328</v>
      </c>
    </row>
    <row r="467" s="14" customFormat="1">
      <c r="A467" s="14"/>
      <c r="B467" s="209"/>
      <c r="C467" s="14"/>
      <c r="D467" s="195" t="s">
        <v>442</v>
      </c>
      <c r="E467" s="210" t="s">
        <v>3</v>
      </c>
      <c r="F467" s="211" t="s">
        <v>452</v>
      </c>
      <c r="G467" s="14"/>
      <c r="H467" s="212">
        <v>0.073999999999999996</v>
      </c>
      <c r="I467" s="213"/>
      <c r="J467" s="14"/>
      <c r="K467" s="14"/>
      <c r="L467" s="209"/>
      <c r="M467" s="214"/>
      <c r="N467" s="215"/>
      <c r="O467" s="215"/>
      <c r="P467" s="215"/>
      <c r="Q467" s="215"/>
      <c r="R467" s="215"/>
      <c r="S467" s="215"/>
      <c r="T467" s="216"/>
      <c r="U467" s="14"/>
      <c r="V467" s="14"/>
      <c r="W467" s="14"/>
      <c r="X467" s="14"/>
      <c r="Y467" s="14"/>
      <c r="Z467" s="14"/>
      <c r="AA467" s="14"/>
      <c r="AB467" s="14"/>
      <c r="AC467" s="14"/>
      <c r="AD467" s="14"/>
      <c r="AE467" s="14"/>
      <c r="AT467" s="210" t="s">
        <v>442</v>
      </c>
      <c r="AU467" s="210" t="s">
        <v>76</v>
      </c>
      <c r="AV467" s="14" t="s">
        <v>113</v>
      </c>
      <c r="AW467" s="14" t="s">
        <v>31</v>
      </c>
      <c r="AX467" s="14" t="s">
        <v>76</v>
      </c>
      <c r="AY467" s="210" t="s">
        <v>328</v>
      </c>
    </row>
    <row r="468" s="2" customFormat="1" ht="21.75" customHeight="1">
      <c r="A468" s="41"/>
      <c r="B468" s="176"/>
      <c r="C468" s="177" t="s">
        <v>3376</v>
      </c>
      <c r="D468" s="177" t="s">
        <v>331</v>
      </c>
      <c r="E468" s="178" t="s">
        <v>8257</v>
      </c>
      <c r="F468" s="179" t="s">
        <v>8258</v>
      </c>
      <c r="G468" s="180" t="s">
        <v>491</v>
      </c>
      <c r="H468" s="181">
        <v>0.073999999999999996</v>
      </c>
      <c r="I468" s="182"/>
      <c r="J468" s="183">
        <f>ROUND(I468*H468,2)</f>
        <v>0</v>
      </c>
      <c r="K468" s="179" t="s">
        <v>3</v>
      </c>
      <c r="L468" s="42"/>
      <c r="M468" s="184" t="s">
        <v>3</v>
      </c>
      <c r="N468" s="185" t="s">
        <v>40</v>
      </c>
      <c r="O468" s="75"/>
      <c r="P468" s="186">
        <f>O468*H468</f>
        <v>0</v>
      </c>
      <c r="Q468" s="186">
        <v>0</v>
      </c>
      <c r="R468" s="186">
        <f>Q468*H468</f>
        <v>0</v>
      </c>
      <c r="S468" s="186">
        <v>0</v>
      </c>
      <c r="T468" s="187">
        <f>S468*H468</f>
        <v>0</v>
      </c>
      <c r="U468" s="41"/>
      <c r="V468" s="41"/>
      <c r="W468" s="41"/>
      <c r="X468" s="41"/>
      <c r="Y468" s="41"/>
      <c r="Z468" s="41"/>
      <c r="AA468" s="41"/>
      <c r="AB468" s="41"/>
      <c r="AC468" s="41"/>
      <c r="AD468" s="41"/>
      <c r="AE468" s="41"/>
      <c r="AR468" s="188" t="s">
        <v>113</v>
      </c>
      <c r="AT468" s="188" t="s">
        <v>331</v>
      </c>
      <c r="AU468" s="188" t="s">
        <v>76</v>
      </c>
      <c r="AY468" s="22" t="s">
        <v>328</v>
      </c>
      <c r="BE468" s="189">
        <f>IF(N468="základní",J468,0)</f>
        <v>0</v>
      </c>
      <c r="BF468" s="189">
        <f>IF(N468="snížená",J468,0)</f>
        <v>0</v>
      </c>
      <c r="BG468" s="189">
        <f>IF(N468="zákl. přenesená",J468,0)</f>
        <v>0</v>
      </c>
      <c r="BH468" s="189">
        <f>IF(N468="sníž. přenesená",J468,0)</f>
        <v>0</v>
      </c>
      <c r="BI468" s="189">
        <f>IF(N468="nulová",J468,0)</f>
        <v>0</v>
      </c>
      <c r="BJ468" s="22" t="s">
        <v>76</v>
      </c>
      <c r="BK468" s="189">
        <f>ROUND(I468*H468,2)</f>
        <v>0</v>
      </c>
      <c r="BL468" s="22" t="s">
        <v>113</v>
      </c>
      <c r="BM468" s="188" t="s">
        <v>4167</v>
      </c>
    </row>
    <row r="469" s="2" customFormat="1" ht="37.8" customHeight="1">
      <c r="A469" s="41"/>
      <c r="B469" s="176"/>
      <c r="C469" s="177" t="s">
        <v>1395</v>
      </c>
      <c r="D469" s="177" t="s">
        <v>331</v>
      </c>
      <c r="E469" s="178" t="s">
        <v>8259</v>
      </c>
      <c r="F469" s="179" t="s">
        <v>8147</v>
      </c>
      <c r="G469" s="180" t="s">
        <v>585</v>
      </c>
      <c r="H469" s="181">
        <v>3.5</v>
      </c>
      <c r="I469" s="182"/>
      <c r="J469" s="183">
        <f>ROUND(I469*H469,2)</f>
        <v>0</v>
      </c>
      <c r="K469" s="179" t="s">
        <v>3</v>
      </c>
      <c r="L469" s="42"/>
      <c r="M469" s="184" t="s">
        <v>3</v>
      </c>
      <c r="N469" s="185" t="s">
        <v>40</v>
      </c>
      <c r="O469" s="75"/>
      <c r="P469" s="186">
        <f>O469*H469</f>
        <v>0</v>
      </c>
      <c r="Q469" s="186">
        <v>0</v>
      </c>
      <c r="R469" s="186">
        <f>Q469*H469</f>
        <v>0</v>
      </c>
      <c r="S469" s="186">
        <v>0</v>
      </c>
      <c r="T469" s="187">
        <f>S469*H469</f>
        <v>0</v>
      </c>
      <c r="U469" s="41"/>
      <c r="V469" s="41"/>
      <c r="W469" s="41"/>
      <c r="X469" s="41"/>
      <c r="Y469" s="41"/>
      <c r="Z469" s="41"/>
      <c r="AA469" s="41"/>
      <c r="AB469" s="41"/>
      <c r="AC469" s="41"/>
      <c r="AD469" s="41"/>
      <c r="AE469" s="41"/>
      <c r="AR469" s="188" t="s">
        <v>113</v>
      </c>
      <c r="AT469" s="188" t="s">
        <v>331</v>
      </c>
      <c r="AU469" s="188" t="s">
        <v>76</v>
      </c>
      <c r="AY469" s="22" t="s">
        <v>328</v>
      </c>
      <c r="BE469" s="189">
        <f>IF(N469="základní",J469,0)</f>
        <v>0</v>
      </c>
      <c r="BF469" s="189">
        <f>IF(N469="snížená",J469,0)</f>
        <v>0</v>
      </c>
      <c r="BG469" s="189">
        <f>IF(N469="zákl. přenesená",J469,0)</f>
        <v>0</v>
      </c>
      <c r="BH469" s="189">
        <f>IF(N469="sníž. přenesená",J469,0)</f>
        <v>0</v>
      </c>
      <c r="BI469" s="189">
        <f>IF(N469="nulová",J469,0)</f>
        <v>0</v>
      </c>
      <c r="BJ469" s="22" t="s">
        <v>76</v>
      </c>
      <c r="BK469" s="189">
        <f>ROUND(I469*H469,2)</f>
        <v>0</v>
      </c>
      <c r="BL469" s="22" t="s">
        <v>113</v>
      </c>
      <c r="BM469" s="188" t="s">
        <v>4178</v>
      </c>
    </row>
    <row r="470" s="13" customFormat="1">
      <c r="A470" s="13"/>
      <c r="B470" s="201"/>
      <c r="C470" s="13"/>
      <c r="D470" s="195" t="s">
        <v>442</v>
      </c>
      <c r="E470" s="202" t="s">
        <v>3</v>
      </c>
      <c r="F470" s="203" t="s">
        <v>8260</v>
      </c>
      <c r="G470" s="13"/>
      <c r="H470" s="204">
        <v>3.5</v>
      </c>
      <c r="I470" s="205"/>
      <c r="J470" s="13"/>
      <c r="K470" s="13"/>
      <c r="L470" s="201"/>
      <c r="M470" s="206"/>
      <c r="N470" s="207"/>
      <c r="O470" s="207"/>
      <c r="P470" s="207"/>
      <c r="Q470" s="207"/>
      <c r="R470" s="207"/>
      <c r="S470" s="207"/>
      <c r="T470" s="208"/>
      <c r="U470" s="13"/>
      <c r="V470" s="13"/>
      <c r="W470" s="13"/>
      <c r="X470" s="13"/>
      <c r="Y470" s="13"/>
      <c r="Z470" s="13"/>
      <c r="AA470" s="13"/>
      <c r="AB470" s="13"/>
      <c r="AC470" s="13"/>
      <c r="AD470" s="13"/>
      <c r="AE470" s="13"/>
      <c r="AT470" s="202" t="s">
        <v>442</v>
      </c>
      <c r="AU470" s="202" t="s">
        <v>76</v>
      </c>
      <c r="AV470" s="13" t="s">
        <v>79</v>
      </c>
      <c r="AW470" s="13" t="s">
        <v>31</v>
      </c>
      <c r="AX470" s="13" t="s">
        <v>69</v>
      </c>
      <c r="AY470" s="202" t="s">
        <v>328</v>
      </c>
    </row>
    <row r="471" s="14" customFormat="1">
      <c r="A471" s="14"/>
      <c r="B471" s="209"/>
      <c r="C471" s="14"/>
      <c r="D471" s="195" t="s">
        <v>442</v>
      </c>
      <c r="E471" s="210" t="s">
        <v>3</v>
      </c>
      <c r="F471" s="211" t="s">
        <v>452</v>
      </c>
      <c r="G471" s="14"/>
      <c r="H471" s="212">
        <v>3.5</v>
      </c>
      <c r="I471" s="213"/>
      <c r="J471" s="14"/>
      <c r="K471" s="14"/>
      <c r="L471" s="209"/>
      <c r="M471" s="214"/>
      <c r="N471" s="215"/>
      <c r="O471" s="215"/>
      <c r="P471" s="215"/>
      <c r="Q471" s="215"/>
      <c r="R471" s="215"/>
      <c r="S471" s="215"/>
      <c r="T471" s="216"/>
      <c r="U471" s="14"/>
      <c r="V471" s="14"/>
      <c r="W471" s="14"/>
      <c r="X471" s="14"/>
      <c r="Y471" s="14"/>
      <c r="Z471" s="14"/>
      <c r="AA471" s="14"/>
      <c r="AB471" s="14"/>
      <c r="AC471" s="14"/>
      <c r="AD471" s="14"/>
      <c r="AE471" s="14"/>
      <c r="AT471" s="210" t="s">
        <v>442</v>
      </c>
      <c r="AU471" s="210" t="s">
        <v>76</v>
      </c>
      <c r="AV471" s="14" t="s">
        <v>113</v>
      </c>
      <c r="AW471" s="14" t="s">
        <v>31</v>
      </c>
      <c r="AX471" s="14" t="s">
        <v>76</v>
      </c>
      <c r="AY471" s="210" t="s">
        <v>328</v>
      </c>
    </row>
    <row r="472" s="12" customFormat="1" ht="25.92" customHeight="1">
      <c r="A472" s="12"/>
      <c r="B472" s="163"/>
      <c r="C472" s="12"/>
      <c r="D472" s="164" t="s">
        <v>68</v>
      </c>
      <c r="E472" s="165" t="s">
        <v>8261</v>
      </c>
      <c r="F472" s="165" t="s">
        <v>8262</v>
      </c>
      <c r="G472" s="12"/>
      <c r="H472" s="12"/>
      <c r="I472" s="166"/>
      <c r="J472" s="167">
        <f>BK472</f>
        <v>0</v>
      </c>
      <c r="K472" s="12"/>
      <c r="L472" s="163"/>
      <c r="M472" s="168"/>
      <c r="N472" s="169"/>
      <c r="O472" s="169"/>
      <c r="P472" s="170">
        <f>SUM(P473:P618)</f>
        <v>0</v>
      </c>
      <c r="Q472" s="169"/>
      <c r="R472" s="170">
        <f>SUM(R473:R618)</f>
        <v>0</v>
      </c>
      <c r="S472" s="169"/>
      <c r="T472" s="171">
        <f>SUM(T473:T618)</f>
        <v>0</v>
      </c>
      <c r="U472" s="12"/>
      <c r="V472" s="12"/>
      <c r="W472" s="12"/>
      <c r="X472" s="12"/>
      <c r="Y472" s="12"/>
      <c r="Z472" s="12"/>
      <c r="AA472" s="12"/>
      <c r="AB472" s="12"/>
      <c r="AC472" s="12"/>
      <c r="AD472" s="12"/>
      <c r="AE472" s="12"/>
      <c r="AR472" s="164" t="s">
        <v>76</v>
      </c>
      <c r="AT472" s="172" t="s">
        <v>68</v>
      </c>
      <c r="AU472" s="172" t="s">
        <v>69</v>
      </c>
      <c r="AY472" s="164" t="s">
        <v>328</v>
      </c>
      <c r="BK472" s="173">
        <f>SUM(BK473:BK618)</f>
        <v>0</v>
      </c>
    </row>
    <row r="473" s="2" customFormat="1" ht="49.05" customHeight="1">
      <c r="A473" s="41"/>
      <c r="B473" s="176"/>
      <c r="C473" s="177" t="s">
        <v>3387</v>
      </c>
      <c r="D473" s="177" t="s">
        <v>331</v>
      </c>
      <c r="E473" s="178" t="s">
        <v>8263</v>
      </c>
      <c r="F473" s="179" t="s">
        <v>8264</v>
      </c>
      <c r="G473" s="180" t="s">
        <v>439</v>
      </c>
      <c r="H473" s="181">
        <v>579</v>
      </c>
      <c r="I473" s="182"/>
      <c r="J473" s="183">
        <f>ROUND(I473*H473,2)</f>
        <v>0</v>
      </c>
      <c r="K473" s="179" t="s">
        <v>335</v>
      </c>
      <c r="L473" s="42"/>
      <c r="M473" s="184" t="s">
        <v>3</v>
      </c>
      <c r="N473" s="185" t="s">
        <v>40</v>
      </c>
      <c r="O473" s="75"/>
      <c r="P473" s="186">
        <f>O473*H473</f>
        <v>0</v>
      </c>
      <c r="Q473" s="186">
        <v>0</v>
      </c>
      <c r="R473" s="186">
        <f>Q473*H473</f>
        <v>0</v>
      </c>
      <c r="S473" s="186">
        <v>0</v>
      </c>
      <c r="T473" s="187">
        <f>S473*H473</f>
        <v>0</v>
      </c>
      <c r="U473" s="41"/>
      <c r="V473" s="41"/>
      <c r="W473" s="41"/>
      <c r="X473" s="41"/>
      <c r="Y473" s="41"/>
      <c r="Z473" s="41"/>
      <c r="AA473" s="41"/>
      <c r="AB473" s="41"/>
      <c r="AC473" s="41"/>
      <c r="AD473" s="41"/>
      <c r="AE473" s="41"/>
      <c r="AR473" s="188" t="s">
        <v>113</v>
      </c>
      <c r="AT473" s="188" t="s">
        <v>331</v>
      </c>
      <c r="AU473" s="188" t="s">
        <v>76</v>
      </c>
      <c r="AY473" s="22" t="s">
        <v>328</v>
      </c>
      <c r="BE473" s="189">
        <f>IF(N473="základní",J473,0)</f>
        <v>0</v>
      </c>
      <c r="BF473" s="189">
        <f>IF(N473="snížená",J473,0)</f>
        <v>0</v>
      </c>
      <c r="BG473" s="189">
        <f>IF(N473="zákl. přenesená",J473,0)</f>
        <v>0</v>
      </c>
      <c r="BH473" s="189">
        <f>IF(N473="sníž. přenesená",J473,0)</f>
        <v>0</v>
      </c>
      <c r="BI473" s="189">
        <f>IF(N473="nulová",J473,0)</f>
        <v>0</v>
      </c>
      <c r="BJ473" s="22" t="s">
        <v>76</v>
      </c>
      <c r="BK473" s="189">
        <f>ROUND(I473*H473,2)</f>
        <v>0</v>
      </c>
      <c r="BL473" s="22" t="s">
        <v>113</v>
      </c>
      <c r="BM473" s="188" t="s">
        <v>4189</v>
      </c>
    </row>
    <row r="474" s="2" customFormat="1">
      <c r="A474" s="41"/>
      <c r="B474" s="42"/>
      <c r="C474" s="41"/>
      <c r="D474" s="190" t="s">
        <v>338</v>
      </c>
      <c r="E474" s="41"/>
      <c r="F474" s="191" t="s">
        <v>8265</v>
      </c>
      <c r="G474" s="41"/>
      <c r="H474" s="41"/>
      <c r="I474" s="192"/>
      <c r="J474" s="41"/>
      <c r="K474" s="41"/>
      <c r="L474" s="42"/>
      <c r="M474" s="193"/>
      <c r="N474" s="194"/>
      <c r="O474" s="75"/>
      <c r="P474" s="75"/>
      <c r="Q474" s="75"/>
      <c r="R474" s="75"/>
      <c r="S474" s="75"/>
      <c r="T474" s="76"/>
      <c r="U474" s="41"/>
      <c r="V474" s="41"/>
      <c r="W474" s="41"/>
      <c r="X474" s="41"/>
      <c r="Y474" s="41"/>
      <c r="Z474" s="41"/>
      <c r="AA474" s="41"/>
      <c r="AB474" s="41"/>
      <c r="AC474" s="41"/>
      <c r="AD474" s="41"/>
      <c r="AE474" s="41"/>
      <c r="AT474" s="22" t="s">
        <v>338</v>
      </c>
      <c r="AU474" s="22" t="s">
        <v>76</v>
      </c>
    </row>
    <row r="475" s="15" customFormat="1">
      <c r="A475" s="15"/>
      <c r="B475" s="217"/>
      <c r="C475" s="15"/>
      <c r="D475" s="195" t="s">
        <v>442</v>
      </c>
      <c r="E475" s="218" t="s">
        <v>3</v>
      </c>
      <c r="F475" s="219" t="s">
        <v>8266</v>
      </c>
      <c r="G475" s="15"/>
      <c r="H475" s="218" t="s">
        <v>3</v>
      </c>
      <c r="I475" s="220"/>
      <c r="J475" s="15"/>
      <c r="K475" s="15"/>
      <c r="L475" s="217"/>
      <c r="M475" s="221"/>
      <c r="N475" s="222"/>
      <c r="O475" s="222"/>
      <c r="P475" s="222"/>
      <c r="Q475" s="222"/>
      <c r="R475" s="222"/>
      <c r="S475" s="222"/>
      <c r="T475" s="223"/>
      <c r="U475" s="15"/>
      <c r="V475" s="15"/>
      <c r="W475" s="15"/>
      <c r="X475" s="15"/>
      <c r="Y475" s="15"/>
      <c r="Z475" s="15"/>
      <c r="AA475" s="15"/>
      <c r="AB475" s="15"/>
      <c r="AC475" s="15"/>
      <c r="AD475" s="15"/>
      <c r="AE475" s="15"/>
      <c r="AT475" s="218" t="s">
        <v>442</v>
      </c>
      <c r="AU475" s="218" t="s">
        <v>76</v>
      </c>
      <c r="AV475" s="15" t="s">
        <v>76</v>
      </c>
      <c r="AW475" s="15" t="s">
        <v>31</v>
      </c>
      <c r="AX475" s="15" t="s">
        <v>69</v>
      </c>
      <c r="AY475" s="218" t="s">
        <v>328</v>
      </c>
    </row>
    <row r="476" s="13" customFormat="1">
      <c r="A476" s="13"/>
      <c r="B476" s="201"/>
      <c r="C476" s="13"/>
      <c r="D476" s="195" t="s">
        <v>442</v>
      </c>
      <c r="E476" s="202" t="s">
        <v>3</v>
      </c>
      <c r="F476" s="203" t="s">
        <v>8267</v>
      </c>
      <c r="G476" s="13"/>
      <c r="H476" s="204">
        <v>471</v>
      </c>
      <c r="I476" s="205"/>
      <c r="J476" s="13"/>
      <c r="K476" s="13"/>
      <c r="L476" s="201"/>
      <c r="M476" s="206"/>
      <c r="N476" s="207"/>
      <c r="O476" s="207"/>
      <c r="P476" s="207"/>
      <c r="Q476" s="207"/>
      <c r="R476" s="207"/>
      <c r="S476" s="207"/>
      <c r="T476" s="208"/>
      <c r="U476" s="13"/>
      <c r="V476" s="13"/>
      <c r="W476" s="13"/>
      <c r="X476" s="13"/>
      <c r="Y476" s="13"/>
      <c r="Z476" s="13"/>
      <c r="AA476" s="13"/>
      <c r="AB476" s="13"/>
      <c r="AC476" s="13"/>
      <c r="AD476" s="13"/>
      <c r="AE476" s="13"/>
      <c r="AT476" s="202" t="s">
        <v>442</v>
      </c>
      <c r="AU476" s="202" t="s">
        <v>76</v>
      </c>
      <c r="AV476" s="13" t="s">
        <v>79</v>
      </c>
      <c r="AW476" s="13" t="s">
        <v>31</v>
      </c>
      <c r="AX476" s="13" t="s">
        <v>69</v>
      </c>
      <c r="AY476" s="202" t="s">
        <v>328</v>
      </c>
    </row>
    <row r="477" s="15" customFormat="1">
      <c r="A477" s="15"/>
      <c r="B477" s="217"/>
      <c r="C477" s="15"/>
      <c r="D477" s="195" t="s">
        <v>442</v>
      </c>
      <c r="E477" s="218" t="s">
        <v>3</v>
      </c>
      <c r="F477" s="219" t="s">
        <v>8268</v>
      </c>
      <c r="G477" s="15"/>
      <c r="H477" s="218" t="s">
        <v>3</v>
      </c>
      <c r="I477" s="220"/>
      <c r="J477" s="15"/>
      <c r="K477" s="15"/>
      <c r="L477" s="217"/>
      <c r="M477" s="221"/>
      <c r="N477" s="222"/>
      <c r="O477" s="222"/>
      <c r="P477" s="222"/>
      <c r="Q477" s="222"/>
      <c r="R477" s="222"/>
      <c r="S477" s="222"/>
      <c r="T477" s="223"/>
      <c r="U477" s="15"/>
      <c r="V477" s="15"/>
      <c r="W477" s="15"/>
      <c r="X477" s="15"/>
      <c r="Y477" s="15"/>
      <c r="Z477" s="15"/>
      <c r="AA477" s="15"/>
      <c r="AB477" s="15"/>
      <c r="AC477" s="15"/>
      <c r="AD477" s="15"/>
      <c r="AE477" s="15"/>
      <c r="AT477" s="218" t="s">
        <v>442</v>
      </c>
      <c r="AU477" s="218" t="s">
        <v>76</v>
      </c>
      <c r="AV477" s="15" t="s">
        <v>76</v>
      </c>
      <c r="AW477" s="15" t="s">
        <v>31</v>
      </c>
      <c r="AX477" s="15" t="s">
        <v>69</v>
      </c>
      <c r="AY477" s="218" t="s">
        <v>328</v>
      </c>
    </row>
    <row r="478" s="13" customFormat="1">
      <c r="A478" s="13"/>
      <c r="B478" s="201"/>
      <c r="C478" s="13"/>
      <c r="D478" s="195" t="s">
        <v>442</v>
      </c>
      <c r="E478" s="202" t="s">
        <v>3</v>
      </c>
      <c r="F478" s="203" t="s">
        <v>570</v>
      </c>
      <c r="G478" s="13"/>
      <c r="H478" s="204">
        <v>108</v>
      </c>
      <c r="I478" s="205"/>
      <c r="J478" s="13"/>
      <c r="K478" s="13"/>
      <c r="L478" s="201"/>
      <c r="M478" s="206"/>
      <c r="N478" s="207"/>
      <c r="O478" s="207"/>
      <c r="P478" s="207"/>
      <c r="Q478" s="207"/>
      <c r="R478" s="207"/>
      <c r="S478" s="207"/>
      <c r="T478" s="208"/>
      <c r="U478" s="13"/>
      <c r="V478" s="13"/>
      <c r="W478" s="13"/>
      <c r="X478" s="13"/>
      <c r="Y478" s="13"/>
      <c r="Z478" s="13"/>
      <c r="AA478" s="13"/>
      <c r="AB478" s="13"/>
      <c r="AC478" s="13"/>
      <c r="AD478" s="13"/>
      <c r="AE478" s="13"/>
      <c r="AT478" s="202" t="s">
        <v>442</v>
      </c>
      <c r="AU478" s="202" t="s">
        <v>76</v>
      </c>
      <c r="AV478" s="13" t="s">
        <v>79</v>
      </c>
      <c r="AW478" s="13" t="s">
        <v>31</v>
      </c>
      <c r="AX478" s="13" t="s">
        <v>69</v>
      </c>
      <c r="AY478" s="202" t="s">
        <v>328</v>
      </c>
    </row>
    <row r="479" s="14" customFormat="1">
      <c r="A479" s="14"/>
      <c r="B479" s="209"/>
      <c r="C479" s="14"/>
      <c r="D479" s="195" t="s">
        <v>442</v>
      </c>
      <c r="E479" s="210" t="s">
        <v>3</v>
      </c>
      <c r="F479" s="211" t="s">
        <v>452</v>
      </c>
      <c r="G479" s="14"/>
      <c r="H479" s="212">
        <v>579</v>
      </c>
      <c r="I479" s="213"/>
      <c r="J479" s="14"/>
      <c r="K479" s="14"/>
      <c r="L479" s="209"/>
      <c r="M479" s="214"/>
      <c r="N479" s="215"/>
      <c r="O479" s="215"/>
      <c r="P479" s="215"/>
      <c r="Q479" s="215"/>
      <c r="R479" s="215"/>
      <c r="S479" s="215"/>
      <c r="T479" s="216"/>
      <c r="U479" s="14"/>
      <c r="V479" s="14"/>
      <c r="W479" s="14"/>
      <c r="X479" s="14"/>
      <c r="Y479" s="14"/>
      <c r="Z479" s="14"/>
      <c r="AA479" s="14"/>
      <c r="AB479" s="14"/>
      <c r="AC479" s="14"/>
      <c r="AD479" s="14"/>
      <c r="AE479" s="14"/>
      <c r="AT479" s="210" t="s">
        <v>442</v>
      </c>
      <c r="AU479" s="210" t="s">
        <v>76</v>
      </c>
      <c r="AV479" s="14" t="s">
        <v>113</v>
      </c>
      <c r="AW479" s="14" t="s">
        <v>31</v>
      </c>
      <c r="AX479" s="14" t="s">
        <v>76</v>
      </c>
      <c r="AY479" s="210" t="s">
        <v>328</v>
      </c>
    </row>
    <row r="480" s="2" customFormat="1" ht="24.15" customHeight="1">
      <c r="A480" s="41"/>
      <c r="B480" s="176"/>
      <c r="C480" s="177" t="s">
        <v>1602</v>
      </c>
      <c r="D480" s="177" t="s">
        <v>331</v>
      </c>
      <c r="E480" s="178" t="s">
        <v>8269</v>
      </c>
      <c r="F480" s="179" t="s">
        <v>8270</v>
      </c>
      <c r="G480" s="180" t="s">
        <v>439</v>
      </c>
      <c r="H480" s="181">
        <v>579</v>
      </c>
      <c r="I480" s="182"/>
      <c r="J480" s="183">
        <f>ROUND(I480*H480,2)</f>
        <v>0</v>
      </c>
      <c r="K480" s="179" t="s">
        <v>335</v>
      </c>
      <c r="L480" s="42"/>
      <c r="M480" s="184" t="s">
        <v>3</v>
      </c>
      <c r="N480" s="185" t="s">
        <v>40</v>
      </c>
      <c r="O480" s="75"/>
      <c r="P480" s="186">
        <f>O480*H480</f>
        <v>0</v>
      </c>
      <c r="Q480" s="186">
        <v>0</v>
      </c>
      <c r="R480" s="186">
        <f>Q480*H480</f>
        <v>0</v>
      </c>
      <c r="S480" s="186">
        <v>0</v>
      </c>
      <c r="T480" s="187">
        <f>S480*H480</f>
        <v>0</v>
      </c>
      <c r="U480" s="41"/>
      <c r="V480" s="41"/>
      <c r="W480" s="41"/>
      <c r="X480" s="41"/>
      <c r="Y480" s="41"/>
      <c r="Z480" s="41"/>
      <c r="AA480" s="41"/>
      <c r="AB480" s="41"/>
      <c r="AC480" s="41"/>
      <c r="AD480" s="41"/>
      <c r="AE480" s="41"/>
      <c r="AR480" s="188" t="s">
        <v>113</v>
      </c>
      <c r="AT480" s="188" t="s">
        <v>331</v>
      </c>
      <c r="AU480" s="188" t="s">
        <v>76</v>
      </c>
      <c r="AY480" s="22" t="s">
        <v>328</v>
      </c>
      <c r="BE480" s="189">
        <f>IF(N480="základní",J480,0)</f>
        <v>0</v>
      </c>
      <c r="BF480" s="189">
        <f>IF(N480="snížená",J480,0)</f>
        <v>0</v>
      </c>
      <c r="BG480" s="189">
        <f>IF(N480="zákl. přenesená",J480,0)</f>
        <v>0</v>
      </c>
      <c r="BH480" s="189">
        <f>IF(N480="sníž. přenesená",J480,0)</f>
        <v>0</v>
      </c>
      <c r="BI480" s="189">
        <f>IF(N480="nulová",J480,0)</f>
        <v>0</v>
      </c>
      <c r="BJ480" s="22" t="s">
        <v>76</v>
      </c>
      <c r="BK480" s="189">
        <f>ROUND(I480*H480,2)</f>
        <v>0</v>
      </c>
      <c r="BL480" s="22" t="s">
        <v>113</v>
      </c>
      <c r="BM480" s="188" t="s">
        <v>4199</v>
      </c>
    </row>
    <row r="481" s="2" customFormat="1">
      <c r="A481" s="41"/>
      <c r="B481" s="42"/>
      <c r="C481" s="41"/>
      <c r="D481" s="190" t="s">
        <v>338</v>
      </c>
      <c r="E481" s="41"/>
      <c r="F481" s="191" t="s">
        <v>8271</v>
      </c>
      <c r="G481" s="41"/>
      <c r="H481" s="41"/>
      <c r="I481" s="192"/>
      <c r="J481" s="41"/>
      <c r="K481" s="41"/>
      <c r="L481" s="42"/>
      <c r="M481" s="193"/>
      <c r="N481" s="194"/>
      <c r="O481" s="75"/>
      <c r="P481" s="75"/>
      <c r="Q481" s="75"/>
      <c r="R481" s="75"/>
      <c r="S481" s="75"/>
      <c r="T481" s="76"/>
      <c r="U481" s="41"/>
      <c r="V481" s="41"/>
      <c r="W481" s="41"/>
      <c r="X481" s="41"/>
      <c r="Y481" s="41"/>
      <c r="Z481" s="41"/>
      <c r="AA481" s="41"/>
      <c r="AB481" s="41"/>
      <c r="AC481" s="41"/>
      <c r="AD481" s="41"/>
      <c r="AE481" s="41"/>
      <c r="AT481" s="22" t="s">
        <v>338</v>
      </c>
      <c r="AU481" s="22" t="s">
        <v>76</v>
      </c>
    </row>
    <row r="482" s="2" customFormat="1" ht="49.05" customHeight="1">
      <c r="A482" s="41"/>
      <c r="B482" s="176"/>
      <c r="C482" s="177" t="s">
        <v>3396</v>
      </c>
      <c r="D482" s="177" t="s">
        <v>331</v>
      </c>
      <c r="E482" s="178" t="s">
        <v>8272</v>
      </c>
      <c r="F482" s="179" t="s">
        <v>8154</v>
      </c>
      <c r="G482" s="180" t="s">
        <v>439</v>
      </c>
      <c r="H482" s="181">
        <v>1158</v>
      </c>
      <c r="I482" s="182"/>
      <c r="J482" s="183">
        <f>ROUND(I482*H482,2)</f>
        <v>0</v>
      </c>
      <c r="K482" s="179" t="s">
        <v>335</v>
      </c>
      <c r="L482" s="42"/>
      <c r="M482" s="184" t="s">
        <v>3</v>
      </c>
      <c r="N482" s="185" t="s">
        <v>40</v>
      </c>
      <c r="O482" s="75"/>
      <c r="P482" s="186">
        <f>O482*H482</f>
        <v>0</v>
      </c>
      <c r="Q482" s="186">
        <v>0</v>
      </c>
      <c r="R482" s="186">
        <f>Q482*H482</f>
        <v>0</v>
      </c>
      <c r="S482" s="186">
        <v>0</v>
      </c>
      <c r="T482" s="187">
        <f>S482*H482</f>
        <v>0</v>
      </c>
      <c r="U482" s="41"/>
      <c r="V482" s="41"/>
      <c r="W482" s="41"/>
      <c r="X482" s="41"/>
      <c r="Y482" s="41"/>
      <c r="Z482" s="41"/>
      <c r="AA482" s="41"/>
      <c r="AB482" s="41"/>
      <c r="AC482" s="41"/>
      <c r="AD482" s="41"/>
      <c r="AE482" s="41"/>
      <c r="AR482" s="188" t="s">
        <v>113</v>
      </c>
      <c r="AT482" s="188" t="s">
        <v>331</v>
      </c>
      <c r="AU482" s="188" t="s">
        <v>76</v>
      </c>
      <c r="AY482" s="22" t="s">
        <v>328</v>
      </c>
      <c r="BE482" s="189">
        <f>IF(N482="základní",J482,0)</f>
        <v>0</v>
      </c>
      <c r="BF482" s="189">
        <f>IF(N482="snížená",J482,0)</f>
        <v>0</v>
      </c>
      <c r="BG482" s="189">
        <f>IF(N482="zákl. přenesená",J482,0)</f>
        <v>0</v>
      </c>
      <c r="BH482" s="189">
        <f>IF(N482="sníž. přenesená",J482,0)</f>
        <v>0</v>
      </c>
      <c r="BI482" s="189">
        <f>IF(N482="nulová",J482,0)</f>
        <v>0</v>
      </c>
      <c r="BJ482" s="22" t="s">
        <v>76</v>
      </c>
      <c r="BK482" s="189">
        <f>ROUND(I482*H482,2)</f>
        <v>0</v>
      </c>
      <c r="BL482" s="22" t="s">
        <v>113</v>
      </c>
      <c r="BM482" s="188" t="s">
        <v>4209</v>
      </c>
    </row>
    <row r="483" s="2" customFormat="1">
      <c r="A483" s="41"/>
      <c r="B483" s="42"/>
      <c r="C483" s="41"/>
      <c r="D483" s="190" t="s">
        <v>338</v>
      </c>
      <c r="E483" s="41"/>
      <c r="F483" s="191" t="s">
        <v>8273</v>
      </c>
      <c r="G483" s="41"/>
      <c r="H483" s="41"/>
      <c r="I483" s="192"/>
      <c r="J483" s="41"/>
      <c r="K483" s="41"/>
      <c r="L483" s="42"/>
      <c r="M483" s="193"/>
      <c r="N483" s="194"/>
      <c r="O483" s="75"/>
      <c r="P483" s="75"/>
      <c r="Q483" s="75"/>
      <c r="R483" s="75"/>
      <c r="S483" s="75"/>
      <c r="T483" s="76"/>
      <c r="U483" s="41"/>
      <c r="V483" s="41"/>
      <c r="W483" s="41"/>
      <c r="X483" s="41"/>
      <c r="Y483" s="41"/>
      <c r="Z483" s="41"/>
      <c r="AA483" s="41"/>
      <c r="AB483" s="41"/>
      <c r="AC483" s="41"/>
      <c r="AD483" s="41"/>
      <c r="AE483" s="41"/>
      <c r="AT483" s="22" t="s">
        <v>338</v>
      </c>
      <c r="AU483" s="22" t="s">
        <v>76</v>
      </c>
    </row>
    <row r="484" s="15" customFormat="1">
      <c r="A484" s="15"/>
      <c r="B484" s="217"/>
      <c r="C484" s="15"/>
      <c r="D484" s="195" t="s">
        <v>442</v>
      </c>
      <c r="E484" s="218" t="s">
        <v>3</v>
      </c>
      <c r="F484" s="219" t="s">
        <v>8274</v>
      </c>
      <c r="G484" s="15"/>
      <c r="H484" s="218" t="s">
        <v>3</v>
      </c>
      <c r="I484" s="220"/>
      <c r="J484" s="15"/>
      <c r="K484" s="15"/>
      <c r="L484" s="217"/>
      <c r="M484" s="221"/>
      <c r="N484" s="222"/>
      <c r="O484" s="222"/>
      <c r="P484" s="222"/>
      <c r="Q484" s="222"/>
      <c r="R484" s="222"/>
      <c r="S484" s="222"/>
      <c r="T484" s="223"/>
      <c r="U484" s="15"/>
      <c r="V484" s="15"/>
      <c r="W484" s="15"/>
      <c r="X484" s="15"/>
      <c r="Y484" s="15"/>
      <c r="Z484" s="15"/>
      <c r="AA484" s="15"/>
      <c r="AB484" s="15"/>
      <c r="AC484" s="15"/>
      <c r="AD484" s="15"/>
      <c r="AE484" s="15"/>
      <c r="AT484" s="218" t="s">
        <v>442</v>
      </c>
      <c r="AU484" s="218" t="s">
        <v>76</v>
      </c>
      <c r="AV484" s="15" t="s">
        <v>76</v>
      </c>
      <c r="AW484" s="15" t="s">
        <v>31</v>
      </c>
      <c r="AX484" s="15" t="s">
        <v>69</v>
      </c>
      <c r="AY484" s="218" t="s">
        <v>328</v>
      </c>
    </row>
    <row r="485" s="13" customFormat="1">
      <c r="A485" s="13"/>
      <c r="B485" s="201"/>
      <c r="C485" s="13"/>
      <c r="D485" s="195" t="s">
        <v>442</v>
      </c>
      <c r="E485" s="202" t="s">
        <v>3</v>
      </c>
      <c r="F485" s="203" t="s">
        <v>8275</v>
      </c>
      <c r="G485" s="13"/>
      <c r="H485" s="204">
        <v>1158</v>
      </c>
      <c r="I485" s="205"/>
      <c r="J485" s="13"/>
      <c r="K485" s="13"/>
      <c r="L485" s="201"/>
      <c r="M485" s="206"/>
      <c r="N485" s="207"/>
      <c r="O485" s="207"/>
      <c r="P485" s="207"/>
      <c r="Q485" s="207"/>
      <c r="R485" s="207"/>
      <c r="S485" s="207"/>
      <c r="T485" s="208"/>
      <c r="U485" s="13"/>
      <c r="V485" s="13"/>
      <c r="W485" s="13"/>
      <c r="X485" s="13"/>
      <c r="Y485" s="13"/>
      <c r="Z485" s="13"/>
      <c r="AA485" s="13"/>
      <c r="AB485" s="13"/>
      <c r="AC485" s="13"/>
      <c r="AD485" s="13"/>
      <c r="AE485" s="13"/>
      <c r="AT485" s="202" t="s">
        <v>442</v>
      </c>
      <c r="AU485" s="202" t="s">
        <v>76</v>
      </c>
      <c r="AV485" s="13" t="s">
        <v>79</v>
      </c>
      <c r="AW485" s="13" t="s">
        <v>31</v>
      </c>
      <c r="AX485" s="13" t="s">
        <v>69</v>
      </c>
      <c r="AY485" s="202" t="s">
        <v>328</v>
      </c>
    </row>
    <row r="486" s="14" customFormat="1">
      <c r="A486" s="14"/>
      <c r="B486" s="209"/>
      <c r="C486" s="14"/>
      <c r="D486" s="195" t="s">
        <v>442</v>
      </c>
      <c r="E486" s="210" t="s">
        <v>3</v>
      </c>
      <c r="F486" s="211" t="s">
        <v>452</v>
      </c>
      <c r="G486" s="14"/>
      <c r="H486" s="212">
        <v>1158</v>
      </c>
      <c r="I486" s="213"/>
      <c r="J486" s="14"/>
      <c r="K486" s="14"/>
      <c r="L486" s="209"/>
      <c r="M486" s="214"/>
      <c r="N486" s="215"/>
      <c r="O486" s="215"/>
      <c r="P486" s="215"/>
      <c r="Q486" s="215"/>
      <c r="R486" s="215"/>
      <c r="S486" s="215"/>
      <c r="T486" s="216"/>
      <c r="U486" s="14"/>
      <c r="V486" s="14"/>
      <c r="W486" s="14"/>
      <c r="X486" s="14"/>
      <c r="Y486" s="14"/>
      <c r="Z486" s="14"/>
      <c r="AA486" s="14"/>
      <c r="AB486" s="14"/>
      <c r="AC486" s="14"/>
      <c r="AD486" s="14"/>
      <c r="AE486" s="14"/>
      <c r="AT486" s="210" t="s">
        <v>442</v>
      </c>
      <c r="AU486" s="210" t="s">
        <v>76</v>
      </c>
      <c r="AV486" s="14" t="s">
        <v>113</v>
      </c>
      <c r="AW486" s="14" t="s">
        <v>31</v>
      </c>
      <c r="AX486" s="14" t="s">
        <v>76</v>
      </c>
      <c r="AY486" s="210" t="s">
        <v>328</v>
      </c>
    </row>
    <row r="487" s="2" customFormat="1" ht="16.5" customHeight="1">
      <c r="A487" s="41"/>
      <c r="B487" s="176"/>
      <c r="C487" s="224" t="s">
        <v>1605</v>
      </c>
      <c r="D487" s="224" t="s">
        <v>539</v>
      </c>
      <c r="E487" s="225" t="s">
        <v>8156</v>
      </c>
      <c r="F487" s="226" t="s">
        <v>8157</v>
      </c>
      <c r="G487" s="227" t="s">
        <v>3585</v>
      </c>
      <c r="H487" s="228">
        <v>0.57899999999999996</v>
      </c>
      <c r="I487" s="229"/>
      <c r="J487" s="230">
        <f>ROUND(I487*H487,2)</f>
        <v>0</v>
      </c>
      <c r="K487" s="226" t="s">
        <v>335</v>
      </c>
      <c r="L487" s="231"/>
      <c r="M487" s="232" t="s">
        <v>3</v>
      </c>
      <c r="N487" s="233" t="s">
        <v>40</v>
      </c>
      <c r="O487" s="75"/>
      <c r="P487" s="186">
        <f>O487*H487</f>
        <v>0</v>
      </c>
      <c r="Q487" s="186">
        <v>0</v>
      </c>
      <c r="R487" s="186">
        <f>Q487*H487</f>
        <v>0</v>
      </c>
      <c r="S487" s="186">
        <v>0</v>
      </c>
      <c r="T487" s="187">
        <f>S487*H487</f>
        <v>0</v>
      </c>
      <c r="U487" s="41"/>
      <c r="V487" s="41"/>
      <c r="W487" s="41"/>
      <c r="X487" s="41"/>
      <c r="Y487" s="41"/>
      <c r="Z487" s="41"/>
      <c r="AA487" s="41"/>
      <c r="AB487" s="41"/>
      <c r="AC487" s="41"/>
      <c r="AD487" s="41"/>
      <c r="AE487" s="41"/>
      <c r="AR487" s="188" t="s">
        <v>171</v>
      </c>
      <c r="AT487" s="188" t="s">
        <v>539</v>
      </c>
      <c r="AU487" s="188" t="s">
        <v>76</v>
      </c>
      <c r="AY487" s="22" t="s">
        <v>328</v>
      </c>
      <c r="BE487" s="189">
        <f>IF(N487="základní",J487,0)</f>
        <v>0</v>
      </c>
      <c r="BF487" s="189">
        <f>IF(N487="snížená",J487,0)</f>
        <v>0</v>
      </c>
      <c r="BG487" s="189">
        <f>IF(N487="zákl. přenesená",J487,0)</f>
        <v>0</v>
      </c>
      <c r="BH487" s="189">
        <f>IF(N487="sníž. přenesená",J487,0)</f>
        <v>0</v>
      </c>
      <c r="BI487" s="189">
        <f>IF(N487="nulová",J487,0)</f>
        <v>0</v>
      </c>
      <c r="BJ487" s="22" t="s">
        <v>76</v>
      </c>
      <c r="BK487" s="189">
        <f>ROUND(I487*H487,2)</f>
        <v>0</v>
      </c>
      <c r="BL487" s="22" t="s">
        <v>113</v>
      </c>
      <c r="BM487" s="188" t="s">
        <v>4220</v>
      </c>
    </row>
    <row r="488" s="13" customFormat="1">
      <c r="A488" s="13"/>
      <c r="B488" s="201"/>
      <c r="C488" s="13"/>
      <c r="D488" s="195" t="s">
        <v>442</v>
      </c>
      <c r="E488" s="202" t="s">
        <v>3</v>
      </c>
      <c r="F488" s="203" t="s">
        <v>8276</v>
      </c>
      <c r="G488" s="13"/>
      <c r="H488" s="204">
        <v>0.57899999999999996</v>
      </c>
      <c r="I488" s="205"/>
      <c r="J488" s="13"/>
      <c r="K488" s="13"/>
      <c r="L488" s="201"/>
      <c r="M488" s="206"/>
      <c r="N488" s="207"/>
      <c r="O488" s="207"/>
      <c r="P488" s="207"/>
      <c r="Q488" s="207"/>
      <c r="R488" s="207"/>
      <c r="S488" s="207"/>
      <c r="T488" s="208"/>
      <c r="U488" s="13"/>
      <c r="V488" s="13"/>
      <c r="W488" s="13"/>
      <c r="X488" s="13"/>
      <c r="Y488" s="13"/>
      <c r="Z488" s="13"/>
      <c r="AA488" s="13"/>
      <c r="AB488" s="13"/>
      <c r="AC488" s="13"/>
      <c r="AD488" s="13"/>
      <c r="AE488" s="13"/>
      <c r="AT488" s="202" t="s">
        <v>442</v>
      </c>
      <c r="AU488" s="202" t="s">
        <v>76</v>
      </c>
      <c r="AV488" s="13" t="s">
        <v>79</v>
      </c>
      <c r="AW488" s="13" t="s">
        <v>31</v>
      </c>
      <c r="AX488" s="13" t="s">
        <v>69</v>
      </c>
      <c r="AY488" s="202" t="s">
        <v>328</v>
      </c>
    </row>
    <row r="489" s="14" customFormat="1">
      <c r="A489" s="14"/>
      <c r="B489" s="209"/>
      <c r="C489" s="14"/>
      <c r="D489" s="195" t="s">
        <v>442</v>
      </c>
      <c r="E489" s="210" t="s">
        <v>3</v>
      </c>
      <c r="F489" s="211" t="s">
        <v>452</v>
      </c>
      <c r="G489" s="14"/>
      <c r="H489" s="212">
        <v>0.57899999999999996</v>
      </c>
      <c r="I489" s="213"/>
      <c r="J489" s="14"/>
      <c r="K489" s="14"/>
      <c r="L489" s="209"/>
      <c r="M489" s="214"/>
      <c r="N489" s="215"/>
      <c r="O489" s="215"/>
      <c r="P489" s="215"/>
      <c r="Q489" s="215"/>
      <c r="R489" s="215"/>
      <c r="S489" s="215"/>
      <c r="T489" s="216"/>
      <c r="U489" s="14"/>
      <c r="V489" s="14"/>
      <c r="W489" s="14"/>
      <c r="X489" s="14"/>
      <c r="Y489" s="14"/>
      <c r="Z489" s="14"/>
      <c r="AA489" s="14"/>
      <c r="AB489" s="14"/>
      <c r="AC489" s="14"/>
      <c r="AD489" s="14"/>
      <c r="AE489" s="14"/>
      <c r="AT489" s="210" t="s">
        <v>442</v>
      </c>
      <c r="AU489" s="210" t="s">
        <v>76</v>
      </c>
      <c r="AV489" s="14" t="s">
        <v>113</v>
      </c>
      <c r="AW489" s="14" t="s">
        <v>31</v>
      </c>
      <c r="AX489" s="14" t="s">
        <v>76</v>
      </c>
      <c r="AY489" s="210" t="s">
        <v>328</v>
      </c>
    </row>
    <row r="490" s="2" customFormat="1" ht="24.15" customHeight="1">
      <c r="A490" s="41"/>
      <c r="B490" s="176"/>
      <c r="C490" s="177" t="s">
        <v>3410</v>
      </c>
      <c r="D490" s="177" t="s">
        <v>331</v>
      </c>
      <c r="E490" s="178" t="s">
        <v>8224</v>
      </c>
      <c r="F490" s="179" t="s">
        <v>8225</v>
      </c>
      <c r="G490" s="180" t="s">
        <v>476</v>
      </c>
      <c r="H490" s="181">
        <v>75</v>
      </c>
      <c r="I490" s="182"/>
      <c r="J490" s="183">
        <f>ROUND(I490*H490,2)</f>
        <v>0</v>
      </c>
      <c r="K490" s="179" t="s">
        <v>3</v>
      </c>
      <c r="L490" s="42"/>
      <c r="M490" s="184" t="s">
        <v>3</v>
      </c>
      <c r="N490" s="185" t="s">
        <v>40</v>
      </c>
      <c r="O490" s="75"/>
      <c r="P490" s="186">
        <f>O490*H490</f>
        <v>0</v>
      </c>
      <c r="Q490" s="186">
        <v>0</v>
      </c>
      <c r="R490" s="186">
        <f>Q490*H490</f>
        <v>0</v>
      </c>
      <c r="S490" s="186">
        <v>0</v>
      </c>
      <c r="T490" s="187">
        <f>S490*H490</f>
        <v>0</v>
      </c>
      <c r="U490" s="41"/>
      <c r="V490" s="41"/>
      <c r="W490" s="41"/>
      <c r="X490" s="41"/>
      <c r="Y490" s="41"/>
      <c r="Z490" s="41"/>
      <c r="AA490" s="41"/>
      <c r="AB490" s="41"/>
      <c r="AC490" s="41"/>
      <c r="AD490" s="41"/>
      <c r="AE490" s="41"/>
      <c r="AR490" s="188" t="s">
        <v>113</v>
      </c>
      <c r="AT490" s="188" t="s">
        <v>331</v>
      </c>
      <c r="AU490" s="188" t="s">
        <v>76</v>
      </c>
      <c r="AY490" s="22" t="s">
        <v>328</v>
      </c>
      <c r="BE490" s="189">
        <f>IF(N490="základní",J490,0)</f>
        <v>0</v>
      </c>
      <c r="BF490" s="189">
        <f>IF(N490="snížená",J490,0)</f>
        <v>0</v>
      </c>
      <c r="BG490" s="189">
        <f>IF(N490="zákl. přenesená",J490,0)</f>
        <v>0</v>
      </c>
      <c r="BH490" s="189">
        <f>IF(N490="sníž. přenesená",J490,0)</f>
        <v>0</v>
      </c>
      <c r="BI490" s="189">
        <f>IF(N490="nulová",J490,0)</f>
        <v>0</v>
      </c>
      <c r="BJ490" s="22" t="s">
        <v>76</v>
      </c>
      <c r="BK490" s="189">
        <f>ROUND(I490*H490,2)</f>
        <v>0</v>
      </c>
      <c r="BL490" s="22" t="s">
        <v>113</v>
      </c>
      <c r="BM490" s="188" t="s">
        <v>4232</v>
      </c>
    </row>
    <row r="491" s="2" customFormat="1">
      <c r="A491" s="41"/>
      <c r="B491" s="42"/>
      <c r="C491" s="41"/>
      <c r="D491" s="195" t="s">
        <v>340</v>
      </c>
      <c r="E491" s="41"/>
      <c r="F491" s="196" t="s">
        <v>8226</v>
      </c>
      <c r="G491" s="41"/>
      <c r="H491" s="41"/>
      <c r="I491" s="192"/>
      <c r="J491" s="41"/>
      <c r="K491" s="41"/>
      <c r="L491" s="42"/>
      <c r="M491" s="193"/>
      <c r="N491" s="194"/>
      <c r="O491" s="75"/>
      <c r="P491" s="75"/>
      <c r="Q491" s="75"/>
      <c r="R491" s="75"/>
      <c r="S491" s="75"/>
      <c r="T491" s="76"/>
      <c r="U491" s="41"/>
      <c r="V491" s="41"/>
      <c r="W491" s="41"/>
      <c r="X491" s="41"/>
      <c r="Y491" s="41"/>
      <c r="Z491" s="41"/>
      <c r="AA491" s="41"/>
      <c r="AB491" s="41"/>
      <c r="AC491" s="41"/>
      <c r="AD491" s="41"/>
      <c r="AE491" s="41"/>
      <c r="AT491" s="22" t="s">
        <v>340</v>
      </c>
      <c r="AU491" s="22" t="s">
        <v>76</v>
      </c>
    </row>
    <row r="492" s="2" customFormat="1" ht="33" customHeight="1">
      <c r="A492" s="41"/>
      <c r="B492" s="176"/>
      <c r="C492" s="177" t="s">
        <v>1608</v>
      </c>
      <c r="D492" s="177" t="s">
        <v>331</v>
      </c>
      <c r="E492" s="178" t="s">
        <v>8277</v>
      </c>
      <c r="F492" s="179" t="s">
        <v>8228</v>
      </c>
      <c r="G492" s="180" t="s">
        <v>476</v>
      </c>
      <c r="H492" s="181">
        <v>75</v>
      </c>
      <c r="I492" s="182"/>
      <c r="J492" s="183">
        <f>ROUND(I492*H492,2)</f>
        <v>0</v>
      </c>
      <c r="K492" s="179" t="s">
        <v>3</v>
      </c>
      <c r="L492" s="42"/>
      <c r="M492" s="184" t="s">
        <v>3</v>
      </c>
      <c r="N492" s="185" t="s">
        <v>40</v>
      </c>
      <c r="O492" s="75"/>
      <c r="P492" s="186">
        <f>O492*H492</f>
        <v>0</v>
      </c>
      <c r="Q492" s="186">
        <v>0</v>
      </c>
      <c r="R492" s="186">
        <f>Q492*H492</f>
        <v>0</v>
      </c>
      <c r="S492" s="186">
        <v>0</v>
      </c>
      <c r="T492" s="187">
        <f>S492*H492</f>
        <v>0</v>
      </c>
      <c r="U492" s="41"/>
      <c r="V492" s="41"/>
      <c r="W492" s="41"/>
      <c r="X492" s="41"/>
      <c r="Y492" s="41"/>
      <c r="Z492" s="41"/>
      <c r="AA492" s="41"/>
      <c r="AB492" s="41"/>
      <c r="AC492" s="41"/>
      <c r="AD492" s="41"/>
      <c r="AE492" s="41"/>
      <c r="AR492" s="188" t="s">
        <v>113</v>
      </c>
      <c r="AT492" s="188" t="s">
        <v>331</v>
      </c>
      <c r="AU492" s="188" t="s">
        <v>76</v>
      </c>
      <c r="AY492" s="22" t="s">
        <v>328</v>
      </c>
      <c r="BE492" s="189">
        <f>IF(N492="základní",J492,0)</f>
        <v>0</v>
      </c>
      <c r="BF492" s="189">
        <f>IF(N492="snížená",J492,0)</f>
        <v>0</v>
      </c>
      <c r="BG492" s="189">
        <f>IF(N492="zákl. přenesená",J492,0)</f>
        <v>0</v>
      </c>
      <c r="BH492" s="189">
        <f>IF(N492="sníž. přenesená",J492,0)</f>
        <v>0</v>
      </c>
      <c r="BI492" s="189">
        <f>IF(N492="nulová",J492,0)</f>
        <v>0</v>
      </c>
      <c r="BJ492" s="22" t="s">
        <v>76</v>
      </c>
      <c r="BK492" s="189">
        <f>ROUND(I492*H492,2)</f>
        <v>0</v>
      </c>
      <c r="BL492" s="22" t="s">
        <v>113</v>
      </c>
      <c r="BM492" s="188" t="s">
        <v>4254</v>
      </c>
    </row>
    <row r="493" s="2" customFormat="1" ht="37.8" customHeight="1">
      <c r="A493" s="41"/>
      <c r="B493" s="176"/>
      <c r="C493" s="177" t="s">
        <v>3426</v>
      </c>
      <c r="D493" s="177" t="s">
        <v>331</v>
      </c>
      <c r="E493" s="178" t="s">
        <v>8278</v>
      </c>
      <c r="F493" s="179" t="s">
        <v>8279</v>
      </c>
      <c r="G493" s="180" t="s">
        <v>439</v>
      </c>
      <c r="H493" s="181">
        <v>579</v>
      </c>
      <c r="I493" s="182"/>
      <c r="J493" s="183">
        <f>ROUND(I493*H493,2)</f>
        <v>0</v>
      </c>
      <c r="K493" s="179" t="s">
        <v>335</v>
      </c>
      <c r="L493" s="42"/>
      <c r="M493" s="184" t="s">
        <v>3</v>
      </c>
      <c r="N493" s="185" t="s">
        <v>40</v>
      </c>
      <c r="O493" s="75"/>
      <c r="P493" s="186">
        <f>O493*H493</f>
        <v>0</v>
      </c>
      <c r="Q493" s="186">
        <v>0</v>
      </c>
      <c r="R493" s="186">
        <f>Q493*H493</f>
        <v>0</v>
      </c>
      <c r="S493" s="186">
        <v>0</v>
      </c>
      <c r="T493" s="187">
        <f>S493*H493</f>
        <v>0</v>
      </c>
      <c r="U493" s="41"/>
      <c r="V493" s="41"/>
      <c r="W493" s="41"/>
      <c r="X493" s="41"/>
      <c r="Y493" s="41"/>
      <c r="Z493" s="41"/>
      <c r="AA493" s="41"/>
      <c r="AB493" s="41"/>
      <c r="AC493" s="41"/>
      <c r="AD493" s="41"/>
      <c r="AE493" s="41"/>
      <c r="AR493" s="188" t="s">
        <v>113</v>
      </c>
      <c r="AT493" s="188" t="s">
        <v>331</v>
      </c>
      <c r="AU493" s="188" t="s">
        <v>76</v>
      </c>
      <c r="AY493" s="22" t="s">
        <v>328</v>
      </c>
      <c r="BE493" s="189">
        <f>IF(N493="základní",J493,0)</f>
        <v>0</v>
      </c>
      <c r="BF493" s="189">
        <f>IF(N493="snížená",J493,0)</f>
        <v>0</v>
      </c>
      <c r="BG493" s="189">
        <f>IF(N493="zákl. přenesená",J493,0)</f>
        <v>0</v>
      </c>
      <c r="BH493" s="189">
        <f>IF(N493="sníž. přenesená",J493,0)</f>
        <v>0</v>
      </c>
      <c r="BI493" s="189">
        <f>IF(N493="nulová",J493,0)</f>
        <v>0</v>
      </c>
      <c r="BJ493" s="22" t="s">
        <v>76</v>
      </c>
      <c r="BK493" s="189">
        <f>ROUND(I493*H493,2)</f>
        <v>0</v>
      </c>
      <c r="BL493" s="22" t="s">
        <v>113</v>
      </c>
      <c r="BM493" s="188" t="s">
        <v>4267</v>
      </c>
    </row>
    <row r="494" s="2" customFormat="1">
      <c r="A494" s="41"/>
      <c r="B494" s="42"/>
      <c r="C494" s="41"/>
      <c r="D494" s="190" t="s">
        <v>338</v>
      </c>
      <c r="E494" s="41"/>
      <c r="F494" s="191" t="s">
        <v>8280</v>
      </c>
      <c r="G494" s="41"/>
      <c r="H494" s="41"/>
      <c r="I494" s="192"/>
      <c r="J494" s="41"/>
      <c r="K494" s="41"/>
      <c r="L494" s="42"/>
      <c r="M494" s="193"/>
      <c r="N494" s="194"/>
      <c r="O494" s="75"/>
      <c r="P494" s="75"/>
      <c r="Q494" s="75"/>
      <c r="R494" s="75"/>
      <c r="S494" s="75"/>
      <c r="T494" s="76"/>
      <c r="U494" s="41"/>
      <c r="V494" s="41"/>
      <c r="W494" s="41"/>
      <c r="X494" s="41"/>
      <c r="Y494" s="41"/>
      <c r="Z494" s="41"/>
      <c r="AA494" s="41"/>
      <c r="AB494" s="41"/>
      <c r="AC494" s="41"/>
      <c r="AD494" s="41"/>
      <c r="AE494" s="41"/>
      <c r="AT494" s="22" t="s">
        <v>338</v>
      </c>
      <c r="AU494" s="22" t="s">
        <v>76</v>
      </c>
    </row>
    <row r="495" s="15" customFormat="1">
      <c r="A495" s="15"/>
      <c r="B495" s="217"/>
      <c r="C495" s="15"/>
      <c r="D495" s="195" t="s">
        <v>442</v>
      </c>
      <c r="E495" s="218" t="s">
        <v>3</v>
      </c>
      <c r="F495" s="219" t="s">
        <v>8266</v>
      </c>
      <c r="G495" s="15"/>
      <c r="H495" s="218" t="s">
        <v>3</v>
      </c>
      <c r="I495" s="220"/>
      <c r="J495" s="15"/>
      <c r="K495" s="15"/>
      <c r="L495" s="217"/>
      <c r="M495" s="221"/>
      <c r="N495" s="222"/>
      <c r="O495" s="222"/>
      <c r="P495" s="222"/>
      <c r="Q495" s="222"/>
      <c r="R495" s="222"/>
      <c r="S495" s="222"/>
      <c r="T495" s="223"/>
      <c r="U495" s="15"/>
      <c r="V495" s="15"/>
      <c r="W495" s="15"/>
      <c r="X495" s="15"/>
      <c r="Y495" s="15"/>
      <c r="Z495" s="15"/>
      <c r="AA495" s="15"/>
      <c r="AB495" s="15"/>
      <c r="AC495" s="15"/>
      <c r="AD495" s="15"/>
      <c r="AE495" s="15"/>
      <c r="AT495" s="218" t="s">
        <v>442</v>
      </c>
      <c r="AU495" s="218" t="s">
        <v>76</v>
      </c>
      <c r="AV495" s="15" t="s">
        <v>76</v>
      </c>
      <c r="AW495" s="15" t="s">
        <v>31</v>
      </c>
      <c r="AX495" s="15" t="s">
        <v>69</v>
      </c>
      <c r="AY495" s="218" t="s">
        <v>328</v>
      </c>
    </row>
    <row r="496" s="13" customFormat="1">
      <c r="A496" s="13"/>
      <c r="B496" s="201"/>
      <c r="C496" s="13"/>
      <c r="D496" s="195" t="s">
        <v>442</v>
      </c>
      <c r="E496" s="202" t="s">
        <v>3</v>
      </c>
      <c r="F496" s="203" t="s">
        <v>8267</v>
      </c>
      <c r="G496" s="13"/>
      <c r="H496" s="204">
        <v>471</v>
      </c>
      <c r="I496" s="205"/>
      <c r="J496" s="13"/>
      <c r="K496" s="13"/>
      <c r="L496" s="201"/>
      <c r="M496" s="206"/>
      <c r="N496" s="207"/>
      <c r="O496" s="207"/>
      <c r="P496" s="207"/>
      <c r="Q496" s="207"/>
      <c r="R496" s="207"/>
      <c r="S496" s="207"/>
      <c r="T496" s="208"/>
      <c r="U496" s="13"/>
      <c r="V496" s="13"/>
      <c r="W496" s="13"/>
      <c r="X496" s="13"/>
      <c r="Y496" s="13"/>
      <c r="Z496" s="13"/>
      <c r="AA496" s="13"/>
      <c r="AB496" s="13"/>
      <c r="AC496" s="13"/>
      <c r="AD496" s="13"/>
      <c r="AE496" s="13"/>
      <c r="AT496" s="202" t="s">
        <v>442</v>
      </c>
      <c r="AU496" s="202" t="s">
        <v>76</v>
      </c>
      <c r="AV496" s="13" t="s">
        <v>79</v>
      </c>
      <c r="AW496" s="13" t="s">
        <v>31</v>
      </c>
      <c r="AX496" s="13" t="s">
        <v>69</v>
      </c>
      <c r="AY496" s="202" t="s">
        <v>328</v>
      </c>
    </row>
    <row r="497" s="15" customFormat="1">
      <c r="A497" s="15"/>
      <c r="B497" s="217"/>
      <c r="C497" s="15"/>
      <c r="D497" s="195" t="s">
        <v>442</v>
      </c>
      <c r="E497" s="218" t="s">
        <v>3</v>
      </c>
      <c r="F497" s="219" t="s">
        <v>8281</v>
      </c>
      <c r="G497" s="15"/>
      <c r="H497" s="218" t="s">
        <v>3</v>
      </c>
      <c r="I497" s="220"/>
      <c r="J497" s="15"/>
      <c r="K497" s="15"/>
      <c r="L497" s="217"/>
      <c r="M497" s="221"/>
      <c r="N497" s="222"/>
      <c r="O497" s="222"/>
      <c r="P497" s="222"/>
      <c r="Q497" s="222"/>
      <c r="R497" s="222"/>
      <c r="S497" s="222"/>
      <c r="T497" s="223"/>
      <c r="U497" s="15"/>
      <c r="V497" s="15"/>
      <c r="W497" s="15"/>
      <c r="X497" s="15"/>
      <c r="Y497" s="15"/>
      <c r="Z497" s="15"/>
      <c r="AA497" s="15"/>
      <c r="AB497" s="15"/>
      <c r="AC497" s="15"/>
      <c r="AD497" s="15"/>
      <c r="AE497" s="15"/>
      <c r="AT497" s="218" t="s">
        <v>442</v>
      </c>
      <c r="AU497" s="218" t="s">
        <v>76</v>
      </c>
      <c r="AV497" s="15" t="s">
        <v>76</v>
      </c>
      <c r="AW497" s="15" t="s">
        <v>31</v>
      </c>
      <c r="AX497" s="15" t="s">
        <v>69</v>
      </c>
      <c r="AY497" s="218" t="s">
        <v>328</v>
      </c>
    </row>
    <row r="498" s="13" customFormat="1">
      <c r="A498" s="13"/>
      <c r="B498" s="201"/>
      <c r="C498" s="13"/>
      <c r="D498" s="195" t="s">
        <v>442</v>
      </c>
      <c r="E498" s="202" t="s">
        <v>3</v>
      </c>
      <c r="F498" s="203" t="s">
        <v>570</v>
      </c>
      <c r="G498" s="13"/>
      <c r="H498" s="204">
        <v>108</v>
      </c>
      <c r="I498" s="205"/>
      <c r="J498" s="13"/>
      <c r="K498" s="13"/>
      <c r="L498" s="201"/>
      <c r="M498" s="206"/>
      <c r="N498" s="207"/>
      <c r="O498" s="207"/>
      <c r="P498" s="207"/>
      <c r="Q498" s="207"/>
      <c r="R498" s="207"/>
      <c r="S498" s="207"/>
      <c r="T498" s="208"/>
      <c r="U498" s="13"/>
      <c r="V498" s="13"/>
      <c r="W498" s="13"/>
      <c r="X498" s="13"/>
      <c r="Y498" s="13"/>
      <c r="Z498" s="13"/>
      <c r="AA498" s="13"/>
      <c r="AB498" s="13"/>
      <c r="AC498" s="13"/>
      <c r="AD498" s="13"/>
      <c r="AE498" s="13"/>
      <c r="AT498" s="202" t="s">
        <v>442</v>
      </c>
      <c r="AU498" s="202" t="s">
        <v>76</v>
      </c>
      <c r="AV498" s="13" t="s">
        <v>79</v>
      </c>
      <c r="AW498" s="13" t="s">
        <v>31</v>
      </c>
      <c r="AX498" s="13" t="s">
        <v>69</v>
      </c>
      <c r="AY498" s="202" t="s">
        <v>328</v>
      </c>
    </row>
    <row r="499" s="14" customFormat="1">
      <c r="A499" s="14"/>
      <c r="B499" s="209"/>
      <c r="C499" s="14"/>
      <c r="D499" s="195" t="s">
        <v>442</v>
      </c>
      <c r="E499" s="210" t="s">
        <v>3</v>
      </c>
      <c r="F499" s="211" t="s">
        <v>452</v>
      </c>
      <c r="G499" s="14"/>
      <c r="H499" s="212">
        <v>579</v>
      </c>
      <c r="I499" s="213"/>
      <c r="J499" s="14"/>
      <c r="K499" s="14"/>
      <c r="L499" s="209"/>
      <c r="M499" s="214"/>
      <c r="N499" s="215"/>
      <c r="O499" s="215"/>
      <c r="P499" s="215"/>
      <c r="Q499" s="215"/>
      <c r="R499" s="215"/>
      <c r="S499" s="215"/>
      <c r="T499" s="216"/>
      <c r="U499" s="14"/>
      <c r="V499" s="14"/>
      <c r="W499" s="14"/>
      <c r="X499" s="14"/>
      <c r="Y499" s="14"/>
      <c r="Z499" s="14"/>
      <c r="AA499" s="14"/>
      <c r="AB499" s="14"/>
      <c r="AC499" s="14"/>
      <c r="AD499" s="14"/>
      <c r="AE499" s="14"/>
      <c r="AT499" s="210" t="s">
        <v>442</v>
      </c>
      <c r="AU499" s="210" t="s">
        <v>76</v>
      </c>
      <c r="AV499" s="14" t="s">
        <v>113</v>
      </c>
      <c r="AW499" s="14" t="s">
        <v>31</v>
      </c>
      <c r="AX499" s="14" t="s">
        <v>76</v>
      </c>
      <c r="AY499" s="210" t="s">
        <v>328</v>
      </c>
    </row>
    <row r="500" s="2" customFormat="1" ht="37.8" customHeight="1">
      <c r="A500" s="41"/>
      <c r="B500" s="176"/>
      <c r="C500" s="177" t="s">
        <v>1611</v>
      </c>
      <c r="D500" s="177" t="s">
        <v>331</v>
      </c>
      <c r="E500" s="178" t="s">
        <v>8282</v>
      </c>
      <c r="F500" s="179" t="s">
        <v>8283</v>
      </c>
      <c r="G500" s="180" t="s">
        <v>574</v>
      </c>
      <c r="H500" s="181">
        <v>3978</v>
      </c>
      <c r="I500" s="182"/>
      <c r="J500" s="183">
        <f>ROUND(I500*H500,2)</f>
        <v>0</v>
      </c>
      <c r="K500" s="179" t="s">
        <v>335</v>
      </c>
      <c r="L500" s="42"/>
      <c r="M500" s="184" t="s">
        <v>3</v>
      </c>
      <c r="N500" s="185" t="s">
        <v>40</v>
      </c>
      <c r="O500" s="75"/>
      <c r="P500" s="186">
        <f>O500*H500</f>
        <v>0</v>
      </c>
      <c r="Q500" s="186">
        <v>0</v>
      </c>
      <c r="R500" s="186">
        <f>Q500*H500</f>
        <v>0</v>
      </c>
      <c r="S500" s="186">
        <v>0</v>
      </c>
      <c r="T500" s="187">
        <f>S500*H500</f>
        <v>0</v>
      </c>
      <c r="U500" s="41"/>
      <c r="V500" s="41"/>
      <c r="W500" s="41"/>
      <c r="X500" s="41"/>
      <c r="Y500" s="41"/>
      <c r="Z500" s="41"/>
      <c r="AA500" s="41"/>
      <c r="AB500" s="41"/>
      <c r="AC500" s="41"/>
      <c r="AD500" s="41"/>
      <c r="AE500" s="41"/>
      <c r="AR500" s="188" t="s">
        <v>113</v>
      </c>
      <c r="AT500" s="188" t="s">
        <v>331</v>
      </c>
      <c r="AU500" s="188" t="s">
        <v>76</v>
      </c>
      <c r="AY500" s="22" t="s">
        <v>328</v>
      </c>
      <c r="BE500" s="189">
        <f>IF(N500="základní",J500,0)</f>
        <v>0</v>
      </c>
      <c r="BF500" s="189">
        <f>IF(N500="snížená",J500,0)</f>
        <v>0</v>
      </c>
      <c r="BG500" s="189">
        <f>IF(N500="zákl. přenesená",J500,0)</f>
        <v>0</v>
      </c>
      <c r="BH500" s="189">
        <f>IF(N500="sníž. přenesená",J500,0)</f>
        <v>0</v>
      </c>
      <c r="BI500" s="189">
        <f>IF(N500="nulová",J500,0)</f>
        <v>0</v>
      </c>
      <c r="BJ500" s="22" t="s">
        <v>76</v>
      </c>
      <c r="BK500" s="189">
        <f>ROUND(I500*H500,2)</f>
        <v>0</v>
      </c>
      <c r="BL500" s="22" t="s">
        <v>113</v>
      </c>
      <c r="BM500" s="188" t="s">
        <v>4280</v>
      </c>
    </row>
    <row r="501" s="2" customFormat="1">
      <c r="A501" s="41"/>
      <c r="B501" s="42"/>
      <c r="C501" s="41"/>
      <c r="D501" s="190" t="s">
        <v>338</v>
      </c>
      <c r="E501" s="41"/>
      <c r="F501" s="191" t="s">
        <v>8284</v>
      </c>
      <c r="G501" s="41"/>
      <c r="H501" s="41"/>
      <c r="I501" s="192"/>
      <c r="J501" s="41"/>
      <c r="K501" s="41"/>
      <c r="L501" s="42"/>
      <c r="M501" s="193"/>
      <c r="N501" s="194"/>
      <c r="O501" s="75"/>
      <c r="P501" s="75"/>
      <c r="Q501" s="75"/>
      <c r="R501" s="75"/>
      <c r="S501" s="75"/>
      <c r="T501" s="76"/>
      <c r="U501" s="41"/>
      <c r="V501" s="41"/>
      <c r="W501" s="41"/>
      <c r="X501" s="41"/>
      <c r="Y501" s="41"/>
      <c r="Z501" s="41"/>
      <c r="AA501" s="41"/>
      <c r="AB501" s="41"/>
      <c r="AC501" s="41"/>
      <c r="AD501" s="41"/>
      <c r="AE501" s="41"/>
      <c r="AT501" s="22" t="s">
        <v>338</v>
      </c>
      <c r="AU501" s="22" t="s">
        <v>76</v>
      </c>
    </row>
    <row r="502" s="15" customFormat="1">
      <c r="A502" s="15"/>
      <c r="B502" s="217"/>
      <c r="C502" s="15"/>
      <c r="D502" s="195" t="s">
        <v>442</v>
      </c>
      <c r="E502" s="218" t="s">
        <v>3</v>
      </c>
      <c r="F502" s="219" t="s">
        <v>8285</v>
      </c>
      <c r="G502" s="15"/>
      <c r="H502" s="218" t="s">
        <v>3</v>
      </c>
      <c r="I502" s="220"/>
      <c r="J502" s="15"/>
      <c r="K502" s="15"/>
      <c r="L502" s="217"/>
      <c r="M502" s="221"/>
      <c r="N502" s="222"/>
      <c r="O502" s="222"/>
      <c r="P502" s="222"/>
      <c r="Q502" s="222"/>
      <c r="R502" s="222"/>
      <c r="S502" s="222"/>
      <c r="T502" s="223"/>
      <c r="U502" s="15"/>
      <c r="V502" s="15"/>
      <c r="W502" s="15"/>
      <c r="X502" s="15"/>
      <c r="Y502" s="15"/>
      <c r="Z502" s="15"/>
      <c r="AA502" s="15"/>
      <c r="AB502" s="15"/>
      <c r="AC502" s="15"/>
      <c r="AD502" s="15"/>
      <c r="AE502" s="15"/>
      <c r="AT502" s="218" t="s">
        <v>442</v>
      </c>
      <c r="AU502" s="218" t="s">
        <v>76</v>
      </c>
      <c r="AV502" s="15" t="s">
        <v>76</v>
      </c>
      <c r="AW502" s="15" t="s">
        <v>31</v>
      </c>
      <c r="AX502" s="15" t="s">
        <v>69</v>
      </c>
      <c r="AY502" s="218" t="s">
        <v>328</v>
      </c>
    </row>
    <row r="503" s="13" customFormat="1">
      <c r="A503" s="13"/>
      <c r="B503" s="201"/>
      <c r="C503" s="13"/>
      <c r="D503" s="195" t="s">
        <v>442</v>
      </c>
      <c r="E503" s="202" t="s">
        <v>3</v>
      </c>
      <c r="F503" s="203" t="s">
        <v>8286</v>
      </c>
      <c r="G503" s="13"/>
      <c r="H503" s="204">
        <v>3760</v>
      </c>
      <c r="I503" s="205"/>
      <c r="J503" s="13"/>
      <c r="K503" s="13"/>
      <c r="L503" s="201"/>
      <c r="M503" s="206"/>
      <c r="N503" s="207"/>
      <c r="O503" s="207"/>
      <c r="P503" s="207"/>
      <c r="Q503" s="207"/>
      <c r="R503" s="207"/>
      <c r="S503" s="207"/>
      <c r="T503" s="208"/>
      <c r="U503" s="13"/>
      <c r="V503" s="13"/>
      <c r="W503" s="13"/>
      <c r="X503" s="13"/>
      <c r="Y503" s="13"/>
      <c r="Z503" s="13"/>
      <c r="AA503" s="13"/>
      <c r="AB503" s="13"/>
      <c r="AC503" s="13"/>
      <c r="AD503" s="13"/>
      <c r="AE503" s="13"/>
      <c r="AT503" s="202" t="s">
        <v>442</v>
      </c>
      <c r="AU503" s="202" t="s">
        <v>76</v>
      </c>
      <c r="AV503" s="13" t="s">
        <v>79</v>
      </c>
      <c r="AW503" s="13" t="s">
        <v>31</v>
      </c>
      <c r="AX503" s="13" t="s">
        <v>69</v>
      </c>
      <c r="AY503" s="202" t="s">
        <v>328</v>
      </c>
    </row>
    <row r="504" s="15" customFormat="1">
      <c r="A504" s="15"/>
      <c r="B504" s="217"/>
      <c r="C504" s="15"/>
      <c r="D504" s="195" t="s">
        <v>442</v>
      </c>
      <c r="E504" s="218" t="s">
        <v>3</v>
      </c>
      <c r="F504" s="219" t="s">
        <v>8281</v>
      </c>
      <c r="G504" s="15"/>
      <c r="H504" s="218" t="s">
        <v>3</v>
      </c>
      <c r="I504" s="220"/>
      <c r="J504" s="15"/>
      <c r="K504" s="15"/>
      <c r="L504" s="217"/>
      <c r="M504" s="221"/>
      <c r="N504" s="222"/>
      <c r="O504" s="222"/>
      <c r="P504" s="222"/>
      <c r="Q504" s="222"/>
      <c r="R504" s="222"/>
      <c r="S504" s="222"/>
      <c r="T504" s="223"/>
      <c r="U504" s="15"/>
      <c r="V504" s="15"/>
      <c r="W504" s="15"/>
      <c r="X504" s="15"/>
      <c r="Y504" s="15"/>
      <c r="Z504" s="15"/>
      <c r="AA504" s="15"/>
      <c r="AB504" s="15"/>
      <c r="AC504" s="15"/>
      <c r="AD504" s="15"/>
      <c r="AE504" s="15"/>
      <c r="AT504" s="218" t="s">
        <v>442</v>
      </c>
      <c r="AU504" s="218" t="s">
        <v>76</v>
      </c>
      <c r="AV504" s="15" t="s">
        <v>76</v>
      </c>
      <c r="AW504" s="15" t="s">
        <v>31</v>
      </c>
      <c r="AX504" s="15" t="s">
        <v>69</v>
      </c>
      <c r="AY504" s="218" t="s">
        <v>328</v>
      </c>
    </row>
    <row r="505" s="13" customFormat="1">
      <c r="A505" s="13"/>
      <c r="B505" s="201"/>
      <c r="C505" s="13"/>
      <c r="D505" s="195" t="s">
        <v>442</v>
      </c>
      <c r="E505" s="202" t="s">
        <v>3</v>
      </c>
      <c r="F505" s="203" t="s">
        <v>1745</v>
      </c>
      <c r="G505" s="13"/>
      <c r="H505" s="204">
        <v>218</v>
      </c>
      <c r="I505" s="205"/>
      <c r="J505" s="13"/>
      <c r="K505" s="13"/>
      <c r="L505" s="201"/>
      <c r="M505" s="206"/>
      <c r="N505" s="207"/>
      <c r="O505" s="207"/>
      <c r="P505" s="207"/>
      <c r="Q505" s="207"/>
      <c r="R505" s="207"/>
      <c r="S505" s="207"/>
      <c r="T505" s="208"/>
      <c r="U505" s="13"/>
      <c r="V505" s="13"/>
      <c r="W505" s="13"/>
      <c r="X505" s="13"/>
      <c r="Y505" s="13"/>
      <c r="Z505" s="13"/>
      <c r="AA505" s="13"/>
      <c r="AB505" s="13"/>
      <c r="AC505" s="13"/>
      <c r="AD505" s="13"/>
      <c r="AE505" s="13"/>
      <c r="AT505" s="202" t="s">
        <v>442</v>
      </c>
      <c r="AU505" s="202" t="s">
        <v>76</v>
      </c>
      <c r="AV505" s="13" t="s">
        <v>79</v>
      </c>
      <c r="AW505" s="13" t="s">
        <v>31</v>
      </c>
      <c r="AX505" s="13" t="s">
        <v>69</v>
      </c>
      <c r="AY505" s="202" t="s">
        <v>328</v>
      </c>
    </row>
    <row r="506" s="14" customFormat="1">
      <c r="A506" s="14"/>
      <c r="B506" s="209"/>
      <c r="C506" s="14"/>
      <c r="D506" s="195" t="s">
        <v>442</v>
      </c>
      <c r="E506" s="210" t="s">
        <v>3</v>
      </c>
      <c r="F506" s="211" t="s">
        <v>452</v>
      </c>
      <c r="G506" s="14"/>
      <c r="H506" s="212">
        <v>3978</v>
      </c>
      <c r="I506" s="213"/>
      <c r="J506" s="14"/>
      <c r="K506" s="14"/>
      <c r="L506" s="209"/>
      <c r="M506" s="214"/>
      <c r="N506" s="215"/>
      <c r="O506" s="215"/>
      <c r="P506" s="215"/>
      <c r="Q506" s="215"/>
      <c r="R506" s="215"/>
      <c r="S506" s="215"/>
      <c r="T506" s="216"/>
      <c r="U506" s="14"/>
      <c r="V506" s="14"/>
      <c r="W506" s="14"/>
      <c r="X506" s="14"/>
      <c r="Y506" s="14"/>
      <c r="Z506" s="14"/>
      <c r="AA506" s="14"/>
      <c r="AB506" s="14"/>
      <c r="AC506" s="14"/>
      <c r="AD506" s="14"/>
      <c r="AE506" s="14"/>
      <c r="AT506" s="210" t="s">
        <v>442</v>
      </c>
      <c r="AU506" s="210" t="s">
        <v>76</v>
      </c>
      <c r="AV506" s="14" t="s">
        <v>113</v>
      </c>
      <c r="AW506" s="14" t="s">
        <v>31</v>
      </c>
      <c r="AX506" s="14" t="s">
        <v>76</v>
      </c>
      <c r="AY506" s="210" t="s">
        <v>328</v>
      </c>
    </row>
    <row r="507" s="2" customFormat="1" ht="24.15" customHeight="1">
      <c r="A507" s="41"/>
      <c r="B507" s="176"/>
      <c r="C507" s="177" t="s">
        <v>3440</v>
      </c>
      <c r="D507" s="177" t="s">
        <v>331</v>
      </c>
      <c r="E507" s="178" t="s">
        <v>8287</v>
      </c>
      <c r="F507" s="179" t="s">
        <v>8288</v>
      </c>
      <c r="G507" s="180" t="s">
        <v>574</v>
      </c>
      <c r="H507" s="181">
        <v>3978</v>
      </c>
      <c r="I507" s="182"/>
      <c r="J507" s="183">
        <f>ROUND(I507*H507,2)</f>
        <v>0</v>
      </c>
      <c r="K507" s="179" t="s">
        <v>335</v>
      </c>
      <c r="L507" s="42"/>
      <c r="M507" s="184" t="s">
        <v>3</v>
      </c>
      <c r="N507" s="185" t="s">
        <v>40</v>
      </c>
      <c r="O507" s="75"/>
      <c r="P507" s="186">
        <f>O507*H507</f>
        <v>0</v>
      </c>
      <c r="Q507" s="186">
        <v>0</v>
      </c>
      <c r="R507" s="186">
        <f>Q507*H507</f>
        <v>0</v>
      </c>
      <c r="S507" s="186">
        <v>0</v>
      </c>
      <c r="T507" s="187">
        <f>S507*H507</f>
        <v>0</v>
      </c>
      <c r="U507" s="41"/>
      <c r="V507" s="41"/>
      <c r="W507" s="41"/>
      <c r="X507" s="41"/>
      <c r="Y507" s="41"/>
      <c r="Z507" s="41"/>
      <c r="AA507" s="41"/>
      <c r="AB507" s="41"/>
      <c r="AC507" s="41"/>
      <c r="AD507" s="41"/>
      <c r="AE507" s="41"/>
      <c r="AR507" s="188" t="s">
        <v>113</v>
      </c>
      <c r="AT507" s="188" t="s">
        <v>331</v>
      </c>
      <c r="AU507" s="188" t="s">
        <v>76</v>
      </c>
      <c r="AY507" s="22" t="s">
        <v>328</v>
      </c>
      <c r="BE507" s="189">
        <f>IF(N507="základní",J507,0)</f>
        <v>0</v>
      </c>
      <c r="BF507" s="189">
        <f>IF(N507="snížená",J507,0)</f>
        <v>0</v>
      </c>
      <c r="BG507" s="189">
        <f>IF(N507="zákl. přenesená",J507,0)</f>
        <v>0</v>
      </c>
      <c r="BH507" s="189">
        <f>IF(N507="sníž. přenesená",J507,0)</f>
        <v>0</v>
      </c>
      <c r="BI507" s="189">
        <f>IF(N507="nulová",J507,0)</f>
        <v>0</v>
      </c>
      <c r="BJ507" s="22" t="s">
        <v>76</v>
      </c>
      <c r="BK507" s="189">
        <f>ROUND(I507*H507,2)</f>
        <v>0</v>
      </c>
      <c r="BL507" s="22" t="s">
        <v>113</v>
      </c>
      <c r="BM507" s="188" t="s">
        <v>4290</v>
      </c>
    </row>
    <row r="508" s="2" customFormat="1">
      <c r="A508" s="41"/>
      <c r="B508" s="42"/>
      <c r="C508" s="41"/>
      <c r="D508" s="190" t="s">
        <v>338</v>
      </c>
      <c r="E508" s="41"/>
      <c r="F508" s="191" t="s">
        <v>8289</v>
      </c>
      <c r="G508" s="41"/>
      <c r="H508" s="41"/>
      <c r="I508" s="192"/>
      <c r="J508" s="41"/>
      <c r="K508" s="41"/>
      <c r="L508" s="42"/>
      <c r="M508" s="193"/>
      <c r="N508" s="194"/>
      <c r="O508" s="75"/>
      <c r="P508" s="75"/>
      <c r="Q508" s="75"/>
      <c r="R508" s="75"/>
      <c r="S508" s="75"/>
      <c r="T508" s="76"/>
      <c r="U508" s="41"/>
      <c r="V508" s="41"/>
      <c r="W508" s="41"/>
      <c r="X508" s="41"/>
      <c r="Y508" s="41"/>
      <c r="Z508" s="41"/>
      <c r="AA508" s="41"/>
      <c r="AB508" s="41"/>
      <c r="AC508" s="41"/>
      <c r="AD508" s="41"/>
      <c r="AE508" s="41"/>
      <c r="AT508" s="22" t="s">
        <v>338</v>
      </c>
      <c r="AU508" s="22" t="s">
        <v>76</v>
      </c>
    </row>
    <row r="509" s="2" customFormat="1" ht="24.15" customHeight="1">
      <c r="A509" s="41"/>
      <c r="B509" s="176"/>
      <c r="C509" s="224" t="s">
        <v>1614</v>
      </c>
      <c r="D509" s="224" t="s">
        <v>539</v>
      </c>
      <c r="E509" s="225" t="s">
        <v>8290</v>
      </c>
      <c r="F509" s="226" t="s">
        <v>8291</v>
      </c>
      <c r="G509" s="227" t="s">
        <v>574</v>
      </c>
      <c r="H509" s="228">
        <v>85</v>
      </c>
      <c r="I509" s="229"/>
      <c r="J509" s="230">
        <f>ROUND(I509*H509,2)</f>
        <v>0</v>
      </c>
      <c r="K509" s="226" t="s">
        <v>3</v>
      </c>
      <c r="L509" s="231"/>
      <c r="M509" s="232" t="s">
        <v>3</v>
      </c>
      <c r="N509" s="233" t="s">
        <v>40</v>
      </c>
      <c r="O509" s="75"/>
      <c r="P509" s="186">
        <f>O509*H509</f>
        <v>0</v>
      </c>
      <c r="Q509" s="186">
        <v>0</v>
      </c>
      <c r="R509" s="186">
        <f>Q509*H509</f>
        <v>0</v>
      </c>
      <c r="S509" s="186">
        <v>0</v>
      </c>
      <c r="T509" s="187">
        <f>S509*H509</f>
        <v>0</v>
      </c>
      <c r="U509" s="41"/>
      <c r="V509" s="41"/>
      <c r="W509" s="41"/>
      <c r="X509" s="41"/>
      <c r="Y509" s="41"/>
      <c r="Z509" s="41"/>
      <c r="AA509" s="41"/>
      <c r="AB509" s="41"/>
      <c r="AC509" s="41"/>
      <c r="AD509" s="41"/>
      <c r="AE509" s="41"/>
      <c r="AR509" s="188" t="s">
        <v>171</v>
      </c>
      <c r="AT509" s="188" t="s">
        <v>539</v>
      </c>
      <c r="AU509" s="188" t="s">
        <v>76</v>
      </c>
      <c r="AY509" s="22" t="s">
        <v>328</v>
      </c>
      <c r="BE509" s="189">
        <f>IF(N509="základní",J509,0)</f>
        <v>0</v>
      </c>
      <c r="BF509" s="189">
        <f>IF(N509="snížená",J509,0)</f>
        <v>0</v>
      </c>
      <c r="BG509" s="189">
        <f>IF(N509="zákl. přenesená",J509,0)</f>
        <v>0</v>
      </c>
      <c r="BH509" s="189">
        <f>IF(N509="sníž. přenesená",J509,0)</f>
        <v>0</v>
      </c>
      <c r="BI509" s="189">
        <f>IF(N509="nulová",J509,0)</f>
        <v>0</v>
      </c>
      <c r="BJ509" s="22" t="s">
        <v>76</v>
      </c>
      <c r="BK509" s="189">
        <f>ROUND(I509*H509,2)</f>
        <v>0</v>
      </c>
      <c r="BL509" s="22" t="s">
        <v>113</v>
      </c>
      <c r="BM509" s="188" t="s">
        <v>4303</v>
      </c>
    </row>
    <row r="510" s="2" customFormat="1" ht="16.5" customHeight="1">
      <c r="A510" s="41"/>
      <c r="B510" s="176"/>
      <c r="C510" s="224" t="s">
        <v>3449</v>
      </c>
      <c r="D510" s="224" t="s">
        <v>539</v>
      </c>
      <c r="E510" s="225" t="s">
        <v>8292</v>
      </c>
      <c r="F510" s="226" t="s">
        <v>8293</v>
      </c>
      <c r="G510" s="227" t="s">
        <v>574</v>
      </c>
      <c r="H510" s="228">
        <v>120</v>
      </c>
      <c r="I510" s="229"/>
      <c r="J510" s="230">
        <f>ROUND(I510*H510,2)</f>
        <v>0</v>
      </c>
      <c r="K510" s="226" t="s">
        <v>3</v>
      </c>
      <c r="L510" s="231"/>
      <c r="M510" s="232" t="s">
        <v>3</v>
      </c>
      <c r="N510" s="233" t="s">
        <v>40</v>
      </c>
      <c r="O510" s="75"/>
      <c r="P510" s="186">
        <f>O510*H510</f>
        <v>0</v>
      </c>
      <c r="Q510" s="186">
        <v>0</v>
      </c>
      <c r="R510" s="186">
        <f>Q510*H510</f>
        <v>0</v>
      </c>
      <c r="S510" s="186">
        <v>0</v>
      </c>
      <c r="T510" s="187">
        <f>S510*H510</f>
        <v>0</v>
      </c>
      <c r="U510" s="41"/>
      <c r="V510" s="41"/>
      <c r="W510" s="41"/>
      <c r="X510" s="41"/>
      <c r="Y510" s="41"/>
      <c r="Z510" s="41"/>
      <c r="AA510" s="41"/>
      <c r="AB510" s="41"/>
      <c r="AC510" s="41"/>
      <c r="AD510" s="41"/>
      <c r="AE510" s="41"/>
      <c r="AR510" s="188" t="s">
        <v>171</v>
      </c>
      <c r="AT510" s="188" t="s">
        <v>539</v>
      </c>
      <c r="AU510" s="188" t="s">
        <v>76</v>
      </c>
      <c r="AY510" s="22" t="s">
        <v>328</v>
      </c>
      <c r="BE510" s="189">
        <f>IF(N510="základní",J510,0)</f>
        <v>0</v>
      </c>
      <c r="BF510" s="189">
        <f>IF(N510="snížená",J510,0)</f>
        <v>0</v>
      </c>
      <c r="BG510" s="189">
        <f>IF(N510="zákl. přenesená",J510,0)</f>
        <v>0</v>
      </c>
      <c r="BH510" s="189">
        <f>IF(N510="sníž. přenesená",J510,0)</f>
        <v>0</v>
      </c>
      <c r="BI510" s="189">
        <f>IF(N510="nulová",J510,0)</f>
        <v>0</v>
      </c>
      <c r="BJ510" s="22" t="s">
        <v>76</v>
      </c>
      <c r="BK510" s="189">
        <f>ROUND(I510*H510,2)</f>
        <v>0</v>
      </c>
      <c r="BL510" s="22" t="s">
        <v>113</v>
      </c>
      <c r="BM510" s="188" t="s">
        <v>4315</v>
      </c>
    </row>
    <row r="511" s="2" customFormat="1" ht="33" customHeight="1">
      <c r="A511" s="41"/>
      <c r="B511" s="176"/>
      <c r="C511" s="224" t="s">
        <v>1618</v>
      </c>
      <c r="D511" s="224" t="s">
        <v>539</v>
      </c>
      <c r="E511" s="225" t="s">
        <v>8294</v>
      </c>
      <c r="F511" s="226" t="s">
        <v>8295</v>
      </c>
      <c r="G511" s="227" t="s">
        <v>574</v>
      </c>
      <c r="H511" s="228">
        <v>110</v>
      </c>
      <c r="I511" s="229"/>
      <c r="J511" s="230">
        <f>ROUND(I511*H511,2)</f>
        <v>0</v>
      </c>
      <c r="K511" s="226" t="s">
        <v>3</v>
      </c>
      <c r="L511" s="231"/>
      <c r="M511" s="232" t="s">
        <v>3</v>
      </c>
      <c r="N511" s="233" t="s">
        <v>40</v>
      </c>
      <c r="O511" s="75"/>
      <c r="P511" s="186">
        <f>O511*H511</f>
        <v>0</v>
      </c>
      <c r="Q511" s="186">
        <v>0</v>
      </c>
      <c r="R511" s="186">
        <f>Q511*H511</f>
        <v>0</v>
      </c>
      <c r="S511" s="186">
        <v>0</v>
      </c>
      <c r="T511" s="187">
        <f>S511*H511</f>
        <v>0</v>
      </c>
      <c r="U511" s="41"/>
      <c r="V511" s="41"/>
      <c r="W511" s="41"/>
      <c r="X511" s="41"/>
      <c r="Y511" s="41"/>
      <c r="Z511" s="41"/>
      <c r="AA511" s="41"/>
      <c r="AB511" s="41"/>
      <c r="AC511" s="41"/>
      <c r="AD511" s="41"/>
      <c r="AE511" s="41"/>
      <c r="AR511" s="188" t="s">
        <v>171</v>
      </c>
      <c r="AT511" s="188" t="s">
        <v>539</v>
      </c>
      <c r="AU511" s="188" t="s">
        <v>76</v>
      </c>
      <c r="AY511" s="22" t="s">
        <v>328</v>
      </c>
      <c r="BE511" s="189">
        <f>IF(N511="základní",J511,0)</f>
        <v>0</v>
      </c>
      <c r="BF511" s="189">
        <f>IF(N511="snížená",J511,0)</f>
        <v>0</v>
      </c>
      <c r="BG511" s="189">
        <f>IF(N511="zákl. přenesená",J511,0)</f>
        <v>0</v>
      </c>
      <c r="BH511" s="189">
        <f>IF(N511="sníž. přenesená",J511,0)</f>
        <v>0</v>
      </c>
      <c r="BI511" s="189">
        <f>IF(N511="nulová",J511,0)</f>
        <v>0</v>
      </c>
      <c r="BJ511" s="22" t="s">
        <v>76</v>
      </c>
      <c r="BK511" s="189">
        <f>ROUND(I511*H511,2)</f>
        <v>0</v>
      </c>
      <c r="BL511" s="22" t="s">
        <v>113</v>
      </c>
      <c r="BM511" s="188" t="s">
        <v>4326</v>
      </c>
    </row>
    <row r="512" s="2" customFormat="1" ht="33" customHeight="1">
      <c r="A512" s="41"/>
      <c r="B512" s="176"/>
      <c r="C512" s="224" t="s">
        <v>3459</v>
      </c>
      <c r="D512" s="224" t="s">
        <v>539</v>
      </c>
      <c r="E512" s="225" t="s">
        <v>8296</v>
      </c>
      <c r="F512" s="226" t="s">
        <v>8297</v>
      </c>
      <c r="G512" s="227" t="s">
        <v>574</v>
      </c>
      <c r="H512" s="228">
        <v>120</v>
      </c>
      <c r="I512" s="229"/>
      <c r="J512" s="230">
        <f>ROUND(I512*H512,2)</f>
        <v>0</v>
      </c>
      <c r="K512" s="226" t="s">
        <v>3</v>
      </c>
      <c r="L512" s="231"/>
      <c r="M512" s="232" t="s">
        <v>3</v>
      </c>
      <c r="N512" s="233" t="s">
        <v>40</v>
      </c>
      <c r="O512" s="75"/>
      <c r="P512" s="186">
        <f>O512*H512</f>
        <v>0</v>
      </c>
      <c r="Q512" s="186">
        <v>0</v>
      </c>
      <c r="R512" s="186">
        <f>Q512*H512</f>
        <v>0</v>
      </c>
      <c r="S512" s="186">
        <v>0</v>
      </c>
      <c r="T512" s="187">
        <f>S512*H512</f>
        <v>0</v>
      </c>
      <c r="U512" s="41"/>
      <c r="V512" s="41"/>
      <c r="W512" s="41"/>
      <c r="X512" s="41"/>
      <c r="Y512" s="41"/>
      <c r="Z512" s="41"/>
      <c r="AA512" s="41"/>
      <c r="AB512" s="41"/>
      <c r="AC512" s="41"/>
      <c r="AD512" s="41"/>
      <c r="AE512" s="41"/>
      <c r="AR512" s="188" t="s">
        <v>171</v>
      </c>
      <c r="AT512" s="188" t="s">
        <v>539</v>
      </c>
      <c r="AU512" s="188" t="s">
        <v>76</v>
      </c>
      <c r="AY512" s="22" t="s">
        <v>328</v>
      </c>
      <c r="BE512" s="189">
        <f>IF(N512="základní",J512,0)</f>
        <v>0</v>
      </c>
      <c r="BF512" s="189">
        <f>IF(N512="snížená",J512,0)</f>
        <v>0</v>
      </c>
      <c r="BG512" s="189">
        <f>IF(N512="zákl. přenesená",J512,0)</f>
        <v>0</v>
      </c>
      <c r="BH512" s="189">
        <f>IF(N512="sníž. přenesená",J512,0)</f>
        <v>0</v>
      </c>
      <c r="BI512" s="189">
        <f>IF(N512="nulová",J512,0)</f>
        <v>0</v>
      </c>
      <c r="BJ512" s="22" t="s">
        <v>76</v>
      </c>
      <c r="BK512" s="189">
        <f>ROUND(I512*H512,2)</f>
        <v>0</v>
      </c>
      <c r="BL512" s="22" t="s">
        <v>113</v>
      </c>
      <c r="BM512" s="188" t="s">
        <v>4337</v>
      </c>
    </row>
    <row r="513" s="2" customFormat="1" ht="16.5" customHeight="1">
      <c r="A513" s="41"/>
      <c r="B513" s="176"/>
      <c r="C513" s="224" t="s">
        <v>1621</v>
      </c>
      <c r="D513" s="224" t="s">
        <v>539</v>
      </c>
      <c r="E513" s="225" t="s">
        <v>8298</v>
      </c>
      <c r="F513" s="226" t="s">
        <v>8299</v>
      </c>
      <c r="G513" s="227" t="s">
        <v>574</v>
      </c>
      <c r="H513" s="228">
        <v>115</v>
      </c>
      <c r="I513" s="229"/>
      <c r="J513" s="230">
        <f>ROUND(I513*H513,2)</f>
        <v>0</v>
      </c>
      <c r="K513" s="226" t="s">
        <v>3</v>
      </c>
      <c r="L513" s="231"/>
      <c r="M513" s="232" t="s">
        <v>3</v>
      </c>
      <c r="N513" s="233" t="s">
        <v>40</v>
      </c>
      <c r="O513" s="75"/>
      <c r="P513" s="186">
        <f>O513*H513</f>
        <v>0</v>
      </c>
      <c r="Q513" s="186">
        <v>0</v>
      </c>
      <c r="R513" s="186">
        <f>Q513*H513</f>
        <v>0</v>
      </c>
      <c r="S513" s="186">
        <v>0</v>
      </c>
      <c r="T513" s="187">
        <f>S513*H513</f>
        <v>0</v>
      </c>
      <c r="U513" s="41"/>
      <c r="V513" s="41"/>
      <c r="W513" s="41"/>
      <c r="X513" s="41"/>
      <c r="Y513" s="41"/>
      <c r="Z513" s="41"/>
      <c r="AA513" s="41"/>
      <c r="AB513" s="41"/>
      <c r="AC513" s="41"/>
      <c r="AD513" s="41"/>
      <c r="AE513" s="41"/>
      <c r="AR513" s="188" t="s">
        <v>171</v>
      </c>
      <c r="AT513" s="188" t="s">
        <v>539</v>
      </c>
      <c r="AU513" s="188" t="s">
        <v>76</v>
      </c>
      <c r="AY513" s="22" t="s">
        <v>328</v>
      </c>
      <c r="BE513" s="189">
        <f>IF(N513="základní",J513,0)</f>
        <v>0</v>
      </c>
      <c r="BF513" s="189">
        <f>IF(N513="snížená",J513,0)</f>
        <v>0</v>
      </c>
      <c r="BG513" s="189">
        <f>IF(N513="zákl. přenesená",J513,0)</f>
        <v>0</v>
      </c>
      <c r="BH513" s="189">
        <f>IF(N513="sníž. přenesená",J513,0)</f>
        <v>0</v>
      </c>
      <c r="BI513" s="189">
        <f>IF(N513="nulová",J513,0)</f>
        <v>0</v>
      </c>
      <c r="BJ513" s="22" t="s">
        <v>76</v>
      </c>
      <c r="BK513" s="189">
        <f>ROUND(I513*H513,2)</f>
        <v>0</v>
      </c>
      <c r="BL513" s="22" t="s">
        <v>113</v>
      </c>
      <c r="BM513" s="188" t="s">
        <v>4351</v>
      </c>
    </row>
    <row r="514" s="2" customFormat="1" ht="24.15" customHeight="1">
      <c r="A514" s="41"/>
      <c r="B514" s="176"/>
      <c r="C514" s="224" t="s">
        <v>3470</v>
      </c>
      <c r="D514" s="224" t="s">
        <v>539</v>
      </c>
      <c r="E514" s="225" t="s">
        <v>8300</v>
      </c>
      <c r="F514" s="226" t="s">
        <v>8301</v>
      </c>
      <c r="G514" s="227" t="s">
        <v>574</v>
      </c>
      <c r="H514" s="228">
        <v>99</v>
      </c>
      <c r="I514" s="229"/>
      <c r="J514" s="230">
        <f>ROUND(I514*H514,2)</f>
        <v>0</v>
      </c>
      <c r="K514" s="226" t="s">
        <v>3</v>
      </c>
      <c r="L514" s="231"/>
      <c r="M514" s="232" t="s">
        <v>3</v>
      </c>
      <c r="N514" s="233" t="s">
        <v>40</v>
      </c>
      <c r="O514" s="75"/>
      <c r="P514" s="186">
        <f>O514*H514</f>
        <v>0</v>
      </c>
      <c r="Q514" s="186">
        <v>0</v>
      </c>
      <c r="R514" s="186">
        <f>Q514*H514</f>
        <v>0</v>
      </c>
      <c r="S514" s="186">
        <v>0</v>
      </c>
      <c r="T514" s="187">
        <f>S514*H514</f>
        <v>0</v>
      </c>
      <c r="U514" s="41"/>
      <c r="V514" s="41"/>
      <c r="W514" s="41"/>
      <c r="X514" s="41"/>
      <c r="Y514" s="41"/>
      <c r="Z514" s="41"/>
      <c r="AA514" s="41"/>
      <c r="AB514" s="41"/>
      <c r="AC514" s="41"/>
      <c r="AD514" s="41"/>
      <c r="AE514" s="41"/>
      <c r="AR514" s="188" t="s">
        <v>171</v>
      </c>
      <c r="AT514" s="188" t="s">
        <v>539</v>
      </c>
      <c r="AU514" s="188" t="s">
        <v>76</v>
      </c>
      <c r="AY514" s="22" t="s">
        <v>328</v>
      </c>
      <c r="BE514" s="189">
        <f>IF(N514="základní",J514,0)</f>
        <v>0</v>
      </c>
      <c r="BF514" s="189">
        <f>IF(N514="snížená",J514,0)</f>
        <v>0</v>
      </c>
      <c r="BG514" s="189">
        <f>IF(N514="zákl. přenesená",J514,0)</f>
        <v>0</v>
      </c>
      <c r="BH514" s="189">
        <f>IF(N514="sníž. přenesená",J514,0)</f>
        <v>0</v>
      </c>
      <c r="BI514" s="189">
        <f>IF(N514="nulová",J514,0)</f>
        <v>0</v>
      </c>
      <c r="BJ514" s="22" t="s">
        <v>76</v>
      </c>
      <c r="BK514" s="189">
        <f>ROUND(I514*H514,2)</f>
        <v>0</v>
      </c>
      <c r="BL514" s="22" t="s">
        <v>113</v>
      </c>
      <c r="BM514" s="188" t="s">
        <v>4360</v>
      </c>
    </row>
    <row r="515" s="2" customFormat="1" ht="16.5" customHeight="1">
      <c r="A515" s="41"/>
      <c r="B515" s="176"/>
      <c r="C515" s="224" t="s">
        <v>1624</v>
      </c>
      <c r="D515" s="224" t="s">
        <v>539</v>
      </c>
      <c r="E515" s="225" t="s">
        <v>8302</v>
      </c>
      <c r="F515" s="226" t="s">
        <v>8303</v>
      </c>
      <c r="G515" s="227" t="s">
        <v>574</v>
      </c>
      <c r="H515" s="228">
        <v>103</v>
      </c>
      <c r="I515" s="229"/>
      <c r="J515" s="230">
        <f>ROUND(I515*H515,2)</f>
        <v>0</v>
      </c>
      <c r="K515" s="226" t="s">
        <v>3</v>
      </c>
      <c r="L515" s="231"/>
      <c r="M515" s="232" t="s">
        <v>3</v>
      </c>
      <c r="N515" s="233" t="s">
        <v>40</v>
      </c>
      <c r="O515" s="75"/>
      <c r="P515" s="186">
        <f>O515*H515</f>
        <v>0</v>
      </c>
      <c r="Q515" s="186">
        <v>0</v>
      </c>
      <c r="R515" s="186">
        <f>Q515*H515</f>
        <v>0</v>
      </c>
      <c r="S515" s="186">
        <v>0</v>
      </c>
      <c r="T515" s="187">
        <f>S515*H515</f>
        <v>0</v>
      </c>
      <c r="U515" s="41"/>
      <c r="V515" s="41"/>
      <c r="W515" s="41"/>
      <c r="X515" s="41"/>
      <c r="Y515" s="41"/>
      <c r="Z515" s="41"/>
      <c r="AA515" s="41"/>
      <c r="AB515" s="41"/>
      <c r="AC515" s="41"/>
      <c r="AD515" s="41"/>
      <c r="AE515" s="41"/>
      <c r="AR515" s="188" t="s">
        <v>171</v>
      </c>
      <c r="AT515" s="188" t="s">
        <v>539</v>
      </c>
      <c r="AU515" s="188" t="s">
        <v>76</v>
      </c>
      <c r="AY515" s="22" t="s">
        <v>328</v>
      </c>
      <c r="BE515" s="189">
        <f>IF(N515="základní",J515,0)</f>
        <v>0</v>
      </c>
      <c r="BF515" s="189">
        <f>IF(N515="snížená",J515,0)</f>
        <v>0</v>
      </c>
      <c r="BG515" s="189">
        <f>IF(N515="zákl. přenesená",J515,0)</f>
        <v>0</v>
      </c>
      <c r="BH515" s="189">
        <f>IF(N515="sníž. přenesená",J515,0)</f>
        <v>0</v>
      </c>
      <c r="BI515" s="189">
        <f>IF(N515="nulová",J515,0)</f>
        <v>0</v>
      </c>
      <c r="BJ515" s="22" t="s">
        <v>76</v>
      </c>
      <c r="BK515" s="189">
        <f>ROUND(I515*H515,2)</f>
        <v>0</v>
      </c>
      <c r="BL515" s="22" t="s">
        <v>113</v>
      </c>
      <c r="BM515" s="188" t="s">
        <v>4370</v>
      </c>
    </row>
    <row r="516" s="2" customFormat="1" ht="33" customHeight="1">
      <c r="A516" s="41"/>
      <c r="B516" s="176"/>
      <c r="C516" s="224" t="s">
        <v>3478</v>
      </c>
      <c r="D516" s="224" t="s">
        <v>539</v>
      </c>
      <c r="E516" s="225" t="s">
        <v>8304</v>
      </c>
      <c r="F516" s="226" t="s">
        <v>8305</v>
      </c>
      <c r="G516" s="227" t="s">
        <v>574</v>
      </c>
      <c r="H516" s="228">
        <v>97</v>
      </c>
      <c r="I516" s="229"/>
      <c r="J516" s="230">
        <f>ROUND(I516*H516,2)</f>
        <v>0</v>
      </c>
      <c r="K516" s="226" t="s">
        <v>3</v>
      </c>
      <c r="L516" s="231"/>
      <c r="M516" s="232" t="s">
        <v>3</v>
      </c>
      <c r="N516" s="233" t="s">
        <v>40</v>
      </c>
      <c r="O516" s="75"/>
      <c r="P516" s="186">
        <f>O516*H516</f>
        <v>0</v>
      </c>
      <c r="Q516" s="186">
        <v>0</v>
      </c>
      <c r="R516" s="186">
        <f>Q516*H516</f>
        <v>0</v>
      </c>
      <c r="S516" s="186">
        <v>0</v>
      </c>
      <c r="T516" s="187">
        <f>S516*H516</f>
        <v>0</v>
      </c>
      <c r="U516" s="41"/>
      <c r="V516" s="41"/>
      <c r="W516" s="41"/>
      <c r="X516" s="41"/>
      <c r="Y516" s="41"/>
      <c r="Z516" s="41"/>
      <c r="AA516" s="41"/>
      <c r="AB516" s="41"/>
      <c r="AC516" s="41"/>
      <c r="AD516" s="41"/>
      <c r="AE516" s="41"/>
      <c r="AR516" s="188" t="s">
        <v>171</v>
      </c>
      <c r="AT516" s="188" t="s">
        <v>539</v>
      </c>
      <c r="AU516" s="188" t="s">
        <v>76</v>
      </c>
      <c r="AY516" s="22" t="s">
        <v>328</v>
      </c>
      <c r="BE516" s="189">
        <f>IF(N516="základní",J516,0)</f>
        <v>0</v>
      </c>
      <c r="BF516" s="189">
        <f>IF(N516="snížená",J516,0)</f>
        <v>0</v>
      </c>
      <c r="BG516" s="189">
        <f>IF(N516="zákl. přenesená",J516,0)</f>
        <v>0</v>
      </c>
      <c r="BH516" s="189">
        <f>IF(N516="sníž. přenesená",J516,0)</f>
        <v>0</v>
      </c>
      <c r="BI516" s="189">
        <f>IF(N516="nulová",J516,0)</f>
        <v>0</v>
      </c>
      <c r="BJ516" s="22" t="s">
        <v>76</v>
      </c>
      <c r="BK516" s="189">
        <f>ROUND(I516*H516,2)</f>
        <v>0</v>
      </c>
      <c r="BL516" s="22" t="s">
        <v>113</v>
      </c>
      <c r="BM516" s="188" t="s">
        <v>4379</v>
      </c>
    </row>
    <row r="517" s="2" customFormat="1" ht="24.15" customHeight="1">
      <c r="A517" s="41"/>
      <c r="B517" s="176"/>
      <c r="C517" s="224" t="s">
        <v>1627</v>
      </c>
      <c r="D517" s="224" t="s">
        <v>539</v>
      </c>
      <c r="E517" s="225" t="s">
        <v>8306</v>
      </c>
      <c r="F517" s="226" t="s">
        <v>8307</v>
      </c>
      <c r="G517" s="227" t="s">
        <v>574</v>
      </c>
      <c r="H517" s="228">
        <v>21</v>
      </c>
      <c r="I517" s="229"/>
      <c r="J517" s="230">
        <f>ROUND(I517*H517,2)</f>
        <v>0</v>
      </c>
      <c r="K517" s="226" t="s">
        <v>3</v>
      </c>
      <c r="L517" s="231"/>
      <c r="M517" s="232" t="s">
        <v>3</v>
      </c>
      <c r="N517" s="233" t="s">
        <v>40</v>
      </c>
      <c r="O517" s="75"/>
      <c r="P517" s="186">
        <f>O517*H517</f>
        <v>0</v>
      </c>
      <c r="Q517" s="186">
        <v>0</v>
      </c>
      <c r="R517" s="186">
        <f>Q517*H517</f>
        <v>0</v>
      </c>
      <c r="S517" s="186">
        <v>0</v>
      </c>
      <c r="T517" s="187">
        <f>S517*H517</f>
        <v>0</v>
      </c>
      <c r="U517" s="41"/>
      <c r="V517" s="41"/>
      <c r="W517" s="41"/>
      <c r="X517" s="41"/>
      <c r="Y517" s="41"/>
      <c r="Z517" s="41"/>
      <c r="AA517" s="41"/>
      <c r="AB517" s="41"/>
      <c r="AC517" s="41"/>
      <c r="AD517" s="41"/>
      <c r="AE517" s="41"/>
      <c r="AR517" s="188" t="s">
        <v>171</v>
      </c>
      <c r="AT517" s="188" t="s">
        <v>539</v>
      </c>
      <c r="AU517" s="188" t="s">
        <v>76</v>
      </c>
      <c r="AY517" s="22" t="s">
        <v>328</v>
      </c>
      <c r="BE517" s="189">
        <f>IF(N517="základní",J517,0)</f>
        <v>0</v>
      </c>
      <c r="BF517" s="189">
        <f>IF(N517="snížená",J517,0)</f>
        <v>0</v>
      </c>
      <c r="BG517" s="189">
        <f>IF(N517="zákl. přenesená",J517,0)</f>
        <v>0</v>
      </c>
      <c r="BH517" s="189">
        <f>IF(N517="sníž. přenesená",J517,0)</f>
        <v>0</v>
      </c>
      <c r="BI517" s="189">
        <f>IF(N517="nulová",J517,0)</f>
        <v>0</v>
      </c>
      <c r="BJ517" s="22" t="s">
        <v>76</v>
      </c>
      <c r="BK517" s="189">
        <f>ROUND(I517*H517,2)</f>
        <v>0</v>
      </c>
      <c r="BL517" s="22" t="s">
        <v>113</v>
      </c>
      <c r="BM517" s="188" t="s">
        <v>4387</v>
      </c>
    </row>
    <row r="518" s="2" customFormat="1" ht="24.15" customHeight="1">
      <c r="A518" s="41"/>
      <c r="B518" s="176"/>
      <c r="C518" s="224" t="s">
        <v>3486</v>
      </c>
      <c r="D518" s="224" t="s">
        <v>539</v>
      </c>
      <c r="E518" s="225" t="s">
        <v>8308</v>
      </c>
      <c r="F518" s="226" t="s">
        <v>8309</v>
      </c>
      <c r="G518" s="227" t="s">
        <v>574</v>
      </c>
      <c r="H518" s="228">
        <v>84</v>
      </c>
      <c r="I518" s="229"/>
      <c r="J518" s="230">
        <f>ROUND(I518*H518,2)</f>
        <v>0</v>
      </c>
      <c r="K518" s="226" t="s">
        <v>3</v>
      </c>
      <c r="L518" s="231"/>
      <c r="M518" s="232" t="s">
        <v>3</v>
      </c>
      <c r="N518" s="233" t="s">
        <v>40</v>
      </c>
      <c r="O518" s="75"/>
      <c r="P518" s="186">
        <f>O518*H518</f>
        <v>0</v>
      </c>
      <c r="Q518" s="186">
        <v>0</v>
      </c>
      <c r="R518" s="186">
        <f>Q518*H518</f>
        <v>0</v>
      </c>
      <c r="S518" s="186">
        <v>0</v>
      </c>
      <c r="T518" s="187">
        <f>S518*H518</f>
        <v>0</v>
      </c>
      <c r="U518" s="41"/>
      <c r="V518" s="41"/>
      <c r="W518" s="41"/>
      <c r="X518" s="41"/>
      <c r="Y518" s="41"/>
      <c r="Z518" s="41"/>
      <c r="AA518" s="41"/>
      <c r="AB518" s="41"/>
      <c r="AC518" s="41"/>
      <c r="AD518" s="41"/>
      <c r="AE518" s="41"/>
      <c r="AR518" s="188" t="s">
        <v>171</v>
      </c>
      <c r="AT518" s="188" t="s">
        <v>539</v>
      </c>
      <c r="AU518" s="188" t="s">
        <v>76</v>
      </c>
      <c r="AY518" s="22" t="s">
        <v>328</v>
      </c>
      <c r="BE518" s="189">
        <f>IF(N518="základní",J518,0)</f>
        <v>0</v>
      </c>
      <c r="BF518" s="189">
        <f>IF(N518="snížená",J518,0)</f>
        <v>0</v>
      </c>
      <c r="BG518" s="189">
        <f>IF(N518="zákl. přenesená",J518,0)</f>
        <v>0</v>
      </c>
      <c r="BH518" s="189">
        <f>IF(N518="sníž. přenesená",J518,0)</f>
        <v>0</v>
      </c>
      <c r="BI518" s="189">
        <f>IF(N518="nulová",J518,0)</f>
        <v>0</v>
      </c>
      <c r="BJ518" s="22" t="s">
        <v>76</v>
      </c>
      <c r="BK518" s="189">
        <f>ROUND(I518*H518,2)</f>
        <v>0</v>
      </c>
      <c r="BL518" s="22" t="s">
        <v>113</v>
      </c>
      <c r="BM518" s="188" t="s">
        <v>4395</v>
      </c>
    </row>
    <row r="519" s="2" customFormat="1" ht="33" customHeight="1">
      <c r="A519" s="41"/>
      <c r="B519" s="176"/>
      <c r="C519" s="224" t="s">
        <v>1630</v>
      </c>
      <c r="D519" s="224" t="s">
        <v>539</v>
      </c>
      <c r="E519" s="225" t="s">
        <v>8310</v>
      </c>
      <c r="F519" s="226" t="s">
        <v>8311</v>
      </c>
      <c r="G519" s="227" t="s">
        <v>574</v>
      </c>
      <c r="H519" s="228">
        <v>37</v>
      </c>
      <c r="I519" s="229"/>
      <c r="J519" s="230">
        <f>ROUND(I519*H519,2)</f>
        <v>0</v>
      </c>
      <c r="K519" s="226" t="s">
        <v>3</v>
      </c>
      <c r="L519" s="231"/>
      <c r="M519" s="232" t="s">
        <v>3</v>
      </c>
      <c r="N519" s="233" t="s">
        <v>40</v>
      </c>
      <c r="O519" s="75"/>
      <c r="P519" s="186">
        <f>O519*H519</f>
        <v>0</v>
      </c>
      <c r="Q519" s="186">
        <v>0</v>
      </c>
      <c r="R519" s="186">
        <f>Q519*H519</f>
        <v>0</v>
      </c>
      <c r="S519" s="186">
        <v>0</v>
      </c>
      <c r="T519" s="187">
        <f>S519*H519</f>
        <v>0</v>
      </c>
      <c r="U519" s="41"/>
      <c r="V519" s="41"/>
      <c r="W519" s="41"/>
      <c r="X519" s="41"/>
      <c r="Y519" s="41"/>
      <c r="Z519" s="41"/>
      <c r="AA519" s="41"/>
      <c r="AB519" s="41"/>
      <c r="AC519" s="41"/>
      <c r="AD519" s="41"/>
      <c r="AE519" s="41"/>
      <c r="AR519" s="188" t="s">
        <v>171</v>
      </c>
      <c r="AT519" s="188" t="s">
        <v>539</v>
      </c>
      <c r="AU519" s="188" t="s">
        <v>76</v>
      </c>
      <c r="AY519" s="22" t="s">
        <v>328</v>
      </c>
      <c r="BE519" s="189">
        <f>IF(N519="základní",J519,0)</f>
        <v>0</v>
      </c>
      <c r="BF519" s="189">
        <f>IF(N519="snížená",J519,0)</f>
        <v>0</v>
      </c>
      <c r="BG519" s="189">
        <f>IF(N519="zákl. přenesená",J519,0)</f>
        <v>0</v>
      </c>
      <c r="BH519" s="189">
        <f>IF(N519="sníž. přenesená",J519,0)</f>
        <v>0</v>
      </c>
      <c r="BI519" s="189">
        <f>IF(N519="nulová",J519,0)</f>
        <v>0</v>
      </c>
      <c r="BJ519" s="22" t="s">
        <v>76</v>
      </c>
      <c r="BK519" s="189">
        <f>ROUND(I519*H519,2)</f>
        <v>0</v>
      </c>
      <c r="BL519" s="22" t="s">
        <v>113</v>
      </c>
      <c r="BM519" s="188" t="s">
        <v>4403</v>
      </c>
    </row>
    <row r="520" s="2" customFormat="1" ht="24.15" customHeight="1">
      <c r="A520" s="41"/>
      <c r="B520" s="176"/>
      <c r="C520" s="224" t="s">
        <v>3494</v>
      </c>
      <c r="D520" s="224" t="s">
        <v>539</v>
      </c>
      <c r="E520" s="225" t="s">
        <v>8312</v>
      </c>
      <c r="F520" s="226" t="s">
        <v>8313</v>
      </c>
      <c r="G520" s="227" t="s">
        <v>574</v>
      </c>
      <c r="H520" s="228">
        <v>121</v>
      </c>
      <c r="I520" s="229"/>
      <c r="J520" s="230">
        <f>ROUND(I520*H520,2)</f>
        <v>0</v>
      </c>
      <c r="K520" s="226" t="s">
        <v>3</v>
      </c>
      <c r="L520" s="231"/>
      <c r="M520" s="232" t="s">
        <v>3</v>
      </c>
      <c r="N520" s="233" t="s">
        <v>40</v>
      </c>
      <c r="O520" s="75"/>
      <c r="P520" s="186">
        <f>O520*H520</f>
        <v>0</v>
      </c>
      <c r="Q520" s="186">
        <v>0</v>
      </c>
      <c r="R520" s="186">
        <f>Q520*H520</f>
        <v>0</v>
      </c>
      <c r="S520" s="186">
        <v>0</v>
      </c>
      <c r="T520" s="187">
        <f>S520*H520</f>
        <v>0</v>
      </c>
      <c r="U520" s="41"/>
      <c r="V520" s="41"/>
      <c r="W520" s="41"/>
      <c r="X520" s="41"/>
      <c r="Y520" s="41"/>
      <c r="Z520" s="41"/>
      <c r="AA520" s="41"/>
      <c r="AB520" s="41"/>
      <c r="AC520" s="41"/>
      <c r="AD520" s="41"/>
      <c r="AE520" s="41"/>
      <c r="AR520" s="188" t="s">
        <v>171</v>
      </c>
      <c r="AT520" s="188" t="s">
        <v>539</v>
      </c>
      <c r="AU520" s="188" t="s">
        <v>76</v>
      </c>
      <c r="AY520" s="22" t="s">
        <v>328</v>
      </c>
      <c r="BE520" s="189">
        <f>IF(N520="základní",J520,0)</f>
        <v>0</v>
      </c>
      <c r="BF520" s="189">
        <f>IF(N520="snížená",J520,0)</f>
        <v>0</v>
      </c>
      <c r="BG520" s="189">
        <f>IF(N520="zákl. přenesená",J520,0)</f>
        <v>0</v>
      </c>
      <c r="BH520" s="189">
        <f>IF(N520="sníž. přenesená",J520,0)</f>
        <v>0</v>
      </c>
      <c r="BI520" s="189">
        <f>IF(N520="nulová",J520,0)</f>
        <v>0</v>
      </c>
      <c r="BJ520" s="22" t="s">
        <v>76</v>
      </c>
      <c r="BK520" s="189">
        <f>ROUND(I520*H520,2)</f>
        <v>0</v>
      </c>
      <c r="BL520" s="22" t="s">
        <v>113</v>
      </c>
      <c r="BM520" s="188" t="s">
        <v>4411</v>
      </c>
    </row>
    <row r="521" s="2" customFormat="1" ht="24.15" customHeight="1">
      <c r="A521" s="41"/>
      <c r="B521" s="176"/>
      <c r="C521" s="224" t="s">
        <v>1634</v>
      </c>
      <c r="D521" s="224" t="s">
        <v>539</v>
      </c>
      <c r="E521" s="225" t="s">
        <v>8314</v>
      </c>
      <c r="F521" s="226" t="s">
        <v>8315</v>
      </c>
      <c r="G521" s="227" t="s">
        <v>574</v>
      </c>
      <c r="H521" s="228">
        <v>72</v>
      </c>
      <c r="I521" s="229"/>
      <c r="J521" s="230">
        <f>ROUND(I521*H521,2)</f>
        <v>0</v>
      </c>
      <c r="K521" s="226" t="s">
        <v>3</v>
      </c>
      <c r="L521" s="231"/>
      <c r="M521" s="232" t="s">
        <v>3</v>
      </c>
      <c r="N521" s="233" t="s">
        <v>40</v>
      </c>
      <c r="O521" s="75"/>
      <c r="P521" s="186">
        <f>O521*H521</f>
        <v>0</v>
      </c>
      <c r="Q521" s="186">
        <v>0</v>
      </c>
      <c r="R521" s="186">
        <f>Q521*H521</f>
        <v>0</v>
      </c>
      <c r="S521" s="186">
        <v>0</v>
      </c>
      <c r="T521" s="187">
        <f>S521*H521</f>
        <v>0</v>
      </c>
      <c r="U521" s="41"/>
      <c r="V521" s="41"/>
      <c r="W521" s="41"/>
      <c r="X521" s="41"/>
      <c r="Y521" s="41"/>
      <c r="Z521" s="41"/>
      <c r="AA521" s="41"/>
      <c r="AB521" s="41"/>
      <c r="AC521" s="41"/>
      <c r="AD521" s="41"/>
      <c r="AE521" s="41"/>
      <c r="AR521" s="188" t="s">
        <v>171</v>
      </c>
      <c r="AT521" s="188" t="s">
        <v>539</v>
      </c>
      <c r="AU521" s="188" t="s">
        <v>76</v>
      </c>
      <c r="AY521" s="22" t="s">
        <v>328</v>
      </c>
      <c r="BE521" s="189">
        <f>IF(N521="základní",J521,0)</f>
        <v>0</v>
      </c>
      <c r="BF521" s="189">
        <f>IF(N521="snížená",J521,0)</f>
        <v>0</v>
      </c>
      <c r="BG521" s="189">
        <f>IF(N521="zákl. přenesená",J521,0)</f>
        <v>0</v>
      </c>
      <c r="BH521" s="189">
        <f>IF(N521="sníž. přenesená",J521,0)</f>
        <v>0</v>
      </c>
      <c r="BI521" s="189">
        <f>IF(N521="nulová",J521,0)</f>
        <v>0</v>
      </c>
      <c r="BJ521" s="22" t="s">
        <v>76</v>
      </c>
      <c r="BK521" s="189">
        <f>ROUND(I521*H521,2)</f>
        <v>0</v>
      </c>
      <c r="BL521" s="22" t="s">
        <v>113</v>
      </c>
      <c r="BM521" s="188" t="s">
        <v>4419</v>
      </c>
    </row>
    <row r="522" s="2" customFormat="1" ht="24.15" customHeight="1">
      <c r="A522" s="41"/>
      <c r="B522" s="176"/>
      <c r="C522" s="224" t="s">
        <v>3504</v>
      </c>
      <c r="D522" s="224" t="s">
        <v>539</v>
      </c>
      <c r="E522" s="225" t="s">
        <v>8316</v>
      </c>
      <c r="F522" s="226" t="s">
        <v>8317</v>
      </c>
      <c r="G522" s="227" t="s">
        <v>574</v>
      </c>
      <c r="H522" s="228">
        <v>112</v>
      </c>
      <c r="I522" s="229"/>
      <c r="J522" s="230">
        <f>ROUND(I522*H522,2)</f>
        <v>0</v>
      </c>
      <c r="K522" s="226" t="s">
        <v>3</v>
      </c>
      <c r="L522" s="231"/>
      <c r="M522" s="232" t="s">
        <v>3</v>
      </c>
      <c r="N522" s="233" t="s">
        <v>40</v>
      </c>
      <c r="O522" s="75"/>
      <c r="P522" s="186">
        <f>O522*H522</f>
        <v>0</v>
      </c>
      <c r="Q522" s="186">
        <v>0</v>
      </c>
      <c r="R522" s="186">
        <f>Q522*H522</f>
        <v>0</v>
      </c>
      <c r="S522" s="186">
        <v>0</v>
      </c>
      <c r="T522" s="187">
        <f>S522*H522</f>
        <v>0</v>
      </c>
      <c r="U522" s="41"/>
      <c r="V522" s="41"/>
      <c r="W522" s="41"/>
      <c r="X522" s="41"/>
      <c r="Y522" s="41"/>
      <c r="Z522" s="41"/>
      <c r="AA522" s="41"/>
      <c r="AB522" s="41"/>
      <c r="AC522" s="41"/>
      <c r="AD522" s="41"/>
      <c r="AE522" s="41"/>
      <c r="AR522" s="188" t="s">
        <v>171</v>
      </c>
      <c r="AT522" s="188" t="s">
        <v>539</v>
      </c>
      <c r="AU522" s="188" t="s">
        <v>76</v>
      </c>
      <c r="AY522" s="22" t="s">
        <v>328</v>
      </c>
      <c r="BE522" s="189">
        <f>IF(N522="základní",J522,0)</f>
        <v>0</v>
      </c>
      <c r="BF522" s="189">
        <f>IF(N522="snížená",J522,0)</f>
        <v>0</v>
      </c>
      <c r="BG522" s="189">
        <f>IF(N522="zákl. přenesená",J522,0)</f>
        <v>0</v>
      </c>
      <c r="BH522" s="189">
        <f>IF(N522="sníž. přenesená",J522,0)</f>
        <v>0</v>
      </c>
      <c r="BI522" s="189">
        <f>IF(N522="nulová",J522,0)</f>
        <v>0</v>
      </c>
      <c r="BJ522" s="22" t="s">
        <v>76</v>
      </c>
      <c r="BK522" s="189">
        <f>ROUND(I522*H522,2)</f>
        <v>0</v>
      </c>
      <c r="BL522" s="22" t="s">
        <v>113</v>
      </c>
      <c r="BM522" s="188" t="s">
        <v>4429</v>
      </c>
    </row>
    <row r="523" s="2" customFormat="1" ht="24.15" customHeight="1">
      <c r="A523" s="41"/>
      <c r="B523" s="176"/>
      <c r="C523" s="224" t="s">
        <v>1637</v>
      </c>
      <c r="D523" s="224" t="s">
        <v>539</v>
      </c>
      <c r="E523" s="225" t="s">
        <v>8318</v>
      </c>
      <c r="F523" s="226" t="s">
        <v>8319</v>
      </c>
      <c r="G523" s="227" t="s">
        <v>574</v>
      </c>
      <c r="H523" s="228">
        <v>47</v>
      </c>
      <c r="I523" s="229"/>
      <c r="J523" s="230">
        <f>ROUND(I523*H523,2)</f>
        <v>0</v>
      </c>
      <c r="K523" s="226" t="s">
        <v>3</v>
      </c>
      <c r="L523" s="231"/>
      <c r="M523" s="232" t="s">
        <v>3</v>
      </c>
      <c r="N523" s="233" t="s">
        <v>40</v>
      </c>
      <c r="O523" s="75"/>
      <c r="P523" s="186">
        <f>O523*H523</f>
        <v>0</v>
      </c>
      <c r="Q523" s="186">
        <v>0</v>
      </c>
      <c r="R523" s="186">
        <f>Q523*H523</f>
        <v>0</v>
      </c>
      <c r="S523" s="186">
        <v>0</v>
      </c>
      <c r="T523" s="187">
        <f>S523*H523</f>
        <v>0</v>
      </c>
      <c r="U523" s="41"/>
      <c r="V523" s="41"/>
      <c r="W523" s="41"/>
      <c r="X523" s="41"/>
      <c r="Y523" s="41"/>
      <c r="Z523" s="41"/>
      <c r="AA523" s="41"/>
      <c r="AB523" s="41"/>
      <c r="AC523" s="41"/>
      <c r="AD523" s="41"/>
      <c r="AE523" s="41"/>
      <c r="AR523" s="188" t="s">
        <v>171</v>
      </c>
      <c r="AT523" s="188" t="s">
        <v>539</v>
      </c>
      <c r="AU523" s="188" t="s">
        <v>76</v>
      </c>
      <c r="AY523" s="22" t="s">
        <v>328</v>
      </c>
      <c r="BE523" s="189">
        <f>IF(N523="základní",J523,0)</f>
        <v>0</v>
      </c>
      <c r="BF523" s="189">
        <f>IF(N523="snížená",J523,0)</f>
        <v>0</v>
      </c>
      <c r="BG523" s="189">
        <f>IF(N523="zákl. přenesená",J523,0)</f>
        <v>0</v>
      </c>
      <c r="BH523" s="189">
        <f>IF(N523="sníž. přenesená",J523,0)</f>
        <v>0</v>
      </c>
      <c r="BI523" s="189">
        <f>IF(N523="nulová",J523,0)</f>
        <v>0</v>
      </c>
      <c r="BJ523" s="22" t="s">
        <v>76</v>
      </c>
      <c r="BK523" s="189">
        <f>ROUND(I523*H523,2)</f>
        <v>0</v>
      </c>
      <c r="BL523" s="22" t="s">
        <v>113</v>
      </c>
      <c r="BM523" s="188" t="s">
        <v>4439</v>
      </c>
    </row>
    <row r="524" s="2" customFormat="1" ht="16.5" customHeight="1">
      <c r="A524" s="41"/>
      <c r="B524" s="176"/>
      <c r="C524" s="224" t="s">
        <v>3513</v>
      </c>
      <c r="D524" s="224" t="s">
        <v>539</v>
      </c>
      <c r="E524" s="225" t="s">
        <v>8320</v>
      </c>
      <c r="F524" s="226" t="s">
        <v>8321</v>
      </c>
      <c r="G524" s="227" t="s">
        <v>574</v>
      </c>
      <c r="H524" s="228">
        <v>90</v>
      </c>
      <c r="I524" s="229"/>
      <c r="J524" s="230">
        <f>ROUND(I524*H524,2)</f>
        <v>0</v>
      </c>
      <c r="K524" s="226" t="s">
        <v>3</v>
      </c>
      <c r="L524" s="231"/>
      <c r="M524" s="232" t="s">
        <v>3</v>
      </c>
      <c r="N524" s="233" t="s">
        <v>40</v>
      </c>
      <c r="O524" s="75"/>
      <c r="P524" s="186">
        <f>O524*H524</f>
        <v>0</v>
      </c>
      <c r="Q524" s="186">
        <v>0</v>
      </c>
      <c r="R524" s="186">
        <f>Q524*H524</f>
        <v>0</v>
      </c>
      <c r="S524" s="186">
        <v>0</v>
      </c>
      <c r="T524" s="187">
        <f>S524*H524</f>
        <v>0</v>
      </c>
      <c r="U524" s="41"/>
      <c r="V524" s="41"/>
      <c r="W524" s="41"/>
      <c r="X524" s="41"/>
      <c r="Y524" s="41"/>
      <c r="Z524" s="41"/>
      <c r="AA524" s="41"/>
      <c r="AB524" s="41"/>
      <c r="AC524" s="41"/>
      <c r="AD524" s="41"/>
      <c r="AE524" s="41"/>
      <c r="AR524" s="188" t="s">
        <v>171</v>
      </c>
      <c r="AT524" s="188" t="s">
        <v>539</v>
      </c>
      <c r="AU524" s="188" t="s">
        <v>76</v>
      </c>
      <c r="AY524" s="22" t="s">
        <v>328</v>
      </c>
      <c r="BE524" s="189">
        <f>IF(N524="základní",J524,0)</f>
        <v>0</v>
      </c>
      <c r="BF524" s="189">
        <f>IF(N524="snížená",J524,0)</f>
        <v>0</v>
      </c>
      <c r="BG524" s="189">
        <f>IF(N524="zákl. přenesená",J524,0)</f>
        <v>0</v>
      </c>
      <c r="BH524" s="189">
        <f>IF(N524="sníž. přenesená",J524,0)</f>
        <v>0</v>
      </c>
      <c r="BI524" s="189">
        <f>IF(N524="nulová",J524,0)</f>
        <v>0</v>
      </c>
      <c r="BJ524" s="22" t="s">
        <v>76</v>
      </c>
      <c r="BK524" s="189">
        <f>ROUND(I524*H524,2)</f>
        <v>0</v>
      </c>
      <c r="BL524" s="22" t="s">
        <v>113</v>
      </c>
      <c r="BM524" s="188" t="s">
        <v>4447</v>
      </c>
    </row>
    <row r="525" s="2" customFormat="1" ht="16.5" customHeight="1">
      <c r="A525" s="41"/>
      <c r="B525" s="176"/>
      <c r="C525" s="224" t="s">
        <v>1640</v>
      </c>
      <c r="D525" s="224" t="s">
        <v>539</v>
      </c>
      <c r="E525" s="225" t="s">
        <v>8322</v>
      </c>
      <c r="F525" s="226" t="s">
        <v>8323</v>
      </c>
      <c r="G525" s="227" t="s">
        <v>574</v>
      </c>
      <c r="H525" s="228">
        <v>154</v>
      </c>
      <c r="I525" s="229"/>
      <c r="J525" s="230">
        <f>ROUND(I525*H525,2)</f>
        <v>0</v>
      </c>
      <c r="K525" s="226" t="s">
        <v>3</v>
      </c>
      <c r="L525" s="231"/>
      <c r="M525" s="232" t="s">
        <v>3</v>
      </c>
      <c r="N525" s="233" t="s">
        <v>40</v>
      </c>
      <c r="O525" s="75"/>
      <c r="P525" s="186">
        <f>O525*H525</f>
        <v>0</v>
      </c>
      <c r="Q525" s="186">
        <v>0</v>
      </c>
      <c r="R525" s="186">
        <f>Q525*H525</f>
        <v>0</v>
      </c>
      <c r="S525" s="186">
        <v>0</v>
      </c>
      <c r="T525" s="187">
        <f>S525*H525</f>
        <v>0</v>
      </c>
      <c r="U525" s="41"/>
      <c r="V525" s="41"/>
      <c r="W525" s="41"/>
      <c r="X525" s="41"/>
      <c r="Y525" s="41"/>
      <c r="Z525" s="41"/>
      <c r="AA525" s="41"/>
      <c r="AB525" s="41"/>
      <c r="AC525" s="41"/>
      <c r="AD525" s="41"/>
      <c r="AE525" s="41"/>
      <c r="AR525" s="188" t="s">
        <v>171</v>
      </c>
      <c r="AT525" s="188" t="s">
        <v>539</v>
      </c>
      <c r="AU525" s="188" t="s">
        <v>76</v>
      </c>
      <c r="AY525" s="22" t="s">
        <v>328</v>
      </c>
      <c r="BE525" s="189">
        <f>IF(N525="základní",J525,0)</f>
        <v>0</v>
      </c>
      <c r="BF525" s="189">
        <f>IF(N525="snížená",J525,0)</f>
        <v>0</v>
      </c>
      <c r="BG525" s="189">
        <f>IF(N525="zákl. přenesená",J525,0)</f>
        <v>0</v>
      </c>
      <c r="BH525" s="189">
        <f>IF(N525="sníž. přenesená",J525,0)</f>
        <v>0</v>
      </c>
      <c r="BI525" s="189">
        <f>IF(N525="nulová",J525,0)</f>
        <v>0</v>
      </c>
      <c r="BJ525" s="22" t="s">
        <v>76</v>
      </c>
      <c r="BK525" s="189">
        <f>ROUND(I525*H525,2)</f>
        <v>0</v>
      </c>
      <c r="BL525" s="22" t="s">
        <v>113</v>
      </c>
      <c r="BM525" s="188" t="s">
        <v>4455</v>
      </c>
    </row>
    <row r="526" s="2" customFormat="1" ht="16.5" customHeight="1">
      <c r="A526" s="41"/>
      <c r="B526" s="176"/>
      <c r="C526" s="224" t="s">
        <v>3522</v>
      </c>
      <c r="D526" s="224" t="s">
        <v>539</v>
      </c>
      <c r="E526" s="225" t="s">
        <v>8324</v>
      </c>
      <c r="F526" s="226" t="s">
        <v>8325</v>
      </c>
      <c r="G526" s="227" t="s">
        <v>574</v>
      </c>
      <c r="H526" s="228">
        <v>172</v>
      </c>
      <c r="I526" s="229"/>
      <c r="J526" s="230">
        <f>ROUND(I526*H526,2)</f>
        <v>0</v>
      </c>
      <c r="K526" s="226" t="s">
        <v>3</v>
      </c>
      <c r="L526" s="231"/>
      <c r="M526" s="232" t="s">
        <v>3</v>
      </c>
      <c r="N526" s="233" t="s">
        <v>40</v>
      </c>
      <c r="O526" s="75"/>
      <c r="P526" s="186">
        <f>O526*H526</f>
        <v>0</v>
      </c>
      <c r="Q526" s="186">
        <v>0</v>
      </c>
      <c r="R526" s="186">
        <f>Q526*H526</f>
        <v>0</v>
      </c>
      <c r="S526" s="186">
        <v>0</v>
      </c>
      <c r="T526" s="187">
        <f>S526*H526</f>
        <v>0</v>
      </c>
      <c r="U526" s="41"/>
      <c r="V526" s="41"/>
      <c r="W526" s="41"/>
      <c r="X526" s="41"/>
      <c r="Y526" s="41"/>
      <c r="Z526" s="41"/>
      <c r="AA526" s="41"/>
      <c r="AB526" s="41"/>
      <c r="AC526" s="41"/>
      <c r="AD526" s="41"/>
      <c r="AE526" s="41"/>
      <c r="AR526" s="188" t="s">
        <v>171</v>
      </c>
      <c r="AT526" s="188" t="s">
        <v>539</v>
      </c>
      <c r="AU526" s="188" t="s">
        <v>76</v>
      </c>
      <c r="AY526" s="22" t="s">
        <v>328</v>
      </c>
      <c r="BE526" s="189">
        <f>IF(N526="základní",J526,0)</f>
        <v>0</v>
      </c>
      <c r="BF526" s="189">
        <f>IF(N526="snížená",J526,0)</f>
        <v>0</v>
      </c>
      <c r="BG526" s="189">
        <f>IF(N526="zákl. přenesená",J526,0)</f>
        <v>0</v>
      </c>
      <c r="BH526" s="189">
        <f>IF(N526="sníž. přenesená",J526,0)</f>
        <v>0</v>
      </c>
      <c r="BI526" s="189">
        <f>IF(N526="nulová",J526,0)</f>
        <v>0</v>
      </c>
      <c r="BJ526" s="22" t="s">
        <v>76</v>
      </c>
      <c r="BK526" s="189">
        <f>ROUND(I526*H526,2)</f>
        <v>0</v>
      </c>
      <c r="BL526" s="22" t="s">
        <v>113</v>
      </c>
      <c r="BM526" s="188" t="s">
        <v>4463</v>
      </c>
    </row>
    <row r="527" s="15" customFormat="1">
      <c r="A527" s="15"/>
      <c r="B527" s="217"/>
      <c r="C527" s="15"/>
      <c r="D527" s="195" t="s">
        <v>442</v>
      </c>
      <c r="E527" s="218" t="s">
        <v>3</v>
      </c>
      <c r="F527" s="219" t="s">
        <v>8285</v>
      </c>
      <c r="G527" s="15"/>
      <c r="H527" s="218" t="s">
        <v>3</v>
      </c>
      <c r="I527" s="220"/>
      <c r="J527" s="15"/>
      <c r="K527" s="15"/>
      <c r="L527" s="217"/>
      <c r="M527" s="221"/>
      <c r="N527" s="222"/>
      <c r="O527" s="222"/>
      <c r="P527" s="222"/>
      <c r="Q527" s="222"/>
      <c r="R527" s="222"/>
      <c r="S527" s="222"/>
      <c r="T527" s="223"/>
      <c r="U527" s="15"/>
      <c r="V527" s="15"/>
      <c r="W527" s="15"/>
      <c r="X527" s="15"/>
      <c r="Y527" s="15"/>
      <c r="Z527" s="15"/>
      <c r="AA527" s="15"/>
      <c r="AB527" s="15"/>
      <c r="AC527" s="15"/>
      <c r="AD527" s="15"/>
      <c r="AE527" s="15"/>
      <c r="AT527" s="218" t="s">
        <v>442</v>
      </c>
      <c r="AU527" s="218" t="s">
        <v>76</v>
      </c>
      <c r="AV527" s="15" t="s">
        <v>76</v>
      </c>
      <c r="AW527" s="15" t="s">
        <v>31</v>
      </c>
      <c r="AX527" s="15" t="s">
        <v>69</v>
      </c>
      <c r="AY527" s="218" t="s">
        <v>328</v>
      </c>
    </row>
    <row r="528" s="13" customFormat="1">
      <c r="A528" s="13"/>
      <c r="B528" s="201"/>
      <c r="C528" s="13"/>
      <c r="D528" s="195" t="s">
        <v>442</v>
      </c>
      <c r="E528" s="202" t="s">
        <v>3</v>
      </c>
      <c r="F528" s="203" t="s">
        <v>1367</v>
      </c>
      <c r="G528" s="13"/>
      <c r="H528" s="204">
        <v>120</v>
      </c>
      <c r="I528" s="205"/>
      <c r="J528" s="13"/>
      <c r="K528" s="13"/>
      <c r="L528" s="201"/>
      <c r="M528" s="206"/>
      <c r="N528" s="207"/>
      <c r="O528" s="207"/>
      <c r="P528" s="207"/>
      <c r="Q528" s="207"/>
      <c r="R528" s="207"/>
      <c r="S528" s="207"/>
      <c r="T528" s="208"/>
      <c r="U528" s="13"/>
      <c r="V528" s="13"/>
      <c r="W528" s="13"/>
      <c r="X528" s="13"/>
      <c r="Y528" s="13"/>
      <c r="Z528" s="13"/>
      <c r="AA528" s="13"/>
      <c r="AB528" s="13"/>
      <c r="AC528" s="13"/>
      <c r="AD528" s="13"/>
      <c r="AE528" s="13"/>
      <c r="AT528" s="202" t="s">
        <v>442</v>
      </c>
      <c r="AU528" s="202" t="s">
        <v>76</v>
      </c>
      <c r="AV528" s="13" t="s">
        <v>79</v>
      </c>
      <c r="AW528" s="13" t="s">
        <v>31</v>
      </c>
      <c r="AX528" s="13" t="s">
        <v>69</v>
      </c>
      <c r="AY528" s="202" t="s">
        <v>328</v>
      </c>
    </row>
    <row r="529" s="15" customFormat="1">
      <c r="A529" s="15"/>
      <c r="B529" s="217"/>
      <c r="C529" s="15"/>
      <c r="D529" s="195" t="s">
        <v>442</v>
      </c>
      <c r="E529" s="218" t="s">
        <v>3</v>
      </c>
      <c r="F529" s="219" t="s">
        <v>8281</v>
      </c>
      <c r="G529" s="15"/>
      <c r="H529" s="218" t="s">
        <v>3</v>
      </c>
      <c r="I529" s="220"/>
      <c r="J529" s="15"/>
      <c r="K529" s="15"/>
      <c r="L529" s="217"/>
      <c r="M529" s="221"/>
      <c r="N529" s="222"/>
      <c r="O529" s="222"/>
      <c r="P529" s="222"/>
      <c r="Q529" s="222"/>
      <c r="R529" s="222"/>
      <c r="S529" s="222"/>
      <c r="T529" s="223"/>
      <c r="U529" s="15"/>
      <c r="V529" s="15"/>
      <c r="W529" s="15"/>
      <c r="X529" s="15"/>
      <c r="Y529" s="15"/>
      <c r="Z529" s="15"/>
      <c r="AA529" s="15"/>
      <c r="AB529" s="15"/>
      <c r="AC529" s="15"/>
      <c r="AD529" s="15"/>
      <c r="AE529" s="15"/>
      <c r="AT529" s="218" t="s">
        <v>442</v>
      </c>
      <c r="AU529" s="218" t="s">
        <v>76</v>
      </c>
      <c r="AV529" s="15" t="s">
        <v>76</v>
      </c>
      <c r="AW529" s="15" t="s">
        <v>31</v>
      </c>
      <c r="AX529" s="15" t="s">
        <v>69</v>
      </c>
      <c r="AY529" s="218" t="s">
        <v>328</v>
      </c>
    </row>
    <row r="530" s="13" customFormat="1">
      <c r="A530" s="13"/>
      <c r="B530" s="201"/>
      <c r="C530" s="13"/>
      <c r="D530" s="195" t="s">
        <v>442</v>
      </c>
      <c r="E530" s="202" t="s">
        <v>3</v>
      </c>
      <c r="F530" s="203" t="s">
        <v>152</v>
      </c>
      <c r="G530" s="13"/>
      <c r="H530" s="204">
        <v>52</v>
      </c>
      <c r="I530" s="205"/>
      <c r="J530" s="13"/>
      <c r="K530" s="13"/>
      <c r="L530" s="201"/>
      <c r="M530" s="206"/>
      <c r="N530" s="207"/>
      <c r="O530" s="207"/>
      <c r="P530" s="207"/>
      <c r="Q530" s="207"/>
      <c r="R530" s="207"/>
      <c r="S530" s="207"/>
      <c r="T530" s="208"/>
      <c r="U530" s="13"/>
      <c r="V530" s="13"/>
      <c r="W530" s="13"/>
      <c r="X530" s="13"/>
      <c r="Y530" s="13"/>
      <c r="Z530" s="13"/>
      <c r="AA530" s="13"/>
      <c r="AB530" s="13"/>
      <c r="AC530" s="13"/>
      <c r="AD530" s="13"/>
      <c r="AE530" s="13"/>
      <c r="AT530" s="202" t="s">
        <v>442</v>
      </c>
      <c r="AU530" s="202" t="s">
        <v>76</v>
      </c>
      <c r="AV530" s="13" t="s">
        <v>79</v>
      </c>
      <c r="AW530" s="13" t="s">
        <v>31</v>
      </c>
      <c r="AX530" s="13" t="s">
        <v>69</v>
      </c>
      <c r="AY530" s="202" t="s">
        <v>328</v>
      </c>
    </row>
    <row r="531" s="14" customFormat="1">
      <c r="A531" s="14"/>
      <c r="B531" s="209"/>
      <c r="C531" s="14"/>
      <c r="D531" s="195" t="s">
        <v>442</v>
      </c>
      <c r="E531" s="210" t="s">
        <v>3</v>
      </c>
      <c r="F531" s="211" t="s">
        <v>452</v>
      </c>
      <c r="G531" s="14"/>
      <c r="H531" s="212">
        <v>172</v>
      </c>
      <c r="I531" s="213"/>
      <c r="J531" s="14"/>
      <c r="K531" s="14"/>
      <c r="L531" s="209"/>
      <c r="M531" s="214"/>
      <c r="N531" s="215"/>
      <c r="O531" s="215"/>
      <c r="P531" s="215"/>
      <c r="Q531" s="215"/>
      <c r="R531" s="215"/>
      <c r="S531" s="215"/>
      <c r="T531" s="216"/>
      <c r="U531" s="14"/>
      <c r="V531" s="14"/>
      <c r="W531" s="14"/>
      <c r="X531" s="14"/>
      <c r="Y531" s="14"/>
      <c r="Z531" s="14"/>
      <c r="AA531" s="14"/>
      <c r="AB531" s="14"/>
      <c r="AC531" s="14"/>
      <c r="AD531" s="14"/>
      <c r="AE531" s="14"/>
      <c r="AT531" s="210" t="s">
        <v>442</v>
      </c>
      <c r="AU531" s="210" t="s">
        <v>76</v>
      </c>
      <c r="AV531" s="14" t="s">
        <v>113</v>
      </c>
      <c r="AW531" s="14" t="s">
        <v>31</v>
      </c>
      <c r="AX531" s="14" t="s">
        <v>76</v>
      </c>
      <c r="AY531" s="210" t="s">
        <v>328</v>
      </c>
    </row>
    <row r="532" s="2" customFormat="1" ht="24.15" customHeight="1">
      <c r="A532" s="41"/>
      <c r="B532" s="176"/>
      <c r="C532" s="224" t="s">
        <v>1643</v>
      </c>
      <c r="D532" s="224" t="s">
        <v>539</v>
      </c>
      <c r="E532" s="225" t="s">
        <v>8326</v>
      </c>
      <c r="F532" s="226" t="s">
        <v>8327</v>
      </c>
      <c r="G532" s="227" t="s">
        <v>574</v>
      </c>
      <c r="H532" s="228">
        <v>72</v>
      </c>
      <c r="I532" s="229"/>
      <c r="J532" s="230">
        <f>ROUND(I532*H532,2)</f>
        <v>0</v>
      </c>
      <c r="K532" s="226" t="s">
        <v>3</v>
      </c>
      <c r="L532" s="231"/>
      <c r="M532" s="232" t="s">
        <v>3</v>
      </c>
      <c r="N532" s="233" t="s">
        <v>40</v>
      </c>
      <c r="O532" s="75"/>
      <c r="P532" s="186">
        <f>O532*H532</f>
        <v>0</v>
      </c>
      <c r="Q532" s="186">
        <v>0</v>
      </c>
      <c r="R532" s="186">
        <f>Q532*H532</f>
        <v>0</v>
      </c>
      <c r="S532" s="186">
        <v>0</v>
      </c>
      <c r="T532" s="187">
        <f>S532*H532</f>
        <v>0</v>
      </c>
      <c r="U532" s="41"/>
      <c r="V532" s="41"/>
      <c r="W532" s="41"/>
      <c r="X532" s="41"/>
      <c r="Y532" s="41"/>
      <c r="Z532" s="41"/>
      <c r="AA532" s="41"/>
      <c r="AB532" s="41"/>
      <c r="AC532" s="41"/>
      <c r="AD532" s="41"/>
      <c r="AE532" s="41"/>
      <c r="AR532" s="188" t="s">
        <v>171</v>
      </c>
      <c r="AT532" s="188" t="s">
        <v>539</v>
      </c>
      <c r="AU532" s="188" t="s">
        <v>76</v>
      </c>
      <c r="AY532" s="22" t="s">
        <v>328</v>
      </c>
      <c r="BE532" s="189">
        <f>IF(N532="základní",J532,0)</f>
        <v>0</v>
      </c>
      <c r="BF532" s="189">
        <f>IF(N532="snížená",J532,0)</f>
        <v>0</v>
      </c>
      <c r="BG532" s="189">
        <f>IF(N532="zákl. přenesená",J532,0)</f>
        <v>0</v>
      </c>
      <c r="BH532" s="189">
        <f>IF(N532="sníž. přenesená",J532,0)</f>
        <v>0</v>
      </c>
      <c r="BI532" s="189">
        <f>IF(N532="nulová",J532,0)</f>
        <v>0</v>
      </c>
      <c r="BJ532" s="22" t="s">
        <v>76</v>
      </c>
      <c r="BK532" s="189">
        <f>ROUND(I532*H532,2)</f>
        <v>0</v>
      </c>
      <c r="BL532" s="22" t="s">
        <v>113</v>
      </c>
      <c r="BM532" s="188" t="s">
        <v>4471</v>
      </c>
    </row>
    <row r="533" s="2" customFormat="1" ht="24.15" customHeight="1">
      <c r="A533" s="41"/>
      <c r="B533" s="176"/>
      <c r="C533" s="224" t="s">
        <v>3532</v>
      </c>
      <c r="D533" s="224" t="s">
        <v>539</v>
      </c>
      <c r="E533" s="225" t="s">
        <v>8328</v>
      </c>
      <c r="F533" s="226" t="s">
        <v>8329</v>
      </c>
      <c r="G533" s="227" t="s">
        <v>574</v>
      </c>
      <c r="H533" s="228">
        <v>63</v>
      </c>
      <c r="I533" s="229"/>
      <c r="J533" s="230">
        <f>ROUND(I533*H533,2)</f>
        <v>0</v>
      </c>
      <c r="K533" s="226" t="s">
        <v>3</v>
      </c>
      <c r="L533" s="231"/>
      <c r="M533" s="232" t="s">
        <v>3</v>
      </c>
      <c r="N533" s="233" t="s">
        <v>40</v>
      </c>
      <c r="O533" s="75"/>
      <c r="P533" s="186">
        <f>O533*H533</f>
        <v>0</v>
      </c>
      <c r="Q533" s="186">
        <v>0</v>
      </c>
      <c r="R533" s="186">
        <f>Q533*H533</f>
        <v>0</v>
      </c>
      <c r="S533" s="186">
        <v>0</v>
      </c>
      <c r="T533" s="187">
        <f>S533*H533</f>
        <v>0</v>
      </c>
      <c r="U533" s="41"/>
      <c r="V533" s="41"/>
      <c r="W533" s="41"/>
      <c r="X533" s="41"/>
      <c r="Y533" s="41"/>
      <c r="Z533" s="41"/>
      <c r="AA533" s="41"/>
      <c r="AB533" s="41"/>
      <c r="AC533" s="41"/>
      <c r="AD533" s="41"/>
      <c r="AE533" s="41"/>
      <c r="AR533" s="188" t="s">
        <v>171</v>
      </c>
      <c r="AT533" s="188" t="s">
        <v>539</v>
      </c>
      <c r="AU533" s="188" t="s">
        <v>76</v>
      </c>
      <c r="AY533" s="22" t="s">
        <v>328</v>
      </c>
      <c r="BE533" s="189">
        <f>IF(N533="základní",J533,0)</f>
        <v>0</v>
      </c>
      <c r="BF533" s="189">
        <f>IF(N533="snížená",J533,0)</f>
        <v>0</v>
      </c>
      <c r="BG533" s="189">
        <f>IF(N533="zákl. přenesená",J533,0)</f>
        <v>0</v>
      </c>
      <c r="BH533" s="189">
        <f>IF(N533="sníž. přenesená",J533,0)</f>
        <v>0</v>
      </c>
      <c r="BI533" s="189">
        <f>IF(N533="nulová",J533,0)</f>
        <v>0</v>
      </c>
      <c r="BJ533" s="22" t="s">
        <v>76</v>
      </c>
      <c r="BK533" s="189">
        <f>ROUND(I533*H533,2)</f>
        <v>0</v>
      </c>
      <c r="BL533" s="22" t="s">
        <v>113</v>
      </c>
      <c r="BM533" s="188" t="s">
        <v>4479</v>
      </c>
    </row>
    <row r="534" s="2" customFormat="1" ht="24.15" customHeight="1">
      <c r="A534" s="41"/>
      <c r="B534" s="176"/>
      <c r="C534" s="224" t="s">
        <v>1647</v>
      </c>
      <c r="D534" s="224" t="s">
        <v>539</v>
      </c>
      <c r="E534" s="225" t="s">
        <v>8330</v>
      </c>
      <c r="F534" s="226" t="s">
        <v>8331</v>
      </c>
      <c r="G534" s="227" t="s">
        <v>574</v>
      </c>
      <c r="H534" s="228">
        <v>100</v>
      </c>
      <c r="I534" s="229"/>
      <c r="J534" s="230">
        <f>ROUND(I534*H534,2)</f>
        <v>0</v>
      </c>
      <c r="K534" s="226" t="s">
        <v>3</v>
      </c>
      <c r="L534" s="231"/>
      <c r="M534" s="232" t="s">
        <v>3</v>
      </c>
      <c r="N534" s="233" t="s">
        <v>40</v>
      </c>
      <c r="O534" s="75"/>
      <c r="P534" s="186">
        <f>O534*H534</f>
        <v>0</v>
      </c>
      <c r="Q534" s="186">
        <v>0</v>
      </c>
      <c r="R534" s="186">
        <f>Q534*H534</f>
        <v>0</v>
      </c>
      <c r="S534" s="186">
        <v>0</v>
      </c>
      <c r="T534" s="187">
        <f>S534*H534</f>
        <v>0</v>
      </c>
      <c r="U534" s="41"/>
      <c r="V534" s="41"/>
      <c r="W534" s="41"/>
      <c r="X534" s="41"/>
      <c r="Y534" s="41"/>
      <c r="Z534" s="41"/>
      <c r="AA534" s="41"/>
      <c r="AB534" s="41"/>
      <c r="AC534" s="41"/>
      <c r="AD534" s="41"/>
      <c r="AE534" s="41"/>
      <c r="AR534" s="188" t="s">
        <v>171</v>
      </c>
      <c r="AT534" s="188" t="s">
        <v>539</v>
      </c>
      <c r="AU534" s="188" t="s">
        <v>76</v>
      </c>
      <c r="AY534" s="22" t="s">
        <v>328</v>
      </c>
      <c r="BE534" s="189">
        <f>IF(N534="základní",J534,0)</f>
        <v>0</v>
      </c>
      <c r="BF534" s="189">
        <f>IF(N534="snížená",J534,0)</f>
        <v>0</v>
      </c>
      <c r="BG534" s="189">
        <f>IF(N534="zákl. přenesená",J534,0)</f>
        <v>0</v>
      </c>
      <c r="BH534" s="189">
        <f>IF(N534="sníž. přenesená",J534,0)</f>
        <v>0</v>
      </c>
      <c r="BI534" s="189">
        <f>IF(N534="nulová",J534,0)</f>
        <v>0</v>
      </c>
      <c r="BJ534" s="22" t="s">
        <v>76</v>
      </c>
      <c r="BK534" s="189">
        <f>ROUND(I534*H534,2)</f>
        <v>0</v>
      </c>
      <c r="BL534" s="22" t="s">
        <v>113</v>
      </c>
      <c r="BM534" s="188" t="s">
        <v>4487</v>
      </c>
    </row>
    <row r="535" s="2" customFormat="1" ht="24.15" customHeight="1">
      <c r="A535" s="41"/>
      <c r="B535" s="176"/>
      <c r="C535" s="224" t="s">
        <v>3542</v>
      </c>
      <c r="D535" s="224" t="s">
        <v>539</v>
      </c>
      <c r="E535" s="225" t="s">
        <v>8332</v>
      </c>
      <c r="F535" s="226" t="s">
        <v>8333</v>
      </c>
      <c r="G535" s="227" t="s">
        <v>574</v>
      </c>
      <c r="H535" s="228">
        <v>217</v>
      </c>
      <c r="I535" s="229"/>
      <c r="J535" s="230">
        <f>ROUND(I535*H535,2)</f>
        <v>0</v>
      </c>
      <c r="K535" s="226" t="s">
        <v>3</v>
      </c>
      <c r="L535" s="231"/>
      <c r="M535" s="232" t="s">
        <v>3</v>
      </c>
      <c r="N535" s="233" t="s">
        <v>40</v>
      </c>
      <c r="O535" s="75"/>
      <c r="P535" s="186">
        <f>O535*H535</f>
        <v>0</v>
      </c>
      <c r="Q535" s="186">
        <v>0</v>
      </c>
      <c r="R535" s="186">
        <f>Q535*H535</f>
        <v>0</v>
      </c>
      <c r="S535" s="186">
        <v>0</v>
      </c>
      <c r="T535" s="187">
        <f>S535*H535</f>
        <v>0</v>
      </c>
      <c r="U535" s="41"/>
      <c r="V535" s="41"/>
      <c r="W535" s="41"/>
      <c r="X535" s="41"/>
      <c r="Y535" s="41"/>
      <c r="Z535" s="41"/>
      <c r="AA535" s="41"/>
      <c r="AB535" s="41"/>
      <c r="AC535" s="41"/>
      <c r="AD535" s="41"/>
      <c r="AE535" s="41"/>
      <c r="AR535" s="188" t="s">
        <v>171</v>
      </c>
      <c r="AT535" s="188" t="s">
        <v>539</v>
      </c>
      <c r="AU535" s="188" t="s">
        <v>76</v>
      </c>
      <c r="AY535" s="22" t="s">
        <v>328</v>
      </c>
      <c r="BE535" s="189">
        <f>IF(N535="základní",J535,0)</f>
        <v>0</v>
      </c>
      <c r="BF535" s="189">
        <f>IF(N535="snížená",J535,0)</f>
        <v>0</v>
      </c>
      <c r="BG535" s="189">
        <f>IF(N535="zákl. přenesená",J535,0)</f>
        <v>0</v>
      </c>
      <c r="BH535" s="189">
        <f>IF(N535="sníž. přenesená",J535,0)</f>
        <v>0</v>
      </c>
      <c r="BI535" s="189">
        <f>IF(N535="nulová",J535,0)</f>
        <v>0</v>
      </c>
      <c r="BJ535" s="22" t="s">
        <v>76</v>
      </c>
      <c r="BK535" s="189">
        <f>ROUND(I535*H535,2)</f>
        <v>0</v>
      </c>
      <c r="BL535" s="22" t="s">
        <v>113</v>
      </c>
      <c r="BM535" s="188" t="s">
        <v>4495</v>
      </c>
    </row>
    <row r="536" s="2" customFormat="1" ht="24.15" customHeight="1">
      <c r="A536" s="41"/>
      <c r="B536" s="176"/>
      <c r="C536" s="224" t="s">
        <v>1651</v>
      </c>
      <c r="D536" s="224" t="s">
        <v>539</v>
      </c>
      <c r="E536" s="225" t="s">
        <v>8334</v>
      </c>
      <c r="F536" s="226" t="s">
        <v>8335</v>
      </c>
      <c r="G536" s="227" t="s">
        <v>574</v>
      </c>
      <c r="H536" s="228">
        <v>179</v>
      </c>
      <c r="I536" s="229"/>
      <c r="J536" s="230">
        <f>ROUND(I536*H536,2)</f>
        <v>0</v>
      </c>
      <c r="K536" s="226" t="s">
        <v>3</v>
      </c>
      <c r="L536" s="231"/>
      <c r="M536" s="232" t="s">
        <v>3</v>
      </c>
      <c r="N536" s="233" t="s">
        <v>40</v>
      </c>
      <c r="O536" s="75"/>
      <c r="P536" s="186">
        <f>O536*H536</f>
        <v>0</v>
      </c>
      <c r="Q536" s="186">
        <v>0</v>
      </c>
      <c r="R536" s="186">
        <f>Q536*H536</f>
        <v>0</v>
      </c>
      <c r="S536" s="186">
        <v>0</v>
      </c>
      <c r="T536" s="187">
        <f>S536*H536</f>
        <v>0</v>
      </c>
      <c r="U536" s="41"/>
      <c r="V536" s="41"/>
      <c r="W536" s="41"/>
      <c r="X536" s="41"/>
      <c r="Y536" s="41"/>
      <c r="Z536" s="41"/>
      <c r="AA536" s="41"/>
      <c r="AB536" s="41"/>
      <c r="AC536" s="41"/>
      <c r="AD536" s="41"/>
      <c r="AE536" s="41"/>
      <c r="AR536" s="188" t="s">
        <v>171</v>
      </c>
      <c r="AT536" s="188" t="s">
        <v>539</v>
      </c>
      <c r="AU536" s="188" t="s">
        <v>76</v>
      </c>
      <c r="AY536" s="22" t="s">
        <v>328</v>
      </c>
      <c r="BE536" s="189">
        <f>IF(N536="základní",J536,0)</f>
        <v>0</v>
      </c>
      <c r="BF536" s="189">
        <f>IF(N536="snížená",J536,0)</f>
        <v>0</v>
      </c>
      <c r="BG536" s="189">
        <f>IF(N536="zákl. přenesená",J536,0)</f>
        <v>0</v>
      </c>
      <c r="BH536" s="189">
        <f>IF(N536="sníž. přenesená",J536,0)</f>
        <v>0</v>
      </c>
      <c r="BI536" s="189">
        <f>IF(N536="nulová",J536,0)</f>
        <v>0</v>
      </c>
      <c r="BJ536" s="22" t="s">
        <v>76</v>
      </c>
      <c r="BK536" s="189">
        <f>ROUND(I536*H536,2)</f>
        <v>0</v>
      </c>
      <c r="BL536" s="22" t="s">
        <v>113</v>
      </c>
      <c r="BM536" s="188" t="s">
        <v>4503</v>
      </c>
    </row>
    <row r="537" s="2" customFormat="1" ht="24.15" customHeight="1">
      <c r="A537" s="41"/>
      <c r="B537" s="176"/>
      <c r="C537" s="224" t="s">
        <v>3552</v>
      </c>
      <c r="D537" s="224" t="s">
        <v>539</v>
      </c>
      <c r="E537" s="225" t="s">
        <v>8336</v>
      </c>
      <c r="F537" s="226" t="s">
        <v>8337</v>
      </c>
      <c r="G537" s="227" t="s">
        <v>574</v>
      </c>
      <c r="H537" s="228">
        <v>92</v>
      </c>
      <c r="I537" s="229"/>
      <c r="J537" s="230">
        <f>ROUND(I537*H537,2)</f>
        <v>0</v>
      </c>
      <c r="K537" s="226" t="s">
        <v>3</v>
      </c>
      <c r="L537" s="231"/>
      <c r="M537" s="232" t="s">
        <v>3</v>
      </c>
      <c r="N537" s="233" t="s">
        <v>40</v>
      </c>
      <c r="O537" s="75"/>
      <c r="P537" s="186">
        <f>O537*H537</f>
        <v>0</v>
      </c>
      <c r="Q537" s="186">
        <v>0</v>
      </c>
      <c r="R537" s="186">
        <f>Q537*H537</f>
        <v>0</v>
      </c>
      <c r="S537" s="186">
        <v>0</v>
      </c>
      <c r="T537" s="187">
        <f>S537*H537</f>
        <v>0</v>
      </c>
      <c r="U537" s="41"/>
      <c r="V537" s="41"/>
      <c r="W537" s="41"/>
      <c r="X537" s="41"/>
      <c r="Y537" s="41"/>
      <c r="Z537" s="41"/>
      <c r="AA537" s="41"/>
      <c r="AB537" s="41"/>
      <c r="AC537" s="41"/>
      <c r="AD537" s="41"/>
      <c r="AE537" s="41"/>
      <c r="AR537" s="188" t="s">
        <v>171</v>
      </c>
      <c r="AT537" s="188" t="s">
        <v>539</v>
      </c>
      <c r="AU537" s="188" t="s">
        <v>76</v>
      </c>
      <c r="AY537" s="22" t="s">
        <v>328</v>
      </c>
      <c r="BE537" s="189">
        <f>IF(N537="základní",J537,0)</f>
        <v>0</v>
      </c>
      <c r="BF537" s="189">
        <f>IF(N537="snížená",J537,0)</f>
        <v>0</v>
      </c>
      <c r="BG537" s="189">
        <f>IF(N537="zákl. přenesená",J537,0)</f>
        <v>0</v>
      </c>
      <c r="BH537" s="189">
        <f>IF(N537="sníž. přenesená",J537,0)</f>
        <v>0</v>
      </c>
      <c r="BI537" s="189">
        <f>IF(N537="nulová",J537,0)</f>
        <v>0</v>
      </c>
      <c r="BJ537" s="22" t="s">
        <v>76</v>
      </c>
      <c r="BK537" s="189">
        <f>ROUND(I537*H537,2)</f>
        <v>0</v>
      </c>
      <c r="BL537" s="22" t="s">
        <v>113</v>
      </c>
      <c r="BM537" s="188" t="s">
        <v>4511</v>
      </c>
    </row>
    <row r="538" s="2" customFormat="1" ht="24.15" customHeight="1">
      <c r="A538" s="41"/>
      <c r="B538" s="176"/>
      <c r="C538" s="224" t="s">
        <v>1655</v>
      </c>
      <c r="D538" s="224" t="s">
        <v>539</v>
      </c>
      <c r="E538" s="225" t="s">
        <v>8338</v>
      </c>
      <c r="F538" s="226" t="s">
        <v>8339</v>
      </c>
      <c r="G538" s="227" t="s">
        <v>574</v>
      </c>
      <c r="H538" s="228">
        <v>74</v>
      </c>
      <c r="I538" s="229"/>
      <c r="J538" s="230">
        <f>ROUND(I538*H538,2)</f>
        <v>0</v>
      </c>
      <c r="K538" s="226" t="s">
        <v>3</v>
      </c>
      <c r="L538" s="231"/>
      <c r="M538" s="232" t="s">
        <v>3</v>
      </c>
      <c r="N538" s="233" t="s">
        <v>40</v>
      </c>
      <c r="O538" s="75"/>
      <c r="P538" s="186">
        <f>O538*H538</f>
        <v>0</v>
      </c>
      <c r="Q538" s="186">
        <v>0</v>
      </c>
      <c r="R538" s="186">
        <f>Q538*H538</f>
        <v>0</v>
      </c>
      <c r="S538" s="186">
        <v>0</v>
      </c>
      <c r="T538" s="187">
        <f>S538*H538</f>
        <v>0</v>
      </c>
      <c r="U538" s="41"/>
      <c r="V538" s="41"/>
      <c r="W538" s="41"/>
      <c r="X538" s="41"/>
      <c r="Y538" s="41"/>
      <c r="Z538" s="41"/>
      <c r="AA538" s="41"/>
      <c r="AB538" s="41"/>
      <c r="AC538" s="41"/>
      <c r="AD538" s="41"/>
      <c r="AE538" s="41"/>
      <c r="AR538" s="188" t="s">
        <v>171</v>
      </c>
      <c r="AT538" s="188" t="s">
        <v>539</v>
      </c>
      <c r="AU538" s="188" t="s">
        <v>76</v>
      </c>
      <c r="AY538" s="22" t="s">
        <v>328</v>
      </c>
      <c r="BE538" s="189">
        <f>IF(N538="základní",J538,0)</f>
        <v>0</v>
      </c>
      <c r="BF538" s="189">
        <f>IF(N538="snížená",J538,0)</f>
        <v>0</v>
      </c>
      <c r="BG538" s="189">
        <f>IF(N538="zákl. přenesená",J538,0)</f>
        <v>0</v>
      </c>
      <c r="BH538" s="189">
        <f>IF(N538="sníž. přenesená",J538,0)</f>
        <v>0</v>
      </c>
      <c r="BI538" s="189">
        <f>IF(N538="nulová",J538,0)</f>
        <v>0</v>
      </c>
      <c r="BJ538" s="22" t="s">
        <v>76</v>
      </c>
      <c r="BK538" s="189">
        <f>ROUND(I538*H538,2)</f>
        <v>0</v>
      </c>
      <c r="BL538" s="22" t="s">
        <v>113</v>
      </c>
      <c r="BM538" s="188" t="s">
        <v>4519</v>
      </c>
    </row>
    <row r="539" s="2" customFormat="1" ht="24.15" customHeight="1">
      <c r="A539" s="41"/>
      <c r="B539" s="176"/>
      <c r="C539" s="224" t="s">
        <v>3562</v>
      </c>
      <c r="D539" s="224" t="s">
        <v>539</v>
      </c>
      <c r="E539" s="225" t="s">
        <v>8340</v>
      </c>
      <c r="F539" s="226" t="s">
        <v>8341</v>
      </c>
      <c r="G539" s="227" t="s">
        <v>574</v>
      </c>
      <c r="H539" s="228">
        <v>60</v>
      </c>
      <c r="I539" s="229"/>
      <c r="J539" s="230">
        <f>ROUND(I539*H539,2)</f>
        <v>0</v>
      </c>
      <c r="K539" s="226" t="s">
        <v>3</v>
      </c>
      <c r="L539" s="231"/>
      <c r="M539" s="232" t="s">
        <v>3</v>
      </c>
      <c r="N539" s="233" t="s">
        <v>40</v>
      </c>
      <c r="O539" s="75"/>
      <c r="P539" s="186">
        <f>O539*H539</f>
        <v>0</v>
      </c>
      <c r="Q539" s="186">
        <v>0</v>
      </c>
      <c r="R539" s="186">
        <f>Q539*H539</f>
        <v>0</v>
      </c>
      <c r="S539" s="186">
        <v>0</v>
      </c>
      <c r="T539" s="187">
        <f>S539*H539</f>
        <v>0</v>
      </c>
      <c r="U539" s="41"/>
      <c r="V539" s="41"/>
      <c r="W539" s="41"/>
      <c r="X539" s="41"/>
      <c r="Y539" s="41"/>
      <c r="Z539" s="41"/>
      <c r="AA539" s="41"/>
      <c r="AB539" s="41"/>
      <c r="AC539" s="41"/>
      <c r="AD539" s="41"/>
      <c r="AE539" s="41"/>
      <c r="AR539" s="188" t="s">
        <v>171</v>
      </c>
      <c r="AT539" s="188" t="s">
        <v>539</v>
      </c>
      <c r="AU539" s="188" t="s">
        <v>76</v>
      </c>
      <c r="AY539" s="22" t="s">
        <v>328</v>
      </c>
      <c r="BE539" s="189">
        <f>IF(N539="základní",J539,0)</f>
        <v>0</v>
      </c>
      <c r="BF539" s="189">
        <f>IF(N539="snížená",J539,0)</f>
        <v>0</v>
      </c>
      <c r="BG539" s="189">
        <f>IF(N539="zákl. přenesená",J539,0)</f>
        <v>0</v>
      </c>
      <c r="BH539" s="189">
        <f>IF(N539="sníž. přenesená",J539,0)</f>
        <v>0</v>
      </c>
      <c r="BI539" s="189">
        <f>IF(N539="nulová",J539,0)</f>
        <v>0</v>
      </c>
      <c r="BJ539" s="22" t="s">
        <v>76</v>
      </c>
      <c r="BK539" s="189">
        <f>ROUND(I539*H539,2)</f>
        <v>0</v>
      </c>
      <c r="BL539" s="22" t="s">
        <v>113</v>
      </c>
      <c r="BM539" s="188" t="s">
        <v>4527</v>
      </c>
    </row>
    <row r="540" s="2" customFormat="1" ht="24.15" customHeight="1">
      <c r="A540" s="41"/>
      <c r="B540" s="176"/>
      <c r="C540" s="224" t="s">
        <v>1659</v>
      </c>
      <c r="D540" s="224" t="s">
        <v>539</v>
      </c>
      <c r="E540" s="225" t="s">
        <v>8342</v>
      </c>
      <c r="F540" s="226" t="s">
        <v>8343</v>
      </c>
      <c r="G540" s="227" t="s">
        <v>574</v>
      </c>
      <c r="H540" s="228">
        <v>156</v>
      </c>
      <c r="I540" s="229"/>
      <c r="J540" s="230">
        <f>ROUND(I540*H540,2)</f>
        <v>0</v>
      </c>
      <c r="K540" s="226" t="s">
        <v>3</v>
      </c>
      <c r="L540" s="231"/>
      <c r="M540" s="232" t="s">
        <v>3</v>
      </c>
      <c r="N540" s="233" t="s">
        <v>40</v>
      </c>
      <c r="O540" s="75"/>
      <c r="P540" s="186">
        <f>O540*H540</f>
        <v>0</v>
      </c>
      <c r="Q540" s="186">
        <v>0</v>
      </c>
      <c r="R540" s="186">
        <f>Q540*H540</f>
        <v>0</v>
      </c>
      <c r="S540" s="186">
        <v>0</v>
      </c>
      <c r="T540" s="187">
        <f>S540*H540</f>
        <v>0</v>
      </c>
      <c r="U540" s="41"/>
      <c r="V540" s="41"/>
      <c r="W540" s="41"/>
      <c r="X540" s="41"/>
      <c r="Y540" s="41"/>
      <c r="Z540" s="41"/>
      <c r="AA540" s="41"/>
      <c r="AB540" s="41"/>
      <c r="AC540" s="41"/>
      <c r="AD540" s="41"/>
      <c r="AE540" s="41"/>
      <c r="AR540" s="188" t="s">
        <v>171</v>
      </c>
      <c r="AT540" s="188" t="s">
        <v>539</v>
      </c>
      <c r="AU540" s="188" t="s">
        <v>76</v>
      </c>
      <c r="AY540" s="22" t="s">
        <v>328</v>
      </c>
      <c r="BE540" s="189">
        <f>IF(N540="základní",J540,0)</f>
        <v>0</v>
      </c>
      <c r="BF540" s="189">
        <f>IF(N540="snížená",J540,0)</f>
        <v>0</v>
      </c>
      <c r="BG540" s="189">
        <f>IF(N540="zákl. přenesená",J540,0)</f>
        <v>0</v>
      </c>
      <c r="BH540" s="189">
        <f>IF(N540="sníž. přenesená",J540,0)</f>
        <v>0</v>
      </c>
      <c r="BI540" s="189">
        <f>IF(N540="nulová",J540,0)</f>
        <v>0</v>
      </c>
      <c r="BJ540" s="22" t="s">
        <v>76</v>
      </c>
      <c r="BK540" s="189">
        <f>ROUND(I540*H540,2)</f>
        <v>0</v>
      </c>
      <c r="BL540" s="22" t="s">
        <v>113</v>
      </c>
      <c r="BM540" s="188" t="s">
        <v>4537</v>
      </c>
    </row>
    <row r="541" s="2" customFormat="1" ht="16.5" customHeight="1">
      <c r="A541" s="41"/>
      <c r="B541" s="176"/>
      <c r="C541" s="224" t="s">
        <v>3573</v>
      </c>
      <c r="D541" s="224" t="s">
        <v>539</v>
      </c>
      <c r="E541" s="225" t="s">
        <v>8344</v>
      </c>
      <c r="F541" s="226" t="s">
        <v>8345</v>
      </c>
      <c r="G541" s="227" t="s">
        <v>574</v>
      </c>
      <c r="H541" s="228">
        <v>96</v>
      </c>
      <c r="I541" s="229"/>
      <c r="J541" s="230">
        <f>ROUND(I541*H541,2)</f>
        <v>0</v>
      </c>
      <c r="K541" s="226" t="s">
        <v>3</v>
      </c>
      <c r="L541" s="231"/>
      <c r="M541" s="232" t="s">
        <v>3</v>
      </c>
      <c r="N541" s="233" t="s">
        <v>40</v>
      </c>
      <c r="O541" s="75"/>
      <c r="P541" s="186">
        <f>O541*H541</f>
        <v>0</v>
      </c>
      <c r="Q541" s="186">
        <v>0</v>
      </c>
      <c r="R541" s="186">
        <f>Q541*H541</f>
        <v>0</v>
      </c>
      <c r="S541" s="186">
        <v>0</v>
      </c>
      <c r="T541" s="187">
        <f>S541*H541</f>
        <v>0</v>
      </c>
      <c r="U541" s="41"/>
      <c r="V541" s="41"/>
      <c r="W541" s="41"/>
      <c r="X541" s="41"/>
      <c r="Y541" s="41"/>
      <c r="Z541" s="41"/>
      <c r="AA541" s="41"/>
      <c r="AB541" s="41"/>
      <c r="AC541" s="41"/>
      <c r="AD541" s="41"/>
      <c r="AE541" s="41"/>
      <c r="AR541" s="188" t="s">
        <v>171</v>
      </c>
      <c r="AT541" s="188" t="s">
        <v>539</v>
      </c>
      <c r="AU541" s="188" t="s">
        <v>76</v>
      </c>
      <c r="AY541" s="22" t="s">
        <v>328</v>
      </c>
      <c r="BE541" s="189">
        <f>IF(N541="základní",J541,0)</f>
        <v>0</v>
      </c>
      <c r="BF541" s="189">
        <f>IF(N541="snížená",J541,0)</f>
        <v>0</v>
      </c>
      <c r="BG541" s="189">
        <f>IF(N541="zákl. přenesená",J541,0)</f>
        <v>0</v>
      </c>
      <c r="BH541" s="189">
        <f>IF(N541="sníž. přenesená",J541,0)</f>
        <v>0</v>
      </c>
      <c r="BI541" s="189">
        <f>IF(N541="nulová",J541,0)</f>
        <v>0</v>
      </c>
      <c r="BJ541" s="22" t="s">
        <v>76</v>
      </c>
      <c r="BK541" s="189">
        <f>ROUND(I541*H541,2)</f>
        <v>0</v>
      </c>
      <c r="BL541" s="22" t="s">
        <v>113</v>
      </c>
      <c r="BM541" s="188" t="s">
        <v>4545</v>
      </c>
    </row>
    <row r="542" s="2" customFormat="1" ht="24.15" customHeight="1">
      <c r="A542" s="41"/>
      <c r="B542" s="176"/>
      <c r="C542" s="224" t="s">
        <v>1663</v>
      </c>
      <c r="D542" s="224" t="s">
        <v>539</v>
      </c>
      <c r="E542" s="225" t="s">
        <v>8346</v>
      </c>
      <c r="F542" s="226" t="s">
        <v>8347</v>
      </c>
      <c r="G542" s="227" t="s">
        <v>574</v>
      </c>
      <c r="H542" s="228">
        <v>56</v>
      </c>
      <c r="I542" s="229"/>
      <c r="J542" s="230">
        <f>ROUND(I542*H542,2)</f>
        <v>0</v>
      </c>
      <c r="K542" s="226" t="s">
        <v>3</v>
      </c>
      <c r="L542" s="231"/>
      <c r="M542" s="232" t="s">
        <v>3</v>
      </c>
      <c r="N542" s="233" t="s">
        <v>40</v>
      </c>
      <c r="O542" s="75"/>
      <c r="P542" s="186">
        <f>O542*H542</f>
        <v>0</v>
      </c>
      <c r="Q542" s="186">
        <v>0</v>
      </c>
      <c r="R542" s="186">
        <f>Q542*H542</f>
        <v>0</v>
      </c>
      <c r="S542" s="186">
        <v>0</v>
      </c>
      <c r="T542" s="187">
        <f>S542*H542</f>
        <v>0</v>
      </c>
      <c r="U542" s="41"/>
      <c r="V542" s="41"/>
      <c r="W542" s="41"/>
      <c r="X542" s="41"/>
      <c r="Y542" s="41"/>
      <c r="Z542" s="41"/>
      <c r="AA542" s="41"/>
      <c r="AB542" s="41"/>
      <c r="AC542" s="41"/>
      <c r="AD542" s="41"/>
      <c r="AE542" s="41"/>
      <c r="AR542" s="188" t="s">
        <v>171</v>
      </c>
      <c r="AT542" s="188" t="s">
        <v>539</v>
      </c>
      <c r="AU542" s="188" t="s">
        <v>76</v>
      </c>
      <c r="AY542" s="22" t="s">
        <v>328</v>
      </c>
      <c r="BE542" s="189">
        <f>IF(N542="základní",J542,0)</f>
        <v>0</v>
      </c>
      <c r="BF542" s="189">
        <f>IF(N542="snížená",J542,0)</f>
        <v>0</v>
      </c>
      <c r="BG542" s="189">
        <f>IF(N542="zákl. přenesená",J542,0)</f>
        <v>0</v>
      </c>
      <c r="BH542" s="189">
        <f>IF(N542="sníž. přenesená",J542,0)</f>
        <v>0</v>
      </c>
      <c r="BI542" s="189">
        <f>IF(N542="nulová",J542,0)</f>
        <v>0</v>
      </c>
      <c r="BJ542" s="22" t="s">
        <v>76</v>
      </c>
      <c r="BK542" s="189">
        <f>ROUND(I542*H542,2)</f>
        <v>0</v>
      </c>
      <c r="BL542" s="22" t="s">
        <v>113</v>
      </c>
      <c r="BM542" s="188" t="s">
        <v>4553</v>
      </c>
    </row>
    <row r="543" s="2" customFormat="1" ht="16.5" customHeight="1">
      <c r="A543" s="41"/>
      <c r="B543" s="176"/>
      <c r="C543" s="224" t="s">
        <v>3582</v>
      </c>
      <c r="D543" s="224" t="s">
        <v>539</v>
      </c>
      <c r="E543" s="225" t="s">
        <v>8348</v>
      </c>
      <c r="F543" s="226" t="s">
        <v>8349</v>
      </c>
      <c r="G543" s="227" t="s">
        <v>574</v>
      </c>
      <c r="H543" s="228">
        <v>69</v>
      </c>
      <c r="I543" s="229"/>
      <c r="J543" s="230">
        <f>ROUND(I543*H543,2)</f>
        <v>0</v>
      </c>
      <c r="K543" s="226" t="s">
        <v>3</v>
      </c>
      <c r="L543" s="231"/>
      <c r="M543" s="232" t="s">
        <v>3</v>
      </c>
      <c r="N543" s="233" t="s">
        <v>40</v>
      </c>
      <c r="O543" s="75"/>
      <c r="P543" s="186">
        <f>O543*H543</f>
        <v>0</v>
      </c>
      <c r="Q543" s="186">
        <v>0</v>
      </c>
      <c r="R543" s="186">
        <f>Q543*H543</f>
        <v>0</v>
      </c>
      <c r="S543" s="186">
        <v>0</v>
      </c>
      <c r="T543" s="187">
        <f>S543*H543</f>
        <v>0</v>
      </c>
      <c r="U543" s="41"/>
      <c r="V543" s="41"/>
      <c r="W543" s="41"/>
      <c r="X543" s="41"/>
      <c r="Y543" s="41"/>
      <c r="Z543" s="41"/>
      <c r="AA543" s="41"/>
      <c r="AB543" s="41"/>
      <c r="AC543" s="41"/>
      <c r="AD543" s="41"/>
      <c r="AE543" s="41"/>
      <c r="AR543" s="188" t="s">
        <v>171</v>
      </c>
      <c r="AT543" s="188" t="s">
        <v>539</v>
      </c>
      <c r="AU543" s="188" t="s">
        <v>76</v>
      </c>
      <c r="AY543" s="22" t="s">
        <v>328</v>
      </c>
      <c r="BE543" s="189">
        <f>IF(N543="základní",J543,0)</f>
        <v>0</v>
      </c>
      <c r="BF543" s="189">
        <f>IF(N543="snížená",J543,0)</f>
        <v>0</v>
      </c>
      <c r="BG543" s="189">
        <f>IF(N543="zákl. přenesená",J543,0)</f>
        <v>0</v>
      </c>
      <c r="BH543" s="189">
        <f>IF(N543="sníž. přenesená",J543,0)</f>
        <v>0</v>
      </c>
      <c r="BI543" s="189">
        <f>IF(N543="nulová",J543,0)</f>
        <v>0</v>
      </c>
      <c r="BJ543" s="22" t="s">
        <v>76</v>
      </c>
      <c r="BK543" s="189">
        <f>ROUND(I543*H543,2)</f>
        <v>0</v>
      </c>
      <c r="BL543" s="22" t="s">
        <v>113</v>
      </c>
      <c r="BM543" s="188" t="s">
        <v>4560</v>
      </c>
    </row>
    <row r="544" s="2" customFormat="1" ht="16.5" customHeight="1">
      <c r="A544" s="41"/>
      <c r="B544" s="176"/>
      <c r="C544" s="224" t="s">
        <v>1667</v>
      </c>
      <c r="D544" s="224" t="s">
        <v>539</v>
      </c>
      <c r="E544" s="225" t="s">
        <v>8350</v>
      </c>
      <c r="F544" s="226" t="s">
        <v>8351</v>
      </c>
      <c r="G544" s="227" t="s">
        <v>574</v>
      </c>
      <c r="H544" s="228">
        <v>45</v>
      </c>
      <c r="I544" s="229"/>
      <c r="J544" s="230">
        <f>ROUND(I544*H544,2)</f>
        <v>0</v>
      </c>
      <c r="K544" s="226" t="s">
        <v>3</v>
      </c>
      <c r="L544" s="231"/>
      <c r="M544" s="232" t="s">
        <v>3</v>
      </c>
      <c r="N544" s="233" t="s">
        <v>40</v>
      </c>
      <c r="O544" s="75"/>
      <c r="P544" s="186">
        <f>O544*H544</f>
        <v>0</v>
      </c>
      <c r="Q544" s="186">
        <v>0</v>
      </c>
      <c r="R544" s="186">
        <f>Q544*H544</f>
        <v>0</v>
      </c>
      <c r="S544" s="186">
        <v>0</v>
      </c>
      <c r="T544" s="187">
        <f>S544*H544</f>
        <v>0</v>
      </c>
      <c r="U544" s="41"/>
      <c r="V544" s="41"/>
      <c r="W544" s="41"/>
      <c r="X544" s="41"/>
      <c r="Y544" s="41"/>
      <c r="Z544" s="41"/>
      <c r="AA544" s="41"/>
      <c r="AB544" s="41"/>
      <c r="AC544" s="41"/>
      <c r="AD544" s="41"/>
      <c r="AE544" s="41"/>
      <c r="AR544" s="188" t="s">
        <v>171</v>
      </c>
      <c r="AT544" s="188" t="s">
        <v>539</v>
      </c>
      <c r="AU544" s="188" t="s">
        <v>76</v>
      </c>
      <c r="AY544" s="22" t="s">
        <v>328</v>
      </c>
      <c r="BE544" s="189">
        <f>IF(N544="základní",J544,0)</f>
        <v>0</v>
      </c>
      <c r="BF544" s="189">
        <f>IF(N544="snížená",J544,0)</f>
        <v>0</v>
      </c>
      <c r="BG544" s="189">
        <f>IF(N544="zákl. přenesená",J544,0)</f>
        <v>0</v>
      </c>
      <c r="BH544" s="189">
        <f>IF(N544="sníž. přenesená",J544,0)</f>
        <v>0</v>
      </c>
      <c r="BI544" s="189">
        <f>IF(N544="nulová",J544,0)</f>
        <v>0</v>
      </c>
      <c r="BJ544" s="22" t="s">
        <v>76</v>
      </c>
      <c r="BK544" s="189">
        <f>ROUND(I544*H544,2)</f>
        <v>0</v>
      </c>
      <c r="BL544" s="22" t="s">
        <v>113</v>
      </c>
      <c r="BM544" s="188" t="s">
        <v>4567</v>
      </c>
    </row>
    <row r="545" s="2" customFormat="1" ht="16.5" customHeight="1">
      <c r="A545" s="41"/>
      <c r="B545" s="176"/>
      <c r="C545" s="224" t="s">
        <v>3594</v>
      </c>
      <c r="D545" s="224" t="s">
        <v>539</v>
      </c>
      <c r="E545" s="225" t="s">
        <v>8352</v>
      </c>
      <c r="F545" s="226" t="s">
        <v>8353</v>
      </c>
      <c r="G545" s="227" t="s">
        <v>574</v>
      </c>
      <c r="H545" s="228">
        <v>87</v>
      </c>
      <c r="I545" s="229"/>
      <c r="J545" s="230">
        <f>ROUND(I545*H545,2)</f>
        <v>0</v>
      </c>
      <c r="K545" s="226" t="s">
        <v>3</v>
      </c>
      <c r="L545" s="231"/>
      <c r="M545" s="232" t="s">
        <v>3</v>
      </c>
      <c r="N545" s="233" t="s">
        <v>40</v>
      </c>
      <c r="O545" s="75"/>
      <c r="P545" s="186">
        <f>O545*H545</f>
        <v>0</v>
      </c>
      <c r="Q545" s="186">
        <v>0</v>
      </c>
      <c r="R545" s="186">
        <f>Q545*H545</f>
        <v>0</v>
      </c>
      <c r="S545" s="186">
        <v>0</v>
      </c>
      <c r="T545" s="187">
        <f>S545*H545</f>
        <v>0</v>
      </c>
      <c r="U545" s="41"/>
      <c r="V545" s="41"/>
      <c r="W545" s="41"/>
      <c r="X545" s="41"/>
      <c r="Y545" s="41"/>
      <c r="Z545" s="41"/>
      <c r="AA545" s="41"/>
      <c r="AB545" s="41"/>
      <c r="AC545" s="41"/>
      <c r="AD545" s="41"/>
      <c r="AE545" s="41"/>
      <c r="AR545" s="188" t="s">
        <v>171</v>
      </c>
      <c r="AT545" s="188" t="s">
        <v>539</v>
      </c>
      <c r="AU545" s="188" t="s">
        <v>76</v>
      </c>
      <c r="AY545" s="22" t="s">
        <v>328</v>
      </c>
      <c r="BE545" s="189">
        <f>IF(N545="základní",J545,0)</f>
        <v>0</v>
      </c>
      <c r="BF545" s="189">
        <f>IF(N545="snížená",J545,0)</f>
        <v>0</v>
      </c>
      <c r="BG545" s="189">
        <f>IF(N545="zákl. přenesená",J545,0)</f>
        <v>0</v>
      </c>
      <c r="BH545" s="189">
        <f>IF(N545="sníž. přenesená",J545,0)</f>
        <v>0</v>
      </c>
      <c r="BI545" s="189">
        <f>IF(N545="nulová",J545,0)</f>
        <v>0</v>
      </c>
      <c r="BJ545" s="22" t="s">
        <v>76</v>
      </c>
      <c r="BK545" s="189">
        <f>ROUND(I545*H545,2)</f>
        <v>0</v>
      </c>
      <c r="BL545" s="22" t="s">
        <v>113</v>
      </c>
      <c r="BM545" s="188" t="s">
        <v>4576</v>
      </c>
    </row>
    <row r="546" s="2" customFormat="1" ht="24.15" customHeight="1">
      <c r="A546" s="41"/>
      <c r="B546" s="176"/>
      <c r="C546" s="224" t="s">
        <v>1671</v>
      </c>
      <c r="D546" s="224" t="s">
        <v>539</v>
      </c>
      <c r="E546" s="225" t="s">
        <v>8354</v>
      </c>
      <c r="F546" s="226" t="s">
        <v>8355</v>
      </c>
      <c r="G546" s="227" t="s">
        <v>574</v>
      </c>
      <c r="H546" s="228">
        <v>222</v>
      </c>
      <c r="I546" s="229"/>
      <c r="J546" s="230">
        <f>ROUND(I546*H546,2)</f>
        <v>0</v>
      </c>
      <c r="K546" s="226" t="s">
        <v>3</v>
      </c>
      <c r="L546" s="231"/>
      <c r="M546" s="232" t="s">
        <v>3</v>
      </c>
      <c r="N546" s="233" t="s">
        <v>40</v>
      </c>
      <c r="O546" s="75"/>
      <c r="P546" s="186">
        <f>O546*H546</f>
        <v>0</v>
      </c>
      <c r="Q546" s="186">
        <v>0</v>
      </c>
      <c r="R546" s="186">
        <f>Q546*H546</f>
        <v>0</v>
      </c>
      <c r="S546" s="186">
        <v>0</v>
      </c>
      <c r="T546" s="187">
        <f>S546*H546</f>
        <v>0</v>
      </c>
      <c r="U546" s="41"/>
      <c r="V546" s="41"/>
      <c r="W546" s="41"/>
      <c r="X546" s="41"/>
      <c r="Y546" s="41"/>
      <c r="Z546" s="41"/>
      <c r="AA546" s="41"/>
      <c r="AB546" s="41"/>
      <c r="AC546" s="41"/>
      <c r="AD546" s="41"/>
      <c r="AE546" s="41"/>
      <c r="AR546" s="188" t="s">
        <v>171</v>
      </c>
      <c r="AT546" s="188" t="s">
        <v>539</v>
      </c>
      <c r="AU546" s="188" t="s">
        <v>76</v>
      </c>
      <c r="AY546" s="22" t="s">
        <v>328</v>
      </c>
      <c r="BE546" s="189">
        <f>IF(N546="základní",J546,0)</f>
        <v>0</v>
      </c>
      <c r="BF546" s="189">
        <f>IF(N546="snížená",J546,0)</f>
        <v>0</v>
      </c>
      <c r="BG546" s="189">
        <f>IF(N546="zákl. přenesená",J546,0)</f>
        <v>0</v>
      </c>
      <c r="BH546" s="189">
        <f>IF(N546="sníž. přenesená",J546,0)</f>
        <v>0</v>
      </c>
      <c r="BI546" s="189">
        <f>IF(N546="nulová",J546,0)</f>
        <v>0</v>
      </c>
      <c r="BJ546" s="22" t="s">
        <v>76</v>
      </c>
      <c r="BK546" s="189">
        <f>ROUND(I546*H546,2)</f>
        <v>0</v>
      </c>
      <c r="BL546" s="22" t="s">
        <v>113</v>
      </c>
      <c r="BM546" s="188" t="s">
        <v>4591</v>
      </c>
    </row>
    <row r="547" s="2" customFormat="1" ht="16.5" customHeight="1">
      <c r="A547" s="41"/>
      <c r="B547" s="176"/>
      <c r="C547" s="224" t="s">
        <v>3605</v>
      </c>
      <c r="D547" s="224" t="s">
        <v>539</v>
      </c>
      <c r="E547" s="225" t="s">
        <v>8356</v>
      </c>
      <c r="F547" s="226" t="s">
        <v>8357</v>
      </c>
      <c r="G547" s="227" t="s">
        <v>574</v>
      </c>
      <c r="H547" s="228">
        <v>54</v>
      </c>
      <c r="I547" s="229"/>
      <c r="J547" s="230">
        <f>ROUND(I547*H547,2)</f>
        <v>0</v>
      </c>
      <c r="K547" s="226" t="s">
        <v>3</v>
      </c>
      <c r="L547" s="231"/>
      <c r="M547" s="232" t="s">
        <v>3</v>
      </c>
      <c r="N547" s="233" t="s">
        <v>40</v>
      </c>
      <c r="O547" s="75"/>
      <c r="P547" s="186">
        <f>O547*H547</f>
        <v>0</v>
      </c>
      <c r="Q547" s="186">
        <v>0</v>
      </c>
      <c r="R547" s="186">
        <f>Q547*H547</f>
        <v>0</v>
      </c>
      <c r="S547" s="186">
        <v>0</v>
      </c>
      <c r="T547" s="187">
        <f>S547*H547</f>
        <v>0</v>
      </c>
      <c r="U547" s="41"/>
      <c r="V547" s="41"/>
      <c r="W547" s="41"/>
      <c r="X547" s="41"/>
      <c r="Y547" s="41"/>
      <c r="Z547" s="41"/>
      <c r="AA547" s="41"/>
      <c r="AB547" s="41"/>
      <c r="AC547" s="41"/>
      <c r="AD547" s="41"/>
      <c r="AE547" s="41"/>
      <c r="AR547" s="188" t="s">
        <v>171</v>
      </c>
      <c r="AT547" s="188" t="s">
        <v>539</v>
      </c>
      <c r="AU547" s="188" t="s">
        <v>76</v>
      </c>
      <c r="AY547" s="22" t="s">
        <v>328</v>
      </c>
      <c r="BE547" s="189">
        <f>IF(N547="základní",J547,0)</f>
        <v>0</v>
      </c>
      <c r="BF547" s="189">
        <f>IF(N547="snížená",J547,0)</f>
        <v>0</v>
      </c>
      <c r="BG547" s="189">
        <f>IF(N547="zákl. přenesená",J547,0)</f>
        <v>0</v>
      </c>
      <c r="BH547" s="189">
        <f>IF(N547="sníž. přenesená",J547,0)</f>
        <v>0</v>
      </c>
      <c r="BI547" s="189">
        <f>IF(N547="nulová",J547,0)</f>
        <v>0</v>
      </c>
      <c r="BJ547" s="22" t="s">
        <v>76</v>
      </c>
      <c r="BK547" s="189">
        <f>ROUND(I547*H547,2)</f>
        <v>0</v>
      </c>
      <c r="BL547" s="22" t="s">
        <v>113</v>
      </c>
      <c r="BM547" s="188" t="s">
        <v>4601</v>
      </c>
    </row>
    <row r="548" s="2" customFormat="1" ht="24.15" customHeight="1">
      <c r="A548" s="41"/>
      <c r="B548" s="176"/>
      <c r="C548" s="224" t="s">
        <v>555</v>
      </c>
      <c r="D548" s="224" t="s">
        <v>539</v>
      </c>
      <c r="E548" s="225" t="s">
        <v>8358</v>
      </c>
      <c r="F548" s="226" t="s">
        <v>8359</v>
      </c>
      <c r="G548" s="227" t="s">
        <v>574</v>
      </c>
      <c r="H548" s="228">
        <v>54</v>
      </c>
      <c r="I548" s="229"/>
      <c r="J548" s="230">
        <f>ROUND(I548*H548,2)</f>
        <v>0</v>
      </c>
      <c r="K548" s="226" t="s">
        <v>3</v>
      </c>
      <c r="L548" s="231"/>
      <c r="M548" s="232" t="s">
        <v>3</v>
      </c>
      <c r="N548" s="233" t="s">
        <v>40</v>
      </c>
      <c r="O548" s="75"/>
      <c r="P548" s="186">
        <f>O548*H548</f>
        <v>0</v>
      </c>
      <c r="Q548" s="186">
        <v>0</v>
      </c>
      <c r="R548" s="186">
        <f>Q548*H548</f>
        <v>0</v>
      </c>
      <c r="S548" s="186">
        <v>0</v>
      </c>
      <c r="T548" s="187">
        <f>S548*H548</f>
        <v>0</v>
      </c>
      <c r="U548" s="41"/>
      <c r="V548" s="41"/>
      <c r="W548" s="41"/>
      <c r="X548" s="41"/>
      <c r="Y548" s="41"/>
      <c r="Z548" s="41"/>
      <c r="AA548" s="41"/>
      <c r="AB548" s="41"/>
      <c r="AC548" s="41"/>
      <c r="AD548" s="41"/>
      <c r="AE548" s="41"/>
      <c r="AR548" s="188" t="s">
        <v>171</v>
      </c>
      <c r="AT548" s="188" t="s">
        <v>539</v>
      </c>
      <c r="AU548" s="188" t="s">
        <v>76</v>
      </c>
      <c r="AY548" s="22" t="s">
        <v>328</v>
      </c>
      <c r="BE548" s="189">
        <f>IF(N548="základní",J548,0)</f>
        <v>0</v>
      </c>
      <c r="BF548" s="189">
        <f>IF(N548="snížená",J548,0)</f>
        <v>0</v>
      </c>
      <c r="BG548" s="189">
        <f>IF(N548="zákl. přenesená",J548,0)</f>
        <v>0</v>
      </c>
      <c r="BH548" s="189">
        <f>IF(N548="sníž. přenesená",J548,0)</f>
        <v>0</v>
      </c>
      <c r="BI548" s="189">
        <f>IF(N548="nulová",J548,0)</f>
        <v>0</v>
      </c>
      <c r="BJ548" s="22" t="s">
        <v>76</v>
      </c>
      <c r="BK548" s="189">
        <f>ROUND(I548*H548,2)</f>
        <v>0</v>
      </c>
      <c r="BL548" s="22" t="s">
        <v>113</v>
      </c>
      <c r="BM548" s="188" t="s">
        <v>4614</v>
      </c>
    </row>
    <row r="549" s="2" customFormat="1" ht="21.75" customHeight="1">
      <c r="A549" s="41"/>
      <c r="B549" s="176"/>
      <c r="C549" s="224" t="s">
        <v>3614</v>
      </c>
      <c r="D549" s="224" t="s">
        <v>539</v>
      </c>
      <c r="E549" s="225" t="s">
        <v>8360</v>
      </c>
      <c r="F549" s="226" t="s">
        <v>8361</v>
      </c>
      <c r="G549" s="227" t="s">
        <v>574</v>
      </c>
      <c r="H549" s="228">
        <v>200</v>
      </c>
      <c r="I549" s="229"/>
      <c r="J549" s="230">
        <f>ROUND(I549*H549,2)</f>
        <v>0</v>
      </c>
      <c r="K549" s="226" t="s">
        <v>3</v>
      </c>
      <c r="L549" s="231"/>
      <c r="M549" s="232" t="s">
        <v>3</v>
      </c>
      <c r="N549" s="233" t="s">
        <v>40</v>
      </c>
      <c r="O549" s="75"/>
      <c r="P549" s="186">
        <f>O549*H549</f>
        <v>0</v>
      </c>
      <c r="Q549" s="186">
        <v>0</v>
      </c>
      <c r="R549" s="186">
        <f>Q549*H549</f>
        <v>0</v>
      </c>
      <c r="S549" s="186">
        <v>0</v>
      </c>
      <c r="T549" s="187">
        <f>S549*H549</f>
        <v>0</v>
      </c>
      <c r="U549" s="41"/>
      <c r="V549" s="41"/>
      <c r="W549" s="41"/>
      <c r="X549" s="41"/>
      <c r="Y549" s="41"/>
      <c r="Z549" s="41"/>
      <c r="AA549" s="41"/>
      <c r="AB549" s="41"/>
      <c r="AC549" s="41"/>
      <c r="AD549" s="41"/>
      <c r="AE549" s="41"/>
      <c r="AR549" s="188" t="s">
        <v>171</v>
      </c>
      <c r="AT549" s="188" t="s">
        <v>539</v>
      </c>
      <c r="AU549" s="188" t="s">
        <v>76</v>
      </c>
      <c r="AY549" s="22" t="s">
        <v>328</v>
      </c>
      <c r="BE549" s="189">
        <f>IF(N549="základní",J549,0)</f>
        <v>0</v>
      </c>
      <c r="BF549" s="189">
        <f>IF(N549="snížená",J549,0)</f>
        <v>0</v>
      </c>
      <c r="BG549" s="189">
        <f>IF(N549="zákl. přenesená",J549,0)</f>
        <v>0</v>
      </c>
      <c r="BH549" s="189">
        <f>IF(N549="sníž. přenesená",J549,0)</f>
        <v>0</v>
      </c>
      <c r="BI549" s="189">
        <f>IF(N549="nulová",J549,0)</f>
        <v>0</v>
      </c>
      <c r="BJ549" s="22" t="s">
        <v>76</v>
      </c>
      <c r="BK549" s="189">
        <f>ROUND(I549*H549,2)</f>
        <v>0</v>
      </c>
      <c r="BL549" s="22" t="s">
        <v>113</v>
      </c>
      <c r="BM549" s="188" t="s">
        <v>4625</v>
      </c>
    </row>
    <row r="550" s="2" customFormat="1" ht="16.5" customHeight="1">
      <c r="A550" s="41"/>
      <c r="B550" s="176"/>
      <c r="C550" s="224" t="s">
        <v>1679</v>
      </c>
      <c r="D550" s="224" t="s">
        <v>539</v>
      </c>
      <c r="E550" s="225" t="s">
        <v>8362</v>
      </c>
      <c r="F550" s="226" t="s">
        <v>8363</v>
      </c>
      <c r="G550" s="227" t="s">
        <v>574</v>
      </c>
      <c r="H550" s="228">
        <v>157</v>
      </c>
      <c r="I550" s="229"/>
      <c r="J550" s="230">
        <f>ROUND(I550*H550,2)</f>
        <v>0</v>
      </c>
      <c r="K550" s="226" t="s">
        <v>3</v>
      </c>
      <c r="L550" s="231"/>
      <c r="M550" s="232" t="s">
        <v>3</v>
      </c>
      <c r="N550" s="233" t="s">
        <v>40</v>
      </c>
      <c r="O550" s="75"/>
      <c r="P550" s="186">
        <f>O550*H550</f>
        <v>0</v>
      </c>
      <c r="Q550" s="186">
        <v>0</v>
      </c>
      <c r="R550" s="186">
        <f>Q550*H550</f>
        <v>0</v>
      </c>
      <c r="S550" s="186">
        <v>0</v>
      </c>
      <c r="T550" s="187">
        <f>S550*H550</f>
        <v>0</v>
      </c>
      <c r="U550" s="41"/>
      <c r="V550" s="41"/>
      <c r="W550" s="41"/>
      <c r="X550" s="41"/>
      <c r="Y550" s="41"/>
      <c r="Z550" s="41"/>
      <c r="AA550" s="41"/>
      <c r="AB550" s="41"/>
      <c r="AC550" s="41"/>
      <c r="AD550" s="41"/>
      <c r="AE550" s="41"/>
      <c r="AR550" s="188" t="s">
        <v>171</v>
      </c>
      <c r="AT550" s="188" t="s">
        <v>539</v>
      </c>
      <c r="AU550" s="188" t="s">
        <v>76</v>
      </c>
      <c r="AY550" s="22" t="s">
        <v>328</v>
      </c>
      <c r="BE550" s="189">
        <f>IF(N550="základní",J550,0)</f>
        <v>0</v>
      </c>
      <c r="BF550" s="189">
        <f>IF(N550="snížená",J550,0)</f>
        <v>0</v>
      </c>
      <c r="BG550" s="189">
        <f>IF(N550="zákl. přenesená",J550,0)</f>
        <v>0</v>
      </c>
      <c r="BH550" s="189">
        <f>IF(N550="sníž. přenesená",J550,0)</f>
        <v>0</v>
      </c>
      <c r="BI550" s="189">
        <f>IF(N550="nulová",J550,0)</f>
        <v>0</v>
      </c>
      <c r="BJ550" s="22" t="s">
        <v>76</v>
      </c>
      <c r="BK550" s="189">
        <f>ROUND(I550*H550,2)</f>
        <v>0</v>
      </c>
      <c r="BL550" s="22" t="s">
        <v>113</v>
      </c>
      <c r="BM550" s="188" t="s">
        <v>4634</v>
      </c>
    </row>
    <row r="551" s="2" customFormat="1" ht="24.15" customHeight="1">
      <c r="A551" s="41"/>
      <c r="B551" s="176"/>
      <c r="C551" s="224" t="s">
        <v>3626</v>
      </c>
      <c r="D551" s="224" t="s">
        <v>539</v>
      </c>
      <c r="E551" s="225" t="s">
        <v>8364</v>
      </c>
      <c r="F551" s="226" t="s">
        <v>8365</v>
      </c>
      <c r="G551" s="227" t="s">
        <v>574</v>
      </c>
      <c r="H551" s="228">
        <v>76</v>
      </c>
      <c r="I551" s="229"/>
      <c r="J551" s="230">
        <f>ROUND(I551*H551,2)</f>
        <v>0</v>
      </c>
      <c r="K551" s="226" t="s">
        <v>3</v>
      </c>
      <c r="L551" s="231"/>
      <c r="M551" s="232" t="s">
        <v>3</v>
      </c>
      <c r="N551" s="233" t="s">
        <v>40</v>
      </c>
      <c r="O551" s="75"/>
      <c r="P551" s="186">
        <f>O551*H551</f>
        <v>0</v>
      </c>
      <c r="Q551" s="186">
        <v>0</v>
      </c>
      <c r="R551" s="186">
        <f>Q551*H551</f>
        <v>0</v>
      </c>
      <c r="S551" s="186">
        <v>0</v>
      </c>
      <c r="T551" s="187">
        <f>S551*H551</f>
        <v>0</v>
      </c>
      <c r="U551" s="41"/>
      <c r="V551" s="41"/>
      <c r="W551" s="41"/>
      <c r="X551" s="41"/>
      <c r="Y551" s="41"/>
      <c r="Z551" s="41"/>
      <c r="AA551" s="41"/>
      <c r="AB551" s="41"/>
      <c r="AC551" s="41"/>
      <c r="AD551" s="41"/>
      <c r="AE551" s="41"/>
      <c r="AR551" s="188" t="s">
        <v>171</v>
      </c>
      <c r="AT551" s="188" t="s">
        <v>539</v>
      </c>
      <c r="AU551" s="188" t="s">
        <v>76</v>
      </c>
      <c r="AY551" s="22" t="s">
        <v>328</v>
      </c>
      <c r="BE551" s="189">
        <f>IF(N551="základní",J551,0)</f>
        <v>0</v>
      </c>
      <c r="BF551" s="189">
        <f>IF(N551="snížená",J551,0)</f>
        <v>0</v>
      </c>
      <c r="BG551" s="189">
        <f>IF(N551="zákl. přenesená",J551,0)</f>
        <v>0</v>
      </c>
      <c r="BH551" s="189">
        <f>IF(N551="sníž. přenesená",J551,0)</f>
        <v>0</v>
      </c>
      <c r="BI551" s="189">
        <f>IF(N551="nulová",J551,0)</f>
        <v>0</v>
      </c>
      <c r="BJ551" s="22" t="s">
        <v>76</v>
      </c>
      <c r="BK551" s="189">
        <f>ROUND(I551*H551,2)</f>
        <v>0</v>
      </c>
      <c r="BL551" s="22" t="s">
        <v>113</v>
      </c>
      <c r="BM551" s="188" t="s">
        <v>1010</v>
      </c>
    </row>
    <row r="552" s="2" customFormat="1" ht="16.5" customHeight="1">
      <c r="A552" s="41"/>
      <c r="B552" s="176"/>
      <c r="C552" s="224" t="s">
        <v>1684</v>
      </c>
      <c r="D552" s="224" t="s">
        <v>539</v>
      </c>
      <c r="E552" s="225" t="s">
        <v>8366</v>
      </c>
      <c r="F552" s="226" t="s">
        <v>8367</v>
      </c>
      <c r="G552" s="227" t="s">
        <v>574</v>
      </c>
      <c r="H552" s="228">
        <v>90</v>
      </c>
      <c r="I552" s="229"/>
      <c r="J552" s="230">
        <f>ROUND(I552*H552,2)</f>
        <v>0</v>
      </c>
      <c r="K552" s="226" t="s">
        <v>3</v>
      </c>
      <c r="L552" s="231"/>
      <c r="M552" s="232" t="s">
        <v>3</v>
      </c>
      <c r="N552" s="233" t="s">
        <v>40</v>
      </c>
      <c r="O552" s="75"/>
      <c r="P552" s="186">
        <f>O552*H552</f>
        <v>0</v>
      </c>
      <c r="Q552" s="186">
        <v>0</v>
      </c>
      <c r="R552" s="186">
        <f>Q552*H552</f>
        <v>0</v>
      </c>
      <c r="S552" s="186">
        <v>0</v>
      </c>
      <c r="T552" s="187">
        <f>S552*H552</f>
        <v>0</v>
      </c>
      <c r="U552" s="41"/>
      <c r="V552" s="41"/>
      <c r="W552" s="41"/>
      <c r="X552" s="41"/>
      <c r="Y552" s="41"/>
      <c r="Z552" s="41"/>
      <c r="AA552" s="41"/>
      <c r="AB552" s="41"/>
      <c r="AC552" s="41"/>
      <c r="AD552" s="41"/>
      <c r="AE552" s="41"/>
      <c r="AR552" s="188" t="s">
        <v>171</v>
      </c>
      <c r="AT552" s="188" t="s">
        <v>539</v>
      </c>
      <c r="AU552" s="188" t="s">
        <v>76</v>
      </c>
      <c r="AY552" s="22" t="s">
        <v>328</v>
      </c>
      <c r="BE552" s="189">
        <f>IF(N552="základní",J552,0)</f>
        <v>0</v>
      </c>
      <c r="BF552" s="189">
        <f>IF(N552="snížená",J552,0)</f>
        <v>0</v>
      </c>
      <c r="BG552" s="189">
        <f>IF(N552="zákl. přenesená",J552,0)</f>
        <v>0</v>
      </c>
      <c r="BH552" s="189">
        <f>IF(N552="sníž. přenesená",J552,0)</f>
        <v>0</v>
      </c>
      <c r="BI552" s="189">
        <f>IF(N552="nulová",J552,0)</f>
        <v>0</v>
      </c>
      <c r="BJ552" s="22" t="s">
        <v>76</v>
      </c>
      <c r="BK552" s="189">
        <f>ROUND(I552*H552,2)</f>
        <v>0</v>
      </c>
      <c r="BL552" s="22" t="s">
        <v>113</v>
      </c>
      <c r="BM552" s="188" t="s">
        <v>4653</v>
      </c>
    </row>
    <row r="553" s="2" customFormat="1" ht="44.25" customHeight="1">
      <c r="A553" s="41"/>
      <c r="B553" s="176"/>
      <c r="C553" s="177" t="s">
        <v>3637</v>
      </c>
      <c r="D553" s="177" t="s">
        <v>331</v>
      </c>
      <c r="E553" s="178" t="s">
        <v>8368</v>
      </c>
      <c r="F553" s="179" t="s">
        <v>8369</v>
      </c>
      <c r="G553" s="180" t="s">
        <v>574</v>
      </c>
      <c r="H553" s="181">
        <v>329</v>
      </c>
      <c r="I553" s="182"/>
      <c r="J553" s="183">
        <f>ROUND(I553*H553,2)</f>
        <v>0</v>
      </c>
      <c r="K553" s="179" t="s">
        <v>335</v>
      </c>
      <c r="L553" s="42"/>
      <c r="M553" s="184" t="s">
        <v>3</v>
      </c>
      <c r="N553" s="185" t="s">
        <v>40</v>
      </c>
      <c r="O553" s="75"/>
      <c r="P553" s="186">
        <f>O553*H553</f>
        <v>0</v>
      </c>
      <c r="Q553" s="186">
        <v>0</v>
      </c>
      <c r="R553" s="186">
        <f>Q553*H553</f>
        <v>0</v>
      </c>
      <c r="S553" s="186">
        <v>0</v>
      </c>
      <c r="T553" s="187">
        <f>S553*H553</f>
        <v>0</v>
      </c>
      <c r="U553" s="41"/>
      <c r="V553" s="41"/>
      <c r="W553" s="41"/>
      <c r="X553" s="41"/>
      <c r="Y553" s="41"/>
      <c r="Z553" s="41"/>
      <c r="AA553" s="41"/>
      <c r="AB553" s="41"/>
      <c r="AC553" s="41"/>
      <c r="AD553" s="41"/>
      <c r="AE553" s="41"/>
      <c r="AR553" s="188" t="s">
        <v>113</v>
      </c>
      <c r="AT553" s="188" t="s">
        <v>331</v>
      </c>
      <c r="AU553" s="188" t="s">
        <v>76</v>
      </c>
      <c r="AY553" s="22" t="s">
        <v>328</v>
      </c>
      <c r="BE553" s="189">
        <f>IF(N553="základní",J553,0)</f>
        <v>0</v>
      </c>
      <c r="BF553" s="189">
        <f>IF(N553="snížená",J553,0)</f>
        <v>0</v>
      </c>
      <c r="BG553" s="189">
        <f>IF(N553="zákl. přenesená",J553,0)</f>
        <v>0</v>
      </c>
      <c r="BH553" s="189">
        <f>IF(N553="sníž. přenesená",J553,0)</f>
        <v>0</v>
      </c>
      <c r="BI553" s="189">
        <f>IF(N553="nulová",J553,0)</f>
        <v>0</v>
      </c>
      <c r="BJ553" s="22" t="s">
        <v>76</v>
      </c>
      <c r="BK553" s="189">
        <f>ROUND(I553*H553,2)</f>
        <v>0</v>
      </c>
      <c r="BL553" s="22" t="s">
        <v>113</v>
      </c>
      <c r="BM553" s="188" t="s">
        <v>4666</v>
      </c>
    </row>
    <row r="554" s="2" customFormat="1">
      <c r="A554" s="41"/>
      <c r="B554" s="42"/>
      <c r="C554" s="41"/>
      <c r="D554" s="190" t="s">
        <v>338</v>
      </c>
      <c r="E554" s="41"/>
      <c r="F554" s="191" t="s">
        <v>8370</v>
      </c>
      <c r="G554" s="41"/>
      <c r="H554" s="41"/>
      <c r="I554" s="192"/>
      <c r="J554" s="41"/>
      <c r="K554" s="41"/>
      <c r="L554" s="42"/>
      <c r="M554" s="193"/>
      <c r="N554" s="194"/>
      <c r="O554" s="75"/>
      <c r="P554" s="75"/>
      <c r="Q554" s="75"/>
      <c r="R554" s="75"/>
      <c r="S554" s="75"/>
      <c r="T554" s="76"/>
      <c r="U554" s="41"/>
      <c r="V554" s="41"/>
      <c r="W554" s="41"/>
      <c r="X554" s="41"/>
      <c r="Y554" s="41"/>
      <c r="Z554" s="41"/>
      <c r="AA554" s="41"/>
      <c r="AB554" s="41"/>
      <c r="AC554" s="41"/>
      <c r="AD554" s="41"/>
      <c r="AE554" s="41"/>
      <c r="AT554" s="22" t="s">
        <v>338</v>
      </c>
      <c r="AU554" s="22" t="s">
        <v>76</v>
      </c>
    </row>
    <row r="555" s="2" customFormat="1" ht="37.8" customHeight="1">
      <c r="A555" s="41"/>
      <c r="B555" s="176"/>
      <c r="C555" s="177" t="s">
        <v>1688</v>
      </c>
      <c r="D555" s="177" t="s">
        <v>331</v>
      </c>
      <c r="E555" s="178" t="s">
        <v>8371</v>
      </c>
      <c r="F555" s="179" t="s">
        <v>8372</v>
      </c>
      <c r="G555" s="180" t="s">
        <v>574</v>
      </c>
      <c r="H555" s="181">
        <v>329</v>
      </c>
      <c r="I555" s="182"/>
      <c r="J555" s="183">
        <f>ROUND(I555*H555,2)</f>
        <v>0</v>
      </c>
      <c r="K555" s="179" t="s">
        <v>335</v>
      </c>
      <c r="L555" s="42"/>
      <c r="M555" s="184" t="s">
        <v>3</v>
      </c>
      <c r="N555" s="185" t="s">
        <v>40</v>
      </c>
      <c r="O555" s="75"/>
      <c r="P555" s="186">
        <f>O555*H555</f>
        <v>0</v>
      </c>
      <c r="Q555" s="186">
        <v>0</v>
      </c>
      <c r="R555" s="186">
        <f>Q555*H555</f>
        <v>0</v>
      </c>
      <c r="S555" s="186">
        <v>0</v>
      </c>
      <c r="T555" s="187">
        <f>S555*H555</f>
        <v>0</v>
      </c>
      <c r="U555" s="41"/>
      <c r="V555" s="41"/>
      <c r="W555" s="41"/>
      <c r="X555" s="41"/>
      <c r="Y555" s="41"/>
      <c r="Z555" s="41"/>
      <c r="AA555" s="41"/>
      <c r="AB555" s="41"/>
      <c r="AC555" s="41"/>
      <c r="AD555" s="41"/>
      <c r="AE555" s="41"/>
      <c r="AR555" s="188" t="s">
        <v>113</v>
      </c>
      <c r="AT555" s="188" t="s">
        <v>331</v>
      </c>
      <c r="AU555" s="188" t="s">
        <v>76</v>
      </c>
      <c r="AY555" s="22" t="s">
        <v>328</v>
      </c>
      <c r="BE555" s="189">
        <f>IF(N555="základní",J555,0)</f>
        <v>0</v>
      </c>
      <c r="BF555" s="189">
        <f>IF(N555="snížená",J555,0)</f>
        <v>0</v>
      </c>
      <c r="BG555" s="189">
        <f>IF(N555="zákl. přenesená",J555,0)</f>
        <v>0</v>
      </c>
      <c r="BH555" s="189">
        <f>IF(N555="sníž. přenesená",J555,0)</f>
        <v>0</v>
      </c>
      <c r="BI555" s="189">
        <f>IF(N555="nulová",J555,0)</f>
        <v>0</v>
      </c>
      <c r="BJ555" s="22" t="s">
        <v>76</v>
      </c>
      <c r="BK555" s="189">
        <f>ROUND(I555*H555,2)</f>
        <v>0</v>
      </c>
      <c r="BL555" s="22" t="s">
        <v>113</v>
      </c>
      <c r="BM555" s="188" t="s">
        <v>4675</v>
      </c>
    </row>
    <row r="556" s="2" customFormat="1">
      <c r="A556" s="41"/>
      <c r="B556" s="42"/>
      <c r="C556" s="41"/>
      <c r="D556" s="190" t="s">
        <v>338</v>
      </c>
      <c r="E556" s="41"/>
      <c r="F556" s="191" t="s">
        <v>8373</v>
      </c>
      <c r="G556" s="41"/>
      <c r="H556" s="41"/>
      <c r="I556" s="192"/>
      <c r="J556" s="41"/>
      <c r="K556" s="41"/>
      <c r="L556" s="42"/>
      <c r="M556" s="193"/>
      <c r="N556" s="194"/>
      <c r="O556" s="75"/>
      <c r="P556" s="75"/>
      <c r="Q556" s="75"/>
      <c r="R556" s="75"/>
      <c r="S556" s="75"/>
      <c r="T556" s="76"/>
      <c r="U556" s="41"/>
      <c r="V556" s="41"/>
      <c r="W556" s="41"/>
      <c r="X556" s="41"/>
      <c r="Y556" s="41"/>
      <c r="Z556" s="41"/>
      <c r="AA556" s="41"/>
      <c r="AB556" s="41"/>
      <c r="AC556" s="41"/>
      <c r="AD556" s="41"/>
      <c r="AE556" s="41"/>
      <c r="AT556" s="22" t="s">
        <v>338</v>
      </c>
      <c r="AU556" s="22" t="s">
        <v>76</v>
      </c>
    </row>
    <row r="557" s="2" customFormat="1" ht="24.15" customHeight="1">
      <c r="A557" s="41"/>
      <c r="B557" s="176"/>
      <c r="C557" s="224" t="s">
        <v>3646</v>
      </c>
      <c r="D557" s="224" t="s">
        <v>539</v>
      </c>
      <c r="E557" s="225" t="s">
        <v>8374</v>
      </c>
      <c r="F557" s="226" t="s">
        <v>8375</v>
      </c>
      <c r="G557" s="227" t="s">
        <v>574</v>
      </c>
      <c r="H557" s="228">
        <v>36</v>
      </c>
      <c r="I557" s="229"/>
      <c r="J557" s="230">
        <f>ROUND(I557*H557,2)</f>
        <v>0</v>
      </c>
      <c r="K557" s="226" t="s">
        <v>3</v>
      </c>
      <c r="L557" s="231"/>
      <c r="M557" s="232" t="s">
        <v>3</v>
      </c>
      <c r="N557" s="233" t="s">
        <v>40</v>
      </c>
      <c r="O557" s="75"/>
      <c r="P557" s="186">
        <f>O557*H557</f>
        <v>0</v>
      </c>
      <c r="Q557" s="186">
        <v>0</v>
      </c>
      <c r="R557" s="186">
        <f>Q557*H557</f>
        <v>0</v>
      </c>
      <c r="S557" s="186">
        <v>0</v>
      </c>
      <c r="T557" s="187">
        <f>S557*H557</f>
        <v>0</v>
      </c>
      <c r="U557" s="41"/>
      <c r="V557" s="41"/>
      <c r="W557" s="41"/>
      <c r="X557" s="41"/>
      <c r="Y557" s="41"/>
      <c r="Z557" s="41"/>
      <c r="AA557" s="41"/>
      <c r="AB557" s="41"/>
      <c r="AC557" s="41"/>
      <c r="AD557" s="41"/>
      <c r="AE557" s="41"/>
      <c r="AR557" s="188" t="s">
        <v>171</v>
      </c>
      <c r="AT557" s="188" t="s">
        <v>539</v>
      </c>
      <c r="AU557" s="188" t="s">
        <v>76</v>
      </c>
      <c r="AY557" s="22" t="s">
        <v>328</v>
      </c>
      <c r="BE557" s="189">
        <f>IF(N557="základní",J557,0)</f>
        <v>0</v>
      </c>
      <c r="BF557" s="189">
        <f>IF(N557="snížená",J557,0)</f>
        <v>0</v>
      </c>
      <c r="BG557" s="189">
        <f>IF(N557="zákl. přenesená",J557,0)</f>
        <v>0</v>
      </c>
      <c r="BH557" s="189">
        <f>IF(N557="sníž. přenesená",J557,0)</f>
        <v>0</v>
      </c>
      <c r="BI557" s="189">
        <f>IF(N557="nulová",J557,0)</f>
        <v>0</v>
      </c>
      <c r="BJ557" s="22" t="s">
        <v>76</v>
      </c>
      <c r="BK557" s="189">
        <f>ROUND(I557*H557,2)</f>
        <v>0</v>
      </c>
      <c r="BL557" s="22" t="s">
        <v>113</v>
      </c>
      <c r="BM557" s="188" t="s">
        <v>4685</v>
      </c>
    </row>
    <row r="558" s="2" customFormat="1" ht="24.15" customHeight="1">
      <c r="A558" s="41"/>
      <c r="B558" s="176"/>
      <c r="C558" s="224" t="s">
        <v>1691</v>
      </c>
      <c r="D558" s="224" t="s">
        <v>539</v>
      </c>
      <c r="E558" s="225" t="s">
        <v>8376</v>
      </c>
      <c r="F558" s="226" t="s">
        <v>8377</v>
      </c>
      <c r="G558" s="227" t="s">
        <v>574</v>
      </c>
      <c r="H558" s="228">
        <v>21</v>
      </c>
      <c r="I558" s="229"/>
      <c r="J558" s="230">
        <f>ROUND(I558*H558,2)</f>
        <v>0</v>
      </c>
      <c r="K558" s="226" t="s">
        <v>3</v>
      </c>
      <c r="L558" s="231"/>
      <c r="M558" s="232" t="s">
        <v>3</v>
      </c>
      <c r="N558" s="233" t="s">
        <v>40</v>
      </c>
      <c r="O558" s="75"/>
      <c r="P558" s="186">
        <f>O558*H558</f>
        <v>0</v>
      </c>
      <c r="Q558" s="186">
        <v>0</v>
      </c>
      <c r="R558" s="186">
        <f>Q558*H558</f>
        <v>0</v>
      </c>
      <c r="S558" s="186">
        <v>0</v>
      </c>
      <c r="T558" s="187">
        <f>S558*H558</f>
        <v>0</v>
      </c>
      <c r="U558" s="41"/>
      <c r="V558" s="41"/>
      <c r="W558" s="41"/>
      <c r="X558" s="41"/>
      <c r="Y558" s="41"/>
      <c r="Z558" s="41"/>
      <c r="AA558" s="41"/>
      <c r="AB558" s="41"/>
      <c r="AC558" s="41"/>
      <c r="AD558" s="41"/>
      <c r="AE558" s="41"/>
      <c r="AR558" s="188" t="s">
        <v>171</v>
      </c>
      <c r="AT558" s="188" t="s">
        <v>539</v>
      </c>
      <c r="AU558" s="188" t="s">
        <v>76</v>
      </c>
      <c r="AY558" s="22" t="s">
        <v>328</v>
      </c>
      <c r="BE558" s="189">
        <f>IF(N558="základní",J558,0)</f>
        <v>0</v>
      </c>
      <c r="BF558" s="189">
        <f>IF(N558="snížená",J558,0)</f>
        <v>0</v>
      </c>
      <c r="BG558" s="189">
        <f>IF(N558="zákl. přenesená",J558,0)</f>
        <v>0</v>
      </c>
      <c r="BH558" s="189">
        <f>IF(N558="sníž. přenesená",J558,0)</f>
        <v>0</v>
      </c>
      <c r="BI558" s="189">
        <f>IF(N558="nulová",J558,0)</f>
        <v>0</v>
      </c>
      <c r="BJ558" s="22" t="s">
        <v>76</v>
      </c>
      <c r="BK558" s="189">
        <f>ROUND(I558*H558,2)</f>
        <v>0</v>
      </c>
      <c r="BL558" s="22" t="s">
        <v>113</v>
      </c>
      <c r="BM558" s="188" t="s">
        <v>4698</v>
      </c>
    </row>
    <row r="559" s="2" customFormat="1" ht="24.15" customHeight="1">
      <c r="A559" s="41"/>
      <c r="B559" s="176"/>
      <c r="C559" s="224" t="s">
        <v>3657</v>
      </c>
      <c r="D559" s="224" t="s">
        <v>539</v>
      </c>
      <c r="E559" s="225" t="s">
        <v>8378</v>
      </c>
      <c r="F559" s="226" t="s">
        <v>8379</v>
      </c>
      <c r="G559" s="227" t="s">
        <v>574</v>
      </c>
      <c r="H559" s="228">
        <v>54</v>
      </c>
      <c r="I559" s="229"/>
      <c r="J559" s="230">
        <f>ROUND(I559*H559,2)</f>
        <v>0</v>
      </c>
      <c r="K559" s="226" t="s">
        <v>3</v>
      </c>
      <c r="L559" s="231"/>
      <c r="M559" s="232" t="s">
        <v>3</v>
      </c>
      <c r="N559" s="233" t="s">
        <v>40</v>
      </c>
      <c r="O559" s="75"/>
      <c r="P559" s="186">
        <f>O559*H559</f>
        <v>0</v>
      </c>
      <c r="Q559" s="186">
        <v>0</v>
      </c>
      <c r="R559" s="186">
        <f>Q559*H559</f>
        <v>0</v>
      </c>
      <c r="S559" s="186">
        <v>0</v>
      </c>
      <c r="T559" s="187">
        <f>S559*H559</f>
        <v>0</v>
      </c>
      <c r="U559" s="41"/>
      <c r="V559" s="41"/>
      <c r="W559" s="41"/>
      <c r="X559" s="41"/>
      <c r="Y559" s="41"/>
      <c r="Z559" s="41"/>
      <c r="AA559" s="41"/>
      <c r="AB559" s="41"/>
      <c r="AC559" s="41"/>
      <c r="AD559" s="41"/>
      <c r="AE559" s="41"/>
      <c r="AR559" s="188" t="s">
        <v>171</v>
      </c>
      <c r="AT559" s="188" t="s">
        <v>539</v>
      </c>
      <c r="AU559" s="188" t="s">
        <v>76</v>
      </c>
      <c r="AY559" s="22" t="s">
        <v>328</v>
      </c>
      <c r="BE559" s="189">
        <f>IF(N559="základní",J559,0)</f>
        <v>0</v>
      </c>
      <c r="BF559" s="189">
        <f>IF(N559="snížená",J559,0)</f>
        <v>0</v>
      </c>
      <c r="BG559" s="189">
        <f>IF(N559="zákl. přenesená",J559,0)</f>
        <v>0</v>
      </c>
      <c r="BH559" s="189">
        <f>IF(N559="sníž. přenesená",J559,0)</f>
        <v>0</v>
      </c>
      <c r="BI559" s="189">
        <f>IF(N559="nulová",J559,0)</f>
        <v>0</v>
      </c>
      <c r="BJ559" s="22" t="s">
        <v>76</v>
      </c>
      <c r="BK559" s="189">
        <f>ROUND(I559*H559,2)</f>
        <v>0</v>
      </c>
      <c r="BL559" s="22" t="s">
        <v>113</v>
      </c>
      <c r="BM559" s="188" t="s">
        <v>4710</v>
      </c>
    </row>
    <row r="560" s="2" customFormat="1" ht="24.15" customHeight="1">
      <c r="A560" s="41"/>
      <c r="B560" s="176"/>
      <c r="C560" s="224" t="s">
        <v>1696</v>
      </c>
      <c r="D560" s="224" t="s">
        <v>539</v>
      </c>
      <c r="E560" s="225" t="s">
        <v>8380</v>
      </c>
      <c r="F560" s="226" t="s">
        <v>8381</v>
      </c>
      <c r="G560" s="227" t="s">
        <v>574</v>
      </c>
      <c r="H560" s="228">
        <v>140</v>
      </c>
      <c r="I560" s="229"/>
      <c r="J560" s="230">
        <f>ROUND(I560*H560,2)</f>
        <v>0</v>
      </c>
      <c r="K560" s="226" t="s">
        <v>3</v>
      </c>
      <c r="L560" s="231"/>
      <c r="M560" s="232" t="s">
        <v>3</v>
      </c>
      <c r="N560" s="233" t="s">
        <v>40</v>
      </c>
      <c r="O560" s="75"/>
      <c r="P560" s="186">
        <f>O560*H560</f>
        <v>0</v>
      </c>
      <c r="Q560" s="186">
        <v>0</v>
      </c>
      <c r="R560" s="186">
        <f>Q560*H560</f>
        <v>0</v>
      </c>
      <c r="S560" s="186">
        <v>0</v>
      </c>
      <c r="T560" s="187">
        <f>S560*H560</f>
        <v>0</v>
      </c>
      <c r="U560" s="41"/>
      <c r="V560" s="41"/>
      <c r="W560" s="41"/>
      <c r="X560" s="41"/>
      <c r="Y560" s="41"/>
      <c r="Z560" s="41"/>
      <c r="AA560" s="41"/>
      <c r="AB560" s="41"/>
      <c r="AC560" s="41"/>
      <c r="AD560" s="41"/>
      <c r="AE560" s="41"/>
      <c r="AR560" s="188" t="s">
        <v>171</v>
      </c>
      <c r="AT560" s="188" t="s">
        <v>539</v>
      </c>
      <c r="AU560" s="188" t="s">
        <v>76</v>
      </c>
      <c r="AY560" s="22" t="s">
        <v>328</v>
      </c>
      <c r="BE560" s="189">
        <f>IF(N560="základní",J560,0)</f>
        <v>0</v>
      </c>
      <c r="BF560" s="189">
        <f>IF(N560="snížená",J560,0)</f>
        <v>0</v>
      </c>
      <c r="BG560" s="189">
        <f>IF(N560="zákl. přenesená",J560,0)</f>
        <v>0</v>
      </c>
      <c r="BH560" s="189">
        <f>IF(N560="sníž. přenesená",J560,0)</f>
        <v>0</v>
      </c>
      <c r="BI560" s="189">
        <f>IF(N560="nulová",J560,0)</f>
        <v>0</v>
      </c>
      <c r="BJ560" s="22" t="s">
        <v>76</v>
      </c>
      <c r="BK560" s="189">
        <f>ROUND(I560*H560,2)</f>
        <v>0</v>
      </c>
      <c r="BL560" s="22" t="s">
        <v>113</v>
      </c>
      <c r="BM560" s="188" t="s">
        <v>4721</v>
      </c>
    </row>
    <row r="561" s="2" customFormat="1" ht="16.5" customHeight="1">
      <c r="A561" s="41"/>
      <c r="B561" s="176"/>
      <c r="C561" s="224" t="s">
        <v>3665</v>
      </c>
      <c r="D561" s="224" t="s">
        <v>539</v>
      </c>
      <c r="E561" s="225" t="s">
        <v>8382</v>
      </c>
      <c r="F561" s="226" t="s">
        <v>8383</v>
      </c>
      <c r="G561" s="227" t="s">
        <v>574</v>
      </c>
      <c r="H561" s="228">
        <v>78</v>
      </c>
      <c r="I561" s="229"/>
      <c r="J561" s="230">
        <f>ROUND(I561*H561,2)</f>
        <v>0</v>
      </c>
      <c r="K561" s="226" t="s">
        <v>3</v>
      </c>
      <c r="L561" s="231"/>
      <c r="M561" s="232" t="s">
        <v>3</v>
      </c>
      <c r="N561" s="233" t="s">
        <v>40</v>
      </c>
      <c r="O561" s="75"/>
      <c r="P561" s="186">
        <f>O561*H561</f>
        <v>0</v>
      </c>
      <c r="Q561" s="186">
        <v>0</v>
      </c>
      <c r="R561" s="186">
        <f>Q561*H561</f>
        <v>0</v>
      </c>
      <c r="S561" s="186">
        <v>0</v>
      </c>
      <c r="T561" s="187">
        <f>S561*H561</f>
        <v>0</v>
      </c>
      <c r="U561" s="41"/>
      <c r="V561" s="41"/>
      <c r="W561" s="41"/>
      <c r="X561" s="41"/>
      <c r="Y561" s="41"/>
      <c r="Z561" s="41"/>
      <c r="AA561" s="41"/>
      <c r="AB561" s="41"/>
      <c r="AC561" s="41"/>
      <c r="AD561" s="41"/>
      <c r="AE561" s="41"/>
      <c r="AR561" s="188" t="s">
        <v>171</v>
      </c>
      <c r="AT561" s="188" t="s">
        <v>539</v>
      </c>
      <c r="AU561" s="188" t="s">
        <v>76</v>
      </c>
      <c r="AY561" s="22" t="s">
        <v>328</v>
      </c>
      <c r="BE561" s="189">
        <f>IF(N561="základní",J561,0)</f>
        <v>0</v>
      </c>
      <c r="BF561" s="189">
        <f>IF(N561="snížená",J561,0)</f>
        <v>0</v>
      </c>
      <c r="BG561" s="189">
        <f>IF(N561="zákl. přenesená",J561,0)</f>
        <v>0</v>
      </c>
      <c r="BH561" s="189">
        <f>IF(N561="sníž. přenesená",J561,0)</f>
        <v>0</v>
      </c>
      <c r="BI561" s="189">
        <f>IF(N561="nulová",J561,0)</f>
        <v>0</v>
      </c>
      <c r="BJ561" s="22" t="s">
        <v>76</v>
      </c>
      <c r="BK561" s="189">
        <f>ROUND(I561*H561,2)</f>
        <v>0</v>
      </c>
      <c r="BL561" s="22" t="s">
        <v>113</v>
      </c>
      <c r="BM561" s="188" t="s">
        <v>4729</v>
      </c>
    </row>
    <row r="562" s="2" customFormat="1" ht="44.25" customHeight="1">
      <c r="A562" s="41"/>
      <c r="B562" s="176"/>
      <c r="C562" s="177" t="s">
        <v>1701</v>
      </c>
      <c r="D562" s="177" t="s">
        <v>331</v>
      </c>
      <c r="E562" s="178" t="s">
        <v>8384</v>
      </c>
      <c r="F562" s="179" t="s">
        <v>8385</v>
      </c>
      <c r="G562" s="180" t="s">
        <v>439</v>
      </c>
      <c r="H562" s="181">
        <v>471</v>
      </c>
      <c r="I562" s="182"/>
      <c r="J562" s="183">
        <f>ROUND(I562*H562,2)</f>
        <v>0</v>
      </c>
      <c r="K562" s="179" t="s">
        <v>335</v>
      </c>
      <c r="L562" s="42"/>
      <c r="M562" s="184" t="s">
        <v>3</v>
      </c>
      <c r="N562" s="185" t="s">
        <v>40</v>
      </c>
      <c r="O562" s="75"/>
      <c r="P562" s="186">
        <f>O562*H562</f>
        <v>0</v>
      </c>
      <c r="Q562" s="186">
        <v>0</v>
      </c>
      <c r="R562" s="186">
        <f>Q562*H562</f>
        <v>0</v>
      </c>
      <c r="S562" s="186">
        <v>0</v>
      </c>
      <c r="T562" s="187">
        <f>S562*H562</f>
        <v>0</v>
      </c>
      <c r="U562" s="41"/>
      <c r="V562" s="41"/>
      <c r="W562" s="41"/>
      <c r="X562" s="41"/>
      <c r="Y562" s="41"/>
      <c r="Z562" s="41"/>
      <c r="AA562" s="41"/>
      <c r="AB562" s="41"/>
      <c r="AC562" s="41"/>
      <c r="AD562" s="41"/>
      <c r="AE562" s="41"/>
      <c r="AR562" s="188" t="s">
        <v>113</v>
      </c>
      <c r="AT562" s="188" t="s">
        <v>331</v>
      </c>
      <c r="AU562" s="188" t="s">
        <v>76</v>
      </c>
      <c r="AY562" s="22" t="s">
        <v>328</v>
      </c>
      <c r="BE562" s="189">
        <f>IF(N562="základní",J562,0)</f>
        <v>0</v>
      </c>
      <c r="BF562" s="189">
        <f>IF(N562="snížená",J562,0)</f>
        <v>0</v>
      </c>
      <c r="BG562" s="189">
        <f>IF(N562="zákl. přenesená",J562,0)</f>
        <v>0</v>
      </c>
      <c r="BH562" s="189">
        <f>IF(N562="sníž. přenesená",J562,0)</f>
        <v>0</v>
      </c>
      <c r="BI562" s="189">
        <f>IF(N562="nulová",J562,0)</f>
        <v>0</v>
      </c>
      <c r="BJ562" s="22" t="s">
        <v>76</v>
      </c>
      <c r="BK562" s="189">
        <f>ROUND(I562*H562,2)</f>
        <v>0</v>
      </c>
      <c r="BL562" s="22" t="s">
        <v>113</v>
      </c>
      <c r="BM562" s="188" t="s">
        <v>4740</v>
      </c>
    </row>
    <row r="563" s="2" customFormat="1">
      <c r="A563" s="41"/>
      <c r="B563" s="42"/>
      <c r="C563" s="41"/>
      <c r="D563" s="190" t="s">
        <v>338</v>
      </c>
      <c r="E563" s="41"/>
      <c r="F563" s="191" t="s">
        <v>8386</v>
      </c>
      <c r="G563" s="41"/>
      <c r="H563" s="41"/>
      <c r="I563" s="192"/>
      <c r="J563" s="41"/>
      <c r="K563" s="41"/>
      <c r="L563" s="42"/>
      <c r="M563" s="193"/>
      <c r="N563" s="194"/>
      <c r="O563" s="75"/>
      <c r="P563" s="75"/>
      <c r="Q563" s="75"/>
      <c r="R563" s="75"/>
      <c r="S563" s="75"/>
      <c r="T563" s="76"/>
      <c r="U563" s="41"/>
      <c r="V563" s="41"/>
      <c r="W563" s="41"/>
      <c r="X563" s="41"/>
      <c r="Y563" s="41"/>
      <c r="Z563" s="41"/>
      <c r="AA563" s="41"/>
      <c r="AB563" s="41"/>
      <c r="AC563" s="41"/>
      <c r="AD563" s="41"/>
      <c r="AE563" s="41"/>
      <c r="AT563" s="22" t="s">
        <v>338</v>
      </c>
      <c r="AU563" s="22" t="s">
        <v>76</v>
      </c>
    </row>
    <row r="564" s="2" customFormat="1">
      <c r="A564" s="41"/>
      <c r="B564" s="42"/>
      <c r="C564" s="41"/>
      <c r="D564" s="195" t="s">
        <v>340</v>
      </c>
      <c r="E564" s="41"/>
      <c r="F564" s="196" t="s">
        <v>8387</v>
      </c>
      <c r="G564" s="41"/>
      <c r="H564" s="41"/>
      <c r="I564" s="192"/>
      <c r="J564" s="41"/>
      <c r="K564" s="41"/>
      <c r="L564" s="42"/>
      <c r="M564" s="193"/>
      <c r="N564" s="194"/>
      <c r="O564" s="75"/>
      <c r="P564" s="75"/>
      <c r="Q564" s="75"/>
      <c r="R564" s="75"/>
      <c r="S564" s="75"/>
      <c r="T564" s="76"/>
      <c r="U564" s="41"/>
      <c r="V564" s="41"/>
      <c r="W564" s="41"/>
      <c r="X564" s="41"/>
      <c r="Y564" s="41"/>
      <c r="Z564" s="41"/>
      <c r="AA564" s="41"/>
      <c r="AB564" s="41"/>
      <c r="AC564" s="41"/>
      <c r="AD564" s="41"/>
      <c r="AE564" s="41"/>
      <c r="AT564" s="22" t="s">
        <v>340</v>
      </c>
      <c r="AU564" s="22" t="s">
        <v>76</v>
      </c>
    </row>
    <row r="565" s="2" customFormat="1" ht="37.8" customHeight="1">
      <c r="A565" s="41"/>
      <c r="B565" s="176"/>
      <c r="C565" s="177" t="s">
        <v>3674</v>
      </c>
      <c r="D565" s="177" t="s">
        <v>331</v>
      </c>
      <c r="E565" s="178" t="s">
        <v>8229</v>
      </c>
      <c r="F565" s="179" t="s">
        <v>8230</v>
      </c>
      <c r="G565" s="180" t="s">
        <v>574</v>
      </c>
      <c r="H565" s="181">
        <v>471</v>
      </c>
      <c r="I565" s="182"/>
      <c r="J565" s="183">
        <f>ROUND(I565*H565,2)</f>
        <v>0</v>
      </c>
      <c r="K565" s="179" t="s">
        <v>335</v>
      </c>
      <c r="L565" s="42"/>
      <c r="M565" s="184" t="s">
        <v>3</v>
      </c>
      <c r="N565" s="185" t="s">
        <v>40</v>
      </c>
      <c r="O565" s="75"/>
      <c r="P565" s="186">
        <f>O565*H565</f>
        <v>0</v>
      </c>
      <c r="Q565" s="186">
        <v>0</v>
      </c>
      <c r="R565" s="186">
        <f>Q565*H565</f>
        <v>0</v>
      </c>
      <c r="S565" s="186">
        <v>0</v>
      </c>
      <c r="T565" s="187">
        <f>S565*H565</f>
        <v>0</v>
      </c>
      <c r="U565" s="41"/>
      <c r="V565" s="41"/>
      <c r="W565" s="41"/>
      <c r="X565" s="41"/>
      <c r="Y565" s="41"/>
      <c r="Z565" s="41"/>
      <c r="AA565" s="41"/>
      <c r="AB565" s="41"/>
      <c r="AC565" s="41"/>
      <c r="AD565" s="41"/>
      <c r="AE565" s="41"/>
      <c r="AR565" s="188" t="s">
        <v>113</v>
      </c>
      <c r="AT565" s="188" t="s">
        <v>331</v>
      </c>
      <c r="AU565" s="188" t="s">
        <v>76</v>
      </c>
      <c r="AY565" s="22" t="s">
        <v>328</v>
      </c>
      <c r="BE565" s="189">
        <f>IF(N565="základní",J565,0)</f>
        <v>0</v>
      </c>
      <c r="BF565" s="189">
        <f>IF(N565="snížená",J565,0)</f>
        <v>0</v>
      </c>
      <c r="BG565" s="189">
        <f>IF(N565="zákl. přenesená",J565,0)</f>
        <v>0</v>
      </c>
      <c r="BH565" s="189">
        <f>IF(N565="sníž. přenesená",J565,0)</f>
        <v>0</v>
      </c>
      <c r="BI565" s="189">
        <f>IF(N565="nulová",J565,0)</f>
        <v>0</v>
      </c>
      <c r="BJ565" s="22" t="s">
        <v>76</v>
      </c>
      <c r="BK565" s="189">
        <f>ROUND(I565*H565,2)</f>
        <v>0</v>
      </c>
      <c r="BL565" s="22" t="s">
        <v>113</v>
      </c>
      <c r="BM565" s="188" t="s">
        <v>4754</v>
      </c>
    </row>
    <row r="566" s="2" customFormat="1">
      <c r="A566" s="41"/>
      <c r="B566" s="42"/>
      <c r="C566" s="41"/>
      <c r="D566" s="190" t="s">
        <v>338</v>
      </c>
      <c r="E566" s="41"/>
      <c r="F566" s="191" t="s">
        <v>8231</v>
      </c>
      <c r="G566" s="41"/>
      <c r="H566" s="41"/>
      <c r="I566" s="192"/>
      <c r="J566" s="41"/>
      <c r="K566" s="41"/>
      <c r="L566" s="42"/>
      <c r="M566" s="193"/>
      <c r="N566" s="194"/>
      <c r="O566" s="75"/>
      <c r="P566" s="75"/>
      <c r="Q566" s="75"/>
      <c r="R566" s="75"/>
      <c r="S566" s="75"/>
      <c r="T566" s="76"/>
      <c r="U566" s="41"/>
      <c r="V566" s="41"/>
      <c r="W566" s="41"/>
      <c r="X566" s="41"/>
      <c r="Y566" s="41"/>
      <c r="Z566" s="41"/>
      <c r="AA566" s="41"/>
      <c r="AB566" s="41"/>
      <c r="AC566" s="41"/>
      <c r="AD566" s="41"/>
      <c r="AE566" s="41"/>
      <c r="AT566" s="22" t="s">
        <v>338</v>
      </c>
      <c r="AU566" s="22" t="s">
        <v>76</v>
      </c>
    </row>
    <row r="567" s="2" customFormat="1" ht="24.15" customHeight="1">
      <c r="A567" s="41"/>
      <c r="B567" s="176"/>
      <c r="C567" s="177" t="s">
        <v>1705</v>
      </c>
      <c r="D567" s="177" t="s">
        <v>331</v>
      </c>
      <c r="E567" s="178" t="s">
        <v>8388</v>
      </c>
      <c r="F567" s="179" t="s">
        <v>8389</v>
      </c>
      <c r="G567" s="180" t="s">
        <v>574</v>
      </c>
      <c r="H567" s="181">
        <v>470</v>
      </c>
      <c r="I567" s="182"/>
      <c r="J567" s="183">
        <f>ROUND(I567*H567,2)</f>
        <v>0</v>
      </c>
      <c r="K567" s="179" t="s">
        <v>335</v>
      </c>
      <c r="L567" s="42"/>
      <c r="M567" s="184" t="s">
        <v>3</v>
      </c>
      <c r="N567" s="185" t="s">
        <v>40</v>
      </c>
      <c r="O567" s="75"/>
      <c r="P567" s="186">
        <f>O567*H567</f>
        <v>0</v>
      </c>
      <c r="Q567" s="186">
        <v>0</v>
      </c>
      <c r="R567" s="186">
        <f>Q567*H567</f>
        <v>0</v>
      </c>
      <c r="S567" s="186">
        <v>0</v>
      </c>
      <c r="T567" s="187">
        <f>S567*H567</f>
        <v>0</v>
      </c>
      <c r="U567" s="41"/>
      <c r="V567" s="41"/>
      <c r="W567" s="41"/>
      <c r="X567" s="41"/>
      <c r="Y567" s="41"/>
      <c r="Z567" s="41"/>
      <c r="AA567" s="41"/>
      <c r="AB567" s="41"/>
      <c r="AC567" s="41"/>
      <c r="AD567" s="41"/>
      <c r="AE567" s="41"/>
      <c r="AR567" s="188" t="s">
        <v>113</v>
      </c>
      <c r="AT567" s="188" t="s">
        <v>331</v>
      </c>
      <c r="AU567" s="188" t="s">
        <v>76</v>
      </c>
      <c r="AY567" s="22" t="s">
        <v>328</v>
      </c>
      <c r="BE567" s="189">
        <f>IF(N567="základní",J567,0)</f>
        <v>0</v>
      </c>
      <c r="BF567" s="189">
        <f>IF(N567="snížená",J567,0)</f>
        <v>0</v>
      </c>
      <c r="BG567" s="189">
        <f>IF(N567="zákl. přenesená",J567,0)</f>
        <v>0</v>
      </c>
      <c r="BH567" s="189">
        <f>IF(N567="sníž. přenesená",J567,0)</f>
        <v>0</v>
      </c>
      <c r="BI567" s="189">
        <f>IF(N567="nulová",J567,0)</f>
        <v>0</v>
      </c>
      <c r="BJ567" s="22" t="s">
        <v>76</v>
      </c>
      <c r="BK567" s="189">
        <f>ROUND(I567*H567,2)</f>
        <v>0</v>
      </c>
      <c r="BL567" s="22" t="s">
        <v>113</v>
      </c>
      <c r="BM567" s="188" t="s">
        <v>4784</v>
      </c>
    </row>
    <row r="568" s="2" customFormat="1">
      <c r="A568" s="41"/>
      <c r="B568" s="42"/>
      <c r="C568" s="41"/>
      <c r="D568" s="190" t="s">
        <v>338</v>
      </c>
      <c r="E568" s="41"/>
      <c r="F568" s="191" t="s">
        <v>8390</v>
      </c>
      <c r="G568" s="41"/>
      <c r="H568" s="41"/>
      <c r="I568" s="192"/>
      <c r="J568" s="41"/>
      <c r="K568" s="41"/>
      <c r="L568" s="42"/>
      <c r="M568" s="193"/>
      <c r="N568" s="194"/>
      <c r="O568" s="75"/>
      <c r="P568" s="75"/>
      <c r="Q568" s="75"/>
      <c r="R568" s="75"/>
      <c r="S568" s="75"/>
      <c r="T568" s="76"/>
      <c r="U568" s="41"/>
      <c r="V568" s="41"/>
      <c r="W568" s="41"/>
      <c r="X568" s="41"/>
      <c r="Y568" s="41"/>
      <c r="Z568" s="41"/>
      <c r="AA568" s="41"/>
      <c r="AB568" s="41"/>
      <c r="AC568" s="41"/>
      <c r="AD568" s="41"/>
      <c r="AE568" s="41"/>
      <c r="AT568" s="22" t="s">
        <v>338</v>
      </c>
      <c r="AU568" s="22" t="s">
        <v>76</v>
      </c>
    </row>
    <row r="569" s="2" customFormat="1" ht="24.15" customHeight="1">
      <c r="A569" s="41"/>
      <c r="B569" s="176"/>
      <c r="C569" s="224" t="s">
        <v>3685</v>
      </c>
      <c r="D569" s="224" t="s">
        <v>539</v>
      </c>
      <c r="E569" s="225" t="s">
        <v>8391</v>
      </c>
      <c r="F569" s="226" t="s">
        <v>8392</v>
      </c>
      <c r="G569" s="227" t="s">
        <v>574</v>
      </c>
      <c r="H569" s="228">
        <v>110</v>
      </c>
      <c r="I569" s="229"/>
      <c r="J569" s="230">
        <f>ROUND(I569*H569,2)</f>
        <v>0</v>
      </c>
      <c r="K569" s="226" t="s">
        <v>3</v>
      </c>
      <c r="L569" s="231"/>
      <c r="M569" s="232" t="s">
        <v>3</v>
      </c>
      <c r="N569" s="233" t="s">
        <v>40</v>
      </c>
      <c r="O569" s="75"/>
      <c r="P569" s="186">
        <f>O569*H569</f>
        <v>0</v>
      </c>
      <c r="Q569" s="186">
        <v>0</v>
      </c>
      <c r="R569" s="186">
        <f>Q569*H569</f>
        <v>0</v>
      </c>
      <c r="S569" s="186">
        <v>0</v>
      </c>
      <c r="T569" s="187">
        <f>S569*H569</f>
        <v>0</v>
      </c>
      <c r="U569" s="41"/>
      <c r="V569" s="41"/>
      <c r="W569" s="41"/>
      <c r="X569" s="41"/>
      <c r="Y569" s="41"/>
      <c r="Z569" s="41"/>
      <c r="AA569" s="41"/>
      <c r="AB569" s="41"/>
      <c r="AC569" s="41"/>
      <c r="AD569" s="41"/>
      <c r="AE569" s="41"/>
      <c r="AR569" s="188" t="s">
        <v>171</v>
      </c>
      <c r="AT569" s="188" t="s">
        <v>539</v>
      </c>
      <c r="AU569" s="188" t="s">
        <v>76</v>
      </c>
      <c r="AY569" s="22" t="s">
        <v>328</v>
      </c>
      <c r="BE569" s="189">
        <f>IF(N569="základní",J569,0)</f>
        <v>0</v>
      </c>
      <c r="BF569" s="189">
        <f>IF(N569="snížená",J569,0)</f>
        <v>0</v>
      </c>
      <c r="BG569" s="189">
        <f>IF(N569="zákl. přenesená",J569,0)</f>
        <v>0</v>
      </c>
      <c r="BH569" s="189">
        <f>IF(N569="sníž. přenesená",J569,0)</f>
        <v>0</v>
      </c>
      <c r="BI569" s="189">
        <f>IF(N569="nulová",J569,0)</f>
        <v>0</v>
      </c>
      <c r="BJ569" s="22" t="s">
        <v>76</v>
      </c>
      <c r="BK569" s="189">
        <f>ROUND(I569*H569,2)</f>
        <v>0</v>
      </c>
      <c r="BL569" s="22" t="s">
        <v>113</v>
      </c>
      <c r="BM569" s="188" t="s">
        <v>4795</v>
      </c>
    </row>
    <row r="570" s="2" customFormat="1" ht="24.15" customHeight="1">
      <c r="A570" s="41"/>
      <c r="B570" s="176"/>
      <c r="C570" s="224" t="s">
        <v>1710</v>
      </c>
      <c r="D570" s="224" t="s">
        <v>539</v>
      </c>
      <c r="E570" s="225" t="s">
        <v>8393</v>
      </c>
      <c r="F570" s="226" t="s">
        <v>8394</v>
      </c>
      <c r="G570" s="227" t="s">
        <v>574</v>
      </c>
      <c r="H570" s="228">
        <v>150</v>
      </c>
      <c r="I570" s="229"/>
      <c r="J570" s="230">
        <f>ROUND(I570*H570,2)</f>
        <v>0</v>
      </c>
      <c r="K570" s="226" t="s">
        <v>3</v>
      </c>
      <c r="L570" s="231"/>
      <c r="M570" s="232" t="s">
        <v>3</v>
      </c>
      <c r="N570" s="233" t="s">
        <v>40</v>
      </c>
      <c r="O570" s="75"/>
      <c r="P570" s="186">
        <f>O570*H570</f>
        <v>0</v>
      </c>
      <c r="Q570" s="186">
        <v>0</v>
      </c>
      <c r="R570" s="186">
        <f>Q570*H570</f>
        <v>0</v>
      </c>
      <c r="S570" s="186">
        <v>0</v>
      </c>
      <c r="T570" s="187">
        <f>S570*H570</f>
        <v>0</v>
      </c>
      <c r="U570" s="41"/>
      <c r="V570" s="41"/>
      <c r="W570" s="41"/>
      <c r="X570" s="41"/>
      <c r="Y570" s="41"/>
      <c r="Z570" s="41"/>
      <c r="AA570" s="41"/>
      <c r="AB570" s="41"/>
      <c r="AC570" s="41"/>
      <c r="AD570" s="41"/>
      <c r="AE570" s="41"/>
      <c r="AR570" s="188" t="s">
        <v>171</v>
      </c>
      <c r="AT570" s="188" t="s">
        <v>539</v>
      </c>
      <c r="AU570" s="188" t="s">
        <v>76</v>
      </c>
      <c r="AY570" s="22" t="s">
        <v>328</v>
      </c>
      <c r="BE570" s="189">
        <f>IF(N570="základní",J570,0)</f>
        <v>0</v>
      </c>
      <c r="BF570" s="189">
        <f>IF(N570="snížená",J570,0)</f>
        <v>0</v>
      </c>
      <c r="BG570" s="189">
        <f>IF(N570="zákl. přenesená",J570,0)</f>
        <v>0</v>
      </c>
      <c r="BH570" s="189">
        <f>IF(N570="sníž. přenesená",J570,0)</f>
        <v>0</v>
      </c>
      <c r="BI570" s="189">
        <f>IF(N570="nulová",J570,0)</f>
        <v>0</v>
      </c>
      <c r="BJ570" s="22" t="s">
        <v>76</v>
      </c>
      <c r="BK570" s="189">
        <f>ROUND(I570*H570,2)</f>
        <v>0</v>
      </c>
      <c r="BL570" s="22" t="s">
        <v>113</v>
      </c>
      <c r="BM570" s="188" t="s">
        <v>4803</v>
      </c>
    </row>
    <row r="571" s="2" customFormat="1" ht="24.15" customHeight="1">
      <c r="A571" s="41"/>
      <c r="B571" s="176"/>
      <c r="C571" s="224" t="s">
        <v>3697</v>
      </c>
      <c r="D571" s="224" t="s">
        <v>539</v>
      </c>
      <c r="E571" s="225" t="s">
        <v>8395</v>
      </c>
      <c r="F571" s="226" t="s">
        <v>8396</v>
      </c>
      <c r="G571" s="227" t="s">
        <v>574</v>
      </c>
      <c r="H571" s="228">
        <v>50</v>
      </c>
      <c r="I571" s="229"/>
      <c r="J571" s="230">
        <f>ROUND(I571*H571,2)</f>
        <v>0</v>
      </c>
      <c r="K571" s="226" t="s">
        <v>3</v>
      </c>
      <c r="L571" s="231"/>
      <c r="M571" s="232" t="s">
        <v>3</v>
      </c>
      <c r="N571" s="233" t="s">
        <v>40</v>
      </c>
      <c r="O571" s="75"/>
      <c r="P571" s="186">
        <f>O571*H571</f>
        <v>0</v>
      </c>
      <c r="Q571" s="186">
        <v>0</v>
      </c>
      <c r="R571" s="186">
        <f>Q571*H571</f>
        <v>0</v>
      </c>
      <c r="S571" s="186">
        <v>0</v>
      </c>
      <c r="T571" s="187">
        <f>S571*H571</f>
        <v>0</v>
      </c>
      <c r="U571" s="41"/>
      <c r="V571" s="41"/>
      <c r="W571" s="41"/>
      <c r="X571" s="41"/>
      <c r="Y571" s="41"/>
      <c r="Z571" s="41"/>
      <c r="AA571" s="41"/>
      <c r="AB571" s="41"/>
      <c r="AC571" s="41"/>
      <c r="AD571" s="41"/>
      <c r="AE571" s="41"/>
      <c r="AR571" s="188" t="s">
        <v>171</v>
      </c>
      <c r="AT571" s="188" t="s">
        <v>539</v>
      </c>
      <c r="AU571" s="188" t="s">
        <v>76</v>
      </c>
      <c r="AY571" s="22" t="s">
        <v>328</v>
      </c>
      <c r="BE571" s="189">
        <f>IF(N571="základní",J571,0)</f>
        <v>0</v>
      </c>
      <c r="BF571" s="189">
        <f>IF(N571="snížená",J571,0)</f>
        <v>0</v>
      </c>
      <c r="BG571" s="189">
        <f>IF(N571="zákl. přenesená",J571,0)</f>
        <v>0</v>
      </c>
      <c r="BH571" s="189">
        <f>IF(N571="sníž. přenesená",J571,0)</f>
        <v>0</v>
      </c>
      <c r="BI571" s="189">
        <f>IF(N571="nulová",J571,0)</f>
        <v>0</v>
      </c>
      <c r="BJ571" s="22" t="s">
        <v>76</v>
      </c>
      <c r="BK571" s="189">
        <f>ROUND(I571*H571,2)</f>
        <v>0</v>
      </c>
      <c r="BL571" s="22" t="s">
        <v>113</v>
      </c>
      <c r="BM571" s="188" t="s">
        <v>4813</v>
      </c>
    </row>
    <row r="572" s="2" customFormat="1" ht="24.15" customHeight="1">
      <c r="A572" s="41"/>
      <c r="B572" s="176"/>
      <c r="C572" s="224" t="s">
        <v>1712</v>
      </c>
      <c r="D572" s="224" t="s">
        <v>539</v>
      </c>
      <c r="E572" s="225" t="s">
        <v>8397</v>
      </c>
      <c r="F572" s="226" t="s">
        <v>8398</v>
      </c>
      <c r="G572" s="227" t="s">
        <v>574</v>
      </c>
      <c r="H572" s="228">
        <v>160</v>
      </c>
      <c r="I572" s="229"/>
      <c r="J572" s="230">
        <f>ROUND(I572*H572,2)</f>
        <v>0</v>
      </c>
      <c r="K572" s="226" t="s">
        <v>3</v>
      </c>
      <c r="L572" s="231"/>
      <c r="M572" s="232" t="s">
        <v>3</v>
      </c>
      <c r="N572" s="233" t="s">
        <v>40</v>
      </c>
      <c r="O572" s="75"/>
      <c r="P572" s="186">
        <f>O572*H572</f>
        <v>0</v>
      </c>
      <c r="Q572" s="186">
        <v>0</v>
      </c>
      <c r="R572" s="186">
        <f>Q572*H572</f>
        <v>0</v>
      </c>
      <c r="S572" s="186">
        <v>0</v>
      </c>
      <c r="T572" s="187">
        <f>S572*H572</f>
        <v>0</v>
      </c>
      <c r="U572" s="41"/>
      <c r="V572" s="41"/>
      <c r="W572" s="41"/>
      <c r="X572" s="41"/>
      <c r="Y572" s="41"/>
      <c r="Z572" s="41"/>
      <c r="AA572" s="41"/>
      <c r="AB572" s="41"/>
      <c r="AC572" s="41"/>
      <c r="AD572" s="41"/>
      <c r="AE572" s="41"/>
      <c r="AR572" s="188" t="s">
        <v>171</v>
      </c>
      <c r="AT572" s="188" t="s">
        <v>539</v>
      </c>
      <c r="AU572" s="188" t="s">
        <v>76</v>
      </c>
      <c r="AY572" s="22" t="s">
        <v>328</v>
      </c>
      <c r="BE572" s="189">
        <f>IF(N572="základní",J572,0)</f>
        <v>0</v>
      </c>
      <c r="BF572" s="189">
        <f>IF(N572="snížená",J572,0)</f>
        <v>0</v>
      </c>
      <c r="BG572" s="189">
        <f>IF(N572="zákl. přenesená",J572,0)</f>
        <v>0</v>
      </c>
      <c r="BH572" s="189">
        <f>IF(N572="sníž. přenesená",J572,0)</f>
        <v>0</v>
      </c>
      <c r="BI572" s="189">
        <f>IF(N572="nulová",J572,0)</f>
        <v>0</v>
      </c>
      <c r="BJ572" s="22" t="s">
        <v>76</v>
      </c>
      <c r="BK572" s="189">
        <f>ROUND(I572*H572,2)</f>
        <v>0</v>
      </c>
      <c r="BL572" s="22" t="s">
        <v>113</v>
      </c>
      <c r="BM572" s="188" t="s">
        <v>4823</v>
      </c>
    </row>
    <row r="573" s="2" customFormat="1" ht="16.5" customHeight="1">
      <c r="A573" s="41"/>
      <c r="B573" s="176"/>
      <c r="C573" s="224" t="s">
        <v>3708</v>
      </c>
      <c r="D573" s="224" t="s">
        <v>539</v>
      </c>
      <c r="E573" s="225" t="s">
        <v>8045</v>
      </c>
      <c r="F573" s="226" t="s">
        <v>8046</v>
      </c>
      <c r="G573" s="227" t="s">
        <v>491</v>
      </c>
      <c r="H573" s="228">
        <v>17.707000000000001</v>
      </c>
      <c r="I573" s="229"/>
      <c r="J573" s="230">
        <f>ROUND(I573*H573,2)</f>
        <v>0</v>
      </c>
      <c r="K573" s="226" t="s">
        <v>335</v>
      </c>
      <c r="L573" s="231"/>
      <c r="M573" s="232" t="s">
        <v>3</v>
      </c>
      <c r="N573" s="233" t="s">
        <v>40</v>
      </c>
      <c r="O573" s="75"/>
      <c r="P573" s="186">
        <f>O573*H573</f>
        <v>0</v>
      </c>
      <c r="Q573" s="186">
        <v>0</v>
      </c>
      <c r="R573" s="186">
        <f>Q573*H573</f>
        <v>0</v>
      </c>
      <c r="S573" s="186">
        <v>0</v>
      </c>
      <c r="T573" s="187">
        <f>S573*H573</f>
        <v>0</v>
      </c>
      <c r="U573" s="41"/>
      <c r="V573" s="41"/>
      <c r="W573" s="41"/>
      <c r="X573" s="41"/>
      <c r="Y573" s="41"/>
      <c r="Z573" s="41"/>
      <c r="AA573" s="41"/>
      <c r="AB573" s="41"/>
      <c r="AC573" s="41"/>
      <c r="AD573" s="41"/>
      <c r="AE573" s="41"/>
      <c r="AR573" s="188" t="s">
        <v>171</v>
      </c>
      <c r="AT573" s="188" t="s">
        <v>539</v>
      </c>
      <c r="AU573" s="188" t="s">
        <v>76</v>
      </c>
      <c r="AY573" s="22" t="s">
        <v>328</v>
      </c>
      <c r="BE573" s="189">
        <f>IF(N573="základní",J573,0)</f>
        <v>0</v>
      </c>
      <c r="BF573" s="189">
        <f>IF(N573="snížená",J573,0)</f>
        <v>0</v>
      </c>
      <c r="BG573" s="189">
        <f>IF(N573="zákl. přenesená",J573,0)</f>
        <v>0</v>
      </c>
      <c r="BH573" s="189">
        <f>IF(N573="sníž. přenesená",J573,0)</f>
        <v>0</v>
      </c>
      <c r="BI573" s="189">
        <f>IF(N573="nulová",J573,0)</f>
        <v>0</v>
      </c>
      <c r="BJ573" s="22" t="s">
        <v>76</v>
      </c>
      <c r="BK573" s="189">
        <f>ROUND(I573*H573,2)</f>
        <v>0</v>
      </c>
      <c r="BL573" s="22" t="s">
        <v>113</v>
      </c>
      <c r="BM573" s="188" t="s">
        <v>4831</v>
      </c>
    </row>
    <row r="574" s="15" customFormat="1">
      <c r="A574" s="15"/>
      <c r="B574" s="217"/>
      <c r="C574" s="15"/>
      <c r="D574" s="195" t="s">
        <v>442</v>
      </c>
      <c r="E574" s="218" t="s">
        <v>3</v>
      </c>
      <c r="F574" s="219" t="s">
        <v>8399</v>
      </c>
      <c r="G574" s="15"/>
      <c r="H574" s="218" t="s">
        <v>3</v>
      </c>
      <c r="I574" s="220"/>
      <c r="J574" s="15"/>
      <c r="K574" s="15"/>
      <c r="L574" s="217"/>
      <c r="M574" s="221"/>
      <c r="N574" s="222"/>
      <c r="O574" s="222"/>
      <c r="P574" s="222"/>
      <c r="Q574" s="222"/>
      <c r="R574" s="222"/>
      <c r="S574" s="222"/>
      <c r="T574" s="223"/>
      <c r="U574" s="15"/>
      <c r="V574" s="15"/>
      <c r="W574" s="15"/>
      <c r="X574" s="15"/>
      <c r="Y574" s="15"/>
      <c r="Z574" s="15"/>
      <c r="AA574" s="15"/>
      <c r="AB574" s="15"/>
      <c r="AC574" s="15"/>
      <c r="AD574" s="15"/>
      <c r="AE574" s="15"/>
      <c r="AT574" s="218" t="s">
        <v>442</v>
      </c>
      <c r="AU574" s="218" t="s">
        <v>76</v>
      </c>
      <c r="AV574" s="15" t="s">
        <v>76</v>
      </c>
      <c r="AW574" s="15" t="s">
        <v>31</v>
      </c>
      <c r="AX574" s="15" t="s">
        <v>69</v>
      </c>
      <c r="AY574" s="218" t="s">
        <v>328</v>
      </c>
    </row>
    <row r="575" s="13" customFormat="1">
      <c r="A575" s="13"/>
      <c r="B575" s="201"/>
      <c r="C575" s="13"/>
      <c r="D575" s="195" t="s">
        <v>442</v>
      </c>
      <c r="E575" s="202" t="s">
        <v>3</v>
      </c>
      <c r="F575" s="203" t="s">
        <v>8400</v>
      </c>
      <c r="G575" s="13"/>
      <c r="H575" s="204">
        <v>10.281000000000001</v>
      </c>
      <c r="I575" s="205"/>
      <c r="J575" s="13"/>
      <c r="K575" s="13"/>
      <c r="L575" s="201"/>
      <c r="M575" s="206"/>
      <c r="N575" s="207"/>
      <c r="O575" s="207"/>
      <c r="P575" s="207"/>
      <c r="Q575" s="207"/>
      <c r="R575" s="207"/>
      <c r="S575" s="207"/>
      <c r="T575" s="208"/>
      <c r="U575" s="13"/>
      <c r="V575" s="13"/>
      <c r="W575" s="13"/>
      <c r="X575" s="13"/>
      <c r="Y575" s="13"/>
      <c r="Z575" s="13"/>
      <c r="AA575" s="13"/>
      <c r="AB575" s="13"/>
      <c r="AC575" s="13"/>
      <c r="AD575" s="13"/>
      <c r="AE575" s="13"/>
      <c r="AT575" s="202" t="s">
        <v>442</v>
      </c>
      <c r="AU575" s="202" t="s">
        <v>76</v>
      </c>
      <c r="AV575" s="13" t="s">
        <v>79</v>
      </c>
      <c r="AW575" s="13" t="s">
        <v>31</v>
      </c>
      <c r="AX575" s="13" t="s">
        <v>69</v>
      </c>
      <c r="AY575" s="202" t="s">
        <v>328</v>
      </c>
    </row>
    <row r="576" s="15" customFormat="1">
      <c r="A576" s="15"/>
      <c r="B576" s="217"/>
      <c r="C576" s="15"/>
      <c r="D576" s="195" t="s">
        <v>442</v>
      </c>
      <c r="E576" s="218" t="s">
        <v>3</v>
      </c>
      <c r="F576" s="219" t="s">
        <v>8401</v>
      </c>
      <c r="G576" s="15"/>
      <c r="H576" s="218" t="s">
        <v>3</v>
      </c>
      <c r="I576" s="220"/>
      <c r="J576" s="15"/>
      <c r="K576" s="15"/>
      <c r="L576" s="217"/>
      <c r="M576" s="221"/>
      <c r="N576" s="222"/>
      <c r="O576" s="222"/>
      <c r="P576" s="222"/>
      <c r="Q576" s="222"/>
      <c r="R576" s="222"/>
      <c r="S576" s="222"/>
      <c r="T576" s="223"/>
      <c r="U576" s="15"/>
      <c r="V576" s="15"/>
      <c r="W576" s="15"/>
      <c r="X576" s="15"/>
      <c r="Y576" s="15"/>
      <c r="Z576" s="15"/>
      <c r="AA576" s="15"/>
      <c r="AB576" s="15"/>
      <c r="AC576" s="15"/>
      <c r="AD576" s="15"/>
      <c r="AE576" s="15"/>
      <c r="AT576" s="218" t="s">
        <v>442</v>
      </c>
      <c r="AU576" s="218" t="s">
        <v>76</v>
      </c>
      <c r="AV576" s="15" t="s">
        <v>76</v>
      </c>
      <c r="AW576" s="15" t="s">
        <v>31</v>
      </c>
      <c r="AX576" s="15" t="s">
        <v>69</v>
      </c>
      <c r="AY576" s="218" t="s">
        <v>328</v>
      </c>
    </row>
    <row r="577" s="13" customFormat="1">
      <c r="A577" s="13"/>
      <c r="B577" s="201"/>
      <c r="C577" s="13"/>
      <c r="D577" s="195" t="s">
        <v>442</v>
      </c>
      <c r="E577" s="202" t="s">
        <v>3</v>
      </c>
      <c r="F577" s="203" t="s">
        <v>8402</v>
      </c>
      <c r="G577" s="13"/>
      <c r="H577" s="204">
        <v>7.4260000000000002</v>
      </c>
      <c r="I577" s="205"/>
      <c r="J577" s="13"/>
      <c r="K577" s="13"/>
      <c r="L577" s="201"/>
      <c r="M577" s="206"/>
      <c r="N577" s="207"/>
      <c r="O577" s="207"/>
      <c r="P577" s="207"/>
      <c r="Q577" s="207"/>
      <c r="R577" s="207"/>
      <c r="S577" s="207"/>
      <c r="T577" s="208"/>
      <c r="U577" s="13"/>
      <c r="V577" s="13"/>
      <c r="W577" s="13"/>
      <c r="X577" s="13"/>
      <c r="Y577" s="13"/>
      <c r="Z577" s="13"/>
      <c r="AA577" s="13"/>
      <c r="AB577" s="13"/>
      <c r="AC577" s="13"/>
      <c r="AD577" s="13"/>
      <c r="AE577" s="13"/>
      <c r="AT577" s="202" t="s">
        <v>442</v>
      </c>
      <c r="AU577" s="202" t="s">
        <v>76</v>
      </c>
      <c r="AV577" s="13" t="s">
        <v>79</v>
      </c>
      <c r="AW577" s="13" t="s">
        <v>31</v>
      </c>
      <c r="AX577" s="13" t="s">
        <v>69</v>
      </c>
      <c r="AY577" s="202" t="s">
        <v>328</v>
      </c>
    </row>
    <row r="578" s="14" customFormat="1">
      <c r="A578" s="14"/>
      <c r="B578" s="209"/>
      <c r="C578" s="14"/>
      <c r="D578" s="195" t="s">
        <v>442</v>
      </c>
      <c r="E578" s="210" t="s">
        <v>3</v>
      </c>
      <c r="F578" s="211" t="s">
        <v>452</v>
      </c>
      <c r="G578" s="14"/>
      <c r="H578" s="212">
        <v>17.707000000000001</v>
      </c>
      <c r="I578" s="213"/>
      <c r="J578" s="14"/>
      <c r="K578" s="14"/>
      <c r="L578" s="209"/>
      <c r="M578" s="214"/>
      <c r="N578" s="215"/>
      <c r="O578" s="215"/>
      <c r="P578" s="215"/>
      <c r="Q578" s="215"/>
      <c r="R578" s="215"/>
      <c r="S578" s="215"/>
      <c r="T578" s="216"/>
      <c r="U578" s="14"/>
      <c r="V578" s="14"/>
      <c r="W578" s="14"/>
      <c r="X578" s="14"/>
      <c r="Y578" s="14"/>
      <c r="Z578" s="14"/>
      <c r="AA578" s="14"/>
      <c r="AB578" s="14"/>
      <c r="AC578" s="14"/>
      <c r="AD578" s="14"/>
      <c r="AE578" s="14"/>
      <c r="AT578" s="210" t="s">
        <v>442</v>
      </c>
      <c r="AU578" s="210" t="s">
        <v>76</v>
      </c>
      <c r="AV578" s="14" t="s">
        <v>113</v>
      </c>
      <c r="AW578" s="14" t="s">
        <v>31</v>
      </c>
      <c r="AX578" s="14" t="s">
        <v>76</v>
      </c>
      <c r="AY578" s="210" t="s">
        <v>328</v>
      </c>
    </row>
    <row r="579" s="2" customFormat="1" ht="49.05" customHeight="1">
      <c r="A579" s="41"/>
      <c r="B579" s="176"/>
      <c r="C579" s="177" t="s">
        <v>1716</v>
      </c>
      <c r="D579" s="177" t="s">
        <v>331</v>
      </c>
      <c r="E579" s="178" t="s">
        <v>8111</v>
      </c>
      <c r="F579" s="179" t="s">
        <v>8112</v>
      </c>
      <c r="G579" s="180" t="s">
        <v>585</v>
      </c>
      <c r="H579" s="181">
        <v>0.14599999999999999</v>
      </c>
      <c r="I579" s="182"/>
      <c r="J579" s="183">
        <f>ROUND(I579*H579,2)</f>
        <v>0</v>
      </c>
      <c r="K579" s="179" t="s">
        <v>335</v>
      </c>
      <c r="L579" s="42"/>
      <c r="M579" s="184" t="s">
        <v>3</v>
      </c>
      <c r="N579" s="185" t="s">
        <v>40</v>
      </c>
      <c r="O579" s="75"/>
      <c r="P579" s="186">
        <f>O579*H579</f>
        <v>0</v>
      </c>
      <c r="Q579" s="186">
        <v>0</v>
      </c>
      <c r="R579" s="186">
        <f>Q579*H579</f>
        <v>0</v>
      </c>
      <c r="S579" s="186">
        <v>0</v>
      </c>
      <c r="T579" s="187">
        <f>S579*H579</f>
        <v>0</v>
      </c>
      <c r="U579" s="41"/>
      <c r="V579" s="41"/>
      <c r="W579" s="41"/>
      <c r="X579" s="41"/>
      <c r="Y579" s="41"/>
      <c r="Z579" s="41"/>
      <c r="AA579" s="41"/>
      <c r="AB579" s="41"/>
      <c r="AC579" s="41"/>
      <c r="AD579" s="41"/>
      <c r="AE579" s="41"/>
      <c r="AR579" s="188" t="s">
        <v>113</v>
      </c>
      <c r="AT579" s="188" t="s">
        <v>331</v>
      </c>
      <c r="AU579" s="188" t="s">
        <v>76</v>
      </c>
      <c r="AY579" s="22" t="s">
        <v>328</v>
      </c>
      <c r="BE579" s="189">
        <f>IF(N579="základní",J579,0)</f>
        <v>0</v>
      </c>
      <c r="BF579" s="189">
        <f>IF(N579="snížená",J579,0)</f>
        <v>0</v>
      </c>
      <c r="BG579" s="189">
        <f>IF(N579="zákl. přenesená",J579,0)</f>
        <v>0</v>
      </c>
      <c r="BH579" s="189">
        <f>IF(N579="sníž. přenesená",J579,0)</f>
        <v>0</v>
      </c>
      <c r="BI579" s="189">
        <f>IF(N579="nulová",J579,0)</f>
        <v>0</v>
      </c>
      <c r="BJ579" s="22" t="s">
        <v>76</v>
      </c>
      <c r="BK579" s="189">
        <f>ROUND(I579*H579,2)</f>
        <v>0</v>
      </c>
      <c r="BL579" s="22" t="s">
        <v>113</v>
      </c>
      <c r="BM579" s="188" t="s">
        <v>4842</v>
      </c>
    </row>
    <row r="580" s="2" customFormat="1">
      <c r="A580" s="41"/>
      <c r="B580" s="42"/>
      <c r="C580" s="41"/>
      <c r="D580" s="190" t="s">
        <v>338</v>
      </c>
      <c r="E580" s="41"/>
      <c r="F580" s="191" t="s">
        <v>8113</v>
      </c>
      <c r="G580" s="41"/>
      <c r="H580" s="41"/>
      <c r="I580" s="192"/>
      <c r="J580" s="41"/>
      <c r="K580" s="41"/>
      <c r="L580" s="42"/>
      <c r="M580" s="193"/>
      <c r="N580" s="194"/>
      <c r="O580" s="75"/>
      <c r="P580" s="75"/>
      <c r="Q580" s="75"/>
      <c r="R580" s="75"/>
      <c r="S580" s="75"/>
      <c r="T580" s="76"/>
      <c r="U580" s="41"/>
      <c r="V580" s="41"/>
      <c r="W580" s="41"/>
      <c r="X580" s="41"/>
      <c r="Y580" s="41"/>
      <c r="Z580" s="41"/>
      <c r="AA580" s="41"/>
      <c r="AB580" s="41"/>
      <c r="AC580" s="41"/>
      <c r="AD580" s="41"/>
      <c r="AE580" s="41"/>
      <c r="AT580" s="22" t="s">
        <v>338</v>
      </c>
      <c r="AU580" s="22" t="s">
        <v>76</v>
      </c>
    </row>
    <row r="581" s="13" customFormat="1">
      <c r="A581" s="13"/>
      <c r="B581" s="201"/>
      <c r="C581" s="13"/>
      <c r="D581" s="195" t="s">
        <v>442</v>
      </c>
      <c r="E581" s="202" t="s">
        <v>3</v>
      </c>
      <c r="F581" s="203" t="s">
        <v>8403</v>
      </c>
      <c r="G581" s="13"/>
      <c r="H581" s="204">
        <v>0.14599999999999999</v>
      </c>
      <c r="I581" s="205"/>
      <c r="J581" s="13"/>
      <c r="K581" s="13"/>
      <c r="L581" s="201"/>
      <c r="M581" s="206"/>
      <c r="N581" s="207"/>
      <c r="O581" s="207"/>
      <c r="P581" s="207"/>
      <c r="Q581" s="207"/>
      <c r="R581" s="207"/>
      <c r="S581" s="207"/>
      <c r="T581" s="208"/>
      <c r="U581" s="13"/>
      <c r="V581" s="13"/>
      <c r="W581" s="13"/>
      <c r="X581" s="13"/>
      <c r="Y581" s="13"/>
      <c r="Z581" s="13"/>
      <c r="AA581" s="13"/>
      <c r="AB581" s="13"/>
      <c r="AC581" s="13"/>
      <c r="AD581" s="13"/>
      <c r="AE581" s="13"/>
      <c r="AT581" s="202" t="s">
        <v>442</v>
      </c>
      <c r="AU581" s="202" t="s">
        <v>76</v>
      </c>
      <c r="AV581" s="13" t="s">
        <v>79</v>
      </c>
      <c r="AW581" s="13" t="s">
        <v>31</v>
      </c>
      <c r="AX581" s="13" t="s">
        <v>69</v>
      </c>
      <c r="AY581" s="202" t="s">
        <v>328</v>
      </c>
    </row>
    <row r="582" s="14" customFormat="1">
      <c r="A582" s="14"/>
      <c r="B582" s="209"/>
      <c r="C582" s="14"/>
      <c r="D582" s="195" t="s">
        <v>442</v>
      </c>
      <c r="E582" s="210" t="s">
        <v>3</v>
      </c>
      <c r="F582" s="211" t="s">
        <v>452</v>
      </c>
      <c r="G582" s="14"/>
      <c r="H582" s="212">
        <v>0.14599999999999999</v>
      </c>
      <c r="I582" s="213"/>
      <c r="J582" s="14"/>
      <c r="K582" s="14"/>
      <c r="L582" s="209"/>
      <c r="M582" s="214"/>
      <c r="N582" s="215"/>
      <c r="O582" s="215"/>
      <c r="P582" s="215"/>
      <c r="Q582" s="215"/>
      <c r="R582" s="215"/>
      <c r="S582" s="215"/>
      <c r="T582" s="216"/>
      <c r="U582" s="14"/>
      <c r="V582" s="14"/>
      <c r="W582" s="14"/>
      <c r="X582" s="14"/>
      <c r="Y582" s="14"/>
      <c r="Z582" s="14"/>
      <c r="AA582" s="14"/>
      <c r="AB582" s="14"/>
      <c r="AC582" s="14"/>
      <c r="AD582" s="14"/>
      <c r="AE582" s="14"/>
      <c r="AT582" s="210" t="s">
        <v>442</v>
      </c>
      <c r="AU582" s="210" t="s">
        <v>76</v>
      </c>
      <c r="AV582" s="14" t="s">
        <v>113</v>
      </c>
      <c r="AW582" s="14" t="s">
        <v>31</v>
      </c>
      <c r="AX582" s="14" t="s">
        <v>76</v>
      </c>
      <c r="AY582" s="210" t="s">
        <v>328</v>
      </c>
    </row>
    <row r="583" s="2" customFormat="1" ht="16.5" customHeight="1">
      <c r="A583" s="41"/>
      <c r="B583" s="176"/>
      <c r="C583" s="224" t="s">
        <v>3717</v>
      </c>
      <c r="D583" s="224" t="s">
        <v>539</v>
      </c>
      <c r="E583" s="225" t="s">
        <v>8193</v>
      </c>
      <c r="F583" s="226" t="s">
        <v>8119</v>
      </c>
      <c r="G583" s="227" t="s">
        <v>1388</v>
      </c>
      <c r="H583" s="228">
        <v>83.819999999999993</v>
      </c>
      <c r="I583" s="229"/>
      <c r="J583" s="230">
        <f>ROUND(I583*H583,2)</f>
        <v>0</v>
      </c>
      <c r="K583" s="226" t="s">
        <v>335</v>
      </c>
      <c r="L583" s="231"/>
      <c r="M583" s="232" t="s">
        <v>3</v>
      </c>
      <c r="N583" s="233" t="s">
        <v>40</v>
      </c>
      <c r="O583" s="75"/>
      <c r="P583" s="186">
        <f>O583*H583</f>
        <v>0</v>
      </c>
      <c r="Q583" s="186">
        <v>0</v>
      </c>
      <c r="R583" s="186">
        <f>Q583*H583</f>
        <v>0</v>
      </c>
      <c r="S583" s="186">
        <v>0</v>
      </c>
      <c r="T583" s="187">
        <f>S583*H583</f>
        <v>0</v>
      </c>
      <c r="U583" s="41"/>
      <c r="V583" s="41"/>
      <c r="W583" s="41"/>
      <c r="X583" s="41"/>
      <c r="Y583" s="41"/>
      <c r="Z583" s="41"/>
      <c r="AA583" s="41"/>
      <c r="AB583" s="41"/>
      <c r="AC583" s="41"/>
      <c r="AD583" s="41"/>
      <c r="AE583" s="41"/>
      <c r="AR583" s="188" t="s">
        <v>171</v>
      </c>
      <c r="AT583" s="188" t="s">
        <v>539</v>
      </c>
      <c r="AU583" s="188" t="s">
        <v>76</v>
      </c>
      <c r="AY583" s="22" t="s">
        <v>328</v>
      </c>
      <c r="BE583" s="189">
        <f>IF(N583="základní",J583,0)</f>
        <v>0</v>
      </c>
      <c r="BF583" s="189">
        <f>IF(N583="snížená",J583,0)</f>
        <v>0</v>
      </c>
      <c r="BG583" s="189">
        <f>IF(N583="zákl. přenesená",J583,0)</f>
        <v>0</v>
      </c>
      <c r="BH583" s="189">
        <f>IF(N583="sníž. přenesená",J583,0)</f>
        <v>0</v>
      </c>
      <c r="BI583" s="189">
        <f>IF(N583="nulová",J583,0)</f>
        <v>0</v>
      </c>
      <c r="BJ583" s="22" t="s">
        <v>76</v>
      </c>
      <c r="BK583" s="189">
        <f>ROUND(I583*H583,2)</f>
        <v>0</v>
      </c>
      <c r="BL583" s="22" t="s">
        <v>113</v>
      </c>
      <c r="BM583" s="188" t="s">
        <v>4854</v>
      </c>
    </row>
    <row r="584" s="15" customFormat="1">
      <c r="A584" s="15"/>
      <c r="B584" s="217"/>
      <c r="C584" s="15"/>
      <c r="D584" s="195" t="s">
        <v>442</v>
      </c>
      <c r="E584" s="218" t="s">
        <v>3</v>
      </c>
      <c r="F584" s="219" t="s">
        <v>8404</v>
      </c>
      <c r="G584" s="15"/>
      <c r="H584" s="218" t="s">
        <v>3</v>
      </c>
      <c r="I584" s="220"/>
      <c r="J584" s="15"/>
      <c r="K584" s="15"/>
      <c r="L584" s="217"/>
      <c r="M584" s="221"/>
      <c r="N584" s="222"/>
      <c r="O584" s="222"/>
      <c r="P584" s="222"/>
      <c r="Q584" s="222"/>
      <c r="R584" s="222"/>
      <c r="S584" s="222"/>
      <c r="T584" s="223"/>
      <c r="U584" s="15"/>
      <c r="V584" s="15"/>
      <c r="W584" s="15"/>
      <c r="X584" s="15"/>
      <c r="Y584" s="15"/>
      <c r="Z584" s="15"/>
      <c r="AA584" s="15"/>
      <c r="AB584" s="15"/>
      <c r="AC584" s="15"/>
      <c r="AD584" s="15"/>
      <c r="AE584" s="15"/>
      <c r="AT584" s="218" t="s">
        <v>442</v>
      </c>
      <c r="AU584" s="218" t="s">
        <v>76</v>
      </c>
      <c r="AV584" s="15" t="s">
        <v>76</v>
      </c>
      <c r="AW584" s="15" t="s">
        <v>31</v>
      </c>
      <c r="AX584" s="15" t="s">
        <v>69</v>
      </c>
      <c r="AY584" s="218" t="s">
        <v>328</v>
      </c>
    </row>
    <row r="585" s="13" customFormat="1">
      <c r="A585" s="13"/>
      <c r="B585" s="201"/>
      <c r="C585" s="13"/>
      <c r="D585" s="195" t="s">
        <v>442</v>
      </c>
      <c r="E585" s="202" t="s">
        <v>3</v>
      </c>
      <c r="F585" s="203" t="s">
        <v>8405</v>
      </c>
      <c r="G585" s="13"/>
      <c r="H585" s="204">
        <v>19.739999999999998</v>
      </c>
      <c r="I585" s="205"/>
      <c r="J585" s="13"/>
      <c r="K585" s="13"/>
      <c r="L585" s="201"/>
      <c r="M585" s="206"/>
      <c r="N585" s="207"/>
      <c r="O585" s="207"/>
      <c r="P585" s="207"/>
      <c r="Q585" s="207"/>
      <c r="R585" s="207"/>
      <c r="S585" s="207"/>
      <c r="T585" s="208"/>
      <c r="U585" s="13"/>
      <c r="V585" s="13"/>
      <c r="W585" s="13"/>
      <c r="X585" s="13"/>
      <c r="Y585" s="13"/>
      <c r="Z585" s="13"/>
      <c r="AA585" s="13"/>
      <c r="AB585" s="13"/>
      <c r="AC585" s="13"/>
      <c r="AD585" s="13"/>
      <c r="AE585" s="13"/>
      <c r="AT585" s="202" t="s">
        <v>442</v>
      </c>
      <c r="AU585" s="202" t="s">
        <v>76</v>
      </c>
      <c r="AV585" s="13" t="s">
        <v>79</v>
      </c>
      <c r="AW585" s="13" t="s">
        <v>31</v>
      </c>
      <c r="AX585" s="13" t="s">
        <v>69</v>
      </c>
      <c r="AY585" s="202" t="s">
        <v>328</v>
      </c>
    </row>
    <row r="586" s="15" customFormat="1">
      <c r="A586" s="15"/>
      <c r="B586" s="217"/>
      <c r="C586" s="15"/>
      <c r="D586" s="195" t="s">
        <v>442</v>
      </c>
      <c r="E586" s="218" t="s">
        <v>3</v>
      </c>
      <c r="F586" s="219" t="s">
        <v>8406</v>
      </c>
      <c r="G586" s="15"/>
      <c r="H586" s="218" t="s">
        <v>3</v>
      </c>
      <c r="I586" s="220"/>
      <c r="J586" s="15"/>
      <c r="K586" s="15"/>
      <c r="L586" s="217"/>
      <c r="M586" s="221"/>
      <c r="N586" s="222"/>
      <c r="O586" s="222"/>
      <c r="P586" s="222"/>
      <c r="Q586" s="222"/>
      <c r="R586" s="222"/>
      <c r="S586" s="222"/>
      <c r="T586" s="223"/>
      <c r="U586" s="15"/>
      <c r="V586" s="15"/>
      <c r="W586" s="15"/>
      <c r="X586" s="15"/>
      <c r="Y586" s="15"/>
      <c r="Z586" s="15"/>
      <c r="AA586" s="15"/>
      <c r="AB586" s="15"/>
      <c r="AC586" s="15"/>
      <c r="AD586" s="15"/>
      <c r="AE586" s="15"/>
      <c r="AT586" s="218" t="s">
        <v>442</v>
      </c>
      <c r="AU586" s="218" t="s">
        <v>76</v>
      </c>
      <c r="AV586" s="15" t="s">
        <v>76</v>
      </c>
      <c r="AW586" s="15" t="s">
        <v>31</v>
      </c>
      <c r="AX586" s="15" t="s">
        <v>69</v>
      </c>
      <c r="AY586" s="218" t="s">
        <v>328</v>
      </c>
    </row>
    <row r="587" s="13" customFormat="1">
      <c r="A587" s="13"/>
      <c r="B587" s="201"/>
      <c r="C587" s="13"/>
      <c r="D587" s="195" t="s">
        <v>442</v>
      </c>
      <c r="E587" s="202" t="s">
        <v>3</v>
      </c>
      <c r="F587" s="203" t="s">
        <v>8407</v>
      </c>
      <c r="G587" s="13"/>
      <c r="H587" s="204">
        <v>64.079999999999998</v>
      </c>
      <c r="I587" s="205"/>
      <c r="J587" s="13"/>
      <c r="K587" s="13"/>
      <c r="L587" s="201"/>
      <c r="M587" s="206"/>
      <c r="N587" s="207"/>
      <c r="O587" s="207"/>
      <c r="P587" s="207"/>
      <c r="Q587" s="207"/>
      <c r="R587" s="207"/>
      <c r="S587" s="207"/>
      <c r="T587" s="208"/>
      <c r="U587" s="13"/>
      <c r="V587" s="13"/>
      <c r="W587" s="13"/>
      <c r="X587" s="13"/>
      <c r="Y587" s="13"/>
      <c r="Z587" s="13"/>
      <c r="AA587" s="13"/>
      <c r="AB587" s="13"/>
      <c r="AC587" s="13"/>
      <c r="AD587" s="13"/>
      <c r="AE587" s="13"/>
      <c r="AT587" s="202" t="s">
        <v>442</v>
      </c>
      <c r="AU587" s="202" t="s">
        <v>76</v>
      </c>
      <c r="AV587" s="13" t="s">
        <v>79</v>
      </c>
      <c r="AW587" s="13" t="s">
        <v>31</v>
      </c>
      <c r="AX587" s="13" t="s">
        <v>69</v>
      </c>
      <c r="AY587" s="202" t="s">
        <v>328</v>
      </c>
    </row>
    <row r="588" s="14" customFormat="1">
      <c r="A588" s="14"/>
      <c r="B588" s="209"/>
      <c r="C588" s="14"/>
      <c r="D588" s="195" t="s">
        <v>442</v>
      </c>
      <c r="E588" s="210" t="s">
        <v>3</v>
      </c>
      <c r="F588" s="211" t="s">
        <v>452</v>
      </c>
      <c r="G588" s="14"/>
      <c r="H588" s="212">
        <v>83.819999999999993</v>
      </c>
      <c r="I588" s="213"/>
      <c r="J588" s="14"/>
      <c r="K588" s="14"/>
      <c r="L588" s="209"/>
      <c r="M588" s="214"/>
      <c r="N588" s="215"/>
      <c r="O588" s="215"/>
      <c r="P588" s="215"/>
      <c r="Q588" s="215"/>
      <c r="R588" s="215"/>
      <c r="S588" s="215"/>
      <c r="T588" s="216"/>
      <c r="U588" s="14"/>
      <c r="V588" s="14"/>
      <c r="W588" s="14"/>
      <c r="X588" s="14"/>
      <c r="Y588" s="14"/>
      <c r="Z588" s="14"/>
      <c r="AA588" s="14"/>
      <c r="AB588" s="14"/>
      <c r="AC588" s="14"/>
      <c r="AD588" s="14"/>
      <c r="AE588" s="14"/>
      <c r="AT588" s="210" t="s">
        <v>442</v>
      </c>
      <c r="AU588" s="210" t="s">
        <v>76</v>
      </c>
      <c r="AV588" s="14" t="s">
        <v>113</v>
      </c>
      <c r="AW588" s="14" t="s">
        <v>31</v>
      </c>
      <c r="AX588" s="14" t="s">
        <v>76</v>
      </c>
      <c r="AY588" s="210" t="s">
        <v>328</v>
      </c>
    </row>
    <row r="589" s="2" customFormat="1" ht="37.8" customHeight="1">
      <c r="A589" s="41"/>
      <c r="B589" s="176"/>
      <c r="C589" s="224" t="s">
        <v>1722</v>
      </c>
      <c r="D589" s="224" t="s">
        <v>539</v>
      </c>
      <c r="E589" s="225" t="s">
        <v>8408</v>
      </c>
      <c r="F589" s="226" t="s">
        <v>8116</v>
      </c>
      <c r="G589" s="227" t="s">
        <v>1388</v>
      </c>
      <c r="H589" s="228">
        <v>61.975000000000001</v>
      </c>
      <c r="I589" s="229"/>
      <c r="J589" s="230">
        <f>ROUND(I589*H589,2)</f>
        <v>0</v>
      </c>
      <c r="K589" s="226" t="s">
        <v>335</v>
      </c>
      <c r="L589" s="231"/>
      <c r="M589" s="232" t="s">
        <v>3</v>
      </c>
      <c r="N589" s="233" t="s">
        <v>40</v>
      </c>
      <c r="O589" s="75"/>
      <c r="P589" s="186">
        <f>O589*H589</f>
        <v>0</v>
      </c>
      <c r="Q589" s="186">
        <v>0</v>
      </c>
      <c r="R589" s="186">
        <f>Q589*H589</f>
        <v>0</v>
      </c>
      <c r="S589" s="186">
        <v>0</v>
      </c>
      <c r="T589" s="187">
        <f>S589*H589</f>
        <v>0</v>
      </c>
      <c r="U589" s="41"/>
      <c r="V589" s="41"/>
      <c r="W589" s="41"/>
      <c r="X589" s="41"/>
      <c r="Y589" s="41"/>
      <c r="Z589" s="41"/>
      <c r="AA589" s="41"/>
      <c r="AB589" s="41"/>
      <c r="AC589" s="41"/>
      <c r="AD589" s="41"/>
      <c r="AE589" s="41"/>
      <c r="AR589" s="188" t="s">
        <v>171</v>
      </c>
      <c r="AT589" s="188" t="s">
        <v>539</v>
      </c>
      <c r="AU589" s="188" t="s">
        <v>76</v>
      </c>
      <c r="AY589" s="22" t="s">
        <v>328</v>
      </c>
      <c r="BE589" s="189">
        <f>IF(N589="základní",J589,0)</f>
        <v>0</v>
      </c>
      <c r="BF589" s="189">
        <f>IF(N589="snížená",J589,0)</f>
        <v>0</v>
      </c>
      <c r="BG589" s="189">
        <f>IF(N589="zákl. přenesená",J589,0)</f>
        <v>0</v>
      </c>
      <c r="BH589" s="189">
        <f>IF(N589="sníž. přenesená",J589,0)</f>
        <v>0</v>
      </c>
      <c r="BI589" s="189">
        <f>IF(N589="nulová",J589,0)</f>
        <v>0</v>
      </c>
      <c r="BJ589" s="22" t="s">
        <v>76</v>
      </c>
      <c r="BK589" s="189">
        <f>ROUND(I589*H589,2)</f>
        <v>0</v>
      </c>
      <c r="BL589" s="22" t="s">
        <v>113</v>
      </c>
      <c r="BM589" s="188" t="s">
        <v>4879</v>
      </c>
    </row>
    <row r="590" s="15" customFormat="1">
      <c r="A590" s="15"/>
      <c r="B590" s="217"/>
      <c r="C590" s="15"/>
      <c r="D590" s="195" t="s">
        <v>442</v>
      </c>
      <c r="E590" s="218" t="s">
        <v>3</v>
      </c>
      <c r="F590" s="219" t="s">
        <v>8409</v>
      </c>
      <c r="G590" s="15"/>
      <c r="H590" s="218" t="s">
        <v>3</v>
      </c>
      <c r="I590" s="220"/>
      <c r="J590" s="15"/>
      <c r="K590" s="15"/>
      <c r="L590" s="217"/>
      <c r="M590" s="221"/>
      <c r="N590" s="222"/>
      <c r="O590" s="222"/>
      <c r="P590" s="222"/>
      <c r="Q590" s="222"/>
      <c r="R590" s="222"/>
      <c r="S590" s="222"/>
      <c r="T590" s="223"/>
      <c r="U590" s="15"/>
      <c r="V590" s="15"/>
      <c r="W590" s="15"/>
      <c r="X590" s="15"/>
      <c r="Y590" s="15"/>
      <c r="Z590" s="15"/>
      <c r="AA590" s="15"/>
      <c r="AB590" s="15"/>
      <c r="AC590" s="15"/>
      <c r="AD590" s="15"/>
      <c r="AE590" s="15"/>
      <c r="AT590" s="218" t="s">
        <v>442</v>
      </c>
      <c r="AU590" s="218" t="s">
        <v>76</v>
      </c>
      <c r="AV590" s="15" t="s">
        <v>76</v>
      </c>
      <c r="AW590" s="15" t="s">
        <v>31</v>
      </c>
      <c r="AX590" s="15" t="s">
        <v>69</v>
      </c>
      <c r="AY590" s="218" t="s">
        <v>328</v>
      </c>
    </row>
    <row r="591" s="13" customFormat="1">
      <c r="A591" s="13"/>
      <c r="B591" s="201"/>
      <c r="C591" s="13"/>
      <c r="D591" s="195" t="s">
        <v>442</v>
      </c>
      <c r="E591" s="202" t="s">
        <v>3</v>
      </c>
      <c r="F591" s="203" t="s">
        <v>8410</v>
      </c>
      <c r="G591" s="13"/>
      <c r="H591" s="204">
        <v>8.8539999999999992</v>
      </c>
      <c r="I591" s="205"/>
      <c r="J591" s="13"/>
      <c r="K591" s="13"/>
      <c r="L591" s="201"/>
      <c r="M591" s="206"/>
      <c r="N591" s="207"/>
      <c r="O591" s="207"/>
      <c r="P591" s="207"/>
      <c r="Q591" s="207"/>
      <c r="R591" s="207"/>
      <c r="S591" s="207"/>
      <c r="T591" s="208"/>
      <c r="U591" s="13"/>
      <c r="V591" s="13"/>
      <c r="W591" s="13"/>
      <c r="X591" s="13"/>
      <c r="Y591" s="13"/>
      <c r="Z591" s="13"/>
      <c r="AA591" s="13"/>
      <c r="AB591" s="13"/>
      <c r="AC591" s="13"/>
      <c r="AD591" s="13"/>
      <c r="AE591" s="13"/>
      <c r="AT591" s="202" t="s">
        <v>442</v>
      </c>
      <c r="AU591" s="202" t="s">
        <v>76</v>
      </c>
      <c r="AV591" s="13" t="s">
        <v>79</v>
      </c>
      <c r="AW591" s="13" t="s">
        <v>31</v>
      </c>
      <c r="AX591" s="13" t="s">
        <v>69</v>
      </c>
      <c r="AY591" s="202" t="s">
        <v>328</v>
      </c>
    </row>
    <row r="592" s="15" customFormat="1">
      <c r="A592" s="15"/>
      <c r="B592" s="217"/>
      <c r="C592" s="15"/>
      <c r="D592" s="195" t="s">
        <v>442</v>
      </c>
      <c r="E592" s="218" t="s">
        <v>3</v>
      </c>
      <c r="F592" s="219" t="s">
        <v>8411</v>
      </c>
      <c r="G592" s="15"/>
      <c r="H592" s="218" t="s">
        <v>3</v>
      </c>
      <c r="I592" s="220"/>
      <c r="J592" s="15"/>
      <c r="K592" s="15"/>
      <c r="L592" s="217"/>
      <c r="M592" s="221"/>
      <c r="N592" s="222"/>
      <c r="O592" s="222"/>
      <c r="P592" s="222"/>
      <c r="Q592" s="222"/>
      <c r="R592" s="222"/>
      <c r="S592" s="222"/>
      <c r="T592" s="223"/>
      <c r="U592" s="15"/>
      <c r="V592" s="15"/>
      <c r="W592" s="15"/>
      <c r="X592" s="15"/>
      <c r="Y592" s="15"/>
      <c r="Z592" s="15"/>
      <c r="AA592" s="15"/>
      <c r="AB592" s="15"/>
      <c r="AC592" s="15"/>
      <c r="AD592" s="15"/>
      <c r="AE592" s="15"/>
      <c r="AT592" s="218" t="s">
        <v>442</v>
      </c>
      <c r="AU592" s="218" t="s">
        <v>76</v>
      </c>
      <c r="AV592" s="15" t="s">
        <v>76</v>
      </c>
      <c r="AW592" s="15" t="s">
        <v>31</v>
      </c>
      <c r="AX592" s="15" t="s">
        <v>69</v>
      </c>
      <c r="AY592" s="218" t="s">
        <v>328</v>
      </c>
    </row>
    <row r="593" s="13" customFormat="1">
      <c r="A593" s="13"/>
      <c r="B593" s="201"/>
      <c r="C593" s="13"/>
      <c r="D593" s="195" t="s">
        <v>442</v>
      </c>
      <c r="E593" s="202" t="s">
        <v>3</v>
      </c>
      <c r="F593" s="203" t="s">
        <v>8412</v>
      </c>
      <c r="G593" s="13"/>
      <c r="H593" s="204">
        <v>53.121000000000002</v>
      </c>
      <c r="I593" s="205"/>
      <c r="J593" s="13"/>
      <c r="K593" s="13"/>
      <c r="L593" s="201"/>
      <c r="M593" s="206"/>
      <c r="N593" s="207"/>
      <c r="O593" s="207"/>
      <c r="P593" s="207"/>
      <c r="Q593" s="207"/>
      <c r="R593" s="207"/>
      <c r="S593" s="207"/>
      <c r="T593" s="208"/>
      <c r="U593" s="13"/>
      <c r="V593" s="13"/>
      <c r="W593" s="13"/>
      <c r="X593" s="13"/>
      <c r="Y593" s="13"/>
      <c r="Z593" s="13"/>
      <c r="AA593" s="13"/>
      <c r="AB593" s="13"/>
      <c r="AC593" s="13"/>
      <c r="AD593" s="13"/>
      <c r="AE593" s="13"/>
      <c r="AT593" s="202" t="s">
        <v>442</v>
      </c>
      <c r="AU593" s="202" t="s">
        <v>76</v>
      </c>
      <c r="AV593" s="13" t="s">
        <v>79</v>
      </c>
      <c r="AW593" s="13" t="s">
        <v>31</v>
      </c>
      <c r="AX593" s="13" t="s">
        <v>69</v>
      </c>
      <c r="AY593" s="202" t="s">
        <v>328</v>
      </c>
    </row>
    <row r="594" s="14" customFormat="1">
      <c r="A594" s="14"/>
      <c r="B594" s="209"/>
      <c r="C594" s="14"/>
      <c r="D594" s="195" t="s">
        <v>442</v>
      </c>
      <c r="E594" s="210" t="s">
        <v>3</v>
      </c>
      <c r="F594" s="211" t="s">
        <v>452</v>
      </c>
      <c r="G594" s="14"/>
      <c r="H594" s="212">
        <v>61.975000000000001</v>
      </c>
      <c r="I594" s="213"/>
      <c r="J594" s="14"/>
      <c r="K594" s="14"/>
      <c r="L594" s="209"/>
      <c r="M594" s="214"/>
      <c r="N594" s="215"/>
      <c r="O594" s="215"/>
      <c r="P594" s="215"/>
      <c r="Q594" s="215"/>
      <c r="R594" s="215"/>
      <c r="S594" s="215"/>
      <c r="T594" s="216"/>
      <c r="U594" s="14"/>
      <c r="V594" s="14"/>
      <c r="W594" s="14"/>
      <c r="X594" s="14"/>
      <c r="Y594" s="14"/>
      <c r="Z594" s="14"/>
      <c r="AA594" s="14"/>
      <c r="AB594" s="14"/>
      <c r="AC594" s="14"/>
      <c r="AD594" s="14"/>
      <c r="AE594" s="14"/>
      <c r="AT594" s="210" t="s">
        <v>442</v>
      </c>
      <c r="AU594" s="210" t="s">
        <v>76</v>
      </c>
      <c r="AV594" s="14" t="s">
        <v>113</v>
      </c>
      <c r="AW594" s="14" t="s">
        <v>31</v>
      </c>
      <c r="AX594" s="14" t="s">
        <v>76</v>
      </c>
      <c r="AY594" s="210" t="s">
        <v>328</v>
      </c>
    </row>
    <row r="595" s="2" customFormat="1" ht="55.5" customHeight="1">
      <c r="A595" s="41"/>
      <c r="B595" s="176"/>
      <c r="C595" s="177" t="s">
        <v>3724</v>
      </c>
      <c r="D595" s="177" t="s">
        <v>331</v>
      </c>
      <c r="E595" s="178" t="s">
        <v>8413</v>
      </c>
      <c r="F595" s="179" t="s">
        <v>8414</v>
      </c>
      <c r="G595" s="180" t="s">
        <v>439</v>
      </c>
      <c r="H595" s="181">
        <v>471</v>
      </c>
      <c r="I595" s="182"/>
      <c r="J595" s="183">
        <f>ROUND(I595*H595,2)</f>
        <v>0</v>
      </c>
      <c r="K595" s="179" t="s">
        <v>335</v>
      </c>
      <c r="L595" s="42"/>
      <c r="M595" s="184" t="s">
        <v>3</v>
      </c>
      <c r="N595" s="185" t="s">
        <v>40</v>
      </c>
      <c r="O595" s="75"/>
      <c r="P595" s="186">
        <f>O595*H595</f>
        <v>0</v>
      </c>
      <c r="Q595" s="186">
        <v>0</v>
      </c>
      <c r="R595" s="186">
        <f>Q595*H595</f>
        <v>0</v>
      </c>
      <c r="S595" s="186">
        <v>0</v>
      </c>
      <c r="T595" s="187">
        <f>S595*H595</f>
        <v>0</v>
      </c>
      <c r="U595" s="41"/>
      <c r="V595" s="41"/>
      <c r="W595" s="41"/>
      <c r="X595" s="41"/>
      <c r="Y595" s="41"/>
      <c r="Z595" s="41"/>
      <c r="AA595" s="41"/>
      <c r="AB595" s="41"/>
      <c r="AC595" s="41"/>
      <c r="AD595" s="41"/>
      <c r="AE595" s="41"/>
      <c r="AR595" s="188" t="s">
        <v>113</v>
      </c>
      <c r="AT595" s="188" t="s">
        <v>331</v>
      </c>
      <c r="AU595" s="188" t="s">
        <v>76</v>
      </c>
      <c r="AY595" s="22" t="s">
        <v>328</v>
      </c>
      <c r="BE595" s="189">
        <f>IF(N595="základní",J595,0)</f>
        <v>0</v>
      </c>
      <c r="BF595" s="189">
        <f>IF(N595="snížená",J595,0)</f>
        <v>0</v>
      </c>
      <c r="BG595" s="189">
        <f>IF(N595="zákl. přenesená",J595,0)</f>
        <v>0</v>
      </c>
      <c r="BH595" s="189">
        <f>IF(N595="sníž. přenesená",J595,0)</f>
        <v>0</v>
      </c>
      <c r="BI595" s="189">
        <f>IF(N595="nulová",J595,0)</f>
        <v>0</v>
      </c>
      <c r="BJ595" s="22" t="s">
        <v>76</v>
      </c>
      <c r="BK595" s="189">
        <f>ROUND(I595*H595,2)</f>
        <v>0</v>
      </c>
      <c r="BL595" s="22" t="s">
        <v>113</v>
      </c>
      <c r="BM595" s="188" t="s">
        <v>4895</v>
      </c>
    </row>
    <row r="596" s="2" customFormat="1">
      <c r="A596" s="41"/>
      <c r="B596" s="42"/>
      <c r="C596" s="41"/>
      <c r="D596" s="190" t="s">
        <v>338</v>
      </c>
      <c r="E596" s="41"/>
      <c r="F596" s="191" t="s">
        <v>8415</v>
      </c>
      <c r="G596" s="41"/>
      <c r="H596" s="41"/>
      <c r="I596" s="192"/>
      <c r="J596" s="41"/>
      <c r="K596" s="41"/>
      <c r="L596" s="42"/>
      <c r="M596" s="193"/>
      <c r="N596" s="194"/>
      <c r="O596" s="75"/>
      <c r="P596" s="75"/>
      <c r="Q596" s="75"/>
      <c r="R596" s="75"/>
      <c r="S596" s="75"/>
      <c r="T596" s="76"/>
      <c r="U596" s="41"/>
      <c r="V596" s="41"/>
      <c r="W596" s="41"/>
      <c r="X596" s="41"/>
      <c r="Y596" s="41"/>
      <c r="Z596" s="41"/>
      <c r="AA596" s="41"/>
      <c r="AB596" s="41"/>
      <c r="AC596" s="41"/>
      <c r="AD596" s="41"/>
      <c r="AE596" s="41"/>
      <c r="AT596" s="22" t="s">
        <v>338</v>
      </c>
      <c r="AU596" s="22" t="s">
        <v>76</v>
      </c>
    </row>
    <row r="597" s="2" customFormat="1" ht="16.5" customHeight="1">
      <c r="A597" s="41"/>
      <c r="B597" s="176"/>
      <c r="C597" s="224" t="s">
        <v>1728</v>
      </c>
      <c r="D597" s="224" t="s">
        <v>539</v>
      </c>
      <c r="E597" s="225" t="s">
        <v>8099</v>
      </c>
      <c r="F597" s="226" t="s">
        <v>8100</v>
      </c>
      <c r="G597" s="227" t="s">
        <v>491</v>
      </c>
      <c r="H597" s="228">
        <v>47.100000000000001</v>
      </c>
      <c r="I597" s="229"/>
      <c r="J597" s="230">
        <f>ROUND(I597*H597,2)</f>
        <v>0</v>
      </c>
      <c r="K597" s="226" t="s">
        <v>335</v>
      </c>
      <c r="L597" s="231"/>
      <c r="M597" s="232" t="s">
        <v>3</v>
      </c>
      <c r="N597" s="233" t="s">
        <v>40</v>
      </c>
      <c r="O597" s="75"/>
      <c r="P597" s="186">
        <f>O597*H597</f>
        <v>0</v>
      </c>
      <c r="Q597" s="186">
        <v>0</v>
      </c>
      <c r="R597" s="186">
        <f>Q597*H597</f>
        <v>0</v>
      </c>
      <c r="S597" s="186">
        <v>0</v>
      </c>
      <c r="T597" s="187">
        <f>S597*H597</f>
        <v>0</v>
      </c>
      <c r="U597" s="41"/>
      <c r="V597" s="41"/>
      <c r="W597" s="41"/>
      <c r="X597" s="41"/>
      <c r="Y597" s="41"/>
      <c r="Z597" s="41"/>
      <c r="AA597" s="41"/>
      <c r="AB597" s="41"/>
      <c r="AC597" s="41"/>
      <c r="AD597" s="41"/>
      <c r="AE597" s="41"/>
      <c r="AR597" s="188" t="s">
        <v>171</v>
      </c>
      <c r="AT597" s="188" t="s">
        <v>539</v>
      </c>
      <c r="AU597" s="188" t="s">
        <v>76</v>
      </c>
      <c r="AY597" s="22" t="s">
        <v>328</v>
      </c>
      <c r="BE597" s="189">
        <f>IF(N597="základní",J597,0)</f>
        <v>0</v>
      </c>
      <c r="BF597" s="189">
        <f>IF(N597="snížená",J597,0)</f>
        <v>0</v>
      </c>
      <c r="BG597" s="189">
        <f>IF(N597="zákl. přenesená",J597,0)</f>
        <v>0</v>
      </c>
      <c r="BH597" s="189">
        <f>IF(N597="sníž. přenesená",J597,0)</f>
        <v>0</v>
      </c>
      <c r="BI597" s="189">
        <f>IF(N597="nulová",J597,0)</f>
        <v>0</v>
      </c>
      <c r="BJ597" s="22" t="s">
        <v>76</v>
      </c>
      <c r="BK597" s="189">
        <f>ROUND(I597*H597,2)</f>
        <v>0</v>
      </c>
      <c r="BL597" s="22" t="s">
        <v>113</v>
      </c>
      <c r="BM597" s="188" t="s">
        <v>4909</v>
      </c>
    </row>
    <row r="598" s="13" customFormat="1">
      <c r="A598" s="13"/>
      <c r="B598" s="201"/>
      <c r="C598" s="13"/>
      <c r="D598" s="195" t="s">
        <v>442</v>
      </c>
      <c r="E598" s="202" t="s">
        <v>3</v>
      </c>
      <c r="F598" s="203" t="s">
        <v>8416</v>
      </c>
      <c r="G598" s="13"/>
      <c r="H598" s="204">
        <v>47.100000000000001</v>
      </c>
      <c r="I598" s="205"/>
      <c r="J598" s="13"/>
      <c r="K598" s="13"/>
      <c r="L598" s="201"/>
      <c r="M598" s="206"/>
      <c r="N598" s="207"/>
      <c r="O598" s="207"/>
      <c r="P598" s="207"/>
      <c r="Q598" s="207"/>
      <c r="R598" s="207"/>
      <c r="S598" s="207"/>
      <c r="T598" s="208"/>
      <c r="U598" s="13"/>
      <c r="V598" s="13"/>
      <c r="W598" s="13"/>
      <c r="X598" s="13"/>
      <c r="Y598" s="13"/>
      <c r="Z598" s="13"/>
      <c r="AA598" s="13"/>
      <c r="AB598" s="13"/>
      <c r="AC598" s="13"/>
      <c r="AD598" s="13"/>
      <c r="AE598" s="13"/>
      <c r="AT598" s="202" t="s">
        <v>442</v>
      </c>
      <c r="AU598" s="202" t="s">
        <v>76</v>
      </c>
      <c r="AV598" s="13" t="s">
        <v>79</v>
      </c>
      <c r="AW598" s="13" t="s">
        <v>31</v>
      </c>
      <c r="AX598" s="13" t="s">
        <v>69</v>
      </c>
      <c r="AY598" s="202" t="s">
        <v>328</v>
      </c>
    </row>
    <row r="599" s="14" customFormat="1">
      <c r="A599" s="14"/>
      <c r="B599" s="209"/>
      <c r="C599" s="14"/>
      <c r="D599" s="195" t="s">
        <v>442</v>
      </c>
      <c r="E599" s="210" t="s">
        <v>3</v>
      </c>
      <c r="F599" s="211" t="s">
        <v>452</v>
      </c>
      <c r="G599" s="14"/>
      <c r="H599" s="212">
        <v>47.100000000000001</v>
      </c>
      <c r="I599" s="213"/>
      <c r="J599" s="14"/>
      <c r="K599" s="14"/>
      <c r="L599" s="209"/>
      <c r="M599" s="214"/>
      <c r="N599" s="215"/>
      <c r="O599" s="215"/>
      <c r="P599" s="215"/>
      <c r="Q599" s="215"/>
      <c r="R599" s="215"/>
      <c r="S599" s="215"/>
      <c r="T599" s="216"/>
      <c r="U599" s="14"/>
      <c r="V599" s="14"/>
      <c r="W599" s="14"/>
      <c r="X599" s="14"/>
      <c r="Y599" s="14"/>
      <c r="Z599" s="14"/>
      <c r="AA599" s="14"/>
      <c r="AB599" s="14"/>
      <c r="AC599" s="14"/>
      <c r="AD599" s="14"/>
      <c r="AE599" s="14"/>
      <c r="AT599" s="210" t="s">
        <v>442</v>
      </c>
      <c r="AU599" s="210" t="s">
        <v>76</v>
      </c>
      <c r="AV599" s="14" t="s">
        <v>113</v>
      </c>
      <c r="AW599" s="14" t="s">
        <v>31</v>
      </c>
      <c r="AX599" s="14" t="s">
        <v>76</v>
      </c>
      <c r="AY599" s="210" t="s">
        <v>328</v>
      </c>
    </row>
    <row r="600" s="2" customFormat="1" ht="37.8" customHeight="1">
      <c r="A600" s="41"/>
      <c r="B600" s="176"/>
      <c r="C600" s="177" t="s">
        <v>3736</v>
      </c>
      <c r="D600" s="177" t="s">
        <v>331</v>
      </c>
      <c r="E600" s="178" t="s">
        <v>8417</v>
      </c>
      <c r="F600" s="179" t="s">
        <v>8418</v>
      </c>
      <c r="G600" s="180" t="s">
        <v>439</v>
      </c>
      <c r="H600" s="181">
        <v>108</v>
      </c>
      <c r="I600" s="182"/>
      <c r="J600" s="183">
        <f>ROUND(I600*H600,2)</f>
        <v>0</v>
      </c>
      <c r="K600" s="179" t="s">
        <v>335</v>
      </c>
      <c r="L600" s="42"/>
      <c r="M600" s="184" t="s">
        <v>3</v>
      </c>
      <c r="N600" s="185" t="s">
        <v>40</v>
      </c>
      <c r="O600" s="75"/>
      <c r="P600" s="186">
        <f>O600*H600</f>
        <v>0</v>
      </c>
      <c r="Q600" s="186">
        <v>0</v>
      </c>
      <c r="R600" s="186">
        <f>Q600*H600</f>
        <v>0</v>
      </c>
      <c r="S600" s="186">
        <v>0</v>
      </c>
      <c r="T600" s="187">
        <f>S600*H600</f>
        <v>0</v>
      </c>
      <c r="U600" s="41"/>
      <c r="V600" s="41"/>
      <c r="W600" s="41"/>
      <c r="X600" s="41"/>
      <c r="Y600" s="41"/>
      <c r="Z600" s="41"/>
      <c r="AA600" s="41"/>
      <c r="AB600" s="41"/>
      <c r="AC600" s="41"/>
      <c r="AD600" s="41"/>
      <c r="AE600" s="41"/>
      <c r="AR600" s="188" t="s">
        <v>113</v>
      </c>
      <c r="AT600" s="188" t="s">
        <v>331</v>
      </c>
      <c r="AU600" s="188" t="s">
        <v>76</v>
      </c>
      <c r="AY600" s="22" t="s">
        <v>328</v>
      </c>
      <c r="BE600" s="189">
        <f>IF(N600="základní",J600,0)</f>
        <v>0</v>
      </c>
      <c r="BF600" s="189">
        <f>IF(N600="snížená",J600,0)</f>
        <v>0</v>
      </c>
      <c r="BG600" s="189">
        <f>IF(N600="zákl. přenesená",J600,0)</f>
        <v>0</v>
      </c>
      <c r="BH600" s="189">
        <f>IF(N600="sníž. přenesená",J600,0)</f>
        <v>0</v>
      </c>
      <c r="BI600" s="189">
        <f>IF(N600="nulová",J600,0)</f>
        <v>0</v>
      </c>
      <c r="BJ600" s="22" t="s">
        <v>76</v>
      </c>
      <c r="BK600" s="189">
        <f>ROUND(I600*H600,2)</f>
        <v>0</v>
      </c>
      <c r="BL600" s="22" t="s">
        <v>113</v>
      </c>
      <c r="BM600" s="188" t="s">
        <v>4919</v>
      </c>
    </row>
    <row r="601" s="2" customFormat="1">
      <c r="A601" s="41"/>
      <c r="B601" s="42"/>
      <c r="C601" s="41"/>
      <c r="D601" s="190" t="s">
        <v>338</v>
      </c>
      <c r="E601" s="41"/>
      <c r="F601" s="191" t="s">
        <v>8419</v>
      </c>
      <c r="G601" s="41"/>
      <c r="H601" s="41"/>
      <c r="I601" s="192"/>
      <c r="J601" s="41"/>
      <c r="K601" s="41"/>
      <c r="L601" s="42"/>
      <c r="M601" s="193"/>
      <c r="N601" s="194"/>
      <c r="O601" s="75"/>
      <c r="P601" s="75"/>
      <c r="Q601" s="75"/>
      <c r="R601" s="75"/>
      <c r="S601" s="75"/>
      <c r="T601" s="76"/>
      <c r="U601" s="41"/>
      <c r="V601" s="41"/>
      <c r="W601" s="41"/>
      <c r="X601" s="41"/>
      <c r="Y601" s="41"/>
      <c r="Z601" s="41"/>
      <c r="AA601" s="41"/>
      <c r="AB601" s="41"/>
      <c r="AC601" s="41"/>
      <c r="AD601" s="41"/>
      <c r="AE601" s="41"/>
      <c r="AT601" s="22" t="s">
        <v>338</v>
      </c>
      <c r="AU601" s="22" t="s">
        <v>76</v>
      </c>
    </row>
    <row r="602" s="13" customFormat="1">
      <c r="A602" s="13"/>
      <c r="B602" s="201"/>
      <c r="C602" s="13"/>
      <c r="D602" s="195" t="s">
        <v>442</v>
      </c>
      <c r="E602" s="202" t="s">
        <v>3</v>
      </c>
      <c r="F602" s="203" t="s">
        <v>570</v>
      </c>
      <c r="G602" s="13"/>
      <c r="H602" s="204">
        <v>108</v>
      </c>
      <c r="I602" s="205"/>
      <c r="J602" s="13"/>
      <c r="K602" s="13"/>
      <c r="L602" s="201"/>
      <c r="M602" s="206"/>
      <c r="N602" s="207"/>
      <c r="O602" s="207"/>
      <c r="P602" s="207"/>
      <c r="Q602" s="207"/>
      <c r="R602" s="207"/>
      <c r="S602" s="207"/>
      <c r="T602" s="208"/>
      <c r="U602" s="13"/>
      <c r="V602" s="13"/>
      <c r="W602" s="13"/>
      <c r="X602" s="13"/>
      <c r="Y602" s="13"/>
      <c r="Z602" s="13"/>
      <c r="AA602" s="13"/>
      <c r="AB602" s="13"/>
      <c r="AC602" s="13"/>
      <c r="AD602" s="13"/>
      <c r="AE602" s="13"/>
      <c r="AT602" s="202" t="s">
        <v>442</v>
      </c>
      <c r="AU602" s="202" t="s">
        <v>76</v>
      </c>
      <c r="AV602" s="13" t="s">
        <v>79</v>
      </c>
      <c r="AW602" s="13" t="s">
        <v>31</v>
      </c>
      <c r="AX602" s="13" t="s">
        <v>69</v>
      </c>
      <c r="AY602" s="202" t="s">
        <v>328</v>
      </c>
    </row>
    <row r="603" s="14" customFormat="1">
      <c r="A603" s="14"/>
      <c r="B603" s="209"/>
      <c r="C603" s="14"/>
      <c r="D603" s="195" t="s">
        <v>442</v>
      </c>
      <c r="E603" s="210" t="s">
        <v>3</v>
      </c>
      <c r="F603" s="211" t="s">
        <v>452</v>
      </c>
      <c r="G603" s="14"/>
      <c r="H603" s="212">
        <v>108</v>
      </c>
      <c r="I603" s="213"/>
      <c r="J603" s="14"/>
      <c r="K603" s="14"/>
      <c r="L603" s="209"/>
      <c r="M603" s="214"/>
      <c r="N603" s="215"/>
      <c r="O603" s="215"/>
      <c r="P603" s="215"/>
      <c r="Q603" s="215"/>
      <c r="R603" s="215"/>
      <c r="S603" s="215"/>
      <c r="T603" s="216"/>
      <c r="U603" s="14"/>
      <c r="V603" s="14"/>
      <c r="W603" s="14"/>
      <c r="X603" s="14"/>
      <c r="Y603" s="14"/>
      <c r="Z603" s="14"/>
      <c r="AA603" s="14"/>
      <c r="AB603" s="14"/>
      <c r="AC603" s="14"/>
      <c r="AD603" s="14"/>
      <c r="AE603" s="14"/>
      <c r="AT603" s="210" t="s">
        <v>442</v>
      </c>
      <c r="AU603" s="210" t="s">
        <v>76</v>
      </c>
      <c r="AV603" s="14" t="s">
        <v>113</v>
      </c>
      <c r="AW603" s="14" t="s">
        <v>31</v>
      </c>
      <c r="AX603" s="14" t="s">
        <v>76</v>
      </c>
      <c r="AY603" s="210" t="s">
        <v>328</v>
      </c>
    </row>
    <row r="604" s="2" customFormat="1" ht="16.5" customHeight="1">
      <c r="A604" s="41"/>
      <c r="B604" s="176"/>
      <c r="C604" s="224" t="s">
        <v>1731</v>
      </c>
      <c r="D604" s="224" t="s">
        <v>539</v>
      </c>
      <c r="E604" s="225" t="s">
        <v>8420</v>
      </c>
      <c r="F604" s="226" t="s">
        <v>8421</v>
      </c>
      <c r="G604" s="227" t="s">
        <v>585</v>
      </c>
      <c r="H604" s="228">
        <v>5.4000000000000004</v>
      </c>
      <c r="I604" s="229"/>
      <c r="J604" s="230">
        <f>ROUND(I604*H604,2)</f>
        <v>0</v>
      </c>
      <c r="K604" s="226" t="s">
        <v>335</v>
      </c>
      <c r="L604" s="231"/>
      <c r="M604" s="232" t="s">
        <v>3</v>
      </c>
      <c r="N604" s="233" t="s">
        <v>40</v>
      </c>
      <c r="O604" s="75"/>
      <c r="P604" s="186">
        <f>O604*H604</f>
        <v>0</v>
      </c>
      <c r="Q604" s="186">
        <v>0</v>
      </c>
      <c r="R604" s="186">
        <f>Q604*H604</f>
        <v>0</v>
      </c>
      <c r="S604" s="186">
        <v>0</v>
      </c>
      <c r="T604" s="187">
        <f>S604*H604</f>
        <v>0</v>
      </c>
      <c r="U604" s="41"/>
      <c r="V604" s="41"/>
      <c r="W604" s="41"/>
      <c r="X604" s="41"/>
      <c r="Y604" s="41"/>
      <c r="Z604" s="41"/>
      <c r="AA604" s="41"/>
      <c r="AB604" s="41"/>
      <c r="AC604" s="41"/>
      <c r="AD604" s="41"/>
      <c r="AE604" s="41"/>
      <c r="AR604" s="188" t="s">
        <v>171</v>
      </c>
      <c r="AT604" s="188" t="s">
        <v>539</v>
      </c>
      <c r="AU604" s="188" t="s">
        <v>76</v>
      </c>
      <c r="AY604" s="22" t="s">
        <v>328</v>
      </c>
      <c r="BE604" s="189">
        <f>IF(N604="základní",J604,0)</f>
        <v>0</v>
      </c>
      <c r="BF604" s="189">
        <f>IF(N604="snížená",J604,0)</f>
        <v>0</v>
      </c>
      <c r="BG604" s="189">
        <f>IF(N604="zákl. přenesená",J604,0)</f>
        <v>0</v>
      </c>
      <c r="BH604" s="189">
        <f>IF(N604="sníž. přenesená",J604,0)</f>
        <v>0</v>
      </c>
      <c r="BI604" s="189">
        <f>IF(N604="nulová",J604,0)</f>
        <v>0</v>
      </c>
      <c r="BJ604" s="22" t="s">
        <v>76</v>
      </c>
      <c r="BK604" s="189">
        <f>ROUND(I604*H604,2)</f>
        <v>0</v>
      </c>
      <c r="BL604" s="22" t="s">
        <v>113</v>
      </c>
      <c r="BM604" s="188" t="s">
        <v>4929</v>
      </c>
    </row>
    <row r="605" s="13" customFormat="1">
      <c r="A605" s="13"/>
      <c r="B605" s="201"/>
      <c r="C605" s="13"/>
      <c r="D605" s="195" t="s">
        <v>442</v>
      </c>
      <c r="E605" s="202" t="s">
        <v>3</v>
      </c>
      <c r="F605" s="203" t="s">
        <v>8422</v>
      </c>
      <c r="G605" s="13"/>
      <c r="H605" s="204">
        <v>5.4000000000000004</v>
      </c>
      <c r="I605" s="205"/>
      <c r="J605" s="13"/>
      <c r="K605" s="13"/>
      <c r="L605" s="201"/>
      <c r="M605" s="206"/>
      <c r="N605" s="207"/>
      <c r="O605" s="207"/>
      <c r="P605" s="207"/>
      <c r="Q605" s="207"/>
      <c r="R605" s="207"/>
      <c r="S605" s="207"/>
      <c r="T605" s="208"/>
      <c r="U605" s="13"/>
      <c r="V605" s="13"/>
      <c r="W605" s="13"/>
      <c r="X605" s="13"/>
      <c r="Y605" s="13"/>
      <c r="Z605" s="13"/>
      <c r="AA605" s="13"/>
      <c r="AB605" s="13"/>
      <c r="AC605" s="13"/>
      <c r="AD605" s="13"/>
      <c r="AE605" s="13"/>
      <c r="AT605" s="202" t="s">
        <v>442</v>
      </c>
      <c r="AU605" s="202" t="s">
        <v>76</v>
      </c>
      <c r="AV605" s="13" t="s">
        <v>79</v>
      </c>
      <c r="AW605" s="13" t="s">
        <v>31</v>
      </c>
      <c r="AX605" s="13" t="s">
        <v>69</v>
      </c>
      <c r="AY605" s="202" t="s">
        <v>328</v>
      </c>
    </row>
    <row r="606" s="14" customFormat="1">
      <c r="A606" s="14"/>
      <c r="B606" s="209"/>
      <c r="C606" s="14"/>
      <c r="D606" s="195" t="s">
        <v>442</v>
      </c>
      <c r="E606" s="210" t="s">
        <v>3</v>
      </c>
      <c r="F606" s="211" t="s">
        <v>452</v>
      </c>
      <c r="G606" s="14"/>
      <c r="H606" s="212">
        <v>5.4000000000000004</v>
      </c>
      <c r="I606" s="213"/>
      <c r="J606" s="14"/>
      <c r="K606" s="14"/>
      <c r="L606" s="209"/>
      <c r="M606" s="214"/>
      <c r="N606" s="215"/>
      <c r="O606" s="215"/>
      <c r="P606" s="215"/>
      <c r="Q606" s="215"/>
      <c r="R606" s="215"/>
      <c r="S606" s="215"/>
      <c r="T606" s="216"/>
      <c r="U606" s="14"/>
      <c r="V606" s="14"/>
      <c r="W606" s="14"/>
      <c r="X606" s="14"/>
      <c r="Y606" s="14"/>
      <c r="Z606" s="14"/>
      <c r="AA606" s="14"/>
      <c r="AB606" s="14"/>
      <c r="AC606" s="14"/>
      <c r="AD606" s="14"/>
      <c r="AE606" s="14"/>
      <c r="AT606" s="210" t="s">
        <v>442</v>
      </c>
      <c r="AU606" s="210" t="s">
        <v>76</v>
      </c>
      <c r="AV606" s="14" t="s">
        <v>113</v>
      </c>
      <c r="AW606" s="14" t="s">
        <v>31</v>
      </c>
      <c r="AX606" s="14" t="s">
        <v>76</v>
      </c>
      <c r="AY606" s="210" t="s">
        <v>328</v>
      </c>
    </row>
    <row r="607" s="2" customFormat="1" ht="21.75" customHeight="1">
      <c r="A607" s="41"/>
      <c r="B607" s="176"/>
      <c r="C607" s="177" t="s">
        <v>3747</v>
      </c>
      <c r="D607" s="177" t="s">
        <v>331</v>
      </c>
      <c r="E607" s="178" t="s">
        <v>7915</v>
      </c>
      <c r="F607" s="179" t="s">
        <v>7916</v>
      </c>
      <c r="G607" s="180" t="s">
        <v>491</v>
      </c>
      <c r="H607" s="181">
        <v>96.010000000000005</v>
      </c>
      <c r="I607" s="182"/>
      <c r="J607" s="183">
        <f>ROUND(I607*H607,2)</f>
        <v>0</v>
      </c>
      <c r="K607" s="179" t="s">
        <v>335</v>
      </c>
      <c r="L607" s="42"/>
      <c r="M607" s="184" t="s">
        <v>3</v>
      </c>
      <c r="N607" s="185" t="s">
        <v>40</v>
      </c>
      <c r="O607" s="75"/>
      <c r="P607" s="186">
        <f>O607*H607</f>
        <v>0</v>
      </c>
      <c r="Q607" s="186">
        <v>0</v>
      </c>
      <c r="R607" s="186">
        <f>Q607*H607</f>
        <v>0</v>
      </c>
      <c r="S607" s="186">
        <v>0</v>
      </c>
      <c r="T607" s="187">
        <f>S607*H607</f>
        <v>0</v>
      </c>
      <c r="U607" s="41"/>
      <c r="V607" s="41"/>
      <c r="W607" s="41"/>
      <c r="X607" s="41"/>
      <c r="Y607" s="41"/>
      <c r="Z607" s="41"/>
      <c r="AA607" s="41"/>
      <c r="AB607" s="41"/>
      <c r="AC607" s="41"/>
      <c r="AD607" s="41"/>
      <c r="AE607" s="41"/>
      <c r="AR607" s="188" t="s">
        <v>113</v>
      </c>
      <c r="AT607" s="188" t="s">
        <v>331</v>
      </c>
      <c r="AU607" s="188" t="s">
        <v>76</v>
      </c>
      <c r="AY607" s="22" t="s">
        <v>328</v>
      </c>
      <c r="BE607" s="189">
        <f>IF(N607="základní",J607,0)</f>
        <v>0</v>
      </c>
      <c r="BF607" s="189">
        <f>IF(N607="snížená",J607,0)</f>
        <v>0</v>
      </c>
      <c r="BG607" s="189">
        <f>IF(N607="zákl. přenesená",J607,0)</f>
        <v>0</v>
      </c>
      <c r="BH607" s="189">
        <f>IF(N607="sníž. přenesená",J607,0)</f>
        <v>0</v>
      </c>
      <c r="BI607" s="189">
        <f>IF(N607="nulová",J607,0)</f>
        <v>0</v>
      </c>
      <c r="BJ607" s="22" t="s">
        <v>76</v>
      </c>
      <c r="BK607" s="189">
        <f>ROUND(I607*H607,2)</f>
        <v>0</v>
      </c>
      <c r="BL607" s="22" t="s">
        <v>113</v>
      </c>
      <c r="BM607" s="188" t="s">
        <v>4938</v>
      </c>
    </row>
    <row r="608" s="2" customFormat="1">
      <c r="A608" s="41"/>
      <c r="B608" s="42"/>
      <c r="C608" s="41"/>
      <c r="D608" s="190" t="s">
        <v>338</v>
      </c>
      <c r="E608" s="41"/>
      <c r="F608" s="191" t="s">
        <v>7917</v>
      </c>
      <c r="G608" s="41"/>
      <c r="H608" s="41"/>
      <c r="I608" s="192"/>
      <c r="J608" s="41"/>
      <c r="K608" s="41"/>
      <c r="L608" s="42"/>
      <c r="M608" s="193"/>
      <c r="N608" s="194"/>
      <c r="O608" s="75"/>
      <c r="P608" s="75"/>
      <c r="Q608" s="75"/>
      <c r="R608" s="75"/>
      <c r="S608" s="75"/>
      <c r="T608" s="76"/>
      <c r="U608" s="41"/>
      <c r="V608" s="41"/>
      <c r="W608" s="41"/>
      <c r="X608" s="41"/>
      <c r="Y608" s="41"/>
      <c r="Z608" s="41"/>
      <c r="AA608" s="41"/>
      <c r="AB608" s="41"/>
      <c r="AC608" s="41"/>
      <c r="AD608" s="41"/>
      <c r="AE608" s="41"/>
      <c r="AT608" s="22" t="s">
        <v>338</v>
      </c>
      <c r="AU608" s="22" t="s">
        <v>76</v>
      </c>
    </row>
    <row r="609" s="15" customFormat="1">
      <c r="A609" s="15"/>
      <c r="B609" s="217"/>
      <c r="C609" s="15"/>
      <c r="D609" s="195" t="s">
        <v>442</v>
      </c>
      <c r="E609" s="218" t="s">
        <v>3</v>
      </c>
      <c r="F609" s="219" t="s">
        <v>8423</v>
      </c>
      <c r="G609" s="15"/>
      <c r="H609" s="218" t="s">
        <v>3</v>
      </c>
      <c r="I609" s="220"/>
      <c r="J609" s="15"/>
      <c r="K609" s="15"/>
      <c r="L609" s="217"/>
      <c r="M609" s="221"/>
      <c r="N609" s="222"/>
      <c r="O609" s="222"/>
      <c r="P609" s="222"/>
      <c r="Q609" s="222"/>
      <c r="R609" s="222"/>
      <c r="S609" s="222"/>
      <c r="T609" s="223"/>
      <c r="U609" s="15"/>
      <c r="V609" s="15"/>
      <c r="W609" s="15"/>
      <c r="X609" s="15"/>
      <c r="Y609" s="15"/>
      <c r="Z609" s="15"/>
      <c r="AA609" s="15"/>
      <c r="AB609" s="15"/>
      <c r="AC609" s="15"/>
      <c r="AD609" s="15"/>
      <c r="AE609" s="15"/>
      <c r="AT609" s="218" t="s">
        <v>442</v>
      </c>
      <c r="AU609" s="218" t="s">
        <v>76</v>
      </c>
      <c r="AV609" s="15" t="s">
        <v>76</v>
      </c>
      <c r="AW609" s="15" t="s">
        <v>31</v>
      </c>
      <c r="AX609" s="15" t="s">
        <v>69</v>
      </c>
      <c r="AY609" s="218" t="s">
        <v>328</v>
      </c>
    </row>
    <row r="610" s="13" customFormat="1">
      <c r="A610" s="13"/>
      <c r="B610" s="201"/>
      <c r="C610" s="13"/>
      <c r="D610" s="195" t="s">
        <v>442</v>
      </c>
      <c r="E610" s="202" t="s">
        <v>3</v>
      </c>
      <c r="F610" s="203" t="s">
        <v>8424</v>
      </c>
      <c r="G610" s="13"/>
      <c r="H610" s="204">
        <v>16.449999999999999</v>
      </c>
      <c r="I610" s="205"/>
      <c r="J610" s="13"/>
      <c r="K610" s="13"/>
      <c r="L610" s="201"/>
      <c r="M610" s="206"/>
      <c r="N610" s="207"/>
      <c r="O610" s="207"/>
      <c r="P610" s="207"/>
      <c r="Q610" s="207"/>
      <c r="R610" s="207"/>
      <c r="S610" s="207"/>
      <c r="T610" s="208"/>
      <c r="U610" s="13"/>
      <c r="V610" s="13"/>
      <c r="W610" s="13"/>
      <c r="X610" s="13"/>
      <c r="Y610" s="13"/>
      <c r="Z610" s="13"/>
      <c r="AA610" s="13"/>
      <c r="AB610" s="13"/>
      <c r="AC610" s="13"/>
      <c r="AD610" s="13"/>
      <c r="AE610" s="13"/>
      <c r="AT610" s="202" t="s">
        <v>442</v>
      </c>
      <c r="AU610" s="202" t="s">
        <v>76</v>
      </c>
      <c r="AV610" s="13" t="s">
        <v>79</v>
      </c>
      <c r="AW610" s="13" t="s">
        <v>31</v>
      </c>
      <c r="AX610" s="13" t="s">
        <v>69</v>
      </c>
      <c r="AY610" s="202" t="s">
        <v>328</v>
      </c>
    </row>
    <row r="611" s="15" customFormat="1">
      <c r="A611" s="15"/>
      <c r="B611" s="217"/>
      <c r="C611" s="15"/>
      <c r="D611" s="195" t="s">
        <v>442</v>
      </c>
      <c r="E611" s="218" t="s">
        <v>3</v>
      </c>
      <c r="F611" s="219" t="s">
        <v>8425</v>
      </c>
      <c r="G611" s="15"/>
      <c r="H611" s="218" t="s">
        <v>3</v>
      </c>
      <c r="I611" s="220"/>
      <c r="J611" s="15"/>
      <c r="K611" s="15"/>
      <c r="L611" s="217"/>
      <c r="M611" s="221"/>
      <c r="N611" s="222"/>
      <c r="O611" s="222"/>
      <c r="P611" s="222"/>
      <c r="Q611" s="222"/>
      <c r="R611" s="222"/>
      <c r="S611" s="222"/>
      <c r="T611" s="223"/>
      <c r="U611" s="15"/>
      <c r="V611" s="15"/>
      <c r="W611" s="15"/>
      <c r="X611" s="15"/>
      <c r="Y611" s="15"/>
      <c r="Z611" s="15"/>
      <c r="AA611" s="15"/>
      <c r="AB611" s="15"/>
      <c r="AC611" s="15"/>
      <c r="AD611" s="15"/>
      <c r="AE611" s="15"/>
      <c r="AT611" s="218" t="s">
        <v>442</v>
      </c>
      <c r="AU611" s="218" t="s">
        <v>76</v>
      </c>
      <c r="AV611" s="15" t="s">
        <v>76</v>
      </c>
      <c r="AW611" s="15" t="s">
        <v>31</v>
      </c>
      <c r="AX611" s="15" t="s">
        <v>69</v>
      </c>
      <c r="AY611" s="218" t="s">
        <v>328</v>
      </c>
    </row>
    <row r="612" s="13" customFormat="1">
      <c r="A612" s="13"/>
      <c r="B612" s="201"/>
      <c r="C612" s="13"/>
      <c r="D612" s="195" t="s">
        <v>442</v>
      </c>
      <c r="E612" s="202" t="s">
        <v>3</v>
      </c>
      <c r="F612" s="203" t="s">
        <v>8426</v>
      </c>
      <c r="G612" s="13"/>
      <c r="H612" s="204">
        <v>79.560000000000002</v>
      </c>
      <c r="I612" s="205"/>
      <c r="J612" s="13"/>
      <c r="K612" s="13"/>
      <c r="L612" s="201"/>
      <c r="M612" s="206"/>
      <c r="N612" s="207"/>
      <c r="O612" s="207"/>
      <c r="P612" s="207"/>
      <c r="Q612" s="207"/>
      <c r="R612" s="207"/>
      <c r="S612" s="207"/>
      <c r="T612" s="208"/>
      <c r="U612" s="13"/>
      <c r="V612" s="13"/>
      <c r="W612" s="13"/>
      <c r="X612" s="13"/>
      <c r="Y612" s="13"/>
      <c r="Z612" s="13"/>
      <c r="AA612" s="13"/>
      <c r="AB612" s="13"/>
      <c r="AC612" s="13"/>
      <c r="AD612" s="13"/>
      <c r="AE612" s="13"/>
      <c r="AT612" s="202" t="s">
        <v>442</v>
      </c>
      <c r="AU612" s="202" t="s">
        <v>76</v>
      </c>
      <c r="AV612" s="13" t="s">
        <v>79</v>
      </c>
      <c r="AW612" s="13" t="s">
        <v>31</v>
      </c>
      <c r="AX612" s="13" t="s">
        <v>69</v>
      </c>
      <c r="AY612" s="202" t="s">
        <v>328</v>
      </c>
    </row>
    <row r="613" s="14" customFormat="1">
      <c r="A613" s="14"/>
      <c r="B613" s="209"/>
      <c r="C613" s="14"/>
      <c r="D613" s="195" t="s">
        <v>442</v>
      </c>
      <c r="E613" s="210" t="s">
        <v>3</v>
      </c>
      <c r="F613" s="211" t="s">
        <v>452</v>
      </c>
      <c r="G613" s="14"/>
      <c r="H613" s="212">
        <v>96.010000000000005</v>
      </c>
      <c r="I613" s="213"/>
      <c r="J613" s="14"/>
      <c r="K613" s="14"/>
      <c r="L613" s="209"/>
      <c r="M613" s="214"/>
      <c r="N613" s="215"/>
      <c r="O613" s="215"/>
      <c r="P613" s="215"/>
      <c r="Q613" s="215"/>
      <c r="R613" s="215"/>
      <c r="S613" s="215"/>
      <c r="T613" s="216"/>
      <c r="U613" s="14"/>
      <c r="V613" s="14"/>
      <c r="W613" s="14"/>
      <c r="X613" s="14"/>
      <c r="Y613" s="14"/>
      <c r="Z613" s="14"/>
      <c r="AA613" s="14"/>
      <c r="AB613" s="14"/>
      <c r="AC613" s="14"/>
      <c r="AD613" s="14"/>
      <c r="AE613" s="14"/>
      <c r="AT613" s="210" t="s">
        <v>442</v>
      </c>
      <c r="AU613" s="210" t="s">
        <v>76</v>
      </c>
      <c r="AV613" s="14" t="s">
        <v>113</v>
      </c>
      <c r="AW613" s="14" t="s">
        <v>31</v>
      </c>
      <c r="AX613" s="14" t="s">
        <v>76</v>
      </c>
      <c r="AY613" s="210" t="s">
        <v>328</v>
      </c>
    </row>
    <row r="614" s="2" customFormat="1" ht="16.5" customHeight="1">
      <c r="A614" s="41"/>
      <c r="B614" s="176"/>
      <c r="C614" s="224" t="s">
        <v>1736</v>
      </c>
      <c r="D614" s="224" t="s">
        <v>539</v>
      </c>
      <c r="E614" s="225" t="s">
        <v>7925</v>
      </c>
      <c r="F614" s="226" t="s">
        <v>7926</v>
      </c>
      <c r="G614" s="227" t="s">
        <v>491</v>
      </c>
      <c r="H614" s="228">
        <v>96.010000000000005</v>
      </c>
      <c r="I614" s="229"/>
      <c r="J614" s="230">
        <f>ROUND(I614*H614,2)</f>
        <v>0</v>
      </c>
      <c r="K614" s="226" t="s">
        <v>335</v>
      </c>
      <c r="L614" s="231"/>
      <c r="M614" s="232" t="s">
        <v>3</v>
      </c>
      <c r="N614" s="233" t="s">
        <v>40</v>
      </c>
      <c r="O614" s="75"/>
      <c r="P614" s="186">
        <f>O614*H614</f>
        <v>0</v>
      </c>
      <c r="Q614" s="186">
        <v>0</v>
      </c>
      <c r="R614" s="186">
        <f>Q614*H614</f>
        <v>0</v>
      </c>
      <c r="S614" s="186">
        <v>0</v>
      </c>
      <c r="T614" s="187">
        <f>S614*H614</f>
        <v>0</v>
      </c>
      <c r="U614" s="41"/>
      <c r="V614" s="41"/>
      <c r="W614" s="41"/>
      <c r="X614" s="41"/>
      <c r="Y614" s="41"/>
      <c r="Z614" s="41"/>
      <c r="AA614" s="41"/>
      <c r="AB614" s="41"/>
      <c r="AC614" s="41"/>
      <c r="AD614" s="41"/>
      <c r="AE614" s="41"/>
      <c r="AR614" s="188" t="s">
        <v>171</v>
      </c>
      <c r="AT614" s="188" t="s">
        <v>539</v>
      </c>
      <c r="AU614" s="188" t="s">
        <v>76</v>
      </c>
      <c r="AY614" s="22" t="s">
        <v>328</v>
      </c>
      <c r="BE614" s="189">
        <f>IF(N614="základní",J614,0)</f>
        <v>0</v>
      </c>
      <c r="BF614" s="189">
        <f>IF(N614="snížená",J614,0)</f>
        <v>0</v>
      </c>
      <c r="BG614" s="189">
        <f>IF(N614="zákl. přenesená",J614,0)</f>
        <v>0</v>
      </c>
      <c r="BH614" s="189">
        <f>IF(N614="sníž. přenesená",J614,0)</f>
        <v>0</v>
      </c>
      <c r="BI614" s="189">
        <f>IF(N614="nulová",J614,0)</f>
        <v>0</v>
      </c>
      <c r="BJ614" s="22" t="s">
        <v>76</v>
      </c>
      <c r="BK614" s="189">
        <f>ROUND(I614*H614,2)</f>
        <v>0</v>
      </c>
      <c r="BL614" s="22" t="s">
        <v>113</v>
      </c>
      <c r="BM614" s="188" t="s">
        <v>4950</v>
      </c>
    </row>
    <row r="615" s="2" customFormat="1" ht="21.75" customHeight="1">
      <c r="A615" s="41"/>
      <c r="B615" s="176"/>
      <c r="C615" s="177" t="s">
        <v>3760</v>
      </c>
      <c r="D615" s="177" t="s">
        <v>331</v>
      </c>
      <c r="E615" s="178" t="s">
        <v>8257</v>
      </c>
      <c r="F615" s="179" t="s">
        <v>8258</v>
      </c>
      <c r="G615" s="180" t="s">
        <v>491</v>
      </c>
      <c r="H615" s="181">
        <v>96.010000000000005</v>
      </c>
      <c r="I615" s="182"/>
      <c r="J615" s="183">
        <f>ROUND(I615*H615,2)</f>
        <v>0</v>
      </c>
      <c r="K615" s="179" t="s">
        <v>3</v>
      </c>
      <c r="L615" s="42"/>
      <c r="M615" s="184" t="s">
        <v>3</v>
      </c>
      <c r="N615" s="185" t="s">
        <v>40</v>
      </c>
      <c r="O615" s="75"/>
      <c r="P615" s="186">
        <f>O615*H615</f>
        <v>0</v>
      </c>
      <c r="Q615" s="186">
        <v>0</v>
      </c>
      <c r="R615" s="186">
        <f>Q615*H615</f>
        <v>0</v>
      </c>
      <c r="S615" s="186">
        <v>0</v>
      </c>
      <c r="T615" s="187">
        <f>S615*H615</f>
        <v>0</v>
      </c>
      <c r="U615" s="41"/>
      <c r="V615" s="41"/>
      <c r="W615" s="41"/>
      <c r="X615" s="41"/>
      <c r="Y615" s="41"/>
      <c r="Z615" s="41"/>
      <c r="AA615" s="41"/>
      <c r="AB615" s="41"/>
      <c r="AC615" s="41"/>
      <c r="AD615" s="41"/>
      <c r="AE615" s="41"/>
      <c r="AR615" s="188" t="s">
        <v>113</v>
      </c>
      <c r="AT615" s="188" t="s">
        <v>331</v>
      </c>
      <c r="AU615" s="188" t="s">
        <v>76</v>
      </c>
      <c r="AY615" s="22" t="s">
        <v>328</v>
      </c>
      <c r="BE615" s="189">
        <f>IF(N615="základní",J615,0)</f>
        <v>0</v>
      </c>
      <c r="BF615" s="189">
        <f>IF(N615="snížená",J615,0)</f>
        <v>0</v>
      </c>
      <c r="BG615" s="189">
        <f>IF(N615="zákl. přenesená",J615,0)</f>
        <v>0</v>
      </c>
      <c r="BH615" s="189">
        <f>IF(N615="sníž. přenesená",J615,0)</f>
        <v>0</v>
      </c>
      <c r="BI615" s="189">
        <f>IF(N615="nulová",J615,0)</f>
        <v>0</v>
      </c>
      <c r="BJ615" s="22" t="s">
        <v>76</v>
      </c>
      <c r="BK615" s="189">
        <f>ROUND(I615*H615,2)</f>
        <v>0</v>
      </c>
      <c r="BL615" s="22" t="s">
        <v>113</v>
      </c>
      <c r="BM615" s="188" t="s">
        <v>4961</v>
      </c>
    </row>
    <row r="616" s="2" customFormat="1" ht="24.15" customHeight="1">
      <c r="A616" s="41"/>
      <c r="B616" s="176"/>
      <c r="C616" s="177" t="s">
        <v>1740</v>
      </c>
      <c r="D616" s="177" t="s">
        <v>331</v>
      </c>
      <c r="E616" s="178" t="s">
        <v>8427</v>
      </c>
      <c r="F616" s="179" t="s">
        <v>8150</v>
      </c>
      <c r="G616" s="180" t="s">
        <v>585</v>
      </c>
      <c r="H616" s="181">
        <v>18.826000000000001</v>
      </c>
      <c r="I616" s="182"/>
      <c r="J616" s="183">
        <f>ROUND(I616*H616,2)</f>
        <v>0</v>
      </c>
      <c r="K616" s="179" t="s">
        <v>335</v>
      </c>
      <c r="L616" s="42"/>
      <c r="M616" s="184" t="s">
        <v>3</v>
      </c>
      <c r="N616" s="185" t="s">
        <v>40</v>
      </c>
      <c r="O616" s="75"/>
      <c r="P616" s="186">
        <f>O616*H616</f>
        <v>0</v>
      </c>
      <c r="Q616" s="186">
        <v>0</v>
      </c>
      <c r="R616" s="186">
        <f>Q616*H616</f>
        <v>0</v>
      </c>
      <c r="S616" s="186">
        <v>0</v>
      </c>
      <c r="T616" s="187">
        <f>S616*H616</f>
        <v>0</v>
      </c>
      <c r="U616" s="41"/>
      <c r="V616" s="41"/>
      <c r="W616" s="41"/>
      <c r="X616" s="41"/>
      <c r="Y616" s="41"/>
      <c r="Z616" s="41"/>
      <c r="AA616" s="41"/>
      <c r="AB616" s="41"/>
      <c r="AC616" s="41"/>
      <c r="AD616" s="41"/>
      <c r="AE616" s="41"/>
      <c r="AR616" s="188" t="s">
        <v>113</v>
      </c>
      <c r="AT616" s="188" t="s">
        <v>331</v>
      </c>
      <c r="AU616" s="188" t="s">
        <v>76</v>
      </c>
      <c r="AY616" s="22" t="s">
        <v>328</v>
      </c>
      <c r="BE616" s="189">
        <f>IF(N616="základní",J616,0)</f>
        <v>0</v>
      </c>
      <c r="BF616" s="189">
        <f>IF(N616="snížená",J616,0)</f>
        <v>0</v>
      </c>
      <c r="BG616" s="189">
        <f>IF(N616="zákl. přenesená",J616,0)</f>
        <v>0</v>
      </c>
      <c r="BH616" s="189">
        <f>IF(N616="sníž. přenesená",J616,0)</f>
        <v>0</v>
      </c>
      <c r="BI616" s="189">
        <f>IF(N616="nulová",J616,0)</f>
        <v>0</v>
      </c>
      <c r="BJ616" s="22" t="s">
        <v>76</v>
      </c>
      <c r="BK616" s="189">
        <f>ROUND(I616*H616,2)</f>
        <v>0</v>
      </c>
      <c r="BL616" s="22" t="s">
        <v>113</v>
      </c>
      <c r="BM616" s="188" t="s">
        <v>4969</v>
      </c>
    </row>
    <row r="617" s="2" customFormat="1">
      <c r="A617" s="41"/>
      <c r="B617" s="42"/>
      <c r="C617" s="41"/>
      <c r="D617" s="190" t="s">
        <v>338</v>
      </c>
      <c r="E617" s="41"/>
      <c r="F617" s="191" t="s">
        <v>8428</v>
      </c>
      <c r="G617" s="41"/>
      <c r="H617" s="41"/>
      <c r="I617" s="192"/>
      <c r="J617" s="41"/>
      <c r="K617" s="41"/>
      <c r="L617" s="42"/>
      <c r="M617" s="193"/>
      <c r="N617" s="194"/>
      <c r="O617" s="75"/>
      <c r="P617" s="75"/>
      <c r="Q617" s="75"/>
      <c r="R617" s="75"/>
      <c r="S617" s="75"/>
      <c r="T617" s="76"/>
      <c r="U617" s="41"/>
      <c r="V617" s="41"/>
      <c r="W617" s="41"/>
      <c r="X617" s="41"/>
      <c r="Y617" s="41"/>
      <c r="Z617" s="41"/>
      <c r="AA617" s="41"/>
      <c r="AB617" s="41"/>
      <c r="AC617" s="41"/>
      <c r="AD617" s="41"/>
      <c r="AE617" s="41"/>
      <c r="AT617" s="22" t="s">
        <v>338</v>
      </c>
      <c r="AU617" s="22" t="s">
        <v>76</v>
      </c>
    </row>
    <row r="618" s="2" customFormat="1" ht="37.8" customHeight="1">
      <c r="A618" s="41"/>
      <c r="B618" s="176"/>
      <c r="C618" s="177" t="s">
        <v>3768</v>
      </c>
      <c r="D618" s="177" t="s">
        <v>331</v>
      </c>
      <c r="E618" s="178" t="s">
        <v>8429</v>
      </c>
      <c r="F618" s="179" t="s">
        <v>8147</v>
      </c>
      <c r="G618" s="180" t="s">
        <v>585</v>
      </c>
      <c r="H618" s="181">
        <v>18.826000000000001</v>
      </c>
      <c r="I618" s="182"/>
      <c r="J618" s="183">
        <f>ROUND(I618*H618,2)</f>
        <v>0</v>
      </c>
      <c r="K618" s="179" t="s">
        <v>3</v>
      </c>
      <c r="L618" s="42"/>
      <c r="M618" s="184" t="s">
        <v>3</v>
      </c>
      <c r="N618" s="185" t="s">
        <v>40</v>
      </c>
      <c r="O618" s="75"/>
      <c r="P618" s="186">
        <f>O618*H618</f>
        <v>0</v>
      </c>
      <c r="Q618" s="186">
        <v>0</v>
      </c>
      <c r="R618" s="186">
        <f>Q618*H618</f>
        <v>0</v>
      </c>
      <c r="S618" s="186">
        <v>0</v>
      </c>
      <c r="T618" s="187">
        <f>S618*H618</f>
        <v>0</v>
      </c>
      <c r="U618" s="41"/>
      <c r="V618" s="41"/>
      <c r="W618" s="41"/>
      <c r="X618" s="41"/>
      <c r="Y618" s="41"/>
      <c r="Z618" s="41"/>
      <c r="AA618" s="41"/>
      <c r="AB618" s="41"/>
      <c r="AC618" s="41"/>
      <c r="AD618" s="41"/>
      <c r="AE618" s="41"/>
      <c r="AR618" s="188" t="s">
        <v>113</v>
      </c>
      <c r="AT618" s="188" t="s">
        <v>331</v>
      </c>
      <c r="AU618" s="188" t="s">
        <v>76</v>
      </c>
      <c r="AY618" s="22" t="s">
        <v>328</v>
      </c>
      <c r="BE618" s="189">
        <f>IF(N618="základní",J618,0)</f>
        <v>0</v>
      </c>
      <c r="BF618" s="189">
        <f>IF(N618="snížená",J618,0)</f>
        <v>0</v>
      </c>
      <c r="BG618" s="189">
        <f>IF(N618="zákl. přenesená",J618,0)</f>
        <v>0</v>
      </c>
      <c r="BH618" s="189">
        <f>IF(N618="sníž. přenesená",J618,0)</f>
        <v>0</v>
      </c>
      <c r="BI618" s="189">
        <f>IF(N618="nulová",J618,0)</f>
        <v>0</v>
      </c>
      <c r="BJ618" s="22" t="s">
        <v>76</v>
      </c>
      <c r="BK618" s="189">
        <f>ROUND(I618*H618,2)</f>
        <v>0</v>
      </c>
      <c r="BL618" s="22" t="s">
        <v>113</v>
      </c>
      <c r="BM618" s="188" t="s">
        <v>4978</v>
      </c>
    </row>
    <row r="619" s="12" customFormat="1" ht="25.92" customHeight="1">
      <c r="A619" s="12"/>
      <c r="B619" s="163"/>
      <c r="C619" s="12"/>
      <c r="D619" s="164" t="s">
        <v>68</v>
      </c>
      <c r="E619" s="165" t="s">
        <v>8430</v>
      </c>
      <c r="F619" s="165" t="s">
        <v>8431</v>
      </c>
      <c r="G619" s="12"/>
      <c r="H619" s="12"/>
      <c r="I619" s="166"/>
      <c r="J619" s="167">
        <f>BK619</f>
        <v>0</v>
      </c>
      <c r="K619" s="12"/>
      <c r="L619" s="163"/>
      <c r="M619" s="168"/>
      <c r="N619" s="169"/>
      <c r="O619" s="169"/>
      <c r="P619" s="170">
        <f>SUM(P620:P692)</f>
        <v>0</v>
      </c>
      <c r="Q619" s="169"/>
      <c r="R619" s="170">
        <f>SUM(R620:R692)</f>
        <v>0</v>
      </c>
      <c r="S619" s="169"/>
      <c r="T619" s="171">
        <f>SUM(T620:T692)</f>
        <v>0</v>
      </c>
      <c r="U619" s="12"/>
      <c r="V619" s="12"/>
      <c r="W619" s="12"/>
      <c r="X619" s="12"/>
      <c r="Y619" s="12"/>
      <c r="Z619" s="12"/>
      <c r="AA619" s="12"/>
      <c r="AB619" s="12"/>
      <c r="AC619" s="12"/>
      <c r="AD619" s="12"/>
      <c r="AE619" s="12"/>
      <c r="AR619" s="164" t="s">
        <v>76</v>
      </c>
      <c r="AT619" s="172" t="s">
        <v>68</v>
      </c>
      <c r="AU619" s="172" t="s">
        <v>69</v>
      </c>
      <c r="AY619" s="164" t="s">
        <v>328</v>
      </c>
      <c r="BK619" s="173">
        <f>SUM(BK620:BK692)</f>
        <v>0</v>
      </c>
    </row>
    <row r="620" s="2" customFormat="1" ht="37.8" customHeight="1">
      <c r="A620" s="41"/>
      <c r="B620" s="176"/>
      <c r="C620" s="177" t="s">
        <v>1745</v>
      </c>
      <c r="D620" s="177" t="s">
        <v>331</v>
      </c>
      <c r="E620" s="178" t="s">
        <v>2702</v>
      </c>
      <c r="F620" s="179" t="s">
        <v>8085</v>
      </c>
      <c r="G620" s="180" t="s">
        <v>439</v>
      </c>
      <c r="H620" s="181">
        <v>42</v>
      </c>
      <c r="I620" s="182"/>
      <c r="J620" s="183">
        <f>ROUND(I620*H620,2)</f>
        <v>0</v>
      </c>
      <c r="K620" s="179" t="s">
        <v>335</v>
      </c>
      <c r="L620" s="42"/>
      <c r="M620" s="184" t="s">
        <v>3</v>
      </c>
      <c r="N620" s="185" t="s">
        <v>40</v>
      </c>
      <c r="O620" s="75"/>
      <c r="P620" s="186">
        <f>O620*H620</f>
        <v>0</v>
      </c>
      <c r="Q620" s="186">
        <v>0</v>
      </c>
      <c r="R620" s="186">
        <f>Q620*H620</f>
        <v>0</v>
      </c>
      <c r="S620" s="186">
        <v>0</v>
      </c>
      <c r="T620" s="187">
        <f>S620*H620</f>
        <v>0</v>
      </c>
      <c r="U620" s="41"/>
      <c r="V620" s="41"/>
      <c r="W620" s="41"/>
      <c r="X620" s="41"/>
      <c r="Y620" s="41"/>
      <c r="Z620" s="41"/>
      <c r="AA620" s="41"/>
      <c r="AB620" s="41"/>
      <c r="AC620" s="41"/>
      <c r="AD620" s="41"/>
      <c r="AE620" s="41"/>
      <c r="AR620" s="188" t="s">
        <v>113</v>
      </c>
      <c r="AT620" s="188" t="s">
        <v>331</v>
      </c>
      <c r="AU620" s="188" t="s">
        <v>76</v>
      </c>
      <c r="AY620" s="22" t="s">
        <v>328</v>
      </c>
      <c r="BE620" s="189">
        <f>IF(N620="základní",J620,0)</f>
        <v>0</v>
      </c>
      <c r="BF620" s="189">
        <f>IF(N620="snížená",J620,0)</f>
        <v>0</v>
      </c>
      <c r="BG620" s="189">
        <f>IF(N620="zákl. přenesená",J620,0)</f>
        <v>0</v>
      </c>
      <c r="BH620" s="189">
        <f>IF(N620="sníž. přenesená",J620,0)</f>
        <v>0</v>
      </c>
      <c r="BI620" s="189">
        <f>IF(N620="nulová",J620,0)</f>
        <v>0</v>
      </c>
      <c r="BJ620" s="22" t="s">
        <v>76</v>
      </c>
      <c r="BK620" s="189">
        <f>ROUND(I620*H620,2)</f>
        <v>0</v>
      </c>
      <c r="BL620" s="22" t="s">
        <v>113</v>
      </c>
      <c r="BM620" s="188" t="s">
        <v>4988</v>
      </c>
    </row>
    <row r="621" s="2" customFormat="1">
      <c r="A621" s="41"/>
      <c r="B621" s="42"/>
      <c r="C621" s="41"/>
      <c r="D621" s="190" t="s">
        <v>338</v>
      </c>
      <c r="E621" s="41"/>
      <c r="F621" s="191" t="s">
        <v>2705</v>
      </c>
      <c r="G621" s="41"/>
      <c r="H621" s="41"/>
      <c r="I621" s="192"/>
      <c r="J621" s="41"/>
      <c r="K621" s="41"/>
      <c r="L621" s="42"/>
      <c r="M621" s="193"/>
      <c r="N621" s="194"/>
      <c r="O621" s="75"/>
      <c r="P621" s="75"/>
      <c r="Q621" s="75"/>
      <c r="R621" s="75"/>
      <c r="S621" s="75"/>
      <c r="T621" s="76"/>
      <c r="U621" s="41"/>
      <c r="V621" s="41"/>
      <c r="W621" s="41"/>
      <c r="X621" s="41"/>
      <c r="Y621" s="41"/>
      <c r="Z621" s="41"/>
      <c r="AA621" s="41"/>
      <c r="AB621" s="41"/>
      <c r="AC621" s="41"/>
      <c r="AD621" s="41"/>
      <c r="AE621" s="41"/>
      <c r="AT621" s="22" t="s">
        <v>338</v>
      </c>
      <c r="AU621" s="22" t="s">
        <v>76</v>
      </c>
    </row>
    <row r="622" s="15" customFormat="1">
      <c r="A622" s="15"/>
      <c r="B622" s="217"/>
      <c r="C622" s="15"/>
      <c r="D622" s="195" t="s">
        <v>442</v>
      </c>
      <c r="E622" s="218" t="s">
        <v>3</v>
      </c>
      <c r="F622" s="219" t="s">
        <v>8432</v>
      </c>
      <c r="G622" s="15"/>
      <c r="H622" s="218" t="s">
        <v>3</v>
      </c>
      <c r="I622" s="220"/>
      <c r="J622" s="15"/>
      <c r="K622" s="15"/>
      <c r="L622" s="217"/>
      <c r="M622" s="221"/>
      <c r="N622" s="222"/>
      <c r="O622" s="222"/>
      <c r="P622" s="222"/>
      <c r="Q622" s="222"/>
      <c r="R622" s="222"/>
      <c r="S622" s="222"/>
      <c r="T622" s="223"/>
      <c r="U622" s="15"/>
      <c r="V622" s="15"/>
      <c r="W622" s="15"/>
      <c r="X622" s="15"/>
      <c r="Y622" s="15"/>
      <c r="Z622" s="15"/>
      <c r="AA622" s="15"/>
      <c r="AB622" s="15"/>
      <c r="AC622" s="15"/>
      <c r="AD622" s="15"/>
      <c r="AE622" s="15"/>
      <c r="AT622" s="218" t="s">
        <v>442</v>
      </c>
      <c r="AU622" s="218" t="s">
        <v>76</v>
      </c>
      <c r="AV622" s="15" t="s">
        <v>76</v>
      </c>
      <c r="AW622" s="15" t="s">
        <v>31</v>
      </c>
      <c r="AX622" s="15" t="s">
        <v>69</v>
      </c>
      <c r="AY622" s="218" t="s">
        <v>328</v>
      </c>
    </row>
    <row r="623" s="13" customFormat="1">
      <c r="A623" s="13"/>
      <c r="B623" s="201"/>
      <c r="C623" s="13"/>
      <c r="D623" s="195" t="s">
        <v>442</v>
      </c>
      <c r="E623" s="202" t="s">
        <v>3</v>
      </c>
      <c r="F623" s="203" t="s">
        <v>676</v>
      </c>
      <c r="G623" s="13"/>
      <c r="H623" s="204">
        <v>42</v>
      </c>
      <c r="I623" s="205"/>
      <c r="J623" s="13"/>
      <c r="K623" s="13"/>
      <c r="L623" s="201"/>
      <c r="M623" s="206"/>
      <c r="N623" s="207"/>
      <c r="O623" s="207"/>
      <c r="P623" s="207"/>
      <c r="Q623" s="207"/>
      <c r="R623" s="207"/>
      <c r="S623" s="207"/>
      <c r="T623" s="208"/>
      <c r="U623" s="13"/>
      <c r="V623" s="13"/>
      <c r="W623" s="13"/>
      <c r="X623" s="13"/>
      <c r="Y623" s="13"/>
      <c r="Z623" s="13"/>
      <c r="AA623" s="13"/>
      <c r="AB623" s="13"/>
      <c r="AC623" s="13"/>
      <c r="AD623" s="13"/>
      <c r="AE623" s="13"/>
      <c r="AT623" s="202" t="s">
        <v>442</v>
      </c>
      <c r="AU623" s="202" t="s">
        <v>76</v>
      </c>
      <c r="AV623" s="13" t="s">
        <v>79</v>
      </c>
      <c r="AW623" s="13" t="s">
        <v>31</v>
      </c>
      <c r="AX623" s="13" t="s">
        <v>69</v>
      </c>
      <c r="AY623" s="202" t="s">
        <v>328</v>
      </c>
    </row>
    <row r="624" s="14" customFormat="1">
      <c r="A624" s="14"/>
      <c r="B624" s="209"/>
      <c r="C624" s="14"/>
      <c r="D624" s="195" t="s">
        <v>442</v>
      </c>
      <c r="E624" s="210" t="s">
        <v>3</v>
      </c>
      <c r="F624" s="211" t="s">
        <v>452</v>
      </c>
      <c r="G624" s="14"/>
      <c r="H624" s="212">
        <v>42</v>
      </c>
      <c r="I624" s="213"/>
      <c r="J624" s="14"/>
      <c r="K624" s="14"/>
      <c r="L624" s="209"/>
      <c r="M624" s="214"/>
      <c r="N624" s="215"/>
      <c r="O624" s="215"/>
      <c r="P624" s="215"/>
      <c r="Q624" s="215"/>
      <c r="R624" s="215"/>
      <c r="S624" s="215"/>
      <c r="T624" s="216"/>
      <c r="U624" s="14"/>
      <c r="V624" s="14"/>
      <c r="W624" s="14"/>
      <c r="X624" s="14"/>
      <c r="Y624" s="14"/>
      <c r="Z624" s="14"/>
      <c r="AA624" s="14"/>
      <c r="AB624" s="14"/>
      <c r="AC624" s="14"/>
      <c r="AD624" s="14"/>
      <c r="AE624" s="14"/>
      <c r="AT624" s="210" t="s">
        <v>442</v>
      </c>
      <c r="AU624" s="210" t="s">
        <v>76</v>
      </c>
      <c r="AV624" s="14" t="s">
        <v>113</v>
      </c>
      <c r="AW624" s="14" t="s">
        <v>31</v>
      </c>
      <c r="AX624" s="14" t="s">
        <v>76</v>
      </c>
      <c r="AY624" s="210" t="s">
        <v>328</v>
      </c>
    </row>
    <row r="625" s="2" customFormat="1" ht="24.15" customHeight="1">
      <c r="A625" s="41"/>
      <c r="B625" s="176"/>
      <c r="C625" s="177" t="s">
        <v>3797</v>
      </c>
      <c r="D625" s="177" t="s">
        <v>331</v>
      </c>
      <c r="E625" s="178" t="s">
        <v>8087</v>
      </c>
      <c r="F625" s="179" t="s">
        <v>8088</v>
      </c>
      <c r="G625" s="180" t="s">
        <v>439</v>
      </c>
      <c r="H625" s="181">
        <v>42</v>
      </c>
      <c r="I625" s="182"/>
      <c r="J625" s="183">
        <f>ROUND(I625*H625,2)</f>
        <v>0</v>
      </c>
      <c r="K625" s="179" t="s">
        <v>3</v>
      </c>
      <c r="L625" s="42"/>
      <c r="M625" s="184" t="s">
        <v>3</v>
      </c>
      <c r="N625" s="185" t="s">
        <v>40</v>
      </c>
      <c r="O625" s="75"/>
      <c r="P625" s="186">
        <f>O625*H625</f>
        <v>0</v>
      </c>
      <c r="Q625" s="186">
        <v>0</v>
      </c>
      <c r="R625" s="186">
        <f>Q625*H625</f>
        <v>0</v>
      </c>
      <c r="S625" s="186">
        <v>0</v>
      </c>
      <c r="T625" s="187">
        <f>S625*H625</f>
        <v>0</v>
      </c>
      <c r="U625" s="41"/>
      <c r="V625" s="41"/>
      <c r="W625" s="41"/>
      <c r="X625" s="41"/>
      <c r="Y625" s="41"/>
      <c r="Z625" s="41"/>
      <c r="AA625" s="41"/>
      <c r="AB625" s="41"/>
      <c r="AC625" s="41"/>
      <c r="AD625" s="41"/>
      <c r="AE625" s="41"/>
      <c r="AR625" s="188" t="s">
        <v>113</v>
      </c>
      <c r="AT625" s="188" t="s">
        <v>331</v>
      </c>
      <c r="AU625" s="188" t="s">
        <v>76</v>
      </c>
      <c r="AY625" s="22" t="s">
        <v>328</v>
      </c>
      <c r="BE625" s="189">
        <f>IF(N625="základní",J625,0)</f>
        <v>0</v>
      </c>
      <c r="BF625" s="189">
        <f>IF(N625="snížená",J625,0)</f>
        <v>0</v>
      </c>
      <c r="BG625" s="189">
        <f>IF(N625="zákl. přenesená",J625,0)</f>
        <v>0</v>
      </c>
      <c r="BH625" s="189">
        <f>IF(N625="sníž. přenesená",J625,0)</f>
        <v>0</v>
      </c>
      <c r="BI625" s="189">
        <f>IF(N625="nulová",J625,0)</f>
        <v>0</v>
      </c>
      <c r="BJ625" s="22" t="s">
        <v>76</v>
      </c>
      <c r="BK625" s="189">
        <f>ROUND(I625*H625,2)</f>
        <v>0</v>
      </c>
      <c r="BL625" s="22" t="s">
        <v>113</v>
      </c>
      <c r="BM625" s="188" t="s">
        <v>5000</v>
      </c>
    </row>
    <row r="626" s="2" customFormat="1" ht="49.05" customHeight="1">
      <c r="A626" s="41"/>
      <c r="B626" s="176"/>
      <c r="C626" s="177" t="s">
        <v>1749</v>
      </c>
      <c r="D626" s="177" t="s">
        <v>331</v>
      </c>
      <c r="E626" s="178" t="s">
        <v>8433</v>
      </c>
      <c r="F626" s="179" t="s">
        <v>8154</v>
      </c>
      <c r="G626" s="180" t="s">
        <v>439</v>
      </c>
      <c r="H626" s="181">
        <v>155</v>
      </c>
      <c r="I626" s="182"/>
      <c r="J626" s="183">
        <f>ROUND(I626*H626,2)</f>
        <v>0</v>
      </c>
      <c r="K626" s="179" t="s">
        <v>335</v>
      </c>
      <c r="L626" s="42"/>
      <c r="M626" s="184" t="s">
        <v>3</v>
      </c>
      <c r="N626" s="185" t="s">
        <v>40</v>
      </c>
      <c r="O626" s="75"/>
      <c r="P626" s="186">
        <f>O626*H626</f>
        <v>0</v>
      </c>
      <c r="Q626" s="186">
        <v>0</v>
      </c>
      <c r="R626" s="186">
        <f>Q626*H626</f>
        <v>0</v>
      </c>
      <c r="S626" s="186">
        <v>0</v>
      </c>
      <c r="T626" s="187">
        <f>S626*H626</f>
        <v>0</v>
      </c>
      <c r="U626" s="41"/>
      <c r="V626" s="41"/>
      <c r="W626" s="41"/>
      <c r="X626" s="41"/>
      <c r="Y626" s="41"/>
      <c r="Z626" s="41"/>
      <c r="AA626" s="41"/>
      <c r="AB626" s="41"/>
      <c r="AC626" s="41"/>
      <c r="AD626" s="41"/>
      <c r="AE626" s="41"/>
      <c r="AR626" s="188" t="s">
        <v>113</v>
      </c>
      <c r="AT626" s="188" t="s">
        <v>331</v>
      </c>
      <c r="AU626" s="188" t="s">
        <v>76</v>
      </c>
      <c r="AY626" s="22" t="s">
        <v>328</v>
      </c>
      <c r="BE626" s="189">
        <f>IF(N626="základní",J626,0)</f>
        <v>0</v>
      </c>
      <c r="BF626" s="189">
        <f>IF(N626="snížená",J626,0)</f>
        <v>0</v>
      </c>
      <c r="BG626" s="189">
        <f>IF(N626="zákl. přenesená",J626,0)</f>
        <v>0</v>
      </c>
      <c r="BH626" s="189">
        <f>IF(N626="sníž. přenesená",J626,0)</f>
        <v>0</v>
      </c>
      <c r="BI626" s="189">
        <f>IF(N626="nulová",J626,0)</f>
        <v>0</v>
      </c>
      <c r="BJ626" s="22" t="s">
        <v>76</v>
      </c>
      <c r="BK626" s="189">
        <f>ROUND(I626*H626,2)</f>
        <v>0</v>
      </c>
      <c r="BL626" s="22" t="s">
        <v>113</v>
      </c>
      <c r="BM626" s="188" t="s">
        <v>5010</v>
      </c>
    </row>
    <row r="627" s="2" customFormat="1">
      <c r="A627" s="41"/>
      <c r="B627" s="42"/>
      <c r="C627" s="41"/>
      <c r="D627" s="190" t="s">
        <v>338</v>
      </c>
      <c r="E627" s="41"/>
      <c r="F627" s="191" t="s">
        <v>8434</v>
      </c>
      <c r="G627" s="41"/>
      <c r="H627" s="41"/>
      <c r="I627" s="192"/>
      <c r="J627" s="41"/>
      <c r="K627" s="41"/>
      <c r="L627" s="42"/>
      <c r="M627" s="193"/>
      <c r="N627" s="194"/>
      <c r="O627" s="75"/>
      <c r="P627" s="75"/>
      <c r="Q627" s="75"/>
      <c r="R627" s="75"/>
      <c r="S627" s="75"/>
      <c r="T627" s="76"/>
      <c r="U627" s="41"/>
      <c r="V627" s="41"/>
      <c r="W627" s="41"/>
      <c r="X627" s="41"/>
      <c r="Y627" s="41"/>
      <c r="Z627" s="41"/>
      <c r="AA627" s="41"/>
      <c r="AB627" s="41"/>
      <c r="AC627" s="41"/>
      <c r="AD627" s="41"/>
      <c r="AE627" s="41"/>
      <c r="AT627" s="22" t="s">
        <v>338</v>
      </c>
      <c r="AU627" s="22" t="s">
        <v>76</v>
      </c>
    </row>
    <row r="628" s="2" customFormat="1" ht="16.5" customHeight="1">
      <c r="A628" s="41"/>
      <c r="B628" s="176"/>
      <c r="C628" s="224" t="s">
        <v>3807</v>
      </c>
      <c r="D628" s="224" t="s">
        <v>539</v>
      </c>
      <c r="E628" s="225" t="s">
        <v>8156</v>
      </c>
      <c r="F628" s="226" t="s">
        <v>8157</v>
      </c>
      <c r="G628" s="227" t="s">
        <v>3585</v>
      </c>
      <c r="H628" s="228">
        <v>0.078</v>
      </c>
      <c r="I628" s="229"/>
      <c r="J628" s="230">
        <f>ROUND(I628*H628,2)</f>
        <v>0</v>
      </c>
      <c r="K628" s="226" t="s">
        <v>335</v>
      </c>
      <c r="L628" s="231"/>
      <c r="M628" s="232" t="s">
        <v>3</v>
      </c>
      <c r="N628" s="233" t="s">
        <v>40</v>
      </c>
      <c r="O628" s="75"/>
      <c r="P628" s="186">
        <f>O628*H628</f>
        <v>0</v>
      </c>
      <c r="Q628" s="186">
        <v>0</v>
      </c>
      <c r="R628" s="186">
        <f>Q628*H628</f>
        <v>0</v>
      </c>
      <c r="S628" s="186">
        <v>0</v>
      </c>
      <c r="T628" s="187">
        <f>S628*H628</f>
        <v>0</v>
      </c>
      <c r="U628" s="41"/>
      <c r="V628" s="41"/>
      <c r="W628" s="41"/>
      <c r="X628" s="41"/>
      <c r="Y628" s="41"/>
      <c r="Z628" s="41"/>
      <c r="AA628" s="41"/>
      <c r="AB628" s="41"/>
      <c r="AC628" s="41"/>
      <c r="AD628" s="41"/>
      <c r="AE628" s="41"/>
      <c r="AR628" s="188" t="s">
        <v>171</v>
      </c>
      <c r="AT628" s="188" t="s">
        <v>539</v>
      </c>
      <c r="AU628" s="188" t="s">
        <v>76</v>
      </c>
      <c r="AY628" s="22" t="s">
        <v>328</v>
      </c>
      <c r="BE628" s="189">
        <f>IF(N628="základní",J628,0)</f>
        <v>0</v>
      </c>
      <c r="BF628" s="189">
        <f>IF(N628="snížená",J628,0)</f>
        <v>0</v>
      </c>
      <c r="BG628" s="189">
        <f>IF(N628="zákl. přenesená",J628,0)</f>
        <v>0</v>
      </c>
      <c r="BH628" s="189">
        <f>IF(N628="sníž. přenesená",J628,0)</f>
        <v>0</v>
      </c>
      <c r="BI628" s="189">
        <f>IF(N628="nulová",J628,0)</f>
        <v>0</v>
      </c>
      <c r="BJ628" s="22" t="s">
        <v>76</v>
      </c>
      <c r="BK628" s="189">
        <f>ROUND(I628*H628,2)</f>
        <v>0</v>
      </c>
      <c r="BL628" s="22" t="s">
        <v>113</v>
      </c>
      <c r="BM628" s="188" t="s">
        <v>5022</v>
      </c>
    </row>
    <row r="629" s="2" customFormat="1" ht="37.8" customHeight="1">
      <c r="A629" s="41"/>
      <c r="B629" s="176"/>
      <c r="C629" s="177" t="s">
        <v>1754</v>
      </c>
      <c r="D629" s="177" t="s">
        <v>331</v>
      </c>
      <c r="E629" s="178" t="s">
        <v>8278</v>
      </c>
      <c r="F629" s="179" t="s">
        <v>8279</v>
      </c>
      <c r="G629" s="180" t="s">
        <v>439</v>
      </c>
      <c r="H629" s="181">
        <v>155</v>
      </c>
      <c r="I629" s="182"/>
      <c r="J629" s="183">
        <f>ROUND(I629*H629,2)</f>
        <v>0</v>
      </c>
      <c r="K629" s="179" t="s">
        <v>335</v>
      </c>
      <c r="L629" s="42"/>
      <c r="M629" s="184" t="s">
        <v>3</v>
      </c>
      <c r="N629" s="185" t="s">
        <v>40</v>
      </c>
      <c r="O629" s="75"/>
      <c r="P629" s="186">
        <f>O629*H629</f>
        <v>0</v>
      </c>
      <c r="Q629" s="186">
        <v>0</v>
      </c>
      <c r="R629" s="186">
        <f>Q629*H629</f>
        <v>0</v>
      </c>
      <c r="S629" s="186">
        <v>0</v>
      </c>
      <c r="T629" s="187">
        <f>S629*H629</f>
        <v>0</v>
      </c>
      <c r="U629" s="41"/>
      <c r="V629" s="41"/>
      <c r="W629" s="41"/>
      <c r="X629" s="41"/>
      <c r="Y629" s="41"/>
      <c r="Z629" s="41"/>
      <c r="AA629" s="41"/>
      <c r="AB629" s="41"/>
      <c r="AC629" s="41"/>
      <c r="AD629" s="41"/>
      <c r="AE629" s="41"/>
      <c r="AR629" s="188" t="s">
        <v>113</v>
      </c>
      <c r="AT629" s="188" t="s">
        <v>331</v>
      </c>
      <c r="AU629" s="188" t="s">
        <v>76</v>
      </c>
      <c r="AY629" s="22" t="s">
        <v>328</v>
      </c>
      <c r="BE629" s="189">
        <f>IF(N629="základní",J629,0)</f>
        <v>0</v>
      </c>
      <c r="BF629" s="189">
        <f>IF(N629="snížená",J629,0)</f>
        <v>0</v>
      </c>
      <c r="BG629" s="189">
        <f>IF(N629="zákl. přenesená",J629,0)</f>
        <v>0</v>
      </c>
      <c r="BH629" s="189">
        <f>IF(N629="sníž. přenesená",J629,0)</f>
        <v>0</v>
      </c>
      <c r="BI629" s="189">
        <f>IF(N629="nulová",J629,0)</f>
        <v>0</v>
      </c>
      <c r="BJ629" s="22" t="s">
        <v>76</v>
      </c>
      <c r="BK629" s="189">
        <f>ROUND(I629*H629,2)</f>
        <v>0</v>
      </c>
      <c r="BL629" s="22" t="s">
        <v>113</v>
      </c>
      <c r="BM629" s="188" t="s">
        <v>5036</v>
      </c>
    </row>
    <row r="630" s="2" customFormat="1">
      <c r="A630" s="41"/>
      <c r="B630" s="42"/>
      <c r="C630" s="41"/>
      <c r="D630" s="190" t="s">
        <v>338</v>
      </c>
      <c r="E630" s="41"/>
      <c r="F630" s="191" t="s">
        <v>8280</v>
      </c>
      <c r="G630" s="41"/>
      <c r="H630" s="41"/>
      <c r="I630" s="192"/>
      <c r="J630" s="41"/>
      <c r="K630" s="41"/>
      <c r="L630" s="42"/>
      <c r="M630" s="193"/>
      <c r="N630" s="194"/>
      <c r="O630" s="75"/>
      <c r="P630" s="75"/>
      <c r="Q630" s="75"/>
      <c r="R630" s="75"/>
      <c r="S630" s="75"/>
      <c r="T630" s="76"/>
      <c r="U630" s="41"/>
      <c r="V630" s="41"/>
      <c r="W630" s="41"/>
      <c r="X630" s="41"/>
      <c r="Y630" s="41"/>
      <c r="Z630" s="41"/>
      <c r="AA630" s="41"/>
      <c r="AB630" s="41"/>
      <c r="AC630" s="41"/>
      <c r="AD630" s="41"/>
      <c r="AE630" s="41"/>
      <c r="AT630" s="22" t="s">
        <v>338</v>
      </c>
      <c r="AU630" s="22" t="s">
        <v>76</v>
      </c>
    </row>
    <row r="631" s="2" customFormat="1" ht="44.25" customHeight="1">
      <c r="A631" s="41"/>
      <c r="B631" s="176"/>
      <c r="C631" s="177" t="s">
        <v>3825</v>
      </c>
      <c r="D631" s="177" t="s">
        <v>331</v>
      </c>
      <c r="E631" s="178" t="s">
        <v>8435</v>
      </c>
      <c r="F631" s="179" t="s">
        <v>8436</v>
      </c>
      <c r="G631" s="180" t="s">
        <v>574</v>
      </c>
      <c r="H631" s="181">
        <v>987</v>
      </c>
      <c r="I631" s="182"/>
      <c r="J631" s="183">
        <f>ROUND(I631*H631,2)</f>
        <v>0</v>
      </c>
      <c r="K631" s="179" t="s">
        <v>335</v>
      </c>
      <c r="L631" s="42"/>
      <c r="M631" s="184" t="s">
        <v>3</v>
      </c>
      <c r="N631" s="185" t="s">
        <v>40</v>
      </c>
      <c r="O631" s="75"/>
      <c r="P631" s="186">
        <f>O631*H631</f>
        <v>0</v>
      </c>
      <c r="Q631" s="186">
        <v>0</v>
      </c>
      <c r="R631" s="186">
        <f>Q631*H631</f>
        <v>0</v>
      </c>
      <c r="S631" s="186">
        <v>0</v>
      </c>
      <c r="T631" s="187">
        <f>S631*H631</f>
        <v>0</v>
      </c>
      <c r="U631" s="41"/>
      <c r="V631" s="41"/>
      <c r="W631" s="41"/>
      <c r="X631" s="41"/>
      <c r="Y631" s="41"/>
      <c r="Z631" s="41"/>
      <c r="AA631" s="41"/>
      <c r="AB631" s="41"/>
      <c r="AC631" s="41"/>
      <c r="AD631" s="41"/>
      <c r="AE631" s="41"/>
      <c r="AR631" s="188" t="s">
        <v>113</v>
      </c>
      <c r="AT631" s="188" t="s">
        <v>331</v>
      </c>
      <c r="AU631" s="188" t="s">
        <v>76</v>
      </c>
      <c r="AY631" s="22" t="s">
        <v>328</v>
      </c>
      <c r="BE631" s="189">
        <f>IF(N631="základní",J631,0)</f>
        <v>0</v>
      </c>
      <c r="BF631" s="189">
        <f>IF(N631="snížená",J631,0)</f>
        <v>0</v>
      </c>
      <c r="BG631" s="189">
        <f>IF(N631="zákl. přenesená",J631,0)</f>
        <v>0</v>
      </c>
      <c r="BH631" s="189">
        <f>IF(N631="sníž. přenesená",J631,0)</f>
        <v>0</v>
      </c>
      <c r="BI631" s="189">
        <f>IF(N631="nulová",J631,0)</f>
        <v>0</v>
      </c>
      <c r="BJ631" s="22" t="s">
        <v>76</v>
      </c>
      <c r="BK631" s="189">
        <f>ROUND(I631*H631,2)</f>
        <v>0</v>
      </c>
      <c r="BL631" s="22" t="s">
        <v>113</v>
      </c>
      <c r="BM631" s="188" t="s">
        <v>5048</v>
      </c>
    </row>
    <row r="632" s="2" customFormat="1">
      <c r="A632" s="41"/>
      <c r="B632" s="42"/>
      <c r="C632" s="41"/>
      <c r="D632" s="190" t="s">
        <v>338</v>
      </c>
      <c r="E632" s="41"/>
      <c r="F632" s="191" t="s">
        <v>8437</v>
      </c>
      <c r="G632" s="41"/>
      <c r="H632" s="41"/>
      <c r="I632" s="192"/>
      <c r="J632" s="41"/>
      <c r="K632" s="41"/>
      <c r="L632" s="42"/>
      <c r="M632" s="193"/>
      <c r="N632" s="194"/>
      <c r="O632" s="75"/>
      <c r="P632" s="75"/>
      <c r="Q632" s="75"/>
      <c r="R632" s="75"/>
      <c r="S632" s="75"/>
      <c r="T632" s="76"/>
      <c r="U632" s="41"/>
      <c r="V632" s="41"/>
      <c r="W632" s="41"/>
      <c r="X632" s="41"/>
      <c r="Y632" s="41"/>
      <c r="Z632" s="41"/>
      <c r="AA632" s="41"/>
      <c r="AB632" s="41"/>
      <c r="AC632" s="41"/>
      <c r="AD632" s="41"/>
      <c r="AE632" s="41"/>
      <c r="AT632" s="22" t="s">
        <v>338</v>
      </c>
      <c r="AU632" s="22" t="s">
        <v>76</v>
      </c>
    </row>
    <row r="633" s="2" customFormat="1" ht="44.25" customHeight="1">
      <c r="A633" s="41"/>
      <c r="B633" s="176"/>
      <c r="C633" s="177" t="s">
        <v>1758</v>
      </c>
      <c r="D633" s="177" t="s">
        <v>331</v>
      </c>
      <c r="E633" s="178" t="s">
        <v>8438</v>
      </c>
      <c r="F633" s="179" t="s">
        <v>8439</v>
      </c>
      <c r="G633" s="180" t="s">
        <v>574</v>
      </c>
      <c r="H633" s="181">
        <v>987</v>
      </c>
      <c r="I633" s="182"/>
      <c r="J633" s="183">
        <f>ROUND(I633*H633,2)</f>
        <v>0</v>
      </c>
      <c r="K633" s="179" t="s">
        <v>335</v>
      </c>
      <c r="L633" s="42"/>
      <c r="M633" s="184" t="s">
        <v>3</v>
      </c>
      <c r="N633" s="185" t="s">
        <v>40</v>
      </c>
      <c r="O633" s="75"/>
      <c r="P633" s="186">
        <f>O633*H633</f>
        <v>0</v>
      </c>
      <c r="Q633" s="186">
        <v>0</v>
      </c>
      <c r="R633" s="186">
        <f>Q633*H633</f>
        <v>0</v>
      </c>
      <c r="S633" s="186">
        <v>0</v>
      </c>
      <c r="T633" s="187">
        <f>S633*H633</f>
        <v>0</v>
      </c>
      <c r="U633" s="41"/>
      <c r="V633" s="41"/>
      <c r="W633" s="41"/>
      <c r="X633" s="41"/>
      <c r="Y633" s="41"/>
      <c r="Z633" s="41"/>
      <c r="AA633" s="41"/>
      <c r="AB633" s="41"/>
      <c r="AC633" s="41"/>
      <c r="AD633" s="41"/>
      <c r="AE633" s="41"/>
      <c r="AR633" s="188" t="s">
        <v>113</v>
      </c>
      <c r="AT633" s="188" t="s">
        <v>331</v>
      </c>
      <c r="AU633" s="188" t="s">
        <v>76</v>
      </c>
      <c r="AY633" s="22" t="s">
        <v>328</v>
      </c>
      <c r="BE633" s="189">
        <f>IF(N633="základní",J633,0)</f>
        <v>0</v>
      </c>
      <c r="BF633" s="189">
        <f>IF(N633="snížená",J633,0)</f>
        <v>0</v>
      </c>
      <c r="BG633" s="189">
        <f>IF(N633="zákl. přenesená",J633,0)</f>
        <v>0</v>
      </c>
      <c r="BH633" s="189">
        <f>IF(N633="sníž. přenesená",J633,0)</f>
        <v>0</v>
      </c>
      <c r="BI633" s="189">
        <f>IF(N633="nulová",J633,0)</f>
        <v>0</v>
      </c>
      <c r="BJ633" s="22" t="s">
        <v>76</v>
      </c>
      <c r="BK633" s="189">
        <f>ROUND(I633*H633,2)</f>
        <v>0</v>
      </c>
      <c r="BL633" s="22" t="s">
        <v>113</v>
      </c>
      <c r="BM633" s="188" t="s">
        <v>5061</v>
      </c>
    </row>
    <row r="634" s="2" customFormat="1">
      <c r="A634" s="41"/>
      <c r="B634" s="42"/>
      <c r="C634" s="41"/>
      <c r="D634" s="190" t="s">
        <v>338</v>
      </c>
      <c r="E634" s="41"/>
      <c r="F634" s="191" t="s">
        <v>8440</v>
      </c>
      <c r="G634" s="41"/>
      <c r="H634" s="41"/>
      <c r="I634" s="192"/>
      <c r="J634" s="41"/>
      <c r="K634" s="41"/>
      <c r="L634" s="42"/>
      <c r="M634" s="193"/>
      <c r="N634" s="194"/>
      <c r="O634" s="75"/>
      <c r="P634" s="75"/>
      <c r="Q634" s="75"/>
      <c r="R634" s="75"/>
      <c r="S634" s="75"/>
      <c r="T634" s="76"/>
      <c r="U634" s="41"/>
      <c r="V634" s="41"/>
      <c r="W634" s="41"/>
      <c r="X634" s="41"/>
      <c r="Y634" s="41"/>
      <c r="Z634" s="41"/>
      <c r="AA634" s="41"/>
      <c r="AB634" s="41"/>
      <c r="AC634" s="41"/>
      <c r="AD634" s="41"/>
      <c r="AE634" s="41"/>
      <c r="AT634" s="22" t="s">
        <v>338</v>
      </c>
      <c r="AU634" s="22" t="s">
        <v>76</v>
      </c>
    </row>
    <row r="635" s="2" customFormat="1" ht="21.75" customHeight="1">
      <c r="A635" s="41"/>
      <c r="B635" s="176"/>
      <c r="C635" s="224" t="s">
        <v>3835</v>
      </c>
      <c r="D635" s="224" t="s">
        <v>539</v>
      </c>
      <c r="E635" s="225" t="s">
        <v>8441</v>
      </c>
      <c r="F635" s="226" t="s">
        <v>8442</v>
      </c>
      <c r="G635" s="227" t="s">
        <v>574</v>
      </c>
      <c r="H635" s="228">
        <v>30</v>
      </c>
      <c r="I635" s="229"/>
      <c r="J635" s="230">
        <f>ROUND(I635*H635,2)</f>
        <v>0</v>
      </c>
      <c r="K635" s="226" t="s">
        <v>3</v>
      </c>
      <c r="L635" s="231"/>
      <c r="M635" s="232" t="s">
        <v>3</v>
      </c>
      <c r="N635" s="233" t="s">
        <v>40</v>
      </c>
      <c r="O635" s="75"/>
      <c r="P635" s="186">
        <f>O635*H635</f>
        <v>0</v>
      </c>
      <c r="Q635" s="186">
        <v>0</v>
      </c>
      <c r="R635" s="186">
        <f>Q635*H635</f>
        <v>0</v>
      </c>
      <c r="S635" s="186">
        <v>0</v>
      </c>
      <c r="T635" s="187">
        <f>S635*H635</f>
        <v>0</v>
      </c>
      <c r="U635" s="41"/>
      <c r="V635" s="41"/>
      <c r="W635" s="41"/>
      <c r="X635" s="41"/>
      <c r="Y635" s="41"/>
      <c r="Z635" s="41"/>
      <c r="AA635" s="41"/>
      <c r="AB635" s="41"/>
      <c r="AC635" s="41"/>
      <c r="AD635" s="41"/>
      <c r="AE635" s="41"/>
      <c r="AR635" s="188" t="s">
        <v>171</v>
      </c>
      <c r="AT635" s="188" t="s">
        <v>539</v>
      </c>
      <c r="AU635" s="188" t="s">
        <v>76</v>
      </c>
      <c r="AY635" s="22" t="s">
        <v>328</v>
      </c>
      <c r="BE635" s="189">
        <f>IF(N635="základní",J635,0)</f>
        <v>0</v>
      </c>
      <c r="BF635" s="189">
        <f>IF(N635="snížená",J635,0)</f>
        <v>0</v>
      </c>
      <c r="BG635" s="189">
        <f>IF(N635="zákl. přenesená",J635,0)</f>
        <v>0</v>
      </c>
      <c r="BH635" s="189">
        <f>IF(N635="sníž. přenesená",J635,0)</f>
        <v>0</v>
      </c>
      <c r="BI635" s="189">
        <f>IF(N635="nulová",J635,0)</f>
        <v>0</v>
      </c>
      <c r="BJ635" s="22" t="s">
        <v>76</v>
      </c>
      <c r="BK635" s="189">
        <f>ROUND(I635*H635,2)</f>
        <v>0</v>
      </c>
      <c r="BL635" s="22" t="s">
        <v>113</v>
      </c>
      <c r="BM635" s="188" t="s">
        <v>5075</v>
      </c>
    </row>
    <row r="636" s="2" customFormat="1" ht="24.15" customHeight="1">
      <c r="A636" s="41"/>
      <c r="B636" s="176"/>
      <c r="C636" s="224" t="s">
        <v>1763</v>
      </c>
      <c r="D636" s="224" t="s">
        <v>539</v>
      </c>
      <c r="E636" s="225" t="s">
        <v>8443</v>
      </c>
      <c r="F636" s="226" t="s">
        <v>8444</v>
      </c>
      <c r="G636" s="227" t="s">
        <v>574</v>
      </c>
      <c r="H636" s="228">
        <v>55</v>
      </c>
      <c r="I636" s="229"/>
      <c r="J636" s="230">
        <f>ROUND(I636*H636,2)</f>
        <v>0</v>
      </c>
      <c r="K636" s="226" t="s">
        <v>3</v>
      </c>
      <c r="L636" s="231"/>
      <c r="M636" s="232" t="s">
        <v>3</v>
      </c>
      <c r="N636" s="233" t="s">
        <v>40</v>
      </c>
      <c r="O636" s="75"/>
      <c r="P636" s="186">
        <f>O636*H636</f>
        <v>0</v>
      </c>
      <c r="Q636" s="186">
        <v>0</v>
      </c>
      <c r="R636" s="186">
        <f>Q636*H636</f>
        <v>0</v>
      </c>
      <c r="S636" s="186">
        <v>0</v>
      </c>
      <c r="T636" s="187">
        <f>S636*H636</f>
        <v>0</v>
      </c>
      <c r="U636" s="41"/>
      <c r="V636" s="41"/>
      <c r="W636" s="41"/>
      <c r="X636" s="41"/>
      <c r="Y636" s="41"/>
      <c r="Z636" s="41"/>
      <c r="AA636" s="41"/>
      <c r="AB636" s="41"/>
      <c r="AC636" s="41"/>
      <c r="AD636" s="41"/>
      <c r="AE636" s="41"/>
      <c r="AR636" s="188" t="s">
        <v>171</v>
      </c>
      <c r="AT636" s="188" t="s">
        <v>539</v>
      </c>
      <c r="AU636" s="188" t="s">
        <v>76</v>
      </c>
      <c r="AY636" s="22" t="s">
        <v>328</v>
      </c>
      <c r="BE636" s="189">
        <f>IF(N636="základní",J636,0)</f>
        <v>0</v>
      </c>
      <c r="BF636" s="189">
        <f>IF(N636="snížená",J636,0)</f>
        <v>0</v>
      </c>
      <c r="BG636" s="189">
        <f>IF(N636="zákl. přenesená",J636,0)</f>
        <v>0</v>
      </c>
      <c r="BH636" s="189">
        <f>IF(N636="sníž. přenesená",J636,0)</f>
        <v>0</v>
      </c>
      <c r="BI636" s="189">
        <f>IF(N636="nulová",J636,0)</f>
        <v>0</v>
      </c>
      <c r="BJ636" s="22" t="s">
        <v>76</v>
      </c>
      <c r="BK636" s="189">
        <f>ROUND(I636*H636,2)</f>
        <v>0</v>
      </c>
      <c r="BL636" s="22" t="s">
        <v>113</v>
      </c>
      <c r="BM636" s="188" t="s">
        <v>5087</v>
      </c>
    </row>
    <row r="637" s="2" customFormat="1" ht="24.15" customHeight="1">
      <c r="A637" s="41"/>
      <c r="B637" s="176"/>
      <c r="C637" s="224" t="s">
        <v>3844</v>
      </c>
      <c r="D637" s="224" t="s">
        <v>539</v>
      </c>
      <c r="E637" s="225" t="s">
        <v>8445</v>
      </c>
      <c r="F637" s="226" t="s">
        <v>8446</v>
      </c>
      <c r="G637" s="227" t="s">
        <v>574</v>
      </c>
      <c r="H637" s="228">
        <v>74</v>
      </c>
      <c r="I637" s="229"/>
      <c r="J637" s="230">
        <f>ROUND(I637*H637,2)</f>
        <v>0</v>
      </c>
      <c r="K637" s="226" t="s">
        <v>3</v>
      </c>
      <c r="L637" s="231"/>
      <c r="M637" s="232" t="s">
        <v>3</v>
      </c>
      <c r="N637" s="233" t="s">
        <v>40</v>
      </c>
      <c r="O637" s="75"/>
      <c r="P637" s="186">
        <f>O637*H637</f>
        <v>0</v>
      </c>
      <c r="Q637" s="186">
        <v>0</v>
      </c>
      <c r="R637" s="186">
        <f>Q637*H637</f>
        <v>0</v>
      </c>
      <c r="S637" s="186">
        <v>0</v>
      </c>
      <c r="T637" s="187">
        <f>S637*H637</f>
        <v>0</v>
      </c>
      <c r="U637" s="41"/>
      <c r="V637" s="41"/>
      <c r="W637" s="41"/>
      <c r="X637" s="41"/>
      <c r="Y637" s="41"/>
      <c r="Z637" s="41"/>
      <c r="AA637" s="41"/>
      <c r="AB637" s="41"/>
      <c r="AC637" s="41"/>
      <c r="AD637" s="41"/>
      <c r="AE637" s="41"/>
      <c r="AR637" s="188" t="s">
        <v>171</v>
      </c>
      <c r="AT637" s="188" t="s">
        <v>539</v>
      </c>
      <c r="AU637" s="188" t="s">
        <v>76</v>
      </c>
      <c r="AY637" s="22" t="s">
        <v>328</v>
      </c>
      <c r="BE637" s="189">
        <f>IF(N637="základní",J637,0)</f>
        <v>0</v>
      </c>
      <c r="BF637" s="189">
        <f>IF(N637="snížená",J637,0)</f>
        <v>0</v>
      </c>
      <c r="BG637" s="189">
        <f>IF(N637="zákl. přenesená",J637,0)</f>
        <v>0</v>
      </c>
      <c r="BH637" s="189">
        <f>IF(N637="sníž. přenesená",J637,0)</f>
        <v>0</v>
      </c>
      <c r="BI637" s="189">
        <f>IF(N637="nulová",J637,0)</f>
        <v>0</v>
      </c>
      <c r="BJ637" s="22" t="s">
        <v>76</v>
      </c>
      <c r="BK637" s="189">
        <f>ROUND(I637*H637,2)</f>
        <v>0</v>
      </c>
      <c r="BL637" s="22" t="s">
        <v>113</v>
      </c>
      <c r="BM637" s="188" t="s">
        <v>5099</v>
      </c>
    </row>
    <row r="638" s="2" customFormat="1" ht="16.5" customHeight="1">
      <c r="A638" s="41"/>
      <c r="B638" s="176"/>
      <c r="C638" s="224" t="s">
        <v>1767</v>
      </c>
      <c r="D638" s="224" t="s">
        <v>539</v>
      </c>
      <c r="E638" s="225" t="s">
        <v>8447</v>
      </c>
      <c r="F638" s="226" t="s">
        <v>8448</v>
      </c>
      <c r="G638" s="227" t="s">
        <v>574</v>
      </c>
      <c r="H638" s="228">
        <v>52</v>
      </c>
      <c r="I638" s="229"/>
      <c r="J638" s="230">
        <f>ROUND(I638*H638,2)</f>
        <v>0</v>
      </c>
      <c r="K638" s="226" t="s">
        <v>3</v>
      </c>
      <c r="L638" s="231"/>
      <c r="M638" s="232" t="s">
        <v>3</v>
      </c>
      <c r="N638" s="233" t="s">
        <v>40</v>
      </c>
      <c r="O638" s="75"/>
      <c r="P638" s="186">
        <f>O638*H638</f>
        <v>0</v>
      </c>
      <c r="Q638" s="186">
        <v>0</v>
      </c>
      <c r="R638" s="186">
        <f>Q638*H638</f>
        <v>0</v>
      </c>
      <c r="S638" s="186">
        <v>0</v>
      </c>
      <c r="T638" s="187">
        <f>S638*H638</f>
        <v>0</v>
      </c>
      <c r="U638" s="41"/>
      <c r="V638" s="41"/>
      <c r="W638" s="41"/>
      <c r="X638" s="41"/>
      <c r="Y638" s="41"/>
      <c r="Z638" s="41"/>
      <c r="AA638" s="41"/>
      <c r="AB638" s="41"/>
      <c r="AC638" s="41"/>
      <c r="AD638" s="41"/>
      <c r="AE638" s="41"/>
      <c r="AR638" s="188" t="s">
        <v>171</v>
      </c>
      <c r="AT638" s="188" t="s">
        <v>539</v>
      </c>
      <c r="AU638" s="188" t="s">
        <v>76</v>
      </c>
      <c r="AY638" s="22" t="s">
        <v>328</v>
      </c>
      <c r="BE638" s="189">
        <f>IF(N638="základní",J638,0)</f>
        <v>0</v>
      </c>
      <c r="BF638" s="189">
        <f>IF(N638="snížená",J638,0)</f>
        <v>0</v>
      </c>
      <c r="BG638" s="189">
        <f>IF(N638="zákl. přenesená",J638,0)</f>
        <v>0</v>
      </c>
      <c r="BH638" s="189">
        <f>IF(N638="sníž. přenesená",J638,0)</f>
        <v>0</v>
      </c>
      <c r="BI638" s="189">
        <f>IF(N638="nulová",J638,0)</f>
        <v>0</v>
      </c>
      <c r="BJ638" s="22" t="s">
        <v>76</v>
      </c>
      <c r="BK638" s="189">
        <f>ROUND(I638*H638,2)</f>
        <v>0</v>
      </c>
      <c r="BL638" s="22" t="s">
        <v>113</v>
      </c>
      <c r="BM638" s="188" t="s">
        <v>5112</v>
      </c>
    </row>
    <row r="639" s="2" customFormat="1" ht="24.15" customHeight="1">
      <c r="A639" s="41"/>
      <c r="B639" s="176"/>
      <c r="C639" s="224" t="s">
        <v>3854</v>
      </c>
      <c r="D639" s="224" t="s">
        <v>539</v>
      </c>
      <c r="E639" s="225" t="s">
        <v>8449</v>
      </c>
      <c r="F639" s="226" t="s">
        <v>8450</v>
      </c>
      <c r="G639" s="227" t="s">
        <v>574</v>
      </c>
      <c r="H639" s="228">
        <v>70</v>
      </c>
      <c r="I639" s="229"/>
      <c r="J639" s="230">
        <f>ROUND(I639*H639,2)</f>
        <v>0</v>
      </c>
      <c r="K639" s="226" t="s">
        <v>3</v>
      </c>
      <c r="L639" s="231"/>
      <c r="M639" s="232" t="s">
        <v>3</v>
      </c>
      <c r="N639" s="233" t="s">
        <v>40</v>
      </c>
      <c r="O639" s="75"/>
      <c r="P639" s="186">
        <f>O639*H639</f>
        <v>0</v>
      </c>
      <c r="Q639" s="186">
        <v>0</v>
      </c>
      <c r="R639" s="186">
        <f>Q639*H639</f>
        <v>0</v>
      </c>
      <c r="S639" s="186">
        <v>0</v>
      </c>
      <c r="T639" s="187">
        <f>S639*H639</f>
        <v>0</v>
      </c>
      <c r="U639" s="41"/>
      <c r="V639" s="41"/>
      <c r="W639" s="41"/>
      <c r="X639" s="41"/>
      <c r="Y639" s="41"/>
      <c r="Z639" s="41"/>
      <c r="AA639" s="41"/>
      <c r="AB639" s="41"/>
      <c r="AC639" s="41"/>
      <c r="AD639" s="41"/>
      <c r="AE639" s="41"/>
      <c r="AR639" s="188" t="s">
        <v>171</v>
      </c>
      <c r="AT639" s="188" t="s">
        <v>539</v>
      </c>
      <c r="AU639" s="188" t="s">
        <v>76</v>
      </c>
      <c r="AY639" s="22" t="s">
        <v>328</v>
      </c>
      <c r="BE639" s="189">
        <f>IF(N639="základní",J639,0)</f>
        <v>0</v>
      </c>
      <c r="BF639" s="189">
        <f>IF(N639="snížená",J639,0)</f>
        <v>0</v>
      </c>
      <c r="BG639" s="189">
        <f>IF(N639="zákl. přenesená",J639,0)</f>
        <v>0</v>
      </c>
      <c r="BH639" s="189">
        <f>IF(N639="sníž. přenesená",J639,0)</f>
        <v>0</v>
      </c>
      <c r="BI639" s="189">
        <f>IF(N639="nulová",J639,0)</f>
        <v>0</v>
      </c>
      <c r="BJ639" s="22" t="s">
        <v>76</v>
      </c>
      <c r="BK639" s="189">
        <f>ROUND(I639*H639,2)</f>
        <v>0</v>
      </c>
      <c r="BL639" s="22" t="s">
        <v>113</v>
      </c>
      <c r="BM639" s="188" t="s">
        <v>5125</v>
      </c>
    </row>
    <row r="640" s="2" customFormat="1" ht="16.5" customHeight="1">
      <c r="A640" s="41"/>
      <c r="B640" s="176"/>
      <c r="C640" s="224" t="s">
        <v>1772</v>
      </c>
      <c r="D640" s="224" t="s">
        <v>539</v>
      </c>
      <c r="E640" s="225" t="s">
        <v>8451</v>
      </c>
      <c r="F640" s="226" t="s">
        <v>8452</v>
      </c>
      <c r="G640" s="227" t="s">
        <v>574</v>
      </c>
      <c r="H640" s="228">
        <v>90</v>
      </c>
      <c r="I640" s="229"/>
      <c r="J640" s="230">
        <f>ROUND(I640*H640,2)</f>
        <v>0</v>
      </c>
      <c r="K640" s="226" t="s">
        <v>3</v>
      </c>
      <c r="L640" s="231"/>
      <c r="M640" s="232" t="s">
        <v>3</v>
      </c>
      <c r="N640" s="233" t="s">
        <v>40</v>
      </c>
      <c r="O640" s="75"/>
      <c r="P640" s="186">
        <f>O640*H640</f>
        <v>0</v>
      </c>
      <c r="Q640" s="186">
        <v>0</v>
      </c>
      <c r="R640" s="186">
        <f>Q640*H640</f>
        <v>0</v>
      </c>
      <c r="S640" s="186">
        <v>0</v>
      </c>
      <c r="T640" s="187">
        <f>S640*H640</f>
        <v>0</v>
      </c>
      <c r="U640" s="41"/>
      <c r="V640" s="41"/>
      <c r="W640" s="41"/>
      <c r="X640" s="41"/>
      <c r="Y640" s="41"/>
      <c r="Z640" s="41"/>
      <c r="AA640" s="41"/>
      <c r="AB640" s="41"/>
      <c r="AC640" s="41"/>
      <c r="AD640" s="41"/>
      <c r="AE640" s="41"/>
      <c r="AR640" s="188" t="s">
        <v>171</v>
      </c>
      <c r="AT640" s="188" t="s">
        <v>539</v>
      </c>
      <c r="AU640" s="188" t="s">
        <v>76</v>
      </c>
      <c r="AY640" s="22" t="s">
        <v>328</v>
      </c>
      <c r="BE640" s="189">
        <f>IF(N640="základní",J640,0)</f>
        <v>0</v>
      </c>
      <c r="BF640" s="189">
        <f>IF(N640="snížená",J640,0)</f>
        <v>0</v>
      </c>
      <c r="BG640" s="189">
        <f>IF(N640="zákl. přenesená",J640,0)</f>
        <v>0</v>
      </c>
      <c r="BH640" s="189">
        <f>IF(N640="sníž. přenesená",J640,0)</f>
        <v>0</v>
      </c>
      <c r="BI640" s="189">
        <f>IF(N640="nulová",J640,0)</f>
        <v>0</v>
      </c>
      <c r="BJ640" s="22" t="s">
        <v>76</v>
      </c>
      <c r="BK640" s="189">
        <f>ROUND(I640*H640,2)</f>
        <v>0</v>
      </c>
      <c r="BL640" s="22" t="s">
        <v>113</v>
      </c>
      <c r="BM640" s="188" t="s">
        <v>5136</v>
      </c>
    </row>
    <row r="641" s="2" customFormat="1" ht="21.75" customHeight="1">
      <c r="A641" s="41"/>
      <c r="B641" s="176"/>
      <c r="C641" s="224" t="s">
        <v>3867</v>
      </c>
      <c r="D641" s="224" t="s">
        <v>539</v>
      </c>
      <c r="E641" s="225" t="s">
        <v>8453</v>
      </c>
      <c r="F641" s="226" t="s">
        <v>8454</v>
      </c>
      <c r="G641" s="227" t="s">
        <v>574</v>
      </c>
      <c r="H641" s="228">
        <v>54</v>
      </c>
      <c r="I641" s="229"/>
      <c r="J641" s="230">
        <f>ROUND(I641*H641,2)</f>
        <v>0</v>
      </c>
      <c r="K641" s="226" t="s">
        <v>3</v>
      </c>
      <c r="L641" s="231"/>
      <c r="M641" s="232" t="s">
        <v>3</v>
      </c>
      <c r="N641" s="233" t="s">
        <v>40</v>
      </c>
      <c r="O641" s="75"/>
      <c r="P641" s="186">
        <f>O641*H641</f>
        <v>0</v>
      </c>
      <c r="Q641" s="186">
        <v>0</v>
      </c>
      <c r="R641" s="186">
        <f>Q641*H641</f>
        <v>0</v>
      </c>
      <c r="S641" s="186">
        <v>0</v>
      </c>
      <c r="T641" s="187">
        <f>S641*H641</f>
        <v>0</v>
      </c>
      <c r="U641" s="41"/>
      <c r="V641" s="41"/>
      <c r="W641" s="41"/>
      <c r="X641" s="41"/>
      <c r="Y641" s="41"/>
      <c r="Z641" s="41"/>
      <c r="AA641" s="41"/>
      <c r="AB641" s="41"/>
      <c r="AC641" s="41"/>
      <c r="AD641" s="41"/>
      <c r="AE641" s="41"/>
      <c r="AR641" s="188" t="s">
        <v>171</v>
      </c>
      <c r="AT641" s="188" t="s">
        <v>539</v>
      </c>
      <c r="AU641" s="188" t="s">
        <v>76</v>
      </c>
      <c r="AY641" s="22" t="s">
        <v>328</v>
      </c>
      <c r="BE641" s="189">
        <f>IF(N641="základní",J641,0)</f>
        <v>0</v>
      </c>
      <c r="BF641" s="189">
        <f>IF(N641="snížená",J641,0)</f>
        <v>0</v>
      </c>
      <c r="BG641" s="189">
        <f>IF(N641="zákl. přenesená",J641,0)</f>
        <v>0</v>
      </c>
      <c r="BH641" s="189">
        <f>IF(N641="sníž. přenesená",J641,0)</f>
        <v>0</v>
      </c>
      <c r="BI641" s="189">
        <f>IF(N641="nulová",J641,0)</f>
        <v>0</v>
      </c>
      <c r="BJ641" s="22" t="s">
        <v>76</v>
      </c>
      <c r="BK641" s="189">
        <f>ROUND(I641*H641,2)</f>
        <v>0</v>
      </c>
      <c r="BL641" s="22" t="s">
        <v>113</v>
      </c>
      <c r="BM641" s="188" t="s">
        <v>5146</v>
      </c>
    </row>
    <row r="642" s="2" customFormat="1" ht="21.75" customHeight="1">
      <c r="A642" s="41"/>
      <c r="B642" s="176"/>
      <c r="C642" s="224" t="s">
        <v>1781</v>
      </c>
      <c r="D642" s="224" t="s">
        <v>539</v>
      </c>
      <c r="E642" s="225" t="s">
        <v>8455</v>
      </c>
      <c r="F642" s="226" t="s">
        <v>8456</v>
      </c>
      <c r="G642" s="227" t="s">
        <v>574</v>
      </c>
      <c r="H642" s="228">
        <v>184</v>
      </c>
      <c r="I642" s="229"/>
      <c r="J642" s="230">
        <f>ROUND(I642*H642,2)</f>
        <v>0</v>
      </c>
      <c r="K642" s="226" t="s">
        <v>3</v>
      </c>
      <c r="L642" s="231"/>
      <c r="M642" s="232" t="s">
        <v>3</v>
      </c>
      <c r="N642" s="233" t="s">
        <v>40</v>
      </c>
      <c r="O642" s="75"/>
      <c r="P642" s="186">
        <f>O642*H642</f>
        <v>0</v>
      </c>
      <c r="Q642" s="186">
        <v>0</v>
      </c>
      <c r="R642" s="186">
        <f>Q642*H642</f>
        <v>0</v>
      </c>
      <c r="S642" s="186">
        <v>0</v>
      </c>
      <c r="T642" s="187">
        <f>S642*H642</f>
        <v>0</v>
      </c>
      <c r="U642" s="41"/>
      <c r="V642" s="41"/>
      <c r="W642" s="41"/>
      <c r="X642" s="41"/>
      <c r="Y642" s="41"/>
      <c r="Z642" s="41"/>
      <c r="AA642" s="41"/>
      <c r="AB642" s="41"/>
      <c r="AC642" s="41"/>
      <c r="AD642" s="41"/>
      <c r="AE642" s="41"/>
      <c r="AR642" s="188" t="s">
        <v>171</v>
      </c>
      <c r="AT642" s="188" t="s">
        <v>539</v>
      </c>
      <c r="AU642" s="188" t="s">
        <v>76</v>
      </c>
      <c r="AY642" s="22" t="s">
        <v>328</v>
      </c>
      <c r="BE642" s="189">
        <f>IF(N642="základní",J642,0)</f>
        <v>0</v>
      </c>
      <c r="BF642" s="189">
        <f>IF(N642="snížená",J642,0)</f>
        <v>0</v>
      </c>
      <c r="BG642" s="189">
        <f>IF(N642="zákl. přenesená",J642,0)</f>
        <v>0</v>
      </c>
      <c r="BH642" s="189">
        <f>IF(N642="sníž. přenesená",J642,0)</f>
        <v>0</v>
      </c>
      <c r="BI642" s="189">
        <f>IF(N642="nulová",J642,0)</f>
        <v>0</v>
      </c>
      <c r="BJ642" s="22" t="s">
        <v>76</v>
      </c>
      <c r="BK642" s="189">
        <f>ROUND(I642*H642,2)</f>
        <v>0</v>
      </c>
      <c r="BL642" s="22" t="s">
        <v>113</v>
      </c>
      <c r="BM642" s="188" t="s">
        <v>5160</v>
      </c>
    </row>
    <row r="643" s="2" customFormat="1" ht="24.15" customHeight="1">
      <c r="A643" s="41"/>
      <c r="B643" s="176"/>
      <c r="C643" s="224" t="s">
        <v>3876</v>
      </c>
      <c r="D643" s="224" t="s">
        <v>539</v>
      </c>
      <c r="E643" s="225" t="s">
        <v>8457</v>
      </c>
      <c r="F643" s="226" t="s">
        <v>8458</v>
      </c>
      <c r="G643" s="227" t="s">
        <v>574</v>
      </c>
      <c r="H643" s="228">
        <v>90</v>
      </c>
      <c r="I643" s="229"/>
      <c r="J643" s="230">
        <f>ROUND(I643*H643,2)</f>
        <v>0</v>
      </c>
      <c r="K643" s="226" t="s">
        <v>3</v>
      </c>
      <c r="L643" s="231"/>
      <c r="M643" s="232" t="s">
        <v>3</v>
      </c>
      <c r="N643" s="233" t="s">
        <v>40</v>
      </c>
      <c r="O643" s="75"/>
      <c r="P643" s="186">
        <f>O643*H643</f>
        <v>0</v>
      </c>
      <c r="Q643" s="186">
        <v>0</v>
      </c>
      <c r="R643" s="186">
        <f>Q643*H643</f>
        <v>0</v>
      </c>
      <c r="S643" s="186">
        <v>0</v>
      </c>
      <c r="T643" s="187">
        <f>S643*H643</f>
        <v>0</v>
      </c>
      <c r="U643" s="41"/>
      <c r="V643" s="41"/>
      <c r="W643" s="41"/>
      <c r="X643" s="41"/>
      <c r="Y643" s="41"/>
      <c r="Z643" s="41"/>
      <c r="AA643" s="41"/>
      <c r="AB643" s="41"/>
      <c r="AC643" s="41"/>
      <c r="AD643" s="41"/>
      <c r="AE643" s="41"/>
      <c r="AR643" s="188" t="s">
        <v>171</v>
      </c>
      <c r="AT643" s="188" t="s">
        <v>539</v>
      </c>
      <c r="AU643" s="188" t="s">
        <v>76</v>
      </c>
      <c r="AY643" s="22" t="s">
        <v>328</v>
      </c>
      <c r="BE643" s="189">
        <f>IF(N643="základní",J643,0)</f>
        <v>0</v>
      </c>
      <c r="BF643" s="189">
        <f>IF(N643="snížená",J643,0)</f>
        <v>0</v>
      </c>
      <c r="BG643" s="189">
        <f>IF(N643="zákl. přenesená",J643,0)</f>
        <v>0</v>
      </c>
      <c r="BH643" s="189">
        <f>IF(N643="sníž. přenesená",J643,0)</f>
        <v>0</v>
      </c>
      <c r="BI643" s="189">
        <f>IF(N643="nulová",J643,0)</f>
        <v>0</v>
      </c>
      <c r="BJ643" s="22" t="s">
        <v>76</v>
      </c>
      <c r="BK643" s="189">
        <f>ROUND(I643*H643,2)</f>
        <v>0</v>
      </c>
      <c r="BL643" s="22" t="s">
        <v>113</v>
      </c>
      <c r="BM643" s="188" t="s">
        <v>5175</v>
      </c>
    </row>
    <row r="644" s="2" customFormat="1" ht="24.15" customHeight="1">
      <c r="A644" s="41"/>
      <c r="B644" s="176"/>
      <c r="C644" s="224" t="s">
        <v>1786</v>
      </c>
      <c r="D644" s="224" t="s">
        <v>539</v>
      </c>
      <c r="E644" s="225" t="s">
        <v>8459</v>
      </c>
      <c r="F644" s="226" t="s">
        <v>8460</v>
      </c>
      <c r="G644" s="227" t="s">
        <v>574</v>
      </c>
      <c r="H644" s="228">
        <v>288</v>
      </c>
      <c r="I644" s="229"/>
      <c r="J644" s="230">
        <f>ROUND(I644*H644,2)</f>
        <v>0</v>
      </c>
      <c r="K644" s="226" t="s">
        <v>3</v>
      </c>
      <c r="L644" s="231"/>
      <c r="M644" s="232" t="s">
        <v>3</v>
      </c>
      <c r="N644" s="233" t="s">
        <v>40</v>
      </c>
      <c r="O644" s="75"/>
      <c r="P644" s="186">
        <f>O644*H644</f>
        <v>0</v>
      </c>
      <c r="Q644" s="186">
        <v>0</v>
      </c>
      <c r="R644" s="186">
        <f>Q644*H644</f>
        <v>0</v>
      </c>
      <c r="S644" s="186">
        <v>0</v>
      </c>
      <c r="T644" s="187">
        <f>S644*H644</f>
        <v>0</v>
      </c>
      <c r="U644" s="41"/>
      <c r="V644" s="41"/>
      <c r="W644" s="41"/>
      <c r="X644" s="41"/>
      <c r="Y644" s="41"/>
      <c r="Z644" s="41"/>
      <c r="AA644" s="41"/>
      <c r="AB644" s="41"/>
      <c r="AC644" s="41"/>
      <c r="AD644" s="41"/>
      <c r="AE644" s="41"/>
      <c r="AR644" s="188" t="s">
        <v>171</v>
      </c>
      <c r="AT644" s="188" t="s">
        <v>539</v>
      </c>
      <c r="AU644" s="188" t="s">
        <v>76</v>
      </c>
      <c r="AY644" s="22" t="s">
        <v>328</v>
      </c>
      <c r="BE644" s="189">
        <f>IF(N644="základní",J644,0)</f>
        <v>0</v>
      </c>
      <c r="BF644" s="189">
        <f>IF(N644="snížená",J644,0)</f>
        <v>0</v>
      </c>
      <c r="BG644" s="189">
        <f>IF(N644="zákl. přenesená",J644,0)</f>
        <v>0</v>
      </c>
      <c r="BH644" s="189">
        <f>IF(N644="sníž. přenesená",J644,0)</f>
        <v>0</v>
      </c>
      <c r="BI644" s="189">
        <f>IF(N644="nulová",J644,0)</f>
        <v>0</v>
      </c>
      <c r="BJ644" s="22" t="s">
        <v>76</v>
      </c>
      <c r="BK644" s="189">
        <f>ROUND(I644*H644,2)</f>
        <v>0</v>
      </c>
      <c r="BL644" s="22" t="s">
        <v>113</v>
      </c>
      <c r="BM644" s="188" t="s">
        <v>5184</v>
      </c>
    </row>
    <row r="645" s="2" customFormat="1" ht="24.15" customHeight="1">
      <c r="A645" s="41"/>
      <c r="B645" s="176"/>
      <c r="C645" s="177" t="s">
        <v>3886</v>
      </c>
      <c r="D645" s="177" t="s">
        <v>331</v>
      </c>
      <c r="E645" s="178" t="s">
        <v>8461</v>
      </c>
      <c r="F645" s="179" t="s">
        <v>8462</v>
      </c>
      <c r="G645" s="180" t="s">
        <v>439</v>
      </c>
      <c r="H645" s="181">
        <v>10</v>
      </c>
      <c r="I645" s="182"/>
      <c r="J645" s="183">
        <f>ROUND(I645*H645,2)</f>
        <v>0</v>
      </c>
      <c r="K645" s="179" t="s">
        <v>335</v>
      </c>
      <c r="L645" s="42"/>
      <c r="M645" s="184" t="s">
        <v>3</v>
      </c>
      <c r="N645" s="185" t="s">
        <v>40</v>
      </c>
      <c r="O645" s="75"/>
      <c r="P645" s="186">
        <f>O645*H645</f>
        <v>0</v>
      </c>
      <c r="Q645" s="186">
        <v>0</v>
      </c>
      <c r="R645" s="186">
        <f>Q645*H645</f>
        <v>0</v>
      </c>
      <c r="S645" s="186">
        <v>0</v>
      </c>
      <c r="T645" s="187">
        <f>S645*H645</f>
        <v>0</v>
      </c>
      <c r="U645" s="41"/>
      <c r="V645" s="41"/>
      <c r="W645" s="41"/>
      <c r="X645" s="41"/>
      <c r="Y645" s="41"/>
      <c r="Z645" s="41"/>
      <c r="AA645" s="41"/>
      <c r="AB645" s="41"/>
      <c r="AC645" s="41"/>
      <c r="AD645" s="41"/>
      <c r="AE645" s="41"/>
      <c r="AR645" s="188" t="s">
        <v>113</v>
      </c>
      <c r="AT645" s="188" t="s">
        <v>331</v>
      </c>
      <c r="AU645" s="188" t="s">
        <v>76</v>
      </c>
      <c r="AY645" s="22" t="s">
        <v>328</v>
      </c>
      <c r="BE645" s="189">
        <f>IF(N645="základní",J645,0)</f>
        <v>0</v>
      </c>
      <c r="BF645" s="189">
        <f>IF(N645="snížená",J645,0)</f>
        <v>0</v>
      </c>
      <c r="BG645" s="189">
        <f>IF(N645="zákl. přenesená",J645,0)</f>
        <v>0</v>
      </c>
      <c r="BH645" s="189">
        <f>IF(N645="sníž. přenesená",J645,0)</f>
        <v>0</v>
      </c>
      <c r="BI645" s="189">
        <f>IF(N645="nulová",J645,0)</f>
        <v>0</v>
      </c>
      <c r="BJ645" s="22" t="s">
        <v>76</v>
      </c>
      <c r="BK645" s="189">
        <f>ROUND(I645*H645,2)</f>
        <v>0</v>
      </c>
      <c r="BL645" s="22" t="s">
        <v>113</v>
      </c>
      <c r="BM645" s="188" t="s">
        <v>5194</v>
      </c>
    </row>
    <row r="646" s="2" customFormat="1">
      <c r="A646" s="41"/>
      <c r="B646" s="42"/>
      <c r="C646" s="41"/>
      <c r="D646" s="190" t="s">
        <v>338</v>
      </c>
      <c r="E646" s="41"/>
      <c r="F646" s="191" t="s">
        <v>8463</v>
      </c>
      <c r="G646" s="41"/>
      <c r="H646" s="41"/>
      <c r="I646" s="192"/>
      <c r="J646" s="41"/>
      <c r="K646" s="41"/>
      <c r="L646" s="42"/>
      <c r="M646" s="193"/>
      <c r="N646" s="194"/>
      <c r="O646" s="75"/>
      <c r="P646" s="75"/>
      <c r="Q646" s="75"/>
      <c r="R646" s="75"/>
      <c r="S646" s="75"/>
      <c r="T646" s="76"/>
      <c r="U646" s="41"/>
      <c r="V646" s="41"/>
      <c r="W646" s="41"/>
      <c r="X646" s="41"/>
      <c r="Y646" s="41"/>
      <c r="Z646" s="41"/>
      <c r="AA646" s="41"/>
      <c r="AB646" s="41"/>
      <c r="AC646" s="41"/>
      <c r="AD646" s="41"/>
      <c r="AE646" s="41"/>
      <c r="AT646" s="22" t="s">
        <v>338</v>
      </c>
      <c r="AU646" s="22" t="s">
        <v>76</v>
      </c>
    </row>
    <row r="647" s="2" customFormat="1">
      <c r="A647" s="41"/>
      <c r="B647" s="42"/>
      <c r="C647" s="41"/>
      <c r="D647" s="195" t="s">
        <v>340</v>
      </c>
      <c r="E647" s="41"/>
      <c r="F647" s="196" t="s">
        <v>8464</v>
      </c>
      <c r="G647" s="41"/>
      <c r="H647" s="41"/>
      <c r="I647" s="192"/>
      <c r="J647" s="41"/>
      <c r="K647" s="41"/>
      <c r="L647" s="42"/>
      <c r="M647" s="193"/>
      <c r="N647" s="194"/>
      <c r="O647" s="75"/>
      <c r="P647" s="75"/>
      <c r="Q647" s="75"/>
      <c r="R647" s="75"/>
      <c r="S647" s="75"/>
      <c r="T647" s="76"/>
      <c r="U647" s="41"/>
      <c r="V647" s="41"/>
      <c r="W647" s="41"/>
      <c r="X647" s="41"/>
      <c r="Y647" s="41"/>
      <c r="Z647" s="41"/>
      <c r="AA647" s="41"/>
      <c r="AB647" s="41"/>
      <c r="AC647" s="41"/>
      <c r="AD647" s="41"/>
      <c r="AE647" s="41"/>
      <c r="AT647" s="22" t="s">
        <v>340</v>
      </c>
      <c r="AU647" s="22" t="s">
        <v>76</v>
      </c>
    </row>
    <row r="648" s="2" customFormat="1" ht="44.25" customHeight="1">
      <c r="A648" s="41"/>
      <c r="B648" s="176"/>
      <c r="C648" s="177" t="s">
        <v>1790</v>
      </c>
      <c r="D648" s="177" t="s">
        <v>331</v>
      </c>
      <c r="E648" s="178" t="s">
        <v>8435</v>
      </c>
      <c r="F648" s="179" t="s">
        <v>8436</v>
      </c>
      <c r="G648" s="180" t="s">
        <v>574</v>
      </c>
      <c r="H648" s="181">
        <v>32</v>
      </c>
      <c r="I648" s="182"/>
      <c r="J648" s="183">
        <f>ROUND(I648*H648,2)</f>
        <v>0</v>
      </c>
      <c r="K648" s="179" t="s">
        <v>335</v>
      </c>
      <c r="L648" s="42"/>
      <c r="M648" s="184" t="s">
        <v>3</v>
      </c>
      <c r="N648" s="185" t="s">
        <v>40</v>
      </c>
      <c r="O648" s="75"/>
      <c r="P648" s="186">
        <f>O648*H648</f>
        <v>0</v>
      </c>
      <c r="Q648" s="186">
        <v>0</v>
      </c>
      <c r="R648" s="186">
        <f>Q648*H648</f>
        <v>0</v>
      </c>
      <c r="S648" s="186">
        <v>0</v>
      </c>
      <c r="T648" s="187">
        <f>S648*H648</f>
        <v>0</v>
      </c>
      <c r="U648" s="41"/>
      <c r="V648" s="41"/>
      <c r="W648" s="41"/>
      <c r="X648" s="41"/>
      <c r="Y648" s="41"/>
      <c r="Z648" s="41"/>
      <c r="AA648" s="41"/>
      <c r="AB648" s="41"/>
      <c r="AC648" s="41"/>
      <c r="AD648" s="41"/>
      <c r="AE648" s="41"/>
      <c r="AR648" s="188" t="s">
        <v>113</v>
      </c>
      <c r="AT648" s="188" t="s">
        <v>331</v>
      </c>
      <c r="AU648" s="188" t="s">
        <v>76</v>
      </c>
      <c r="AY648" s="22" t="s">
        <v>328</v>
      </c>
      <c r="BE648" s="189">
        <f>IF(N648="základní",J648,0)</f>
        <v>0</v>
      </c>
      <c r="BF648" s="189">
        <f>IF(N648="snížená",J648,0)</f>
        <v>0</v>
      </c>
      <c r="BG648" s="189">
        <f>IF(N648="zákl. přenesená",J648,0)</f>
        <v>0</v>
      </c>
      <c r="BH648" s="189">
        <f>IF(N648="sníž. přenesená",J648,0)</f>
        <v>0</v>
      </c>
      <c r="BI648" s="189">
        <f>IF(N648="nulová",J648,0)</f>
        <v>0</v>
      </c>
      <c r="BJ648" s="22" t="s">
        <v>76</v>
      </c>
      <c r="BK648" s="189">
        <f>ROUND(I648*H648,2)</f>
        <v>0</v>
      </c>
      <c r="BL648" s="22" t="s">
        <v>113</v>
      </c>
      <c r="BM648" s="188" t="s">
        <v>5204</v>
      </c>
    </row>
    <row r="649" s="2" customFormat="1">
      <c r="A649" s="41"/>
      <c r="B649" s="42"/>
      <c r="C649" s="41"/>
      <c r="D649" s="190" t="s">
        <v>338</v>
      </c>
      <c r="E649" s="41"/>
      <c r="F649" s="191" t="s">
        <v>8437</v>
      </c>
      <c r="G649" s="41"/>
      <c r="H649" s="41"/>
      <c r="I649" s="192"/>
      <c r="J649" s="41"/>
      <c r="K649" s="41"/>
      <c r="L649" s="42"/>
      <c r="M649" s="193"/>
      <c r="N649" s="194"/>
      <c r="O649" s="75"/>
      <c r="P649" s="75"/>
      <c r="Q649" s="75"/>
      <c r="R649" s="75"/>
      <c r="S649" s="75"/>
      <c r="T649" s="76"/>
      <c r="U649" s="41"/>
      <c r="V649" s="41"/>
      <c r="W649" s="41"/>
      <c r="X649" s="41"/>
      <c r="Y649" s="41"/>
      <c r="Z649" s="41"/>
      <c r="AA649" s="41"/>
      <c r="AB649" s="41"/>
      <c r="AC649" s="41"/>
      <c r="AD649" s="41"/>
      <c r="AE649" s="41"/>
      <c r="AT649" s="22" t="s">
        <v>338</v>
      </c>
      <c r="AU649" s="22" t="s">
        <v>76</v>
      </c>
    </row>
    <row r="650" s="2" customFormat="1" ht="24.15" customHeight="1">
      <c r="A650" s="41"/>
      <c r="B650" s="176"/>
      <c r="C650" s="177" t="s">
        <v>3899</v>
      </c>
      <c r="D650" s="177" t="s">
        <v>331</v>
      </c>
      <c r="E650" s="178" t="s">
        <v>8465</v>
      </c>
      <c r="F650" s="179" t="s">
        <v>8466</v>
      </c>
      <c r="G650" s="180" t="s">
        <v>574</v>
      </c>
      <c r="H650" s="181">
        <v>160</v>
      </c>
      <c r="I650" s="182"/>
      <c r="J650" s="183">
        <f>ROUND(I650*H650,2)</f>
        <v>0</v>
      </c>
      <c r="K650" s="179" t="s">
        <v>335</v>
      </c>
      <c r="L650" s="42"/>
      <c r="M650" s="184" t="s">
        <v>3</v>
      </c>
      <c r="N650" s="185" t="s">
        <v>40</v>
      </c>
      <c r="O650" s="75"/>
      <c r="P650" s="186">
        <f>O650*H650</f>
        <v>0</v>
      </c>
      <c r="Q650" s="186">
        <v>0</v>
      </c>
      <c r="R650" s="186">
        <f>Q650*H650</f>
        <v>0</v>
      </c>
      <c r="S650" s="186">
        <v>0</v>
      </c>
      <c r="T650" s="187">
        <f>S650*H650</f>
        <v>0</v>
      </c>
      <c r="U650" s="41"/>
      <c r="V650" s="41"/>
      <c r="W650" s="41"/>
      <c r="X650" s="41"/>
      <c r="Y650" s="41"/>
      <c r="Z650" s="41"/>
      <c r="AA650" s="41"/>
      <c r="AB650" s="41"/>
      <c r="AC650" s="41"/>
      <c r="AD650" s="41"/>
      <c r="AE650" s="41"/>
      <c r="AR650" s="188" t="s">
        <v>113</v>
      </c>
      <c r="AT650" s="188" t="s">
        <v>331</v>
      </c>
      <c r="AU650" s="188" t="s">
        <v>76</v>
      </c>
      <c r="AY650" s="22" t="s">
        <v>328</v>
      </c>
      <c r="BE650" s="189">
        <f>IF(N650="základní",J650,0)</f>
        <v>0</v>
      </c>
      <c r="BF650" s="189">
        <f>IF(N650="snížená",J650,0)</f>
        <v>0</v>
      </c>
      <c r="BG650" s="189">
        <f>IF(N650="zákl. přenesená",J650,0)</f>
        <v>0</v>
      </c>
      <c r="BH650" s="189">
        <f>IF(N650="sníž. přenesená",J650,0)</f>
        <v>0</v>
      </c>
      <c r="BI650" s="189">
        <f>IF(N650="nulová",J650,0)</f>
        <v>0</v>
      </c>
      <c r="BJ650" s="22" t="s">
        <v>76</v>
      </c>
      <c r="BK650" s="189">
        <f>ROUND(I650*H650,2)</f>
        <v>0</v>
      </c>
      <c r="BL650" s="22" t="s">
        <v>113</v>
      </c>
      <c r="BM650" s="188" t="s">
        <v>5212</v>
      </c>
    </row>
    <row r="651" s="2" customFormat="1">
      <c r="A651" s="41"/>
      <c r="B651" s="42"/>
      <c r="C651" s="41"/>
      <c r="D651" s="190" t="s">
        <v>338</v>
      </c>
      <c r="E651" s="41"/>
      <c r="F651" s="191" t="s">
        <v>8467</v>
      </c>
      <c r="G651" s="41"/>
      <c r="H651" s="41"/>
      <c r="I651" s="192"/>
      <c r="J651" s="41"/>
      <c r="K651" s="41"/>
      <c r="L651" s="42"/>
      <c r="M651" s="193"/>
      <c r="N651" s="194"/>
      <c r="O651" s="75"/>
      <c r="P651" s="75"/>
      <c r="Q651" s="75"/>
      <c r="R651" s="75"/>
      <c r="S651" s="75"/>
      <c r="T651" s="76"/>
      <c r="U651" s="41"/>
      <c r="V651" s="41"/>
      <c r="W651" s="41"/>
      <c r="X651" s="41"/>
      <c r="Y651" s="41"/>
      <c r="Z651" s="41"/>
      <c r="AA651" s="41"/>
      <c r="AB651" s="41"/>
      <c r="AC651" s="41"/>
      <c r="AD651" s="41"/>
      <c r="AE651" s="41"/>
      <c r="AT651" s="22" t="s">
        <v>338</v>
      </c>
      <c r="AU651" s="22" t="s">
        <v>76</v>
      </c>
    </row>
    <row r="652" s="2" customFormat="1" ht="16.5" customHeight="1">
      <c r="A652" s="41"/>
      <c r="B652" s="176"/>
      <c r="C652" s="224" t="s">
        <v>3901</v>
      </c>
      <c r="D652" s="224" t="s">
        <v>539</v>
      </c>
      <c r="E652" s="225" t="s">
        <v>8468</v>
      </c>
      <c r="F652" s="226" t="s">
        <v>8469</v>
      </c>
      <c r="G652" s="227" t="s">
        <v>574</v>
      </c>
      <c r="H652" s="228">
        <v>60</v>
      </c>
      <c r="I652" s="229"/>
      <c r="J652" s="230">
        <f>ROUND(I652*H652,2)</f>
        <v>0</v>
      </c>
      <c r="K652" s="226" t="s">
        <v>3</v>
      </c>
      <c r="L652" s="231"/>
      <c r="M652" s="232" t="s">
        <v>3</v>
      </c>
      <c r="N652" s="233" t="s">
        <v>40</v>
      </c>
      <c r="O652" s="75"/>
      <c r="P652" s="186">
        <f>O652*H652</f>
        <v>0</v>
      </c>
      <c r="Q652" s="186">
        <v>0</v>
      </c>
      <c r="R652" s="186">
        <f>Q652*H652</f>
        <v>0</v>
      </c>
      <c r="S652" s="186">
        <v>0</v>
      </c>
      <c r="T652" s="187">
        <f>S652*H652</f>
        <v>0</v>
      </c>
      <c r="U652" s="41"/>
      <c r="V652" s="41"/>
      <c r="W652" s="41"/>
      <c r="X652" s="41"/>
      <c r="Y652" s="41"/>
      <c r="Z652" s="41"/>
      <c r="AA652" s="41"/>
      <c r="AB652" s="41"/>
      <c r="AC652" s="41"/>
      <c r="AD652" s="41"/>
      <c r="AE652" s="41"/>
      <c r="AR652" s="188" t="s">
        <v>171</v>
      </c>
      <c r="AT652" s="188" t="s">
        <v>539</v>
      </c>
      <c r="AU652" s="188" t="s">
        <v>76</v>
      </c>
      <c r="AY652" s="22" t="s">
        <v>328</v>
      </c>
      <c r="BE652" s="189">
        <f>IF(N652="základní",J652,0)</f>
        <v>0</v>
      </c>
      <c r="BF652" s="189">
        <f>IF(N652="snížená",J652,0)</f>
        <v>0</v>
      </c>
      <c r="BG652" s="189">
        <f>IF(N652="zákl. přenesená",J652,0)</f>
        <v>0</v>
      </c>
      <c r="BH652" s="189">
        <f>IF(N652="sníž. přenesená",J652,0)</f>
        <v>0</v>
      </c>
      <c r="BI652" s="189">
        <f>IF(N652="nulová",J652,0)</f>
        <v>0</v>
      </c>
      <c r="BJ652" s="22" t="s">
        <v>76</v>
      </c>
      <c r="BK652" s="189">
        <f>ROUND(I652*H652,2)</f>
        <v>0</v>
      </c>
      <c r="BL652" s="22" t="s">
        <v>113</v>
      </c>
      <c r="BM652" s="188" t="s">
        <v>5220</v>
      </c>
    </row>
    <row r="653" s="2" customFormat="1" ht="16.5" customHeight="1">
      <c r="A653" s="41"/>
      <c r="B653" s="176"/>
      <c r="C653" s="224" t="s">
        <v>3908</v>
      </c>
      <c r="D653" s="224" t="s">
        <v>539</v>
      </c>
      <c r="E653" s="225" t="s">
        <v>8470</v>
      </c>
      <c r="F653" s="226" t="s">
        <v>8471</v>
      </c>
      <c r="G653" s="227" t="s">
        <v>574</v>
      </c>
      <c r="H653" s="228">
        <v>100</v>
      </c>
      <c r="I653" s="229"/>
      <c r="J653" s="230">
        <f>ROUND(I653*H653,2)</f>
        <v>0</v>
      </c>
      <c r="K653" s="226" t="s">
        <v>3</v>
      </c>
      <c r="L653" s="231"/>
      <c r="M653" s="232" t="s">
        <v>3</v>
      </c>
      <c r="N653" s="233" t="s">
        <v>40</v>
      </c>
      <c r="O653" s="75"/>
      <c r="P653" s="186">
        <f>O653*H653</f>
        <v>0</v>
      </c>
      <c r="Q653" s="186">
        <v>0</v>
      </c>
      <c r="R653" s="186">
        <f>Q653*H653</f>
        <v>0</v>
      </c>
      <c r="S653" s="186">
        <v>0</v>
      </c>
      <c r="T653" s="187">
        <f>S653*H653</f>
        <v>0</v>
      </c>
      <c r="U653" s="41"/>
      <c r="V653" s="41"/>
      <c r="W653" s="41"/>
      <c r="X653" s="41"/>
      <c r="Y653" s="41"/>
      <c r="Z653" s="41"/>
      <c r="AA653" s="41"/>
      <c r="AB653" s="41"/>
      <c r="AC653" s="41"/>
      <c r="AD653" s="41"/>
      <c r="AE653" s="41"/>
      <c r="AR653" s="188" t="s">
        <v>171</v>
      </c>
      <c r="AT653" s="188" t="s">
        <v>539</v>
      </c>
      <c r="AU653" s="188" t="s">
        <v>76</v>
      </c>
      <c r="AY653" s="22" t="s">
        <v>328</v>
      </c>
      <c r="BE653" s="189">
        <f>IF(N653="základní",J653,0)</f>
        <v>0</v>
      </c>
      <c r="BF653" s="189">
        <f>IF(N653="snížená",J653,0)</f>
        <v>0</v>
      </c>
      <c r="BG653" s="189">
        <f>IF(N653="zákl. přenesená",J653,0)</f>
        <v>0</v>
      </c>
      <c r="BH653" s="189">
        <f>IF(N653="sníž. přenesená",J653,0)</f>
        <v>0</v>
      </c>
      <c r="BI653" s="189">
        <f>IF(N653="nulová",J653,0)</f>
        <v>0</v>
      </c>
      <c r="BJ653" s="22" t="s">
        <v>76</v>
      </c>
      <c r="BK653" s="189">
        <f>ROUND(I653*H653,2)</f>
        <v>0</v>
      </c>
      <c r="BL653" s="22" t="s">
        <v>113</v>
      </c>
      <c r="BM653" s="188" t="s">
        <v>5228</v>
      </c>
    </row>
    <row r="654" s="2" customFormat="1" ht="16.5" customHeight="1">
      <c r="A654" s="41"/>
      <c r="B654" s="176"/>
      <c r="C654" s="224" t="s">
        <v>3910</v>
      </c>
      <c r="D654" s="224" t="s">
        <v>539</v>
      </c>
      <c r="E654" s="225" t="s">
        <v>8045</v>
      </c>
      <c r="F654" s="226" t="s">
        <v>8046</v>
      </c>
      <c r="G654" s="227" t="s">
        <v>491</v>
      </c>
      <c r="H654" s="228">
        <v>0.080000000000000002</v>
      </c>
      <c r="I654" s="229"/>
      <c r="J654" s="230">
        <f>ROUND(I654*H654,2)</f>
        <v>0</v>
      </c>
      <c r="K654" s="226" t="s">
        <v>335</v>
      </c>
      <c r="L654" s="231"/>
      <c r="M654" s="232" t="s">
        <v>3</v>
      </c>
      <c r="N654" s="233" t="s">
        <v>40</v>
      </c>
      <c r="O654" s="75"/>
      <c r="P654" s="186">
        <f>O654*H654</f>
        <v>0</v>
      </c>
      <c r="Q654" s="186">
        <v>0</v>
      </c>
      <c r="R654" s="186">
        <f>Q654*H654</f>
        <v>0</v>
      </c>
      <c r="S654" s="186">
        <v>0</v>
      </c>
      <c r="T654" s="187">
        <f>S654*H654</f>
        <v>0</v>
      </c>
      <c r="U654" s="41"/>
      <c r="V654" s="41"/>
      <c r="W654" s="41"/>
      <c r="X654" s="41"/>
      <c r="Y654" s="41"/>
      <c r="Z654" s="41"/>
      <c r="AA654" s="41"/>
      <c r="AB654" s="41"/>
      <c r="AC654" s="41"/>
      <c r="AD654" s="41"/>
      <c r="AE654" s="41"/>
      <c r="AR654" s="188" t="s">
        <v>171</v>
      </c>
      <c r="AT654" s="188" t="s">
        <v>539</v>
      </c>
      <c r="AU654" s="188" t="s">
        <v>76</v>
      </c>
      <c r="AY654" s="22" t="s">
        <v>328</v>
      </c>
      <c r="BE654" s="189">
        <f>IF(N654="základní",J654,0)</f>
        <v>0</v>
      </c>
      <c r="BF654" s="189">
        <f>IF(N654="snížená",J654,0)</f>
        <v>0</v>
      </c>
      <c r="BG654" s="189">
        <f>IF(N654="zákl. přenesená",J654,0)</f>
        <v>0</v>
      </c>
      <c r="BH654" s="189">
        <f>IF(N654="sníž. přenesená",J654,0)</f>
        <v>0</v>
      </c>
      <c r="BI654" s="189">
        <f>IF(N654="nulová",J654,0)</f>
        <v>0</v>
      </c>
      <c r="BJ654" s="22" t="s">
        <v>76</v>
      </c>
      <c r="BK654" s="189">
        <f>ROUND(I654*H654,2)</f>
        <v>0</v>
      </c>
      <c r="BL654" s="22" t="s">
        <v>113</v>
      </c>
      <c r="BM654" s="188" t="s">
        <v>5237</v>
      </c>
    </row>
    <row r="655" s="13" customFormat="1">
      <c r="A655" s="13"/>
      <c r="B655" s="201"/>
      <c r="C655" s="13"/>
      <c r="D655" s="195" t="s">
        <v>442</v>
      </c>
      <c r="E655" s="202" t="s">
        <v>3</v>
      </c>
      <c r="F655" s="203" t="s">
        <v>8472</v>
      </c>
      <c r="G655" s="13"/>
      <c r="H655" s="204">
        <v>0.080000000000000002</v>
      </c>
      <c r="I655" s="205"/>
      <c r="J655" s="13"/>
      <c r="K655" s="13"/>
      <c r="L655" s="201"/>
      <c r="M655" s="206"/>
      <c r="N655" s="207"/>
      <c r="O655" s="207"/>
      <c r="P655" s="207"/>
      <c r="Q655" s="207"/>
      <c r="R655" s="207"/>
      <c r="S655" s="207"/>
      <c r="T655" s="208"/>
      <c r="U655" s="13"/>
      <c r="V655" s="13"/>
      <c r="W655" s="13"/>
      <c r="X655" s="13"/>
      <c r="Y655" s="13"/>
      <c r="Z655" s="13"/>
      <c r="AA655" s="13"/>
      <c r="AB655" s="13"/>
      <c r="AC655" s="13"/>
      <c r="AD655" s="13"/>
      <c r="AE655" s="13"/>
      <c r="AT655" s="202" t="s">
        <v>442</v>
      </c>
      <c r="AU655" s="202" t="s">
        <v>76</v>
      </c>
      <c r="AV655" s="13" t="s">
        <v>79</v>
      </c>
      <c r="AW655" s="13" t="s">
        <v>31</v>
      </c>
      <c r="AX655" s="13" t="s">
        <v>69</v>
      </c>
      <c r="AY655" s="202" t="s">
        <v>328</v>
      </c>
    </row>
    <row r="656" s="14" customFormat="1">
      <c r="A656" s="14"/>
      <c r="B656" s="209"/>
      <c r="C656" s="14"/>
      <c r="D656" s="195" t="s">
        <v>442</v>
      </c>
      <c r="E656" s="210" t="s">
        <v>3</v>
      </c>
      <c r="F656" s="211" t="s">
        <v>452</v>
      </c>
      <c r="G656" s="14"/>
      <c r="H656" s="212">
        <v>0.080000000000000002</v>
      </c>
      <c r="I656" s="213"/>
      <c r="J656" s="14"/>
      <c r="K656" s="14"/>
      <c r="L656" s="209"/>
      <c r="M656" s="214"/>
      <c r="N656" s="215"/>
      <c r="O656" s="215"/>
      <c r="P656" s="215"/>
      <c r="Q656" s="215"/>
      <c r="R656" s="215"/>
      <c r="S656" s="215"/>
      <c r="T656" s="216"/>
      <c r="U656" s="14"/>
      <c r="V656" s="14"/>
      <c r="W656" s="14"/>
      <c r="X656" s="14"/>
      <c r="Y656" s="14"/>
      <c r="Z656" s="14"/>
      <c r="AA656" s="14"/>
      <c r="AB656" s="14"/>
      <c r="AC656" s="14"/>
      <c r="AD656" s="14"/>
      <c r="AE656" s="14"/>
      <c r="AT656" s="210" t="s">
        <v>442</v>
      </c>
      <c r="AU656" s="210" t="s">
        <v>76</v>
      </c>
      <c r="AV656" s="14" t="s">
        <v>113</v>
      </c>
      <c r="AW656" s="14" t="s">
        <v>31</v>
      </c>
      <c r="AX656" s="14" t="s">
        <v>76</v>
      </c>
      <c r="AY656" s="210" t="s">
        <v>328</v>
      </c>
    </row>
    <row r="657" s="2" customFormat="1" ht="44.25" customHeight="1">
      <c r="A657" s="41"/>
      <c r="B657" s="176"/>
      <c r="C657" s="177" t="s">
        <v>3913</v>
      </c>
      <c r="D657" s="177" t="s">
        <v>331</v>
      </c>
      <c r="E657" s="178" t="s">
        <v>8473</v>
      </c>
      <c r="F657" s="179" t="s">
        <v>8474</v>
      </c>
      <c r="G657" s="180" t="s">
        <v>574</v>
      </c>
      <c r="H657" s="181">
        <v>65</v>
      </c>
      <c r="I657" s="182"/>
      <c r="J657" s="183">
        <f>ROUND(I657*H657,2)</f>
        <v>0</v>
      </c>
      <c r="K657" s="179" t="s">
        <v>335</v>
      </c>
      <c r="L657" s="42"/>
      <c r="M657" s="184" t="s">
        <v>3</v>
      </c>
      <c r="N657" s="185" t="s">
        <v>40</v>
      </c>
      <c r="O657" s="75"/>
      <c r="P657" s="186">
        <f>O657*H657</f>
        <v>0</v>
      </c>
      <c r="Q657" s="186">
        <v>0</v>
      </c>
      <c r="R657" s="186">
        <f>Q657*H657</f>
        <v>0</v>
      </c>
      <c r="S657" s="186">
        <v>0</v>
      </c>
      <c r="T657" s="187">
        <f>S657*H657</f>
        <v>0</v>
      </c>
      <c r="U657" s="41"/>
      <c r="V657" s="41"/>
      <c r="W657" s="41"/>
      <c r="X657" s="41"/>
      <c r="Y657" s="41"/>
      <c r="Z657" s="41"/>
      <c r="AA657" s="41"/>
      <c r="AB657" s="41"/>
      <c r="AC657" s="41"/>
      <c r="AD657" s="41"/>
      <c r="AE657" s="41"/>
      <c r="AR657" s="188" t="s">
        <v>113</v>
      </c>
      <c r="AT657" s="188" t="s">
        <v>331</v>
      </c>
      <c r="AU657" s="188" t="s">
        <v>76</v>
      </c>
      <c r="AY657" s="22" t="s">
        <v>328</v>
      </c>
      <c r="BE657" s="189">
        <f>IF(N657="základní",J657,0)</f>
        <v>0</v>
      </c>
      <c r="BF657" s="189">
        <f>IF(N657="snížená",J657,0)</f>
        <v>0</v>
      </c>
      <c r="BG657" s="189">
        <f>IF(N657="zákl. přenesená",J657,0)</f>
        <v>0</v>
      </c>
      <c r="BH657" s="189">
        <f>IF(N657="sníž. přenesená",J657,0)</f>
        <v>0</v>
      </c>
      <c r="BI657" s="189">
        <f>IF(N657="nulová",J657,0)</f>
        <v>0</v>
      </c>
      <c r="BJ657" s="22" t="s">
        <v>76</v>
      </c>
      <c r="BK657" s="189">
        <f>ROUND(I657*H657,2)</f>
        <v>0</v>
      </c>
      <c r="BL657" s="22" t="s">
        <v>113</v>
      </c>
      <c r="BM657" s="188" t="s">
        <v>5246</v>
      </c>
    </row>
    <row r="658" s="2" customFormat="1">
      <c r="A658" s="41"/>
      <c r="B658" s="42"/>
      <c r="C658" s="41"/>
      <c r="D658" s="190" t="s">
        <v>338</v>
      </c>
      <c r="E658" s="41"/>
      <c r="F658" s="191" t="s">
        <v>8475</v>
      </c>
      <c r="G658" s="41"/>
      <c r="H658" s="41"/>
      <c r="I658" s="192"/>
      <c r="J658" s="41"/>
      <c r="K658" s="41"/>
      <c r="L658" s="42"/>
      <c r="M658" s="193"/>
      <c r="N658" s="194"/>
      <c r="O658" s="75"/>
      <c r="P658" s="75"/>
      <c r="Q658" s="75"/>
      <c r="R658" s="75"/>
      <c r="S658" s="75"/>
      <c r="T658" s="76"/>
      <c r="U658" s="41"/>
      <c r="V658" s="41"/>
      <c r="W658" s="41"/>
      <c r="X658" s="41"/>
      <c r="Y658" s="41"/>
      <c r="Z658" s="41"/>
      <c r="AA658" s="41"/>
      <c r="AB658" s="41"/>
      <c r="AC658" s="41"/>
      <c r="AD658" s="41"/>
      <c r="AE658" s="41"/>
      <c r="AT658" s="22" t="s">
        <v>338</v>
      </c>
      <c r="AU658" s="22" t="s">
        <v>76</v>
      </c>
    </row>
    <row r="659" s="2" customFormat="1" ht="37.8" customHeight="1">
      <c r="A659" s="41"/>
      <c r="B659" s="176"/>
      <c r="C659" s="177" t="s">
        <v>3918</v>
      </c>
      <c r="D659" s="177" t="s">
        <v>331</v>
      </c>
      <c r="E659" s="178" t="s">
        <v>8371</v>
      </c>
      <c r="F659" s="179" t="s">
        <v>8372</v>
      </c>
      <c r="G659" s="180" t="s">
        <v>574</v>
      </c>
      <c r="H659" s="181">
        <v>65</v>
      </c>
      <c r="I659" s="182"/>
      <c r="J659" s="183">
        <f>ROUND(I659*H659,2)</f>
        <v>0</v>
      </c>
      <c r="K659" s="179" t="s">
        <v>335</v>
      </c>
      <c r="L659" s="42"/>
      <c r="M659" s="184" t="s">
        <v>3</v>
      </c>
      <c r="N659" s="185" t="s">
        <v>40</v>
      </c>
      <c r="O659" s="75"/>
      <c r="P659" s="186">
        <f>O659*H659</f>
        <v>0</v>
      </c>
      <c r="Q659" s="186">
        <v>0</v>
      </c>
      <c r="R659" s="186">
        <f>Q659*H659</f>
        <v>0</v>
      </c>
      <c r="S659" s="186">
        <v>0</v>
      </c>
      <c r="T659" s="187">
        <f>S659*H659</f>
        <v>0</v>
      </c>
      <c r="U659" s="41"/>
      <c r="V659" s="41"/>
      <c r="W659" s="41"/>
      <c r="X659" s="41"/>
      <c r="Y659" s="41"/>
      <c r="Z659" s="41"/>
      <c r="AA659" s="41"/>
      <c r="AB659" s="41"/>
      <c r="AC659" s="41"/>
      <c r="AD659" s="41"/>
      <c r="AE659" s="41"/>
      <c r="AR659" s="188" t="s">
        <v>113</v>
      </c>
      <c r="AT659" s="188" t="s">
        <v>331</v>
      </c>
      <c r="AU659" s="188" t="s">
        <v>76</v>
      </c>
      <c r="AY659" s="22" t="s">
        <v>328</v>
      </c>
      <c r="BE659" s="189">
        <f>IF(N659="základní",J659,0)</f>
        <v>0</v>
      </c>
      <c r="BF659" s="189">
        <f>IF(N659="snížená",J659,0)</f>
        <v>0</v>
      </c>
      <c r="BG659" s="189">
        <f>IF(N659="zákl. přenesená",J659,0)</f>
        <v>0</v>
      </c>
      <c r="BH659" s="189">
        <f>IF(N659="sníž. přenesená",J659,0)</f>
        <v>0</v>
      </c>
      <c r="BI659" s="189">
        <f>IF(N659="nulová",J659,0)</f>
        <v>0</v>
      </c>
      <c r="BJ659" s="22" t="s">
        <v>76</v>
      </c>
      <c r="BK659" s="189">
        <f>ROUND(I659*H659,2)</f>
        <v>0</v>
      </c>
      <c r="BL659" s="22" t="s">
        <v>113</v>
      </c>
      <c r="BM659" s="188" t="s">
        <v>5255</v>
      </c>
    </row>
    <row r="660" s="2" customFormat="1">
      <c r="A660" s="41"/>
      <c r="B660" s="42"/>
      <c r="C660" s="41"/>
      <c r="D660" s="190" t="s">
        <v>338</v>
      </c>
      <c r="E660" s="41"/>
      <c r="F660" s="191" t="s">
        <v>8373</v>
      </c>
      <c r="G660" s="41"/>
      <c r="H660" s="41"/>
      <c r="I660" s="192"/>
      <c r="J660" s="41"/>
      <c r="K660" s="41"/>
      <c r="L660" s="42"/>
      <c r="M660" s="193"/>
      <c r="N660" s="194"/>
      <c r="O660" s="75"/>
      <c r="P660" s="75"/>
      <c r="Q660" s="75"/>
      <c r="R660" s="75"/>
      <c r="S660" s="75"/>
      <c r="T660" s="76"/>
      <c r="U660" s="41"/>
      <c r="V660" s="41"/>
      <c r="W660" s="41"/>
      <c r="X660" s="41"/>
      <c r="Y660" s="41"/>
      <c r="Z660" s="41"/>
      <c r="AA660" s="41"/>
      <c r="AB660" s="41"/>
      <c r="AC660" s="41"/>
      <c r="AD660" s="41"/>
      <c r="AE660" s="41"/>
      <c r="AT660" s="22" t="s">
        <v>338</v>
      </c>
      <c r="AU660" s="22" t="s">
        <v>76</v>
      </c>
    </row>
    <row r="661" s="2" customFormat="1" ht="24.15" customHeight="1">
      <c r="A661" s="41"/>
      <c r="B661" s="176"/>
      <c r="C661" s="224" t="s">
        <v>3924</v>
      </c>
      <c r="D661" s="224" t="s">
        <v>539</v>
      </c>
      <c r="E661" s="225" t="s">
        <v>8476</v>
      </c>
      <c r="F661" s="226" t="s">
        <v>8477</v>
      </c>
      <c r="G661" s="227" t="s">
        <v>574</v>
      </c>
      <c r="H661" s="228">
        <v>65</v>
      </c>
      <c r="I661" s="229"/>
      <c r="J661" s="230">
        <f>ROUND(I661*H661,2)</f>
        <v>0</v>
      </c>
      <c r="K661" s="226" t="s">
        <v>3</v>
      </c>
      <c r="L661" s="231"/>
      <c r="M661" s="232" t="s">
        <v>3</v>
      </c>
      <c r="N661" s="233" t="s">
        <v>40</v>
      </c>
      <c r="O661" s="75"/>
      <c r="P661" s="186">
        <f>O661*H661</f>
        <v>0</v>
      </c>
      <c r="Q661" s="186">
        <v>0</v>
      </c>
      <c r="R661" s="186">
        <f>Q661*H661</f>
        <v>0</v>
      </c>
      <c r="S661" s="186">
        <v>0</v>
      </c>
      <c r="T661" s="187">
        <f>S661*H661</f>
        <v>0</v>
      </c>
      <c r="U661" s="41"/>
      <c r="V661" s="41"/>
      <c r="W661" s="41"/>
      <c r="X661" s="41"/>
      <c r="Y661" s="41"/>
      <c r="Z661" s="41"/>
      <c r="AA661" s="41"/>
      <c r="AB661" s="41"/>
      <c r="AC661" s="41"/>
      <c r="AD661" s="41"/>
      <c r="AE661" s="41"/>
      <c r="AR661" s="188" t="s">
        <v>171</v>
      </c>
      <c r="AT661" s="188" t="s">
        <v>539</v>
      </c>
      <c r="AU661" s="188" t="s">
        <v>76</v>
      </c>
      <c r="AY661" s="22" t="s">
        <v>328</v>
      </c>
      <c r="BE661" s="189">
        <f>IF(N661="základní",J661,0)</f>
        <v>0</v>
      </c>
      <c r="BF661" s="189">
        <f>IF(N661="snížená",J661,0)</f>
        <v>0</v>
      </c>
      <c r="BG661" s="189">
        <f>IF(N661="zákl. přenesená",J661,0)</f>
        <v>0</v>
      </c>
      <c r="BH661" s="189">
        <f>IF(N661="sníž. přenesená",J661,0)</f>
        <v>0</v>
      </c>
      <c r="BI661" s="189">
        <f>IF(N661="nulová",J661,0)</f>
        <v>0</v>
      </c>
      <c r="BJ661" s="22" t="s">
        <v>76</v>
      </c>
      <c r="BK661" s="189">
        <f>ROUND(I661*H661,2)</f>
        <v>0</v>
      </c>
      <c r="BL661" s="22" t="s">
        <v>113</v>
      </c>
      <c r="BM661" s="188" t="s">
        <v>5264</v>
      </c>
    </row>
    <row r="662" s="2" customFormat="1" ht="16.5" customHeight="1">
      <c r="A662" s="41"/>
      <c r="B662" s="176"/>
      <c r="C662" s="224" t="s">
        <v>3929</v>
      </c>
      <c r="D662" s="224" t="s">
        <v>539</v>
      </c>
      <c r="E662" s="225" t="s">
        <v>8478</v>
      </c>
      <c r="F662" s="226" t="s">
        <v>8479</v>
      </c>
      <c r="G662" s="227" t="s">
        <v>491</v>
      </c>
      <c r="H662" s="228">
        <v>40.350000000000001</v>
      </c>
      <c r="I662" s="229"/>
      <c r="J662" s="230">
        <f>ROUND(I662*H662,2)</f>
        <v>0</v>
      </c>
      <c r="K662" s="226" t="s">
        <v>3</v>
      </c>
      <c r="L662" s="231"/>
      <c r="M662" s="232" t="s">
        <v>3</v>
      </c>
      <c r="N662" s="233" t="s">
        <v>40</v>
      </c>
      <c r="O662" s="75"/>
      <c r="P662" s="186">
        <f>O662*H662</f>
        <v>0</v>
      </c>
      <c r="Q662" s="186">
        <v>0</v>
      </c>
      <c r="R662" s="186">
        <f>Q662*H662</f>
        <v>0</v>
      </c>
      <c r="S662" s="186">
        <v>0</v>
      </c>
      <c r="T662" s="187">
        <f>S662*H662</f>
        <v>0</v>
      </c>
      <c r="U662" s="41"/>
      <c r="V662" s="41"/>
      <c r="W662" s="41"/>
      <c r="X662" s="41"/>
      <c r="Y662" s="41"/>
      <c r="Z662" s="41"/>
      <c r="AA662" s="41"/>
      <c r="AB662" s="41"/>
      <c r="AC662" s="41"/>
      <c r="AD662" s="41"/>
      <c r="AE662" s="41"/>
      <c r="AR662" s="188" t="s">
        <v>171</v>
      </c>
      <c r="AT662" s="188" t="s">
        <v>539</v>
      </c>
      <c r="AU662" s="188" t="s">
        <v>76</v>
      </c>
      <c r="AY662" s="22" t="s">
        <v>328</v>
      </c>
      <c r="BE662" s="189">
        <f>IF(N662="základní",J662,0)</f>
        <v>0</v>
      </c>
      <c r="BF662" s="189">
        <f>IF(N662="snížená",J662,0)</f>
        <v>0</v>
      </c>
      <c r="BG662" s="189">
        <f>IF(N662="zákl. přenesená",J662,0)</f>
        <v>0</v>
      </c>
      <c r="BH662" s="189">
        <f>IF(N662="sníž. přenesená",J662,0)</f>
        <v>0</v>
      </c>
      <c r="BI662" s="189">
        <f>IF(N662="nulová",J662,0)</f>
        <v>0</v>
      </c>
      <c r="BJ662" s="22" t="s">
        <v>76</v>
      </c>
      <c r="BK662" s="189">
        <f>ROUND(I662*H662,2)</f>
        <v>0</v>
      </c>
      <c r="BL662" s="22" t="s">
        <v>113</v>
      </c>
      <c r="BM662" s="188" t="s">
        <v>5273</v>
      </c>
    </row>
    <row r="663" s="15" customFormat="1">
      <c r="A663" s="15"/>
      <c r="B663" s="217"/>
      <c r="C663" s="15"/>
      <c r="D663" s="195" t="s">
        <v>442</v>
      </c>
      <c r="E663" s="218" t="s">
        <v>3</v>
      </c>
      <c r="F663" s="219" t="s">
        <v>8480</v>
      </c>
      <c r="G663" s="15"/>
      <c r="H663" s="218" t="s">
        <v>3</v>
      </c>
      <c r="I663" s="220"/>
      <c r="J663" s="15"/>
      <c r="K663" s="15"/>
      <c r="L663" s="217"/>
      <c r="M663" s="221"/>
      <c r="N663" s="222"/>
      <c r="O663" s="222"/>
      <c r="P663" s="222"/>
      <c r="Q663" s="222"/>
      <c r="R663" s="222"/>
      <c r="S663" s="222"/>
      <c r="T663" s="223"/>
      <c r="U663" s="15"/>
      <c r="V663" s="15"/>
      <c r="W663" s="15"/>
      <c r="X663" s="15"/>
      <c r="Y663" s="15"/>
      <c r="Z663" s="15"/>
      <c r="AA663" s="15"/>
      <c r="AB663" s="15"/>
      <c r="AC663" s="15"/>
      <c r="AD663" s="15"/>
      <c r="AE663" s="15"/>
      <c r="AT663" s="218" t="s">
        <v>442</v>
      </c>
      <c r="AU663" s="218" t="s">
        <v>76</v>
      </c>
      <c r="AV663" s="15" t="s">
        <v>76</v>
      </c>
      <c r="AW663" s="15" t="s">
        <v>31</v>
      </c>
      <c r="AX663" s="15" t="s">
        <v>69</v>
      </c>
      <c r="AY663" s="218" t="s">
        <v>328</v>
      </c>
    </row>
    <row r="664" s="13" customFormat="1">
      <c r="A664" s="13"/>
      <c r="B664" s="201"/>
      <c r="C664" s="13"/>
      <c r="D664" s="195" t="s">
        <v>442</v>
      </c>
      <c r="E664" s="202" t="s">
        <v>3</v>
      </c>
      <c r="F664" s="203" t="s">
        <v>8481</v>
      </c>
      <c r="G664" s="13"/>
      <c r="H664" s="204">
        <v>12.6</v>
      </c>
      <c r="I664" s="205"/>
      <c r="J664" s="13"/>
      <c r="K664" s="13"/>
      <c r="L664" s="201"/>
      <c r="M664" s="206"/>
      <c r="N664" s="207"/>
      <c r="O664" s="207"/>
      <c r="P664" s="207"/>
      <c r="Q664" s="207"/>
      <c r="R664" s="207"/>
      <c r="S664" s="207"/>
      <c r="T664" s="208"/>
      <c r="U664" s="13"/>
      <c r="V664" s="13"/>
      <c r="W664" s="13"/>
      <c r="X664" s="13"/>
      <c r="Y664" s="13"/>
      <c r="Z664" s="13"/>
      <c r="AA664" s="13"/>
      <c r="AB664" s="13"/>
      <c r="AC664" s="13"/>
      <c r="AD664" s="13"/>
      <c r="AE664" s="13"/>
      <c r="AT664" s="202" t="s">
        <v>442</v>
      </c>
      <c r="AU664" s="202" t="s">
        <v>76</v>
      </c>
      <c r="AV664" s="13" t="s">
        <v>79</v>
      </c>
      <c r="AW664" s="13" t="s">
        <v>31</v>
      </c>
      <c r="AX664" s="13" t="s">
        <v>69</v>
      </c>
      <c r="AY664" s="202" t="s">
        <v>328</v>
      </c>
    </row>
    <row r="665" s="15" customFormat="1">
      <c r="A665" s="15"/>
      <c r="B665" s="217"/>
      <c r="C665" s="15"/>
      <c r="D665" s="195" t="s">
        <v>442</v>
      </c>
      <c r="E665" s="218" t="s">
        <v>3</v>
      </c>
      <c r="F665" s="219" t="s">
        <v>8482</v>
      </c>
      <c r="G665" s="15"/>
      <c r="H665" s="218" t="s">
        <v>3</v>
      </c>
      <c r="I665" s="220"/>
      <c r="J665" s="15"/>
      <c r="K665" s="15"/>
      <c r="L665" s="217"/>
      <c r="M665" s="221"/>
      <c r="N665" s="222"/>
      <c r="O665" s="222"/>
      <c r="P665" s="222"/>
      <c r="Q665" s="222"/>
      <c r="R665" s="222"/>
      <c r="S665" s="222"/>
      <c r="T665" s="223"/>
      <c r="U665" s="15"/>
      <c r="V665" s="15"/>
      <c r="W665" s="15"/>
      <c r="X665" s="15"/>
      <c r="Y665" s="15"/>
      <c r="Z665" s="15"/>
      <c r="AA665" s="15"/>
      <c r="AB665" s="15"/>
      <c r="AC665" s="15"/>
      <c r="AD665" s="15"/>
      <c r="AE665" s="15"/>
      <c r="AT665" s="218" t="s">
        <v>442</v>
      </c>
      <c r="AU665" s="218" t="s">
        <v>76</v>
      </c>
      <c r="AV665" s="15" t="s">
        <v>76</v>
      </c>
      <c r="AW665" s="15" t="s">
        <v>31</v>
      </c>
      <c r="AX665" s="15" t="s">
        <v>69</v>
      </c>
      <c r="AY665" s="218" t="s">
        <v>328</v>
      </c>
    </row>
    <row r="666" s="13" customFormat="1">
      <c r="A666" s="13"/>
      <c r="B666" s="201"/>
      <c r="C666" s="13"/>
      <c r="D666" s="195" t="s">
        <v>442</v>
      </c>
      <c r="E666" s="202" t="s">
        <v>3</v>
      </c>
      <c r="F666" s="203" t="s">
        <v>8483</v>
      </c>
      <c r="G666" s="13"/>
      <c r="H666" s="204">
        <v>4.75</v>
      </c>
      <c r="I666" s="205"/>
      <c r="J666" s="13"/>
      <c r="K666" s="13"/>
      <c r="L666" s="201"/>
      <c r="M666" s="206"/>
      <c r="N666" s="207"/>
      <c r="O666" s="207"/>
      <c r="P666" s="207"/>
      <c r="Q666" s="207"/>
      <c r="R666" s="207"/>
      <c r="S666" s="207"/>
      <c r="T666" s="208"/>
      <c r="U666" s="13"/>
      <c r="V666" s="13"/>
      <c r="W666" s="13"/>
      <c r="X666" s="13"/>
      <c r="Y666" s="13"/>
      <c r="Z666" s="13"/>
      <c r="AA666" s="13"/>
      <c r="AB666" s="13"/>
      <c r="AC666" s="13"/>
      <c r="AD666" s="13"/>
      <c r="AE666" s="13"/>
      <c r="AT666" s="202" t="s">
        <v>442</v>
      </c>
      <c r="AU666" s="202" t="s">
        <v>76</v>
      </c>
      <c r="AV666" s="13" t="s">
        <v>79</v>
      </c>
      <c r="AW666" s="13" t="s">
        <v>31</v>
      </c>
      <c r="AX666" s="13" t="s">
        <v>69</v>
      </c>
      <c r="AY666" s="202" t="s">
        <v>328</v>
      </c>
    </row>
    <row r="667" s="15" customFormat="1">
      <c r="A667" s="15"/>
      <c r="B667" s="217"/>
      <c r="C667" s="15"/>
      <c r="D667" s="195" t="s">
        <v>442</v>
      </c>
      <c r="E667" s="218" t="s">
        <v>3</v>
      </c>
      <c r="F667" s="219" t="s">
        <v>8484</v>
      </c>
      <c r="G667" s="15"/>
      <c r="H667" s="218" t="s">
        <v>3</v>
      </c>
      <c r="I667" s="220"/>
      <c r="J667" s="15"/>
      <c r="K667" s="15"/>
      <c r="L667" s="217"/>
      <c r="M667" s="221"/>
      <c r="N667" s="222"/>
      <c r="O667" s="222"/>
      <c r="P667" s="222"/>
      <c r="Q667" s="222"/>
      <c r="R667" s="222"/>
      <c r="S667" s="222"/>
      <c r="T667" s="223"/>
      <c r="U667" s="15"/>
      <c r="V667" s="15"/>
      <c r="W667" s="15"/>
      <c r="X667" s="15"/>
      <c r="Y667" s="15"/>
      <c r="Z667" s="15"/>
      <c r="AA667" s="15"/>
      <c r="AB667" s="15"/>
      <c r="AC667" s="15"/>
      <c r="AD667" s="15"/>
      <c r="AE667" s="15"/>
      <c r="AT667" s="218" t="s">
        <v>442</v>
      </c>
      <c r="AU667" s="218" t="s">
        <v>76</v>
      </c>
      <c r="AV667" s="15" t="s">
        <v>76</v>
      </c>
      <c r="AW667" s="15" t="s">
        <v>31</v>
      </c>
      <c r="AX667" s="15" t="s">
        <v>69</v>
      </c>
      <c r="AY667" s="218" t="s">
        <v>328</v>
      </c>
    </row>
    <row r="668" s="13" customFormat="1">
      <c r="A668" s="13"/>
      <c r="B668" s="201"/>
      <c r="C668" s="13"/>
      <c r="D668" s="195" t="s">
        <v>442</v>
      </c>
      <c r="E668" s="202" t="s">
        <v>3</v>
      </c>
      <c r="F668" s="203" t="s">
        <v>8485</v>
      </c>
      <c r="G668" s="13"/>
      <c r="H668" s="204">
        <v>23</v>
      </c>
      <c r="I668" s="205"/>
      <c r="J668" s="13"/>
      <c r="K668" s="13"/>
      <c r="L668" s="201"/>
      <c r="M668" s="206"/>
      <c r="N668" s="207"/>
      <c r="O668" s="207"/>
      <c r="P668" s="207"/>
      <c r="Q668" s="207"/>
      <c r="R668" s="207"/>
      <c r="S668" s="207"/>
      <c r="T668" s="208"/>
      <c r="U668" s="13"/>
      <c r="V668" s="13"/>
      <c r="W668" s="13"/>
      <c r="X668" s="13"/>
      <c r="Y668" s="13"/>
      <c r="Z668" s="13"/>
      <c r="AA668" s="13"/>
      <c r="AB668" s="13"/>
      <c r="AC668" s="13"/>
      <c r="AD668" s="13"/>
      <c r="AE668" s="13"/>
      <c r="AT668" s="202" t="s">
        <v>442</v>
      </c>
      <c r="AU668" s="202" t="s">
        <v>76</v>
      </c>
      <c r="AV668" s="13" t="s">
        <v>79</v>
      </c>
      <c r="AW668" s="13" t="s">
        <v>31</v>
      </c>
      <c r="AX668" s="13" t="s">
        <v>69</v>
      </c>
      <c r="AY668" s="202" t="s">
        <v>328</v>
      </c>
    </row>
    <row r="669" s="14" customFormat="1">
      <c r="A669" s="14"/>
      <c r="B669" s="209"/>
      <c r="C669" s="14"/>
      <c r="D669" s="195" t="s">
        <v>442</v>
      </c>
      <c r="E669" s="210" t="s">
        <v>3</v>
      </c>
      <c r="F669" s="211" t="s">
        <v>452</v>
      </c>
      <c r="G669" s="14"/>
      <c r="H669" s="212">
        <v>40.350000000000001</v>
      </c>
      <c r="I669" s="213"/>
      <c r="J669" s="14"/>
      <c r="K669" s="14"/>
      <c r="L669" s="209"/>
      <c r="M669" s="214"/>
      <c r="N669" s="215"/>
      <c r="O669" s="215"/>
      <c r="P669" s="215"/>
      <c r="Q669" s="215"/>
      <c r="R669" s="215"/>
      <c r="S669" s="215"/>
      <c r="T669" s="216"/>
      <c r="U669" s="14"/>
      <c r="V669" s="14"/>
      <c r="W669" s="14"/>
      <c r="X669" s="14"/>
      <c r="Y669" s="14"/>
      <c r="Z669" s="14"/>
      <c r="AA669" s="14"/>
      <c r="AB669" s="14"/>
      <c r="AC669" s="14"/>
      <c r="AD669" s="14"/>
      <c r="AE669" s="14"/>
      <c r="AT669" s="210" t="s">
        <v>442</v>
      </c>
      <c r="AU669" s="210" t="s">
        <v>76</v>
      </c>
      <c r="AV669" s="14" t="s">
        <v>113</v>
      </c>
      <c r="AW669" s="14" t="s">
        <v>31</v>
      </c>
      <c r="AX669" s="14" t="s">
        <v>76</v>
      </c>
      <c r="AY669" s="210" t="s">
        <v>328</v>
      </c>
    </row>
    <row r="670" s="2" customFormat="1" ht="49.05" customHeight="1">
      <c r="A670" s="41"/>
      <c r="B670" s="176"/>
      <c r="C670" s="177" t="s">
        <v>3934</v>
      </c>
      <c r="D670" s="177" t="s">
        <v>331</v>
      </c>
      <c r="E670" s="178" t="s">
        <v>8111</v>
      </c>
      <c r="F670" s="179" t="s">
        <v>8112</v>
      </c>
      <c r="G670" s="180" t="s">
        <v>585</v>
      </c>
      <c r="H670" s="181">
        <v>0.014999999999999999</v>
      </c>
      <c r="I670" s="182"/>
      <c r="J670" s="183">
        <f>ROUND(I670*H670,2)</f>
        <v>0</v>
      </c>
      <c r="K670" s="179" t="s">
        <v>335</v>
      </c>
      <c r="L670" s="42"/>
      <c r="M670" s="184" t="s">
        <v>3</v>
      </c>
      <c r="N670" s="185" t="s">
        <v>40</v>
      </c>
      <c r="O670" s="75"/>
      <c r="P670" s="186">
        <f>O670*H670</f>
        <v>0</v>
      </c>
      <c r="Q670" s="186">
        <v>0</v>
      </c>
      <c r="R670" s="186">
        <f>Q670*H670</f>
        <v>0</v>
      </c>
      <c r="S670" s="186">
        <v>0</v>
      </c>
      <c r="T670" s="187">
        <f>S670*H670</f>
        <v>0</v>
      </c>
      <c r="U670" s="41"/>
      <c r="V670" s="41"/>
      <c r="W670" s="41"/>
      <c r="X670" s="41"/>
      <c r="Y670" s="41"/>
      <c r="Z670" s="41"/>
      <c r="AA670" s="41"/>
      <c r="AB670" s="41"/>
      <c r="AC670" s="41"/>
      <c r="AD670" s="41"/>
      <c r="AE670" s="41"/>
      <c r="AR670" s="188" t="s">
        <v>113</v>
      </c>
      <c r="AT670" s="188" t="s">
        <v>331</v>
      </c>
      <c r="AU670" s="188" t="s">
        <v>76</v>
      </c>
      <c r="AY670" s="22" t="s">
        <v>328</v>
      </c>
      <c r="BE670" s="189">
        <f>IF(N670="základní",J670,0)</f>
        <v>0</v>
      </c>
      <c r="BF670" s="189">
        <f>IF(N670="snížená",J670,0)</f>
        <v>0</v>
      </c>
      <c r="BG670" s="189">
        <f>IF(N670="zákl. přenesená",J670,0)</f>
        <v>0</v>
      </c>
      <c r="BH670" s="189">
        <f>IF(N670="sníž. přenesená",J670,0)</f>
        <v>0</v>
      </c>
      <c r="BI670" s="189">
        <f>IF(N670="nulová",J670,0)</f>
        <v>0</v>
      </c>
      <c r="BJ670" s="22" t="s">
        <v>76</v>
      </c>
      <c r="BK670" s="189">
        <f>ROUND(I670*H670,2)</f>
        <v>0</v>
      </c>
      <c r="BL670" s="22" t="s">
        <v>113</v>
      </c>
      <c r="BM670" s="188" t="s">
        <v>5282</v>
      </c>
    </row>
    <row r="671" s="2" customFormat="1">
      <c r="A671" s="41"/>
      <c r="B671" s="42"/>
      <c r="C671" s="41"/>
      <c r="D671" s="190" t="s">
        <v>338</v>
      </c>
      <c r="E671" s="41"/>
      <c r="F671" s="191" t="s">
        <v>8113</v>
      </c>
      <c r="G671" s="41"/>
      <c r="H671" s="41"/>
      <c r="I671" s="192"/>
      <c r="J671" s="41"/>
      <c r="K671" s="41"/>
      <c r="L671" s="42"/>
      <c r="M671" s="193"/>
      <c r="N671" s="194"/>
      <c r="O671" s="75"/>
      <c r="P671" s="75"/>
      <c r="Q671" s="75"/>
      <c r="R671" s="75"/>
      <c r="S671" s="75"/>
      <c r="T671" s="76"/>
      <c r="U671" s="41"/>
      <c r="V671" s="41"/>
      <c r="W671" s="41"/>
      <c r="X671" s="41"/>
      <c r="Y671" s="41"/>
      <c r="Z671" s="41"/>
      <c r="AA671" s="41"/>
      <c r="AB671" s="41"/>
      <c r="AC671" s="41"/>
      <c r="AD671" s="41"/>
      <c r="AE671" s="41"/>
      <c r="AT671" s="22" t="s">
        <v>338</v>
      </c>
      <c r="AU671" s="22" t="s">
        <v>76</v>
      </c>
    </row>
    <row r="672" s="13" customFormat="1">
      <c r="A672" s="13"/>
      <c r="B672" s="201"/>
      <c r="C672" s="13"/>
      <c r="D672" s="195" t="s">
        <v>442</v>
      </c>
      <c r="E672" s="202" t="s">
        <v>3</v>
      </c>
      <c r="F672" s="203" t="s">
        <v>8486</v>
      </c>
      <c r="G672" s="13"/>
      <c r="H672" s="204">
        <v>0.014999999999999999</v>
      </c>
      <c r="I672" s="205"/>
      <c r="J672" s="13"/>
      <c r="K672" s="13"/>
      <c r="L672" s="201"/>
      <c r="M672" s="206"/>
      <c r="N672" s="207"/>
      <c r="O672" s="207"/>
      <c r="P672" s="207"/>
      <c r="Q672" s="207"/>
      <c r="R672" s="207"/>
      <c r="S672" s="207"/>
      <c r="T672" s="208"/>
      <c r="U672" s="13"/>
      <c r="V672" s="13"/>
      <c r="W672" s="13"/>
      <c r="X672" s="13"/>
      <c r="Y672" s="13"/>
      <c r="Z672" s="13"/>
      <c r="AA672" s="13"/>
      <c r="AB672" s="13"/>
      <c r="AC672" s="13"/>
      <c r="AD672" s="13"/>
      <c r="AE672" s="13"/>
      <c r="AT672" s="202" t="s">
        <v>442</v>
      </c>
      <c r="AU672" s="202" t="s">
        <v>76</v>
      </c>
      <c r="AV672" s="13" t="s">
        <v>79</v>
      </c>
      <c r="AW672" s="13" t="s">
        <v>31</v>
      </c>
      <c r="AX672" s="13" t="s">
        <v>69</v>
      </c>
      <c r="AY672" s="202" t="s">
        <v>328</v>
      </c>
    </row>
    <row r="673" s="14" customFormat="1">
      <c r="A673" s="14"/>
      <c r="B673" s="209"/>
      <c r="C673" s="14"/>
      <c r="D673" s="195" t="s">
        <v>442</v>
      </c>
      <c r="E673" s="210" t="s">
        <v>3</v>
      </c>
      <c r="F673" s="211" t="s">
        <v>452</v>
      </c>
      <c r="G673" s="14"/>
      <c r="H673" s="212">
        <v>0.014999999999999999</v>
      </c>
      <c r="I673" s="213"/>
      <c r="J673" s="14"/>
      <c r="K673" s="14"/>
      <c r="L673" s="209"/>
      <c r="M673" s="214"/>
      <c r="N673" s="215"/>
      <c r="O673" s="215"/>
      <c r="P673" s="215"/>
      <c r="Q673" s="215"/>
      <c r="R673" s="215"/>
      <c r="S673" s="215"/>
      <c r="T673" s="216"/>
      <c r="U673" s="14"/>
      <c r="V673" s="14"/>
      <c r="W673" s="14"/>
      <c r="X673" s="14"/>
      <c r="Y673" s="14"/>
      <c r="Z673" s="14"/>
      <c r="AA673" s="14"/>
      <c r="AB673" s="14"/>
      <c r="AC673" s="14"/>
      <c r="AD673" s="14"/>
      <c r="AE673" s="14"/>
      <c r="AT673" s="210" t="s">
        <v>442</v>
      </c>
      <c r="AU673" s="210" t="s">
        <v>76</v>
      </c>
      <c r="AV673" s="14" t="s">
        <v>113</v>
      </c>
      <c r="AW673" s="14" t="s">
        <v>31</v>
      </c>
      <c r="AX673" s="14" t="s">
        <v>76</v>
      </c>
      <c r="AY673" s="210" t="s">
        <v>328</v>
      </c>
    </row>
    <row r="674" s="2" customFormat="1" ht="16.5" customHeight="1">
      <c r="A674" s="41"/>
      <c r="B674" s="176"/>
      <c r="C674" s="224" t="s">
        <v>3939</v>
      </c>
      <c r="D674" s="224" t="s">
        <v>539</v>
      </c>
      <c r="E674" s="225" t="s">
        <v>8193</v>
      </c>
      <c r="F674" s="226" t="s">
        <v>8119</v>
      </c>
      <c r="G674" s="227" t="s">
        <v>1388</v>
      </c>
      <c r="H674" s="228">
        <v>15.279999999999999</v>
      </c>
      <c r="I674" s="229"/>
      <c r="J674" s="230">
        <f>ROUND(I674*H674,2)</f>
        <v>0</v>
      </c>
      <c r="K674" s="226" t="s">
        <v>335</v>
      </c>
      <c r="L674" s="231"/>
      <c r="M674" s="232" t="s">
        <v>3</v>
      </c>
      <c r="N674" s="233" t="s">
        <v>40</v>
      </c>
      <c r="O674" s="75"/>
      <c r="P674" s="186">
        <f>O674*H674</f>
        <v>0</v>
      </c>
      <c r="Q674" s="186">
        <v>0</v>
      </c>
      <c r="R674" s="186">
        <f>Q674*H674</f>
        <v>0</v>
      </c>
      <c r="S674" s="186">
        <v>0</v>
      </c>
      <c r="T674" s="187">
        <f>S674*H674</f>
        <v>0</v>
      </c>
      <c r="U674" s="41"/>
      <c r="V674" s="41"/>
      <c r="W674" s="41"/>
      <c r="X674" s="41"/>
      <c r="Y674" s="41"/>
      <c r="Z674" s="41"/>
      <c r="AA674" s="41"/>
      <c r="AB674" s="41"/>
      <c r="AC674" s="41"/>
      <c r="AD674" s="41"/>
      <c r="AE674" s="41"/>
      <c r="AR674" s="188" t="s">
        <v>171</v>
      </c>
      <c r="AT674" s="188" t="s">
        <v>539</v>
      </c>
      <c r="AU674" s="188" t="s">
        <v>76</v>
      </c>
      <c r="AY674" s="22" t="s">
        <v>328</v>
      </c>
      <c r="BE674" s="189">
        <f>IF(N674="základní",J674,0)</f>
        <v>0</v>
      </c>
      <c r="BF674" s="189">
        <f>IF(N674="snížená",J674,0)</f>
        <v>0</v>
      </c>
      <c r="BG674" s="189">
        <f>IF(N674="zákl. přenesená",J674,0)</f>
        <v>0</v>
      </c>
      <c r="BH674" s="189">
        <f>IF(N674="sníž. přenesená",J674,0)</f>
        <v>0</v>
      </c>
      <c r="BI674" s="189">
        <f>IF(N674="nulová",J674,0)</f>
        <v>0</v>
      </c>
      <c r="BJ674" s="22" t="s">
        <v>76</v>
      </c>
      <c r="BK674" s="189">
        <f>ROUND(I674*H674,2)</f>
        <v>0</v>
      </c>
      <c r="BL674" s="22" t="s">
        <v>113</v>
      </c>
      <c r="BM674" s="188" t="s">
        <v>5291</v>
      </c>
    </row>
    <row r="675" s="15" customFormat="1">
      <c r="A675" s="15"/>
      <c r="B675" s="217"/>
      <c r="C675" s="15"/>
      <c r="D675" s="195" t="s">
        <v>442</v>
      </c>
      <c r="E675" s="218" t="s">
        <v>3</v>
      </c>
      <c r="F675" s="219" t="s">
        <v>8487</v>
      </c>
      <c r="G675" s="15"/>
      <c r="H675" s="218" t="s">
        <v>3</v>
      </c>
      <c r="I675" s="220"/>
      <c r="J675" s="15"/>
      <c r="K675" s="15"/>
      <c r="L675" s="217"/>
      <c r="M675" s="221"/>
      <c r="N675" s="222"/>
      <c r="O675" s="222"/>
      <c r="P675" s="222"/>
      <c r="Q675" s="222"/>
      <c r="R675" s="222"/>
      <c r="S675" s="222"/>
      <c r="T675" s="223"/>
      <c r="U675" s="15"/>
      <c r="V675" s="15"/>
      <c r="W675" s="15"/>
      <c r="X675" s="15"/>
      <c r="Y675" s="15"/>
      <c r="Z675" s="15"/>
      <c r="AA675" s="15"/>
      <c r="AB675" s="15"/>
      <c r="AC675" s="15"/>
      <c r="AD675" s="15"/>
      <c r="AE675" s="15"/>
      <c r="AT675" s="218" t="s">
        <v>442</v>
      </c>
      <c r="AU675" s="218" t="s">
        <v>76</v>
      </c>
      <c r="AV675" s="15" t="s">
        <v>76</v>
      </c>
      <c r="AW675" s="15" t="s">
        <v>31</v>
      </c>
      <c r="AX675" s="15" t="s">
        <v>69</v>
      </c>
      <c r="AY675" s="218" t="s">
        <v>328</v>
      </c>
    </row>
    <row r="676" s="13" customFormat="1">
      <c r="A676" s="13"/>
      <c r="B676" s="201"/>
      <c r="C676" s="13"/>
      <c r="D676" s="195" t="s">
        <v>442</v>
      </c>
      <c r="E676" s="202" t="s">
        <v>3</v>
      </c>
      <c r="F676" s="203" t="s">
        <v>8488</v>
      </c>
      <c r="G676" s="13"/>
      <c r="H676" s="204">
        <v>15.279999999999999</v>
      </c>
      <c r="I676" s="205"/>
      <c r="J676" s="13"/>
      <c r="K676" s="13"/>
      <c r="L676" s="201"/>
      <c r="M676" s="206"/>
      <c r="N676" s="207"/>
      <c r="O676" s="207"/>
      <c r="P676" s="207"/>
      <c r="Q676" s="207"/>
      <c r="R676" s="207"/>
      <c r="S676" s="207"/>
      <c r="T676" s="208"/>
      <c r="U676" s="13"/>
      <c r="V676" s="13"/>
      <c r="W676" s="13"/>
      <c r="X676" s="13"/>
      <c r="Y676" s="13"/>
      <c r="Z676" s="13"/>
      <c r="AA676" s="13"/>
      <c r="AB676" s="13"/>
      <c r="AC676" s="13"/>
      <c r="AD676" s="13"/>
      <c r="AE676" s="13"/>
      <c r="AT676" s="202" t="s">
        <v>442</v>
      </c>
      <c r="AU676" s="202" t="s">
        <v>76</v>
      </c>
      <c r="AV676" s="13" t="s">
        <v>79</v>
      </c>
      <c r="AW676" s="13" t="s">
        <v>31</v>
      </c>
      <c r="AX676" s="13" t="s">
        <v>69</v>
      </c>
      <c r="AY676" s="202" t="s">
        <v>328</v>
      </c>
    </row>
    <row r="677" s="14" customFormat="1">
      <c r="A677" s="14"/>
      <c r="B677" s="209"/>
      <c r="C677" s="14"/>
      <c r="D677" s="195" t="s">
        <v>442</v>
      </c>
      <c r="E677" s="210" t="s">
        <v>3</v>
      </c>
      <c r="F677" s="211" t="s">
        <v>452</v>
      </c>
      <c r="G677" s="14"/>
      <c r="H677" s="212">
        <v>15.279999999999999</v>
      </c>
      <c r="I677" s="213"/>
      <c r="J677" s="14"/>
      <c r="K677" s="14"/>
      <c r="L677" s="209"/>
      <c r="M677" s="214"/>
      <c r="N677" s="215"/>
      <c r="O677" s="215"/>
      <c r="P677" s="215"/>
      <c r="Q677" s="215"/>
      <c r="R677" s="215"/>
      <c r="S677" s="215"/>
      <c r="T677" s="216"/>
      <c r="U677" s="14"/>
      <c r="V677" s="14"/>
      <c r="W677" s="14"/>
      <c r="X677" s="14"/>
      <c r="Y677" s="14"/>
      <c r="Z677" s="14"/>
      <c r="AA677" s="14"/>
      <c r="AB677" s="14"/>
      <c r="AC677" s="14"/>
      <c r="AD677" s="14"/>
      <c r="AE677" s="14"/>
      <c r="AT677" s="210" t="s">
        <v>442</v>
      </c>
      <c r="AU677" s="210" t="s">
        <v>76</v>
      </c>
      <c r="AV677" s="14" t="s">
        <v>113</v>
      </c>
      <c r="AW677" s="14" t="s">
        <v>31</v>
      </c>
      <c r="AX677" s="14" t="s">
        <v>76</v>
      </c>
      <c r="AY677" s="210" t="s">
        <v>328</v>
      </c>
    </row>
    <row r="678" s="2" customFormat="1" ht="37.8" customHeight="1">
      <c r="A678" s="41"/>
      <c r="B678" s="176"/>
      <c r="C678" s="177" t="s">
        <v>3944</v>
      </c>
      <c r="D678" s="177" t="s">
        <v>331</v>
      </c>
      <c r="E678" s="178" t="s">
        <v>8417</v>
      </c>
      <c r="F678" s="179" t="s">
        <v>8418</v>
      </c>
      <c r="G678" s="180" t="s">
        <v>439</v>
      </c>
      <c r="H678" s="181">
        <v>155</v>
      </c>
      <c r="I678" s="182"/>
      <c r="J678" s="183">
        <f>ROUND(I678*H678,2)</f>
        <v>0</v>
      </c>
      <c r="K678" s="179" t="s">
        <v>335</v>
      </c>
      <c r="L678" s="42"/>
      <c r="M678" s="184" t="s">
        <v>3</v>
      </c>
      <c r="N678" s="185" t="s">
        <v>40</v>
      </c>
      <c r="O678" s="75"/>
      <c r="P678" s="186">
        <f>O678*H678</f>
        <v>0</v>
      </c>
      <c r="Q678" s="186">
        <v>0</v>
      </c>
      <c r="R678" s="186">
        <f>Q678*H678</f>
        <v>0</v>
      </c>
      <c r="S678" s="186">
        <v>0</v>
      </c>
      <c r="T678" s="187">
        <f>S678*H678</f>
        <v>0</v>
      </c>
      <c r="U678" s="41"/>
      <c r="V678" s="41"/>
      <c r="W678" s="41"/>
      <c r="X678" s="41"/>
      <c r="Y678" s="41"/>
      <c r="Z678" s="41"/>
      <c r="AA678" s="41"/>
      <c r="AB678" s="41"/>
      <c r="AC678" s="41"/>
      <c r="AD678" s="41"/>
      <c r="AE678" s="41"/>
      <c r="AR678" s="188" t="s">
        <v>113</v>
      </c>
      <c r="AT678" s="188" t="s">
        <v>331</v>
      </c>
      <c r="AU678" s="188" t="s">
        <v>76</v>
      </c>
      <c r="AY678" s="22" t="s">
        <v>328</v>
      </c>
      <c r="BE678" s="189">
        <f>IF(N678="základní",J678,0)</f>
        <v>0</v>
      </c>
      <c r="BF678" s="189">
        <f>IF(N678="snížená",J678,0)</f>
        <v>0</v>
      </c>
      <c r="BG678" s="189">
        <f>IF(N678="zákl. přenesená",J678,0)</f>
        <v>0</v>
      </c>
      <c r="BH678" s="189">
        <f>IF(N678="sníž. přenesená",J678,0)</f>
        <v>0</v>
      </c>
      <c r="BI678" s="189">
        <f>IF(N678="nulová",J678,0)</f>
        <v>0</v>
      </c>
      <c r="BJ678" s="22" t="s">
        <v>76</v>
      </c>
      <c r="BK678" s="189">
        <f>ROUND(I678*H678,2)</f>
        <v>0</v>
      </c>
      <c r="BL678" s="22" t="s">
        <v>113</v>
      </c>
      <c r="BM678" s="188" t="s">
        <v>8489</v>
      </c>
    </row>
    <row r="679" s="2" customFormat="1">
      <c r="A679" s="41"/>
      <c r="B679" s="42"/>
      <c r="C679" s="41"/>
      <c r="D679" s="190" t="s">
        <v>338</v>
      </c>
      <c r="E679" s="41"/>
      <c r="F679" s="191" t="s">
        <v>8419</v>
      </c>
      <c r="G679" s="41"/>
      <c r="H679" s="41"/>
      <c r="I679" s="192"/>
      <c r="J679" s="41"/>
      <c r="K679" s="41"/>
      <c r="L679" s="42"/>
      <c r="M679" s="193"/>
      <c r="N679" s="194"/>
      <c r="O679" s="75"/>
      <c r="P679" s="75"/>
      <c r="Q679" s="75"/>
      <c r="R679" s="75"/>
      <c r="S679" s="75"/>
      <c r="T679" s="76"/>
      <c r="U679" s="41"/>
      <c r="V679" s="41"/>
      <c r="W679" s="41"/>
      <c r="X679" s="41"/>
      <c r="Y679" s="41"/>
      <c r="Z679" s="41"/>
      <c r="AA679" s="41"/>
      <c r="AB679" s="41"/>
      <c r="AC679" s="41"/>
      <c r="AD679" s="41"/>
      <c r="AE679" s="41"/>
      <c r="AT679" s="22" t="s">
        <v>338</v>
      </c>
      <c r="AU679" s="22" t="s">
        <v>76</v>
      </c>
    </row>
    <row r="680" s="2" customFormat="1" ht="16.5" customHeight="1">
      <c r="A680" s="41"/>
      <c r="B680" s="176"/>
      <c r="C680" s="224" t="s">
        <v>3956</v>
      </c>
      <c r="D680" s="224" t="s">
        <v>539</v>
      </c>
      <c r="E680" s="225" t="s">
        <v>8420</v>
      </c>
      <c r="F680" s="226" t="s">
        <v>8421</v>
      </c>
      <c r="G680" s="227" t="s">
        <v>585</v>
      </c>
      <c r="H680" s="228">
        <v>7.75</v>
      </c>
      <c r="I680" s="229"/>
      <c r="J680" s="230">
        <f>ROUND(I680*H680,2)</f>
        <v>0</v>
      </c>
      <c r="K680" s="226" t="s">
        <v>335</v>
      </c>
      <c r="L680" s="231"/>
      <c r="M680" s="232" t="s">
        <v>3</v>
      </c>
      <c r="N680" s="233" t="s">
        <v>40</v>
      </c>
      <c r="O680" s="75"/>
      <c r="P680" s="186">
        <f>O680*H680</f>
        <v>0</v>
      </c>
      <c r="Q680" s="186">
        <v>0</v>
      </c>
      <c r="R680" s="186">
        <f>Q680*H680</f>
        <v>0</v>
      </c>
      <c r="S680" s="186">
        <v>0</v>
      </c>
      <c r="T680" s="187">
        <f>S680*H680</f>
        <v>0</v>
      </c>
      <c r="U680" s="41"/>
      <c r="V680" s="41"/>
      <c r="W680" s="41"/>
      <c r="X680" s="41"/>
      <c r="Y680" s="41"/>
      <c r="Z680" s="41"/>
      <c r="AA680" s="41"/>
      <c r="AB680" s="41"/>
      <c r="AC680" s="41"/>
      <c r="AD680" s="41"/>
      <c r="AE680" s="41"/>
      <c r="AR680" s="188" t="s">
        <v>171</v>
      </c>
      <c r="AT680" s="188" t="s">
        <v>539</v>
      </c>
      <c r="AU680" s="188" t="s">
        <v>76</v>
      </c>
      <c r="AY680" s="22" t="s">
        <v>328</v>
      </c>
      <c r="BE680" s="189">
        <f>IF(N680="základní",J680,0)</f>
        <v>0</v>
      </c>
      <c r="BF680" s="189">
        <f>IF(N680="snížená",J680,0)</f>
        <v>0</v>
      </c>
      <c r="BG680" s="189">
        <f>IF(N680="zákl. přenesená",J680,0)</f>
        <v>0</v>
      </c>
      <c r="BH680" s="189">
        <f>IF(N680="sníž. přenesená",J680,0)</f>
        <v>0</v>
      </c>
      <c r="BI680" s="189">
        <f>IF(N680="nulová",J680,0)</f>
        <v>0</v>
      </c>
      <c r="BJ680" s="22" t="s">
        <v>76</v>
      </c>
      <c r="BK680" s="189">
        <f>ROUND(I680*H680,2)</f>
        <v>0</v>
      </c>
      <c r="BL680" s="22" t="s">
        <v>113</v>
      </c>
      <c r="BM680" s="188" t="s">
        <v>8490</v>
      </c>
    </row>
    <row r="681" s="2" customFormat="1" ht="21.75" customHeight="1">
      <c r="A681" s="41"/>
      <c r="B681" s="176"/>
      <c r="C681" s="177" t="s">
        <v>3960</v>
      </c>
      <c r="D681" s="177" t="s">
        <v>331</v>
      </c>
      <c r="E681" s="178" t="s">
        <v>7915</v>
      </c>
      <c r="F681" s="179" t="s">
        <v>7916</v>
      </c>
      <c r="G681" s="180" t="s">
        <v>491</v>
      </c>
      <c r="H681" s="181">
        <v>21.039999999999999</v>
      </c>
      <c r="I681" s="182"/>
      <c r="J681" s="183">
        <f>ROUND(I681*H681,2)</f>
        <v>0</v>
      </c>
      <c r="K681" s="179" t="s">
        <v>335</v>
      </c>
      <c r="L681" s="42"/>
      <c r="M681" s="184" t="s">
        <v>3</v>
      </c>
      <c r="N681" s="185" t="s">
        <v>40</v>
      </c>
      <c r="O681" s="75"/>
      <c r="P681" s="186">
        <f>O681*H681</f>
        <v>0</v>
      </c>
      <c r="Q681" s="186">
        <v>0</v>
      </c>
      <c r="R681" s="186">
        <f>Q681*H681</f>
        <v>0</v>
      </c>
      <c r="S681" s="186">
        <v>0</v>
      </c>
      <c r="T681" s="187">
        <f>S681*H681</f>
        <v>0</v>
      </c>
      <c r="U681" s="41"/>
      <c r="V681" s="41"/>
      <c r="W681" s="41"/>
      <c r="X681" s="41"/>
      <c r="Y681" s="41"/>
      <c r="Z681" s="41"/>
      <c r="AA681" s="41"/>
      <c r="AB681" s="41"/>
      <c r="AC681" s="41"/>
      <c r="AD681" s="41"/>
      <c r="AE681" s="41"/>
      <c r="AR681" s="188" t="s">
        <v>113</v>
      </c>
      <c r="AT681" s="188" t="s">
        <v>331</v>
      </c>
      <c r="AU681" s="188" t="s">
        <v>76</v>
      </c>
      <c r="AY681" s="22" t="s">
        <v>328</v>
      </c>
      <c r="BE681" s="189">
        <f>IF(N681="základní",J681,0)</f>
        <v>0</v>
      </c>
      <c r="BF681" s="189">
        <f>IF(N681="snížená",J681,0)</f>
        <v>0</v>
      </c>
      <c r="BG681" s="189">
        <f>IF(N681="zákl. přenesená",J681,0)</f>
        <v>0</v>
      </c>
      <c r="BH681" s="189">
        <f>IF(N681="sníž. přenesená",J681,0)</f>
        <v>0</v>
      </c>
      <c r="BI681" s="189">
        <f>IF(N681="nulová",J681,0)</f>
        <v>0</v>
      </c>
      <c r="BJ681" s="22" t="s">
        <v>76</v>
      </c>
      <c r="BK681" s="189">
        <f>ROUND(I681*H681,2)</f>
        <v>0</v>
      </c>
      <c r="BL681" s="22" t="s">
        <v>113</v>
      </c>
      <c r="BM681" s="188" t="s">
        <v>8491</v>
      </c>
    </row>
    <row r="682" s="2" customFormat="1">
      <c r="A682" s="41"/>
      <c r="B682" s="42"/>
      <c r="C682" s="41"/>
      <c r="D682" s="190" t="s">
        <v>338</v>
      </c>
      <c r="E682" s="41"/>
      <c r="F682" s="191" t="s">
        <v>7917</v>
      </c>
      <c r="G682" s="41"/>
      <c r="H682" s="41"/>
      <c r="I682" s="192"/>
      <c r="J682" s="41"/>
      <c r="K682" s="41"/>
      <c r="L682" s="42"/>
      <c r="M682" s="193"/>
      <c r="N682" s="194"/>
      <c r="O682" s="75"/>
      <c r="P682" s="75"/>
      <c r="Q682" s="75"/>
      <c r="R682" s="75"/>
      <c r="S682" s="75"/>
      <c r="T682" s="76"/>
      <c r="U682" s="41"/>
      <c r="V682" s="41"/>
      <c r="W682" s="41"/>
      <c r="X682" s="41"/>
      <c r="Y682" s="41"/>
      <c r="Z682" s="41"/>
      <c r="AA682" s="41"/>
      <c r="AB682" s="41"/>
      <c r="AC682" s="41"/>
      <c r="AD682" s="41"/>
      <c r="AE682" s="41"/>
      <c r="AT682" s="22" t="s">
        <v>338</v>
      </c>
      <c r="AU682" s="22" t="s">
        <v>76</v>
      </c>
    </row>
    <row r="683" s="15" customFormat="1">
      <c r="A683" s="15"/>
      <c r="B683" s="217"/>
      <c r="C683" s="15"/>
      <c r="D683" s="195" t="s">
        <v>442</v>
      </c>
      <c r="E683" s="218" t="s">
        <v>3</v>
      </c>
      <c r="F683" s="219" t="s">
        <v>8492</v>
      </c>
      <c r="G683" s="15"/>
      <c r="H683" s="218" t="s">
        <v>3</v>
      </c>
      <c r="I683" s="220"/>
      <c r="J683" s="15"/>
      <c r="K683" s="15"/>
      <c r="L683" s="217"/>
      <c r="M683" s="221"/>
      <c r="N683" s="222"/>
      <c r="O683" s="222"/>
      <c r="P683" s="222"/>
      <c r="Q683" s="222"/>
      <c r="R683" s="222"/>
      <c r="S683" s="222"/>
      <c r="T683" s="223"/>
      <c r="U683" s="15"/>
      <c r="V683" s="15"/>
      <c r="W683" s="15"/>
      <c r="X683" s="15"/>
      <c r="Y683" s="15"/>
      <c r="Z683" s="15"/>
      <c r="AA683" s="15"/>
      <c r="AB683" s="15"/>
      <c r="AC683" s="15"/>
      <c r="AD683" s="15"/>
      <c r="AE683" s="15"/>
      <c r="AT683" s="218" t="s">
        <v>442</v>
      </c>
      <c r="AU683" s="218" t="s">
        <v>76</v>
      </c>
      <c r="AV683" s="15" t="s">
        <v>76</v>
      </c>
      <c r="AW683" s="15" t="s">
        <v>31</v>
      </c>
      <c r="AX683" s="15" t="s">
        <v>69</v>
      </c>
      <c r="AY683" s="218" t="s">
        <v>328</v>
      </c>
    </row>
    <row r="684" s="13" customFormat="1">
      <c r="A684" s="13"/>
      <c r="B684" s="201"/>
      <c r="C684" s="13"/>
      <c r="D684" s="195" t="s">
        <v>442</v>
      </c>
      <c r="E684" s="202" t="s">
        <v>3</v>
      </c>
      <c r="F684" s="203" t="s">
        <v>8493</v>
      </c>
      <c r="G684" s="13"/>
      <c r="H684" s="204">
        <v>19.739999999999998</v>
      </c>
      <c r="I684" s="205"/>
      <c r="J684" s="13"/>
      <c r="K684" s="13"/>
      <c r="L684" s="201"/>
      <c r="M684" s="206"/>
      <c r="N684" s="207"/>
      <c r="O684" s="207"/>
      <c r="P684" s="207"/>
      <c r="Q684" s="207"/>
      <c r="R684" s="207"/>
      <c r="S684" s="207"/>
      <c r="T684" s="208"/>
      <c r="U684" s="13"/>
      <c r="V684" s="13"/>
      <c r="W684" s="13"/>
      <c r="X684" s="13"/>
      <c r="Y684" s="13"/>
      <c r="Z684" s="13"/>
      <c r="AA684" s="13"/>
      <c r="AB684" s="13"/>
      <c r="AC684" s="13"/>
      <c r="AD684" s="13"/>
      <c r="AE684" s="13"/>
      <c r="AT684" s="202" t="s">
        <v>442</v>
      </c>
      <c r="AU684" s="202" t="s">
        <v>76</v>
      </c>
      <c r="AV684" s="13" t="s">
        <v>79</v>
      </c>
      <c r="AW684" s="13" t="s">
        <v>31</v>
      </c>
      <c r="AX684" s="13" t="s">
        <v>69</v>
      </c>
      <c r="AY684" s="202" t="s">
        <v>328</v>
      </c>
    </row>
    <row r="685" s="15" customFormat="1">
      <c r="A685" s="15"/>
      <c r="B685" s="217"/>
      <c r="C685" s="15"/>
      <c r="D685" s="195" t="s">
        <v>442</v>
      </c>
      <c r="E685" s="218" t="s">
        <v>3</v>
      </c>
      <c r="F685" s="219" t="s">
        <v>8494</v>
      </c>
      <c r="G685" s="15"/>
      <c r="H685" s="218" t="s">
        <v>3</v>
      </c>
      <c r="I685" s="220"/>
      <c r="J685" s="15"/>
      <c r="K685" s="15"/>
      <c r="L685" s="217"/>
      <c r="M685" s="221"/>
      <c r="N685" s="222"/>
      <c r="O685" s="222"/>
      <c r="P685" s="222"/>
      <c r="Q685" s="222"/>
      <c r="R685" s="222"/>
      <c r="S685" s="222"/>
      <c r="T685" s="223"/>
      <c r="U685" s="15"/>
      <c r="V685" s="15"/>
      <c r="W685" s="15"/>
      <c r="X685" s="15"/>
      <c r="Y685" s="15"/>
      <c r="Z685" s="15"/>
      <c r="AA685" s="15"/>
      <c r="AB685" s="15"/>
      <c r="AC685" s="15"/>
      <c r="AD685" s="15"/>
      <c r="AE685" s="15"/>
      <c r="AT685" s="218" t="s">
        <v>442</v>
      </c>
      <c r="AU685" s="218" t="s">
        <v>76</v>
      </c>
      <c r="AV685" s="15" t="s">
        <v>76</v>
      </c>
      <c r="AW685" s="15" t="s">
        <v>31</v>
      </c>
      <c r="AX685" s="15" t="s">
        <v>69</v>
      </c>
      <c r="AY685" s="218" t="s">
        <v>328</v>
      </c>
    </row>
    <row r="686" s="13" customFormat="1">
      <c r="A686" s="13"/>
      <c r="B686" s="201"/>
      <c r="C686" s="13"/>
      <c r="D686" s="195" t="s">
        <v>442</v>
      </c>
      <c r="E686" s="202" t="s">
        <v>3</v>
      </c>
      <c r="F686" s="203" t="s">
        <v>8495</v>
      </c>
      <c r="G686" s="13"/>
      <c r="H686" s="204">
        <v>1.3</v>
      </c>
      <c r="I686" s="205"/>
      <c r="J686" s="13"/>
      <c r="K686" s="13"/>
      <c r="L686" s="201"/>
      <c r="M686" s="206"/>
      <c r="N686" s="207"/>
      <c r="O686" s="207"/>
      <c r="P686" s="207"/>
      <c r="Q686" s="207"/>
      <c r="R686" s="207"/>
      <c r="S686" s="207"/>
      <c r="T686" s="208"/>
      <c r="U686" s="13"/>
      <c r="V686" s="13"/>
      <c r="W686" s="13"/>
      <c r="X686" s="13"/>
      <c r="Y686" s="13"/>
      <c r="Z686" s="13"/>
      <c r="AA686" s="13"/>
      <c r="AB686" s="13"/>
      <c r="AC686" s="13"/>
      <c r="AD686" s="13"/>
      <c r="AE686" s="13"/>
      <c r="AT686" s="202" t="s">
        <v>442</v>
      </c>
      <c r="AU686" s="202" t="s">
        <v>76</v>
      </c>
      <c r="AV686" s="13" t="s">
        <v>79</v>
      </c>
      <c r="AW686" s="13" t="s">
        <v>31</v>
      </c>
      <c r="AX686" s="13" t="s">
        <v>69</v>
      </c>
      <c r="AY686" s="202" t="s">
        <v>328</v>
      </c>
    </row>
    <row r="687" s="14" customFormat="1">
      <c r="A687" s="14"/>
      <c r="B687" s="209"/>
      <c r="C687" s="14"/>
      <c r="D687" s="195" t="s">
        <v>442</v>
      </c>
      <c r="E687" s="210" t="s">
        <v>3</v>
      </c>
      <c r="F687" s="211" t="s">
        <v>452</v>
      </c>
      <c r="G687" s="14"/>
      <c r="H687" s="212">
        <v>21.039999999999999</v>
      </c>
      <c r="I687" s="213"/>
      <c r="J687" s="14"/>
      <c r="K687" s="14"/>
      <c r="L687" s="209"/>
      <c r="M687" s="214"/>
      <c r="N687" s="215"/>
      <c r="O687" s="215"/>
      <c r="P687" s="215"/>
      <c r="Q687" s="215"/>
      <c r="R687" s="215"/>
      <c r="S687" s="215"/>
      <c r="T687" s="216"/>
      <c r="U687" s="14"/>
      <c r="V687" s="14"/>
      <c r="W687" s="14"/>
      <c r="X687" s="14"/>
      <c r="Y687" s="14"/>
      <c r="Z687" s="14"/>
      <c r="AA687" s="14"/>
      <c r="AB687" s="14"/>
      <c r="AC687" s="14"/>
      <c r="AD687" s="14"/>
      <c r="AE687" s="14"/>
      <c r="AT687" s="210" t="s">
        <v>442</v>
      </c>
      <c r="AU687" s="210" t="s">
        <v>76</v>
      </c>
      <c r="AV687" s="14" t="s">
        <v>113</v>
      </c>
      <c r="AW687" s="14" t="s">
        <v>31</v>
      </c>
      <c r="AX687" s="14" t="s">
        <v>76</v>
      </c>
      <c r="AY687" s="210" t="s">
        <v>328</v>
      </c>
    </row>
    <row r="688" s="2" customFormat="1" ht="16.5" customHeight="1">
      <c r="A688" s="41"/>
      <c r="B688" s="176"/>
      <c r="C688" s="224" t="s">
        <v>3964</v>
      </c>
      <c r="D688" s="224" t="s">
        <v>539</v>
      </c>
      <c r="E688" s="225" t="s">
        <v>7925</v>
      </c>
      <c r="F688" s="226" t="s">
        <v>7926</v>
      </c>
      <c r="G688" s="227" t="s">
        <v>491</v>
      </c>
      <c r="H688" s="228">
        <v>21.039999999999999</v>
      </c>
      <c r="I688" s="229"/>
      <c r="J688" s="230">
        <f>ROUND(I688*H688,2)</f>
        <v>0</v>
      </c>
      <c r="K688" s="226" t="s">
        <v>335</v>
      </c>
      <c r="L688" s="231"/>
      <c r="M688" s="232" t="s">
        <v>3</v>
      </c>
      <c r="N688" s="233" t="s">
        <v>40</v>
      </c>
      <c r="O688" s="75"/>
      <c r="P688" s="186">
        <f>O688*H688</f>
        <v>0</v>
      </c>
      <c r="Q688" s="186">
        <v>0</v>
      </c>
      <c r="R688" s="186">
        <f>Q688*H688</f>
        <v>0</v>
      </c>
      <c r="S688" s="186">
        <v>0</v>
      </c>
      <c r="T688" s="187">
        <f>S688*H688</f>
        <v>0</v>
      </c>
      <c r="U688" s="41"/>
      <c r="V688" s="41"/>
      <c r="W688" s="41"/>
      <c r="X688" s="41"/>
      <c r="Y688" s="41"/>
      <c r="Z688" s="41"/>
      <c r="AA688" s="41"/>
      <c r="AB688" s="41"/>
      <c r="AC688" s="41"/>
      <c r="AD688" s="41"/>
      <c r="AE688" s="41"/>
      <c r="AR688" s="188" t="s">
        <v>171</v>
      </c>
      <c r="AT688" s="188" t="s">
        <v>539</v>
      </c>
      <c r="AU688" s="188" t="s">
        <v>76</v>
      </c>
      <c r="AY688" s="22" t="s">
        <v>328</v>
      </c>
      <c r="BE688" s="189">
        <f>IF(N688="základní",J688,0)</f>
        <v>0</v>
      </c>
      <c r="BF688" s="189">
        <f>IF(N688="snížená",J688,0)</f>
        <v>0</v>
      </c>
      <c r="BG688" s="189">
        <f>IF(N688="zákl. přenesená",J688,0)</f>
        <v>0</v>
      </c>
      <c r="BH688" s="189">
        <f>IF(N688="sníž. přenesená",J688,0)</f>
        <v>0</v>
      </c>
      <c r="BI688" s="189">
        <f>IF(N688="nulová",J688,0)</f>
        <v>0</v>
      </c>
      <c r="BJ688" s="22" t="s">
        <v>76</v>
      </c>
      <c r="BK688" s="189">
        <f>ROUND(I688*H688,2)</f>
        <v>0</v>
      </c>
      <c r="BL688" s="22" t="s">
        <v>113</v>
      </c>
      <c r="BM688" s="188" t="s">
        <v>8496</v>
      </c>
    </row>
    <row r="689" s="2" customFormat="1" ht="21.75" customHeight="1">
      <c r="A689" s="41"/>
      <c r="B689" s="176"/>
      <c r="C689" s="177" t="s">
        <v>3969</v>
      </c>
      <c r="D689" s="177" t="s">
        <v>331</v>
      </c>
      <c r="E689" s="178" t="s">
        <v>8257</v>
      </c>
      <c r="F689" s="179" t="s">
        <v>8258</v>
      </c>
      <c r="G689" s="180" t="s">
        <v>491</v>
      </c>
      <c r="H689" s="181">
        <v>21.039999999999999</v>
      </c>
      <c r="I689" s="182"/>
      <c r="J689" s="183">
        <f>ROUND(I689*H689,2)</f>
        <v>0</v>
      </c>
      <c r="K689" s="179" t="s">
        <v>3</v>
      </c>
      <c r="L689" s="42"/>
      <c r="M689" s="184" t="s">
        <v>3</v>
      </c>
      <c r="N689" s="185" t="s">
        <v>40</v>
      </c>
      <c r="O689" s="75"/>
      <c r="P689" s="186">
        <f>O689*H689</f>
        <v>0</v>
      </c>
      <c r="Q689" s="186">
        <v>0</v>
      </c>
      <c r="R689" s="186">
        <f>Q689*H689</f>
        <v>0</v>
      </c>
      <c r="S689" s="186">
        <v>0</v>
      </c>
      <c r="T689" s="187">
        <f>S689*H689</f>
        <v>0</v>
      </c>
      <c r="U689" s="41"/>
      <c r="V689" s="41"/>
      <c r="W689" s="41"/>
      <c r="X689" s="41"/>
      <c r="Y689" s="41"/>
      <c r="Z689" s="41"/>
      <c r="AA689" s="41"/>
      <c r="AB689" s="41"/>
      <c r="AC689" s="41"/>
      <c r="AD689" s="41"/>
      <c r="AE689" s="41"/>
      <c r="AR689" s="188" t="s">
        <v>113</v>
      </c>
      <c r="AT689" s="188" t="s">
        <v>331</v>
      </c>
      <c r="AU689" s="188" t="s">
        <v>76</v>
      </c>
      <c r="AY689" s="22" t="s">
        <v>328</v>
      </c>
      <c r="BE689" s="189">
        <f>IF(N689="základní",J689,0)</f>
        <v>0</v>
      </c>
      <c r="BF689" s="189">
        <f>IF(N689="snížená",J689,0)</f>
        <v>0</v>
      </c>
      <c r="BG689" s="189">
        <f>IF(N689="zákl. přenesená",J689,0)</f>
        <v>0</v>
      </c>
      <c r="BH689" s="189">
        <f>IF(N689="sníž. přenesená",J689,0)</f>
        <v>0</v>
      </c>
      <c r="BI689" s="189">
        <f>IF(N689="nulová",J689,0)</f>
        <v>0</v>
      </c>
      <c r="BJ689" s="22" t="s">
        <v>76</v>
      </c>
      <c r="BK689" s="189">
        <f>ROUND(I689*H689,2)</f>
        <v>0</v>
      </c>
      <c r="BL689" s="22" t="s">
        <v>113</v>
      </c>
      <c r="BM689" s="188" t="s">
        <v>8497</v>
      </c>
    </row>
    <row r="690" s="2" customFormat="1" ht="24.15" customHeight="1">
      <c r="A690" s="41"/>
      <c r="B690" s="176"/>
      <c r="C690" s="177" t="s">
        <v>3973</v>
      </c>
      <c r="D690" s="177" t="s">
        <v>331</v>
      </c>
      <c r="E690" s="178" t="s">
        <v>8427</v>
      </c>
      <c r="F690" s="179" t="s">
        <v>8150</v>
      </c>
      <c r="G690" s="180" t="s">
        <v>585</v>
      </c>
      <c r="H690" s="181">
        <v>35.450000000000003</v>
      </c>
      <c r="I690" s="182"/>
      <c r="J690" s="183">
        <f>ROUND(I690*H690,2)</f>
        <v>0</v>
      </c>
      <c r="K690" s="179" t="s">
        <v>335</v>
      </c>
      <c r="L690" s="42"/>
      <c r="M690" s="184" t="s">
        <v>3</v>
      </c>
      <c r="N690" s="185" t="s">
        <v>40</v>
      </c>
      <c r="O690" s="75"/>
      <c r="P690" s="186">
        <f>O690*H690</f>
        <v>0</v>
      </c>
      <c r="Q690" s="186">
        <v>0</v>
      </c>
      <c r="R690" s="186">
        <f>Q690*H690</f>
        <v>0</v>
      </c>
      <c r="S690" s="186">
        <v>0</v>
      </c>
      <c r="T690" s="187">
        <f>S690*H690</f>
        <v>0</v>
      </c>
      <c r="U690" s="41"/>
      <c r="V690" s="41"/>
      <c r="W690" s="41"/>
      <c r="X690" s="41"/>
      <c r="Y690" s="41"/>
      <c r="Z690" s="41"/>
      <c r="AA690" s="41"/>
      <c r="AB690" s="41"/>
      <c r="AC690" s="41"/>
      <c r="AD690" s="41"/>
      <c r="AE690" s="41"/>
      <c r="AR690" s="188" t="s">
        <v>113</v>
      </c>
      <c r="AT690" s="188" t="s">
        <v>331</v>
      </c>
      <c r="AU690" s="188" t="s">
        <v>76</v>
      </c>
      <c r="AY690" s="22" t="s">
        <v>328</v>
      </c>
      <c r="BE690" s="189">
        <f>IF(N690="základní",J690,0)</f>
        <v>0</v>
      </c>
      <c r="BF690" s="189">
        <f>IF(N690="snížená",J690,0)</f>
        <v>0</v>
      </c>
      <c r="BG690" s="189">
        <f>IF(N690="zákl. přenesená",J690,0)</f>
        <v>0</v>
      </c>
      <c r="BH690" s="189">
        <f>IF(N690="sníž. přenesená",J690,0)</f>
        <v>0</v>
      </c>
      <c r="BI690" s="189">
        <f>IF(N690="nulová",J690,0)</f>
        <v>0</v>
      </c>
      <c r="BJ690" s="22" t="s">
        <v>76</v>
      </c>
      <c r="BK690" s="189">
        <f>ROUND(I690*H690,2)</f>
        <v>0</v>
      </c>
      <c r="BL690" s="22" t="s">
        <v>113</v>
      </c>
      <c r="BM690" s="188" t="s">
        <v>8498</v>
      </c>
    </row>
    <row r="691" s="2" customFormat="1">
      <c r="A691" s="41"/>
      <c r="B691" s="42"/>
      <c r="C691" s="41"/>
      <c r="D691" s="190" t="s">
        <v>338</v>
      </c>
      <c r="E691" s="41"/>
      <c r="F691" s="191" t="s">
        <v>8428</v>
      </c>
      <c r="G691" s="41"/>
      <c r="H691" s="41"/>
      <c r="I691" s="192"/>
      <c r="J691" s="41"/>
      <c r="K691" s="41"/>
      <c r="L691" s="42"/>
      <c r="M691" s="193"/>
      <c r="N691" s="194"/>
      <c r="O691" s="75"/>
      <c r="P691" s="75"/>
      <c r="Q691" s="75"/>
      <c r="R691" s="75"/>
      <c r="S691" s="75"/>
      <c r="T691" s="76"/>
      <c r="U691" s="41"/>
      <c r="V691" s="41"/>
      <c r="W691" s="41"/>
      <c r="X691" s="41"/>
      <c r="Y691" s="41"/>
      <c r="Z691" s="41"/>
      <c r="AA691" s="41"/>
      <c r="AB691" s="41"/>
      <c r="AC691" s="41"/>
      <c r="AD691" s="41"/>
      <c r="AE691" s="41"/>
      <c r="AT691" s="22" t="s">
        <v>338</v>
      </c>
      <c r="AU691" s="22" t="s">
        <v>76</v>
      </c>
    </row>
    <row r="692" s="2" customFormat="1" ht="37.8" customHeight="1">
      <c r="A692" s="41"/>
      <c r="B692" s="176"/>
      <c r="C692" s="177" t="s">
        <v>3978</v>
      </c>
      <c r="D692" s="177" t="s">
        <v>331</v>
      </c>
      <c r="E692" s="178" t="s">
        <v>8499</v>
      </c>
      <c r="F692" s="179" t="s">
        <v>8147</v>
      </c>
      <c r="G692" s="180" t="s">
        <v>585</v>
      </c>
      <c r="H692" s="181">
        <v>35.450000000000003</v>
      </c>
      <c r="I692" s="182"/>
      <c r="J692" s="183">
        <f>ROUND(I692*H692,2)</f>
        <v>0</v>
      </c>
      <c r="K692" s="179" t="s">
        <v>3</v>
      </c>
      <c r="L692" s="42"/>
      <c r="M692" s="184" t="s">
        <v>3</v>
      </c>
      <c r="N692" s="185" t="s">
        <v>40</v>
      </c>
      <c r="O692" s="75"/>
      <c r="P692" s="186">
        <f>O692*H692</f>
        <v>0</v>
      </c>
      <c r="Q692" s="186">
        <v>0</v>
      </c>
      <c r="R692" s="186">
        <f>Q692*H692</f>
        <v>0</v>
      </c>
      <c r="S692" s="186">
        <v>0</v>
      </c>
      <c r="T692" s="187">
        <f>S692*H692</f>
        <v>0</v>
      </c>
      <c r="U692" s="41"/>
      <c r="V692" s="41"/>
      <c r="W692" s="41"/>
      <c r="X692" s="41"/>
      <c r="Y692" s="41"/>
      <c r="Z692" s="41"/>
      <c r="AA692" s="41"/>
      <c r="AB692" s="41"/>
      <c r="AC692" s="41"/>
      <c r="AD692" s="41"/>
      <c r="AE692" s="41"/>
      <c r="AR692" s="188" t="s">
        <v>113</v>
      </c>
      <c r="AT692" s="188" t="s">
        <v>331</v>
      </c>
      <c r="AU692" s="188" t="s">
        <v>76</v>
      </c>
      <c r="AY692" s="22" t="s">
        <v>328</v>
      </c>
      <c r="BE692" s="189">
        <f>IF(N692="základní",J692,0)</f>
        <v>0</v>
      </c>
      <c r="BF692" s="189">
        <f>IF(N692="snížená",J692,0)</f>
        <v>0</v>
      </c>
      <c r="BG692" s="189">
        <f>IF(N692="zákl. přenesená",J692,0)</f>
        <v>0</v>
      </c>
      <c r="BH692" s="189">
        <f>IF(N692="sníž. přenesená",J692,0)</f>
        <v>0</v>
      </c>
      <c r="BI692" s="189">
        <f>IF(N692="nulová",J692,0)</f>
        <v>0</v>
      </c>
      <c r="BJ692" s="22" t="s">
        <v>76</v>
      </c>
      <c r="BK692" s="189">
        <f>ROUND(I692*H692,2)</f>
        <v>0</v>
      </c>
      <c r="BL692" s="22" t="s">
        <v>113</v>
      </c>
      <c r="BM692" s="188" t="s">
        <v>1229</v>
      </c>
    </row>
    <row r="693" s="12" customFormat="1" ht="25.92" customHeight="1">
      <c r="A693" s="12"/>
      <c r="B693" s="163"/>
      <c r="C693" s="12"/>
      <c r="D693" s="164" t="s">
        <v>68</v>
      </c>
      <c r="E693" s="165" t="s">
        <v>8500</v>
      </c>
      <c r="F693" s="165" t="s">
        <v>8501</v>
      </c>
      <c r="G693" s="12"/>
      <c r="H693" s="12"/>
      <c r="I693" s="166"/>
      <c r="J693" s="167">
        <f>BK693</f>
        <v>0</v>
      </c>
      <c r="K693" s="12"/>
      <c r="L693" s="163"/>
      <c r="M693" s="168"/>
      <c r="N693" s="169"/>
      <c r="O693" s="169"/>
      <c r="P693" s="170">
        <f>SUM(P694:P728)</f>
        <v>0</v>
      </c>
      <c r="Q693" s="169"/>
      <c r="R693" s="170">
        <f>SUM(R694:R728)</f>
        <v>0</v>
      </c>
      <c r="S693" s="169"/>
      <c r="T693" s="171">
        <f>SUM(T694:T728)</f>
        <v>0</v>
      </c>
      <c r="U693" s="12"/>
      <c r="V693" s="12"/>
      <c r="W693" s="12"/>
      <c r="X693" s="12"/>
      <c r="Y693" s="12"/>
      <c r="Z693" s="12"/>
      <c r="AA693" s="12"/>
      <c r="AB693" s="12"/>
      <c r="AC693" s="12"/>
      <c r="AD693" s="12"/>
      <c r="AE693" s="12"/>
      <c r="AR693" s="164" t="s">
        <v>76</v>
      </c>
      <c r="AT693" s="172" t="s">
        <v>68</v>
      </c>
      <c r="AU693" s="172" t="s">
        <v>69</v>
      </c>
      <c r="AY693" s="164" t="s">
        <v>328</v>
      </c>
      <c r="BK693" s="173">
        <f>SUM(BK694:BK728)</f>
        <v>0</v>
      </c>
    </row>
    <row r="694" s="2" customFormat="1" ht="24.15" customHeight="1">
      <c r="A694" s="41"/>
      <c r="B694" s="176"/>
      <c r="C694" s="177" t="s">
        <v>3982</v>
      </c>
      <c r="D694" s="177" t="s">
        <v>331</v>
      </c>
      <c r="E694" s="178" t="s">
        <v>6930</v>
      </c>
      <c r="F694" s="179" t="s">
        <v>8502</v>
      </c>
      <c r="G694" s="180" t="s">
        <v>439</v>
      </c>
      <c r="H694" s="181">
        <v>74</v>
      </c>
      <c r="I694" s="182"/>
      <c r="J694" s="183">
        <f>ROUND(I694*H694,2)</f>
        <v>0</v>
      </c>
      <c r="K694" s="179" t="s">
        <v>335</v>
      </c>
      <c r="L694" s="42"/>
      <c r="M694" s="184" t="s">
        <v>3</v>
      </c>
      <c r="N694" s="185" t="s">
        <v>40</v>
      </c>
      <c r="O694" s="75"/>
      <c r="P694" s="186">
        <f>O694*H694</f>
        <v>0</v>
      </c>
      <c r="Q694" s="186">
        <v>0</v>
      </c>
      <c r="R694" s="186">
        <f>Q694*H694</f>
        <v>0</v>
      </c>
      <c r="S694" s="186">
        <v>0</v>
      </c>
      <c r="T694" s="187">
        <f>S694*H694</f>
        <v>0</v>
      </c>
      <c r="U694" s="41"/>
      <c r="V694" s="41"/>
      <c r="W694" s="41"/>
      <c r="X694" s="41"/>
      <c r="Y694" s="41"/>
      <c r="Z694" s="41"/>
      <c r="AA694" s="41"/>
      <c r="AB694" s="41"/>
      <c r="AC694" s="41"/>
      <c r="AD694" s="41"/>
      <c r="AE694" s="41"/>
      <c r="AR694" s="188" t="s">
        <v>113</v>
      </c>
      <c r="AT694" s="188" t="s">
        <v>331</v>
      </c>
      <c r="AU694" s="188" t="s">
        <v>76</v>
      </c>
      <c r="AY694" s="22" t="s">
        <v>328</v>
      </c>
      <c r="BE694" s="189">
        <f>IF(N694="základní",J694,0)</f>
        <v>0</v>
      </c>
      <c r="BF694" s="189">
        <f>IF(N694="snížená",J694,0)</f>
        <v>0</v>
      </c>
      <c r="BG694" s="189">
        <f>IF(N694="zákl. přenesená",J694,0)</f>
        <v>0</v>
      </c>
      <c r="BH694" s="189">
        <f>IF(N694="sníž. přenesená",J694,0)</f>
        <v>0</v>
      </c>
      <c r="BI694" s="189">
        <f>IF(N694="nulová",J694,0)</f>
        <v>0</v>
      </c>
      <c r="BJ694" s="22" t="s">
        <v>76</v>
      </c>
      <c r="BK694" s="189">
        <f>ROUND(I694*H694,2)</f>
        <v>0</v>
      </c>
      <c r="BL694" s="22" t="s">
        <v>113</v>
      </c>
      <c r="BM694" s="188" t="s">
        <v>8503</v>
      </c>
    </row>
    <row r="695" s="2" customFormat="1">
      <c r="A695" s="41"/>
      <c r="B695" s="42"/>
      <c r="C695" s="41"/>
      <c r="D695" s="190" t="s">
        <v>338</v>
      </c>
      <c r="E695" s="41"/>
      <c r="F695" s="191" t="s">
        <v>6933</v>
      </c>
      <c r="G695" s="41"/>
      <c r="H695" s="41"/>
      <c r="I695" s="192"/>
      <c r="J695" s="41"/>
      <c r="K695" s="41"/>
      <c r="L695" s="42"/>
      <c r="M695" s="193"/>
      <c r="N695" s="194"/>
      <c r="O695" s="75"/>
      <c r="P695" s="75"/>
      <c r="Q695" s="75"/>
      <c r="R695" s="75"/>
      <c r="S695" s="75"/>
      <c r="T695" s="76"/>
      <c r="U695" s="41"/>
      <c r="V695" s="41"/>
      <c r="W695" s="41"/>
      <c r="X695" s="41"/>
      <c r="Y695" s="41"/>
      <c r="Z695" s="41"/>
      <c r="AA695" s="41"/>
      <c r="AB695" s="41"/>
      <c r="AC695" s="41"/>
      <c r="AD695" s="41"/>
      <c r="AE695" s="41"/>
      <c r="AT695" s="22" t="s">
        <v>338</v>
      </c>
      <c r="AU695" s="22" t="s">
        <v>76</v>
      </c>
    </row>
    <row r="696" s="2" customFormat="1" ht="24.15" customHeight="1">
      <c r="A696" s="41"/>
      <c r="B696" s="176"/>
      <c r="C696" s="224" t="s">
        <v>3989</v>
      </c>
      <c r="D696" s="224" t="s">
        <v>539</v>
      </c>
      <c r="E696" s="225" t="s">
        <v>8504</v>
      </c>
      <c r="F696" s="226" t="s">
        <v>8505</v>
      </c>
      <c r="G696" s="227" t="s">
        <v>439</v>
      </c>
      <c r="H696" s="228">
        <v>77.700000000000003</v>
      </c>
      <c r="I696" s="229"/>
      <c r="J696" s="230">
        <f>ROUND(I696*H696,2)</f>
        <v>0</v>
      </c>
      <c r="K696" s="226" t="s">
        <v>335</v>
      </c>
      <c r="L696" s="231"/>
      <c r="M696" s="232" t="s">
        <v>3</v>
      </c>
      <c r="N696" s="233" t="s">
        <v>40</v>
      </c>
      <c r="O696" s="75"/>
      <c r="P696" s="186">
        <f>O696*H696</f>
        <v>0</v>
      </c>
      <c r="Q696" s="186">
        <v>0</v>
      </c>
      <c r="R696" s="186">
        <f>Q696*H696</f>
        <v>0</v>
      </c>
      <c r="S696" s="186">
        <v>0</v>
      </c>
      <c r="T696" s="187">
        <f>S696*H696</f>
        <v>0</v>
      </c>
      <c r="U696" s="41"/>
      <c r="V696" s="41"/>
      <c r="W696" s="41"/>
      <c r="X696" s="41"/>
      <c r="Y696" s="41"/>
      <c r="Z696" s="41"/>
      <c r="AA696" s="41"/>
      <c r="AB696" s="41"/>
      <c r="AC696" s="41"/>
      <c r="AD696" s="41"/>
      <c r="AE696" s="41"/>
      <c r="AR696" s="188" t="s">
        <v>171</v>
      </c>
      <c r="AT696" s="188" t="s">
        <v>539</v>
      </c>
      <c r="AU696" s="188" t="s">
        <v>76</v>
      </c>
      <c r="AY696" s="22" t="s">
        <v>328</v>
      </c>
      <c r="BE696" s="189">
        <f>IF(N696="základní",J696,0)</f>
        <v>0</v>
      </c>
      <c r="BF696" s="189">
        <f>IF(N696="snížená",J696,0)</f>
        <v>0</v>
      </c>
      <c r="BG696" s="189">
        <f>IF(N696="zákl. přenesená",J696,0)</f>
        <v>0</v>
      </c>
      <c r="BH696" s="189">
        <f>IF(N696="sníž. přenesená",J696,0)</f>
        <v>0</v>
      </c>
      <c r="BI696" s="189">
        <f>IF(N696="nulová",J696,0)</f>
        <v>0</v>
      </c>
      <c r="BJ696" s="22" t="s">
        <v>76</v>
      </c>
      <c r="BK696" s="189">
        <f>ROUND(I696*H696,2)</f>
        <v>0</v>
      </c>
      <c r="BL696" s="22" t="s">
        <v>113</v>
      </c>
      <c r="BM696" s="188" t="s">
        <v>8506</v>
      </c>
    </row>
    <row r="697" s="2" customFormat="1" ht="24.15" customHeight="1">
      <c r="A697" s="41"/>
      <c r="B697" s="176"/>
      <c r="C697" s="177" t="s">
        <v>1427</v>
      </c>
      <c r="D697" s="177" t="s">
        <v>331</v>
      </c>
      <c r="E697" s="178" t="s">
        <v>6930</v>
      </c>
      <c r="F697" s="179" t="s">
        <v>8502</v>
      </c>
      <c r="G697" s="180" t="s">
        <v>439</v>
      </c>
      <c r="H697" s="181">
        <v>74</v>
      </c>
      <c r="I697" s="182"/>
      <c r="J697" s="183">
        <f>ROUND(I697*H697,2)</f>
        <v>0</v>
      </c>
      <c r="K697" s="179" t="s">
        <v>335</v>
      </c>
      <c r="L697" s="42"/>
      <c r="M697" s="184" t="s">
        <v>3</v>
      </c>
      <c r="N697" s="185" t="s">
        <v>40</v>
      </c>
      <c r="O697" s="75"/>
      <c r="P697" s="186">
        <f>O697*H697</f>
        <v>0</v>
      </c>
      <c r="Q697" s="186">
        <v>0</v>
      </c>
      <c r="R697" s="186">
        <f>Q697*H697</f>
        <v>0</v>
      </c>
      <c r="S697" s="186">
        <v>0</v>
      </c>
      <c r="T697" s="187">
        <f>S697*H697</f>
        <v>0</v>
      </c>
      <c r="U697" s="41"/>
      <c r="V697" s="41"/>
      <c r="W697" s="41"/>
      <c r="X697" s="41"/>
      <c r="Y697" s="41"/>
      <c r="Z697" s="41"/>
      <c r="AA697" s="41"/>
      <c r="AB697" s="41"/>
      <c r="AC697" s="41"/>
      <c r="AD697" s="41"/>
      <c r="AE697" s="41"/>
      <c r="AR697" s="188" t="s">
        <v>113</v>
      </c>
      <c r="AT697" s="188" t="s">
        <v>331</v>
      </c>
      <c r="AU697" s="188" t="s">
        <v>76</v>
      </c>
      <c r="AY697" s="22" t="s">
        <v>328</v>
      </c>
      <c r="BE697" s="189">
        <f>IF(N697="základní",J697,0)</f>
        <v>0</v>
      </c>
      <c r="BF697" s="189">
        <f>IF(N697="snížená",J697,0)</f>
        <v>0</v>
      </c>
      <c r="BG697" s="189">
        <f>IF(N697="zákl. přenesená",J697,0)</f>
        <v>0</v>
      </c>
      <c r="BH697" s="189">
        <f>IF(N697="sníž. přenesená",J697,0)</f>
        <v>0</v>
      </c>
      <c r="BI697" s="189">
        <f>IF(N697="nulová",J697,0)</f>
        <v>0</v>
      </c>
      <c r="BJ697" s="22" t="s">
        <v>76</v>
      </c>
      <c r="BK697" s="189">
        <f>ROUND(I697*H697,2)</f>
        <v>0</v>
      </c>
      <c r="BL697" s="22" t="s">
        <v>113</v>
      </c>
      <c r="BM697" s="188" t="s">
        <v>8507</v>
      </c>
    </row>
    <row r="698" s="2" customFormat="1">
      <c r="A698" s="41"/>
      <c r="B698" s="42"/>
      <c r="C698" s="41"/>
      <c r="D698" s="190" t="s">
        <v>338</v>
      </c>
      <c r="E698" s="41"/>
      <c r="F698" s="191" t="s">
        <v>6933</v>
      </c>
      <c r="G698" s="41"/>
      <c r="H698" s="41"/>
      <c r="I698" s="192"/>
      <c r="J698" s="41"/>
      <c r="K698" s="41"/>
      <c r="L698" s="42"/>
      <c r="M698" s="193"/>
      <c r="N698" s="194"/>
      <c r="O698" s="75"/>
      <c r="P698" s="75"/>
      <c r="Q698" s="75"/>
      <c r="R698" s="75"/>
      <c r="S698" s="75"/>
      <c r="T698" s="76"/>
      <c r="U698" s="41"/>
      <c r="V698" s="41"/>
      <c r="W698" s="41"/>
      <c r="X698" s="41"/>
      <c r="Y698" s="41"/>
      <c r="Z698" s="41"/>
      <c r="AA698" s="41"/>
      <c r="AB698" s="41"/>
      <c r="AC698" s="41"/>
      <c r="AD698" s="41"/>
      <c r="AE698" s="41"/>
      <c r="AT698" s="22" t="s">
        <v>338</v>
      </c>
      <c r="AU698" s="22" t="s">
        <v>76</v>
      </c>
    </row>
    <row r="699" s="2" customFormat="1" ht="24.15" customHeight="1">
      <c r="A699" s="41"/>
      <c r="B699" s="176"/>
      <c r="C699" s="224" t="s">
        <v>3998</v>
      </c>
      <c r="D699" s="224" t="s">
        <v>539</v>
      </c>
      <c r="E699" s="225" t="s">
        <v>2706</v>
      </c>
      <c r="F699" s="226" t="s">
        <v>2707</v>
      </c>
      <c r="G699" s="227" t="s">
        <v>439</v>
      </c>
      <c r="H699" s="228">
        <v>77.700000000000003</v>
      </c>
      <c r="I699" s="229"/>
      <c r="J699" s="230">
        <f>ROUND(I699*H699,2)</f>
        <v>0</v>
      </c>
      <c r="K699" s="226" t="s">
        <v>335</v>
      </c>
      <c r="L699" s="231"/>
      <c r="M699" s="232" t="s">
        <v>3</v>
      </c>
      <c r="N699" s="233" t="s">
        <v>40</v>
      </c>
      <c r="O699" s="75"/>
      <c r="P699" s="186">
        <f>O699*H699</f>
        <v>0</v>
      </c>
      <c r="Q699" s="186">
        <v>0</v>
      </c>
      <c r="R699" s="186">
        <f>Q699*H699</f>
        <v>0</v>
      </c>
      <c r="S699" s="186">
        <v>0</v>
      </c>
      <c r="T699" s="187">
        <f>S699*H699</f>
        <v>0</v>
      </c>
      <c r="U699" s="41"/>
      <c r="V699" s="41"/>
      <c r="W699" s="41"/>
      <c r="X699" s="41"/>
      <c r="Y699" s="41"/>
      <c r="Z699" s="41"/>
      <c r="AA699" s="41"/>
      <c r="AB699" s="41"/>
      <c r="AC699" s="41"/>
      <c r="AD699" s="41"/>
      <c r="AE699" s="41"/>
      <c r="AR699" s="188" t="s">
        <v>171</v>
      </c>
      <c r="AT699" s="188" t="s">
        <v>539</v>
      </c>
      <c r="AU699" s="188" t="s">
        <v>76</v>
      </c>
      <c r="AY699" s="22" t="s">
        <v>328</v>
      </c>
      <c r="BE699" s="189">
        <f>IF(N699="základní",J699,0)</f>
        <v>0</v>
      </c>
      <c r="BF699" s="189">
        <f>IF(N699="snížená",J699,0)</f>
        <v>0</v>
      </c>
      <c r="BG699" s="189">
        <f>IF(N699="zákl. přenesená",J699,0)</f>
        <v>0</v>
      </c>
      <c r="BH699" s="189">
        <f>IF(N699="sníž. přenesená",J699,0)</f>
        <v>0</v>
      </c>
      <c r="BI699" s="189">
        <f>IF(N699="nulová",J699,0)</f>
        <v>0</v>
      </c>
      <c r="BJ699" s="22" t="s">
        <v>76</v>
      </c>
      <c r="BK699" s="189">
        <f>ROUND(I699*H699,2)</f>
        <v>0</v>
      </c>
      <c r="BL699" s="22" t="s">
        <v>113</v>
      </c>
      <c r="BM699" s="188" t="s">
        <v>8508</v>
      </c>
    </row>
    <row r="700" s="2" customFormat="1" ht="24.15" customHeight="1">
      <c r="A700" s="41"/>
      <c r="B700" s="176"/>
      <c r="C700" s="177" t="s">
        <v>4004</v>
      </c>
      <c r="D700" s="177" t="s">
        <v>331</v>
      </c>
      <c r="E700" s="178" t="s">
        <v>8509</v>
      </c>
      <c r="F700" s="179" t="s">
        <v>8510</v>
      </c>
      <c r="G700" s="180" t="s">
        <v>439</v>
      </c>
      <c r="H700" s="181">
        <v>74</v>
      </c>
      <c r="I700" s="182"/>
      <c r="J700" s="183">
        <f>ROUND(I700*H700,2)</f>
        <v>0</v>
      </c>
      <c r="K700" s="179" t="s">
        <v>335</v>
      </c>
      <c r="L700" s="42"/>
      <c r="M700" s="184" t="s">
        <v>3</v>
      </c>
      <c r="N700" s="185" t="s">
        <v>40</v>
      </c>
      <c r="O700" s="75"/>
      <c r="P700" s="186">
        <f>O700*H700</f>
        <v>0</v>
      </c>
      <c r="Q700" s="186">
        <v>0</v>
      </c>
      <c r="R700" s="186">
        <f>Q700*H700</f>
        <v>0</v>
      </c>
      <c r="S700" s="186">
        <v>0</v>
      </c>
      <c r="T700" s="187">
        <f>S700*H700</f>
        <v>0</v>
      </c>
      <c r="U700" s="41"/>
      <c r="V700" s="41"/>
      <c r="W700" s="41"/>
      <c r="X700" s="41"/>
      <c r="Y700" s="41"/>
      <c r="Z700" s="41"/>
      <c r="AA700" s="41"/>
      <c r="AB700" s="41"/>
      <c r="AC700" s="41"/>
      <c r="AD700" s="41"/>
      <c r="AE700" s="41"/>
      <c r="AR700" s="188" t="s">
        <v>113</v>
      </c>
      <c r="AT700" s="188" t="s">
        <v>331</v>
      </c>
      <c r="AU700" s="188" t="s">
        <v>76</v>
      </c>
      <c r="AY700" s="22" t="s">
        <v>328</v>
      </c>
      <c r="BE700" s="189">
        <f>IF(N700="základní",J700,0)</f>
        <v>0</v>
      </c>
      <c r="BF700" s="189">
        <f>IF(N700="snížená",J700,0)</f>
        <v>0</v>
      </c>
      <c r="BG700" s="189">
        <f>IF(N700="zákl. přenesená",J700,0)</f>
        <v>0</v>
      </c>
      <c r="BH700" s="189">
        <f>IF(N700="sníž. přenesená",J700,0)</f>
        <v>0</v>
      </c>
      <c r="BI700" s="189">
        <f>IF(N700="nulová",J700,0)</f>
        <v>0</v>
      </c>
      <c r="BJ700" s="22" t="s">
        <v>76</v>
      </c>
      <c r="BK700" s="189">
        <f>ROUND(I700*H700,2)</f>
        <v>0</v>
      </c>
      <c r="BL700" s="22" t="s">
        <v>113</v>
      </c>
      <c r="BM700" s="188" t="s">
        <v>8511</v>
      </c>
    </row>
    <row r="701" s="2" customFormat="1">
      <c r="A701" s="41"/>
      <c r="B701" s="42"/>
      <c r="C701" s="41"/>
      <c r="D701" s="190" t="s">
        <v>338</v>
      </c>
      <c r="E701" s="41"/>
      <c r="F701" s="191" t="s">
        <v>8512</v>
      </c>
      <c r="G701" s="41"/>
      <c r="H701" s="41"/>
      <c r="I701" s="192"/>
      <c r="J701" s="41"/>
      <c r="K701" s="41"/>
      <c r="L701" s="42"/>
      <c r="M701" s="193"/>
      <c r="N701" s="194"/>
      <c r="O701" s="75"/>
      <c r="P701" s="75"/>
      <c r="Q701" s="75"/>
      <c r="R701" s="75"/>
      <c r="S701" s="75"/>
      <c r="T701" s="76"/>
      <c r="U701" s="41"/>
      <c r="V701" s="41"/>
      <c r="W701" s="41"/>
      <c r="X701" s="41"/>
      <c r="Y701" s="41"/>
      <c r="Z701" s="41"/>
      <c r="AA701" s="41"/>
      <c r="AB701" s="41"/>
      <c r="AC701" s="41"/>
      <c r="AD701" s="41"/>
      <c r="AE701" s="41"/>
      <c r="AT701" s="22" t="s">
        <v>338</v>
      </c>
      <c r="AU701" s="22" t="s">
        <v>76</v>
      </c>
    </row>
    <row r="702" s="2" customFormat="1" ht="33" customHeight="1">
      <c r="A702" s="41"/>
      <c r="B702" s="176"/>
      <c r="C702" s="224" t="s">
        <v>4009</v>
      </c>
      <c r="D702" s="224" t="s">
        <v>539</v>
      </c>
      <c r="E702" s="225" t="s">
        <v>8513</v>
      </c>
      <c r="F702" s="226" t="s">
        <v>8514</v>
      </c>
      <c r="G702" s="227" t="s">
        <v>439</v>
      </c>
      <c r="H702" s="228">
        <v>77.700000000000003</v>
      </c>
      <c r="I702" s="229"/>
      <c r="J702" s="230">
        <f>ROUND(I702*H702,2)</f>
        <v>0</v>
      </c>
      <c r="K702" s="226" t="s">
        <v>3</v>
      </c>
      <c r="L702" s="231"/>
      <c r="M702" s="232" t="s">
        <v>3</v>
      </c>
      <c r="N702" s="233" t="s">
        <v>40</v>
      </c>
      <c r="O702" s="75"/>
      <c r="P702" s="186">
        <f>O702*H702</f>
        <v>0</v>
      </c>
      <c r="Q702" s="186">
        <v>0</v>
      </c>
      <c r="R702" s="186">
        <f>Q702*H702</f>
        <v>0</v>
      </c>
      <c r="S702" s="186">
        <v>0</v>
      </c>
      <c r="T702" s="187">
        <f>S702*H702</f>
        <v>0</v>
      </c>
      <c r="U702" s="41"/>
      <c r="V702" s="41"/>
      <c r="W702" s="41"/>
      <c r="X702" s="41"/>
      <c r="Y702" s="41"/>
      <c r="Z702" s="41"/>
      <c r="AA702" s="41"/>
      <c r="AB702" s="41"/>
      <c r="AC702" s="41"/>
      <c r="AD702" s="41"/>
      <c r="AE702" s="41"/>
      <c r="AR702" s="188" t="s">
        <v>171</v>
      </c>
      <c r="AT702" s="188" t="s">
        <v>539</v>
      </c>
      <c r="AU702" s="188" t="s">
        <v>76</v>
      </c>
      <c r="AY702" s="22" t="s">
        <v>328</v>
      </c>
      <c r="BE702" s="189">
        <f>IF(N702="základní",J702,0)</f>
        <v>0</v>
      </c>
      <c r="BF702" s="189">
        <f>IF(N702="snížená",J702,0)</f>
        <v>0</v>
      </c>
      <c r="BG702" s="189">
        <f>IF(N702="zákl. přenesená",J702,0)</f>
        <v>0</v>
      </c>
      <c r="BH702" s="189">
        <f>IF(N702="sníž. přenesená",J702,0)</f>
        <v>0</v>
      </c>
      <c r="BI702" s="189">
        <f>IF(N702="nulová",J702,0)</f>
        <v>0</v>
      </c>
      <c r="BJ702" s="22" t="s">
        <v>76</v>
      </c>
      <c r="BK702" s="189">
        <f>ROUND(I702*H702,2)</f>
        <v>0</v>
      </c>
      <c r="BL702" s="22" t="s">
        <v>113</v>
      </c>
      <c r="BM702" s="188" t="s">
        <v>8515</v>
      </c>
    </row>
    <row r="703" s="2" customFormat="1" ht="24.15" customHeight="1">
      <c r="A703" s="41"/>
      <c r="B703" s="176"/>
      <c r="C703" s="177" t="s">
        <v>4018</v>
      </c>
      <c r="D703" s="177" t="s">
        <v>331</v>
      </c>
      <c r="E703" s="178" t="s">
        <v>8516</v>
      </c>
      <c r="F703" s="179" t="s">
        <v>8517</v>
      </c>
      <c r="G703" s="180" t="s">
        <v>439</v>
      </c>
      <c r="H703" s="181">
        <v>74</v>
      </c>
      <c r="I703" s="182"/>
      <c r="J703" s="183">
        <f>ROUND(I703*H703,2)</f>
        <v>0</v>
      </c>
      <c r="K703" s="179" t="s">
        <v>335</v>
      </c>
      <c r="L703" s="42"/>
      <c r="M703" s="184" t="s">
        <v>3</v>
      </c>
      <c r="N703" s="185" t="s">
        <v>40</v>
      </c>
      <c r="O703" s="75"/>
      <c r="P703" s="186">
        <f>O703*H703</f>
        <v>0</v>
      </c>
      <c r="Q703" s="186">
        <v>0</v>
      </c>
      <c r="R703" s="186">
        <f>Q703*H703</f>
        <v>0</v>
      </c>
      <c r="S703" s="186">
        <v>0</v>
      </c>
      <c r="T703" s="187">
        <f>S703*H703</f>
        <v>0</v>
      </c>
      <c r="U703" s="41"/>
      <c r="V703" s="41"/>
      <c r="W703" s="41"/>
      <c r="X703" s="41"/>
      <c r="Y703" s="41"/>
      <c r="Z703" s="41"/>
      <c r="AA703" s="41"/>
      <c r="AB703" s="41"/>
      <c r="AC703" s="41"/>
      <c r="AD703" s="41"/>
      <c r="AE703" s="41"/>
      <c r="AR703" s="188" t="s">
        <v>113</v>
      </c>
      <c r="AT703" s="188" t="s">
        <v>331</v>
      </c>
      <c r="AU703" s="188" t="s">
        <v>76</v>
      </c>
      <c r="AY703" s="22" t="s">
        <v>328</v>
      </c>
      <c r="BE703" s="189">
        <f>IF(N703="základní",J703,0)</f>
        <v>0</v>
      </c>
      <c r="BF703" s="189">
        <f>IF(N703="snížená",J703,0)</f>
        <v>0</v>
      </c>
      <c r="BG703" s="189">
        <f>IF(N703="zákl. přenesená",J703,0)</f>
        <v>0</v>
      </c>
      <c r="BH703" s="189">
        <f>IF(N703="sníž. přenesená",J703,0)</f>
        <v>0</v>
      </c>
      <c r="BI703" s="189">
        <f>IF(N703="nulová",J703,0)</f>
        <v>0</v>
      </c>
      <c r="BJ703" s="22" t="s">
        <v>76</v>
      </c>
      <c r="BK703" s="189">
        <f>ROUND(I703*H703,2)</f>
        <v>0</v>
      </c>
      <c r="BL703" s="22" t="s">
        <v>113</v>
      </c>
      <c r="BM703" s="188" t="s">
        <v>8518</v>
      </c>
    </row>
    <row r="704" s="2" customFormat="1">
      <c r="A704" s="41"/>
      <c r="B704" s="42"/>
      <c r="C704" s="41"/>
      <c r="D704" s="190" t="s">
        <v>338</v>
      </c>
      <c r="E704" s="41"/>
      <c r="F704" s="191" t="s">
        <v>8519</v>
      </c>
      <c r="G704" s="41"/>
      <c r="H704" s="41"/>
      <c r="I704" s="192"/>
      <c r="J704" s="41"/>
      <c r="K704" s="41"/>
      <c r="L704" s="42"/>
      <c r="M704" s="193"/>
      <c r="N704" s="194"/>
      <c r="O704" s="75"/>
      <c r="P704" s="75"/>
      <c r="Q704" s="75"/>
      <c r="R704" s="75"/>
      <c r="S704" s="75"/>
      <c r="T704" s="76"/>
      <c r="U704" s="41"/>
      <c r="V704" s="41"/>
      <c r="W704" s="41"/>
      <c r="X704" s="41"/>
      <c r="Y704" s="41"/>
      <c r="Z704" s="41"/>
      <c r="AA704" s="41"/>
      <c r="AB704" s="41"/>
      <c r="AC704" s="41"/>
      <c r="AD704" s="41"/>
      <c r="AE704" s="41"/>
      <c r="AT704" s="22" t="s">
        <v>338</v>
      </c>
      <c r="AU704" s="22" t="s">
        <v>76</v>
      </c>
    </row>
    <row r="705" s="2" customFormat="1" ht="24.15" customHeight="1">
      <c r="A705" s="41"/>
      <c r="B705" s="176"/>
      <c r="C705" s="224" t="s">
        <v>4023</v>
      </c>
      <c r="D705" s="224" t="s">
        <v>539</v>
      </c>
      <c r="E705" s="225" t="s">
        <v>8520</v>
      </c>
      <c r="F705" s="226" t="s">
        <v>8521</v>
      </c>
      <c r="G705" s="227" t="s">
        <v>491</v>
      </c>
      <c r="H705" s="228">
        <v>12.432</v>
      </c>
      <c r="I705" s="229"/>
      <c r="J705" s="230">
        <f>ROUND(I705*H705,2)</f>
        <v>0</v>
      </c>
      <c r="K705" s="226" t="s">
        <v>335</v>
      </c>
      <c r="L705" s="231"/>
      <c r="M705" s="232" t="s">
        <v>3</v>
      </c>
      <c r="N705" s="233" t="s">
        <v>40</v>
      </c>
      <c r="O705" s="75"/>
      <c r="P705" s="186">
        <f>O705*H705</f>
        <v>0</v>
      </c>
      <c r="Q705" s="186">
        <v>0</v>
      </c>
      <c r="R705" s="186">
        <f>Q705*H705</f>
        <v>0</v>
      </c>
      <c r="S705" s="186">
        <v>0</v>
      </c>
      <c r="T705" s="187">
        <f>S705*H705</f>
        <v>0</v>
      </c>
      <c r="U705" s="41"/>
      <c r="V705" s="41"/>
      <c r="W705" s="41"/>
      <c r="X705" s="41"/>
      <c r="Y705" s="41"/>
      <c r="Z705" s="41"/>
      <c r="AA705" s="41"/>
      <c r="AB705" s="41"/>
      <c r="AC705" s="41"/>
      <c r="AD705" s="41"/>
      <c r="AE705" s="41"/>
      <c r="AR705" s="188" t="s">
        <v>171</v>
      </c>
      <c r="AT705" s="188" t="s">
        <v>539</v>
      </c>
      <c r="AU705" s="188" t="s">
        <v>76</v>
      </c>
      <c r="AY705" s="22" t="s">
        <v>328</v>
      </c>
      <c r="BE705" s="189">
        <f>IF(N705="základní",J705,0)</f>
        <v>0</v>
      </c>
      <c r="BF705" s="189">
        <f>IF(N705="snížená",J705,0)</f>
        <v>0</v>
      </c>
      <c r="BG705" s="189">
        <f>IF(N705="zákl. přenesená",J705,0)</f>
        <v>0</v>
      </c>
      <c r="BH705" s="189">
        <f>IF(N705="sníž. přenesená",J705,0)</f>
        <v>0</v>
      </c>
      <c r="BI705" s="189">
        <f>IF(N705="nulová",J705,0)</f>
        <v>0</v>
      </c>
      <c r="BJ705" s="22" t="s">
        <v>76</v>
      </c>
      <c r="BK705" s="189">
        <f>ROUND(I705*H705,2)</f>
        <v>0</v>
      </c>
      <c r="BL705" s="22" t="s">
        <v>113</v>
      </c>
      <c r="BM705" s="188" t="s">
        <v>8522</v>
      </c>
    </row>
    <row r="706" s="2" customFormat="1" ht="24.15" customHeight="1">
      <c r="A706" s="41"/>
      <c r="B706" s="176"/>
      <c r="C706" s="177" t="s">
        <v>4028</v>
      </c>
      <c r="D706" s="177" t="s">
        <v>331</v>
      </c>
      <c r="E706" s="178" t="s">
        <v>8523</v>
      </c>
      <c r="F706" s="179" t="s">
        <v>8150</v>
      </c>
      <c r="G706" s="180" t="s">
        <v>585</v>
      </c>
      <c r="H706" s="181">
        <v>11.1</v>
      </c>
      <c r="I706" s="182"/>
      <c r="J706" s="183">
        <f>ROUND(I706*H706,2)</f>
        <v>0</v>
      </c>
      <c r="K706" s="179" t="s">
        <v>3</v>
      </c>
      <c r="L706" s="42"/>
      <c r="M706" s="184" t="s">
        <v>3</v>
      </c>
      <c r="N706" s="185" t="s">
        <v>40</v>
      </c>
      <c r="O706" s="75"/>
      <c r="P706" s="186">
        <f>O706*H706</f>
        <v>0</v>
      </c>
      <c r="Q706" s="186">
        <v>0</v>
      </c>
      <c r="R706" s="186">
        <f>Q706*H706</f>
        <v>0</v>
      </c>
      <c r="S706" s="186">
        <v>0</v>
      </c>
      <c r="T706" s="187">
        <f>S706*H706</f>
        <v>0</v>
      </c>
      <c r="U706" s="41"/>
      <c r="V706" s="41"/>
      <c r="W706" s="41"/>
      <c r="X706" s="41"/>
      <c r="Y706" s="41"/>
      <c r="Z706" s="41"/>
      <c r="AA706" s="41"/>
      <c r="AB706" s="41"/>
      <c r="AC706" s="41"/>
      <c r="AD706" s="41"/>
      <c r="AE706" s="41"/>
      <c r="AR706" s="188" t="s">
        <v>113</v>
      </c>
      <c r="AT706" s="188" t="s">
        <v>331</v>
      </c>
      <c r="AU706" s="188" t="s">
        <v>76</v>
      </c>
      <c r="AY706" s="22" t="s">
        <v>328</v>
      </c>
      <c r="BE706" s="189">
        <f>IF(N706="základní",J706,0)</f>
        <v>0</v>
      </c>
      <c r="BF706" s="189">
        <f>IF(N706="snížená",J706,0)</f>
        <v>0</v>
      </c>
      <c r="BG706" s="189">
        <f>IF(N706="zákl. přenesená",J706,0)</f>
        <v>0</v>
      </c>
      <c r="BH706" s="189">
        <f>IF(N706="sníž. přenesená",J706,0)</f>
        <v>0</v>
      </c>
      <c r="BI706" s="189">
        <f>IF(N706="nulová",J706,0)</f>
        <v>0</v>
      </c>
      <c r="BJ706" s="22" t="s">
        <v>76</v>
      </c>
      <c r="BK706" s="189">
        <f>ROUND(I706*H706,2)</f>
        <v>0</v>
      </c>
      <c r="BL706" s="22" t="s">
        <v>113</v>
      </c>
      <c r="BM706" s="188" t="s">
        <v>8524</v>
      </c>
    </row>
    <row r="707" s="13" customFormat="1">
      <c r="A707" s="13"/>
      <c r="B707" s="201"/>
      <c r="C707" s="13"/>
      <c r="D707" s="195" t="s">
        <v>442</v>
      </c>
      <c r="E707" s="202" t="s">
        <v>3</v>
      </c>
      <c r="F707" s="203" t="s">
        <v>8525</v>
      </c>
      <c r="G707" s="13"/>
      <c r="H707" s="204">
        <v>11.1</v>
      </c>
      <c r="I707" s="205"/>
      <c r="J707" s="13"/>
      <c r="K707" s="13"/>
      <c r="L707" s="201"/>
      <c r="M707" s="206"/>
      <c r="N707" s="207"/>
      <c r="O707" s="207"/>
      <c r="P707" s="207"/>
      <c r="Q707" s="207"/>
      <c r="R707" s="207"/>
      <c r="S707" s="207"/>
      <c r="T707" s="208"/>
      <c r="U707" s="13"/>
      <c r="V707" s="13"/>
      <c r="W707" s="13"/>
      <c r="X707" s="13"/>
      <c r="Y707" s="13"/>
      <c r="Z707" s="13"/>
      <c r="AA707" s="13"/>
      <c r="AB707" s="13"/>
      <c r="AC707" s="13"/>
      <c r="AD707" s="13"/>
      <c r="AE707" s="13"/>
      <c r="AT707" s="202" t="s">
        <v>442</v>
      </c>
      <c r="AU707" s="202" t="s">
        <v>76</v>
      </c>
      <c r="AV707" s="13" t="s">
        <v>79</v>
      </c>
      <c r="AW707" s="13" t="s">
        <v>31</v>
      </c>
      <c r="AX707" s="13" t="s">
        <v>69</v>
      </c>
      <c r="AY707" s="202" t="s">
        <v>328</v>
      </c>
    </row>
    <row r="708" s="14" customFormat="1">
      <c r="A708" s="14"/>
      <c r="B708" s="209"/>
      <c r="C708" s="14"/>
      <c r="D708" s="195" t="s">
        <v>442</v>
      </c>
      <c r="E708" s="210" t="s">
        <v>3</v>
      </c>
      <c r="F708" s="211" t="s">
        <v>452</v>
      </c>
      <c r="G708" s="14"/>
      <c r="H708" s="212">
        <v>11.1</v>
      </c>
      <c r="I708" s="213"/>
      <c r="J708" s="14"/>
      <c r="K708" s="14"/>
      <c r="L708" s="209"/>
      <c r="M708" s="214"/>
      <c r="N708" s="215"/>
      <c r="O708" s="215"/>
      <c r="P708" s="215"/>
      <c r="Q708" s="215"/>
      <c r="R708" s="215"/>
      <c r="S708" s="215"/>
      <c r="T708" s="216"/>
      <c r="U708" s="14"/>
      <c r="V708" s="14"/>
      <c r="W708" s="14"/>
      <c r="X708" s="14"/>
      <c r="Y708" s="14"/>
      <c r="Z708" s="14"/>
      <c r="AA708" s="14"/>
      <c r="AB708" s="14"/>
      <c r="AC708" s="14"/>
      <c r="AD708" s="14"/>
      <c r="AE708" s="14"/>
      <c r="AT708" s="210" t="s">
        <v>442</v>
      </c>
      <c r="AU708" s="210" t="s">
        <v>76</v>
      </c>
      <c r="AV708" s="14" t="s">
        <v>113</v>
      </c>
      <c r="AW708" s="14" t="s">
        <v>31</v>
      </c>
      <c r="AX708" s="14" t="s">
        <v>76</v>
      </c>
      <c r="AY708" s="210" t="s">
        <v>328</v>
      </c>
    </row>
    <row r="709" s="2" customFormat="1" ht="24.15" customHeight="1">
      <c r="A709" s="41"/>
      <c r="B709" s="176"/>
      <c r="C709" s="177" t="s">
        <v>4033</v>
      </c>
      <c r="D709" s="177" t="s">
        <v>331</v>
      </c>
      <c r="E709" s="178" t="s">
        <v>7008</v>
      </c>
      <c r="F709" s="179" t="s">
        <v>8526</v>
      </c>
      <c r="G709" s="180" t="s">
        <v>439</v>
      </c>
      <c r="H709" s="181">
        <v>74</v>
      </c>
      <c r="I709" s="182"/>
      <c r="J709" s="183">
        <f>ROUND(I709*H709,2)</f>
        <v>0</v>
      </c>
      <c r="K709" s="179" t="s">
        <v>335</v>
      </c>
      <c r="L709" s="42"/>
      <c r="M709" s="184" t="s">
        <v>3</v>
      </c>
      <c r="N709" s="185" t="s">
        <v>40</v>
      </c>
      <c r="O709" s="75"/>
      <c r="P709" s="186">
        <f>O709*H709</f>
        <v>0</v>
      </c>
      <c r="Q709" s="186">
        <v>0</v>
      </c>
      <c r="R709" s="186">
        <f>Q709*H709</f>
        <v>0</v>
      </c>
      <c r="S709" s="186">
        <v>0</v>
      </c>
      <c r="T709" s="187">
        <f>S709*H709</f>
        <v>0</v>
      </c>
      <c r="U709" s="41"/>
      <c r="V709" s="41"/>
      <c r="W709" s="41"/>
      <c r="X709" s="41"/>
      <c r="Y709" s="41"/>
      <c r="Z709" s="41"/>
      <c r="AA709" s="41"/>
      <c r="AB709" s="41"/>
      <c r="AC709" s="41"/>
      <c r="AD709" s="41"/>
      <c r="AE709" s="41"/>
      <c r="AR709" s="188" t="s">
        <v>113</v>
      </c>
      <c r="AT709" s="188" t="s">
        <v>331</v>
      </c>
      <c r="AU709" s="188" t="s">
        <v>76</v>
      </c>
      <c r="AY709" s="22" t="s">
        <v>328</v>
      </c>
      <c r="BE709" s="189">
        <f>IF(N709="základní",J709,0)</f>
        <v>0</v>
      </c>
      <c r="BF709" s="189">
        <f>IF(N709="snížená",J709,0)</f>
        <v>0</v>
      </c>
      <c r="BG709" s="189">
        <f>IF(N709="zákl. přenesená",J709,0)</f>
        <v>0</v>
      </c>
      <c r="BH709" s="189">
        <f>IF(N709="sníž. přenesená",J709,0)</f>
        <v>0</v>
      </c>
      <c r="BI709" s="189">
        <f>IF(N709="nulová",J709,0)</f>
        <v>0</v>
      </c>
      <c r="BJ709" s="22" t="s">
        <v>76</v>
      </c>
      <c r="BK709" s="189">
        <f>ROUND(I709*H709,2)</f>
        <v>0</v>
      </c>
      <c r="BL709" s="22" t="s">
        <v>113</v>
      </c>
      <c r="BM709" s="188" t="s">
        <v>8527</v>
      </c>
    </row>
    <row r="710" s="2" customFormat="1">
      <c r="A710" s="41"/>
      <c r="B710" s="42"/>
      <c r="C710" s="41"/>
      <c r="D710" s="190" t="s">
        <v>338</v>
      </c>
      <c r="E710" s="41"/>
      <c r="F710" s="191" t="s">
        <v>7011</v>
      </c>
      <c r="G710" s="41"/>
      <c r="H710" s="41"/>
      <c r="I710" s="192"/>
      <c r="J710" s="41"/>
      <c r="K710" s="41"/>
      <c r="L710" s="42"/>
      <c r="M710" s="193"/>
      <c r="N710" s="194"/>
      <c r="O710" s="75"/>
      <c r="P710" s="75"/>
      <c r="Q710" s="75"/>
      <c r="R710" s="75"/>
      <c r="S710" s="75"/>
      <c r="T710" s="76"/>
      <c r="U710" s="41"/>
      <c r="V710" s="41"/>
      <c r="W710" s="41"/>
      <c r="X710" s="41"/>
      <c r="Y710" s="41"/>
      <c r="Z710" s="41"/>
      <c r="AA710" s="41"/>
      <c r="AB710" s="41"/>
      <c r="AC710" s="41"/>
      <c r="AD710" s="41"/>
      <c r="AE710" s="41"/>
      <c r="AT710" s="22" t="s">
        <v>338</v>
      </c>
      <c r="AU710" s="22" t="s">
        <v>76</v>
      </c>
    </row>
    <row r="711" s="2" customFormat="1" ht="16.5" customHeight="1">
      <c r="A711" s="41"/>
      <c r="B711" s="176"/>
      <c r="C711" s="224" t="s">
        <v>4041</v>
      </c>
      <c r="D711" s="224" t="s">
        <v>539</v>
      </c>
      <c r="E711" s="225" t="s">
        <v>7012</v>
      </c>
      <c r="F711" s="226" t="s">
        <v>7013</v>
      </c>
      <c r="G711" s="227" t="s">
        <v>439</v>
      </c>
      <c r="H711" s="228">
        <v>74</v>
      </c>
      <c r="I711" s="229"/>
      <c r="J711" s="230">
        <f>ROUND(I711*H711,2)</f>
        <v>0</v>
      </c>
      <c r="K711" s="226" t="s">
        <v>335</v>
      </c>
      <c r="L711" s="231"/>
      <c r="M711" s="232" t="s">
        <v>3</v>
      </c>
      <c r="N711" s="233" t="s">
        <v>40</v>
      </c>
      <c r="O711" s="75"/>
      <c r="P711" s="186">
        <f>O711*H711</f>
        <v>0</v>
      </c>
      <c r="Q711" s="186">
        <v>0</v>
      </c>
      <c r="R711" s="186">
        <f>Q711*H711</f>
        <v>0</v>
      </c>
      <c r="S711" s="186">
        <v>0</v>
      </c>
      <c r="T711" s="187">
        <f>S711*H711</f>
        <v>0</v>
      </c>
      <c r="U711" s="41"/>
      <c r="V711" s="41"/>
      <c r="W711" s="41"/>
      <c r="X711" s="41"/>
      <c r="Y711" s="41"/>
      <c r="Z711" s="41"/>
      <c r="AA711" s="41"/>
      <c r="AB711" s="41"/>
      <c r="AC711" s="41"/>
      <c r="AD711" s="41"/>
      <c r="AE711" s="41"/>
      <c r="AR711" s="188" t="s">
        <v>171</v>
      </c>
      <c r="AT711" s="188" t="s">
        <v>539</v>
      </c>
      <c r="AU711" s="188" t="s">
        <v>76</v>
      </c>
      <c r="AY711" s="22" t="s">
        <v>328</v>
      </c>
      <c r="BE711" s="189">
        <f>IF(N711="základní",J711,0)</f>
        <v>0</v>
      </c>
      <c r="BF711" s="189">
        <f>IF(N711="snížená",J711,0)</f>
        <v>0</v>
      </c>
      <c r="BG711" s="189">
        <f>IF(N711="zákl. přenesená",J711,0)</f>
        <v>0</v>
      </c>
      <c r="BH711" s="189">
        <f>IF(N711="sníž. přenesená",J711,0)</f>
        <v>0</v>
      </c>
      <c r="BI711" s="189">
        <f>IF(N711="nulová",J711,0)</f>
        <v>0</v>
      </c>
      <c r="BJ711" s="22" t="s">
        <v>76</v>
      </c>
      <c r="BK711" s="189">
        <f>ROUND(I711*H711,2)</f>
        <v>0</v>
      </c>
      <c r="BL711" s="22" t="s">
        <v>113</v>
      </c>
      <c r="BM711" s="188" t="s">
        <v>8528</v>
      </c>
    </row>
    <row r="712" s="2" customFormat="1" ht="21.75" customHeight="1">
      <c r="A712" s="41"/>
      <c r="B712" s="176"/>
      <c r="C712" s="177" t="s">
        <v>4046</v>
      </c>
      <c r="D712" s="177" t="s">
        <v>331</v>
      </c>
      <c r="E712" s="178" t="s">
        <v>7915</v>
      </c>
      <c r="F712" s="179" t="s">
        <v>7916</v>
      </c>
      <c r="G712" s="180" t="s">
        <v>491</v>
      </c>
      <c r="H712" s="181">
        <v>11.84</v>
      </c>
      <c r="I712" s="182"/>
      <c r="J712" s="183">
        <f>ROUND(I712*H712,2)</f>
        <v>0</v>
      </c>
      <c r="K712" s="179" t="s">
        <v>335</v>
      </c>
      <c r="L712" s="42"/>
      <c r="M712" s="184" t="s">
        <v>3</v>
      </c>
      <c r="N712" s="185" t="s">
        <v>40</v>
      </c>
      <c r="O712" s="75"/>
      <c r="P712" s="186">
        <f>O712*H712</f>
        <v>0</v>
      </c>
      <c r="Q712" s="186">
        <v>0</v>
      </c>
      <c r="R712" s="186">
        <f>Q712*H712</f>
        <v>0</v>
      </c>
      <c r="S712" s="186">
        <v>0</v>
      </c>
      <c r="T712" s="187">
        <f>S712*H712</f>
        <v>0</v>
      </c>
      <c r="U712" s="41"/>
      <c r="V712" s="41"/>
      <c r="W712" s="41"/>
      <c r="X712" s="41"/>
      <c r="Y712" s="41"/>
      <c r="Z712" s="41"/>
      <c r="AA712" s="41"/>
      <c r="AB712" s="41"/>
      <c r="AC712" s="41"/>
      <c r="AD712" s="41"/>
      <c r="AE712" s="41"/>
      <c r="AR712" s="188" t="s">
        <v>113</v>
      </c>
      <c r="AT712" s="188" t="s">
        <v>331</v>
      </c>
      <c r="AU712" s="188" t="s">
        <v>76</v>
      </c>
      <c r="AY712" s="22" t="s">
        <v>328</v>
      </c>
      <c r="BE712" s="189">
        <f>IF(N712="základní",J712,0)</f>
        <v>0</v>
      </c>
      <c r="BF712" s="189">
        <f>IF(N712="snížená",J712,0)</f>
        <v>0</v>
      </c>
      <c r="BG712" s="189">
        <f>IF(N712="zákl. přenesená",J712,0)</f>
        <v>0</v>
      </c>
      <c r="BH712" s="189">
        <f>IF(N712="sníž. přenesená",J712,0)</f>
        <v>0</v>
      </c>
      <c r="BI712" s="189">
        <f>IF(N712="nulová",J712,0)</f>
        <v>0</v>
      </c>
      <c r="BJ712" s="22" t="s">
        <v>76</v>
      </c>
      <c r="BK712" s="189">
        <f>ROUND(I712*H712,2)</f>
        <v>0</v>
      </c>
      <c r="BL712" s="22" t="s">
        <v>113</v>
      </c>
      <c r="BM712" s="188" t="s">
        <v>8529</v>
      </c>
    </row>
    <row r="713" s="2" customFormat="1">
      <c r="A713" s="41"/>
      <c r="B713" s="42"/>
      <c r="C713" s="41"/>
      <c r="D713" s="190" t="s">
        <v>338</v>
      </c>
      <c r="E713" s="41"/>
      <c r="F713" s="191" t="s">
        <v>7917</v>
      </c>
      <c r="G713" s="41"/>
      <c r="H713" s="41"/>
      <c r="I713" s="192"/>
      <c r="J713" s="41"/>
      <c r="K713" s="41"/>
      <c r="L713" s="42"/>
      <c r="M713" s="193"/>
      <c r="N713" s="194"/>
      <c r="O713" s="75"/>
      <c r="P713" s="75"/>
      <c r="Q713" s="75"/>
      <c r="R713" s="75"/>
      <c r="S713" s="75"/>
      <c r="T713" s="76"/>
      <c r="U713" s="41"/>
      <c r="V713" s="41"/>
      <c r="W713" s="41"/>
      <c r="X713" s="41"/>
      <c r="Y713" s="41"/>
      <c r="Z713" s="41"/>
      <c r="AA713" s="41"/>
      <c r="AB713" s="41"/>
      <c r="AC713" s="41"/>
      <c r="AD713" s="41"/>
      <c r="AE713" s="41"/>
      <c r="AT713" s="22" t="s">
        <v>338</v>
      </c>
      <c r="AU713" s="22" t="s">
        <v>76</v>
      </c>
    </row>
    <row r="714" s="15" customFormat="1">
      <c r="A714" s="15"/>
      <c r="B714" s="217"/>
      <c r="C714" s="15"/>
      <c r="D714" s="195" t="s">
        <v>442</v>
      </c>
      <c r="E714" s="218" t="s">
        <v>3</v>
      </c>
      <c r="F714" s="219" t="s">
        <v>8530</v>
      </c>
      <c r="G714" s="15"/>
      <c r="H714" s="218" t="s">
        <v>3</v>
      </c>
      <c r="I714" s="220"/>
      <c r="J714" s="15"/>
      <c r="K714" s="15"/>
      <c r="L714" s="217"/>
      <c r="M714" s="221"/>
      <c r="N714" s="222"/>
      <c r="O714" s="222"/>
      <c r="P714" s="222"/>
      <c r="Q714" s="222"/>
      <c r="R714" s="222"/>
      <c r="S714" s="222"/>
      <c r="T714" s="223"/>
      <c r="U714" s="15"/>
      <c r="V714" s="15"/>
      <c r="W714" s="15"/>
      <c r="X714" s="15"/>
      <c r="Y714" s="15"/>
      <c r="Z714" s="15"/>
      <c r="AA714" s="15"/>
      <c r="AB714" s="15"/>
      <c r="AC714" s="15"/>
      <c r="AD714" s="15"/>
      <c r="AE714" s="15"/>
      <c r="AT714" s="218" t="s">
        <v>442</v>
      </c>
      <c r="AU714" s="218" t="s">
        <v>76</v>
      </c>
      <c r="AV714" s="15" t="s">
        <v>76</v>
      </c>
      <c r="AW714" s="15" t="s">
        <v>31</v>
      </c>
      <c r="AX714" s="15" t="s">
        <v>69</v>
      </c>
      <c r="AY714" s="218" t="s">
        <v>328</v>
      </c>
    </row>
    <row r="715" s="13" customFormat="1">
      <c r="A715" s="13"/>
      <c r="B715" s="201"/>
      <c r="C715" s="13"/>
      <c r="D715" s="195" t="s">
        <v>442</v>
      </c>
      <c r="E715" s="202" t="s">
        <v>3</v>
      </c>
      <c r="F715" s="203" t="s">
        <v>8531</v>
      </c>
      <c r="G715" s="13"/>
      <c r="H715" s="204">
        <v>11.84</v>
      </c>
      <c r="I715" s="205"/>
      <c r="J715" s="13"/>
      <c r="K715" s="13"/>
      <c r="L715" s="201"/>
      <c r="M715" s="206"/>
      <c r="N715" s="207"/>
      <c r="O715" s="207"/>
      <c r="P715" s="207"/>
      <c r="Q715" s="207"/>
      <c r="R715" s="207"/>
      <c r="S715" s="207"/>
      <c r="T715" s="208"/>
      <c r="U715" s="13"/>
      <c r="V715" s="13"/>
      <c r="W715" s="13"/>
      <c r="X715" s="13"/>
      <c r="Y715" s="13"/>
      <c r="Z715" s="13"/>
      <c r="AA715" s="13"/>
      <c r="AB715" s="13"/>
      <c r="AC715" s="13"/>
      <c r="AD715" s="13"/>
      <c r="AE715" s="13"/>
      <c r="AT715" s="202" t="s">
        <v>442</v>
      </c>
      <c r="AU715" s="202" t="s">
        <v>76</v>
      </c>
      <c r="AV715" s="13" t="s">
        <v>79</v>
      </c>
      <c r="AW715" s="13" t="s">
        <v>31</v>
      </c>
      <c r="AX715" s="13" t="s">
        <v>69</v>
      </c>
      <c r="AY715" s="202" t="s">
        <v>328</v>
      </c>
    </row>
    <row r="716" s="14" customFormat="1">
      <c r="A716" s="14"/>
      <c r="B716" s="209"/>
      <c r="C716" s="14"/>
      <c r="D716" s="195" t="s">
        <v>442</v>
      </c>
      <c r="E716" s="210" t="s">
        <v>3</v>
      </c>
      <c r="F716" s="211" t="s">
        <v>452</v>
      </c>
      <c r="G716" s="14"/>
      <c r="H716" s="212">
        <v>11.84</v>
      </c>
      <c r="I716" s="213"/>
      <c r="J716" s="14"/>
      <c r="K716" s="14"/>
      <c r="L716" s="209"/>
      <c r="M716" s="214"/>
      <c r="N716" s="215"/>
      <c r="O716" s="215"/>
      <c r="P716" s="215"/>
      <c r="Q716" s="215"/>
      <c r="R716" s="215"/>
      <c r="S716" s="215"/>
      <c r="T716" s="216"/>
      <c r="U716" s="14"/>
      <c r="V716" s="14"/>
      <c r="W716" s="14"/>
      <c r="X716" s="14"/>
      <c r="Y716" s="14"/>
      <c r="Z716" s="14"/>
      <c r="AA716" s="14"/>
      <c r="AB716" s="14"/>
      <c r="AC716" s="14"/>
      <c r="AD716" s="14"/>
      <c r="AE716" s="14"/>
      <c r="AT716" s="210" t="s">
        <v>442</v>
      </c>
      <c r="AU716" s="210" t="s">
        <v>76</v>
      </c>
      <c r="AV716" s="14" t="s">
        <v>113</v>
      </c>
      <c r="AW716" s="14" t="s">
        <v>31</v>
      </c>
      <c r="AX716" s="14" t="s">
        <v>76</v>
      </c>
      <c r="AY716" s="210" t="s">
        <v>328</v>
      </c>
    </row>
    <row r="717" s="2" customFormat="1" ht="16.5" customHeight="1">
      <c r="A717" s="41"/>
      <c r="B717" s="176"/>
      <c r="C717" s="224" t="s">
        <v>4050</v>
      </c>
      <c r="D717" s="224" t="s">
        <v>539</v>
      </c>
      <c r="E717" s="225" t="s">
        <v>7925</v>
      </c>
      <c r="F717" s="226" t="s">
        <v>7926</v>
      </c>
      <c r="G717" s="227" t="s">
        <v>491</v>
      </c>
      <c r="H717" s="228">
        <v>11.84</v>
      </c>
      <c r="I717" s="229"/>
      <c r="J717" s="230">
        <f>ROUND(I717*H717,2)</f>
        <v>0</v>
      </c>
      <c r="K717" s="226" t="s">
        <v>335</v>
      </c>
      <c r="L717" s="231"/>
      <c r="M717" s="232" t="s">
        <v>3</v>
      </c>
      <c r="N717" s="233" t="s">
        <v>40</v>
      </c>
      <c r="O717" s="75"/>
      <c r="P717" s="186">
        <f>O717*H717</f>
        <v>0</v>
      </c>
      <c r="Q717" s="186">
        <v>0</v>
      </c>
      <c r="R717" s="186">
        <f>Q717*H717</f>
        <v>0</v>
      </c>
      <c r="S717" s="186">
        <v>0</v>
      </c>
      <c r="T717" s="187">
        <f>S717*H717</f>
        <v>0</v>
      </c>
      <c r="U717" s="41"/>
      <c r="V717" s="41"/>
      <c r="W717" s="41"/>
      <c r="X717" s="41"/>
      <c r="Y717" s="41"/>
      <c r="Z717" s="41"/>
      <c r="AA717" s="41"/>
      <c r="AB717" s="41"/>
      <c r="AC717" s="41"/>
      <c r="AD717" s="41"/>
      <c r="AE717" s="41"/>
      <c r="AR717" s="188" t="s">
        <v>171</v>
      </c>
      <c r="AT717" s="188" t="s">
        <v>539</v>
      </c>
      <c r="AU717" s="188" t="s">
        <v>76</v>
      </c>
      <c r="AY717" s="22" t="s">
        <v>328</v>
      </c>
      <c r="BE717" s="189">
        <f>IF(N717="základní",J717,0)</f>
        <v>0</v>
      </c>
      <c r="BF717" s="189">
        <f>IF(N717="snížená",J717,0)</f>
        <v>0</v>
      </c>
      <c r="BG717" s="189">
        <f>IF(N717="zákl. přenesená",J717,0)</f>
        <v>0</v>
      </c>
      <c r="BH717" s="189">
        <f>IF(N717="sníž. přenesená",J717,0)</f>
        <v>0</v>
      </c>
      <c r="BI717" s="189">
        <f>IF(N717="nulová",J717,0)</f>
        <v>0</v>
      </c>
      <c r="BJ717" s="22" t="s">
        <v>76</v>
      </c>
      <c r="BK717" s="189">
        <f>ROUND(I717*H717,2)</f>
        <v>0</v>
      </c>
      <c r="BL717" s="22" t="s">
        <v>113</v>
      </c>
      <c r="BM717" s="188" t="s">
        <v>8532</v>
      </c>
    </row>
    <row r="718" s="2" customFormat="1" ht="21.75" customHeight="1">
      <c r="A718" s="41"/>
      <c r="B718" s="176"/>
      <c r="C718" s="177" t="s">
        <v>4056</v>
      </c>
      <c r="D718" s="177" t="s">
        <v>331</v>
      </c>
      <c r="E718" s="178" t="s">
        <v>8257</v>
      </c>
      <c r="F718" s="179" t="s">
        <v>8258</v>
      </c>
      <c r="G718" s="180" t="s">
        <v>491</v>
      </c>
      <c r="H718" s="181">
        <v>11.84</v>
      </c>
      <c r="I718" s="182"/>
      <c r="J718" s="183">
        <f>ROUND(I718*H718,2)</f>
        <v>0</v>
      </c>
      <c r="K718" s="179" t="s">
        <v>3</v>
      </c>
      <c r="L718" s="42"/>
      <c r="M718" s="184" t="s">
        <v>3</v>
      </c>
      <c r="N718" s="185" t="s">
        <v>40</v>
      </c>
      <c r="O718" s="75"/>
      <c r="P718" s="186">
        <f>O718*H718</f>
        <v>0</v>
      </c>
      <c r="Q718" s="186">
        <v>0</v>
      </c>
      <c r="R718" s="186">
        <f>Q718*H718</f>
        <v>0</v>
      </c>
      <c r="S718" s="186">
        <v>0</v>
      </c>
      <c r="T718" s="187">
        <f>S718*H718</f>
        <v>0</v>
      </c>
      <c r="U718" s="41"/>
      <c r="V718" s="41"/>
      <c r="W718" s="41"/>
      <c r="X718" s="41"/>
      <c r="Y718" s="41"/>
      <c r="Z718" s="41"/>
      <c r="AA718" s="41"/>
      <c r="AB718" s="41"/>
      <c r="AC718" s="41"/>
      <c r="AD718" s="41"/>
      <c r="AE718" s="41"/>
      <c r="AR718" s="188" t="s">
        <v>113</v>
      </c>
      <c r="AT718" s="188" t="s">
        <v>331</v>
      </c>
      <c r="AU718" s="188" t="s">
        <v>76</v>
      </c>
      <c r="AY718" s="22" t="s">
        <v>328</v>
      </c>
      <c r="BE718" s="189">
        <f>IF(N718="základní",J718,0)</f>
        <v>0</v>
      </c>
      <c r="BF718" s="189">
        <f>IF(N718="snížená",J718,0)</f>
        <v>0</v>
      </c>
      <c r="BG718" s="189">
        <f>IF(N718="zákl. přenesená",J718,0)</f>
        <v>0</v>
      </c>
      <c r="BH718" s="189">
        <f>IF(N718="sníž. přenesená",J718,0)</f>
        <v>0</v>
      </c>
      <c r="BI718" s="189">
        <f>IF(N718="nulová",J718,0)</f>
        <v>0</v>
      </c>
      <c r="BJ718" s="22" t="s">
        <v>76</v>
      </c>
      <c r="BK718" s="189">
        <f>ROUND(I718*H718,2)</f>
        <v>0</v>
      </c>
      <c r="BL718" s="22" t="s">
        <v>113</v>
      </c>
      <c r="BM718" s="188" t="s">
        <v>8533</v>
      </c>
    </row>
    <row r="719" s="2" customFormat="1" ht="24.15" customHeight="1">
      <c r="A719" s="41"/>
      <c r="B719" s="176"/>
      <c r="C719" s="177" t="s">
        <v>4061</v>
      </c>
      <c r="D719" s="177" t="s">
        <v>331</v>
      </c>
      <c r="E719" s="178" t="s">
        <v>8534</v>
      </c>
      <c r="F719" s="179" t="s">
        <v>8535</v>
      </c>
      <c r="G719" s="180" t="s">
        <v>574</v>
      </c>
      <c r="H719" s="181">
        <v>3</v>
      </c>
      <c r="I719" s="182"/>
      <c r="J719" s="183">
        <f>ROUND(I719*H719,2)</f>
        <v>0</v>
      </c>
      <c r="K719" s="179" t="s">
        <v>335</v>
      </c>
      <c r="L719" s="42"/>
      <c r="M719" s="184" t="s">
        <v>3</v>
      </c>
      <c r="N719" s="185" t="s">
        <v>40</v>
      </c>
      <c r="O719" s="75"/>
      <c r="P719" s="186">
        <f>O719*H719</f>
        <v>0</v>
      </c>
      <c r="Q719" s="186">
        <v>0</v>
      </c>
      <c r="R719" s="186">
        <f>Q719*H719</f>
        <v>0</v>
      </c>
      <c r="S719" s="186">
        <v>0</v>
      </c>
      <c r="T719" s="187">
        <f>S719*H719</f>
        <v>0</v>
      </c>
      <c r="U719" s="41"/>
      <c r="V719" s="41"/>
      <c r="W719" s="41"/>
      <c r="X719" s="41"/>
      <c r="Y719" s="41"/>
      <c r="Z719" s="41"/>
      <c r="AA719" s="41"/>
      <c r="AB719" s="41"/>
      <c r="AC719" s="41"/>
      <c r="AD719" s="41"/>
      <c r="AE719" s="41"/>
      <c r="AR719" s="188" t="s">
        <v>113</v>
      </c>
      <c r="AT719" s="188" t="s">
        <v>331</v>
      </c>
      <c r="AU719" s="188" t="s">
        <v>76</v>
      </c>
      <c r="AY719" s="22" t="s">
        <v>328</v>
      </c>
      <c r="BE719" s="189">
        <f>IF(N719="základní",J719,0)</f>
        <v>0</v>
      </c>
      <c r="BF719" s="189">
        <f>IF(N719="snížená",J719,0)</f>
        <v>0</v>
      </c>
      <c r="BG719" s="189">
        <f>IF(N719="zákl. přenesená",J719,0)</f>
        <v>0</v>
      </c>
      <c r="BH719" s="189">
        <f>IF(N719="sníž. přenesená",J719,0)</f>
        <v>0</v>
      </c>
      <c r="BI719" s="189">
        <f>IF(N719="nulová",J719,0)</f>
        <v>0</v>
      </c>
      <c r="BJ719" s="22" t="s">
        <v>76</v>
      </c>
      <c r="BK719" s="189">
        <f>ROUND(I719*H719,2)</f>
        <v>0</v>
      </c>
      <c r="BL719" s="22" t="s">
        <v>113</v>
      </c>
      <c r="BM719" s="188" t="s">
        <v>8536</v>
      </c>
    </row>
    <row r="720" s="2" customFormat="1">
      <c r="A720" s="41"/>
      <c r="B720" s="42"/>
      <c r="C720" s="41"/>
      <c r="D720" s="190" t="s">
        <v>338</v>
      </c>
      <c r="E720" s="41"/>
      <c r="F720" s="191" t="s">
        <v>8537</v>
      </c>
      <c r="G720" s="41"/>
      <c r="H720" s="41"/>
      <c r="I720" s="192"/>
      <c r="J720" s="41"/>
      <c r="K720" s="41"/>
      <c r="L720" s="42"/>
      <c r="M720" s="193"/>
      <c r="N720" s="194"/>
      <c r="O720" s="75"/>
      <c r="P720" s="75"/>
      <c r="Q720" s="75"/>
      <c r="R720" s="75"/>
      <c r="S720" s="75"/>
      <c r="T720" s="76"/>
      <c r="U720" s="41"/>
      <c r="V720" s="41"/>
      <c r="W720" s="41"/>
      <c r="X720" s="41"/>
      <c r="Y720" s="41"/>
      <c r="Z720" s="41"/>
      <c r="AA720" s="41"/>
      <c r="AB720" s="41"/>
      <c r="AC720" s="41"/>
      <c r="AD720" s="41"/>
      <c r="AE720" s="41"/>
      <c r="AT720" s="22" t="s">
        <v>338</v>
      </c>
      <c r="AU720" s="22" t="s">
        <v>76</v>
      </c>
    </row>
    <row r="721" s="2" customFormat="1" ht="24.15" customHeight="1">
      <c r="A721" s="41"/>
      <c r="B721" s="176"/>
      <c r="C721" s="177" t="s">
        <v>4065</v>
      </c>
      <c r="D721" s="177" t="s">
        <v>331</v>
      </c>
      <c r="E721" s="178" t="s">
        <v>8269</v>
      </c>
      <c r="F721" s="179" t="s">
        <v>8270</v>
      </c>
      <c r="G721" s="180" t="s">
        <v>439</v>
      </c>
      <c r="H721" s="181">
        <v>74</v>
      </c>
      <c r="I721" s="182"/>
      <c r="J721" s="183">
        <f>ROUND(I721*H721,2)</f>
        <v>0</v>
      </c>
      <c r="K721" s="179" t="s">
        <v>335</v>
      </c>
      <c r="L721" s="42"/>
      <c r="M721" s="184" t="s">
        <v>3</v>
      </c>
      <c r="N721" s="185" t="s">
        <v>40</v>
      </c>
      <c r="O721" s="75"/>
      <c r="P721" s="186">
        <f>O721*H721</f>
        <v>0</v>
      </c>
      <c r="Q721" s="186">
        <v>0</v>
      </c>
      <c r="R721" s="186">
        <f>Q721*H721</f>
        <v>0</v>
      </c>
      <c r="S721" s="186">
        <v>0</v>
      </c>
      <c r="T721" s="187">
        <f>S721*H721</f>
        <v>0</v>
      </c>
      <c r="U721" s="41"/>
      <c r="V721" s="41"/>
      <c r="W721" s="41"/>
      <c r="X721" s="41"/>
      <c r="Y721" s="41"/>
      <c r="Z721" s="41"/>
      <c r="AA721" s="41"/>
      <c r="AB721" s="41"/>
      <c r="AC721" s="41"/>
      <c r="AD721" s="41"/>
      <c r="AE721" s="41"/>
      <c r="AR721" s="188" t="s">
        <v>113</v>
      </c>
      <c r="AT721" s="188" t="s">
        <v>331</v>
      </c>
      <c r="AU721" s="188" t="s">
        <v>76</v>
      </c>
      <c r="AY721" s="22" t="s">
        <v>328</v>
      </c>
      <c r="BE721" s="189">
        <f>IF(N721="základní",J721,0)</f>
        <v>0</v>
      </c>
      <c r="BF721" s="189">
        <f>IF(N721="snížená",J721,0)</f>
        <v>0</v>
      </c>
      <c r="BG721" s="189">
        <f>IF(N721="zákl. přenesená",J721,0)</f>
        <v>0</v>
      </c>
      <c r="BH721" s="189">
        <f>IF(N721="sníž. přenesená",J721,0)</f>
        <v>0</v>
      </c>
      <c r="BI721" s="189">
        <f>IF(N721="nulová",J721,0)</f>
        <v>0</v>
      </c>
      <c r="BJ721" s="22" t="s">
        <v>76</v>
      </c>
      <c r="BK721" s="189">
        <f>ROUND(I721*H721,2)</f>
        <v>0</v>
      </c>
      <c r="BL721" s="22" t="s">
        <v>113</v>
      </c>
      <c r="BM721" s="188" t="s">
        <v>8538</v>
      </c>
    </row>
    <row r="722" s="2" customFormat="1">
      <c r="A722" s="41"/>
      <c r="B722" s="42"/>
      <c r="C722" s="41"/>
      <c r="D722" s="190" t="s">
        <v>338</v>
      </c>
      <c r="E722" s="41"/>
      <c r="F722" s="191" t="s">
        <v>8271</v>
      </c>
      <c r="G722" s="41"/>
      <c r="H722" s="41"/>
      <c r="I722" s="192"/>
      <c r="J722" s="41"/>
      <c r="K722" s="41"/>
      <c r="L722" s="42"/>
      <c r="M722" s="193"/>
      <c r="N722" s="194"/>
      <c r="O722" s="75"/>
      <c r="P722" s="75"/>
      <c r="Q722" s="75"/>
      <c r="R722" s="75"/>
      <c r="S722" s="75"/>
      <c r="T722" s="76"/>
      <c r="U722" s="41"/>
      <c r="V722" s="41"/>
      <c r="W722" s="41"/>
      <c r="X722" s="41"/>
      <c r="Y722" s="41"/>
      <c r="Z722" s="41"/>
      <c r="AA722" s="41"/>
      <c r="AB722" s="41"/>
      <c r="AC722" s="41"/>
      <c r="AD722" s="41"/>
      <c r="AE722" s="41"/>
      <c r="AT722" s="22" t="s">
        <v>338</v>
      </c>
      <c r="AU722" s="22" t="s">
        <v>76</v>
      </c>
    </row>
    <row r="723" s="2" customFormat="1" ht="21.75" customHeight="1">
      <c r="A723" s="41"/>
      <c r="B723" s="176"/>
      <c r="C723" s="177" t="s">
        <v>4070</v>
      </c>
      <c r="D723" s="177" t="s">
        <v>331</v>
      </c>
      <c r="E723" s="178" t="s">
        <v>8181</v>
      </c>
      <c r="F723" s="179" t="s">
        <v>8182</v>
      </c>
      <c r="G723" s="180" t="s">
        <v>439</v>
      </c>
      <c r="H723" s="181">
        <v>74</v>
      </c>
      <c r="I723" s="182"/>
      <c r="J723" s="183">
        <f>ROUND(I723*H723,2)</f>
        <v>0</v>
      </c>
      <c r="K723" s="179" t="s">
        <v>335</v>
      </c>
      <c r="L723" s="42"/>
      <c r="M723" s="184" t="s">
        <v>3</v>
      </c>
      <c r="N723" s="185" t="s">
        <v>40</v>
      </c>
      <c r="O723" s="75"/>
      <c r="P723" s="186">
        <f>O723*H723</f>
        <v>0</v>
      </c>
      <c r="Q723" s="186">
        <v>0</v>
      </c>
      <c r="R723" s="186">
        <f>Q723*H723</f>
        <v>0</v>
      </c>
      <c r="S723" s="186">
        <v>0</v>
      </c>
      <c r="T723" s="187">
        <f>S723*H723</f>
        <v>0</v>
      </c>
      <c r="U723" s="41"/>
      <c r="V723" s="41"/>
      <c r="W723" s="41"/>
      <c r="X723" s="41"/>
      <c r="Y723" s="41"/>
      <c r="Z723" s="41"/>
      <c r="AA723" s="41"/>
      <c r="AB723" s="41"/>
      <c r="AC723" s="41"/>
      <c r="AD723" s="41"/>
      <c r="AE723" s="41"/>
      <c r="AR723" s="188" t="s">
        <v>113</v>
      </c>
      <c r="AT723" s="188" t="s">
        <v>331</v>
      </c>
      <c r="AU723" s="188" t="s">
        <v>76</v>
      </c>
      <c r="AY723" s="22" t="s">
        <v>328</v>
      </c>
      <c r="BE723" s="189">
        <f>IF(N723="základní",J723,0)</f>
        <v>0</v>
      </c>
      <c r="BF723" s="189">
        <f>IF(N723="snížená",J723,0)</f>
        <v>0</v>
      </c>
      <c r="BG723" s="189">
        <f>IF(N723="zákl. přenesená",J723,0)</f>
        <v>0</v>
      </c>
      <c r="BH723" s="189">
        <f>IF(N723="sníž. přenesená",J723,0)</f>
        <v>0</v>
      </c>
      <c r="BI723" s="189">
        <f>IF(N723="nulová",J723,0)</f>
        <v>0</v>
      </c>
      <c r="BJ723" s="22" t="s">
        <v>76</v>
      </c>
      <c r="BK723" s="189">
        <f>ROUND(I723*H723,2)</f>
        <v>0</v>
      </c>
      <c r="BL723" s="22" t="s">
        <v>113</v>
      </c>
      <c r="BM723" s="188" t="s">
        <v>8539</v>
      </c>
    </row>
    <row r="724" s="2" customFormat="1">
      <c r="A724" s="41"/>
      <c r="B724" s="42"/>
      <c r="C724" s="41"/>
      <c r="D724" s="190" t="s">
        <v>338</v>
      </c>
      <c r="E724" s="41"/>
      <c r="F724" s="191" t="s">
        <v>8183</v>
      </c>
      <c r="G724" s="41"/>
      <c r="H724" s="41"/>
      <c r="I724" s="192"/>
      <c r="J724" s="41"/>
      <c r="K724" s="41"/>
      <c r="L724" s="42"/>
      <c r="M724" s="193"/>
      <c r="N724" s="194"/>
      <c r="O724" s="75"/>
      <c r="P724" s="75"/>
      <c r="Q724" s="75"/>
      <c r="R724" s="75"/>
      <c r="S724" s="75"/>
      <c r="T724" s="76"/>
      <c r="U724" s="41"/>
      <c r="V724" s="41"/>
      <c r="W724" s="41"/>
      <c r="X724" s="41"/>
      <c r="Y724" s="41"/>
      <c r="Z724" s="41"/>
      <c r="AA724" s="41"/>
      <c r="AB724" s="41"/>
      <c r="AC724" s="41"/>
      <c r="AD724" s="41"/>
      <c r="AE724" s="41"/>
      <c r="AT724" s="22" t="s">
        <v>338</v>
      </c>
      <c r="AU724" s="22" t="s">
        <v>76</v>
      </c>
    </row>
    <row r="725" s="2" customFormat="1" ht="21.75" customHeight="1">
      <c r="A725" s="41"/>
      <c r="B725" s="176"/>
      <c r="C725" s="177" t="s">
        <v>4074</v>
      </c>
      <c r="D725" s="177" t="s">
        <v>331</v>
      </c>
      <c r="E725" s="178" t="s">
        <v>8540</v>
      </c>
      <c r="F725" s="179" t="s">
        <v>8541</v>
      </c>
      <c r="G725" s="180" t="s">
        <v>439</v>
      </c>
      <c r="H725" s="181">
        <v>74</v>
      </c>
      <c r="I725" s="182"/>
      <c r="J725" s="183">
        <f>ROUND(I725*H725,2)</f>
        <v>0</v>
      </c>
      <c r="K725" s="179" t="s">
        <v>3</v>
      </c>
      <c r="L725" s="42"/>
      <c r="M725" s="184" t="s">
        <v>3</v>
      </c>
      <c r="N725" s="185" t="s">
        <v>40</v>
      </c>
      <c r="O725" s="75"/>
      <c r="P725" s="186">
        <f>O725*H725</f>
        <v>0</v>
      </c>
      <c r="Q725" s="186">
        <v>0</v>
      </c>
      <c r="R725" s="186">
        <f>Q725*H725</f>
        <v>0</v>
      </c>
      <c r="S725" s="186">
        <v>0</v>
      </c>
      <c r="T725" s="187">
        <f>S725*H725</f>
        <v>0</v>
      </c>
      <c r="U725" s="41"/>
      <c r="V725" s="41"/>
      <c r="W725" s="41"/>
      <c r="X725" s="41"/>
      <c r="Y725" s="41"/>
      <c r="Z725" s="41"/>
      <c r="AA725" s="41"/>
      <c r="AB725" s="41"/>
      <c r="AC725" s="41"/>
      <c r="AD725" s="41"/>
      <c r="AE725" s="41"/>
      <c r="AR725" s="188" t="s">
        <v>113</v>
      </c>
      <c r="AT725" s="188" t="s">
        <v>331</v>
      </c>
      <c r="AU725" s="188" t="s">
        <v>76</v>
      </c>
      <c r="AY725" s="22" t="s">
        <v>328</v>
      </c>
      <c r="BE725" s="189">
        <f>IF(N725="základní",J725,0)</f>
        <v>0</v>
      </c>
      <c r="BF725" s="189">
        <f>IF(N725="snížená",J725,0)</f>
        <v>0</v>
      </c>
      <c r="BG725" s="189">
        <f>IF(N725="zákl. přenesená",J725,0)</f>
        <v>0</v>
      </c>
      <c r="BH725" s="189">
        <f>IF(N725="sníž. přenesená",J725,0)</f>
        <v>0</v>
      </c>
      <c r="BI725" s="189">
        <f>IF(N725="nulová",J725,0)</f>
        <v>0</v>
      </c>
      <c r="BJ725" s="22" t="s">
        <v>76</v>
      </c>
      <c r="BK725" s="189">
        <f>ROUND(I725*H725,2)</f>
        <v>0</v>
      </c>
      <c r="BL725" s="22" t="s">
        <v>113</v>
      </c>
      <c r="BM725" s="188" t="s">
        <v>8542</v>
      </c>
    </row>
    <row r="726" s="2" customFormat="1" ht="24.15" customHeight="1">
      <c r="A726" s="41"/>
      <c r="B726" s="176"/>
      <c r="C726" s="177" t="s">
        <v>4079</v>
      </c>
      <c r="D726" s="177" t="s">
        <v>331</v>
      </c>
      <c r="E726" s="178" t="s">
        <v>8543</v>
      </c>
      <c r="F726" s="179" t="s">
        <v>8544</v>
      </c>
      <c r="G726" s="180" t="s">
        <v>585</v>
      </c>
      <c r="H726" s="181">
        <v>7.7000000000000002</v>
      </c>
      <c r="I726" s="182"/>
      <c r="J726" s="183">
        <f>ROUND(I726*H726,2)</f>
        <v>0</v>
      </c>
      <c r="K726" s="179" t="s">
        <v>3</v>
      </c>
      <c r="L726" s="42"/>
      <c r="M726" s="184" t="s">
        <v>3</v>
      </c>
      <c r="N726" s="185" t="s">
        <v>40</v>
      </c>
      <c r="O726" s="75"/>
      <c r="P726" s="186">
        <f>O726*H726</f>
        <v>0</v>
      </c>
      <c r="Q726" s="186">
        <v>0</v>
      </c>
      <c r="R726" s="186">
        <f>Q726*H726</f>
        <v>0</v>
      </c>
      <c r="S726" s="186">
        <v>0</v>
      </c>
      <c r="T726" s="187">
        <f>S726*H726</f>
        <v>0</v>
      </c>
      <c r="U726" s="41"/>
      <c r="V726" s="41"/>
      <c r="W726" s="41"/>
      <c r="X726" s="41"/>
      <c r="Y726" s="41"/>
      <c r="Z726" s="41"/>
      <c r="AA726" s="41"/>
      <c r="AB726" s="41"/>
      <c r="AC726" s="41"/>
      <c r="AD726" s="41"/>
      <c r="AE726" s="41"/>
      <c r="AR726" s="188" t="s">
        <v>113</v>
      </c>
      <c r="AT726" s="188" t="s">
        <v>331</v>
      </c>
      <c r="AU726" s="188" t="s">
        <v>76</v>
      </c>
      <c r="AY726" s="22" t="s">
        <v>328</v>
      </c>
      <c r="BE726" s="189">
        <f>IF(N726="základní",J726,0)</f>
        <v>0</v>
      </c>
      <c r="BF726" s="189">
        <f>IF(N726="snížená",J726,0)</f>
        <v>0</v>
      </c>
      <c r="BG726" s="189">
        <f>IF(N726="zákl. přenesená",J726,0)</f>
        <v>0</v>
      </c>
      <c r="BH726" s="189">
        <f>IF(N726="sníž. přenesená",J726,0)</f>
        <v>0</v>
      </c>
      <c r="BI726" s="189">
        <f>IF(N726="nulová",J726,0)</f>
        <v>0</v>
      </c>
      <c r="BJ726" s="22" t="s">
        <v>76</v>
      </c>
      <c r="BK726" s="189">
        <f>ROUND(I726*H726,2)</f>
        <v>0</v>
      </c>
      <c r="BL726" s="22" t="s">
        <v>113</v>
      </c>
      <c r="BM726" s="188" t="s">
        <v>8545</v>
      </c>
    </row>
    <row r="727" s="13" customFormat="1">
      <c r="A727" s="13"/>
      <c r="B727" s="201"/>
      <c r="C727" s="13"/>
      <c r="D727" s="195" t="s">
        <v>442</v>
      </c>
      <c r="E727" s="202" t="s">
        <v>3</v>
      </c>
      <c r="F727" s="203" t="s">
        <v>8546</v>
      </c>
      <c r="G727" s="13"/>
      <c r="H727" s="204">
        <v>7.7000000000000002</v>
      </c>
      <c r="I727" s="205"/>
      <c r="J727" s="13"/>
      <c r="K727" s="13"/>
      <c r="L727" s="201"/>
      <c r="M727" s="206"/>
      <c r="N727" s="207"/>
      <c r="O727" s="207"/>
      <c r="P727" s="207"/>
      <c r="Q727" s="207"/>
      <c r="R727" s="207"/>
      <c r="S727" s="207"/>
      <c r="T727" s="208"/>
      <c r="U727" s="13"/>
      <c r="V727" s="13"/>
      <c r="W727" s="13"/>
      <c r="X727" s="13"/>
      <c r="Y727" s="13"/>
      <c r="Z727" s="13"/>
      <c r="AA727" s="13"/>
      <c r="AB727" s="13"/>
      <c r="AC727" s="13"/>
      <c r="AD727" s="13"/>
      <c r="AE727" s="13"/>
      <c r="AT727" s="202" t="s">
        <v>442</v>
      </c>
      <c r="AU727" s="202" t="s">
        <v>76</v>
      </c>
      <c r="AV727" s="13" t="s">
        <v>79</v>
      </c>
      <c r="AW727" s="13" t="s">
        <v>31</v>
      </c>
      <c r="AX727" s="13" t="s">
        <v>69</v>
      </c>
      <c r="AY727" s="202" t="s">
        <v>328</v>
      </c>
    </row>
    <row r="728" s="14" customFormat="1">
      <c r="A728" s="14"/>
      <c r="B728" s="209"/>
      <c r="C728" s="14"/>
      <c r="D728" s="195" t="s">
        <v>442</v>
      </c>
      <c r="E728" s="210" t="s">
        <v>3</v>
      </c>
      <c r="F728" s="211" t="s">
        <v>452</v>
      </c>
      <c r="G728" s="14"/>
      <c r="H728" s="212">
        <v>7.7000000000000002</v>
      </c>
      <c r="I728" s="213"/>
      <c r="J728" s="14"/>
      <c r="K728" s="14"/>
      <c r="L728" s="209"/>
      <c r="M728" s="214"/>
      <c r="N728" s="215"/>
      <c r="O728" s="215"/>
      <c r="P728" s="215"/>
      <c r="Q728" s="215"/>
      <c r="R728" s="215"/>
      <c r="S728" s="215"/>
      <c r="T728" s="216"/>
      <c r="U728" s="14"/>
      <c r="V728" s="14"/>
      <c r="W728" s="14"/>
      <c r="X728" s="14"/>
      <c r="Y728" s="14"/>
      <c r="Z728" s="14"/>
      <c r="AA728" s="14"/>
      <c r="AB728" s="14"/>
      <c r="AC728" s="14"/>
      <c r="AD728" s="14"/>
      <c r="AE728" s="14"/>
      <c r="AT728" s="210" t="s">
        <v>442</v>
      </c>
      <c r="AU728" s="210" t="s">
        <v>76</v>
      </c>
      <c r="AV728" s="14" t="s">
        <v>113</v>
      </c>
      <c r="AW728" s="14" t="s">
        <v>31</v>
      </c>
      <c r="AX728" s="14" t="s">
        <v>76</v>
      </c>
      <c r="AY728" s="210" t="s">
        <v>328</v>
      </c>
    </row>
    <row r="729" s="12" customFormat="1" ht="25.92" customHeight="1">
      <c r="A729" s="12"/>
      <c r="B729" s="163"/>
      <c r="C729" s="12"/>
      <c r="D729" s="164" t="s">
        <v>68</v>
      </c>
      <c r="E729" s="165" t="s">
        <v>8547</v>
      </c>
      <c r="F729" s="165" t="s">
        <v>8548</v>
      </c>
      <c r="G729" s="12"/>
      <c r="H729" s="12"/>
      <c r="I729" s="166"/>
      <c r="J729" s="167">
        <f>BK729</f>
        <v>0</v>
      </c>
      <c r="K729" s="12"/>
      <c r="L729" s="163"/>
      <c r="M729" s="168"/>
      <c r="N729" s="169"/>
      <c r="O729" s="169"/>
      <c r="P729" s="170">
        <f>SUM(P730:P759)</f>
        <v>0</v>
      </c>
      <c r="Q729" s="169"/>
      <c r="R729" s="170">
        <f>SUM(R730:R759)</f>
        <v>0</v>
      </c>
      <c r="S729" s="169"/>
      <c r="T729" s="171">
        <f>SUM(T730:T759)</f>
        <v>0</v>
      </c>
      <c r="U729" s="12"/>
      <c r="V729" s="12"/>
      <c r="W729" s="12"/>
      <c r="X729" s="12"/>
      <c r="Y729" s="12"/>
      <c r="Z729" s="12"/>
      <c r="AA729" s="12"/>
      <c r="AB729" s="12"/>
      <c r="AC729" s="12"/>
      <c r="AD729" s="12"/>
      <c r="AE729" s="12"/>
      <c r="AR729" s="164" t="s">
        <v>76</v>
      </c>
      <c r="AT729" s="172" t="s">
        <v>68</v>
      </c>
      <c r="AU729" s="172" t="s">
        <v>69</v>
      </c>
      <c r="AY729" s="164" t="s">
        <v>328</v>
      </c>
      <c r="BK729" s="173">
        <f>SUM(BK730:BK759)</f>
        <v>0</v>
      </c>
    </row>
    <row r="730" s="2" customFormat="1" ht="49.05" customHeight="1">
      <c r="A730" s="41"/>
      <c r="B730" s="176"/>
      <c r="C730" s="177" t="s">
        <v>4083</v>
      </c>
      <c r="D730" s="177" t="s">
        <v>331</v>
      </c>
      <c r="E730" s="178" t="s">
        <v>8549</v>
      </c>
      <c r="F730" s="179" t="s">
        <v>8154</v>
      </c>
      <c r="G730" s="180" t="s">
        <v>439</v>
      </c>
      <c r="H730" s="181">
        <v>435</v>
      </c>
      <c r="I730" s="182"/>
      <c r="J730" s="183">
        <f>ROUND(I730*H730,2)</f>
        <v>0</v>
      </c>
      <c r="K730" s="179" t="s">
        <v>335</v>
      </c>
      <c r="L730" s="42"/>
      <c r="M730" s="184" t="s">
        <v>3</v>
      </c>
      <c r="N730" s="185" t="s">
        <v>40</v>
      </c>
      <c r="O730" s="75"/>
      <c r="P730" s="186">
        <f>O730*H730</f>
        <v>0</v>
      </c>
      <c r="Q730" s="186">
        <v>0</v>
      </c>
      <c r="R730" s="186">
        <f>Q730*H730</f>
        <v>0</v>
      </c>
      <c r="S730" s="186">
        <v>0</v>
      </c>
      <c r="T730" s="187">
        <f>S730*H730</f>
        <v>0</v>
      </c>
      <c r="U730" s="41"/>
      <c r="V730" s="41"/>
      <c r="W730" s="41"/>
      <c r="X730" s="41"/>
      <c r="Y730" s="41"/>
      <c r="Z730" s="41"/>
      <c r="AA730" s="41"/>
      <c r="AB730" s="41"/>
      <c r="AC730" s="41"/>
      <c r="AD730" s="41"/>
      <c r="AE730" s="41"/>
      <c r="AR730" s="188" t="s">
        <v>113</v>
      </c>
      <c r="AT730" s="188" t="s">
        <v>331</v>
      </c>
      <c r="AU730" s="188" t="s">
        <v>76</v>
      </c>
      <c r="AY730" s="22" t="s">
        <v>328</v>
      </c>
      <c r="BE730" s="189">
        <f>IF(N730="základní",J730,0)</f>
        <v>0</v>
      </c>
      <c r="BF730" s="189">
        <f>IF(N730="snížená",J730,0)</f>
        <v>0</v>
      </c>
      <c r="BG730" s="189">
        <f>IF(N730="zákl. přenesená",J730,0)</f>
        <v>0</v>
      </c>
      <c r="BH730" s="189">
        <f>IF(N730="sníž. přenesená",J730,0)</f>
        <v>0</v>
      </c>
      <c r="BI730" s="189">
        <f>IF(N730="nulová",J730,0)</f>
        <v>0</v>
      </c>
      <c r="BJ730" s="22" t="s">
        <v>76</v>
      </c>
      <c r="BK730" s="189">
        <f>ROUND(I730*H730,2)</f>
        <v>0</v>
      </c>
      <c r="BL730" s="22" t="s">
        <v>113</v>
      </c>
      <c r="BM730" s="188" t="s">
        <v>8550</v>
      </c>
    </row>
    <row r="731" s="2" customFormat="1">
      <c r="A731" s="41"/>
      <c r="B731" s="42"/>
      <c r="C731" s="41"/>
      <c r="D731" s="190" t="s">
        <v>338</v>
      </c>
      <c r="E731" s="41"/>
      <c r="F731" s="191" t="s">
        <v>8551</v>
      </c>
      <c r="G731" s="41"/>
      <c r="H731" s="41"/>
      <c r="I731" s="192"/>
      <c r="J731" s="41"/>
      <c r="K731" s="41"/>
      <c r="L731" s="42"/>
      <c r="M731" s="193"/>
      <c r="N731" s="194"/>
      <c r="O731" s="75"/>
      <c r="P731" s="75"/>
      <c r="Q731" s="75"/>
      <c r="R731" s="75"/>
      <c r="S731" s="75"/>
      <c r="T731" s="76"/>
      <c r="U731" s="41"/>
      <c r="V731" s="41"/>
      <c r="W731" s="41"/>
      <c r="X731" s="41"/>
      <c r="Y731" s="41"/>
      <c r="Z731" s="41"/>
      <c r="AA731" s="41"/>
      <c r="AB731" s="41"/>
      <c r="AC731" s="41"/>
      <c r="AD731" s="41"/>
      <c r="AE731" s="41"/>
      <c r="AT731" s="22" t="s">
        <v>338</v>
      </c>
      <c r="AU731" s="22" t="s">
        <v>76</v>
      </c>
    </row>
    <row r="732" s="2" customFormat="1" ht="16.5" customHeight="1">
      <c r="A732" s="41"/>
      <c r="B732" s="176"/>
      <c r="C732" s="224" t="s">
        <v>4088</v>
      </c>
      <c r="D732" s="224" t="s">
        <v>539</v>
      </c>
      <c r="E732" s="225" t="s">
        <v>8156</v>
      </c>
      <c r="F732" s="226" t="s">
        <v>8157</v>
      </c>
      <c r="G732" s="227" t="s">
        <v>3585</v>
      </c>
      <c r="H732" s="228">
        <v>0.34799999999999998</v>
      </c>
      <c r="I732" s="229"/>
      <c r="J732" s="230">
        <f>ROUND(I732*H732,2)</f>
        <v>0</v>
      </c>
      <c r="K732" s="226" t="s">
        <v>335</v>
      </c>
      <c r="L732" s="231"/>
      <c r="M732" s="232" t="s">
        <v>3</v>
      </c>
      <c r="N732" s="233" t="s">
        <v>40</v>
      </c>
      <c r="O732" s="75"/>
      <c r="P732" s="186">
        <f>O732*H732</f>
        <v>0</v>
      </c>
      <c r="Q732" s="186">
        <v>0</v>
      </c>
      <c r="R732" s="186">
        <f>Q732*H732</f>
        <v>0</v>
      </c>
      <c r="S732" s="186">
        <v>0</v>
      </c>
      <c r="T732" s="187">
        <f>S732*H732</f>
        <v>0</v>
      </c>
      <c r="U732" s="41"/>
      <c r="V732" s="41"/>
      <c r="W732" s="41"/>
      <c r="X732" s="41"/>
      <c r="Y732" s="41"/>
      <c r="Z732" s="41"/>
      <c r="AA732" s="41"/>
      <c r="AB732" s="41"/>
      <c r="AC732" s="41"/>
      <c r="AD732" s="41"/>
      <c r="AE732" s="41"/>
      <c r="AR732" s="188" t="s">
        <v>171</v>
      </c>
      <c r="AT732" s="188" t="s">
        <v>539</v>
      </c>
      <c r="AU732" s="188" t="s">
        <v>76</v>
      </c>
      <c r="AY732" s="22" t="s">
        <v>328</v>
      </c>
      <c r="BE732" s="189">
        <f>IF(N732="základní",J732,0)</f>
        <v>0</v>
      </c>
      <c r="BF732" s="189">
        <f>IF(N732="snížená",J732,0)</f>
        <v>0</v>
      </c>
      <c r="BG732" s="189">
        <f>IF(N732="zákl. přenesená",J732,0)</f>
        <v>0</v>
      </c>
      <c r="BH732" s="189">
        <f>IF(N732="sníž. přenesená",J732,0)</f>
        <v>0</v>
      </c>
      <c r="BI732" s="189">
        <f>IF(N732="nulová",J732,0)</f>
        <v>0</v>
      </c>
      <c r="BJ732" s="22" t="s">
        <v>76</v>
      </c>
      <c r="BK732" s="189">
        <f>ROUND(I732*H732,2)</f>
        <v>0</v>
      </c>
      <c r="BL732" s="22" t="s">
        <v>113</v>
      </c>
      <c r="BM732" s="188" t="s">
        <v>8552</v>
      </c>
    </row>
    <row r="733" s="2" customFormat="1">
      <c r="A733" s="41"/>
      <c r="B733" s="42"/>
      <c r="C733" s="41"/>
      <c r="D733" s="195" t="s">
        <v>340</v>
      </c>
      <c r="E733" s="41"/>
      <c r="F733" s="196" t="s">
        <v>8158</v>
      </c>
      <c r="G733" s="41"/>
      <c r="H733" s="41"/>
      <c r="I733" s="192"/>
      <c r="J733" s="41"/>
      <c r="K733" s="41"/>
      <c r="L733" s="42"/>
      <c r="M733" s="193"/>
      <c r="N733" s="194"/>
      <c r="O733" s="75"/>
      <c r="P733" s="75"/>
      <c r="Q733" s="75"/>
      <c r="R733" s="75"/>
      <c r="S733" s="75"/>
      <c r="T733" s="76"/>
      <c r="U733" s="41"/>
      <c r="V733" s="41"/>
      <c r="W733" s="41"/>
      <c r="X733" s="41"/>
      <c r="Y733" s="41"/>
      <c r="Z733" s="41"/>
      <c r="AA733" s="41"/>
      <c r="AB733" s="41"/>
      <c r="AC733" s="41"/>
      <c r="AD733" s="41"/>
      <c r="AE733" s="41"/>
      <c r="AT733" s="22" t="s">
        <v>340</v>
      </c>
      <c r="AU733" s="22" t="s">
        <v>76</v>
      </c>
    </row>
    <row r="734" s="2" customFormat="1" ht="55.5" customHeight="1">
      <c r="A734" s="41"/>
      <c r="B734" s="176"/>
      <c r="C734" s="177" t="s">
        <v>4092</v>
      </c>
      <c r="D734" s="177" t="s">
        <v>331</v>
      </c>
      <c r="E734" s="178" t="s">
        <v>8165</v>
      </c>
      <c r="F734" s="179" t="s">
        <v>8166</v>
      </c>
      <c r="G734" s="180" t="s">
        <v>439</v>
      </c>
      <c r="H734" s="181">
        <v>435</v>
      </c>
      <c r="I734" s="182"/>
      <c r="J734" s="183">
        <f>ROUND(I734*H734,2)</f>
        <v>0</v>
      </c>
      <c r="K734" s="179" t="s">
        <v>335</v>
      </c>
      <c r="L734" s="42"/>
      <c r="M734" s="184" t="s">
        <v>3</v>
      </c>
      <c r="N734" s="185" t="s">
        <v>40</v>
      </c>
      <c r="O734" s="75"/>
      <c r="P734" s="186">
        <f>O734*H734</f>
        <v>0</v>
      </c>
      <c r="Q734" s="186">
        <v>0</v>
      </c>
      <c r="R734" s="186">
        <f>Q734*H734</f>
        <v>0</v>
      </c>
      <c r="S734" s="186">
        <v>0</v>
      </c>
      <c r="T734" s="187">
        <f>S734*H734</f>
        <v>0</v>
      </c>
      <c r="U734" s="41"/>
      <c r="V734" s="41"/>
      <c r="W734" s="41"/>
      <c r="X734" s="41"/>
      <c r="Y734" s="41"/>
      <c r="Z734" s="41"/>
      <c r="AA734" s="41"/>
      <c r="AB734" s="41"/>
      <c r="AC734" s="41"/>
      <c r="AD734" s="41"/>
      <c r="AE734" s="41"/>
      <c r="AR734" s="188" t="s">
        <v>113</v>
      </c>
      <c r="AT734" s="188" t="s">
        <v>331</v>
      </c>
      <c r="AU734" s="188" t="s">
        <v>76</v>
      </c>
      <c r="AY734" s="22" t="s">
        <v>328</v>
      </c>
      <c r="BE734" s="189">
        <f>IF(N734="základní",J734,0)</f>
        <v>0</v>
      </c>
      <c r="BF734" s="189">
        <f>IF(N734="snížená",J734,0)</f>
        <v>0</v>
      </c>
      <c r="BG734" s="189">
        <f>IF(N734="zákl. přenesená",J734,0)</f>
        <v>0</v>
      </c>
      <c r="BH734" s="189">
        <f>IF(N734="sníž. přenesená",J734,0)</f>
        <v>0</v>
      </c>
      <c r="BI734" s="189">
        <f>IF(N734="nulová",J734,0)</f>
        <v>0</v>
      </c>
      <c r="BJ734" s="22" t="s">
        <v>76</v>
      </c>
      <c r="BK734" s="189">
        <f>ROUND(I734*H734,2)</f>
        <v>0</v>
      </c>
      <c r="BL734" s="22" t="s">
        <v>113</v>
      </c>
      <c r="BM734" s="188" t="s">
        <v>8553</v>
      </c>
    </row>
    <row r="735" s="2" customFormat="1">
      <c r="A735" s="41"/>
      <c r="B735" s="42"/>
      <c r="C735" s="41"/>
      <c r="D735" s="190" t="s">
        <v>338</v>
      </c>
      <c r="E735" s="41"/>
      <c r="F735" s="191" t="s">
        <v>8167</v>
      </c>
      <c r="G735" s="41"/>
      <c r="H735" s="41"/>
      <c r="I735" s="192"/>
      <c r="J735" s="41"/>
      <c r="K735" s="41"/>
      <c r="L735" s="42"/>
      <c r="M735" s="193"/>
      <c r="N735" s="194"/>
      <c r="O735" s="75"/>
      <c r="P735" s="75"/>
      <c r="Q735" s="75"/>
      <c r="R735" s="75"/>
      <c r="S735" s="75"/>
      <c r="T735" s="76"/>
      <c r="U735" s="41"/>
      <c r="V735" s="41"/>
      <c r="W735" s="41"/>
      <c r="X735" s="41"/>
      <c r="Y735" s="41"/>
      <c r="Z735" s="41"/>
      <c r="AA735" s="41"/>
      <c r="AB735" s="41"/>
      <c r="AC735" s="41"/>
      <c r="AD735" s="41"/>
      <c r="AE735" s="41"/>
      <c r="AT735" s="22" t="s">
        <v>338</v>
      </c>
      <c r="AU735" s="22" t="s">
        <v>76</v>
      </c>
    </row>
    <row r="736" s="2" customFormat="1" ht="37.8" customHeight="1">
      <c r="A736" s="41"/>
      <c r="B736" s="176"/>
      <c r="C736" s="177" t="s">
        <v>4098</v>
      </c>
      <c r="D736" s="177" t="s">
        <v>331</v>
      </c>
      <c r="E736" s="178" t="s">
        <v>8168</v>
      </c>
      <c r="F736" s="179" t="s">
        <v>8169</v>
      </c>
      <c r="G736" s="180" t="s">
        <v>439</v>
      </c>
      <c r="H736" s="181">
        <v>435</v>
      </c>
      <c r="I736" s="182"/>
      <c r="J736" s="183">
        <f>ROUND(I736*H736,2)</f>
        <v>0</v>
      </c>
      <c r="K736" s="179" t="s">
        <v>335</v>
      </c>
      <c r="L736" s="42"/>
      <c r="M736" s="184" t="s">
        <v>3</v>
      </c>
      <c r="N736" s="185" t="s">
        <v>40</v>
      </c>
      <c r="O736" s="75"/>
      <c r="P736" s="186">
        <f>O736*H736</f>
        <v>0</v>
      </c>
      <c r="Q736" s="186">
        <v>0</v>
      </c>
      <c r="R736" s="186">
        <f>Q736*H736</f>
        <v>0</v>
      </c>
      <c r="S736" s="186">
        <v>0</v>
      </c>
      <c r="T736" s="187">
        <f>S736*H736</f>
        <v>0</v>
      </c>
      <c r="U736" s="41"/>
      <c r="V736" s="41"/>
      <c r="W736" s="41"/>
      <c r="X736" s="41"/>
      <c r="Y736" s="41"/>
      <c r="Z736" s="41"/>
      <c r="AA736" s="41"/>
      <c r="AB736" s="41"/>
      <c r="AC736" s="41"/>
      <c r="AD736" s="41"/>
      <c r="AE736" s="41"/>
      <c r="AR736" s="188" t="s">
        <v>113</v>
      </c>
      <c r="AT736" s="188" t="s">
        <v>331</v>
      </c>
      <c r="AU736" s="188" t="s">
        <v>76</v>
      </c>
      <c r="AY736" s="22" t="s">
        <v>328</v>
      </c>
      <c r="BE736" s="189">
        <f>IF(N736="základní",J736,0)</f>
        <v>0</v>
      </c>
      <c r="BF736" s="189">
        <f>IF(N736="snížená",J736,0)</f>
        <v>0</v>
      </c>
      <c r="BG736" s="189">
        <f>IF(N736="zákl. přenesená",J736,0)</f>
        <v>0</v>
      </c>
      <c r="BH736" s="189">
        <f>IF(N736="sníž. přenesená",J736,0)</f>
        <v>0</v>
      </c>
      <c r="BI736" s="189">
        <f>IF(N736="nulová",J736,0)</f>
        <v>0</v>
      </c>
      <c r="BJ736" s="22" t="s">
        <v>76</v>
      </c>
      <c r="BK736" s="189">
        <f>ROUND(I736*H736,2)</f>
        <v>0</v>
      </c>
      <c r="BL736" s="22" t="s">
        <v>113</v>
      </c>
      <c r="BM736" s="188" t="s">
        <v>8554</v>
      </c>
    </row>
    <row r="737" s="2" customFormat="1">
      <c r="A737" s="41"/>
      <c r="B737" s="42"/>
      <c r="C737" s="41"/>
      <c r="D737" s="190" t="s">
        <v>338</v>
      </c>
      <c r="E737" s="41"/>
      <c r="F737" s="191" t="s">
        <v>8170</v>
      </c>
      <c r="G737" s="41"/>
      <c r="H737" s="41"/>
      <c r="I737" s="192"/>
      <c r="J737" s="41"/>
      <c r="K737" s="41"/>
      <c r="L737" s="42"/>
      <c r="M737" s="193"/>
      <c r="N737" s="194"/>
      <c r="O737" s="75"/>
      <c r="P737" s="75"/>
      <c r="Q737" s="75"/>
      <c r="R737" s="75"/>
      <c r="S737" s="75"/>
      <c r="T737" s="76"/>
      <c r="U737" s="41"/>
      <c r="V737" s="41"/>
      <c r="W737" s="41"/>
      <c r="X737" s="41"/>
      <c r="Y737" s="41"/>
      <c r="Z737" s="41"/>
      <c r="AA737" s="41"/>
      <c r="AB737" s="41"/>
      <c r="AC737" s="41"/>
      <c r="AD737" s="41"/>
      <c r="AE737" s="41"/>
      <c r="AT737" s="22" t="s">
        <v>338</v>
      </c>
      <c r="AU737" s="22" t="s">
        <v>76</v>
      </c>
    </row>
    <row r="738" s="2" customFormat="1" ht="16.5" customHeight="1">
      <c r="A738" s="41"/>
      <c r="B738" s="176"/>
      <c r="C738" s="224" t="s">
        <v>4107</v>
      </c>
      <c r="D738" s="224" t="s">
        <v>539</v>
      </c>
      <c r="E738" s="225" t="s">
        <v>8478</v>
      </c>
      <c r="F738" s="226" t="s">
        <v>8479</v>
      </c>
      <c r="G738" s="227" t="s">
        <v>491</v>
      </c>
      <c r="H738" s="228">
        <v>87</v>
      </c>
      <c r="I738" s="229"/>
      <c r="J738" s="230">
        <f>ROUND(I738*H738,2)</f>
        <v>0</v>
      </c>
      <c r="K738" s="226" t="s">
        <v>3</v>
      </c>
      <c r="L738" s="231"/>
      <c r="M738" s="232" t="s">
        <v>3</v>
      </c>
      <c r="N738" s="233" t="s">
        <v>40</v>
      </c>
      <c r="O738" s="75"/>
      <c r="P738" s="186">
        <f>O738*H738</f>
        <v>0</v>
      </c>
      <c r="Q738" s="186">
        <v>0</v>
      </c>
      <c r="R738" s="186">
        <f>Q738*H738</f>
        <v>0</v>
      </c>
      <c r="S738" s="186">
        <v>0</v>
      </c>
      <c r="T738" s="187">
        <f>S738*H738</f>
        <v>0</v>
      </c>
      <c r="U738" s="41"/>
      <c r="V738" s="41"/>
      <c r="W738" s="41"/>
      <c r="X738" s="41"/>
      <c r="Y738" s="41"/>
      <c r="Z738" s="41"/>
      <c r="AA738" s="41"/>
      <c r="AB738" s="41"/>
      <c r="AC738" s="41"/>
      <c r="AD738" s="41"/>
      <c r="AE738" s="41"/>
      <c r="AR738" s="188" t="s">
        <v>171</v>
      </c>
      <c r="AT738" s="188" t="s">
        <v>539</v>
      </c>
      <c r="AU738" s="188" t="s">
        <v>76</v>
      </c>
      <c r="AY738" s="22" t="s">
        <v>328</v>
      </c>
      <c r="BE738" s="189">
        <f>IF(N738="základní",J738,0)</f>
        <v>0</v>
      </c>
      <c r="BF738" s="189">
        <f>IF(N738="snížená",J738,0)</f>
        <v>0</v>
      </c>
      <c r="BG738" s="189">
        <f>IF(N738="zákl. přenesená",J738,0)</f>
        <v>0</v>
      </c>
      <c r="BH738" s="189">
        <f>IF(N738="sníž. přenesená",J738,0)</f>
        <v>0</v>
      </c>
      <c r="BI738" s="189">
        <f>IF(N738="nulová",J738,0)</f>
        <v>0</v>
      </c>
      <c r="BJ738" s="22" t="s">
        <v>76</v>
      </c>
      <c r="BK738" s="189">
        <f>ROUND(I738*H738,2)</f>
        <v>0</v>
      </c>
      <c r="BL738" s="22" t="s">
        <v>113</v>
      </c>
      <c r="BM738" s="188" t="s">
        <v>8555</v>
      </c>
    </row>
    <row r="739" s="13" customFormat="1">
      <c r="A739" s="13"/>
      <c r="B739" s="201"/>
      <c r="C739" s="13"/>
      <c r="D739" s="195" t="s">
        <v>442</v>
      </c>
      <c r="E739" s="202" t="s">
        <v>3</v>
      </c>
      <c r="F739" s="203" t="s">
        <v>8556</v>
      </c>
      <c r="G739" s="13"/>
      <c r="H739" s="204">
        <v>87</v>
      </c>
      <c r="I739" s="205"/>
      <c r="J739" s="13"/>
      <c r="K739" s="13"/>
      <c r="L739" s="201"/>
      <c r="M739" s="206"/>
      <c r="N739" s="207"/>
      <c r="O739" s="207"/>
      <c r="P739" s="207"/>
      <c r="Q739" s="207"/>
      <c r="R739" s="207"/>
      <c r="S739" s="207"/>
      <c r="T739" s="208"/>
      <c r="U739" s="13"/>
      <c r="V739" s="13"/>
      <c r="W739" s="13"/>
      <c r="X739" s="13"/>
      <c r="Y739" s="13"/>
      <c r="Z739" s="13"/>
      <c r="AA739" s="13"/>
      <c r="AB739" s="13"/>
      <c r="AC739" s="13"/>
      <c r="AD739" s="13"/>
      <c r="AE739" s="13"/>
      <c r="AT739" s="202" t="s">
        <v>442</v>
      </c>
      <c r="AU739" s="202" t="s">
        <v>76</v>
      </c>
      <c r="AV739" s="13" t="s">
        <v>79</v>
      </c>
      <c r="AW739" s="13" t="s">
        <v>31</v>
      </c>
      <c r="AX739" s="13" t="s">
        <v>69</v>
      </c>
      <c r="AY739" s="202" t="s">
        <v>328</v>
      </c>
    </row>
    <row r="740" s="14" customFormat="1">
      <c r="A740" s="14"/>
      <c r="B740" s="209"/>
      <c r="C740" s="14"/>
      <c r="D740" s="195" t="s">
        <v>442</v>
      </c>
      <c r="E740" s="210" t="s">
        <v>3</v>
      </c>
      <c r="F740" s="211" t="s">
        <v>452</v>
      </c>
      <c r="G740" s="14"/>
      <c r="H740" s="212">
        <v>87</v>
      </c>
      <c r="I740" s="213"/>
      <c r="J740" s="14"/>
      <c r="K740" s="14"/>
      <c r="L740" s="209"/>
      <c r="M740" s="214"/>
      <c r="N740" s="215"/>
      <c r="O740" s="215"/>
      <c r="P740" s="215"/>
      <c r="Q740" s="215"/>
      <c r="R740" s="215"/>
      <c r="S740" s="215"/>
      <c r="T740" s="216"/>
      <c r="U740" s="14"/>
      <c r="V740" s="14"/>
      <c r="W740" s="14"/>
      <c r="X740" s="14"/>
      <c r="Y740" s="14"/>
      <c r="Z740" s="14"/>
      <c r="AA740" s="14"/>
      <c r="AB740" s="14"/>
      <c r="AC740" s="14"/>
      <c r="AD740" s="14"/>
      <c r="AE740" s="14"/>
      <c r="AT740" s="210" t="s">
        <v>442</v>
      </c>
      <c r="AU740" s="210" t="s">
        <v>76</v>
      </c>
      <c r="AV740" s="14" t="s">
        <v>113</v>
      </c>
      <c r="AW740" s="14" t="s">
        <v>31</v>
      </c>
      <c r="AX740" s="14" t="s">
        <v>76</v>
      </c>
      <c r="AY740" s="210" t="s">
        <v>328</v>
      </c>
    </row>
    <row r="741" s="2" customFormat="1" ht="37.8" customHeight="1">
      <c r="A741" s="41"/>
      <c r="B741" s="176"/>
      <c r="C741" s="177" t="s">
        <v>4112</v>
      </c>
      <c r="D741" s="177" t="s">
        <v>331</v>
      </c>
      <c r="E741" s="178" t="s">
        <v>8557</v>
      </c>
      <c r="F741" s="179" t="s">
        <v>8558</v>
      </c>
      <c r="G741" s="180" t="s">
        <v>439</v>
      </c>
      <c r="H741" s="181">
        <v>435</v>
      </c>
      <c r="I741" s="182"/>
      <c r="J741" s="183">
        <f>ROUND(I741*H741,2)</f>
        <v>0</v>
      </c>
      <c r="K741" s="179" t="s">
        <v>335</v>
      </c>
      <c r="L741" s="42"/>
      <c r="M741" s="184" t="s">
        <v>3</v>
      </c>
      <c r="N741" s="185" t="s">
        <v>40</v>
      </c>
      <c r="O741" s="75"/>
      <c r="P741" s="186">
        <f>O741*H741</f>
        <v>0</v>
      </c>
      <c r="Q741" s="186">
        <v>0</v>
      </c>
      <c r="R741" s="186">
        <f>Q741*H741</f>
        <v>0</v>
      </c>
      <c r="S741" s="186">
        <v>0</v>
      </c>
      <c r="T741" s="187">
        <f>S741*H741</f>
        <v>0</v>
      </c>
      <c r="U741" s="41"/>
      <c r="V741" s="41"/>
      <c r="W741" s="41"/>
      <c r="X741" s="41"/>
      <c r="Y741" s="41"/>
      <c r="Z741" s="41"/>
      <c r="AA741" s="41"/>
      <c r="AB741" s="41"/>
      <c r="AC741" s="41"/>
      <c r="AD741" s="41"/>
      <c r="AE741" s="41"/>
      <c r="AR741" s="188" t="s">
        <v>113</v>
      </c>
      <c r="AT741" s="188" t="s">
        <v>331</v>
      </c>
      <c r="AU741" s="188" t="s">
        <v>76</v>
      </c>
      <c r="AY741" s="22" t="s">
        <v>328</v>
      </c>
      <c r="BE741" s="189">
        <f>IF(N741="základní",J741,0)</f>
        <v>0</v>
      </c>
      <c r="BF741" s="189">
        <f>IF(N741="snížená",J741,0)</f>
        <v>0</v>
      </c>
      <c r="BG741" s="189">
        <f>IF(N741="zákl. přenesená",J741,0)</f>
        <v>0</v>
      </c>
      <c r="BH741" s="189">
        <f>IF(N741="sníž. přenesená",J741,0)</f>
        <v>0</v>
      </c>
      <c r="BI741" s="189">
        <f>IF(N741="nulová",J741,0)</f>
        <v>0</v>
      </c>
      <c r="BJ741" s="22" t="s">
        <v>76</v>
      </c>
      <c r="BK741" s="189">
        <f>ROUND(I741*H741,2)</f>
        <v>0</v>
      </c>
      <c r="BL741" s="22" t="s">
        <v>113</v>
      </c>
      <c r="BM741" s="188" t="s">
        <v>8559</v>
      </c>
    </row>
    <row r="742" s="2" customFormat="1">
      <c r="A742" s="41"/>
      <c r="B742" s="42"/>
      <c r="C742" s="41"/>
      <c r="D742" s="190" t="s">
        <v>338</v>
      </c>
      <c r="E742" s="41"/>
      <c r="F742" s="191" t="s">
        <v>8560</v>
      </c>
      <c r="G742" s="41"/>
      <c r="H742" s="41"/>
      <c r="I742" s="192"/>
      <c r="J742" s="41"/>
      <c r="K742" s="41"/>
      <c r="L742" s="42"/>
      <c r="M742" s="193"/>
      <c r="N742" s="194"/>
      <c r="O742" s="75"/>
      <c r="P742" s="75"/>
      <c r="Q742" s="75"/>
      <c r="R742" s="75"/>
      <c r="S742" s="75"/>
      <c r="T742" s="76"/>
      <c r="U742" s="41"/>
      <c r="V742" s="41"/>
      <c r="W742" s="41"/>
      <c r="X742" s="41"/>
      <c r="Y742" s="41"/>
      <c r="Z742" s="41"/>
      <c r="AA742" s="41"/>
      <c r="AB742" s="41"/>
      <c r="AC742" s="41"/>
      <c r="AD742" s="41"/>
      <c r="AE742" s="41"/>
      <c r="AT742" s="22" t="s">
        <v>338</v>
      </c>
      <c r="AU742" s="22" t="s">
        <v>76</v>
      </c>
    </row>
    <row r="743" s="2" customFormat="1" ht="16.5" customHeight="1">
      <c r="A743" s="41"/>
      <c r="B743" s="176"/>
      <c r="C743" s="224" t="s">
        <v>4119</v>
      </c>
      <c r="D743" s="224" t="s">
        <v>539</v>
      </c>
      <c r="E743" s="225" t="s">
        <v>8561</v>
      </c>
      <c r="F743" s="226" t="s">
        <v>8178</v>
      </c>
      <c r="G743" s="227" t="s">
        <v>1388</v>
      </c>
      <c r="H743" s="228">
        <v>13.050000000000001</v>
      </c>
      <c r="I743" s="229"/>
      <c r="J743" s="230">
        <f>ROUND(I743*H743,2)</f>
        <v>0</v>
      </c>
      <c r="K743" s="226" t="s">
        <v>335</v>
      </c>
      <c r="L743" s="231"/>
      <c r="M743" s="232" t="s">
        <v>3</v>
      </c>
      <c r="N743" s="233" t="s">
        <v>40</v>
      </c>
      <c r="O743" s="75"/>
      <c r="P743" s="186">
        <f>O743*H743</f>
        <v>0</v>
      </c>
      <c r="Q743" s="186">
        <v>0</v>
      </c>
      <c r="R743" s="186">
        <f>Q743*H743</f>
        <v>0</v>
      </c>
      <c r="S743" s="186">
        <v>0</v>
      </c>
      <c r="T743" s="187">
        <f>S743*H743</f>
        <v>0</v>
      </c>
      <c r="U743" s="41"/>
      <c r="V743" s="41"/>
      <c r="W743" s="41"/>
      <c r="X743" s="41"/>
      <c r="Y743" s="41"/>
      <c r="Z743" s="41"/>
      <c r="AA743" s="41"/>
      <c r="AB743" s="41"/>
      <c r="AC743" s="41"/>
      <c r="AD743" s="41"/>
      <c r="AE743" s="41"/>
      <c r="AR743" s="188" t="s">
        <v>171</v>
      </c>
      <c r="AT743" s="188" t="s">
        <v>539</v>
      </c>
      <c r="AU743" s="188" t="s">
        <v>76</v>
      </c>
      <c r="AY743" s="22" t="s">
        <v>328</v>
      </c>
      <c r="BE743" s="189">
        <f>IF(N743="základní",J743,0)</f>
        <v>0</v>
      </c>
      <c r="BF743" s="189">
        <f>IF(N743="snížená",J743,0)</f>
        <v>0</v>
      </c>
      <c r="BG743" s="189">
        <f>IF(N743="zákl. přenesená",J743,0)</f>
        <v>0</v>
      </c>
      <c r="BH743" s="189">
        <f>IF(N743="sníž. přenesená",J743,0)</f>
        <v>0</v>
      </c>
      <c r="BI743" s="189">
        <f>IF(N743="nulová",J743,0)</f>
        <v>0</v>
      </c>
      <c r="BJ743" s="22" t="s">
        <v>76</v>
      </c>
      <c r="BK743" s="189">
        <f>ROUND(I743*H743,2)</f>
        <v>0</v>
      </c>
      <c r="BL743" s="22" t="s">
        <v>113</v>
      </c>
      <c r="BM743" s="188" t="s">
        <v>8562</v>
      </c>
    </row>
    <row r="744" s="2" customFormat="1">
      <c r="A744" s="41"/>
      <c r="B744" s="42"/>
      <c r="C744" s="41"/>
      <c r="D744" s="195" t="s">
        <v>340</v>
      </c>
      <c r="E744" s="41"/>
      <c r="F744" s="196" t="s">
        <v>8179</v>
      </c>
      <c r="G744" s="41"/>
      <c r="H744" s="41"/>
      <c r="I744" s="192"/>
      <c r="J744" s="41"/>
      <c r="K744" s="41"/>
      <c r="L744" s="42"/>
      <c r="M744" s="193"/>
      <c r="N744" s="194"/>
      <c r="O744" s="75"/>
      <c r="P744" s="75"/>
      <c r="Q744" s="75"/>
      <c r="R744" s="75"/>
      <c r="S744" s="75"/>
      <c r="T744" s="76"/>
      <c r="U744" s="41"/>
      <c r="V744" s="41"/>
      <c r="W744" s="41"/>
      <c r="X744" s="41"/>
      <c r="Y744" s="41"/>
      <c r="Z744" s="41"/>
      <c r="AA744" s="41"/>
      <c r="AB744" s="41"/>
      <c r="AC744" s="41"/>
      <c r="AD744" s="41"/>
      <c r="AE744" s="41"/>
      <c r="AT744" s="22" t="s">
        <v>340</v>
      </c>
      <c r="AU744" s="22" t="s">
        <v>76</v>
      </c>
    </row>
    <row r="745" s="13" customFormat="1">
      <c r="A745" s="13"/>
      <c r="B745" s="201"/>
      <c r="C745" s="13"/>
      <c r="D745" s="195" t="s">
        <v>442</v>
      </c>
      <c r="E745" s="202" t="s">
        <v>3</v>
      </c>
      <c r="F745" s="203" t="s">
        <v>8563</v>
      </c>
      <c r="G745" s="13"/>
      <c r="H745" s="204">
        <v>13.050000000000001</v>
      </c>
      <c r="I745" s="205"/>
      <c r="J745" s="13"/>
      <c r="K745" s="13"/>
      <c r="L745" s="201"/>
      <c r="M745" s="206"/>
      <c r="N745" s="207"/>
      <c r="O745" s="207"/>
      <c r="P745" s="207"/>
      <c r="Q745" s="207"/>
      <c r="R745" s="207"/>
      <c r="S745" s="207"/>
      <c r="T745" s="208"/>
      <c r="U745" s="13"/>
      <c r="V745" s="13"/>
      <c r="W745" s="13"/>
      <c r="X745" s="13"/>
      <c r="Y745" s="13"/>
      <c r="Z745" s="13"/>
      <c r="AA745" s="13"/>
      <c r="AB745" s="13"/>
      <c r="AC745" s="13"/>
      <c r="AD745" s="13"/>
      <c r="AE745" s="13"/>
      <c r="AT745" s="202" t="s">
        <v>442</v>
      </c>
      <c r="AU745" s="202" t="s">
        <v>76</v>
      </c>
      <c r="AV745" s="13" t="s">
        <v>79</v>
      </c>
      <c r="AW745" s="13" t="s">
        <v>31</v>
      </c>
      <c r="AX745" s="13" t="s">
        <v>69</v>
      </c>
      <c r="AY745" s="202" t="s">
        <v>328</v>
      </c>
    </row>
    <row r="746" s="14" customFormat="1">
      <c r="A746" s="14"/>
      <c r="B746" s="209"/>
      <c r="C746" s="14"/>
      <c r="D746" s="195" t="s">
        <v>442</v>
      </c>
      <c r="E746" s="210" t="s">
        <v>3</v>
      </c>
      <c r="F746" s="211" t="s">
        <v>452</v>
      </c>
      <c r="G746" s="14"/>
      <c r="H746" s="212">
        <v>13.050000000000001</v>
      </c>
      <c r="I746" s="213"/>
      <c r="J746" s="14"/>
      <c r="K746" s="14"/>
      <c r="L746" s="209"/>
      <c r="M746" s="214"/>
      <c r="N746" s="215"/>
      <c r="O746" s="215"/>
      <c r="P746" s="215"/>
      <c r="Q746" s="215"/>
      <c r="R746" s="215"/>
      <c r="S746" s="215"/>
      <c r="T746" s="216"/>
      <c r="U746" s="14"/>
      <c r="V746" s="14"/>
      <c r="W746" s="14"/>
      <c r="X746" s="14"/>
      <c r="Y746" s="14"/>
      <c r="Z746" s="14"/>
      <c r="AA746" s="14"/>
      <c r="AB746" s="14"/>
      <c r="AC746" s="14"/>
      <c r="AD746" s="14"/>
      <c r="AE746" s="14"/>
      <c r="AT746" s="210" t="s">
        <v>442</v>
      </c>
      <c r="AU746" s="210" t="s">
        <v>76</v>
      </c>
      <c r="AV746" s="14" t="s">
        <v>113</v>
      </c>
      <c r="AW746" s="14" t="s">
        <v>31</v>
      </c>
      <c r="AX746" s="14" t="s">
        <v>76</v>
      </c>
      <c r="AY746" s="210" t="s">
        <v>328</v>
      </c>
    </row>
    <row r="747" s="2" customFormat="1" ht="21.75" customHeight="1">
      <c r="A747" s="41"/>
      <c r="B747" s="176"/>
      <c r="C747" s="177" t="s">
        <v>4125</v>
      </c>
      <c r="D747" s="177" t="s">
        <v>331</v>
      </c>
      <c r="E747" s="178" t="s">
        <v>8181</v>
      </c>
      <c r="F747" s="179" t="s">
        <v>8182</v>
      </c>
      <c r="G747" s="180" t="s">
        <v>439</v>
      </c>
      <c r="H747" s="181">
        <v>435</v>
      </c>
      <c r="I747" s="182"/>
      <c r="J747" s="183">
        <f>ROUND(I747*H747,2)</f>
        <v>0</v>
      </c>
      <c r="K747" s="179" t="s">
        <v>335</v>
      </c>
      <c r="L747" s="42"/>
      <c r="M747" s="184" t="s">
        <v>3</v>
      </c>
      <c r="N747" s="185" t="s">
        <v>40</v>
      </c>
      <c r="O747" s="75"/>
      <c r="P747" s="186">
        <f>O747*H747</f>
        <v>0</v>
      </c>
      <c r="Q747" s="186">
        <v>0</v>
      </c>
      <c r="R747" s="186">
        <f>Q747*H747</f>
        <v>0</v>
      </c>
      <c r="S747" s="186">
        <v>0</v>
      </c>
      <c r="T747" s="187">
        <f>S747*H747</f>
        <v>0</v>
      </c>
      <c r="U747" s="41"/>
      <c r="V747" s="41"/>
      <c r="W747" s="41"/>
      <c r="X747" s="41"/>
      <c r="Y747" s="41"/>
      <c r="Z747" s="41"/>
      <c r="AA747" s="41"/>
      <c r="AB747" s="41"/>
      <c r="AC747" s="41"/>
      <c r="AD747" s="41"/>
      <c r="AE747" s="41"/>
      <c r="AR747" s="188" t="s">
        <v>113</v>
      </c>
      <c r="AT747" s="188" t="s">
        <v>331</v>
      </c>
      <c r="AU747" s="188" t="s">
        <v>76</v>
      </c>
      <c r="AY747" s="22" t="s">
        <v>328</v>
      </c>
      <c r="BE747" s="189">
        <f>IF(N747="základní",J747,0)</f>
        <v>0</v>
      </c>
      <c r="BF747" s="189">
        <f>IF(N747="snížená",J747,0)</f>
        <v>0</v>
      </c>
      <c r="BG747" s="189">
        <f>IF(N747="zákl. přenesená",J747,0)</f>
        <v>0</v>
      </c>
      <c r="BH747" s="189">
        <f>IF(N747="sníž. přenesená",J747,0)</f>
        <v>0</v>
      </c>
      <c r="BI747" s="189">
        <f>IF(N747="nulová",J747,0)</f>
        <v>0</v>
      </c>
      <c r="BJ747" s="22" t="s">
        <v>76</v>
      </c>
      <c r="BK747" s="189">
        <f>ROUND(I747*H747,2)</f>
        <v>0</v>
      </c>
      <c r="BL747" s="22" t="s">
        <v>113</v>
      </c>
      <c r="BM747" s="188" t="s">
        <v>8564</v>
      </c>
    </row>
    <row r="748" s="2" customFormat="1">
      <c r="A748" s="41"/>
      <c r="B748" s="42"/>
      <c r="C748" s="41"/>
      <c r="D748" s="190" t="s">
        <v>338</v>
      </c>
      <c r="E748" s="41"/>
      <c r="F748" s="191" t="s">
        <v>8183</v>
      </c>
      <c r="G748" s="41"/>
      <c r="H748" s="41"/>
      <c r="I748" s="192"/>
      <c r="J748" s="41"/>
      <c r="K748" s="41"/>
      <c r="L748" s="42"/>
      <c r="M748" s="193"/>
      <c r="N748" s="194"/>
      <c r="O748" s="75"/>
      <c r="P748" s="75"/>
      <c r="Q748" s="75"/>
      <c r="R748" s="75"/>
      <c r="S748" s="75"/>
      <c r="T748" s="76"/>
      <c r="U748" s="41"/>
      <c r="V748" s="41"/>
      <c r="W748" s="41"/>
      <c r="X748" s="41"/>
      <c r="Y748" s="41"/>
      <c r="Z748" s="41"/>
      <c r="AA748" s="41"/>
      <c r="AB748" s="41"/>
      <c r="AC748" s="41"/>
      <c r="AD748" s="41"/>
      <c r="AE748" s="41"/>
      <c r="AT748" s="22" t="s">
        <v>338</v>
      </c>
      <c r="AU748" s="22" t="s">
        <v>76</v>
      </c>
    </row>
    <row r="749" s="2" customFormat="1" ht="21.75" customHeight="1">
      <c r="A749" s="41"/>
      <c r="B749" s="176"/>
      <c r="C749" s="177" t="s">
        <v>4128</v>
      </c>
      <c r="D749" s="177" t="s">
        <v>331</v>
      </c>
      <c r="E749" s="178" t="s">
        <v>8184</v>
      </c>
      <c r="F749" s="179" t="s">
        <v>8185</v>
      </c>
      <c r="G749" s="180" t="s">
        <v>439</v>
      </c>
      <c r="H749" s="181">
        <v>870</v>
      </c>
      <c r="I749" s="182"/>
      <c r="J749" s="183">
        <f>ROUND(I749*H749,2)</f>
        <v>0</v>
      </c>
      <c r="K749" s="179" t="s">
        <v>335</v>
      </c>
      <c r="L749" s="42"/>
      <c r="M749" s="184" t="s">
        <v>3</v>
      </c>
      <c r="N749" s="185" t="s">
        <v>40</v>
      </c>
      <c r="O749" s="75"/>
      <c r="P749" s="186">
        <f>O749*H749</f>
        <v>0</v>
      </c>
      <c r="Q749" s="186">
        <v>0</v>
      </c>
      <c r="R749" s="186">
        <f>Q749*H749</f>
        <v>0</v>
      </c>
      <c r="S749" s="186">
        <v>0</v>
      </c>
      <c r="T749" s="187">
        <f>S749*H749</f>
        <v>0</v>
      </c>
      <c r="U749" s="41"/>
      <c r="V749" s="41"/>
      <c r="W749" s="41"/>
      <c r="X749" s="41"/>
      <c r="Y749" s="41"/>
      <c r="Z749" s="41"/>
      <c r="AA749" s="41"/>
      <c r="AB749" s="41"/>
      <c r="AC749" s="41"/>
      <c r="AD749" s="41"/>
      <c r="AE749" s="41"/>
      <c r="AR749" s="188" t="s">
        <v>113</v>
      </c>
      <c r="AT749" s="188" t="s">
        <v>331</v>
      </c>
      <c r="AU749" s="188" t="s">
        <v>76</v>
      </c>
      <c r="AY749" s="22" t="s">
        <v>328</v>
      </c>
      <c r="BE749" s="189">
        <f>IF(N749="základní",J749,0)</f>
        <v>0</v>
      </c>
      <c r="BF749" s="189">
        <f>IF(N749="snížená",J749,0)</f>
        <v>0</v>
      </c>
      <c r="BG749" s="189">
        <f>IF(N749="zákl. přenesená",J749,0)</f>
        <v>0</v>
      </c>
      <c r="BH749" s="189">
        <f>IF(N749="sníž. přenesená",J749,0)</f>
        <v>0</v>
      </c>
      <c r="BI749" s="189">
        <f>IF(N749="nulová",J749,0)</f>
        <v>0</v>
      </c>
      <c r="BJ749" s="22" t="s">
        <v>76</v>
      </c>
      <c r="BK749" s="189">
        <f>ROUND(I749*H749,2)</f>
        <v>0</v>
      </c>
      <c r="BL749" s="22" t="s">
        <v>113</v>
      </c>
      <c r="BM749" s="188" t="s">
        <v>8565</v>
      </c>
    </row>
    <row r="750" s="2" customFormat="1">
      <c r="A750" s="41"/>
      <c r="B750" s="42"/>
      <c r="C750" s="41"/>
      <c r="D750" s="190" t="s">
        <v>338</v>
      </c>
      <c r="E750" s="41"/>
      <c r="F750" s="191" t="s">
        <v>8186</v>
      </c>
      <c r="G750" s="41"/>
      <c r="H750" s="41"/>
      <c r="I750" s="192"/>
      <c r="J750" s="41"/>
      <c r="K750" s="41"/>
      <c r="L750" s="42"/>
      <c r="M750" s="193"/>
      <c r="N750" s="194"/>
      <c r="O750" s="75"/>
      <c r="P750" s="75"/>
      <c r="Q750" s="75"/>
      <c r="R750" s="75"/>
      <c r="S750" s="75"/>
      <c r="T750" s="76"/>
      <c r="U750" s="41"/>
      <c r="V750" s="41"/>
      <c r="W750" s="41"/>
      <c r="X750" s="41"/>
      <c r="Y750" s="41"/>
      <c r="Z750" s="41"/>
      <c r="AA750" s="41"/>
      <c r="AB750" s="41"/>
      <c r="AC750" s="41"/>
      <c r="AD750" s="41"/>
      <c r="AE750" s="41"/>
      <c r="AT750" s="22" t="s">
        <v>338</v>
      </c>
      <c r="AU750" s="22" t="s">
        <v>76</v>
      </c>
    </row>
    <row r="751" s="15" customFormat="1">
      <c r="A751" s="15"/>
      <c r="B751" s="217"/>
      <c r="C751" s="15"/>
      <c r="D751" s="195" t="s">
        <v>442</v>
      </c>
      <c r="E751" s="218" t="s">
        <v>3</v>
      </c>
      <c r="F751" s="219" t="s">
        <v>8188</v>
      </c>
      <c r="G751" s="15"/>
      <c r="H751" s="218" t="s">
        <v>3</v>
      </c>
      <c r="I751" s="220"/>
      <c r="J751" s="15"/>
      <c r="K751" s="15"/>
      <c r="L751" s="217"/>
      <c r="M751" s="221"/>
      <c r="N751" s="222"/>
      <c r="O751" s="222"/>
      <c r="P751" s="222"/>
      <c r="Q751" s="222"/>
      <c r="R751" s="222"/>
      <c r="S751" s="222"/>
      <c r="T751" s="223"/>
      <c r="U751" s="15"/>
      <c r="V751" s="15"/>
      <c r="W751" s="15"/>
      <c r="X751" s="15"/>
      <c r="Y751" s="15"/>
      <c r="Z751" s="15"/>
      <c r="AA751" s="15"/>
      <c r="AB751" s="15"/>
      <c r="AC751" s="15"/>
      <c r="AD751" s="15"/>
      <c r="AE751" s="15"/>
      <c r="AT751" s="218" t="s">
        <v>442</v>
      </c>
      <c r="AU751" s="218" t="s">
        <v>76</v>
      </c>
      <c r="AV751" s="15" t="s">
        <v>76</v>
      </c>
      <c r="AW751" s="15" t="s">
        <v>31</v>
      </c>
      <c r="AX751" s="15" t="s">
        <v>69</v>
      </c>
      <c r="AY751" s="218" t="s">
        <v>328</v>
      </c>
    </row>
    <row r="752" s="13" customFormat="1">
      <c r="A752" s="13"/>
      <c r="B752" s="201"/>
      <c r="C752" s="13"/>
      <c r="D752" s="195" t="s">
        <v>442</v>
      </c>
      <c r="E752" s="202" t="s">
        <v>3</v>
      </c>
      <c r="F752" s="203" t="s">
        <v>8566</v>
      </c>
      <c r="G752" s="13"/>
      <c r="H752" s="204">
        <v>870</v>
      </c>
      <c r="I752" s="205"/>
      <c r="J752" s="13"/>
      <c r="K752" s="13"/>
      <c r="L752" s="201"/>
      <c r="M752" s="206"/>
      <c r="N752" s="207"/>
      <c r="O752" s="207"/>
      <c r="P752" s="207"/>
      <c r="Q752" s="207"/>
      <c r="R752" s="207"/>
      <c r="S752" s="207"/>
      <c r="T752" s="208"/>
      <c r="U752" s="13"/>
      <c r="V752" s="13"/>
      <c r="W752" s="13"/>
      <c r="X752" s="13"/>
      <c r="Y752" s="13"/>
      <c r="Z752" s="13"/>
      <c r="AA752" s="13"/>
      <c r="AB752" s="13"/>
      <c r="AC752" s="13"/>
      <c r="AD752" s="13"/>
      <c r="AE752" s="13"/>
      <c r="AT752" s="202" t="s">
        <v>442</v>
      </c>
      <c r="AU752" s="202" t="s">
        <v>76</v>
      </c>
      <c r="AV752" s="13" t="s">
        <v>79</v>
      </c>
      <c r="AW752" s="13" t="s">
        <v>31</v>
      </c>
      <c r="AX752" s="13" t="s">
        <v>69</v>
      </c>
      <c r="AY752" s="202" t="s">
        <v>328</v>
      </c>
    </row>
    <row r="753" s="14" customFormat="1">
      <c r="A753" s="14"/>
      <c r="B753" s="209"/>
      <c r="C753" s="14"/>
      <c r="D753" s="195" t="s">
        <v>442</v>
      </c>
      <c r="E753" s="210" t="s">
        <v>3</v>
      </c>
      <c r="F753" s="211" t="s">
        <v>452</v>
      </c>
      <c r="G753" s="14"/>
      <c r="H753" s="212">
        <v>870</v>
      </c>
      <c r="I753" s="213"/>
      <c r="J753" s="14"/>
      <c r="K753" s="14"/>
      <c r="L753" s="209"/>
      <c r="M753" s="214"/>
      <c r="N753" s="215"/>
      <c r="O753" s="215"/>
      <c r="P753" s="215"/>
      <c r="Q753" s="215"/>
      <c r="R753" s="215"/>
      <c r="S753" s="215"/>
      <c r="T753" s="216"/>
      <c r="U753" s="14"/>
      <c r="V753" s="14"/>
      <c r="W753" s="14"/>
      <c r="X753" s="14"/>
      <c r="Y753" s="14"/>
      <c r="Z753" s="14"/>
      <c r="AA753" s="14"/>
      <c r="AB753" s="14"/>
      <c r="AC753" s="14"/>
      <c r="AD753" s="14"/>
      <c r="AE753" s="14"/>
      <c r="AT753" s="210" t="s">
        <v>442</v>
      </c>
      <c r="AU753" s="210" t="s">
        <v>76</v>
      </c>
      <c r="AV753" s="14" t="s">
        <v>113</v>
      </c>
      <c r="AW753" s="14" t="s">
        <v>31</v>
      </c>
      <c r="AX753" s="14" t="s">
        <v>76</v>
      </c>
      <c r="AY753" s="210" t="s">
        <v>328</v>
      </c>
    </row>
    <row r="754" s="2" customFormat="1" ht="24.15" customHeight="1">
      <c r="A754" s="41"/>
      <c r="B754" s="176"/>
      <c r="C754" s="177" t="s">
        <v>4132</v>
      </c>
      <c r="D754" s="177" t="s">
        <v>331</v>
      </c>
      <c r="E754" s="178" t="s">
        <v>8196</v>
      </c>
      <c r="F754" s="179" t="s">
        <v>8197</v>
      </c>
      <c r="G754" s="180" t="s">
        <v>439</v>
      </c>
      <c r="H754" s="181">
        <v>870</v>
      </c>
      <c r="I754" s="182"/>
      <c r="J754" s="183">
        <f>ROUND(I754*H754,2)</f>
        <v>0</v>
      </c>
      <c r="K754" s="179" t="s">
        <v>335</v>
      </c>
      <c r="L754" s="42"/>
      <c r="M754" s="184" t="s">
        <v>3</v>
      </c>
      <c r="N754" s="185" t="s">
        <v>40</v>
      </c>
      <c r="O754" s="75"/>
      <c r="P754" s="186">
        <f>O754*H754</f>
        <v>0</v>
      </c>
      <c r="Q754" s="186">
        <v>0</v>
      </c>
      <c r="R754" s="186">
        <f>Q754*H754</f>
        <v>0</v>
      </c>
      <c r="S754" s="186">
        <v>0</v>
      </c>
      <c r="T754" s="187">
        <f>S754*H754</f>
        <v>0</v>
      </c>
      <c r="U754" s="41"/>
      <c r="V754" s="41"/>
      <c r="W754" s="41"/>
      <c r="X754" s="41"/>
      <c r="Y754" s="41"/>
      <c r="Z754" s="41"/>
      <c r="AA754" s="41"/>
      <c r="AB754" s="41"/>
      <c r="AC754" s="41"/>
      <c r="AD754" s="41"/>
      <c r="AE754" s="41"/>
      <c r="AR754" s="188" t="s">
        <v>113</v>
      </c>
      <c r="AT754" s="188" t="s">
        <v>331</v>
      </c>
      <c r="AU754" s="188" t="s">
        <v>76</v>
      </c>
      <c r="AY754" s="22" t="s">
        <v>328</v>
      </c>
      <c r="BE754" s="189">
        <f>IF(N754="základní",J754,0)</f>
        <v>0</v>
      </c>
      <c r="BF754" s="189">
        <f>IF(N754="snížená",J754,0)</f>
        <v>0</v>
      </c>
      <c r="BG754" s="189">
        <f>IF(N754="zákl. přenesená",J754,0)</f>
        <v>0</v>
      </c>
      <c r="BH754" s="189">
        <f>IF(N754="sníž. přenesená",J754,0)</f>
        <v>0</v>
      </c>
      <c r="BI754" s="189">
        <f>IF(N754="nulová",J754,0)</f>
        <v>0</v>
      </c>
      <c r="BJ754" s="22" t="s">
        <v>76</v>
      </c>
      <c r="BK754" s="189">
        <f>ROUND(I754*H754,2)</f>
        <v>0</v>
      </c>
      <c r="BL754" s="22" t="s">
        <v>113</v>
      </c>
      <c r="BM754" s="188" t="s">
        <v>8567</v>
      </c>
    </row>
    <row r="755" s="2" customFormat="1">
      <c r="A755" s="41"/>
      <c r="B755" s="42"/>
      <c r="C755" s="41"/>
      <c r="D755" s="190" t="s">
        <v>338</v>
      </c>
      <c r="E755" s="41"/>
      <c r="F755" s="191" t="s">
        <v>8198</v>
      </c>
      <c r="G755" s="41"/>
      <c r="H755" s="41"/>
      <c r="I755" s="192"/>
      <c r="J755" s="41"/>
      <c r="K755" s="41"/>
      <c r="L755" s="42"/>
      <c r="M755" s="193"/>
      <c r="N755" s="194"/>
      <c r="O755" s="75"/>
      <c r="P755" s="75"/>
      <c r="Q755" s="75"/>
      <c r="R755" s="75"/>
      <c r="S755" s="75"/>
      <c r="T755" s="76"/>
      <c r="U755" s="41"/>
      <c r="V755" s="41"/>
      <c r="W755" s="41"/>
      <c r="X755" s="41"/>
      <c r="Y755" s="41"/>
      <c r="Z755" s="41"/>
      <c r="AA755" s="41"/>
      <c r="AB755" s="41"/>
      <c r="AC755" s="41"/>
      <c r="AD755" s="41"/>
      <c r="AE755" s="41"/>
      <c r="AT755" s="22" t="s">
        <v>338</v>
      </c>
      <c r="AU755" s="22" t="s">
        <v>76</v>
      </c>
    </row>
    <row r="756" s="2" customFormat="1">
      <c r="A756" s="41"/>
      <c r="B756" s="42"/>
      <c r="C756" s="41"/>
      <c r="D756" s="195" t="s">
        <v>340</v>
      </c>
      <c r="E756" s="41"/>
      <c r="F756" s="196" t="s">
        <v>8199</v>
      </c>
      <c r="G756" s="41"/>
      <c r="H756" s="41"/>
      <c r="I756" s="192"/>
      <c r="J756" s="41"/>
      <c r="K756" s="41"/>
      <c r="L756" s="42"/>
      <c r="M756" s="193"/>
      <c r="N756" s="194"/>
      <c r="O756" s="75"/>
      <c r="P756" s="75"/>
      <c r="Q756" s="75"/>
      <c r="R756" s="75"/>
      <c r="S756" s="75"/>
      <c r="T756" s="76"/>
      <c r="U756" s="41"/>
      <c r="V756" s="41"/>
      <c r="W756" s="41"/>
      <c r="X756" s="41"/>
      <c r="Y756" s="41"/>
      <c r="Z756" s="41"/>
      <c r="AA756" s="41"/>
      <c r="AB756" s="41"/>
      <c r="AC756" s="41"/>
      <c r="AD756" s="41"/>
      <c r="AE756" s="41"/>
      <c r="AT756" s="22" t="s">
        <v>340</v>
      </c>
      <c r="AU756" s="22" t="s">
        <v>76</v>
      </c>
    </row>
    <row r="757" s="15" customFormat="1">
      <c r="A757" s="15"/>
      <c r="B757" s="217"/>
      <c r="C757" s="15"/>
      <c r="D757" s="195" t="s">
        <v>442</v>
      </c>
      <c r="E757" s="218" t="s">
        <v>3</v>
      </c>
      <c r="F757" s="219" t="s">
        <v>8188</v>
      </c>
      <c r="G757" s="15"/>
      <c r="H757" s="218" t="s">
        <v>3</v>
      </c>
      <c r="I757" s="220"/>
      <c r="J757" s="15"/>
      <c r="K757" s="15"/>
      <c r="L757" s="217"/>
      <c r="M757" s="221"/>
      <c r="N757" s="222"/>
      <c r="O757" s="222"/>
      <c r="P757" s="222"/>
      <c r="Q757" s="222"/>
      <c r="R757" s="222"/>
      <c r="S757" s="222"/>
      <c r="T757" s="223"/>
      <c r="U757" s="15"/>
      <c r="V757" s="15"/>
      <c r="W757" s="15"/>
      <c r="X757" s="15"/>
      <c r="Y757" s="15"/>
      <c r="Z757" s="15"/>
      <c r="AA757" s="15"/>
      <c r="AB757" s="15"/>
      <c r="AC757" s="15"/>
      <c r="AD757" s="15"/>
      <c r="AE757" s="15"/>
      <c r="AT757" s="218" t="s">
        <v>442</v>
      </c>
      <c r="AU757" s="218" t="s">
        <v>76</v>
      </c>
      <c r="AV757" s="15" t="s">
        <v>76</v>
      </c>
      <c r="AW757" s="15" t="s">
        <v>31</v>
      </c>
      <c r="AX757" s="15" t="s">
        <v>69</v>
      </c>
      <c r="AY757" s="218" t="s">
        <v>328</v>
      </c>
    </row>
    <row r="758" s="13" customFormat="1">
      <c r="A758" s="13"/>
      <c r="B758" s="201"/>
      <c r="C758" s="13"/>
      <c r="D758" s="195" t="s">
        <v>442</v>
      </c>
      <c r="E758" s="202" t="s">
        <v>3</v>
      </c>
      <c r="F758" s="203" t="s">
        <v>8566</v>
      </c>
      <c r="G758" s="13"/>
      <c r="H758" s="204">
        <v>870</v>
      </c>
      <c r="I758" s="205"/>
      <c r="J758" s="13"/>
      <c r="K758" s="13"/>
      <c r="L758" s="201"/>
      <c r="M758" s="206"/>
      <c r="N758" s="207"/>
      <c r="O758" s="207"/>
      <c r="P758" s="207"/>
      <c r="Q758" s="207"/>
      <c r="R758" s="207"/>
      <c r="S758" s="207"/>
      <c r="T758" s="208"/>
      <c r="U758" s="13"/>
      <c r="V758" s="13"/>
      <c r="W758" s="13"/>
      <c r="X758" s="13"/>
      <c r="Y758" s="13"/>
      <c r="Z758" s="13"/>
      <c r="AA758" s="13"/>
      <c r="AB758" s="13"/>
      <c r="AC758" s="13"/>
      <c r="AD758" s="13"/>
      <c r="AE758" s="13"/>
      <c r="AT758" s="202" t="s">
        <v>442</v>
      </c>
      <c r="AU758" s="202" t="s">
        <v>76</v>
      </c>
      <c r="AV758" s="13" t="s">
        <v>79</v>
      </c>
      <c r="AW758" s="13" t="s">
        <v>31</v>
      </c>
      <c r="AX758" s="13" t="s">
        <v>69</v>
      </c>
      <c r="AY758" s="202" t="s">
        <v>328</v>
      </c>
    </row>
    <row r="759" s="14" customFormat="1">
      <c r="A759" s="14"/>
      <c r="B759" s="209"/>
      <c r="C759" s="14"/>
      <c r="D759" s="195" t="s">
        <v>442</v>
      </c>
      <c r="E759" s="210" t="s">
        <v>3</v>
      </c>
      <c r="F759" s="211" t="s">
        <v>452</v>
      </c>
      <c r="G759" s="14"/>
      <c r="H759" s="212">
        <v>870</v>
      </c>
      <c r="I759" s="213"/>
      <c r="J759" s="14"/>
      <c r="K759" s="14"/>
      <c r="L759" s="209"/>
      <c r="M759" s="264"/>
      <c r="N759" s="265"/>
      <c r="O759" s="265"/>
      <c r="P759" s="265"/>
      <c r="Q759" s="265"/>
      <c r="R759" s="265"/>
      <c r="S759" s="265"/>
      <c r="T759" s="266"/>
      <c r="U759" s="14"/>
      <c r="V759" s="14"/>
      <c r="W759" s="14"/>
      <c r="X759" s="14"/>
      <c r="Y759" s="14"/>
      <c r="Z759" s="14"/>
      <c r="AA759" s="14"/>
      <c r="AB759" s="14"/>
      <c r="AC759" s="14"/>
      <c r="AD759" s="14"/>
      <c r="AE759" s="14"/>
      <c r="AT759" s="210" t="s">
        <v>442</v>
      </c>
      <c r="AU759" s="210" t="s">
        <v>76</v>
      </c>
      <c r="AV759" s="14" t="s">
        <v>113</v>
      </c>
      <c r="AW759" s="14" t="s">
        <v>31</v>
      </c>
      <c r="AX759" s="14" t="s">
        <v>76</v>
      </c>
      <c r="AY759" s="210" t="s">
        <v>328</v>
      </c>
    </row>
    <row r="760" s="2" customFormat="1" ht="6.96" customHeight="1">
      <c r="A760" s="41"/>
      <c r="B760" s="58"/>
      <c r="C760" s="59"/>
      <c r="D760" s="59"/>
      <c r="E760" s="59"/>
      <c r="F760" s="59"/>
      <c r="G760" s="59"/>
      <c r="H760" s="59"/>
      <c r="I760" s="59"/>
      <c r="J760" s="59"/>
      <c r="K760" s="59"/>
      <c r="L760" s="42"/>
      <c r="M760" s="41"/>
      <c r="O760" s="41"/>
      <c r="P760" s="41"/>
      <c r="Q760" s="41"/>
      <c r="R760" s="41"/>
      <c r="S760" s="41"/>
      <c r="T760" s="41"/>
      <c r="U760" s="41"/>
      <c r="V760" s="41"/>
      <c r="W760" s="41"/>
      <c r="X760" s="41"/>
      <c r="Y760" s="41"/>
      <c r="Z760" s="41"/>
      <c r="AA760" s="41"/>
      <c r="AB760" s="41"/>
      <c r="AC760" s="41"/>
      <c r="AD760" s="41"/>
      <c r="AE760" s="41"/>
    </row>
  </sheetData>
  <autoFilter ref="C102:K759"/>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hyperlinks>
    <hyperlink ref="F106" r:id="rId1" display="https://podminky.urs.cz/item/CS_URS_2025_01/184813211"/>
    <hyperlink ref="F112" r:id="rId2" display="https://podminky.urs.cz/item/CS_URS_2025_01/184813251"/>
    <hyperlink ref="F114" r:id="rId3" display="https://podminky.urs.cz/item/CS_URS_2025_01/184818231"/>
    <hyperlink ref="F119" r:id="rId4" display="https://podminky.urs.cz/item/CS_URS_2025_01/184818232"/>
    <hyperlink ref="F124" r:id="rId5" display="https://podminky.urs.cz/item/CS_URS_2025_01/184818233"/>
    <hyperlink ref="F129" r:id="rId6" display="https://podminky.urs.cz/item/CS_URS_2025_01/184818235"/>
    <hyperlink ref="F135" r:id="rId7" display="https://podminky.urs.cz/item/CS_URS_2025_01/184852134"/>
    <hyperlink ref="F138" r:id="rId8" display="https://podminky.urs.cz/item/CS_URS_2025_01/184852135"/>
    <hyperlink ref="F141" r:id="rId9" display="https://podminky.urs.cz/item/CS_URS_2025_01/184852234"/>
    <hyperlink ref="F144" r:id="rId10" display="https://podminky.urs.cz/item/CS_URS_2025_01/184852235"/>
    <hyperlink ref="F147" r:id="rId11" display="https://podminky.urs.cz/item/CS_URS_2025_01/184852236"/>
    <hyperlink ref="F150" r:id="rId12" display="https://podminky.urs.cz/item/CS_URS_2025_01/184852237"/>
    <hyperlink ref="F153" r:id="rId13" display="https://podminky.urs.cz/item/CS_URS_2025_01/184852434"/>
    <hyperlink ref="F156" r:id="rId14" display="https://podminky.urs.cz/item/CS_URS_2025_01/184852435"/>
    <hyperlink ref="F159" r:id="rId15" display="https://podminky.urs.cz/item/CS_URS_2025_01/184852436"/>
    <hyperlink ref="F162" r:id="rId16" display="https://podminky.urs.cz/item/CS_URS_2025_01/184852437"/>
    <hyperlink ref="F165" r:id="rId17" display="https://podminky.urs.cz/item/CS_URS_2025_01/184852438"/>
    <hyperlink ref="F168" r:id="rId18" display="https://podminky.urs.cz/item/CS_URS_2025_01/184852439"/>
    <hyperlink ref="F171" r:id="rId19" display="https://podminky.urs.cz/item/CS_URS_2025_01/184813153"/>
    <hyperlink ref="F174" r:id="rId20" display="https://podminky.urs.cz/item/CS_URS_2025_01/184813241"/>
    <hyperlink ref="F178" r:id="rId21" display="https://podminky.urs.cz/item/CS_URS_2025_01/184215173"/>
    <hyperlink ref="F181" r:id="rId22" display="https://podminky.urs.cz/item/CS_URS_2025_01/184818311"/>
    <hyperlink ref="F184" r:id="rId23" display="https://podminky.urs.cz/item/CS_URS_2025_01/185804312"/>
    <hyperlink ref="F191" r:id="rId24" display="https://podminky.urs.cz/item/CS_URS_2025_01/185851121"/>
    <hyperlink ref="F194" r:id="rId25" display="https://podminky.urs.cz/item/CS_URS_2025_01/184806152"/>
    <hyperlink ref="F202" r:id="rId26" display="https://podminky.urs.cz/item/CS_URS_2025_01/112151011"/>
    <hyperlink ref="F205" r:id="rId27" display="https://podminky.urs.cz/item/CS_URS_2025_01/112151013"/>
    <hyperlink ref="F208" r:id="rId28" display="https://podminky.urs.cz/item/CS_URS_2025_01/112151112"/>
    <hyperlink ref="F211" r:id="rId29" display="https://podminky.urs.cz/item/CS_URS_2025_01/112151113"/>
    <hyperlink ref="F214" r:id="rId30" display="https://podminky.urs.cz/item/CS_URS_2025_01/112151353"/>
    <hyperlink ref="F217" r:id="rId31" display="https://podminky.urs.cz/item/CS_URS_2025_01/112151354"/>
    <hyperlink ref="F220" r:id="rId32" display="https://podminky.urs.cz/item/CS_URS_2025_01/112251101"/>
    <hyperlink ref="F222" r:id="rId33" display="https://podminky.urs.cz/item/CS_URS_2025_01/112251102"/>
    <hyperlink ref="F224" r:id="rId34" display="https://podminky.urs.cz/item/CS_URS_2025_01/112251103"/>
    <hyperlink ref="F226" r:id="rId35" display="https://podminky.urs.cz/item/CS_URS_2025_01/162201521"/>
    <hyperlink ref="F231" r:id="rId36" display="https://podminky.urs.cz/item/CS_URS_2025_01/998233211R"/>
    <hyperlink ref="F239" r:id="rId37" display="https://podminky.urs.cz/item/CS_URS_2025_01/112155215"/>
    <hyperlink ref="F241" r:id="rId38" display="https://podminky.urs.cz/item/CS_URS_2025_01/112155221"/>
    <hyperlink ref="F244" r:id="rId39" display="https://podminky.urs.cz/item/CS_URS_2025_01/111211101"/>
    <hyperlink ref="F247" r:id="rId40" display="https://podminky.urs.cz/item/CS_URS_2025_01/112155311"/>
    <hyperlink ref="F250" r:id="rId41" display="https://podminky.urs.cz/item/CS_URS_2025_01/119005155"/>
    <hyperlink ref="F270" r:id="rId42" display="https://podminky.urs.cz/item/CS_URS_2025_01/183101221"/>
    <hyperlink ref="F272" r:id="rId43" display="https://podminky.urs.cz/item/CS_URS_2025_01/184102115"/>
    <hyperlink ref="F282" r:id="rId44" display="https://podminky.urs.cz/item/CS_URS_2025_01/184852321R"/>
    <hyperlink ref="F284" r:id="rId45" display="https://podminky.urs.cz/item/CS_URS_2025_01/184215133"/>
    <hyperlink ref="F295" r:id="rId46" display="https://podminky.urs.cz/item/CS_URS_2025_01/184215112"/>
    <hyperlink ref="F309" r:id="rId47" display="https://podminky.urs.cz/item/CS_URS_2025_01/213141111"/>
    <hyperlink ref="F322" r:id="rId48" display="https://podminky.urs.cz/item/CS_URS_2025_01/184215412"/>
    <hyperlink ref="F325" r:id="rId49" display="https://podminky.urs.cz/item/CS_URS_2025_01/184813161"/>
    <hyperlink ref="F330" r:id="rId50" display="https://podminky.urs.cz/item/CS_URS_2025_01/184813162"/>
    <hyperlink ref="F335" r:id="rId51" display="https://podminky.urs.cz/item/CS_URS_2025_01/185802114"/>
    <hyperlink ref="F346" r:id="rId52" display="https://podminky.urs.cz/item/CS_URS_2025_01/185804312"/>
    <hyperlink ref="F353" r:id="rId53" display="https://podminky.urs.cz/item/CS_URS_2025_01/185851121"/>
    <hyperlink ref="F355" r:id="rId54" display="https://podminky.urs.cz/item/CS_URS_2025_01/184813241"/>
    <hyperlink ref="F359" r:id="rId55" display="https://podminky.urs.cz/item/CS_URS_2025_01/899922811R"/>
    <hyperlink ref="F362" r:id="rId56" display="https://podminky.urs.cz/item/CS_URS_2025_01/893812212R"/>
    <hyperlink ref="F364" r:id="rId57" display="https://podminky.urs.cz/item/CS_URS_2025_01/183106612R"/>
    <hyperlink ref="F373" r:id="rId58" display="https://podminky.urs.cz/item/CS_URS_2025_01/998231411"/>
    <hyperlink ref="F377" r:id="rId59" display="https://podminky.urs.cz/item/CS_URS_2025_01/184813511"/>
    <hyperlink ref="F381" r:id="rId60" display="https://podminky.urs.cz/item/CS_URS_2025_01/183403114"/>
    <hyperlink ref="F383" r:id="rId61" display="https://podminky.urs.cz/item/CS_URS_2025_01/183403152"/>
    <hyperlink ref="F385" r:id="rId62" display="https://podminky.urs.cz/item/CS_URS_2025_01/181151321"/>
    <hyperlink ref="F387" r:id="rId63" display="https://podminky.urs.cz/item/CS_URS_2025_01/182303111"/>
    <hyperlink ref="F391" r:id="rId64" display="https://podminky.urs.cz/item/CS_URS_2025_01/181411141"/>
    <hyperlink ref="F397" r:id="rId65" display="https://podminky.urs.cz/item/CS_URS_2025_01/183403153"/>
    <hyperlink ref="F399" r:id="rId66" display="https://podminky.urs.cz/item/CS_URS_2025_01/185803211"/>
    <hyperlink ref="F412" r:id="rId67" display="https://podminky.urs.cz/item/CS_URS_2025_01/111151111"/>
    <hyperlink ref="F419" r:id="rId68" display="https://podminky.urs.cz/item/CS_URS_2025_01/183451361"/>
    <hyperlink ref="F421" r:id="rId69" display="https://podminky.urs.cz/item/CS_URS_2025_01/185803211"/>
    <hyperlink ref="F423" r:id="rId70" display="https://podminky.urs.cz/item/CS_URS_2025_01/181451132R"/>
    <hyperlink ref="F438" r:id="rId71" display="https://podminky.urs.cz/item/CS_URS_2025_01/111151221"/>
    <hyperlink ref="F444" r:id="rId72" display="https://podminky.urs.cz/item/CS_URS_2025_01/119005121"/>
    <hyperlink ref="F449" r:id="rId73" display="https://podminky.urs.cz/item/CS_URS_2025_01/183111211"/>
    <hyperlink ref="F474" r:id="rId74" display="https://podminky.urs.cz/item/CS_URS_2025_01/111311113"/>
    <hyperlink ref="F481" r:id="rId75" display="https://podminky.urs.cz/item/CS_URS_2025_01/183205112"/>
    <hyperlink ref="F483" r:id="rId76" display="https://podminky.urs.cz/item/CS_URS_2025_01/184813511.1"/>
    <hyperlink ref="F494" r:id="rId77" display="https://podminky.urs.cz/item/CS_URS_2025_01/119005131"/>
    <hyperlink ref="F501" r:id="rId78" display="https://podminky.urs.cz/item/CS_URS_2025_01/183111212"/>
    <hyperlink ref="F508" r:id="rId79" display="https://podminky.urs.cz/item/CS_URS_2025_01/183211322"/>
    <hyperlink ref="F554" r:id="rId80" display="https://podminky.urs.cz/item/CS_URS_2025_01/183101214"/>
    <hyperlink ref="F556" r:id="rId81" display="https://podminky.urs.cz/item/CS_URS_2025_01/184102112"/>
    <hyperlink ref="F563" r:id="rId82" display="https://podminky.urs.cz/item/CS_URS_2025_01/119005133R"/>
    <hyperlink ref="F566" r:id="rId83" display="https://podminky.urs.cz/item/CS_URS_2025_01/183111211"/>
    <hyperlink ref="F568" r:id="rId84" display="https://podminky.urs.cz/item/CS_URS_2025_01/183211313"/>
    <hyperlink ref="F580" r:id="rId85" display="https://podminky.urs.cz/item/CS_URS_2025_01/185802114"/>
    <hyperlink ref="F596" r:id="rId86" display="https://podminky.urs.cz/item/CS_URS_2025_01/184911421"/>
    <hyperlink ref="F601" r:id="rId87" display="https://podminky.urs.cz/item/CS_URS_2025_01/184911151"/>
    <hyperlink ref="F608" r:id="rId88" display="https://podminky.urs.cz/item/CS_URS_2025_01/185804312"/>
    <hyperlink ref="F617" r:id="rId89" display="https://podminky.urs.cz/item/CS_URS_2025_01/998231311"/>
    <hyperlink ref="F621" r:id="rId90" display="https://podminky.urs.cz/item/CS_URS_2025_01/213141111"/>
    <hyperlink ref="F627" r:id="rId91" display="https://podminky.urs.cz/item/CS_URS_2025_01/184813511.2"/>
    <hyperlink ref="F630" r:id="rId92" display="https://podminky.urs.cz/item/CS_URS_2025_01/119005131"/>
    <hyperlink ref="F632" r:id="rId93" display="https://podminky.urs.cz/item/CS_URS_2025_01/183111311"/>
    <hyperlink ref="F634" r:id="rId94" display="https://podminky.urs.cz/item/CS_URS_2025_01/183211322.1"/>
    <hyperlink ref="F646" r:id="rId95" display="https://podminky.urs.cz/item/CS_URS_2025_01/119005133"/>
    <hyperlink ref="F649" r:id="rId96" display="https://podminky.urs.cz/item/CS_URS_2025_01/183111311"/>
    <hyperlink ref="F651" r:id="rId97" display="https://podminky.urs.cz/item/CS_URS_2025_01/183211313.1"/>
    <hyperlink ref="F658" r:id="rId98" display="https://podminky.urs.cz/item/CS_URS_2025_01/183101314"/>
    <hyperlink ref="F660" r:id="rId99" display="https://podminky.urs.cz/item/CS_URS_2025_01/184102112"/>
    <hyperlink ref="F671" r:id="rId100" display="https://podminky.urs.cz/item/CS_URS_2025_01/185802114"/>
    <hyperlink ref="F679" r:id="rId101" display="https://podminky.urs.cz/item/CS_URS_2025_01/184911151"/>
    <hyperlink ref="F682" r:id="rId102" display="https://podminky.urs.cz/item/CS_URS_2025_01/185804312"/>
    <hyperlink ref="F691" r:id="rId103" display="https://podminky.urs.cz/item/CS_URS_2025_01/998231311"/>
    <hyperlink ref="F695" r:id="rId104" display="https://podminky.urs.cz/item/CS_URS_2025_01/712391172"/>
    <hyperlink ref="F698" r:id="rId105" display="https://podminky.urs.cz/item/CS_URS_2025_01/712391172"/>
    <hyperlink ref="F701" r:id="rId106" display="https://podminky.urs.cz/item/CS_URS_2025_01/712771333"/>
    <hyperlink ref="F704" r:id="rId107" display="https://podminky.urs.cz/item/CS_URS_2025_01/712771411"/>
    <hyperlink ref="F710" r:id="rId108" display="https://podminky.urs.cz/item/CS_URS_2025_01/712771521"/>
    <hyperlink ref="F713" r:id="rId109" display="https://podminky.urs.cz/item/CS_URS_2025_01/185804312"/>
    <hyperlink ref="F720" r:id="rId110" display="https://podminky.urs.cz/item/CS_URS_2025_01/721233113"/>
    <hyperlink ref="F722" r:id="rId111" display="https://podminky.urs.cz/item/CS_URS_2025_01/183205112"/>
    <hyperlink ref="F724" r:id="rId112" display="https://podminky.urs.cz/item/CS_URS_2025_01/183403153"/>
    <hyperlink ref="F731" r:id="rId113" display="https://podminky.urs.cz/item/CS_URS_2025_01/184813511.3"/>
    <hyperlink ref="F735" r:id="rId114" display="https://podminky.urs.cz/item/CS_URS_2025_01/181151321"/>
    <hyperlink ref="F737" r:id="rId115" display="https://podminky.urs.cz/item/CS_URS_2025_01/182303111"/>
    <hyperlink ref="F742" r:id="rId116" display="https://podminky.urs.cz/item/CS_URS_2025_01/181411131"/>
    <hyperlink ref="F748" r:id="rId117" display="https://podminky.urs.cz/item/CS_URS_2025_01/183403153"/>
    <hyperlink ref="F750" r:id="rId118" display="https://podminky.urs.cz/item/CS_URS_2025_01/185803211"/>
    <hyperlink ref="F755" r:id="rId119" display="https://podminky.urs.cz/item/CS_URS_2025_01/111151111"/>
  </hyperlinks>
  <pageMargins left="0.39375" right="0.39375" top="0.39375" bottom="0.39375" header="0" footer="0"/>
  <pageSetup paperSize="9" orientation="portrait" blackAndWhite="1" fitToHeight="100"/>
  <headerFooter>
    <oddFooter>&amp;CStrana &amp;P z &amp;N</oddFooter>
  </headerFooter>
  <drawing r:id="rId120"/>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212</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7807</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8568</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ROUND(J94,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ROUND((SUM(BE94:BE108)),  2)</f>
        <v>0</v>
      </c>
      <c r="G37" s="41"/>
      <c r="H37" s="41"/>
      <c r="I37" s="135">
        <v>0.20999999999999999</v>
      </c>
      <c r="J37" s="134">
        <f>ROUND(((SUM(BE94:BE108))*I37),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ROUND((SUM(BF94:BF108)),  2)</f>
        <v>0</v>
      </c>
      <c r="G38" s="41"/>
      <c r="H38" s="41"/>
      <c r="I38" s="135">
        <v>0.12</v>
      </c>
      <c r="J38" s="134">
        <f>ROUND(((SUM(BF94:BF108))*I38),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ROUND((SUM(BG94:BG108)),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ROUND((SUM(BH94:BH108)),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ROUND((SUM(BI94:BI108)),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7807</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objekt1 - Vegetační úpravy Etapa I - nezpůsobilé</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J94</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7810</v>
      </c>
      <c r="E68" s="147"/>
      <c r="F68" s="147"/>
      <c r="G68" s="147"/>
      <c r="H68" s="147"/>
      <c r="I68" s="147"/>
      <c r="J68" s="148">
        <f>J95</f>
        <v>0</v>
      </c>
      <c r="K68" s="9"/>
      <c r="L68" s="145"/>
      <c r="S68" s="9"/>
      <c r="T68" s="9"/>
      <c r="U68" s="9"/>
      <c r="V68" s="9"/>
      <c r="W68" s="9"/>
      <c r="X68" s="9"/>
      <c r="Y68" s="9"/>
      <c r="Z68" s="9"/>
      <c r="AA68" s="9"/>
      <c r="AB68" s="9"/>
      <c r="AC68" s="9"/>
      <c r="AD68" s="9"/>
      <c r="AE68" s="9"/>
    </row>
    <row r="69" s="9" customFormat="1" ht="24.96" customHeight="1">
      <c r="A69" s="9"/>
      <c r="B69" s="145"/>
      <c r="C69" s="9"/>
      <c r="D69" s="146" t="s">
        <v>7811</v>
      </c>
      <c r="E69" s="147"/>
      <c r="F69" s="147"/>
      <c r="G69" s="147"/>
      <c r="H69" s="147"/>
      <c r="I69" s="147"/>
      <c r="J69" s="148">
        <f>J100</f>
        <v>0</v>
      </c>
      <c r="K69" s="9"/>
      <c r="L69" s="145"/>
      <c r="S69" s="9"/>
      <c r="T69" s="9"/>
      <c r="U69" s="9"/>
      <c r="V69" s="9"/>
      <c r="W69" s="9"/>
      <c r="X69" s="9"/>
      <c r="Y69" s="9"/>
      <c r="Z69" s="9"/>
      <c r="AA69" s="9"/>
      <c r="AB69" s="9"/>
      <c r="AC69" s="9"/>
      <c r="AD69" s="9"/>
      <c r="AE69" s="9"/>
    </row>
    <row r="70" s="9" customFormat="1" ht="24.96" customHeight="1">
      <c r="A70" s="9"/>
      <c r="B70" s="145"/>
      <c r="C70" s="9"/>
      <c r="D70" s="146" t="s">
        <v>7812</v>
      </c>
      <c r="E70" s="147"/>
      <c r="F70" s="147"/>
      <c r="G70" s="147"/>
      <c r="H70" s="147"/>
      <c r="I70" s="147"/>
      <c r="J70" s="148">
        <f>J105</f>
        <v>0</v>
      </c>
      <c r="K70" s="9"/>
      <c r="L70" s="145"/>
      <c r="S70" s="9"/>
      <c r="T70" s="9"/>
      <c r="U70" s="9"/>
      <c r="V70" s="9"/>
      <c r="W70" s="9"/>
      <c r="X70" s="9"/>
      <c r="Y70" s="9"/>
      <c r="Z70" s="9"/>
      <c r="AA70" s="9"/>
      <c r="AB70" s="9"/>
      <c r="AC70" s="9"/>
      <c r="AD70" s="9"/>
      <c r="AE70" s="9"/>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1" customFormat="1" ht="23.25" customHeight="1">
      <c r="B82" s="25"/>
      <c r="E82" s="127" t="s">
        <v>302</v>
      </c>
      <c r="F82" s="1"/>
      <c r="G82" s="1"/>
      <c r="H82" s="1"/>
      <c r="L82" s="25"/>
    </row>
    <row r="83" s="1" customFormat="1" ht="12" customHeight="1">
      <c r="B83" s="25"/>
      <c r="C83" s="35" t="s">
        <v>303</v>
      </c>
      <c r="L83" s="25"/>
    </row>
    <row r="84" s="2" customFormat="1" ht="16.5" customHeight="1">
      <c r="A84" s="41"/>
      <c r="B84" s="42"/>
      <c r="C84" s="41"/>
      <c r="D84" s="41"/>
      <c r="E84" s="128" t="s">
        <v>7807</v>
      </c>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305</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6.5" customHeight="1">
      <c r="A86" s="41"/>
      <c r="B86" s="42"/>
      <c r="C86" s="41"/>
      <c r="D86" s="41"/>
      <c r="E86" s="65" t="str">
        <f>E13</f>
        <v>objekt1 - Vegetační úpravy Etapa I - nezpůsobilé</v>
      </c>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21</v>
      </c>
      <c r="D88" s="41"/>
      <c r="E88" s="41"/>
      <c r="F88" s="30" t="str">
        <f>F16</f>
        <v xml:space="preserve"> </v>
      </c>
      <c r="G88" s="41"/>
      <c r="H88" s="41"/>
      <c r="I88" s="35" t="s">
        <v>23</v>
      </c>
      <c r="J88" s="67" t="str">
        <f>IF(J16="","",J16)</f>
        <v>26. 8. 2025</v>
      </c>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5.15" customHeight="1">
      <c r="A90" s="41"/>
      <c r="B90" s="42"/>
      <c r="C90" s="35" t="s">
        <v>25</v>
      </c>
      <c r="D90" s="41"/>
      <c r="E90" s="41"/>
      <c r="F90" s="30" t="str">
        <f>E19</f>
        <v xml:space="preserve"> </v>
      </c>
      <c r="G90" s="41"/>
      <c r="H90" s="41"/>
      <c r="I90" s="35" t="s">
        <v>30</v>
      </c>
      <c r="J90" s="39" t="str">
        <f>E25</f>
        <v xml:space="preserve"> </v>
      </c>
      <c r="K90" s="41"/>
      <c r="L90" s="129"/>
      <c r="S90" s="41"/>
      <c r="T90" s="41"/>
      <c r="U90" s="41"/>
      <c r="V90" s="41"/>
      <c r="W90" s="41"/>
      <c r="X90" s="41"/>
      <c r="Y90" s="41"/>
      <c r="Z90" s="41"/>
      <c r="AA90" s="41"/>
      <c r="AB90" s="41"/>
      <c r="AC90" s="41"/>
      <c r="AD90" s="41"/>
      <c r="AE90" s="41"/>
    </row>
    <row r="91" s="2" customFormat="1" ht="15.15" customHeight="1">
      <c r="A91" s="41"/>
      <c r="B91" s="42"/>
      <c r="C91" s="35" t="s">
        <v>28</v>
      </c>
      <c r="D91" s="41"/>
      <c r="E91" s="41"/>
      <c r="F91" s="30" t="str">
        <f>IF(E22="","",E22)</f>
        <v>Vyplň údaj</v>
      </c>
      <c r="G91" s="41"/>
      <c r="H91" s="41"/>
      <c r="I91" s="35" t="s">
        <v>32</v>
      </c>
      <c r="J91" s="39" t="str">
        <f>E28</f>
        <v xml:space="preserve"> </v>
      </c>
      <c r="K91" s="41"/>
      <c r="L91" s="129"/>
      <c r="S91" s="41"/>
      <c r="T91" s="41"/>
      <c r="U91" s="41"/>
      <c r="V91" s="41"/>
      <c r="W91" s="41"/>
      <c r="X91" s="41"/>
      <c r="Y91" s="41"/>
      <c r="Z91" s="41"/>
      <c r="AA91" s="41"/>
      <c r="AB91" s="41"/>
      <c r="AC91" s="41"/>
      <c r="AD91" s="41"/>
      <c r="AE91" s="41"/>
    </row>
    <row r="92" s="2" customFormat="1" ht="10.32"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11" customFormat="1" ht="29.28" customHeight="1">
      <c r="A93" s="153"/>
      <c r="B93" s="154"/>
      <c r="C93" s="155" t="s">
        <v>315</v>
      </c>
      <c r="D93" s="156" t="s">
        <v>54</v>
      </c>
      <c r="E93" s="156" t="s">
        <v>50</v>
      </c>
      <c r="F93" s="156" t="s">
        <v>51</v>
      </c>
      <c r="G93" s="156" t="s">
        <v>316</v>
      </c>
      <c r="H93" s="156" t="s">
        <v>317</v>
      </c>
      <c r="I93" s="156" t="s">
        <v>318</v>
      </c>
      <c r="J93" s="156" t="s">
        <v>309</v>
      </c>
      <c r="K93" s="157" t="s">
        <v>319</v>
      </c>
      <c r="L93" s="158"/>
      <c r="M93" s="83" t="s">
        <v>3</v>
      </c>
      <c r="N93" s="84" t="s">
        <v>39</v>
      </c>
      <c r="O93" s="84" t="s">
        <v>320</v>
      </c>
      <c r="P93" s="84" t="s">
        <v>321</v>
      </c>
      <c r="Q93" s="84" t="s">
        <v>322</v>
      </c>
      <c r="R93" s="84" t="s">
        <v>323</v>
      </c>
      <c r="S93" s="84" t="s">
        <v>324</v>
      </c>
      <c r="T93" s="85" t="s">
        <v>325</v>
      </c>
      <c r="U93" s="153"/>
      <c r="V93" s="153"/>
      <c r="W93" s="153"/>
      <c r="X93" s="153"/>
      <c r="Y93" s="153"/>
      <c r="Z93" s="153"/>
      <c r="AA93" s="153"/>
      <c r="AB93" s="153"/>
      <c r="AC93" s="153"/>
      <c r="AD93" s="153"/>
      <c r="AE93" s="153"/>
    </row>
    <row r="94" s="2" customFormat="1" ht="22.8" customHeight="1">
      <c r="A94" s="41"/>
      <c r="B94" s="42"/>
      <c r="C94" s="90" t="s">
        <v>326</v>
      </c>
      <c r="D94" s="41"/>
      <c r="E94" s="41"/>
      <c r="F94" s="41"/>
      <c r="G94" s="41"/>
      <c r="H94" s="41"/>
      <c r="I94" s="41"/>
      <c r="J94" s="159">
        <f>BK94</f>
        <v>0</v>
      </c>
      <c r="K94" s="41"/>
      <c r="L94" s="42"/>
      <c r="M94" s="86"/>
      <c r="N94" s="71"/>
      <c r="O94" s="87"/>
      <c r="P94" s="160">
        <f>P95+P100+P105</f>
        <v>0</v>
      </c>
      <c r="Q94" s="87"/>
      <c r="R94" s="160">
        <f>R95+R100+R105</f>
        <v>0</v>
      </c>
      <c r="S94" s="87"/>
      <c r="T94" s="161">
        <f>T95+T100+T105</f>
        <v>0</v>
      </c>
      <c r="U94" s="41"/>
      <c r="V94" s="41"/>
      <c r="W94" s="41"/>
      <c r="X94" s="41"/>
      <c r="Y94" s="41"/>
      <c r="Z94" s="41"/>
      <c r="AA94" s="41"/>
      <c r="AB94" s="41"/>
      <c r="AC94" s="41"/>
      <c r="AD94" s="41"/>
      <c r="AE94" s="41"/>
      <c r="AT94" s="22" t="s">
        <v>68</v>
      </c>
      <c r="AU94" s="22" t="s">
        <v>310</v>
      </c>
      <c r="BK94" s="162">
        <f>BK95+BK100+BK105</f>
        <v>0</v>
      </c>
    </row>
    <row r="95" s="12" customFormat="1" ht="25.92" customHeight="1">
      <c r="A95" s="12"/>
      <c r="B95" s="163"/>
      <c r="C95" s="12"/>
      <c r="D95" s="164" t="s">
        <v>68</v>
      </c>
      <c r="E95" s="165" t="s">
        <v>7848</v>
      </c>
      <c r="F95" s="165" t="s">
        <v>7849</v>
      </c>
      <c r="G95" s="12"/>
      <c r="H95" s="12"/>
      <c r="I95" s="166"/>
      <c r="J95" s="167">
        <f>BK95</f>
        <v>0</v>
      </c>
      <c r="K95" s="12"/>
      <c r="L95" s="163"/>
      <c r="M95" s="168"/>
      <c r="N95" s="169"/>
      <c r="O95" s="169"/>
      <c r="P95" s="170">
        <f>SUM(P96:P99)</f>
        <v>0</v>
      </c>
      <c r="Q95" s="169"/>
      <c r="R95" s="170">
        <f>SUM(R96:R99)</f>
        <v>0</v>
      </c>
      <c r="S95" s="169"/>
      <c r="T95" s="171">
        <f>SUM(T96:T99)</f>
        <v>0</v>
      </c>
      <c r="U95" s="12"/>
      <c r="V95" s="12"/>
      <c r="W95" s="12"/>
      <c r="X95" s="12"/>
      <c r="Y95" s="12"/>
      <c r="Z95" s="12"/>
      <c r="AA95" s="12"/>
      <c r="AB95" s="12"/>
      <c r="AC95" s="12"/>
      <c r="AD95" s="12"/>
      <c r="AE95" s="12"/>
      <c r="AR95" s="164" t="s">
        <v>76</v>
      </c>
      <c r="AT95" s="172" t="s">
        <v>68</v>
      </c>
      <c r="AU95" s="172" t="s">
        <v>69</v>
      </c>
      <c r="AY95" s="164" t="s">
        <v>328</v>
      </c>
      <c r="BK95" s="173">
        <f>SUM(BK96:BK99)</f>
        <v>0</v>
      </c>
    </row>
    <row r="96" s="2" customFormat="1" ht="44.25" customHeight="1">
      <c r="A96" s="41"/>
      <c r="B96" s="176"/>
      <c r="C96" s="177" t="s">
        <v>76</v>
      </c>
      <c r="D96" s="177" t="s">
        <v>331</v>
      </c>
      <c r="E96" s="178" t="s">
        <v>8569</v>
      </c>
      <c r="F96" s="179" t="s">
        <v>8570</v>
      </c>
      <c r="G96" s="180" t="s">
        <v>585</v>
      </c>
      <c r="H96" s="181">
        <v>0.32800000000000001</v>
      </c>
      <c r="I96" s="182"/>
      <c r="J96" s="183">
        <f>ROUND(I96*H96,2)</f>
        <v>0</v>
      </c>
      <c r="K96" s="179" t="s">
        <v>8571</v>
      </c>
      <c r="L96" s="42"/>
      <c r="M96" s="184" t="s">
        <v>3</v>
      </c>
      <c r="N96" s="185" t="s">
        <v>40</v>
      </c>
      <c r="O96" s="75"/>
      <c r="P96" s="186">
        <f>O96*H96</f>
        <v>0</v>
      </c>
      <c r="Q96" s="186">
        <v>0</v>
      </c>
      <c r="R96" s="186">
        <f>Q96*H96</f>
        <v>0</v>
      </c>
      <c r="S96" s="186">
        <v>0</v>
      </c>
      <c r="T96" s="187">
        <f>S96*H96</f>
        <v>0</v>
      </c>
      <c r="U96" s="41"/>
      <c r="V96" s="41"/>
      <c r="W96" s="41"/>
      <c r="X96" s="41"/>
      <c r="Y96" s="41"/>
      <c r="Z96" s="41"/>
      <c r="AA96" s="41"/>
      <c r="AB96" s="41"/>
      <c r="AC96" s="41"/>
      <c r="AD96" s="41"/>
      <c r="AE96" s="41"/>
      <c r="AR96" s="188" t="s">
        <v>113</v>
      </c>
      <c r="AT96" s="188" t="s">
        <v>331</v>
      </c>
      <c r="AU96" s="188" t="s">
        <v>76</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113</v>
      </c>
      <c r="BM96" s="188" t="s">
        <v>8572</v>
      </c>
    </row>
    <row r="97" s="15" customFormat="1">
      <c r="A97" s="15"/>
      <c r="B97" s="217"/>
      <c r="C97" s="15"/>
      <c r="D97" s="195" t="s">
        <v>442</v>
      </c>
      <c r="E97" s="218" t="s">
        <v>3</v>
      </c>
      <c r="F97" s="219" t="s">
        <v>8573</v>
      </c>
      <c r="G97" s="15"/>
      <c r="H97" s="218" t="s">
        <v>3</v>
      </c>
      <c r="I97" s="220"/>
      <c r="J97" s="15"/>
      <c r="K97" s="15"/>
      <c r="L97" s="217"/>
      <c r="M97" s="221"/>
      <c r="N97" s="222"/>
      <c r="O97" s="222"/>
      <c r="P97" s="222"/>
      <c r="Q97" s="222"/>
      <c r="R97" s="222"/>
      <c r="S97" s="222"/>
      <c r="T97" s="223"/>
      <c r="U97" s="15"/>
      <c r="V97" s="15"/>
      <c r="W97" s="15"/>
      <c r="X97" s="15"/>
      <c r="Y97" s="15"/>
      <c r="Z97" s="15"/>
      <c r="AA97" s="15"/>
      <c r="AB97" s="15"/>
      <c r="AC97" s="15"/>
      <c r="AD97" s="15"/>
      <c r="AE97" s="15"/>
      <c r="AT97" s="218" t="s">
        <v>442</v>
      </c>
      <c r="AU97" s="218" t="s">
        <v>76</v>
      </c>
      <c r="AV97" s="15" t="s">
        <v>76</v>
      </c>
      <c r="AW97" s="15" t="s">
        <v>31</v>
      </c>
      <c r="AX97" s="15" t="s">
        <v>69</v>
      </c>
      <c r="AY97" s="218" t="s">
        <v>328</v>
      </c>
    </row>
    <row r="98" s="13" customFormat="1">
      <c r="A98" s="13"/>
      <c r="B98" s="201"/>
      <c r="C98" s="13"/>
      <c r="D98" s="195" t="s">
        <v>442</v>
      </c>
      <c r="E98" s="202" t="s">
        <v>3</v>
      </c>
      <c r="F98" s="203" t="s">
        <v>8574</v>
      </c>
      <c r="G98" s="13"/>
      <c r="H98" s="204">
        <v>0.32800000000000001</v>
      </c>
      <c r="I98" s="205"/>
      <c r="J98" s="13"/>
      <c r="K98" s="13"/>
      <c r="L98" s="201"/>
      <c r="M98" s="206"/>
      <c r="N98" s="207"/>
      <c r="O98" s="207"/>
      <c r="P98" s="207"/>
      <c r="Q98" s="207"/>
      <c r="R98" s="207"/>
      <c r="S98" s="207"/>
      <c r="T98" s="208"/>
      <c r="U98" s="13"/>
      <c r="V98" s="13"/>
      <c r="W98" s="13"/>
      <c r="X98" s="13"/>
      <c r="Y98" s="13"/>
      <c r="Z98" s="13"/>
      <c r="AA98" s="13"/>
      <c r="AB98" s="13"/>
      <c r="AC98" s="13"/>
      <c r="AD98" s="13"/>
      <c r="AE98" s="13"/>
      <c r="AT98" s="202" t="s">
        <v>442</v>
      </c>
      <c r="AU98" s="202" t="s">
        <v>76</v>
      </c>
      <c r="AV98" s="13" t="s">
        <v>79</v>
      </c>
      <c r="AW98" s="13" t="s">
        <v>31</v>
      </c>
      <c r="AX98" s="13" t="s">
        <v>69</v>
      </c>
      <c r="AY98" s="202" t="s">
        <v>328</v>
      </c>
    </row>
    <row r="99" s="14" customFormat="1">
      <c r="A99" s="14"/>
      <c r="B99" s="209"/>
      <c r="C99" s="14"/>
      <c r="D99" s="195" t="s">
        <v>442</v>
      </c>
      <c r="E99" s="210" t="s">
        <v>3</v>
      </c>
      <c r="F99" s="211" t="s">
        <v>452</v>
      </c>
      <c r="G99" s="14"/>
      <c r="H99" s="212">
        <v>0.32800000000000001</v>
      </c>
      <c r="I99" s="213"/>
      <c r="J99" s="14"/>
      <c r="K99" s="14"/>
      <c r="L99" s="209"/>
      <c r="M99" s="214"/>
      <c r="N99" s="215"/>
      <c r="O99" s="215"/>
      <c r="P99" s="215"/>
      <c r="Q99" s="215"/>
      <c r="R99" s="215"/>
      <c r="S99" s="215"/>
      <c r="T99" s="216"/>
      <c r="U99" s="14"/>
      <c r="V99" s="14"/>
      <c r="W99" s="14"/>
      <c r="X99" s="14"/>
      <c r="Y99" s="14"/>
      <c r="Z99" s="14"/>
      <c r="AA99" s="14"/>
      <c r="AB99" s="14"/>
      <c r="AC99" s="14"/>
      <c r="AD99" s="14"/>
      <c r="AE99" s="14"/>
      <c r="AT99" s="210" t="s">
        <v>442</v>
      </c>
      <c r="AU99" s="210" t="s">
        <v>76</v>
      </c>
      <c r="AV99" s="14" t="s">
        <v>113</v>
      </c>
      <c r="AW99" s="14" t="s">
        <v>31</v>
      </c>
      <c r="AX99" s="14" t="s">
        <v>76</v>
      </c>
      <c r="AY99" s="210" t="s">
        <v>328</v>
      </c>
    </row>
    <row r="100" s="12" customFormat="1" ht="25.92" customHeight="1">
      <c r="A100" s="12"/>
      <c r="B100" s="163"/>
      <c r="C100" s="12"/>
      <c r="D100" s="164" t="s">
        <v>68</v>
      </c>
      <c r="E100" s="165" t="s">
        <v>7935</v>
      </c>
      <c r="F100" s="165" t="s">
        <v>7936</v>
      </c>
      <c r="G100" s="12"/>
      <c r="H100" s="12"/>
      <c r="I100" s="166"/>
      <c r="J100" s="167">
        <f>BK100</f>
        <v>0</v>
      </c>
      <c r="K100" s="12"/>
      <c r="L100" s="163"/>
      <c r="M100" s="168"/>
      <c r="N100" s="169"/>
      <c r="O100" s="169"/>
      <c r="P100" s="170">
        <f>SUM(P101:P104)</f>
        <v>0</v>
      </c>
      <c r="Q100" s="169"/>
      <c r="R100" s="170">
        <f>SUM(R101:R104)</f>
        <v>0</v>
      </c>
      <c r="S100" s="169"/>
      <c r="T100" s="171">
        <f>SUM(T101:T104)</f>
        <v>0</v>
      </c>
      <c r="U100" s="12"/>
      <c r="V100" s="12"/>
      <c r="W100" s="12"/>
      <c r="X100" s="12"/>
      <c r="Y100" s="12"/>
      <c r="Z100" s="12"/>
      <c r="AA100" s="12"/>
      <c r="AB100" s="12"/>
      <c r="AC100" s="12"/>
      <c r="AD100" s="12"/>
      <c r="AE100" s="12"/>
      <c r="AR100" s="164" t="s">
        <v>76</v>
      </c>
      <c r="AT100" s="172" t="s">
        <v>68</v>
      </c>
      <c r="AU100" s="172" t="s">
        <v>69</v>
      </c>
      <c r="AY100" s="164" t="s">
        <v>328</v>
      </c>
      <c r="BK100" s="173">
        <f>SUM(BK101:BK104)</f>
        <v>0</v>
      </c>
    </row>
    <row r="101" s="2" customFormat="1" ht="44.25" customHeight="1">
      <c r="A101" s="41"/>
      <c r="B101" s="176"/>
      <c r="C101" s="177" t="s">
        <v>79</v>
      </c>
      <c r="D101" s="177" t="s">
        <v>331</v>
      </c>
      <c r="E101" s="178" t="s">
        <v>8575</v>
      </c>
      <c r="F101" s="179" t="s">
        <v>8570</v>
      </c>
      <c r="G101" s="180" t="s">
        <v>585</v>
      </c>
      <c r="H101" s="181">
        <v>1.0720000000000001</v>
      </c>
      <c r="I101" s="182"/>
      <c r="J101" s="183">
        <f>ROUND(I101*H101,2)</f>
        <v>0</v>
      </c>
      <c r="K101" s="179" t="s">
        <v>8571</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8576</v>
      </c>
    </row>
    <row r="102" s="15" customFormat="1">
      <c r="A102" s="15"/>
      <c r="B102" s="217"/>
      <c r="C102" s="15"/>
      <c r="D102" s="195" t="s">
        <v>442</v>
      </c>
      <c r="E102" s="218" t="s">
        <v>3</v>
      </c>
      <c r="F102" s="219" t="s">
        <v>8577</v>
      </c>
      <c r="G102" s="15"/>
      <c r="H102" s="218" t="s">
        <v>3</v>
      </c>
      <c r="I102" s="220"/>
      <c r="J102" s="15"/>
      <c r="K102" s="15"/>
      <c r="L102" s="217"/>
      <c r="M102" s="221"/>
      <c r="N102" s="222"/>
      <c r="O102" s="222"/>
      <c r="P102" s="222"/>
      <c r="Q102" s="222"/>
      <c r="R102" s="222"/>
      <c r="S102" s="222"/>
      <c r="T102" s="223"/>
      <c r="U102" s="15"/>
      <c r="V102" s="15"/>
      <c r="W102" s="15"/>
      <c r="X102" s="15"/>
      <c r="Y102" s="15"/>
      <c r="Z102" s="15"/>
      <c r="AA102" s="15"/>
      <c r="AB102" s="15"/>
      <c r="AC102" s="15"/>
      <c r="AD102" s="15"/>
      <c r="AE102" s="15"/>
      <c r="AT102" s="218" t="s">
        <v>442</v>
      </c>
      <c r="AU102" s="218" t="s">
        <v>76</v>
      </c>
      <c r="AV102" s="15" t="s">
        <v>76</v>
      </c>
      <c r="AW102" s="15" t="s">
        <v>31</v>
      </c>
      <c r="AX102" s="15" t="s">
        <v>69</v>
      </c>
      <c r="AY102" s="218" t="s">
        <v>328</v>
      </c>
    </row>
    <row r="103" s="13" customFormat="1">
      <c r="A103" s="13"/>
      <c r="B103" s="201"/>
      <c r="C103" s="13"/>
      <c r="D103" s="195" t="s">
        <v>442</v>
      </c>
      <c r="E103" s="202" t="s">
        <v>3</v>
      </c>
      <c r="F103" s="203" t="s">
        <v>8578</v>
      </c>
      <c r="G103" s="13"/>
      <c r="H103" s="204">
        <v>1.0720000000000001</v>
      </c>
      <c r="I103" s="205"/>
      <c r="J103" s="13"/>
      <c r="K103" s="13"/>
      <c r="L103" s="201"/>
      <c r="M103" s="206"/>
      <c r="N103" s="207"/>
      <c r="O103" s="207"/>
      <c r="P103" s="207"/>
      <c r="Q103" s="207"/>
      <c r="R103" s="207"/>
      <c r="S103" s="207"/>
      <c r="T103" s="208"/>
      <c r="U103" s="13"/>
      <c r="V103" s="13"/>
      <c r="W103" s="13"/>
      <c r="X103" s="13"/>
      <c r="Y103" s="13"/>
      <c r="Z103" s="13"/>
      <c r="AA103" s="13"/>
      <c r="AB103" s="13"/>
      <c r="AC103" s="13"/>
      <c r="AD103" s="13"/>
      <c r="AE103" s="13"/>
      <c r="AT103" s="202" t="s">
        <v>442</v>
      </c>
      <c r="AU103" s="202" t="s">
        <v>76</v>
      </c>
      <c r="AV103" s="13" t="s">
        <v>79</v>
      </c>
      <c r="AW103" s="13" t="s">
        <v>31</v>
      </c>
      <c r="AX103" s="13" t="s">
        <v>69</v>
      </c>
      <c r="AY103" s="202" t="s">
        <v>328</v>
      </c>
    </row>
    <row r="104" s="14" customFormat="1">
      <c r="A104" s="14"/>
      <c r="B104" s="209"/>
      <c r="C104" s="14"/>
      <c r="D104" s="195" t="s">
        <v>442</v>
      </c>
      <c r="E104" s="210" t="s">
        <v>3</v>
      </c>
      <c r="F104" s="211" t="s">
        <v>452</v>
      </c>
      <c r="G104" s="14"/>
      <c r="H104" s="212">
        <v>1.0720000000000001</v>
      </c>
      <c r="I104" s="213"/>
      <c r="J104" s="14"/>
      <c r="K104" s="14"/>
      <c r="L104" s="209"/>
      <c r="M104" s="214"/>
      <c r="N104" s="215"/>
      <c r="O104" s="215"/>
      <c r="P104" s="215"/>
      <c r="Q104" s="215"/>
      <c r="R104" s="215"/>
      <c r="S104" s="215"/>
      <c r="T104" s="216"/>
      <c r="U104" s="14"/>
      <c r="V104" s="14"/>
      <c r="W104" s="14"/>
      <c r="X104" s="14"/>
      <c r="Y104" s="14"/>
      <c r="Z104" s="14"/>
      <c r="AA104" s="14"/>
      <c r="AB104" s="14"/>
      <c r="AC104" s="14"/>
      <c r="AD104" s="14"/>
      <c r="AE104" s="14"/>
      <c r="AT104" s="210" t="s">
        <v>442</v>
      </c>
      <c r="AU104" s="210" t="s">
        <v>76</v>
      </c>
      <c r="AV104" s="14" t="s">
        <v>113</v>
      </c>
      <c r="AW104" s="14" t="s">
        <v>31</v>
      </c>
      <c r="AX104" s="14" t="s">
        <v>76</v>
      </c>
      <c r="AY104" s="210" t="s">
        <v>328</v>
      </c>
    </row>
    <row r="105" s="12" customFormat="1" ht="25.92" customHeight="1">
      <c r="A105" s="12"/>
      <c r="B105" s="163"/>
      <c r="C105" s="12"/>
      <c r="D105" s="164" t="s">
        <v>68</v>
      </c>
      <c r="E105" s="165" t="s">
        <v>7990</v>
      </c>
      <c r="F105" s="165" t="s">
        <v>7991</v>
      </c>
      <c r="G105" s="12"/>
      <c r="H105" s="12"/>
      <c r="I105" s="166"/>
      <c r="J105" s="167">
        <f>BK105</f>
        <v>0</v>
      </c>
      <c r="K105" s="12"/>
      <c r="L105" s="163"/>
      <c r="M105" s="168"/>
      <c r="N105" s="169"/>
      <c r="O105" s="169"/>
      <c r="P105" s="170">
        <f>SUM(P106:P108)</f>
        <v>0</v>
      </c>
      <c r="Q105" s="169"/>
      <c r="R105" s="170">
        <f>SUM(R106:R108)</f>
        <v>0</v>
      </c>
      <c r="S105" s="169"/>
      <c r="T105" s="171">
        <f>SUM(T106:T108)</f>
        <v>0</v>
      </c>
      <c r="U105" s="12"/>
      <c r="V105" s="12"/>
      <c r="W105" s="12"/>
      <c r="X105" s="12"/>
      <c r="Y105" s="12"/>
      <c r="Z105" s="12"/>
      <c r="AA105" s="12"/>
      <c r="AB105" s="12"/>
      <c r="AC105" s="12"/>
      <c r="AD105" s="12"/>
      <c r="AE105" s="12"/>
      <c r="AR105" s="164" t="s">
        <v>76</v>
      </c>
      <c r="AT105" s="172" t="s">
        <v>68</v>
      </c>
      <c r="AU105" s="172" t="s">
        <v>69</v>
      </c>
      <c r="AY105" s="164" t="s">
        <v>328</v>
      </c>
      <c r="BK105" s="173">
        <f>SUM(BK106:BK108)</f>
        <v>0</v>
      </c>
    </row>
    <row r="106" s="2" customFormat="1" ht="44.25" customHeight="1">
      <c r="A106" s="41"/>
      <c r="B106" s="176"/>
      <c r="C106" s="177" t="s">
        <v>87</v>
      </c>
      <c r="D106" s="177" t="s">
        <v>331</v>
      </c>
      <c r="E106" s="178" t="s">
        <v>8579</v>
      </c>
      <c r="F106" s="179" t="s">
        <v>8570</v>
      </c>
      <c r="G106" s="180" t="s">
        <v>585</v>
      </c>
      <c r="H106" s="181">
        <v>0.125</v>
      </c>
      <c r="I106" s="182"/>
      <c r="J106" s="183">
        <f>ROUND(I106*H106,2)</f>
        <v>0</v>
      </c>
      <c r="K106" s="179" t="s">
        <v>8571</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8580</v>
      </c>
    </row>
    <row r="107" s="13" customFormat="1">
      <c r="A107" s="13"/>
      <c r="B107" s="201"/>
      <c r="C107" s="13"/>
      <c r="D107" s="195" t="s">
        <v>442</v>
      </c>
      <c r="E107" s="202" t="s">
        <v>3</v>
      </c>
      <c r="F107" s="203" t="s">
        <v>8581</v>
      </c>
      <c r="G107" s="13"/>
      <c r="H107" s="204">
        <v>0.125</v>
      </c>
      <c r="I107" s="205"/>
      <c r="J107" s="13"/>
      <c r="K107" s="13"/>
      <c r="L107" s="201"/>
      <c r="M107" s="206"/>
      <c r="N107" s="207"/>
      <c r="O107" s="207"/>
      <c r="P107" s="207"/>
      <c r="Q107" s="207"/>
      <c r="R107" s="207"/>
      <c r="S107" s="207"/>
      <c r="T107" s="208"/>
      <c r="U107" s="13"/>
      <c r="V107" s="13"/>
      <c r="W107" s="13"/>
      <c r="X107" s="13"/>
      <c r="Y107" s="13"/>
      <c r="Z107" s="13"/>
      <c r="AA107" s="13"/>
      <c r="AB107" s="13"/>
      <c r="AC107" s="13"/>
      <c r="AD107" s="13"/>
      <c r="AE107" s="13"/>
      <c r="AT107" s="202" t="s">
        <v>442</v>
      </c>
      <c r="AU107" s="202" t="s">
        <v>76</v>
      </c>
      <c r="AV107" s="13" t="s">
        <v>79</v>
      </c>
      <c r="AW107" s="13" t="s">
        <v>31</v>
      </c>
      <c r="AX107" s="13" t="s">
        <v>69</v>
      </c>
      <c r="AY107" s="202" t="s">
        <v>328</v>
      </c>
    </row>
    <row r="108" s="14" customFormat="1">
      <c r="A108" s="14"/>
      <c r="B108" s="209"/>
      <c r="C108" s="14"/>
      <c r="D108" s="195" t="s">
        <v>442</v>
      </c>
      <c r="E108" s="210" t="s">
        <v>3</v>
      </c>
      <c r="F108" s="211" t="s">
        <v>452</v>
      </c>
      <c r="G108" s="14"/>
      <c r="H108" s="212">
        <v>0.125</v>
      </c>
      <c r="I108" s="213"/>
      <c r="J108" s="14"/>
      <c r="K108" s="14"/>
      <c r="L108" s="209"/>
      <c r="M108" s="264"/>
      <c r="N108" s="265"/>
      <c r="O108" s="265"/>
      <c r="P108" s="265"/>
      <c r="Q108" s="265"/>
      <c r="R108" s="265"/>
      <c r="S108" s="265"/>
      <c r="T108" s="266"/>
      <c r="U108" s="14"/>
      <c r="V108" s="14"/>
      <c r="W108" s="14"/>
      <c r="X108" s="14"/>
      <c r="Y108" s="14"/>
      <c r="Z108" s="14"/>
      <c r="AA108" s="14"/>
      <c r="AB108" s="14"/>
      <c r="AC108" s="14"/>
      <c r="AD108" s="14"/>
      <c r="AE108" s="14"/>
      <c r="AT108" s="210" t="s">
        <v>442</v>
      </c>
      <c r="AU108" s="210" t="s">
        <v>76</v>
      </c>
      <c r="AV108" s="14" t="s">
        <v>113</v>
      </c>
      <c r="AW108" s="14" t="s">
        <v>31</v>
      </c>
      <c r="AX108" s="14" t="s">
        <v>76</v>
      </c>
      <c r="AY108" s="210" t="s">
        <v>328</v>
      </c>
    </row>
    <row r="109" s="2" customFormat="1" ht="6.96" customHeight="1">
      <c r="A109" s="41"/>
      <c r="B109" s="58"/>
      <c r="C109" s="59"/>
      <c r="D109" s="59"/>
      <c r="E109" s="59"/>
      <c r="F109" s="59"/>
      <c r="G109" s="59"/>
      <c r="H109" s="59"/>
      <c r="I109" s="59"/>
      <c r="J109" s="59"/>
      <c r="K109" s="59"/>
      <c r="L109" s="42"/>
      <c r="M109" s="41"/>
      <c r="O109" s="41"/>
      <c r="P109" s="41"/>
      <c r="Q109" s="41"/>
      <c r="R109" s="41"/>
      <c r="S109" s="41"/>
      <c r="T109" s="41"/>
      <c r="U109" s="41"/>
      <c r="V109" s="41"/>
      <c r="W109" s="41"/>
      <c r="X109" s="41"/>
      <c r="Y109" s="41"/>
      <c r="Z109" s="41"/>
      <c r="AA109" s="41"/>
      <c r="AB109" s="41"/>
      <c r="AC109" s="41"/>
      <c r="AD109" s="41"/>
      <c r="AE109" s="41"/>
    </row>
  </sheetData>
  <autoFilter ref="C93:K108"/>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215</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7807</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8582</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ROUND(J97,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ROUND((SUM(BE97:BE324)),  2)</f>
        <v>0</v>
      </c>
      <c r="G37" s="41"/>
      <c r="H37" s="41"/>
      <c r="I37" s="135">
        <v>0.20999999999999999</v>
      </c>
      <c r="J37" s="134">
        <f>ROUND(((SUM(BE97:BE324))*I37),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ROUND((SUM(BF97:BF324)),  2)</f>
        <v>0</v>
      </c>
      <c r="G38" s="41"/>
      <c r="H38" s="41"/>
      <c r="I38" s="135">
        <v>0.12</v>
      </c>
      <c r="J38" s="134">
        <f>ROUND(((SUM(BF97:BF324))*I38),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ROUND((SUM(BG97:BG324)),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ROUND((SUM(BH97:BH324)),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ROUND((SUM(BI97:BI324)),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7807</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 xml:space="preserve">Objekt5 -  Vegetační úpravy - Následná péče Etapa 1</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J97</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8583</v>
      </c>
      <c r="E68" s="147"/>
      <c r="F68" s="147"/>
      <c r="G68" s="147"/>
      <c r="H68" s="147"/>
      <c r="I68" s="147"/>
      <c r="J68" s="148">
        <f>J98</f>
        <v>0</v>
      </c>
      <c r="K68" s="9"/>
      <c r="L68" s="145"/>
      <c r="S68" s="9"/>
      <c r="T68" s="9"/>
      <c r="U68" s="9"/>
      <c r="V68" s="9"/>
      <c r="W68" s="9"/>
      <c r="X68" s="9"/>
      <c r="Y68" s="9"/>
      <c r="Z68" s="9"/>
      <c r="AA68" s="9"/>
      <c r="AB68" s="9"/>
      <c r="AC68" s="9"/>
      <c r="AD68" s="9"/>
      <c r="AE68" s="9"/>
    </row>
    <row r="69" s="10" customFormat="1" ht="19.92" customHeight="1">
      <c r="A69" s="10"/>
      <c r="B69" s="149"/>
      <c r="C69" s="10"/>
      <c r="D69" s="150" t="s">
        <v>8584</v>
      </c>
      <c r="E69" s="151"/>
      <c r="F69" s="151"/>
      <c r="G69" s="151"/>
      <c r="H69" s="151"/>
      <c r="I69" s="151"/>
      <c r="J69" s="152">
        <f>J99</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8585</v>
      </c>
      <c r="E70" s="151"/>
      <c r="F70" s="151"/>
      <c r="G70" s="151"/>
      <c r="H70" s="151"/>
      <c r="I70" s="151"/>
      <c r="J70" s="152">
        <f>J136</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8586</v>
      </c>
      <c r="E71" s="151"/>
      <c r="F71" s="151"/>
      <c r="G71" s="151"/>
      <c r="H71" s="151"/>
      <c r="I71" s="151"/>
      <c r="J71" s="152">
        <f>J190</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8587</v>
      </c>
      <c r="E72" s="151"/>
      <c r="F72" s="151"/>
      <c r="G72" s="151"/>
      <c r="H72" s="151"/>
      <c r="I72" s="151"/>
      <c r="J72" s="152">
        <f>J221</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8588</v>
      </c>
      <c r="E73" s="151"/>
      <c r="F73" s="151"/>
      <c r="G73" s="151"/>
      <c r="H73" s="151"/>
      <c r="I73" s="151"/>
      <c r="J73" s="152">
        <f>J274</f>
        <v>0</v>
      </c>
      <c r="K73" s="10"/>
      <c r="L73" s="149"/>
      <c r="S73" s="10"/>
      <c r="T73" s="10"/>
      <c r="U73" s="10"/>
      <c r="V73" s="10"/>
      <c r="W73" s="10"/>
      <c r="X73" s="10"/>
      <c r="Y73" s="10"/>
      <c r="Z73" s="10"/>
      <c r="AA73" s="10"/>
      <c r="AB73" s="10"/>
      <c r="AC73" s="10"/>
      <c r="AD73" s="10"/>
      <c r="AE73" s="10"/>
    </row>
    <row r="74" s="2" customFormat="1" ht="21.84" customHeight="1">
      <c r="A74" s="41"/>
      <c r="B74" s="42"/>
      <c r="C74" s="41"/>
      <c r="D74" s="41"/>
      <c r="E74" s="41"/>
      <c r="F74" s="41"/>
      <c r="G74" s="41"/>
      <c r="H74" s="41"/>
      <c r="I74" s="41"/>
      <c r="J74" s="41"/>
      <c r="K74" s="41"/>
      <c r="L74" s="129"/>
      <c r="S74" s="41"/>
      <c r="T74" s="41"/>
      <c r="U74" s="41"/>
      <c r="V74" s="41"/>
      <c r="W74" s="41"/>
      <c r="X74" s="41"/>
      <c r="Y74" s="41"/>
      <c r="Z74" s="41"/>
      <c r="AA74" s="41"/>
      <c r="AB74" s="41"/>
      <c r="AC74" s="41"/>
      <c r="AD74" s="41"/>
      <c r="AE74" s="41"/>
    </row>
    <row r="75" s="2" customFormat="1" ht="6.96" customHeight="1">
      <c r="A75" s="41"/>
      <c r="B75" s="58"/>
      <c r="C75" s="59"/>
      <c r="D75" s="59"/>
      <c r="E75" s="59"/>
      <c r="F75" s="59"/>
      <c r="G75" s="59"/>
      <c r="H75" s="59"/>
      <c r="I75" s="59"/>
      <c r="J75" s="59"/>
      <c r="K75" s="59"/>
      <c r="L75" s="129"/>
      <c r="S75" s="41"/>
      <c r="T75" s="41"/>
      <c r="U75" s="41"/>
      <c r="V75" s="41"/>
      <c r="W75" s="41"/>
      <c r="X75" s="41"/>
      <c r="Y75" s="41"/>
      <c r="Z75" s="41"/>
      <c r="AA75" s="41"/>
      <c r="AB75" s="41"/>
      <c r="AC75" s="41"/>
      <c r="AD75" s="41"/>
      <c r="AE75" s="41"/>
    </row>
    <row r="79" s="2" customFormat="1" ht="6.96" customHeight="1">
      <c r="A79" s="41"/>
      <c r="B79" s="60"/>
      <c r="C79" s="61"/>
      <c r="D79" s="61"/>
      <c r="E79" s="61"/>
      <c r="F79" s="61"/>
      <c r="G79" s="61"/>
      <c r="H79" s="61"/>
      <c r="I79" s="61"/>
      <c r="J79" s="61"/>
      <c r="K79" s="61"/>
      <c r="L79" s="129"/>
      <c r="S79" s="41"/>
      <c r="T79" s="41"/>
      <c r="U79" s="41"/>
      <c r="V79" s="41"/>
      <c r="W79" s="41"/>
      <c r="X79" s="41"/>
      <c r="Y79" s="41"/>
      <c r="Z79" s="41"/>
      <c r="AA79" s="41"/>
      <c r="AB79" s="41"/>
      <c r="AC79" s="41"/>
      <c r="AD79" s="41"/>
      <c r="AE79" s="41"/>
    </row>
    <row r="80" s="2" customFormat="1" ht="24.96" customHeight="1">
      <c r="A80" s="41"/>
      <c r="B80" s="42"/>
      <c r="C80" s="26" t="s">
        <v>314</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42"/>
      <c r="C81" s="41"/>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12" customHeight="1">
      <c r="A82" s="41"/>
      <c r="B82" s="42"/>
      <c r="C82" s="35" t="s">
        <v>17</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26.25" customHeight="1">
      <c r="A83" s="41"/>
      <c r="B83" s="42"/>
      <c r="C83" s="41"/>
      <c r="D83" s="41"/>
      <c r="E83" s="127" t="str">
        <f>E7</f>
        <v>Revitalizace multimodálního uzlu ve Dvoře Králové nad Labem - etapa I-VI.</v>
      </c>
      <c r="F83" s="35"/>
      <c r="G83" s="35"/>
      <c r="H83" s="35"/>
      <c r="I83" s="41"/>
      <c r="J83" s="41"/>
      <c r="K83" s="41"/>
      <c r="L83" s="129"/>
      <c r="S83" s="41"/>
      <c r="T83" s="41"/>
      <c r="U83" s="41"/>
      <c r="V83" s="41"/>
      <c r="W83" s="41"/>
      <c r="X83" s="41"/>
      <c r="Y83" s="41"/>
      <c r="Z83" s="41"/>
      <c r="AA83" s="41"/>
      <c r="AB83" s="41"/>
      <c r="AC83" s="41"/>
      <c r="AD83" s="41"/>
      <c r="AE83" s="41"/>
    </row>
    <row r="84" s="1" customFormat="1" ht="12" customHeight="1">
      <c r="B84" s="25"/>
      <c r="C84" s="35" t="s">
        <v>301</v>
      </c>
      <c r="L84" s="25"/>
    </row>
    <row r="85" s="1" customFormat="1" ht="23.25" customHeight="1">
      <c r="B85" s="25"/>
      <c r="E85" s="127" t="s">
        <v>302</v>
      </c>
      <c r="F85" s="1"/>
      <c r="G85" s="1"/>
      <c r="H85" s="1"/>
      <c r="L85" s="25"/>
    </row>
    <row r="86" s="1" customFormat="1" ht="12" customHeight="1">
      <c r="B86" s="25"/>
      <c r="C86" s="35" t="s">
        <v>303</v>
      </c>
      <c r="L86" s="25"/>
    </row>
    <row r="87" s="2" customFormat="1" ht="16.5" customHeight="1">
      <c r="A87" s="41"/>
      <c r="B87" s="42"/>
      <c r="C87" s="41"/>
      <c r="D87" s="41"/>
      <c r="E87" s="128" t="s">
        <v>7807</v>
      </c>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305</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6.5" customHeight="1">
      <c r="A89" s="41"/>
      <c r="B89" s="42"/>
      <c r="C89" s="41"/>
      <c r="D89" s="41"/>
      <c r="E89" s="65" t="str">
        <f>E13</f>
        <v xml:space="preserve">Objekt5 -  Vegetační úpravy - Následná péče Etapa 1</v>
      </c>
      <c r="F89" s="41"/>
      <c r="G89" s="41"/>
      <c r="H89" s="41"/>
      <c r="I89" s="41"/>
      <c r="J89" s="41"/>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21</v>
      </c>
      <c r="D91" s="41"/>
      <c r="E91" s="41"/>
      <c r="F91" s="30" t="str">
        <f>F16</f>
        <v xml:space="preserve"> </v>
      </c>
      <c r="G91" s="41"/>
      <c r="H91" s="41"/>
      <c r="I91" s="35" t="s">
        <v>23</v>
      </c>
      <c r="J91" s="67" t="str">
        <f>IF(J16="","",J16)</f>
        <v>26. 8. 2025</v>
      </c>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5.15" customHeight="1">
      <c r="A93" s="41"/>
      <c r="B93" s="42"/>
      <c r="C93" s="35" t="s">
        <v>25</v>
      </c>
      <c r="D93" s="41"/>
      <c r="E93" s="41"/>
      <c r="F93" s="30" t="str">
        <f>E19</f>
        <v xml:space="preserve"> </v>
      </c>
      <c r="G93" s="41"/>
      <c r="H93" s="41"/>
      <c r="I93" s="35" t="s">
        <v>30</v>
      </c>
      <c r="J93" s="39" t="str">
        <f>E25</f>
        <v xml:space="preserve"> </v>
      </c>
      <c r="K93" s="41"/>
      <c r="L93" s="129"/>
      <c r="S93" s="41"/>
      <c r="T93" s="41"/>
      <c r="U93" s="41"/>
      <c r="V93" s="41"/>
      <c r="W93" s="41"/>
      <c r="X93" s="41"/>
      <c r="Y93" s="41"/>
      <c r="Z93" s="41"/>
      <c r="AA93" s="41"/>
      <c r="AB93" s="41"/>
      <c r="AC93" s="41"/>
      <c r="AD93" s="41"/>
      <c r="AE93" s="41"/>
    </row>
    <row r="94" s="2" customFormat="1" ht="15.15" customHeight="1">
      <c r="A94" s="41"/>
      <c r="B94" s="42"/>
      <c r="C94" s="35" t="s">
        <v>28</v>
      </c>
      <c r="D94" s="41"/>
      <c r="E94" s="41"/>
      <c r="F94" s="30" t="str">
        <f>IF(E22="","",E22)</f>
        <v>Vyplň údaj</v>
      </c>
      <c r="G94" s="41"/>
      <c r="H94" s="41"/>
      <c r="I94" s="35" t="s">
        <v>32</v>
      </c>
      <c r="J94" s="39" t="str">
        <f>E28</f>
        <v xml:space="preserve"> </v>
      </c>
      <c r="K94" s="41"/>
      <c r="L94" s="129"/>
      <c r="S94" s="41"/>
      <c r="T94" s="41"/>
      <c r="U94" s="41"/>
      <c r="V94" s="41"/>
      <c r="W94" s="41"/>
      <c r="X94" s="41"/>
      <c r="Y94" s="41"/>
      <c r="Z94" s="41"/>
      <c r="AA94" s="41"/>
      <c r="AB94" s="41"/>
      <c r="AC94" s="41"/>
      <c r="AD94" s="41"/>
      <c r="AE94" s="41"/>
    </row>
    <row r="95" s="2" customFormat="1" ht="10.32"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11" customFormat="1" ht="29.28" customHeight="1">
      <c r="A96" s="153"/>
      <c r="B96" s="154"/>
      <c r="C96" s="155" t="s">
        <v>315</v>
      </c>
      <c r="D96" s="156" t="s">
        <v>54</v>
      </c>
      <c r="E96" s="156" t="s">
        <v>50</v>
      </c>
      <c r="F96" s="156" t="s">
        <v>51</v>
      </c>
      <c r="G96" s="156" t="s">
        <v>316</v>
      </c>
      <c r="H96" s="156" t="s">
        <v>317</v>
      </c>
      <c r="I96" s="156" t="s">
        <v>318</v>
      </c>
      <c r="J96" s="156" t="s">
        <v>309</v>
      </c>
      <c r="K96" s="157" t="s">
        <v>319</v>
      </c>
      <c r="L96" s="158"/>
      <c r="M96" s="83" t="s">
        <v>3</v>
      </c>
      <c r="N96" s="84" t="s">
        <v>39</v>
      </c>
      <c r="O96" s="84" t="s">
        <v>320</v>
      </c>
      <c r="P96" s="84" t="s">
        <v>321</v>
      </c>
      <c r="Q96" s="84" t="s">
        <v>322</v>
      </c>
      <c r="R96" s="84" t="s">
        <v>323</v>
      </c>
      <c r="S96" s="84" t="s">
        <v>324</v>
      </c>
      <c r="T96" s="85" t="s">
        <v>325</v>
      </c>
      <c r="U96" s="153"/>
      <c r="V96" s="153"/>
      <c r="W96" s="153"/>
      <c r="X96" s="153"/>
      <c r="Y96" s="153"/>
      <c r="Z96" s="153"/>
      <c r="AA96" s="153"/>
      <c r="AB96" s="153"/>
      <c r="AC96" s="153"/>
      <c r="AD96" s="153"/>
      <c r="AE96" s="153"/>
    </row>
    <row r="97" s="2" customFormat="1" ht="22.8" customHeight="1">
      <c r="A97" s="41"/>
      <c r="B97" s="42"/>
      <c r="C97" s="90" t="s">
        <v>326</v>
      </c>
      <c r="D97" s="41"/>
      <c r="E97" s="41"/>
      <c r="F97" s="41"/>
      <c r="G97" s="41"/>
      <c r="H97" s="41"/>
      <c r="I97" s="41"/>
      <c r="J97" s="159">
        <f>BK97</f>
        <v>0</v>
      </c>
      <c r="K97" s="41"/>
      <c r="L97" s="42"/>
      <c r="M97" s="86"/>
      <c r="N97" s="71"/>
      <c r="O97" s="87"/>
      <c r="P97" s="160">
        <f>P98</f>
        <v>0</v>
      </c>
      <c r="Q97" s="87"/>
      <c r="R97" s="160">
        <f>R98</f>
        <v>0</v>
      </c>
      <c r="S97" s="87"/>
      <c r="T97" s="161">
        <f>T98</f>
        <v>0</v>
      </c>
      <c r="U97" s="41"/>
      <c r="V97" s="41"/>
      <c r="W97" s="41"/>
      <c r="X97" s="41"/>
      <c r="Y97" s="41"/>
      <c r="Z97" s="41"/>
      <c r="AA97" s="41"/>
      <c r="AB97" s="41"/>
      <c r="AC97" s="41"/>
      <c r="AD97" s="41"/>
      <c r="AE97" s="41"/>
      <c r="AT97" s="22" t="s">
        <v>68</v>
      </c>
      <c r="AU97" s="22" t="s">
        <v>310</v>
      </c>
      <c r="BK97" s="162">
        <f>BK98</f>
        <v>0</v>
      </c>
    </row>
    <row r="98" s="12" customFormat="1" ht="25.92" customHeight="1">
      <c r="A98" s="12"/>
      <c r="B98" s="163"/>
      <c r="C98" s="12"/>
      <c r="D98" s="164" t="s">
        <v>68</v>
      </c>
      <c r="E98" s="165" t="s">
        <v>434</v>
      </c>
      <c r="F98" s="165" t="s">
        <v>434</v>
      </c>
      <c r="G98" s="12"/>
      <c r="H98" s="12"/>
      <c r="I98" s="166"/>
      <c r="J98" s="167">
        <f>BK98</f>
        <v>0</v>
      </c>
      <c r="K98" s="12"/>
      <c r="L98" s="163"/>
      <c r="M98" s="168"/>
      <c r="N98" s="169"/>
      <c r="O98" s="169"/>
      <c r="P98" s="170">
        <f>P99+P136+P190+P221+P274</f>
        <v>0</v>
      </c>
      <c r="Q98" s="169"/>
      <c r="R98" s="170">
        <f>R99+R136+R190+R221+R274</f>
        <v>0</v>
      </c>
      <c r="S98" s="169"/>
      <c r="T98" s="171">
        <f>T99+T136+T190+T221+T274</f>
        <v>0</v>
      </c>
      <c r="U98" s="12"/>
      <c r="V98" s="12"/>
      <c r="W98" s="12"/>
      <c r="X98" s="12"/>
      <c r="Y98" s="12"/>
      <c r="Z98" s="12"/>
      <c r="AA98" s="12"/>
      <c r="AB98" s="12"/>
      <c r="AC98" s="12"/>
      <c r="AD98" s="12"/>
      <c r="AE98" s="12"/>
      <c r="AR98" s="164" t="s">
        <v>76</v>
      </c>
      <c r="AT98" s="172" t="s">
        <v>68</v>
      </c>
      <c r="AU98" s="172" t="s">
        <v>69</v>
      </c>
      <c r="AY98" s="164" t="s">
        <v>328</v>
      </c>
      <c r="BK98" s="173">
        <f>BK99+BK136+BK190+BK221+BK274</f>
        <v>0</v>
      </c>
    </row>
    <row r="99" s="12" customFormat="1" ht="22.8" customHeight="1">
      <c r="A99" s="12"/>
      <c r="B99" s="163"/>
      <c r="C99" s="12"/>
      <c r="D99" s="164" t="s">
        <v>68</v>
      </c>
      <c r="E99" s="174" t="s">
        <v>8589</v>
      </c>
      <c r="F99" s="174" t="s">
        <v>8590</v>
      </c>
      <c r="G99" s="12"/>
      <c r="H99" s="12"/>
      <c r="I99" s="166"/>
      <c r="J99" s="175">
        <f>BK99</f>
        <v>0</v>
      </c>
      <c r="K99" s="12"/>
      <c r="L99" s="163"/>
      <c r="M99" s="168"/>
      <c r="N99" s="169"/>
      <c r="O99" s="169"/>
      <c r="P99" s="170">
        <f>SUM(P100:P135)</f>
        <v>0</v>
      </c>
      <c r="Q99" s="169"/>
      <c r="R99" s="170">
        <f>SUM(R100:R135)</f>
        <v>0</v>
      </c>
      <c r="S99" s="169"/>
      <c r="T99" s="171">
        <f>SUM(T100:T135)</f>
        <v>0</v>
      </c>
      <c r="U99" s="12"/>
      <c r="V99" s="12"/>
      <c r="W99" s="12"/>
      <c r="X99" s="12"/>
      <c r="Y99" s="12"/>
      <c r="Z99" s="12"/>
      <c r="AA99" s="12"/>
      <c r="AB99" s="12"/>
      <c r="AC99" s="12"/>
      <c r="AD99" s="12"/>
      <c r="AE99" s="12"/>
      <c r="AR99" s="164" t="s">
        <v>76</v>
      </c>
      <c r="AT99" s="172" t="s">
        <v>68</v>
      </c>
      <c r="AU99" s="172" t="s">
        <v>76</v>
      </c>
      <c r="AY99" s="164" t="s">
        <v>328</v>
      </c>
      <c r="BK99" s="173">
        <f>SUM(BK100:BK135)</f>
        <v>0</v>
      </c>
    </row>
    <row r="100" s="2" customFormat="1" ht="21.75" customHeight="1">
      <c r="A100" s="41"/>
      <c r="B100" s="176"/>
      <c r="C100" s="177" t="s">
        <v>76</v>
      </c>
      <c r="D100" s="177" t="s">
        <v>331</v>
      </c>
      <c r="E100" s="178" t="s">
        <v>7915</v>
      </c>
      <c r="F100" s="179" t="s">
        <v>7916</v>
      </c>
      <c r="G100" s="180" t="s">
        <v>491</v>
      </c>
      <c r="H100" s="181">
        <v>125.94</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79</v>
      </c>
    </row>
    <row r="101" s="2" customFormat="1">
      <c r="A101" s="41"/>
      <c r="B101" s="42"/>
      <c r="C101" s="41"/>
      <c r="D101" s="190" t="s">
        <v>338</v>
      </c>
      <c r="E101" s="41"/>
      <c r="F101" s="191" t="s">
        <v>7917</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79</v>
      </c>
    </row>
    <row r="102" s="15" customFormat="1">
      <c r="A102" s="15"/>
      <c r="B102" s="217"/>
      <c r="C102" s="15"/>
      <c r="D102" s="195" t="s">
        <v>442</v>
      </c>
      <c r="E102" s="218" t="s">
        <v>3</v>
      </c>
      <c r="F102" s="219" t="s">
        <v>8591</v>
      </c>
      <c r="G102" s="15"/>
      <c r="H102" s="218" t="s">
        <v>3</v>
      </c>
      <c r="I102" s="220"/>
      <c r="J102" s="15"/>
      <c r="K102" s="15"/>
      <c r="L102" s="217"/>
      <c r="M102" s="221"/>
      <c r="N102" s="222"/>
      <c r="O102" s="222"/>
      <c r="P102" s="222"/>
      <c r="Q102" s="222"/>
      <c r="R102" s="222"/>
      <c r="S102" s="222"/>
      <c r="T102" s="223"/>
      <c r="U102" s="15"/>
      <c r="V102" s="15"/>
      <c r="W102" s="15"/>
      <c r="X102" s="15"/>
      <c r="Y102" s="15"/>
      <c r="Z102" s="15"/>
      <c r="AA102" s="15"/>
      <c r="AB102" s="15"/>
      <c r="AC102" s="15"/>
      <c r="AD102" s="15"/>
      <c r="AE102" s="15"/>
      <c r="AT102" s="218" t="s">
        <v>442</v>
      </c>
      <c r="AU102" s="218" t="s">
        <v>79</v>
      </c>
      <c r="AV102" s="15" t="s">
        <v>76</v>
      </c>
      <c r="AW102" s="15" t="s">
        <v>31</v>
      </c>
      <c r="AX102" s="15" t="s">
        <v>69</v>
      </c>
      <c r="AY102" s="218" t="s">
        <v>328</v>
      </c>
    </row>
    <row r="103" s="13" customFormat="1">
      <c r="A103" s="13"/>
      <c r="B103" s="201"/>
      <c r="C103" s="13"/>
      <c r="D103" s="195" t="s">
        <v>442</v>
      </c>
      <c r="E103" s="202" t="s">
        <v>3</v>
      </c>
      <c r="F103" s="203" t="s">
        <v>8592</v>
      </c>
      <c r="G103" s="13"/>
      <c r="H103" s="204">
        <v>31.199999999999999</v>
      </c>
      <c r="I103" s="205"/>
      <c r="J103" s="13"/>
      <c r="K103" s="13"/>
      <c r="L103" s="201"/>
      <c r="M103" s="206"/>
      <c r="N103" s="207"/>
      <c r="O103" s="207"/>
      <c r="P103" s="207"/>
      <c r="Q103" s="207"/>
      <c r="R103" s="207"/>
      <c r="S103" s="207"/>
      <c r="T103" s="208"/>
      <c r="U103" s="13"/>
      <c r="V103" s="13"/>
      <c r="W103" s="13"/>
      <c r="X103" s="13"/>
      <c r="Y103" s="13"/>
      <c r="Z103" s="13"/>
      <c r="AA103" s="13"/>
      <c r="AB103" s="13"/>
      <c r="AC103" s="13"/>
      <c r="AD103" s="13"/>
      <c r="AE103" s="13"/>
      <c r="AT103" s="202" t="s">
        <v>442</v>
      </c>
      <c r="AU103" s="202" t="s">
        <v>79</v>
      </c>
      <c r="AV103" s="13" t="s">
        <v>79</v>
      </c>
      <c r="AW103" s="13" t="s">
        <v>31</v>
      </c>
      <c r="AX103" s="13" t="s">
        <v>69</v>
      </c>
      <c r="AY103" s="202" t="s">
        <v>328</v>
      </c>
    </row>
    <row r="104" s="15" customFormat="1">
      <c r="A104" s="15"/>
      <c r="B104" s="217"/>
      <c r="C104" s="15"/>
      <c r="D104" s="195" t="s">
        <v>442</v>
      </c>
      <c r="E104" s="218" t="s">
        <v>3</v>
      </c>
      <c r="F104" s="219" t="s">
        <v>8593</v>
      </c>
      <c r="G104" s="15"/>
      <c r="H104" s="218" t="s">
        <v>3</v>
      </c>
      <c r="I104" s="220"/>
      <c r="J104" s="15"/>
      <c r="K104" s="15"/>
      <c r="L104" s="217"/>
      <c r="M104" s="221"/>
      <c r="N104" s="222"/>
      <c r="O104" s="222"/>
      <c r="P104" s="222"/>
      <c r="Q104" s="222"/>
      <c r="R104" s="222"/>
      <c r="S104" s="222"/>
      <c r="T104" s="223"/>
      <c r="U104" s="15"/>
      <c r="V104" s="15"/>
      <c r="W104" s="15"/>
      <c r="X104" s="15"/>
      <c r="Y104" s="15"/>
      <c r="Z104" s="15"/>
      <c r="AA104" s="15"/>
      <c r="AB104" s="15"/>
      <c r="AC104" s="15"/>
      <c r="AD104" s="15"/>
      <c r="AE104" s="15"/>
      <c r="AT104" s="218" t="s">
        <v>442</v>
      </c>
      <c r="AU104" s="218" t="s">
        <v>79</v>
      </c>
      <c r="AV104" s="15" t="s">
        <v>76</v>
      </c>
      <c r="AW104" s="15" t="s">
        <v>31</v>
      </c>
      <c r="AX104" s="15" t="s">
        <v>69</v>
      </c>
      <c r="AY104" s="218" t="s">
        <v>328</v>
      </c>
    </row>
    <row r="105" s="13" customFormat="1">
      <c r="A105" s="13"/>
      <c r="B105" s="201"/>
      <c r="C105" s="13"/>
      <c r="D105" s="195" t="s">
        <v>442</v>
      </c>
      <c r="E105" s="202" t="s">
        <v>3</v>
      </c>
      <c r="F105" s="203" t="s">
        <v>8594</v>
      </c>
      <c r="G105" s="13"/>
      <c r="H105" s="204">
        <v>88.079999999999998</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79</v>
      </c>
      <c r="AV105" s="13" t="s">
        <v>79</v>
      </c>
      <c r="AW105" s="13" t="s">
        <v>31</v>
      </c>
      <c r="AX105" s="13" t="s">
        <v>69</v>
      </c>
      <c r="AY105" s="202" t="s">
        <v>328</v>
      </c>
    </row>
    <row r="106" s="15" customFormat="1">
      <c r="A106" s="15"/>
      <c r="B106" s="217"/>
      <c r="C106" s="15"/>
      <c r="D106" s="195" t="s">
        <v>442</v>
      </c>
      <c r="E106" s="218" t="s">
        <v>3</v>
      </c>
      <c r="F106" s="219" t="s">
        <v>8595</v>
      </c>
      <c r="G106" s="15"/>
      <c r="H106" s="218" t="s">
        <v>3</v>
      </c>
      <c r="I106" s="220"/>
      <c r="J106" s="15"/>
      <c r="K106" s="15"/>
      <c r="L106" s="217"/>
      <c r="M106" s="221"/>
      <c r="N106" s="222"/>
      <c r="O106" s="222"/>
      <c r="P106" s="222"/>
      <c r="Q106" s="222"/>
      <c r="R106" s="222"/>
      <c r="S106" s="222"/>
      <c r="T106" s="223"/>
      <c r="U106" s="15"/>
      <c r="V106" s="15"/>
      <c r="W106" s="15"/>
      <c r="X106" s="15"/>
      <c r="Y106" s="15"/>
      <c r="Z106" s="15"/>
      <c r="AA106" s="15"/>
      <c r="AB106" s="15"/>
      <c r="AC106" s="15"/>
      <c r="AD106" s="15"/>
      <c r="AE106" s="15"/>
      <c r="AT106" s="218" t="s">
        <v>442</v>
      </c>
      <c r="AU106" s="218" t="s">
        <v>79</v>
      </c>
      <c r="AV106" s="15" t="s">
        <v>76</v>
      </c>
      <c r="AW106" s="15" t="s">
        <v>31</v>
      </c>
      <c r="AX106" s="15" t="s">
        <v>69</v>
      </c>
      <c r="AY106" s="218" t="s">
        <v>328</v>
      </c>
    </row>
    <row r="107" s="13" customFormat="1">
      <c r="A107" s="13"/>
      <c r="B107" s="201"/>
      <c r="C107" s="13"/>
      <c r="D107" s="195" t="s">
        <v>442</v>
      </c>
      <c r="E107" s="202" t="s">
        <v>3</v>
      </c>
      <c r="F107" s="203" t="s">
        <v>8596</v>
      </c>
      <c r="G107" s="13"/>
      <c r="H107" s="204">
        <v>6.6600000000000001</v>
      </c>
      <c r="I107" s="205"/>
      <c r="J107" s="13"/>
      <c r="K107" s="13"/>
      <c r="L107" s="201"/>
      <c r="M107" s="206"/>
      <c r="N107" s="207"/>
      <c r="O107" s="207"/>
      <c r="P107" s="207"/>
      <c r="Q107" s="207"/>
      <c r="R107" s="207"/>
      <c r="S107" s="207"/>
      <c r="T107" s="208"/>
      <c r="U107" s="13"/>
      <c r="V107" s="13"/>
      <c r="W107" s="13"/>
      <c r="X107" s="13"/>
      <c r="Y107" s="13"/>
      <c r="Z107" s="13"/>
      <c r="AA107" s="13"/>
      <c r="AB107" s="13"/>
      <c r="AC107" s="13"/>
      <c r="AD107" s="13"/>
      <c r="AE107" s="13"/>
      <c r="AT107" s="202" t="s">
        <v>442</v>
      </c>
      <c r="AU107" s="202" t="s">
        <v>79</v>
      </c>
      <c r="AV107" s="13" t="s">
        <v>79</v>
      </c>
      <c r="AW107" s="13" t="s">
        <v>31</v>
      </c>
      <c r="AX107" s="13" t="s">
        <v>69</v>
      </c>
      <c r="AY107" s="202" t="s">
        <v>328</v>
      </c>
    </row>
    <row r="108" s="14" customFormat="1">
      <c r="A108" s="14"/>
      <c r="B108" s="209"/>
      <c r="C108" s="14"/>
      <c r="D108" s="195" t="s">
        <v>442</v>
      </c>
      <c r="E108" s="210" t="s">
        <v>3</v>
      </c>
      <c r="F108" s="211" t="s">
        <v>452</v>
      </c>
      <c r="G108" s="14"/>
      <c r="H108" s="212">
        <v>125.94</v>
      </c>
      <c r="I108" s="213"/>
      <c r="J108" s="14"/>
      <c r="K108" s="14"/>
      <c r="L108" s="209"/>
      <c r="M108" s="214"/>
      <c r="N108" s="215"/>
      <c r="O108" s="215"/>
      <c r="P108" s="215"/>
      <c r="Q108" s="215"/>
      <c r="R108" s="215"/>
      <c r="S108" s="215"/>
      <c r="T108" s="216"/>
      <c r="U108" s="14"/>
      <c r="V108" s="14"/>
      <c r="W108" s="14"/>
      <c r="X108" s="14"/>
      <c r="Y108" s="14"/>
      <c r="Z108" s="14"/>
      <c r="AA108" s="14"/>
      <c r="AB108" s="14"/>
      <c r="AC108" s="14"/>
      <c r="AD108" s="14"/>
      <c r="AE108" s="14"/>
      <c r="AT108" s="210" t="s">
        <v>442</v>
      </c>
      <c r="AU108" s="210" t="s">
        <v>79</v>
      </c>
      <c r="AV108" s="14" t="s">
        <v>113</v>
      </c>
      <c r="AW108" s="14" t="s">
        <v>31</v>
      </c>
      <c r="AX108" s="14" t="s">
        <v>76</v>
      </c>
      <c r="AY108" s="210" t="s">
        <v>328</v>
      </c>
    </row>
    <row r="109" s="2" customFormat="1" ht="37.8" customHeight="1">
      <c r="A109" s="41"/>
      <c r="B109" s="176"/>
      <c r="C109" s="177" t="s">
        <v>79</v>
      </c>
      <c r="D109" s="177" t="s">
        <v>331</v>
      </c>
      <c r="E109" s="178" t="s">
        <v>7922</v>
      </c>
      <c r="F109" s="179" t="s">
        <v>7923</v>
      </c>
      <c r="G109" s="180" t="s">
        <v>491</v>
      </c>
      <c r="H109" s="181">
        <v>125.94</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113</v>
      </c>
    </row>
    <row r="110" s="2" customFormat="1">
      <c r="A110" s="41"/>
      <c r="B110" s="42"/>
      <c r="C110" s="41"/>
      <c r="D110" s="190" t="s">
        <v>338</v>
      </c>
      <c r="E110" s="41"/>
      <c r="F110" s="191" t="s">
        <v>7924</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79</v>
      </c>
    </row>
    <row r="111" s="2" customFormat="1" ht="16.5" customHeight="1">
      <c r="A111" s="41"/>
      <c r="B111" s="176"/>
      <c r="C111" s="224" t="s">
        <v>87</v>
      </c>
      <c r="D111" s="224" t="s">
        <v>539</v>
      </c>
      <c r="E111" s="225" t="s">
        <v>7925</v>
      </c>
      <c r="F111" s="226" t="s">
        <v>7926</v>
      </c>
      <c r="G111" s="227" t="s">
        <v>491</v>
      </c>
      <c r="H111" s="228">
        <v>125.94</v>
      </c>
      <c r="I111" s="229"/>
      <c r="J111" s="230">
        <f>ROUND(I111*H111,2)</f>
        <v>0</v>
      </c>
      <c r="K111" s="226" t="s">
        <v>335</v>
      </c>
      <c r="L111" s="231"/>
      <c r="M111" s="232" t="s">
        <v>3</v>
      </c>
      <c r="N111" s="233"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171</v>
      </c>
      <c r="AT111" s="188" t="s">
        <v>539</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150</v>
      </c>
    </row>
    <row r="112" s="2" customFormat="1" ht="24.15" customHeight="1">
      <c r="A112" s="41"/>
      <c r="B112" s="176"/>
      <c r="C112" s="177" t="s">
        <v>113</v>
      </c>
      <c r="D112" s="177" t="s">
        <v>331</v>
      </c>
      <c r="E112" s="178" t="s">
        <v>8597</v>
      </c>
      <c r="F112" s="179" t="s">
        <v>8598</v>
      </c>
      <c r="G112" s="180" t="s">
        <v>439</v>
      </c>
      <c r="H112" s="181">
        <v>6886</v>
      </c>
      <c r="I112" s="182"/>
      <c r="J112" s="183">
        <f>ROUND(I112*H112,2)</f>
        <v>0</v>
      </c>
      <c r="K112" s="179" t="s">
        <v>335</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171</v>
      </c>
    </row>
    <row r="113" s="2" customFormat="1">
      <c r="A113" s="41"/>
      <c r="B113" s="42"/>
      <c r="C113" s="41"/>
      <c r="D113" s="190" t="s">
        <v>338</v>
      </c>
      <c r="E113" s="41"/>
      <c r="F113" s="191" t="s">
        <v>8599</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79</v>
      </c>
    </row>
    <row r="114" s="15" customFormat="1">
      <c r="A114" s="15"/>
      <c r="B114" s="217"/>
      <c r="C114" s="15"/>
      <c r="D114" s="195" t="s">
        <v>442</v>
      </c>
      <c r="E114" s="218" t="s">
        <v>3</v>
      </c>
      <c r="F114" s="219" t="s">
        <v>8188</v>
      </c>
      <c r="G114" s="15"/>
      <c r="H114" s="218" t="s">
        <v>3</v>
      </c>
      <c r="I114" s="220"/>
      <c r="J114" s="15"/>
      <c r="K114" s="15"/>
      <c r="L114" s="217"/>
      <c r="M114" s="221"/>
      <c r="N114" s="222"/>
      <c r="O114" s="222"/>
      <c r="P114" s="222"/>
      <c r="Q114" s="222"/>
      <c r="R114" s="222"/>
      <c r="S114" s="222"/>
      <c r="T114" s="223"/>
      <c r="U114" s="15"/>
      <c r="V114" s="15"/>
      <c r="W114" s="15"/>
      <c r="X114" s="15"/>
      <c r="Y114" s="15"/>
      <c r="Z114" s="15"/>
      <c r="AA114" s="15"/>
      <c r="AB114" s="15"/>
      <c r="AC114" s="15"/>
      <c r="AD114" s="15"/>
      <c r="AE114" s="15"/>
      <c r="AT114" s="218" t="s">
        <v>442</v>
      </c>
      <c r="AU114" s="218" t="s">
        <v>79</v>
      </c>
      <c r="AV114" s="15" t="s">
        <v>76</v>
      </c>
      <c r="AW114" s="15" t="s">
        <v>31</v>
      </c>
      <c r="AX114" s="15" t="s">
        <v>69</v>
      </c>
      <c r="AY114" s="218" t="s">
        <v>328</v>
      </c>
    </row>
    <row r="115" s="13" customFormat="1">
      <c r="A115" s="13"/>
      <c r="B115" s="201"/>
      <c r="C115" s="13"/>
      <c r="D115" s="195" t="s">
        <v>442</v>
      </c>
      <c r="E115" s="202" t="s">
        <v>3</v>
      </c>
      <c r="F115" s="203" t="s">
        <v>8600</v>
      </c>
      <c r="G115" s="13"/>
      <c r="H115" s="204">
        <v>6886</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79</v>
      </c>
      <c r="AV115" s="13" t="s">
        <v>79</v>
      </c>
      <c r="AW115" s="13" t="s">
        <v>31</v>
      </c>
      <c r="AX115" s="13" t="s">
        <v>69</v>
      </c>
      <c r="AY115" s="202" t="s">
        <v>328</v>
      </c>
    </row>
    <row r="116" s="14" customFormat="1">
      <c r="A116" s="14"/>
      <c r="B116" s="209"/>
      <c r="C116" s="14"/>
      <c r="D116" s="195" t="s">
        <v>442</v>
      </c>
      <c r="E116" s="210" t="s">
        <v>3</v>
      </c>
      <c r="F116" s="211" t="s">
        <v>452</v>
      </c>
      <c r="G116" s="14"/>
      <c r="H116" s="212">
        <v>6886</v>
      </c>
      <c r="I116" s="213"/>
      <c r="J116" s="14"/>
      <c r="K116" s="14"/>
      <c r="L116" s="209"/>
      <c r="M116" s="214"/>
      <c r="N116" s="215"/>
      <c r="O116" s="215"/>
      <c r="P116" s="215"/>
      <c r="Q116" s="215"/>
      <c r="R116" s="215"/>
      <c r="S116" s="215"/>
      <c r="T116" s="216"/>
      <c r="U116" s="14"/>
      <c r="V116" s="14"/>
      <c r="W116" s="14"/>
      <c r="X116" s="14"/>
      <c r="Y116" s="14"/>
      <c r="Z116" s="14"/>
      <c r="AA116" s="14"/>
      <c r="AB116" s="14"/>
      <c r="AC116" s="14"/>
      <c r="AD116" s="14"/>
      <c r="AE116" s="14"/>
      <c r="AT116" s="210" t="s">
        <v>442</v>
      </c>
      <c r="AU116" s="210" t="s">
        <v>79</v>
      </c>
      <c r="AV116" s="14" t="s">
        <v>113</v>
      </c>
      <c r="AW116" s="14" t="s">
        <v>31</v>
      </c>
      <c r="AX116" s="14" t="s">
        <v>76</v>
      </c>
      <c r="AY116" s="210" t="s">
        <v>328</v>
      </c>
    </row>
    <row r="117" s="2" customFormat="1" ht="24.15" customHeight="1">
      <c r="A117" s="41"/>
      <c r="B117" s="176"/>
      <c r="C117" s="177" t="s">
        <v>138</v>
      </c>
      <c r="D117" s="177" t="s">
        <v>331</v>
      </c>
      <c r="E117" s="178" t="s">
        <v>8601</v>
      </c>
      <c r="F117" s="179" t="s">
        <v>8602</v>
      </c>
      <c r="G117" s="180" t="s">
        <v>439</v>
      </c>
      <c r="H117" s="181">
        <v>734</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235</v>
      </c>
    </row>
    <row r="118" s="2" customFormat="1">
      <c r="A118" s="41"/>
      <c r="B118" s="42"/>
      <c r="C118" s="41"/>
      <c r="D118" s="190" t="s">
        <v>338</v>
      </c>
      <c r="E118" s="41"/>
      <c r="F118" s="191" t="s">
        <v>8603</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3" customFormat="1">
      <c r="A119" s="13"/>
      <c r="B119" s="201"/>
      <c r="C119" s="13"/>
      <c r="D119" s="195" t="s">
        <v>442</v>
      </c>
      <c r="E119" s="202" t="s">
        <v>3</v>
      </c>
      <c r="F119" s="203" t="s">
        <v>8604</v>
      </c>
      <c r="G119" s="13"/>
      <c r="H119" s="204">
        <v>734</v>
      </c>
      <c r="I119" s="205"/>
      <c r="J119" s="13"/>
      <c r="K119" s="13"/>
      <c r="L119" s="201"/>
      <c r="M119" s="206"/>
      <c r="N119" s="207"/>
      <c r="O119" s="207"/>
      <c r="P119" s="207"/>
      <c r="Q119" s="207"/>
      <c r="R119" s="207"/>
      <c r="S119" s="207"/>
      <c r="T119" s="208"/>
      <c r="U119" s="13"/>
      <c r="V119" s="13"/>
      <c r="W119" s="13"/>
      <c r="X119" s="13"/>
      <c r="Y119" s="13"/>
      <c r="Z119" s="13"/>
      <c r="AA119" s="13"/>
      <c r="AB119" s="13"/>
      <c r="AC119" s="13"/>
      <c r="AD119" s="13"/>
      <c r="AE119" s="13"/>
      <c r="AT119" s="202" t="s">
        <v>442</v>
      </c>
      <c r="AU119" s="202" t="s">
        <v>79</v>
      </c>
      <c r="AV119" s="13" t="s">
        <v>79</v>
      </c>
      <c r="AW119" s="13" t="s">
        <v>31</v>
      </c>
      <c r="AX119" s="13" t="s">
        <v>69</v>
      </c>
      <c r="AY119" s="202" t="s">
        <v>328</v>
      </c>
    </row>
    <row r="120" s="14" customFormat="1">
      <c r="A120" s="14"/>
      <c r="B120" s="209"/>
      <c r="C120" s="14"/>
      <c r="D120" s="195" t="s">
        <v>442</v>
      </c>
      <c r="E120" s="210" t="s">
        <v>3</v>
      </c>
      <c r="F120" s="211" t="s">
        <v>452</v>
      </c>
      <c r="G120" s="14"/>
      <c r="H120" s="212">
        <v>734</v>
      </c>
      <c r="I120" s="213"/>
      <c r="J120" s="14"/>
      <c r="K120" s="14"/>
      <c r="L120" s="209"/>
      <c r="M120" s="214"/>
      <c r="N120" s="215"/>
      <c r="O120" s="215"/>
      <c r="P120" s="215"/>
      <c r="Q120" s="215"/>
      <c r="R120" s="215"/>
      <c r="S120" s="215"/>
      <c r="T120" s="216"/>
      <c r="U120" s="14"/>
      <c r="V120" s="14"/>
      <c r="W120" s="14"/>
      <c r="X120" s="14"/>
      <c r="Y120" s="14"/>
      <c r="Z120" s="14"/>
      <c r="AA120" s="14"/>
      <c r="AB120" s="14"/>
      <c r="AC120" s="14"/>
      <c r="AD120" s="14"/>
      <c r="AE120" s="14"/>
      <c r="AT120" s="210" t="s">
        <v>442</v>
      </c>
      <c r="AU120" s="210" t="s">
        <v>79</v>
      </c>
      <c r="AV120" s="14" t="s">
        <v>113</v>
      </c>
      <c r="AW120" s="14" t="s">
        <v>31</v>
      </c>
      <c r="AX120" s="14" t="s">
        <v>76</v>
      </c>
      <c r="AY120" s="210" t="s">
        <v>328</v>
      </c>
    </row>
    <row r="121" s="2" customFormat="1" ht="24.15" customHeight="1">
      <c r="A121" s="41"/>
      <c r="B121" s="176"/>
      <c r="C121" s="177" t="s">
        <v>150</v>
      </c>
      <c r="D121" s="177" t="s">
        <v>331</v>
      </c>
      <c r="E121" s="178" t="s">
        <v>8605</v>
      </c>
      <c r="F121" s="179" t="s">
        <v>8606</v>
      </c>
      <c r="G121" s="180" t="s">
        <v>8607</v>
      </c>
      <c r="H121" s="181">
        <v>14.68</v>
      </c>
      <c r="I121" s="182"/>
      <c r="J121" s="183">
        <f>ROUND(I121*H121,2)</f>
        <v>0</v>
      </c>
      <c r="K121" s="179" t="s">
        <v>335</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9</v>
      </c>
    </row>
    <row r="122" s="2" customFormat="1">
      <c r="A122" s="41"/>
      <c r="B122" s="42"/>
      <c r="C122" s="41"/>
      <c r="D122" s="190" t="s">
        <v>338</v>
      </c>
      <c r="E122" s="41"/>
      <c r="F122" s="191" t="s">
        <v>8608</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79</v>
      </c>
    </row>
    <row r="123" s="15" customFormat="1">
      <c r="A123" s="15"/>
      <c r="B123" s="217"/>
      <c r="C123" s="15"/>
      <c r="D123" s="195" t="s">
        <v>442</v>
      </c>
      <c r="E123" s="218" t="s">
        <v>3</v>
      </c>
      <c r="F123" s="219" t="s">
        <v>8188</v>
      </c>
      <c r="G123" s="15"/>
      <c r="H123" s="218" t="s">
        <v>3</v>
      </c>
      <c r="I123" s="220"/>
      <c r="J123" s="15"/>
      <c r="K123" s="15"/>
      <c r="L123" s="217"/>
      <c r="M123" s="221"/>
      <c r="N123" s="222"/>
      <c r="O123" s="222"/>
      <c r="P123" s="222"/>
      <c r="Q123" s="222"/>
      <c r="R123" s="222"/>
      <c r="S123" s="222"/>
      <c r="T123" s="223"/>
      <c r="U123" s="15"/>
      <c r="V123" s="15"/>
      <c r="W123" s="15"/>
      <c r="X123" s="15"/>
      <c r="Y123" s="15"/>
      <c r="Z123" s="15"/>
      <c r="AA123" s="15"/>
      <c r="AB123" s="15"/>
      <c r="AC123" s="15"/>
      <c r="AD123" s="15"/>
      <c r="AE123" s="15"/>
      <c r="AT123" s="218" t="s">
        <v>442</v>
      </c>
      <c r="AU123" s="218" t="s">
        <v>79</v>
      </c>
      <c r="AV123" s="15" t="s">
        <v>76</v>
      </c>
      <c r="AW123" s="15" t="s">
        <v>31</v>
      </c>
      <c r="AX123" s="15" t="s">
        <v>69</v>
      </c>
      <c r="AY123" s="218" t="s">
        <v>328</v>
      </c>
    </row>
    <row r="124" s="13" customFormat="1">
      <c r="A124" s="13"/>
      <c r="B124" s="201"/>
      <c r="C124" s="13"/>
      <c r="D124" s="195" t="s">
        <v>442</v>
      </c>
      <c r="E124" s="202" t="s">
        <v>3</v>
      </c>
      <c r="F124" s="203" t="s">
        <v>8609</v>
      </c>
      <c r="G124" s="13"/>
      <c r="H124" s="204">
        <v>14.68</v>
      </c>
      <c r="I124" s="205"/>
      <c r="J124" s="13"/>
      <c r="K124" s="13"/>
      <c r="L124" s="201"/>
      <c r="M124" s="206"/>
      <c r="N124" s="207"/>
      <c r="O124" s="207"/>
      <c r="P124" s="207"/>
      <c r="Q124" s="207"/>
      <c r="R124" s="207"/>
      <c r="S124" s="207"/>
      <c r="T124" s="208"/>
      <c r="U124" s="13"/>
      <c r="V124" s="13"/>
      <c r="W124" s="13"/>
      <c r="X124" s="13"/>
      <c r="Y124" s="13"/>
      <c r="Z124" s="13"/>
      <c r="AA124" s="13"/>
      <c r="AB124" s="13"/>
      <c r="AC124" s="13"/>
      <c r="AD124" s="13"/>
      <c r="AE124" s="13"/>
      <c r="AT124" s="202" t="s">
        <v>442</v>
      </c>
      <c r="AU124" s="202" t="s">
        <v>79</v>
      </c>
      <c r="AV124" s="13" t="s">
        <v>79</v>
      </c>
      <c r="AW124" s="13" t="s">
        <v>31</v>
      </c>
      <c r="AX124" s="13" t="s">
        <v>69</v>
      </c>
      <c r="AY124" s="202" t="s">
        <v>328</v>
      </c>
    </row>
    <row r="125" s="14" customFormat="1">
      <c r="A125" s="14"/>
      <c r="B125" s="209"/>
      <c r="C125" s="14"/>
      <c r="D125" s="195" t="s">
        <v>442</v>
      </c>
      <c r="E125" s="210" t="s">
        <v>3</v>
      </c>
      <c r="F125" s="211" t="s">
        <v>452</v>
      </c>
      <c r="G125" s="14"/>
      <c r="H125" s="212">
        <v>14.68</v>
      </c>
      <c r="I125" s="213"/>
      <c r="J125" s="14"/>
      <c r="K125" s="14"/>
      <c r="L125" s="209"/>
      <c r="M125" s="214"/>
      <c r="N125" s="215"/>
      <c r="O125" s="215"/>
      <c r="P125" s="215"/>
      <c r="Q125" s="215"/>
      <c r="R125" s="215"/>
      <c r="S125" s="215"/>
      <c r="T125" s="216"/>
      <c r="U125" s="14"/>
      <c r="V125" s="14"/>
      <c r="W125" s="14"/>
      <c r="X125" s="14"/>
      <c r="Y125" s="14"/>
      <c r="Z125" s="14"/>
      <c r="AA125" s="14"/>
      <c r="AB125" s="14"/>
      <c r="AC125" s="14"/>
      <c r="AD125" s="14"/>
      <c r="AE125" s="14"/>
      <c r="AT125" s="210" t="s">
        <v>442</v>
      </c>
      <c r="AU125" s="210" t="s">
        <v>79</v>
      </c>
      <c r="AV125" s="14" t="s">
        <v>113</v>
      </c>
      <c r="AW125" s="14" t="s">
        <v>31</v>
      </c>
      <c r="AX125" s="14" t="s">
        <v>76</v>
      </c>
      <c r="AY125" s="210" t="s">
        <v>328</v>
      </c>
    </row>
    <row r="126" s="2" customFormat="1" ht="24.15" customHeight="1">
      <c r="A126" s="41"/>
      <c r="B126" s="176"/>
      <c r="C126" s="177" t="s">
        <v>168</v>
      </c>
      <c r="D126" s="177" t="s">
        <v>331</v>
      </c>
      <c r="E126" s="178" t="s">
        <v>8610</v>
      </c>
      <c r="F126" s="179" t="s">
        <v>8611</v>
      </c>
      <c r="G126" s="180" t="s">
        <v>585</v>
      </c>
      <c r="H126" s="181">
        <v>0.090999999999999998</v>
      </c>
      <c r="I126" s="182"/>
      <c r="J126" s="183">
        <f>ROUND(I126*H126,2)</f>
        <v>0</v>
      </c>
      <c r="K126" s="179" t="s">
        <v>335</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512</v>
      </c>
    </row>
    <row r="127" s="2" customFormat="1">
      <c r="A127" s="41"/>
      <c r="B127" s="42"/>
      <c r="C127" s="41"/>
      <c r="D127" s="190" t="s">
        <v>338</v>
      </c>
      <c r="E127" s="41"/>
      <c r="F127" s="191" t="s">
        <v>8612</v>
      </c>
      <c r="G127" s="41"/>
      <c r="H127" s="41"/>
      <c r="I127" s="192"/>
      <c r="J127" s="41"/>
      <c r="K127" s="41"/>
      <c r="L127" s="42"/>
      <c r="M127" s="193"/>
      <c r="N127" s="194"/>
      <c r="O127" s="75"/>
      <c r="P127" s="75"/>
      <c r="Q127" s="75"/>
      <c r="R127" s="75"/>
      <c r="S127" s="75"/>
      <c r="T127" s="76"/>
      <c r="U127" s="41"/>
      <c r="V127" s="41"/>
      <c r="W127" s="41"/>
      <c r="X127" s="41"/>
      <c r="Y127" s="41"/>
      <c r="Z127" s="41"/>
      <c r="AA127" s="41"/>
      <c r="AB127" s="41"/>
      <c r="AC127" s="41"/>
      <c r="AD127" s="41"/>
      <c r="AE127" s="41"/>
      <c r="AT127" s="22" t="s">
        <v>338</v>
      </c>
      <c r="AU127" s="22" t="s">
        <v>79</v>
      </c>
    </row>
    <row r="128" s="15" customFormat="1">
      <c r="A128" s="15"/>
      <c r="B128" s="217"/>
      <c r="C128" s="15"/>
      <c r="D128" s="195" t="s">
        <v>442</v>
      </c>
      <c r="E128" s="218" t="s">
        <v>3</v>
      </c>
      <c r="F128" s="219" t="s">
        <v>8613</v>
      </c>
      <c r="G128" s="15"/>
      <c r="H128" s="218" t="s">
        <v>3</v>
      </c>
      <c r="I128" s="220"/>
      <c r="J128" s="15"/>
      <c r="K128" s="15"/>
      <c r="L128" s="217"/>
      <c r="M128" s="221"/>
      <c r="N128" s="222"/>
      <c r="O128" s="222"/>
      <c r="P128" s="222"/>
      <c r="Q128" s="222"/>
      <c r="R128" s="222"/>
      <c r="S128" s="222"/>
      <c r="T128" s="223"/>
      <c r="U128" s="15"/>
      <c r="V128" s="15"/>
      <c r="W128" s="15"/>
      <c r="X128" s="15"/>
      <c r="Y128" s="15"/>
      <c r="Z128" s="15"/>
      <c r="AA128" s="15"/>
      <c r="AB128" s="15"/>
      <c r="AC128" s="15"/>
      <c r="AD128" s="15"/>
      <c r="AE128" s="15"/>
      <c r="AT128" s="218" t="s">
        <v>442</v>
      </c>
      <c r="AU128" s="218" t="s">
        <v>79</v>
      </c>
      <c r="AV128" s="15" t="s">
        <v>76</v>
      </c>
      <c r="AW128" s="15" t="s">
        <v>31</v>
      </c>
      <c r="AX128" s="15" t="s">
        <v>69</v>
      </c>
      <c r="AY128" s="218" t="s">
        <v>328</v>
      </c>
    </row>
    <row r="129" s="13" customFormat="1">
      <c r="A129" s="13"/>
      <c r="B129" s="201"/>
      <c r="C129" s="13"/>
      <c r="D129" s="195" t="s">
        <v>442</v>
      </c>
      <c r="E129" s="202" t="s">
        <v>3</v>
      </c>
      <c r="F129" s="203" t="s">
        <v>8614</v>
      </c>
      <c r="G129" s="13"/>
      <c r="H129" s="204">
        <v>0.069000000000000006</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79</v>
      </c>
      <c r="AV129" s="13" t="s">
        <v>79</v>
      </c>
      <c r="AW129" s="13" t="s">
        <v>31</v>
      </c>
      <c r="AX129" s="13" t="s">
        <v>69</v>
      </c>
      <c r="AY129" s="202" t="s">
        <v>328</v>
      </c>
    </row>
    <row r="130" s="15" customFormat="1">
      <c r="A130" s="15"/>
      <c r="B130" s="217"/>
      <c r="C130" s="15"/>
      <c r="D130" s="195" t="s">
        <v>442</v>
      </c>
      <c r="E130" s="218" t="s">
        <v>3</v>
      </c>
      <c r="F130" s="219" t="s">
        <v>8615</v>
      </c>
      <c r="G130" s="15"/>
      <c r="H130" s="218" t="s">
        <v>3</v>
      </c>
      <c r="I130" s="220"/>
      <c r="J130" s="15"/>
      <c r="K130" s="15"/>
      <c r="L130" s="217"/>
      <c r="M130" s="221"/>
      <c r="N130" s="222"/>
      <c r="O130" s="222"/>
      <c r="P130" s="222"/>
      <c r="Q130" s="222"/>
      <c r="R130" s="222"/>
      <c r="S130" s="222"/>
      <c r="T130" s="223"/>
      <c r="U130" s="15"/>
      <c r="V130" s="15"/>
      <c r="W130" s="15"/>
      <c r="X130" s="15"/>
      <c r="Y130" s="15"/>
      <c r="Z130" s="15"/>
      <c r="AA130" s="15"/>
      <c r="AB130" s="15"/>
      <c r="AC130" s="15"/>
      <c r="AD130" s="15"/>
      <c r="AE130" s="15"/>
      <c r="AT130" s="218" t="s">
        <v>442</v>
      </c>
      <c r="AU130" s="218" t="s">
        <v>79</v>
      </c>
      <c r="AV130" s="15" t="s">
        <v>76</v>
      </c>
      <c r="AW130" s="15" t="s">
        <v>31</v>
      </c>
      <c r="AX130" s="15" t="s">
        <v>69</v>
      </c>
      <c r="AY130" s="218" t="s">
        <v>328</v>
      </c>
    </row>
    <row r="131" s="13" customFormat="1">
      <c r="A131" s="13"/>
      <c r="B131" s="201"/>
      <c r="C131" s="13"/>
      <c r="D131" s="195" t="s">
        <v>442</v>
      </c>
      <c r="E131" s="202" t="s">
        <v>3</v>
      </c>
      <c r="F131" s="203" t="s">
        <v>8616</v>
      </c>
      <c r="G131" s="13"/>
      <c r="H131" s="204">
        <v>0.021999999999999999</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79</v>
      </c>
      <c r="AV131" s="13" t="s">
        <v>79</v>
      </c>
      <c r="AW131" s="13" t="s">
        <v>31</v>
      </c>
      <c r="AX131" s="13" t="s">
        <v>69</v>
      </c>
      <c r="AY131" s="202" t="s">
        <v>328</v>
      </c>
    </row>
    <row r="132" s="14" customFormat="1">
      <c r="A132" s="14"/>
      <c r="B132" s="209"/>
      <c r="C132" s="14"/>
      <c r="D132" s="195" t="s">
        <v>442</v>
      </c>
      <c r="E132" s="210" t="s">
        <v>3</v>
      </c>
      <c r="F132" s="211" t="s">
        <v>452</v>
      </c>
      <c r="G132" s="14"/>
      <c r="H132" s="212">
        <v>0.090999999999999998</v>
      </c>
      <c r="I132" s="213"/>
      <c r="J132" s="14"/>
      <c r="K132" s="14"/>
      <c r="L132" s="209"/>
      <c r="M132" s="214"/>
      <c r="N132" s="215"/>
      <c r="O132" s="215"/>
      <c r="P132" s="215"/>
      <c r="Q132" s="215"/>
      <c r="R132" s="215"/>
      <c r="S132" s="215"/>
      <c r="T132" s="216"/>
      <c r="U132" s="14"/>
      <c r="V132" s="14"/>
      <c r="W132" s="14"/>
      <c r="X132" s="14"/>
      <c r="Y132" s="14"/>
      <c r="Z132" s="14"/>
      <c r="AA132" s="14"/>
      <c r="AB132" s="14"/>
      <c r="AC132" s="14"/>
      <c r="AD132" s="14"/>
      <c r="AE132" s="14"/>
      <c r="AT132" s="210" t="s">
        <v>442</v>
      </c>
      <c r="AU132" s="210" t="s">
        <v>79</v>
      </c>
      <c r="AV132" s="14" t="s">
        <v>113</v>
      </c>
      <c r="AW132" s="14" t="s">
        <v>31</v>
      </c>
      <c r="AX132" s="14" t="s">
        <v>76</v>
      </c>
      <c r="AY132" s="210" t="s">
        <v>328</v>
      </c>
    </row>
    <row r="133" s="2" customFormat="1" ht="16.5" customHeight="1">
      <c r="A133" s="41"/>
      <c r="B133" s="176"/>
      <c r="C133" s="224" t="s">
        <v>171</v>
      </c>
      <c r="D133" s="224" t="s">
        <v>539</v>
      </c>
      <c r="E133" s="225" t="s">
        <v>8617</v>
      </c>
      <c r="F133" s="226" t="s">
        <v>8618</v>
      </c>
      <c r="G133" s="227" t="s">
        <v>1388</v>
      </c>
      <c r="H133" s="228">
        <v>91.082999999999998</v>
      </c>
      <c r="I133" s="229"/>
      <c r="J133" s="230">
        <f>ROUND(I133*H133,2)</f>
        <v>0</v>
      </c>
      <c r="K133" s="226" t="s">
        <v>335</v>
      </c>
      <c r="L133" s="231"/>
      <c r="M133" s="232" t="s">
        <v>3</v>
      </c>
      <c r="N133" s="233"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171</v>
      </c>
      <c r="AT133" s="188" t="s">
        <v>539</v>
      </c>
      <c r="AU133" s="188" t="s">
        <v>79</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532</v>
      </c>
    </row>
    <row r="134" s="2" customFormat="1" ht="37.8" customHeight="1">
      <c r="A134" s="41"/>
      <c r="B134" s="176"/>
      <c r="C134" s="177" t="s">
        <v>183</v>
      </c>
      <c r="D134" s="177" t="s">
        <v>331</v>
      </c>
      <c r="E134" s="178" t="s">
        <v>8146</v>
      </c>
      <c r="F134" s="179" t="s">
        <v>8619</v>
      </c>
      <c r="G134" s="180" t="s">
        <v>585</v>
      </c>
      <c r="H134" s="181">
        <v>0.090999999999999998</v>
      </c>
      <c r="I134" s="182"/>
      <c r="J134" s="183">
        <f>ROUND(I134*H134,2)</f>
        <v>0</v>
      </c>
      <c r="K134" s="179" t="s">
        <v>335</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79</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544</v>
      </c>
    </row>
    <row r="135" s="2" customFormat="1">
      <c r="A135" s="41"/>
      <c r="B135" s="42"/>
      <c r="C135" s="41"/>
      <c r="D135" s="190" t="s">
        <v>338</v>
      </c>
      <c r="E135" s="41"/>
      <c r="F135" s="191" t="s">
        <v>8148</v>
      </c>
      <c r="G135" s="41"/>
      <c r="H135" s="41"/>
      <c r="I135" s="192"/>
      <c r="J135" s="41"/>
      <c r="K135" s="41"/>
      <c r="L135" s="42"/>
      <c r="M135" s="193"/>
      <c r="N135" s="194"/>
      <c r="O135" s="75"/>
      <c r="P135" s="75"/>
      <c r="Q135" s="75"/>
      <c r="R135" s="75"/>
      <c r="S135" s="75"/>
      <c r="T135" s="76"/>
      <c r="U135" s="41"/>
      <c r="V135" s="41"/>
      <c r="W135" s="41"/>
      <c r="X135" s="41"/>
      <c r="Y135" s="41"/>
      <c r="Z135" s="41"/>
      <c r="AA135" s="41"/>
      <c r="AB135" s="41"/>
      <c r="AC135" s="41"/>
      <c r="AD135" s="41"/>
      <c r="AE135" s="41"/>
      <c r="AT135" s="22" t="s">
        <v>338</v>
      </c>
      <c r="AU135" s="22" t="s">
        <v>79</v>
      </c>
    </row>
    <row r="136" s="12" customFormat="1" ht="22.8" customHeight="1">
      <c r="A136" s="12"/>
      <c r="B136" s="163"/>
      <c r="C136" s="12"/>
      <c r="D136" s="164" t="s">
        <v>68</v>
      </c>
      <c r="E136" s="174" t="s">
        <v>8620</v>
      </c>
      <c r="F136" s="174" t="s">
        <v>8621</v>
      </c>
      <c r="G136" s="12"/>
      <c r="H136" s="12"/>
      <c r="I136" s="166"/>
      <c r="J136" s="175">
        <f>BK136</f>
        <v>0</v>
      </c>
      <c r="K136" s="12"/>
      <c r="L136" s="163"/>
      <c r="M136" s="168"/>
      <c r="N136" s="169"/>
      <c r="O136" s="169"/>
      <c r="P136" s="170">
        <f>SUM(P137:P189)</f>
        <v>0</v>
      </c>
      <c r="Q136" s="169"/>
      <c r="R136" s="170">
        <f>SUM(R137:R189)</f>
        <v>0</v>
      </c>
      <c r="S136" s="169"/>
      <c r="T136" s="171">
        <f>SUM(T137:T189)</f>
        <v>0</v>
      </c>
      <c r="U136" s="12"/>
      <c r="V136" s="12"/>
      <c r="W136" s="12"/>
      <c r="X136" s="12"/>
      <c r="Y136" s="12"/>
      <c r="Z136" s="12"/>
      <c r="AA136" s="12"/>
      <c r="AB136" s="12"/>
      <c r="AC136" s="12"/>
      <c r="AD136" s="12"/>
      <c r="AE136" s="12"/>
      <c r="AR136" s="164" t="s">
        <v>76</v>
      </c>
      <c r="AT136" s="172" t="s">
        <v>68</v>
      </c>
      <c r="AU136" s="172" t="s">
        <v>76</v>
      </c>
      <c r="AY136" s="164" t="s">
        <v>328</v>
      </c>
      <c r="BK136" s="173">
        <f>SUM(BK137:BK189)</f>
        <v>0</v>
      </c>
    </row>
    <row r="137" s="2" customFormat="1" ht="21.75" customHeight="1">
      <c r="A137" s="41"/>
      <c r="B137" s="176"/>
      <c r="C137" s="177" t="s">
        <v>235</v>
      </c>
      <c r="D137" s="177" t="s">
        <v>331</v>
      </c>
      <c r="E137" s="178" t="s">
        <v>7915</v>
      </c>
      <c r="F137" s="179" t="s">
        <v>7916</v>
      </c>
      <c r="G137" s="180" t="s">
        <v>491</v>
      </c>
      <c r="H137" s="181">
        <v>119.28</v>
      </c>
      <c r="I137" s="182"/>
      <c r="J137" s="183">
        <f>ROUND(I137*H137,2)</f>
        <v>0</v>
      </c>
      <c r="K137" s="179" t="s">
        <v>335</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79</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556</v>
      </c>
    </row>
    <row r="138" s="2" customFormat="1">
      <c r="A138" s="41"/>
      <c r="B138" s="42"/>
      <c r="C138" s="41"/>
      <c r="D138" s="190" t="s">
        <v>338</v>
      </c>
      <c r="E138" s="41"/>
      <c r="F138" s="191" t="s">
        <v>7917</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79</v>
      </c>
    </row>
    <row r="139" s="15" customFormat="1">
      <c r="A139" s="15"/>
      <c r="B139" s="217"/>
      <c r="C139" s="15"/>
      <c r="D139" s="195" t="s">
        <v>442</v>
      </c>
      <c r="E139" s="218" t="s">
        <v>3</v>
      </c>
      <c r="F139" s="219" t="s">
        <v>8591</v>
      </c>
      <c r="G139" s="15"/>
      <c r="H139" s="218" t="s">
        <v>3</v>
      </c>
      <c r="I139" s="220"/>
      <c r="J139" s="15"/>
      <c r="K139" s="15"/>
      <c r="L139" s="217"/>
      <c r="M139" s="221"/>
      <c r="N139" s="222"/>
      <c r="O139" s="222"/>
      <c r="P139" s="222"/>
      <c r="Q139" s="222"/>
      <c r="R139" s="222"/>
      <c r="S139" s="222"/>
      <c r="T139" s="223"/>
      <c r="U139" s="15"/>
      <c r="V139" s="15"/>
      <c r="W139" s="15"/>
      <c r="X139" s="15"/>
      <c r="Y139" s="15"/>
      <c r="Z139" s="15"/>
      <c r="AA139" s="15"/>
      <c r="AB139" s="15"/>
      <c r="AC139" s="15"/>
      <c r="AD139" s="15"/>
      <c r="AE139" s="15"/>
      <c r="AT139" s="218" t="s">
        <v>442</v>
      </c>
      <c r="AU139" s="218" t="s">
        <v>79</v>
      </c>
      <c r="AV139" s="15" t="s">
        <v>76</v>
      </c>
      <c r="AW139" s="15" t="s">
        <v>31</v>
      </c>
      <c r="AX139" s="15" t="s">
        <v>69</v>
      </c>
      <c r="AY139" s="218" t="s">
        <v>328</v>
      </c>
    </row>
    <row r="140" s="13" customFormat="1">
      <c r="A140" s="13"/>
      <c r="B140" s="201"/>
      <c r="C140" s="13"/>
      <c r="D140" s="195" t="s">
        <v>442</v>
      </c>
      <c r="E140" s="202" t="s">
        <v>3</v>
      </c>
      <c r="F140" s="203" t="s">
        <v>8592</v>
      </c>
      <c r="G140" s="13"/>
      <c r="H140" s="204">
        <v>31.199999999999999</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69</v>
      </c>
      <c r="AY140" s="202" t="s">
        <v>328</v>
      </c>
    </row>
    <row r="141" s="15" customFormat="1">
      <c r="A141" s="15"/>
      <c r="B141" s="217"/>
      <c r="C141" s="15"/>
      <c r="D141" s="195" t="s">
        <v>442</v>
      </c>
      <c r="E141" s="218" t="s">
        <v>3</v>
      </c>
      <c r="F141" s="219" t="s">
        <v>8593</v>
      </c>
      <c r="G141" s="15"/>
      <c r="H141" s="218" t="s">
        <v>3</v>
      </c>
      <c r="I141" s="220"/>
      <c r="J141" s="15"/>
      <c r="K141" s="15"/>
      <c r="L141" s="217"/>
      <c r="M141" s="221"/>
      <c r="N141" s="222"/>
      <c r="O141" s="222"/>
      <c r="P141" s="222"/>
      <c r="Q141" s="222"/>
      <c r="R141" s="222"/>
      <c r="S141" s="222"/>
      <c r="T141" s="223"/>
      <c r="U141" s="15"/>
      <c r="V141" s="15"/>
      <c r="W141" s="15"/>
      <c r="X141" s="15"/>
      <c r="Y141" s="15"/>
      <c r="Z141" s="15"/>
      <c r="AA141" s="15"/>
      <c r="AB141" s="15"/>
      <c r="AC141" s="15"/>
      <c r="AD141" s="15"/>
      <c r="AE141" s="15"/>
      <c r="AT141" s="218" t="s">
        <v>442</v>
      </c>
      <c r="AU141" s="218" t="s">
        <v>79</v>
      </c>
      <c r="AV141" s="15" t="s">
        <v>76</v>
      </c>
      <c r="AW141" s="15" t="s">
        <v>31</v>
      </c>
      <c r="AX141" s="15" t="s">
        <v>69</v>
      </c>
      <c r="AY141" s="218" t="s">
        <v>328</v>
      </c>
    </row>
    <row r="142" s="13" customFormat="1">
      <c r="A142" s="13"/>
      <c r="B142" s="201"/>
      <c r="C142" s="13"/>
      <c r="D142" s="195" t="s">
        <v>442</v>
      </c>
      <c r="E142" s="202" t="s">
        <v>3</v>
      </c>
      <c r="F142" s="203" t="s">
        <v>8594</v>
      </c>
      <c r="G142" s="13"/>
      <c r="H142" s="204">
        <v>88.079999999999998</v>
      </c>
      <c r="I142" s="205"/>
      <c r="J142" s="13"/>
      <c r="K142" s="13"/>
      <c r="L142" s="201"/>
      <c r="M142" s="206"/>
      <c r="N142" s="207"/>
      <c r="O142" s="207"/>
      <c r="P142" s="207"/>
      <c r="Q142" s="207"/>
      <c r="R142" s="207"/>
      <c r="S142" s="207"/>
      <c r="T142" s="208"/>
      <c r="U142" s="13"/>
      <c r="V142" s="13"/>
      <c r="W142" s="13"/>
      <c r="X142" s="13"/>
      <c r="Y142" s="13"/>
      <c r="Z142" s="13"/>
      <c r="AA142" s="13"/>
      <c r="AB142" s="13"/>
      <c r="AC142" s="13"/>
      <c r="AD142" s="13"/>
      <c r="AE142" s="13"/>
      <c r="AT142" s="202" t="s">
        <v>442</v>
      </c>
      <c r="AU142" s="202" t="s">
        <v>79</v>
      </c>
      <c r="AV142" s="13" t="s">
        <v>79</v>
      </c>
      <c r="AW142" s="13" t="s">
        <v>31</v>
      </c>
      <c r="AX142" s="13" t="s">
        <v>69</v>
      </c>
      <c r="AY142" s="202" t="s">
        <v>328</v>
      </c>
    </row>
    <row r="143" s="14" customFormat="1">
      <c r="A143" s="14"/>
      <c r="B143" s="209"/>
      <c r="C143" s="14"/>
      <c r="D143" s="195" t="s">
        <v>442</v>
      </c>
      <c r="E143" s="210" t="s">
        <v>3</v>
      </c>
      <c r="F143" s="211" t="s">
        <v>452</v>
      </c>
      <c r="G143" s="14"/>
      <c r="H143" s="212">
        <v>119.28</v>
      </c>
      <c r="I143" s="213"/>
      <c r="J143" s="14"/>
      <c r="K143" s="14"/>
      <c r="L143" s="209"/>
      <c r="M143" s="214"/>
      <c r="N143" s="215"/>
      <c r="O143" s="215"/>
      <c r="P143" s="215"/>
      <c r="Q143" s="215"/>
      <c r="R143" s="215"/>
      <c r="S143" s="215"/>
      <c r="T143" s="216"/>
      <c r="U143" s="14"/>
      <c r="V143" s="14"/>
      <c r="W143" s="14"/>
      <c r="X143" s="14"/>
      <c r="Y143" s="14"/>
      <c r="Z143" s="14"/>
      <c r="AA143" s="14"/>
      <c r="AB143" s="14"/>
      <c r="AC143" s="14"/>
      <c r="AD143" s="14"/>
      <c r="AE143" s="14"/>
      <c r="AT143" s="210" t="s">
        <v>442</v>
      </c>
      <c r="AU143" s="210" t="s">
        <v>79</v>
      </c>
      <c r="AV143" s="14" t="s">
        <v>113</v>
      </c>
      <c r="AW143" s="14" t="s">
        <v>31</v>
      </c>
      <c r="AX143" s="14" t="s">
        <v>76</v>
      </c>
      <c r="AY143" s="210" t="s">
        <v>328</v>
      </c>
    </row>
    <row r="144" s="2" customFormat="1" ht="37.8" customHeight="1">
      <c r="A144" s="41"/>
      <c r="B144" s="176"/>
      <c r="C144" s="177" t="s">
        <v>239</v>
      </c>
      <c r="D144" s="177" t="s">
        <v>331</v>
      </c>
      <c r="E144" s="178" t="s">
        <v>7922</v>
      </c>
      <c r="F144" s="179" t="s">
        <v>7923</v>
      </c>
      <c r="G144" s="180" t="s">
        <v>491</v>
      </c>
      <c r="H144" s="181">
        <v>119.28</v>
      </c>
      <c r="I144" s="182"/>
      <c r="J144" s="183">
        <f>ROUND(I144*H144,2)</f>
        <v>0</v>
      </c>
      <c r="K144" s="179" t="s">
        <v>335</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564</v>
      </c>
    </row>
    <row r="145" s="2" customFormat="1">
      <c r="A145" s="41"/>
      <c r="B145" s="42"/>
      <c r="C145" s="41"/>
      <c r="D145" s="190" t="s">
        <v>338</v>
      </c>
      <c r="E145" s="41"/>
      <c r="F145" s="191" t="s">
        <v>7924</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338</v>
      </c>
      <c r="AU145" s="22" t="s">
        <v>79</v>
      </c>
    </row>
    <row r="146" s="2" customFormat="1" ht="16.5" customHeight="1">
      <c r="A146" s="41"/>
      <c r="B146" s="176"/>
      <c r="C146" s="224" t="s">
        <v>9</v>
      </c>
      <c r="D146" s="224" t="s">
        <v>539</v>
      </c>
      <c r="E146" s="225" t="s">
        <v>7925</v>
      </c>
      <c r="F146" s="226" t="s">
        <v>7926</v>
      </c>
      <c r="G146" s="227" t="s">
        <v>491</v>
      </c>
      <c r="H146" s="228">
        <v>119.28</v>
      </c>
      <c r="I146" s="229"/>
      <c r="J146" s="230">
        <f>ROUND(I146*H146,2)</f>
        <v>0</v>
      </c>
      <c r="K146" s="226" t="s">
        <v>335</v>
      </c>
      <c r="L146" s="231"/>
      <c r="M146" s="232" t="s">
        <v>3</v>
      </c>
      <c r="N146" s="233"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171</v>
      </c>
      <c r="AT146" s="188" t="s">
        <v>539</v>
      </c>
      <c r="AU146" s="188" t="s">
        <v>79</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576</v>
      </c>
    </row>
    <row r="147" s="2" customFormat="1" ht="24.15" customHeight="1">
      <c r="A147" s="41"/>
      <c r="B147" s="176"/>
      <c r="C147" s="177" t="s">
        <v>505</v>
      </c>
      <c r="D147" s="177" t="s">
        <v>331</v>
      </c>
      <c r="E147" s="178" t="s">
        <v>8601</v>
      </c>
      <c r="F147" s="179" t="s">
        <v>8602</v>
      </c>
      <c r="G147" s="180" t="s">
        <v>439</v>
      </c>
      <c r="H147" s="181">
        <v>734</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588</v>
      </c>
    </row>
    <row r="148" s="2" customFormat="1">
      <c r="A148" s="41"/>
      <c r="B148" s="42"/>
      <c r="C148" s="41"/>
      <c r="D148" s="190" t="s">
        <v>338</v>
      </c>
      <c r="E148" s="41"/>
      <c r="F148" s="191" t="s">
        <v>8603</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79</v>
      </c>
    </row>
    <row r="149" s="13" customFormat="1">
      <c r="A149" s="13"/>
      <c r="B149" s="201"/>
      <c r="C149" s="13"/>
      <c r="D149" s="195" t="s">
        <v>442</v>
      </c>
      <c r="E149" s="202" t="s">
        <v>3</v>
      </c>
      <c r="F149" s="203" t="s">
        <v>8604</v>
      </c>
      <c r="G149" s="13"/>
      <c r="H149" s="204">
        <v>734</v>
      </c>
      <c r="I149" s="205"/>
      <c r="J149" s="13"/>
      <c r="K149" s="13"/>
      <c r="L149" s="201"/>
      <c r="M149" s="206"/>
      <c r="N149" s="207"/>
      <c r="O149" s="207"/>
      <c r="P149" s="207"/>
      <c r="Q149" s="207"/>
      <c r="R149" s="207"/>
      <c r="S149" s="207"/>
      <c r="T149" s="208"/>
      <c r="U149" s="13"/>
      <c r="V149" s="13"/>
      <c r="W149" s="13"/>
      <c r="X149" s="13"/>
      <c r="Y149" s="13"/>
      <c r="Z149" s="13"/>
      <c r="AA149" s="13"/>
      <c r="AB149" s="13"/>
      <c r="AC149" s="13"/>
      <c r="AD149" s="13"/>
      <c r="AE149" s="13"/>
      <c r="AT149" s="202" t="s">
        <v>442</v>
      </c>
      <c r="AU149" s="202" t="s">
        <v>79</v>
      </c>
      <c r="AV149" s="13" t="s">
        <v>79</v>
      </c>
      <c r="AW149" s="13" t="s">
        <v>31</v>
      </c>
      <c r="AX149" s="13" t="s">
        <v>69</v>
      </c>
      <c r="AY149" s="202" t="s">
        <v>328</v>
      </c>
    </row>
    <row r="150" s="14" customFormat="1">
      <c r="A150" s="14"/>
      <c r="B150" s="209"/>
      <c r="C150" s="14"/>
      <c r="D150" s="195" t="s">
        <v>442</v>
      </c>
      <c r="E150" s="210" t="s">
        <v>3</v>
      </c>
      <c r="F150" s="211" t="s">
        <v>452</v>
      </c>
      <c r="G150" s="14"/>
      <c r="H150" s="212">
        <v>734</v>
      </c>
      <c r="I150" s="213"/>
      <c r="J150" s="14"/>
      <c r="K150" s="14"/>
      <c r="L150" s="209"/>
      <c r="M150" s="214"/>
      <c r="N150" s="215"/>
      <c r="O150" s="215"/>
      <c r="P150" s="215"/>
      <c r="Q150" s="215"/>
      <c r="R150" s="215"/>
      <c r="S150" s="215"/>
      <c r="T150" s="216"/>
      <c r="U150" s="14"/>
      <c r="V150" s="14"/>
      <c r="W150" s="14"/>
      <c r="X150" s="14"/>
      <c r="Y150" s="14"/>
      <c r="Z150" s="14"/>
      <c r="AA150" s="14"/>
      <c r="AB150" s="14"/>
      <c r="AC150" s="14"/>
      <c r="AD150" s="14"/>
      <c r="AE150" s="14"/>
      <c r="AT150" s="210" t="s">
        <v>442</v>
      </c>
      <c r="AU150" s="210" t="s">
        <v>79</v>
      </c>
      <c r="AV150" s="14" t="s">
        <v>113</v>
      </c>
      <c r="AW150" s="14" t="s">
        <v>31</v>
      </c>
      <c r="AX150" s="14" t="s">
        <v>76</v>
      </c>
      <c r="AY150" s="210" t="s">
        <v>328</v>
      </c>
    </row>
    <row r="151" s="2" customFormat="1" ht="37.8" customHeight="1">
      <c r="A151" s="41"/>
      <c r="B151" s="176"/>
      <c r="C151" s="177" t="s">
        <v>512</v>
      </c>
      <c r="D151" s="177" t="s">
        <v>331</v>
      </c>
      <c r="E151" s="178" t="s">
        <v>8622</v>
      </c>
      <c r="F151" s="179" t="s">
        <v>8623</v>
      </c>
      <c r="G151" s="180" t="s">
        <v>439</v>
      </c>
      <c r="H151" s="181">
        <v>734</v>
      </c>
      <c r="I151" s="182"/>
      <c r="J151" s="183">
        <f>ROUND(I151*H151,2)</f>
        <v>0</v>
      </c>
      <c r="K151" s="179" t="s">
        <v>335</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113</v>
      </c>
      <c r="AT151" s="188" t="s">
        <v>331</v>
      </c>
      <c r="AU151" s="188" t="s">
        <v>79</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598</v>
      </c>
    </row>
    <row r="152" s="2" customFormat="1">
      <c r="A152" s="41"/>
      <c r="B152" s="42"/>
      <c r="C152" s="41"/>
      <c r="D152" s="190" t="s">
        <v>338</v>
      </c>
      <c r="E152" s="41"/>
      <c r="F152" s="191" t="s">
        <v>8624</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79</v>
      </c>
    </row>
    <row r="153" s="15" customFormat="1">
      <c r="A153" s="15"/>
      <c r="B153" s="217"/>
      <c r="C153" s="15"/>
      <c r="D153" s="195" t="s">
        <v>442</v>
      </c>
      <c r="E153" s="218" t="s">
        <v>3</v>
      </c>
      <c r="F153" s="219" t="s">
        <v>8625</v>
      </c>
      <c r="G153" s="15"/>
      <c r="H153" s="218" t="s">
        <v>3</v>
      </c>
      <c r="I153" s="220"/>
      <c r="J153" s="15"/>
      <c r="K153" s="15"/>
      <c r="L153" s="217"/>
      <c r="M153" s="221"/>
      <c r="N153" s="222"/>
      <c r="O153" s="222"/>
      <c r="P153" s="222"/>
      <c r="Q153" s="222"/>
      <c r="R153" s="222"/>
      <c r="S153" s="222"/>
      <c r="T153" s="223"/>
      <c r="U153" s="15"/>
      <c r="V153" s="15"/>
      <c r="W153" s="15"/>
      <c r="X153" s="15"/>
      <c r="Y153" s="15"/>
      <c r="Z153" s="15"/>
      <c r="AA153" s="15"/>
      <c r="AB153" s="15"/>
      <c r="AC153" s="15"/>
      <c r="AD153" s="15"/>
      <c r="AE153" s="15"/>
      <c r="AT153" s="218" t="s">
        <v>442</v>
      </c>
      <c r="AU153" s="218" t="s">
        <v>79</v>
      </c>
      <c r="AV153" s="15" t="s">
        <v>76</v>
      </c>
      <c r="AW153" s="15" t="s">
        <v>31</v>
      </c>
      <c r="AX153" s="15" t="s">
        <v>69</v>
      </c>
      <c r="AY153" s="218" t="s">
        <v>328</v>
      </c>
    </row>
    <row r="154" s="13" customFormat="1">
      <c r="A154" s="13"/>
      <c r="B154" s="201"/>
      <c r="C154" s="13"/>
      <c r="D154" s="195" t="s">
        <v>442</v>
      </c>
      <c r="E154" s="202" t="s">
        <v>3</v>
      </c>
      <c r="F154" s="203" t="s">
        <v>8626</v>
      </c>
      <c r="G154" s="13"/>
      <c r="H154" s="204">
        <v>734</v>
      </c>
      <c r="I154" s="205"/>
      <c r="J154" s="13"/>
      <c r="K154" s="13"/>
      <c r="L154" s="201"/>
      <c r="M154" s="206"/>
      <c r="N154" s="207"/>
      <c r="O154" s="207"/>
      <c r="P154" s="207"/>
      <c r="Q154" s="207"/>
      <c r="R154" s="207"/>
      <c r="S154" s="207"/>
      <c r="T154" s="208"/>
      <c r="U154" s="13"/>
      <c r="V154" s="13"/>
      <c r="W154" s="13"/>
      <c r="X154" s="13"/>
      <c r="Y154" s="13"/>
      <c r="Z154" s="13"/>
      <c r="AA154" s="13"/>
      <c r="AB154" s="13"/>
      <c r="AC154" s="13"/>
      <c r="AD154" s="13"/>
      <c r="AE154" s="13"/>
      <c r="AT154" s="202" t="s">
        <v>442</v>
      </c>
      <c r="AU154" s="202" t="s">
        <v>79</v>
      </c>
      <c r="AV154" s="13" t="s">
        <v>79</v>
      </c>
      <c r="AW154" s="13" t="s">
        <v>31</v>
      </c>
      <c r="AX154" s="13" t="s">
        <v>69</v>
      </c>
      <c r="AY154" s="202" t="s">
        <v>328</v>
      </c>
    </row>
    <row r="155" s="14" customFormat="1">
      <c r="A155" s="14"/>
      <c r="B155" s="209"/>
      <c r="C155" s="14"/>
      <c r="D155" s="195" t="s">
        <v>442</v>
      </c>
      <c r="E155" s="210" t="s">
        <v>3</v>
      </c>
      <c r="F155" s="211" t="s">
        <v>452</v>
      </c>
      <c r="G155" s="14"/>
      <c r="H155" s="212">
        <v>734</v>
      </c>
      <c r="I155" s="213"/>
      <c r="J155" s="14"/>
      <c r="K155" s="14"/>
      <c r="L155" s="209"/>
      <c r="M155" s="214"/>
      <c r="N155" s="215"/>
      <c r="O155" s="215"/>
      <c r="P155" s="215"/>
      <c r="Q155" s="215"/>
      <c r="R155" s="215"/>
      <c r="S155" s="215"/>
      <c r="T155" s="216"/>
      <c r="U155" s="14"/>
      <c r="V155" s="14"/>
      <c r="W155" s="14"/>
      <c r="X155" s="14"/>
      <c r="Y155" s="14"/>
      <c r="Z155" s="14"/>
      <c r="AA155" s="14"/>
      <c r="AB155" s="14"/>
      <c r="AC155" s="14"/>
      <c r="AD155" s="14"/>
      <c r="AE155" s="14"/>
      <c r="AT155" s="210" t="s">
        <v>442</v>
      </c>
      <c r="AU155" s="210" t="s">
        <v>79</v>
      </c>
      <c r="AV155" s="14" t="s">
        <v>113</v>
      </c>
      <c r="AW155" s="14" t="s">
        <v>31</v>
      </c>
      <c r="AX155" s="14" t="s">
        <v>76</v>
      </c>
      <c r="AY155" s="210" t="s">
        <v>328</v>
      </c>
    </row>
    <row r="156" s="2" customFormat="1" ht="24.15" customHeight="1">
      <c r="A156" s="41"/>
      <c r="B156" s="176"/>
      <c r="C156" s="177" t="s">
        <v>526</v>
      </c>
      <c r="D156" s="177" t="s">
        <v>331</v>
      </c>
      <c r="E156" s="178" t="s">
        <v>8605</v>
      </c>
      <c r="F156" s="179" t="s">
        <v>8606</v>
      </c>
      <c r="G156" s="180" t="s">
        <v>8607</v>
      </c>
      <c r="H156" s="181">
        <v>14.68</v>
      </c>
      <c r="I156" s="182"/>
      <c r="J156" s="183">
        <f>ROUND(I156*H156,2)</f>
        <v>0</v>
      </c>
      <c r="K156" s="179" t="s">
        <v>335</v>
      </c>
      <c r="L156" s="42"/>
      <c r="M156" s="184" t="s">
        <v>3</v>
      </c>
      <c r="N156" s="185"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113</v>
      </c>
      <c r="AT156" s="188" t="s">
        <v>331</v>
      </c>
      <c r="AU156" s="188" t="s">
        <v>79</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610</v>
      </c>
    </row>
    <row r="157" s="2" customFormat="1">
      <c r="A157" s="41"/>
      <c r="B157" s="42"/>
      <c r="C157" s="41"/>
      <c r="D157" s="190" t="s">
        <v>338</v>
      </c>
      <c r="E157" s="41"/>
      <c r="F157" s="191" t="s">
        <v>8608</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79</v>
      </c>
    </row>
    <row r="158" s="15" customFormat="1">
      <c r="A158" s="15"/>
      <c r="B158" s="217"/>
      <c r="C158" s="15"/>
      <c r="D158" s="195" t="s">
        <v>442</v>
      </c>
      <c r="E158" s="218" t="s">
        <v>3</v>
      </c>
      <c r="F158" s="219" t="s">
        <v>8188</v>
      </c>
      <c r="G158" s="15"/>
      <c r="H158" s="218" t="s">
        <v>3</v>
      </c>
      <c r="I158" s="220"/>
      <c r="J158" s="15"/>
      <c r="K158" s="15"/>
      <c r="L158" s="217"/>
      <c r="M158" s="221"/>
      <c r="N158" s="222"/>
      <c r="O158" s="222"/>
      <c r="P158" s="222"/>
      <c r="Q158" s="222"/>
      <c r="R158" s="222"/>
      <c r="S158" s="222"/>
      <c r="T158" s="223"/>
      <c r="U158" s="15"/>
      <c r="V158" s="15"/>
      <c r="W158" s="15"/>
      <c r="X158" s="15"/>
      <c r="Y158" s="15"/>
      <c r="Z158" s="15"/>
      <c r="AA158" s="15"/>
      <c r="AB158" s="15"/>
      <c r="AC158" s="15"/>
      <c r="AD158" s="15"/>
      <c r="AE158" s="15"/>
      <c r="AT158" s="218" t="s">
        <v>442</v>
      </c>
      <c r="AU158" s="218" t="s">
        <v>79</v>
      </c>
      <c r="AV158" s="15" t="s">
        <v>76</v>
      </c>
      <c r="AW158" s="15" t="s">
        <v>31</v>
      </c>
      <c r="AX158" s="15" t="s">
        <v>69</v>
      </c>
      <c r="AY158" s="218" t="s">
        <v>328</v>
      </c>
    </row>
    <row r="159" s="13" customFormat="1">
      <c r="A159" s="13"/>
      <c r="B159" s="201"/>
      <c r="C159" s="13"/>
      <c r="D159" s="195" t="s">
        <v>442</v>
      </c>
      <c r="E159" s="202" t="s">
        <v>3</v>
      </c>
      <c r="F159" s="203" t="s">
        <v>8609</v>
      </c>
      <c r="G159" s="13"/>
      <c r="H159" s="204">
        <v>14.68</v>
      </c>
      <c r="I159" s="205"/>
      <c r="J159" s="13"/>
      <c r="K159" s="13"/>
      <c r="L159" s="201"/>
      <c r="M159" s="206"/>
      <c r="N159" s="207"/>
      <c r="O159" s="207"/>
      <c r="P159" s="207"/>
      <c r="Q159" s="207"/>
      <c r="R159" s="207"/>
      <c r="S159" s="207"/>
      <c r="T159" s="208"/>
      <c r="U159" s="13"/>
      <c r="V159" s="13"/>
      <c r="W159" s="13"/>
      <c r="X159" s="13"/>
      <c r="Y159" s="13"/>
      <c r="Z159" s="13"/>
      <c r="AA159" s="13"/>
      <c r="AB159" s="13"/>
      <c r="AC159" s="13"/>
      <c r="AD159" s="13"/>
      <c r="AE159" s="13"/>
      <c r="AT159" s="202" t="s">
        <v>442</v>
      </c>
      <c r="AU159" s="202" t="s">
        <v>79</v>
      </c>
      <c r="AV159" s="13" t="s">
        <v>79</v>
      </c>
      <c r="AW159" s="13" t="s">
        <v>31</v>
      </c>
      <c r="AX159" s="13" t="s">
        <v>69</v>
      </c>
      <c r="AY159" s="202" t="s">
        <v>328</v>
      </c>
    </row>
    <row r="160" s="14" customFormat="1">
      <c r="A160" s="14"/>
      <c r="B160" s="209"/>
      <c r="C160" s="14"/>
      <c r="D160" s="195" t="s">
        <v>442</v>
      </c>
      <c r="E160" s="210" t="s">
        <v>3</v>
      </c>
      <c r="F160" s="211" t="s">
        <v>452</v>
      </c>
      <c r="G160" s="14"/>
      <c r="H160" s="212">
        <v>14.68</v>
      </c>
      <c r="I160" s="213"/>
      <c r="J160" s="14"/>
      <c r="K160" s="14"/>
      <c r="L160" s="209"/>
      <c r="M160" s="214"/>
      <c r="N160" s="215"/>
      <c r="O160" s="215"/>
      <c r="P160" s="215"/>
      <c r="Q160" s="215"/>
      <c r="R160" s="215"/>
      <c r="S160" s="215"/>
      <c r="T160" s="216"/>
      <c r="U160" s="14"/>
      <c r="V160" s="14"/>
      <c r="W160" s="14"/>
      <c r="X160" s="14"/>
      <c r="Y160" s="14"/>
      <c r="Z160" s="14"/>
      <c r="AA160" s="14"/>
      <c r="AB160" s="14"/>
      <c r="AC160" s="14"/>
      <c r="AD160" s="14"/>
      <c r="AE160" s="14"/>
      <c r="AT160" s="210" t="s">
        <v>442</v>
      </c>
      <c r="AU160" s="210" t="s">
        <v>79</v>
      </c>
      <c r="AV160" s="14" t="s">
        <v>113</v>
      </c>
      <c r="AW160" s="14" t="s">
        <v>31</v>
      </c>
      <c r="AX160" s="14" t="s">
        <v>76</v>
      </c>
      <c r="AY160" s="210" t="s">
        <v>328</v>
      </c>
    </row>
    <row r="161" s="2" customFormat="1" ht="24.15" customHeight="1">
      <c r="A161" s="41"/>
      <c r="B161" s="176"/>
      <c r="C161" s="177" t="s">
        <v>532</v>
      </c>
      <c r="D161" s="177" t="s">
        <v>331</v>
      </c>
      <c r="E161" s="178" t="s">
        <v>8610</v>
      </c>
      <c r="F161" s="179" t="s">
        <v>8611</v>
      </c>
      <c r="G161" s="180" t="s">
        <v>585</v>
      </c>
      <c r="H161" s="181">
        <v>0.021999999999999999</v>
      </c>
      <c r="I161" s="182"/>
      <c r="J161" s="183">
        <f>ROUND(I161*H161,2)</f>
        <v>0</v>
      </c>
      <c r="K161" s="179" t="s">
        <v>335</v>
      </c>
      <c r="L161" s="42"/>
      <c r="M161" s="184" t="s">
        <v>3</v>
      </c>
      <c r="N161" s="185"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113</v>
      </c>
      <c r="AT161" s="188" t="s">
        <v>331</v>
      </c>
      <c r="AU161" s="188" t="s">
        <v>79</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113</v>
      </c>
      <c r="BM161" s="188" t="s">
        <v>621</v>
      </c>
    </row>
    <row r="162" s="2" customFormat="1">
      <c r="A162" s="41"/>
      <c r="B162" s="42"/>
      <c r="C162" s="41"/>
      <c r="D162" s="190" t="s">
        <v>338</v>
      </c>
      <c r="E162" s="41"/>
      <c r="F162" s="191" t="s">
        <v>8612</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338</v>
      </c>
      <c r="AU162" s="22" t="s">
        <v>79</v>
      </c>
    </row>
    <row r="163" s="2" customFormat="1" ht="16.5" customHeight="1">
      <c r="A163" s="41"/>
      <c r="B163" s="176"/>
      <c r="C163" s="224" t="s">
        <v>538</v>
      </c>
      <c r="D163" s="224" t="s">
        <v>539</v>
      </c>
      <c r="E163" s="225" t="s">
        <v>8617</v>
      </c>
      <c r="F163" s="226" t="s">
        <v>8618</v>
      </c>
      <c r="G163" s="227" t="s">
        <v>1388</v>
      </c>
      <c r="H163" s="228">
        <v>22.02</v>
      </c>
      <c r="I163" s="229"/>
      <c r="J163" s="230">
        <f>ROUND(I163*H163,2)</f>
        <v>0</v>
      </c>
      <c r="K163" s="226" t="s">
        <v>335</v>
      </c>
      <c r="L163" s="231"/>
      <c r="M163" s="232" t="s">
        <v>3</v>
      </c>
      <c r="N163" s="233"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171</v>
      </c>
      <c r="AT163" s="188" t="s">
        <v>539</v>
      </c>
      <c r="AU163" s="188" t="s">
        <v>79</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113</v>
      </c>
      <c r="BM163" s="188" t="s">
        <v>631</v>
      </c>
    </row>
    <row r="164" s="15" customFormat="1">
      <c r="A164" s="15"/>
      <c r="B164" s="217"/>
      <c r="C164" s="15"/>
      <c r="D164" s="195" t="s">
        <v>442</v>
      </c>
      <c r="E164" s="218" t="s">
        <v>3</v>
      </c>
      <c r="F164" s="219" t="s">
        <v>8627</v>
      </c>
      <c r="G164" s="15"/>
      <c r="H164" s="218" t="s">
        <v>3</v>
      </c>
      <c r="I164" s="220"/>
      <c r="J164" s="15"/>
      <c r="K164" s="15"/>
      <c r="L164" s="217"/>
      <c r="M164" s="221"/>
      <c r="N164" s="222"/>
      <c r="O164" s="222"/>
      <c r="P164" s="222"/>
      <c r="Q164" s="222"/>
      <c r="R164" s="222"/>
      <c r="S164" s="222"/>
      <c r="T164" s="223"/>
      <c r="U164" s="15"/>
      <c r="V164" s="15"/>
      <c r="W164" s="15"/>
      <c r="X164" s="15"/>
      <c r="Y164" s="15"/>
      <c r="Z164" s="15"/>
      <c r="AA164" s="15"/>
      <c r="AB164" s="15"/>
      <c r="AC164" s="15"/>
      <c r="AD164" s="15"/>
      <c r="AE164" s="15"/>
      <c r="AT164" s="218" t="s">
        <v>442</v>
      </c>
      <c r="AU164" s="218" t="s">
        <v>79</v>
      </c>
      <c r="AV164" s="15" t="s">
        <v>76</v>
      </c>
      <c r="AW164" s="15" t="s">
        <v>31</v>
      </c>
      <c r="AX164" s="15" t="s">
        <v>69</v>
      </c>
      <c r="AY164" s="218" t="s">
        <v>328</v>
      </c>
    </row>
    <row r="165" s="13" customFormat="1">
      <c r="A165" s="13"/>
      <c r="B165" s="201"/>
      <c r="C165" s="13"/>
      <c r="D165" s="195" t="s">
        <v>442</v>
      </c>
      <c r="E165" s="202" t="s">
        <v>3</v>
      </c>
      <c r="F165" s="203" t="s">
        <v>8628</v>
      </c>
      <c r="G165" s="13"/>
      <c r="H165" s="204">
        <v>22.02</v>
      </c>
      <c r="I165" s="205"/>
      <c r="J165" s="13"/>
      <c r="K165" s="13"/>
      <c r="L165" s="201"/>
      <c r="M165" s="206"/>
      <c r="N165" s="207"/>
      <c r="O165" s="207"/>
      <c r="P165" s="207"/>
      <c r="Q165" s="207"/>
      <c r="R165" s="207"/>
      <c r="S165" s="207"/>
      <c r="T165" s="208"/>
      <c r="U165" s="13"/>
      <c r="V165" s="13"/>
      <c r="W165" s="13"/>
      <c r="X165" s="13"/>
      <c r="Y165" s="13"/>
      <c r="Z165" s="13"/>
      <c r="AA165" s="13"/>
      <c r="AB165" s="13"/>
      <c r="AC165" s="13"/>
      <c r="AD165" s="13"/>
      <c r="AE165" s="13"/>
      <c r="AT165" s="202" t="s">
        <v>442</v>
      </c>
      <c r="AU165" s="202" t="s">
        <v>79</v>
      </c>
      <c r="AV165" s="13" t="s">
        <v>79</v>
      </c>
      <c r="AW165" s="13" t="s">
        <v>31</v>
      </c>
      <c r="AX165" s="13" t="s">
        <v>69</v>
      </c>
      <c r="AY165" s="202" t="s">
        <v>328</v>
      </c>
    </row>
    <row r="166" s="14" customFormat="1">
      <c r="A166" s="14"/>
      <c r="B166" s="209"/>
      <c r="C166" s="14"/>
      <c r="D166" s="195" t="s">
        <v>442</v>
      </c>
      <c r="E166" s="210" t="s">
        <v>3</v>
      </c>
      <c r="F166" s="211" t="s">
        <v>452</v>
      </c>
      <c r="G166" s="14"/>
      <c r="H166" s="212">
        <v>22.02</v>
      </c>
      <c r="I166" s="213"/>
      <c r="J166" s="14"/>
      <c r="K166" s="14"/>
      <c r="L166" s="209"/>
      <c r="M166" s="214"/>
      <c r="N166" s="215"/>
      <c r="O166" s="215"/>
      <c r="P166" s="215"/>
      <c r="Q166" s="215"/>
      <c r="R166" s="215"/>
      <c r="S166" s="215"/>
      <c r="T166" s="216"/>
      <c r="U166" s="14"/>
      <c r="V166" s="14"/>
      <c r="W166" s="14"/>
      <c r="X166" s="14"/>
      <c r="Y166" s="14"/>
      <c r="Z166" s="14"/>
      <c r="AA166" s="14"/>
      <c r="AB166" s="14"/>
      <c r="AC166" s="14"/>
      <c r="AD166" s="14"/>
      <c r="AE166" s="14"/>
      <c r="AT166" s="210" t="s">
        <v>442</v>
      </c>
      <c r="AU166" s="210" t="s">
        <v>79</v>
      </c>
      <c r="AV166" s="14" t="s">
        <v>113</v>
      </c>
      <c r="AW166" s="14" t="s">
        <v>31</v>
      </c>
      <c r="AX166" s="14" t="s">
        <v>76</v>
      </c>
      <c r="AY166" s="210" t="s">
        <v>328</v>
      </c>
    </row>
    <row r="167" s="2" customFormat="1" ht="21.75" customHeight="1">
      <c r="A167" s="41"/>
      <c r="B167" s="176"/>
      <c r="C167" s="177" t="s">
        <v>544</v>
      </c>
      <c r="D167" s="177" t="s">
        <v>331</v>
      </c>
      <c r="E167" s="178" t="s">
        <v>8629</v>
      </c>
      <c r="F167" s="179" t="s">
        <v>8630</v>
      </c>
      <c r="G167" s="180" t="s">
        <v>367</v>
      </c>
      <c r="H167" s="181">
        <v>39</v>
      </c>
      <c r="I167" s="182"/>
      <c r="J167" s="183">
        <f>ROUND(I167*H167,2)</f>
        <v>0</v>
      </c>
      <c r="K167" s="179" t="s">
        <v>335</v>
      </c>
      <c r="L167" s="42"/>
      <c r="M167" s="184" t="s">
        <v>3</v>
      </c>
      <c r="N167" s="185" t="s">
        <v>40</v>
      </c>
      <c r="O167" s="75"/>
      <c r="P167" s="186">
        <f>O167*H167</f>
        <v>0</v>
      </c>
      <c r="Q167" s="186">
        <v>0</v>
      </c>
      <c r="R167" s="186">
        <f>Q167*H167</f>
        <v>0</v>
      </c>
      <c r="S167" s="186">
        <v>0</v>
      </c>
      <c r="T167" s="187">
        <f>S167*H167</f>
        <v>0</v>
      </c>
      <c r="U167" s="41"/>
      <c r="V167" s="41"/>
      <c r="W167" s="41"/>
      <c r="X167" s="41"/>
      <c r="Y167" s="41"/>
      <c r="Z167" s="41"/>
      <c r="AA167" s="41"/>
      <c r="AB167" s="41"/>
      <c r="AC167" s="41"/>
      <c r="AD167" s="41"/>
      <c r="AE167" s="41"/>
      <c r="AR167" s="188" t="s">
        <v>113</v>
      </c>
      <c r="AT167" s="188" t="s">
        <v>331</v>
      </c>
      <c r="AU167" s="188" t="s">
        <v>79</v>
      </c>
      <c r="AY167" s="22" t="s">
        <v>328</v>
      </c>
      <c r="BE167" s="189">
        <f>IF(N167="základní",J167,0)</f>
        <v>0</v>
      </c>
      <c r="BF167" s="189">
        <f>IF(N167="snížená",J167,0)</f>
        <v>0</v>
      </c>
      <c r="BG167" s="189">
        <f>IF(N167="zákl. přenesená",J167,0)</f>
        <v>0</v>
      </c>
      <c r="BH167" s="189">
        <f>IF(N167="sníž. přenesená",J167,0)</f>
        <v>0</v>
      </c>
      <c r="BI167" s="189">
        <f>IF(N167="nulová",J167,0)</f>
        <v>0</v>
      </c>
      <c r="BJ167" s="22" t="s">
        <v>76</v>
      </c>
      <c r="BK167" s="189">
        <f>ROUND(I167*H167,2)</f>
        <v>0</v>
      </c>
      <c r="BL167" s="22" t="s">
        <v>113</v>
      </c>
      <c r="BM167" s="188" t="s">
        <v>643</v>
      </c>
    </row>
    <row r="168" s="2" customFormat="1">
      <c r="A168" s="41"/>
      <c r="B168" s="42"/>
      <c r="C168" s="41"/>
      <c r="D168" s="190" t="s">
        <v>338</v>
      </c>
      <c r="E168" s="41"/>
      <c r="F168" s="191" t="s">
        <v>8631</v>
      </c>
      <c r="G168" s="41"/>
      <c r="H168" s="41"/>
      <c r="I168" s="192"/>
      <c r="J168" s="41"/>
      <c r="K168" s="41"/>
      <c r="L168" s="42"/>
      <c r="M168" s="193"/>
      <c r="N168" s="194"/>
      <c r="O168" s="75"/>
      <c r="P168" s="75"/>
      <c r="Q168" s="75"/>
      <c r="R168" s="75"/>
      <c r="S168" s="75"/>
      <c r="T168" s="76"/>
      <c r="U168" s="41"/>
      <c r="V168" s="41"/>
      <c r="W168" s="41"/>
      <c r="X168" s="41"/>
      <c r="Y168" s="41"/>
      <c r="Z168" s="41"/>
      <c r="AA168" s="41"/>
      <c r="AB168" s="41"/>
      <c r="AC168" s="41"/>
      <c r="AD168" s="41"/>
      <c r="AE168" s="41"/>
      <c r="AT168" s="22" t="s">
        <v>338</v>
      </c>
      <c r="AU168" s="22" t="s">
        <v>79</v>
      </c>
    </row>
    <row r="169" s="2" customFormat="1" ht="24.15" customHeight="1">
      <c r="A169" s="41"/>
      <c r="B169" s="176"/>
      <c r="C169" s="177" t="s">
        <v>550</v>
      </c>
      <c r="D169" s="177" t="s">
        <v>331</v>
      </c>
      <c r="E169" s="178" t="s">
        <v>8632</v>
      </c>
      <c r="F169" s="179" t="s">
        <v>8633</v>
      </c>
      <c r="G169" s="180" t="s">
        <v>574</v>
      </c>
      <c r="H169" s="181">
        <v>24</v>
      </c>
      <c r="I169" s="182"/>
      <c r="J169" s="183">
        <f>ROUND(I169*H169,2)</f>
        <v>0</v>
      </c>
      <c r="K169" s="179" t="s">
        <v>335</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113</v>
      </c>
      <c r="AT169" s="188" t="s">
        <v>331</v>
      </c>
      <c r="AU169" s="188" t="s">
        <v>79</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654</v>
      </c>
    </row>
    <row r="170" s="2" customFormat="1">
      <c r="A170" s="41"/>
      <c r="B170" s="42"/>
      <c r="C170" s="41"/>
      <c r="D170" s="190" t="s">
        <v>338</v>
      </c>
      <c r="E170" s="41"/>
      <c r="F170" s="191" t="s">
        <v>8634</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79</v>
      </c>
    </row>
    <row r="171" s="2" customFormat="1" ht="24.15" customHeight="1">
      <c r="A171" s="41"/>
      <c r="B171" s="176"/>
      <c r="C171" s="177" t="s">
        <v>556</v>
      </c>
      <c r="D171" s="177" t="s">
        <v>331</v>
      </c>
      <c r="E171" s="178" t="s">
        <v>8413</v>
      </c>
      <c r="F171" s="179" t="s">
        <v>8635</v>
      </c>
      <c r="G171" s="180" t="s">
        <v>439</v>
      </c>
      <c r="H171" s="181">
        <v>401.60000000000002</v>
      </c>
      <c r="I171" s="182"/>
      <c r="J171" s="183">
        <f>ROUND(I171*H171,2)</f>
        <v>0</v>
      </c>
      <c r="K171" s="179" t="s">
        <v>335</v>
      </c>
      <c r="L171" s="42"/>
      <c r="M171" s="184" t="s">
        <v>3</v>
      </c>
      <c r="N171" s="185" t="s">
        <v>40</v>
      </c>
      <c r="O171" s="75"/>
      <c r="P171" s="186">
        <f>O171*H171</f>
        <v>0</v>
      </c>
      <c r="Q171" s="186">
        <v>0</v>
      </c>
      <c r="R171" s="186">
        <f>Q171*H171</f>
        <v>0</v>
      </c>
      <c r="S171" s="186">
        <v>0</v>
      </c>
      <c r="T171" s="187">
        <f>S171*H171</f>
        <v>0</v>
      </c>
      <c r="U171" s="41"/>
      <c r="V171" s="41"/>
      <c r="W171" s="41"/>
      <c r="X171" s="41"/>
      <c r="Y171" s="41"/>
      <c r="Z171" s="41"/>
      <c r="AA171" s="41"/>
      <c r="AB171" s="41"/>
      <c r="AC171" s="41"/>
      <c r="AD171" s="41"/>
      <c r="AE171" s="41"/>
      <c r="AR171" s="188" t="s">
        <v>113</v>
      </c>
      <c r="AT171" s="188" t="s">
        <v>331</v>
      </c>
      <c r="AU171" s="188" t="s">
        <v>79</v>
      </c>
      <c r="AY171" s="22" t="s">
        <v>328</v>
      </c>
      <c r="BE171" s="189">
        <f>IF(N171="základní",J171,0)</f>
        <v>0</v>
      </c>
      <c r="BF171" s="189">
        <f>IF(N171="snížená",J171,0)</f>
        <v>0</v>
      </c>
      <c r="BG171" s="189">
        <f>IF(N171="zákl. přenesená",J171,0)</f>
        <v>0</v>
      </c>
      <c r="BH171" s="189">
        <f>IF(N171="sníž. přenesená",J171,0)</f>
        <v>0</v>
      </c>
      <c r="BI171" s="189">
        <f>IF(N171="nulová",J171,0)</f>
        <v>0</v>
      </c>
      <c r="BJ171" s="22" t="s">
        <v>76</v>
      </c>
      <c r="BK171" s="189">
        <f>ROUND(I171*H171,2)</f>
        <v>0</v>
      </c>
      <c r="BL171" s="22" t="s">
        <v>113</v>
      </c>
      <c r="BM171" s="188" t="s">
        <v>666</v>
      </c>
    </row>
    <row r="172" s="2" customFormat="1">
      <c r="A172" s="41"/>
      <c r="B172" s="42"/>
      <c r="C172" s="41"/>
      <c r="D172" s="190" t="s">
        <v>338</v>
      </c>
      <c r="E172" s="41"/>
      <c r="F172" s="191" t="s">
        <v>8415</v>
      </c>
      <c r="G172" s="41"/>
      <c r="H172" s="41"/>
      <c r="I172" s="192"/>
      <c r="J172" s="41"/>
      <c r="K172" s="41"/>
      <c r="L172" s="42"/>
      <c r="M172" s="193"/>
      <c r="N172" s="194"/>
      <c r="O172" s="75"/>
      <c r="P172" s="75"/>
      <c r="Q172" s="75"/>
      <c r="R172" s="75"/>
      <c r="S172" s="75"/>
      <c r="T172" s="76"/>
      <c r="U172" s="41"/>
      <c r="V172" s="41"/>
      <c r="W172" s="41"/>
      <c r="X172" s="41"/>
      <c r="Y172" s="41"/>
      <c r="Z172" s="41"/>
      <c r="AA172" s="41"/>
      <c r="AB172" s="41"/>
      <c r="AC172" s="41"/>
      <c r="AD172" s="41"/>
      <c r="AE172" s="41"/>
      <c r="AT172" s="22" t="s">
        <v>338</v>
      </c>
      <c r="AU172" s="22" t="s">
        <v>79</v>
      </c>
    </row>
    <row r="173" s="15" customFormat="1">
      <c r="A173" s="15"/>
      <c r="B173" s="217"/>
      <c r="C173" s="15"/>
      <c r="D173" s="195" t="s">
        <v>442</v>
      </c>
      <c r="E173" s="218" t="s">
        <v>3</v>
      </c>
      <c r="F173" s="219" t="s">
        <v>8636</v>
      </c>
      <c r="G173" s="15"/>
      <c r="H173" s="218" t="s">
        <v>3</v>
      </c>
      <c r="I173" s="220"/>
      <c r="J173" s="15"/>
      <c r="K173" s="15"/>
      <c r="L173" s="217"/>
      <c r="M173" s="221"/>
      <c r="N173" s="222"/>
      <c r="O173" s="222"/>
      <c r="P173" s="222"/>
      <c r="Q173" s="222"/>
      <c r="R173" s="222"/>
      <c r="S173" s="222"/>
      <c r="T173" s="223"/>
      <c r="U173" s="15"/>
      <c r="V173" s="15"/>
      <c r="W173" s="15"/>
      <c r="X173" s="15"/>
      <c r="Y173" s="15"/>
      <c r="Z173" s="15"/>
      <c r="AA173" s="15"/>
      <c r="AB173" s="15"/>
      <c r="AC173" s="15"/>
      <c r="AD173" s="15"/>
      <c r="AE173" s="15"/>
      <c r="AT173" s="218" t="s">
        <v>442</v>
      </c>
      <c r="AU173" s="218" t="s">
        <v>79</v>
      </c>
      <c r="AV173" s="15" t="s">
        <v>76</v>
      </c>
      <c r="AW173" s="15" t="s">
        <v>31</v>
      </c>
      <c r="AX173" s="15" t="s">
        <v>69</v>
      </c>
      <c r="AY173" s="218" t="s">
        <v>328</v>
      </c>
    </row>
    <row r="174" s="15" customFormat="1">
      <c r="A174" s="15"/>
      <c r="B174" s="217"/>
      <c r="C174" s="15"/>
      <c r="D174" s="195" t="s">
        <v>442</v>
      </c>
      <c r="E174" s="218" t="s">
        <v>3</v>
      </c>
      <c r="F174" s="219" t="s">
        <v>8637</v>
      </c>
      <c r="G174" s="15"/>
      <c r="H174" s="218" t="s">
        <v>3</v>
      </c>
      <c r="I174" s="220"/>
      <c r="J174" s="15"/>
      <c r="K174" s="15"/>
      <c r="L174" s="217"/>
      <c r="M174" s="221"/>
      <c r="N174" s="222"/>
      <c r="O174" s="222"/>
      <c r="P174" s="222"/>
      <c r="Q174" s="222"/>
      <c r="R174" s="222"/>
      <c r="S174" s="222"/>
      <c r="T174" s="223"/>
      <c r="U174" s="15"/>
      <c r="V174" s="15"/>
      <c r="W174" s="15"/>
      <c r="X174" s="15"/>
      <c r="Y174" s="15"/>
      <c r="Z174" s="15"/>
      <c r="AA174" s="15"/>
      <c r="AB174" s="15"/>
      <c r="AC174" s="15"/>
      <c r="AD174" s="15"/>
      <c r="AE174" s="15"/>
      <c r="AT174" s="218" t="s">
        <v>442</v>
      </c>
      <c r="AU174" s="218" t="s">
        <v>79</v>
      </c>
      <c r="AV174" s="15" t="s">
        <v>76</v>
      </c>
      <c r="AW174" s="15" t="s">
        <v>31</v>
      </c>
      <c r="AX174" s="15" t="s">
        <v>69</v>
      </c>
      <c r="AY174" s="218" t="s">
        <v>328</v>
      </c>
    </row>
    <row r="175" s="13" customFormat="1">
      <c r="A175" s="13"/>
      <c r="B175" s="201"/>
      <c r="C175" s="13"/>
      <c r="D175" s="195" t="s">
        <v>442</v>
      </c>
      <c r="E175" s="202" t="s">
        <v>3</v>
      </c>
      <c r="F175" s="203" t="s">
        <v>8638</v>
      </c>
      <c r="G175" s="13"/>
      <c r="H175" s="204">
        <v>25.600000000000001</v>
      </c>
      <c r="I175" s="205"/>
      <c r="J175" s="13"/>
      <c r="K175" s="13"/>
      <c r="L175" s="201"/>
      <c r="M175" s="206"/>
      <c r="N175" s="207"/>
      <c r="O175" s="207"/>
      <c r="P175" s="207"/>
      <c r="Q175" s="207"/>
      <c r="R175" s="207"/>
      <c r="S175" s="207"/>
      <c r="T175" s="208"/>
      <c r="U175" s="13"/>
      <c r="V175" s="13"/>
      <c r="W175" s="13"/>
      <c r="X175" s="13"/>
      <c r="Y175" s="13"/>
      <c r="Z175" s="13"/>
      <c r="AA175" s="13"/>
      <c r="AB175" s="13"/>
      <c r="AC175" s="13"/>
      <c r="AD175" s="13"/>
      <c r="AE175" s="13"/>
      <c r="AT175" s="202" t="s">
        <v>442</v>
      </c>
      <c r="AU175" s="202" t="s">
        <v>79</v>
      </c>
      <c r="AV175" s="13" t="s">
        <v>79</v>
      </c>
      <c r="AW175" s="13" t="s">
        <v>31</v>
      </c>
      <c r="AX175" s="13" t="s">
        <v>69</v>
      </c>
      <c r="AY175" s="202" t="s">
        <v>328</v>
      </c>
    </row>
    <row r="176" s="15" customFormat="1">
      <c r="A176" s="15"/>
      <c r="B176" s="217"/>
      <c r="C176" s="15"/>
      <c r="D176" s="195" t="s">
        <v>442</v>
      </c>
      <c r="E176" s="218" t="s">
        <v>3</v>
      </c>
      <c r="F176" s="219" t="s">
        <v>8639</v>
      </c>
      <c r="G176" s="15"/>
      <c r="H176" s="218" t="s">
        <v>3</v>
      </c>
      <c r="I176" s="220"/>
      <c r="J176" s="15"/>
      <c r="K176" s="15"/>
      <c r="L176" s="217"/>
      <c r="M176" s="221"/>
      <c r="N176" s="222"/>
      <c r="O176" s="222"/>
      <c r="P176" s="222"/>
      <c r="Q176" s="222"/>
      <c r="R176" s="222"/>
      <c r="S176" s="222"/>
      <c r="T176" s="223"/>
      <c r="U176" s="15"/>
      <c r="V176" s="15"/>
      <c r="W176" s="15"/>
      <c r="X176" s="15"/>
      <c r="Y176" s="15"/>
      <c r="Z176" s="15"/>
      <c r="AA176" s="15"/>
      <c r="AB176" s="15"/>
      <c r="AC176" s="15"/>
      <c r="AD176" s="15"/>
      <c r="AE176" s="15"/>
      <c r="AT176" s="218" t="s">
        <v>442</v>
      </c>
      <c r="AU176" s="218" t="s">
        <v>79</v>
      </c>
      <c r="AV176" s="15" t="s">
        <v>76</v>
      </c>
      <c r="AW176" s="15" t="s">
        <v>31</v>
      </c>
      <c r="AX176" s="15" t="s">
        <v>69</v>
      </c>
      <c r="AY176" s="218" t="s">
        <v>328</v>
      </c>
    </row>
    <row r="177" s="13" customFormat="1">
      <c r="A177" s="13"/>
      <c r="B177" s="201"/>
      <c r="C177" s="13"/>
      <c r="D177" s="195" t="s">
        <v>442</v>
      </c>
      <c r="E177" s="202" t="s">
        <v>3</v>
      </c>
      <c r="F177" s="203" t="s">
        <v>8640</v>
      </c>
      <c r="G177" s="13"/>
      <c r="H177" s="204">
        <v>376</v>
      </c>
      <c r="I177" s="205"/>
      <c r="J177" s="13"/>
      <c r="K177" s="13"/>
      <c r="L177" s="201"/>
      <c r="M177" s="206"/>
      <c r="N177" s="207"/>
      <c r="O177" s="207"/>
      <c r="P177" s="207"/>
      <c r="Q177" s="207"/>
      <c r="R177" s="207"/>
      <c r="S177" s="207"/>
      <c r="T177" s="208"/>
      <c r="U177" s="13"/>
      <c r="V177" s="13"/>
      <c r="W177" s="13"/>
      <c r="X177" s="13"/>
      <c r="Y177" s="13"/>
      <c r="Z177" s="13"/>
      <c r="AA177" s="13"/>
      <c r="AB177" s="13"/>
      <c r="AC177" s="13"/>
      <c r="AD177" s="13"/>
      <c r="AE177" s="13"/>
      <c r="AT177" s="202" t="s">
        <v>442</v>
      </c>
      <c r="AU177" s="202" t="s">
        <v>79</v>
      </c>
      <c r="AV177" s="13" t="s">
        <v>79</v>
      </c>
      <c r="AW177" s="13" t="s">
        <v>31</v>
      </c>
      <c r="AX177" s="13" t="s">
        <v>69</v>
      </c>
      <c r="AY177" s="202" t="s">
        <v>328</v>
      </c>
    </row>
    <row r="178" s="14" customFormat="1">
      <c r="A178" s="14"/>
      <c r="B178" s="209"/>
      <c r="C178" s="14"/>
      <c r="D178" s="195" t="s">
        <v>442</v>
      </c>
      <c r="E178" s="210" t="s">
        <v>3</v>
      </c>
      <c r="F178" s="211" t="s">
        <v>452</v>
      </c>
      <c r="G178" s="14"/>
      <c r="H178" s="212">
        <v>401.60000000000002</v>
      </c>
      <c r="I178" s="213"/>
      <c r="J178" s="14"/>
      <c r="K178" s="14"/>
      <c r="L178" s="209"/>
      <c r="M178" s="214"/>
      <c r="N178" s="215"/>
      <c r="O178" s="215"/>
      <c r="P178" s="215"/>
      <c r="Q178" s="215"/>
      <c r="R178" s="215"/>
      <c r="S178" s="215"/>
      <c r="T178" s="216"/>
      <c r="U178" s="14"/>
      <c r="V178" s="14"/>
      <c r="W178" s="14"/>
      <c r="X178" s="14"/>
      <c r="Y178" s="14"/>
      <c r="Z178" s="14"/>
      <c r="AA178" s="14"/>
      <c r="AB178" s="14"/>
      <c r="AC178" s="14"/>
      <c r="AD178" s="14"/>
      <c r="AE178" s="14"/>
      <c r="AT178" s="210" t="s">
        <v>442</v>
      </c>
      <c r="AU178" s="210" t="s">
        <v>79</v>
      </c>
      <c r="AV178" s="14" t="s">
        <v>113</v>
      </c>
      <c r="AW178" s="14" t="s">
        <v>31</v>
      </c>
      <c r="AX178" s="14" t="s">
        <v>76</v>
      </c>
      <c r="AY178" s="210" t="s">
        <v>328</v>
      </c>
    </row>
    <row r="179" s="2" customFormat="1" ht="16.5" customHeight="1">
      <c r="A179" s="41"/>
      <c r="B179" s="176"/>
      <c r="C179" s="224" t="s">
        <v>8</v>
      </c>
      <c r="D179" s="224" t="s">
        <v>539</v>
      </c>
      <c r="E179" s="225" t="s">
        <v>8099</v>
      </c>
      <c r="F179" s="226" t="s">
        <v>8100</v>
      </c>
      <c r="G179" s="227" t="s">
        <v>491</v>
      </c>
      <c r="H179" s="228">
        <v>40.159999999999997</v>
      </c>
      <c r="I179" s="229"/>
      <c r="J179" s="230">
        <f>ROUND(I179*H179,2)</f>
        <v>0</v>
      </c>
      <c r="K179" s="226" t="s">
        <v>335</v>
      </c>
      <c r="L179" s="231"/>
      <c r="M179" s="232" t="s">
        <v>3</v>
      </c>
      <c r="N179" s="233"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171</v>
      </c>
      <c r="AT179" s="188" t="s">
        <v>539</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676</v>
      </c>
    </row>
    <row r="180" s="13" customFormat="1">
      <c r="A180" s="13"/>
      <c r="B180" s="201"/>
      <c r="C180" s="13"/>
      <c r="D180" s="195" t="s">
        <v>442</v>
      </c>
      <c r="E180" s="202" t="s">
        <v>3</v>
      </c>
      <c r="F180" s="203" t="s">
        <v>8641</v>
      </c>
      <c r="G180" s="13"/>
      <c r="H180" s="204">
        <v>40.159999999999997</v>
      </c>
      <c r="I180" s="205"/>
      <c r="J180" s="13"/>
      <c r="K180" s="13"/>
      <c r="L180" s="201"/>
      <c r="M180" s="206"/>
      <c r="N180" s="207"/>
      <c r="O180" s="207"/>
      <c r="P180" s="207"/>
      <c r="Q180" s="207"/>
      <c r="R180" s="207"/>
      <c r="S180" s="207"/>
      <c r="T180" s="208"/>
      <c r="U180" s="13"/>
      <c r="V180" s="13"/>
      <c r="W180" s="13"/>
      <c r="X180" s="13"/>
      <c r="Y180" s="13"/>
      <c r="Z180" s="13"/>
      <c r="AA180" s="13"/>
      <c r="AB180" s="13"/>
      <c r="AC180" s="13"/>
      <c r="AD180" s="13"/>
      <c r="AE180" s="13"/>
      <c r="AT180" s="202" t="s">
        <v>442</v>
      </c>
      <c r="AU180" s="202" t="s">
        <v>79</v>
      </c>
      <c r="AV180" s="13" t="s">
        <v>79</v>
      </c>
      <c r="AW180" s="13" t="s">
        <v>31</v>
      </c>
      <c r="AX180" s="13" t="s">
        <v>69</v>
      </c>
      <c r="AY180" s="202" t="s">
        <v>328</v>
      </c>
    </row>
    <row r="181" s="14" customFormat="1">
      <c r="A181" s="14"/>
      <c r="B181" s="209"/>
      <c r="C181" s="14"/>
      <c r="D181" s="195" t="s">
        <v>442</v>
      </c>
      <c r="E181" s="210" t="s">
        <v>3</v>
      </c>
      <c r="F181" s="211" t="s">
        <v>452</v>
      </c>
      <c r="G181" s="14"/>
      <c r="H181" s="212">
        <v>40.159999999999997</v>
      </c>
      <c r="I181" s="213"/>
      <c r="J181" s="14"/>
      <c r="K181" s="14"/>
      <c r="L181" s="209"/>
      <c r="M181" s="214"/>
      <c r="N181" s="215"/>
      <c r="O181" s="215"/>
      <c r="P181" s="215"/>
      <c r="Q181" s="215"/>
      <c r="R181" s="215"/>
      <c r="S181" s="215"/>
      <c r="T181" s="216"/>
      <c r="U181" s="14"/>
      <c r="V181" s="14"/>
      <c r="W181" s="14"/>
      <c r="X181" s="14"/>
      <c r="Y181" s="14"/>
      <c r="Z181" s="14"/>
      <c r="AA181" s="14"/>
      <c r="AB181" s="14"/>
      <c r="AC181" s="14"/>
      <c r="AD181" s="14"/>
      <c r="AE181" s="14"/>
      <c r="AT181" s="210" t="s">
        <v>442</v>
      </c>
      <c r="AU181" s="210" t="s">
        <v>79</v>
      </c>
      <c r="AV181" s="14" t="s">
        <v>113</v>
      </c>
      <c r="AW181" s="14" t="s">
        <v>31</v>
      </c>
      <c r="AX181" s="14" t="s">
        <v>76</v>
      </c>
      <c r="AY181" s="210" t="s">
        <v>328</v>
      </c>
    </row>
    <row r="182" s="2" customFormat="1" ht="37.8" customHeight="1">
      <c r="A182" s="41"/>
      <c r="B182" s="176"/>
      <c r="C182" s="177" t="s">
        <v>564</v>
      </c>
      <c r="D182" s="177" t="s">
        <v>331</v>
      </c>
      <c r="E182" s="178" t="s">
        <v>8417</v>
      </c>
      <c r="F182" s="179" t="s">
        <v>8418</v>
      </c>
      <c r="G182" s="180" t="s">
        <v>439</v>
      </c>
      <c r="H182" s="181">
        <v>263</v>
      </c>
      <c r="I182" s="182"/>
      <c r="J182" s="183">
        <f>ROUND(I182*H182,2)</f>
        <v>0</v>
      </c>
      <c r="K182" s="179" t="s">
        <v>335</v>
      </c>
      <c r="L182" s="42"/>
      <c r="M182" s="184" t="s">
        <v>3</v>
      </c>
      <c r="N182" s="185" t="s">
        <v>40</v>
      </c>
      <c r="O182" s="75"/>
      <c r="P182" s="186">
        <f>O182*H182</f>
        <v>0</v>
      </c>
      <c r="Q182" s="186">
        <v>0</v>
      </c>
      <c r="R182" s="186">
        <f>Q182*H182</f>
        <v>0</v>
      </c>
      <c r="S182" s="186">
        <v>0</v>
      </c>
      <c r="T182" s="187">
        <f>S182*H182</f>
        <v>0</v>
      </c>
      <c r="U182" s="41"/>
      <c r="V182" s="41"/>
      <c r="W182" s="41"/>
      <c r="X182" s="41"/>
      <c r="Y182" s="41"/>
      <c r="Z182" s="41"/>
      <c r="AA182" s="41"/>
      <c r="AB182" s="41"/>
      <c r="AC182" s="41"/>
      <c r="AD182" s="41"/>
      <c r="AE182" s="41"/>
      <c r="AR182" s="188" t="s">
        <v>113</v>
      </c>
      <c r="AT182" s="188" t="s">
        <v>331</v>
      </c>
      <c r="AU182" s="188" t="s">
        <v>79</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113</v>
      </c>
      <c r="BM182" s="188" t="s">
        <v>110</v>
      </c>
    </row>
    <row r="183" s="2" customFormat="1">
      <c r="A183" s="41"/>
      <c r="B183" s="42"/>
      <c r="C183" s="41"/>
      <c r="D183" s="190" t="s">
        <v>338</v>
      </c>
      <c r="E183" s="41"/>
      <c r="F183" s="191" t="s">
        <v>8419</v>
      </c>
      <c r="G183" s="41"/>
      <c r="H183" s="41"/>
      <c r="I183" s="192"/>
      <c r="J183" s="41"/>
      <c r="K183" s="41"/>
      <c r="L183" s="42"/>
      <c r="M183" s="193"/>
      <c r="N183" s="194"/>
      <c r="O183" s="75"/>
      <c r="P183" s="75"/>
      <c r="Q183" s="75"/>
      <c r="R183" s="75"/>
      <c r="S183" s="75"/>
      <c r="T183" s="76"/>
      <c r="U183" s="41"/>
      <c r="V183" s="41"/>
      <c r="W183" s="41"/>
      <c r="X183" s="41"/>
      <c r="Y183" s="41"/>
      <c r="Z183" s="41"/>
      <c r="AA183" s="41"/>
      <c r="AB183" s="41"/>
      <c r="AC183" s="41"/>
      <c r="AD183" s="41"/>
      <c r="AE183" s="41"/>
      <c r="AT183" s="22" t="s">
        <v>338</v>
      </c>
      <c r="AU183" s="22" t="s">
        <v>79</v>
      </c>
    </row>
    <row r="184" s="2" customFormat="1" ht="16.5" customHeight="1">
      <c r="A184" s="41"/>
      <c r="B184" s="176"/>
      <c r="C184" s="224" t="s">
        <v>571</v>
      </c>
      <c r="D184" s="224" t="s">
        <v>539</v>
      </c>
      <c r="E184" s="225" t="s">
        <v>8420</v>
      </c>
      <c r="F184" s="226" t="s">
        <v>8421</v>
      </c>
      <c r="G184" s="227" t="s">
        <v>585</v>
      </c>
      <c r="H184" s="228">
        <v>7.8899999999999997</v>
      </c>
      <c r="I184" s="229"/>
      <c r="J184" s="230">
        <f>ROUND(I184*H184,2)</f>
        <v>0</v>
      </c>
      <c r="K184" s="226" t="s">
        <v>335</v>
      </c>
      <c r="L184" s="231"/>
      <c r="M184" s="232" t="s">
        <v>3</v>
      </c>
      <c r="N184" s="233" t="s">
        <v>40</v>
      </c>
      <c r="O184" s="75"/>
      <c r="P184" s="186">
        <f>O184*H184</f>
        <v>0</v>
      </c>
      <c r="Q184" s="186">
        <v>0</v>
      </c>
      <c r="R184" s="186">
        <f>Q184*H184</f>
        <v>0</v>
      </c>
      <c r="S184" s="186">
        <v>0</v>
      </c>
      <c r="T184" s="187">
        <f>S184*H184</f>
        <v>0</v>
      </c>
      <c r="U184" s="41"/>
      <c r="V184" s="41"/>
      <c r="W184" s="41"/>
      <c r="X184" s="41"/>
      <c r="Y184" s="41"/>
      <c r="Z184" s="41"/>
      <c r="AA184" s="41"/>
      <c r="AB184" s="41"/>
      <c r="AC184" s="41"/>
      <c r="AD184" s="41"/>
      <c r="AE184" s="41"/>
      <c r="AR184" s="188" t="s">
        <v>171</v>
      </c>
      <c r="AT184" s="188" t="s">
        <v>539</v>
      </c>
      <c r="AU184" s="188" t="s">
        <v>79</v>
      </c>
      <c r="AY184" s="22" t="s">
        <v>328</v>
      </c>
      <c r="BE184" s="189">
        <f>IF(N184="základní",J184,0)</f>
        <v>0</v>
      </c>
      <c r="BF184" s="189">
        <f>IF(N184="snížená",J184,0)</f>
        <v>0</v>
      </c>
      <c r="BG184" s="189">
        <f>IF(N184="zákl. přenesená",J184,0)</f>
        <v>0</v>
      </c>
      <c r="BH184" s="189">
        <f>IF(N184="sníž. přenesená",J184,0)</f>
        <v>0</v>
      </c>
      <c r="BI184" s="189">
        <f>IF(N184="nulová",J184,0)</f>
        <v>0</v>
      </c>
      <c r="BJ184" s="22" t="s">
        <v>76</v>
      </c>
      <c r="BK184" s="189">
        <f>ROUND(I184*H184,2)</f>
        <v>0</v>
      </c>
      <c r="BL184" s="22" t="s">
        <v>113</v>
      </c>
      <c r="BM184" s="188" t="s">
        <v>696</v>
      </c>
    </row>
    <row r="185" s="15" customFormat="1">
      <c r="A185" s="15"/>
      <c r="B185" s="217"/>
      <c r="C185" s="15"/>
      <c r="D185" s="195" t="s">
        <v>442</v>
      </c>
      <c r="E185" s="218" t="s">
        <v>3</v>
      </c>
      <c r="F185" s="219" t="s">
        <v>8642</v>
      </c>
      <c r="G185" s="15"/>
      <c r="H185" s="218" t="s">
        <v>3</v>
      </c>
      <c r="I185" s="220"/>
      <c r="J185" s="15"/>
      <c r="K185" s="15"/>
      <c r="L185" s="217"/>
      <c r="M185" s="221"/>
      <c r="N185" s="222"/>
      <c r="O185" s="222"/>
      <c r="P185" s="222"/>
      <c r="Q185" s="222"/>
      <c r="R185" s="222"/>
      <c r="S185" s="222"/>
      <c r="T185" s="223"/>
      <c r="U185" s="15"/>
      <c r="V185" s="15"/>
      <c r="W185" s="15"/>
      <c r="X185" s="15"/>
      <c r="Y185" s="15"/>
      <c r="Z185" s="15"/>
      <c r="AA185" s="15"/>
      <c r="AB185" s="15"/>
      <c r="AC185" s="15"/>
      <c r="AD185" s="15"/>
      <c r="AE185" s="15"/>
      <c r="AT185" s="218" t="s">
        <v>442</v>
      </c>
      <c r="AU185" s="218" t="s">
        <v>79</v>
      </c>
      <c r="AV185" s="15" t="s">
        <v>76</v>
      </c>
      <c r="AW185" s="15" t="s">
        <v>31</v>
      </c>
      <c r="AX185" s="15" t="s">
        <v>69</v>
      </c>
      <c r="AY185" s="218" t="s">
        <v>328</v>
      </c>
    </row>
    <row r="186" s="13" customFormat="1">
      <c r="A186" s="13"/>
      <c r="B186" s="201"/>
      <c r="C186" s="13"/>
      <c r="D186" s="195" t="s">
        <v>442</v>
      </c>
      <c r="E186" s="202" t="s">
        <v>3</v>
      </c>
      <c r="F186" s="203" t="s">
        <v>8643</v>
      </c>
      <c r="G186" s="13"/>
      <c r="H186" s="204">
        <v>7.8899999999999997</v>
      </c>
      <c r="I186" s="205"/>
      <c r="J186" s="13"/>
      <c r="K186" s="13"/>
      <c r="L186" s="201"/>
      <c r="M186" s="206"/>
      <c r="N186" s="207"/>
      <c r="O186" s="207"/>
      <c r="P186" s="207"/>
      <c r="Q186" s="207"/>
      <c r="R186" s="207"/>
      <c r="S186" s="207"/>
      <c r="T186" s="208"/>
      <c r="U186" s="13"/>
      <c r="V186" s="13"/>
      <c r="W186" s="13"/>
      <c r="X186" s="13"/>
      <c r="Y186" s="13"/>
      <c r="Z186" s="13"/>
      <c r="AA186" s="13"/>
      <c r="AB186" s="13"/>
      <c r="AC186" s="13"/>
      <c r="AD186" s="13"/>
      <c r="AE186" s="13"/>
      <c r="AT186" s="202" t="s">
        <v>442</v>
      </c>
      <c r="AU186" s="202" t="s">
        <v>79</v>
      </c>
      <c r="AV186" s="13" t="s">
        <v>79</v>
      </c>
      <c r="AW186" s="13" t="s">
        <v>31</v>
      </c>
      <c r="AX186" s="13" t="s">
        <v>69</v>
      </c>
      <c r="AY186" s="202" t="s">
        <v>328</v>
      </c>
    </row>
    <row r="187" s="14" customFormat="1">
      <c r="A187" s="14"/>
      <c r="B187" s="209"/>
      <c r="C187" s="14"/>
      <c r="D187" s="195" t="s">
        <v>442</v>
      </c>
      <c r="E187" s="210" t="s">
        <v>3</v>
      </c>
      <c r="F187" s="211" t="s">
        <v>452</v>
      </c>
      <c r="G187" s="14"/>
      <c r="H187" s="212">
        <v>7.8899999999999997</v>
      </c>
      <c r="I187" s="213"/>
      <c r="J187" s="14"/>
      <c r="K187" s="14"/>
      <c r="L187" s="209"/>
      <c r="M187" s="214"/>
      <c r="N187" s="215"/>
      <c r="O187" s="215"/>
      <c r="P187" s="215"/>
      <c r="Q187" s="215"/>
      <c r="R187" s="215"/>
      <c r="S187" s="215"/>
      <c r="T187" s="216"/>
      <c r="U187" s="14"/>
      <c r="V187" s="14"/>
      <c r="W187" s="14"/>
      <c r="X187" s="14"/>
      <c r="Y187" s="14"/>
      <c r="Z187" s="14"/>
      <c r="AA187" s="14"/>
      <c r="AB187" s="14"/>
      <c r="AC187" s="14"/>
      <c r="AD187" s="14"/>
      <c r="AE187" s="14"/>
      <c r="AT187" s="210" t="s">
        <v>442</v>
      </c>
      <c r="AU187" s="210" t="s">
        <v>79</v>
      </c>
      <c r="AV187" s="14" t="s">
        <v>113</v>
      </c>
      <c r="AW187" s="14" t="s">
        <v>31</v>
      </c>
      <c r="AX187" s="14" t="s">
        <v>76</v>
      </c>
      <c r="AY187" s="210" t="s">
        <v>328</v>
      </c>
    </row>
    <row r="188" s="2" customFormat="1" ht="37.8" customHeight="1">
      <c r="A188" s="41"/>
      <c r="B188" s="176"/>
      <c r="C188" s="177" t="s">
        <v>576</v>
      </c>
      <c r="D188" s="177" t="s">
        <v>331</v>
      </c>
      <c r="E188" s="178" t="s">
        <v>8146</v>
      </c>
      <c r="F188" s="179" t="s">
        <v>8619</v>
      </c>
      <c r="G188" s="180" t="s">
        <v>585</v>
      </c>
      <c r="H188" s="181">
        <v>15.833</v>
      </c>
      <c r="I188" s="182"/>
      <c r="J188" s="183">
        <f>ROUND(I188*H188,2)</f>
        <v>0</v>
      </c>
      <c r="K188" s="179" t="s">
        <v>335</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113</v>
      </c>
      <c r="AT188" s="188" t="s">
        <v>331</v>
      </c>
      <c r="AU188" s="188" t="s">
        <v>79</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710</v>
      </c>
    </row>
    <row r="189" s="2" customFormat="1">
      <c r="A189" s="41"/>
      <c r="B189" s="42"/>
      <c r="C189" s="41"/>
      <c r="D189" s="190" t="s">
        <v>338</v>
      </c>
      <c r="E189" s="41"/>
      <c r="F189" s="191" t="s">
        <v>8148</v>
      </c>
      <c r="G189" s="41"/>
      <c r="H189" s="41"/>
      <c r="I189" s="192"/>
      <c r="J189" s="41"/>
      <c r="K189" s="41"/>
      <c r="L189" s="42"/>
      <c r="M189" s="193"/>
      <c r="N189" s="194"/>
      <c r="O189" s="75"/>
      <c r="P189" s="75"/>
      <c r="Q189" s="75"/>
      <c r="R189" s="75"/>
      <c r="S189" s="75"/>
      <c r="T189" s="76"/>
      <c r="U189" s="41"/>
      <c r="V189" s="41"/>
      <c r="W189" s="41"/>
      <c r="X189" s="41"/>
      <c r="Y189" s="41"/>
      <c r="Z189" s="41"/>
      <c r="AA189" s="41"/>
      <c r="AB189" s="41"/>
      <c r="AC189" s="41"/>
      <c r="AD189" s="41"/>
      <c r="AE189" s="41"/>
      <c r="AT189" s="22" t="s">
        <v>338</v>
      </c>
      <c r="AU189" s="22" t="s">
        <v>79</v>
      </c>
    </row>
    <row r="190" s="12" customFormat="1" ht="22.8" customHeight="1">
      <c r="A190" s="12"/>
      <c r="B190" s="163"/>
      <c r="C190" s="12"/>
      <c r="D190" s="164" t="s">
        <v>68</v>
      </c>
      <c r="E190" s="174" t="s">
        <v>8644</v>
      </c>
      <c r="F190" s="174" t="s">
        <v>8645</v>
      </c>
      <c r="G190" s="12"/>
      <c r="H190" s="12"/>
      <c r="I190" s="166"/>
      <c r="J190" s="175">
        <f>BK190</f>
        <v>0</v>
      </c>
      <c r="K190" s="12"/>
      <c r="L190" s="163"/>
      <c r="M190" s="168"/>
      <c r="N190" s="169"/>
      <c r="O190" s="169"/>
      <c r="P190" s="170">
        <f>SUM(P191:P220)</f>
        <v>0</v>
      </c>
      <c r="Q190" s="169"/>
      <c r="R190" s="170">
        <f>SUM(R191:R220)</f>
        <v>0</v>
      </c>
      <c r="S190" s="169"/>
      <c r="T190" s="171">
        <f>SUM(T191:T220)</f>
        <v>0</v>
      </c>
      <c r="U190" s="12"/>
      <c r="V190" s="12"/>
      <c r="W190" s="12"/>
      <c r="X190" s="12"/>
      <c r="Y190" s="12"/>
      <c r="Z190" s="12"/>
      <c r="AA190" s="12"/>
      <c r="AB190" s="12"/>
      <c r="AC190" s="12"/>
      <c r="AD190" s="12"/>
      <c r="AE190" s="12"/>
      <c r="AR190" s="164" t="s">
        <v>76</v>
      </c>
      <c r="AT190" s="172" t="s">
        <v>68</v>
      </c>
      <c r="AU190" s="172" t="s">
        <v>76</v>
      </c>
      <c r="AY190" s="164" t="s">
        <v>328</v>
      </c>
      <c r="BK190" s="173">
        <f>SUM(BK191:BK220)</f>
        <v>0</v>
      </c>
    </row>
    <row r="191" s="2" customFormat="1" ht="21.75" customHeight="1">
      <c r="A191" s="41"/>
      <c r="B191" s="176"/>
      <c r="C191" s="177" t="s">
        <v>473</v>
      </c>
      <c r="D191" s="177" t="s">
        <v>331</v>
      </c>
      <c r="E191" s="178" t="s">
        <v>7915</v>
      </c>
      <c r="F191" s="179" t="s">
        <v>7916</v>
      </c>
      <c r="G191" s="180" t="s">
        <v>491</v>
      </c>
      <c r="H191" s="181">
        <v>82.120000000000005</v>
      </c>
      <c r="I191" s="182"/>
      <c r="J191" s="183">
        <f>ROUND(I191*H191,2)</f>
        <v>0</v>
      </c>
      <c r="K191" s="179" t="s">
        <v>335</v>
      </c>
      <c r="L191" s="42"/>
      <c r="M191" s="184" t="s">
        <v>3</v>
      </c>
      <c r="N191" s="185" t="s">
        <v>40</v>
      </c>
      <c r="O191" s="75"/>
      <c r="P191" s="186">
        <f>O191*H191</f>
        <v>0</v>
      </c>
      <c r="Q191" s="186">
        <v>0</v>
      </c>
      <c r="R191" s="186">
        <f>Q191*H191</f>
        <v>0</v>
      </c>
      <c r="S191" s="186">
        <v>0</v>
      </c>
      <c r="T191" s="187">
        <f>S191*H191</f>
        <v>0</v>
      </c>
      <c r="U191" s="41"/>
      <c r="V191" s="41"/>
      <c r="W191" s="41"/>
      <c r="X191" s="41"/>
      <c r="Y191" s="41"/>
      <c r="Z191" s="41"/>
      <c r="AA191" s="41"/>
      <c r="AB191" s="41"/>
      <c r="AC191" s="41"/>
      <c r="AD191" s="41"/>
      <c r="AE191" s="41"/>
      <c r="AR191" s="188" t="s">
        <v>113</v>
      </c>
      <c r="AT191" s="188" t="s">
        <v>331</v>
      </c>
      <c r="AU191" s="188" t="s">
        <v>79</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718</v>
      </c>
    </row>
    <row r="192" s="2" customFormat="1">
      <c r="A192" s="41"/>
      <c r="B192" s="42"/>
      <c r="C192" s="41"/>
      <c r="D192" s="190" t="s">
        <v>338</v>
      </c>
      <c r="E192" s="41"/>
      <c r="F192" s="191" t="s">
        <v>7917</v>
      </c>
      <c r="G192" s="41"/>
      <c r="H192" s="41"/>
      <c r="I192" s="192"/>
      <c r="J192" s="41"/>
      <c r="K192" s="41"/>
      <c r="L192" s="42"/>
      <c r="M192" s="193"/>
      <c r="N192" s="194"/>
      <c r="O192" s="75"/>
      <c r="P192" s="75"/>
      <c r="Q192" s="75"/>
      <c r="R192" s="75"/>
      <c r="S192" s="75"/>
      <c r="T192" s="76"/>
      <c r="U192" s="41"/>
      <c r="V192" s="41"/>
      <c r="W192" s="41"/>
      <c r="X192" s="41"/>
      <c r="Y192" s="41"/>
      <c r="Z192" s="41"/>
      <c r="AA192" s="41"/>
      <c r="AB192" s="41"/>
      <c r="AC192" s="41"/>
      <c r="AD192" s="41"/>
      <c r="AE192" s="41"/>
      <c r="AT192" s="22" t="s">
        <v>338</v>
      </c>
      <c r="AU192" s="22" t="s">
        <v>79</v>
      </c>
    </row>
    <row r="193" s="15" customFormat="1">
      <c r="A193" s="15"/>
      <c r="B193" s="217"/>
      <c r="C193" s="15"/>
      <c r="D193" s="195" t="s">
        <v>442</v>
      </c>
      <c r="E193" s="218" t="s">
        <v>3</v>
      </c>
      <c r="F193" s="219" t="s">
        <v>8646</v>
      </c>
      <c r="G193" s="15"/>
      <c r="H193" s="218" t="s">
        <v>3</v>
      </c>
      <c r="I193" s="220"/>
      <c r="J193" s="15"/>
      <c r="K193" s="15"/>
      <c r="L193" s="217"/>
      <c r="M193" s="221"/>
      <c r="N193" s="222"/>
      <c r="O193" s="222"/>
      <c r="P193" s="222"/>
      <c r="Q193" s="222"/>
      <c r="R193" s="222"/>
      <c r="S193" s="222"/>
      <c r="T193" s="223"/>
      <c r="U193" s="15"/>
      <c r="V193" s="15"/>
      <c r="W193" s="15"/>
      <c r="X193" s="15"/>
      <c r="Y193" s="15"/>
      <c r="Z193" s="15"/>
      <c r="AA193" s="15"/>
      <c r="AB193" s="15"/>
      <c r="AC193" s="15"/>
      <c r="AD193" s="15"/>
      <c r="AE193" s="15"/>
      <c r="AT193" s="218" t="s">
        <v>442</v>
      </c>
      <c r="AU193" s="218" t="s">
        <v>79</v>
      </c>
      <c r="AV193" s="15" t="s">
        <v>76</v>
      </c>
      <c r="AW193" s="15" t="s">
        <v>31</v>
      </c>
      <c r="AX193" s="15" t="s">
        <v>69</v>
      </c>
      <c r="AY193" s="218" t="s">
        <v>328</v>
      </c>
    </row>
    <row r="194" s="13" customFormat="1">
      <c r="A194" s="13"/>
      <c r="B194" s="201"/>
      <c r="C194" s="13"/>
      <c r="D194" s="195" t="s">
        <v>442</v>
      </c>
      <c r="E194" s="202" t="s">
        <v>3</v>
      </c>
      <c r="F194" s="203" t="s">
        <v>8647</v>
      </c>
      <c r="G194" s="13"/>
      <c r="H194" s="204">
        <v>23.399999999999999</v>
      </c>
      <c r="I194" s="205"/>
      <c r="J194" s="13"/>
      <c r="K194" s="13"/>
      <c r="L194" s="201"/>
      <c r="M194" s="206"/>
      <c r="N194" s="207"/>
      <c r="O194" s="207"/>
      <c r="P194" s="207"/>
      <c r="Q194" s="207"/>
      <c r="R194" s="207"/>
      <c r="S194" s="207"/>
      <c r="T194" s="208"/>
      <c r="U194" s="13"/>
      <c r="V194" s="13"/>
      <c r="W194" s="13"/>
      <c r="X194" s="13"/>
      <c r="Y194" s="13"/>
      <c r="Z194" s="13"/>
      <c r="AA194" s="13"/>
      <c r="AB194" s="13"/>
      <c r="AC194" s="13"/>
      <c r="AD194" s="13"/>
      <c r="AE194" s="13"/>
      <c r="AT194" s="202" t="s">
        <v>442</v>
      </c>
      <c r="AU194" s="202" t="s">
        <v>79</v>
      </c>
      <c r="AV194" s="13" t="s">
        <v>79</v>
      </c>
      <c r="AW194" s="13" t="s">
        <v>31</v>
      </c>
      <c r="AX194" s="13" t="s">
        <v>69</v>
      </c>
      <c r="AY194" s="202" t="s">
        <v>328</v>
      </c>
    </row>
    <row r="195" s="15" customFormat="1">
      <c r="A195" s="15"/>
      <c r="B195" s="217"/>
      <c r="C195" s="15"/>
      <c r="D195" s="195" t="s">
        <v>442</v>
      </c>
      <c r="E195" s="218" t="s">
        <v>3</v>
      </c>
      <c r="F195" s="219" t="s">
        <v>8648</v>
      </c>
      <c r="G195" s="15"/>
      <c r="H195" s="218" t="s">
        <v>3</v>
      </c>
      <c r="I195" s="220"/>
      <c r="J195" s="15"/>
      <c r="K195" s="15"/>
      <c r="L195" s="217"/>
      <c r="M195" s="221"/>
      <c r="N195" s="222"/>
      <c r="O195" s="222"/>
      <c r="P195" s="222"/>
      <c r="Q195" s="222"/>
      <c r="R195" s="222"/>
      <c r="S195" s="222"/>
      <c r="T195" s="223"/>
      <c r="U195" s="15"/>
      <c r="V195" s="15"/>
      <c r="W195" s="15"/>
      <c r="X195" s="15"/>
      <c r="Y195" s="15"/>
      <c r="Z195" s="15"/>
      <c r="AA195" s="15"/>
      <c r="AB195" s="15"/>
      <c r="AC195" s="15"/>
      <c r="AD195" s="15"/>
      <c r="AE195" s="15"/>
      <c r="AT195" s="218" t="s">
        <v>442</v>
      </c>
      <c r="AU195" s="218" t="s">
        <v>79</v>
      </c>
      <c r="AV195" s="15" t="s">
        <v>76</v>
      </c>
      <c r="AW195" s="15" t="s">
        <v>31</v>
      </c>
      <c r="AX195" s="15" t="s">
        <v>69</v>
      </c>
      <c r="AY195" s="218" t="s">
        <v>328</v>
      </c>
    </row>
    <row r="196" s="13" customFormat="1">
      <c r="A196" s="13"/>
      <c r="B196" s="201"/>
      <c r="C196" s="13"/>
      <c r="D196" s="195" t="s">
        <v>442</v>
      </c>
      <c r="E196" s="202" t="s">
        <v>3</v>
      </c>
      <c r="F196" s="203" t="s">
        <v>8649</v>
      </c>
      <c r="G196" s="13"/>
      <c r="H196" s="204">
        <v>58.719999999999999</v>
      </c>
      <c r="I196" s="205"/>
      <c r="J196" s="13"/>
      <c r="K196" s="13"/>
      <c r="L196" s="201"/>
      <c r="M196" s="206"/>
      <c r="N196" s="207"/>
      <c r="O196" s="207"/>
      <c r="P196" s="207"/>
      <c r="Q196" s="207"/>
      <c r="R196" s="207"/>
      <c r="S196" s="207"/>
      <c r="T196" s="208"/>
      <c r="U196" s="13"/>
      <c r="V196" s="13"/>
      <c r="W196" s="13"/>
      <c r="X196" s="13"/>
      <c r="Y196" s="13"/>
      <c r="Z196" s="13"/>
      <c r="AA196" s="13"/>
      <c r="AB196" s="13"/>
      <c r="AC196" s="13"/>
      <c r="AD196" s="13"/>
      <c r="AE196" s="13"/>
      <c r="AT196" s="202" t="s">
        <v>442</v>
      </c>
      <c r="AU196" s="202" t="s">
        <v>79</v>
      </c>
      <c r="AV196" s="13" t="s">
        <v>79</v>
      </c>
      <c r="AW196" s="13" t="s">
        <v>31</v>
      </c>
      <c r="AX196" s="13" t="s">
        <v>69</v>
      </c>
      <c r="AY196" s="202" t="s">
        <v>328</v>
      </c>
    </row>
    <row r="197" s="14" customFormat="1">
      <c r="A197" s="14"/>
      <c r="B197" s="209"/>
      <c r="C197" s="14"/>
      <c r="D197" s="195" t="s">
        <v>442</v>
      </c>
      <c r="E197" s="210" t="s">
        <v>3</v>
      </c>
      <c r="F197" s="211" t="s">
        <v>452</v>
      </c>
      <c r="G197" s="14"/>
      <c r="H197" s="212">
        <v>82.120000000000005</v>
      </c>
      <c r="I197" s="213"/>
      <c r="J197" s="14"/>
      <c r="K197" s="14"/>
      <c r="L197" s="209"/>
      <c r="M197" s="214"/>
      <c r="N197" s="215"/>
      <c r="O197" s="215"/>
      <c r="P197" s="215"/>
      <c r="Q197" s="215"/>
      <c r="R197" s="215"/>
      <c r="S197" s="215"/>
      <c r="T197" s="216"/>
      <c r="U197" s="14"/>
      <c r="V197" s="14"/>
      <c r="W197" s="14"/>
      <c r="X197" s="14"/>
      <c r="Y197" s="14"/>
      <c r="Z197" s="14"/>
      <c r="AA197" s="14"/>
      <c r="AB197" s="14"/>
      <c r="AC197" s="14"/>
      <c r="AD197" s="14"/>
      <c r="AE197" s="14"/>
      <c r="AT197" s="210" t="s">
        <v>442</v>
      </c>
      <c r="AU197" s="210" t="s">
        <v>79</v>
      </c>
      <c r="AV197" s="14" t="s">
        <v>113</v>
      </c>
      <c r="AW197" s="14" t="s">
        <v>31</v>
      </c>
      <c r="AX197" s="14" t="s">
        <v>76</v>
      </c>
      <c r="AY197" s="210" t="s">
        <v>328</v>
      </c>
    </row>
    <row r="198" s="2" customFormat="1" ht="37.8" customHeight="1">
      <c r="A198" s="41"/>
      <c r="B198" s="176"/>
      <c r="C198" s="177" t="s">
        <v>588</v>
      </c>
      <c r="D198" s="177" t="s">
        <v>331</v>
      </c>
      <c r="E198" s="178" t="s">
        <v>7922</v>
      </c>
      <c r="F198" s="179" t="s">
        <v>7923</v>
      </c>
      <c r="G198" s="180" t="s">
        <v>491</v>
      </c>
      <c r="H198" s="181">
        <v>82.120000000000005</v>
      </c>
      <c r="I198" s="182"/>
      <c r="J198" s="183">
        <f>ROUND(I198*H198,2)</f>
        <v>0</v>
      </c>
      <c r="K198" s="179" t="s">
        <v>335</v>
      </c>
      <c r="L198" s="42"/>
      <c r="M198" s="184" t="s">
        <v>3</v>
      </c>
      <c r="N198" s="185" t="s">
        <v>40</v>
      </c>
      <c r="O198" s="75"/>
      <c r="P198" s="186">
        <f>O198*H198</f>
        <v>0</v>
      </c>
      <c r="Q198" s="186">
        <v>0</v>
      </c>
      <c r="R198" s="186">
        <f>Q198*H198</f>
        <v>0</v>
      </c>
      <c r="S198" s="186">
        <v>0</v>
      </c>
      <c r="T198" s="187">
        <f>S198*H198</f>
        <v>0</v>
      </c>
      <c r="U198" s="41"/>
      <c r="V198" s="41"/>
      <c r="W198" s="41"/>
      <c r="X198" s="41"/>
      <c r="Y198" s="41"/>
      <c r="Z198" s="41"/>
      <c r="AA198" s="41"/>
      <c r="AB198" s="41"/>
      <c r="AC198" s="41"/>
      <c r="AD198" s="41"/>
      <c r="AE198" s="41"/>
      <c r="AR198" s="188" t="s">
        <v>113</v>
      </c>
      <c r="AT198" s="188" t="s">
        <v>331</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152</v>
      </c>
    </row>
    <row r="199" s="2" customFormat="1">
      <c r="A199" s="41"/>
      <c r="B199" s="42"/>
      <c r="C199" s="41"/>
      <c r="D199" s="190" t="s">
        <v>338</v>
      </c>
      <c r="E199" s="41"/>
      <c r="F199" s="191" t="s">
        <v>7924</v>
      </c>
      <c r="G199" s="41"/>
      <c r="H199" s="41"/>
      <c r="I199" s="192"/>
      <c r="J199" s="41"/>
      <c r="K199" s="41"/>
      <c r="L199" s="42"/>
      <c r="M199" s="193"/>
      <c r="N199" s="194"/>
      <c r="O199" s="75"/>
      <c r="P199" s="75"/>
      <c r="Q199" s="75"/>
      <c r="R199" s="75"/>
      <c r="S199" s="75"/>
      <c r="T199" s="76"/>
      <c r="U199" s="41"/>
      <c r="V199" s="41"/>
      <c r="W199" s="41"/>
      <c r="X199" s="41"/>
      <c r="Y199" s="41"/>
      <c r="Z199" s="41"/>
      <c r="AA199" s="41"/>
      <c r="AB199" s="41"/>
      <c r="AC199" s="41"/>
      <c r="AD199" s="41"/>
      <c r="AE199" s="41"/>
      <c r="AT199" s="22" t="s">
        <v>338</v>
      </c>
      <c r="AU199" s="22" t="s">
        <v>79</v>
      </c>
    </row>
    <row r="200" s="2" customFormat="1" ht="16.5" customHeight="1">
      <c r="A200" s="41"/>
      <c r="B200" s="176"/>
      <c r="C200" s="224" t="s">
        <v>593</v>
      </c>
      <c r="D200" s="224" t="s">
        <v>539</v>
      </c>
      <c r="E200" s="225" t="s">
        <v>7925</v>
      </c>
      <c r="F200" s="226" t="s">
        <v>7926</v>
      </c>
      <c r="G200" s="227" t="s">
        <v>491</v>
      </c>
      <c r="H200" s="228">
        <v>82.120000000000005</v>
      </c>
      <c r="I200" s="229"/>
      <c r="J200" s="230">
        <f>ROUND(I200*H200,2)</f>
        <v>0</v>
      </c>
      <c r="K200" s="226" t="s">
        <v>335</v>
      </c>
      <c r="L200" s="231"/>
      <c r="M200" s="232" t="s">
        <v>3</v>
      </c>
      <c r="N200" s="233" t="s">
        <v>40</v>
      </c>
      <c r="O200" s="75"/>
      <c r="P200" s="186">
        <f>O200*H200</f>
        <v>0</v>
      </c>
      <c r="Q200" s="186">
        <v>0</v>
      </c>
      <c r="R200" s="186">
        <f>Q200*H200</f>
        <v>0</v>
      </c>
      <c r="S200" s="186">
        <v>0</v>
      </c>
      <c r="T200" s="187">
        <f>S200*H200</f>
        <v>0</v>
      </c>
      <c r="U200" s="41"/>
      <c r="V200" s="41"/>
      <c r="W200" s="41"/>
      <c r="X200" s="41"/>
      <c r="Y200" s="41"/>
      <c r="Z200" s="41"/>
      <c r="AA200" s="41"/>
      <c r="AB200" s="41"/>
      <c r="AC200" s="41"/>
      <c r="AD200" s="41"/>
      <c r="AE200" s="41"/>
      <c r="AR200" s="188" t="s">
        <v>171</v>
      </c>
      <c r="AT200" s="188" t="s">
        <v>539</v>
      </c>
      <c r="AU200" s="188" t="s">
        <v>79</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158</v>
      </c>
    </row>
    <row r="201" s="2" customFormat="1" ht="24.15" customHeight="1">
      <c r="A201" s="41"/>
      <c r="B201" s="176"/>
      <c r="C201" s="177" t="s">
        <v>598</v>
      </c>
      <c r="D201" s="177" t="s">
        <v>331</v>
      </c>
      <c r="E201" s="178" t="s">
        <v>8601</v>
      </c>
      <c r="F201" s="179" t="s">
        <v>8602</v>
      </c>
      <c r="G201" s="180" t="s">
        <v>439</v>
      </c>
      <c r="H201" s="181">
        <v>734</v>
      </c>
      <c r="I201" s="182"/>
      <c r="J201" s="183">
        <f>ROUND(I201*H201,2)</f>
        <v>0</v>
      </c>
      <c r="K201" s="179" t="s">
        <v>335</v>
      </c>
      <c r="L201" s="42"/>
      <c r="M201" s="184" t="s">
        <v>3</v>
      </c>
      <c r="N201" s="185" t="s">
        <v>40</v>
      </c>
      <c r="O201" s="75"/>
      <c r="P201" s="186">
        <f>O201*H201</f>
        <v>0</v>
      </c>
      <c r="Q201" s="186">
        <v>0</v>
      </c>
      <c r="R201" s="186">
        <f>Q201*H201</f>
        <v>0</v>
      </c>
      <c r="S201" s="186">
        <v>0</v>
      </c>
      <c r="T201" s="187">
        <f>S201*H201</f>
        <v>0</v>
      </c>
      <c r="U201" s="41"/>
      <c r="V201" s="41"/>
      <c r="W201" s="41"/>
      <c r="X201" s="41"/>
      <c r="Y201" s="41"/>
      <c r="Z201" s="41"/>
      <c r="AA201" s="41"/>
      <c r="AB201" s="41"/>
      <c r="AC201" s="41"/>
      <c r="AD201" s="41"/>
      <c r="AE201" s="41"/>
      <c r="AR201" s="188" t="s">
        <v>113</v>
      </c>
      <c r="AT201" s="188" t="s">
        <v>331</v>
      </c>
      <c r="AU201" s="188" t="s">
        <v>79</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751</v>
      </c>
    </row>
    <row r="202" s="2" customFormat="1">
      <c r="A202" s="41"/>
      <c r="B202" s="42"/>
      <c r="C202" s="41"/>
      <c r="D202" s="190" t="s">
        <v>338</v>
      </c>
      <c r="E202" s="41"/>
      <c r="F202" s="191" t="s">
        <v>8603</v>
      </c>
      <c r="G202" s="41"/>
      <c r="H202" s="41"/>
      <c r="I202" s="192"/>
      <c r="J202" s="41"/>
      <c r="K202" s="41"/>
      <c r="L202" s="42"/>
      <c r="M202" s="193"/>
      <c r="N202" s="194"/>
      <c r="O202" s="75"/>
      <c r="P202" s="75"/>
      <c r="Q202" s="75"/>
      <c r="R202" s="75"/>
      <c r="S202" s="75"/>
      <c r="T202" s="76"/>
      <c r="U202" s="41"/>
      <c r="V202" s="41"/>
      <c r="W202" s="41"/>
      <c r="X202" s="41"/>
      <c r="Y202" s="41"/>
      <c r="Z202" s="41"/>
      <c r="AA202" s="41"/>
      <c r="AB202" s="41"/>
      <c r="AC202" s="41"/>
      <c r="AD202" s="41"/>
      <c r="AE202" s="41"/>
      <c r="AT202" s="22" t="s">
        <v>338</v>
      </c>
      <c r="AU202" s="22" t="s">
        <v>79</v>
      </c>
    </row>
    <row r="203" s="13" customFormat="1">
      <c r="A203" s="13"/>
      <c r="B203" s="201"/>
      <c r="C203" s="13"/>
      <c r="D203" s="195" t="s">
        <v>442</v>
      </c>
      <c r="E203" s="202" t="s">
        <v>3</v>
      </c>
      <c r="F203" s="203" t="s">
        <v>8604</v>
      </c>
      <c r="G203" s="13"/>
      <c r="H203" s="204">
        <v>734</v>
      </c>
      <c r="I203" s="205"/>
      <c r="J203" s="13"/>
      <c r="K203" s="13"/>
      <c r="L203" s="201"/>
      <c r="M203" s="206"/>
      <c r="N203" s="207"/>
      <c r="O203" s="207"/>
      <c r="P203" s="207"/>
      <c r="Q203" s="207"/>
      <c r="R203" s="207"/>
      <c r="S203" s="207"/>
      <c r="T203" s="208"/>
      <c r="U203" s="13"/>
      <c r="V203" s="13"/>
      <c r="W203" s="13"/>
      <c r="X203" s="13"/>
      <c r="Y203" s="13"/>
      <c r="Z203" s="13"/>
      <c r="AA203" s="13"/>
      <c r="AB203" s="13"/>
      <c r="AC203" s="13"/>
      <c r="AD203" s="13"/>
      <c r="AE203" s="13"/>
      <c r="AT203" s="202" t="s">
        <v>442</v>
      </c>
      <c r="AU203" s="202" t="s">
        <v>79</v>
      </c>
      <c r="AV203" s="13" t="s">
        <v>79</v>
      </c>
      <c r="AW203" s="13" t="s">
        <v>31</v>
      </c>
      <c r="AX203" s="13" t="s">
        <v>69</v>
      </c>
      <c r="AY203" s="202" t="s">
        <v>328</v>
      </c>
    </row>
    <row r="204" s="14" customFormat="1">
      <c r="A204" s="14"/>
      <c r="B204" s="209"/>
      <c r="C204" s="14"/>
      <c r="D204" s="195" t="s">
        <v>442</v>
      </c>
      <c r="E204" s="210" t="s">
        <v>3</v>
      </c>
      <c r="F204" s="211" t="s">
        <v>452</v>
      </c>
      <c r="G204" s="14"/>
      <c r="H204" s="212">
        <v>734</v>
      </c>
      <c r="I204" s="213"/>
      <c r="J204" s="14"/>
      <c r="K204" s="14"/>
      <c r="L204" s="209"/>
      <c r="M204" s="214"/>
      <c r="N204" s="215"/>
      <c r="O204" s="215"/>
      <c r="P204" s="215"/>
      <c r="Q204" s="215"/>
      <c r="R204" s="215"/>
      <c r="S204" s="215"/>
      <c r="T204" s="216"/>
      <c r="U204" s="14"/>
      <c r="V204" s="14"/>
      <c r="W204" s="14"/>
      <c r="X204" s="14"/>
      <c r="Y204" s="14"/>
      <c r="Z204" s="14"/>
      <c r="AA204" s="14"/>
      <c r="AB204" s="14"/>
      <c r="AC204" s="14"/>
      <c r="AD204" s="14"/>
      <c r="AE204" s="14"/>
      <c r="AT204" s="210" t="s">
        <v>442</v>
      </c>
      <c r="AU204" s="210" t="s">
        <v>79</v>
      </c>
      <c r="AV204" s="14" t="s">
        <v>113</v>
      </c>
      <c r="AW204" s="14" t="s">
        <v>31</v>
      </c>
      <c r="AX204" s="14" t="s">
        <v>76</v>
      </c>
      <c r="AY204" s="210" t="s">
        <v>328</v>
      </c>
    </row>
    <row r="205" s="2" customFormat="1" ht="24.15" customHeight="1">
      <c r="A205" s="41"/>
      <c r="B205" s="176"/>
      <c r="C205" s="177" t="s">
        <v>605</v>
      </c>
      <c r="D205" s="177" t="s">
        <v>331</v>
      </c>
      <c r="E205" s="178" t="s">
        <v>8605</v>
      </c>
      <c r="F205" s="179" t="s">
        <v>8606</v>
      </c>
      <c r="G205" s="180" t="s">
        <v>8607</v>
      </c>
      <c r="H205" s="181">
        <v>14.68</v>
      </c>
      <c r="I205" s="182"/>
      <c r="J205" s="183">
        <f>ROUND(I205*H205,2)</f>
        <v>0</v>
      </c>
      <c r="K205" s="179" t="s">
        <v>335</v>
      </c>
      <c r="L205" s="42"/>
      <c r="M205" s="184" t="s">
        <v>3</v>
      </c>
      <c r="N205" s="185" t="s">
        <v>40</v>
      </c>
      <c r="O205" s="75"/>
      <c r="P205" s="186">
        <f>O205*H205</f>
        <v>0</v>
      </c>
      <c r="Q205" s="186">
        <v>0</v>
      </c>
      <c r="R205" s="186">
        <f>Q205*H205</f>
        <v>0</v>
      </c>
      <c r="S205" s="186">
        <v>0</v>
      </c>
      <c r="T205" s="187">
        <f>S205*H205</f>
        <v>0</v>
      </c>
      <c r="U205" s="41"/>
      <c r="V205" s="41"/>
      <c r="W205" s="41"/>
      <c r="X205" s="41"/>
      <c r="Y205" s="41"/>
      <c r="Z205" s="41"/>
      <c r="AA205" s="41"/>
      <c r="AB205" s="41"/>
      <c r="AC205" s="41"/>
      <c r="AD205" s="41"/>
      <c r="AE205" s="41"/>
      <c r="AR205" s="188" t="s">
        <v>113</v>
      </c>
      <c r="AT205" s="188" t="s">
        <v>331</v>
      </c>
      <c r="AU205" s="188" t="s">
        <v>79</v>
      </c>
      <c r="AY205" s="22" t="s">
        <v>328</v>
      </c>
      <c r="BE205" s="189">
        <f>IF(N205="základní",J205,0)</f>
        <v>0</v>
      </c>
      <c r="BF205" s="189">
        <f>IF(N205="snížená",J205,0)</f>
        <v>0</v>
      </c>
      <c r="BG205" s="189">
        <f>IF(N205="zákl. přenesená",J205,0)</f>
        <v>0</v>
      </c>
      <c r="BH205" s="189">
        <f>IF(N205="sníž. přenesená",J205,0)</f>
        <v>0</v>
      </c>
      <c r="BI205" s="189">
        <f>IF(N205="nulová",J205,0)</f>
        <v>0</v>
      </c>
      <c r="BJ205" s="22" t="s">
        <v>76</v>
      </c>
      <c r="BK205" s="189">
        <f>ROUND(I205*H205,2)</f>
        <v>0</v>
      </c>
      <c r="BL205" s="22" t="s">
        <v>113</v>
      </c>
      <c r="BM205" s="188" t="s">
        <v>761</v>
      </c>
    </row>
    <row r="206" s="2" customFormat="1">
      <c r="A206" s="41"/>
      <c r="B206" s="42"/>
      <c r="C206" s="41"/>
      <c r="D206" s="190" t="s">
        <v>338</v>
      </c>
      <c r="E206" s="41"/>
      <c r="F206" s="191" t="s">
        <v>8608</v>
      </c>
      <c r="G206" s="41"/>
      <c r="H206" s="41"/>
      <c r="I206" s="192"/>
      <c r="J206" s="41"/>
      <c r="K206" s="41"/>
      <c r="L206" s="42"/>
      <c r="M206" s="193"/>
      <c r="N206" s="194"/>
      <c r="O206" s="75"/>
      <c r="P206" s="75"/>
      <c r="Q206" s="75"/>
      <c r="R206" s="75"/>
      <c r="S206" s="75"/>
      <c r="T206" s="76"/>
      <c r="U206" s="41"/>
      <c r="V206" s="41"/>
      <c r="W206" s="41"/>
      <c r="X206" s="41"/>
      <c r="Y206" s="41"/>
      <c r="Z206" s="41"/>
      <c r="AA206" s="41"/>
      <c r="AB206" s="41"/>
      <c r="AC206" s="41"/>
      <c r="AD206" s="41"/>
      <c r="AE206" s="41"/>
      <c r="AT206" s="22" t="s">
        <v>338</v>
      </c>
      <c r="AU206" s="22" t="s">
        <v>79</v>
      </c>
    </row>
    <row r="207" s="15" customFormat="1">
      <c r="A207" s="15"/>
      <c r="B207" s="217"/>
      <c r="C207" s="15"/>
      <c r="D207" s="195" t="s">
        <v>442</v>
      </c>
      <c r="E207" s="218" t="s">
        <v>3</v>
      </c>
      <c r="F207" s="219" t="s">
        <v>8188</v>
      </c>
      <c r="G207" s="15"/>
      <c r="H207" s="218" t="s">
        <v>3</v>
      </c>
      <c r="I207" s="220"/>
      <c r="J207" s="15"/>
      <c r="K207" s="15"/>
      <c r="L207" s="217"/>
      <c r="M207" s="221"/>
      <c r="N207" s="222"/>
      <c r="O207" s="222"/>
      <c r="P207" s="222"/>
      <c r="Q207" s="222"/>
      <c r="R207" s="222"/>
      <c r="S207" s="222"/>
      <c r="T207" s="223"/>
      <c r="U207" s="15"/>
      <c r="V207" s="15"/>
      <c r="W207" s="15"/>
      <c r="X207" s="15"/>
      <c r="Y207" s="15"/>
      <c r="Z207" s="15"/>
      <c r="AA207" s="15"/>
      <c r="AB207" s="15"/>
      <c r="AC207" s="15"/>
      <c r="AD207" s="15"/>
      <c r="AE207" s="15"/>
      <c r="AT207" s="218" t="s">
        <v>442</v>
      </c>
      <c r="AU207" s="218" t="s">
        <v>79</v>
      </c>
      <c r="AV207" s="15" t="s">
        <v>76</v>
      </c>
      <c r="AW207" s="15" t="s">
        <v>31</v>
      </c>
      <c r="AX207" s="15" t="s">
        <v>69</v>
      </c>
      <c r="AY207" s="218" t="s">
        <v>328</v>
      </c>
    </row>
    <row r="208" s="13" customFormat="1">
      <c r="A208" s="13"/>
      <c r="B208" s="201"/>
      <c r="C208" s="13"/>
      <c r="D208" s="195" t="s">
        <v>442</v>
      </c>
      <c r="E208" s="202" t="s">
        <v>3</v>
      </c>
      <c r="F208" s="203" t="s">
        <v>8609</v>
      </c>
      <c r="G208" s="13"/>
      <c r="H208" s="204">
        <v>14.68</v>
      </c>
      <c r="I208" s="205"/>
      <c r="J208" s="13"/>
      <c r="K208" s="13"/>
      <c r="L208" s="201"/>
      <c r="M208" s="206"/>
      <c r="N208" s="207"/>
      <c r="O208" s="207"/>
      <c r="P208" s="207"/>
      <c r="Q208" s="207"/>
      <c r="R208" s="207"/>
      <c r="S208" s="207"/>
      <c r="T208" s="208"/>
      <c r="U208" s="13"/>
      <c r="V208" s="13"/>
      <c r="W208" s="13"/>
      <c r="X208" s="13"/>
      <c r="Y208" s="13"/>
      <c r="Z208" s="13"/>
      <c r="AA208" s="13"/>
      <c r="AB208" s="13"/>
      <c r="AC208" s="13"/>
      <c r="AD208" s="13"/>
      <c r="AE208" s="13"/>
      <c r="AT208" s="202" t="s">
        <v>442</v>
      </c>
      <c r="AU208" s="202" t="s">
        <v>79</v>
      </c>
      <c r="AV208" s="13" t="s">
        <v>79</v>
      </c>
      <c r="AW208" s="13" t="s">
        <v>31</v>
      </c>
      <c r="AX208" s="13" t="s">
        <v>69</v>
      </c>
      <c r="AY208" s="202" t="s">
        <v>328</v>
      </c>
    </row>
    <row r="209" s="14" customFormat="1">
      <c r="A209" s="14"/>
      <c r="B209" s="209"/>
      <c r="C209" s="14"/>
      <c r="D209" s="195" t="s">
        <v>442</v>
      </c>
      <c r="E209" s="210" t="s">
        <v>3</v>
      </c>
      <c r="F209" s="211" t="s">
        <v>452</v>
      </c>
      <c r="G209" s="14"/>
      <c r="H209" s="212">
        <v>14.68</v>
      </c>
      <c r="I209" s="213"/>
      <c r="J209" s="14"/>
      <c r="K209" s="14"/>
      <c r="L209" s="209"/>
      <c r="M209" s="214"/>
      <c r="N209" s="215"/>
      <c r="O209" s="215"/>
      <c r="P209" s="215"/>
      <c r="Q209" s="215"/>
      <c r="R209" s="215"/>
      <c r="S209" s="215"/>
      <c r="T209" s="216"/>
      <c r="U209" s="14"/>
      <c r="V209" s="14"/>
      <c r="W209" s="14"/>
      <c r="X209" s="14"/>
      <c r="Y209" s="14"/>
      <c r="Z209" s="14"/>
      <c r="AA209" s="14"/>
      <c r="AB209" s="14"/>
      <c r="AC209" s="14"/>
      <c r="AD209" s="14"/>
      <c r="AE209" s="14"/>
      <c r="AT209" s="210" t="s">
        <v>442</v>
      </c>
      <c r="AU209" s="210" t="s">
        <v>79</v>
      </c>
      <c r="AV209" s="14" t="s">
        <v>113</v>
      </c>
      <c r="AW209" s="14" t="s">
        <v>31</v>
      </c>
      <c r="AX209" s="14" t="s">
        <v>76</v>
      </c>
      <c r="AY209" s="210" t="s">
        <v>328</v>
      </c>
    </row>
    <row r="210" s="2" customFormat="1" ht="24.15" customHeight="1">
      <c r="A210" s="41"/>
      <c r="B210" s="176"/>
      <c r="C210" s="177" t="s">
        <v>610</v>
      </c>
      <c r="D210" s="177" t="s">
        <v>331</v>
      </c>
      <c r="E210" s="178" t="s">
        <v>8610</v>
      </c>
      <c r="F210" s="179" t="s">
        <v>8611</v>
      </c>
      <c r="G210" s="180" t="s">
        <v>585</v>
      </c>
      <c r="H210" s="181">
        <v>0.021999999999999999</v>
      </c>
      <c r="I210" s="182"/>
      <c r="J210" s="183">
        <f>ROUND(I210*H210,2)</f>
        <v>0</v>
      </c>
      <c r="K210" s="179" t="s">
        <v>335</v>
      </c>
      <c r="L210" s="42"/>
      <c r="M210" s="184" t="s">
        <v>3</v>
      </c>
      <c r="N210" s="185"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113</v>
      </c>
      <c r="AT210" s="188" t="s">
        <v>331</v>
      </c>
      <c r="AU210" s="188" t="s">
        <v>79</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769</v>
      </c>
    </row>
    <row r="211" s="2" customFormat="1">
      <c r="A211" s="41"/>
      <c r="B211" s="42"/>
      <c r="C211" s="41"/>
      <c r="D211" s="190" t="s">
        <v>338</v>
      </c>
      <c r="E211" s="41"/>
      <c r="F211" s="191" t="s">
        <v>8612</v>
      </c>
      <c r="G211" s="41"/>
      <c r="H211" s="41"/>
      <c r="I211" s="192"/>
      <c r="J211" s="41"/>
      <c r="K211" s="41"/>
      <c r="L211" s="42"/>
      <c r="M211" s="193"/>
      <c r="N211" s="194"/>
      <c r="O211" s="75"/>
      <c r="P211" s="75"/>
      <c r="Q211" s="75"/>
      <c r="R211" s="75"/>
      <c r="S211" s="75"/>
      <c r="T211" s="76"/>
      <c r="U211" s="41"/>
      <c r="V211" s="41"/>
      <c r="W211" s="41"/>
      <c r="X211" s="41"/>
      <c r="Y211" s="41"/>
      <c r="Z211" s="41"/>
      <c r="AA211" s="41"/>
      <c r="AB211" s="41"/>
      <c r="AC211" s="41"/>
      <c r="AD211" s="41"/>
      <c r="AE211" s="41"/>
      <c r="AT211" s="22" t="s">
        <v>338</v>
      </c>
      <c r="AU211" s="22" t="s">
        <v>79</v>
      </c>
    </row>
    <row r="212" s="15" customFormat="1">
      <c r="A212" s="15"/>
      <c r="B212" s="217"/>
      <c r="C212" s="15"/>
      <c r="D212" s="195" t="s">
        <v>442</v>
      </c>
      <c r="E212" s="218" t="s">
        <v>3</v>
      </c>
      <c r="F212" s="219" t="s">
        <v>8615</v>
      </c>
      <c r="G212" s="15"/>
      <c r="H212" s="218" t="s">
        <v>3</v>
      </c>
      <c r="I212" s="220"/>
      <c r="J212" s="15"/>
      <c r="K212" s="15"/>
      <c r="L212" s="217"/>
      <c r="M212" s="221"/>
      <c r="N212" s="222"/>
      <c r="O212" s="222"/>
      <c r="P212" s="222"/>
      <c r="Q212" s="222"/>
      <c r="R212" s="222"/>
      <c r="S212" s="222"/>
      <c r="T212" s="223"/>
      <c r="U212" s="15"/>
      <c r="V212" s="15"/>
      <c r="W212" s="15"/>
      <c r="X212" s="15"/>
      <c r="Y212" s="15"/>
      <c r="Z212" s="15"/>
      <c r="AA212" s="15"/>
      <c r="AB212" s="15"/>
      <c r="AC212" s="15"/>
      <c r="AD212" s="15"/>
      <c r="AE212" s="15"/>
      <c r="AT212" s="218" t="s">
        <v>442</v>
      </c>
      <c r="AU212" s="218" t="s">
        <v>79</v>
      </c>
      <c r="AV212" s="15" t="s">
        <v>76</v>
      </c>
      <c r="AW212" s="15" t="s">
        <v>31</v>
      </c>
      <c r="AX212" s="15" t="s">
        <v>69</v>
      </c>
      <c r="AY212" s="218" t="s">
        <v>328</v>
      </c>
    </row>
    <row r="213" s="13" customFormat="1">
      <c r="A213" s="13"/>
      <c r="B213" s="201"/>
      <c r="C213" s="13"/>
      <c r="D213" s="195" t="s">
        <v>442</v>
      </c>
      <c r="E213" s="202" t="s">
        <v>3</v>
      </c>
      <c r="F213" s="203" t="s">
        <v>8616</v>
      </c>
      <c r="G213" s="13"/>
      <c r="H213" s="204">
        <v>0.021999999999999999</v>
      </c>
      <c r="I213" s="205"/>
      <c r="J213" s="13"/>
      <c r="K213" s="13"/>
      <c r="L213" s="201"/>
      <c r="M213" s="206"/>
      <c r="N213" s="207"/>
      <c r="O213" s="207"/>
      <c r="P213" s="207"/>
      <c r="Q213" s="207"/>
      <c r="R213" s="207"/>
      <c r="S213" s="207"/>
      <c r="T213" s="208"/>
      <c r="U213" s="13"/>
      <c r="V213" s="13"/>
      <c r="W213" s="13"/>
      <c r="X213" s="13"/>
      <c r="Y213" s="13"/>
      <c r="Z213" s="13"/>
      <c r="AA213" s="13"/>
      <c r="AB213" s="13"/>
      <c r="AC213" s="13"/>
      <c r="AD213" s="13"/>
      <c r="AE213" s="13"/>
      <c r="AT213" s="202" t="s">
        <v>442</v>
      </c>
      <c r="AU213" s="202" t="s">
        <v>79</v>
      </c>
      <c r="AV213" s="13" t="s">
        <v>79</v>
      </c>
      <c r="AW213" s="13" t="s">
        <v>31</v>
      </c>
      <c r="AX213" s="13" t="s">
        <v>69</v>
      </c>
      <c r="AY213" s="202" t="s">
        <v>328</v>
      </c>
    </row>
    <row r="214" s="14" customFormat="1">
      <c r="A214" s="14"/>
      <c r="B214" s="209"/>
      <c r="C214" s="14"/>
      <c r="D214" s="195" t="s">
        <v>442</v>
      </c>
      <c r="E214" s="210" t="s">
        <v>3</v>
      </c>
      <c r="F214" s="211" t="s">
        <v>452</v>
      </c>
      <c r="G214" s="14"/>
      <c r="H214" s="212">
        <v>0.021999999999999999</v>
      </c>
      <c r="I214" s="213"/>
      <c r="J214" s="14"/>
      <c r="K214" s="14"/>
      <c r="L214" s="209"/>
      <c r="M214" s="214"/>
      <c r="N214" s="215"/>
      <c r="O214" s="215"/>
      <c r="P214" s="215"/>
      <c r="Q214" s="215"/>
      <c r="R214" s="215"/>
      <c r="S214" s="215"/>
      <c r="T214" s="216"/>
      <c r="U214" s="14"/>
      <c r="V214" s="14"/>
      <c r="W214" s="14"/>
      <c r="X214" s="14"/>
      <c r="Y214" s="14"/>
      <c r="Z214" s="14"/>
      <c r="AA214" s="14"/>
      <c r="AB214" s="14"/>
      <c r="AC214" s="14"/>
      <c r="AD214" s="14"/>
      <c r="AE214" s="14"/>
      <c r="AT214" s="210" t="s">
        <v>442</v>
      </c>
      <c r="AU214" s="210" t="s">
        <v>79</v>
      </c>
      <c r="AV214" s="14" t="s">
        <v>113</v>
      </c>
      <c r="AW214" s="14" t="s">
        <v>31</v>
      </c>
      <c r="AX214" s="14" t="s">
        <v>76</v>
      </c>
      <c r="AY214" s="210" t="s">
        <v>328</v>
      </c>
    </row>
    <row r="215" s="2" customFormat="1" ht="16.5" customHeight="1">
      <c r="A215" s="41"/>
      <c r="B215" s="176"/>
      <c r="C215" s="224" t="s">
        <v>616</v>
      </c>
      <c r="D215" s="224" t="s">
        <v>539</v>
      </c>
      <c r="E215" s="225" t="s">
        <v>8617</v>
      </c>
      <c r="F215" s="226" t="s">
        <v>8618</v>
      </c>
      <c r="G215" s="227" t="s">
        <v>1388</v>
      </c>
      <c r="H215" s="228">
        <v>22.02</v>
      </c>
      <c r="I215" s="229"/>
      <c r="J215" s="230">
        <f>ROUND(I215*H215,2)</f>
        <v>0</v>
      </c>
      <c r="K215" s="226" t="s">
        <v>335</v>
      </c>
      <c r="L215" s="231"/>
      <c r="M215" s="232" t="s">
        <v>3</v>
      </c>
      <c r="N215" s="233" t="s">
        <v>40</v>
      </c>
      <c r="O215" s="75"/>
      <c r="P215" s="186">
        <f>O215*H215</f>
        <v>0</v>
      </c>
      <c r="Q215" s="186">
        <v>0</v>
      </c>
      <c r="R215" s="186">
        <f>Q215*H215</f>
        <v>0</v>
      </c>
      <c r="S215" s="186">
        <v>0</v>
      </c>
      <c r="T215" s="187">
        <f>S215*H215</f>
        <v>0</v>
      </c>
      <c r="U215" s="41"/>
      <c r="V215" s="41"/>
      <c r="W215" s="41"/>
      <c r="X215" s="41"/>
      <c r="Y215" s="41"/>
      <c r="Z215" s="41"/>
      <c r="AA215" s="41"/>
      <c r="AB215" s="41"/>
      <c r="AC215" s="41"/>
      <c r="AD215" s="41"/>
      <c r="AE215" s="41"/>
      <c r="AR215" s="188" t="s">
        <v>171</v>
      </c>
      <c r="AT215" s="188" t="s">
        <v>539</v>
      </c>
      <c r="AU215" s="188" t="s">
        <v>79</v>
      </c>
      <c r="AY215" s="22" t="s">
        <v>328</v>
      </c>
      <c r="BE215" s="189">
        <f>IF(N215="základní",J215,0)</f>
        <v>0</v>
      </c>
      <c r="BF215" s="189">
        <f>IF(N215="snížená",J215,0)</f>
        <v>0</v>
      </c>
      <c r="BG215" s="189">
        <f>IF(N215="zákl. přenesená",J215,0)</f>
        <v>0</v>
      </c>
      <c r="BH215" s="189">
        <f>IF(N215="sníž. přenesená",J215,0)</f>
        <v>0</v>
      </c>
      <c r="BI215" s="189">
        <f>IF(N215="nulová",J215,0)</f>
        <v>0</v>
      </c>
      <c r="BJ215" s="22" t="s">
        <v>76</v>
      </c>
      <c r="BK215" s="189">
        <f>ROUND(I215*H215,2)</f>
        <v>0</v>
      </c>
      <c r="BL215" s="22" t="s">
        <v>113</v>
      </c>
      <c r="BM215" s="188" t="s">
        <v>778</v>
      </c>
    </row>
    <row r="216" s="15" customFormat="1">
      <c r="A216" s="15"/>
      <c r="B216" s="217"/>
      <c r="C216" s="15"/>
      <c r="D216" s="195" t="s">
        <v>442</v>
      </c>
      <c r="E216" s="218" t="s">
        <v>3</v>
      </c>
      <c r="F216" s="219" t="s">
        <v>8627</v>
      </c>
      <c r="G216" s="15"/>
      <c r="H216" s="218" t="s">
        <v>3</v>
      </c>
      <c r="I216" s="220"/>
      <c r="J216" s="15"/>
      <c r="K216" s="15"/>
      <c r="L216" s="217"/>
      <c r="M216" s="221"/>
      <c r="N216" s="222"/>
      <c r="O216" s="222"/>
      <c r="P216" s="222"/>
      <c r="Q216" s="222"/>
      <c r="R216" s="222"/>
      <c r="S216" s="222"/>
      <c r="T216" s="223"/>
      <c r="U216" s="15"/>
      <c r="V216" s="15"/>
      <c r="W216" s="15"/>
      <c r="X216" s="15"/>
      <c r="Y216" s="15"/>
      <c r="Z216" s="15"/>
      <c r="AA216" s="15"/>
      <c r="AB216" s="15"/>
      <c r="AC216" s="15"/>
      <c r="AD216" s="15"/>
      <c r="AE216" s="15"/>
      <c r="AT216" s="218" t="s">
        <v>442</v>
      </c>
      <c r="AU216" s="218" t="s">
        <v>79</v>
      </c>
      <c r="AV216" s="15" t="s">
        <v>76</v>
      </c>
      <c r="AW216" s="15" t="s">
        <v>31</v>
      </c>
      <c r="AX216" s="15" t="s">
        <v>69</v>
      </c>
      <c r="AY216" s="218" t="s">
        <v>328</v>
      </c>
    </row>
    <row r="217" s="13" customFormat="1">
      <c r="A217" s="13"/>
      <c r="B217" s="201"/>
      <c r="C217" s="13"/>
      <c r="D217" s="195" t="s">
        <v>442</v>
      </c>
      <c r="E217" s="202" t="s">
        <v>3</v>
      </c>
      <c r="F217" s="203" t="s">
        <v>8628</v>
      </c>
      <c r="G217" s="13"/>
      <c r="H217" s="204">
        <v>22.02</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79</v>
      </c>
      <c r="AV217" s="13" t="s">
        <v>79</v>
      </c>
      <c r="AW217" s="13" t="s">
        <v>31</v>
      </c>
      <c r="AX217" s="13" t="s">
        <v>69</v>
      </c>
      <c r="AY217" s="202" t="s">
        <v>328</v>
      </c>
    </row>
    <row r="218" s="14" customFormat="1">
      <c r="A218" s="14"/>
      <c r="B218" s="209"/>
      <c r="C218" s="14"/>
      <c r="D218" s="195" t="s">
        <v>442</v>
      </c>
      <c r="E218" s="210" t="s">
        <v>3</v>
      </c>
      <c r="F218" s="211" t="s">
        <v>452</v>
      </c>
      <c r="G218" s="14"/>
      <c r="H218" s="212">
        <v>22.02</v>
      </c>
      <c r="I218" s="213"/>
      <c r="J218" s="14"/>
      <c r="K218" s="14"/>
      <c r="L218" s="209"/>
      <c r="M218" s="214"/>
      <c r="N218" s="215"/>
      <c r="O218" s="215"/>
      <c r="P218" s="215"/>
      <c r="Q218" s="215"/>
      <c r="R218" s="215"/>
      <c r="S218" s="215"/>
      <c r="T218" s="216"/>
      <c r="U218" s="14"/>
      <c r="V218" s="14"/>
      <c r="W218" s="14"/>
      <c r="X218" s="14"/>
      <c r="Y218" s="14"/>
      <c r="Z218" s="14"/>
      <c r="AA218" s="14"/>
      <c r="AB218" s="14"/>
      <c r="AC218" s="14"/>
      <c r="AD218" s="14"/>
      <c r="AE218" s="14"/>
      <c r="AT218" s="210" t="s">
        <v>442</v>
      </c>
      <c r="AU218" s="210" t="s">
        <v>79</v>
      </c>
      <c r="AV218" s="14" t="s">
        <v>113</v>
      </c>
      <c r="AW218" s="14" t="s">
        <v>31</v>
      </c>
      <c r="AX218" s="14" t="s">
        <v>76</v>
      </c>
      <c r="AY218" s="210" t="s">
        <v>328</v>
      </c>
    </row>
    <row r="219" s="2" customFormat="1" ht="37.8" customHeight="1">
      <c r="A219" s="41"/>
      <c r="B219" s="176"/>
      <c r="C219" s="177" t="s">
        <v>621</v>
      </c>
      <c r="D219" s="177" t="s">
        <v>331</v>
      </c>
      <c r="E219" s="178" t="s">
        <v>8146</v>
      </c>
      <c r="F219" s="179" t="s">
        <v>8619</v>
      </c>
      <c r="G219" s="180" t="s">
        <v>585</v>
      </c>
      <c r="H219" s="181">
        <v>0.021999999999999999</v>
      </c>
      <c r="I219" s="182"/>
      <c r="J219" s="183">
        <f>ROUND(I219*H219,2)</f>
        <v>0</v>
      </c>
      <c r="K219" s="179" t="s">
        <v>335</v>
      </c>
      <c r="L219" s="42"/>
      <c r="M219" s="184" t="s">
        <v>3</v>
      </c>
      <c r="N219" s="185" t="s">
        <v>40</v>
      </c>
      <c r="O219" s="75"/>
      <c r="P219" s="186">
        <f>O219*H219</f>
        <v>0</v>
      </c>
      <c r="Q219" s="186">
        <v>0</v>
      </c>
      <c r="R219" s="186">
        <f>Q219*H219</f>
        <v>0</v>
      </c>
      <c r="S219" s="186">
        <v>0</v>
      </c>
      <c r="T219" s="187">
        <f>S219*H219</f>
        <v>0</v>
      </c>
      <c r="U219" s="41"/>
      <c r="V219" s="41"/>
      <c r="W219" s="41"/>
      <c r="X219" s="41"/>
      <c r="Y219" s="41"/>
      <c r="Z219" s="41"/>
      <c r="AA219" s="41"/>
      <c r="AB219" s="41"/>
      <c r="AC219" s="41"/>
      <c r="AD219" s="41"/>
      <c r="AE219" s="41"/>
      <c r="AR219" s="188" t="s">
        <v>113</v>
      </c>
      <c r="AT219" s="188" t="s">
        <v>331</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788</v>
      </c>
    </row>
    <row r="220" s="2" customFormat="1">
      <c r="A220" s="41"/>
      <c r="B220" s="42"/>
      <c r="C220" s="41"/>
      <c r="D220" s="190" t="s">
        <v>338</v>
      </c>
      <c r="E220" s="41"/>
      <c r="F220" s="191" t="s">
        <v>8148</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79</v>
      </c>
    </row>
    <row r="221" s="12" customFormat="1" ht="22.8" customHeight="1">
      <c r="A221" s="12"/>
      <c r="B221" s="163"/>
      <c r="C221" s="12"/>
      <c r="D221" s="164" t="s">
        <v>68</v>
      </c>
      <c r="E221" s="174" t="s">
        <v>8650</v>
      </c>
      <c r="F221" s="174" t="s">
        <v>8651</v>
      </c>
      <c r="G221" s="12"/>
      <c r="H221" s="12"/>
      <c r="I221" s="166"/>
      <c r="J221" s="175">
        <f>BK221</f>
        <v>0</v>
      </c>
      <c r="K221" s="12"/>
      <c r="L221" s="163"/>
      <c r="M221" s="168"/>
      <c r="N221" s="169"/>
      <c r="O221" s="169"/>
      <c r="P221" s="170">
        <f>SUM(P222:P273)</f>
        <v>0</v>
      </c>
      <c r="Q221" s="169"/>
      <c r="R221" s="170">
        <f>SUM(R222:R273)</f>
        <v>0</v>
      </c>
      <c r="S221" s="169"/>
      <c r="T221" s="171">
        <f>SUM(T222:T273)</f>
        <v>0</v>
      </c>
      <c r="U221" s="12"/>
      <c r="V221" s="12"/>
      <c r="W221" s="12"/>
      <c r="X221" s="12"/>
      <c r="Y221" s="12"/>
      <c r="Z221" s="12"/>
      <c r="AA221" s="12"/>
      <c r="AB221" s="12"/>
      <c r="AC221" s="12"/>
      <c r="AD221" s="12"/>
      <c r="AE221" s="12"/>
      <c r="AR221" s="164" t="s">
        <v>76</v>
      </c>
      <c r="AT221" s="172" t="s">
        <v>68</v>
      </c>
      <c r="AU221" s="172" t="s">
        <v>76</v>
      </c>
      <c r="AY221" s="164" t="s">
        <v>328</v>
      </c>
      <c r="BK221" s="173">
        <f>SUM(BK222:BK273)</f>
        <v>0</v>
      </c>
    </row>
    <row r="222" s="2" customFormat="1" ht="21.75" customHeight="1">
      <c r="A222" s="41"/>
      <c r="B222" s="176"/>
      <c r="C222" s="177" t="s">
        <v>626</v>
      </c>
      <c r="D222" s="177" t="s">
        <v>331</v>
      </c>
      <c r="E222" s="178" t="s">
        <v>7915</v>
      </c>
      <c r="F222" s="179" t="s">
        <v>7916</v>
      </c>
      <c r="G222" s="180" t="s">
        <v>491</v>
      </c>
      <c r="H222" s="181">
        <v>82.120000000000005</v>
      </c>
      <c r="I222" s="182"/>
      <c r="J222" s="183">
        <f>ROUND(I222*H222,2)</f>
        <v>0</v>
      </c>
      <c r="K222" s="179" t="s">
        <v>335</v>
      </c>
      <c r="L222" s="42"/>
      <c r="M222" s="184" t="s">
        <v>3</v>
      </c>
      <c r="N222" s="185" t="s">
        <v>40</v>
      </c>
      <c r="O222" s="75"/>
      <c r="P222" s="186">
        <f>O222*H222</f>
        <v>0</v>
      </c>
      <c r="Q222" s="186">
        <v>0</v>
      </c>
      <c r="R222" s="186">
        <f>Q222*H222</f>
        <v>0</v>
      </c>
      <c r="S222" s="186">
        <v>0</v>
      </c>
      <c r="T222" s="187">
        <f>S222*H222</f>
        <v>0</v>
      </c>
      <c r="U222" s="41"/>
      <c r="V222" s="41"/>
      <c r="W222" s="41"/>
      <c r="X222" s="41"/>
      <c r="Y222" s="41"/>
      <c r="Z222" s="41"/>
      <c r="AA222" s="41"/>
      <c r="AB222" s="41"/>
      <c r="AC222" s="41"/>
      <c r="AD222" s="41"/>
      <c r="AE222" s="41"/>
      <c r="AR222" s="188" t="s">
        <v>113</v>
      </c>
      <c r="AT222" s="188" t="s">
        <v>331</v>
      </c>
      <c r="AU222" s="188" t="s">
        <v>79</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797</v>
      </c>
    </row>
    <row r="223" s="2" customFormat="1">
      <c r="A223" s="41"/>
      <c r="B223" s="42"/>
      <c r="C223" s="41"/>
      <c r="D223" s="190" t="s">
        <v>338</v>
      </c>
      <c r="E223" s="41"/>
      <c r="F223" s="191" t="s">
        <v>7917</v>
      </c>
      <c r="G223" s="41"/>
      <c r="H223" s="41"/>
      <c r="I223" s="192"/>
      <c r="J223" s="41"/>
      <c r="K223" s="41"/>
      <c r="L223" s="42"/>
      <c r="M223" s="193"/>
      <c r="N223" s="194"/>
      <c r="O223" s="75"/>
      <c r="P223" s="75"/>
      <c r="Q223" s="75"/>
      <c r="R223" s="75"/>
      <c r="S223" s="75"/>
      <c r="T223" s="76"/>
      <c r="U223" s="41"/>
      <c r="V223" s="41"/>
      <c r="W223" s="41"/>
      <c r="X223" s="41"/>
      <c r="Y223" s="41"/>
      <c r="Z223" s="41"/>
      <c r="AA223" s="41"/>
      <c r="AB223" s="41"/>
      <c r="AC223" s="41"/>
      <c r="AD223" s="41"/>
      <c r="AE223" s="41"/>
      <c r="AT223" s="22" t="s">
        <v>338</v>
      </c>
      <c r="AU223" s="22" t="s">
        <v>79</v>
      </c>
    </row>
    <row r="224" s="15" customFormat="1">
      <c r="A224" s="15"/>
      <c r="B224" s="217"/>
      <c r="C224" s="15"/>
      <c r="D224" s="195" t="s">
        <v>442</v>
      </c>
      <c r="E224" s="218" t="s">
        <v>3</v>
      </c>
      <c r="F224" s="219" t="s">
        <v>8646</v>
      </c>
      <c r="G224" s="15"/>
      <c r="H224" s="218" t="s">
        <v>3</v>
      </c>
      <c r="I224" s="220"/>
      <c r="J224" s="15"/>
      <c r="K224" s="15"/>
      <c r="L224" s="217"/>
      <c r="M224" s="221"/>
      <c r="N224" s="222"/>
      <c r="O224" s="222"/>
      <c r="P224" s="222"/>
      <c r="Q224" s="222"/>
      <c r="R224" s="222"/>
      <c r="S224" s="222"/>
      <c r="T224" s="223"/>
      <c r="U224" s="15"/>
      <c r="V224" s="15"/>
      <c r="W224" s="15"/>
      <c r="X224" s="15"/>
      <c r="Y224" s="15"/>
      <c r="Z224" s="15"/>
      <c r="AA224" s="15"/>
      <c r="AB224" s="15"/>
      <c r="AC224" s="15"/>
      <c r="AD224" s="15"/>
      <c r="AE224" s="15"/>
      <c r="AT224" s="218" t="s">
        <v>442</v>
      </c>
      <c r="AU224" s="218" t="s">
        <v>79</v>
      </c>
      <c r="AV224" s="15" t="s">
        <v>76</v>
      </c>
      <c r="AW224" s="15" t="s">
        <v>31</v>
      </c>
      <c r="AX224" s="15" t="s">
        <v>69</v>
      </c>
      <c r="AY224" s="218" t="s">
        <v>328</v>
      </c>
    </row>
    <row r="225" s="13" customFormat="1">
      <c r="A225" s="13"/>
      <c r="B225" s="201"/>
      <c r="C225" s="13"/>
      <c r="D225" s="195" t="s">
        <v>442</v>
      </c>
      <c r="E225" s="202" t="s">
        <v>3</v>
      </c>
      <c r="F225" s="203" t="s">
        <v>8647</v>
      </c>
      <c r="G225" s="13"/>
      <c r="H225" s="204">
        <v>23.399999999999999</v>
      </c>
      <c r="I225" s="205"/>
      <c r="J225" s="13"/>
      <c r="K225" s="13"/>
      <c r="L225" s="201"/>
      <c r="M225" s="206"/>
      <c r="N225" s="207"/>
      <c r="O225" s="207"/>
      <c r="P225" s="207"/>
      <c r="Q225" s="207"/>
      <c r="R225" s="207"/>
      <c r="S225" s="207"/>
      <c r="T225" s="208"/>
      <c r="U225" s="13"/>
      <c r="V225" s="13"/>
      <c r="W225" s="13"/>
      <c r="X225" s="13"/>
      <c r="Y225" s="13"/>
      <c r="Z225" s="13"/>
      <c r="AA225" s="13"/>
      <c r="AB225" s="13"/>
      <c r="AC225" s="13"/>
      <c r="AD225" s="13"/>
      <c r="AE225" s="13"/>
      <c r="AT225" s="202" t="s">
        <v>442</v>
      </c>
      <c r="AU225" s="202" t="s">
        <v>79</v>
      </c>
      <c r="AV225" s="13" t="s">
        <v>79</v>
      </c>
      <c r="AW225" s="13" t="s">
        <v>31</v>
      </c>
      <c r="AX225" s="13" t="s">
        <v>69</v>
      </c>
      <c r="AY225" s="202" t="s">
        <v>328</v>
      </c>
    </row>
    <row r="226" s="15" customFormat="1">
      <c r="A226" s="15"/>
      <c r="B226" s="217"/>
      <c r="C226" s="15"/>
      <c r="D226" s="195" t="s">
        <v>442</v>
      </c>
      <c r="E226" s="218" t="s">
        <v>3</v>
      </c>
      <c r="F226" s="219" t="s">
        <v>8648</v>
      </c>
      <c r="G226" s="15"/>
      <c r="H226" s="218" t="s">
        <v>3</v>
      </c>
      <c r="I226" s="220"/>
      <c r="J226" s="15"/>
      <c r="K226" s="15"/>
      <c r="L226" s="217"/>
      <c r="M226" s="221"/>
      <c r="N226" s="222"/>
      <c r="O226" s="222"/>
      <c r="P226" s="222"/>
      <c r="Q226" s="222"/>
      <c r="R226" s="222"/>
      <c r="S226" s="222"/>
      <c r="T226" s="223"/>
      <c r="U226" s="15"/>
      <c r="V226" s="15"/>
      <c r="W226" s="15"/>
      <c r="X226" s="15"/>
      <c r="Y226" s="15"/>
      <c r="Z226" s="15"/>
      <c r="AA226" s="15"/>
      <c r="AB226" s="15"/>
      <c r="AC226" s="15"/>
      <c r="AD226" s="15"/>
      <c r="AE226" s="15"/>
      <c r="AT226" s="218" t="s">
        <v>442</v>
      </c>
      <c r="AU226" s="218" t="s">
        <v>79</v>
      </c>
      <c r="AV226" s="15" t="s">
        <v>76</v>
      </c>
      <c r="AW226" s="15" t="s">
        <v>31</v>
      </c>
      <c r="AX226" s="15" t="s">
        <v>69</v>
      </c>
      <c r="AY226" s="218" t="s">
        <v>328</v>
      </c>
    </row>
    <row r="227" s="13" customFormat="1">
      <c r="A227" s="13"/>
      <c r="B227" s="201"/>
      <c r="C227" s="13"/>
      <c r="D227" s="195" t="s">
        <v>442</v>
      </c>
      <c r="E227" s="202" t="s">
        <v>3</v>
      </c>
      <c r="F227" s="203" t="s">
        <v>8649</v>
      </c>
      <c r="G227" s="13"/>
      <c r="H227" s="204">
        <v>58.719999999999999</v>
      </c>
      <c r="I227" s="205"/>
      <c r="J227" s="13"/>
      <c r="K227" s="13"/>
      <c r="L227" s="201"/>
      <c r="M227" s="206"/>
      <c r="N227" s="207"/>
      <c r="O227" s="207"/>
      <c r="P227" s="207"/>
      <c r="Q227" s="207"/>
      <c r="R227" s="207"/>
      <c r="S227" s="207"/>
      <c r="T227" s="208"/>
      <c r="U227" s="13"/>
      <c r="V227" s="13"/>
      <c r="W227" s="13"/>
      <c r="X227" s="13"/>
      <c r="Y227" s="13"/>
      <c r="Z227" s="13"/>
      <c r="AA227" s="13"/>
      <c r="AB227" s="13"/>
      <c r="AC227" s="13"/>
      <c r="AD227" s="13"/>
      <c r="AE227" s="13"/>
      <c r="AT227" s="202" t="s">
        <v>442</v>
      </c>
      <c r="AU227" s="202" t="s">
        <v>79</v>
      </c>
      <c r="AV227" s="13" t="s">
        <v>79</v>
      </c>
      <c r="AW227" s="13" t="s">
        <v>31</v>
      </c>
      <c r="AX227" s="13" t="s">
        <v>69</v>
      </c>
      <c r="AY227" s="202" t="s">
        <v>328</v>
      </c>
    </row>
    <row r="228" s="14" customFormat="1">
      <c r="A228" s="14"/>
      <c r="B228" s="209"/>
      <c r="C228" s="14"/>
      <c r="D228" s="195" t="s">
        <v>442</v>
      </c>
      <c r="E228" s="210" t="s">
        <v>3</v>
      </c>
      <c r="F228" s="211" t="s">
        <v>452</v>
      </c>
      <c r="G228" s="14"/>
      <c r="H228" s="212">
        <v>82.120000000000005</v>
      </c>
      <c r="I228" s="213"/>
      <c r="J228" s="14"/>
      <c r="K228" s="14"/>
      <c r="L228" s="209"/>
      <c r="M228" s="214"/>
      <c r="N228" s="215"/>
      <c r="O228" s="215"/>
      <c r="P228" s="215"/>
      <c r="Q228" s="215"/>
      <c r="R228" s="215"/>
      <c r="S228" s="215"/>
      <c r="T228" s="216"/>
      <c r="U228" s="14"/>
      <c r="V228" s="14"/>
      <c r="W228" s="14"/>
      <c r="X228" s="14"/>
      <c r="Y228" s="14"/>
      <c r="Z228" s="14"/>
      <c r="AA228" s="14"/>
      <c r="AB228" s="14"/>
      <c r="AC228" s="14"/>
      <c r="AD228" s="14"/>
      <c r="AE228" s="14"/>
      <c r="AT228" s="210" t="s">
        <v>442</v>
      </c>
      <c r="AU228" s="210" t="s">
        <v>79</v>
      </c>
      <c r="AV228" s="14" t="s">
        <v>113</v>
      </c>
      <c r="AW228" s="14" t="s">
        <v>31</v>
      </c>
      <c r="AX228" s="14" t="s">
        <v>76</v>
      </c>
      <c r="AY228" s="210" t="s">
        <v>328</v>
      </c>
    </row>
    <row r="229" s="2" customFormat="1" ht="37.8" customHeight="1">
      <c r="A229" s="41"/>
      <c r="B229" s="176"/>
      <c r="C229" s="177" t="s">
        <v>631</v>
      </c>
      <c r="D229" s="177" t="s">
        <v>331</v>
      </c>
      <c r="E229" s="178" t="s">
        <v>7922</v>
      </c>
      <c r="F229" s="179" t="s">
        <v>7923</v>
      </c>
      <c r="G229" s="180" t="s">
        <v>491</v>
      </c>
      <c r="H229" s="181">
        <v>82.120000000000005</v>
      </c>
      <c r="I229" s="182"/>
      <c r="J229" s="183">
        <f>ROUND(I229*H229,2)</f>
        <v>0</v>
      </c>
      <c r="K229" s="179" t="s">
        <v>335</v>
      </c>
      <c r="L229" s="42"/>
      <c r="M229" s="184" t="s">
        <v>3</v>
      </c>
      <c r="N229" s="185" t="s">
        <v>40</v>
      </c>
      <c r="O229" s="75"/>
      <c r="P229" s="186">
        <f>O229*H229</f>
        <v>0</v>
      </c>
      <c r="Q229" s="186">
        <v>0</v>
      </c>
      <c r="R229" s="186">
        <f>Q229*H229</f>
        <v>0</v>
      </c>
      <c r="S229" s="186">
        <v>0</v>
      </c>
      <c r="T229" s="187">
        <f>S229*H229</f>
        <v>0</v>
      </c>
      <c r="U229" s="41"/>
      <c r="V229" s="41"/>
      <c r="W229" s="41"/>
      <c r="X229" s="41"/>
      <c r="Y229" s="41"/>
      <c r="Z229" s="41"/>
      <c r="AA229" s="41"/>
      <c r="AB229" s="41"/>
      <c r="AC229" s="41"/>
      <c r="AD229" s="41"/>
      <c r="AE229" s="41"/>
      <c r="AR229" s="188" t="s">
        <v>113</v>
      </c>
      <c r="AT229" s="188" t="s">
        <v>331</v>
      </c>
      <c r="AU229" s="188" t="s">
        <v>79</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805</v>
      </c>
    </row>
    <row r="230" s="2" customFormat="1">
      <c r="A230" s="41"/>
      <c r="B230" s="42"/>
      <c r="C230" s="41"/>
      <c r="D230" s="190" t="s">
        <v>338</v>
      </c>
      <c r="E230" s="41"/>
      <c r="F230" s="191" t="s">
        <v>7924</v>
      </c>
      <c r="G230" s="41"/>
      <c r="H230" s="41"/>
      <c r="I230" s="192"/>
      <c r="J230" s="41"/>
      <c r="K230" s="41"/>
      <c r="L230" s="42"/>
      <c r="M230" s="193"/>
      <c r="N230" s="194"/>
      <c r="O230" s="75"/>
      <c r="P230" s="75"/>
      <c r="Q230" s="75"/>
      <c r="R230" s="75"/>
      <c r="S230" s="75"/>
      <c r="T230" s="76"/>
      <c r="U230" s="41"/>
      <c r="V230" s="41"/>
      <c r="W230" s="41"/>
      <c r="X230" s="41"/>
      <c r="Y230" s="41"/>
      <c r="Z230" s="41"/>
      <c r="AA230" s="41"/>
      <c r="AB230" s="41"/>
      <c r="AC230" s="41"/>
      <c r="AD230" s="41"/>
      <c r="AE230" s="41"/>
      <c r="AT230" s="22" t="s">
        <v>338</v>
      </c>
      <c r="AU230" s="22" t="s">
        <v>79</v>
      </c>
    </row>
    <row r="231" s="2" customFormat="1" ht="16.5" customHeight="1">
      <c r="A231" s="41"/>
      <c r="B231" s="176"/>
      <c r="C231" s="224" t="s">
        <v>638</v>
      </c>
      <c r="D231" s="224" t="s">
        <v>539</v>
      </c>
      <c r="E231" s="225" t="s">
        <v>7925</v>
      </c>
      <c r="F231" s="226" t="s">
        <v>7926</v>
      </c>
      <c r="G231" s="227" t="s">
        <v>491</v>
      </c>
      <c r="H231" s="228">
        <v>82.120000000000005</v>
      </c>
      <c r="I231" s="229"/>
      <c r="J231" s="230">
        <f>ROUND(I231*H231,2)</f>
        <v>0</v>
      </c>
      <c r="K231" s="226" t="s">
        <v>335</v>
      </c>
      <c r="L231" s="231"/>
      <c r="M231" s="232" t="s">
        <v>3</v>
      </c>
      <c r="N231" s="233" t="s">
        <v>40</v>
      </c>
      <c r="O231" s="75"/>
      <c r="P231" s="186">
        <f>O231*H231</f>
        <v>0</v>
      </c>
      <c r="Q231" s="186">
        <v>0</v>
      </c>
      <c r="R231" s="186">
        <f>Q231*H231</f>
        <v>0</v>
      </c>
      <c r="S231" s="186">
        <v>0</v>
      </c>
      <c r="T231" s="187">
        <f>S231*H231</f>
        <v>0</v>
      </c>
      <c r="U231" s="41"/>
      <c r="V231" s="41"/>
      <c r="W231" s="41"/>
      <c r="X231" s="41"/>
      <c r="Y231" s="41"/>
      <c r="Z231" s="41"/>
      <c r="AA231" s="41"/>
      <c r="AB231" s="41"/>
      <c r="AC231" s="41"/>
      <c r="AD231" s="41"/>
      <c r="AE231" s="41"/>
      <c r="AR231" s="188" t="s">
        <v>171</v>
      </c>
      <c r="AT231" s="188" t="s">
        <v>539</v>
      </c>
      <c r="AU231" s="188" t="s">
        <v>79</v>
      </c>
      <c r="AY231" s="22" t="s">
        <v>328</v>
      </c>
      <c r="BE231" s="189">
        <f>IF(N231="základní",J231,0)</f>
        <v>0</v>
      </c>
      <c r="BF231" s="189">
        <f>IF(N231="snížená",J231,0)</f>
        <v>0</v>
      </c>
      <c r="BG231" s="189">
        <f>IF(N231="zákl. přenesená",J231,0)</f>
        <v>0</v>
      </c>
      <c r="BH231" s="189">
        <f>IF(N231="sníž. přenesená",J231,0)</f>
        <v>0</v>
      </c>
      <c r="BI231" s="189">
        <f>IF(N231="nulová",J231,0)</f>
        <v>0</v>
      </c>
      <c r="BJ231" s="22" t="s">
        <v>76</v>
      </c>
      <c r="BK231" s="189">
        <f>ROUND(I231*H231,2)</f>
        <v>0</v>
      </c>
      <c r="BL231" s="22" t="s">
        <v>113</v>
      </c>
      <c r="BM231" s="188" t="s">
        <v>813</v>
      </c>
    </row>
    <row r="232" s="2" customFormat="1" ht="24.15" customHeight="1">
      <c r="A232" s="41"/>
      <c r="B232" s="176"/>
      <c r="C232" s="177" t="s">
        <v>643</v>
      </c>
      <c r="D232" s="177" t="s">
        <v>331</v>
      </c>
      <c r="E232" s="178" t="s">
        <v>8601</v>
      </c>
      <c r="F232" s="179" t="s">
        <v>8602</v>
      </c>
      <c r="G232" s="180" t="s">
        <v>439</v>
      </c>
      <c r="H232" s="181">
        <v>734</v>
      </c>
      <c r="I232" s="182"/>
      <c r="J232" s="183">
        <f>ROUND(I232*H232,2)</f>
        <v>0</v>
      </c>
      <c r="K232" s="179" t="s">
        <v>335</v>
      </c>
      <c r="L232" s="42"/>
      <c r="M232" s="184" t="s">
        <v>3</v>
      </c>
      <c r="N232" s="185" t="s">
        <v>40</v>
      </c>
      <c r="O232" s="75"/>
      <c r="P232" s="186">
        <f>O232*H232</f>
        <v>0</v>
      </c>
      <c r="Q232" s="186">
        <v>0</v>
      </c>
      <c r="R232" s="186">
        <f>Q232*H232</f>
        <v>0</v>
      </c>
      <c r="S232" s="186">
        <v>0</v>
      </c>
      <c r="T232" s="187">
        <f>S232*H232</f>
        <v>0</v>
      </c>
      <c r="U232" s="41"/>
      <c r="V232" s="41"/>
      <c r="W232" s="41"/>
      <c r="X232" s="41"/>
      <c r="Y232" s="41"/>
      <c r="Z232" s="41"/>
      <c r="AA232" s="41"/>
      <c r="AB232" s="41"/>
      <c r="AC232" s="41"/>
      <c r="AD232" s="41"/>
      <c r="AE232" s="41"/>
      <c r="AR232" s="188" t="s">
        <v>113</v>
      </c>
      <c r="AT232" s="188" t="s">
        <v>331</v>
      </c>
      <c r="AU232" s="188" t="s">
        <v>79</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113</v>
      </c>
      <c r="BM232" s="188" t="s">
        <v>821</v>
      </c>
    </row>
    <row r="233" s="2" customFormat="1">
      <c r="A233" s="41"/>
      <c r="B233" s="42"/>
      <c r="C233" s="41"/>
      <c r="D233" s="190" t="s">
        <v>338</v>
      </c>
      <c r="E233" s="41"/>
      <c r="F233" s="191" t="s">
        <v>8603</v>
      </c>
      <c r="G233" s="41"/>
      <c r="H233" s="41"/>
      <c r="I233" s="192"/>
      <c r="J233" s="41"/>
      <c r="K233" s="41"/>
      <c r="L233" s="42"/>
      <c r="M233" s="193"/>
      <c r="N233" s="194"/>
      <c r="O233" s="75"/>
      <c r="P233" s="75"/>
      <c r="Q233" s="75"/>
      <c r="R233" s="75"/>
      <c r="S233" s="75"/>
      <c r="T233" s="76"/>
      <c r="U233" s="41"/>
      <c r="V233" s="41"/>
      <c r="W233" s="41"/>
      <c r="X233" s="41"/>
      <c r="Y233" s="41"/>
      <c r="Z233" s="41"/>
      <c r="AA233" s="41"/>
      <c r="AB233" s="41"/>
      <c r="AC233" s="41"/>
      <c r="AD233" s="41"/>
      <c r="AE233" s="41"/>
      <c r="AT233" s="22" t="s">
        <v>338</v>
      </c>
      <c r="AU233" s="22" t="s">
        <v>79</v>
      </c>
    </row>
    <row r="234" s="13" customFormat="1">
      <c r="A234" s="13"/>
      <c r="B234" s="201"/>
      <c r="C234" s="13"/>
      <c r="D234" s="195" t="s">
        <v>442</v>
      </c>
      <c r="E234" s="202" t="s">
        <v>3</v>
      </c>
      <c r="F234" s="203" t="s">
        <v>8604</v>
      </c>
      <c r="G234" s="13"/>
      <c r="H234" s="204">
        <v>734</v>
      </c>
      <c r="I234" s="205"/>
      <c r="J234" s="13"/>
      <c r="K234" s="13"/>
      <c r="L234" s="201"/>
      <c r="M234" s="206"/>
      <c r="N234" s="207"/>
      <c r="O234" s="207"/>
      <c r="P234" s="207"/>
      <c r="Q234" s="207"/>
      <c r="R234" s="207"/>
      <c r="S234" s="207"/>
      <c r="T234" s="208"/>
      <c r="U234" s="13"/>
      <c r="V234" s="13"/>
      <c r="W234" s="13"/>
      <c r="X234" s="13"/>
      <c r="Y234" s="13"/>
      <c r="Z234" s="13"/>
      <c r="AA234" s="13"/>
      <c r="AB234" s="13"/>
      <c r="AC234" s="13"/>
      <c r="AD234" s="13"/>
      <c r="AE234" s="13"/>
      <c r="AT234" s="202" t="s">
        <v>442</v>
      </c>
      <c r="AU234" s="202" t="s">
        <v>79</v>
      </c>
      <c r="AV234" s="13" t="s">
        <v>79</v>
      </c>
      <c r="AW234" s="13" t="s">
        <v>31</v>
      </c>
      <c r="AX234" s="13" t="s">
        <v>69</v>
      </c>
      <c r="AY234" s="202" t="s">
        <v>328</v>
      </c>
    </row>
    <row r="235" s="14" customFormat="1">
      <c r="A235" s="14"/>
      <c r="B235" s="209"/>
      <c r="C235" s="14"/>
      <c r="D235" s="195" t="s">
        <v>442</v>
      </c>
      <c r="E235" s="210" t="s">
        <v>3</v>
      </c>
      <c r="F235" s="211" t="s">
        <v>452</v>
      </c>
      <c r="G235" s="14"/>
      <c r="H235" s="212">
        <v>734</v>
      </c>
      <c r="I235" s="213"/>
      <c r="J235" s="14"/>
      <c r="K235" s="14"/>
      <c r="L235" s="209"/>
      <c r="M235" s="214"/>
      <c r="N235" s="215"/>
      <c r="O235" s="215"/>
      <c r="P235" s="215"/>
      <c r="Q235" s="215"/>
      <c r="R235" s="215"/>
      <c r="S235" s="215"/>
      <c r="T235" s="216"/>
      <c r="U235" s="14"/>
      <c r="V235" s="14"/>
      <c r="W235" s="14"/>
      <c r="X235" s="14"/>
      <c r="Y235" s="14"/>
      <c r="Z235" s="14"/>
      <c r="AA235" s="14"/>
      <c r="AB235" s="14"/>
      <c r="AC235" s="14"/>
      <c r="AD235" s="14"/>
      <c r="AE235" s="14"/>
      <c r="AT235" s="210" t="s">
        <v>442</v>
      </c>
      <c r="AU235" s="210" t="s">
        <v>79</v>
      </c>
      <c r="AV235" s="14" t="s">
        <v>113</v>
      </c>
      <c r="AW235" s="14" t="s">
        <v>31</v>
      </c>
      <c r="AX235" s="14" t="s">
        <v>76</v>
      </c>
      <c r="AY235" s="210" t="s">
        <v>328</v>
      </c>
    </row>
    <row r="236" s="2" customFormat="1" ht="37.8" customHeight="1">
      <c r="A236" s="41"/>
      <c r="B236" s="176"/>
      <c r="C236" s="177" t="s">
        <v>649</v>
      </c>
      <c r="D236" s="177" t="s">
        <v>331</v>
      </c>
      <c r="E236" s="178" t="s">
        <v>8622</v>
      </c>
      <c r="F236" s="179" t="s">
        <v>8623</v>
      </c>
      <c r="G236" s="180" t="s">
        <v>439</v>
      </c>
      <c r="H236" s="181">
        <v>734</v>
      </c>
      <c r="I236" s="182"/>
      <c r="J236" s="183">
        <f>ROUND(I236*H236,2)</f>
        <v>0</v>
      </c>
      <c r="K236" s="179" t="s">
        <v>335</v>
      </c>
      <c r="L236" s="42"/>
      <c r="M236" s="184" t="s">
        <v>3</v>
      </c>
      <c r="N236" s="185" t="s">
        <v>40</v>
      </c>
      <c r="O236" s="75"/>
      <c r="P236" s="186">
        <f>O236*H236</f>
        <v>0</v>
      </c>
      <c r="Q236" s="186">
        <v>0</v>
      </c>
      <c r="R236" s="186">
        <f>Q236*H236</f>
        <v>0</v>
      </c>
      <c r="S236" s="186">
        <v>0</v>
      </c>
      <c r="T236" s="187">
        <f>S236*H236</f>
        <v>0</v>
      </c>
      <c r="U236" s="41"/>
      <c r="V236" s="41"/>
      <c r="W236" s="41"/>
      <c r="X236" s="41"/>
      <c r="Y236" s="41"/>
      <c r="Z236" s="41"/>
      <c r="AA236" s="41"/>
      <c r="AB236" s="41"/>
      <c r="AC236" s="41"/>
      <c r="AD236" s="41"/>
      <c r="AE236" s="41"/>
      <c r="AR236" s="188" t="s">
        <v>113</v>
      </c>
      <c r="AT236" s="188" t="s">
        <v>331</v>
      </c>
      <c r="AU236" s="188" t="s">
        <v>79</v>
      </c>
      <c r="AY236" s="22" t="s">
        <v>328</v>
      </c>
      <c r="BE236" s="189">
        <f>IF(N236="základní",J236,0)</f>
        <v>0</v>
      </c>
      <c r="BF236" s="189">
        <f>IF(N236="snížená",J236,0)</f>
        <v>0</v>
      </c>
      <c r="BG236" s="189">
        <f>IF(N236="zákl. přenesená",J236,0)</f>
        <v>0</v>
      </c>
      <c r="BH236" s="189">
        <f>IF(N236="sníž. přenesená",J236,0)</f>
        <v>0</v>
      </c>
      <c r="BI236" s="189">
        <f>IF(N236="nulová",J236,0)</f>
        <v>0</v>
      </c>
      <c r="BJ236" s="22" t="s">
        <v>76</v>
      </c>
      <c r="BK236" s="189">
        <f>ROUND(I236*H236,2)</f>
        <v>0</v>
      </c>
      <c r="BL236" s="22" t="s">
        <v>113</v>
      </c>
      <c r="BM236" s="188" t="s">
        <v>830</v>
      </c>
    </row>
    <row r="237" s="2" customFormat="1">
      <c r="A237" s="41"/>
      <c r="B237" s="42"/>
      <c r="C237" s="41"/>
      <c r="D237" s="190" t="s">
        <v>338</v>
      </c>
      <c r="E237" s="41"/>
      <c r="F237" s="191" t="s">
        <v>8624</v>
      </c>
      <c r="G237" s="41"/>
      <c r="H237" s="41"/>
      <c r="I237" s="192"/>
      <c r="J237" s="41"/>
      <c r="K237" s="41"/>
      <c r="L237" s="42"/>
      <c r="M237" s="193"/>
      <c r="N237" s="194"/>
      <c r="O237" s="75"/>
      <c r="P237" s="75"/>
      <c r="Q237" s="75"/>
      <c r="R237" s="75"/>
      <c r="S237" s="75"/>
      <c r="T237" s="76"/>
      <c r="U237" s="41"/>
      <c r="V237" s="41"/>
      <c r="W237" s="41"/>
      <c r="X237" s="41"/>
      <c r="Y237" s="41"/>
      <c r="Z237" s="41"/>
      <c r="AA237" s="41"/>
      <c r="AB237" s="41"/>
      <c r="AC237" s="41"/>
      <c r="AD237" s="41"/>
      <c r="AE237" s="41"/>
      <c r="AT237" s="22" t="s">
        <v>338</v>
      </c>
      <c r="AU237" s="22" t="s">
        <v>79</v>
      </c>
    </row>
    <row r="238" s="15" customFormat="1">
      <c r="A238" s="15"/>
      <c r="B238" s="217"/>
      <c r="C238" s="15"/>
      <c r="D238" s="195" t="s">
        <v>442</v>
      </c>
      <c r="E238" s="218" t="s">
        <v>3</v>
      </c>
      <c r="F238" s="219" t="s">
        <v>8625</v>
      </c>
      <c r="G238" s="15"/>
      <c r="H238" s="218" t="s">
        <v>3</v>
      </c>
      <c r="I238" s="220"/>
      <c r="J238" s="15"/>
      <c r="K238" s="15"/>
      <c r="L238" s="217"/>
      <c r="M238" s="221"/>
      <c r="N238" s="222"/>
      <c r="O238" s="222"/>
      <c r="P238" s="222"/>
      <c r="Q238" s="222"/>
      <c r="R238" s="222"/>
      <c r="S238" s="222"/>
      <c r="T238" s="223"/>
      <c r="U238" s="15"/>
      <c r="V238" s="15"/>
      <c r="W238" s="15"/>
      <c r="X238" s="15"/>
      <c r="Y238" s="15"/>
      <c r="Z238" s="15"/>
      <c r="AA238" s="15"/>
      <c r="AB238" s="15"/>
      <c r="AC238" s="15"/>
      <c r="AD238" s="15"/>
      <c r="AE238" s="15"/>
      <c r="AT238" s="218" t="s">
        <v>442</v>
      </c>
      <c r="AU238" s="218" t="s">
        <v>79</v>
      </c>
      <c r="AV238" s="15" t="s">
        <v>76</v>
      </c>
      <c r="AW238" s="15" t="s">
        <v>31</v>
      </c>
      <c r="AX238" s="15" t="s">
        <v>69</v>
      </c>
      <c r="AY238" s="218" t="s">
        <v>328</v>
      </c>
    </row>
    <row r="239" s="13" customFormat="1">
      <c r="A239" s="13"/>
      <c r="B239" s="201"/>
      <c r="C239" s="13"/>
      <c r="D239" s="195" t="s">
        <v>442</v>
      </c>
      <c r="E239" s="202" t="s">
        <v>3</v>
      </c>
      <c r="F239" s="203" t="s">
        <v>8626</v>
      </c>
      <c r="G239" s="13"/>
      <c r="H239" s="204">
        <v>734</v>
      </c>
      <c r="I239" s="205"/>
      <c r="J239" s="13"/>
      <c r="K239" s="13"/>
      <c r="L239" s="201"/>
      <c r="M239" s="206"/>
      <c r="N239" s="207"/>
      <c r="O239" s="207"/>
      <c r="P239" s="207"/>
      <c r="Q239" s="207"/>
      <c r="R239" s="207"/>
      <c r="S239" s="207"/>
      <c r="T239" s="208"/>
      <c r="U239" s="13"/>
      <c r="V239" s="13"/>
      <c r="W239" s="13"/>
      <c r="X239" s="13"/>
      <c r="Y239" s="13"/>
      <c r="Z239" s="13"/>
      <c r="AA239" s="13"/>
      <c r="AB239" s="13"/>
      <c r="AC239" s="13"/>
      <c r="AD239" s="13"/>
      <c r="AE239" s="13"/>
      <c r="AT239" s="202" t="s">
        <v>442</v>
      </c>
      <c r="AU239" s="202" t="s">
        <v>79</v>
      </c>
      <c r="AV239" s="13" t="s">
        <v>79</v>
      </c>
      <c r="AW239" s="13" t="s">
        <v>31</v>
      </c>
      <c r="AX239" s="13" t="s">
        <v>69</v>
      </c>
      <c r="AY239" s="202" t="s">
        <v>328</v>
      </c>
    </row>
    <row r="240" s="14" customFormat="1">
      <c r="A240" s="14"/>
      <c r="B240" s="209"/>
      <c r="C240" s="14"/>
      <c r="D240" s="195" t="s">
        <v>442</v>
      </c>
      <c r="E240" s="210" t="s">
        <v>3</v>
      </c>
      <c r="F240" s="211" t="s">
        <v>452</v>
      </c>
      <c r="G240" s="14"/>
      <c r="H240" s="212">
        <v>734</v>
      </c>
      <c r="I240" s="213"/>
      <c r="J240" s="14"/>
      <c r="K240" s="14"/>
      <c r="L240" s="209"/>
      <c r="M240" s="214"/>
      <c r="N240" s="215"/>
      <c r="O240" s="215"/>
      <c r="P240" s="215"/>
      <c r="Q240" s="215"/>
      <c r="R240" s="215"/>
      <c r="S240" s="215"/>
      <c r="T240" s="216"/>
      <c r="U240" s="14"/>
      <c r="V240" s="14"/>
      <c r="W240" s="14"/>
      <c r="X240" s="14"/>
      <c r="Y240" s="14"/>
      <c r="Z240" s="14"/>
      <c r="AA240" s="14"/>
      <c r="AB240" s="14"/>
      <c r="AC240" s="14"/>
      <c r="AD240" s="14"/>
      <c r="AE240" s="14"/>
      <c r="AT240" s="210" t="s">
        <v>442</v>
      </c>
      <c r="AU240" s="210" t="s">
        <v>79</v>
      </c>
      <c r="AV240" s="14" t="s">
        <v>113</v>
      </c>
      <c r="AW240" s="14" t="s">
        <v>31</v>
      </c>
      <c r="AX240" s="14" t="s">
        <v>76</v>
      </c>
      <c r="AY240" s="210" t="s">
        <v>328</v>
      </c>
    </row>
    <row r="241" s="2" customFormat="1" ht="24.15" customHeight="1">
      <c r="A241" s="41"/>
      <c r="B241" s="176"/>
      <c r="C241" s="177" t="s">
        <v>654</v>
      </c>
      <c r="D241" s="177" t="s">
        <v>331</v>
      </c>
      <c r="E241" s="178" t="s">
        <v>8605</v>
      </c>
      <c r="F241" s="179" t="s">
        <v>8606</v>
      </c>
      <c r="G241" s="180" t="s">
        <v>8607</v>
      </c>
      <c r="H241" s="181">
        <v>14.68</v>
      </c>
      <c r="I241" s="182"/>
      <c r="J241" s="183">
        <f>ROUND(I241*H241,2)</f>
        <v>0</v>
      </c>
      <c r="K241" s="179" t="s">
        <v>335</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113</v>
      </c>
      <c r="AT241" s="188" t="s">
        <v>331</v>
      </c>
      <c r="AU241" s="188" t="s">
        <v>79</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840</v>
      </c>
    </row>
    <row r="242" s="2" customFormat="1">
      <c r="A242" s="41"/>
      <c r="B242" s="42"/>
      <c r="C242" s="41"/>
      <c r="D242" s="190" t="s">
        <v>338</v>
      </c>
      <c r="E242" s="41"/>
      <c r="F242" s="191" t="s">
        <v>8608</v>
      </c>
      <c r="G242" s="41"/>
      <c r="H242" s="41"/>
      <c r="I242" s="192"/>
      <c r="J242" s="41"/>
      <c r="K242" s="41"/>
      <c r="L242" s="42"/>
      <c r="M242" s="193"/>
      <c r="N242" s="194"/>
      <c r="O242" s="75"/>
      <c r="P242" s="75"/>
      <c r="Q242" s="75"/>
      <c r="R242" s="75"/>
      <c r="S242" s="75"/>
      <c r="T242" s="76"/>
      <c r="U242" s="41"/>
      <c r="V242" s="41"/>
      <c r="W242" s="41"/>
      <c r="X242" s="41"/>
      <c r="Y242" s="41"/>
      <c r="Z242" s="41"/>
      <c r="AA242" s="41"/>
      <c r="AB242" s="41"/>
      <c r="AC242" s="41"/>
      <c r="AD242" s="41"/>
      <c r="AE242" s="41"/>
      <c r="AT242" s="22" t="s">
        <v>338</v>
      </c>
      <c r="AU242" s="22" t="s">
        <v>79</v>
      </c>
    </row>
    <row r="243" s="15" customFormat="1">
      <c r="A243" s="15"/>
      <c r="B243" s="217"/>
      <c r="C243" s="15"/>
      <c r="D243" s="195" t="s">
        <v>442</v>
      </c>
      <c r="E243" s="218" t="s">
        <v>3</v>
      </c>
      <c r="F243" s="219" t="s">
        <v>8188</v>
      </c>
      <c r="G243" s="15"/>
      <c r="H243" s="218" t="s">
        <v>3</v>
      </c>
      <c r="I243" s="220"/>
      <c r="J243" s="15"/>
      <c r="K243" s="15"/>
      <c r="L243" s="217"/>
      <c r="M243" s="221"/>
      <c r="N243" s="222"/>
      <c r="O243" s="222"/>
      <c r="P243" s="222"/>
      <c r="Q243" s="222"/>
      <c r="R243" s="222"/>
      <c r="S243" s="222"/>
      <c r="T243" s="223"/>
      <c r="U243" s="15"/>
      <c r="V243" s="15"/>
      <c r="W243" s="15"/>
      <c r="X243" s="15"/>
      <c r="Y243" s="15"/>
      <c r="Z243" s="15"/>
      <c r="AA243" s="15"/>
      <c r="AB243" s="15"/>
      <c r="AC243" s="15"/>
      <c r="AD243" s="15"/>
      <c r="AE243" s="15"/>
      <c r="AT243" s="218" t="s">
        <v>442</v>
      </c>
      <c r="AU243" s="218" t="s">
        <v>79</v>
      </c>
      <c r="AV243" s="15" t="s">
        <v>76</v>
      </c>
      <c r="AW243" s="15" t="s">
        <v>31</v>
      </c>
      <c r="AX243" s="15" t="s">
        <v>69</v>
      </c>
      <c r="AY243" s="218" t="s">
        <v>328</v>
      </c>
    </row>
    <row r="244" s="13" customFormat="1">
      <c r="A244" s="13"/>
      <c r="B244" s="201"/>
      <c r="C244" s="13"/>
      <c r="D244" s="195" t="s">
        <v>442</v>
      </c>
      <c r="E244" s="202" t="s">
        <v>3</v>
      </c>
      <c r="F244" s="203" t="s">
        <v>8609</v>
      </c>
      <c r="G244" s="13"/>
      <c r="H244" s="204">
        <v>14.68</v>
      </c>
      <c r="I244" s="205"/>
      <c r="J244" s="13"/>
      <c r="K244" s="13"/>
      <c r="L244" s="201"/>
      <c r="M244" s="206"/>
      <c r="N244" s="207"/>
      <c r="O244" s="207"/>
      <c r="P244" s="207"/>
      <c r="Q244" s="207"/>
      <c r="R244" s="207"/>
      <c r="S244" s="207"/>
      <c r="T244" s="208"/>
      <c r="U244" s="13"/>
      <c r="V244" s="13"/>
      <c r="W244" s="13"/>
      <c r="X244" s="13"/>
      <c r="Y244" s="13"/>
      <c r="Z244" s="13"/>
      <c r="AA244" s="13"/>
      <c r="AB244" s="13"/>
      <c r="AC244" s="13"/>
      <c r="AD244" s="13"/>
      <c r="AE244" s="13"/>
      <c r="AT244" s="202" t="s">
        <v>442</v>
      </c>
      <c r="AU244" s="202" t="s">
        <v>79</v>
      </c>
      <c r="AV244" s="13" t="s">
        <v>79</v>
      </c>
      <c r="AW244" s="13" t="s">
        <v>31</v>
      </c>
      <c r="AX244" s="13" t="s">
        <v>69</v>
      </c>
      <c r="AY244" s="202" t="s">
        <v>328</v>
      </c>
    </row>
    <row r="245" s="14" customFormat="1">
      <c r="A245" s="14"/>
      <c r="B245" s="209"/>
      <c r="C245" s="14"/>
      <c r="D245" s="195" t="s">
        <v>442</v>
      </c>
      <c r="E245" s="210" t="s">
        <v>3</v>
      </c>
      <c r="F245" s="211" t="s">
        <v>452</v>
      </c>
      <c r="G245" s="14"/>
      <c r="H245" s="212">
        <v>14.68</v>
      </c>
      <c r="I245" s="213"/>
      <c r="J245" s="14"/>
      <c r="K245" s="14"/>
      <c r="L245" s="209"/>
      <c r="M245" s="214"/>
      <c r="N245" s="215"/>
      <c r="O245" s="215"/>
      <c r="P245" s="215"/>
      <c r="Q245" s="215"/>
      <c r="R245" s="215"/>
      <c r="S245" s="215"/>
      <c r="T245" s="216"/>
      <c r="U245" s="14"/>
      <c r="V245" s="14"/>
      <c r="W245" s="14"/>
      <c r="X245" s="14"/>
      <c r="Y245" s="14"/>
      <c r="Z245" s="14"/>
      <c r="AA245" s="14"/>
      <c r="AB245" s="14"/>
      <c r="AC245" s="14"/>
      <c r="AD245" s="14"/>
      <c r="AE245" s="14"/>
      <c r="AT245" s="210" t="s">
        <v>442</v>
      </c>
      <c r="AU245" s="210" t="s">
        <v>79</v>
      </c>
      <c r="AV245" s="14" t="s">
        <v>113</v>
      </c>
      <c r="AW245" s="14" t="s">
        <v>31</v>
      </c>
      <c r="AX245" s="14" t="s">
        <v>76</v>
      </c>
      <c r="AY245" s="210" t="s">
        <v>328</v>
      </c>
    </row>
    <row r="246" s="2" customFormat="1" ht="24.15" customHeight="1">
      <c r="A246" s="41"/>
      <c r="B246" s="176"/>
      <c r="C246" s="177" t="s">
        <v>661</v>
      </c>
      <c r="D246" s="177" t="s">
        <v>331</v>
      </c>
      <c r="E246" s="178" t="s">
        <v>8610</v>
      </c>
      <c r="F246" s="179" t="s">
        <v>8611</v>
      </c>
      <c r="G246" s="180" t="s">
        <v>585</v>
      </c>
      <c r="H246" s="181">
        <v>0.021999999999999999</v>
      </c>
      <c r="I246" s="182"/>
      <c r="J246" s="183">
        <f>ROUND(I246*H246,2)</f>
        <v>0</v>
      </c>
      <c r="K246" s="179" t="s">
        <v>335</v>
      </c>
      <c r="L246" s="42"/>
      <c r="M246" s="184" t="s">
        <v>3</v>
      </c>
      <c r="N246" s="185" t="s">
        <v>40</v>
      </c>
      <c r="O246" s="75"/>
      <c r="P246" s="186">
        <f>O246*H246</f>
        <v>0</v>
      </c>
      <c r="Q246" s="186">
        <v>0</v>
      </c>
      <c r="R246" s="186">
        <f>Q246*H246</f>
        <v>0</v>
      </c>
      <c r="S246" s="186">
        <v>0</v>
      </c>
      <c r="T246" s="187">
        <f>S246*H246</f>
        <v>0</v>
      </c>
      <c r="U246" s="41"/>
      <c r="V246" s="41"/>
      <c r="W246" s="41"/>
      <c r="X246" s="41"/>
      <c r="Y246" s="41"/>
      <c r="Z246" s="41"/>
      <c r="AA246" s="41"/>
      <c r="AB246" s="41"/>
      <c r="AC246" s="41"/>
      <c r="AD246" s="41"/>
      <c r="AE246" s="41"/>
      <c r="AR246" s="188" t="s">
        <v>113</v>
      </c>
      <c r="AT246" s="188" t="s">
        <v>331</v>
      </c>
      <c r="AU246" s="188" t="s">
        <v>79</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113</v>
      </c>
      <c r="BM246" s="188" t="s">
        <v>850</v>
      </c>
    </row>
    <row r="247" s="2" customFormat="1">
      <c r="A247" s="41"/>
      <c r="B247" s="42"/>
      <c r="C247" s="41"/>
      <c r="D247" s="190" t="s">
        <v>338</v>
      </c>
      <c r="E247" s="41"/>
      <c r="F247" s="191" t="s">
        <v>8612</v>
      </c>
      <c r="G247" s="41"/>
      <c r="H247" s="41"/>
      <c r="I247" s="192"/>
      <c r="J247" s="41"/>
      <c r="K247" s="41"/>
      <c r="L247" s="42"/>
      <c r="M247" s="193"/>
      <c r="N247" s="194"/>
      <c r="O247" s="75"/>
      <c r="P247" s="75"/>
      <c r="Q247" s="75"/>
      <c r="R247" s="75"/>
      <c r="S247" s="75"/>
      <c r="T247" s="76"/>
      <c r="U247" s="41"/>
      <c r="V247" s="41"/>
      <c r="W247" s="41"/>
      <c r="X247" s="41"/>
      <c r="Y247" s="41"/>
      <c r="Z247" s="41"/>
      <c r="AA247" s="41"/>
      <c r="AB247" s="41"/>
      <c r="AC247" s="41"/>
      <c r="AD247" s="41"/>
      <c r="AE247" s="41"/>
      <c r="AT247" s="22" t="s">
        <v>338</v>
      </c>
      <c r="AU247" s="22" t="s">
        <v>79</v>
      </c>
    </row>
    <row r="248" s="15" customFormat="1">
      <c r="A248" s="15"/>
      <c r="B248" s="217"/>
      <c r="C248" s="15"/>
      <c r="D248" s="195" t="s">
        <v>442</v>
      </c>
      <c r="E248" s="218" t="s">
        <v>3</v>
      </c>
      <c r="F248" s="219" t="s">
        <v>8615</v>
      </c>
      <c r="G248" s="15"/>
      <c r="H248" s="218" t="s">
        <v>3</v>
      </c>
      <c r="I248" s="220"/>
      <c r="J248" s="15"/>
      <c r="K248" s="15"/>
      <c r="L248" s="217"/>
      <c r="M248" s="221"/>
      <c r="N248" s="222"/>
      <c r="O248" s="222"/>
      <c r="P248" s="222"/>
      <c r="Q248" s="222"/>
      <c r="R248" s="222"/>
      <c r="S248" s="222"/>
      <c r="T248" s="223"/>
      <c r="U248" s="15"/>
      <c r="V248" s="15"/>
      <c r="W248" s="15"/>
      <c r="X248" s="15"/>
      <c r="Y248" s="15"/>
      <c r="Z248" s="15"/>
      <c r="AA248" s="15"/>
      <c r="AB248" s="15"/>
      <c r="AC248" s="15"/>
      <c r="AD248" s="15"/>
      <c r="AE248" s="15"/>
      <c r="AT248" s="218" t="s">
        <v>442</v>
      </c>
      <c r="AU248" s="218" t="s">
        <v>79</v>
      </c>
      <c r="AV248" s="15" t="s">
        <v>76</v>
      </c>
      <c r="AW248" s="15" t="s">
        <v>31</v>
      </c>
      <c r="AX248" s="15" t="s">
        <v>69</v>
      </c>
      <c r="AY248" s="218" t="s">
        <v>328</v>
      </c>
    </row>
    <row r="249" s="13" customFormat="1">
      <c r="A249" s="13"/>
      <c r="B249" s="201"/>
      <c r="C249" s="13"/>
      <c r="D249" s="195" t="s">
        <v>442</v>
      </c>
      <c r="E249" s="202" t="s">
        <v>3</v>
      </c>
      <c r="F249" s="203" t="s">
        <v>8616</v>
      </c>
      <c r="G249" s="13"/>
      <c r="H249" s="204">
        <v>0.021999999999999999</v>
      </c>
      <c r="I249" s="205"/>
      <c r="J249" s="13"/>
      <c r="K249" s="13"/>
      <c r="L249" s="201"/>
      <c r="M249" s="206"/>
      <c r="N249" s="207"/>
      <c r="O249" s="207"/>
      <c r="P249" s="207"/>
      <c r="Q249" s="207"/>
      <c r="R249" s="207"/>
      <c r="S249" s="207"/>
      <c r="T249" s="208"/>
      <c r="U249" s="13"/>
      <c r="V249" s="13"/>
      <c r="W249" s="13"/>
      <c r="X249" s="13"/>
      <c r="Y249" s="13"/>
      <c r="Z249" s="13"/>
      <c r="AA249" s="13"/>
      <c r="AB249" s="13"/>
      <c r="AC249" s="13"/>
      <c r="AD249" s="13"/>
      <c r="AE249" s="13"/>
      <c r="AT249" s="202" t="s">
        <v>442</v>
      </c>
      <c r="AU249" s="202" t="s">
        <v>79</v>
      </c>
      <c r="AV249" s="13" t="s">
        <v>79</v>
      </c>
      <c r="AW249" s="13" t="s">
        <v>31</v>
      </c>
      <c r="AX249" s="13" t="s">
        <v>69</v>
      </c>
      <c r="AY249" s="202" t="s">
        <v>328</v>
      </c>
    </row>
    <row r="250" s="14" customFormat="1">
      <c r="A250" s="14"/>
      <c r="B250" s="209"/>
      <c r="C250" s="14"/>
      <c r="D250" s="195" t="s">
        <v>442</v>
      </c>
      <c r="E250" s="210" t="s">
        <v>3</v>
      </c>
      <c r="F250" s="211" t="s">
        <v>452</v>
      </c>
      <c r="G250" s="14"/>
      <c r="H250" s="212">
        <v>0.021999999999999999</v>
      </c>
      <c r="I250" s="213"/>
      <c r="J250" s="14"/>
      <c r="K250" s="14"/>
      <c r="L250" s="209"/>
      <c r="M250" s="214"/>
      <c r="N250" s="215"/>
      <c r="O250" s="215"/>
      <c r="P250" s="215"/>
      <c r="Q250" s="215"/>
      <c r="R250" s="215"/>
      <c r="S250" s="215"/>
      <c r="T250" s="216"/>
      <c r="U250" s="14"/>
      <c r="V250" s="14"/>
      <c r="W250" s="14"/>
      <c r="X250" s="14"/>
      <c r="Y250" s="14"/>
      <c r="Z250" s="14"/>
      <c r="AA250" s="14"/>
      <c r="AB250" s="14"/>
      <c r="AC250" s="14"/>
      <c r="AD250" s="14"/>
      <c r="AE250" s="14"/>
      <c r="AT250" s="210" t="s">
        <v>442</v>
      </c>
      <c r="AU250" s="210" t="s">
        <v>79</v>
      </c>
      <c r="AV250" s="14" t="s">
        <v>113</v>
      </c>
      <c r="AW250" s="14" t="s">
        <v>31</v>
      </c>
      <c r="AX250" s="14" t="s">
        <v>76</v>
      </c>
      <c r="AY250" s="210" t="s">
        <v>328</v>
      </c>
    </row>
    <row r="251" s="2" customFormat="1" ht="16.5" customHeight="1">
      <c r="A251" s="41"/>
      <c r="B251" s="176"/>
      <c r="C251" s="224" t="s">
        <v>666</v>
      </c>
      <c r="D251" s="224" t="s">
        <v>539</v>
      </c>
      <c r="E251" s="225" t="s">
        <v>8617</v>
      </c>
      <c r="F251" s="226" t="s">
        <v>8618</v>
      </c>
      <c r="G251" s="227" t="s">
        <v>1388</v>
      </c>
      <c r="H251" s="228">
        <v>22.02</v>
      </c>
      <c r="I251" s="229"/>
      <c r="J251" s="230">
        <f>ROUND(I251*H251,2)</f>
        <v>0</v>
      </c>
      <c r="K251" s="226" t="s">
        <v>335</v>
      </c>
      <c r="L251" s="231"/>
      <c r="M251" s="232" t="s">
        <v>3</v>
      </c>
      <c r="N251" s="233" t="s">
        <v>40</v>
      </c>
      <c r="O251" s="75"/>
      <c r="P251" s="186">
        <f>O251*H251</f>
        <v>0</v>
      </c>
      <c r="Q251" s="186">
        <v>0</v>
      </c>
      <c r="R251" s="186">
        <f>Q251*H251</f>
        <v>0</v>
      </c>
      <c r="S251" s="186">
        <v>0</v>
      </c>
      <c r="T251" s="187">
        <f>S251*H251</f>
        <v>0</v>
      </c>
      <c r="U251" s="41"/>
      <c r="V251" s="41"/>
      <c r="W251" s="41"/>
      <c r="X251" s="41"/>
      <c r="Y251" s="41"/>
      <c r="Z251" s="41"/>
      <c r="AA251" s="41"/>
      <c r="AB251" s="41"/>
      <c r="AC251" s="41"/>
      <c r="AD251" s="41"/>
      <c r="AE251" s="41"/>
      <c r="AR251" s="188" t="s">
        <v>171</v>
      </c>
      <c r="AT251" s="188" t="s">
        <v>539</v>
      </c>
      <c r="AU251" s="188" t="s">
        <v>79</v>
      </c>
      <c r="AY251" s="22" t="s">
        <v>328</v>
      </c>
      <c r="BE251" s="189">
        <f>IF(N251="základní",J251,0)</f>
        <v>0</v>
      </c>
      <c r="BF251" s="189">
        <f>IF(N251="snížená",J251,0)</f>
        <v>0</v>
      </c>
      <c r="BG251" s="189">
        <f>IF(N251="zákl. přenesená",J251,0)</f>
        <v>0</v>
      </c>
      <c r="BH251" s="189">
        <f>IF(N251="sníž. přenesená",J251,0)</f>
        <v>0</v>
      </c>
      <c r="BI251" s="189">
        <f>IF(N251="nulová",J251,0)</f>
        <v>0</v>
      </c>
      <c r="BJ251" s="22" t="s">
        <v>76</v>
      </c>
      <c r="BK251" s="189">
        <f>ROUND(I251*H251,2)</f>
        <v>0</v>
      </c>
      <c r="BL251" s="22" t="s">
        <v>113</v>
      </c>
      <c r="BM251" s="188" t="s">
        <v>862</v>
      </c>
    </row>
    <row r="252" s="15" customFormat="1">
      <c r="A252" s="15"/>
      <c r="B252" s="217"/>
      <c r="C252" s="15"/>
      <c r="D252" s="195" t="s">
        <v>442</v>
      </c>
      <c r="E252" s="218" t="s">
        <v>3</v>
      </c>
      <c r="F252" s="219" t="s">
        <v>8627</v>
      </c>
      <c r="G252" s="15"/>
      <c r="H252" s="218" t="s">
        <v>3</v>
      </c>
      <c r="I252" s="220"/>
      <c r="J252" s="15"/>
      <c r="K252" s="15"/>
      <c r="L252" s="217"/>
      <c r="M252" s="221"/>
      <c r="N252" s="222"/>
      <c r="O252" s="222"/>
      <c r="P252" s="222"/>
      <c r="Q252" s="222"/>
      <c r="R252" s="222"/>
      <c r="S252" s="222"/>
      <c r="T252" s="223"/>
      <c r="U252" s="15"/>
      <c r="V252" s="15"/>
      <c r="W252" s="15"/>
      <c r="X252" s="15"/>
      <c r="Y252" s="15"/>
      <c r="Z252" s="15"/>
      <c r="AA252" s="15"/>
      <c r="AB252" s="15"/>
      <c r="AC252" s="15"/>
      <c r="AD252" s="15"/>
      <c r="AE252" s="15"/>
      <c r="AT252" s="218" t="s">
        <v>442</v>
      </c>
      <c r="AU252" s="218" t="s">
        <v>79</v>
      </c>
      <c r="AV252" s="15" t="s">
        <v>76</v>
      </c>
      <c r="AW252" s="15" t="s">
        <v>31</v>
      </c>
      <c r="AX252" s="15" t="s">
        <v>69</v>
      </c>
      <c r="AY252" s="218" t="s">
        <v>328</v>
      </c>
    </row>
    <row r="253" s="13" customFormat="1">
      <c r="A253" s="13"/>
      <c r="B253" s="201"/>
      <c r="C253" s="13"/>
      <c r="D253" s="195" t="s">
        <v>442</v>
      </c>
      <c r="E253" s="202" t="s">
        <v>3</v>
      </c>
      <c r="F253" s="203" t="s">
        <v>8628</v>
      </c>
      <c r="G253" s="13"/>
      <c r="H253" s="204">
        <v>22.02</v>
      </c>
      <c r="I253" s="205"/>
      <c r="J253" s="13"/>
      <c r="K253" s="13"/>
      <c r="L253" s="201"/>
      <c r="M253" s="206"/>
      <c r="N253" s="207"/>
      <c r="O253" s="207"/>
      <c r="P253" s="207"/>
      <c r="Q253" s="207"/>
      <c r="R253" s="207"/>
      <c r="S253" s="207"/>
      <c r="T253" s="208"/>
      <c r="U253" s="13"/>
      <c r="V253" s="13"/>
      <c r="W253" s="13"/>
      <c r="X253" s="13"/>
      <c r="Y253" s="13"/>
      <c r="Z253" s="13"/>
      <c r="AA253" s="13"/>
      <c r="AB253" s="13"/>
      <c r="AC253" s="13"/>
      <c r="AD253" s="13"/>
      <c r="AE253" s="13"/>
      <c r="AT253" s="202" t="s">
        <v>442</v>
      </c>
      <c r="AU253" s="202" t="s">
        <v>79</v>
      </c>
      <c r="AV253" s="13" t="s">
        <v>79</v>
      </c>
      <c r="AW253" s="13" t="s">
        <v>31</v>
      </c>
      <c r="AX253" s="13" t="s">
        <v>69</v>
      </c>
      <c r="AY253" s="202" t="s">
        <v>328</v>
      </c>
    </row>
    <row r="254" s="14" customFormat="1">
      <c r="A254" s="14"/>
      <c r="B254" s="209"/>
      <c r="C254" s="14"/>
      <c r="D254" s="195" t="s">
        <v>442</v>
      </c>
      <c r="E254" s="210" t="s">
        <v>3</v>
      </c>
      <c r="F254" s="211" t="s">
        <v>452</v>
      </c>
      <c r="G254" s="14"/>
      <c r="H254" s="212">
        <v>22.02</v>
      </c>
      <c r="I254" s="213"/>
      <c r="J254" s="14"/>
      <c r="K254" s="14"/>
      <c r="L254" s="209"/>
      <c r="M254" s="214"/>
      <c r="N254" s="215"/>
      <c r="O254" s="215"/>
      <c r="P254" s="215"/>
      <c r="Q254" s="215"/>
      <c r="R254" s="215"/>
      <c r="S254" s="215"/>
      <c r="T254" s="216"/>
      <c r="U254" s="14"/>
      <c r="V254" s="14"/>
      <c r="W254" s="14"/>
      <c r="X254" s="14"/>
      <c r="Y254" s="14"/>
      <c r="Z254" s="14"/>
      <c r="AA254" s="14"/>
      <c r="AB254" s="14"/>
      <c r="AC254" s="14"/>
      <c r="AD254" s="14"/>
      <c r="AE254" s="14"/>
      <c r="AT254" s="210" t="s">
        <v>442</v>
      </c>
      <c r="AU254" s="210" t="s">
        <v>79</v>
      </c>
      <c r="AV254" s="14" t="s">
        <v>113</v>
      </c>
      <c r="AW254" s="14" t="s">
        <v>31</v>
      </c>
      <c r="AX254" s="14" t="s">
        <v>76</v>
      </c>
      <c r="AY254" s="210" t="s">
        <v>328</v>
      </c>
    </row>
    <row r="255" s="2" customFormat="1" ht="24.15" customHeight="1">
      <c r="A255" s="41"/>
      <c r="B255" s="176"/>
      <c r="C255" s="177" t="s">
        <v>671</v>
      </c>
      <c r="D255" s="177" t="s">
        <v>331</v>
      </c>
      <c r="E255" s="178" t="s">
        <v>8413</v>
      </c>
      <c r="F255" s="179" t="s">
        <v>8635</v>
      </c>
      <c r="G255" s="180" t="s">
        <v>439</v>
      </c>
      <c r="H255" s="181">
        <v>401.60000000000002</v>
      </c>
      <c r="I255" s="182"/>
      <c r="J255" s="183">
        <f>ROUND(I255*H255,2)</f>
        <v>0</v>
      </c>
      <c r="K255" s="179" t="s">
        <v>335</v>
      </c>
      <c r="L255" s="42"/>
      <c r="M255" s="184" t="s">
        <v>3</v>
      </c>
      <c r="N255" s="185" t="s">
        <v>40</v>
      </c>
      <c r="O255" s="75"/>
      <c r="P255" s="186">
        <f>O255*H255</f>
        <v>0</v>
      </c>
      <c r="Q255" s="186">
        <v>0</v>
      </c>
      <c r="R255" s="186">
        <f>Q255*H255</f>
        <v>0</v>
      </c>
      <c r="S255" s="186">
        <v>0</v>
      </c>
      <c r="T255" s="187">
        <f>S255*H255</f>
        <v>0</v>
      </c>
      <c r="U255" s="41"/>
      <c r="V255" s="41"/>
      <c r="W255" s="41"/>
      <c r="X255" s="41"/>
      <c r="Y255" s="41"/>
      <c r="Z255" s="41"/>
      <c r="AA255" s="41"/>
      <c r="AB255" s="41"/>
      <c r="AC255" s="41"/>
      <c r="AD255" s="41"/>
      <c r="AE255" s="41"/>
      <c r="AR255" s="188" t="s">
        <v>113</v>
      </c>
      <c r="AT255" s="188" t="s">
        <v>331</v>
      </c>
      <c r="AU255" s="188" t="s">
        <v>79</v>
      </c>
      <c r="AY255" s="22" t="s">
        <v>328</v>
      </c>
      <c r="BE255" s="189">
        <f>IF(N255="základní",J255,0)</f>
        <v>0</v>
      </c>
      <c r="BF255" s="189">
        <f>IF(N255="snížená",J255,0)</f>
        <v>0</v>
      </c>
      <c r="BG255" s="189">
        <f>IF(N255="zákl. přenesená",J255,0)</f>
        <v>0</v>
      </c>
      <c r="BH255" s="189">
        <f>IF(N255="sníž. přenesená",J255,0)</f>
        <v>0</v>
      </c>
      <c r="BI255" s="189">
        <f>IF(N255="nulová",J255,0)</f>
        <v>0</v>
      </c>
      <c r="BJ255" s="22" t="s">
        <v>76</v>
      </c>
      <c r="BK255" s="189">
        <f>ROUND(I255*H255,2)</f>
        <v>0</v>
      </c>
      <c r="BL255" s="22" t="s">
        <v>113</v>
      </c>
      <c r="BM255" s="188" t="s">
        <v>177</v>
      </c>
    </row>
    <row r="256" s="2" customFormat="1">
      <c r="A256" s="41"/>
      <c r="B256" s="42"/>
      <c r="C256" s="41"/>
      <c r="D256" s="190" t="s">
        <v>338</v>
      </c>
      <c r="E256" s="41"/>
      <c r="F256" s="191" t="s">
        <v>8415</v>
      </c>
      <c r="G256" s="41"/>
      <c r="H256" s="41"/>
      <c r="I256" s="192"/>
      <c r="J256" s="41"/>
      <c r="K256" s="41"/>
      <c r="L256" s="42"/>
      <c r="M256" s="193"/>
      <c r="N256" s="194"/>
      <c r="O256" s="75"/>
      <c r="P256" s="75"/>
      <c r="Q256" s="75"/>
      <c r="R256" s="75"/>
      <c r="S256" s="75"/>
      <c r="T256" s="76"/>
      <c r="U256" s="41"/>
      <c r="V256" s="41"/>
      <c r="W256" s="41"/>
      <c r="X256" s="41"/>
      <c r="Y256" s="41"/>
      <c r="Z256" s="41"/>
      <c r="AA256" s="41"/>
      <c r="AB256" s="41"/>
      <c r="AC256" s="41"/>
      <c r="AD256" s="41"/>
      <c r="AE256" s="41"/>
      <c r="AT256" s="22" t="s">
        <v>338</v>
      </c>
      <c r="AU256" s="22" t="s">
        <v>79</v>
      </c>
    </row>
    <row r="257" s="15" customFormat="1">
      <c r="A257" s="15"/>
      <c r="B257" s="217"/>
      <c r="C257" s="15"/>
      <c r="D257" s="195" t="s">
        <v>442</v>
      </c>
      <c r="E257" s="218" t="s">
        <v>3</v>
      </c>
      <c r="F257" s="219" t="s">
        <v>8636</v>
      </c>
      <c r="G257" s="15"/>
      <c r="H257" s="218" t="s">
        <v>3</v>
      </c>
      <c r="I257" s="220"/>
      <c r="J257" s="15"/>
      <c r="K257" s="15"/>
      <c r="L257" s="217"/>
      <c r="M257" s="221"/>
      <c r="N257" s="222"/>
      <c r="O257" s="222"/>
      <c r="P257" s="222"/>
      <c r="Q257" s="222"/>
      <c r="R257" s="222"/>
      <c r="S257" s="222"/>
      <c r="T257" s="223"/>
      <c r="U257" s="15"/>
      <c r="V257" s="15"/>
      <c r="W257" s="15"/>
      <c r="X257" s="15"/>
      <c r="Y257" s="15"/>
      <c r="Z257" s="15"/>
      <c r="AA257" s="15"/>
      <c r="AB257" s="15"/>
      <c r="AC257" s="15"/>
      <c r="AD257" s="15"/>
      <c r="AE257" s="15"/>
      <c r="AT257" s="218" t="s">
        <v>442</v>
      </c>
      <c r="AU257" s="218" t="s">
        <v>79</v>
      </c>
      <c r="AV257" s="15" t="s">
        <v>76</v>
      </c>
      <c r="AW257" s="15" t="s">
        <v>31</v>
      </c>
      <c r="AX257" s="15" t="s">
        <v>69</v>
      </c>
      <c r="AY257" s="218" t="s">
        <v>328</v>
      </c>
    </row>
    <row r="258" s="15" customFormat="1">
      <c r="A258" s="15"/>
      <c r="B258" s="217"/>
      <c r="C258" s="15"/>
      <c r="D258" s="195" t="s">
        <v>442</v>
      </c>
      <c r="E258" s="218" t="s">
        <v>3</v>
      </c>
      <c r="F258" s="219" t="s">
        <v>8637</v>
      </c>
      <c r="G258" s="15"/>
      <c r="H258" s="218" t="s">
        <v>3</v>
      </c>
      <c r="I258" s="220"/>
      <c r="J258" s="15"/>
      <c r="K258" s="15"/>
      <c r="L258" s="217"/>
      <c r="M258" s="221"/>
      <c r="N258" s="222"/>
      <c r="O258" s="222"/>
      <c r="P258" s="222"/>
      <c r="Q258" s="222"/>
      <c r="R258" s="222"/>
      <c r="S258" s="222"/>
      <c r="T258" s="223"/>
      <c r="U258" s="15"/>
      <c r="V258" s="15"/>
      <c r="W258" s="15"/>
      <c r="X258" s="15"/>
      <c r="Y258" s="15"/>
      <c r="Z258" s="15"/>
      <c r="AA258" s="15"/>
      <c r="AB258" s="15"/>
      <c r="AC258" s="15"/>
      <c r="AD258" s="15"/>
      <c r="AE258" s="15"/>
      <c r="AT258" s="218" t="s">
        <v>442</v>
      </c>
      <c r="AU258" s="218" t="s">
        <v>79</v>
      </c>
      <c r="AV258" s="15" t="s">
        <v>76</v>
      </c>
      <c r="AW258" s="15" t="s">
        <v>31</v>
      </c>
      <c r="AX258" s="15" t="s">
        <v>69</v>
      </c>
      <c r="AY258" s="218" t="s">
        <v>328</v>
      </c>
    </row>
    <row r="259" s="13" customFormat="1">
      <c r="A259" s="13"/>
      <c r="B259" s="201"/>
      <c r="C259" s="13"/>
      <c r="D259" s="195" t="s">
        <v>442</v>
      </c>
      <c r="E259" s="202" t="s">
        <v>3</v>
      </c>
      <c r="F259" s="203" t="s">
        <v>8652</v>
      </c>
      <c r="G259" s="13"/>
      <c r="H259" s="204">
        <v>25.600000000000001</v>
      </c>
      <c r="I259" s="205"/>
      <c r="J259" s="13"/>
      <c r="K259" s="13"/>
      <c r="L259" s="201"/>
      <c r="M259" s="206"/>
      <c r="N259" s="207"/>
      <c r="O259" s="207"/>
      <c r="P259" s="207"/>
      <c r="Q259" s="207"/>
      <c r="R259" s="207"/>
      <c r="S259" s="207"/>
      <c r="T259" s="208"/>
      <c r="U259" s="13"/>
      <c r="V259" s="13"/>
      <c r="W259" s="13"/>
      <c r="X259" s="13"/>
      <c r="Y259" s="13"/>
      <c r="Z259" s="13"/>
      <c r="AA259" s="13"/>
      <c r="AB259" s="13"/>
      <c r="AC259" s="13"/>
      <c r="AD259" s="13"/>
      <c r="AE259" s="13"/>
      <c r="AT259" s="202" t="s">
        <v>442</v>
      </c>
      <c r="AU259" s="202" t="s">
        <v>79</v>
      </c>
      <c r="AV259" s="13" t="s">
        <v>79</v>
      </c>
      <c r="AW259" s="13" t="s">
        <v>31</v>
      </c>
      <c r="AX259" s="13" t="s">
        <v>69</v>
      </c>
      <c r="AY259" s="202" t="s">
        <v>328</v>
      </c>
    </row>
    <row r="260" s="15" customFormat="1">
      <c r="A260" s="15"/>
      <c r="B260" s="217"/>
      <c r="C260" s="15"/>
      <c r="D260" s="195" t="s">
        <v>442</v>
      </c>
      <c r="E260" s="218" t="s">
        <v>3</v>
      </c>
      <c r="F260" s="219" t="s">
        <v>8639</v>
      </c>
      <c r="G260" s="15"/>
      <c r="H260" s="218" t="s">
        <v>3</v>
      </c>
      <c r="I260" s="220"/>
      <c r="J260" s="15"/>
      <c r="K260" s="15"/>
      <c r="L260" s="217"/>
      <c r="M260" s="221"/>
      <c r="N260" s="222"/>
      <c r="O260" s="222"/>
      <c r="P260" s="222"/>
      <c r="Q260" s="222"/>
      <c r="R260" s="222"/>
      <c r="S260" s="222"/>
      <c r="T260" s="223"/>
      <c r="U260" s="15"/>
      <c r="V260" s="15"/>
      <c r="W260" s="15"/>
      <c r="X260" s="15"/>
      <c r="Y260" s="15"/>
      <c r="Z260" s="15"/>
      <c r="AA260" s="15"/>
      <c r="AB260" s="15"/>
      <c r="AC260" s="15"/>
      <c r="AD260" s="15"/>
      <c r="AE260" s="15"/>
      <c r="AT260" s="218" t="s">
        <v>442</v>
      </c>
      <c r="AU260" s="218" t="s">
        <v>79</v>
      </c>
      <c r="AV260" s="15" t="s">
        <v>76</v>
      </c>
      <c r="AW260" s="15" t="s">
        <v>31</v>
      </c>
      <c r="AX260" s="15" t="s">
        <v>69</v>
      </c>
      <c r="AY260" s="218" t="s">
        <v>328</v>
      </c>
    </row>
    <row r="261" s="13" customFormat="1">
      <c r="A261" s="13"/>
      <c r="B261" s="201"/>
      <c r="C261" s="13"/>
      <c r="D261" s="195" t="s">
        <v>442</v>
      </c>
      <c r="E261" s="202" t="s">
        <v>3</v>
      </c>
      <c r="F261" s="203" t="s">
        <v>8640</v>
      </c>
      <c r="G261" s="13"/>
      <c r="H261" s="204">
        <v>376</v>
      </c>
      <c r="I261" s="205"/>
      <c r="J261" s="13"/>
      <c r="K261" s="13"/>
      <c r="L261" s="201"/>
      <c r="M261" s="206"/>
      <c r="N261" s="207"/>
      <c r="O261" s="207"/>
      <c r="P261" s="207"/>
      <c r="Q261" s="207"/>
      <c r="R261" s="207"/>
      <c r="S261" s="207"/>
      <c r="T261" s="208"/>
      <c r="U261" s="13"/>
      <c r="V261" s="13"/>
      <c r="W261" s="13"/>
      <c r="X261" s="13"/>
      <c r="Y261" s="13"/>
      <c r="Z261" s="13"/>
      <c r="AA261" s="13"/>
      <c r="AB261" s="13"/>
      <c r="AC261" s="13"/>
      <c r="AD261" s="13"/>
      <c r="AE261" s="13"/>
      <c r="AT261" s="202" t="s">
        <v>442</v>
      </c>
      <c r="AU261" s="202" t="s">
        <v>79</v>
      </c>
      <c r="AV261" s="13" t="s">
        <v>79</v>
      </c>
      <c r="AW261" s="13" t="s">
        <v>31</v>
      </c>
      <c r="AX261" s="13" t="s">
        <v>69</v>
      </c>
      <c r="AY261" s="202" t="s">
        <v>328</v>
      </c>
    </row>
    <row r="262" s="14" customFormat="1">
      <c r="A262" s="14"/>
      <c r="B262" s="209"/>
      <c r="C262" s="14"/>
      <c r="D262" s="195" t="s">
        <v>442</v>
      </c>
      <c r="E262" s="210" t="s">
        <v>3</v>
      </c>
      <c r="F262" s="211" t="s">
        <v>452</v>
      </c>
      <c r="G262" s="14"/>
      <c r="H262" s="212">
        <v>401.60000000000002</v>
      </c>
      <c r="I262" s="213"/>
      <c r="J262" s="14"/>
      <c r="K262" s="14"/>
      <c r="L262" s="209"/>
      <c r="M262" s="214"/>
      <c r="N262" s="215"/>
      <c r="O262" s="215"/>
      <c r="P262" s="215"/>
      <c r="Q262" s="215"/>
      <c r="R262" s="215"/>
      <c r="S262" s="215"/>
      <c r="T262" s="216"/>
      <c r="U262" s="14"/>
      <c r="V262" s="14"/>
      <c r="W262" s="14"/>
      <c r="X262" s="14"/>
      <c r="Y262" s="14"/>
      <c r="Z262" s="14"/>
      <c r="AA262" s="14"/>
      <c r="AB262" s="14"/>
      <c r="AC262" s="14"/>
      <c r="AD262" s="14"/>
      <c r="AE262" s="14"/>
      <c r="AT262" s="210" t="s">
        <v>442</v>
      </c>
      <c r="AU262" s="210" t="s">
        <v>79</v>
      </c>
      <c r="AV262" s="14" t="s">
        <v>113</v>
      </c>
      <c r="AW262" s="14" t="s">
        <v>31</v>
      </c>
      <c r="AX262" s="14" t="s">
        <v>76</v>
      </c>
      <c r="AY262" s="210" t="s">
        <v>328</v>
      </c>
    </row>
    <row r="263" s="2" customFormat="1" ht="16.5" customHeight="1">
      <c r="A263" s="41"/>
      <c r="B263" s="176"/>
      <c r="C263" s="224" t="s">
        <v>676</v>
      </c>
      <c r="D263" s="224" t="s">
        <v>539</v>
      </c>
      <c r="E263" s="225" t="s">
        <v>8099</v>
      </c>
      <c r="F263" s="226" t="s">
        <v>8100</v>
      </c>
      <c r="G263" s="227" t="s">
        <v>491</v>
      </c>
      <c r="H263" s="228">
        <v>40.159999999999997</v>
      </c>
      <c r="I263" s="229"/>
      <c r="J263" s="230">
        <f>ROUND(I263*H263,2)</f>
        <v>0</v>
      </c>
      <c r="K263" s="226" t="s">
        <v>335</v>
      </c>
      <c r="L263" s="231"/>
      <c r="M263" s="232" t="s">
        <v>3</v>
      </c>
      <c r="N263" s="233" t="s">
        <v>40</v>
      </c>
      <c r="O263" s="75"/>
      <c r="P263" s="186">
        <f>O263*H263</f>
        <v>0</v>
      </c>
      <c r="Q263" s="186">
        <v>0</v>
      </c>
      <c r="R263" s="186">
        <f>Q263*H263</f>
        <v>0</v>
      </c>
      <c r="S263" s="186">
        <v>0</v>
      </c>
      <c r="T263" s="187">
        <f>S263*H263</f>
        <v>0</v>
      </c>
      <c r="U263" s="41"/>
      <c r="V263" s="41"/>
      <c r="W263" s="41"/>
      <c r="X263" s="41"/>
      <c r="Y263" s="41"/>
      <c r="Z263" s="41"/>
      <c r="AA263" s="41"/>
      <c r="AB263" s="41"/>
      <c r="AC263" s="41"/>
      <c r="AD263" s="41"/>
      <c r="AE263" s="41"/>
      <c r="AR263" s="188" t="s">
        <v>171</v>
      </c>
      <c r="AT263" s="188" t="s">
        <v>539</v>
      </c>
      <c r="AU263" s="188" t="s">
        <v>79</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113</v>
      </c>
      <c r="BM263" s="188" t="s">
        <v>879</v>
      </c>
    </row>
    <row r="264" s="13" customFormat="1">
      <c r="A264" s="13"/>
      <c r="B264" s="201"/>
      <c r="C264" s="13"/>
      <c r="D264" s="195" t="s">
        <v>442</v>
      </c>
      <c r="E264" s="202" t="s">
        <v>3</v>
      </c>
      <c r="F264" s="203" t="s">
        <v>8641</v>
      </c>
      <c r="G264" s="13"/>
      <c r="H264" s="204">
        <v>40.159999999999997</v>
      </c>
      <c r="I264" s="205"/>
      <c r="J264" s="13"/>
      <c r="K264" s="13"/>
      <c r="L264" s="201"/>
      <c r="M264" s="206"/>
      <c r="N264" s="207"/>
      <c r="O264" s="207"/>
      <c r="P264" s="207"/>
      <c r="Q264" s="207"/>
      <c r="R264" s="207"/>
      <c r="S264" s="207"/>
      <c r="T264" s="208"/>
      <c r="U264" s="13"/>
      <c r="V264" s="13"/>
      <c r="W264" s="13"/>
      <c r="X264" s="13"/>
      <c r="Y264" s="13"/>
      <c r="Z264" s="13"/>
      <c r="AA264" s="13"/>
      <c r="AB264" s="13"/>
      <c r="AC264" s="13"/>
      <c r="AD264" s="13"/>
      <c r="AE264" s="13"/>
      <c r="AT264" s="202" t="s">
        <v>442</v>
      </c>
      <c r="AU264" s="202" t="s">
        <v>79</v>
      </c>
      <c r="AV264" s="13" t="s">
        <v>79</v>
      </c>
      <c r="AW264" s="13" t="s">
        <v>31</v>
      </c>
      <c r="AX264" s="13" t="s">
        <v>69</v>
      </c>
      <c r="AY264" s="202" t="s">
        <v>328</v>
      </c>
    </row>
    <row r="265" s="14" customFormat="1">
      <c r="A265" s="14"/>
      <c r="B265" s="209"/>
      <c r="C265" s="14"/>
      <c r="D265" s="195" t="s">
        <v>442</v>
      </c>
      <c r="E265" s="210" t="s">
        <v>3</v>
      </c>
      <c r="F265" s="211" t="s">
        <v>452</v>
      </c>
      <c r="G265" s="14"/>
      <c r="H265" s="212">
        <v>40.159999999999997</v>
      </c>
      <c r="I265" s="213"/>
      <c r="J265" s="14"/>
      <c r="K265" s="14"/>
      <c r="L265" s="209"/>
      <c r="M265" s="214"/>
      <c r="N265" s="215"/>
      <c r="O265" s="215"/>
      <c r="P265" s="215"/>
      <c r="Q265" s="215"/>
      <c r="R265" s="215"/>
      <c r="S265" s="215"/>
      <c r="T265" s="216"/>
      <c r="U265" s="14"/>
      <c r="V265" s="14"/>
      <c r="W265" s="14"/>
      <c r="X265" s="14"/>
      <c r="Y265" s="14"/>
      <c r="Z265" s="14"/>
      <c r="AA265" s="14"/>
      <c r="AB265" s="14"/>
      <c r="AC265" s="14"/>
      <c r="AD265" s="14"/>
      <c r="AE265" s="14"/>
      <c r="AT265" s="210" t="s">
        <v>442</v>
      </c>
      <c r="AU265" s="210" t="s">
        <v>79</v>
      </c>
      <c r="AV265" s="14" t="s">
        <v>113</v>
      </c>
      <c r="AW265" s="14" t="s">
        <v>31</v>
      </c>
      <c r="AX265" s="14" t="s">
        <v>76</v>
      </c>
      <c r="AY265" s="210" t="s">
        <v>328</v>
      </c>
    </row>
    <row r="266" s="2" customFormat="1" ht="37.8" customHeight="1">
      <c r="A266" s="41"/>
      <c r="B266" s="176"/>
      <c r="C266" s="177" t="s">
        <v>682</v>
      </c>
      <c r="D266" s="177" t="s">
        <v>331</v>
      </c>
      <c r="E266" s="178" t="s">
        <v>8417</v>
      </c>
      <c r="F266" s="179" t="s">
        <v>8418</v>
      </c>
      <c r="G266" s="180" t="s">
        <v>439</v>
      </c>
      <c r="H266" s="181">
        <v>263</v>
      </c>
      <c r="I266" s="182"/>
      <c r="J266" s="183">
        <f>ROUND(I266*H266,2)</f>
        <v>0</v>
      </c>
      <c r="K266" s="179" t="s">
        <v>335</v>
      </c>
      <c r="L266" s="42"/>
      <c r="M266" s="184" t="s">
        <v>3</v>
      </c>
      <c r="N266" s="185" t="s">
        <v>40</v>
      </c>
      <c r="O266" s="75"/>
      <c r="P266" s="186">
        <f>O266*H266</f>
        <v>0</v>
      </c>
      <c r="Q266" s="186">
        <v>0</v>
      </c>
      <c r="R266" s="186">
        <f>Q266*H266</f>
        <v>0</v>
      </c>
      <c r="S266" s="186">
        <v>0</v>
      </c>
      <c r="T266" s="187">
        <f>S266*H266</f>
        <v>0</v>
      </c>
      <c r="U266" s="41"/>
      <c r="V266" s="41"/>
      <c r="W266" s="41"/>
      <c r="X266" s="41"/>
      <c r="Y266" s="41"/>
      <c r="Z266" s="41"/>
      <c r="AA266" s="41"/>
      <c r="AB266" s="41"/>
      <c r="AC266" s="41"/>
      <c r="AD266" s="41"/>
      <c r="AE266" s="41"/>
      <c r="AR266" s="188" t="s">
        <v>113</v>
      </c>
      <c r="AT266" s="188" t="s">
        <v>331</v>
      </c>
      <c r="AU266" s="188" t="s">
        <v>79</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113</v>
      </c>
      <c r="BM266" s="188" t="s">
        <v>896</v>
      </c>
    </row>
    <row r="267" s="2" customFormat="1">
      <c r="A267" s="41"/>
      <c r="B267" s="42"/>
      <c r="C267" s="41"/>
      <c r="D267" s="190" t="s">
        <v>338</v>
      </c>
      <c r="E267" s="41"/>
      <c r="F267" s="191" t="s">
        <v>8419</v>
      </c>
      <c r="G267" s="41"/>
      <c r="H267" s="41"/>
      <c r="I267" s="192"/>
      <c r="J267" s="41"/>
      <c r="K267" s="41"/>
      <c r="L267" s="42"/>
      <c r="M267" s="193"/>
      <c r="N267" s="194"/>
      <c r="O267" s="75"/>
      <c r="P267" s="75"/>
      <c r="Q267" s="75"/>
      <c r="R267" s="75"/>
      <c r="S267" s="75"/>
      <c r="T267" s="76"/>
      <c r="U267" s="41"/>
      <c r="V267" s="41"/>
      <c r="W267" s="41"/>
      <c r="X267" s="41"/>
      <c r="Y267" s="41"/>
      <c r="Z267" s="41"/>
      <c r="AA267" s="41"/>
      <c r="AB267" s="41"/>
      <c r="AC267" s="41"/>
      <c r="AD267" s="41"/>
      <c r="AE267" s="41"/>
      <c r="AT267" s="22" t="s">
        <v>338</v>
      </c>
      <c r="AU267" s="22" t="s">
        <v>79</v>
      </c>
    </row>
    <row r="268" s="2" customFormat="1" ht="16.5" customHeight="1">
      <c r="A268" s="41"/>
      <c r="B268" s="176"/>
      <c r="C268" s="224" t="s">
        <v>110</v>
      </c>
      <c r="D268" s="224" t="s">
        <v>539</v>
      </c>
      <c r="E268" s="225" t="s">
        <v>8420</v>
      </c>
      <c r="F268" s="226" t="s">
        <v>8421</v>
      </c>
      <c r="G268" s="227" t="s">
        <v>585</v>
      </c>
      <c r="H268" s="228">
        <v>7.8899999999999997</v>
      </c>
      <c r="I268" s="229"/>
      <c r="J268" s="230">
        <f>ROUND(I268*H268,2)</f>
        <v>0</v>
      </c>
      <c r="K268" s="226" t="s">
        <v>335</v>
      </c>
      <c r="L268" s="231"/>
      <c r="M268" s="232" t="s">
        <v>3</v>
      </c>
      <c r="N268" s="233" t="s">
        <v>40</v>
      </c>
      <c r="O268" s="75"/>
      <c r="P268" s="186">
        <f>O268*H268</f>
        <v>0</v>
      </c>
      <c r="Q268" s="186">
        <v>0</v>
      </c>
      <c r="R268" s="186">
        <f>Q268*H268</f>
        <v>0</v>
      </c>
      <c r="S268" s="186">
        <v>0</v>
      </c>
      <c r="T268" s="187">
        <f>S268*H268</f>
        <v>0</v>
      </c>
      <c r="U268" s="41"/>
      <c r="V268" s="41"/>
      <c r="W268" s="41"/>
      <c r="X268" s="41"/>
      <c r="Y268" s="41"/>
      <c r="Z268" s="41"/>
      <c r="AA268" s="41"/>
      <c r="AB268" s="41"/>
      <c r="AC268" s="41"/>
      <c r="AD268" s="41"/>
      <c r="AE268" s="41"/>
      <c r="AR268" s="188" t="s">
        <v>171</v>
      </c>
      <c r="AT268" s="188" t="s">
        <v>539</v>
      </c>
      <c r="AU268" s="188" t="s">
        <v>79</v>
      </c>
      <c r="AY268" s="22" t="s">
        <v>328</v>
      </c>
      <c r="BE268" s="189">
        <f>IF(N268="základní",J268,0)</f>
        <v>0</v>
      </c>
      <c r="BF268" s="189">
        <f>IF(N268="snížená",J268,0)</f>
        <v>0</v>
      </c>
      <c r="BG268" s="189">
        <f>IF(N268="zákl. přenesená",J268,0)</f>
        <v>0</v>
      </c>
      <c r="BH268" s="189">
        <f>IF(N268="sníž. přenesená",J268,0)</f>
        <v>0</v>
      </c>
      <c r="BI268" s="189">
        <f>IF(N268="nulová",J268,0)</f>
        <v>0</v>
      </c>
      <c r="BJ268" s="22" t="s">
        <v>76</v>
      </c>
      <c r="BK268" s="189">
        <f>ROUND(I268*H268,2)</f>
        <v>0</v>
      </c>
      <c r="BL268" s="22" t="s">
        <v>113</v>
      </c>
      <c r="BM268" s="188" t="s">
        <v>908</v>
      </c>
    </row>
    <row r="269" s="15" customFormat="1">
      <c r="A269" s="15"/>
      <c r="B269" s="217"/>
      <c r="C269" s="15"/>
      <c r="D269" s="195" t="s">
        <v>442</v>
      </c>
      <c r="E269" s="218" t="s">
        <v>3</v>
      </c>
      <c r="F269" s="219" t="s">
        <v>8642</v>
      </c>
      <c r="G269" s="15"/>
      <c r="H269" s="218" t="s">
        <v>3</v>
      </c>
      <c r="I269" s="220"/>
      <c r="J269" s="15"/>
      <c r="K269" s="15"/>
      <c r="L269" s="217"/>
      <c r="M269" s="221"/>
      <c r="N269" s="222"/>
      <c r="O269" s="222"/>
      <c r="P269" s="222"/>
      <c r="Q269" s="222"/>
      <c r="R269" s="222"/>
      <c r="S269" s="222"/>
      <c r="T269" s="223"/>
      <c r="U269" s="15"/>
      <c r="V269" s="15"/>
      <c r="W269" s="15"/>
      <c r="X269" s="15"/>
      <c r="Y269" s="15"/>
      <c r="Z269" s="15"/>
      <c r="AA269" s="15"/>
      <c r="AB269" s="15"/>
      <c r="AC269" s="15"/>
      <c r="AD269" s="15"/>
      <c r="AE269" s="15"/>
      <c r="AT269" s="218" t="s">
        <v>442</v>
      </c>
      <c r="AU269" s="218" t="s">
        <v>79</v>
      </c>
      <c r="AV269" s="15" t="s">
        <v>76</v>
      </c>
      <c r="AW269" s="15" t="s">
        <v>31</v>
      </c>
      <c r="AX269" s="15" t="s">
        <v>69</v>
      </c>
      <c r="AY269" s="218" t="s">
        <v>328</v>
      </c>
    </row>
    <row r="270" s="13" customFormat="1">
      <c r="A270" s="13"/>
      <c r="B270" s="201"/>
      <c r="C270" s="13"/>
      <c r="D270" s="195" t="s">
        <v>442</v>
      </c>
      <c r="E270" s="202" t="s">
        <v>3</v>
      </c>
      <c r="F270" s="203" t="s">
        <v>8643</v>
      </c>
      <c r="G270" s="13"/>
      <c r="H270" s="204">
        <v>7.8899999999999997</v>
      </c>
      <c r="I270" s="205"/>
      <c r="J270" s="13"/>
      <c r="K270" s="13"/>
      <c r="L270" s="201"/>
      <c r="M270" s="206"/>
      <c r="N270" s="207"/>
      <c r="O270" s="207"/>
      <c r="P270" s="207"/>
      <c r="Q270" s="207"/>
      <c r="R270" s="207"/>
      <c r="S270" s="207"/>
      <c r="T270" s="208"/>
      <c r="U270" s="13"/>
      <c r="V270" s="13"/>
      <c r="W270" s="13"/>
      <c r="X270" s="13"/>
      <c r="Y270" s="13"/>
      <c r="Z270" s="13"/>
      <c r="AA270" s="13"/>
      <c r="AB270" s="13"/>
      <c r="AC270" s="13"/>
      <c r="AD270" s="13"/>
      <c r="AE270" s="13"/>
      <c r="AT270" s="202" t="s">
        <v>442</v>
      </c>
      <c r="AU270" s="202" t="s">
        <v>79</v>
      </c>
      <c r="AV270" s="13" t="s">
        <v>79</v>
      </c>
      <c r="AW270" s="13" t="s">
        <v>31</v>
      </c>
      <c r="AX270" s="13" t="s">
        <v>69</v>
      </c>
      <c r="AY270" s="202" t="s">
        <v>328</v>
      </c>
    </row>
    <row r="271" s="14" customFormat="1">
      <c r="A271" s="14"/>
      <c r="B271" s="209"/>
      <c r="C271" s="14"/>
      <c r="D271" s="195" t="s">
        <v>442</v>
      </c>
      <c r="E271" s="210" t="s">
        <v>3</v>
      </c>
      <c r="F271" s="211" t="s">
        <v>452</v>
      </c>
      <c r="G271" s="14"/>
      <c r="H271" s="212">
        <v>7.8899999999999997</v>
      </c>
      <c r="I271" s="213"/>
      <c r="J271" s="14"/>
      <c r="K271" s="14"/>
      <c r="L271" s="209"/>
      <c r="M271" s="214"/>
      <c r="N271" s="215"/>
      <c r="O271" s="215"/>
      <c r="P271" s="215"/>
      <c r="Q271" s="215"/>
      <c r="R271" s="215"/>
      <c r="S271" s="215"/>
      <c r="T271" s="216"/>
      <c r="U271" s="14"/>
      <c r="V271" s="14"/>
      <c r="W271" s="14"/>
      <c r="X271" s="14"/>
      <c r="Y271" s="14"/>
      <c r="Z271" s="14"/>
      <c r="AA271" s="14"/>
      <c r="AB271" s="14"/>
      <c r="AC271" s="14"/>
      <c r="AD271" s="14"/>
      <c r="AE271" s="14"/>
      <c r="AT271" s="210" t="s">
        <v>442</v>
      </c>
      <c r="AU271" s="210" t="s">
        <v>79</v>
      </c>
      <c r="AV271" s="14" t="s">
        <v>113</v>
      </c>
      <c r="AW271" s="14" t="s">
        <v>31</v>
      </c>
      <c r="AX271" s="14" t="s">
        <v>76</v>
      </c>
      <c r="AY271" s="210" t="s">
        <v>328</v>
      </c>
    </row>
    <row r="272" s="2" customFormat="1" ht="37.8" customHeight="1">
      <c r="A272" s="41"/>
      <c r="B272" s="176"/>
      <c r="C272" s="177" t="s">
        <v>125</v>
      </c>
      <c r="D272" s="177" t="s">
        <v>331</v>
      </c>
      <c r="E272" s="178" t="s">
        <v>8146</v>
      </c>
      <c r="F272" s="179" t="s">
        <v>8619</v>
      </c>
      <c r="G272" s="180" t="s">
        <v>585</v>
      </c>
      <c r="H272" s="181">
        <v>15.832000000000001</v>
      </c>
      <c r="I272" s="182"/>
      <c r="J272" s="183">
        <f>ROUND(I272*H272,2)</f>
        <v>0</v>
      </c>
      <c r="K272" s="179" t="s">
        <v>335</v>
      </c>
      <c r="L272" s="42"/>
      <c r="M272" s="184" t="s">
        <v>3</v>
      </c>
      <c r="N272" s="185" t="s">
        <v>40</v>
      </c>
      <c r="O272" s="75"/>
      <c r="P272" s="186">
        <f>O272*H272</f>
        <v>0</v>
      </c>
      <c r="Q272" s="186">
        <v>0</v>
      </c>
      <c r="R272" s="186">
        <f>Q272*H272</f>
        <v>0</v>
      </c>
      <c r="S272" s="186">
        <v>0</v>
      </c>
      <c r="T272" s="187">
        <f>S272*H272</f>
        <v>0</v>
      </c>
      <c r="U272" s="41"/>
      <c r="V272" s="41"/>
      <c r="W272" s="41"/>
      <c r="X272" s="41"/>
      <c r="Y272" s="41"/>
      <c r="Z272" s="41"/>
      <c r="AA272" s="41"/>
      <c r="AB272" s="41"/>
      <c r="AC272" s="41"/>
      <c r="AD272" s="41"/>
      <c r="AE272" s="41"/>
      <c r="AR272" s="188" t="s">
        <v>113</v>
      </c>
      <c r="AT272" s="188" t="s">
        <v>331</v>
      </c>
      <c r="AU272" s="188" t="s">
        <v>79</v>
      </c>
      <c r="AY272" s="22" t="s">
        <v>328</v>
      </c>
      <c r="BE272" s="189">
        <f>IF(N272="základní",J272,0)</f>
        <v>0</v>
      </c>
      <c r="BF272" s="189">
        <f>IF(N272="snížená",J272,0)</f>
        <v>0</v>
      </c>
      <c r="BG272" s="189">
        <f>IF(N272="zákl. přenesená",J272,0)</f>
        <v>0</v>
      </c>
      <c r="BH272" s="189">
        <f>IF(N272="sníž. přenesená",J272,0)</f>
        <v>0</v>
      </c>
      <c r="BI272" s="189">
        <f>IF(N272="nulová",J272,0)</f>
        <v>0</v>
      </c>
      <c r="BJ272" s="22" t="s">
        <v>76</v>
      </c>
      <c r="BK272" s="189">
        <f>ROUND(I272*H272,2)</f>
        <v>0</v>
      </c>
      <c r="BL272" s="22" t="s">
        <v>113</v>
      </c>
      <c r="BM272" s="188" t="s">
        <v>922</v>
      </c>
    </row>
    <row r="273" s="2" customFormat="1">
      <c r="A273" s="41"/>
      <c r="B273" s="42"/>
      <c r="C273" s="41"/>
      <c r="D273" s="190" t="s">
        <v>338</v>
      </c>
      <c r="E273" s="41"/>
      <c r="F273" s="191" t="s">
        <v>8148</v>
      </c>
      <c r="G273" s="41"/>
      <c r="H273" s="41"/>
      <c r="I273" s="192"/>
      <c r="J273" s="41"/>
      <c r="K273" s="41"/>
      <c r="L273" s="42"/>
      <c r="M273" s="193"/>
      <c r="N273" s="194"/>
      <c r="O273" s="75"/>
      <c r="P273" s="75"/>
      <c r="Q273" s="75"/>
      <c r="R273" s="75"/>
      <c r="S273" s="75"/>
      <c r="T273" s="76"/>
      <c r="U273" s="41"/>
      <c r="V273" s="41"/>
      <c r="W273" s="41"/>
      <c r="X273" s="41"/>
      <c r="Y273" s="41"/>
      <c r="Z273" s="41"/>
      <c r="AA273" s="41"/>
      <c r="AB273" s="41"/>
      <c r="AC273" s="41"/>
      <c r="AD273" s="41"/>
      <c r="AE273" s="41"/>
      <c r="AT273" s="22" t="s">
        <v>338</v>
      </c>
      <c r="AU273" s="22" t="s">
        <v>79</v>
      </c>
    </row>
    <row r="274" s="12" customFormat="1" ht="22.8" customHeight="1">
      <c r="A274" s="12"/>
      <c r="B274" s="163"/>
      <c r="C274" s="12"/>
      <c r="D274" s="164" t="s">
        <v>68</v>
      </c>
      <c r="E274" s="174" t="s">
        <v>8653</v>
      </c>
      <c r="F274" s="174" t="s">
        <v>8654</v>
      </c>
      <c r="G274" s="12"/>
      <c r="H274" s="12"/>
      <c r="I274" s="166"/>
      <c r="J274" s="175">
        <f>BK274</f>
        <v>0</v>
      </c>
      <c r="K274" s="12"/>
      <c r="L274" s="163"/>
      <c r="M274" s="168"/>
      <c r="N274" s="169"/>
      <c r="O274" s="169"/>
      <c r="P274" s="170">
        <f>SUM(P275:P324)</f>
        <v>0</v>
      </c>
      <c r="Q274" s="169"/>
      <c r="R274" s="170">
        <f>SUM(R275:R324)</f>
        <v>0</v>
      </c>
      <c r="S274" s="169"/>
      <c r="T274" s="171">
        <f>SUM(T275:T324)</f>
        <v>0</v>
      </c>
      <c r="U274" s="12"/>
      <c r="V274" s="12"/>
      <c r="W274" s="12"/>
      <c r="X274" s="12"/>
      <c r="Y274" s="12"/>
      <c r="Z274" s="12"/>
      <c r="AA274" s="12"/>
      <c r="AB274" s="12"/>
      <c r="AC274" s="12"/>
      <c r="AD274" s="12"/>
      <c r="AE274" s="12"/>
      <c r="AR274" s="164" t="s">
        <v>76</v>
      </c>
      <c r="AT274" s="172" t="s">
        <v>68</v>
      </c>
      <c r="AU274" s="172" t="s">
        <v>76</v>
      </c>
      <c r="AY274" s="164" t="s">
        <v>328</v>
      </c>
      <c r="BK274" s="173">
        <f>SUM(BK275:BK324)</f>
        <v>0</v>
      </c>
    </row>
    <row r="275" s="2" customFormat="1" ht="21.75" customHeight="1">
      <c r="A275" s="41"/>
      <c r="B275" s="176"/>
      <c r="C275" s="177" t="s">
        <v>696</v>
      </c>
      <c r="D275" s="177" t="s">
        <v>331</v>
      </c>
      <c r="E275" s="178" t="s">
        <v>7915</v>
      </c>
      <c r="F275" s="179" t="s">
        <v>7916</v>
      </c>
      <c r="G275" s="180" t="s">
        <v>491</v>
      </c>
      <c r="H275" s="181">
        <v>82.120000000000005</v>
      </c>
      <c r="I275" s="182"/>
      <c r="J275" s="183">
        <f>ROUND(I275*H275,2)</f>
        <v>0</v>
      </c>
      <c r="K275" s="179" t="s">
        <v>335</v>
      </c>
      <c r="L275" s="42"/>
      <c r="M275" s="184" t="s">
        <v>3</v>
      </c>
      <c r="N275" s="185" t="s">
        <v>40</v>
      </c>
      <c r="O275" s="75"/>
      <c r="P275" s="186">
        <f>O275*H275</f>
        <v>0</v>
      </c>
      <c r="Q275" s="186">
        <v>0</v>
      </c>
      <c r="R275" s="186">
        <f>Q275*H275</f>
        <v>0</v>
      </c>
      <c r="S275" s="186">
        <v>0</v>
      </c>
      <c r="T275" s="187">
        <f>S275*H275</f>
        <v>0</v>
      </c>
      <c r="U275" s="41"/>
      <c r="V275" s="41"/>
      <c r="W275" s="41"/>
      <c r="X275" s="41"/>
      <c r="Y275" s="41"/>
      <c r="Z275" s="41"/>
      <c r="AA275" s="41"/>
      <c r="AB275" s="41"/>
      <c r="AC275" s="41"/>
      <c r="AD275" s="41"/>
      <c r="AE275" s="41"/>
      <c r="AR275" s="188" t="s">
        <v>113</v>
      </c>
      <c r="AT275" s="188" t="s">
        <v>331</v>
      </c>
      <c r="AU275" s="188" t="s">
        <v>79</v>
      </c>
      <c r="AY275" s="22" t="s">
        <v>328</v>
      </c>
      <c r="BE275" s="189">
        <f>IF(N275="základní",J275,0)</f>
        <v>0</v>
      </c>
      <c r="BF275" s="189">
        <f>IF(N275="snížená",J275,0)</f>
        <v>0</v>
      </c>
      <c r="BG275" s="189">
        <f>IF(N275="zákl. přenesená",J275,0)</f>
        <v>0</v>
      </c>
      <c r="BH275" s="189">
        <f>IF(N275="sníž. přenesená",J275,0)</f>
        <v>0</v>
      </c>
      <c r="BI275" s="189">
        <f>IF(N275="nulová",J275,0)</f>
        <v>0</v>
      </c>
      <c r="BJ275" s="22" t="s">
        <v>76</v>
      </c>
      <c r="BK275" s="189">
        <f>ROUND(I275*H275,2)</f>
        <v>0</v>
      </c>
      <c r="BL275" s="22" t="s">
        <v>113</v>
      </c>
      <c r="BM275" s="188" t="s">
        <v>939</v>
      </c>
    </row>
    <row r="276" s="2" customFormat="1">
      <c r="A276" s="41"/>
      <c r="B276" s="42"/>
      <c r="C276" s="41"/>
      <c r="D276" s="190" t="s">
        <v>338</v>
      </c>
      <c r="E276" s="41"/>
      <c r="F276" s="191" t="s">
        <v>7917</v>
      </c>
      <c r="G276" s="41"/>
      <c r="H276" s="41"/>
      <c r="I276" s="192"/>
      <c r="J276" s="41"/>
      <c r="K276" s="41"/>
      <c r="L276" s="42"/>
      <c r="M276" s="193"/>
      <c r="N276" s="194"/>
      <c r="O276" s="75"/>
      <c r="P276" s="75"/>
      <c r="Q276" s="75"/>
      <c r="R276" s="75"/>
      <c r="S276" s="75"/>
      <c r="T276" s="76"/>
      <c r="U276" s="41"/>
      <c r="V276" s="41"/>
      <c r="W276" s="41"/>
      <c r="X276" s="41"/>
      <c r="Y276" s="41"/>
      <c r="Z276" s="41"/>
      <c r="AA276" s="41"/>
      <c r="AB276" s="41"/>
      <c r="AC276" s="41"/>
      <c r="AD276" s="41"/>
      <c r="AE276" s="41"/>
      <c r="AT276" s="22" t="s">
        <v>338</v>
      </c>
      <c r="AU276" s="22" t="s">
        <v>79</v>
      </c>
    </row>
    <row r="277" s="15" customFormat="1">
      <c r="A277" s="15"/>
      <c r="B277" s="217"/>
      <c r="C277" s="15"/>
      <c r="D277" s="195" t="s">
        <v>442</v>
      </c>
      <c r="E277" s="218" t="s">
        <v>3</v>
      </c>
      <c r="F277" s="219" t="s">
        <v>8646</v>
      </c>
      <c r="G277" s="15"/>
      <c r="H277" s="218" t="s">
        <v>3</v>
      </c>
      <c r="I277" s="220"/>
      <c r="J277" s="15"/>
      <c r="K277" s="15"/>
      <c r="L277" s="217"/>
      <c r="M277" s="221"/>
      <c r="N277" s="222"/>
      <c r="O277" s="222"/>
      <c r="P277" s="222"/>
      <c r="Q277" s="222"/>
      <c r="R277" s="222"/>
      <c r="S277" s="222"/>
      <c r="T277" s="223"/>
      <c r="U277" s="15"/>
      <c r="V277" s="15"/>
      <c r="W277" s="15"/>
      <c r="X277" s="15"/>
      <c r="Y277" s="15"/>
      <c r="Z277" s="15"/>
      <c r="AA277" s="15"/>
      <c r="AB277" s="15"/>
      <c r="AC277" s="15"/>
      <c r="AD277" s="15"/>
      <c r="AE277" s="15"/>
      <c r="AT277" s="218" t="s">
        <v>442</v>
      </c>
      <c r="AU277" s="218" t="s">
        <v>79</v>
      </c>
      <c r="AV277" s="15" t="s">
        <v>76</v>
      </c>
      <c r="AW277" s="15" t="s">
        <v>31</v>
      </c>
      <c r="AX277" s="15" t="s">
        <v>69</v>
      </c>
      <c r="AY277" s="218" t="s">
        <v>328</v>
      </c>
    </row>
    <row r="278" s="13" customFormat="1">
      <c r="A278" s="13"/>
      <c r="B278" s="201"/>
      <c r="C278" s="13"/>
      <c r="D278" s="195" t="s">
        <v>442</v>
      </c>
      <c r="E278" s="202" t="s">
        <v>3</v>
      </c>
      <c r="F278" s="203" t="s">
        <v>8647</v>
      </c>
      <c r="G278" s="13"/>
      <c r="H278" s="204">
        <v>23.399999999999999</v>
      </c>
      <c r="I278" s="205"/>
      <c r="J278" s="13"/>
      <c r="K278" s="13"/>
      <c r="L278" s="201"/>
      <c r="M278" s="206"/>
      <c r="N278" s="207"/>
      <c r="O278" s="207"/>
      <c r="P278" s="207"/>
      <c r="Q278" s="207"/>
      <c r="R278" s="207"/>
      <c r="S278" s="207"/>
      <c r="T278" s="208"/>
      <c r="U278" s="13"/>
      <c r="V278" s="13"/>
      <c r="W278" s="13"/>
      <c r="X278" s="13"/>
      <c r="Y278" s="13"/>
      <c r="Z278" s="13"/>
      <c r="AA278" s="13"/>
      <c r="AB278" s="13"/>
      <c r="AC278" s="13"/>
      <c r="AD278" s="13"/>
      <c r="AE278" s="13"/>
      <c r="AT278" s="202" t="s">
        <v>442</v>
      </c>
      <c r="AU278" s="202" t="s">
        <v>79</v>
      </c>
      <c r="AV278" s="13" t="s">
        <v>79</v>
      </c>
      <c r="AW278" s="13" t="s">
        <v>31</v>
      </c>
      <c r="AX278" s="13" t="s">
        <v>69</v>
      </c>
      <c r="AY278" s="202" t="s">
        <v>328</v>
      </c>
    </row>
    <row r="279" s="15" customFormat="1">
      <c r="A279" s="15"/>
      <c r="B279" s="217"/>
      <c r="C279" s="15"/>
      <c r="D279" s="195" t="s">
        <v>442</v>
      </c>
      <c r="E279" s="218" t="s">
        <v>3</v>
      </c>
      <c r="F279" s="219" t="s">
        <v>8648</v>
      </c>
      <c r="G279" s="15"/>
      <c r="H279" s="218" t="s">
        <v>3</v>
      </c>
      <c r="I279" s="220"/>
      <c r="J279" s="15"/>
      <c r="K279" s="15"/>
      <c r="L279" s="217"/>
      <c r="M279" s="221"/>
      <c r="N279" s="222"/>
      <c r="O279" s="222"/>
      <c r="P279" s="222"/>
      <c r="Q279" s="222"/>
      <c r="R279" s="222"/>
      <c r="S279" s="222"/>
      <c r="T279" s="223"/>
      <c r="U279" s="15"/>
      <c r="V279" s="15"/>
      <c r="W279" s="15"/>
      <c r="X279" s="15"/>
      <c r="Y279" s="15"/>
      <c r="Z279" s="15"/>
      <c r="AA279" s="15"/>
      <c r="AB279" s="15"/>
      <c r="AC279" s="15"/>
      <c r="AD279" s="15"/>
      <c r="AE279" s="15"/>
      <c r="AT279" s="218" t="s">
        <v>442</v>
      </c>
      <c r="AU279" s="218" t="s">
        <v>79</v>
      </c>
      <c r="AV279" s="15" t="s">
        <v>76</v>
      </c>
      <c r="AW279" s="15" t="s">
        <v>31</v>
      </c>
      <c r="AX279" s="15" t="s">
        <v>69</v>
      </c>
      <c r="AY279" s="218" t="s">
        <v>328</v>
      </c>
    </row>
    <row r="280" s="13" customFormat="1">
      <c r="A280" s="13"/>
      <c r="B280" s="201"/>
      <c r="C280" s="13"/>
      <c r="D280" s="195" t="s">
        <v>442</v>
      </c>
      <c r="E280" s="202" t="s">
        <v>3</v>
      </c>
      <c r="F280" s="203" t="s">
        <v>8649</v>
      </c>
      <c r="G280" s="13"/>
      <c r="H280" s="204">
        <v>58.719999999999999</v>
      </c>
      <c r="I280" s="205"/>
      <c r="J280" s="13"/>
      <c r="K280" s="13"/>
      <c r="L280" s="201"/>
      <c r="M280" s="206"/>
      <c r="N280" s="207"/>
      <c r="O280" s="207"/>
      <c r="P280" s="207"/>
      <c r="Q280" s="207"/>
      <c r="R280" s="207"/>
      <c r="S280" s="207"/>
      <c r="T280" s="208"/>
      <c r="U280" s="13"/>
      <c r="V280" s="13"/>
      <c r="W280" s="13"/>
      <c r="X280" s="13"/>
      <c r="Y280" s="13"/>
      <c r="Z280" s="13"/>
      <c r="AA280" s="13"/>
      <c r="AB280" s="13"/>
      <c r="AC280" s="13"/>
      <c r="AD280" s="13"/>
      <c r="AE280" s="13"/>
      <c r="AT280" s="202" t="s">
        <v>442</v>
      </c>
      <c r="AU280" s="202" t="s">
        <v>79</v>
      </c>
      <c r="AV280" s="13" t="s">
        <v>79</v>
      </c>
      <c r="AW280" s="13" t="s">
        <v>31</v>
      </c>
      <c r="AX280" s="13" t="s">
        <v>69</v>
      </c>
      <c r="AY280" s="202" t="s">
        <v>328</v>
      </c>
    </row>
    <row r="281" s="14" customFormat="1">
      <c r="A281" s="14"/>
      <c r="B281" s="209"/>
      <c r="C281" s="14"/>
      <c r="D281" s="195" t="s">
        <v>442</v>
      </c>
      <c r="E281" s="210" t="s">
        <v>3</v>
      </c>
      <c r="F281" s="211" t="s">
        <v>452</v>
      </c>
      <c r="G281" s="14"/>
      <c r="H281" s="212">
        <v>82.120000000000005</v>
      </c>
      <c r="I281" s="213"/>
      <c r="J281" s="14"/>
      <c r="K281" s="14"/>
      <c r="L281" s="209"/>
      <c r="M281" s="214"/>
      <c r="N281" s="215"/>
      <c r="O281" s="215"/>
      <c r="P281" s="215"/>
      <c r="Q281" s="215"/>
      <c r="R281" s="215"/>
      <c r="S281" s="215"/>
      <c r="T281" s="216"/>
      <c r="U281" s="14"/>
      <c r="V281" s="14"/>
      <c r="W281" s="14"/>
      <c r="X281" s="14"/>
      <c r="Y281" s="14"/>
      <c r="Z281" s="14"/>
      <c r="AA281" s="14"/>
      <c r="AB281" s="14"/>
      <c r="AC281" s="14"/>
      <c r="AD281" s="14"/>
      <c r="AE281" s="14"/>
      <c r="AT281" s="210" t="s">
        <v>442</v>
      </c>
      <c r="AU281" s="210" t="s">
        <v>79</v>
      </c>
      <c r="AV281" s="14" t="s">
        <v>113</v>
      </c>
      <c r="AW281" s="14" t="s">
        <v>31</v>
      </c>
      <c r="AX281" s="14" t="s">
        <v>76</v>
      </c>
      <c r="AY281" s="210" t="s">
        <v>328</v>
      </c>
    </row>
    <row r="282" s="2" customFormat="1" ht="37.8" customHeight="1">
      <c r="A282" s="41"/>
      <c r="B282" s="176"/>
      <c r="C282" s="177" t="s">
        <v>703</v>
      </c>
      <c r="D282" s="177" t="s">
        <v>331</v>
      </c>
      <c r="E282" s="178" t="s">
        <v>7922</v>
      </c>
      <c r="F282" s="179" t="s">
        <v>7923</v>
      </c>
      <c r="G282" s="180" t="s">
        <v>491</v>
      </c>
      <c r="H282" s="181">
        <v>82.120000000000005</v>
      </c>
      <c r="I282" s="182"/>
      <c r="J282" s="183">
        <f>ROUND(I282*H282,2)</f>
        <v>0</v>
      </c>
      <c r="K282" s="179" t="s">
        <v>335</v>
      </c>
      <c r="L282" s="42"/>
      <c r="M282" s="184" t="s">
        <v>3</v>
      </c>
      <c r="N282" s="185" t="s">
        <v>40</v>
      </c>
      <c r="O282" s="75"/>
      <c r="P282" s="186">
        <f>O282*H282</f>
        <v>0</v>
      </c>
      <c r="Q282" s="186">
        <v>0</v>
      </c>
      <c r="R282" s="186">
        <f>Q282*H282</f>
        <v>0</v>
      </c>
      <c r="S282" s="186">
        <v>0</v>
      </c>
      <c r="T282" s="187">
        <f>S282*H282</f>
        <v>0</v>
      </c>
      <c r="U282" s="41"/>
      <c r="V282" s="41"/>
      <c r="W282" s="41"/>
      <c r="X282" s="41"/>
      <c r="Y282" s="41"/>
      <c r="Z282" s="41"/>
      <c r="AA282" s="41"/>
      <c r="AB282" s="41"/>
      <c r="AC282" s="41"/>
      <c r="AD282" s="41"/>
      <c r="AE282" s="41"/>
      <c r="AR282" s="188" t="s">
        <v>113</v>
      </c>
      <c r="AT282" s="188" t="s">
        <v>331</v>
      </c>
      <c r="AU282" s="188" t="s">
        <v>79</v>
      </c>
      <c r="AY282" s="22" t="s">
        <v>328</v>
      </c>
      <c r="BE282" s="189">
        <f>IF(N282="základní",J282,0)</f>
        <v>0</v>
      </c>
      <c r="BF282" s="189">
        <f>IF(N282="snížená",J282,0)</f>
        <v>0</v>
      </c>
      <c r="BG282" s="189">
        <f>IF(N282="zákl. přenesená",J282,0)</f>
        <v>0</v>
      </c>
      <c r="BH282" s="189">
        <f>IF(N282="sníž. přenesená",J282,0)</f>
        <v>0</v>
      </c>
      <c r="BI282" s="189">
        <f>IF(N282="nulová",J282,0)</f>
        <v>0</v>
      </c>
      <c r="BJ282" s="22" t="s">
        <v>76</v>
      </c>
      <c r="BK282" s="189">
        <f>ROUND(I282*H282,2)</f>
        <v>0</v>
      </c>
      <c r="BL282" s="22" t="s">
        <v>113</v>
      </c>
      <c r="BM282" s="188" t="s">
        <v>1539</v>
      </c>
    </row>
    <row r="283" s="2" customFormat="1">
      <c r="A283" s="41"/>
      <c r="B283" s="42"/>
      <c r="C283" s="41"/>
      <c r="D283" s="190" t="s">
        <v>338</v>
      </c>
      <c r="E283" s="41"/>
      <c r="F283" s="191" t="s">
        <v>7924</v>
      </c>
      <c r="G283" s="41"/>
      <c r="H283" s="41"/>
      <c r="I283" s="192"/>
      <c r="J283" s="41"/>
      <c r="K283" s="41"/>
      <c r="L283" s="42"/>
      <c r="M283" s="193"/>
      <c r="N283" s="194"/>
      <c r="O283" s="75"/>
      <c r="P283" s="75"/>
      <c r="Q283" s="75"/>
      <c r="R283" s="75"/>
      <c r="S283" s="75"/>
      <c r="T283" s="76"/>
      <c r="U283" s="41"/>
      <c r="V283" s="41"/>
      <c r="W283" s="41"/>
      <c r="X283" s="41"/>
      <c r="Y283" s="41"/>
      <c r="Z283" s="41"/>
      <c r="AA283" s="41"/>
      <c r="AB283" s="41"/>
      <c r="AC283" s="41"/>
      <c r="AD283" s="41"/>
      <c r="AE283" s="41"/>
      <c r="AT283" s="22" t="s">
        <v>338</v>
      </c>
      <c r="AU283" s="22" t="s">
        <v>79</v>
      </c>
    </row>
    <row r="284" s="2" customFormat="1" ht="16.5" customHeight="1">
      <c r="A284" s="41"/>
      <c r="B284" s="176"/>
      <c r="C284" s="224" t="s">
        <v>710</v>
      </c>
      <c r="D284" s="224" t="s">
        <v>539</v>
      </c>
      <c r="E284" s="225" t="s">
        <v>7925</v>
      </c>
      <c r="F284" s="226" t="s">
        <v>7926</v>
      </c>
      <c r="G284" s="227" t="s">
        <v>491</v>
      </c>
      <c r="H284" s="228">
        <v>82.120000000000005</v>
      </c>
      <c r="I284" s="229"/>
      <c r="J284" s="230">
        <f>ROUND(I284*H284,2)</f>
        <v>0</v>
      </c>
      <c r="K284" s="226" t="s">
        <v>335</v>
      </c>
      <c r="L284" s="231"/>
      <c r="M284" s="232" t="s">
        <v>3</v>
      </c>
      <c r="N284" s="233" t="s">
        <v>40</v>
      </c>
      <c r="O284" s="75"/>
      <c r="P284" s="186">
        <f>O284*H284</f>
        <v>0</v>
      </c>
      <c r="Q284" s="186">
        <v>0</v>
      </c>
      <c r="R284" s="186">
        <f>Q284*H284</f>
        <v>0</v>
      </c>
      <c r="S284" s="186">
        <v>0</v>
      </c>
      <c r="T284" s="187">
        <f>S284*H284</f>
        <v>0</v>
      </c>
      <c r="U284" s="41"/>
      <c r="V284" s="41"/>
      <c r="W284" s="41"/>
      <c r="X284" s="41"/>
      <c r="Y284" s="41"/>
      <c r="Z284" s="41"/>
      <c r="AA284" s="41"/>
      <c r="AB284" s="41"/>
      <c r="AC284" s="41"/>
      <c r="AD284" s="41"/>
      <c r="AE284" s="41"/>
      <c r="AR284" s="188" t="s">
        <v>171</v>
      </c>
      <c r="AT284" s="188" t="s">
        <v>539</v>
      </c>
      <c r="AU284" s="188" t="s">
        <v>79</v>
      </c>
      <c r="AY284" s="22" t="s">
        <v>328</v>
      </c>
      <c r="BE284" s="189">
        <f>IF(N284="základní",J284,0)</f>
        <v>0</v>
      </c>
      <c r="BF284" s="189">
        <f>IF(N284="snížená",J284,0)</f>
        <v>0</v>
      </c>
      <c r="BG284" s="189">
        <f>IF(N284="zákl. přenesená",J284,0)</f>
        <v>0</v>
      </c>
      <c r="BH284" s="189">
        <f>IF(N284="sníž. přenesená",J284,0)</f>
        <v>0</v>
      </c>
      <c r="BI284" s="189">
        <f>IF(N284="nulová",J284,0)</f>
        <v>0</v>
      </c>
      <c r="BJ284" s="22" t="s">
        <v>76</v>
      </c>
      <c r="BK284" s="189">
        <f>ROUND(I284*H284,2)</f>
        <v>0</v>
      </c>
      <c r="BL284" s="22" t="s">
        <v>113</v>
      </c>
      <c r="BM284" s="188" t="s">
        <v>1332</v>
      </c>
    </row>
    <row r="285" s="2" customFormat="1" ht="24.15" customHeight="1">
      <c r="A285" s="41"/>
      <c r="B285" s="176"/>
      <c r="C285" s="177" t="s">
        <v>713</v>
      </c>
      <c r="D285" s="177" t="s">
        <v>331</v>
      </c>
      <c r="E285" s="178" t="s">
        <v>8601</v>
      </c>
      <c r="F285" s="179" t="s">
        <v>8602</v>
      </c>
      <c r="G285" s="180" t="s">
        <v>439</v>
      </c>
      <c r="H285" s="181">
        <v>734</v>
      </c>
      <c r="I285" s="182"/>
      <c r="J285" s="183">
        <f>ROUND(I285*H285,2)</f>
        <v>0</v>
      </c>
      <c r="K285" s="179" t="s">
        <v>335</v>
      </c>
      <c r="L285" s="42"/>
      <c r="M285" s="184" t="s">
        <v>3</v>
      </c>
      <c r="N285" s="185" t="s">
        <v>40</v>
      </c>
      <c r="O285" s="75"/>
      <c r="P285" s="186">
        <f>O285*H285</f>
        <v>0</v>
      </c>
      <c r="Q285" s="186">
        <v>0</v>
      </c>
      <c r="R285" s="186">
        <f>Q285*H285</f>
        <v>0</v>
      </c>
      <c r="S285" s="186">
        <v>0</v>
      </c>
      <c r="T285" s="187">
        <f>S285*H285</f>
        <v>0</v>
      </c>
      <c r="U285" s="41"/>
      <c r="V285" s="41"/>
      <c r="W285" s="41"/>
      <c r="X285" s="41"/>
      <c r="Y285" s="41"/>
      <c r="Z285" s="41"/>
      <c r="AA285" s="41"/>
      <c r="AB285" s="41"/>
      <c r="AC285" s="41"/>
      <c r="AD285" s="41"/>
      <c r="AE285" s="41"/>
      <c r="AR285" s="188" t="s">
        <v>113</v>
      </c>
      <c r="AT285" s="188" t="s">
        <v>331</v>
      </c>
      <c r="AU285" s="188" t="s">
        <v>79</v>
      </c>
      <c r="AY285" s="22" t="s">
        <v>328</v>
      </c>
      <c r="BE285" s="189">
        <f>IF(N285="základní",J285,0)</f>
        <v>0</v>
      </c>
      <c r="BF285" s="189">
        <f>IF(N285="snížená",J285,0)</f>
        <v>0</v>
      </c>
      <c r="BG285" s="189">
        <f>IF(N285="zákl. přenesená",J285,0)</f>
        <v>0</v>
      </c>
      <c r="BH285" s="189">
        <f>IF(N285="sníž. přenesená",J285,0)</f>
        <v>0</v>
      </c>
      <c r="BI285" s="189">
        <f>IF(N285="nulová",J285,0)</f>
        <v>0</v>
      </c>
      <c r="BJ285" s="22" t="s">
        <v>76</v>
      </c>
      <c r="BK285" s="189">
        <f>ROUND(I285*H285,2)</f>
        <v>0</v>
      </c>
      <c r="BL285" s="22" t="s">
        <v>113</v>
      </c>
      <c r="BM285" s="188" t="s">
        <v>1335</v>
      </c>
    </row>
    <row r="286" s="2" customFormat="1">
      <c r="A286" s="41"/>
      <c r="B286" s="42"/>
      <c r="C286" s="41"/>
      <c r="D286" s="190" t="s">
        <v>338</v>
      </c>
      <c r="E286" s="41"/>
      <c r="F286" s="191" t="s">
        <v>8603</v>
      </c>
      <c r="G286" s="41"/>
      <c r="H286" s="41"/>
      <c r="I286" s="192"/>
      <c r="J286" s="41"/>
      <c r="K286" s="41"/>
      <c r="L286" s="42"/>
      <c r="M286" s="193"/>
      <c r="N286" s="194"/>
      <c r="O286" s="75"/>
      <c r="P286" s="75"/>
      <c r="Q286" s="75"/>
      <c r="R286" s="75"/>
      <c r="S286" s="75"/>
      <c r="T286" s="76"/>
      <c r="U286" s="41"/>
      <c r="V286" s="41"/>
      <c r="W286" s="41"/>
      <c r="X286" s="41"/>
      <c r="Y286" s="41"/>
      <c r="Z286" s="41"/>
      <c r="AA286" s="41"/>
      <c r="AB286" s="41"/>
      <c r="AC286" s="41"/>
      <c r="AD286" s="41"/>
      <c r="AE286" s="41"/>
      <c r="AT286" s="22" t="s">
        <v>338</v>
      </c>
      <c r="AU286" s="22" t="s">
        <v>79</v>
      </c>
    </row>
    <row r="287" s="13" customFormat="1">
      <c r="A287" s="13"/>
      <c r="B287" s="201"/>
      <c r="C287" s="13"/>
      <c r="D287" s="195" t="s">
        <v>442</v>
      </c>
      <c r="E287" s="202" t="s">
        <v>3</v>
      </c>
      <c r="F287" s="203" t="s">
        <v>8604</v>
      </c>
      <c r="G287" s="13"/>
      <c r="H287" s="204">
        <v>734</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79</v>
      </c>
      <c r="AV287" s="13" t="s">
        <v>79</v>
      </c>
      <c r="AW287" s="13" t="s">
        <v>31</v>
      </c>
      <c r="AX287" s="13" t="s">
        <v>69</v>
      </c>
      <c r="AY287" s="202" t="s">
        <v>328</v>
      </c>
    </row>
    <row r="288" s="14" customFormat="1">
      <c r="A288" s="14"/>
      <c r="B288" s="209"/>
      <c r="C288" s="14"/>
      <c r="D288" s="195" t="s">
        <v>442</v>
      </c>
      <c r="E288" s="210" t="s">
        <v>3</v>
      </c>
      <c r="F288" s="211" t="s">
        <v>452</v>
      </c>
      <c r="G288" s="14"/>
      <c r="H288" s="212">
        <v>734</v>
      </c>
      <c r="I288" s="213"/>
      <c r="J288" s="14"/>
      <c r="K288" s="14"/>
      <c r="L288" s="209"/>
      <c r="M288" s="214"/>
      <c r="N288" s="215"/>
      <c r="O288" s="215"/>
      <c r="P288" s="215"/>
      <c r="Q288" s="215"/>
      <c r="R288" s="215"/>
      <c r="S288" s="215"/>
      <c r="T288" s="216"/>
      <c r="U288" s="14"/>
      <c r="V288" s="14"/>
      <c r="W288" s="14"/>
      <c r="X288" s="14"/>
      <c r="Y288" s="14"/>
      <c r="Z288" s="14"/>
      <c r="AA288" s="14"/>
      <c r="AB288" s="14"/>
      <c r="AC288" s="14"/>
      <c r="AD288" s="14"/>
      <c r="AE288" s="14"/>
      <c r="AT288" s="210" t="s">
        <v>442</v>
      </c>
      <c r="AU288" s="210" t="s">
        <v>79</v>
      </c>
      <c r="AV288" s="14" t="s">
        <v>113</v>
      </c>
      <c r="AW288" s="14" t="s">
        <v>31</v>
      </c>
      <c r="AX288" s="14" t="s">
        <v>76</v>
      </c>
      <c r="AY288" s="210" t="s">
        <v>328</v>
      </c>
    </row>
    <row r="289" s="2" customFormat="1" ht="24.15" customHeight="1">
      <c r="A289" s="41"/>
      <c r="B289" s="176"/>
      <c r="C289" s="177" t="s">
        <v>718</v>
      </c>
      <c r="D289" s="177" t="s">
        <v>331</v>
      </c>
      <c r="E289" s="178" t="s">
        <v>8605</v>
      </c>
      <c r="F289" s="179" t="s">
        <v>8606</v>
      </c>
      <c r="G289" s="180" t="s">
        <v>8607</v>
      </c>
      <c r="H289" s="181">
        <v>14.68</v>
      </c>
      <c r="I289" s="182"/>
      <c r="J289" s="183">
        <f>ROUND(I289*H289,2)</f>
        <v>0</v>
      </c>
      <c r="K289" s="179" t="s">
        <v>335</v>
      </c>
      <c r="L289" s="42"/>
      <c r="M289" s="184" t="s">
        <v>3</v>
      </c>
      <c r="N289" s="185" t="s">
        <v>40</v>
      </c>
      <c r="O289" s="75"/>
      <c r="P289" s="186">
        <f>O289*H289</f>
        <v>0</v>
      </c>
      <c r="Q289" s="186">
        <v>0</v>
      </c>
      <c r="R289" s="186">
        <f>Q289*H289</f>
        <v>0</v>
      </c>
      <c r="S289" s="186">
        <v>0</v>
      </c>
      <c r="T289" s="187">
        <f>S289*H289</f>
        <v>0</v>
      </c>
      <c r="U289" s="41"/>
      <c r="V289" s="41"/>
      <c r="W289" s="41"/>
      <c r="X289" s="41"/>
      <c r="Y289" s="41"/>
      <c r="Z289" s="41"/>
      <c r="AA289" s="41"/>
      <c r="AB289" s="41"/>
      <c r="AC289" s="41"/>
      <c r="AD289" s="41"/>
      <c r="AE289" s="41"/>
      <c r="AR289" s="188" t="s">
        <v>113</v>
      </c>
      <c r="AT289" s="188" t="s">
        <v>331</v>
      </c>
      <c r="AU289" s="188" t="s">
        <v>79</v>
      </c>
      <c r="AY289" s="22" t="s">
        <v>328</v>
      </c>
      <c r="BE289" s="189">
        <f>IF(N289="základní",J289,0)</f>
        <v>0</v>
      </c>
      <c r="BF289" s="189">
        <f>IF(N289="snížená",J289,0)</f>
        <v>0</v>
      </c>
      <c r="BG289" s="189">
        <f>IF(N289="zákl. přenesená",J289,0)</f>
        <v>0</v>
      </c>
      <c r="BH289" s="189">
        <f>IF(N289="sníž. přenesená",J289,0)</f>
        <v>0</v>
      </c>
      <c r="BI289" s="189">
        <f>IF(N289="nulová",J289,0)</f>
        <v>0</v>
      </c>
      <c r="BJ289" s="22" t="s">
        <v>76</v>
      </c>
      <c r="BK289" s="189">
        <f>ROUND(I289*H289,2)</f>
        <v>0</v>
      </c>
      <c r="BL289" s="22" t="s">
        <v>113</v>
      </c>
      <c r="BM289" s="188" t="s">
        <v>1338</v>
      </c>
    </row>
    <row r="290" s="2" customFormat="1">
      <c r="A290" s="41"/>
      <c r="B290" s="42"/>
      <c r="C290" s="41"/>
      <c r="D290" s="190" t="s">
        <v>338</v>
      </c>
      <c r="E290" s="41"/>
      <c r="F290" s="191" t="s">
        <v>8608</v>
      </c>
      <c r="G290" s="41"/>
      <c r="H290" s="41"/>
      <c r="I290" s="192"/>
      <c r="J290" s="41"/>
      <c r="K290" s="41"/>
      <c r="L290" s="42"/>
      <c r="M290" s="193"/>
      <c r="N290" s="194"/>
      <c r="O290" s="75"/>
      <c r="P290" s="75"/>
      <c r="Q290" s="75"/>
      <c r="R290" s="75"/>
      <c r="S290" s="75"/>
      <c r="T290" s="76"/>
      <c r="U290" s="41"/>
      <c r="V290" s="41"/>
      <c r="W290" s="41"/>
      <c r="X290" s="41"/>
      <c r="Y290" s="41"/>
      <c r="Z290" s="41"/>
      <c r="AA290" s="41"/>
      <c r="AB290" s="41"/>
      <c r="AC290" s="41"/>
      <c r="AD290" s="41"/>
      <c r="AE290" s="41"/>
      <c r="AT290" s="22" t="s">
        <v>338</v>
      </c>
      <c r="AU290" s="22" t="s">
        <v>79</v>
      </c>
    </row>
    <row r="291" s="15" customFormat="1">
      <c r="A291" s="15"/>
      <c r="B291" s="217"/>
      <c r="C291" s="15"/>
      <c r="D291" s="195" t="s">
        <v>442</v>
      </c>
      <c r="E291" s="218" t="s">
        <v>3</v>
      </c>
      <c r="F291" s="219" t="s">
        <v>8188</v>
      </c>
      <c r="G291" s="15"/>
      <c r="H291" s="218" t="s">
        <v>3</v>
      </c>
      <c r="I291" s="220"/>
      <c r="J291" s="15"/>
      <c r="K291" s="15"/>
      <c r="L291" s="217"/>
      <c r="M291" s="221"/>
      <c r="N291" s="222"/>
      <c r="O291" s="222"/>
      <c r="P291" s="222"/>
      <c r="Q291" s="222"/>
      <c r="R291" s="222"/>
      <c r="S291" s="222"/>
      <c r="T291" s="223"/>
      <c r="U291" s="15"/>
      <c r="V291" s="15"/>
      <c r="W291" s="15"/>
      <c r="X291" s="15"/>
      <c r="Y291" s="15"/>
      <c r="Z291" s="15"/>
      <c r="AA291" s="15"/>
      <c r="AB291" s="15"/>
      <c r="AC291" s="15"/>
      <c r="AD291" s="15"/>
      <c r="AE291" s="15"/>
      <c r="AT291" s="218" t="s">
        <v>442</v>
      </c>
      <c r="AU291" s="218" t="s">
        <v>79</v>
      </c>
      <c r="AV291" s="15" t="s">
        <v>76</v>
      </c>
      <c r="AW291" s="15" t="s">
        <v>31</v>
      </c>
      <c r="AX291" s="15" t="s">
        <v>69</v>
      </c>
      <c r="AY291" s="218" t="s">
        <v>328</v>
      </c>
    </row>
    <row r="292" s="13" customFormat="1">
      <c r="A292" s="13"/>
      <c r="B292" s="201"/>
      <c r="C292" s="13"/>
      <c r="D292" s="195" t="s">
        <v>442</v>
      </c>
      <c r="E292" s="202" t="s">
        <v>3</v>
      </c>
      <c r="F292" s="203" t="s">
        <v>8609</v>
      </c>
      <c r="G292" s="13"/>
      <c r="H292" s="204">
        <v>14.68</v>
      </c>
      <c r="I292" s="205"/>
      <c r="J292" s="13"/>
      <c r="K292" s="13"/>
      <c r="L292" s="201"/>
      <c r="M292" s="206"/>
      <c r="N292" s="207"/>
      <c r="O292" s="207"/>
      <c r="P292" s="207"/>
      <c r="Q292" s="207"/>
      <c r="R292" s="207"/>
      <c r="S292" s="207"/>
      <c r="T292" s="208"/>
      <c r="U292" s="13"/>
      <c r="V292" s="13"/>
      <c r="W292" s="13"/>
      <c r="X292" s="13"/>
      <c r="Y292" s="13"/>
      <c r="Z292" s="13"/>
      <c r="AA292" s="13"/>
      <c r="AB292" s="13"/>
      <c r="AC292" s="13"/>
      <c r="AD292" s="13"/>
      <c r="AE292" s="13"/>
      <c r="AT292" s="202" t="s">
        <v>442</v>
      </c>
      <c r="AU292" s="202" t="s">
        <v>79</v>
      </c>
      <c r="AV292" s="13" t="s">
        <v>79</v>
      </c>
      <c r="AW292" s="13" t="s">
        <v>31</v>
      </c>
      <c r="AX292" s="13" t="s">
        <v>69</v>
      </c>
      <c r="AY292" s="202" t="s">
        <v>328</v>
      </c>
    </row>
    <row r="293" s="14" customFormat="1">
      <c r="A293" s="14"/>
      <c r="B293" s="209"/>
      <c r="C293" s="14"/>
      <c r="D293" s="195" t="s">
        <v>442</v>
      </c>
      <c r="E293" s="210" t="s">
        <v>3</v>
      </c>
      <c r="F293" s="211" t="s">
        <v>452</v>
      </c>
      <c r="G293" s="14"/>
      <c r="H293" s="212">
        <v>14.68</v>
      </c>
      <c r="I293" s="213"/>
      <c r="J293" s="14"/>
      <c r="K293" s="14"/>
      <c r="L293" s="209"/>
      <c r="M293" s="214"/>
      <c r="N293" s="215"/>
      <c r="O293" s="215"/>
      <c r="P293" s="215"/>
      <c r="Q293" s="215"/>
      <c r="R293" s="215"/>
      <c r="S293" s="215"/>
      <c r="T293" s="216"/>
      <c r="U293" s="14"/>
      <c r="V293" s="14"/>
      <c r="W293" s="14"/>
      <c r="X293" s="14"/>
      <c r="Y293" s="14"/>
      <c r="Z293" s="14"/>
      <c r="AA293" s="14"/>
      <c r="AB293" s="14"/>
      <c r="AC293" s="14"/>
      <c r="AD293" s="14"/>
      <c r="AE293" s="14"/>
      <c r="AT293" s="210" t="s">
        <v>442</v>
      </c>
      <c r="AU293" s="210" t="s">
        <v>79</v>
      </c>
      <c r="AV293" s="14" t="s">
        <v>113</v>
      </c>
      <c r="AW293" s="14" t="s">
        <v>31</v>
      </c>
      <c r="AX293" s="14" t="s">
        <v>76</v>
      </c>
      <c r="AY293" s="210" t="s">
        <v>328</v>
      </c>
    </row>
    <row r="294" s="2" customFormat="1" ht="24.15" customHeight="1">
      <c r="A294" s="41"/>
      <c r="B294" s="176"/>
      <c r="C294" s="177" t="s">
        <v>148</v>
      </c>
      <c r="D294" s="177" t="s">
        <v>331</v>
      </c>
      <c r="E294" s="178" t="s">
        <v>8610</v>
      </c>
      <c r="F294" s="179" t="s">
        <v>8611</v>
      </c>
      <c r="G294" s="180" t="s">
        <v>585</v>
      </c>
      <c r="H294" s="181">
        <v>0.021999999999999999</v>
      </c>
      <c r="I294" s="182"/>
      <c r="J294" s="183">
        <f>ROUND(I294*H294,2)</f>
        <v>0</v>
      </c>
      <c r="K294" s="179" t="s">
        <v>335</v>
      </c>
      <c r="L294" s="42"/>
      <c r="M294" s="184" t="s">
        <v>3</v>
      </c>
      <c r="N294" s="185" t="s">
        <v>40</v>
      </c>
      <c r="O294" s="75"/>
      <c r="P294" s="186">
        <f>O294*H294</f>
        <v>0</v>
      </c>
      <c r="Q294" s="186">
        <v>0</v>
      </c>
      <c r="R294" s="186">
        <f>Q294*H294</f>
        <v>0</v>
      </c>
      <c r="S294" s="186">
        <v>0</v>
      </c>
      <c r="T294" s="187">
        <f>S294*H294</f>
        <v>0</v>
      </c>
      <c r="U294" s="41"/>
      <c r="V294" s="41"/>
      <c r="W294" s="41"/>
      <c r="X294" s="41"/>
      <c r="Y294" s="41"/>
      <c r="Z294" s="41"/>
      <c r="AA294" s="41"/>
      <c r="AB294" s="41"/>
      <c r="AC294" s="41"/>
      <c r="AD294" s="41"/>
      <c r="AE294" s="41"/>
      <c r="AR294" s="188" t="s">
        <v>113</v>
      </c>
      <c r="AT294" s="188" t="s">
        <v>331</v>
      </c>
      <c r="AU294" s="188" t="s">
        <v>79</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113</v>
      </c>
      <c r="BM294" s="188" t="s">
        <v>1341</v>
      </c>
    </row>
    <row r="295" s="2" customFormat="1">
      <c r="A295" s="41"/>
      <c r="B295" s="42"/>
      <c r="C295" s="41"/>
      <c r="D295" s="190" t="s">
        <v>338</v>
      </c>
      <c r="E295" s="41"/>
      <c r="F295" s="191" t="s">
        <v>8612</v>
      </c>
      <c r="G295" s="41"/>
      <c r="H295" s="41"/>
      <c r="I295" s="192"/>
      <c r="J295" s="41"/>
      <c r="K295" s="41"/>
      <c r="L295" s="42"/>
      <c r="M295" s="193"/>
      <c r="N295" s="194"/>
      <c r="O295" s="75"/>
      <c r="P295" s="75"/>
      <c r="Q295" s="75"/>
      <c r="R295" s="75"/>
      <c r="S295" s="75"/>
      <c r="T295" s="76"/>
      <c r="U295" s="41"/>
      <c r="V295" s="41"/>
      <c r="W295" s="41"/>
      <c r="X295" s="41"/>
      <c r="Y295" s="41"/>
      <c r="Z295" s="41"/>
      <c r="AA295" s="41"/>
      <c r="AB295" s="41"/>
      <c r="AC295" s="41"/>
      <c r="AD295" s="41"/>
      <c r="AE295" s="41"/>
      <c r="AT295" s="22" t="s">
        <v>338</v>
      </c>
      <c r="AU295" s="22" t="s">
        <v>79</v>
      </c>
    </row>
    <row r="296" s="15" customFormat="1">
      <c r="A296" s="15"/>
      <c r="B296" s="217"/>
      <c r="C296" s="15"/>
      <c r="D296" s="195" t="s">
        <v>442</v>
      </c>
      <c r="E296" s="218" t="s">
        <v>3</v>
      </c>
      <c r="F296" s="219" t="s">
        <v>8615</v>
      </c>
      <c r="G296" s="15"/>
      <c r="H296" s="218" t="s">
        <v>3</v>
      </c>
      <c r="I296" s="220"/>
      <c r="J296" s="15"/>
      <c r="K296" s="15"/>
      <c r="L296" s="217"/>
      <c r="M296" s="221"/>
      <c r="N296" s="222"/>
      <c r="O296" s="222"/>
      <c r="P296" s="222"/>
      <c r="Q296" s="222"/>
      <c r="R296" s="222"/>
      <c r="S296" s="222"/>
      <c r="T296" s="223"/>
      <c r="U296" s="15"/>
      <c r="V296" s="15"/>
      <c r="W296" s="15"/>
      <c r="X296" s="15"/>
      <c r="Y296" s="15"/>
      <c r="Z296" s="15"/>
      <c r="AA296" s="15"/>
      <c r="AB296" s="15"/>
      <c r="AC296" s="15"/>
      <c r="AD296" s="15"/>
      <c r="AE296" s="15"/>
      <c r="AT296" s="218" t="s">
        <v>442</v>
      </c>
      <c r="AU296" s="218" t="s">
        <v>79</v>
      </c>
      <c r="AV296" s="15" t="s">
        <v>76</v>
      </c>
      <c r="AW296" s="15" t="s">
        <v>31</v>
      </c>
      <c r="AX296" s="15" t="s">
        <v>69</v>
      </c>
      <c r="AY296" s="218" t="s">
        <v>328</v>
      </c>
    </row>
    <row r="297" s="13" customFormat="1">
      <c r="A297" s="13"/>
      <c r="B297" s="201"/>
      <c r="C297" s="13"/>
      <c r="D297" s="195" t="s">
        <v>442</v>
      </c>
      <c r="E297" s="202" t="s">
        <v>3</v>
      </c>
      <c r="F297" s="203" t="s">
        <v>8616</v>
      </c>
      <c r="G297" s="13"/>
      <c r="H297" s="204">
        <v>0.021999999999999999</v>
      </c>
      <c r="I297" s="205"/>
      <c r="J297" s="13"/>
      <c r="K297" s="13"/>
      <c r="L297" s="201"/>
      <c r="M297" s="206"/>
      <c r="N297" s="207"/>
      <c r="O297" s="207"/>
      <c r="P297" s="207"/>
      <c r="Q297" s="207"/>
      <c r="R297" s="207"/>
      <c r="S297" s="207"/>
      <c r="T297" s="208"/>
      <c r="U297" s="13"/>
      <c r="V297" s="13"/>
      <c r="W297" s="13"/>
      <c r="X297" s="13"/>
      <c r="Y297" s="13"/>
      <c r="Z297" s="13"/>
      <c r="AA297" s="13"/>
      <c r="AB297" s="13"/>
      <c r="AC297" s="13"/>
      <c r="AD297" s="13"/>
      <c r="AE297" s="13"/>
      <c r="AT297" s="202" t="s">
        <v>442</v>
      </c>
      <c r="AU297" s="202" t="s">
        <v>79</v>
      </c>
      <c r="AV297" s="13" t="s">
        <v>79</v>
      </c>
      <c r="AW297" s="13" t="s">
        <v>31</v>
      </c>
      <c r="AX297" s="13" t="s">
        <v>69</v>
      </c>
      <c r="AY297" s="202" t="s">
        <v>328</v>
      </c>
    </row>
    <row r="298" s="14" customFormat="1">
      <c r="A298" s="14"/>
      <c r="B298" s="209"/>
      <c r="C298" s="14"/>
      <c r="D298" s="195" t="s">
        <v>442</v>
      </c>
      <c r="E298" s="210" t="s">
        <v>3</v>
      </c>
      <c r="F298" s="211" t="s">
        <v>452</v>
      </c>
      <c r="G298" s="14"/>
      <c r="H298" s="212">
        <v>0.021999999999999999</v>
      </c>
      <c r="I298" s="213"/>
      <c r="J298" s="14"/>
      <c r="K298" s="14"/>
      <c r="L298" s="209"/>
      <c r="M298" s="214"/>
      <c r="N298" s="215"/>
      <c r="O298" s="215"/>
      <c r="P298" s="215"/>
      <c r="Q298" s="215"/>
      <c r="R298" s="215"/>
      <c r="S298" s="215"/>
      <c r="T298" s="216"/>
      <c r="U298" s="14"/>
      <c r="V298" s="14"/>
      <c r="W298" s="14"/>
      <c r="X298" s="14"/>
      <c r="Y298" s="14"/>
      <c r="Z298" s="14"/>
      <c r="AA298" s="14"/>
      <c r="AB298" s="14"/>
      <c r="AC298" s="14"/>
      <c r="AD298" s="14"/>
      <c r="AE298" s="14"/>
      <c r="AT298" s="210" t="s">
        <v>442</v>
      </c>
      <c r="AU298" s="210" t="s">
        <v>79</v>
      </c>
      <c r="AV298" s="14" t="s">
        <v>113</v>
      </c>
      <c r="AW298" s="14" t="s">
        <v>31</v>
      </c>
      <c r="AX298" s="14" t="s">
        <v>76</v>
      </c>
      <c r="AY298" s="210" t="s">
        <v>328</v>
      </c>
    </row>
    <row r="299" s="2" customFormat="1" ht="16.5" customHeight="1">
      <c r="A299" s="41"/>
      <c r="B299" s="176"/>
      <c r="C299" s="224" t="s">
        <v>152</v>
      </c>
      <c r="D299" s="224" t="s">
        <v>539</v>
      </c>
      <c r="E299" s="225" t="s">
        <v>8617</v>
      </c>
      <c r="F299" s="226" t="s">
        <v>8618</v>
      </c>
      <c r="G299" s="227" t="s">
        <v>1388</v>
      </c>
      <c r="H299" s="228">
        <v>22.02</v>
      </c>
      <c r="I299" s="229"/>
      <c r="J299" s="230">
        <f>ROUND(I299*H299,2)</f>
        <v>0</v>
      </c>
      <c r="K299" s="226" t="s">
        <v>335</v>
      </c>
      <c r="L299" s="231"/>
      <c r="M299" s="232" t="s">
        <v>3</v>
      </c>
      <c r="N299" s="233" t="s">
        <v>40</v>
      </c>
      <c r="O299" s="75"/>
      <c r="P299" s="186">
        <f>O299*H299</f>
        <v>0</v>
      </c>
      <c r="Q299" s="186">
        <v>0</v>
      </c>
      <c r="R299" s="186">
        <f>Q299*H299</f>
        <v>0</v>
      </c>
      <c r="S299" s="186">
        <v>0</v>
      </c>
      <c r="T299" s="187">
        <f>S299*H299</f>
        <v>0</v>
      </c>
      <c r="U299" s="41"/>
      <c r="V299" s="41"/>
      <c r="W299" s="41"/>
      <c r="X299" s="41"/>
      <c r="Y299" s="41"/>
      <c r="Z299" s="41"/>
      <c r="AA299" s="41"/>
      <c r="AB299" s="41"/>
      <c r="AC299" s="41"/>
      <c r="AD299" s="41"/>
      <c r="AE299" s="41"/>
      <c r="AR299" s="188" t="s">
        <v>171</v>
      </c>
      <c r="AT299" s="188" t="s">
        <v>539</v>
      </c>
      <c r="AU299" s="188" t="s">
        <v>79</v>
      </c>
      <c r="AY299" s="22" t="s">
        <v>328</v>
      </c>
      <c r="BE299" s="189">
        <f>IF(N299="základní",J299,0)</f>
        <v>0</v>
      </c>
      <c r="BF299" s="189">
        <f>IF(N299="snížená",J299,0)</f>
        <v>0</v>
      </c>
      <c r="BG299" s="189">
        <f>IF(N299="zákl. přenesená",J299,0)</f>
        <v>0</v>
      </c>
      <c r="BH299" s="189">
        <f>IF(N299="sníž. přenesená",J299,0)</f>
        <v>0</v>
      </c>
      <c r="BI299" s="189">
        <f>IF(N299="nulová",J299,0)</f>
        <v>0</v>
      </c>
      <c r="BJ299" s="22" t="s">
        <v>76</v>
      </c>
      <c r="BK299" s="189">
        <f>ROUND(I299*H299,2)</f>
        <v>0</v>
      </c>
      <c r="BL299" s="22" t="s">
        <v>113</v>
      </c>
      <c r="BM299" s="188" t="s">
        <v>1344</v>
      </c>
    </row>
    <row r="300" s="15" customFormat="1">
      <c r="A300" s="15"/>
      <c r="B300" s="217"/>
      <c r="C300" s="15"/>
      <c r="D300" s="195" t="s">
        <v>442</v>
      </c>
      <c r="E300" s="218" t="s">
        <v>3</v>
      </c>
      <c r="F300" s="219" t="s">
        <v>8627</v>
      </c>
      <c r="G300" s="15"/>
      <c r="H300" s="218" t="s">
        <v>3</v>
      </c>
      <c r="I300" s="220"/>
      <c r="J300" s="15"/>
      <c r="K300" s="15"/>
      <c r="L300" s="217"/>
      <c r="M300" s="221"/>
      <c r="N300" s="222"/>
      <c r="O300" s="222"/>
      <c r="P300" s="222"/>
      <c r="Q300" s="222"/>
      <c r="R300" s="222"/>
      <c r="S300" s="222"/>
      <c r="T300" s="223"/>
      <c r="U300" s="15"/>
      <c r="V300" s="15"/>
      <c r="W300" s="15"/>
      <c r="X300" s="15"/>
      <c r="Y300" s="15"/>
      <c r="Z300" s="15"/>
      <c r="AA300" s="15"/>
      <c r="AB300" s="15"/>
      <c r="AC300" s="15"/>
      <c r="AD300" s="15"/>
      <c r="AE300" s="15"/>
      <c r="AT300" s="218" t="s">
        <v>442</v>
      </c>
      <c r="AU300" s="218" t="s">
        <v>79</v>
      </c>
      <c r="AV300" s="15" t="s">
        <v>76</v>
      </c>
      <c r="AW300" s="15" t="s">
        <v>31</v>
      </c>
      <c r="AX300" s="15" t="s">
        <v>69</v>
      </c>
      <c r="AY300" s="218" t="s">
        <v>328</v>
      </c>
    </row>
    <row r="301" s="13" customFormat="1">
      <c r="A301" s="13"/>
      <c r="B301" s="201"/>
      <c r="C301" s="13"/>
      <c r="D301" s="195" t="s">
        <v>442</v>
      </c>
      <c r="E301" s="202" t="s">
        <v>3</v>
      </c>
      <c r="F301" s="203" t="s">
        <v>8628</v>
      </c>
      <c r="G301" s="13"/>
      <c r="H301" s="204">
        <v>22.02</v>
      </c>
      <c r="I301" s="205"/>
      <c r="J301" s="13"/>
      <c r="K301" s="13"/>
      <c r="L301" s="201"/>
      <c r="M301" s="206"/>
      <c r="N301" s="207"/>
      <c r="O301" s="207"/>
      <c r="P301" s="207"/>
      <c r="Q301" s="207"/>
      <c r="R301" s="207"/>
      <c r="S301" s="207"/>
      <c r="T301" s="208"/>
      <c r="U301" s="13"/>
      <c r="V301" s="13"/>
      <c r="W301" s="13"/>
      <c r="X301" s="13"/>
      <c r="Y301" s="13"/>
      <c r="Z301" s="13"/>
      <c r="AA301" s="13"/>
      <c r="AB301" s="13"/>
      <c r="AC301" s="13"/>
      <c r="AD301" s="13"/>
      <c r="AE301" s="13"/>
      <c r="AT301" s="202" t="s">
        <v>442</v>
      </c>
      <c r="AU301" s="202" t="s">
        <v>79</v>
      </c>
      <c r="AV301" s="13" t="s">
        <v>79</v>
      </c>
      <c r="AW301" s="13" t="s">
        <v>31</v>
      </c>
      <c r="AX301" s="13" t="s">
        <v>69</v>
      </c>
      <c r="AY301" s="202" t="s">
        <v>328</v>
      </c>
    </row>
    <row r="302" s="14" customFormat="1">
      <c r="A302" s="14"/>
      <c r="B302" s="209"/>
      <c r="C302" s="14"/>
      <c r="D302" s="195" t="s">
        <v>442</v>
      </c>
      <c r="E302" s="210" t="s">
        <v>3</v>
      </c>
      <c r="F302" s="211" t="s">
        <v>452</v>
      </c>
      <c r="G302" s="14"/>
      <c r="H302" s="212">
        <v>22.02</v>
      </c>
      <c r="I302" s="213"/>
      <c r="J302" s="14"/>
      <c r="K302" s="14"/>
      <c r="L302" s="209"/>
      <c r="M302" s="214"/>
      <c r="N302" s="215"/>
      <c r="O302" s="215"/>
      <c r="P302" s="215"/>
      <c r="Q302" s="215"/>
      <c r="R302" s="215"/>
      <c r="S302" s="215"/>
      <c r="T302" s="216"/>
      <c r="U302" s="14"/>
      <c r="V302" s="14"/>
      <c r="W302" s="14"/>
      <c r="X302" s="14"/>
      <c r="Y302" s="14"/>
      <c r="Z302" s="14"/>
      <c r="AA302" s="14"/>
      <c r="AB302" s="14"/>
      <c r="AC302" s="14"/>
      <c r="AD302" s="14"/>
      <c r="AE302" s="14"/>
      <c r="AT302" s="210" t="s">
        <v>442</v>
      </c>
      <c r="AU302" s="210" t="s">
        <v>79</v>
      </c>
      <c r="AV302" s="14" t="s">
        <v>113</v>
      </c>
      <c r="AW302" s="14" t="s">
        <v>31</v>
      </c>
      <c r="AX302" s="14" t="s">
        <v>76</v>
      </c>
      <c r="AY302" s="210" t="s">
        <v>328</v>
      </c>
    </row>
    <row r="303" s="2" customFormat="1" ht="24.15" customHeight="1">
      <c r="A303" s="41"/>
      <c r="B303" s="176"/>
      <c r="C303" s="177" t="s">
        <v>155</v>
      </c>
      <c r="D303" s="177" t="s">
        <v>331</v>
      </c>
      <c r="E303" s="178" t="s">
        <v>8101</v>
      </c>
      <c r="F303" s="179" t="s">
        <v>8102</v>
      </c>
      <c r="G303" s="180" t="s">
        <v>574</v>
      </c>
      <c r="H303" s="181">
        <v>34</v>
      </c>
      <c r="I303" s="182"/>
      <c r="J303" s="183">
        <f>ROUND(I303*H303,2)</f>
        <v>0</v>
      </c>
      <c r="K303" s="179" t="s">
        <v>335</v>
      </c>
      <c r="L303" s="42"/>
      <c r="M303" s="184" t="s">
        <v>3</v>
      </c>
      <c r="N303" s="185" t="s">
        <v>40</v>
      </c>
      <c r="O303" s="75"/>
      <c r="P303" s="186">
        <f>O303*H303</f>
        <v>0</v>
      </c>
      <c r="Q303" s="186">
        <v>0</v>
      </c>
      <c r="R303" s="186">
        <f>Q303*H303</f>
        <v>0</v>
      </c>
      <c r="S303" s="186">
        <v>0</v>
      </c>
      <c r="T303" s="187">
        <f>S303*H303</f>
        <v>0</v>
      </c>
      <c r="U303" s="41"/>
      <c r="V303" s="41"/>
      <c r="W303" s="41"/>
      <c r="X303" s="41"/>
      <c r="Y303" s="41"/>
      <c r="Z303" s="41"/>
      <c r="AA303" s="41"/>
      <c r="AB303" s="41"/>
      <c r="AC303" s="41"/>
      <c r="AD303" s="41"/>
      <c r="AE303" s="41"/>
      <c r="AR303" s="188" t="s">
        <v>113</v>
      </c>
      <c r="AT303" s="188" t="s">
        <v>331</v>
      </c>
      <c r="AU303" s="188" t="s">
        <v>79</v>
      </c>
      <c r="AY303" s="22" t="s">
        <v>328</v>
      </c>
      <c r="BE303" s="189">
        <f>IF(N303="základní",J303,0)</f>
        <v>0</v>
      </c>
      <c r="BF303" s="189">
        <f>IF(N303="snížená",J303,0)</f>
        <v>0</v>
      </c>
      <c r="BG303" s="189">
        <f>IF(N303="zákl. přenesená",J303,0)</f>
        <v>0</v>
      </c>
      <c r="BH303" s="189">
        <f>IF(N303="sníž. přenesená",J303,0)</f>
        <v>0</v>
      </c>
      <c r="BI303" s="189">
        <f>IF(N303="nulová",J303,0)</f>
        <v>0</v>
      </c>
      <c r="BJ303" s="22" t="s">
        <v>76</v>
      </c>
      <c r="BK303" s="189">
        <f>ROUND(I303*H303,2)</f>
        <v>0</v>
      </c>
      <c r="BL303" s="22" t="s">
        <v>113</v>
      </c>
      <c r="BM303" s="188" t="s">
        <v>1347</v>
      </c>
    </row>
    <row r="304" s="2" customFormat="1">
      <c r="A304" s="41"/>
      <c r="B304" s="42"/>
      <c r="C304" s="41"/>
      <c r="D304" s="190" t="s">
        <v>338</v>
      </c>
      <c r="E304" s="41"/>
      <c r="F304" s="191" t="s">
        <v>8103</v>
      </c>
      <c r="G304" s="41"/>
      <c r="H304" s="41"/>
      <c r="I304" s="192"/>
      <c r="J304" s="41"/>
      <c r="K304" s="41"/>
      <c r="L304" s="42"/>
      <c r="M304" s="193"/>
      <c r="N304" s="194"/>
      <c r="O304" s="75"/>
      <c r="P304" s="75"/>
      <c r="Q304" s="75"/>
      <c r="R304" s="75"/>
      <c r="S304" s="75"/>
      <c r="T304" s="76"/>
      <c r="U304" s="41"/>
      <c r="V304" s="41"/>
      <c r="W304" s="41"/>
      <c r="X304" s="41"/>
      <c r="Y304" s="41"/>
      <c r="Z304" s="41"/>
      <c r="AA304" s="41"/>
      <c r="AB304" s="41"/>
      <c r="AC304" s="41"/>
      <c r="AD304" s="41"/>
      <c r="AE304" s="41"/>
      <c r="AT304" s="22" t="s">
        <v>338</v>
      </c>
      <c r="AU304" s="22" t="s">
        <v>79</v>
      </c>
    </row>
    <row r="305" s="15" customFormat="1">
      <c r="A305" s="15"/>
      <c r="B305" s="217"/>
      <c r="C305" s="15"/>
      <c r="D305" s="195" t="s">
        <v>442</v>
      </c>
      <c r="E305" s="218" t="s">
        <v>3</v>
      </c>
      <c r="F305" s="219" t="s">
        <v>8104</v>
      </c>
      <c r="G305" s="15"/>
      <c r="H305" s="218" t="s">
        <v>3</v>
      </c>
      <c r="I305" s="220"/>
      <c r="J305" s="15"/>
      <c r="K305" s="15"/>
      <c r="L305" s="217"/>
      <c r="M305" s="221"/>
      <c r="N305" s="222"/>
      <c r="O305" s="222"/>
      <c r="P305" s="222"/>
      <c r="Q305" s="222"/>
      <c r="R305" s="222"/>
      <c r="S305" s="222"/>
      <c r="T305" s="223"/>
      <c r="U305" s="15"/>
      <c r="V305" s="15"/>
      <c r="W305" s="15"/>
      <c r="X305" s="15"/>
      <c r="Y305" s="15"/>
      <c r="Z305" s="15"/>
      <c r="AA305" s="15"/>
      <c r="AB305" s="15"/>
      <c r="AC305" s="15"/>
      <c r="AD305" s="15"/>
      <c r="AE305" s="15"/>
      <c r="AT305" s="218" t="s">
        <v>442</v>
      </c>
      <c r="AU305" s="218" t="s">
        <v>79</v>
      </c>
      <c r="AV305" s="15" t="s">
        <v>76</v>
      </c>
      <c r="AW305" s="15" t="s">
        <v>31</v>
      </c>
      <c r="AX305" s="15" t="s">
        <v>69</v>
      </c>
      <c r="AY305" s="218" t="s">
        <v>328</v>
      </c>
    </row>
    <row r="306" s="13" customFormat="1">
      <c r="A306" s="13"/>
      <c r="B306" s="201"/>
      <c r="C306" s="13"/>
      <c r="D306" s="195" t="s">
        <v>442</v>
      </c>
      <c r="E306" s="202" t="s">
        <v>3</v>
      </c>
      <c r="F306" s="203" t="s">
        <v>8655</v>
      </c>
      <c r="G306" s="13"/>
      <c r="H306" s="204">
        <v>34</v>
      </c>
      <c r="I306" s="205"/>
      <c r="J306" s="13"/>
      <c r="K306" s="13"/>
      <c r="L306" s="201"/>
      <c r="M306" s="206"/>
      <c r="N306" s="207"/>
      <c r="O306" s="207"/>
      <c r="P306" s="207"/>
      <c r="Q306" s="207"/>
      <c r="R306" s="207"/>
      <c r="S306" s="207"/>
      <c r="T306" s="208"/>
      <c r="U306" s="13"/>
      <c r="V306" s="13"/>
      <c r="W306" s="13"/>
      <c r="X306" s="13"/>
      <c r="Y306" s="13"/>
      <c r="Z306" s="13"/>
      <c r="AA306" s="13"/>
      <c r="AB306" s="13"/>
      <c r="AC306" s="13"/>
      <c r="AD306" s="13"/>
      <c r="AE306" s="13"/>
      <c r="AT306" s="202" t="s">
        <v>442</v>
      </c>
      <c r="AU306" s="202" t="s">
        <v>79</v>
      </c>
      <c r="AV306" s="13" t="s">
        <v>79</v>
      </c>
      <c r="AW306" s="13" t="s">
        <v>31</v>
      </c>
      <c r="AX306" s="13" t="s">
        <v>69</v>
      </c>
      <c r="AY306" s="202" t="s">
        <v>328</v>
      </c>
    </row>
    <row r="307" s="14" customFormat="1">
      <c r="A307" s="14"/>
      <c r="B307" s="209"/>
      <c r="C307" s="14"/>
      <c r="D307" s="195" t="s">
        <v>442</v>
      </c>
      <c r="E307" s="210" t="s">
        <v>3</v>
      </c>
      <c r="F307" s="211" t="s">
        <v>452</v>
      </c>
      <c r="G307" s="14"/>
      <c r="H307" s="212">
        <v>34</v>
      </c>
      <c r="I307" s="213"/>
      <c r="J307" s="14"/>
      <c r="K307" s="14"/>
      <c r="L307" s="209"/>
      <c r="M307" s="214"/>
      <c r="N307" s="215"/>
      <c r="O307" s="215"/>
      <c r="P307" s="215"/>
      <c r="Q307" s="215"/>
      <c r="R307" s="215"/>
      <c r="S307" s="215"/>
      <c r="T307" s="216"/>
      <c r="U307" s="14"/>
      <c r="V307" s="14"/>
      <c r="W307" s="14"/>
      <c r="X307" s="14"/>
      <c r="Y307" s="14"/>
      <c r="Z307" s="14"/>
      <c r="AA307" s="14"/>
      <c r="AB307" s="14"/>
      <c r="AC307" s="14"/>
      <c r="AD307" s="14"/>
      <c r="AE307" s="14"/>
      <c r="AT307" s="210" t="s">
        <v>442</v>
      </c>
      <c r="AU307" s="210" t="s">
        <v>79</v>
      </c>
      <c r="AV307" s="14" t="s">
        <v>113</v>
      </c>
      <c r="AW307" s="14" t="s">
        <v>31</v>
      </c>
      <c r="AX307" s="14" t="s">
        <v>76</v>
      </c>
      <c r="AY307" s="210" t="s">
        <v>328</v>
      </c>
    </row>
    <row r="308" s="2" customFormat="1" ht="24.15" customHeight="1">
      <c r="A308" s="41"/>
      <c r="B308" s="176"/>
      <c r="C308" s="177" t="s">
        <v>158</v>
      </c>
      <c r="D308" s="177" t="s">
        <v>331</v>
      </c>
      <c r="E308" s="178" t="s">
        <v>8105</v>
      </c>
      <c r="F308" s="179" t="s">
        <v>8106</v>
      </c>
      <c r="G308" s="180" t="s">
        <v>367</v>
      </c>
      <c r="H308" s="181">
        <v>1</v>
      </c>
      <c r="I308" s="182"/>
      <c r="J308" s="183">
        <f>ROUND(I308*H308,2)</f>
        <v>0</v>
      </c>
      <c r="K308" s="179" t="s">
        <v>335</v>
      </c>
      <c r="L308" s="42"/>
      <c r="M308" s="184" t="s">
        <v>3</v>
      </c>
      <c r="N308" s="185" t="s">
        <v>40</v>
      </c>
      <c r="O308" s="75"/>
      <c r="P308" s="186">
        <f>O308*H308</f>
        <v>0</v>
      </c>
      <c r="Q308" s="186">
        <v>0</v>
      </c>
      <c r="R308" s="186">
        <f>Q308*H308</f>
        <v>0</v>
      </c>
      <c r="S308" s="186">
        <v>0</v>
      </c>
      <c r="T308" s="187">
        <f>S308*H308</f>
        <v>0</v>
      </c>
      <c r="U308" s="41"/>
      <c r="V308" s="41"/>
      <c r="W308" s="41"/>
      <c r="X308" s="41"/>
      <c r="Y308" s="41"/>
      <c r="Z308" s="41"/>
      <c r="AA308" s="41"/>
      <c r="AB308" s="41"/>
      <c r="AC308" s="41"/>
      <c r="AD308" s="41"/>
      <c r="AE308" s="41"/>
      <c r="AR308" s="188" t="s">
        <v>113</v>
      </c>
      <c r="AT308" s="188" t="s">
        <v>331</v>
      </c>
      <c r="AU308" s="188" t="s">
        <v>79</v>
      </c>
      <c r="AY308" s="22" t="s">
        <v>328</v>
      </c>
      <c r="BE308" s="189">
        <f>IF(N308="základní",J308,0)</f>
        <v>0</v>
      </c>
      <c r="BF308" s="189">
        <f>IF(N308="snížená",J308,0)</f>
        <v>0</v>
      </c>
      <c r="BG308" s="189">
        <f>IF(N308="zákl. přenesená",J308,0)</f>
        <v>0</v>
      </c>
      <c r="BH308" s="189">
        <f>IF(N308="sníž. přenesená",J308,0)</f>
        <v>0</v>
      </c>
      <c r="BI308" s="189">
        <f>IF(N308="nulová",J308,0)</f>
        <v>0</v>
      </c>
      <c r="BJ308" s="22" t="s">
        <v>76</v>
      </c>
      <c r="BK308" s="189">
        <f>ROUND(I308*H308,2)</f>
        <v>0</v>
      </c>
      <c r="BL308" s="22" t="s">
        <v>113</v>
      </c>
      <c r="BM308" s="188" t="s">
        <v>570</v>
      </c>
    </row>
    <row r="309" s="2" customFormat="1">
      <c r="A309" s="41"/>
      <c r="B309" s="42"/>
      <c r="C309" s="41"/>
      <c r="D309" s="190" t="s">
        <v>338</v>
      </c>
      <c r="E309" s="41"/>
      <c r="F309" s="191" t="s">
        <v>8107</v>
      </c>
      <c r="G309" s="41"/>
      <c r="H309" s="41"/>
      <c r="I309" s="192"/>
      <c r="J309" s="41"/>
      <c r="K309" s="41"/>
      <c r="L309" s="42"/>
      <c r="M309" s="193"/>
      <c r="N309" s="194"/>
      <c r="O309" s="75"/>
      <c r="P309" s="75"/>
      <c r="Q309" s="75"/>
      <c r="R309" s="75"/>
      <c r="S309" s="75"/>
      <c r="T309" s="76"/>
      <c r="U309" s="41"/>
      <c r="V309" s="41"/>
      <c r="W309" s="41"/>
      <c r="X309" s="41"/>
      <c r="Y309" s="41"/>
      <c r="Z309" s="41"/>
      <c r="AA309" s="41"/>
      <c r="AB309" s="41"/>
      <c r="AC309" s="41"/>
      <c r="AD309" s="41"/>
      <c r="AE309" s="41"/>
      <c r="AT309" s="22" t="s">
        <v>338</v>
      </c>
      <c r="AU309" s="22" t="s">
        <v>79</v>
      </c>
    </row>
    <row r="310" s="2" customFormat="1" ht="16.5" customHeight="1">
      <c r="A310" s="41"/>
      <c r="B310" s="176"/>
      <c r="C310" s="224" t="s">
        <v>161</v>
      </c>
      <c r="D310" s="224" t="s">
        <v>539</v>
      </c>
      <c r="E310" s="225" t="s">
        <v>8108</v>
      </c>
      <c r="F310" s="226" t="s">
        <v>8109</v>
      </c>
      <c r="G310" s="227" t="s">
        <v>3585</v>
      </c>
      <c r="H310" s="228">
        <v>20.399999999999999</v>
      </c>
      <c r="I310" s="229"/>
      <c r="J310" s="230">
        <f>ROUND(I310*H310,2)</f>
        <v>0</v>
      </c>
      <c r="K310" s="226" t="s">
        <v>3</v>
      </c>
      <c r="L310" s="231"/>
      <c r="M310" s="232" t="s">
        <v>3</v>
      </c>
      <c r="N310" s="233" t="s">
        <v>40</v>
      </c>
      <c r="O310" s="75"/>
      <c r="P310" s="186">
        <f>O310*H310</f>
        <v>0</v>
      </c>
      <c r="Q310" s="186">
        <v>0</v>
      </c>
      <c r="R310" s="186">
        <f>Q310*H310</f>
        <v>0</v>
      </c>
      <c r="S310" s="186">
        <v>0</v>
      </c>
      <c r="T310" s="187">
        <f>S310*H310</f>
        <v>0</v>
      </c>
      <c r="U310" s="41"/>
      <c r="V310" s="41"/>
      <c r="W310" s="41"/>
      <c r="X310" s="41"/>
      <c r="Y310" s="41"/>
      <c r="Z310" s="41"/>
      <c r="AA310" s="41"/>
      <c r="AB310" s="41"/>
      <c r="AC310" s="41"/>
      <c r="AD310" s="41"/>
      <c r="AE310" s="41"/>
      <c r="AR310" s="188" t="s">
        <v>171</v>
      </c>
      <c r="AT310" s="188" t="s">
        <v>539</v>
      </c>
      <c r="AU310" s="188" t="s">
        <v>79</v>
      </c>
      <c r="AY310" s="22" t="s">
        <v>328</v>
      </c>
      <c r="BE310" s="189">
        <f>IF(N310="základní",J310,0)</f>
        <v>0</v>
      </c>
      <c r="BF310" s="189">
        <f>IF(N310="snížená",J310,0)</f>
        <v>0</v>
      </c>
      <c r="BG310" s="189">
        <f>IF(N310="zákl. přenesená",J310,0)</f>
        <v>0</v>
      </c>
      <c r="BH310" s="189">
        <f>IF(N310="sníž. přenesená",J310,0)</f>
        <v>0</v>
      </c>
      <c r="BI310" s="189">
        <f>IF(N310="nulová",J310,0)</f>
        <v>0</v>
      </c>
      <c r="BJ310" s="22" t="s">
        <v>76</v>
      </c>
      <c r="BK310" s="189">
        <f>ROUND(I310*H310,2)</f>
        <v>0</v>
      </c>
      <c r="BL310" s="22" t="s">
        <v>113</v>
      </c>
      <c r="BM310" s="188" t="s">
        <v>1352</v>
      </c>
    </row>
    <row r="311" s="13" customFormat="1">
      <c r="A311" s="13"/>
      <c r="B311" s="201"/>
      <c r="C311" s="13"/>
      <c r="D311" s="195" t="s">
        <v>442</v>
      </c>
      <c r="E311" s="202" t="s">
        <v>3</v>
      </c>
      <c r="F311" s="203" t="s">
        <v>8656</v>
      </c>
      <c r="G311" s="13"/>
      <c r="H311" s="204">
        <v>20.399999999999999</v>
      </c>
      <c r="I311" s="205"/>
      <c r="J311" s="13"/>
      <c r="K311" s="13"/>
      <c r="L311" s="201"/>
      <c r="M311" s="206"/>
      <c r="N311" s="207"/>
      <c r="O311" s="207"/>
      <c r="P311" s="207"/>
      <c r="Q311" s="207"/>
      <c r="R311" s="207"/>
      <c r="S311" s="207"/>
      <c r="T311" s="208"/>
      <c r="U311" s="13"/>
      <c r="V311" s="13"/>
      <c r="W311" s="13"/>
      <c r="X311" s="13"/>
      <c r="Y311" s="13"/>
      <c r="Z311" s="13"/>
      <c r="AA311" s="13"/>
      <c r="AB311" s="13"/>
      <c r="AC311" s="13"/>
      <c r="AD311" s="13"/>
      <c r="AE311" s="13"/>
      <c r="AT311" s="202" t="s">
        <v>442</v>
      </c>
      <c r="AU311" s="202" t="s">
        <v>79</v>
      </c>
      <c r="AV311" s="13" t="s">
        <v>79</v>
      </c>
      <c r="AW311" s="13" t="s">
        <v>31</v>
      </c>
      <c r="AX311" s="13" t="s">
        <v>69</v>
      </c>
      <c r="AY311" s="202" t="s">
        <v>328</v>
      </c>
    </row>
    <row r="312" s="14" customFormat="1">
      <c r="A312" s="14"/>
      <c r="B312" s="209"/>
      <c r="C312" s="14"/>
      <c r="D312" s="195" t="s">
        <v>442</v>
      </c>
      <c r="E312" s="210" t="s">
        <v>3</v>
      </c>
      <c r="F312" s="211" t="s">
        <v>452</v>
      </c>
      <c r="G312" s="14"/>
      <c r="H312" s="212">
        <v>20.399999999999999</v>
      </c>
      <c r="I312" s="213"/>
      <c r="J312" s="14"/>
      <c r="K312" s="14"/>
      <c r="L312" s="209"/>
      <c r="M312" s="214"/>
      <c r="N312" s="215"/>
      <c r="O312" s="215"/>
      <c r="P312" s="215"/>
      <c r="Q312" s="215"/>
      <c r="R312" s="215"/>
      <c r="S312" s="215"/>
      <c r="T312" s="216"/>
      <c r="U312" s="14"/>
      <c r="V312" s="14"/>
      <c r="W312" s="14"/>
      <c r="X312" s="14"/>
      <c r="Y312" s="14"/>
      <c r="Z312" s="14"/>
      <c r="AA312" s="14"/>
      <c r="AB312" s="14"/>
      <c r="AC312" s="14"/>
      <c r="AD312" s="14"/>
      <c r="AE312" s="14"/>
      <c r="AT312" s="210" t="s">
        <v>442</v>
      </c>
      <c r="AU312" s="210" t="s">
        <v>79</v>
      </c>
      <c r="AV312" s="14" t="s">
        <v>113</v>
      </c>
      <c r="AW312" s="14" t="s">
        <v>31</v>
      </c>
      <c r="AX312" s="14" t="s">
        <v>76</v>
      </c>
      <c r="AY312" s="210" t="s">
        <v>328</v>
      </c>
    </row>
    <row r="313" s="2" customFormat="1" ht="24.15" customHeight="1">
      <c r="A313" s="41"/>
      <c r="B313" s="176"/>
      <c r="C313" s="177" t="s">
        <v>751</v>
      </c>
      <c r="D313" s="177" t="s">
        <v>331</v>
      </c>
      <c r="E313" s="178" t="s">
        <v>7907</v>
      </c>
      <c r="F313" s="179" t="s">
        <v>8657</v>
      </c>
      <c r="G313" s="180" t="s">
        <v>367</v>
      </c>
      <c r="H313" s="181">
        <v>20</v>
      </c>
      <c r="I313" s="182"/>
      <c r="J313" s="183">
        <f>ROUND(I313*H313,2)</f>
        <v>0</v>
      </c>
      <c r="K313" s="179" t="s">
        <v>335</v>
      </c>
      <c r="L313" s="42"/>
      <c r="M313" s="184" t="s">
        <v>3</v>
      </c>
      <c r="N313" s="185" t="s">
        <v>40</v>
      </c>
      <c r="O313" s="75"/>
      <c r="P313" s="186">
        <f>O313*H313</f>
        <v>0</v>
      </c>
      <c r="Q313" s="186">
        <v>0</v>
      </c>
      <c r="R313" s="186">
        <f>Q313*H313</f>
        <v>0</v>
      </c>
      <c r="S313" s="186">
        <v>0</v>
      </c>
      <c r="T313" s="187">
        <f>S313*H313</f>
        <v>0</v>
      </c>
      <c r="U313" s="41"/>
      <c r="V313" s="41"/>
      <c r="W313" s="41"/>
      <c r="X313" s="41"/>
      <c r="Y313" s="41"/>
      <c r="Z313" s="41"/>
      <c r="AA313" s="41"/>
      <c r="AB313" s="41"/>
      <c r="AC313" s="41"/>
      <c r="AD313" s="41"/>
      <c r="AE313" s="41"/>
      <c r="AR313" s="188" t="s">
        <v>113</v>
      </c>
      <c r="AT313" s="188" t="s">
        <v>331</v>
      </c>
      <c r="AU313" s="188" t="s">
        <v>79</v>
      </c>
      <c r="AY313" s="22" t="s">
        <v>328</v>
      </c>
      <c r="BE313" s="189">
        <f>IF(N313="základní",J313,0)</f>
        <v>0</v>
      </c>
      <c r="BF313" s="189">
        <f>IF(N313="snížená",J313,0)</f>
        <v>0</v>
      </c>
      <c r="BG313" s="189">
        <f>IF(N313="zákl. přenesená",J313,0)</f>
        <v>0</v>
      </c>
      <c r="BH313" s="189">
        <f>IF(N313="sníž. přenesená",J313,0)</f>
        <v>0</v>
      </c>
      <c r="BI313" s="189">
        <f>IF(N313="nulová",J313,0)</f>
        <v>0</v>
      </c>
      <c r="BJ313" s="22" t="s">
        <v>76</v>
      </c>
      <c r="BK313" s="189">
        <f>ROUND(I313*H313,2)</f>
        <v>0</v>
      </c>
      <c r="BL313" s="22" t="s">
        <v>113</v>
      </c>
      <c r="BM313" s="188" t="s">
        <v>1355</v>
      </c>
    </row>
    <row r="314" s="2" customFormat="1">
      <c r="A314" s="41"/>
      <c r="B314" s="42"/>
      <c r="C314" s="41"/>
      <c r="D314" s="190" t="s">
        <v>338</v>
      </c>
      <c r="E314" s="41"/>
      <c r="F314" s="191" t="s">
        <v>7909</v>
      </c>
      <c r="G314" s="41"/>
      <c r="H314" s="41"/>
      <c r="I314" s="192"/>
      <c r="J314" s="41"/>
      <c r="K314" s="41"/>
      <c r="L314" s="42"/>
      <c r="M314" s="193"/>
      <c r="N314" s="194"/>
      <c r="O314" s="75"/>
      <c r="P314" s="75"/>
      <c r="Q314" s="75"/>
      <c r="R314" s="75"/>
      <c r="S314" s="75"/>
      <c r="T314" s="76"/>
      <c r="U314" s="41"/>
      <c r="V314" s="41"/>
      <c r="W314" s="41"/>
      <c r="X314" s="41"/>
      <c r="Y314" s="41"/>
      <c r="Z314" s="41"/>
      <c r="AA314" s="41"/>
      <c r="AB314" s="41"/>
      <c r="AC314" s="41"/>
      <c r="AD314" s="41"/>
      <c r="AE314" s="41"/>
      <c r="AT314" s="22" t="s">
        <v>338</v>
      </c>
      <c r="AU314" s="22" t="s">
        <v>79</v>
      </c>
    </row>
    <row r="315" s="2" customFormat="1" ht="24.15" customHeight="1">
      <c r="A315" s="41"/>
      <c r="B315" s="176"/>
      <c r="C315" s="177" t="s">
        <v>756</v>
      </c>
      <c r="D315" s="177" t="s">
        <v>331</v>
      </c>
      <c r="E315" s="178" t="s">
        <v>8658</v>
      </c>
      <c r="F315" s="179" t="s">
        <v>8659</v>
      </c>
      <c r="G315" s="180" t="s">
        <v>574</v>
      </c>
      <c r="H315" s="181">
        <v>4</v>
      </c>
      <c r="I315" s="182"/>
      <c r="J315" s="183">
        <f>ROUND(I315*H315,2)</f>
        <v>0</v>
      </c>
      <c r="K315" s="179" t="s">
        <v>335</v>
      </c>
      <c r="L315" s="42"/>
      <c r="M315" s="184" t="s">
        <v>3</v>
      </c>
      <c r="N315" s="185" t="s">
        <v>40</v>
      </c>
      <c r="O315" s="75"/>
      <c r="P315" s="186">
        <f>O315*H315</f>
        <v>0</v>
      </c>
      <c r="Q315" s="186">
        <v>0</v>
      </c>
      <c r="R315" s="186">
        <f>Q315*H315</f>
        <v>0</v>
      </c>
      <c r="S315" s="186">
        <v>0</v>
      </c>
      <c r="T315" s="187">
        <f>S315*H315</f>
        <v>0</v>
      </c>
      <c r="U315" s="41"/>
      <c r="V315" s="41"/>
      <c r="W315" s="41"/>
      <c r="X315" s="41"/>
      <c r="Y315" s="41"/>
      <c r="Z315" s="41"/>
      <c r="AA315" s="41"/>
      <c r="AB315" s="41"/>
      <c r="AC315" s="41"/>
      <c r="AD315" s="41"/>
      <c r="AE315" s="41"/>
      <c r="AR315" s="188" t="s">
        <v>113</v>
      </c>
      <c r="AT315" s="188" t="s">
        <v>331</v>
      </c>
      <c r="AU315" s="188" t="s">
        <v>79</v>
      </c>
      <c r="AY315" s="22" t="s">
        <v>328</v>
      </c>
      <c r="BE315" s="189">
        <f>IF(N315="základní",J315,0)</f>
        <v>0</v>
      </c>
      <c r="BF315" s="189">
        <f>IF(N315="snížená",J315,0)</f>
        <v>0</v>
      </c>
      <c r="BG315" s="189">
        <f>IF(N315="zákl. přenesená",J315,0)</f>
        <v>0</v>
      </c>
      <c r="BH315" s="189">
        <f>IF(N315="sníž. přenesená",J315,0)</f>
        <v>0</v>
      </c>
      <c r="BI315" s="189">
        <f>IF(N315="nulová",J315,0)</f>
        <v>0</v>
      </c>
      <c r="BJ315" s="22" t="s">
        <v>76</v>
      </c>
      <c r="BK315" s="189">
        <f>ROUND(I315*H315,2)</f>
        <v>0</v>
      </c>
      <c r="BL315" s="22" t="s">
        <v>113</v>
      </c>
      <c r="BM315" s="188" t="s">
        <v>1358</v>
      </c>
    </row>
    <row r="316" s="2" customFormat="1">
      <c r="A316" s="41"/>
      <c r="B316" s="42"/>
      <c r="C316" s="41"/>
      <c r="D316" s="190" t="s">
        <v>338</v>
      </c>
      <c r="E316" s="41"/>
      <c r="F316" s="191" t="s">
        <v>8660</v>
      </c>
      <c r="G316" s="41"/>
      <c r="H316" s="41"/>
      <c r="I316" s="192"/>
      <c r="J316" s="41"/>
      <c r="K316" s="41"/>
      <c r="L316" s="42"/>
      <c r="M316" s="193"/>
      <c r="N316" s="194"/>
      <c r="O316" s="75"/>
      <c r="P316" s="75"/>
      <c r="Q316" s="75"/>
      <c r="R316" s="75"/>
      <c r="S316" s="75"/>
      <c r="T316" s="76"/>
      <c r="U316" s="41"/>
      <c r="V316" s="41"/>
      <c r="W316" s="41"/>
      <c r="X316" s="41"/>
      <c r="Y316" s="41"/>
      <c r="Z316" s="41"/>
      <c r="AA316" s="41"/>
      <c r="AB316" s="41"/>
      <c r="AC316" s="41"/>
      <c r="AD316" s="41"/>
      <c r="AE316" s="41"/>
      <c r="AT316" s="22" t="s">
        <v>338</v>
      </c>
      <c r="AU316" s="22" t="s">
        <v>79</v>
      </c>
    </row>
    <row r="317" s="2" customFormat="1" ht="21.75" customHeight="1">
      <c r="A317" s="41"/>
      <c r="B317" s="176"/>
      <c r="C317" s="177" t="s">
        <v>761</v>
      </c>
      <c r="D317" s="177" t="s">
        <v>331</v>
      </c>
      <c r="E317" s="178" t="s">
        <v>8629</v>
      </c>
      <c r="F317" s="179" t="s">
        <v>8630</v>
      </c>
      <c r="G317" s="180" t="s">
        <v>367</v>
      </c>
      <c r="H317" s="181">
        <v>39</v>
      </c>
      <c r="I317" s="182"/>
      <c r="J317" s="183">
        <f>ROUND(I317*H317,2)</f>
        <v>0</v>
      </c>
      <c r="K317" s="179" t="s">
        <v>335</v>
      </c>
      <c r="L317" s="42"/>
      <c r="M317" s="184" t="s">
        <v>3</v>
      </c>
      <c r="N317" s="185" t="s">
        <v>40</v>
      </c>
      <c r="O317" s="75"/>
      <c r="P317" s="186">
        <f>O317*H317</f>
        <v>0</v>
      </c>
      <c r="Q317" s="186">
        <v>0</v>
      </c>
      <c r="R317" s="186">
        <f>Q317*H317</f>
        <v>0</v>
      </c>
      <c r="S317" s="186">
        <v>0</v>
      </c>
      <c r="T317" s="187">
        <f>S317*H317</f>
        <v>0</v>
      </c>
      <c r="U317" s="41"/>
      <c r="V317" s="41"/>
      <c r="W317" s="41"/>
      <c r="X317" s="41"/>
      <c r="Y317" s="41"/>
      <c r="Z317" s="41"/>
      <c r="AA317" s="41"/>
      <c r="AB317" s="41"/>
      <c r="AC317" s="41"/>
      <c r="AD317" s="41"/>
      <c r="AE317" s="41"/>
      <c r="AR317" s="188" t="s">
        <v>113</v>
      </c>
      <c r="AT317" s="188" t="s">
        <v>331</v>
      </c>
      <c r="AU317" s="188" t="s">
        <v>79</v>
      </c>
      <c r="AY317" s="22" t="s">
        <v>328</v>
      </c>
      <c r="BE317" s="189">
        <f>IF(N317="základní",J317,0)</f>
        <v>0</v>
      </c>
      <c r="BF317" s="189">
        <f>IF(N317="snížená",J317,0)</f>
        <v>0</v>
      </c>
      <c r="BG317" s="189">
        <f>IF(N317="zákl. přenesená",J317,0)</f>
        <v>0</v>
      </c>
      <c r="BH317" s="189">
        <f>IF(N317="sníž. přenesená",J317,0)</f>
        <v>0</v>
      </c>
      <c r="BI317" s="189">
        <f>IF(N317="nulová",J317,0)</f>
        <v>0</v>
      </c>
      <c r="BJ317" s="22" t="s">
        <v>76</v>
      </c>
      <c r="BK317" s="189">
        <f>ROUND(I317*H317,2)</f>
        <v>0</v>
      </c>
      <c r="BL317" s="22" t="s">
        <v>113</v>
      </c>
      <c r="BM317" s="188" t="s">
        <v>1361</v>
      </c>
    </row>
    <row r="318" s="2" customFormat="1">
      <c r="A318" s="41"/>
      <c r="B318" s="42"/>
      <c r="C318" s="41"/>
      <c r="D318" s="190" t="s">
        <v>338</v>
      </c>
      <c r="E318" s="41"/>
      <c r="F318" s="191" t="s">
        <v>8631</v>
      </c>
      <c r="G318" s="41"/>
      <c r="H318" s="41"/>
      <c r="I318" s="192"/>
      <c r="J318" s="41"/>
      <c r="K318" s="41"/>
      <c r="L318" s="42"/>
      <c r="M318" s="193"/>
      <c r="N318" s="194"/>
      <c r="O318" s="75"/>
      <c r="P318" s="75"/>
      <c r="Q318" s="75"/>
      <c r="R318" s="75"/>
      <c r="S318" s="75"/>
      <c r="T318" s="76"/>
      <c r="U318" s="41"/>
      <c r="V318" s="41"/>
      <c r="W318" s="41"/>
      <c r="X318" s="41"/>
      <c r="Y318" s="41"/>
      <c r="Z318" s="41"/>
      <c r="AA318" s="41"/>
      <c r="AB318" s="41"/>
      <c r="AC318" s="41"/>
      <c r="AD318" s="41"/>
      <c r="AE318" s="41"/>
      <c r="AT318" s="22" t="s">
        <v>338</v>
      </c>
      <c r="AU318" s="22" t="s">
        <v>79</v>
      </c>
    </row>
    <row r="319" s="2" customFormat="1" ht="44.25" customHeight="1">
      <c r="A319" s="41"/>
      <c r="B319" s="176"/>
      <c r="C319" s="177" t="s">
        <v>765</v>
      </c>
      <c r="D319" s="177" t="s">
        <v>331</v>
      </c>
      <c r="E319" s="178" t="s">
        <v>8661</v>
      </c>
      <c r="F319" s="179" t="s">
        <v>8662</v>
      </c>
      <c r="G319" s="180" t="s">
        <v>585</v>
      </c>
      <c r="H319" s="181">
        <v>0.31</v>
      </c>
      <c r="I319" s="182"/>
      <c r="J319" s="183">
        <f>ROUND(I319*H319,2)</f>
        <v>0</v>
      </c>
      <c r="K319" s="179" t="s">
        <v>335</v>
      </c>
      <c r="L319" s="42"/>
      <c r="M319" s="184" t="s">
        <v>3</v>
      </c>
      <c r="N319" s="185" t="s">
        <v>40</v>
      </c>
      <c r="O319" s="75"/>
      <c r="P319" s="186">
        <f>O319*H319</f>
        <v>0</v>
      </c>
      <c r="Q319" s="186">
        <v>0</v>
      </c>
      <c r="R319" s="186">
        <f>Q319*H319</f>
        <v>0</v>
      </c>
      <c r="S319" s="186">
        <v>0</v>
      </c>
      <c r="T319" s="187">
        <f>S319*H319</f>
        <v>0</v>
      </c>
      <c r="U319" s="41"/>
      <c r="V319" s="41"/>
      <c r="W319" s="41"/>
      <c r="X319" s="41"/>
      <c r="Y319" s="41"/>
      <c r="Z319" s="41"/>
      <c r="AA319" s="41"/>
      <c r="AB319" s="41"/>
      <c r="AC319" s="41"/>
      <c r="AD319" s="41"/>
      <c r="AE319" s="41"/>
      <c r="AR319" s="188" t="s">
        <v>113</v>
      </c>
      <c r="AT319" s="188" t="s">
        <v>331</v>
      </c>
      <c r="AU319" s="188" t="s">
        <v>79</v>
      </c>
      <c r="AY319" s="22" t="s">
        <v>328</v>
      </c>
      <c r="BE319" s="189">
        <f>IF(N319="základní",J319,0)</f>
        <v>0</v>
      </c>
      <c r="BF319" s="189">
        <f>IF(N319="snížená",J319,0)</f>
        <v>0</v>
      </c>
      <c r="BG319" s="189">
        <f>IF(N319="zákl. přenesená",J319,0)</f>
        <v>0</v>
      </c>
      <c r="BH319" s="189">
        <f>IF(N319="sníž. přenesená",J319,0)</f>
        <v>0</v>
      </c>
      <c r="BI319" s="189">
        <f>IF(N319="nulová",J319,0)</f>
        <v>0</v>
      </c>
      <c r="BJ319" s="22" t="s">
        <v>76</v>
      </c>
      <c r="BK319" s="189">
        <f>ROUND(I319*H319,2)</f>
        <v>0</v>
      </c>
      <c r="BL319" s="22" t="s">
        <v>113</v>
      </c>
      <c r="BM319" s="188" t="s">
        <v>1364</v>
      </c>
    </row>
    <row r="320" s="2" customFormat="1">
      <c r="A320" s="41"/>
      <c r="B320" s="42"/>
      <c r="C320" s="41"/>
      <c r="D320" s="190" t="s">
        <v>338</v>
      </c>
      <c r="E320" s="41"/>
      <c r="F320" s="191" t="s">
        <v>8663</v>
      </c>
      <c r="G320" s="41"/>
      <c r="H320" s="41"/>
      <c r="I320" s="192"/>
      <c r="J320" s="41"/>
      <c r="K320" s="41"/>
      <c r="L320" s="42"/>
      <c r="M320" s="193"/>
      <c r="N320" s="194"/>
      <c r="O320" s="75"/>
      <c r="P320" s="75"/>
      <c r="Q320" s="75"/>
      <c r="R320" s="75"/>
      <c r="S320" s="75"/>
      <c r="T320" s="76"/>
      <c r="U320" s="41"/>
      <c r="V320" s="41"/>
      <c r="W320" s="41"/>
      <c r="X320" s="41"/>
      <c r="Y320" s="41"/>
      <c r="Z320" s="41"/>
      <c r="AA320" s="41"/>
      <c r="AB320" s="41"/>
      <c r="AC320" s="41"/>
      <c r="AD320" s="41"/>
      <c r="AE320" s="41"/>
      <c r="AT320" s="22" t="s">
        <v>338</v>
      </c>
      <c r="AU320" s="22" t="s">
        <v>79</v>
      </c>
    </row>
    <row r="321" s="13" customFormat="1">
      <c r="A321" s="13"/>
      <c r="B321" s="201"/>
      <c r="C321" s="13"/>
      <c r="D321" s="195" t="s">
        <v>442</v>
      </c>
      <c r="E321" s="202" t="s">
        <v>3</v>
      </c>
      <c r="F321" s="203" t="s">
        <v>8664</v>
      </c>
      <c r="G321" s="13"/>
      <c r="H321" s="204">
        <v>0.31</v>
      </c>
      <c r="I321" s="205"/>
      <c r="J321" s="13"/>
      <c r="K321" s="13"/>
      <c r="L321" s="201"/>
      <c r="M321" s="206"/>
      <c r="N321" s="207"/>
      <c r="O321" s="207"/>
      <c r="P321" s="207"/>
      <c r="Q321" s="207"/>
      <c r="R321" s="207"/>
      <c r="S321" s="207"/>
      <c r="T321" s="208"/>
      <c r="U321" s="13"/>
      <c r="V321" s="13"/>
      <c r="W321" s="13"/>
      <c r="X321" s="13"/>
      <c r="Y321" s="13"/>
      <c r="Z321" s="13"/>
      <c r="AA321" s="13"/>
      <c r="AB321" s="13"/>
      <c r="AC321" s="13"/>
      <c r="AD321" s="13"/>
      <c r="AE321" s="13"/>
      <c r="AT321" s="202" t="s">
        <v>442</v>
      </c>
      <c r="AU321" s="202" t="s">
        <v>79</v>
      </c>
      <c r="AV321" s="13" t="s">
        <v>79</v>
      </c>
      <c r="AW321" s="13" t="s">
        <v>31</v>
      </c>
      <c r="AX321" s="13" t="s">
        <v>69</v>
      </c>
      <c r="AY321" s="202" t="s">
        <v>328</v>
      </c>
    </row>
    <row r="322" s="14" customFormat="1">
      <c r="A322" s="14"/>
      <c r="B322" s="209"/>
      <c r="C322" s="14"/>
      <c r="D322" s="195" t="s">
        <v>442</v>
      </c>
      <c r="E322" s="210" t="s">
        <v>3</v>
      </c>
      <c r="F322" s="211" t="s">
        <v>452</v>
      </c>
      <c r="G322" s="14"/>
      <c r="H322" s="212">
        <v>0.31</v>
      </c>
      <c r="I322" s="213"/>
      <c r="J322" s="14"/>
      <c r="K322" s="14"/>
      <c r="L322" s="209"/>
      <c r="M322" s="214"/>
      <c r="N322" s="215"/>
      <c r="O322" s="215"/>
      <c r="P322" s="215"/>
      <c r="Q322" s="215"/>
      <c r="R322" s="215"/>
      <c r="S322" s="215"/>
      <c r="T322" s="216"/>
      <c r="U322" s="14"/>
      <c r="V322" s="14"/>
      <c r="W322" s="14"/>
      <c r="X322" s="14"/>
      <c r="Y322" s="14"/>
      <c r="Z322" s="14"/>
      <c r="AA322" s="14"/>
      <c r="AB322" s="14"/>
      <c r="AC322" s="14"/>
      <c r="AD322" s="14"/>
      <c r="AE322" s="14"/>
      <c r="AT322" s="210" t="s">
        <v>442</v>
      </c>
      <c r="AU322" s="210" t="s">
        <v>79</v>
      </c>
      <c r="AV322" s="14" t="s">
        <v>113</v>
      </c>
      <c r="AW322" s="14" t="s">
        <v>31</v>
      </c>
      <c r="AX322" s="14" t="s">
        <v>76</v>
      </c>
      <c r="AY322" s="210" t="s">
        <v>328</v>
      </c>
    </row>
    <row r="323" s="2" customFormat="1" ht="37.8" customHeight="1">
      <c r="A323" s="41"/>
      <c r="B323" s="176"/>
      <c r="C323" s="177" t="s">
        <v>769</v>
      </c>
      <c r="D323" s="177" t="s">
        <v>331</v>
      </c>
      <c r="E323" s="178" t="s">
        <v>8146</v>
      </c>
      <c r="F323" s="179" t="s">
        <v>8619</v>
      </c>
      <c r="G323" s="180" t="s">
        <v>585</v>
      </c>
      <c r="H323" s="181">
        <v>0.037999999999999999</v>
      </c>
      <c r="I323" s="182"/>
      <c r="J323" s="183">
        <f>ROUND(I323*H323,2)</f>
        <v>0</v>
      </c>
      <c r="K323" s="179" t="s">
        <v>335</v>
      </c>
      <c r="L323" s="42"/>
      <c r="M323" s="184" t="s">
        <v>3</v>
      </c>
      <c r="N323" s="185" t="s">
        <v>40</v>
      </c>
      <c r="O323" s="75"/>
      <c r="P323" s="186">
        <f>O323*H323</f>
        <v>0</v>
      </c>
      <c r="Q323" s="186">
        <v>0</v>
      </c>
      <c r="R323" s="186">
        <f>Q323*H323</f>
        <v>0</v>
      </c>
      <c r="S323" s="186">
        <v>0</v>
      </c>
      <c r="T323" s="187">
        <f>S323*H323</f>
        <v>0</v>
      </c>
      <c r="U323" s="41"/>
      <c r="V323" s="41"/>
      <c r="W323" s="41"/>
      <c r="X323" s="41"/>
      <c r="Y323" s="41"/>
      <c r="Z323" s="41"/>
      <c r="AA323" s="41"/>
      <c r="AB323" s="41"/>
      <c r="AC323" s="41"/>
      <c r="AD323" s="41"/>
      <c r="AE323" s="41"/>
      <c r="AR323" s="188" t="s">
        <v>113</v>
      </c>
      <c r="AT323" s="188" t="s">
        <v>331</v>
      </c>
      <c r="AU323" s="188" t="s">
        <v>79</v>
      </c>
      <c r="AY323" s="22" t="s">
        <v>328</v>
      </c>
      <c r="BE323" s="189">
        <f>IF(N323="základní",J323,0)</f>
        <v>0</v>
      </c>
      <c r="BF323" s="189">
        <f>IF(N323="snížená",J323,0)</f>
        <v>0</v>
      </c>
      <c r="BG323" s="189">
        <f>IF(N323="zákl. přenesená",J323,0)</f>
        <v>0</v>
      </c>
      <c r="BH323" s="189">
        <f>IF(N323="sníž. přenesená",J323,0)</f>
        <v>0</v>
      </c>
      <c r="BI323" s="189">
        <f>IF(N323="nulová",J323,0)</f>
        <v>0</v>
      </c>
      <c r="BJ323" s="22" t="s">
        <v>76</v>
      </c>
      <c r="BK323" s="189">
        <f>ROUND(I323*H323,2)</f>
        <v>0</v>
      </c>
      <c r="BL323" s="22" t="s">
        <v>113</v>
      </c>
      <c r="BM323" s="188" t="s">
        <v>1367</v>
      </c>
    </row>
    <row r="324" s="2" customFormat="1">
      <c r="A324" s="41"/>
      <c r="B324" s="42"/>
      <c r="C324" s="41"/>
      <c r="D324" s="190" t="s">
        <v>338</v>
      </c>
      <c r="E324" s="41"/>
      <c r="F324" s="191" t="s">
        <v>8148</v>
      </c>
      <c r="G324" s="41"/>
      <c r="H324" s="41"/>
      <c r="I324" s="192"/>
      <c r="J324" s="41"/>
      <c r="K324" s="41"/>
      <c r="L324" s="42"/>
      <c r="M324" s="197"/>
      <c r="N324" s="198"/>
      <c r="O324" s="199"/>
      <c r="P324" s="199"/>
      <c r="Q324" s="199"/>
      <c r="R324" s="199"/>
      <c r="S324" s="199"/>
      <c r="T324" s="200"/>
      <c r="U324" s="41"/>
      <c r="V324" s="41"/>
      <c r="W324" s="41"/>
      <c r="X324" s="41"/>
      <c r="Y324" s="41"/>
      <c r="Z324" s="41"/>
      <c r="AA324" s="41"/>
      <c r="AB324" s="41"/>
      <c r="AC324" s="41"/>
      <c r="AD324" s="41"/>
      <c r="AE324" s="41"/>
      <c r="AT324" s="22" t="s">
        <v>338</v>
      </c>
      <c r="AU324" s="22" t="s">
        <v>79</v>
      </c>
    </row>
    <row r="325" s="2" customFormat="1" ht="6.96" customHeight="1">
      <c r="A325" s="41"/>
      <c r="B325" s="58"/>
      <c r="C325" s="59"/>
      <c r="D325" s="59"/>
      <c r="E325" s="59"/>
      <c r="F325" s="59"/>
      <c r="G325" s="59"/>
      <c r="H325" s="59"/>
      <c r="I325" s="59"/>
      <c r="J325" s="59"/>
      <c r="K325" s="59"/>
      <c r="L325" s="42"/>
      <c r="M325" s="41"/>
      <c r="O325" s="41"/>
      <c r="P325" s="41"/>
      <c r="Q325" s="41"/>
      <c r="R325" s="41"/>
      <c r="S325" s="41"/>
      <c r="T325" s="41"/>
      <c r="U325" s="41"/>
      <c r="V325" s="41"/>
      <c r="W325" s="41"/>
      <c r="X325" s="41"/>
      <c r="Y325" s="41"/>
      <c r="Z325" s="41"/>
      <c r="AA325" s="41"/>
      <c r="AB325" s="41"/>
      <c r="AC325" s="41"/>
      <c r="AD325" s="41"/>
      <c r="AE325" s="41"/>
    </row>
  </sheetData>
  <autoFilter ref="C96:K324"/>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1" r:id="rId1" display="https://podminky.urs.cz/item/CS_URS_2025_01/185804312"/>
    <hyperlink ref="F110" r:id="rId2" display="https://podminky.urs.cz/item/CS_URS_2025_01/185851121"/>
    <hyperlink ref="F113" r:id="rId3" display="https://podminky.urs.cz/item/CS_URS_2025_01/111151121"/>
    <hyperlink ref="F118" r:id="rId4" display="https://podminky.urs.cz/item/CS_URS_2025_01/184817111"/>
    <hyperlink ref="F122" r:id="rId5" display="https://podminky.urs.cz/item/CS_URS_2025_01/111111116"/>
    <hyperlink ref="F127" r:id="rId6" display="https://podminky.urs.cz/item/CS_URS_2025_01/185802113"/>
    <hyperlink ref="F135" r:id="rId7" display="https://podminky.urs.cz/item/CS_URS_2025_01/998231411"/>
    <hyperlink ref="F138" r:id="rId8" display="https://podminky.urs.cz/item/CS_URS_2025_01/185804312"/>
    <hyperlink ref="F145" r:id="rId9" display="https://podminky.urs.cz/item/CS_URS_2025_01/185851121"/>
    <hyperlink ref="F148" r:id="rId10" display="https://podminky.urs.cz/item/CS_URS_2025_01/184817111"/>
    <hyperlink ref="F152" r:id="rId11" display="https://podminky.urs.cz/item/CS_URS_2025_01/184817114"/>
    <hyperlink ref="F157" r:id="rId12" display="https://podminky.urs.cz/item/CS_URS_2025_01/111111116"/>
    <hyperlink ref="F162" r:id="rId13" display="https://podminky.urs.cz/item/CS_URS_2025_01/185802113"/>
    <hyperlink ref="F168" r:id="rId14" display="https://podminky.urs.cz/item/CS_URS_2025_01/184852322"/>
    <hyperlink ref="F170" r:id="rId15" display="https://podminky.urs.cz/item/CS_URS_2025_01/184215133R"/>
    <hyperlink ref="F172" r:id="rId16" display="https://podminky.urs.cz/item/CS_URS_2025_01/184911421"/>
    <hyperlink ref="F183" r:id="rId17" display="https://podminky.urs.cz/item/CS_URS_2025_01/184911151"/>
    <hyperlink ref="F189" r:id="rId18" display="https://podminky.urs.cz/item/CS_URS_2025_01/998231411"/>
    <hyperlink ref="F192" r:id="rId19" display="https://podminky.urs.cz/item/CS_URS_2025_01/185804312"/>
    <hyperlink ref="F199" r:id="rId20" display="https://podminky.urs.cz/item/CS_URS_2025_01/185851121"/>
    <hyperlink ref="F202" r:id="rId21" display="https://podminky.urs.cz/item/CS_URS_2025_01/184817111"/>
    <hyperlink ref="F206" r:id="rId22" display="https://podminky.urs.cz/item/CS_URS_2025_01/111111116"/>
    <hyperlink ref="F211" r:id="rId23" display="https://podminky.urs.cz/item/CS_URS_2025_01/185802113"/>
    <hyperlink ref="F220" r:id="rId24" display="https://podminky.urs.cz/item/CS_URS_2025_01/998231411"/>
    <hyperlink ref="F223" r:id="rId25" display="https://podminky.urs.cz/item/CS_URS_2025_01/185804312"/>
    <hyperlink ref="F230" r:id="rId26" display="https://podminky.urs.cz/item/CS_URS_2025_01/185851121"/>
    <hyperlink ref="F233" r:id="rId27" display="https://podminky.urs.cz/item/CS_URS_2025_01/184817111"/>
    <hyperlink ref="F237" r:id="rId28" display="https://podminky.urs.cz/item/CS_URS_2025_01/184817114"/>
    <hyperlink ref="F242" r:id="rId29" display="https://podminky.urs.cz/item/CS_URS_2025_01/111111116"/>
    <hyperlink ref="F247" r:id="rId30" display="https://podminky.urs.cz/item/CS_URS_2025_01/185802113"/>
    <hyperlink ref="F256" r:id="rId31" display="https://podminky.urs.cz/item/CS_URS_2025_01/184911421"/>
    <hyperlink ref="F267" r:id="rId32" display="https://podminky.urs.cz/item/CS_URS_2025_01/184911151"/>
    <hyperlink ref="F273" r:id="rId33" display="https://podminky.urs.cz/item/CS_URS_2025_01/998231411"/>
    <hyperlink ref="F276" r:id="rId34" display="https://podminky.urs.cz/item/CS_URS_2025_01/185804312"/>
    <hyperlink ref="F283" r:id="rId35" display="https://podminky.urs.cz/item/CS_URS_2025_01/185851121"/>
    <hyperlink ref="F286" r:id="rId36" display="https://podminky.urs.cz/item/CS_URS_2025_01/184817111"/>
    <hyperlink ref="F290" r:id="rId37" display="https://podminky.urs.cz/item/CS_URS_2025_01/111111116"/>
    <hyperlink ref="F295" r:id="rId38" display="https://podminky.urs.cz/item/CS_URS_2025_01/185802113"/>
    <hyperlink ref="F304" r:id="rId39" display="https://podminky.urs.cz/item/CS_URS_2025_01/184813161"/>
    <hyperlink ref="F309" r:id="rId40" display="https://podminky.urs.cz/item/CS_URS_2025_01/184813162"/>
    <hyperlink ref="F314" r:id="rId41" display="https://podminky.urs.cz/item/CS_URS_2025_01/184215173"/>
    <hyperlink ref="F316" r:id="rId42" display="https://podminky.urs.cz/item/CS_URS_2025_01/184215152"/>
    <hyperlink ref="F318" r:id="rId43" display="https://podminky.urs.cz/item/CS_URS_2025_01/184852322"/>
    <hyperlink ref="F320" r:id="rId44" display="https://podminky.urs.cz/item/CS_URS_2025_01/997221858"/>
    <hyperlink ref="F324" r:id="rId45" display="https://podminky.urs.cz/item/CS_URS_2025_01/998231411"/>
  </hyperlinks>
  <pageMargins left="0.39375" right="0.39375" top="0.39375" bottom="0.39375" header="0" footer="0"/>
  <pageSetup paperSize="9" orientation="portrait" blackAndWhite="1" fitToHeight="100"/>
  <headerFooter>
    <oddFooter>&amp;CStrana &amp;P z &amp;N</oddFooter>
  </headerFooter>
  <drawing r:id="rId46"/>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219</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s="1" customFormat="1" ht="12" customHeight="1">
      <c r="B8" s="25"/>
      <c r="D8" s="35" t="s">
        <v>301</v>
      </c>
      <c r="L8" s="25"/>
    </row>
    <row r="9" s="2" customFormat="1" ht="23.25" customHeight="1">
      <c r="A9" s="41"/>
      <c r="B9" s="42"/>
      <c r="C9" s="41"/>
      <c r="D9" s="41"/>
      <c r="E9" s="127" t="s">
        <v>8665</v>
      </c>
      <c r="F9" s="41"/>
      <c r="G9" s="41"/>
      <c r="H9" s="41"/>
      <c r="I9" s="41"/>
      <c r="J9" s="41"/>
      <c r="K9" s="41"/>
      <c r="L9" s="129"/>
      <c r="S9" s="41"/>
      <c r="T9" s="41"/>
      <c r="U9" s="41"/>
      <c r="V9" s="41"/>
      <c r="W9" s="41"/>
      <c r="X9" s="41"/>
      <c r="Y9" s="41"/>
      <c r="Z9" s="41"/>
      <c r="AA9" s="41"/>
      <c r="AB9" s="41"/>
      <c r="AC9" s="41"/>
      <c r="AD9" s="41"/>
      <c r="AE9" s="41"/>
    </row>
    <row r="10" s="2" customFormat="1" ht="12" customHeight="1">
      <c r="A10" s="41"/>
      <c r="B10" s="42"/>
      <c r="C10" s="41"/>
      <c r="D10" s="35" t="s">
        <v>303</v>
      </c>
      <c r="E10" s="41"/>
      <c r="F10" s="41"/>
      <c r="G10" s="41"/>
      <c r="H10" s="41"/>
      <c r="I10" s="41"/>
      <c r="J10" s="41"/>
      <c r="K10" s="41"/>
      <c r="L10" s="129"/>
      <c r="S10" s="41"/>
      <c r="T10" s="41"/>
      <c r="U10" s="41"/>
      <c r="V10" s="41"/>
      <c r="W10" s="41"/>
      <c r="X10" s="41"/>
      <c r="Y10" s="41"/>
      <c r="Z10" s="41"/>
      <c r="AA10" s="41"/>
      <c r="AB10" s="41"/>
      <c r="AC10" s="41"/>
      <c r="AD10" s="41"/>
      <c r="AE10" s="41"/>
    </row>
    <row r="11" s="2" customFormat="1" ht="16.5" customHeight="1">
      <c r="A11" s="41"/>
      <c r="B11" s="42"/>
      <c r="C11" s="41"/>
      <c r="D11" s="41"/>
      <c r="E11" s="65" t="s">
        <v>304</v>
      </c>
      <c r="F11" s="41"/>
      <c r="G11" s="41"/>
      <c r="H11" s="41"/>
      <c r="I11" s="41"/>
      <c r="J11" s="41"/>
      <c r="K11" s="41"/>
      <c r="L11" s="129"/>
      <c r="S11" s="41"/>
      <c r="T11" s="41"/>
      <c r="U11" s="41"/>
      <c r="V11" s="41"/>
      <c r="W11" s="41"/>
      <c r="X11" s="41"/>
      <c r="Y11" s="41"/>
      <c r="Z11" s="41"/>
      <c r="AA11" s="41"/>
      <c r="AB11" s="41"/>
      <c r="AC11" s="41"/>
      <c r="AD11" s="41"/>
      <c r="AE11" s="41"/>
    </row>
    <row r="12" s="2" customFormat="1">
      <c r="A12" s="41"/>
      <c r="B12" s="42"/>
      <c r="C12" s="41"/>
      <c r="D12" s="41"/>
      <c r="E12" s="41"/>
      <c r="F12" s="41"/>
      <c r="G12" s="41"/>
      <c r="H12" s="41"/>
      <c r="I12" s="41"/>
      <c r="J12" s="41"/>
      <c r="K12" s="41"/>
      <c r="L12" s="129"/>
      <c r="S12" s="41"/>
      <c r="T12" s="41"/>
      <c r="U12" s="41"/>
      <c r="V12" s="41"/>
      <c r="W12" s="41"/>
      <c r="X12" s="41"/>
      <c r="Y12" s="41"/>
      <c r="Z12" s="41"/>
      <c r="AA12" s="41"/>
      <c r="AB12" s="41"/>
      <c r="AC12" s="41"/>
      <c r="AD12" s="41"/>
      <c r="AE12" s="41"/>
    </row>
    <row r="13" s="2" customFormat="1" ht="12" customHeight="1">
      <c r="A13" s="41"/>
      <c r="B13" s="42"/>
      <c r="C13" s="41"/>
      <c r="D13" s="35" t="s">
        <v>19</v>
      </c>
      <c r="E13" s="41"/>
      <c r="F13" s="30" t="s">
        <v>78</v>
      </c>
      <c r="G13" s="41"/>
      <c r="H13" s="41"/>
      <c r="I13" s="35" t="s">
        <v>20</v>
      </c>
      <c r="J13" s="30" t="s">
        <v>3</v>
      </c>
      <c r="K13" s="41"/>
      <c r="L13" s="129"/>
      <c r="S13" s="41"/>
      <c r="T13" s="41"/>
      <c r="U13" s="41"/>
      <c r="V13" s="41"/>
      <c r="W13" s="41"/>
      <c r="X13" s="41"/>
      <c r="Y13" s="41"/>
      <c r="Z13" s="41"/>
      <c r="AA13" s="41"/>
      <c r="AB13" s="41"/>
      <c r="AC13" s="41"/>
      <c r="AD13" s="41"/>
      <c r="AE13" s="41"/>
    </row>
    <row r="14" s="2" customFormat="1" ht="12" customHeight="1">
      <c r="A14" s="41"/>
      <c r="B14" s="42"/>
      <c r="C14" s="41"/>
      <c r="D14" s="35" t="s">
        <v>21</v>
      </c>
      <c r="E14" s="41"/>
      <c r="F14" s="30" t="s">
        <v>22</v>
      </c>
      <c r="G14" s="41"/>
      <c r="H14" s="41"/>
      <c r="I14" s="35" t="s">
        <v>23</v>
      </c>
      <c r="J14" s="67" t="str">
        <f>'Rekapitulace stavby'!AN8</f>
        <v>26. 8. 2025</v>
      </c>
      <c r="K14" s="41"/>
      <c r="L14" s="129"/>
      <c r="S14" s="41"/>
      <c r="T14" s="41"/>
      <c r="U14" s="41"/>
      <c r="V14" s="41"/>
      <c r="W14" s="41"/>
      <c r="X14" s="41"/>
      <c r="Y14" s="41"/>
      <c r="Z14" s="41"/>
      <c r="AA14" s="41"/>
      <c r="AB14" s="41"/>
      <c r="AC14" s="41"/>
      <c r="AD14" s="41"/>
      <c r="AE14" s="41"/>
    </row>
    <row r="15" s="2" customFormat="1" ht="10.8" customHeight="1">
      <c r="A15" s="41"/>
      <c r="B15" s="42"/>
      <c r="C15" s="41"/>
      <c r="D15" s="41"/>
      <c r="E15" s="41"/>
      <c r="F15" s="41"/>
      <c r="G15" s="41"/>
      <c r="H15" s="41"/>
      <c r="I15" s="41"/>
      <c r="J15" s="41"/>
      <c r="K15" s="41"/>
      <c r="L15" s="129"/>
      <c r="S15" s="41"/>
      <c r="T15" s="41"/>
      <c r="U15" s="41"/>
      <c r="V15" s="41"/>
      <c r="W15" s="41"/>
      <c r="X15" s="41"/>
      <c r="Y15" s="41"/>
      <c r="Z15" s="41"/>
      <c r="AA15" s="41"/>
      <c r="AB15" s="41"/>
      <c r="AC15" s="41"/>
      <c r="AD15" s="41"/>
      <c r="AE15" s="41"/>
    </row>
    <row r="16" s="2" customFormat="1" ht="12" customHeight="1">
      <c r="A16" s="41"/>
      <c r="B16" s="42"/>
      <c r="C16" s="41"/>
      <c r="D16" s="35" t="s">
        <v>25</v>
      </c>
      <c r="E16" s="41"/>
      <c r="F16" s="41"/>
      <c r="G16" s="41"/>
      <c r="H16" s="41"/>
      <c r="I16" s="35" t="s">
        <v>26</v>
      </c>
      <c r="J16" s="30" t="str">
        <f>IF('Rekapitulace stavby'!AN10="","",'Rekapitulace stavby'!AN10)</f>
        <v/>
      </c>
      <c r="K16" s="41"/>
      <c r="L16" s="129"/>
      <c r="S16" s="41"/>
      <c r="T16" s="41"/>
      <c r="U16" s="41"/>
      <c r="V16" s="41"/>
      <c r="W16" s="41"/>
      <c r="X16" s="41"/>
      <c r="Y16" s="41"/>
      <c r="Z16" s="41"/>
      <c r="AA16" s="41"/>
      <c r="AB16" s="41"/>
      <c r="AC16" s="41"/>
      <c r="AD16" s="41"/>
      <c r="AE16" s="41"/>
    </row>
    <row r="17" s="2" customFormat="1" ht="18" customHeight="1">
      <c r="A17" s="41"/>
      <c r="B17" s="42"/>
      <c r="C17" s="41"/>
      <c r="D17" s="41"/>
      <c r="E17" s="30" t="str">
        <f>IF('Rekapitulace stavby'!E11="","",'Rekapitulace stavby'!E11)</f>
        <v xml:space="preserve"> </v>
      </c>
      <c r="F17" s="41"/>
      <c r="G17" s="41"/>
      <c r="H17" s="41"/>
      <c r="I17" s="35" t="s">
        <v>27</v>
      </c>
      <c r="J17" s="30" t="str">
        <f>IF('Rekapitulace stavby'!AN11="","",'Rekapitulace stavby'!AN11)</f>
        <v/>
      </c>
      <c r="K17" s="41"/>
      <c r="L17" s="129"/>
      <c r="S17" s="41"/>
      <c r="T17" s="41"/>
      <c r="U17" s="41"/>
      <c r="V17" s="41"/>
      <c r="W17" s="41"/>
      <c r="X17" s="41"/>
      <c r="Y17" s="41"/>
      <c r="Z17" s="41"/>
      <c r="AA17" s="41"/>
      <c r="AB17" s="41"/>
      <c r="AC17" s="41"/>
      <c r="AD17" s="41"/>
      <c r="AE17" s="41"/>
    </row>
    <row r="18" s="2" customFormat="1" ht="6.96" customHeight="1">
      <c r="A18" s="41"/>
      <c r="B18" s="42"/>
      <c r="C18" s="41"/>
      <c r="D18" s="41"/>
      <c r="E18" s="41"/>
      <c r="F18" s="41"/>
      <c r="G18" s="41"/>
      <c r="H18" s="41"/>
      <c r="I18" s="41"/>
      <c r="J18" s="41"/>
      <c r="K18" s="41"/>
      <c r="L18" s="129"/>
      <c r="S18" s="41"/>
      <c r="T18" s="41"/>
      <c r="U18" s="41"/>
      <c r="V18" s="41"/>
      <c r="W18" s="41"/>
      <c r="X18" s="41"/>
      <c r="Y18" s="41"/>
      <c r="Z18" s="41"/>
      <c r="AA18" s="41"/>
      <c r="AB18" s="41"/>
      <c r="AC18" s="41"/>
      <c r="AD18" s="41"/>
      <c r="AE18" s="41"/>
    </row>
    <row r="19" s="2" customFormat="1" ht="12" customHeight="1">
      <c r="A19" s="41"/>
      <c r="B19" s="42"/>
      <c r="C19" s="41"/>
      <c r="D19" s="35" t="s">
        <v>28</v>
      </c>
      <c r="E19" s="41"/>
      <c r="F19" s="41"/>
      <c r="G19" s="41"/>
      <c r="H19" s="41"/>
      <c r="I19" s="35" t="s">
        <v>26</v>
      </c>
      <c r="J19" s="36" t="str">
        <f>'Rekapitulace stavby'!AN13</f>
        <v>Vyplň údaj</v>
      </c>
      <c r="K19" s="41"/>
      <c r="L19" s="129"/>
      <c r="S19" s="41"/>
      <c r="T19" s="41"/>
      <c r="U19" s="41"/>
      <c r="V19" s="41"/>
      <c r="W19" s="41"/>
      <c r="X19" s="41"/>
      <c r="Y19" s="41"/>
      <c r="Z19" s="41"/>
      <c r="AA19" s="41"/>
      <c r="AB19" s="41"/>
      <c r="AC19" s="41"/>
      <c r="AD19" s="41"/>
      <c r="AE19" s="41"/>
    </row>
    <row r="20" s="2" customFormat="1" ht="18" customHeight="1">
      <c r="A20" s="41"/>
      <c r="B20" s="42"/>
      <c r="C20" s="41"/>
      <c r="D20" s="41"/>
      <c r="E20" s="36" t="str">
        <f>'Rekapitulace stavby'!E14</f>
        <v>Vyplň údaj</v>
      </c>
      <c r="F20" s="30"/>
      <c r="G20" s="30"/>
      <c r="H20" s="30"/>
      <c r="I20" s="35" t="s">
        <v>27</v>
      </c>
      <c r="J20" s="36" t="str">
        <f>'Rekapitulace stavby'!AN14</f>
        <v>Vyplň údaj</v>
      </c>
      <c r="K20" s="41"/>
      <c r="L20" s="129"/>
      <c r="S20" s="41"/>
      <c r="T20" s="41"/>
      <c r="U20" s="41"/>
      <c r="V20" s="41"/>
      <c r="W20" s="41"/>
      <c r="X20" s="41"/>
      <c r="Y20" s="41"/>
      <c r="Z20" s="41"/>
      <c r="AA20" s="41"/>
      <c r="AB20" s="41"/>
      <c r="AC20" s="41"/>
      <c r="AD20" s="41"/>
      <c r="AE20" s="41"/>
    </row>
    <row r="21" s="2" customFormat="1" ht="6.96" customHeight="1">
      <c r="A21" s="41"/>
      <c r="B21" s="42"/>
      <c r="C21" s="41"/>
      <c r="D21" s="41"/>
      <c r="E21" s="41"/>
      <c r="F21" s="41"/>
      <c r="G21" s="41"/>
      <c r="H21" s="41"/>
      <c r="I21" s="41"/>
      <c r="J21" s="41"/>
      <c r="K21" s="41"/>
      <c r="L21" s="129"/>
      <c r="S21" s="41"/>
      <c r="T21" s="41"/>
      <c r="U21" s="41"/>
      <c r="V21" s="41"/>
      <c r="W21" s="41"/>
      <c r="X21" s="41"/>
      <c r="Y21" s="41"/>
      <c r="Z21" s="41"/>
      <c r="AA21" s="41"/>
      <c r="AB21" s="41"/>
      <c r="AC21" s="41"/>
      <c r="AD21" s="41"/>
      <c r="AE21" s="41"/>
    </row>
    <row r="22" s="2" customFormat="1" ht="12" customHeight="1">
      <c r="A22" s="41"/>
      <c r="B22" s="42"/>
      <c r="C22" s="41"/>
      <c r="D22" s="35" t="s">
        <v>30</v>
      </c>
      <c r="E22" s="41"/>
      <c r="F22" s="41"/>
      <c r="G22" s="41"/>
      <c r="H22" s="41"/>
      <c r="I22" s="35" t="s">
        <v>26</v>
      </c>
      <c r="J22" s="30" t="str">
        <f>IF('Rekapitulace stavby'!AN16="","",'Rekapitulace stavby'!AN16)</f>
        <v/>
      </c>
      <c r="K22" s="41"/>
      <c r="L22" s="129"/>
      <c r="S22" s="41"/>
      <c r="T22" s="41"/>
      <c r="U22" s="41"/>
      <c r="V22" s="41"/>
      <c r="W22" s="41"/>
      <c r="X22" s="41"/>
      <c r="Y22" s="41"/>
      <c r="Z22" s="41"/>
      <c r="AA22" s="41"/>
      <c r="AB22" s="41"/>
      <c r="AC22" s="41"/>
      <c r="AD22" s="41"/>
      <c r="AE22" s="41"/>
    </row>
    <row r="23" s="2" customFormat="1" ht="18" customHeight="1">
      <c r="A23" s="41"/>
      <c r="B23" s="42"/>
      <c r="C23" s="41"/>
      <c r="D23" s="41"/>
      <c r="E23" s="30" t="str">
        <f>IF('Rekapitulace stavby'!E17="","",'Rekapitulace stavby'!E17)</f>
        <v xml:space="preserve"> </v>
      </c>
      <c r="F23" s="41"/>
      <c r="G23" s="41"/>
      <c r="H23" s="41"/>
      <c r="I23" s="35" t="s">
        <v>27</v>
      </c>
      <c r="J23" s="30" t="str">
        <f>IF('Rekapitulace stavby'!AN17="","",'Rekapitulace stavby'!AN17)</f>
        <v/>
      </c>
      <c r="K23" s="41"/>
      <c r="L23" s="129"/>
      <c r="S23" s="41"/>
      <c r="T23" s="41"/>
      <c r="U23" s="41"/>
      <c r="V23" s="41"/>
      <c r="W23" s="41"/>
      <c r="X23" s="41"/>
      <c r="Y23" s="41"/>
      <c r="Z23" s="41"/>
      <c r="AA23" s="41"/>
      <c r="AB23" s="41"/>
      <c r="AC23" s="41"/>
      <c r="AD23" s="41"/>
      <c r="AE23" s="41"/>
    </row>
    <row r="24" s="2" customFormat="1" ht="6.96" customHeight="1">
      <c r="A24" s="41"/>
      <c r="B24" s="42"/>
      <c r="C24" s="41"/>
      <c r="D24" s="41"/>
      <c r="E24" s="41"/>
      <c r="F24" s="41"/>
      <c r="G24" s="41"/>
      <c r="H24" s="41"/>
      <c r="I24" s="41"/>
      <c r="J24" s="41"/>
      <c r="K24" s="41"/>
      <c r="L24" s="129"/>
      <c r="S24" s="41"/>
      <c r="T24" s="41"/>
      <c r="U24" s="41"/>
      <c r="V24" s="41"/>
      <c r="W24" s="41"/>
      <c r="X24" s="41"/>
      <c r="Y24" s="41"/>
      <c r="Z24" s="41"/>
      <c r="AA24" s="41"/>
      <c r="AB24" s="41"/>
      <c r="AC24" s="41"/>
      <c r="AD24" s="41"/>
      <c r="AE24" s="41"/>
    </row>
    <row r="25" s="2" customFormat="1" ht="12" customHeight="1">
      <c r="A25" s="41"/>
      <c r="B25" s="42"/>
      <c r="C25" s="41"/>
      <c r="D25" s="35" t="s">
        <v>32</v>
      </c>
      <c r="E25" s="41"/>
      <c r="F25" s="41"/>
      <c r="G25" s="41"/>
      <c r="H25" s="41"/>
      <c r="I25" s="35" t="s">
        <v>26</v>
      </c>
      <c r="J25" s="30" t="str">
        <f>IF('Rekapitulace stavby'!AN19="","",'Rekapitulace stavby'!AN19)</f>
        <v/>
      </c>
      <c r="K25" s="41"/>
      <c r="L25" s="129"/>
      <c r="S25" s="41"/>
      <c r="T25" s="41"/>
      <c r="U25" s="41"/>
      <c r="V25" s="41"/>
      <c r="W25" s="41"/>
      <c r="X25" s="41"/>
      <c r="Y25" s="41"/>
      <c r="Z25" s="41"/>
      <c r="AA25" s="41"/>
      <c r="AB25" s="41"/>
      <c r="AC25" s="41"/>
      <c r="AD25" s="41"/>
      <c r="AE25" s="41"/>
    </row>
    <row r="26" s="2" customFormat="1" ht="18" customHeight="1">
      <c r="A26" s="41"/>
      <c r="B26" s="42"/>
      <c r="C26" s="41"/>
      <c r="D26" s="41"/>
      <c r="E26" s="30" t="str">
        <f>IF('Rekapitulace stavby'!E20="","",'Rekapitulace stavby'!E20)</f>
        <v xml:space="preserve"> </v>
      </c>
      <c r="F26" s="41"/>
      <c r="G26" s="41"/>
      <c r="H26" s="41"/>
      <c r="I26" s="35" t="s">
        <v>27</v>
      </c>
      <c r="J26" s="30" t="str">
        <f>IF('Rekapitulace stavby'!AN20="","",'Rekapitulace stavby'!AN20)</f>
        <v/>
      </c>
      <c r="K26" s="41"/>
      <c r="L26" s="129"/>
      <c r="S26" s="41"/>
      <c r="T26" s="41"/>
      <c r="U26" s="41"/>
      <c r="V26" s="41"/>
      <c r="W26" s="41"/>
      <c r="X26" s="41"/>
      <c r="Y26" s="41"/>
      <c r="Z26" s="41"/>
      <c r="AA26" s="41"/>
      <c r="AB26" s="41"/>
      <c r="AC26" s="41"/>
      <c r="AD26" s="41"/>
      <c r="AE26" s="41"/>
    </row>
    <row r="27" s="2" customFormat="1" ht="6.96" customHeight="1">
      <c r="A27" s="41"/>
      <c r="B27" s="42"/>
      <c r="C27" s="41"/>
      <c r="D27" s="41"/>
      <c r="E27" s="41"/>
      <c r="F27" s="41"/>
      <c r="G27" s="41"/>
      <c r="H27" s="41"/>
      <c r="I27" s="41"/>
      <c r="J27" s="41"/>
      <c r="K27" s="41"/>
      <c r="L27" s="129"/>
      <c r="S27" s="41"/>
      <c r="T27" s="41"/>
      <c r="U27" s="41"/>
      <c r="V27" s="41"/>
      <c r="W27" s="41"/>
      <c r="X27" s="41"/>
      <c r="Y27" s="41"/>
      <c r="Z27" s="41"/>
      <c r="AA27" s="41"/>
      <c r="AB27" s="41"/>
      <c r="AC27" s="41"/>
      <c r="AD27" s="41"/>
      <c r="AE27" s="41"/>
    </row>
    <row r="28" s="2" customFormat="1" ht="12" customHeight="1">
      <c r="A28" s="41"/>
      <c r="B28" s="42"/>
      <c r="C28" s="41"/>
      <c r="D28" s="35" t="s">
        <v>33</v>
      </c>
      <c r="E28" s="41"/>
      <c r="F28" s="41"/>
      <c r="G28" s="41"/>
      <c r="H28" s="41"/>
      <c r="I28" s="41"/>
      <c r="J28" s="41"/>
      <c r="K28" s="41"/>
      <c r="L28" s="129"/>
      <c r="S28" s="41"/>
      <c r="T28" s="41"/>
      <c r="U28" s="41"/>
      <c r="V28" s="41"/>
      <c r="W28" s="41"/>
      <c r="X28" s="41"/>
      <c r="Y28" s="41"/>
      <c r="Z28" s="41"/>
      <c r="AA28" s="41"/>
      <c r="AB28" s="41"/>
      <c r="AC28" s="41"/>
      <c r="AD28" s="41"/>
      <c r="AE28" s="41"/>
    </row>
    <row r="29" s="8" customFormat="1" ht="16.5" customHeight="1">
      <c r="A29" s="130"/>
      <c r="B29" s="131"/>
      <c r="C29" s="130"/>
      <c r="D29" s="130"/>
      <c r="E29" s="39" t="s">
        <v>3</v>
      </c>
      <c r="F29" s="39"/>
      <c r="G29" s="39"/>
      <c r="H29" s="39"/>
      <c r="I29" s="130"/>
      <c r="J29" s="130"/>
      <c r="K29" s="130"/>
      <c r="L29" s="132"/>
      <c r="S29" s="130"/>
      <c r="T29" s="130"/>
      <c r="U29" s="130"/>
      <c r="V29" s="130"/>
      <c r="W29" s="130"/>
      <c r="X29" s="130"/>
      <c r="Y29" s="130"/>
      <c r="Z29" s="130"/>
      <c r="AA29" s="130"/>
      <c r="AB29" s="130"/>
      <c r="AC29" s="130"/>
      <c r="AD29" s="130"/>
      <c r="AE29" s="130"/>
    </row>
    <row r="30" s="2" customFormat="1" ht="6.96" customHeight="1">
      <c r="A30" s="41"/>
      <c r="B30" s="42"/>
      <c r="C30" s="41"/>
      <c r="D30" s="41"/>
      <c r="E30" s="41"/>
      <c r="F30" s="41"/>
      <c r="G30" s="41"/>
      <c r="H30" s="41"/>
      <c r="I30" s="41"/>
      <c r="J30" s="41"/>
      <c r="K30" s="41"/>
      <c r="L30" s="129"/>
      <c r="S30" s="41"/>
      <c r="T30" s="41"/>
      <c r="U30" s="41"/>
      <c r="V30" s="41"/>
      <c r="W30" s="41"/>
      <c r="X30" s="41"/>
      <c r="Y30" s="41"/>
      <c r="Z30" s="41"/>
      <c r="AA30" s="41"/>
      <c r="AB30" s="41"/>
      <c r="AC30" s="41"/>
      <c r="AD30" s="41"/>
      <c r="AE30" s="41"/>
    </row>
    <row r="31" s="2" customFormat="1" ht="6.96" customHeight="1">
      <c r="A31" s="41"/>
      <c r="B31" s="42"/>
      <c r="C31" s="41"/>
      <c r="D31" s="87"/>
      <c r="E31" s="87"/>
      <c r="F31" s="87"/>
      <c r="G31" s="87"/>
      <c r="H31" s="87"/>
      <c r="I31" s="87"/>
      <c r="J31" s="87"/>
      <c r="K31" s="87"/>
      <c r="L31" s="129"/>
      <c r="S31" s="41"/>
      <c r="T31" s="41"/>
      <c r="U31" s="41"/>
      <c r="V31" s="41"/>
      <c r="W31" s="41"/>
      <c r="X31" s="41"/>
      <c r="Y31" s="41"/>
      <c r="Z31" s="41"/>
      <c r="AA31" s="41"/>
      <c r="AB31" s="41"/>
      <c r="AC31" s="41"/>
      <c r="AD31" s="41"/>
      <c r="AE31" s="41"/>
    </row>
    <row r="32" s="2" customFormat="1" ht="25.44" customHeight="1">
      <c r="A32" s="41"/>
      <c r="B32" s="42"/>
      <c r="C32" s="41"/>
      <c r="D32" s="133" t="s">
        <v>35</v>
      </c>
      <c r="E32" s="41"/>
      <c r="F32" s="41"/>
      <c r="G32" s="41"/>
      <c r="H32" s="41"/>
      <c r="I32" s="41"/>
      <c r="J32" s="93">
        <f>ROUND(J92, 2)</f>
        <v>0</v>
      </c>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14.4" customHeight="1">
      <c r="A34" s="41"/>
      <c r="B34" s="42"/>
      <c r="C34" s="41"/>
      <c r="D34" s="41"/>
      <c r="E34" s="41"/>
      <c r="F34" s="46" t="s">
        <v>37</v>
      </c>
      <c r="G34" s="41"/>
      <c r="H34" s="41"/>
      <c r="I34" s="46" t="s">
        <v>36</v>
      </c>
      <c r="J34" s="46" t="s">
        <v>38</v>
      </c>
      <c r="K34" s="41"/>
      <c r="L34" s="129"/>
      <c r="S34" s="41"/>
      <c r="T34" s="41"/>
      <c r="U34" s="41"/>
      <c r="V34" s="41"/>
      <c r="W34" s="41"/>
      <c r="X34" s="41"/>
      <c r="Y34" s="41"/>
      <c r="Z34" s="41"/>
      <c r="AA34" s="41"/>
      <c r="AB34" s="41"/>
      <c r="AC34" s="41"/>
      <c r="AD34" s="41"/>
      <c r="AE34" s="41"/>
    </row>
    <row r="35" s="2" customFormat="1" ht="14.4" customHeight="1">
      <c r="A35" s="41"/>
      <c r="B35" s="42"/>
      <c r="C35" s="41"/>
      <c r="D35" s="128" t="s">
        <v>39</v>
      </c>
      <c r="E35" s="35" t="s">
        <v>40</v>
      </c>
      <c r="F35" s="134">
        <f>ROUND((SUM(BE92:BE132)),  2)</f>
        <v>0</v>
      </c>
      <c r="G35" s="41"/>
      <c r="H35" s="41"/>
      <c r="I35" s="135">
        <v>0.20999999999999999</v>
      </c>
      <c r="J35" s="134">
        <f>ROUND(((SUM(BE92:BE132))*I35),  2)</f>
        <v>0</v>
      </c>
      <c r="K35" s="41"/>
      <c r="L35" s="129"/>
      <c r="S35" s="41"/>
      <c r="T35" s="41"/>
      <c r="U35" s="41"/>
      <c r="V35" s="41"/>
      <c r="W35" s="41"/>
      <c r="X35" s="41"/>
      <c r="Y35" s="41"/>
      <c r="Z35" s="41"/>
      <c r="AA35" s="41"/>
      <c r="AB35" s="41"/>
      <c r="AC35" s="41"/>
      <c r="AD35" s="41"/>
      <c r="AE35" s="41"/>
    </row>
    <row r="36" s="2" customFormat="1" ht="14.4" customHeight="1">
      <c r="A36" s="41"/>
      <c r="B36" s="42"/>
      <c r="C36" s="41"/>
      <c r="D36" s="41"/>
      <c r="E36" s="35" t="s">
        <v>41</v>
      </c>
      <c r="F36" s="134">
        <f>ROUND((SUM(BF92:BF132)),  2)</f>
        <v>0</v>
      </c>
      <c r="G36" s="41"/>
      <c r="H36" s="41"/>
      <c r="I36" s="135">
        <v>0.12</v>
      </c>
      <c r="J36" s="134">
        <f>ROUND(((SUM(BF92:BF132))*I36),  2)</f>
        <v>0</v>
      </c>
      <c r="K36" s="41"/>
      <c r="L36" s="129"/>
      <c r="S36" s="41"/>
      <c r="T36" s="41"/>
      <c r="U36" s="41"/>
      <c r="V36" s="41"/>
      <c r="W36" s="41"/>
      <c r="X36" s="41"/>
      <c r="Y36" s="41"/>
      <c r="Z36" s="41"/>
      <c r="AA36" s="41"/>
      <c r="AB36" s="41"/>
      <c r="AC36" s="41"/>
      <c r="AD36" s="41"/>
      <c r="AE36" s="41"/>
    </row>
    <row r="37" hidden="1" s="2" customFormat="1" ht="14.4" customHeight="1">
      <c r="A37" s="41"/>
      <c r="B37" s="42"/>
      <c r="C37" s="41"/>
      <c r="D37" s="41"/>
      <c r="E37" s="35" t="s">
        <v>42</v>
      </c>
      <c r="F37" s="134">
        <f>ROUND((SUM(BG92:BG132)),  2)</f>
        <v>0</v>
      </c>
      <c r="G37" s="41"/>
      <c r="H37" s="41"/>
      <c r="I37" s="135">
        <v>0.20999999999999999</v>
      </c>
      <c r="J37" s="134">
        <f>0</f>
        <v>0</v>
      </c>
      <c r="K37" s="41"/>
      <c r="L37" s="129"/>
      <c r="S37" s="41"/>
      <c r="T37" s="41"/>
      <c r="U37" s="41"/>
      <c r="V37" s="41"/>
      <c r="W37" s="41"/>
      <c r="X37" s="41"/>
      <c r="Y37" s="41"/>
      <c r="Z37" s="41"/>
      <c r="AA37" s="41"/>
      <c r="AB37" s="41"/>
      <c r="AC37" s="41"/>
      <c r="AD37" s="41"/>
      <c r="AE37" s="41"/>
    </row>
    <row r="38" hidden="1" s="2" customFormat="1" ht="14.4" customHeight="1">
      <c r="A38" s="41"/>
      <c r="B38" s="42"/>
      <c r="C38" s="41"/>
      <c r="D38" s="41"/>
      <c r="E38" s="35" t="s">
        <v>43</v>
      </c>
      <c r="F38" s="134">
        <f>ROUND((SUM(BH92:BH132)),  2)</f>
        <v>0</v>
      </c>
      <c r="G38" s="41"/>
      <c r="H38" s="41"/>
      <c r="I38" s="135">
        <v>0.12</v>
      </c>
      <c r="J38" s="134">
        <f>0</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44</v>
      </c>
      <c r="F39" s="134">
        <f>ROUND((SUM(BI92:BI132)),  2)</f>
        <v>0</v>
      </c>
      <c r="G39" s="41"/>
      <c r="H39" s="41"/>
      <c r="I39" s="135">
        <v>0</v>
      </c>
      <c r="J39" s="134">
        <f>0</f>
        <v>0</v>
      </c>
      <c r="K39" s="41"/>
      <c r="L39" s="129"/>
      <c r="S39" s="41"/>
      <c r="T39" s="41"/>
      <c r="U39" s="41"/>
      <c r="V39" s="41"/>
      <c r="W39" s="41"/>
      <c r="X39" s="41"/>
      <c r="Y39" s="41"/>
      <c r="Z39" s="41"/>
      <c r="AA39" s="41"/>
      <c r="AB39" s="41"/>
      <c r="AC39" s="41"/>
      <c r="AD39" s="41"/>
      <c r="AE39" s="41"/>
    </row>
    <row r="40" s="2" customFormat="1" ht="6.96" customHeight="1">
      <c r="A40" s="41"/>
      <c r="B40" s="42"/>
      <c r="C40" s="41"/>
      <c r="D40" s="41"/>
      <c r="E40" s="41"/>
      <c r="F40" s="41"/>
      <c r="G40" s="41"/>
      <c r="H40" s="41"/>
      <c r="I40" s="41"/>
      <c r="J40" s="41"/>
      <c r="K40" s="41"/>
      <c r="L40" s="129"/>
      <c r="S40" s="41"/>
      <c r="T40" s="41"/>
      <c r="U40" s="41"/>
      <c r="V40" s="41"/>
      <c r="W40" s="41"/>
      <c r="X40" s="41"/>
      <c r="Y40" s="41"/>
      <c r="Z40" s="41"/>
      <c r="AA40" s="41"/>
      <c r="AB40" s="41"/>
      <c r="AC40" s="41"/>
      <c r="AD40" s="41"/>
      <c r="AE40" s="41"/>
    </row>
    <row r="41" s="2" customFormat="1" ht="25.44" customHeight="1">
      <c r="A41" s="41"/>
      <c r="B41" s="42"/>
      <c r="C41" s="136"/>
      <c r="D41" s="137" t="s">
        <v>45</v>
      </c>
      <c r="E41" s="79"/>
      <c r="F41" s="79"/>
      <c r="G41" s="138" t="s">
        <v>46</v>
      </c>
      <c r="H41" s="139" t="s">
        <v>47</v>
      </c>
      <c r="I41" s="79"/>
      <c r="J41" s="140">
        <f>SUM(J32:J39)</f>
        <v>0</v>
      </c>
      <c r="K41" s="141"/>
      <c r="L41" s="129"/>
      <c r="S41" s="41"/>
      <c r="T41" s="41"/>
      <c r="U41" s="41"/>
      <c r="V41" s="41"/>
      <c r="W41" s="41"/>
      <c r="X41" s="41"/>
      <c r="Y41" s="41"/>
      <c r="Z41" s="41"/>
      <c r="AA41" s="41"/>
      <c r="AB41" s="41"/>
      <c r="AC41" s="41"/>
      <c r="AD41" s="41"/>
      <c r="AE41" s="41"/>
    </row>
    <row r="42" s="2" customFormat="1" ht="14.4" customHeight="1">
      <c r="A42" s="41"/>
      <c r="B42" s="58"/>
      <c r="C42" s="59"/>
      <c r="D42" s="59"/>
      <c r="E42" s="59"/>
      <c r="F42" s="59"/>
      <c r="G42" s="59"/>
      <c r="H42" s="59"/>
      <c r="I42" s="59"/>
      <c r="J42" s="59"/>
      <c r="K42" s="59"/>
      <c r="L42" s="129"/>
      <c r="S42" s="41"/>
      <c r="T42" s="41"/>
      <c r="U42" s="41"/>
      <c r="V42" s="41"/>
      <c r="W42" s="41"/>
      <c r="X42" s="41"/>
      <c r="Y42" s="41"/>
      <c r="Z42" s="41"/>
      <c r="AA42" s="41"/>
      <c r="AB42" s="41"/>
      <c r="AC42" s="41"/>
      <c r="AD42" s="41"/>
      <c r="AE42" s="41"/>
    </row>
    <row r="46" s="2" customFormat="1" ht="6.96" customHeight="1">
      <c r="A46" s="41"/>
      <c r="B46" s="60"/>
      <c r="C46" s="61"/>
      <c r="D46" s="61"/>
      <c r="E46" s="61"/>
      <c r="F46" s="61"/>
      <c r="G46" s="61"/>
      <c r="H46" s="61"/>
      <c r="I46" s="61"/>
      <c r="J46" s="61"/>
      <c r="K46" s="61"/>
      <c r="L46" s="129"/>
      <c r="S46" s="41"/>
      <c r="T46" s="41"/>
      <c r="U46" s="41"/>
      <c r="V46" s="41"/>
      <c r="W46" s="41"/>
      <c r="X46" s="41"/>
      <c r="Y46" s="41"/>
      <c r="Z46" s="41"/>
      <c r="AA46" s="41"/>
      <c r="AB46" s="41"/>
      <c r="AC46" s="41"/>
      <c r="AD46" s="41"/>
      <c r="AE46" s="41"/>
    </row>
    <row r="47" s="2" customFormat="1" ht="24.96" customHeight="1">
      <c r="A47" s="41"/>
      <c r="B47" s="42"/>
      <c r="C47" s="26" t="s">
        <v>307</v>
      </c>
      <c r="D47" s="41"/>
      <c r="E47" s="41"/>
      <c r="F47" s="41"/>
      <c r="G47" s="41"/>
      <c r="H47" s="41"/>
      <c r="I47" s="41"/>
      <c r="J47" s="41"/>
      <c r="K47" s="41"/>
      <c r="L47" s="129"/>
      <c r="S47" s="41"/>
      <c r="T47" s="41"/>
      <c r="U47" s="41"/>
      <c r="V47" s="41"/>
      <c r="W47" s="41"/>
      <c r="X47" s="41"/>
      <c r="Y47" s="41"/>
      <c r="Z47" s="41"/>
      <c r="AA47" s="41"/>
      <c r="AB47" s="41"/>
      <c r="AC47" s="41"/>
      <c r="AD47" s="41"/>
      <c r="AE47" s="41"/>
    </row>
    <row r="48" s="2" customFormat="1" ht="6.96" customHeight="1">
      <c r="A48" s="41"/>
      <c r="B48" s="42"/>
      <c r="C48" s="41"/>
      <c r="D48" s="41"/>
      <c r="E48" s="41"/>
      <c r="F48" s="41"/>
      <c r="G48" s="41"/>
      <c r="H48" s="41"/>
      <c r="I48" s="41"/>
      <c r="J48" s="41"/>
      <c r="K48" s="41"/>
      <c r="L48" s="129"/>
      <c r="S48" s="41"/>
      <c r="T48" s="41"/>
      <c r="U48" s="41"/>
      <c r="V48" s="41"/>
      <c r="W48" s="41"/>
      <c r="X48" s="41"/>
      <c r="Y48" s="41"/>
      <c r="Z48" s="41"/>
      <c r="AA48" s="41"/>
      <c r="AB48" s="41"/>
      <c r="AC48" s="41"/>
      <c r="AD48" s="41"/>
      <c r="AE48" s="41"/>
    </row>
    <row r="49" s="2" customFormat="1" ht="12" customHeight="1">
      <c r="A49" s="41"/>
      <c r="B49" s="42"/>
      <c r="C49" s="35" t="s">
        <v>17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26.25" customHeight="1">
      <c r="A50" s="41"/>
      <c r="B50" s="42"/>
      <c r="C50" s="41"/>
      <c r="D50" s="41"/>
      <c r="E50" s="127" t="str">
        <f>E7</f>
        <v>Revitalizace multimodálního uzlu ve Dvoře Králové nad Labem - etapa I-VI.</v>
      </c>
      <c r="F50" s="35"/>
      <c r="G50" s="35"/>
      <c r="H50" s="35"/>
      <c r="I50" s="41"/>
      <c r="J50" s="41"/>
      <c r="K50" s="41"/>
      <c r="L50" s="129"/>
      <c r="S50" s="41"/>
      <c r="T50" s="41"/>
      <c r="U50" s="41"/>
      <c r="V50" s="41"/>
      <c r="W50" s="41"/>
      <c r="X50" s="41"/>
      <c r="Y50" s="41"/>
      <c r="Z50" s="41"/>
      <c r="AA50" s="41"/>
      <c r="AB50" s="41"/>
      <c r="AC50" s="41"/>
      <c r="AD50" s="41"/>
      <c r="AE50" s="41"/>
    </row>
    <row r="51" s="1" customFormat="1" ht="12" customHeight="1">
      <c r="B51" s="25"/>
      <c r="C51" s="35" t="s">
        <v>301</v>
      </c>
      <c r="L51" s="25"/>
    </row>
    <row r="52" s="2" customFormat="1" ht="23.25" customHeight="1">
      <c r="A52" s="41"/>
      <c r="B52" s="42"/>
      <c r="C52" s="41"/>
      <c r="D52" s="41"/>
      <c r="E52" s="127" t="s">
        <v>8665</v>
      </c>
      <c r="F52" s="41"/>
      <c r="G52" s="41"/>
      <c r="H52" s="41"/>
      <c r="I52" s="41"/>
      <c r="J52" s="41"/>
      <c r="K52" s="41"/>
      <c r="L52" s="129"/>
      <c r="S52" s="41"/>
      <c r="T52" s="41"/>
      <c r="U52" s="41"/>
      <c r="V52" s="41"/>
      <c r="W52" s="41"/>
      <c r="X52" s="41"/>
      <c r="Y52" s="41"/>
      <c r="Z52" s="41"/>
      <c r="AA52" s="41"/>
      <c r="AB52" s="41"/>
      <c r="AC52" s="41"/>
      <c r="AD52" s="41"/>
      <c r="AE52" s="41"/>
    </row>
    <row r="53" s="2" customFormat="1" ht="12" customHeight="1">
      <c r="A53" s="41"/>
      <c r="B53" s="42"/>
      <c r="C53" s="35" t="s">
        <v>303</v>
      </c>
      <c r="D53" s="41"/>
      <c r="E53" s="41"/>
      <c r="F53" s="41"/>
      <c r="G53" s="41"/>
      <c r="H53" s="41"/>
      <c r="I53" s="41"/>
      <c r="J53" s="41"/>
      <c r="K53" s="41"/>
      <c r="L53" s="129"/>
      <c r="S53" s="41"/>
      <c r="T53" s="41"/>
      <c r="U53" s="41"/>
      <c r="V53" s="41"/>
      <c r="W53" s="41"/>
      <c r="X53" s="41"/>
      <c r="Y53" s="41"/>
      <c r="Z53" s="41"/>
      <c r="AA53" s="41"/>
      <c r="AB53" s="41"/>
      <c r="AC53" s="41"/>
      <c r="AD53" s="41"/>
      <c r="AE53" s="41"/>
    </row>
    <row r="54" s="2" customFormat="1" ht="16.5" customHeight="1">
      <c r="A54" s="41"/>
      <c r="B54" s="42"/>
      <c r="C54" s="41"/>
      <c r="D54" s="41"/>
      <c r="E54" s="65" t="str">
        <f>E11</f>
        <v>SO00 - Objekty přípravy staveniště</v>
      </c>
      <c r="F54" s="41"/>
      <c r="G54" s="41"/>
      <c r="H54" s="41"/>
      <c r="I54" s="41"/>
      <c r="J54" s="41"/>
      <c r="K54" s="41"/>
      <c r="L54" s="129"/>
      <c r="S54" s="41"/>
      <c r="T54" s="41"/>
      <c r="U54" s="41"/>
      <c r="V54" s="41"/>
      <c r="W54" s="41"/>
      <c r="X54" s="41"/>
      <c r="Y54" s="41"/>
      <c r="Z54" s="41"/>
      <c r="AA54" s="41"/>
      <c r="AB54" s="41"/>
      <c r="AC54" s="41"/>
      <c r="AD54" s="41"/>
      <c r="AE54" s="41"/>
    </row>
    <row r="55" s="2" customFormat="1" ht="6.96" customHeight="1">
      <c r="A55" s="41"/>
      <c r="B55" s="42"/>
      <c r="C55" s="41"/>
      <c r="D55" s="41"/>
      <c r="E55" s="41"/>
      <c r="F55" s="41"/>
      <c r="G55" s="41"/>
      <c r="H55" s="41"/>
      <c r="I55" s="41"/>
      <c r="J55" s="41"/>
      <c r="K55" s="41"/>
      <c r="L55" s="129"/>
      <c r="S55" s="41"/>
      <c r="T55" s="41"/>
      <c r="U55" s="41"/>
      <c r="V55" s="41"/>
      <c r="W55" s="41"/>
      <c r="X55" s="41"/>
      <c r="Y55" s="41"/>
      <c r="Z55" s="41"/>
      <c r="AA55" s="41"/>
      <c r="AB55" s="41"/>
      <c r="AC55" s="41"/>
      <c r="AD55" s="41"/>
      <c r="AE55" s="41"/>
    </row>
    <row r="56" s="2" customFormat="1" ht="12" customHeight="1">
      <c r="A56" s="41"/>
      <c r="B56" s="42"/>
      <c r="C56" s="35" t="s">
        <v>21</v>
      </c>
      <c r="D56" s="41"/>
      <c r="E56" s="41"/>
      <c r="F56" s="30" t="str">
        <f>F14</f>
        <v xml:space="preserve"> </v>
      </c>
      <c r="G56" s="41"/>
      <c r="H56" s="41"/>
      <c r="I56" s="35" t="s">
        <v>23</v>
      </c>
      <c r="J56" s="67" t="str">
        <f>IF(J14="","",J14)</f>
        <v>26. 8. 2025</v>
      </c>
      <c r="K56" s="41"/>
      <c r="L56" s="129"/>
      <c r="S56" s="41"/>
      <c r="T56" s="41"/>
      <c r="U56" s="41"/>
      <c r="V56" s="41"/>
      <c r="W56" s="41"/>
      <c r="X56" s="41"/>
      <c r="Y56" s="41"/>
      <c r="Z56" s="41"/>
      <c r="AA56" s="41"/>
      <c r="AB56" s="41"/>
      <c r="AC56" s="41"/>
      <c r="AD56" s="41"/>
      <c r="AE56" s="41"/>
    </row>
    <row r="57" s="2" customFormat="1" ht="6.96" customHeight="1">
      <c r="A57" s="41"/>
      <c r="B57" s="42"/>
      <c r="C57" s="41"/>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5.15" customHeight="1">
      <c r="A58" s="41"/>
      <c r="B58" s="42"/>
      <c r="C58" s="35" t="s">
        <v>25</v>
      </c>
      <c r="D58" s="41"/>
      <c r="E58" s="41"/>
      <c r="F58" s="30" t="str">
        <f>E17</f>
        <v xml:space="preserve"> </v>
      </c>
      <c r="G58" s="41"/>
      <c r="H58" s="41"/>
      <c r="I58" s="35" t="s">
        <v>30</v>
      </c>
      <c r="J58" s="39" t="str">
        <f>E23</f>
        <v xml:space="preserve"> </v>
      </c>
      <c r="K58" s="41"/>
      <c r="L58" s="129"/>
      <c r="S58" s="41"/>
      <c r="T58" s="41"/>
      <c r="U58" s="41"/>
      <c r="V58" s="41"/>
      <c r="W58" s="41"/>
      <c r="X58" s="41"/>
      <c r="Y58" s="41"/>
      <c r="Z58" s="41"/>
      <c r="AA58" s="41"/>
      <c r="AB58" s="41"/>
      <c r="AC58" s="41"/>
      <c r="AD58" s="41"/>
      <c r="AE58" s="41"/>
    </row>
    <row r="59" s="2" customFormat="1" ht="15.15" customHeight="1">
      <c r="A59" s="41"/>
      <c r="B59" s="42"/>
      <c r="C59" s="35" t="s">
        <v>28</v>
      </c>
      <c r="D59" s="41"/>
      <c r="E59" s="41"/>
      <c r="F59" s="30" t="str">
        <f>IF(E20="","",E20)</f>
        <v>Vyplň údaj</v>
      </c>
      <c r="G59" s="41"/>
      <c r="H59" s="41"/>
      <c r="I59" s="35" t="s">
        <v>32</v>
      </c>
      <c r="J59" s="39" t="str">
        <f>E26</f>
        <v xml:space="preserve"> </v>
      </c>
      <c r="K59" s="41"/>
      <c r="L59" s="129"/>
      <c r="S59" s="41"/>
      <c r="T59" s="41"/>
      <c r="U59" s="41"/>
      <c r="V59" s="41"/>
      <c r="W59" s="41"/>
      <c r="X59" s="41"/>
      <c r="Y59" s="41"/>
      <c r="Z59" s="41"/>
      <c r="AA59" s="41"/>
      <c r="AB59" s="41"/>
      <c r="AC59" s="41"/>
      <c r="AD59" s="41"/>
      <c r="AE59" s="41"/>
    </row>
    <row r="60" s="2" customFormat="1" ht="10.32" customHeight="1">
      <c r="A60" s="41"/>
      <c r="B60" s="42"/>
      <c r="C60" s="41"/>
      <c r="D60" s="41"/>
      <c r="E60" s="41"/>
      <c r="F60" s="41"/>
      <c r="G60" s="41"/>
      <c r="H60" s="41"/>
      <c r="I60" s="41"/>
      <c r="J60" s="41"/>
      <c r="K60" s="41"/>
      <c r="L60" s="129"/>
      <c r="S60" s="41"/>
      <c r="T60" s="41"/>
      <c r="U60" s="41"/>
      <c r="V60" s="41"/>
      <c r="W60" s="41"/>
      <c r="X60" s="41"/>
      <c r="Y60" s="41"/>
      <c r="Z60" s="41"/>
      <c r="AA60" s="41"/>
      <c r="AB60" s="41"/>
      <c r="AC60" s="41"/>
      <c r="AD60" s="41"/>
      <c r="AE60" s="41"/>
    </row>
    <row r="61" s="2" customFormat="1" ht="29.28" customHeight="1">
      <c r="A61" s="41"/>
      <c r="B61" s="42"/>
      <c r="C61" s="142" t="s">
        <v>308</v>
      </c>
      <c r="D61" s="136"/>
      <c r="E61" s="136"/>
      <c r="F61" s="136"/>
      <c r="G61" s="136"/>
      <c r="H61" s="136"/>
      <c r="I61" s="136"/>
      <c r="J61" s="143" t="s">
        <v>309</v>
      </c>
      <c r="K61" s="136"/>
      <c r="L61" s="129"/>
      <c r="S61" s="41"/>
      <c r="T61" s="41"/>
      <c r="U61" s="41"/>
      <c r="V61" s="41"/>
      <c r="W61" s="41"/>
      <c r="X61" s="41"/>
      <c r="Y61" s="41"/>
      <c r="Z61" s="41"/>
      <c r="AA61" s="41"/>
      <c r="AB61" s="41"/>
      <c r="AC61" s="41"/>
      <c r="AD61" s="41"/>
      <c r="AE61" s="41"/>
    </row>
    <row r="62" s="2" customFormat="1" ht="10.32" customHeight="1">
      <c r="A62" s="41"/>
      <c r="B62" s="42"/>
      <c r="C62" s="41"/>
      <c r="D62" s="41"/>
      <c r="E62" s="41"/>
      <c r="F62" s="41"/>
      <c r="G62" s="41"/>
      <c r="H62" s="41"/>
      <c r="I62" s="41"/>
      <c r="J62" s="41"/>
      <c r="K62" s="41"/>
      <c r="L62" s="129"/>
      <c r="S62" s="41"/>
      <c r="T62" s="41"/>
      <c r="U62" s="41"/>
      <c r="V62" s="41"/>
      <c r="W62" s="41"/>
      <c r="X62" s="41"/>
      <c r="Y62" s="41"/>
      <c r="Z62" s="41"/>
      <c r="AA62" s="41"/>
      <c r="AB62" s="41"/>
      <c r="AC62" s="41"/>
      <c r="AD62" s="41"/>
      <c r="AE62" s="41"/>
    </row>
    <row r="63" s="2" customFormat="1" ht="22.8" customHeight="1">
      <c r="A63" s="41"/>
      <c r="B63" s="42"/>
      <c r="C63" s="144" t="s">
        <v>67</v>
      </c>
      <c r="D63" s="41"/>
      <c r="E63" s="41"/>
      <c r="F63" s="41"/>
      <c r="G63" s="41"/>
      <c r="H63" s="41"/>
      <c r="I63" s="41"/>
      <c r="J63" s="93">
        <f>J92</f>
        <v>0</v>
      </c>
      <c r="K63" s="41"/>
      <c r="L63" s="129"/>
      <c r="S63" s="41"/>
      <c r="T63" s="41"/>
      <c r="U63" s="41"/>
      <c r="V63" s="41"/>
      <c r="W63" s="41"/>
      <c r="X63" s="41"/>
      <c r="Y63" s="41"/>
      <c r="Z63" s="41"/>
      <c r="AA63" s="41"/>
      <c r="AB63" s="41"/>
      <c r="AC63" s="41"/>
      <c r="AD63" s="41"/>
      <c r="AE63" s="41"/>
      <c r="AU63" s="22" t="s">
        <v>310</v>
      </c>
    </row>
    <row r="64" s="9" customFormat="1" ht="24.96" customHeight="1">
      <c r="A64" s="9"/>
      <c r="B64" s="145"/>
      <c r="C64" s="9"/>
      <c r="D64" s="146" t="s">
        <v>311</v>
      </c>
      <c r="E64" s="147"/>
      <c r="F64" s="147"/>
      <c r="G64" s="147"/>
      <c r="H64" s="147"/>
      <c r="I64" s="147"/>
      <c r="J64" s="148">
        <f>J93</f>
        <v>0</v>
      </c>
      <c r="K64" s="9"/>
      <c r="L64" s="145"/>
      <c r="S64" s="9"/>
      <c r="T64" s="9"/>
      <c r="U64" s="9"/>
      <c r="V64" s="9"/>
      <c r="W64" s="9"/>
      <c r="X64" s="9"/>
      <c r="Y64" s="9"/>
      <c r="Z64" s="9"/>
      <c r="AA64" s="9"/>
      <c r="AB64" s="9"/>
      <c r="AC64" s="9"/>
      <c r="AD64" s="9"/>
      <c r="AE64" s="9"/>
    </row>
    <row r="65" s="10" customFormat="1" ht="19.92" customHeight="1">
      <c r="A65" s="10"/>
      <c r="B65" s="149"/>
      <c r="C65" s="10"/>
      <c r="D65" s="150" t="s">
        <v>375</v>
      </c>
      <c r="E65" s="151"/>
      <c r="F65" s="151"/>
      <c r="G65" s="151"/>
      <c r="H65" s="151"/>
      <c r="I65" s="151"/>
      <c r="J65" s="152">
        <f>J94</f>
        <v>0</v>
      </c>
      <c r="K65" s="10"/>
      <c r="L65" s="149"/>
      <c r="S65" s="10"/>
      <c r="T65" s="10"/>
      <c r="U65" s="10"/>
      <c r="V65" s="10"/>
      <c r="W65" s="10"/>
      <c r="X65" s="10"/>
      <c r="Y65" s="10"/>
      <c r="Z65" s="10"/>
      <c r="AA65" s="10"/>
      <c r="AB65" s="10"/>
      <c r="AC65" s="10"/>
      <c r="AD65" s="10"/>
      <c r="AE65" s="10"/>
    </row>
    <row r="66" s="10" customFormat="1" ht="19.92" customHeight="1">
      <c r="A66" s="10"/>
      <c r="B66" s="149"/>
      <c r="C66" s="10"/>
      <c r="D66" s="150" t="s">
        <v>312</v>
      </c>
      <c r="E66" s="151"/>
      <c r="F66" s="151"/>
      <c r="G66" s="151"/>
      <c r="H66" s="151"/>
      <c r="I66" s="151"/>
      <c r="J66" s="152">
        <f>J105</f>
        <v>0</v>
      </c>
      <c r="K66" s="10"/>
      <c r="L66" s="149"/>
      <c r="S66" s="10"/>
      <c r="T66" s="10"/>
      <c r="U66" s="10"/>
      <c r="V66" s="10"/>
      <c r="W66" s="10"/>
      <c r="X66" s="10"/>
      <c r="Y66" s="10"/>
      <c r="Z66" s="10"/>
      <c r="AA66" s="10"/>
      <c r="AB66" s="10"/>
      <c r="AC66" s="10"/>
      <c r="AD66" s="10"/>
      <c r="AE66" s="10"/>
    </row>
    <row r="67" s="10" customFormat="1" ht="19.92" customHeight="1">
      <c r="A67" s="10"/>
      <c r="B67" s="149"/>
      <c r="C67" s="10"/>
      <c r="D67" s="150" t="s">
        <v>313</v>
      </c>
      <c r="E67" s="151"/>
      <c r="F67" s="151"/>
      <c r="G67" s="151"/>
      <c r="H67" s="151"/>
      <c r="I67" s="151"/>
      <c r="J67" s="152">
        <f>J119</f>
        <v>0</v>
      </c>
      <c r="K67" s="10"/>
      <c r="L67" s="149"/>
      <c r="S67" s="10"/>
      <c r="T67" s="10"/>
      <c r="U67" s="10"/>
      <c r="V67" s="10"/>
      <c r="W67" s="10"/>
      <c r="X67" s="10"/>
      <c r="Y67" s="10"/>
      <c r="Z67" s="10"/>
      <c r="AA67" s="10"/>
      <c r="AB67" s="10"/>
      <c r="AC67" s="10"/>
      <c r="AD67" s="10"/>
      <c r="AE67" s="10"/>
    </row>
    <row r="68" s="10" customFormat="1" ht="19.92" customHeight="1">
      <c r="A68" s="10"/>
      <c r="B68" s="149"/>
      <c r="C68" s="10"/>
      <c r="D68" s="150" t="s">
        <v>376</v>
      </c>
      <c r="E68" s="151"/>
      <c r="F68" s="151"/>
      <c r="G68" s="151"/>
      <c r="H68" s="151"/>
      <c r="I68" s="151"/>
      <c r="J68" s="152">
        <f>J124</f>
        <v>0</v>
      </c>
      <c r="K68" s="10"/>
      <c r="L68" s="149"/>
      <c r="S68" s="10"/>
      <c r="T68" s="10"/>
      <c r="U68" s="10"/>
      <c r="V68" s="10"/>
      <c r="W68" s="10"/>
      <c r="X68" s="10"/>
      <c r="Y68" s="10"/>
      <c r="Z68" s="10"/>
      <c r="AA68" s="10"/>
      <c r="AB68" s="10"/>
      <c r="AC68" s="10"/>
      <c r="AD68" s="10"/>
      <c r="AE68" s="10"/>
    </row>
    <row r="69" s="10" customFormat="1" ht="19.92" customHeight="1">
      <c r="A69" s="10"/>
      <c r="B69" s="149"/>
      <c r="C69" s="10"/>
      <c r="D69" s="150" t="s">
        <v>377</v>
      </c>
      <c r="E69" s="151"/>
      <c r="F69" s="151"/>
      <c r="G69" s="151"/>
      <c r="H69" s="151"/>
      <c r="I69" s="151"/>
      <c r="J69" s="152">
        <f>J127</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378</v>
      </c>
      <c r="E70" s="151"/>
      <c r="F70" s="151"/>
      <c r="G70" s="151"/>
      <c r="H70" s="151"/>
      <c r="I70" s="151"/>
      <c r="J70" s="152">
        <f>J130</f>
        <v>0</v>
      </c>
      <c r="K70" s="10"/>
      <c r="L70" s="149"/>
      <c r="S70" s="10"/>
      <c r="T70" s="10"/>
      <c r="U70" s="10"/>
      <c r="V70" s="10"/>
      <c r="W70" s="10"/>
      <c r="X70" s="10"/>
      <c r="Y70" s="10"/>
      <c r="Z70" s="10"/>
      <c r="AA70" s="10"/>
      <c r="AB70" s="10"/>
      <c r="AC70" s="10"/>
      <c r="AD70" s="10"/>
      <c r="AE70" s="10"/>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2" customFormat="1" ht="23.25" customHeight="1">
      <c r="A82" s="41"/>
      <c r="B82" s="42"/>
      <c r="C82" s="41"/>
      <c r="D82" s="41"/>
      <c r="E82" s="127" t="s">
        <v>8665</v>
      </c>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303</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16.5" customHeight="1">
      <c r="A84" s="41"/>
      <c r="B84" s="42"/>
      <c r="C84" s="41"/>
      <c r="D84" s="41"/>
      <c r="E84" s="65" t="str">
        <f>E11</f>
        <v>SO00 - Objekty přípravy staveniště</v>
      </c>
      <c r="F84" s="41"/>
      <c r="G84" s="41"/>
      <c r="H84" s="41"/>
      <c r="I84" s="41"/>
      <c r="J84" s="41"/>
      <c r="K84" s="41"/>
      <c r="L84" s="129"/>
      <c r="S84" s="41"/>
      <c r="T84" s="41"/>
      <c r="U84" s="41"/>
      <c r="V84" s="41"/>
      <c r="W84" s="41"/>
      <c r="X84" s="41"/>
      <c r="Y84" s="41"/>
      <c r="Z84" s="41"/>
      <c r="AA84" s="41"/>
      <c r="AB84" s="41"/>
      <c r="AC84" s="41"/>
      <c r="AD84" s="41"/>
      <c r="AE84" s="41"/>
    </row>
    <row r="85" s="2" customFormat="1" ht="6.96" customHeight="1">
      <c r="A85" s="41"/>
      <c r="B85" s="42"/>
      <c r="C85" s="41"/>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21</v>
      </c>
      <c r="D86" s="41"/>
      <c r="E86" s="41"/>
      <c r="F86" s="30" t="str">
        <f>F14</f>
        <v xml:space="preserve"> </v>
      </c>
      <c r="G86" s="41"/>
      <c r="H86" s="41"/>
      <c r="I86" s="35" t="s">
        <v>23</v>
      </c>
      <c r="J86" s="67" t="str">
        <f>IF(J14="","",J14)</f>
        <v>26. 8. 2025</v>
      </c>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5.15" customHeight="1">
      <c r="A88" s="41"/>
      <c r="B88" s="42"/>
      <c r="C88" s="35" t="s">
        <v>25</v>
      </c>
      <c r="D88" s="41"/>
      <c r="E88" s="41"/>
      <c r="F88" s="30" t="str">
        <f>E17</f>
        <v xml:space="preserve"> </v>
      </c>
      <c r="G88" s="41"/>
      <c r="H88" s="41"/>
      <c r="I88" s="35" t="s">
        <v>30</v>
      </c>
      <c r="J88" s="39" t="str">
        <f>E23</f>
        <v xml:space="preserve"> </v>
      </c>
      <c r="K88" s="41"/>
      <c r="L88" s="129"/>
      <c r="S88" s="41"/>
      <c r="T88" s="41"/>
      <c r="U88" s="41"/>
      <c r="V88" s="41"/>
      <c r="W88" s="41"/>
      <c r="X88" s="41"/>
      <c r="Y88" s="41"/>
      <c r="Z88" s="41"/>
      <c r="AA88" s="41"/>
      <c r="AB88" s="41"/>
      <c r="AC88" s="41"/>
      <c r="AD88" s="41"/>
      <c r="AE88" s="41"/>
    </row>
    <row r="89" s="2" customFormat="1" ht="15.15" customHeight="1">
      <c r="A89" s="41"/>
      <c r="B89" s="42"/>
      <c r="C89" s="35" t="s">
        <v>28</v>
      </c>
      <c r="D89" s="41"/>
      <c r="E89" s="41"/>
      <c r="F89" s="30" t="str">
        <f>IF(E20="","",E20)</f>
        <v>Vyplň údaj</v>
      </c>
      <c r="G89" s="41"/>
      <c r="H89" s="41"/>
      <c r="I89" s="35" t="s">
        <v>32</v>
      </c>
      <c r="J89" s="39" t="str">
        <f>E26</f>
        <v xml:space="preserve"> </v>
      </c>
      <c r="K89" s="41"/>
      <c r="L89" s="129"/>
      <c r="S89" s="41"/>
      <c r="T89" s="41"/>
      <c r="U89" s="41"/>
      <c r="V89" s="41"/>
      <c r="W89" s="41"/>
      <c r="X89" s="41"/>
      <c r="Y89" s="41"/>
      <c r="Z89" s="41"/>
      <c r="AA89" s="41"/>
      <c r="AB89" s="41"/>
      <c r="AC89" s="41"/>
      <c r="AD89" s="41"/>
      <c r="AE89" s="41"/>
    </row>
    <row r="90" s="2" customFormat="1" ht="10.32"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11" customFormat="1" ht="29.28" customHeight="1">
      <c r="A91" s="153"/>
      <c r="B91" s="154"/>
      <c r="C91" s="155" t="s">
        <v>315</v>
      </c>
      <c r="D91" s="156" t="s">
        <v>54</v>
      </c>
      <c r="E91" s="156" t="s">
        <v>50</v>
      </c>
      <c r="F91" s="156" t="s">
        <v>51</v>
      </c>
      <c r="G91" s="156" t="s">
        <v>316</v>
      </c>
      <c r="H91" s="156" t="s">
        <v>317</v>
      </c>
      <c r="I91" s="156" t="s">
        <v>318</v>
      </c>
      <c r="J91" s="156" t="s">
        <v>309</v>
      </c>
      <c r="K91" s="157" t="s">
        <v>319</v>
      </c>
      <c r="L91" s="158"/>
      <c r="M91" s="83" t="s">
        <v>3</v>
      </c>
      <c r="N91" s="84" t="s">
        <v>39</v>
      </c>
      <c r="O91" s="84" t="s">
        <v>320</v>
      </c>
      <c r="P91" s="84" t="s">
        <v>321</v>
      </c>
      <c r="Q91" s="84" t="s">
        <v>322</v>
      </c>
      <c r="R91" s="84" t="s">
        <v>323</v>
      </c>
      <c r="S91" s="84" t="s">
        <v>324</v>
      </c>
      <c r="T91" s="85" t="s">
        <v>325</v>
      </c>
      <c r="U91" s="153"/>
      <c r="V91" s="153"/>
      <c r="W91" s="153"/>
      <c r="X91" s="153"/>
      <c r="Y91" s="153"/>
      <c r="Z91" s="153"/>
      <c r="AA91" s="153"/>
      <c r="AB91" s="153"/>
      <c r="AC91" s="153"/>
      <c r="AD91" s="153"/>
      <c r="AE91" s="153"/>
    </row>
    <row r="92" s="2" customFormat="1" ht="22.8" customHeight="1">
      <c r="A92" s="41"/>
      <c r="B92" s="42"/>
      <c r="C92" s="90" t="s">
        <v>326</v>
      </c>
      <c r="D92" s="41"/>
      <c r="E92" s="41"/>
      <c r="F92" s="41"/>
      <c r="G92" s="41"/>
      <c r="H92" s="41"/>
      <c r="I92" s="41"/>
      <c r="J92" s="159">
        <f>BK92</f>
        <v>0</v>
      </c>
      <c r="K92" s="41"/>
      <c r="L92" s="42"/>
      <c r="M92" s="86"/>
      <c r="N92" s="71"/>
      <c r="O92" s="87"/>
      <c r="P92" s="160">
        <f>P93</f>
        <v>0</v>
      </c>
      <c r="Q92" s="87"/>
      <c r="R92" s="160">
        <f>R93</f>
        <v>0</v>
      </c>
      <c r="S92" s="87"/>
      <c r="T92" s="161">
        <f>T93</f>
        <v>0</v>
      </c>
      <c r="U92" s="41"/>
      <c r="V92" s="41"/>
      <c r="W92" s="41"/>
      <c r="X92" s="41"/>
      <c r="Y92" s="41"/>
      <c r="Z92" s="41"/>
      <c r="AA92" s="41"/>
      <c r="AB92" s="41"/>
      <c r="AC92" s="41"/>
      <c r="AD92" s="41"/>
      <c r="AE92" s="41"/>
      <c r="AT92" s="22" t="s">
        <v>68</v>
      </c>
      <c r="AU92" s="22" t="s">
        <v>310</v>
      </c>
      <c r="BK92" s="162">
        <f>BK93</f>
        <v>0</v>
      </c>
    </row>
    <row r="93" s="12" customFormat="1" ht="25.92" customHeight="1">
      <c r="A93" s="12"/>
      <c r="B93" s="163"/>
      <c r="C93" s="12"/>
      <c r="D93" s="164" t="s">
        <v>68</v>
      </c>
      <c r="E93" s="165" t="s">
        <v>120</v>
      </c>
      <c r="F93" s="165" t="s">
        <v>327</v>
      </c>
      <c r="G93" s="12"/>
      <c r="H93" s="12"/>
      <c r="I93" s="166"/>
      <c r="J93" s="167">
        <f>BK93</f>
        <v>0</v>
      </c>
      <c r="K93" s="12"/>
      <c r="L93" s="163"/>
      <c r="M93" s="168"/>
      <c r="N93" s="169"/>
      <c r="O93" s="169"/>
      <c r="P93" s="170">
        <f>P94+P105+P119+P124+P127+P130</f>
        <v>0</v>
      </c>
      <c r="Q93" s="169"/>
      <c r="R93" s="170">
        <f>R94+R105+R119+R124+R127+R130</f>
        <v>0</v>
      </c>
      <c r="S93" s="169"/>
      <c r="T93" s="171">
        <f>T94+T105+T119+T124+T127+T130</f>
        <v>0</v>
      </c>
      <c r="U93" s="12"/>
      <c r="V93" s="12"/>
      <c r="W93" s="12"/>
      <c r="X93" s="12"/>
      <c r="Y93" s="12"/>
      <c r="Z93" s="12"/>
      <c r="AA93" s="12"/>
      <c r="AB93" s="12"/>
      <c r="AC93" s="12"/>
      <c r="AD93" s="12"/>
      <c r="AE93" s="12"/>
      <c r="AR93" s="164" t="s">
        <v>138</v>
      </c>
      <c r="AT93" s="172" t="s">
        <v>68</v>
      </c>
      <c r="AU93" s="172" t="s">
        <v>69</v>
      </c>
      <c r="AY93" s="164" t="s">
        <v>328</v>
      </c>
      <c r="BK93" s="173">
        <f>BK94+BK105+BK119+BK124+BK127+BK130</f>
        <v>0</v>
      </c>
    </row>
    <row r="94" s="12" customFormat="1" ht="22.8" customHeight="1">
      <c r="A94" s="12"/>
      <c r="B94" s="163"/>
      <c r="C94" s="12"/>
      <c r="D94" s="164" t="s">
        <v>68</v>
      </c>
      <c r="E94" s="174" t="s">
        <v>379</v>
      </c>
      <c r="F94" s="174" t="s">
        <v>380</v>
      </c>
      <c r="G94" s="12"/>
      <c r="H94" s="12"/>
      <c r="I94" s="166"/>
      <c r="J94" s="175">
        <f>BK94</f>
        <v>0</v>
      </c>
      <c r="K94" s="12"/>
      <c r="L94" s="163"/>
      <c r="M94" s="168"/>
      <c r="N94" s="169"/>
      <c r="O94" s="169"/>
      <c r="P94" s="170">
        <f>SUM(P95:P104)</f>
        <v>0</v>
      </c>
      <c r="Q94" s="169"/>
      <c r="R94" s="170">
        <f>SUM(R95:R104)</f>
        <v>0</v>
      </c>
      <c r="S94" s="169"/>
      <c r="T94" s="171">
        <f>SUM(T95:T104)</f>
        <v>0</v>
      </c>
      <c r="U94" s="12"/>
      <c r="V94" s="12"/>
      <c r="W94" s="12"/>
      <c r="X94" s="12"/>
      <c r="Y94" s="12"/>
      <c r="Z94" s="12"/>
      <c r="AA94" s="12"/>
      <c r="AB94" s="12"/>
      <c r="AC94" s="12"/>
      <c r="AD94" s="12"/>
      <c r="AE94" s="12"/>
      <c r="AR94" s="164" t="s">
        <v>138</v>
      </c>
      <c r="AT94" s="172" t="s">
        <v>68</v>
      </c>
      <c r="AU94" s="172" t="s">
        <v>76</v>
      </c>
      <c r="AY94" s="164" t="s">
        <v>328</v>
      </c>
      <c r="BK94" s="173">
        <f>SUM(BK95:BK104)</f>
        <v>0</v>
      </c>
    </row>
    <row r="95" s="2" customFormat="1" ht="16.5" customHeight="1">
      <c r="A95" s="41"/>
      <c r="B95" s="176"/>
      <c r="C95" s="177" t="s">
        <v>76</v>
      </c>
      <c r="D95" s="177" t="s">
        <v>331</v>
      </c>
      <c r="E95" s="178" t="s">
        <v>381</v>
      </c>
      <c r="F95" s="179" t="s">
        <v>382</v>
      </c>
      <c r="G95" s="180" t="s">
        <v>334</v>
      </c>
      <c r="H95" s="181">
        <v>1</v>
      </c>
      <c r="I95" s="182"/>
      <c r="J95" s="183">
        <f>ROUND(I95*H95,2)</f>
        <v>0</v>
      </c>
      <c r="K95" s="179" t="s">
        <v>335</v>
      </c>
      <c r="L95" s="42"/>
      <c r="M95" s="184" t="s">
        <v>3</v>
      </c>
      <c r="N95" s="185" t="s">
        <v>40</v>
      </c>
      <c r="O95" s="75"/>
      <c r="P95" s="186">
        <f>O95*H95</f>
        <v>0</v>
      </c>
      <c r="Q95" s="186">
        <v>0</v>
      </c>
      <c r="R95" s="186">
        <f>Q95*H95</f>
        <v>0</v>
      </c>
      <c r="S95" s="186">
        <v>0</v>
      </c>
      <c r="T95" s="187">
        <f>S95*H95</f>
        <v>0</v>
      </c>
      <c r="U95" s="41"/>
      <c r="V95" s="41"/>
      <c r="W95" s="41"/>
      <c r="X95" s="41"/>
      <c r="Y95" s="41"/>
      <c r="Z95" s="41"/>
      <c r="AA95" s="41"/>
      <c r="AB95" s="41"/>
      <c r="AC95" s="41"/>
      <c r="AD95" s="41"/>
      <c r="AE95" s="41"/>
      <c r="AR95" s="188" t="s">
        <v>336</v>
      </c>
      <c r="AT95" s="188" t="s">
        <v>331</v>
      </c>
      <c r="AU95" s="188" t="s">
        <v>79</v>
      </c>
      <c r="AY95" s="22" t="s">
        <v>328</v>
      </c>
      <c r="BE95" s="189">
        <f>IF(N95="základní",J95,0)</f>
        <v>0</v>
      </c>
      <c r="BF95" s="189">
        <f>IF(N95="snížená",J95,0)</f>
        <v>0</v>
      </c>
      <c r="BG95" s="189">
        <f>IF(N95="zákl. přenesená",J95,0)</f>
        <v>0</v>
      </c>
      <c r="BH95" s="189">
        <f>IF(N95="sníž. přenesená",J95,0)</f>
        <v>0</v>
      </c>
      <c r="BI95" s="189">
        <f>IF(N95="nulová",J95,0)</f>
        <v>0</v>
      </c>
      <c r="BJ95" s="22" t="s">
        <v>76</v>
      </c>
      <c r="BK95" s="189">
        <f>ROUND(I95*H95,2)</f>
        <v>0</v>
      </c>
      <c r="BL95" s="22" t="s">
        <v>336</v>
      </c>
      <c r="BM95" s="188" t="s">
        <v>383</v>
      </c>
    </row>
    <row r="96" s="2" customFormat="1">
      <c r="A96" s="41"/>
      <c r="B96" s="42"/>
      <c r="C96" s="41"/>
      <c r="D96" s="190" t="s">
        <v>338</v>
      </c>
      <c r="E96" s="41"/>
      <c r="F96" s="191" t="s">
        <v>384</v>
      </c>
      <c r="G96" s="41"/>
      <c r="H96" s="41"/>
      <c r="I96" s="192"/>
      <c r="J96" s="41"/>
      <c r="K96" s="41"/>
      <c r="L96" s="42"/>
      <c r="M96" s="193"/>
      <c r="N96" s="194"/>
      <c r="O96" s="75"/>
      <c r="P96" s="75"/>
      <c r="Q96" s="75"/>
      <c r="R96" s="75"/>
      <c r="S96" s="75"/>
      <c r="T96" s="76"/>
      <c r="U96" s="41"/>
      <c r="V96" s="41"/>
      <c r="W96" s="41"/>
      <c r="X96" s="41"/>
      <c r="Y96" s="41"/>
      <c r="Z96" s="41"/>
      <c r="AA96" s="41"/>
      <c r="AB96" s="41"/>
      <c r="AC96" s="41"/>
      <c r="AD96" s="41"/>
      <c r="AE96" s="41"/>
      <c r="AT96" s="22" t="s">
        <v>338</v>
      </c>
      <c r="AU96" s="22" t="s">
        <v>79</v>
      </c>
    </row>
    <row r="97" s="2" customFormat="1" ht="16.5" customHeight="1">
      <c r="A97" s="41"/>
      <c r="B97" s="176"/>
      <c r="C97" s="177" t="s">
        <v>79</v>
      </c>
      <c r="D97" s="177" t="s">
        <v>331</v>
      </c>
      <c r="E97" s="178" t="s">
        <v>385</v>
      </c>
      <c r="F97" s="179" t="s">
        <v>386</v>
      </c>
      <c r="G97" s="180" t="s">
        <v>334</v>
      </c>
      <c r="H97" s="181">
        <v>1</v>
      </c>
      <c r="I97" s="182"/>
      <c r="J97" s="183">
        <f>ROUND(I97*H97,2)</f>
        <v>0</v>
      </c>
      <c r="K97" s="179" t="s">
        <v>335</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336</v>
      </c>
      <c r="AT97" s="188" t="s">
        <v>331</v>
      </c>
      <c r="AU97" s="188" t="s">
        <v>79</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336</v>
      </c>
      <c r="BM97" s="188" t="s">
        <v>387</v>
      </c>
    </row>
    <row r="98" s="2" customFormat="1">
      <c r="A98" s="41"/>
      <c r="B98" s="42"/>
      <c r="C98" s="41"/>
      <c r="D98" s="190" t="s">
        <v>338</v>
      </c>
      <c r="E98" s="41"/>
      <c r="F98" s="191" t="s">
        <v>388</v>
      </c>
      <c r="G98" s="41"/>
      <c r="H98" s="41"/>
      <c r="I98" s="192"/>
      <c r="J98" s="41"/>
      <c r="K98" s="41"/>
      <c r="L98" s="42"/>
      <c r="M98" s="193"/>
      <c r="N98" s="194"/>
      <c r="O98" s="75"/>
      <c r="P98" s="75"/>
      <c r="Q98" s="75"/>
      <c r="R98" s="75"/>
      <c r="S98" s="75"/>
      <c r="T98" s="76"/>
      <c r="U98" s="41"/>
      <c r="V98" s="41"/>
      <c r="W98" s="41"/>
      <c r="X98" s="41"/>
      <c r="Y98" s="41"/>
      <c r="Z98" s="41"/>
      <c r="AA98" s="41"/>
      <c r="AB98" s="41"/>
      <c r="AC98" s="41"/>
      <c r="AD98" s="41"/>
      <c r="AE98" s="41"/>
      <c r="AT98" s="22" t="s">
        <v>338</v>
      </c>
      <c r="AU98" s="22" t="s">
        <v>79</v>
      </c>
    </row>
    <row r="99" s="2" customFormat="1" ht="16.5" customHeight="1">
      <c r="A99" s="41"/>
      <c r="B99" s="176"/>
      <c r="C99" s="177" t="s">
        <v>87</v>
      </c>
      <c r="D99" s="177" t="s">
        <v>331</v>
      </c>
      <c r="E99" s="178" t="s">
        <v>389</v>
      </c>
      <c r="F99" s="179" t="s">
        <v>390</v>
      </c>
      <c r="G99" s="180" t="s">
        <v>334</v>
      </c>
      <c r="H99" s="181">
        <v>1</v>
      </c>
      <c r="I99" s="182"/>
      <c r="J99" s="183">
        <f>ROUND(I99*H99,2)</f>
        <v>0</v>
      </c>
      <c r="K99" s="179" t="s">
        <v>335</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336</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336</v>
      </c>
      <c r="BM99" s="188" t="s">
        <v>391</v>
      </c>
    </row>
    <row r="100" s="2" customFormat="1">
      <c r="A100" s="41"/>
      <c r="B100" s="42"/>
      <c r="C100" s="41"/>
      <c r="D100" s="190" t="s">
        <v>338</v>
      </c>
      <c r="E100" s="41"/>
      <c r="F100" s="191" t="s">
        <v>392</v>
      </c>
      <c r="G100" s="41"/>
      <c r="H100" s="41"/>
      <c r="I100" s="192"/>
      <c r="J100" s="41"/>
      <c r="K100" s="41"/>
      <c r="L100" s="42"/>
      <c r="M100" s="193"/>
      <c r="N100" s="194"/>
      <c r="O100" s="75"/>
      <c r="P100" s="75"/>
      <c r="Q100" s="75"/>
      <c r="R100" s="75"/>
      <c r="S100" s="75"/>
      <c r="T100" s="76"/>
      <c r="U100" s="41"/>
      <c r="V100" s="41"/>
      <c r="W100" s="41"/>
      <c r="X100" s="41"/>
      <c r="Y100" s="41"/>
      <c r="Z100" s="41"/>
      <c r="AA100" s="41"/>
      <c r="AB100" s="41"/>
      <c r="AC100" s="41"/>
      <c r="AD100" s="41"/>
      <c r="AE100" s="41"/>
      <c r="AT100" s="22" t="s">
        <v>338</v>
      </c>
      <c r="AU100" s="22" t="s">
        <v>79</v>
      </c>
    </row>
    <row r="101" s="2" customFormat="1" ht="16.5" customHeight="1">
      <c r="A101" s="41"/>
      <c r="B101" s="176"/>
      <c r="C101" s="177" t="s">
        <v>113</v>
      </c>
      <c r="D101" s="177" t="s">
        <v>331</v>
      </c>
      <c r="E101" s="178" t="s">
        <v>393</v>
      </c>
      <c r="F101" s="179" t="s">
        <v>394</v>
      </c>
      <c r="G101" s="180" t="s">
        <v>367</v>
      </c>
      <c r="H101" s="181">
        <v>1</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336</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336</v>
      </c>
      <c r="BM101" s="188" t="s">
        <v>395</v>
      </c>
    </row>
    <row r="102" s="2" customFormat="1">
      <c r="A102" s="41"/>
      <c r="B102" s="42"/>
      <c r="C102" s="41"/>
      <c r="D102" s="190" t="s">
        <v>338</v>
      </c>
      <c r="E102" s="41"/>
      <c r="F102" s="191" t="s">
        <v>396</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2" customFormat="1" ht="16.5" customHeight="1">
      <c r="A103" s="41"/>
      <c r="B103" s="176"/>
      <c r="C103" s="177" t="s">
        <v>138</v>
      </c>
      <c r="D103" s="177" t="s">
        <v>331</v>
      </c>
      <c r="E103" s="178" t="s">
        <v>397</v>
      </c>
      <c r="F103" s="179" t="s">
        <v>398</v>
      </c>
      <c r="G103" s="180" t="s">
        <v>367</v>
      </c>
      <c r="H103" s="181">
        <v>1</v>
      </c>
      <c r="I103" s="182"/>
      <c r="J103" s="183">
        <f>ROUND(I103*H103,2)</f>
        <v>0</v>
      </c>
      <c r="K103" s="179" t="s">
        <v>335</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399</v>
      </c>
    </row>
    <row r="104" s="2" customFormat="1">
      <c r="A104" s="41"/>
      <c r="B104" s="42"/>
      <c r="C104" s="41"/>
      <c r="D104" s="190" t="s">
        <v>338</v>
      </c>
      <c r="E104" s="41"/>
      <c r="F104" s="191" t="s">
        <v>400</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2" customFormat="1" ht="22.8" customHeight="1">
      <c r="A105" s="12"/>
      <c r="B105" s="163"/>
      <c r="C105" s="12"/>
      <c r="D105" s="164" t="s">
        <v>68</v>
      </c>
      <c r="E105" s="174" t="s">
        <v>329</v>
      </c>
      <c r="F105" s="174" t="s">
        <v>330</v>
      </c>
      <c r="G105" s="12"/>
      <c r="H105" s="12"/>
      <c r="I105" s="166"/>
      <c r="J105" s="175">
        <f>BK105</f>
        <v>0</v>
      </c>
      <c r="K105" s="12"/>
      <c r="L105" s="163"/>
      <c r="M105" s="168"/>
      <c r="N105" s="169"/>
      <c r="O105" s="169"/>
      <c r="P105" s="170">
        <f>SUM(P106:P118)</f>
        <v>0</v>
      </c>
      <c r="Q105" s="169"/>
      <c r="R105" s="170">
        <f>SUM(R106:R118)</f>
        <v>0</v>
      </c>
      <c r="S105" s="169"/>
      <c r="T105" s="171">
        <f>SUM(T106:T118)</f>
        <v>0</v>
      </c>
      <c r="U105" s="12"/>
      <c r="V105" s="12"/>
      <c r="W105" s="12"/>
      <c r="X105" s="12"/>
      <c r="Y105" s="12"/>
      <c r="Z105" s="12"/>
      <c r="AA105" s="12"/>
      <c r="AB105" s="12"/>
      <c r="AC105" s="12"/>
      <c r="AD105" s="12"/>
      <c r="AE105" s="12"/>
      <c r="AR105" s="164" t="s">
        <v>138</v>
      </c>
      <c r="AT105" s="172" t="s">
        <v>68</v>
      </c>
      <c r="AU105" s="172" t="s">
        <v>76</v>
      </c>
      <c r="AY105" s="164" t="s">
        <v>328</v>
      </c>
      <c r="BK105" s="173">
        <f>SUM(BK106:BK118)</f>
        <v>0</v>
      </c>
    </row>
    <row r="106" s="2" customFormat="1" ht="24.15" customHeight="1">
      <c r="A106" s="41"/>
      <c r="B106" s="176"/>
      <c r="C106" s="177" t="s">
        <v>150</v>
      </c>
      <c r="D106" s="177" t="s">
        <v>331</v>
      </c>
      <c r="E106" s="178" t="s">
        <v>332</v>
      </c>
      <c r="F106" s="179" t="s">
        <v>333</v>
      </c>
      <c r="G106" s="180" t="s">
        <v>334</v>
      </c>
      <c r="H106" s="181">
        <v>1</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336</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336</v>
      </c>
      <c r="BM106" s="188" t="s">
        <v>8666</v>
      </c>
    </row>
    <row r="107" s="2" customFormat="1">
      <c r="A107" s="41"/>
      <c r="B107" s="42"/>
      <c r="C107" s="41"/>
      <c r="D107" s="190" t="s">
        <v>338</v>
      </c>
      <c r="E107" s="41"/>
      <c r="F107" s="191" t="s">
        <v>339</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2" customFormat="1">
      <c r="A108" s="41"/>
      <c r="B108" s="42"/>
      <c r="C108" s="41"/>
      <c r="D108" s="195" t="s">
        <v>340</v>
      </c>
      <c r="E108" s="41"/>
      <c r="F108" s="196" t="s">
        <v>341</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340</v>
      </c>
      <c r="AU108" s="22" t="s">
        <v>79</v>
      </c>
    </row>
    <row r="109" s="2" customFormat="1" ht="16.5" customHeight="1">
      <c r="A109" s="41"/>
      <c r="B109" s="176"/>
      <c r="C109" s="177" t="s">
        <v>168</v>
      </c>
      <c r="D109" s="177" t="s">
        <v>331</v>
      </c>
      <c r="E109" s="178" t="s">
        <v>342</v>
      </c>
      <c r="F109" s="179" t="s">
        <v>343</v>
      </c>
      <c r="G109" s="180" t="s">
        <v>334</v>
      </c>
      <c r="H109" s="181">
        <v>1</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336</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336</v>
      </c>
      <c r="BM109" s="188" t="s">
        <v>8667</v>
      </c>
    </row>
    <row r="110" s="2" customFormat="1">
      <c r="A110" s="41"/>
      <c r="B110" s="42"/>
      <c r="C110" s="41"/>
      <c r="D110" s="190" t="s">
        <v>338</v>
      </c>
      <c r="E110" s="41"/>
      <c r="F110" s="191" t="s">
        <v>345</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79</v>
      </c>
    </row>
    <row r="111" s="2" customFormat="1" ht="16.5" customHeight="1">
      <c r="A111" s="41"/>
      <c r="B111" s="176"/>
      <c r="C111" s="177" t="s">
        <v>171</v>
      </c>
      <c r="D111" s="177" t="s">
        <v>331</v>
      </c>
      <c r="E111" s="178" t="s">
        <v>346</v>
      </c>
      <c r="F111" s="179" t="s">
        <v>347</v>
      </c>
      <c r="G111" s="180" t="s">
        <v>334</v>
      </c>
      <c r="H111" s="181">
        <v>1</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336</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336</v>
      </c>
      <c r="BM111" s="188" t="s">
        <v>8668</v>
      </c>
    </row>
    <row r="112" s="2" customFormat="1">
      <c r="A112" s="41"/>
      <c r="B112" s="42"/>
      <c r="C112" s="41"/>
      <c r="D112" s="190" t="s">
        <v>338</v>
      </c>
      <c r="E112" s="41"/>
      <c r="F112" s="191" t="s">
        <v>349</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79</v>
      </c>
    </row>
    <row r="113" s="2" customFormat="1" ht="16.5" customHeight="1">
      <c r="A113" s="41"/>
      <c r="B113" s="176"/>
      <c r="C113" s="177" t="s">
        <v>183</v>
      </c>
      <c r="D113" s="177" t="s">
        <v>331</v>
      </c>
      <c r="E113" s="178" t="s">
        <v>350</v>
      </c>
      <c r="F113" s="179" t="s">
        <v>351</v>
      </c>
      <c r="G113" s="180" t="s">
        <v>334</v>
      </c>
      <c r="H113" s="181">
        <v>1</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336</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336</v>
      </c>
      <c r="BM113" s="188" t="s">
        <v>8669</v>
      </c>
    </row>
    <row r="114" s="2" customFormat="1">
      <c r="A114" s="41"/>
      <c r="B114" s="42"/>
      <c r="C114" s="41"/>
      <c r="D114" s="190" t="s">
        <v>338</v>
      </c>
      <c r="E114" s="41"/>
      <c r="F114" s="191" t="s">
        <v>353</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2" customFormat="1" ht="21.75" customHeight="1">
      <c r="A115" s="41"/>
      <c r="B115" s="176"/>
      <c r="C115" s="177" t="s">
        <v>235</v>
      </c>
      <c r="D115" s="177" t="s">
        <v>331</v>
      </c>
      <c r="E115" s="178" t="s">
        <v>354</v>
      </c>
      <c r="F115" s="179" t="s">
        <v>355</v>
      </c>
      <c r="G115" s="180" t="s">
        <v>356</v>
      </c>
      <c r="H115" s="181">
        <v>1</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336</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336</v>
      </c>
      <c r="BM115" s="188" t="s">
        <v>8670</v>
      </c>
    </row>
    <row r="116" s="2" customFormat="1">
      <c r="A116" s="41"/>
      <c r="B116" s="42"/>
      <c r="C116" s="41"/>
      <c r="D116" s="190" t="s">
        <v>338</v>
      </c>
      <c r="E116" s="41"/>
      <c r="F116" s="191" t="s">
        <v>358</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2" customFormat="1" ht="24.15" customHeight="1">
      <c r="A117" s="41"/>
      <c r="B117" s="176"/>
      <c r="C117" s="177" t="s">
        <v>239</v>
      </c>
      <c r="D117" s="177" t="s">
        <v>331</v>
      </c>
      <c r="E117" s="178" t="s">
        <v>359</v>
      </c>
      <c r="F117" s="179" t="s">
        <v>360</v>
      </c>
      <c r="G117" s="180" t="s">
        <v>356</v>
      </c>
      <c r="H117" s="181">
        <v>1</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336</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336</v>
      </c>
      <c r="BM117" s="188" t="s">
        <v>8671</v>
      </c>
    </row>
    <row r="118" s="2" customFormat="1">
      <c r="A118" s="41"/>
      <c r="B118" s="42"/>
      <c r="C118" s="41"/>
      <c r="D118" s="190" t="s">
        <v>338</v>
      </c>
      <c r="E118" s="41"/>
      <c r="F118" s="191" t="s">
        <v>362</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2" customFormat="1" ht="22.8" customHeight="1">
      <c r="A119" s="12"/>
      <c r="B119" s="163"/>
      <c r="C119" s="12"/>
      <c r="D119" s="164" t="s">
        <v>68</v>
      </c>
      <c r="E119" s="174" t="s">
        <v>363</v>
      </c>
      <c r="F119" s="174" t="s">
        <v>364</v>
      </c>
      <c r="G119" s="12"/>
      <c r="H119" s="12"/>
      <c r="I119" s="166"/>
      <c r="J119" s="175">
        <f>BK119</f>
        <v>0</v>
      </c>
      <c r="K119" s="12"/>
      <c r="L119" s="163"/>
      <c r="M119" s="168"/>
      <c r="N119" s="169"/>
      <c r="O119" s="169"/>
      <c r="P119" s="170">
        <f>SUM(P120:P123)</f>
        <v>0</v>
      </c>
      <c r="Q119" s="169"/>
      <c r="R119" s="170">
        <f>SUM(R120:R123)</f>
        <v>0</v>
      </c>
      <c r="S119" s="169"/>
      <c r="T119" s="171">
        <f>SUM(T120:T123)</f>
        <v>0</v>
      </c>
      <c r="U119" s="12"/>
      <c r="V119" s="12"/>
      <c r="W119" s="12"/>
      <c r="X119" s="12"/>
      <c r="Y119" s="12"/>
      <c r="Z119" s="12"/>
      <c r="AA119" s="12"/>
      <c r="AB119" s="12"/>
      <c r="AC119" s="12"/>
      <c r="AD119" s="12"/>
      <c r="AE119" s="12"/>
      <c r="AR119" s="164" t="s">
        <v>138</v>
      </c>
      <c r="AT119" s="172" t="s">
        <v>68</v>
      </c>
      <c r="AU119" s="172" t="s">
        <v>76</v>
      </c>
      <c r="AY119" s="164" t="s">
        <v>328</v>
      </c>
      <c r="BK119" s="173">
        <f>SUM(BK120:BK123)</f>
        <v>0</v>
      </c>
    </row>
    <row r="120" s="2" customFormat="1" ht="16.5" customHeight="1">
      <c r="A120" s="41"/>
      <c r="B120" s="176"/>
      <c r="C120" s="177" t="s">
        <v>9</v>
      </c>
      <c r="D120" s="177" t="s">
        <v>331</v>
      </c>
      <c r="E120" s="178" t="s">
        <v>365</v>
      </c>
      <c r="F120" s="179" t="s">
        <v>366</v>
      </c>
      <c r="G120" s="180" t="s">
        <v>367</v>
      </c>
      <c r="H120" s="181">
        <v>1</v>
      </c>
      <c r="I120" s="182"/>
      <c r="J120" s="183">
        <f>ROUND(I120*H120,2)</f>
        <v>0</v>
      </c>
      <c r="K120" s="179" t="s">
        <v>335</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336</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336</v>
      </c>
      <c r="BM120" s="188" t="s">
        <v>8672</v>
      </c>
    </row>
    <row r="121" s="2" customFormat="1">
      <c r="A121" s="41"/>
      <c r="B121" s="42"/>
      <c r="C121" s="41"/>
      <c r="D121" s="190" t="s">
        <v>338</v>
      </c>
      <c r="E121" s="41"/>
      <c r="F121" s="191" t="s">
        <v>369</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2" customFormat="1" ht="16.5" customHeight="1">
      <c r="A122" s="41"/>
      <c r="B122" s="176"/>
      <c r="C122" s="177" t="s">
        <v>505</v>
      </c>
      <c r="D122" s="177" t="s">
        <v>331</v>
      </c>
      <c r="E122" s="178" t="s">
        <v>370</v>
      </c>
      <c r="F122" s="179" t="s">
        <v>371</v>
      </c>
      <c r="G122" s="180" t="s">
        <v>356</v>
      </c>
      <c r="H122" s="181">
        <v>1</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336</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336</v>
      </c>
      <c r="BM122" s="188" t="s">
        <v>8673</v>
      </c>
    </row>
    <row r="123" s="2" customFormat="1">
      <c r="A123" s="41"/>
      <c r="B123" s="42"/>
      <c r="C123" s="41"/>
      <c r="D123" s="190" t="s">
        <v>338</v>
      </c>
      <c r="E123" s="41"/>
      <c r="F123" s="191" t="s">
        <v>373</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12" customFormat="1" ht="22.8" customHeight="1">
      <c r="A124" s="12"/>
      <c r="B124" s="163"/>
      <c r="C124" s="12"/>
      <c r="D124" s="164" t="s">
        <v>68</v>
      </c>
      <c r="E124" s="174" t="s">
        <v>401</v>
      </c>
      <c r="F124" s="174" t="s">
        <v>402</v>
      </c>
      <c r="G124" s="12"/>
      <c r="H124" s="12"/>
      <c r="I124" s="166"/>
      <c r="J124" s="175">
        <f>BK124</f>
        <v>0</v>
      </c>
      <c r="K124" s="12"/>
      <c r="L124" s="163"/>
      <c r="M124" s="168"/>
      <c r="N124" s="169"/>
      <c r="O124" s="169"/>
      <c r="P124" s="170">
        <f>SUM(P125:P126)</f>
        <v>0</v>
      </c>
      <c r="Q124" s="169"/>
      <c r="R124" s="170">
        <f>SUM(R125:R126)</f>
        <v>0</v>
      </c>
      <c r="S124" s="169"/>
      <c r="T124" s="171">
        <f>SUM(T125:T126)</f>
        <v>0</v>
      </c>
      <c r="U124" s="12"/>
      <c r="V124" s="12"/>
      <c r="W124" s="12"/>
      <c r="X124" s="12"/>
      <c r="Y124" s="12"/>
      <c r="Z124" s="12"/>
      <c r="AA124" s="12"/>
      <c r="AB124" s="12"/>
      <c r="AC124" s="12"/>
      <c r="AD124" s="12"/>
      <c r="AE124" s="12"/>
      <c r="AR124" s="164" t="s">
        <v>138</v>
      </c>
      <c r="AT124" s="172" t="s">
        <v>68</v>
      </c>
      <c r="AU124" s="172" t="s">
        <v>76</v>
      </c>
      <c r="AY124" s="164" t="s">
        <v>328</v>
      </c>
      <c r="BK124" s="173">
        <f>SUM(BK125:BK126)</f>
        <v>0</v>
      </c>
    </row>
    <row r="125" s="2" customFormat="1" ht="16.5" customHeight="1">
      <c r="A125" s="41"/>
      <c r="B125" s="176"/>
      <c r="C125" s="177" t="s">
        <v>512</v>
      </c>
      <c r="D125" s="177" t="s">
        <v>331</v>
      </c>
      <c r="E125" s="178" t="s">
        <v>403</v>
      </c>
      <c r="F125" s="179" t="s">
        <v>404</v>
      </c>
      <c r="G125" s="180" t="s">
        <v>367</v>
      </c>
      <c r="H125" s="181">
        <v>1</v>
      </c>
      <c r="I125" s="182"/>
      <c r="J125" s="183">
        <f>ROUND(I125*H125,2)</f>
        <v>0</v>
      </c>
      <c r="K125" s="179" t="s">
        <v>335</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336</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336</v>
      </c>
      <c r="BM125" s="188" t="s">
        <v>405</v>
      </c>
    </row>
    <row r="126" s="2" customFormat="1">
      <c r="A126" s="41"/>
      <c r="B126" s="42"/>
      <c r="C126" s="41"/>
      <c r="D126" s="190" t="s">
        <v>338</v>
      </c>
      <c r="E126" s="41"/>
      <c r="F126" s="191" t="s">
        <v>406</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338</v>
      </c>
      <c r="AU126" s="22" t="s">
        <v>79</v>
      </c>
    </row>
    <row r="127" s="12" customFormat="1" ht="22.8" customHeight="1">
      <c r="A127" s="12"/>
      <c r="B127" s="163"/>
      <c r="C127" s="12"/>
      <c r="D127" s="164" t="s">
        <v>68</v>
      </c>
      <c r="E127" s="174" t="s">
        <v>407</v>
      </c>
      <c r="F127" s="174" t="s">
        <v>408</v>
      </c>
      <c r="G127" s="12"/>
      <c r="H127" s="12"/>
      <c r="I127" s="166"/>
      <c r="J127" s="175">
        <f>BK127</f>
        <v>0</v>
      </c>
      <c r="K127" s="12"/>
      <c r="L127" s="163"/>
      <c r="M127" s="168"/>
      <c r="N127" s="169"/>
      <c r="O127" s="169"/>
      <c r="P127" s="170">
        <f>SUM(P128:P129)</f>
        <v>0</v>
      </c>
      <c r="Q127" s="169"/>
      <c r="R127" s="170">
        <f>SUM(R128:R129)</f>
        <v>0</v>
      </c>
      <c r="S127" s="169"/>
      <c r="T127" s="171">
        <f>SUM(T128:T129)</f>
        <v>0</v>
      </c>
      <c r="U127" s="12"/>
      <c r="V127" s="12"/>
      <c r="W127" s="12"/>
      <c r="X127" s="12"/>
      <c r="Y127" s="12"/>
      <c r="Z127" s="12"/>
      <c r="AA127" s="12"/>
      <c r="AB127" s="12"/>
      <c r="AC127" s="12"/>
      <c r="AD127" s="12"/>
      <c r="AE127" s="12"/>
      <c r="AR127" s="164" t="s">
        <v>138</v>
      </c>
      <c r="AT127" s="172" t="s">
        <v>68</v>
      </c>
      <c r="AU127" s="172" t="s">
        <v>76</v>
      </c>
      <c r="AY127" s="164" t="s">
        <v>328</v>
      </c>
      <c r="BK127" s="173">
        <f>SUM(BK128:BK129)</f>
        <v>0</v>
      </c>
    </row>
    <row r="128" s="2" customFormat="1" ht="16.5" customHeight="1">
      <c r="A128" s="41"/>
      <c r="B128" s="176"/>
      <c r="C128" s="177" t="s">
        <v>526</v>
      </c>
      <c r="D128" s="177" t="s">
        <v>331</v>
      </c>
      <c r="E128" s="178" t="s">
        <v>409</v>
      </c>
      <c r="F128" s="179" t="s">
        <v>410</v>
      </c>
      <c r="G128" s="180" t="s">
        <v>356</v>
      </c>
      <c r="H128" s="181">
        <v>1</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336</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336</v>
      </c>
      <c r="BM128" s="188" t="s">
        <v>411</v>
      </c>
    </row>
    <row r="129" s="2" customFormat="1">
      <c r="A129" s="41"/>
      <c r="B129" s="42"/>
      <c r="C129" s="41"/>
      <c r="D129" s="190" t="s">
        <v>338</v>
      </c>
      <c r="E129" s="41"/>
      <c r="F129" s="191" t="s">
        <v>412</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12" customFormat="1" ht="22.8" customHeight="1">
      <c r="A130" s="12"/>
      <c r="B130" s="163"/>
      <c r="C130" s="12"/>
      <c r="D130" s="164" t="s">
        <v>68</v>
      </c>
      <c r="E130" s="174" t="s">
        <v>413</v>
      </c>
      <c r="F130" s="174" t="s">
        <v>414</v>
      </c>
      <c r="G130" s="12"/>
      <c r="H130" s="12"/>
      <c r="I130" s="166"/>
      <c r="J130" s="175">
        <f>BK130</f>
        <v>0</v>
      </c>
      <c r="K130" s="12"/>
      <c r="L130" s="163"/>
      <c r="M130" s="168"/>
      <c r="N130" s="169"/>
      <c r="O130" s="169"/>
      <c r="P130" s="170">
        <f>SUM(P131:P132)</f>
        <v>0</v>
      </c>
      <c r="Q130" s="169"/>
      <c r="R130" s="170">
        <f>SUM(R131:R132)</f>
        <v>0</v>
      </c>
      <c r="S130" s="169"/>
      <c r="T130" s="171">
        <f>SUM(T131:T132)</f>
        <v>0</v>
      </c>
      <c r="U130" s="12"/>
      <c r="V130" s="12"/>
      <c r="W130" s="12"/>
      <c r="X130" s="12"/>
      <c r="Y130" s="12"/>
      <c r="Z130" s="12"/>
      <c r="AA130" s="12"/>
      <c r="AB130" s="12"/>
      <c r="AC130" s="12"/>
      <c r="AD130" s="12"/>
      <c r="AE130" s="12"/>
      <c r="AR130" s="164" t="s">
        <v>138</v>
      </c>
      <c r="AT130" s="172" t="s">
        <v>68</v>
      </c>
      <c r="AU130" s="172" t="s">
        <v>76</v>
      </c>
      <c r="AY130" s="164" t="s">
        <v>328</v>
      </c>
      <c r="BK130" s="173">
        <f>SUM(BK131:BK132)</f>
        <v>0</v>
      </c>
    </row>
    <row r="131" s="2" customFormat="1" ht="24.15" customHeight="1">
      <c r="A131" s="41"/>
      <c r="B131" s="176"/>
      <c r="C131" s="177" t="s">
        <v>532</v>
      </c>
      <c r="D131" s="177" t="s">
        <v>331</v>
      </c>
      <c r="E131" s="178" t="s">
        <v>415</v>
      </c>
      <c r="F131" s="179" t="s">
        <v>416</v>
      </c>
      <c r="G131" s="180" t="s">
        <v>356</v>
      </c>
      <c r="H131" s="181">
        <v>1</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336</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336</v>
      </c>
      <c r="BM131" s="188" t="s">
        <v>417</v>
      </c>
    </row>
    <row r="132" s="2" customFormat="1">
      <c r="A132" s="41"/>
      <c r="B132" s="42"/>
      <c r="C132" s="41"/>
      <c r="D132" s="190" t="s">
        <v>338</v>
      </c>
      <c r="E132" s="41"/>
      <c r="F132" s="191" t="s">
        <v>418</v>
      </c>
      <c r="G132" s="41"/>
      <c r="H132" s="41"/>
      <c r="I132" s="192"/>
      <c r="J132" s="41"/>
      <c r="K132" s="41"/>
      <c r="L132" s="42"/>
      <c r="M132" s="197"/>
      <c r="N132" s="198"/>
      <c r="O132" s="199"/>
      <c r="P132" s="199"/>
      <c r="Q132" s="199"/>
      <c r="R132" s="199"/>
      <c r="S132" s="199"/>
      <c r="T132" s="200"/>
      <c r="U132" s="41"/>
      <c r="V132" s="41"/>
      <c r="W132" s="41"/>
      <c r="X132" s="41"/>
      <c r="Y132" s="41"/>
      <c r="Z132" s="41"/>
      <c r="AA132" s="41"/>
      <c r="AB132" s="41"/>
      <c r="AC132" s="41"/>
      <c r="AD132" s="41"/>
      <c r="AE132" s="41"/>
      <c r="AT132" s="22" t="s">
        <v>338</v>
      </c>
      <c r="AU132" s="22" t="s">
        <v>79</v>
      </c>
    </row>
    <row r="133" s="2" customFormat="1" ht="6.96" customHeight="1">
      <c r="A133" s="41"/>
      <c r="B133" s="58"/>
      <c r="C133" s="59"/>
      <c r="D133" s="59"/>
      <c r="E133" s="59"/>
      <c r="F133" s="59"/>
      <c r="G133" s="59"/>
      <c r="H133" s="59"/>
      <c r="I133" s="59"/>
      <c r="J133" s="59"/>
      <c r="K133" s="59"/>
      <c r="L133" s="42"/>
      <c r="M133" s="41"/>
      <c r="O133" s="41"/>
      <c r="P133" s="41"/>
      <c r="Q133" s="41"/>
      <c r="R133" s="41"/>
      <c r="S133" s="41"/>
      <c r="T133" s="41"/>
      <c r="U133" s="41"/>
      <c r="V133" s="41"/>
      <c r="W133" s="41"/>
      <c r="X133" s="41"/>
      <c r="Y133" s="41"/>
      <c r="Z133" s="41"/>
      <c r="AA133" s="41"/>
      <c r="AB133" s="41"/>
      <c r="AC133" s="41"/>
      <c r="AD133" s="41"/>
      <c r="AE133" s="41"/>
    </row>
  </sheetData>
  <autoFilter ref="C91:K13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5_01/012103000"/>
    <hyperlink ref="F98" r:id="rId2" display="https://podminky.urs.cz/item/CS_URS_2025_01/012303000"/>
    <hyperlink ref="F100" r:id="rId3" display="https://podminky.urs.cz/item/CS_URS_2025_01/013254000"/>
    <hyperlink ref="F102" r:id="rId4" display="https://podminky.urs.cz/item/CS_URS_2025_01/013294000"/>
    <hyperlink ref="F104" r:id="rId5" display="https://podminky.urs.cz/item/CS_URS_2025_01/091003000"/>
    <hyperlink ref="F107" r:id="rId6" display="https://podminky.urs.cz/item/CS_URS_2025_01/030001000"/>
    <hyperlink ref="F110" r:id="rId7" display="https://podminky.urs.cz/item/CS_URS_2025_01/033002000"/>
    <hyperlink ref="F112" r:id="rId8" display="https://podminky.urs.cz/item/CS_URS_2025_01/034103000"/>
    <hyperlink ref="F114" r:id="rId9" display="https://podminky.urs.cz/item/CS_URS_2025_01/039002000"/>
    <hyperlink ref="F116" r:id="rId10" display="https://podminky.urs.cz/item/CS_URS_2025_01/041403000"/>
    <hyperlink ref="F118" r:id="rId11" display="https://podminky.urs.cz/item/CS_URS_2025_01/091002000"/>
    <hyperlink ref="F121" r:id="rId12" display="https://podminky.urs.cz/item/CS_URS_2025_01/044002000"/>
    <hyperlink ref="F123" r:id="rId13" display="https://podminky.urs.cz/item/CS_URS_2025_01/045002000"/>
    <hyperlink ref="F126" r:id="rId14" display="https://podminky.urs.cz/item/CS_URS_2025_01/072002000"/>
    <hyperlink ref="F129" r:id="rId15" display="https://podminky.urs.cz/item/CS_URS_2025_01/081002000"/>
    <hyperlink ref="F132" r:id="rId16" display="https://podminky.urs.cz/item/CS_URS_2025_01/091503000"/>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223</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8665</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8674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421</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422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3</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22</v>
      </c>
      <c r="F25" s="41"/>
      <c r="G25" s="41"/>
      <c r="H25" s="41"/>
      <c r="I25" s="35" t="s">
        <v>27</v>
      </c>
      <c r="J25" s="30" t="s">
        <v>3</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423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424</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ROUND(J99,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ROUND((SUM(BE99:BE266)),  2)</f>
        <v>0</v>
      </c>
      <c r="G37" s="41"/>
      <c r="H37" s="41"/>
      <c r="I37" s="135">
        <v>0.20999999999999999</v>
      </c>
      <c r="J37" s="134">
        <f>ROUND(((SUM(BE99:BE266))*I37),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ROUND((SUM(BF99:BF266)),  2)</f>
        <v>0</v>
      </c>
      <c r="G38" s="41"/>
      <c r="H38" s="41"/>
      <c r="I38" s="135">
        <v>0.12</v>
      </c>
      <c r="J38" s="134">
        <f>ROUND(((SUM(BF99:BF266))*I38),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ROUND((SUM(BG99:BG266)),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ROUND((SUM(BH99:BH266)),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ROUND((SUM(BI99:BI266)),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8665</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 101.2 - Etapa II.</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Město Dvůr Králové nad Labem</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25.65" customHeight="1">
      <c r="A63" s="41"/>
      <c r="B63" s="42"/>
      <c r="C63" s="35" t="s">
        <v>28</v>
      </c>
      <c r="D63" s="41"/>
      <c r="E63" s="41"/>
      <c r="F63" s="30" t="str">
        <f>IF(E22="","",E22)</f>
        <v>Vyplň údaj</v>
      </c>
      <c r="G63" s="41"/>
      <c r="H63" s="41"/>
      <c r="I63" s="35" t="s">
        <v>32</v>
      </c>
      <c r="J63" s="39" t="str">
        <f>E28</f>
        <v>VECTURA Pardubice s.r.o.</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J99</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J100</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J101</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429</v>
      </c>
      <c r="E70" s="151"/>
      <c r="F70" s="151"/>
      <c r="G70" s="151"/>
      <c r="H70" s="151"/>
      <c r="I70" s="151"/>
      <c r="J70" s="152">
        <f>J151</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431</v>
      </c>
      <c r="E71" s="151"/>
      <c r="F71" s="151"/>
      <c r="G71" s="151"/>
      <c r="H71" s="151"/>
      <c r="I71" s="151"/>
      <c r="J71" s="152">
        <f>J193</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432</v>
      </c>
      <c r="E72" s="151"/>
      <c r="F72" s="151"/>
      <c r="G72" s="151"/>
      <c r="H72" s="151"/>
      <c r="I72" s="151"/>
      <c r="J72" s="152">
        <f>J238</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433</v>
      </c>
      <c r="E73" s="151"/>
      <c r="F73" s="151"/>
      <c r="G73" s="151"/>
      <c r="H73" s="151"/>
      <c r="I73" s="151"/>
      <c r="J73" s="152">
        <f>J259</f>
        <v>0</v>
      </c>
      <c r="K73" s="10"/>
      <c r="L73" s="149"/>
      <c r="S73" s="10"/>
      <c r="T73" s="10"/>
      <c r="U73" s="10"/>
      <c r="V73" s="10"/>
      <c r="W73" s="10"/>
      <c r="X73" s="10"/>
      <c r="Y73" s="10"/>
      <c r="Z73" s="10"/>
      <c r="AA73" s="10"/>
      <c r="AB73" s="10"/>
      <c r="AC73" s="10"/>
      <c r="AD73" s="10"/>
      <c r="AE73" s="10"/>
    </row>
    <row r="74" s="9" customFormat="1" ht="24.96" customHeight="1">
      <c r="A74" s="9"/>
      <c r="B74" s="145"/>
      <c r="C74" s="9"/>
      <c r="D74" s="146" t="s">
        <v>311</v>
      </c>
      <c r="E74" s="147"/>
      <c r="F74" s="147"/>
      <c r="G74" s="147"/>
      <c r="H74" s="147"/>
      <c r="I74" s="147"/>
      <c r="J74" s="148">
        <f>J262</f>
        <v>0</v>
      </c>
      <c r="K74" s="9"/>
      <c r="L74" s="145"/>
      <c r="S74" s="9"/>
      <c r="T74" s="9"/>
      <c r="U74" s="9"/>
      <c r="V74" s="9"/>
      <c r="W74" s="9"/>
      <c r="X74" s="9"/>
      <c r="Y74" s="9"/>
      <c r="Z74" s="9"/>
      <c r="AA74" s="9"/>
      <c r="AB74" s="9"/>
      <c r="AC74" s="9"/>
      <c r="AD74" s="9"/>
      <c r="AE74" s="9"/>
    </row>
    <row r="75" s="10" customFormat="1" ht="19.92" customHeight="1">
      <c r="A75" s="10"/>
      <c r="B75" s="149"/>
      <c r="C75" s="10"/>
      <c r="D75" s="150" t="s">
        <v>313</v>
      </c>
      <c r="E75" s="151"/>
      <c r="F75" s="151"/>
      <c r="G75" s="151"/>
      <c r="H75" s="151"/>
      <c r="I75" s="151"/>
      <c r="J75" s="152">
        <f>J263</f>
        <v>0</v>
      </c>
      <c r="K75" s="10"/>
      <c r="L75" s="149"/>
      <c r="S75" s="10"/>
      <c r="T75" s="10"/>
      <c r="U75" s="10"/>
      <c r="V75" s="10"/>
      <c r="W75" s="10"/>
      <c r="X75" s="10"/>
      <c r="Y75" s="10"/>
      <c r="Z75" s="10"/>
      <c r="AA75" s="10"/>
      <c r="AB75" s="10"/>
      <c r="AC75" s="10"/>
      <c r="AD75" s="10"/>
      <c r="AE75" s="10"/>
    </row>
    <row r="76" s="2" customFormat="1" ht="21.84" customHeight="1">
      <c r="A76" s="41"/>
      <c r="B76" s="42"/>
      <c r="C76" s="41"/>
      <c r="D76" s="41"/>
      <c r="E76" s="41"/>
      <c r="F76" s="41"/>
      <c r="G76" s="41"/>
      <c r="H76" s="41"/>
      <c r="I76" s="41"/>
      <c r="J76" s="41"/>
      <c r="K76" s="41"/>
      <c r="L76" s="129"/>
      <c r="S76" s="41"/>
      <c r="T76" s="41"/>
      <c r="U76" s="41"/>
      <c r="V76" s="41"/>
      <c r="W76" s="41"/>
      <c r="X76" s="41"/>
      <c r="Y76" s="41"/>
      <c r="Z76" s="41"/>
      <c r="AA76" s="41"/>
      <c r="AB76" s="41"/>
      <c r="AC76" s="41"/>
      <c r="AD76" s="41"/>
      <c r="AE76" s="41"/>
    </row>
    <row r="77" s="2" customFormat="1" ht="6.96" customHeight="1">
      <c r="A77" s="41"/>
      <c r="B77" s="58"/>
      <c r="C77" s="59"/>
      <c r="D77" s="59"/>
      <c r="E77" s="59"/>
      <c r="F77" s="59"/>
      <c r="G77" s="59"/>
      <c r="H77" s="59"/>
      <c r="I77" s="59"/>
      <c r="J77" s="59"/>
      <c r="K77" s="59"/>
      <c r="L77" s="129"/>
      <c r="S77" s="41"/>
      <c r="T77" s="41"/>
      <c r="U77" s="41"/>
      <c r="V77" s="41"/>
      <c r="W77" s="41"/>
      <c r="X77" s="41"/>
      <c r="Y77" s="41"/>
      <c r="Z77" s="41"/>
      <c r="AA77" s="41"/>
      <c r="AB77" s="41"/>
      <c r="AC77" s="41"/>
      <c r="AD77" s="41"/>
      <c r="AE77" s="41"/>
    </row>
    <row r="81" s="2" customFormat="1" ht="6.96" customHeight="1">
      <c r="A81" s="41"/>
      <c r="B81" s="60"/>
      <c r="C81" s="61"/>
      <c r="D81" s="61"/>
      <c r="E81" s="61"/>
      <c r="F81" s="61"/>
      <c r="G81" s="61"/>
      <c r="H81" s="61"/>
      <c r="I81" s="61"/>
      <c r="J81" s="61"/>
      <c r="K81" s="61"/>
      <c r="L81" s="129"/>
      <c r="S81" s="41"/>
      <c r="T81" s="41"/>
      <c r="U81" s="41"/>
      <c r="V81" s="41"/>
      <c r="W81" s="41"/>
      <c r="X81" s="41"/>
      <c r="Y81" s="41"/>
      <c r="Z81" s="41"/>
      <c r="AA81" s="41"/>
      <c r="AB81" s="41"/>
      <c r="AC81" s="41"/>
      <c r="AD81" s="41"/>
      <c r="AE81" s="41"/>
    </row>
    <row r="82" s="2" customFormat="1" ht="24.96" customHeight="1">
      <c r="A82" s="41"/>
      <c r="B82" s="42"/>
      <c r="C82" s="26" t="s">
        <v>314</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6.96" customHeight="1">
      <c r="A83" s="41"/>
      <c r="B83" s="42"/>
      <c r="C83" s="41"/>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12" customHeight="1">
      <c r="A84" s="41"/>
      <c r="B84" s="42"/>
      <c r="C84" s="35" t="s">
        <v>17</v>
      </c>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26.25" customHeight="1">
      <c r="A85" s="41"/>
      <c r="B85" s="42"/>
      <c r="C85" s="41"/>
      <c r="D85" s="41"/>
      <c r="E85" s="127" t="str">
        <f>E7</f>
        <v>Revitalizace multimodálního uzlu ve Dvoře Králové nad Labem - etapa I-VI.</v>
      </c>
      <c r="F85" s="35"/>
      <c r="G85" s="35"/>
      <c r="H85" s="35"/>
      <c r="I85" s="41"/>
      <c r="J85" s="41"/>
      <c r="K85" s="41"/>
      <c r="L85" s="129"/>
      <c r="S85" s="41"/>
      <c r="T85" s="41"/>
      <c r="U85" s="41"/>
      <c r="V85" s="41"/>
      <c r="W85" s="41"/>
      <c r="X85" s="41"/>
      <c r="Y85" s="41"/>
      <c r="Z85" s="41"/>
      <c r="AA85" s="41"/>
      <c r="AB85" s="41"/>
      <c r="AC85" s="41"/>
      <c r="AD85" s="41"/>
      <c r="AE85" s="41"/>
    </row>
    <row r="86" s="1" customFormat="1" ht="12" customHeight="1">
      <c r="B86" s="25"/>
      <c r="C86" s="35" t="s">
        <v>301</v>
      </c>
      <c r="L86" s="25"/>
    </row>
    <row r="87" s="1" customFormat="1" ht="23.25" customHeight="1">
      <c r="B87" s="25"/>
      <c r="E87" s="127" t="s">
        <v>8665</v>
      </c>
      <c r="F87" s="1"/>
      <c r="G87" s="1"/>
      <c r="H87" s="1"/>
      <c r="L87" s="25"/>
    </row>
    <row r="88" s="1" customFormat="1" ht="12" customHeight="1">
      <c r="B88" s="25"/>
      <c r="C88" s="35" t="s">
        <v>303</v>
      </c>
      <c r="L88" s="25"/>
    </row>
    <row r="89" s="2" customFormat="1" ht="16.5" customHeight="1">
      <c r="A89" s="41"/>
      <c r="B89" s="42"/>
      <c r="C89" s="41"/>
      <c r="D89" s="41"/>
      <c r="E89" s="128" t="s">
        <v>419</v>
      </c>
      <c r="F89" s="41"/>
      <c r="G89" s="41"/>
      <c r="H89" s="41"/>
      <c r="I89" s="41"/>
      <c r="J89" s="41"/>
      <c r="K89" s="41"/>
      <c r="L89" s="129"/>
      <c r="S89" s="41"/>
      <c r="T89" s="41"/>
      <c r="U89" s="41"/>
      <c r="V89" s="41"/>
      <c r="W89" s="41"/>
      <c r="X89" s="41"/>
      <c r="Y89" s="41"/>
      <c r="Z89" s="41"/>
      <c r="AA89" s="41"/>
      <c r="AB89" s="41"/>
      <c r="AC89" s="41"/>
      <c r="AD89" s="41"/>
      <c r="AE89" s="41"/>
    </row>
    <row r="90" s="2" customFormat="1" ht="12" customHeight="1">
      <c r="A90" s="41"/>
      <c r="B90" s="42"/>
      <c r="C90" s="35" t="s">
        <v>305</v>
      </c>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6.5" customHeight="1">
      <c r="A91" s="41"/>
      <c r="B91" s="42"/>
      <c r="C91" s="41"/>
      <c r="D91" s="41"/>
      <c r="E91" s="65" t="str">
        <f>E13</f>
        <v>SO 101.2 - Etapa II.</v>
      </c>
      <c r="F91" s="41"/>
      <c r="G91" s="41"/>
      <c r="H91" s="41"/>
      <c r="I91" s="41"/>
      <c r="J91" s="41"/>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2" customHeight="1">
      <c r="A93" s="41"/>
      <c r="B93" s="42"/>
      <c r="C93" s="35" t="s">
        <v>21</v>
      </c>
      <c r="D93" s="41"/>
      <c r="E93" s="41"/>
      <c r="F93" s="30" t="str">
        <f>F16</f>
        <v xml:space="preserve"> </v>
      </c>
      <c r="G93" s="41"/>
      <c r="H93" s="41"/>
      <c r="I93" s="35" t="s">
        <v>23</v>
      </c>
      <c r="J93" s="67" t="str">
        <f>IF(J16="","",J16)</f>
        <v>26. 8. 2025</v>
      </c>
      <c r="K93" s="41"/>
      <c r="L93" s="129"/>
      <c r="S93" s="41"/>
      <c r="T93" s="41"/>
      <c r="U93" s="41"/>
      <c r="V93" s="41"/>
      <c r="W93" s="41"/>
      <c r="X93" s="41"/>
      <c r="Y93" s="41"/>
      <c r="Z93" s="41"/>
      <c r="AA93" s="41"/>
      <c r="AB93" s="41"/>
      <c r="AC93" s="41"/>
      <c r="AD93" s="41"/>
      <c r="AE93" s="41"/>
    </row>
    <row r="94" s="2" customFormat="1" ht="6.96" customHeight="1">
      <c r="A94" s="41"/>
      <c r="B94" s="42"/>
      <c r="C94" s="41"/>
      <c r="D94" s="41"/>
      <c r="E94" s="41"/>
      <c r="F94" s="41"/>
      <c r="G94" s="41"/>
      <c r="H94" s="41"/>
      <c r="I94" s="41"/>
      <c r="J94" s="41"/>
      <c r="K94" s="41"/>
      <c r="L94" s="129"/>
      <c r="S94" s="41"/>
      <c r="T94" s="41"/>
      <c r="U94" s="41"/>
      <c r="V94" s="41"/>
      <c r="W94" s="41"/>
      <c r="X94" s="41"/>
      <c r="Y94" s="41"/>
      <c r="Z94" s="41"/>
      <c r="AA94" s="41"/>
      <c r="AB94" s="41"/>
      <c r="AC94" s="41"/>
      <c r="AD94" s="41"/>
      <c r="AE94" s="41"/>
    </row>
    <row r="95" s="2" customFormat="1" ht="15.15" customHeight="1">
      <c r="A95" s="41"/>
      <c r="B95" s="42"/>
      <c r="C95" s="35" t="s">
        <v>25</v>
      </c>
      <c r="D95" s="41"/>
      <c r="E95" s="41"/>
      <c r="F95" s="30" t="str">
        <f>E19</f>
        <v>Město Dvůr Králové nad Labem</v>
      </c>
      <c r="G95" s="41"/>
      <c r="H95" s="41"/>
      <c r="I95" s="35" t="s">
        <v>30</v>
      </c>
      <c r="J95" s="39" t="str">
        <f>E25</f>
        <v xml:space="preserve"> </v>
      </c>
      <c r="K95" s="41"/>
      <c r="L95" s="129"/>
      <c r="S95" s="41"/>
      <c r="T95" s="41"/>
      <c r="U95" s="41"/>
      <c r="V95" s="41"/>
      <c r="W95" s="41"/>
      <c r="X95" s="41"/>
      <c r="Y95" s="41"/>
      <c r="Z95" s="41"/>
      <c r="AA95" s="41"/>
      <c r="AB95" s="41"/>
      <c r="AC95" s="41"/>
      <c r="AD95" s="41"/>
      <c r="AE95" s="41"/>
    </row>
    <row r="96" s="2" customFormat="1" ht="25.65" customHeight="1">
      <c r="A96" s="41"/>
      <c r="B96" s="42"/>
      <c r="C96" s="35" t="s">
        <v>28</v>
      </c>
      <c r="D96" s="41"/>
      <c r="E96" s="41"/>
      <c r="F96" s="30" t="str">
        <f>IF(E22="","",E22)</f>
        <v>Vyplň údaj</v>
      </c>
      <c r="G96" s="41"/>
      <c r="H96" s="41"/>
      <c r="I96" s="35" t="s">
        <v>32</v>
      </c>
      <c r="J96" s="39" t="str">
        <f>E28</f>
        <v>VECTURA Pardubice s.r.o.</v>
      </c>
      <c r="K96" s="41"/>
      <c r="L96" s="129"/>
      <c r="S96" s="41"/>
      <c r="T96" s="41"/>
      <c r="U96" s="41"/>
      <c r="V96" s="41"/>
      <c r="W96" s="41"/>
      <c r="X96" s="41"/>
      <c r="Y96" s="41"/>
      <c r="Z96" s="41"/>
      <c r="AA96" s="41"/>
      <c r="AB96" s="41"/>
      <c r="AC96" s="41"/>
      <c r="AD96" s="41"/>
      <c r="AE96" s="41"/>
    </row>
    <row r="97" s="2" customFormat="1" ht="10.32" customHeight="1">
      <c r="A97" s="41"/>
      <c r="B97" s="42"/>
      <c r="C97" s="41"/>
      <c r="D97" s="41"/>
      <c r="E97" s="41"/>
      <c r="F97" s="41"/>
      <c r="G97" s="41"/>
      <c r="H97" s="41"/>
      <c r="I97" s="41"/>
      <c r="J97" s="41"/>
      <c r="K97" s="41"/>
      <c r="L97" s="129"/>
      <c r="S97" s="41"/>
      <c r="T97" s="41"/>
      <c r="U97" s="41"/>
      <c r="V97" s="41"/>
      <c r="W97" s="41"/>
      <c r="X97" s="41"/>
      <c r="Y97" s="41"/>
      <c r="Z97" s="41"/>
      <c r="AA97" s="41"/>
      <c r="AB97" s="41"/>
      <c r="AC97" s="41"/>
      <c r="AD97" s="41"/>
      <c r="AE97" s="41"/>
    </row>
    <row r="98" s="11" customFormat="1" ht="29.28" customHeight="1">
      <c r="A98" s="153"/>
      <c r="B98" s="154"/>
      <c r="C98" s="155" t="s">
        <v>315</v>
      </c>
      <c r="D98" s="156" t="s">
        <v>54</v>
      </c>
      <c r="E98" s="156" t="s">
        <v>50</v>
      </c>
      <c r="F98" s="156" t="s">
        <v>51</v>
      </c>
      <c r="G98" s="156" t="s">
        <v>316</v>
      </c>
      <c r="H98" s="156" t="s">
        <v>317</v>
      </c>
      <c r="I98" s="156" t="s">
        <v>318</v>
      </c>
      <c r="J98" s="156" t="s">
        <v>309</v>
      </c>
      <c r="K98" s="157" t="s">
        <v>319</v>
      </c>
      <c r="L98" s="158"/>
      <c r="M98" s="83" t="s">
        <v>3</v>
      </c>
      <c r="N98" s="84" t="s">
        <v>39</v>
      </c>
      <c r="O98" s="84" t="s">
        <v>320</v>
      </c>
      <c r="P98" s="84" t="s">
        <v>321</v>
      </c>
      <c r="Q98" s="84" t="s">
        <v>322</v>
      </c>
      <c r="R98" s="84" t="s">
        <v>323</v>
      </c>
      <c r="S98" s="84" t="s">
        <v>324</v>
      </c>
      <c r="T98" s="85" t="s">
        <v>325</v>
      </c>
      <c r="U98" s="153"/>
      <c r="V98" s="153"/>
      <c r="W98" s="153"/>
      <c r="X98" s="153"/>
      <c r="Y98" s="153"/>
      <c r="Z98" s="153"/>
      <c r="AA98" s="153"/>
      <c r="AB98" s="153"/>
      <c r="AC98" s="153"/>
      <c r="AD98" s="153"/>
      <c r="AE98" s="153"/>
    </row>
    <row r="99" s="2" customFormat="1" ht="22.8" customHeight="1">
      <c r="A99" s="41"/>
      <c r="B99" s="42"/>
      <c r="C99" s="90" t="s">
        <v>326</v>
      </c>
      <c r="D99" s="41"/>
      <c r="E99" s="41"/>
      <c r="F99" s="41"/>
      <c r="G99" s="41"/>
      <c r="H99" s="41"/>
      <c r="I99" s="41"/>
      <c r="J99" s="159">
        <f>BK99</f>
        <v>0</v>
      </c>
      <c r="K99" s="41"/>
      <c r="L99" s="42"/>
      <c r="M99" s="86"/>
      <c r="N99" s="71"/>
      <c r="O99" s="87"/>
      <c r="P99" s="160">
        <f>P100+P262</f>
        <v>0</v>
      </c>
      <c r="Q99" s="87"/>
      <c r="R99" s="160">
        <f>R100+R262</f>
        <v>369.21630886000003</v>
      </c>
      <c r="S99" s="87"/>
      <c r="T99" s="161">
        <f>T100+T262</f>
        <v>609.43739999999991</v>
      </c>
      <c r="U99" s="41"/>
      <c r="V99" s="41"/>
      <c r="W99" s="41"/>
      <c r="X99" s="41"/>
      <c r="Y99" s="41"/>
      <c r="Z99" s="41"/>
      <c r="AA99" s="41"/>
      <c r="AB99" s="41"/>
      <c r="AC99" s="41"/>
      <c r="AD99" s="41"/>
      <c r="AE99" s="41"/>
      <c r="AT99" s="22" t="s">
        <v>68</v>
      </c>
      <c r="AU99" s="22" t="s">
        <v>310</v>
      </c>
      <c r="BK99" s="162">
        <f>BK100+BK262</f>
        <v>0</v>
      </c>
    </row>
    <row r="100" s="12" customFormat="1" ht="25.92" customHeight="1">
      <c r="A100" s="12"/>
      <c r="B100" s="163"/>
      <c r="C100" s="12"/>
      <c r="D100" s="164" t="s">
        <v>68</v>
      </c>
      <c r="E100" s="165" t="s">
        <v>434</v>
      </c>
      <c r="F100" s="165" t="s">
        <v>435</v>
      </c>
      <c r="G100" s="12"/>
      <c r="H100" s="12"/>
      <c r="I100" s="166"/>
      <c r="J100" s="167">
        <f>BK100</f>
        <v>0</v>
      </c>
      <c r="K100" s="12"/>
      <c r="L100" s="163"/>
      <c r="M100" s="168"/>
      <c r="N100" s="169"/>
      <c r="O100" s="169"/>
      <c r="P100" s="170">
        <f>P101+P151+P193+P238+P259</f>
        <v>0</v>
      </c>
      <c r="Q100" s="169"/>
      <c r="R100" s="170">
        <f>R101+R151+R193+R238+R259</f>
        <v>369.21630886000003</v>
      </c>
      <c r="S100" s="169"/>
      <c r="T100" s="171">
        <f>T101+T151+T193+T238+T259</f>
        <v>609.43739999999991</v>
      </c>
      <c r="U100" s="12"/>
      <c r="V100" s="12"/>
      <c r="W100" s="12"/>
      <c r="X100" s="12"/>
      <c r="Y100" s="12"/>
      <c r="Z100" s="12"/>
      <c r="AA100" s="12"/>
      <c r="AB100" s="12"/>
      <c r="AC100" s="12"/>
      <c r="AD100" s="12"/>
      <c r="AE100" s="12"/>
      <c r="AR100" s="164" t="s">
        <v>76</v>
      </c>
      <c r="AT100" s="172" t="s">
        <v>68</v>
      </c>
      <c r="AU100" s="172" t="s">
        <v>69</v>
      </c>
      <c r="AY100" s="164" t="s">
        <v>328</v>
      </c>
      <c r="BK100" s="173">
        <f>BK101+BK151+BK193+BK238+BK259</f>
        <v>0</v>
      </c>
    </row>
    <row r="101" s="12" customFormat="1" ht="22.8" customHeight="1">
      <c r="A101" s="12"/>
      <c r="B101" s="163"/>
      <c r="C101" s="12"/>
      <c r="D101" s="164" t="s">
        <v>68</v>
      </c>
      <c r="E101" s="174" t="s">
        <v>76</v>
      </c>
      <c r="F101" s="174" t="s">
        <v>436</v>
      </c>
      <c r="G101" s="12"/>
      <c r="H101" s="12"/>
      <c r="I101" s="166"/>
      <c r="J101" s="175">
        <f>BK101</f>
        <v>0</v>
      </c>
      <c r="K101" s="12"/>
      <c r="L101" s="163"/>
      <c r="M101" s="168"/>
      <c r="N101" s="169"/>
      <c r="O101" s="169"/>
      <c r="P101" s="170">
        <f>SUM(P102:P150)</f>
        <v>0</v>
      </c>
      <c r="Q101" s="169"/>
      <c r="R101" s="170">
        <f>SUM(R102:R150)</f>
        <v>0.13118000000000002</v>
      </c>
      <c r="S101" s="169"/>
      <c r="T101" s="171">
        <f>SUM(T102:T150)</f>
        <v>609.27339999999992</v>
      </c>
      <c r="U101" s="12"/>
      <c r="V101" s="12"/>
      <c r="W101" s="12"/>
      <c r="X101" s="12"/>
      <c r="Y101" s="12"/>
      <c r="Z101" s="12"/>
      <c r="AA101" s="12"/>
      <c r="AB101" s="12"/>
      <c r="AC101" s="12"/>
      <c r="AD101" s="12"/>
      <c r="AE101" s="12"/>
      <c r="AR101" s="164" t="s">
        <v>76</v>
      </c>
      <c r="AT101" s="172" t="s">
        <v>68</v>
      </c>
      <c r="AU101" s="172" t="s">
        <v>76</v>
      </c>
      <c r="AY101" s="164" t="s">
        <v>328</v>
      </c>
      <c r="BK101" s="173">
        <f>SUM(BK102:BK150)</f>
        <v>0</v>
      </c>
    </row>
    <row r="102" s="2" customFormat="1" ht="24.15" customHeight="1">
      <c r="A102" s="41"/>
      <c r="B102" s="176"/>
      <c r="C102" s="177" t="s">
        <v>76</v>
      </c>
      <c r="D102" s="177" t="s">
        <v>331</v>
      </c>
      <c r="E102" s="178" t="s">
        <v>437</v>
      </c>
      <c r="F102" s="179" t="s">
        <v>438</v>
      </c>
      <c r="G102" s="180" t="s">
        <v>439</v>
      </c>
      <c r="H102" s="181">
        <v>132</v>
      </c>
      <c r="I102" s="182"/>
      <c r="J102" s="183">
        <f>ROUND(I102*H102,2)</f>
        <v>0</v>
      </c>
      <c r="K102" s="179" t="s">
        <v>335</v>
      </c>
      <c r="L102" s="42"/>
      <c r="M102" s="184" t="s">
        <v>3</v>
      </c>
      <c r="N102" s="185" t="s">
        <v>40</v>
      </c>
      <c r="O102" s="75"/>
      <c r="P102" s="186">
        <f>O102*H102</f>
        <v>0</v>
      </c>
      <c r="Q102" s="186">
        <v>0</v>
      </c>
      <c r="R102" s="186">
        <f>Q102*H102</f>
        <v>0</v>
      </c>
      <c r="S102" s="186">
        <v>0.26000000000000001</v>
      </c>
      <c r="T102" s="187">
        <f>S102*H102</f>
        <v>34.32</v>
      </c>
      <c r="U102" s="41"/>
      <c r="V102" s="41"/>
      <c r="W102" s="41"/>
      <c r="X102" s="41"/>
      <c r="Y102" s="41"/>
      <c r="Z102" s="41"/>
      <c r="AA102" s="41"/>
      <c r="AB102" s="41"/>
      <c r="AC102" s="41"/>
      <c r="AD102" s="41"/>
      <c r="AE102" s="41"/>
      <c r="AR102" s="188" t="s">
        <v>113</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8675</v>
      </c>
    </row>
    <row r="103" s="2" customFormat="1">
      <c r="A103" s="41"/>
      <c r="B103" s="42"/>
      <c r="C103" s="41"/>
      <c r="D103" s="190" t="s">
        <v>338</v>
      </c>
      <c r="E103" s="41"/>
      <c r="F103" s="191" t="s">
        <v>441</v>
      </c>
      <c r="G103" s="41"/>
      <c r="H103" s="41"/>
      <c r="I103" s="192"/>
      <c r="J103" s="41"/>
      <c r="K103" s="41"/>
      <c r="L103" s="42"/>
      <c r="M103" s="193"/>
      <c r="N103" s="194"/>
      <c r="O103" s="75"/>
      <c r="P103" s="75"/>
      <c r="Q103" s="75"/>
      <c r="R103" s="75"/>
      <c r="S103" s="75"/>
      <c r="T103" s="76"/>
      <c r="U103" s="41"/>
      <c r="V103" s="41"/>
      <c r="W103" s="41"/>
      <c r="X103" s="41"/>
      <c r="Y103" s="41"/>
      <c r="Z103" s="41"/>
      <c r="AA103" s="41"/>
      <c r="AB103" s="41"/>
      <c r="AC103" s="41"/>
      <c r="AD103" s="41"/>
      <c r="AE103" s="41"/>
      <c r="AT103" s="22" t="s">
        <v>338</v>
      </c>
      <c r="AU103" s="22" t="s">
        <v>79</v>
      </c>
    </row>
    <row r="104" s="13" customFormat="1">
      <c r="A104" s="13"/>
      <c r="B104" s="201"/>
      <c r="C104" s="13"/>
      <c r="D104" s="195" t="s">
        <v>442</v>
      </c>
      <c r="E104" s="202" t="s">
        <v>3</v>
      </c>
      <c r="F104" s="203" t="s">
        <v>8676</v>
      </c>
      <c r="G104" s="13"/>
      <c r="H104" s="204">
        <v>132</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79</v>
      </c>
      <c r="AV104" s="13" t="s">
        <v>79</v>
      </c>
      <c r="AW104" s="13" t="s">
        <v>31</v>
      </c>
      <c r="AX104" s="13" t="s">
        <v>76</v>
      </c>
      <c r="AY104" s="202" t="s">
        <v>328</v>
      </c>
    </row>
    <row r="105" s="2" customFormat="1" ht="33" customHeight="1">
      <c r="A105" s="41"/>
      <c r="B105" s="176"/>
      <c r="C105" s="177" t="s">
        <v>79</v>
      </c>
      <c r="D105" s="177" t="s">
        <v>331</v>
      </c>
      <c r="E105" s="178" t="s">
        <v>8677</v>
      </c>
      <c r="F105" s="179" t="s">
        <v>8678</v>
      </c>
      <c r="G105" s="180" t="s">
        <v>439</v>
      </c>
      <c r="H105" s="181">
        <v>415</v>
      </c>
      <c r="I105" s="182"/>
      <c r="J105" s="183">
        <f>ROUND(I105*H105,2)</f>
        <v>0</v>
      </c>
      <c r="K105" s="179" t="s">
        <v>335</v>
      </c>
      <c r="L105" s="42"/>
      <c r="M105" s="184" t="s">
        <v>3</v>
      </c>
      <c r="N105" s="185" t="s">
        <v>40</v>
      </c>
      <c r="O105" s="75"/>
      <c r="P105" s="186">
        <f>O105*H105</f>
        <v>0</v>
      </c>
      <c r="Q105" s="186">
        <v>0</v>
      </c>
      <c r="R105" s="186">
        <f>Q105*H105</f>
        <v>0</v>
      </c>
      <c r="S105" s="186">
        <v>0.57999999999999996</v>
      </c>
      <c r="T105" s="187">
        <f>S105*H105</f>
        <v>240.69999999999999</v>
      </c>
      <c r="U105" s="41"/>
      <c r="V105" s="41"/>
      <c r="W105" s="41"/>
      <c r="X105" s="41"/>
      <c r="Y105" s="41"/>
      <c r="Z105" s="41"/>
      <c r="AA105" s="41"/>
      <c r="AB105" s="41"/>
      <c r="AC105" s="41"/>
      <c r="AD105" s="41"/>
      <c r="AE105" s="41"/>
      <c r="AR105" s="188" t="s">
        <v>113</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8679</v>
      </c>
    </row>
    <row r="106" s="2" customFormat="1">
      <c r="A106" s="41"/>
      <c r="B106" s="42"/>
      <c r="C106" s="41"/>
      <c r="D106" s="190" t="s">
        <v>338</v>
      </c>
      <c r="E106" s="41"/>
      <c r="F106" s="191" t="s">
        <v>8680</v>
      </c>
      <c r="G106" s="41"/>
      <c r="H106" s="41"/>
      <c r="I106" s="192"/>
      <c r="J106" s="41"/>
      <c r="K106" s="41"/>
      <c r="L106" s="42"/>
      <c r="M106" s="193"/>
      <c r="N106" s="194"/>
      <c r="O106" s="75"/>
      <c r="P106" s="75"/>
      <c r="Q106" s="75"/>
      <c r="R106" s="75"/>
      <c r="S106" s="75"/>
      <c r="T106" s="76"/>
      <c r="U106" s="41"/>
      <c r="V106" s="41"/>
      <c r="W106" s="41"/>
      <c r="X106" s="41"/>
      <c r="Y106" s="41"/>
      <c r="Z106" s="41"/>
      <c r="AA106" s="41"/>
      <c r="AB106" s="41"/>
      <c r="AC106" s="41"/>
      <c r="AD106" s="41"/>
      <c r="AE106" s="41"/>
      <c r="AT106" s="22" t="s">
        <v>338</v>
      </c>
      <c r="AU106" s="22" t="s">
        <v>79</v>
      </c>
    </row>
    <row r="107" s="13" customFormat="1">
      <c r="A107" s="13"/>
      <c r="B107" s="201"/>
      <c r="C107" s="13"/>
      <c r="D107" s="195" t="s">
        <v>442</v>
      </c>
      <c r="E107" s="202" t="s">
        <v>3</v>
      </c>
      <c r="F107" s="203" t="s">
        <v>8681</v>
      </c>
      <c r="G107" s="13"/>
      <c r="H107" s="204">
        <v>283</v>
      </c>
      <c r="I107" s="205"/>
      <c r="J107" s="13"/>
      <c r="K107" s="13"/>
      <c r="L107" s="201"/>
      <c r="M107" s="206"/>
      <c r="N107" s="207"/>
      <c r="O107" s="207"/>
      <c r="P107" s="207"/>
      <c r="Q107" s="207"/>
      <c r="R107" s="207"/>
      <c r="S107" s="207"/>
      <c r="T107" s="208"/>
      <c r="U107" s="13"/>
      <c r="V107" s="13"/>
      <c r="W107" s="13"/>
      <c r="X107" s="13"/>
      <c r="Y107" s="13"/>
      <c r="Z107" s="13"/>
      <c r="AA107" s="13"/>
      <c r="AB107" s="13"/>
      <c r="AC107" s="13"/>
      <c r="AD107" s="13"/>
      <c r="AE107" s="13"/>
      <c r="AT107" s="202" t="s">
        <v>442</v>
      </c>
      <c r="AU107" s="202" t="s">
        <v>79</v>
      </c>
      <c r="AV107" s="13" t="s">
        <v>79</v>
      </c>
      <c r="AW107" s="13" t="s">
        <v>31</v>
      </c>
      <c r="AX107" s="13" t="s">
        <v>69</v>
      </c>
      <c r="AY107" s="202" t="s">
        <v>328</v>
      </c>
    </row>
    <row r="108" s="13" customFormat="1">
      <c r="A108" s="13"/>
      <c r="B108" s="201"/>
      <c r="C108" s="13"/>
      <c r="D108" s="195" t="s">
        <v>442</v>
      </c>
      <c r="E108" s="202" t="s">
        <v>3</v>
      </c>
      <c r="F108" s="203" t="s">
        <v>8682</v>
      </c>
      <c r="G108" s="13"/>
      <c r="H108" s="204">
        <v>132</v>
      </c>
      <c r="I108" s="205"/>
      <c r="J108" s="13"/>
      <c r="K108" s="13"/>
      <c r="L108" s="201"/>
      <c r="M108" s="206"/>
      <c r="N108" s="207"/>
      <c r="O108" s="207"/>
      <c r="P108" s="207"/>
      <c r="Q108" s="207"/>
      <c r="R108" s="207"/>
      <c r="S108" s="207"/>
      <c r="T108" s="208"/>
      <c r="U108" s="13"/>
      <c r="V108" s="13"/>
      <c r="W108" s="13"/>
      <c r="X108" s="13"/>
      <c r="Y108" s="13"/>
      <c r="Z108" s="13"/>
      <c r="AA108" s="13"/>
      <c r="AB108" s="13"/>
      <c r="AC108" s="13"/>
      <c r="AD108" s="13"/>
      <c r="AE108" s="13"/>
      <c r="AT108" s="202" t="s">
        <v>442</v>
      </c>
      <c r="AU108" s="202" t="s">
        <v>79</v>
      </c>
      <c r="AV108" s="13" t="s">
        <v>79</v>
      </c>
      <c r="AW108" s="13" t="s">
        <v>31</v>
      </c>
      <c r="AX108" s="13" t="s">
        <v>69</v>
      </c>
      <c r="AY108" s="202" t="s">
        <v>328</v>
      </c>
    </row>
    <row r="109" s="14" customFormat="1">
      <c r="A109" s="14"/>
      <c r="B109" s="209"/>
      <c r="C109" s="14"/>
      <c r="D109" s="195" t="s">
        <v>442</v>
      </c>
      <c r="E109" s="210" t="s">
        <v>3</v>
      </c>
      <c r="F109" s="211" t="s">
        <v>452</v>
      </c>
      <c r="G109" s="14"/>
      <c r="H109" s="212">
        <v>415</v>
      </c>
      <c r="I109" s="213"/>
      <c r="J109" s="14"/>
      <c r="K109" s="14"/>
      <c r="L109" s="209"/>
      <c r="M109" s="214"/>
      <c r="N109" s="215"/>
      <c r="O109" s="215"/>
      <c r="P109" s="215"/>
      <c r="Q109" s="215"/>
      <c r="R109" s="215"/>
      <c r="S109" s="215"/>
      <c r="T109" s="216"/>
      <c r="U109" s="14"/>
      <c r="V109" s="14"/>
      <c r="W109" s="14"/>
      <c r="X109" s="14"/>
      <c r="Y109" s="14"/>
      <c r="Z109" s="14"/>
      <c r="AA109" s="14"/>
      <c r="AB109" s="14"/>
      <c r="AC109" s="14"/>
      <c r="AD109" s="14"/>
      <c r="AE109" s="14"/>
      <c r="AT109" s="210" t="s">
        <v>442</v>
      </c>
      <c r="AU109" s="210" t="s">
        <v>79</v>
      </c>
      <c r="AV109" s="14" t="s">
        <v>113</v>
      </c>
      <c r="AW109" s="14" t="s">
        <v>31</v>
      </c>
      <c r="AX109" s="14" t="s">
        <v>76</v>
      </c>
      <c r="AY109" s="210" t="s">
        <v>328</v>
      </c>
    </row>
    <row r="110" s="2" customFormat="1" ht="33" customHeight="1">
      <c r="A110" s="41"/>
      <c r="B110" s="176"/>
      <c r="C110" s="177" t="s">
        <v>87</v>
      </c>
      <c r="D110" s="177" t="s">
        <v>331</v>
      </c>
      <c r="E110" s="178" t="s">
        <v>8683</v>
      </c>
      <c r="F110" s="179" t="s">
        <v>8684</v>
      </c>
      <c r="G110" s="180" t="s">
        <v>439</v>
      </c>
      <c r="H110" s="181">
        <v>35</v>
      </c>
      <c r="I110" s="182"/>
      <c r="J110" s="183">
        <f>ROUND(I110*H110,2)</f>
        <v>0</v>
      </c>
      <c r="K110" s="179" t="s">
        <v>335</v>
      </c>
      <c r="L110" s="42"/>
      <c r="M110" s="184" t="s">
        <v>3</v>
      </c>
      <c r="N110" s="185" t="s">
        <v>40</v>
      </c>
      <c r="O110" s="75"/>
      <c r="P110" s="186">
        <f>O110*H110</f>
        <v>0</v>
      </c>
      <c r="Q110" s="186">
        <v>0</v>
      </c>
      <c r="R110" s="186">
        <f>Q110*H110</f>
        <v>0</v>
      </c>
      <c r="S110" s="186">
        <v>0.75</v>
      </c>
      <c r="T110" s="187">
        <f>S110*H110</f>
        <v>26.25</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8685</v>
      </c>
    </row>
    <row r="111" s="2" customFormat="1">
      <c r="A111" s="41"/>
      <c r="B111" s="42"/>
      <c r="C111" s="41"/>
      <c r="D111" s="190" t="s">
        <v>338</v>
      </c>
      <c r="E111" s="41"/>
      <c r="F111" s="191" t="s">
        <v>8686</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13" customFormat="1">
      <c r="A112" s="13"/>
      <c r="B112" s="201"/>
      <c r="C112" s="13"/>
      <c r="D112" s="195" t="s">
        <v>442</v>
      </c>
      <c r="E112" s="202" t="s">
        <v>3</v>
      </c>
      <c r="F112" s="203" t="s">
        <v>8687</v>
      </c>
      <c r="G112" s="13"/>
      <c r="H112" s="204">
        <v>35</v>
      </c>
      <c r="I112" s="205"/>
      <c r="J112" s="13"/>
      <c r="K112" s="13"/>
      <c r="L112" s="201"/>
      <c r="M112" s="206"/>
      <c r="N112" s="207"/>
      <c r="O112" s="207"/>
      <c r="P112" s="207"/>
      <c r="Q112" s="207"/>
      <c r="R112" s="207"/>
      <c r="S112" s="207"/>
      <c r="T112" s="208"/>
      <c r="U112" s="13"/>
      <c r="V112" s="13"/>
      <c r="W112" s="13"/>
      <c r="X112" s="13"/>
      <c r="Y112" s="13"/>
      <c r="Z112" s="13"/>
      <c r="AA112" s="13"/>
      <c r="AB112" s="13"/>
      <c r="AC112" s="13"/>
      <c r="AD112" s="13"/>
      <c r="AE112" s="13"/>
      <c r="AT112" s="202" t="s">
        <v>442</v>
      </c>
      <c r="AU112" s="202" t="s">
        <v>79</v>
      </c>
      <c r="AV112" s="13" t="s">
        <v>79</v>
      </c>
      <c r="AW112" s="13" t="s">
        <v>31</v>
      </c>
      <c r="AX112" s="13" t="s">
        <v>76</v>
      </c>
      <c r="AY112" s="202" t="s">
        <v>328</v>
      </c>
    </row>
    <row r="113" s="2" customFormat="1" ht="33" customHeight="1">
      <c r="A113" s="41"/>
      <c r="B113" s="176"/>
      <c r="C113" s="177" t="s">
        <v>113</v>
      </c>
      <c r="D113" s="177" t="s">
        <v>331</v>
      </c>
      <c r="E113" s="178" t="s">
        <v>8688</v>
      </c>
      <c r="F113" s="179" t="s">
        <v>8689</v>
      </c>
      <c r="G113" s="180" t="s">
        <v>439</v>
      </c>
      <c r="H113" s="181">
        <v>74</v>
      </c>
      <c r="I113" s="182"/>
      <c r="J113" s="183">
        <f>ROUND(I113*H113,2)</f>
        <v>0</v>
      </c>
      <c r="K113" s="179" t="s">
        <v>8690</v>
      </c>
      <c r="L113" s="42"/>
      <c r="M113" s="184" t="s">
        <v>3</v>
      </c>
      <c r="N113" s="185" t="s">
        <v>40</v>
      </c>
      <c r="O113" s="75"/>
      <c r="P113" s="186">
        <f>O113*H113</f>
        <v>0</v>
      </c>
      <c r="Q113" s="186">
        <v>9.0000000000000006E-05</v>
      </c>
      <c r="R113" s="186">
        <f>Q113*H113</f>
        <v>0.0066600000000000001</v>
      </c>
      <c r="S113" s="186">
        <v>0.23000000000000001</v>
      </c>
      <c r="T113" s="187">
        <f>S113*H113</f>
        <v>17.02</v>
      </c>
      <c r="U113" s="41"/>
      <c r="V113" s="41"/>
      <c r="W113" s="41"/>
      <c r="X113" s="41"/>
      <c r="Y113" s="41"/>
      <c r="Z113" s="41"/>
      <c r="AA113" s="41"/>
      <c r="AB113" s="41"/>
      <c r="AC113" s="41"/>
      <c r="AD113" s="41"/>
      <c r="AE113" s="41"/>
      <c r="AR113" s="188" t="s">
        <v>113</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8691</v>
      </c>
    </row>
    <row r="114" s="2" customFormat="1">
      <c r="A114" s="41"/>
      <c r="B114" s="42"/>
      <c r="C114" s="41"/>
      <c r="D114" s="190" t="s">
        <v>338</v>
      </c>
      <c r="E114" s="41"/>
      <c r="F114" s="191" t="s">
        <v>8692</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13" customFormat="1">
      <c r="A115" s="13"/>
      <c r="B115" s="201"/>
      <c r="C115" s="13"/>
      <c r="D115" s="195" t="s">
        <v>442</v>
      </c>
      <c r="E115" s="202" t="s">
        <v>3</v>
      </c>
      <c r="F115" s="203" t="s">
        <v>8693</v>
      </c>
      <c r="G115" s="13"/>
      <c r="H115" s="204">
        <v>74</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79</v>
      </c>
      <c r="AV115" s="13" t="s">
        <v>79</v>
      </c>
      <c r="AW115" s="13" t="s">
        <v>31</v>
      </c>
      <c r="AX115" s="13" t="s">
        <v>69</v>
      </c>
      <c r="AY115" s="202" t="s">
        <v>328</v>
      </c>
    </row>
    <row r="116" s="14" customFormat="1">
      <c r="A116" s="14"/>
      <c r="B116" s="209"/>
      <c r="C116" s="14"/>
      <c r="D116" s="195" t="s">
        <v>442</v>
      </c>
      <c r="E116" s="210" t="s">
        <v>3</v>
      </c>
      <c r="F116" s="211" t="s">
        <v>452</v>
      </c>
      <c r="G116" s="14"/>
      <c r="H116" s="212">
        <v>74</v>
      </c>
      <c r="I116" s="213"/>
      <c r="J116" s="14"/>
      <c r="K116" s="14"/>
      <c r="L116" s="209"/>
      <c r="M116" s="214"/>
      <c r="N116" s="215"/>
      <c r="O116" s="215"/>
      <c r="P116" s="215"/>
      <c r="Q116" s="215"/>
      <c r="R116" s="215"/>
      <c r="S116" s="215"/>
      <c r="T116" s="216"/>
      <c r="U116" s="14"/>
      <c r="V116" s="14"/>
      <c r="W116" s="14"/>
      <c r="X116" s="14"/>
      <c r="Y116" s="14"/>
      <c r="Z116" s="14"/>
      <c r="AA116" s="14"/>
      <c r="AB116" s="14"/>
      <c r="AC116" s="14"/>
      <c r="AD116" s="14"/>
      <c r="AE116" s="14"/>
      <c r="AT116" s="210" t="s">
        <v>442</v>
      </c>
      <c r="AU116" s="210" t="s">
        <v>79</v>
      </c>
      <c r="AV116" s="14" t="s">
        <v>113</v>
      </c>
      <c r="AW116" s="14" t="s">
        <v>31</v>
      </c>
      <c r="AX116" s="14" t="s">
        <v>76</v>
      </c>
      <c r="AY116" s="210" t="s">
        <v>328</v>
      </c>
    </row>
    <row r="117" s="2" customFormat="1" ht="33" customHeight="1">
      <c r="A117" s="41"/>
      <c r="B117" s="176"/>
      <c r="C117" s="177" t="s">
        <v>138</v>
      </c>
      <c r="D117" s="177" t="s">
        <v>331</v>
      </c>
      <c r="E117" s="178" t="s">
        <v>8694</v>
      </c>
      <c r="F117" s="179" t="s">
        <v>8695</v>
      </c>
      <c r="G117" s="180" t="s">
        <v>439</v>
      </c>
      <c r="H117" s="181">
        <v>566</v>
      </c>
      <c r="I117" s="182"/>
      <c r="J117" s="183">
        <f>ROUND(I117*H117,2)</f>
        <v>0</v>
      </c>
      <c r="K117" s="179" t="s">
        <v>8690</v>
      </c>
      <c r="L117" s="42"/>
      <c r="M117" s="184" t="s">
        <v>3</v>
      </c>
      <c r="N117" s="185" t="s">
        <v>40</v>
      </c>
      <c r="O117" s="75"/>
      <c r="P117" s="186">
        <f>O117*H117</f>
        <v>0</v>
      </c>
      <c r="Q117" s="186">
        <v>0.00022000000000000001</v>
      </c>
      <c r="R117" s="186">
        <f>Q117*H117</f>
        <v>0.12452000000000001</v>
      </c>
      <c r="S117" s="186">
        <v>0.46000000000000002</v>
      </c>
      <c r="T117" s="187">
        <f>S117*H117</f>
        <v>260.36000000000001</v>
      </c>
      <c r="U117" s="41"/>
      <c r="V117" s="41"/>
      <c r="W117" s="41"/>
      <c r="X117" s="41"/>
      <c r="Y117" s="41"/>
      <c r="Z117" s="41"/>
      <c r="AA117" s="41"/>
      <c r="AB117" s="41"/>
      <c r="AC117" s="41"/>
      <c r="AD117" s="41"/>
      <c r="AE117" s="41"/>
      <c r="AR117" s="188" t="s">
        <v>113</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8696</v>
      </c>
    </row>
    <row r="118" s="2" customFormat="1">
      <c r="A118" s="41"/>
      <c r="B118" s="42"/>
      <c r="C118" s="41"/>
      <c r="D118" s="190" t="s">
        <v>338</v>
      </c>
      <c r="E118" s="41"/>
      <c r="F118" s="191" t="s">
        <v>8697</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3" customFormat="1">
      <c r="A119" s="13"/>
      <c r="B119" s="201"/>
      <c r="C119" s="13"/>
      <c r="D119" s="195" t="s">
        <v>442</v>
      </c>
      <c r="E119" s="202" t="s">
        <v>3</v>
      </c>
      <c r="F119" s="203" t="s">
        <v>8698</v>
      </c>
      <c r="G119" s="13"/>
      <c r="H119" s="204">
        <v>283</v>
      </c>
      <c r="I119" s="205"/>
      <c r="J119" s="13"/>
      <c r="K119" s="13"/>
      <c r="L119" s="201"/>
      <c r="M119" s="206"/>
      <c r="N119" s="207"/>
      <c r="O119" s="207"/>
      <c r="P119" s="207"/>
      <c r="Q119" s="207"/>
      <c r="R119" s="207"/>
      <c r="S119" s="207"/>
      <c r="T119" s="208"/>
      <c r="U119" s="13"/>
      <c r="V119" s="13"/>
      <c r="W119" s="13"/>
      <c r="X119" s="13"/>
      <c r="Y119" s="13"/>
      <c r="Z119" s="13"/>
      <c r="AA119" s="13"/>
      <c r="AB119" s="13"/>
      <c r="AC119" s="13"/>
      <c r="AD119" s="13"/>
      <c r="AE119" s="13"/>
      <c r="AT119" s="202" t="s">
        <v>442</v>
      </c>
      <c r="AU119" s="202" t="s">
        <v>79</v>
      </c>
      <c r="AV119" s="13" t="s">
        <v>79</v>
      </c>
      <c r="AW119" s="13" t="s">
        <v>31</v>
      </c>
      <c r="AX119" s="13" t="s">
        <v>69</v>
      </c>
      <c r="AY119" s="202" t="s">
        <v>328</v>
      </c>
    </row>
    <row r="120" s="13" customFormat="1">
      <c r="A120" s="13"/>
      <c r="B120" s="201"/>
      <c r="C120" s="13"/>
      <c r="D120" s="195" t="s">
        <v>442</v>
      </c>
      <c r="E120" s="202" t="s">
        <v>3</v>
      </c>
      <c r="F120" s="203" t="s">
        <v>8699</v>
      </c>
      <c r="G120" s="13"/>
      <c r="H120" s="204">
        <v>566</v>
      </c>
      <c r="I120" s="205"/>
      <c r="J120" s="13"/>
      <c r="K120" s="13"/>
      <c r="L120" s="201"/>
      <c r="M120" s="206"/>
      <c r="N120" s="207"/>
      <c r="O120" s="207"/>
      <c r="P120" s="207"/>
      <c r="Q120" s="207"/>
      <c r="R120" s="207"/>
      <c r="S120" s="207"/>
      <c r="T120" s="208"/>
      <c r="U120" s="13"/>
      <c r="V120" s="13"/>
      <c r="W120" s="13"/>
      <c r="X120" s="13"/>
      <c r="Y120" s="13"/>
      <c r="Z120" s="13"/>
      <c r="AA120" s="13"/>
      <c r="AB120" s="13"/>
      <c r="AC120" s="13"/>
      <c r="AD120" s="13"/>
      <c r="AE120" s="13"/>
      <c r="AT120" s="202" t="s">
        <v>442</v>
      </c>
      <c r="AU120" s="202" t="s">
        <v>79</v>
      </c>
      <c r="AV120" s="13" t="s">
        <v>79</v>
      </c>
      <c r="AW120" s="13" t="s">
        <v>31</v>
      </c>
      <c r="AX120" s="13" t="s">
        <v>76</v>
      </c>
      <c r="AY120" s="202" t="s">
        <v>328</v>
      </c>
    </row>
    <row r="121" s="2" customFormat="1" ht="16.5" customHeight="1">
      <c r="A121" s="41"/>
      <c r="B121" s="176"/>
      <c r="C121" s="177" t="s">
        <v>150</v>
      </c>
      <c r="D121" s="177" t="s">
        <v>331</v>
      </c>
      <c r="E121" s="178" t="s">
        <v>474</v>
      </c>
      <c r="F121" s="179" t="s">
        <v>475</v>
      </c>
      <c r="G121" s="180" t="s">
        <v>476</v>
      </c>
      <c r="H121" s="181">
        <v>133.80000000000001</v>
      </c>
      <c r="I121" s="182"/>
      <c r="J121" s="183">
        <f>ROUND(I121*H121,2)</f>
        <v>0</v>
      </c>
      <c r="K121" s="179" t="s">
        <v>335</v>
      </c>
      <c r="L121" s="42"/>
      <c r="M121" s="184" t="s">
        <v>3</v>
      </c>
      <c r="N121" s="185" t="s">
        <v>40</v>
      </c>
      <c r="O121" s="75"/>
      <c r="P121" s="186">
        <f>O121*H121</f>
        <v>0</v>
      </c>
      <c r="Q121" s="186">
        <v>0</v>
      </c>
      <c r="R121" s="186">
        <f>Q121*H121</f>
        <v>0</v>
      </c>
      <c r="S121" s="186">
        <v>0.20499999999999999</v>
      </c>
      <c r="T121" s="187">
        <f>S121*H121</f>
        <v>27.429000000000002</v>
      </c>
      <c r="U121" s="41"/>
      <c r="V121" s="41"/>
      <c r="W121" s="41"/>
      <c r="X121" s="41"/>
      <c r="Y121" s="41"/>
      <c r="Z121" s="41"/>
      <c r="AA121" s="41"/>
      <c r="AB121" s="41"/>
      <c r="AC121" s="41"/>
      <c r="AD121" s="41"/>
      <c r="AE121" s="41"/>
      <c r="AR121" s="188" t="s">
        <v>113</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8700</v>
      </c>
    </row>
    <row r="122" s="2" customFormat="1">
      <c r="A122" s="41"/>
      <c r="B122" s="42"/>
      <c r="C122" s="41"/>
      <c r="D122" s="190" t="s">
        <v>338</v>
      </c>
      <c r="E122" s="41"/>
      <c r="F122" s="191" t="s">
        <v>478</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79</v>
      </c>
    </row>
    <row r="123" s="13" customFormat="1">
      <c r="A123" s="13"/>
      <c r="B123" s="201"/>
      <c r="C123" s="13"/>
      <c r="D123" s="195" t="s">
        <v>442</v>
      </c>
      <c r="E123" s="202" t="s">
        <v>3</v>
      </c>
      <c r="F123" s="203" t="s">
        <v>8701</v>
      </c>
      <c r="G123" s="13"/>
      <c r="H123" s="204">
        <v>16</v>
      </c>
      <c r="I123" s="205"/>
      <c r="J123" s="13"/>
      <c r="K123" s="13"/>
      <c r="L123" s="201"/>
      <c r="M123" s="206"/>
      <c r="N123" s="207"/>
      <c r="O123" s="207"/>
      <c r="P123" s="207"/>
      <c r="Q123" s="207"/>
      <c r="R123" s="207"/>
      <c r="S123" s="207"/>
      <c r="T123" s="208"/>
      <c r="U123" s="13"/>
      <c r="V123" s="13"/>
      <c r="W123" s="13"/>
      <c r="X123" s="13"/>
      <c r="Y123" s="13"/>
      <c r="Z123" s="13"/>
      <c r="AA123" s="13"/>
      <c r="AB123" s="13"/>
      <c r="AC123" s="13"/>
      <c r="AD123" s="13"/>
      <c r="AE123" s="13"/>
      <c r="AT123" s="202" t="s">
        <v>442</v>
      </c>
      <c r="AU123" s="202" t="s">
        <v>79</v>
      </c>
      <c r="AV123" s="13" t="s">
        <v>79</v>
      </c>
      <c r="AW123" s="13" t="s">
        <v>31</v>
      </c>
      <c r="AX123" s="13" t="s">
        <v>69</v>
      </c>
      <c r="AY123" s="202" t="s">
        <v>328</v>
      </c>
    </row>
    <row r="124" s="13" customFormat="1">
      <c r="A124" s="13"/>
      <c r="B124" s="201"/>
      <c r="C124" s="13"/>
      <c r="D124" s="195" t="s">
        <v>442</v>
      </c>
      <c r="E124" s="202" t="s">
        <v>3</v>
      </c>
      <c r="F124" s="203" t="s">
        <v>8702</v>
      </c>
      <c r="G124" s="13"/>
      <c r="H124" s="204">
        <v>117.8</v>
      </c>
      <c r="I124" s="205"/>
      <c r="J124" s="13"/>
      <c r="K124" s="13"/>
      <c r="L124" s="201"/>
      <c r="M124" s="206"/>
      <c r="N124" s="207"/>
      <c r="O124" s="207"/>
      <c r="P124" s="207"/>
      <c r="Q124" s="207"/>
      <c r="R124" s="207"/>
      <c r="S124" s="207"/>
      <c r="T124" s="208"/>
      <c r="U124" s="13"/>
      <c r="V124" s="13"/>
      <c r="W124" s="13"/>
      <c r="X124" s="13"/>
      <c r="Y124" s="13"/>
      <c r="Z124" s="13"/>
      <c r="AA124" s="13"/>
      <c r="AB124" s="13"/>
      <c r="AC124" s="13"/>
      <c r="AD124" s="13"/>
      <c r="AE124" s="13"/>
      <c r="AT124" s="202" t="s">
        <v>442</v>
      </c>
      <c r="AU124" s="202" t="s">
        <v>79</v>
      </c>
      <c r="AV124" s="13" t="s">
        <v>79</v>
      </c>
      <c r="AW124" s="13" t="s">
        <v>31</v>
      </c>
      <c r="AX124" s="13" t="s">
        <v>69</v>
      </c>
      <c r="AY124" s="202" t="s">
        <v>328</v>
      </c>
    </row>
    <row r="125" s="14" customFormat="1">
      <c r="A125" s="14"/>
      <c r="B125" s="209"/>
      <c r="C125" s="14"/>
      <c r="D125" s="195" t="s">
        <v>442</v>
      </c>
      <c r="E125" s="210" t="s">
        <v>3</v>
      </c>
      <c r="F125" s="211" t="s">
        <v>452</v>
      </c>
      <c r="G125" s="14"/>
      <c r="H125" s="212">
        <v>133.80000000000001</v>
      </c>
      <c r="I125" s="213"/>
      <c r="J125" s="14"/>
      <c r="K125" s="14"/>
      <c r="L125" s="209"/>
      <c r="M125" s="214"/>
      <c r="N125" s="215"/>
      <c r="O125" s="215"/>
      <c r="P125" s="215"/>
      <c r="Q125" s="215"/>
      <c r="R125" s="215"/>
      <c r="S125" s="215"/>
      <c r="T125" s="216"/>
      <c r="U125" s="14"/>
      <c r="V125" s="14"/>
      <c r="W125" s="14"/>
      <c r="X125" s="14"/>
      <c r="Y125" s="14"/>
      <c r="Z125" s="14"/>
      <c r="AA125" s="14"/>
      <c r="AB125" s="14"/>
      <c r="AC125" s="14"/>
      <c r="AD125" s="14"/>
      <c r="AE125" s="14"/>
      <c r="AT125" s="210" t="s">
        <v>442</v>
      </c>
      <c r="AU125" s="210" t="s">
        <v>79</v>
      </c>
      <c r="AV125" s="14" t="s">
        <v>113</v>
      </c>
      <c r="AW125" s="14" t="s">
        <v>31</v>
      </c>
      <c r="AX125" s="14" t="s">
        <v>76</v>
      </c>
      <c r="AY125" s="210" t="s">
        <v>328</v>
      </c>
    </row>
    <row r="126" s="2" customFormat="1" ht="16.5" customHeight="1">
      <c r="A126" s="41"/>
      <c r="B126" s="176"/>
      <c r="C126" s="177" t="s">
        <v>168</v>
      </c>
      <c r="D126" s="177" t="s">
        <v>331</v>
      </c>
      <c r="E126" s="178" t="s">
        <v>481</v>
      </c>
      <c r="F126" s="179" t="s">
        <v>482</v>
      </c>
      <c r="G126" s="180" t="s">
        <v>476</v>
      </c>
      <c r="H126" s="181">
        <v>79.859999999999999</v>
      </c>
      <c r="I126" s="182"/>
      <c r="J126" s="183">
        <f>ROUND(I126*H126,2)</f>
        <v>0</v>
      </c>
      <c r="K126" s="179" t="s">
        <v>335</v>
      </c>
      <c r="L126" s="42"/>
      <c r="M126" s="184" t="s">
        <v>3</v>
      </c>
      <c r="N126" s="185" t="s">
        <v>40</v>
      </c>
      <c r="O126" s="75"/>
      <c r="P126" s="186">
        <f>O126*H126</f>
        <v>0</v>
      </c>
      <c r="Q126" s="186">
        <v>0</v>
      </c>
      <c r="R126" s="186">
        <f>Q126*H126</f>
        <v>0</v>
      </c>
      <c r="S126" s="186">
        <v>0.040000000000000001</v>
      </c>
      <c r="T126" s="187">
        <f>S126*H126</f>
        <v>3.1943999999999999</v>
      </c>
      <c r="U126" s="41"/>
      <c r="V126" s="41"/>
      <c r="W126" s="41"/>
      <c r="X126" s="41"/>
      <c r="Y126" s="41"/>
      <c r="Z126" s="41"/>
      <c r="AA126" s="41"/>
      <c r="AB126" s="41"/>
      <c r="AC126" s="41"/>
      <c r="AD126" s="41"/>
      <c r="AE126" s="41"/>
      <c r="AR126" s="188" t="s">
        <v>113</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8703</v>
      </c>
    </row>
    <row r="127" s="2" customFormat="1">
      <c r="A127" s="41"/>
      <c r="B127" s="42"/>
      <c r="C127" s="41"/>
      <c r="D127" s="190" t="s">
        <v>338</v>
      </c>
      <c r="E127" s="41"/>
      <c r="F127" s="191" t="s">
        <v>484</v>
      </c>
      <c r="G127" s="41"/>
      <c r="H127" s="41"/>
      <c r="I127" s="192"/>
      <c r="J127" s="41"/>
      <c r="K127" s="41"/>
      <c r="L127" s="42"/>
      <c r="M127" s="193"/>
      <c r="N127" s="194"/>
      <c r="O127" s="75"/>
      <c r="P127" s="75"/>
      <c r="Q127" s="75"/>
      <c r="R127" s="75"/>
      <c r="S127" s="75"/>
      <c r="T127" s="76"/>
      <c r="U127" s="41"/>
      <c r="V127" s="41"/>
      <c r="W127" s="41"/>
      <c r="X127" s="41"/>
      <c r="Y127" s="41"/>
      <c r="Z127" s="41"/>
      <c r="AA127" s="41"/>
      <c r="AB127" s="41"/>
      <c r="AC127" s="41"/>
      <c r="AD127" s="41"/>
      <c r="AE127" s="41"/>
      <c r="AT127" s="22" t="s">
        <v>338</v>
      </c>
      <c r="AU127" s="22" t="s">
        <v>79</v>
      </c>
    </row>
    <row r="128" s="2" customFormat="1" ht="24.15" customHeight="1">
      <c r="A128" s="41"/>
      <c r="B128" s="176"/>
      <c r="C128" s="177" t="s">
        <v>171</v>
      </c>
      <c r="D128" s="177" t="s">
        <v>331</v>
      </c>
      <c r="E128" s="178" t="s">
        <v>485</v>
      </c>
      <c r="F128" s="179" t="s">
        <v>486</v>
      </c>
      <c r="G128" s="180" t="s">
        <v>439</v>
      </c>
      <c r="H128" s="181">
        <v>820</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8704</v>
      </c>
    </row>
    <row r="129" s="2" customFormat="1">
      <c r="A129" s="41"/>
      <c r="B129" s="42"/>
      <c r="C129" s="41"/>
      <c r="D129" s="190" t="s">
        <v>338</v>
      </c>
      <c r="E129" s="41"/>
      <c r="F129" s="191" t="s">
        <v>488</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2" customFormat="1" ht="33" customHeight="1">
      <c r="A130" s="41"/>
      <c r="B130" s="176"/>
      <c r="C130" s="177" t="s">
        <v>183</v>
      </c>
      <c r="D130" s="177" t="s">
        <v>331</v>
      </c>
      <c r="E130" s="178" t="s">
        <v>489</v>
      </c>
      <c r="F130" s="179" t="s">
        <v>490</v>
      </c>
      <c r="G130" s="180" t="s">
        <v>491</v>
      </c>
      <c r="H130" s="181">
        <v>186</v>
      </c>
      <c r="I130" s="182"/>
      <c r="J130" s="183">
        <f>ROUND(I130*H130,2)</f>
        <v>0</v>
      </c>
      <c r="K130" s="179" t="s">
        <v>335</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79</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8705</v>
      </c>
    </row>
    <row r="131" s="2" customFormat="1">
      <c r="A131" s="41"/>
      <c r="B131" s="42"/>
      <c r="C131" s="41"/>
      <c r="D131" s="190" t="s">
        <v>338</v>
      </c>
      <c r="E131" s="41"/>
      <c r="F131" s="191" t="s">
        <v>493</v>
      </c>
      <c r="G131" s="41"/>
      <c r="H131" s="41"/>
      <c r="I131" s="192"/>
      <c r="J131" s="41"/>
      <c r="K131" s="41"/>
      <c r="L131" s="42"/>
      <c r="M131" s="193"/>
      <c r="N131" s="194"/>
      <c r="O131" s="75"/>
      <c r="P131" s="75"/>
      <c r="Q131" s="75"/>
      <c r="R131" s="75"/>
      <c r="S131" s="75"/>
      <c r="T131" s="76"/>
      <c r="U131" s="41"/>
      <c r="V131" s="41"/>
      <c r="W131" s="41"/>
      <c r="X131" s="41"/>
      <c r="Y131" s="41"/>
      <c r="Z131" s="41"/>
      <c r="AA131" s="41"/>
      <c r="AB131" s="41"/>
      <c r="AC131" s="41"/>
      <c r="AD131" s="41"/>
      <c r="AE131" s="41"/>
      <c r="AT131" s="22" t="s">
        <v>338</v>
      </c>
      <c r="AU131" s="22" t="s">
        <v>79</v>
      </c>
    </row>
    <row r="132" s="13" customFormat="1">
      <c r="A132" s="13"/>
      <c r="B132" s="201"/>
      <c r="C132" s="13"/>
      <c r="D132" s="195" t="s">
        <v>442</v>
      </c>
      <c r="E132" s="202" t="s">
        <v>3</v>
      </c>
      <c r="F132" s="203" t="s">
        <v>8706</v>
      </c>
      <c r="G132" s="13"/>
      <c r="H132" s="204">
        <v>186</v>
      </c>
      <c r="I132" s="205"/>
      <c r="J132" s="13"/>
      <c r="K132" s="13"/>
      <c r="L132" s="201"/>
      <c r="M132" s="206"/>
      <c r="N132" s="207"/>
      <c r="O132" s="207"/>
      <c r="P132" s="207"/>
      <c r="Q132" s="207"/>
      <c r="R132" s="207"/>
      <c r="S132" s="207"/>
      <c r="T132" s="208"/>
      <c r="U132" s="13"/>
      <c r="V132" s="13"/>
      <c r="W132" s="13"/>
      <c r="X132" s="13"/>
      <c r="Y132" s="13"/>
      <c r="Z132" s="13"/>
      <c r="AA132" s="13"/>
      <c r="AB132" s="13"/>
      <c r="AC132" s="13"/>
      <c r="AD132" s="13"/>
      <c r="AE132" s="13"/>
      <c r="AT132" s="202" t="s">
        <v>442</v>
      </c>
      <c r="AU132" s="202" t="s">
        <v>79</v>
      </c>
      <c r="AV132" s="13" t="s">
        <v>79</v>
      </c>
      <c r="AW132" s="13" t="s">
        <v>31</v>
      </c>
      <c r="AX132" s="13" t="s">
        <v>76</v>
      </c>
      <c r="AY132" s="202" t="s">
        <v>328</v>
      </c>
    </row>
    <row r="133" s="2" customFormat="1" ht="37.8" customHeight="1">
      <c r="A133" s="41"/>
      <c r="B133" s="176"/>
      <c r="C133" s="177" t="s">
        <v>235</v>
      </c>
      <c r="D133" s="177" t="s">
        <v>331</v>
      </c>
      <c r="E133" s="178" t="s">
        <v>8707</v>
      </c>
      <c r="F133" s="179" t="s">
        <v>8708</v>
      </c>
      <c r="G133" s="180" t="s">
        <v>491</v>
      </c>
      <c r="H133" s="181">
        <v>309</v>
      </c>
      <c r="I133" s="182"/>
      <c r="J133" s="183">
        <f>ROUND(I133*H133,2)</f>
        <v>0</v>
      </c>
      <c r="K133" s="179" t="s">
        <v>335</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79</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8709</v>
      </c>
    </row>
    <row r="134" s="2" customFormat="1">
      <c r="A134" s="41"/>
      <c r="B134" s="42"/>
      <c r="C134" s="41"/>
      <c r="D134" s="190" t="s">
        <v>338</v>
      </c>
      <c r="E134" s="41"/>
      <c r="F134" s="191" t="s">
        <v>8710</v>
      </c>
      <c r="G134" s="41"/>
      <c r="H134" s="41"/>
      <c r="I134" s="192"/>
      <c r="J134" s="41"/>
      <c r="K134" s="41"/>
      <c r="L134" s="42"/>
      <c r="M134" s="193"/>
      <c r="N134" s="194"/>
      <c r="O134" s="75"/>
      <c r="P134" s="75"/>
      <c r="Q134" s="75"/>
      <c r="R134" s="75"/>
      <c r="S134" s="75"/>
      <c r="T134" s="76"/>
      <c r="U134" s="41"/>
      <c r="V134" s="41"/>
      <c r="W134" s="41"/>
      <c r="X134" s="41"/>
      <c r="Y134" s="41"/>
      <c r="Z134" s="41"/>
      <c r="AA134" s="41"/>
      <c r="AB134" s="41"/>
      <c r="AC134" s="41"/>
      <c r="AD134" s="41"/>
      <c r="AE134" s="41"/>
      <c r="AT134" s="22" t="s">
        <v>338</v>
      </c>
      <c r="AU134" s="22" t="s">
        <v>79</v>
      </c>
    </row>
    <row r="135" s="13" customFormat="1">
      <c r="A135" s="13"/>
      <c r="B135" s="201"/>
      <c r="C135" s="13"/>
      <c r="D135" s="195" t="s">
        <v>442</v>
      </c>
      <c r="E135" s="202" t="s">
        <v>3</v>
      </c>
      <c r="F135" s="203" t="s">
        <v>8711</v>
      </c>
      <c r="G135" s="13"/>
      <c r="H135" s="204">
        <v>123</v>
      </c>
      <c r="I135" s="205"/>
      <c r="J135" s="13"/>
      <c r="K135" s="13"/>
      <c r="L135" s="201"/>
      <c r="M135" s="206"/>
      <c r="N135" s="207"/>
      <c r="O135" s="207"/>
      <c r="P135" s="207"/>
      <c r="Q135" s="207"/>
      <c r="R135" s="207"/>
      <c r="S135" s="207"/>
      <c r="T135" s="208"/>
      <c r="U135" s="13"/>
      <c r="V135" s="13"/>
      <c r="W135" s="13"/>
      <c r="X135" s="13"/>
      <c r="Y135" s="13"/>
      <c r="Z135" s="13"/>
      <c r="AA135" s="13"/>
      <c r="AB135" s="13"/>
      <c r="AC135" s="13"/>
      <c r="AD135" s="13"/>
      <c r="AE135" s="13"/>
      <c r="AT135" s="202" t="s">
        <v>442</v>
      </c>
      <c r="AU135" s="202" t="s">
        <v>79</v>
      </c>
      <c r="AV135" s="13" t="s">
        <v>79</v>
      </c>
      <c r="AW135" s="13" t="s">
        <v>31</v>
      </c>
      <c r="AX135" s="13" t="s">
        <v>69</v>
      </c>
      <c r="AY135" s="202" t="s">
        <v>328</v>
      </c>
    </row>
    <row r="136" s="13" customFormat="1">
      <c r="A136" s="13"/>
      <c r="B136" s="201"/>
      <c r="C136" s="13"/>
      <c r="D136" s="195" t="s">
        <v>442</v>
      </c>
      <c r="E136" s="202" t="s">
        <v>3</v>
      </c>
      <c r="F136" s="203" t="s">
        <v>8712</v>
      </c>
      <c r="G136" s="13"/>
      <c r="H136" s="204">
        <v>186</v>
      </c>
      <c r="I136" s="205"/>
      <c r="J136" s="13"/>
      <c r="K136" s="13"/>
      <c r="L136" s="201"/>
      <c r="M136" s="206"/>
      <c r="N136" s="207"/>
      <c r="O136" s="207"/>
      <c r="P136" s="207"/>
      <c r="Q136" s="207"/>
      <c r="R136" s="207"/>
      <c r="S136" s="207"/>
      <c r="T136" s="208"/>
      <c r="U136" s="13"/>
      <c r="V136" s="13"/>
      <c r="W136" s="13"/>
      <c r="X136" s="13"/>
      <c r="Y136" s="13"/>
      <c r="Z136" s="13"/>
      <c r="AA136" s="13"/>
      <c r="AB136" s="13"/>
      <c r="AC136" s="13"/>
      <c r="AD136" s="13"/>
      <c r="AE136" s="13"/>
      <c r="AT136" s="202" t="s">
        <v>442</v>
      </c>
      <c r="AU136" s="202" t="s">
        <v>79</v>
      </c>
      <c r="AV136" s="13" t="s">
        <v>79</v>
      </c>
      <c r="AW136" s="13" t="s">
        <v>31</v>
      </c>
      <c r="AX136" s="13" t="s">
        <v>69</v>
      </c>
      <c r="AY136" s="202" t="s">
        <v>328</v>
      </c>
    </row>
    <row r="137" s="14" customFormat="1">
      <c r="A137" s="14"/>
      <c r="B137" s="209"/>
      <c r="C137" s="14"/>
      <c r="D137" s="195" t="s">
        <v>442</v>
      </c>
      <c r="E137" s="210" t="s">
        <v>3</v>
      </c>
      <c r="F137" s="211" t="s">
        <v>452</v>
      </c>
      <c r="G137" s="14"/>
      <c r="H137" s="212">
        <v>309</v>
      </c>
      <c r="I137" s="213"/>
      <c r="J137" s="14"/>
      <c r="K137" s="14"/>
      <c r="L137" s="209"/>
      <c r="M137" s="214"/>
      <c r="N137" s="215"/>
      <c r="O137" s="215"/>
      <c r="P137" s="215"/>
      <c r="Q137" s="215"/>
      <c r="R137" s="215"/>
      <c r="S137" s="215"/>
      <c r="T137" s="216"/>
      <c r="U137" s="14"/>
      <c r="V137" s="14"/>
      <c r="W137" s="14"/>
      <c r="X137" s="14"/>
      <c r="Y137" s="14"/>
      <c r="Z137" s="14"/>
      <c r="AA137" s="14"/>
      <c r="AB137" s="14"/>
      <c r="AC137" s="14"/>
      <c r="AD137" s="14"/>
      <c r="AE137" s="14"/>
      <c r="AT137" s="210" t="s">
        <v>442</v>
      </c>
      <c r="AU137" s="210" t="s">
        <v>79</v>
      </c>
      <c r="AV137" s="14" t="s">
        <v>113</v>
      </c>
      <c r="AW137" s="14" t="s">
        <v>31</v>
      </c>
      <c r="AX137" s="14" t="s">
        <v>76</v>
      </c>
      <c r="AY137" s="210" t="s">
        <v>328</v>
      </c>
    </row>
    <row r="138" s="2" customFormat="1" ht="37.8" customHeight="1">
      <c r="A138" s="41"/>
      <c r="B138" s="176"/>
      <c r="C138" s="177" t="s">
        <v>239</v>
      </c>
      <c r="D138" s="177" t="s">
        <v>331</v>
      </c>
      <c r="E138" s="178" t="s">
        <v>8713</v>
      </c>
      <c r="F138" s="179" t="s">
        <v>8714</v>
      </c>
      <c r="G138" s="180" t="s">
        <v>491</v>
      </c>
      <c r="H138" s="181">
        <v>3090</v>
      </c>
      <c r="I138" s="182"/>
      <c r="J138" s="183">
        <f>ROUND(I138*H138,2)</f>
        <v>0</v>
      </c>
      <c r="K138" s="179" t="s">
        <v>335</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79</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8715</v>
      </c>
    </row>
    <row r="139" s="2" customFormat="1">
      <c r="A139" s="41"/>
      <c r="B139" s="42"/>
      <c r="C139" s="41"/>
      <c r="D139" s="190" t="s">
        <v>338</v>
      </c>
      <c r="E139" s="41"/>
      <c r="F139" s="191" t="s">
        <v>8716</v>
      </c>
      <c r="G139" s="41"/>
      <c r="H139" s="41"/>
      <c r="I139" s="192"/>
      <c r="J139" s="41"/>
      <c r="K139" s="41"/>
      <c r="L139" s="42"/>
      <c r="M139" s="193"/>
      <c r="N139" s="194"/>
      <c r="O139" s="75"/>
      <c r="P139" s="75"/>
      <c r="Q139" s="75"/>
      <c r="R139" s="75"/>
      <c r="S139" s="75"/>
      <c r="T139" s="76"/>
      <c r="U139" s="41"/>
      <c r="V139" s="41"/>
      <c r="W139" s="41"/>
      <c r="X139" s="41"/>
      <c r="Y139" s="41"/>
      <c r="Z139" s="41"/>
      <c r="AA139" s="41"/>
      <c r="AB139" s="41"/>
      <c r="AC139" s="41"/>
      <c r="AD139" s="41"/>
      <c r="AE139" s="41"/>
      <c r="AT139" s="22" t="s">
        <v>338</v>
      </c>
      <c r="AU139" s="22" t="s">
        <v>79</v>
      </c>
    </row>
    <row r="140" s="13" customFormat="1">
      <c r="A140" s="13"/>
      <c r="B140" s="201"/>
      <c r="C140" s="13"/>
      <c r="D140" s="195" t="s">
        <v>442</v>
      </c>
      <c r="E140" s="202" t="s">
        <v>3</v>
      </c>
      <c r="F140" s="203" t="s">
        <v>8717</v>
      </c>
      <c r="G140" s="13"/>
      <c r="H140" s="204">
        <v>309</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69</v>
      </c>
      <c r="AY140" s="202" t="s">
        <v>328</v>
      </c>
    </row>
    <row r="141" s="13" customFormat="1">
      <c r="A141" s="13"/>
      <c r="B141" s="201"/>
      <c r="C141" s="13"/>
      <c r="D141" s="195" t="s">
        <v>442</v>
      </c>
      <c r="E141" s="202" t="s">
        <v>3</v>
      </c>
      <c r="F141" s="203" t="s">
        <v>8718</v>
      </c>
      <c r="G141" s="13"/>
      <c r="H141" s="204">
        <v>3090</v>
      </c>
      <c r="I141" s="205"/>
      <c r="J141" s="13"/>
      <c r="K141" s="13"/>
      <c r="L141" s="201"/>
      <c r="M141" s="206"/>
      <c r="N141" s="207"/>
      <c r="O141" s="207"/>
      <c r="P141" s="207"/>
      <c r="Q141" s="207"/>
      <c r="R141" s="207"/>
      <c r="S141" s="207"/>
      <c r="T141" s="208"/>
      <c r="U141" s="13"/>
      <c r="V141" s="13"/>
      <c r="W141" s="13"/>
      <c r="X141" s="13"/>
      <c r="Y141" s="13"/>
      <c r="Z141" s="13"/>
      <c r="AA141" s="13"/>
      <c r="AB141" s="13"/>
      <c r="AC141" s="13"/>
      <c r="AD141" s="13"/>
      <c r="AE141" s="13"/>
      <c r="AT141" s="202" t="s">
        <v>442</v>
      </c>
      <c r="AU141" s="202" t="s">
        <v>79</v>
      </c>
      <c r="AV141" s="13" t="s">
        <v>79</v>
      </c>
      <c r="AW141" s="13" t="s">
        <v>31</v>
      </c>
      <c r="AX141" s="13" t="s">
        <v>76</v>
      </c>
      <c r="AY141" s="202" t="s">
        <v>328</v>
      </c>
    </row>
    <row r="142" s="2" customFormat="1" ht="16.5" customHeight="1">
      <c r="A142" s="41"/>
      <c r="B142" s="176"/>
      <c r="C142" s="177" t="s">
        <v>9</v>
      </c>
      <c r="D142" s="177" t="s">
        <v>331</v>
      </c>
      <c r="E142" s="178" t="s">
        <v>506</v>
      </c>
      <c r="F142" s="179" t="s">
        <v>507</v>
      </c>
      <c r="G142" s="180" t="s">
        <v>491</v>
      </c>
      <c r="H142" s="181">
        <v>309</v>
      </c>
      <c r="I142" s="182"/>
      <c r="J142" s="183">
        <f>ROUND(I142*H142,2)</f>
        <v>0</v>
      </c>
      <c r="K142" s="179" t="s">
        <v>335</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79</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8719</v>
      </c>
    </row>
    <row r="143" s="2" customFormat="1">
      <c r="A143" s="41"/>
      <c r="B143" s="42"/>
      <c r="C143" s="41"/>
      <c r="D143" s="190" t="s">
        <v>338</v>
      </c>
      <c r="E143" s="41"/>
      <c r="F143" s="191" t="s">
        <v>509</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79</v>
      </c>
    </row>
    <row r="144" s="13" customFormat="1">
      <c r="A144" s="13"/>
      <c r="B144" s="201"/>
      <c r="C144" s="13"/>
      <c r="D144" s="195" t="s">
        <v>442</v>
      </c>
      <c r="E144" s="202" t="s">
        <v>3</v>
      </c>
      <c r="F144" s="203" t="s">
        <v>8711</v>
      </c>
      <c r="G144" s="13"/>
      <c r="H144" s="204">
        <v>123</v>
      </c>
      <c r="I144" s="205"/>
      <c r="J144" s="13"/>
      <c r="K144" s="13"/>
      <c r="L144" s="201"/>
      <c r="M144" s="206"/>
      <c r="N144" s="207"/>
      <c r="O144" s="207"/>
      <c r="P144" s="207"/>
      <c r="Q144" s="207"/>
      <c r="R144" s="207"/>
      <c r="S144" s="207"/>
      <c r="T144" s="208"/>
      <c r="U144" s="13"/>
      <c r="V144" s="13"/>
      <c r="W144" s="13"/>
      <c r="X144" s="13"/>
      <c r="Y144" s="13"/>
      <c r="Z144" s="13"/>
      <c r="AA144" s="13"/>
      <c r="AB144" s="13"/>
      <c r="AC144" s="13"/>
      <c r="AD144" s="13"/>
      <c r="AE144" s="13"/>
      <c r="AT144" s="202" t="s">
        <v>442</v>
      </c>
      <c r="AU144" s="202" t="s">
        <v>79</v>
      </c>
      <c r="AV144" s="13" t="s">
        <v>79</v>
      </c>
      <c r="AW144" s="13" t="s">
        <v>31</v>
      </c>
      <c r="AX144" s="13" t="s">
        <v>69</v>
      </c>
      <c r="AY144" s="202" t="s">
        <v>328</v>
      </c>
    </row>
    <row r="145" s="13" customFormat="1">
      <c r="A145" s="13"/>
      <c r="B145" s="201"/>
      <c r="C145" s="13"/>
      <c r="D145" s="195" t="s">
        <v>442</v>
      </c>
      <c r="E145" s="202" t="s">
        <v>3</v>
      </c>
      <c r="F145" s="203" t="s">
        <v>8712</v>
      </c>
      <c r="G145" s="13"/>
      <c r="H145" s="204">
        <v>186</v>
      </c>
      <c r="I145" s="205"/>
      <c r="J145" s="13"/>
      <c r="K145" s="13"/>
      <c r="L145" s="201"/>
      <c r="M145" s="206"/>
      <c r="N145" s="207"/>
      <c r="O145" s="207"/>
      <c r="P145" s="207"/>
      <c r="Q145" s="207"/>
      <c r="R145" s="207"/>
      <c r="S145" s="207"/>
      <c r="T145" s="208"/>
      <c r="U145" s="13"/>
      <c r="V145" s="13"/>
      <c r="W145" s="13"/>
      <c r="X145" s="13"/>
      <c r="Y145" s="13"/>
      <c r="Z145" s="13"/>
      <c r="AA145" s="13"/>
      <c r="AB145" s="13"/>
      <c r="AC145" s="13"/>
      <c r="AD145" s="13"/>
      <c r="AE145" s="13"/>
      <c r="AT145" s="202" t="s">
        <v>442</v>
      </c>
      <c r="AU145" s="202" t="s">
        <v>79</v>
      </c>
      <c r="AV145" s="13" t="s">
        <v>79</v>
      </c>
      <c r="AW145" s="13" t="s">
        <v>31</v>
      </c>
      <c r="AX145" s="13" t="s">
        <v>69</v>
      </c>
      <c r="AY145" s="202" t="s">
        <v>328</v>
      </c>
    </row>
    <row r="146" s="14" customFormat="1">
      <c r="A146" s="14"/>
      <c r="B146" s="209"/>
      <c r="C146" s="14"/>
      <c r="D146" s="195" t="s">
        <v>442</v>
      </c>
      <c r="E146" s="210" t="s">
        <v>3</v>
      </c>
      <c r="F146" s="211" t="s">
        <v>452</v>
      </c>
      <c r="G146" s="14"/>
      <c r="H146" s="212">
        <v>309</v>
      </c>
      <c r="I146" s="213"/>
      <c r="J146" s="14"/>
      <c r="K146" s="14"/>
      <c r="L146" s="209"/>
      <c r="M146" s="214"/>
      <c r="N146" s="215"/>
      <c r="O146" s="215"/>
      <c r="P146" s="215"/>
      <c r="Q146" s="215"/>
      <c r="R146" s="215"/>
      <c r="S146" s="215"/>
      <c r="T146" s="216"/>
      <c r="U146" s="14"/>
      <c r="V146" s="14"/>
      <c r="W146" s="14"/>
      <c r="X146" s="14"/>
      <c r="Y146" s="14"/>
      <c r="Z146" s="14"/>
      <c r="AA146" s="14"/>
      <c r="AB146" s="14"/>
      <c r="AC146" s="14"/>
      <c r="AD146" s="14"/>
      <c r="AE146" s="14"/>
      <c r="AT146" s="210" t="s">
        <v>442</v>
      </c>
      <c r="AU146" s="210" t="s">
        <v>79</v>
      </c>
      <c r="AV146" s="14" t="s">
        <v>113</v>
      </c>
      <c r="AW146" s="14" t="s">
        <v>31</v>
      </c>
      <c r="AX146" s="14" t="s">
        <v>76</v>
      </c>
      <c r="AY146" s="210" t="s">
        <v>328</v>
      </c>
    </row>
    <row r="147" s="2" customFormat="1" ht="24.15" customHeight="1">
      <c r="A147" s="41"/>
      <c r="B147" s="176"/>
      <c r="C147" s="177" t="s">
        <v>505</v>
      </c>
      <c r="D147" s="177" t="s">
        <v>331</v>
      </c>
      <c r="E147" s="178" t="s">
        <v>513</v>
      </c>
      <c r="F147" s="179" t="s">
        <v>514</v>
      </c>
      <c r="G147" s="180" t="s">
        <v>439</v>
      </c>
      <c r="H147" s="181">
        <v>843.19000000000005</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8720</v>
      </c>
    </row>
    <row r="148" s="2" customFormat="1">
      <c r="A148" s="41"/>
      <c r="B148" s="42"/>
      <c r="C148" s="41"/>
      <c r="D148" s="190" t="s">
        <v>338</v>
      </c>
      <c r="E148" s="41"/>
      <c r="F148" s="191" t="s">
        <v>516</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79</v>
      </c>
    </row>
    <row r="149" s="13" customFormat="1">
      <c r="A149" s="13"/>
      <c r="B149" s="201"/>
      <c r="C149" s="13"/>
      <c r="D149" s="195" t="s">
        <v>442</v>
      </c>
      <c r="E149" s="202" t="s">
        <v>3</v>
      </c>
      <c r="F149" s="203" t="s">
        <v>8721</v>
      </c>
      <c r="G149" s="13"/>
      <c r="H149" s="204">
        <v>843.19000000000005</v>
      </c>
      <c r="I149" s="205"/>
      <c r="J149" s="13"/>
      <c r="K149" s="13"/>
      <c r="L149" s="201"/>
      <c r="M149" s="206"/>
      <c r="N149" s="207"/>
      <c r="O149" s="207"/>
      <c r="P149" s="207"/>
      <c r="Q149" s="207"/>
      <c r="R149" s="207"/>
      <c r="S149" s="207"/>
      <c r="T149" s="208"/>
      <c r="U149" s="13"/>
      <c r="V149" s="13"/>
      <c r="W149" s="13"/>
      <c r="X149" s="13"/>
      <c r="Y149" s="13"/>
      <c r="Z149" s="13"/>
      <c r="AA149" s="13"/>
      <c r="AB149" s="13"/>
      <c r="AC149" s="13"/>
      <c r="AD149" s="13"/>
      <c r="AE149" s="13"/>
      <c r="AT149" s="202" t="s">
        <v>442</v>
      </c>
      <c r="AU149" s="202" t="s">
        <v>79</v>
      </c>
      <c r="AV149" s="13" t="s">
        <v>79</v>
      </c>
      <c r="AW149" s="13" t="s">
        <v>31</v>
      </c>
      <c r="AX149" s="13" t="s">
        <v>69</v>
      </c>
      <c r="AY149" s="202" t="s">
        <v>328</v>
      </c>
    </row>
    <row r="150" s="14" customFormat="1">
      <c r="A150" s="14"/>
      <c r="B150" s="209"/>
      <c r="C150" s="14"/>
      <c r="D150" s="195" t="s">
        <v>442</v>
      </c>
      <c r="E150" s="210" t="s">
        <v>3</v>
      </c>
      <c r="F150" s="211" t="s">
        <v>452</v>
      </c>
      <c r="G150" s="14"/>
      <c r="H150" s="212">
        <v>843.19000000000005</v>
      </c>
      <c r="I150" s="213"/>
      <c r="J150" s="14"/>
      <c r="K150" s="14"/>
      <c r="L150" s="209"/>
      <c r="M150" s="214"/>
      <c r="N150" s="215"/>
      <c r="O150" s="215"/>
      <c r="P150" s="215"/>
      <c r="Q150" s="215"/>
      <c r="R150" s="215"/>
      <c r="S150" s="215"/>
      <c r="T150" s="216"/>
      <c r="U150" s="14"/>
      <c r="V150" s="14"/>
      <c r="W150" s="14"/>
      <c r="X150" s="14"/>
      <c r="Y150" s="14"/>
      <c r="Z150" s="14"/>
      <c r="AA150" s="14"/>
      <c r="AB150" s="14"/>
      <c r="AC150" s="14"/>
      <c r="AD150" s="14"/>
      <c r="AE150" s="14"/>
      <c r="AT150" s="210" t="s">
        <v>442</v>
      </c>
      <c r="AU150" s="210" t="s">
        <v>79</v>
      </c>
      <c r="AV150" s="14" t="s">
        <v>113</v>
      </c>
      <c r="AW150" s="14" t="s">
        <v>31</v>
      </c>
      <c r="AX150" s="14" t="s">
        <v>76</v>
      </c>
      <c r="AY150" s="210" t="s">
        <v>328</v>
      </c>
    </row>
    <row r="151" s="12" customFormat="1" ht="22.8" customHeight="1">
      <c r="A151" s="12"/>
      <c r="B151" s="163"/>
      <c r="C151" s="12"/>
      <c r="D151" s="164" t="s">
        <v>68</v>
      </c>
      <c r="E151" s="174" t="s">
        <v>138</v>
      </c>
      <c r="F151" s="174" t="s">
        <v>578</v>
      </c>
      <c r="G151" s="12"/>
      <c r="H151" s="12"/>
      <c r="I151" s="166"/>
      <c r="J151" s="175">
        <f>BK151</f>
        <v>0</v>
      </c>
      <c r="K151" s="12"/>
      <c r="L151" s="163"/>
      <c r="M151" s="168"/>
      <c r="N151" s="169"/>
      <c r="O151" s="169"/>
      <c r="P151" s="170">
        <f>SUM(P152:P192)</f>
        <v>0</v>
      </c>
      <c r="Q151" s="169"/>
      <c r="R151" s="170">
        <f>SUM(R152:R192)</f>
        <v>241.11375226000001</v>
      </c>
      <c r="S151" s="169"/>
      <c r="T151" s="171">
        <f>SUM(T152:T192)</f>
        <v>0</v>
      </c>
      <c r="U151" s="12"/>
      <c r="V151" s="12"/>
      <c r="W151" s="12"/>
      <c r="X151" s="12"/>
      <c r="Y151" s="12"/>
      <c r="Z151" s="12"/>
      <c r="AA151" s="12"/>
      <c r="AB151" s="12"/>
      <c r="AC151" s="12"/>
      <c r="AD151" s="12"/>
      <c r="AE151" s="12"/>
      <c r="AR151" s="164" t="s">
        <v>76</v>
      </c>
      <c r="AT151" s="172" t="s">
        <v>68</v>
      </c>
      <c r="AU151" s="172" t="s">
        <v>76</v>
      </c>
      <c r="AY151" s="164" t="s">
        <v>328</v>
      </c>
      <c r="BK151" s="173">
        <f>SUM(BK152:BK192)</f>
        <v>0</v>
      </c>
    </row>
    <row r="152" s="2" customFormat="1" ht="37.8" customHeight="1">
      <c r="A152" s="41"/>
      <c r="B152" s="176"/>
      <c r="C152" s="177" t="s">
        <v>512</v>
      </c>
      <c r="D152" s="177" t="s">
        <v>331</v>
      </c>
      <c r="E152" s="178" t="s">
        <v>579</v>
      </c>
      <c r="F152" s="179" t="s">
        <v>580</v>
      </c>
      <c r="G152" s="180" t="s">
        <v>439</v>
      </c>
      <c r="H152" s="181">
        <v>843.19000000000005</v>
      </c>
      <c r="I152" s="182"/>
      <c r="J152" s="183">
        <f>ROUND(I152*H152,2)</f>
        <v>0</v>
      </c>
      <c r="K152" s="179" t="s">
        <v>335</v>
      </c>
      <c r="L152" s="42"/>
      <c r="M152" s="184" t="s">
        <v>3</v>
      </c>
      <c r="N152" s="185" t="s">
        <v>40</v>
      </c>
      <c r="O152" s="75"/>
      <c r="P152" s="186">
        <f>O152*H152</f>
        <v>0</v>
      </c>
      <c r="Q152" s="186">
        <v>0</v>
      </c>
      <c r="R152" s="186">
        <f>Q152*H152</f>
        <v>0</v>
      </c>
      <c r="S152" s="186">
        <v>0</v>
      </c>
      <c r="T152" s="187">
        <f>S152*H152</f>
        <v>0</v>
      </c>
      <c r="U152" s="41"/>
      <c r="V152" s="41"/>
      <c r="W152" s="41"/>
      <c r="X152" s="41"/>
      <c r="Y152" s="41"/>
      <c r="Z152" s="41"/>
      <c r="AA152" s="41"/>
      <c r="AB152" s="41"/>
      <c r="AC152" s="41"/>
      <c r="AD152" s="41"/>
      <c r="AE152" s="41"/>
      <c r="AR152" s="188" t="s">
        <v>113</v>
      </c>
      <c r="AT152" s="188" t="s">
        <v>331</v>
      </c>
      <c r="AU152" s="188" t="s">
        <v>79</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8722</v>
      </c>
    </row>
    <row r="153" s="2" customFormat="1">
      <c r="A153" s="41"/>
      <c r="B153" s="42"/>
      <c r="C153" s="41"/>
      <c r="D153" s="190" t="s">
        <v>338</v>
      </c>
      <c r="E153" s="41"/>
      <c r="F153" s="191" t="s">
        <v>582</v>
      </c>
      <c r="G153" s="41"/>
      <c r="H153" s="41"/>
      <c r="I153" s="192"/>
      <c r="J153" s="41"/>
      <c r="K153" s="41"/>
      <c r="L153" s="42"/>
      <c r="M153" s="193"/>
      <c r="N153" s="194"/>
      <c r="O153" s="75"/>
      <c r="P153" s="75"/>
      <c r="Q153" s="75"/>
      <c r="R153" s="75"/>
      <c r="S153" s="75"/>
      <c r="T153" s="76"/>
      <c r="U153" s="41"/>
      <c r="V153" s="41"/>
      <c r="W153" s="41"/>
      <c r="X153" s="41"/>
      <c r="Y153" s="41"/>
      <c r="Z153" s="41"/>
      <c r="AA153" s="41"/>
      <c r="AB153" s="41"/>
      <c r="AC153" s="41"/>
      <c r="AD153" s="41"/>
      <c r="AE153" s="41"/>
      <c r="AT153" s="22" t="s">
        <v>338</v>
      </c>
      <c r="AU153" s="22" t="s">
        <v>79</v>
      </c>
    </row>
    <row r="154" s="2" customFormat="1" ht="21.75" customHeight="1">
      <c r="A154" s="41"/>
      <c r="B154" s="176"/>
      <c r="C154" s="224" t="s">
        <v>526</v>
      </c>
      <c r="D154" s="224" t="s">
        <v>539</v>
      </c>
      <c r="E154" s="225" t="s">
        <v>583</v>
      </c>
      <c r="F154" s="226" t="s">
        <v>584</v>
      </c>
      <c r="G154" s="227" t="s">
        <v>585</v>
      </c>
      <c r="H154" s="228">
        <v>23.399000000000001</v>
      </c>
      <c r="I154" s="229"/>
      <c r="J154" s="230">
        <f>ROUND(I154*H154,2)</f>
        <v>0</v>
      </c>
      <c r="K154" s="226" t="s">
        <v>335</v>
      </c>
      <c r="L154" s="231"/>
      <c r="M154" s="232" t="s">
        <v>3</v>
      </c>
      <c r="N154" s="233" t="s">
        <v>40</v>
      </c>
      <c r="O154" s="75"/>
      <c r="P154" s="186">
        <f>O154*H154</f>
        <v>0</v>
      </c>
      <c r="Q154" s="186">
        <v>1</v>
      </c>
      <c r="R154" s="186">
        <f>Q154*H154</f>
        <v>23.399000000000001</v>
      </c>
      <c r="S154" s="186">
        <v>0</v>
      </c>
      <c r="T154" s="187">
        <f>S154*H154</f>
        <v>0</v>
      </c>
      <c r="U154" s="41"/>
      <c r="V154" s="41"/>
      <c r="W154" s="41"/>
      <c r="X154" s="41"/>
      <c r="Y154" s="41"/>
      <c r="Z154" s="41"/>
      <c r="AA154" s="41"/>
      <c r="AB154" s="41"/>
      <c r="AC154" s="41"/>
      <c r="AD154" s="41"/>
      <c r="AE154" s="41"/>
      <c r="AR154" s="188" t="s">
        <v>171</v>
      </c>
      <c r="AT154" s="188" t="s">
        <v>539</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8723</v>
      </c>
    </row>
    <row r="155" s="13" customFormat="1">
      <c r="A155" s="13"/>
      <c r="B155" s="201"/>
      <c r="C155" s="13"/>
      <c r="D155" s="195" t="s">
        <v>442</v>
      </c>
      <c r="E155" s="202" t="s">
        <v>3</v>
      </c>
      <c r="F155" s="203" t="s">
        <v>8724</v>
      </c>
      <c r="G155" s="13"/>
      <c r="H155" s="204">
        <v>23.399000000000001</v>
      </c>
      <c r="I155" s="205"/>
      <c r="J155" s="13"/>
      <c r="K155" s="13"/>
      <c r="L155" s="201"/>
      <c r="M155" s="206"/>
      <c r="N155" s="207"/>
      <c r="O155" s="207"/>
      <c r="P155" s="207"/>
      <c r="Q155" s="207"/>
      <c r="R155" s="207"/>
      <c r="S155" s="207"/>
      <c r="T155" s="208"/>
      <c r="U155" s="13"/>
      <c r="V155" s="13"/>
      <c r="W155" s="13"/>
      <c r="X155" s="13"/>
      <c r="Y155" s="13"/>
      <c r="Z155" s="13"/>
      <c r="AA155" s="13"/>
      <c r="AB155" s="13"/>
      <c r="AC155" s="13"/>
      <c r="AD155" s="13"/>
      <c r="AE155" s="13"/>
      <c r="AT155" s="202" t="s">
        <v>442</v>
      </c>
      <c r="AU155" s="202" t="s">
        <v>79</v>
      </c>
      <c r="AV155" s="13" t="s">
        <v>79</v>
      </c>
      <c r="AW155" s="13" t="s">
        <v>31</v>
      </c>
      <c r="AX155" s="13" t="s">
        <v>76</v>
      </c>
      <c r="AY155" s="202" t="s">
        <v>328</v>
      </c>
    </row>
    <row r="156" s="2" customFormat="1" ht="24.15" customHeight="1">
      <c r="A156" s="41"/>
      <c r="B156" s="176"/>
      <c r="C156" s="177" t="s">
        <v>532</v>
      </c>
      <c r="D156" s="177" t="s">
        <v>331</v>
      </c>
      <c r="E156" s="178" t="s">
        <v>8725</v>
      </c>
      <c r="F156" s="179" t="s">
        <v>8726</v>
      </c>
      <c r="G156" s="180" t="s">
        <v>439</v>
      </c>
      <c r="H156" s="181">
        <v>4.149</v>
      </c>
      <c r="I156" s="182"/>
      <c r="J156" s="183">
        <f>ROUND(I156*H156,2)</f>
        <v>0</v>
      </c>
      <c r="K156" s="179" t="s">
        <v>335</v>
      </c>
      <c r="L156" s="42"/>
      <c r="M156" s="184" t="s">
        <v>3</v>
      </c>
      <c r="N156" s="185" t="s">
        <v>40</v>
      </c>
      <c r="O156" s="75"/>
      <c r="P156" s="186">
        <f>O156*H156</f>
        <v>0</v>
      </c>
      <c r="Q156" s="186">
        <v>0.621</v>
      </c>
      <c r="R156" s="186">
        <f>Q156*H156</f>
        <v>2.5765289999999998</v>
      </c>
      <c r="S156" s="186">
        <v>0</v>
      </c>
      <c r="T156" s="187">
        <f>S156*H156</f>
        <v>0</v>
      </c>
      <c r="U156" s="41"/>
      <c r="V156" s="41"/>
      <c r="W156" s="41"/>
      <c r="X156" s="41"/>
      <c r="Y156" s="41"/>
      <c r="Z156" s="41"/>
      <c r="AA156" s="41"/>
      <c r="AB156" s="41"/>
      <c r="AC156" s="41"/>
      <c r="AD156" s="41"/>
      <c r="AE156" s="41"/>
      <c r="AR156" s="188" t="s">
        <v>113</v>
      </c>
      <c r="AT156" s="188" t="s">
        <v>331</v>
      </c>
      <c r="AU156" s="188" t="s">
        <v>79</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8727</v>
      </c>
    </row>
    <row r="157" s="2" customFormat="1">
      <c r="A157" s="41"/>
      <c r="B157" s="42"/>
      <c r="C157" s="41"/>
      <c r="D157" s="190" t="s">
        <v>338</v>
      </c>
      <c r="E157" s="41"/>
      <c r="F157" s="191" t="s">
        <v>8728</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79</v>
      </c>
    </row>
    <row r="158" s="13" customFormat="1">
      <c r="A158" s="13"/>
      <c r="B158" s="201"/>
      <c r="C158" s="13"/>
      <c r="D158" s="195" t="s">
        <v>442</v>
      </c>
      <c r="E158" s="202" t="s">
        <v>3</v>
      </c>
      <c r="F158" s="203" t="s">
        <v>8729</v>
      </c>
      <c r="G158" s="13"/>
      <c r="H158" s="204">
        <v>4.149</v>
      </c>
      <c r="I158" s="205"/>
      <c r="J158" s="13"/>
      <c r="K158" s="13"/>
      <c r="L158" s="201"/>
      <c r="M158" s="206"/>
      <c r="N158" s="207"/>
      <c r="O158" s="207"/>
      <c r="P158" s="207"/>
      <c r="Q158" s="207"/>
      <c r="R158" s="207"/>
      <c r="S158" s="207"/>
      <c r="T158" s="208"/>
      <c r="U158" s="13"/>
      <c r="V158" s="13"/>
      <c r="W158" s="13"/>
      <c r="X158" s="13"/>
      <c r="Y158" s="13"/>
      <c r="Z158" s="13"/>
      <c r="AA158" s="13"/>
      <c r="AB158" s="13"/>
      <c r="AC158" s="13"/>
      <c r="AD158" s="13"/>
      <c r="AE158" s="13"/>
      <c r="AT158" s="202" t="s">
        <v>442</v>
      </c>
      <c r="AU158" s="202" t="s">
        <v>79</v>
      </c>
      <c r="AV158" s="13" t="s">
        <v>79</v>
      </c>
      <c r="AW158" s="13" t="s">
        <v>31</v>
      </c>
      <c r="AX158" s="13" t="s">
        <v>69</v>
      </c>
      <c r="AY158" s="202" t="s">
        <v>328</v>
      </c>
    </row>
    <row r="159" s="14" customFormat="1">
      <c r="A159" s="14"/>
      <c r="B159" s="209"/>
      <c r="C159" s="14"/>
      <c r="D159" s="195" t="s">
        <v>442</v>
      </c>
      <c r="E159" s="210" t="s">
        <v>3</v>
      </c>
      <c r="F159" s="211" t="s">
        <v>452</v>
      </c>
      <c r="G159" s="14"/>
      <c r="H159" s="212">
        <v>4.149</v>
      </c>
      <c r="I159" s="213"/>
      <c r="J159" s="14"/>
      <c r="K159" s="14"/>
      <c r="L159" s="209"/>
      <c r="M159" s="214"/>
      <c r="N159" s="215"/>
      <c r="O159" s="215"/>
      <c r="P159" s="215"/>
      <c r="Q159" s="215"/>
      <c r="R159" s="215"/>
      <c r="S159" s="215"/>
      <c r="T159" s="216"/>
      <c r="U159" s="14"/>
      <c r="V159" s="14"/>
      <c r="W159" s="14"/>
      <c r="X159" s="14"/>
      <c r="Y159" s="14"/>
      <c r="Z159" s="14"/>
      <c r="AA159" s="14"/>
      <c r="AB159" s="14"/>
      <c r="AC159" s="14"/>
      <c r="AD159" s="14"/>
      <c r="AE159" s="14"/>
      <c r="AT159" s="210" t="s">
        <v>442</v>
      </c>
      <c r="AU159" s="210" t="s">
        <v>79</v>
      </c>
      <c r="AV159" s="14" t="s">
        <v>113</v>
      </c>
      <c r="AW159" s="14" t="s">
        <v>31</v>
      </c>
      <c r="AX159" s="14" t="s">
        <v>76</v>
      </c>
      <c r="AY159" s="210" t="s">
        <v>328</v>
      </c>
    </row>
    <row r="160" s="2" customFormat="1" ht="24.15" customHeight="1">
      <c r="A160" s="41"/>
      <c r="B160" s="176"/>
      <c r="C160" s="177" t="s">
        <v>538</v>
      </c>
      <c r="D160" s="177" t="s">
        <v>331</v>
      </c>
      <c r="E160" s="178" t="s">
        <v>622</v>
      </c>
      <c r="F160" s="179" t="s">
        <v>623</v>
      </c>
      <c r="G160" s="180" t="s">
        <v>439</v>
      </c>
      <c r="H160" s="181">
        <v>11.855</v>
      </c>
      <c r="I160" s="182"/>
      <c r="J160" s="183">
        <f>ROUND(I160*H160,2)</f>
        <v>0</v>
      </c>
      <c r="K160" s="179" t="s">
        <v>335</v>
      </c>
      <c r="L160" s="42"/>
      <c r="M160" s="184" t="s">
        <v>3</v>
      </c>
      <c r="N160" s="185" t="s">
        <v>40</v>
      </c>
      <c r="O160" s="75"/>
      <c r="P160" s="186">
        <f>O160*H160</f>
        <v>0</v>
      </c>
      <c r="Q160" s="186">
        <v>0.49586999999999998</v>
      </c>
      <c r="R160" s="186">
        <f>Q160*H160</f>
        <v>5.87853885</v>
      </c>
      <c r="S160" s="186">
        <v>0</v>
      </c>
      <c r="T160" s="187">
        <f>S160*H160</f>
        <v>0</v>
      </c>
      <c r="U160" s="41"/>
      <c r="V160" s="41"/>
      <c r="W160" s="41"/>
      <c r="X160" s="41"/>
      <c r="Y160" s="41"/>
      <c r="Z160" s="41"/>
      <c r="AA160" s="41"/>
      <c r="AB160" s="41"/>
      <c r="AC160" s="41"/>
      <c r="AD160" s="41"/>
      <c r="AE160" s="41"/>
      <c r="AR160" s="188" t="s">
        <v>113</v>
      </c>
      <c r="AT160" s="188" t="s">
        <v>331</v>
      </c>
      <c r="AU160" s="188" t="s">
        <v>79</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8730</v>
      </c>
    </row>
    <row r="161" s="2" customFormat="1">
      <c r="A161" s="41"/>
      <c r="B161" s="42"/>
      <c r="C161" s="41"/>
      <c r="D161" s="190" t="s">
        <v>338</v>
      </c>
      <c r="E161" s="41"/>
      <c r="F161" s="191" t="s">
        <v>625</v>
      </c>
      <c r="G161" s="41"/>
      <c r="H161" s="41"/>
      <c r="I161" s="192"/>
      <c r="J161" s="41"/>
      <c r="K161" s="41"/>
      <c r="L161" s="42"/>
      <c r="M161" s="193"/>
      <c r="N161" s="194"/>
      <c r="O161" s="75"/>
      <c r="P161" s="75"/>
      <c r="Q161" s="75"/>
      <c r="R161" s="75"/>
      <c r="S161" s="75"/>
      <c r="T161" s="76"/>
      <c r="U161" s="41"/>
      <c r="V161" s="41"/>
      <c r="W161" s="41"/>
      <c r="X161" s="41"/>
      <c r="Y161" s="41"/>
      <c r="Z161" s="41"/>
      <c r="AA161" s="41"/>
      <c r="AB161" s="41"/>
      <c r="AC161" s="41"/>
      <c r="AD161" s="41"/>
      <c r="AE161" s="41"/>
      <c r="AT161" s="22" t="s">
        <v>338</v>
      </c>
      <c r="AU161" s="22" t="s">
        <v>79</v>
      </c>
    </row>
    <row r="162" s="13" customFormat="1">
      <c r="A162" s="13"/>
      <c r="B162" s="201"/>
      <c r="C162" s="13"/>
      <c r="D162" s="195" t="s">
        <v>442</v>
      </c>
      <c r="E162" s="202" t="s">
        <v>3</v>
      </c>
      <c r="F162" s="203" t="s">
        <v>8731</v>
      </c>
      <c r="G162" s="13"/>
      <c r="H162" s="204">
        <v>11.855</v>
      </c>
      <c r="I162" s="205"/>
      <c r="J162" s="13"/>
      <c r="K162" s="13"/>
      <c r="L162" s="201"/>
      <c r="M162" s="206"/>
      <c r="N162" s="207"/>
      <c r="O162" s="207"/>
      <c r="P162" s="207"/>
      <c r="Q162" s="207"/>
      <c r="R162" s="207"/>
      <c r="S162" s="207"/>
      <c r="T162" s="208"/>
      <c r="U162" s="13"/>
      <c r="V162" s="13"/>
      <c r="W162" s="13"/>
      <c r="X162" s="13"/>
      <c r="Y162" s="13"/>
      <c r="Z162" s="13"/>
      <c r="AA162" s="13"/>
      <c r="AB162" s="13"/>
      <c r="AC162" s="13"/>
      <c r="AD162" s="13"/>
      <c r="AE162" s="13"/>
      <c r="AT162" s="202" t="s">
        <v>442</v>
      </c>
      <c r="AU162" s="202" t="s">
        <v>79</v>
      </c>
      <c r="AV162" s="13" t="s">
        <v>79</v>
      </c>
      <c r="AW162" s="13" t="s">
        <v>31</v>
      </c>
      <c r="AX162" s="13" t="s">
        <v>69</v>
      </c>
      <c r="AY162" s="202" t="s">
        <v>328</v>
      </c>
    </row>
    <row r="163" s="14" customFormat="1">
      <c r="A163" s="14"/>
      <c r="B163" s="209"/>
      <c r="C163" s="14"/>
      <c r="D163" s="195" t="s">
        <v>442</v>
      </c>
      <c r="E163" s="210" t="s">
        <v>3</v>
      </c>
      <c r="F163" s="211" t="s">
        <v>452</v>
      </c>
      <c r="G163" s="14"/>
      <c r="H163" s="212">
        <v>11.855</v>
      </c>
      <c r="I163" s="213"/>
      <c r="J163" s="14"/>
      <c r="K163" s="14"/>
      <c r="L163" s="209"/>
      <c r="M163" s="214"/>
      <c r="N163" s="215"/>
      <c r="O163" s="215"/>
      <c r="P163" s="215"/>
      <c r="Q163" s="215"/>
      <c r="R163" s="215"/>
      <c r="S163" s="215"/>
      <c r="T163" s="216"/>
      <c r="U163" s="14"/>
      <c r="V163" s="14"/>
      <c r="W163" s="14"/>
      <c r="X163" s="14"/>
      <c r="Y163" s="14"/>
      <c r="Z163" s="14"/>
      <c r="AA163" s="14"/>
      <c r="AB163" s="14"/>
      <c r="AC163" s="14"/>
      <c r="AD163" s="14"/>
      <c r="AE163" s="14"/>
      <c r="AT163" s="210" t="s">
        <v>442</v>
      </c>
      <c r="AU163" s="210" t="s">
        <v>79</v>
      </c>
      <c r="AV163" s="14" t="s">
        <v>113</v>
      </c>
      <c r="AW163" s="14" t="s">
        <v>31</v>
      </c>
      <c r="AX163" s="14" t="s">
        <v>76</v>
      </c>
      <c r="AY163" s="210" t="s">
        <v>328</v>
      </c>
    </row>
    <row r="164" s="2" customFormat="1" ht="33" customHeight="1">
      <c r="A164" s="41"/>
      <c r="B164" s="176"/>
      <c r="C164" s="177" t="s">
        <v>544</v>
      </c>
      <c r="D164" s="177" t="s">
        <v>331</v>
      </c>
      <c r="E164" s="178" t="s">
        <v>617</v>
      </c>
      <c r="F164" s="179" t="s">
        <v>618</v>
      </c>
      <c r="G164" s="180" t="s">
        <v>439</v>
      </c>
      <c r="H164" s="181">
        <v>16.597000000000001</v>
      </c>
      <c r="I164" s="182"/>
      <c r="J164" s="183">
        <f>ROUND(I164*H164,2)</f>
        <v>0</v>
      </c>
      <c r="K164" s="179" t="s">
        <v>335</v>
      </c>
      <c r="L164" s="42"/>
      <c r="M164" s="184" t="s">
        <v>3</v>
      </c>
      <c r="N164" s="185" t="s">
        <v>40</v>
      </c>
      <c r="O164" s="75"/>
      <c r="P164" s="186">
        <f>O164*H164</f>
        <v>0</v>
      </c>
      <c r="Q164" s="186">
        <v>0.23737</v>
      </c>
      <c r="R164" s="186">
        <f>Q164*H164</f>
        <v>3.9396298900000004</v>
      </c>
      <c r="S164" s="186">
        <v>0</v>
      </c>
      <c r="T164" s="187">
        <f>S164*H164</f>
        <v>0</v>
      </c>
      <c r="U164" s="41"/>
      <c r="V164" s="41"/>
      <c r="W164" s="41"/>
      <c r="X164" s="41"/>
      <c r="Y164" s="41"/>
      <c r="Z164" s="41"/>
      <c r="AA164" s="41"/>
      <c r="AB164" s="41"/>
      <c r="AC164" s="41"/>
      <c r="AD164" s="41"/>
      <c r="AE164" s="41"/>
      <c r="AR164" s="188" t="s">
        <v>113</v>
      </c>
      <c r="AT164" s="188" t="s">
        <v>331</v>
      </c>
      <c r="AU164" s="188" t="s">
        <v>79</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8732</v>
      </c>
    </row>
    <row r="165" s="2" customFormat="1">
      <c r="A165" s="41"/>
      <c r="B165" s="42"/>
      <c r="C165" s="41"/>
      <c r="D165" s="190" t="s">
        <v>338</v>
      </c>
      <c r="E165" s="41"/>
      <c r="F165" s="191" t="s">
        <v>620</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338</v>
      </c>
      <c r="AU165" s="22" t="s">
        <v>79</v>
      </c>
    </row>
    <row r="166" s="13" customFormat="1">
      <c r="A166" s="13"/>
      <c r="B166" s="201"/>
      <c r="C166" s="13"/>
      <c r="D166" s="195" t="s">
        <v>442</v>
      </c>
      <c r="E166" s="202" t="s">
        <v>3</v>
      </c>
      <c r="F166" s="203" t="s">
        <v>8733</v>
      </c>
      <c r="G166" s="13"/>
      <c r="H166" s="204">
        <v>16.597000000000001</v>
      </c>
      <c r="I166" s="205"/>
      <c r="J166" s="13"/>
      <c r="K166" s="13"/>
      <c r="L166" s="201"/>
      <c r="M166" s="206"/>
      <c r="N166" s="207"/>
      <c r="O166" s="207"/>
      <c r="P166" s="207"/>
      <c r="Q166" s="207"/>
      <c r="R166" s="207"/>
      <c r="S166" s="207"/>
      <c r="T166" s="208"/>
      <c r="U166" s="13"/>
      <c r="V166" s="13"/>
      <c r="W166" s="13"/>
      <c r="X166" s="13"/>
      <c r="Y166" s="13"/>
      <c r="Z166" s="13"/>
      <c r="AA166" s="13"/>
      <c r="AB166" s="13"/>
      <c r="AC166" s="13"/>
      <c r="AD166" s="13"/>
      <c r="AE166" s="13"/>
      <c r="AT166" s="202" t="s">
        <v>442</v>
      </c>
      <c r="AU166" s="202" t="s">
        <v>79</v>
      </c>
      <c r="AV166" s="13" t="s">
        <v>79</v>
      </c>
      <c r="AW166" s="13" t="s">
        <v>31</v>
      </c>
      <c r="AX166" s="13" t="s">
        <v>69</v>
      </c>
      <c r="AY166" s="202" t="s">
        <v>328</v>
      </c>
    </row>
    <row r="167" s="14" customFormat="1">
      <c r="A167" s="14"/>
      <c r="B167" s="209"/>
      <c r="C167" s="14"/>
      <c r="D167" s="195" t="s">
        <v>442</v>
      </c>
      <c r="E167" s="210" t="s">
        <v>3</v>
      </c>
      <c r="F167" s="211" t="s">
        <v>452</v>
      </c>
      <c r="G167" s="14"/>
      <c r="H167" s="212">
        <v>16.597000000000001</v>
      </c>
      <c r="I167" s="213"/>
      <c r="J167" s="14"/>
      <c r="K167" s="14"/>
      <c r="L167" s="209"/>
      <c r="M167" s="214"/>
      <c r="N167" s="215"/>
      <c r="O167" s="215"/>
      <c r="P167" s="215"/>
      <c r="Q167" s="215"/>
      <c r="R167" s="215"/>
      <c r="S167" s="215"/>
      <c r="T167" s="216"/>
      <c r="U167" s="14"/>
      <c r="V167" s="14"/>
      <c r="W167" s="14"/>
      <c r="X167" s="14"/>
      <c r="Y167" s="14"/>
      <c r="Z167" s="14"/>
      <c r="AA167" s="14"/>
      <c r="AB167" s="14"/>
      <c r="AC167" s="14"/>
      <c r="AD167" s="14"/>
      <c r="AE167" s="14"/>
      <c r="AT167" s="210" t="s">
        <v>442</v>
      </c>
      <c r="AU167" s="210" t="s">
        <v>79</v>
      </c>
      <c r="AV167" s="14" t="s">
        <v>113</v>
      </c>
      <c r="AW167" s="14" t="s">
        <v>31</v>
      </c>
      <c r="AX167" s="14" t="s">
        <v>76</v>
      </c>
      <c r="AY167" s="210" t="s">
        <v>328</v>
      </c>
    </row>
    <row r="168" s="2" customFormat="1" ht="24.15" customHeight="1">
      <c r="A168" s="41"/>
      <c r="B168" s="176"/>
      <c r="C168" s="177" t="s">
        <v>550</v>
      </c>
      <c r="D168" s="177" t="s">
        <v>331</v>
      </c>
      <c r="E168" s="178" t="s">
        <v>599</v>
      </c>
      <c r="F168" s="179" t="s">
        <v>600</v>
      </c>
      <c r="G168" s="180" t="s">
        <v>439</v>
      </c>
      <c r="H168" s="181">
        <v>23.710000000000001</v>
      </c>
      <c r="I168" s="182"/>
      <c r="J168" s="183">
        <f>ROUND(I168*H168,2)</f>
        <v>0</v>
      </c>
      <c r="K168" s="179" t="s">
        <v>335</v>
      </c>
      <c r="L168" s="42"/>
      <c r="M168" s="184" t="s">
        <v>3</v>
      </c>
      <c r="N168" s="185" t="s">
        <v>40</v>
      </c>
      <c r="O168" s="75"/>
      <c r="P168" s="186">
        <f>O168*H168</f>
        <v>0</v>
      </c>
      <c r="Q168" s="186">
        <v>0.096680000000000002</v>
      </c>
      <c r="R168" s="186">
        <f>Q168*H168</f>
        <v>2.2922828000000002</v>
      </c>
      <c r="S168" s="186">
        <v>0</v>
      </c>
      <c r="T168" s="187">
        <f>S168*H168</f>
        <v>0</v>
      </c>
      <c r="U168" s="41"/>
      <c r="V168" s="41"/>
      <c r="W168" s="41"/>
      <c r="X168" s="41"/>
      <c r="Y168" s="41"/>
      <c r="Z168" s="41"/>
      <c r="AA168" s="41"/>
      <c r="AB168" s="41"/>
      <c r="AC168" s="41"/>
      <c r="AD168" s="41"/>
      <c r="AE168" s="41"/>
      <c r="AR168" s="188" t="s">
        <v>113</v>
      </c>
      <c r="AT168" s="188" t="s">
        <v>331</v>
      </c>
      <c r="AU168" s="188" t="s">
        <v>79</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113</v>
      </c>
      <c r="BM168" s="188" t="s">
        <v>8734</v>
      </c>
    </row>
    <row r="169" s="2" customFormat="1">
      <c r="A169" s="41"/>
      <c r="B169" s="42"/>
      <c r="C169" s="41"/>
      <c r="D169" s="190" t="s">
        <v>338</v>
      </c>
      <c r="E169" s="41"/>
      <c r="F169" s="191" t="s">
        <v>602</v>
      </c>
      <c r="G169" s="41"/>
      <c r="H169" s="41"/>
      <c r="I169" s="192"/>
      <c r="J169" s="41"/>
      <c r="K169" s="41"/>
      <c r="L169" s="42"/>
      <c r="M169" s="193"/>
      <c r="N169" s="194"/>
      <c r="O169" s="75"/>
      <c r="P169" s="75"/>
      <c r="Q169" s="75"/>
      <c r="R169" s="75"/>
      <c r="S169" s="75"/>
      <c r="T169" s="76"/>
      <c r="U169" s="41"/>
      <c r="V169" s="41"/>
      <c r="W169" s="41"/>
      <c r="X169" s="41"/>
      <c r="Y169" s="41"/>
      <c r="Z169" s="41"/>
      <c r="AA169" s="41"/>
      <c r="AB169" s="41"/>
      <c r="AC169" s="41"/>
      <c r="AD169" s="41"/>
      <c r="AE169" s="41"/>
      <c r="AT169" s="22" t="s">
        <v>338</v>
      </c>
      <c r="AU169" s="22" t="s">
        <v>79</v>
      </c>
    </row>
    <row r="170" s="13" customFormat="1">
      <c r="A170" s="13"/>
      <c r="B170" s="201"/>
      <c r="C170" s="13"/>
      <c r="D170" s="195" t="s">
        <v>442</v>
      </c>
      <c r="E170" s="202" t="s">
        <v>3</v>
      </c>
      <c r="F170" s="203" t="s">
        <v>8735</v>
      </c>
      <c r="G170" s="13"/>
      <c r="H170" s="204">
        <v>23.710000000000001</v>
      </c>
      <c r="I170" s="205"/>
      <c r="J170" s="13"/>
      <c r="K170" s="13"/>
      <c r="L170" s="201"/>
      <c r="M170" s="206"/>
      <c r="N170" s="207"/>
      <c r="O170" s="207"/>
      <c r="P170" s="207"/>
      <c r="Q170" s="207"/>
      <c r="R170" s="207"/>
      <c r="S170" s="207"/>
      <c r="T170" s="208"/>
      <c r="U170" s="13"/>
      <c r="V170" s="13"/>
      <c r="W170" s="13"/>
      <c r="X170" s="13"/>
      <c r="Y170" s="13"/>
      <c r="Z170" s="13"/>
      <c r="AA170" s="13"/>
      <c r="AB170" s="13"/>
      <c r="AC170" s="13"/>
      <c r="AD170" s="13"/>
      <c r="AE170" s="13"/>
      <c r="AT170" s="202" t="s">
        <v>442</v>
      </c>
      <c r="AU170" s="202" t="s">
        <v>79</v>
      </c>
      <c r="AV170" s="13" t="s">
        <v>79</v>
      </c>
      <c r="AW170" s="13" t="s">
        <v>31</v>
      </c>
      <c r="AX170" s="13" t="s">
        <v>69</v>
      </c>
      <c r="AY170" s="202" t="s">
        <v>328</v>
      </c>
    </row>
    <row r="171" s="14" customFormat="1">
      <c r="A171" s="14"/>
      <c r="B171" s="209"/>
      <c r="C171" s="14"/>
      <c r="D171" s="195" t="s">
        <v>442</v>
      </c>
      <c r="E171" s="210" t="s">
        <v>3</v>
      </c>
      <c r="F171" s="211" t="s">
        <v>452</v>
      </c>
      <c r="G171" s="14"/>
      <c r="H171" s="212">
        <v>23.710000000000001</v>
      </c>
      <c r="I171" s="213"/>
      <c r="J171" s="14"/>
      <c r="K171" s="14"/>
      <c r="L171" s="209"/>
      <c r="M171" s="214"/>
      <c r="N171" s="215"/>
      <c r="O171" s="215"/>
      <c r="P171" s="215"/>
      <c r="Q171" s="215"/>
      <c r="R171" s="215"/>
      <c r="S171" s="215"/>
      <c r="T171" s="216"/>
      <c r="U171" s="14"/>
      <c r="V171" s="14"/>
      <c r="W171" s="14"/>
      <c r="X171" s="14"/>
      <c r="Y171" s="14"/>
      <c r="Z171" s="14"/>
      <c r="AA171" s="14"/>
      <c r="AB171" s="14"/>
      <c r="AC171" s="14"/>
      <c r="AD171" s="14"/>
      <c r="AE171" s="14"/>
      <c r="AT171" s="210" t="s">
        <v>442</v>
      </c>
      <c r="AU171" s="210" t="s">
        <v>79</v>
      </c>
      <c r="AV171" s="14" t="s">
        <v>113</v>
      </c>
      <c r="AW171" s="14" t="s">
        <v>31</v>
      </c>
      <c r="AX171" s="14" t="s">
        <v>76</v>
      </c>
      <c r="AY171" s="210" t="s">
        <v>328</v>
      </c>
    </row>
    <row r="172" s="2" customFormat="1" ht="24.15" customHeight="1">
      <c r="A172" s="41"/>
      <c r="B172" s="176"/>
      <c r="C172" s="177" t="s">
        <v>556</v>
      </c>
      <c r="D172" s="177" t="s">
        <v>331</v>
      </c>
      <c r="E172" s="178" t="s">
        <v>611</v>
      </c>
      <c r="F172" s="179" t="s">
        <v>612</v>
      </c>
      <c r="G172" s="180" t="s">
        <v>439</v>
      </c>
      <c r="H172" s="181">
        <v>20.745999999999999</v>
      </c>
      <c r="I172" s="182"/>
      <c r="J172" s="183">
        <f>ROUND(I172*H172,2)</f>
        <v>0</v>
      </c>
      <c r="K172" s="179" t="s">
        <v>335</v>
      </c>
      <c r="L172" s="42"/>
      <c r="M172" s="184" t="s">
        <v>3</v>
      </c>
      <c r="N172" s="185" t="s">
        <v>40</v>
      </c>
      <c r="O172" s="75"/>
      <c r="P172" s="186">
        <f>O172*H172</f>
        <v>0</v>
      </c>
      <c r="Q172" s="186">
        <v>0.18151999999999999</v>
      </c>
      <c r="R172" s="186">
        <f>Q172*H172</f>
        <v>3.7658139199999994</v>
      </c>
      <c r="S172" s="186">
        <v>0</v>
      </c>
      <c r="T172" s="187">
        <f>S172*H172</f>
        <v>0</v>
      </c>
      <c r="U172" s="41"/>
      <c r="V172" s="41"/>
      <c r="W172" s="41"/>
      <c r="X172" s="41"/>
      <c r="Y172" s="41"/>
      <c r="Z172" s="41"/>
      <c r="AA172" s="41"/>
      <c r="AB172" s="41"/>
      <c r="AC172" s="41"/>
      <c r="AD172" s="41"/>
      <c r="AE172" s="41"/>
      <c r="AR172" s="188" t="s">
        <v>113</v>
      </c>
      <c r="AT172" s="188" t="s">
        <v>331</v>
      </c>
      <c r="AU172" s="188" t="s">
        <v>79</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8736</v>
      </c>
    </row>
    <row r="173" s="2" customFormat="1">
      <c r="A173" s="41"/>
      <c r="B173" s="42"/>
      <c r="C173" s="41"/>
      <c r="D173" s="190" t="s">
        <v>338</v>
      </c>
      <c r="E173" s="41"/>
      <c r="F173" s="191" t="s">
        <v>614</v>
      </c>
      <c r="G173" s="41"/>
      <c r="H173" s="41"/>
      <c r="I173" s="192"/>
      <c r="J173" s="41"/>
      <c r="K173" s="41"/>
      <c r="L173" s="42"/>
      <c r="M173" s="193"/>
      <c r="N173" s="194"/>
      <c r="O173" s="75"/>
      <c r="P173" s="75"/>
      <c r="Q173" s="75"/>
      <c r="R173" s="75"/>
      <c r="S173" s="75"/>
      <c r="T173" s="76"/>
      <c r="U173" s="41"/>
      <c r="V173" s="41"/>
      <c r="W173" s="41"/>
      <c r="X173" s="41"/>
      <c r="Y173" s="41"/>
      <c r="Z173" s="41"/>
      <c r="AA173" s="41"/>
      <c r="AB173" s="41"/>
      <c r="AC173" s="41"/>
      <c r="AD173" s="41"/>
      <c r="AE173" s="41"/>
      <c r="AT173" s="22" t="s">
        <v>338</v>
      </c>
      <c r="AU173" s="22" t="s">
        <v>79</v>
      </c>
    </row>
    <row r="174" s="13" customFormat="1">
      <c r="A174" s="13"/>
      <c r="B174" s="201"/>
      <c r="C174" s="13"/>
      <c r="D174" s="195" t="s">
        <v>442</v>
      </c>
      <c r="E174" s="202" t="s">
        <v>3</v>
      </c>
      <c r="F174" s="203" t="s">
        <v>8737</v>
      </c>
      <c r="G174" s="13"/>
      <c r="H174" s="204">
        <v>20.745999999999999</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79</v>
      </c>
      <c r="AV174" s="13" t="s">
        <v>79</v>
      </c>
      <c r="AW174" s="13" t="s">
        <v>31</v>
      </c>
      <c r="AX174" s="13" t="s">
        <v>69</v>
      </c>
      <c r="AY174" s="202" t="s">
        <v>328</v>
      </c>
    </row>
    <row r="175" s="14" customFormat="1">
      <c r="A175" s="14"/>
      <c r="B175" s="209"/>
      <c r="C175" s="14"/>
      <c r="D175" s="195" t="s">
        <v>442</v>
      </c>
      <c r="E175" s="210" t="s">
        <v>3</v>
      </c>
      <c r="F175" s="211" t="s">
        <v>452</v>
      </c>
      <c r="G175" s="14"/>
      <c r="H175" s="212">
        <v>20.745999999999999</v>
      </c>
      <c r="I175" s="213"/>
      <c r="J175" s="14"/>
      <c r="K175" s="14"/>
      <c r="L175" s="209"/>
      <c r="M175" s="214"/>
      <c r="N175" s="215"/>
      <c r="O175" s="215"/>
      <c r="P175" s="215"/>
      <c r="Q175" s="215"/>
      <c r="R175" s="215"/>
      <c r="S175" s="215"/>
      <c r="T175" s="216"/>
      <c r="U175" s="14"/>
      <c r="V175" s="14"/>
      <c r="W175" s="14"/>
      <c r="X175" s="14"/>
      <c r="Y175" s="14"/>
      <c r="Z175" s="14"/>
      <c r="AA175" s="14"/>
      <c r="AB175" s="14"/>
      <c r="AC175" s="14"/>
      <c r="AD175" s="14"/>
      <c r="AE175" s="14"/>
      <c r="AT175" s="210" t="s">
        <v>442</v>
      </c>
      <c r="AU175" s="210" t="s">
        <v>79</v>
      </c>
      <c r="AV175" s="14" t="s">
        <v>113</v>
      </c>
      <c r="AW175" s="14" t="s">
        <v>31</v>
      </c>
      <c r="AX175" s="14" t="s">
        <v>76</v>
      </c>
      <c r="AY175" s="210" t="s">
        <v>328</v>
      </c>
    </row>
    <row r="176" s="2" customFormat="1" ht="33" customHeight="1">
      <c r="A176" s="41"/>
      <c r="B176" s="176"/>
      <c r="C176" s="177" t="s">
        <v>8</v>
      </c>
      <c r="D176" s="177" t="s">
        <v>331</v>
      </c>
      <c r="E176" s="178" t="s">
        <v>8738</v>
      </c>
      <c r="F176" s="179" t="s">
        <v>8739</v>
      </c>
      <c r="G176" s="180" t="s">
        <v>439</v>
      </c>
      <c r="H176" s="181">
        <v>510.89999999999998</v>
      </c>
      <c r="I176" s="182"/>
      <c r="J176" s="183">
        <f>ROUND(I176*H176,2)</f>
        <v>0</v>
      </c>
      <c r="K176" s="179" t="s">
        <v>335</v>
      </c>
      <c r="L176" s="42"/>
      <c r="M176" s="184" t="s">
        <v>3</v>
      </c>
      <c r="N176" s="185" t="s">
        <v>40</v>
      </c>
      <c r="O176" s="75"/>
      <c r="P176" s="186">
        <f>O176*H176</f>
        <v>0</v>
      </c>
      <c r="Q176" s="186">
        <v>0.089219999999999994</v>
      </c>
      <c r="R176" s="186">
        <f>Q176*H176</f>
        <v>45.582497999999994</v>
      </c>
      <c r="S176" s="186">
        <v>0</v>
      </c>
      <c r="T176" s="187">
        <f>S176*H176</f>
        <v>0</v>
      </c>
      <c r="U176" s="41"/>
      <c r="V176" s="41"/>
      <c r="W176" s="41"/>
      <c r="X176" s="41"/>
      <c r="Y176" s="41"/>
      <c r="Z176" s="41"/>
      <c r="AA176" s="41"/>
      <c r="AB176" s="41"/>
      <c r="AC176" s="41"/>
      <c r="AD176" s="41"/>
      <c r="AE176" s="41"/>
      <c r="AR176" s="188" t="s">
        <v>113</v>
      </c>
      <c r="AT176" s="188" t="s">
        <v>331</v>
      </c>
      <c r="AU176" s="188" t="s">
        <v>79</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8740</v>
      </c>
    </row>
    <row r="177" s="2" customFormat="1">
      <c r="A177" s="41"/>
      <c r="B177" s="42"/>
      <c r="C177" s="41"/>
      <c r="D177" s="190" t="s">
        <v>338</v>
      </c>
      <c r="E177" s="41"/>
      <c r="F177" s="191" t="s">
        <v>8741</v>
      </c>
      <c r="G177" s="41"/>
      <c r="H177" s="41"/>
      <c r="I177" s="192"/>
      <c r="J177" s="41"/>
      <c r="K177" s="41"/>
      <c r="L177" s="42"/>
      <c r="M177" s="193"/>
      <c r="N177" s="194"/>
      <c r="O177" s="75"/>
      <c r="P177" s="75"/>
      <c r="Q177" s="75"/>
      <c r="R177" s="75"/>
      <c r="S177" s="75"/>
      <c r="T177" s="76"/>
      <c r="U177" s="41"/>
      <c r="V177" s="41"/>
      <c r="W177" s="41"/>
      <c r="X177" s="41"/>
      <c r="Y177" s="41"/>
      <c r="Z177" s="41"/>
      <c r="AA177" s="41"/>
      <c r="AB177" s="41"/>
      <c r="AC177" s="41"/>
      <c r="AD177" s="41"/>
      <c r="AE177" s="41"/>
      <c r="AT177" s="22" t="s">
        <v>338</v>
      </c>
      <c r="AU177" s="22" t="s">
        <v>79</v>
      </c>
    </row>
    <row r="178" s="13" customFormat="1">
      <c r="A178" s="13"/>
      <c r="B178" s="201"/>
      <c r="C178" s="13"/>
      <c r="D178" s="195" t="s">
        <v>442</v>
      </c>
      <c r="E178" s="202" t="s">
        <v>3</v>
      </c>
      <c r="F178" s="203" t="s">
        <v>8742</v>
      </c>
      <c r="G178" s="13"/>
      <c r="H178" s="204">
        <v>51</v>
      </c>
      <c r="I178" s="205"/>
      <c r="J178" s="13"/>
      <c r="K178" s="13"/>
      <c r="L178" s="201"/>
      <c r="M178" s="206"/>
      <c r="N178" s="207"/>
      <c r="O178" s="207"/>
      <c r="P178" s="207"/>
      <c r="Q178" s="207"/>
      <c r="R178" s="207"/>
      <c r="S178" s="207"/>
      <c r="T178" s="208"/>
      <c r="U178" s="13"/>
      <c r="V178" s="13"/>
      <c r="W178" s="13"/>
      <c r="X178" s="13"/>
      <c r="Y178" s="13"/>
      <c r="Z178" s="13"/>
      <c r="AA178" s="13"/>
      <c r="AB178" s="13"/>
      <c r="AC178" s="13"/>
      <c r="AD178" s="13"/>
      <c r="AE178" s="13"/>
      <c r="AT178" s="202" t="s">
        <v>442</v>
      </c>
      <c r="AU178" s="202" t="s">
        <v>79</v>
      </c>
      <c r="AV178" s="13" t="s">
        <v>79</v>
      </c>
      <c r="AW178" s="13" t="s">
        <v>31</v>
      </c>
      <c r="AX178" s="13" t="s">
        <v>69</v>
      </c>
      <c r="AY178" s="202" t="s">
        <v>328</v>
      </c>
    </row>
    <row r="179" s="13" customFormat="1">
      <c r="A179" s="13"/>
      <c r="B179" s="201"/>
      <c r="C179" s="13"/>
      <c r="D179" s="195" t="s">
        <v>442</v>
      </c>
      <c r="E179" s="202" t="s">
        <v>3</v>
      </c>
      <c r="F179" s="203" t="s">
        <v>8743</v>
      </c>
      <c r="G179" s="13"/>
      <c r="H179" s="204">
        <v>459.89999999999998</v>
      </c>
      <c r="I179" s="205"/>
      <c r="J179" s="13"/>
      <c r="K179" s="13"/>
      <c r="L179" s="201"/>
      <c r="M179" s="206"/>
      <c r="N179" s="207"/>
      <c r="O179" s="207"/>
      <c r="P179" s="207"/>
      <c r="Q179" s="207"/>
      <c r="R179" s="207"/>
      <c r="S179" s="207"/>
      <c r="T179" s="208"/>
      <c r="U179" s="13"/>
      <c r="V179" s="13"/>
      <c r="W179" s="13"/>
      <c r="X179" s="13"/>
      <c r="Y179" s="13"/>
      <c r="Z179" s="13"/>
      <c r="AA179" s="13"/>
      <c r="AB179" s="13"/>
      <c r="AC179" s="13"/>
      <c r="AD179" s="13"/>
      <c r="AE179" s="13"/>
      <c r="AT179" s="202" t="s">
        <v>442</v>
      </c>
      <c r="AU179" s="202" t="s">
        <v>79</v>
      </c>
      <c r="AV179" s="13" t="s">
        <v>79</v>
      </c>
      <c r="AW179" s="13" t="s">
        <v>31</v>
      </c>
      <c r="AX179" s="13" t="s">
        <v>69</v>
      </c>
      <c r="AY179" s="202" t="s">
        <v>328</v>
      </c>
    </row>
    <row r="180" s="14" customFormat="1">
      <c r="A180" s="14"/>
      <c r="B180" s="209"/>
      <c r="C180" s="14"/>
      <c r="D180" s="195" t="s">
        <v>442</v>
      </c>
      <c r="E180" s="210" t="s">
        <v>3</v>
      </c>
      <c r="F180" s="211" t="s">
        <v>452</v>
      </c>
      <c r="G180" s="14"/>
      <c r="H180" s="212">
        <v>510.89999999999998</v>
      </c>
      <c r="I180" s="213"/>
      <c r="J180" s="14"/>
      <c r="K180" s="14"/>
      <c r="L180" s="209"/>
      <c r="M180" s="214"/>
      <c r="N180" s="215"/>
      <c r="O180" s="215"/>
      <c r="P180" s="215"/>
      <c r="Q180" s="215"/>
      <c r="R180" s="215"/>
      <c r="S180" s="215"/>
      <c r="T180" s="216"/>
      <c r="U180" s="14"/>
      <c r="V180" s="14"/>
      <c r="W180" s="14"/>
      <c r="X180" s="14"/>
      <c r="Y180" s="14"/>
      <c r="Z180" s="14"/>
      <c r="AA180" s="14"/>
      <c r="AB180" s="14"/>
      <c r="AC180" s="14"/>
      <c r="AD180" s="14"/>
      <c r="AE180" s="14"/>
      <c r="AT180" s="210" t="s">
        <v>442</v>
      </c>
      <c r="AU180" s="210" t="s">
        <v>79</v>
      </c>
      <c r="AV180" s="14" t="s">
        <v>113</v>
      </c>
      <c r="AW180" s="14" t="s">
        <v>31</v>
      </c>
      <c r="AX180" s="14" t="s">
        <v>76</v>
      </c>
      <c r="AY180" s="210" t="s">
        <v>328</v>
      </c>
    </row>
    <row r="181" s="2" customFormat="1" ht="21.75" customHeight="1">
      <c r="A181" s="41"/>
      <c r="B181" s="176"/>
      <c r="C181" s="224" t="s">
        <v>564</v>
      </c>
      <c r="D181" s="224" t="s">
        <v>539</v>
      </c>
      <c r="E181" s="225" t="s">
        <v>735</v>
      </c>
      <c r="F181" s="226" t="s">
        <v>736</v>
      </c>
      <c r="G181" s="227" t="s">
        <v>439</v>
      </c>
      <c r="H181" s="228">
        <v>459.89999999999998</v>
      </c>
      <c r="I181" s="229"/>
      <c r="J181" s="230">
        <f>ROUND(I181*H181,2)</f>
        <v>0</v>
      </c>
      <c r="K181" s="226" t="s">
        <v>335</v>
      </c>
      <c r="L181" s="231"/>
      <c r="M181" s="232" t="s">
        <v>3</v>
      </c>
      <c r="N181" s="233" t="s">
        <v>40</v>
      </c>
      <c r="O181" s="75"/>
      <c r="P181" s="186">
        <f>O181*H181</f>
        <v>0</v>
      </c>
      <c r="Q181" s="186">
        <v>0.13200000000000001</v>
      </c>
      <c r="R181" s="186">
        <f>Q181*H181</f>
        <v>60.706800000000001</v>
      </c>
      <c r="S181" s="186">
        <v>0</v>
      </c>
      <c r="T181" s="187">
        <f>S181*H181</f>
        <v>0</v>
      </c>
      <c r="U181" s="41"/>
      <c r="V181" s="41"/>
      <c r="W181" s="41"/>
      <c r="X181" s="41"/>
      <c r="Y181" s="41"/>
      <c r="Z181" s="41"/>
      <c r="AA181" s="41"/>
      <c r="AB181" s="41"/>
      <c r="AC181" s="41"/>
      <c r="AD181" s="41"/>
      <c r="AE181" s="41"/>
      <c r="AR181" s="188" t="s">
        <v>171</v>
      </c>
      <c r="AT181" s="188" t="s">
        <v>539</v>
      </c>
      <c r="AU181" s="188" t="s">
        <v>79</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113</v>
      </c>
      <c r="BM181" s="188" t="s">
        <v>8744</v>
      </c>
    </row>
    <row r="182" s="13" customFormat="1">
      <c r="A182" s="13"/>
      <c r="B182" s="201"/>
      <c r="C182" s="13"/>
      <c r="D182" s="195" t="s">
        <v>442</v>
      </c>
      <c r="E182" s="202" t="s">
        <v>3</v>
      </c>
      <c r="F182" s="203" t="s">
        <v>8745</v>
      </c>
      <c r="G182" s="13"/>
      <c r="H182" s="204">
        <v>459.89999999999998</v>
      </c>
      <c r="I182" s="205"/>
      <c r="J182" s="13"/>
      <c r="K182" s="13"/>
      <c r="L182" s="201"/>
      <c r="M182" s="206"/>
      <c r="N182" s="207"/>
      <c r="O182" s="207"/>
      <c r="P182" s="207"/>
      <c r="Q182" s="207"/>
      <c r="R182" s="207"/>
      <c r="S182" s="207"/>
      <c r="T182" s="208"/>
      <c r="U182" s="13"/>
      <c r="V182" s="13"/>
      <c r="W182" s="13"/>
      <c r="X182" s="13"/>
      <c r="Y182" s="13"/>
      <c r="Z182" s="13"/>
      <c r="AA182" s="13"/>
      <c r="AB182" s="13"/>
      <c r="AC182" s="13"/>
      <c r="AD182" s="13"/>
      <c r="AE182" s="13"/>
      <c r="AT182" s="202" t="s">
        <v>442</v>
      </c>
      <c r="AU182" s="202" t="s">
        <v>79</v>
      </c>
      <c r="AV182" s="13" t="s">
        <v>79</v>
      </c>
      <c r="AW182" s="13" t="s">
        <v>31</v>
      </c>
      <c r="AX182" s="13" t="s">
        <v>76</v>
      </c>
      <c r="AY182" s="202" t="s">
        <v>328</v>
      </c>
    </row>
    <row r="183" s="2" customFormat="1" ht="24.15" customHeight="1">
      <c r="A183" s="41"/>
      <c r="B183" s="176"/>
      <c r="C183" s="224" t="s">
        <v>571</v>
      </c>
      <c r="D183" s="224" t="s">
        <v>539</v>
      </c>
      <c r="E183" s="225" t="s">
        <v>752</v>
      </c>
      <c r="F183" s="226" t="s">
        <v>753</v>
      </c>
      <c r="G183" s="227" t="s">
        <v>439</v>
      </c>
      <c r="H183" s="228">
        <v>51</v>
      </c>
      <c r="I183" s="229"/>
      <c r="J183" s="230">
        <f>ROUND(I183*H183,2)</f>
        <v>0</v>
      </c>
      <c r="K183" s="226" t="s">
        <v>335</v>
      </c>
      <c r="L183" s="231"/>
      <c r="M183" s="232" t="s">
        <v>3</v>
      </c>
      <c r="N183" s="233" t="s">
        <v>40</v>
      </c>
      <c r="O183" s="75"/>
      <c r="P183" s="186">
        <f>O183*H183</f>
        <v>0</v>
      </c>
      <c r="Q183" s="186">
        <v>0.13100000000000001</v>
      </c>
      <c r="R183" s="186">
        <f>Q183*H183</f>
        <v>6.681</v>
      </c>
      <c r="S183" s="186">
        <v>0</v>
      </c>
      <c r="T183" s="187">
        <f>S183*H183</f>
        <v>0</v>
      </c>
      <c r="U183" s="41"/>
      <c r="V183" s="41"/>
      <c r="W183" s="41"/>
      <c r="X183" s="41"/>
      <c r="Y183" s="41"/>
      <c r="Z183" s="41"/>
      <c r="AA183" s="41"/>
      <c r="AB183" s="41"/>
      <c r="AC183" s="41"/>
      <c r="AD183" s="41"/>
      <c r="AE183" s="41"/>
      <c r="AR183" s="188" t="s">
        <v>171</v>
      </c>
      <c r="AT183" s="188" t="s">
        <v>539</v>
      </c>
      <c r="AU183" s="188" t="s">
        <v>79</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113</v>
      </c>
      <c r="BM183" s="188" t="s">
        <v>8746</v>
      </c>
    </row>
    <row r="184" s="13" customFormat="1">
      <c r="A184" s="13"/>
      <c r="B184" s="201"/>
      <c r="C184" s="13"/>
      <c r="D184" s="195" t="s">
        <v>442</v>
      </c>
      <c r="E184" s="202" t="s">
        <v>3</v>
      </c>
      <c r="F184" s="203" t="s">
        <v>8747</v>
      </c>
      <c r="G184" s="13"/>
      <c r="H184" s="204">
        <v>51</v>
      </c>
      <c r="I184" s="205"/>
      <c r="J184" s="13"/>
      <c r="K184" s="13"/>
      <c r="L184" s="201"/>
      <c r="M184" s="206"/>
      <c r="N184" s="207"/>
      <c r="O184" s="207"/>
      <c r="P184" s="207"/>
      <c r="Q184" s="207"/>
      <c r="R184" s="207"/>
      <c r="S184" s="207"/>
      <c r="T184" s="208"/>
      <c r="U184" s="13"/>
      <c r="V184" s="13"/>
      <c r="W184" s="13"/>
      <c r="X184" s="13"/>
      <c r="Y184" s="13"/>
      <c r="Z184" s="13"/>
      <c r="AA184" s="13"/>
      <c r="AB184" s="13"/>
      <c r="AC184" s="13"/>
      <c r="AD184" s="13"/>
      <c r="AE184" s="13"/>
      <c r="AT184" s="202" t="s">
        <v>442</v>
      </c>
      <c r="AU184" s="202" t="s">
        <v>79</v>
      </c>
      <c r="AV184" s="13" t="s">
        <v>79</v>
      </c>
      <c r="AW184" s="13" t="s">
        <v>31</v>
      </c>
      <c r="AX184" s="13" t="s">
        <v>76</v>
      </c>
      <c r="AY184" s="202" t="s">
        <v>328</v>
      </c>
    </row>
    <row r="185" s="2" customFormat="1" ht="33" customHeight="1">
      <c r="A185" s="41"/>
      <c r="B185" s="176"/>
      <c r="C185" s="177" t="s">
        <v>576</v>
      </c>
      <c r="D185" s="177" t="s">
        <v>331</v>
      </c>
      <c r="E185" s="178" t="s">
        <v>8748</v>
      </c>
      <c r="F185" s="179" t="s">
        <v>8749</v>
      </c>
      <c r="G185" s="180" t="s">
        <v>439</v>
      </c>
      <c r="H185" s="181">
        <v>332.29000000000002</v>
      </c>
      <c r="I185" s="182"/>
      <c r="J185" s="183">
        <f>ROUND(I185*H185,2)</f>
        <v>0</v>
      </c>
      <c r="K185" s="179" t="s">
        <v>335</v>
      </c>
      <c r="L185" s="42"/>
      <c r="M185" s="184" t="s">
        <v>3</v>
      </c>
      <c r="N185" s="185" t="s">
        <v>40</v>
      </c>
      <c r="O185" s="75"/>
      <c r="P185" s="186">
        <f>O185*H185</f>
        <v>0</v>
      </c>
      <c r="Q185" s="186">
        <v>0.090620000000000006</v>
      </c>
      <c r="R185" s="186">
        <f>Q185*H185</f>
        <v>30.112119800000006</v>
      </c>
      <c r="S185" s="186">
        <v>0</v>
      </c>
      <c r="T185" s="187">
        <f>S185*H185</f>
        <v>0</v>
      </c>
      <c r="U185" s="41"/>
      <c r="V185" s="41"/>
      <c r="W185" s="41"/>
      <c r="X185" s="41"/>
      <c r="Y185" s="41"/>
      <c r="Z185" s="41"/>
      <c r="AA185" s="41"/>
      <c r="AB185" s="41"/>
      <c r="AC185" s="41"/>
      <c r="AD185" s="41"/>
      <c r="AE185" s="41"/>
      <c r="AR185" s="188" t="s">
        <v>113</v>
      </c>
      <c r="AT185" s="188" t="s">
        <v>331</v>
      </c>
      <c r="AU185" s="188" t="s">
        <v>79</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8750</v>
      </c>
    </row>
    <row r="186" s="2" customFormat="1">
      <c r="A186" s="41"/>
      <c r="B186" s="42"/>
      <c r="C186" s="41"/>
      <c r="D186" s="190" t="s">
        <v>338</v>
      </c>
      <c r="E186" s="41"/>
      <c r="F186" s="191" t="s">
        <v>8751</v>
      </c>
      <c r="G186" s="41"/>
      <c r="H186" s="41"/>
      <c r="I186" s="192"/>
      <c r="J186" s="41"/>
      <c r="K186" s="41"/>
      <c r="L186" s="42"/>
      <c r="M186" s="193"/>
      <c r="N186" s="194"/>
      <c r="O186" s="75"/>
      <c r="P186" s="75"/>
      <c r="Q186" s="75"/>
      <c r="R186" s="75"/>
      <c r="S186" s="75"/>
      <c r="T186" s="76"/>
      <c r="U186" s="41"/>
      <c r="V186" s="41"/>
      <c r="W186" s="41"/>
      <c r="X186" s="41"/>
      <c r="Y186" s="41"/>
      <c r="Z186" s="41"/>
      <c r="AA186" s="41"/>
      <c r="AB186" s="41"/>
      <c r="AC186" s="41"/>
      <c r="AD186" s="41"/>
      <c r="AE186" s="41"/>
      <c r="AT186" s="22" t="s">
        <v>338</v>
      </c>
      <c r="AU186" s="22" t="s">
        <v>79</v>
      </c>
    </row>
    <row r="187" s="13" customFormat="1">
      <c r="A187" s="13"/>
      <c r="B187" s="201"/>
      <c r="C187" s="13"/>
      <c r="D187" s="195" t="s">
        <v>442</v>
      </c>
      <c r="E187" s="202" t="s">
        <v>3</v>
      </c>
      <c r="F187" s="203" t="s">
        <v>8752</v>
      </c>
      <c r="G187" s="13"/>
      <c r="H187" s="204">
        <v>135.5</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31</v>
      </c>
      <c r="AX187" s="13" t="s">
        <v>69</v>
      </c>
      <c r="AY187" s="202" t="s">
        <v>328</v>
      </c>
    </row>
    <row r="188" s="13" customFormat="1">
      <c r="A188" s="13"/>
      <c r="B188" s="201"/>
      <c r="C188" s="13"/>
      <c r="D188" s="195" t="s">
        <v>442</v>
      </c>
      <c r="E188" s="202" t="s">
        <v>3</v>
      </c>
      <c r="F188" s="203" t="s">
        <v>8753</v>
      </c>
      <c r="G188" s="13"/>
      <c r="H188" s="204">
        <v>196.78999999999999</v>
      </c>
      <c r="I188" s="205"/>
      <c r="J188" s="13"/>
      <c r="K188" s="13"/>
      <c r="L188" s="201"/>
      <c r="M188" s="206"/>
      <c r="N188" s="207"/>
      <c r="O188" s="207"/>
      <c r="P188" s="207"/>
      <c r="Q188" s="207"/>
      <c r="R188" s="207"/>
      <c r="S188" s="207"/>
      <c r="T188" s="208"/>
      <c r="U188" s="13"/>
      <c r="V188" s="13"/>
      <c r="W188" s="13"/>
      <c r="X188" s="13"/>
      <c r="Y188" s="13"/>
      <c r="Z188" s="13"/>
      <c r="AA188" s="13"/>
      <c r="AB188" s="13"/>
      <c r="AC188" s="13"/>
      <c r="AD188" s="13"/>
      <c r="AE188" s="13"/>
      <c r="AT188" s="202" t="s">
        <v>442</v>
      </c>
      <c r="AU188" s="202" t="s">
        <v>79</v>
      </c>
      <c r="AV188" s="13" t="s">
        <v>79</v>
      </c>
      <c r="AW188" s="13" t="s">
        <v>31</v>
      </c>
      <c r="AX188" s="13" t="s">
        <v>69</v>
      </c>
      <c r="AY188" s="202" t="s">
        <v>328</v>
      </c>
    </row>
    <row r="189" s="14" customFormat="1">
      <c r="A189" s="14"/>
      <c r="B189" s="209"/>
      <c r="C189" s="14"/>
      <c r="D189" s="195" t="s">
        <v>442</v>
      </c>
      <c r="E189" s="210" t="s">
        <v>3</v>
      </c>
      <c r="F189" s="211" t="s">
        <v>452</v>
      </c>
      <c r="G189" s="14"/>
      <c r="H189" s="212">
        <v>332.28999999999996</v>
      </c>
      <c r="I189" s="213"/>
      <c r="J189" s="14"/>
      <c r="K189" s="14"/>
      <c r="L189" s="209"/>
      <c r="M189" s="214"/>
      <c r="N189" s="215"/>
      <c r="O189" s="215"/>
      <c r="P189" s="215"/>
      <c r="Q189" s="215"/>
      <c r="R189" s="215"/>
      <c r="S189" s="215"/>
      <c r="T189" s="216"/>
      <c r="U189" s="14"/>
      <c r="V189" s="14"/>
      <c r="W189" s="14"/>
      <c r="X189" s="14"/>
      <c r="Y189" s="14"/>
      <c r="Z189" s="14"/>
      <c r="AA189" s="14"/>
      <c r="AB189" s="14"/>
      <c r="AC189" s="14"/>
      <c r="AD189" s="14"/>
      <c r="AE189" s="14"/>
      <c r="AT189" s="210" t="s">
        <v>442</v>
      </c>
      <c r="AU189" s="210" t="s">
        <v>79</v>
      </c>
      <c r="AV189" s="14" t="s">
        <v>113</v>
      </c>
      <c r="AW189" s="14" t="s">
        <v>31</v>
      </c>
      <c r="AX189" s="14" t="s">
        <v>76</v>
      </c>
      <c r="AY189" s="210" t="s">
        <v>328</v>
      </c>
    </row>
    <row r="190" s="2" customFormat="1" ht="21.75" customHeight="1">
      <c r="A190" s="41"/>
      <c r="B190" s="176"/>
      <c r="C190" s="224" t="s">
        <v>473</v>
      </c>
      <c r="D190" s="224" t="s">
        <v>539</v>
      </c>
      <c r="E190" s="225" t="s">
        <v>8754</v>
      </c>
      <c r="F190" s="226" t="s">
        <v>8755</v>
      </c>
      <c r="G190" s="227" t="s">
        <v>439</v>
      </c>
      <c r="H190" s="228">
        <v>196.78999999999999</v>
      </c>
      <c r="I190" s="229"/>
      <c r="J190" s="230">
        <f>ROUND(I190*H190,2)</f>
        <v>0</v>
      </c>
      <c r="K190" s="226" t="s">
        <v>335</v>
      </c>
      <c r="L190" s="231"/>
      <c r="M190" s="232" t="s">
        <v>3</v>
      </c>
      <c r="N190" s="233" t="s">
        <v>40</v>
      </c>
      <c r="O190" s="75"/>
      <c r="P190" s="186">
        <f>O190*H190</f>
        <v>0</v>
      </c>
      <c r="Q190" s="186">
        <v>0.17599999999999999</v>
      </c>
      <c r="R190" s="186">
        <f>Q190*H190</f>
        <v>34.635039999999996</v>
      </c>
      <c r="S190" s="186">
        <v>0</v>
      </c>
      <c r="T190" s="187">
        <f>S190*H190</f>
        <v>0</v>
      </c>
      <c r="U190" s="41"/>
      <c r="V190" s="41"/>
      <c r="W190" s="41"/>
      <c r="X190" s="41"/>
      <c r="Y190" s="41"/>
      <c r="Z190" s="41"/>
      <c r="AA190" s="41"/>
      <c r="AB190" s="41"/>
      <c r="AC190" s="41"/>
      <c r="AD190" s="41"/>
      <c r="AE190" s="41"/>
      <c r="AR190" s="188" t="s">
        <v>171</v>
      </c>
      <c r="AT190" s="188" t="s">
        <v>539</v>
      </c>
      <c r="AU190" s="188" t="s">
        <v>79</v>
      </c>
      <c r="AY190" s="22" t="s">
        <v>328</v>
      </c>
      <c r="BE190" s="189">
        <f>IF(N190="základní",J190,0)</f>
        <v>0</v>
      </c>
      <c r="BF190" s="189">
        <f>IF(N190="snížená",J190,0)</f>
        <v>0</v>
      </c>
      <c r="BG190" s="189">
        <f>IF(N190="zákl. přenesená",J190,0)</f>
        <v>0</v>
      </c>
      <c r="BH190" s="189">
        <f>IF(N190="sníž. přenesená",J190,0)</f>
        <v>0</v>
      </c>
      <c r="BI190" s="189">
        <f>IF(N190="nulová",J190,0)</f>
        <v>0</v>
      </c>
      <c r="BJ190" s="22" t="s">
        <v>76</v>
      </c>
      <c r="BK190" s="189">
        <f>ROUND(I190*H190,2)</f>
        <v>0</v>
      </c>
      <c r="BL190" s="22" t="s">
        <v>113</v>
      </c>
      <c r="BM190" s="188" t="s">
        <v>8756</v>
      </c>
    </row>
    <row r="191" s="13" customFormat="1">
      <c r="A191" s="13"/>
      <c r="B191" s="201"/>
      <c r="C191" s="13"/>
      <c r="D191" s="195" t="s">
        <v>442</v>
      </c>
      <c r="E191" s="202" t="s">
        <v>3</v>
      </c>
      <c r="F191" s="203" t="s">
        <v>8757</v>
      </c>
      <c r="G191" s="13"/>
      <c r="H191" s="204">
        <v>196.78999999999999</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79</v>
      </c>
      <c r="AV191" s="13" t="s">
        <v>79</v>
      </c>
      <c r="AW191" s="13" t="s">
        <v>31</v>
      </c>
      <c r="AX191" s="13" t="s">
        <v>76</v>
      </c>
      <c r="AY191" s="202" t="s">
        <v>328</v>
      </c>
    </row>
    <row r="192" s="2" customFormat="1" ht="24.15" customHeight="1">
      <c r="A192" s="41"/>
      <c r="B192" s="176"/>
      <c r="C192" s="224" t="s">
        <v>588</v>
      </c>
      <c r="D192" s="224" t="s">
        <v>539</v>
      </c>
      <c r="E192" s="225" t="s">
        <v>8758</v>
      </c>
      <c r="F192" s="226" t="s">
        <v>8759</v>
      </c>
      <c r="G192" s="227" t="s">
        <v>439</v>
      </c>
      <c r="H192" s="228">
        <v>135.5</v>
      </c>
      <c r="I192" s="229"/>
      <c r="J192" s="230">
        <f>ROUND(I192*H192,2)</f>
        <v>0</v>
      </c>
      <c r="K192" s="226" t="s">
        <v>335</v>
      </c>
      <c r="L192" s="231"/>
      <c r="M192" s="232" t="s">
        <v>3</v>
      </c>
      <c r="N192" s="233" t="s">
        <v>40</v>
      </c>
      <c r="O192" s="75"/>
      <c r="P192" s="186">
        <f>O192*H192</f>
        <v>0</v>
      </c>
      <c r="Q192" s="186">
        <v>0.159</v>
      </c>
      <c r="R192" s="186">
        <f>Q192*H192</f>
        <v>21.544499999999999</v>
      </c>
      <c r="S192" s="186">
        <v>0</v>
      </c>
      <c r="T192" s="187">
        <f>S192*H192</f>
        <v>0</v>
      </c>
      <c r="U192" s="41"/>
      <c r="V192" s="41"/>
      <c r="W192" s="41"/>
      <c r="X192" s="41"/>
      <c r="Y192" s="41"/>
      <c r="Z192" s="41"/>
      <c r="AA192" s="41"/>
      <c r="AB192" s="41"/>
      <c r="AC192" s="41"/>
      <c r="AD192" s="41"/>
      <c r="AE192" s="41"/>
      <c r="AR192" s="188" t="s">
        <v>171</v>
      </c>
      <c r="AT192" s="188" t="s">
        <v>539</v>
      </c>
      <c r="AU192" s="188" t="s">
        <v>79</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8760</v>
      </c>
    </row>
    <row r="193" s="12" customFormat="1" ht="22.8" customHeight="1">
      <c r="A193" s="12"/>
      <c r="B193" s="163"/>
      <c r="C193" s="12"/>
      <c r="D193" s="164" t="s">
        <v>68</v>
      </c>
      <c r="E193" s="174" t="s">
        <v>183</v>
      </c>
      <c r="F193" s="174" t="s">
        <v>782</v>
      </c>
      <c r="G193" s="12"/>
      <c r="H193" s="12"/>
      <c r="I193" s="166"/>
      <c r="J193" s="175">
        <f>BK193</f>
        <v>0</v>
      </c>
      <c r="K193" s="12"/>
      <c r="L193" s="163"/>
      <c r="M193" s="168"/>
      <c r="N193" s="169"/>
      <c r="O193" s="169"/>
      <c r="P193" s="170">
        <f>SUM(P194:P237)</f>
        <v>0</v>
      </c>
      <c r="Q193" s="169"/>
      <c r="R193" s="170">
        <f>SUM(R194:R237)</f>
        <v>127.97137659999999</v>
      </c>
      <c r="S193" s="169"/>
      <c r="T193" s="171">
        <f>SUM(T194:T237)</f>
        <v>0.16400000000000001</v>
      </c>
      <c r="U193" s="12"/>
      <c r="V193" s="12"/>
      <c r="W193" s="12"/>
      <c r="X193" s="12"/>
      <c r="Y193" s="12"/>
      <c r="Z193" s="12"/>
      <c r="AA193" s="12"/>
      <c r="AB193" s="12"/>
      <c r="AC193" s="12"/>
      <c r="AD193" s="12"/>
      <c r="AE193" s="12"/>
      <c r="AR193" s="164" t="s">
        <v>76</v>
      </c>
      <c r="AT193" s="172" t="s">
        <v>68</v>
      </c>
      <c r="AU193" s="172" t="s">
        <v>76</v>
      </c>
      <c r="AY193" s="164" t="s">
        <v>328</v>
      </c>
      <c r="BK193" s="173">
        <f>SUM(BK194:BK237)</f>
        <v>0</v>
      </c>
    </row>
    <row r="194" s="2" customFormat="1" ht="24.15" customHeight="1">
      <c r="A194" s="41"/>
      <c r="B194" s="176"/>
      <c r="C194" s="177" t="s">
        <v>593</v>
      </c>
      <c r="D194" s="177" t="s">
        <v>331</v>
      </c>
      <c r="E194" s="178" t="s">
        <v>784</v>
      </c>
      <c r="F194" s="179" t="s">
        <v>785</v>
      </c>
      <c r="G194" s="180" t="s">
        <v>574</v>
      </c>
      <c r="H194" s="181">
        <v>13</v>
      </c>
      <c r="I194" s="182"/>
      <c r="J194" s="183">
        <f>ROUND(I194*H194,2)</f>
        <v>0</v>
      </c>
      <c r="K194" s="179" t="s">
        <v>335</v>
      </c>
      <c r="L194" s="42"/>
      <c r="M194" s="184" t="s">
        <v>3</v>
      </c>
      <c r="N194" s="185" t="s">
        <v>40</v>
      </c>
      <c r="O194" s="75"/>
      <c r="P194" s="186">
        <f>O194*H194</f>
        <v>0</v>
      </c>
      <c r="Q194" s="186">
        <v>0.00069999999999999999</v>
      </c>
      <c r="R194" s="186">
        <f>Q194*H194</f>
        <v>0.0091000000000000004</v>
      </c>
      <c r="S194" s="186">
        <v>0</v>
      </c>
      <c r="T194" s="187">
        <f>S194*H194</f>
        <v>0</v>
      </c>
      <c r="U194" s="41"/>
      <c r="V194" s="41"/>
      <c r="W194" s="41"/>
      <c r="X194" s="41"/>
      <c r="Y194" s="41"/>
      <c r="Z194" s="41"/>
      <c r="AA194" s="41"/>
      <c r="AB194" s="41"/>
      <c r="AC194" s="41"/>
      <c r="AD194" s="41"/>
      <c r="AE194" s="41"/>
      <c r="AR194" s="188" t="s">
        <v>113</v>
      </c>
      <c r="AT194" s="188" t="s">
        <v>331</v>
      </c>
      <c r="AU194" s="188" t="s">
        <v>79</v>
      </c>
      <c r="AY194" s="22" t="s">
        <v>328</v>
      </c>
      <c r="BE194" s="189">
        <f>IF(N194="základní",J194,0)</f>
        <v>0</v>
      </c>
      <c r="BF194" s="189">
        <f>IF(N194="snížená",J194,0)</f>
        <v>0</v>
      </c>
      <c r="BG194" s="189">
        <f>IF(N194="zákl. přenesená",J194,0)</f>
        <v>0</v>
      </c>
      <c r="BH194" s="189">
        <f>IF(N194="sníž. přenesená",J194,0)</f>
        <v>0</v>
      </c>
      <c r="BI194" s="189">
        <f>IF(N194="nulová",J194,0)</f>
        <v>0</v>
      </c>
      <c r="BJ194" s="22" t="s">
        <v>76</v>
      </c>
      <c r="BK194" s="189">
        <f>ROUND(I194*H194,2)</f>
        <v>0</v>
      </c>
      <c r="BL194" s="22" t="s">
        <v>113</v>
      </c>
      <c r="BM194" s="188" t="s">
        <v>8761</v>
      </c>
    </row>
    <row r="195" s="2" customFormat="1">
      <c r="A195" s="41"/>
      <c r="B195" s="42"/>
      <c r="C195" s="41"/>
      <c r="D195" s="190" t="s">
        <v>338</v>
      </c>
      <c r="E195" s="41"/>
      <c r="F195" s="191" t="s">
        <v>787</v>
      </c>
      <c r="G195" s="41"/>
      <c r="H195" s="41"/>
      <c r="I195" s="192"/>
      <c r="J195" s="41"/>
      <c r="K195" s="41"/>
      <c r="L195" s="42"/>
      <c r="M195" s="193"/>
      <c r="N195" s="194"/>
      <c r="O195" s="75"/>
      <c r="P195" s="75"/>
      <c r="Q195" s="75"/>
      <c r="R195" s="75"/>
      <c r="S195" s="75"/>
      <c r="T195" s="76"/>
      <c r="U195" s="41"/>
      <c r="V195" s="41"/>
      <c r="W195" s="41"/>
      <c r="X195" s="41"/>
      <c r="Y195" s="41"/>
      <c r="Z195" s="41"/>
      <c r="AA195" s="41"/>
      <c r="AB195" s="41"/>
      <c r="AC195" s="41"/>
      <c r="AD195" s="41"/>
      <c r="AE195" s="41"/>
      <c r="AT195" s="22" t="s">
        <v>338</v>
      </c>
      <c r="AU195" s="22" t="s">
        <v>79</v>
      </c>
    </row>
    <row r="196" s="2" customFormat="1" ht="24.15" customHeight="1">
      <c r="A196" s="41"/>
      <c r="B196" s="176"/>
      <c r="C196" s="177" t="s">
        <v>598</v>
      </c>
      <c r="D196" s="177" t="s">
        <v>331</v>
      </c>
      <c r="E196" s="178" t="s">
        <v>789</v>
      </c>
      <c r="F196" s="179" t="s">
        <v>790</v>
      </c>
      <c r="G196" s="180" t="s">
        <v>574</v>
      </c>
      <c r="H196" s="181">
        <v>7</v>
      </c>
      <c r="I196" s="182"/>
      <c r="J196" s="183">
        <f>ROUND(I196*H196,2)</f>
        <v>0</v>
      </c>
      <c r="K196" s="179" t="s">
        <v>335</v>
      </c>
      <c r="L196" s="42"/>
      <c r="M196" s="184" t="s">
        <v>3</v>
      </c>
      <c r="N196" s="185" t="s">
        <v>40</v>
      </c>
      <c r="O196" s="75"/>
      <c r="P196" s="186">
        <f>O196*H196</f>
        <v>0</v>
      </c>
      <c r="Q196" s="186">
        <v>0.11241</v>
      </c>
      <c r="R196" s="186">
        <f>Q196*H196</f>
        <v>0.78686999999999996</v>
      </c>
      <c r="S196" s="186">
        <v>0</v>
      </c>
      <c r="T196" s="187">
        <f>S196*H196</f>
        <v>0</v>
      </c>
      <c r="U196" s="41"/>
      <c r="V196" s="41"/>
      <c r="W196" s="41"/>
      <c r="X196" s="41"/>
      <c r="Y196" s="41"/>
      <c r="Z196" s="41"/>
      <c r="AA196" s="41"/>
      <c r="AB196" s="41"/>
      <c r="AC196" s="41"/>
      <c r="AD196" s="41"/>
      <c r="AE196" s="41"/>
      <c r="AR196" s="188" t="s">
        <v>113</v>
      </c>
      <c r="AT196" s="188" t="s">
        <v>331</v>
      </c>
      <c r="AU196" s="188" t="s">
        <v>79</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8762</v>
      </c>
    </row>
    <row r="197" s="2" customFormat="1">
      <c r="A197" s="41"/>
      <c r="B197" s="42"/>
      <c r="C197" s="41"/>
      <c r="D197" s="190" t="s">
        <v>338</v>
      </c>
      <c r="E197" s="41"/>
      <c r="F197" s="191" t="s">
        <v>792</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79</v>
      </c>
    </row>
    <row r="198" s="2" customFormat="1" ht="24.15" customHeight="1">
      <c r="A198" s="41"/>
      <c r="B198" s="176"/>
      <c r="C198" s="224" t="s">
        <v>605</v>
      </c>
      <c r="D198" s="224" t="s">
        <v>539</v>
      </c>
      <c r="E198" s="225" t="s">
        <v>8763</v>
      </c>
      <c r="F198" s="226" t="s">
        <v>8764</v>
      </c>
      <c r="G198" s="227" t="s">
        <v>574</v>
      </c>
      <c r="H198" s="228">
        <v>9</v>
      </c>
      <c r="I198" s="229"/>
      <c r="J198" s="230">
        <f>ROUND(I198*H198,2)</f>
        <v>0</v>
      </c>
      <c r="K198" s="226" t="s">
        <v>335</v>
      </c>
      <c r="L198" s="231"/>
      <c r="M198" s="232" t="s">
        <v>3</v>
      </c>
      <c r="N198" s="233" t="s">
        <v>40</v>
      </c>
      <c r="O198" s="75"/>
      <c r="P198" s="186">
        <f>O198*H198</f>
        <v>0</v>
      </c>
      <c r="Q198" s="186">
        <v>0.0012999999999999999</v>
      </c>
      <c r="R198" s="186">
        <f>Q198*H198</f>
        <v>0.011699999999999999</v>
      </c>
      <c r="S198" s="186">
        <v>0</v>
      </c>
      <c r="T198" s="187">
        <f>S198*H198</f>
        <v>0</v>
      </c>
      <c r="U198" s="41"/>
      <c r="V198" s="41"/>
      <c r="W198" s="41"/>
      <c r="X198" s="41"/>
      <c r="Y198" s="41"/>
      <c r="Z198" s="41"/>
      <c r="AA198" s="41"/>
      <c r="AB198" s="41"/>
      <c r="AC198" s="41"/>
      <c r="AD198" s="41"/>
      <c r="AE198" s="41"/>
      <c r="AR198" s="188" t="s">
        <v>171</v>
      </c>
      <c r="AT198" s="188" t="s">
        <v>539</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8765</v>
      </c>
    </row>
    <row r="199" s="2" customFormat="1" ht="24.15" customHeight="1">
      <c r="A199" s="41"/>
      <c r="B199" s="176"/>
      <c r="C199" s="224" t="s">
        <v>610</v>
      </c>
      <c r="D199" s="224" t="s">
        <v>539</v>
      </c>
      <c r="E199" s="225" t="s">
        <v>798</v>
      </c>
      <c r="F199" s="226" t="s">
        <v>799</v>
      </c>
      <c r="G199" s="227" t="s">
        <v>574</v>
      </c>
      <c r="H199" s="228">
        <v>1</v>
      </c>
      <c r="I199" s="229"/>
      <c r="J199" s="230">
        <f>ROUND(I199*H199,2)</f>
        <v>0</v>
      </c>
      <c r="K199" s="226" t="s">
        <v>335</v>
      </c>
      <c r="L199" s="231"/>
      <c r="M199" s="232" t="s">
        <v>3</v>
      </c>
      <c r="N199" s="233" t="s">
        <v>40</v>
      </c>
      <c r="O199" s="75"/>
      <c r="P199" s="186">
        <f>O199*H199</f>
        <v>0</v>
      </c>
      <c r="Q199" s="186">
        <v>0.0077000000000000002</v>
      </c>
      <c r="R199" s="186">
        <f>Q199*H199</f>
        <v>0.0077000000000000002</v>
      </c>
      <c r="S199" s="186">
        <v>0</v>
      </c>
      <c r="T199" s="187">
        <f>S199*H199</f>
        <v>0</v>
      </c>
      <c r="U199" s="41"/>
      <c r="V199" s="41"/>
      <c r="W199" s="41"/>
      <c r="X199" s="41"/>
      <c r="Y199" s="41"/>
      <c r="Z199" s="41"/>
      <c r="AA199" s="41"/>
      <c r="AB199" s="41"/>
      <c r="AC199" s="41"/>
      <c r="AD199" s="41"/>
      <c r="AE199" s="41"/>
      <c r="AR199" s="188" t="s">
        <v>171</v>
      </c>
      <c r="AT199" s="188" t="s">
        <v>539</v>
      </c>
      <c r="AU199" s="188" t="s">
        <v>79</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8766</v>
      </c>
    </row>
    <row r="200" s="2" customFormat="1" ht="16.5" customHeight="1">
      <c r="A200" s="41"/>
      <c r="B200" s="176"/>
      <c r="C200" s="224" t="s">
        <v>616</v>
      </c>
      <c r="D200" s="224" t="s">
        <v>539</v>
      </c>
      <c r="E200" s="225" t="s">
        <v>818</v>
      </c>
      <c r="F200" s="226" t="s">
        <v>819</v>
      </c>
      <c r="G200" s="227" t="s">
        <v>574</v>
      </c>
      <c r="H200" s="228">
        <v>1</v>
      </c>
      <c r="I200" s="229"/>
      <c r="J200" s="230">
        <f>ROUND(I200*H200,2)</f>
        <v>0</v>
      </c>
      <c r="K200" s="226" t="s">
        <v>335</v>
      </c>
      <c r="L200" s="231"/>
      <c r="M200" s="232" t="s">
        <v>3</v>
      </c>
      <c r="N200" s="233" t="s">
        <v>40</v>
      </c>
      <c r="O200" s="75"/>
      <c r="P200" s="186">
        <f>O200*H200</f>
        <v>0</v>
      </c>
      <c r="Q200" s="186">
        <v>0.0050000000000000001</v>
      </c>
      <c r="R200" s="186">
        <f>Q200*H200</f>
        <v>0.0050000000000000001</v>
      </c>
      <c r="S200" s="186">
        <v>0</v>
      </c>
      <c r="T200" s="187">
        <f>S200*H200</f>
        <v>0</v>
      </c>
      <c r="U200" s="41"/>
      <c r="V200" s="41"/>
      <c r="W200" s="41"/>
      <c r="X200" s="41"/>
      <c r="Y200" s="41"/>
      <c r="Z200" s="41"/>
      <c r="AA200" s="41"/>
      <c r="AB200" s="41"/>
      <c r="AC200" s="41"/>
      <c r="AD200" s="41"/>
      <c r="AE200" s="41"/>
      <c r="AR200" s="188" t="s">
        <v>171</v>
      </c>
      <c r="AT200" s="188" t="s">
        <v>539</v>
      </c>
      <c r="AU200" s="188" t="s">
        <v>79</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8767</v>
      </c>
    </row>
    <row r="201" s="2" customFormat="1" ht="16.5" customHeight="1">
      <c r="A201" s="41"/>
      <c r="B201" s="176"/>
      <c r="C201" s="224" t="s">
        <v>621</v>
      </c>
      <c r="D201" s="224" t="s">
        <v>539</v>
      </c>
      <c r="E201" s="225" t="s">
        <v>794</v>
      </c>
      <c r="F201" s="226" t="s">
        <v>795</v>
      </c>
      <c r="G201" s="227" t="s">
        <v>574</v>
      </c>
      <c r="H201" s="228">
        <v>2</v>
      </c>
      <c r="I201" s="229"/>
      <c r="J201" s="230">
        <f>ROUND(I201*H201,2)</f>
        <v>0</v>
      </c>
      <c r="K201" s="226" t="s">
        <v>335</v>
      </c>
      <c r="L201" s="231"/>
      <c r="M201" s="232" t="s">
        <v>3</v>
      </c>
      <c r="N201" s="233" t="s">
        <v>40</v>
      </c>
      <c r="O201" s="75"/>
      <c r="P201" s="186">
        <f>O201*H201</f>
        <v>0</v>
      </c>
      <c r="Q201" s="186">
        <v>0.0016999999999999999</v>
      </c>
      <c r="R201" s="186">
        <f>Q201*H201</f>
        <v>0.0033999999999999998</v>
      </c>
      <c r="S201" s="186">
        <v>0</v>
      </c>
      <c r="T201" s="187">
        <f>S201*H201</f>
        <v>0</v>
      </c>
      <c r="U201" s="41"/>
      <c r="V201" s="41"/>
      <c r="W201" s="41"/>
      <c r="X201" s="41"/>
      <c r="Y201" s="41"/>
      <c r="Z201" s="41"/>
      <c r="AA201" s="41"/>
      <c r="AB201" s="41"/>
      <c r="AC201" s="41"/>
      <c r="AD201" s="41"/>
      <c r="AE201" s="41"/>
      <c r="AR201" s="188" t="s">
        <v>171</v>
      </c>
      <c r="AT201" s="188" t="s">
        <v>539</v>
      </c>
      <c r="AU201" s="188" t="s">
        <v>79</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8768</v>
      </c>
    </row>
    <row r="202" s="2" customFormat="1" ht="21.75" customHeight="1">
      <c r="A202" s="41"/>
      <c r="B202" s="176"/>
      <c r="C202" s="224" t="s">
        <v>626</v>
      </c>
      <c r="D202" s="224" t="s">
        <v>539</v>
      </c>
      <c r="E202" s="225" t="s">
        <v>8769</v>
      </c>
      <c r="F202" s="226" t="s">
        <v>8770</v>
      </c>
      <c r="G202" s="227" t="s">
        <v>574</v>
      </c>
      <c r="H202" s="228">
        <v>7</v>
      </c>
      <c r="I202" s="229"/>
      <c r="J202" s="230">
        <f>ROUND(I202*H202,2)</f>
        <v>0</v>
      </c>
      <c r="K202" s="226" t="s">
        <v>335</v>
      </c>
      <c r="L202" s="231"/>
      <c r="M202" s="232" t="s">
        <v>3</v>
      </c>
      <c r="N202" s="233" t="s">
        <v>40</v>
      </c>
      <c r="O202" s="75"/>
      <c r="P202" s="186">
        <f>O202*H202</f>
        <v>0</v>
      </c>
      <c r="Q202" s="186">
        <v>0.0025000000000000001</v>
      </c>
      <c r="R202" s="186">
        <f>Q202*H202</f>
        <v>0.017500000000000002</v>
      </c>
      <c r="S202" s="186">
        <v>0</v>
      </c>
      <c r="T202" s="187">
        <f>S202*H202</f>
        <v>0</v>
      </c>
      <c r="U202" s="41"/>
      <c r="V202" s="41"/>
      <c r="W202" s="41"/>
      <c r="X202" s="41"/>
      <c r="Y202" s="41"/>
      <c r="Z202" s="41"/>
      <c r="AA202" s="41"/>
      <c r="AB202" s="41"/>
      <c r="AC202" s="41"/>
      <c r="AD202" s="41"/>
      <c r="AE202" s="41"/>
      <c r="AR202" s="188" t="s">
        <v>171</v>
      </c>
      <c r="AT202" s="188" t="s">
        <v>539</v>
      </c>
      <c r="AU202" s="188" t="s">
        <v>79</v>
      </c>
      <c r="AY202" s="22" t="s">
        <v>328</v>
      </c>
      <c r="BE202" s="189">
        <f>IF(N202="základní",J202,0)</f>
        <v>0</v>
      </c>
      <c r="BF202" s="189">
        <f>IF(N202="snížená",J202,0)</f>
        <v>0</v>
      </c>
      <c r="BG202" s="189">
        <f>IF(N202="zákl. přenesená",J202,0)</f>
        <v>0</v>
      </c>
      <c r="BH202" s="189">
        <f>IF(N202="sníž. přenesená",J202,0)</f>
        <v>0</v>
      </c>
      <c r="BI202" s="189">
        <f>IF(N202="nulová",J202,0)</f>
        <v>0</v>
      </c>
      <c r="BJ202" s="22" t="s">
        <v>76</v>
      </c>
      <c r="BK202" s="189">
        <f>ROUND(I202*H202,2)</f>
        <v>0</v>
      </c>
      <c r="BL202" s="22" t="s">
        <v>113</v>
      </c>
      <c r="BM202" s="188" t="s">
        <v>8771</v>
      </c>
    </row>
    <row r="203" s="2" customFormat="1" ht="24.15" customHeight="1">
      <c r="A203" s="41"/>
      <c r="B203" s="176"/>
      <c r="C203" s="177" t="s">
        <v>631</v>
      </c>
      <c r="D203" s="177" t="s">
        <v>331</v>
      </c>
      <c r="E203" s="178" t="s">
        <v>8772</v>
      </c>
      <c r="F203" s="179" t="s">
        <v>8773</v>
      </c>
      <c r="G203" s="180" t="s">
        <v>476</v>
      </c>
      <c r="H203" s="181">
        <v>93.700000000000003</v>
      </c>
      <c r="I203" s="182"/>
      <c r="J203" s="183">
        <f>ROUND(I203*H203,2)</f>
        <v>0</v>
      </c>
      <c r="K203" s="179" t="s">
        <v>335</v>
      </c>
      <c r="L203" s="42"/>
      <c r="M203" s="184" t="s">
        <v>3</v>
      </c>
      <c r="N203" s="185" t="s">
        <v>40</v>
      </c>
      <c r="O203" s="75"/>
      <c r="P203" s="186">
        <f>O203*H203</f>
        <v>0</v>
      </c>
      <c r="Q203" s="186">
        <v>6.9999999999999994E-05</v>
      </c>
      <c r="R203" s="186">
        <f>Q203*H203</f>
        <v>0.0065589999999999997</v>
      </c>
      <c r="S203" s="186">
        <v>0</v>
      </c>
      <c r="T203" s="187">
        <f>S203*H203</f>
        <v>0</v>
      </c>
      <c r="U203" s="41"/>
      <c r="V203" s="41"/>
      <c r="W203" s="41"/>
      <c r="X203" s="41"/>
      <c r="Y203" s="41"/>
      <c r="Z203" s="41"/>
      <c r="AA203" s="41"/>
      <c r="AB203" s="41"/>
      <c r="AC203" s="41"/>
      <c r="AD203" s="41"/>
      <c r="AE203" s="41"/>
      <c r="AR203" s="188" t="s">
        <v>113</v>
      </c>
      <c r="AT203" s="188" t="s">
        <v>331</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8774</v>
      </c>
    </row>
    <row r="204" s="2" customFormat="1">
      <c r="A204" s="41"/>
      <c r="B204" s="42"/>
      <c r="C204" s="41"/>
      <c r="D204" s="190" t="s">
        <v>338</v>
      </c>
      <c r="E204" s="41"/>
      <c r="F204" s="191" t="s">
        <v>8775</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79</v>
      </c>
    </row>
    <row r="205" s="2" customFormat="1" ht="24.15" customHeight="1">
      <c r="A205" s="41"/>
      <c r="B205" s="176"/>
      <c r="C205" s="177" t="s">
        <v>638</v>
      </c>
      <c r="D205" s="177" t="s">
        <v>331</v>
      </c>
      <c r="E205" s="178" t="s">
        <v>841</v>
      </c>
      <c r="F205" s="179" t="s">
        <v>842</v>
      </c>
      <c r="G205" s="180" t="s">
        <v>439</v>
      </c>
      <c r="H205" s="181">
        <v>6.5999999999999996</v>
      </c>
      <c r="I205" s="182"/>
      <c r="J205" s="183">
        <f>ROUND(I205*H205,2)</f>
        <v>0</v>
      </c>
      <c r="K205" s="179" t="s">
        <v>335</v>
      </c>
      <c r="L205" s="42"/>
      <c r="M205" s="184" t="s">
        <v>3</v>
      </c>
      <c r="N205" s="185" t="s">
        <v>40</v>
      </c>
      <c r="O205" s="75"/>
      <c r="P205" s="186">
        <f>O205*H205</f>
        <v>0</v>
      </c>
      <c r="Q205" s="186">
        <v>0.0016000000000000001</v>
      </c>
      <c r="R205" s="186">
        <f>Q205*H205</f>
        <v>0.01056</v>
      </c>
      <c r="S205" s="186">
        <v>0</v>
      </c>
      <c r="T205" s="187">
        <f>S205*H205</f>
        <v>0</v>
      </c>
      <c r="U205" s="41"/>
      <c r="V205" s="41"/>
      <c r="W205" s="41"/>
      <c r="X205" s="41"/>
      <c r="Y205" s="41"/>
      <c r="Z205" s="41"/>
      <c r="AA205" s="41"/>
      <c r="AB205" s="41"/>
      <c r="AC205" s="41"/>
      <c r="AD205" s="41"/>
      <c r="AE205" s="41"/>
      <c r="AR205" s="188" t="s">
        <v>113</v>
      </c>
      <c r="AT205" s="188" t="s">
        <v>331</v>
      </c>
      <c r="AU205" s="188" t="s">
        <v>79</v>
      </c>
      <c r="AY205" s="22" t="s">
        <v>328</v>
      </c>
      <c r="BE205" s="189">
        <f>IF(N205="základní",J205,0)</f>
        <v>0</v>
      </c>
      <c r="BF205" s="189">
        <f>IF(N205="snížená",J205,0)</f>
        <v>0</v>
      </c>
      <c r="BG205" s="189">
        <f>IF(N205="zákl. přenesená",J205,0)</f>
        <v>0</v>
      </c>
      <c r="BH205" s="189">
        <f>IF(N205="sníž. přenesená",J205,0)</f>
        <v>0</v>
      </c>
      <c r="BI205" s="189">
        <f>IF(N205="nulová",J205,0)</f>
        <v>0</v>
      </c>
      <c r="BJ205" s="22" t="s">
        <v>76</v>
      </c>
      <c r="BK205" s="189">
        <f>ROUND(I205*H205,2)</f>
        <v>0</v>
      </c>
      <c r="BL205" s="22" t="s">
        <v>113</v>
      </c>
      <c r="BM205" s="188" t="s">
        <v>8776</v>
      </c>
    </row>
    <row r="206" s="2" customFormat="1">
      <c r="A206" s="41"/>
      <c r="B206" s="42"/>
      <c r="C206" s="41"/>
      <c r="D206" s="190" t="s">
        <v>338</v>
      </c>
      <c r="E206" s="41"/>
      <c r="F206" s="191" t="s">
        <v>844</v>
      </c>
      <c r="G206" s="41"/>
      <c r="H206" s="41"/>
      <c r="I206" s="192"/>
      <c r="J206" s="41"/>
      <c r="K206" s="41"/>
      <c r="L206" s="42"/>
      <c r="M206" s="193"/>
      <c r="N206" s="194"/>
      <c r="O206" s="75"/>
      <c r="P206" s="75"/>
      <c r="Q206" s="75"/>
      <c r="R206" s="75"/>
      <c r="S206" s="75"/>
      <c r="T206" s="76"/>
      <c r="U206" s="41"/>
      <c r="V206" s="41"/>
      <c r="W206" s="41"/>
      <c r="X206" s="41"/>
      <c r="Y206" s="41"/>
      <c r="Z206" s="41"/>
      <c r="AA206" s="41"/>
      <c r="AB206" s="41"/>
      <c r="AC206" s="41"/>
      <c r="AD206" s="41"/>
      <c r="AE206" s="41"/>
      <c r="AT206" s="22" t="s">
        <v>338</v>
      </c>
      <c r="AU206" s="22" t="s">
        <v>79</v>
      </c>
    </row>
    <row r="207" s="2" customFormat="1" ht="33" customHeight="1">
      <c r="A207" s="41"/>
      <c r="B207" s="176"/>
      <c r="C207" s="177" t="s">
        <v>643</v>
      </c>
      <c r="D207" s="177" t="s">
        <v>331</v>
      </c>
      <c r="E207" s="178" t="s">
        <v>846</v>
      </c>
      <c r="F207" s="179" t="s">
        <v>847</v>
      </c>
      <c r="G207" s="180" t="s">
        <v>476</v>
      </c>
      <c r="H207" s="181">
        <v>141.94999999999999</v>
      </c>
      <c r="I207" s="182"/>
      <c r="J207" s="183">
        <f>ROUND(I207*H207,2)</f>
        <v>0</v>
      </c>
      <c r="K207" s="179" t="s">
        <v>335</v>
      </c>
      <c r="L207" s="42"/>
      <c r="M207" s="184" t="s">
        <v>3</v>
      </c>
      <c r="N207" s="185" t="s">
        <v>40</v>
      </c>
      <c r="O207" s="75"/>
      <c r="P207" s="186">
        <f>O207*H207</f>
        <v>0</v>
      </c>
      <c r="Q207" s="186">
        <v>0.16850000000000001</v>
      </c>
      <c r="R207" s="186">
        <f>Q207*H207</f>
        <v>23.918575000000001</v>
      </c>
      <c r="S207" s="186">
        <v>0</v>
      </c>
      <c r="T207" s="187">
        <f>S207*H207</f>
        <v>0</v>
      </c>
      <c r="U207" s="41"/>
      <c r="V207" s="41"/>
      <c r="W207" s="41"/>
      <c r="X207" s="41"/>
      <c r="Y207" s="41"/>
      <c r="Z207" s="41"/>
      <c r="AA207" s="41"/>
      <c r="AB207" s="41"/>
      <c r="AC207" s="41"/>
      <c r="AD207" s="41"/>
      <c r="AE207" s="41"/>
      <c r="AR207" s="188" t="s">
        <v>113</v>
      </c>
      <c r="AT207" s="188" t="s">
        <v>331</v>
      </c>
      <c r="AU207" s="188" t="s">
        <v>79</v>
      </c>
      <c r="AY207" s="22" t="s">
        <v>328</v>
      </c>
      <c r="BE207" s="189">
        <f>IF(N207="základní",J207,0)</f>
        <v>0</v>
      </c>
      <c r="BF207" s="189">
        <f>IF(N207="snížená",J207,0)</f>
        <v>0</v>
      </c>
      <c r="BG207" s="189">
        <f>IF(N207="zákl. přenesená",J207,0)</f>
        <v>0</v>
      </c>
      <c r="BH207" s="189">
        <f>IF(N207="sníž. přenesená",J207,0)</f>
        <v>0</v>
      </c>
      <c r="BI207" s="189">
        <f>IF(N207="nulová",J207,0)</f>
        <v>0</v>
      </c>
      <c r="BJ207" s="22" t="s">
        <v>76</v>
      </c>
      <c r="BK207" s="189">
        <f>ROUND(I207*H207,2)</f>
        <v>0</v>
      </c>
      <c r="BL207" s="22" t="s">
        <v>113</v>
      </c>
      <c r="BM207" s="188" t="s">
        <v>8777</v>
      </c>
    </row>
    <row r="208" s="2" customFormat="1">
      <c r="A208" s="41"/>
      <c r="B208" s="42"/>
      <c r="C208" s="41"/>
      <c r="D208" s="190" t="s">
        <v>338</v>
      </c>
      <c r="E208" s="41"/>
      <c r="F208" s="191" t="s">
        <v>849</v>
      </c>
      <c r="G208" s="41"/>
      <c r="H208" s="41"/>
      <c r="I208" s="192"/>
      <c r="J208" s="41"/>
      <c r="K208" s="41"/>
      <c r="L208" s="42"/>
      <c r="M208" s="193"/>
      <c r="N208" s="194"/>
      <c r="O208" s="75"/>
      <c r="P208" s="75"/>
      <c r="Q208" s="75"/>
      <c r="R208" s="75"/>
      <c r="S208" s="75"/>
      <c r="T208" s="76"/>
      <c r="U208" s="41"/>
      <c r="V208" s="41"/>
      <c r="W208" s="41"/>
      <c r="X208" s="41"/>
      <c r="Y208" s="41"/>
      <c r="Z208" s="41"/>
      <c r="AA208" s="41"/>
      <c r="AB208" s="41"/>
      <c r="AC208" s="41"/>
      <c r="AD208" s="41"/>
      <c r="AE208" s="41"/>
      <c r="AT208" s="22" t="s">
        <v>338</v>
      </c>
      <c r="AU208" s="22" t="s">
        <v>79</v>
      </c>
    </row>
    <row r="209" s="13" customFormat="1">
      <c r="A209" s="13"/>
      <c r="B209" s="201"/>
      <c r="C209" s="13"/>
      <c r="D209" s="195" t="s">
        <v>442</v>
      </c>
      <c r="E209" s="202" t="s">
        <v>3</v>
      </c>
      <c r="F209" s="203" t="s">
        <v>8778</v>
      </c>
      <c r="G209" s="13"/>
      <c r="H209" s="204">
        <v>141.94999999999999</v>
      </c>
      <c r="I209" s="205"/>
      <c r="J209" s="13"/>
      <c r="K209" s="13"/>
      <c r="L209" s="201"/>
      <c r="M209" s="206"/>
      <c r="N209" s="207"/>
      <c r="O209" s="207"/>
      <c r="P209" s="207"/>
      <c r="Q209" s="207"/>
      <c r="R209" s="207"/>
      <c r="S209" s="207"/>
      <c r="T209" s="208"/>
      <c r="U209" s="13"/>
      <c r="V209" s="13"/>
      <c r="W209" s="13"/>
      <c r="X209" s="13"/>
      <c r="Y209" s="13"/>
      <c r="Z209" s="13"/>
      <c r="AA209" s="13"/>
      <c r="AB209" s="13"/>
      <c r="AC209" s="13"/>
      <c r="AD209" s="13"/>
      <c r="AE209" s="13"/>
      <c r="AT209" s="202" t="s">
        <v>442</v>
      </c>
      <c r="AU209" s="202" t="s">
        <v>79</v>
      </c>
      <c r="AV209" s="13" t="s">
        <v>79</v>
      </c>
      <c r="AW209" s="13" t="s">
        <v>31</v>
      </c>
      <c r="AX209" s="13" t="s">
        <v>69</v>
      </c>
      <c r="AY209" s="202" t="s">
        <v>328</v>
      </c>
    </row>
    <row r="210" s="14" customFormat="1">
      <c r="A210" s="14"/>
      <c r="B210" s="209"/>
      <c r="C210" s="14"/>
      <c r="D210" s="195" t="s">
        <v>442</v>
      </c>
      <c r="E210" s="210" t="s">
        <v>3</v>
      </c>
      <c r="F210" s="211" t="s">
        <v>452</v>
      </c>
      <c r="G210" s="14"/>
      <c r="H210" s="212">
        <v>141.94999999999999</v>
      </c>
      <c r="I210" s="213"/>
      <c r="J210" s="14"/>
      <c r="K210" s="14"/>
      <c r="L210" s="209"/>
      <c r="M210" s="214"/>
      <c r="N210" s="215"/>
      <c r="O210" s="215"/>
      <c r="P210" s="215"/>
      <c r="Q210" s="215"/>
      <c r="R210" s="215"/>
      <c r="S210" s="215"/>
      <c r="T210" s="216"/>
      <c r="U210" s="14"/>
      <c r="V210" s="14"/>
      <c r="W210" s="14"/>
      <c r="X210" s="14"/>
      <c r="Y210" s="14"/>
      <c r="Z210" s="14"/>
      <c r="AA210" s="14"/>
      <c r="AB210" s="14"/>
      <c r="AC210" s="14"/>
      <c r="AD210" s="14"/>
      <c r="AE210" s="14"/>
      <c r="AT210" s="210" t="s">
        <v>442</v>
      </c>
      <c r="AU210" s="210" t="s">
        <v>79</v>
      </c>
      <c r="AV210" s="14" t="s">
        <v>113</v>
      </c>
      <c r="AW210" s="14" t="s">
        <v>31</v>
      </c>
      <c r="AX210" s="14" t="s">
        <v>76</v>
      </c>
      <c r="AY210" s="210" t="s">
        <v>328</v>
      </c>
    </row>
    <row r="211" s="2" customFormat="1" ht="16.5" customHeight="1">
      <c r="A211" s="41"/>
      <c r="B211" s="176"/>
      <c r="C211" s="224" t="s">
        <v>649</v>
      </c>
      <c r="D211" s="224" t="s">
        <v>539</v>
      </c>
      <c r="E211" s="225" t="s">
        <v>851</v>
      </c>
      <c r="F211" s="226" t="s">
        <v>852</v>
      </c>
      <c r="G211" s="227" t="s">
        <v>476</v>
      </c>
      <c r="H211" s="228">
        <v>120.309</v>
      </c>
      <c r="I211" s="229"/>
      <c r="J211" s="230">
        <f>ROUND(I211*H211,2)</f>
        <v>0</v>
      </c>
      <c r="K211" s="226" t="s">
        <v>335</v>
      </c>
      <c r="L211" s="231"/>
      <c r="M211" s="232" t="s">
        <v>3</v>
      </c>
      <c r="N211" s="233" t="s">
        <v>40</v>
      </c>
      <c r="O211" s="75"/>
      <c r="P211" s="186">
        <f>O211*H211</f>
        <v>0</v>
      </c>
      <c r="Q211" s="186">
        <v>0.080000000000000002</v>
      </c>
      <c r="R211" s="186">
        <f>Q211*H211</f>
        <v>9.6247199999999999</v>
      </c>
      <c r="S211" s="186">
        <v>0</v>
      </c>
      <c r="T211" s="187">
        <f>S211*H211</f>
        <v>0</v>
      </c>
      <c r="U211" s="41"/>
      <c r="V211" s="41"/>
      <c r="W211" s="41"/>
      <c r="X211" s="41"/>
      <c r="Y211" s="41"/>
      <c r="Z211" s="41"/>
      <c r="AA211" s="41"/>
      <c r="AB211" s="41"/>
      <c r="AC211" s="41"/>
      <c r="AD211" s="41"/>
      <c r="AE211" s="41"/>
      <c r="AR211" s="188" t="s">
        <v>171</v>
      </c>
      <c r="AT211" s="188" t="s">
        <v>539</v>
      </c>
      <c r="AU211" s="188" t="s">
        <v>79</v>
      </c>
      <c r="AY211" s="22" t="s">
        <v>328</v>
      </c>
      <c r="BE211" s="189">
        <f>IF(N211="základní",J211,0)</f>
        <v>0</v>
      </c>
      <c r="BF211" s="189">
        <f>IF(N211="snížená",J211,0)</f>
        <v>0</v>
      </c>
      <c r="BG211" s="189">
        <f>IF(N211="zákl. přenesená",J211,0)</f>
        <v>0</v>
      </c>
      <c r="BH211" s="189">
        <f>IF(N211="sníž. přenesená",J211,0)</f>
        <v>0</v>
      </c>
      <c r="BI211" s="189">
        <f>IF(N211="nulová",J211,0)</f>
        <v>0</v>
      </c>
      <c r="BJ211" s="22" t="s">
        <v>76</v>
      </c>
      <c r="BK211" s="189">
        <f>ROUND(I211*H211,2)</f>
        <v>0</v>
      </c>
      <c r="BL211" s="22" t="s">
        <v>113</v>
      </c>
      <c r="BM211" s="188" t="s">
        <v>8779</v>
      </c>
    </row>
    <row r="212" s="13" customFormat="1">
      <c r="A212" s="13"/>
      <c r="B212" s="201"/>
      <c r="C212" s="13"/>
      <c r="D212" s="195" t="s">
        <v>442</v>
      </c>
      <c r="E212" s="202" t="s">
        <v>3</v>
      </c>
      <c r="F212" s="203" t="s">
        <v>8780</v>
      </c>
      <c r="G212" s="13"/>
      <c r="H212" s="204">
        <v>117.95</v>
      </c>
      <c r="I212" s="205"/>
      <c r="J212" s="13"/>
      <c r="K212" s="13"/>
      <c r="L212" s="201"/>
      <c r="M212" s="206"/>
      <c r="N212" s="207"/>
      <c r="O212" s="207"/>
      <c r="P212" s="207"/>
      <c r="Q212" s="207"/>
      <c r="R212" s="207"/>
      <c r="S212" s="207"/>
      <c r="T212" s="208"/>
      <c r="U212" s="13"/>
      <c r="V212" s="13"/>
      <c r="W212" s="13"/>
      <c r="X212" s="13"/>
      <c r="Y212" s="13"/>
      <c r="Z212" s="13"/>
      <c r="AA212" s="13"/>
      <c r="AB212" s="13"/>
      <c r="AC212" s="13"/>
      <c r="AD212" s="13"/>
      <c r="AE212" s="13"/>
      <c r="AT212" s="202" t="s">
        <v>442</v>
      </c>
      <c r="AU212" s="202" t="s">
        <v>79</v>
      </c>
      <c r="AV212" s="13" t="s">
        <v>79</v>
      </c>
      <c r="AW212" s="13" t="s">
        <v>31</v>
      </c>
      <c r="AX212" s="13" t="s">
        <v>69</v>
      </c>
      <c r="AY212" s="202" t="s">
        <v>328</v>
      </c>
    </row>
    <row r="213" s="13" customFormat="1">
      <c r="A213" s="13"/>
      <c r="B213" s="201"/>
      <c r="C213" s="13"/>
      <c r="D213" s="195" t="s">
        <v>442</v>
      </c>
      <c r="E213" s="202" t="s">
        <v>3</v>
      </c>
      <c r="F213" s="203" t="s">
        <v>8781</v>
      </c>
      <c r="G213" s="13"/>
      <c r="H213" s="204">
        <v>120.309</v>
      </c>
      <c r="I213" s="205"/>
      <c r="J213" s="13"/>
      <c r="K213" s="13"/>
      <c r="L213" s="201"/>
      <c r="M213" s="206"/>
      <c r="N213" s="207"/>
      <c r="O213" s="207"/>
      <c r="P213" s="207"/>
      <c r="Q213" s="207"/>
      <c r="R213" s="207"/>
      <c r="S213" s="207"/>
      <c r="T213" s="208"/>
      <c r="U213" s="13"/>
      <c r="V213" s="13"/>
      <c r="W213" s="13"/>
      <c r="X213" s="13"/>
      <c r="Y213" s="13"/>
      <c r="Z213" s="13"/>
      <c r="AA213" s="13"/>
      <c r="AB213" s="13"/>
      <c r="AC213" s="13"/>
      <c r="AD213" s="13"/>
      <c r="AE213" s="13"/>
      <c r="AT213" s="202" t="s">
        <v>442</v>
      </c>
      <c r="AU213" s="202" t="s">
        <v>79</v>
      </c>
      <c r="AV213" s="13" t="s">
        <v>79</v>
      </c>
      <c r="AW213" s="13" t="s">
        <v>31</v>
      </c>
      <c r="AX213" s="13" t="s">
        <v>76</v>
      </c>
      <c r="AY213" s="202" t="s">
        <v>328</v>
      </c>
    </row>
    <row r="214" s="2" customFormat="1" ht="24.15" customHeight="1">
      <c r="A214" s="41"/>
      <c r="B214" s="176"/>
      <c r="C214" s="224" t="s">
        <v>654</v>
      </c>
      <c r="D214" s="224" t="s">
        <v>539</v>
      </c>
      <c r="E214" s="225" t="s">
        <v>8782</v>
      </c>
      <c r="F214" s="226" t="s">
        <v>8783</v>
      </c>
      <c r="G214" s="227" t="s">
        <v>476</v>
      </c>
      <c r="H214" s="228">
        <v>19.379999999999999</v>
      </c>
      <c r="I214" s="229"/>
      <c r="J214" s="230">
        <f>ROUND(I214*H214,2)</f>
        <v>0</v>
      </c>
      <c r="K214" s="226" t="s">
        <v>335</v>
      </c>
      <c r="L214" s="231"/>
      <c r="M214" s="232" t="s">
        <v>3</v>
      </c>
      <c r="N214" s="233" t="s">
        <v>40</v>
      </c>
      <c r="O214" s="75"/>
      <c r="P214" s="186">
        <f>O214*H214</f>
        <v>0</v>
      </c>
      <c r="Q214" s="186">
        <v>0.048300000000000003</v>
      </c>
      <c r="R214" s="186">
        <f>Q214*H214</f>
        <v>0.93605400000000005</v>
      </c>
      <c r="S214" s="186">
        <v>0</v>
      </c>
      <c r="T214" s="187">
        <f>S214*H214</f>
        <v>0</v>
      </c>
      <c r="U214" s="41"/>
      <c r="V214" s="41"/>
      <c r="W214" s="41"/>
      <c r="X214" s="41"/>
      <c r="Y214" s="41"/>
      <c r="Z214" s="41"/>
      <c r="AA214" s="41"/>
      <c r="AB214" s="41"/>
      <c r="AC214" s="41"/>
      <c r="AD214" s="41"/>
      <c r="AE214" s="41"/>
      <c r="AR214" s="188" t="s">
        <v>171</v>
      </c>
      <c r="AT214" s="188" t="s">
        <v>539</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8784</v>
      </c>
    </row>
    <row r="215" s="13" customFormat="1">
      <c r="A215" s="13"/>
      <c r="B215" s="201"/>
      <c r="C215" s="13"/>
      <c r="D215" s="195" t="s">
        <v>442</v>
      </c>
      <c r="E215" s="202" t="s">
        <v>3</v>
      </c>
      <c r="F215" s="203" t="s">
        <v>8785</v>
      </c>
      <c r="G215" s="13"/>
      <c r="H215" s="204">
        <v>19.379999999999999</v>
      </c>
      <c r="I215" s="205"/>
      <c r="J215" s="13"/>
      <c r="K215" s="13"/>
      <c r="L215" s="201"/>
      <c r="M215" s="206"/>
      <c r="N215" s="207"/>
      <c r="O215" s="207"/>
      <c r="P215" s="207"/>
      <c r="Q215" s="207"/>
      <c r="R215" s="207"/>
      <c r="S215" s="207"/>
      <c r="T215" s="208"/>
      <c r="U215" s="13"/>
      <c r="V215" s="13"/>
      <c r="W215" s="13"/>
      <c r="X215" s="13"/>
      <c r="Y215" s="13"/>
      <c r="Z215" s="13"/>
      <c r="AA215" s="13"/>
      <c r="AB215" s="13"/>
      <c r="AC215" s="13"/>
      <c r="AD215" s="13"/>
      <c r="AE215" s="13"/>
      <c r="AT215" s="202" t="s">
        <v>442</v>
      </c>
      <c r="AU215" s="202" t="s">
        <v>79</v>
      </c>
      <c r="AV215" s="13" t="s">
        <v>79</v>
      </c>
      <c r="AW215" s="13" t="s">
        <v>31</v>
      </c>
      <c r="AX215" s="13" t="s">
        <v>76</v>
      </c>
      <c r="AY215" s="202" t="s">
        <v>328</v>
      </c>
    </row>
    <row r="216" s="2" customFormat="1" ht="24.15" customHeight="1">
      <c r="A216" s="41"/>
      <c r="B216" s="176"/>
      <c r="C216" s="224" t="s">
        <v>661</v>
      </c>
      <c r="D216" s="224" t="s">
        <v>539</v>
      </c>
      <c r="E216" s="225" t="s">
        <v>8786</v>
      </c>
      <c r="F216" s="226" t="s">
        <v>8787</v>
      </c>
      <c r="G216" s="227" t="s">
        <v>476</v>
      </c>
      <c r="H216" s="228">
        <v>5.0999999999999996</v>
      </c>
      <c r="I216" s="229"/>
      <c r="J216" s="230">
        <f>ROUND(I216*H216,2)</f>
        <v>0</v>
      </c>
      <c r="K216" s="226" t="s">
        <v>335</v>
      </c>
      <c r="L216" s="231"/>
      <c r="M216" s="232" t="s">
        <v>3</v>
      </c>
      <c r="N216" s="233" t="s">
        <v>40</v>
      </c>
      <c r="O216" s="75"/>
      <c r="P216" s="186">
        <f>O216*H216</f>
        <v>0</v>
      </c>
      <c r="Q216" s="186">
        <v>0.085999999999999993</v>
      </c>
      <c r="R216" s="186">
        <f>Q216*H216</f>
        <v>0.43859999999999993</v>
      </c>
      <c r="S216" s="186">
        <v>0</v>
      </c>
      <c r="T216" s="187">
        <f>S216*H216</f>
        <v>0</v>
      </c>
      <c r="U216" s="41"/>
      <c r="V216" s="41"/>
      <c r="W216" s="41"/>
      <c r="X216" s="41"/>
      <c r="Y216" s="41"/>
      <c r="Z216" s="41"/>
      <c r="AA216" s="41"/>
      <c r="AB216" s="41"/>
      <c r="AC216" s="41"/>
      <c r="AD216" s="41"/>
      <c r="AE216" s="41"/>
      <c r="AR216" s="188" t="s">
        <v>171</v>
      </c>
      <c r="AT216" s="188" t="s">
        <v>539</v>
      </c>
      <c r="AU216" s="188" t="s">
        <v>79</v>
      </c>
      <c r="AY216" s="22" t="s">
        <v>328</v>
      </c>
      <c r="BE216" s="189">
        <f>IF(N216="základní",J216,0)</f>
        <v>0</v>
      </c>
      <c r="BF216" s="189">
        <f>IF(N216="snížená",J216,0)</f>
        <v>0</v>
      </c>
      <c r="BG216" s="189">
        <f>IF(N216="zákl. přenesená",J216,0)</f>
        <v>0</v>
      </c>
      <c r="BH216" s="189">
        <f>IF(N216="sníž. přenesená",J216,0)</f>
        <v>0</v>
      </c>
      <c r="BI216" s="189">
        <f>IF(N216="nulová",J216,0)</f>
        <v>0</v>
      </c>
      <c r="BJ216" s="22" t="s">
        <v>76</v>
      </c>
      <c r="BK216" s="189">
        <f>ROUND(I216*H216,2)</f>
        <v>0</v>
      </c>
      <c r="BL216" s="22" t="s">
        <v>113</v>
      </c>
      <c r="BM216" s="188" t="s">
        <v>8788</v>
      </c>
    </row>
    <row r="217" s="13" customFormat="1">
      <c r="A217" s="13"/>
      <c r="B217" s="201"/>
      <c r="C217" s="13"/>
      <c r="D217" s="195" t="s">
        <v>442</v>
      </c>
      <c r="E217" s="202" t="s">
        <v>3</v>
      </c>
      <c r="F217" s="203" t="s">
        <v>8789</v>
      </c>
      <c r="G217" s="13"/>
      <c r="H217" s="204">
        <v>5.0999999999999996</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79</v>
      </c>
      <c r="AV217" s="13" t="s">
        <v>79</v>
      </c>
      <c r="AW217" s="13" t="s">
        <v>31</v>
      </c>
      <c r="AX217" s="13" t="s">
        <v>76</v>
      </c>
      <c r="AY217" s="202" t="s">
        <v>328</v>
      </c>
    </row>
    <row r="218" s="2" customFormat="1" ht="24.15" customHeight="1">
      <c r="A218" s="41"/>
      <c r="B218" s="176"/>
      <c r="C218" s="177" t="s">
        <v>666</v>
      </c>
      <c r="D218" s="177" t="s">
        <v>331</v>
      </c>
      <c r="E218" s="178" t="s">
        <v>8790</v>
      </c>
      <c r="F218" s="179" t="s">
        <v>8791</v>
      </c>
      <c r="G218" s="180" t="s">
        <v>476</v>
      </c>
      <c r="H218" s="181">
        <v>18</v>
      </c>
      <c r="I218" s="182"/>
      <c r="J218" s="183">
        <f>ROUND(I218*H218,2)</f>
        <v>0</v>
      </c>
      <c r="K218" s="179" t="s">
        <v>335</v>
      </c>
      <c r="L218" s="42"/>
      <c r="M218" s="184" t="s">
        <v>3</v>
      </c>
      <c r="N218" s="185" t="s">
        <v>40</v>
      </c>
      <c r="O218" s="75"/>
      <c r="P218" s="186">
        <f>O218*H218</f>
        <v>0</v>
      </c>
      <c r="Q218" s="186">
        <v>0.077160000000000006</v>
      </c>
      <c r="R218" s="186">
        <f>Q218*H218</f>
        <v>1.3888800000000001</v>
      </c>
      <c r="S218" s="186">
        <v>0</v>
      </c>
      <c r="T218" s="187">
        <f>S218*H218</f>
        <v>0</v>
      </c>
      <c r="U218" s="41"/>
      <c r="V218" s="41"/>
      <c r="W218" s="41"/>
      <c r="X218" s="41"/>
      <c r="Y218" s="41"/>
      <c r="Z218" s="41"/>
      <c r="AA218" s="41"/>
      <c r="AB218" s="41"/>
      <c r="AC218" s="41"/>
      <c r="AD218" s="41"/>
      <c r="AE218" s="41"/>
      <c r="AR218" s="188" t="s">
        <v>113</v>
      </c>
      <c r="AT218" s="188" t="s">
        <v>331</v>
      </c>
      <c r="AU218" s="188" t="s">
        <v>79</v>
      </c>
      <c r="AY218" s="22" t="s">
        <v>328</v>
      </c>
      <c r="BE218" s="189">
        <f>IF(N218="základní",J218,0)</f>
        <v>0</v>
      </c>
      <c r="BF218" s="189">
        <f>IF(N218="snížená",J218,0)</f>
        <v>0</v>
      </c>
      <c r="BG218" s="189">
        <f>IF(N218="zákl. přenesená",J218,0)</f>
        <v>0</v>
      </c>
      <c r="BH218" s="189">
        <f>IF(N218="sníž. přenesená",J218,0)</f>
        <v>0</v>
      </c>
      <c r="BI218" s="189">
        <f>IF(N218="nulová",J218,0)</f>
        <v>0</v>
      </c>
      <c r="BJ218" s="22" t="s">
        <v>76</v>
      </c>
      <c r="BK218" s="189">
        <f>ROUND(I218*H218,2)</f>
        <v>0</v>
      </c>
      <c r="BL218" s="22" t="s">
        <v>113</v>
      </c>
      <c r="BM218" s="188" t="s">
        <v>8792</v>
      </c>
    </row>
    <row r="219" s="2" customFormat="1">
      <c r="A219" s="41"/>
      <c r="B219" s="42"/>
      <c r="C219" s="41"/>
      <c r="D219" s="190" t="s">
        <v>338</v>
      </c>
      <c r="E219" s="41"/>
      <c r="F219" s="191" t="s">
        <v>8793</v>
      </c>
      <c r="G219" s="41"/>
      <c r="H219" s="41"/>
      <c r="I219" s="192"/>
      <c r="J219" s="41"/>
      <c r="K219" s="41"/>
      <c r="L219" s="42"/>
      <c r="M219" s="193"/>
      <c r="N219" s="194"/>
      <c r="O219" s="75"/>
      <c r="P219" s="75"/>
      <c r="Q219" s="75"/>
      <c r="R219" s="75"/>
      <c r="S219" s="75"/>
      <c r="T219" s="76"/>
      <c r="U219" s="41"/>
      <c r="V219" s="41"/>
      <c r="W219" s="41"/>
      <c r="X219" s="41"/>
      <c r="Y219" s="41"/>
      <c r="Z219" s="41"/>
      <c r="AA219" s="41"/>
      <c r="AB219" s="41"/>
      <c r="AC219" s="41"/>
      <c r="AD219" s="41"/>
      <c r="AE219" s="41"/>
      <c r="AT219" s="22" t="s">
        <v>338</v>
      </c>
      <c r="AU219" s="22" t="s">
        <v>79</v>
      </c>
    </row>
    <row r="220" s="2" customFormat="1" ht="16.5" customHeight="1">
      <c r="A220" s="41"/>
      <c r="B220" s="176"/>
      <c r="C220" s="224" t="s">
        <v>671</v>
      </c>
      <c r="D220" s="224" t="s">
        <v>539</v>
      </c>
      <c r="E220" s="225" t="s">
        <v>8794</v>
      </c>
      <c r="F220" s="226" t="s">
        <v>8795</v>
      </c>
      <c r="G220" s="227" t="s">
        <v>439</v>
      </c>
      <c r="H220" s="228">
        <v>4.5</v>
      </c>
      <c r="I220" s="229"/>
      <c r="J220" s="230">
        <f>ROUND(I220*H220,2)</f>
        <v>0</v>
      </c>
      <c r="K220" s="226" t="s">
        <v>335</v>
      </c>
      <c r="L220" s="231"/>
      <c r="M220" s="232" t="s">
        <v>3</v>
      </c>
      <c r="N220" s="233" t="s">
        <v>40</v>
      </c>
      <c r="O220" s="75"/>
      <c r="P220" s="186">
        <f>O220*H220</f>
        <v>0</v>
      </c>
      <c r="Q220" s="186">
        <v>0.41699999999999998</v>
      </c>
      <c r="R220" s="186">
        <f>Q220*H220</f>
        <v>1.8764999999999998</v>
      </c>
      <c r="S220" s="186">
        <v>0</v>
      </c>
      <c r="T220" s="187">
        <f>S220*H220</f>
        <v>0</v>
      </c>
      <c r="U220" s="41"/>
      <c r="V220" s="41"/>
      <c r="W220" s="41"/>
      <c r="X220" s="41"/>
      <c r="Y220" s="41"/>
      <c r="Z220" s="41"/>
      <c r="AA220" s="41"/>
      <c r="AB220" s="41"/>
      <c r="AC220" s="41"/>
      <c r="AD220" s="41"/>
      <c r="AE220" s="41"/>
      <c r="AR220" s="188" t="s">
        <v>171</v>
      </c>
      <c r="AT220" s="188" t="s">
        <v>539</v>
      </c>
      <c r="AU220" s="188" t="s">
        <v>79</v>
      </c>
      <c r="AY220" s="22" t="s">
        <v>328</v>
      </c>
      <c r="BE220" s="189">
        <f>IF(N220="základní",J220,0)</f>
        <v>0</v>
      </c>
      <c r="BF220" s="189">
        <f>IF(N220="snížená",J220,0)</f>
        <v>0</v>
      </c>
      <c r="BG220" s="189">
        <f>IF(N220="zákl. přenesená",J220,0)</f>
        <v>0</v>
      </c>
      <c r="BH220" s="189">
        <f>IF(N220="sníž. přenesená",J220,0)</f>
        <v>0</v>
      </c>
      <c r="BI220" s="189">
        <f>IF(N220="nulová",J220,0)</f>
        <v>0</v>
      </c>
      <c r="BJ220" s="22" t="s">
        <v>76</v>
      </c>
      <c r="BK220" s="189">
        <f>ROUND(I220*H220,2)</f>
        <v>0</v>
      </c>
      <c r="BL220" s="22" t="s">
        <v>113</v>
      </c>
      <c r="BM220" s="188" t="s">
        <v>8796</v>
      </c>
    </row>
    <row r="221" s="2" customFormat="1" ht="33" customHeight="1">
      <c r="A221" s="41"/>
      <c r="B221" s="176"/>
      <c r="C221" s="177" t="s">
        <v>676</v>
      </c>
      <c r="D221" s="177" t="s">
        <v>331</v>
      </c>
      <c r="E221" s="178" t="s">
        <v>856</v>
      </c>
      <c r="F221" s="179" t="s">
        <v>857</v>
      </c>
      <c r="G221" s="180" t="s">
        <v>476</v>
      </c>
      <c r="H221" s="181">
        <v>479.32999999999998</v>
      </c>
      <c r="I221" s="182"/>
      <c r="J221" s="183">
        <f>ROUND(I221*H221,2)</f>
        <v>0</v>
      </c>
      <c r="K221" s="179" t="s">
        <v>335</v>
      </c>
      <c r="L221" s="42"/>
      <c r="M221" s="184" t="s">
        <v>3</v>
      </c>
      <c r="N221" s="185" t="s">
        <v>40</v>
      </c>
      <c r="O221" s="75"/>
      <c r="P221" s="186">
        <f>O221*H221</f>
        <v>0</v>
      </c>
      <c r="Q221" s="186">
        <v>0.14041999999999999</v>
      </c>
      <c r="R221" s="186">
        <f>Q221*H221</f>
        <v>67.307518599999995</v>
      </c>
      <c r="S221" s="186">
        <v>0</v>
      </c>
      <c r="T221" s="187">
        <f>S221*H221</f>
        <v>0</v>
      </c>
      <c r="U221" s="41"/>
      <c r="V221" s="41"/>
      <c r="W221" s="41"/>
      <c r="X221" s="41"/>
      <c r="Y221" s="41"/>
      <c r="Z221" s="41"/>
      <c r="AA221" s="41"/>
      <c r="AB221" s="41"/>
      <c r="AC221" s="41"/>
      <c r="AD221" s="41"/>
      <c r="AE221" s="41"/>
      <c r="AR221" s="188" t="s">
        <v>113</v>
      </c>
      <c r="AT221" s="188" t="s">
        <v>331</v>
      </c>
      <c r="AU221" s="188" t="s">
        <v>79</v>
      </c>
      <c r="AY221" s="22" t="s">
        <v>328</v>
      </c>
      <c r="BE221" s="189">
        <f>IF(N221="základní",J221,0)</f>
        <v>0</v>
      </c>
      <c r="BF221" s="189">
        <f>IF(N221="snížená",J221,0)</f>
        <v>0</v>
      </c>
      <c r="BG221" s="189">
        <f>IF(N221="zákl. přenesená",J221,0)</f>
        <v>0</v>
      </c>
      <c r="BH221" s="189">
        <f>IF(N221="sníž. přenesená",J221,0)</f>
        <v>0</v>
      </c>
      <c r="BI221" s="189">
        <f>IF(N221="nulová",J221,0)</f>
        <v>0</v>
      </c>
      <c r="BJ221" s="22" t="s">
        <v>76</v>
      </c>
      <c r="BK221" s="189">
        <f>ROUND(I221*H221,2)</f>
        <v>0</v>
      </c>
      <c r="BL221" s="22" t="s">
        <v>113</v>
      </c>
      <c r="BM221" s="188" t="s">
        <v>8797</v>
      </c>
    </row>
    <row r="222" s="2" customFormat="1">
      <c r="A222" s="41"/>
      <c r="B222" s="42"/>
      <c r="C222" s="41"/>
      <c r="D222" s="190" t="s">
        <v>338</v>
      </c>
      <c r="E222" s="41"/>
      <c r="F222" s="191" t="s">
        <v>859</v>
      </c>
      <c r="G222" s="41"/>
      <c r="H222" s="41"/>
      <c r="I222" s="192"/>
      <c r="J222" s="41"/>
      <c r="K222" s="41"/>
      <c r="L222" s="42"/>
      <c r="M222" s="193"/>
      <c r="N222" s="194"/>
      <c r="O222" s="75"/>
      <c r="P222" s="75"/>
      <c r="Q222" s="75"/>
      <c r="R222" s="75"/>
      <c r="S222" s="75"/>
      <c r="T222" s="76"/>
      <c r="U222" s="41"/>
      <c r="V222" s="41"/>
      <c r="W222" s="41"/>
      <c r="X222" s="41"/>
      <c r="Y222" s="41"/>
      <c r="Z222" s="41"/>
      <c r="AA222" s="41"/>
      <c r="AB222" s="41"/>
      <c r="AC222" s="41"/>
      <c r="AD222" s="41"/>
      <c r="AE222" s="41"/>
      <c r="AT222" s="22" t="s">
        <v>338</v>
      </c>
      <c r="AU222" s="22" t="s">
        <v>79</v>
      </c>
    </row>
    <row r="223" s="13" customFormat="1">
      <c r="A223" s="13"/>
      <c r="B223" s="201"/>
      <c r="C223" s="13"/>
      <c r="D223" s="195" t="s">
        <v>442</v>
      </c>
      <c r="E223" s="202" t="s">
        <v>3</v>
      </c>
      <c r="F223" s="203" t="s">
        <v>8798</v>
      </c>
      <c r="G223" s="13"/>
      <c r="H223" s="204">
        <v>8.3300000000000001</v>
      </c>
      <c r="I223" s="205"/>
      <c r="J223" s="13"/>
      <c r="K223" s="13"/>
      <c r="L223" s="201"/>
      <c r="M223" s="206"/>
      <c r="N223" s="207"/>
      <c r="O223" s="207"/>
      <c r="P223" s="207"/>
      <c r="Q223" s="207"/>
      <c r="R223" s="207"/>
      <c r="S223" s="207"/>
      <c r="T223" s="208"/>
      <c r="U223" s="13"/>
      <c r="V223" s="13"/>
      <c r="W223" s="13"/>
      <c r="X223" s="13"/>
      <c r="Y223" s="13"/>
      <c r="Z223" s="13"/>
      <c r="AA223" s="13"/>
      <c r="AB223" s="13"/>
      <c r="AC223" s="13"/>
      <c r="AD223" s="13"/>
      <c r="AE223" s="13"/>
      <c r="AT223" s="202" t="s">
        <v>442</v>
      </c>
      <c r="AU223" s="202" t="s">
        <v>79</v>
      </c>
      <c r="AV223" s="13" t="s">
        <v>79</v>
      </c>
      <c r="AW223" s="13" t="s">
        <v>31</v>
      </c>
      <c r="AX223" s="13" t="s">
        <v>69</v>
      </c>
      <c r="AY223" s="202" t="s">
        <v>328</v>
      </c>
    </row>
    <row r="224" s="13" customFormat="1">
      <c r="A224" s="13"/>
      <c r="B224" s="201"/>
      <c r="C224" s="13"/>
      <c r="D224" s="195" t="s">
        <v>442</v>
      </c>
      <c r="E224" s="202" t="s">
        <v>3</v>
      </c>
      <c r="F224" s="203" t="s">
        <v>8799</v>
      </c>
      <c r="G224" s="13"/>
      <c r="H224" s="204">
        <v>471</v>
      </c>
      <c r="I224" s="205"/>
      <c r="J224" s="13"/>
      <c r="K224" s="13"/>
      <c r="L224" s="201"/>
      <c r="M224" s="206"/>
      <c r="N224" s="207"/>
      <c r="O224" s="207"/>
      <c r="P224" s="207"/>
      <c r="Q224" s="207"/>
      <c r="R224" s="207"/>
      <c r="S224" s="207"/>
      <c r="T224" s="208"/>
      <c r="U224" s="13"/>
      <c r="V224" s="13"/>
      <c r="W224" s="13"/>
      <c r="X224" s="13"/>
      <c r="Y224" s="13"/>
      <c r="Z224" s="13"/>
      <c r="AA224" s="13"/>
      <c r="AB224" s="13"/>
      <c r="AC224" s="13"/>
      <c r="AD224" s="13"/>
      <c r="AE224" s="13"/>
      <c r="AT224" s="202" t="s">
        <v>442</v>
      </c>
      <c r="AU224" s="202" t="s">
        <v>79</v>
      </c>
      <c r="AV224" s="13" t="s">
        <v>79</v>
      </c>
      <c r="AW224" s="13" t="s">
        <v>31</v>
      </c>
      <c r="AX224" s="13" t="s">
        <v>69</v>
      </c>
      <c r="AY224" s="202" t="s">
        <v>328</v>
      </c>
    </row>
    <row r="225" s="14" customFormat="1">
      <c r="A225" s="14"/>
      <c r="B225" s="209"/>
      <c r="C225" s="14"/>
      <c r="D225" s="195" t="s">
        <v>442</v>
      </c>
      <c r="E225" s="210" t="s">
        <v>3</v>
      </c>
      <c r="F225" s="211" t="s">
        <v>452</v>
      </c>
      <c r="G225" s="14"/>
      <c r="H225" s="212">
        <v>479.32999999999998</v>
      </c>
      <c r="I225" s="213"/>
      <c r="J225" s="14"/>
      <c r="K225" s="14"/>
      <c r="L225" s="209"/>
      <c r="M225" s="214"/>
      <c r="N225" s="215"/>
      <c r="O225" s="215"/>
      <c r="P225" s="215"/>
      <c r="Q225" s="215"/>
      <c r="R225" s="215"/>
      <c r="S225" s="215"/>
      <c r="T225" s="216"/>
      <c r="U225" s="14"/>
      <c r="V225" s="14"/>
      <c r="W225" s="14"/>
      <c r="X225" s="14"/>
      <c r="Y225" s="14"/>
      <c r="Z225" s="14"/>
      <c r="AA225" s="14"/>
      <c r="AB225" s="14"/>
      <c r="AC225" s="14"/>
      <c r="AD225" s="14"/>
      <c r="AE225" s="14"/>
      <c r="AT225" s="210" t="s">
        <v>442</v>
      </c>
      <c r="AU225" s="210" t="s">
        <v>79</v>
      </c>
      <c r="AV225" s="14" t="s">
        <v>113</v>
      </c>
      <c r="AW225" s="14" t="s">
        <v>31</v>
      </c>
      <c r="AX225" s="14" t="s">
        <v>76</v>
      </c>
      <c r="AY225" s="210" t="s">
        <v>328</v>
      </c>
    </row>
    <row r="226" s="2" customFormat="1" ht="16.5" customHeight="1">
      <c r="A226" s="41"/>
      <c r="B226" s="176"/>
      <c r="C226" s="224" t="s">
        <v>682</v>
      </c>
      <c r="D226" s="224" t="s">
        <v>539</v>
      </c>
      <c r="E226" s="225" t="s">
        <v>867</v>
      </c>
      <c r="F226" s="226" t="s">
        <v>868</v>
      </c>
      <c r="G226" s="227" t="s">
        <v>476</v>
      </c>
      <c r="H226" s="228">
        <v>480.42000000000002</v>
      </c>
      <c r="I226" s="229"/>
      <c r="J226" s="230">
        <f>ROUND(I226*H226,2)</f>
        <v>0</v>
      </c>
      <c r="K226" s="226" t="s">
        <v>335</v>
      </c>
      <c r="L226" s="231"/>
      <c r="M226" s="232" t="s">
        <v>3</v>
      </c>
      <c r="N226" s="233" t="s">
        <v>40</v>
      </c>
      <c r="O226" s="75"/>
      <c r="P226" s="186">
        <f>O226*H226</f>
        <v>0</v>
      </c>
      <c r="Q226" s="186">
        <v>0.044999999999999998</v>
      </c>
      <c r="R226" s="186">
        <f>Q226*H226</f>
        <v>21.6189</v>
      </c>
      <c r="S226" s="186">
        <v>0</v>
      </c>
      <c r="T226" s="187">
        <f>S226*H226</f>
        <v>0</v>
      </c>
      <c r="U226" s="41"/>
      <c r="V226" s="41"/>
      <c r="W226" s="41"/>
      <c r="X226" s="41"/>
      <c r="Y226" s="41"/>
      <c r="Z226" s="41"/>
      <c r="AA226" s="41"/>
      <c r="AB226" s="41"/>
      <c r="AC226" s="41"/>
      <c r="AD226" s="41"/>
      <c r="AE226" s="41"/>
      <c r="AR226" s="188" t="s">
        <v>171</v>
      </c>
      <c r="AT226" s="188" t="s">
        <v>539</v>
      </c>
      <c r="AU226" s="188" t="s">
        <v>79</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113</v>
      </c>
      <c r="BM226" s="188" t="s">
        <v>8800</v>
      </c>
    </row>
    <row r="227" s="13" customFormat="1">
      <c r="A227" s="13"/>
      <c r="B227" s="201"/>
      <c r="C227" s="13"/>
      <c r="D227" s="195" t="s">
        <v>442</v>
      </c>
      <c r="E227" s="202" t="s">
        <v>3</v>
      </c>
      <c r="F227" s="203" t="s">
        <v>5168</v>
      </c>
      <c r="G227" s="13"/>
      <c r="H227" s="204">
        <v>471</v>
      </c>
      <c r="I227" s="205"/>
      <c r="J227" s="13"/>
      <c r="K227" s="13"/>
      <c r="L227" s="201"/>
      <c r="M227" s="206"/>
      <c r="N227" s="207"/>
      <c r="O227" s="207"/>
      <c r="P227" s="207"/>
      <c r="Q227" s="207"/>
      <c r="R227" s="207"/>
      <c r="S227" s="207"/>
      <c r="T227" s="208"/>
      <c r="U227" s="13"/>
      <c r="V227" s="13"/>
      <c r="W227" s="13"/>
      <c r="X227" s="13"/>
      <c r="Y227" s="13"/>
      <c r="Z227" s="13"/>
      <c r="AA227" s="13"/>
      <c r="AB227" s="13"/>
      <c r="AC227" s="13"/>
      <c r="AD227" s="13"/>
      <c r="AE227" s="13"/>
      <c r="AT227" s="202" t="s">
        <v>442</v>
      </c>
      <c r="AU227" s="202" t="s">
        <v>79</v>
      </c>
      <c r="AV227" s="13" t="s">
        <v>79</v>
      </c>
      <c r="AW227" s="13" t="s">
        <v>31</v>
      </c>
      <c r="AX227" s="13" t="s">
        <v>69</v>
      </c>
      <c r="AY227" s="202" t="s">
        <v>328</v>
      </c>
    </row>
    <row r="228" s="13" customFormat="1">
      <c r="A228" s="13"/>
      <c r="B228" s="201"/>
      <c r="C228" s="13"/>
      <c r="D228" s="195" t="s">
        <v>442</v>
      </c>
      <c r="E228" s="202" t="s">
        <v>3</v>
      </c>
      <c r="F228" s="203" t="s">
        <v>8801</v>
      </c>
      <c r="G228" s="13"/>
      <c r="H228" s="204">
        <v>480.42000000000002</v>
      </c>
      <c r="I228" s="205"/>
      <c r="J228" s="13"/>
      <c r="K228" s="13"/>
      <c r="L228" s="201"/>
      <c r="M228" s="206"/>
      <c r="N228" s="207"/>
      <c r="O228" s="207"/>
      <c r="P228" s="207"/>
      <c r="Q228" s="207"/>
      <c r="R228" s="207"/>
      <c r="S228" s="207"/>
      <c r="T228" s="208"/>
      <c r="U228" s="13"/>
      <c r="V228" s="13"/>
      <c r="W228" s="13"/>
      <c r="X228" s="13"/>
      <c r="Y228" s="13"/>
      <c r="Z228" s="13"/>
      <c r="AA228" s="13"/>
      <c r="AB228" s="13"/>
      <c r="AC228" s="13"/>
      <c r="AD228" s="13"/>
      <c r="AE228" s="13"/>
      <c r="AT228" s="202" t="s">
        <v>442</v>
      </c>
      <c r="AU228" s="202" t="s">
        <v>79</v>
      </c>
      <c r="AV228" s="13" t="s">
        <v>79</v>
      </c>
      <c r="AW228" s="13" t="s">
        <v>31</v>
      </c>
      <c r="AX228" s="13" t="s">
        <v>76</v>
      </c>
      <c r="AY228" s="202" t="s">
        <v>328</v>
      </c>
    </row>
    <row r="229" s="2" customFormat="1" ht="16.5" customHeight="1">
      <c r="A229" s="41"/>
      <c r="B229" s="176"/>
      <c r="C229" s="224" t="s">
        <v>110</v>
      </c>
      <c r="D229" s="224" t="s">
        <v>539</v>
      </c>
      <c r="E229" s="225" t="s">
        <v>757</v>
      </c>
      <c r="F229" s="226" t="s">
        <v>8802</v>
      </c>
      <c r="G229" s="227" t="s">
        <v>476</v>
      </c>
      <c r="H229" s="228">
        <v>8.3300000000000001</v>
      </c>
      <c r="I229" s="229"/>
      <c r="J229" s="230">
        <f>ROUND(I229*H229,2)</f>
        <v>0</v>
      </c>
      <c r="K229" s="226" t="s">
        <v>3</v>
      </c>
      <c r="L229" s="231"/>
      <c r="M229" s="232" t="s">
        <v>3</v>
      </c>
      <c r="N229" s="233" t="s">
        <v>40</v>
      </c>
      <c r="O229" s="75"/>
      <c r="P229" s="186">
        <f>O229*H229</f>
        <v>0</v>
      </c>
      <c r="Q229" s="186">
        <v>0</v>
      </c>
      <c r="R229" s="186">
        <f>Q229*H229</f>
        <v>0</v>
      </c>
      <c r="S229" s="186">
        <v>0</v>
      </c>
      <c r="T229" s="187">
        <f>S229*H229</f>
        <v>0</v>
      </c>
      <c r="U229" s="41"/>
      <c r="V229" s="41"/>
      <c r="W229" s="41"/>
      <c r="X229" s="41"/>
      <c r="Y229" s="41"/>
      <c r="Z229" s="41"/>
      <c r="AA229" s="41"/>
      <c r="AB229" s="41"/>
      <c r="AC229" s="41"/>
      <c r="AD229" s="41"/>
      <c r="AE229" s="41"/>
      <c r="AR229" s="188" t="s">
        <v>171</v>
      </c>
      <c r="AT229" s="188" t="s">
        <v>539</v>
      </c>
      <c r="AU229" s="188" t="s">
        <v>79</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8803</v>
      </c>
    </row>
    <row r="230" s="2" customFormat="1" ht="24.15" customHeight="1">
      <c r="A230" s="41"/>
      <c r="B230" s="176"/>
      <c r="C230" s="177" t="s">
        <v>125</v>
      </c>
      <c r="D230" s="177" t="s">
        <v>331</v>
      </c>
      <c r="E230" s="178" t="s">
        <v>8804</v>
      </c>
      <c r="F230" s="179" t="s">
        <v>8805</v>
      </c>
      <c r="G230" s="180" t="s">
        <v>476</v>
      </c>
      <c r="H230" s="181">
        <v>21.600000000000001</v>
      </c>
      <c r="I230" s="182"/>
      <c r="J230" s="183">
        <f>ROUND(I230*H230,2)</f>
        <v>0</v>
      </c>
      <c r="K230" s="179" t="s">
        <v>335</v>
      </c>
      <c r="L230" s="42"/>
      <c r="M230" s="184" t="s">
        <v>3</v>
      </c>
      <c r="N230" s="185" t="s">
        <v>40</v>
      </c>
      <c r="O230" s="75"/>
      <c r="P230" s="186">
        <f>O230*H230</f>
        <v>0</v>
      </c>
      <c r="Q230" s="186">
        <v>0</v>
      </c>
      <c r="R230" s="186">
        <f>Q230*H230</f>
        <v>0</v>
      </c>
      <c r="S230" s="186">
        <v>0</v>
      </c>
      <c r="T230" s="187">
        <f>S230*H230</f>
        <v>0</v>
      </c>
      <c r="U230" s="41"/>
      <c r="V230" s="41"/>
      <c r="W230" s="41"/>
      <c r="X230" s="41"/>
      <c r="Y230" s="41"/>
      <c r="Z230" s="41"/>
      <c r="AA230" s="41"/>
      <c r="AB230" s="41"/>
      <c r="AC230" s="41"/>
      <c r="AD230" s="41"/>
      <c r="AE230" s="41"/>
      <c r="AR230" s="188" t="s">
        <v>113</v>
      </c>
      <c r="AT230" s="188" t="s">
        <v>331</v>
      </c>
      <c r="AU230" s="188" t="s">
        <v>79</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8806</v>
      </c>
    </row>
    <row r="231" s="2" customFormat="1">
      <c r="A231" s="41"/>
      <c r="B231" s="42"/>
      <c r="C231" s="41"/>
      <c r="D231" s="190" t="s">
        <v>338</v>
      </c>
      <c r="E231" s="41"/>
      <c r="F231" s="191" t="s">
        <v>8807</v>
      </c>
      <c r="G231" s="41"/>
      <c r="H231" s="41"/>
      <c r="I231" s="192"/>
      <c r="J231" s="41"/>
      <c r="K231" s="41"/>
      <c r="L231" s="42"/>
      <c r="M231" s="193"/>
      <c r="N231" s="194"/>
      <c r="O231" s="75"/>
      <c r="P231" s="75"/>
      <c r="Q231" s="75"/>
      <c r="R231" s="75"/>
      <c r="S231" s="75"/>
      <c r="T231" s="76"/>
      <c r="U231" s="41"/>
      <c r="V231" s="41"/>
      <c r="W231" s="41"/>
      <c r="X231" s="41"/>
      <c r="Y231" s="41"/>
      <c r="Z231" s="41"/>
      <c r="AA231" s="41"/>
      <c r="AB231" s="41"/>
      <c r="AC231" s="41"/>
      <c r="AD231" s="41"/>
      <c r="AE231" s="41"/>
      <c r="AT231" s="22" t="s">
        <v>338</v>
      </c>
      <c r="AU231" s="22" t="s">
        <v>79</v>
      </c>
    </row>
    <row r="232" s="2" customFormat="1" ht="24.15" customHeight="1">
      <c r="A232" s="41"/>
      <c r="B232" s="176"/>
      <c r="C232" s="177" t="s">
        <v>696</v>
      </c>
      <c r="D232" s="177" t="s">
        <v>331</v>
      </c>
      <c r="E232" s="178" t="s">
        <v>8808</v>
      </c>
      <c r="F232" s="179" t="s">
        <v>8809</v>
      </c>
      <c r="G232" s="180" t="s">
        <v>476</v>
      </c>
      <c r="H232" s="181">
        <v>21.600000000000001</v>
      </c>
      <c r="I232" s="182"/>
      <c r="J232" s="183">
        <f>ROUND(I232*H232,2)</f>
        <v>0</v>
      </c>
      <c r="K232" s="179" t="s">
        <v>335</v>
      </c>
      <c r="L232" s="42"/>
      <c r="M232" s="184" t="s">
        <v>3</v>
      </c>
      <c r="N232" s="185" t="s">
        <v>40</v>
      </c>
      <c r="O232" s="75"/>
      <c r="P232" s="186">
        <f>O232*H232</f>
        <v>0</v>
      </c>
      <c r="Q232" s="186">
        <v>0.00014999999999999999</v>
      </c>
      <c r="R232" s="186">
        <f>Q232*H232</f>
        <v>0.0032399999999999998</v>
      </c>
      <c r="S232" s="186">
        <v>0</v>
      </c>
      <c r="T232" s="187">
        <f>S232*H232</f>
        <v>0</v>
      </c>
      <c r="U232" s="41"/>
      <c r="V232" s="41"/>
      <c r="W232" s="41"/>
      <c r="X232" s="41"/>
      <c r="Y232" s="41"/>
      <c r="Z232" s="41"/>
      <c r="AA232" s="41"/>
      <c r="AB232" s="41"/>
      <c r="AC232" s="41"/>
      <c r="AD232" s="41"/>
      <c r="AE232" s="41"/>
      <c r="AR232" s="188" t="s">
        <v>113</v>
      </c>
      <c r="AT232" s="188" t="s">
        <v>331</v>
      </c>
      <c r="AU232" s="188" t="s">
        <v>79</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113</v>
      </c>
      <c r="BM232" s="188" t="s">
        <v>8810</v>
      </c>
    </row>
    <row r="233" s="2" customFormat="1">
      <c r="A233" s="41"/>
      <c r="B233" s="42"/>
      <c r="C233" s="41"/>
      <c r="D233" s="190" t="s">
        <v>338</v>
      </c>
      <c r="E233" s="41"/>
      <c r="F233" s="191" t="s">
        <v>8811</v>
      </c>
      <c r="G233" s="41"/>
      <c r="H233" s="41"/>
      <c r="I233" s="192"/>
      <c r="J233" s="41"/>
      <c r="K233" s="41"/>
      <c r="L233" s="42"/>
      <c r="M233" s="193"/>
      <c r="N233" s="194"/>
      <c r="O233" s="75"/>
      <c r="P233" s="75"/>
      <c r="Q233" s="75"/>
      <c r="R233" s="75"/>
      <c r="S233" s="75"/>
      <c r="T233" s="76"/>
      <c r="U233" s="41"/>
      <c r="V233" s="41"/>
      <c r="W233" s="41"/>
      <c r="X233" s="41"/>
      <c r="Y233" s="41"/>
      <c r="Z233" s="41"/>
      <c r="AA233" s="41"/>
      <c r="AB233" s="41"/>
      <c r="AC233" s="41"/>
      <c r="AD233" s="41"/>
      <c r="AE233" s="41"/>
      <c r="AT233" s="22" t="s">
        <v>338</v>
      </c>
      <c r="AU233" s="22" t="s">
        <v>79</v>
      </c>
    </row>
    <row r="234" s="2" customFormat="1" ht="24.15" customHeight="1">
      <c r="A234" s="41"/>
      <c r="B234" s="176"/>
      <c r="C234" s="177" t="s">
        <v>703</v>
      </c>
      <c r="D234" s="177" t="s">
        <v>331</v>
      </c>
      <c r="E234" s="178" t="s">
        <v>871</v>
      </c>
      <c r="F234" s="179" t="s">
        <v>872</v>
      </c>
      <c r="G234" s="180" t="s">
        <v>476</v>
      </c>
      <c r="H234" s="181">
        <v>21.600000000000001</v>
      </c>
      <c r="I234" s="182"/>
      <c r="J234" s="183">
        <f>ROUND(I234*H234,2)</f>
        <v>0</v>
      </c>
      <c r="K234" s="179" t="s">
        <v>335</v>
      </c>
      <c r="L234" s="42"/>
      <c r="M234" s="184" t="s">
        <v>3</v>
      </c>
      <c r="N234" s="185"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113</v>
      </c>
      <c r="AT234" s="188" t="s">
        <v>331</v>
      </c>
      <c r="AU234" s="188" t="s">
        <v>79</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8812</v>
      </c>
    </row>
    <row r="235" s="2" customFormat="1">
      <c r="A235" s="41"/>
      <c r="B235" s="42"/>
      <c r="C235" s="41"/>
      <c r="D235" s="190" t="s">
        <v>338</v>
      </c>
      <c r="E235" s="41"/>
      <c r="F235" s="191" t="s">
        <v>874</v>
      </c>
      <c r="G235" s="41"/>
      <c r="H235" s="41"/>
      <c r="I235" s="192"/>
      <c r="J235" s="41"/>
      <c r="K235" s="41"/>
      <c r="L235" s="42"/>
      <c r="M235" s="193"/>
      <c r="N235" s="194"/>
      <c r="O235" s="75"/>
      <c r="P235" s="75"/>
      <c r="Q235" s="75"/>
      <c r="R235" s="75"/>
      <c r="S235" s="75"/>
      <c r="T235" s="76"/>
      <c r="U235" s="41"/>
      <c r="V235" s="41"/>
      <c r="W235" s="41"/>
      <c r="X235" s="41"/>
      <c r="Y235" s="41"/>
      <c r="Z235" s="41"/>
      <c r="AA235" s="41"/>
      <c r="AB235" s="41"/>
      <c r="AC235" s="41"/>
      <c r="AD235" s="41"/>
      <c r="AE235" s="41"/>
      <c r="AT235" s="22" t="s">
        <v>338</v>
      </c>
      <c r="AU235" s="22" t="s">
        <v>79</v>
      </c>
    </row>
    <row r="236" s="2" customFormat="1" ht="24.15" customHeight="1">
      <c r="A236" s="41"/>
      <c r="B236" s="176"/>
      <c r="C236" s="177" t="s">
        <v>710</v>
      </c>
      <c r="D236" s="177" t="s">
        <v>331</v>
      </c>
      <c r="E236" s="178" t="s">
        <v>897</v>
      </c>
      <c r="F236" s="179" t="s">
        <v>898</v>
      </c>
      <c r="G236" s="180" t="s">
        <v>574</v>
      </c>
      <c r="H236" s="181">
        <v>2</v>
      </c>
      <c r="I236" s="182"/>
      <c r="J236" s="183">
        <f>ROUND(I236*H236,2)</f>
        <v>0</v>
      </c>
      <c r="K236" s="179" t="s">
        <v>335</v>
      </c>
      <c r="L236" s="42"/>
      <c r="M236" s="184" t="s">
        <v>3</v>
      </c>
      <c r="N236" s="185" t="s">
        <v>40</v>
      </c>
      <c r="O236" s="75"/>
      <c r="P236" s="186">
        <f>O236*H236</f>
        <v>0</v>
      </c>
      <c r="Q236" s="186">
        <v>0</v>
      </c>
      <c r="R236" s="186">
        <f>Q236*H236</f>
        <v>0</v>
      </c>
      <c r="S236" s="186">
        <v>0.082000000000000003</v>
      </c>
      <c r="T236" s="187">
        <f>S236*H236</f>
        <v>0.16400000000000001</v>
      </c>
      <c r="U236" s="41"/>
      <c r="V236" s="41"/>
      <c r="W236" s="41"/>
      <c r="X236" s="41"/>
      <c r="Y236" s="41"/>
      <c r="Z236" s="41"/>
      <c r="AA236" s="41"/>
      <c r="AB236" s="41"/>
      <c r="AC236" s="41"/>
      <c r="AD236" s="41"/>
      <c r="AE236" s="41"/>
      <c r="AR236" s="188" t="s">
        <v>113</v>
      </c>
      <c r="AT236" s="188" t="s">
        <v>331</v>
      </c>
      <c r="AU236" s="188" t="s">
        <v>79</v>
      </c>
      <c r="AY236" s="22" t="s">
        <v>328</v>
      </c>
      <c r="BE236" s="189">
        <f>IF(N236="základní",J236,0)</f>
        <v>0</v>
      </c>
      <c r="BF236" s="189">
        <f>IF(N236="snížená",J236,0)</f>
        <v>0</v>
      </c>
      <c r="BG236" s="189">
        <f>IF(N236="zákl. přenesená",J236,0)</f>
        <v>0</v>
      </c>
      <c r="BH236" s="189">
        <f>IF(N236="sníž. přenesená",J236,0)</f>
        <v>0</v>
      </c>
      <c r="BI236" s="189">
        <f>IF(N236="nulová",J236,0)</f>
        <v>0</v>
      </c>
      <c r="BJ236" s="22" t="s">
        <v>76</v>
      </c>
      <c r="BK236" s="189">
        <f>ROUND(I236*H236,2)</f>
        <v>0</v>
      </c>
      <c r="BL236" s="22" t="s">
        <v>113</v>
      </c>
      <c r="BM236" s="188" t="s">
        <v>8813</v>
      </c>
    </row>
    <row r="237" s="2" customFormat="1">
      <c r="A237" s="41"/>
      <c r="B237" s="42"/>
      <c r="C237" s="41"/>
      <c r="D237" s="190" t="s">
        <v>338</v>
      </c>
      <c r="E237" s="41"/>
      <c r="F237" s="191" t="s">
        <v>900</v>
      </c>
      <c r="G237" s="41"/>
      <c r="H237" s="41"/>
      <c r="I237" s="192"/>
      <c r="J237" s="41"/>
      <c r="K237" s="41"/>
      <c r="L237" s="42"/>
      <c r="M237" s="193"/>
      <c r="N237" s="194"/>
      <c r="O237" s="75"/>
      <c r="P237" s="75"/>
      <c r="Q237" s="75"/>
      <c r="R237" s="75"/>
      <c r="S237" s="75"/>
      <c r="T237" s="76"/>
      <c r="U237" s="41"/>
      <c r="V237" s="41"/>
      <c r="W237" s="41"/>
      <c r="X237" s="41"/>
      <c r="Y237" s="41"/>
      <c r="Z237" s="41"/>
      <c r="AA237" s="41"/>
      <c r="AB237" s="41"/>
      <c r="AC237" s="41"/>
      <c r="AD237" s="41"/>
      <c r="AE237" s="41"/>
      <c r="AT237" s="22" t="s">
        <v>338</v>
      </c>
      <c r="AU237" s="22" t="s">
        <v>79</v>
      </c>
    </row>
    <row r="238" s="12" customFormat="1" ht="22.8" customHeight="1">
      <c r="A238" s="12"/>
      <c r="B238" s="163"/>
      <c r="C238" s="12"/>
      <c r="D238" s="164" t="s">
        <v>68</v>
      </c>
      <c r="E238" s="174" t="s">
        <v>901</v>
      </c>
      <c r="F238" s="174" t="s">
        <v>902</v>
      </c>
      <c r="G238" s="12"/>
      <c r="H238" s="12"/>
      <c r="I238" s="166"/>
      <c r="J238" s="175">
        <f>BK238</f>
        <v>0</v>
      </c>
      <c r="K238" s="12"/>
      <c r="L238" s="163"/>
      <c r="M238" s="168"/>
      <c r="N238" s="169"/>
      <c r="O238" s="169"/>
      <c r="P238" s="170">
        <f>SUM(P239:P258)</f>
        <v>0</v>
      </c>
      <c r="Q238" s="169"/>
      <c r="R238" s="170">
        <f>SUM(R239:R258)</f>
        <v>0</v>
      </c>
      <c r="S238" s="169"/>
      <c r="T238" s="171">
        <f>SUM(T239:T258)</f>
        <v>0</v>
      </c>
      <c r="U238" s="12"/>
      <c r="V238" s="12"/>
      <c r="W238" s="12"/>
      <c r="X238" s="12"/>
      <c r="Y238" s="12"/>
      <c r="Z238" s="12"/>
      <c r="AA238" s="12"/>
      <c r="AB238" s="12"/>
      <c r="AC238" s="12"/>
      <c r="AD238" s="12"/>
      <c r="AE238" s="12"/>
      <c r="AR238" s="164" t="s">
        <v>76</v>
      </c>
      <c r="AT238" s="172" t="s">
        <v>68</v>
      </c>
      <c r="AU238" s="172" t="s">
        <v>76</v>
      </c>
      <c r="AY238" s="164" t="s">
        <v>328</v>
      </c>
      <c r="BK238" s="173">
        <f>SUM(BK239:BK258)</f>
        <v>0</v>
      </c>
    </row>
    <row r="239" s="2" customFormat="1" ht="21.75" customHeight="1">
      <c r="A239" s="41"/>
      <c r="B239" s="176"/>
      <c r="C239" s="177" t="s">
        <v>713</v>
      </c>
      <c r="D239" s="177" t="s">
        <v>331</v>
      </c>
      <c r="E239" s="178" t="s">
        <v>8814</v>
      </c>
      <c r="F239" s="179" t="s">
        <v>8815</v>
      </c>
      <c r="G239" s="180" t="s">
        <v>585</v>
      </c>
      <c r="H239" s="181">
        <v>609.43700000000001</v>
      </c>
      <c r="I239" s="182"/>
      <c r="J239" s="183">
        <f>ROUND(I239*H239,2)</f>
        <v>0</v>
      </c>
      <c r="K239" s="179" t="s">
        <v>335</v>
      </c>
      <c r="L239" s="42"/>
      <c r="M239" s="184" t="s">
        <v>3</v>
      </c>
      <c r="N239" s="185" t="s">
        <v>40</v>
      </c>
      <c r="O239" s="75"/>
      <c r="P239" s="186">
        <f>O239*H239</f>
        <v>0</v>
      </c>
      <c r="Q239" s="186">
        <v>0</v>
      </c>
      <c r="R239" s="186">
        <f>Q239*H239</f>
        <v>0</v>
      </c>
      <c r="S239" s="186">
        <v>0</v>
      </c>
      <c r="T239" s="187">
        <f>S239*H239</f>
        <v>0</v>
      </c>
      <c r="U239" s="41"/>
      <c r="V239" s="41"/>
      <c r="W239" s="41"/>
      <c r="X239" s="41"/>
      <c r="Y239" s="41"/>
      <c r="Z239" s="41"/>
      <c r="AA239" s="41"/>
      <c r="AB239" s="41"/>
      <c r="AC239" s="41"/>
      <c r="AD239" s="41"/>
      <c r="AE239" s="41"/>
      <c r="AR239" s="188" t="s">
        <v>113</v>
      </c>
      <c r="AT239" s="188" t="s">
        <v>331</v>
      </c>
      <c r="AU239" s="188" t="s">
        <v>79</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113</v>
      </c>
      <c r="BM239" s="188" t="s">
        <v>8816</v>
      </c>
    </row>
    <row r="240" s="2" customFormat="1">
      <c r="A240" s="41"/>
      <c r="B240" s="42"/>
      <c r="C240" s="41"/>
      <c r="D240" s="190" t="s">
        <v>338</v>
      </c>
      <c r="E240" s="41"/>
      <c r="F240" s="191" t="s">
        <v>8817</v>
      </c>
      <c r="G240" s="41"/>
      <c r="H240" s="41"/>
      <c r="I240" s="192"/>
      <c r="J240" s="41"/>
      <c r="K240" s="41"/>
      <c r="L240" s="42"/>
      <c r="M240" s="193"/>
      <c r="N240" s="194"/>
      <c r="O240" s="75"/>
      <c r="P240" s="75"/>
      <c r="Q240" s="75"/>
      <c r="R240" s="75"/>
      <c r="S240" s="75"/>
      <c r="T240" s="76"/>
      <c r="U240" s="41"/>
      <c r="V240" s="41"/>
      <c r="W240" s="41"/>
      <c r="X240" s="41"/>
      <c r="Y240" s="41"/>
      <c r="Z240" s="41"/>
      <c r="AA240" s="41"/>
      <c r="AB240" s="41"/>
      <c r="AC240" s="41"/>
      <c r="AD240" s="41"/>
      <c r="AE240" s="41"/>
      <c r="AT240" s="22" t="s">
        <v>338</v>
      </c>
      <c r="AU240" s="22" t="s">
        <v>79</v>
      </c>
    </row>
    <row r="241" s="2" customFormat="1" ht="24.15" customHeight="1">
      <c r="A241" s="41"/>
      <c r="B241" s="176"/>
      <c r="C241" s="177" t="s">
        <v>718</v>
      </c>
      <c r="D241" s="177" t="s">
        <v>331</v>
      </c>
      <c r="E241" s="178" t="s">
        <v>8818</v>
      </c>
      <c r="F241" s="179" t="s">
        <v>8819</v>
      </c>
      <c r="G241" s="180" t="s">
        <v>585</v>
      </c>
      <c r="H241" s="181">
        <v>6094.3699999999999</v>
      </c>
      <c r="I241" s="182"/>
      <c r="J241" s="183">
        <f>ROUND(I241*H241,2)</f>
        <v>0</v>
      </c>
      <c r="K241" s="179" t="s">
        <v>335</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113</v>
      </c>
      <c r="AT241" s="188" t="s">
        <v>331</v>
      </c>
      <c r="AU241" s="188" t="s">
        <v>79</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8820</v>
      </c>
    </row>
    <row r="242" s="2" customFormat="1">
      <c r="A242" s="41"/>
      <c r="B242" s="42"/>
      <c r="C242" s="41"/>
      <c r="D242" s="190" t="s">
        <v>338</v>
      </c>
      <c r="E242" s="41"/>
      <c r="F242" s="191" t="s">
        <v>8821</v>
      </c>
      <c r="G242" s="41"/>
      <c r="H242" s="41"/>
      <c r="I242" s="192"/>
      <c r="J242" s="41"/>
      <c r="K242" s="41"/>
      <c r="L242" s="42"/>
      <c r="M242" s="193"/>
      <c r="N242" s="194"/>
      <c r="O242" s="75"/>
      <c r="P242" s="75"/>
      <c r="Q242" s="75"/>
      <c r="R242" s="75"/>
      <c r="S242" s="75"/>
      <c r="T242" s="76"/>
      <c r="U242" s="41"/>
      <c r="V242" s="41"/>
      <c r="W242" s="41"/>
      <c r="X242" s="41"/>
      <c r="Y242" s="41"/>
      <c r="Z242" s="41"/>
      <c r="AA242" s="41"/>
      <c r="AB242" s="41"/>
      <c r="AC242" s="41"/>
      <c r="AD242" s="41"/>
      <c r="AE242" s="41"/>
      <c r="AT242" s="22" t="s">
        <v>338</v>
      </c>
      <c r="AU242" s="22" t="s">
        <v>79</v>
      </c>
    </row>
    <row r="243" s="13" customFormat="1">
      <c r="A243" s="13"/>
      <c r="B243" s="201"/>
      <c r="C243" s="13"/>
      <c r="D243" s="195" t="s">
        <v>442</v>
      </c>
      <c r="E243" s="202" t="s">
        <v>3</v>
      </c>
      <c r="F243" s="203" t="s">
        <v>8822</v>
      </c>
      <c r="G243" s="13"/>
      <c r="H243" s="204">
        <v>6094.3699999999999</v>
      </c>
      <c r="I243" s="205"/>
      <c r="J243" s="13"/>
      <c r="K243" s="13"/>
      <c r="L243" s="201"/>
      <c r="M243" s="206"/>
      <c r="N243" s="207"/>
      <c r="O243" s="207"/>
      <c r="P243" s="207"/>
      <c r="Q243" s="207"/>
      <c r="R243" s="207"/>
      <c r="S243" s="207"/>
      <c r="T243" s="208"/>
      <c r="U243" s="13"/>
      <c r="V243" s="13"/>
      <c r="W243" s="13"/>
      <c r="X243" s="13"/>
      <c r="Y243" s="13"/>
      <c r="Z243" s="13"/>
      <c r="AA243" s="13"/>
      <c r="AB243" s="13"/>
      <c r="AC243" s="13"/>
      <c r="AD243" s="13"/>
      <c r="AE243" s="13"/>
      <c r="AT243" s="202" t="s">
        <v>442</v>
      </c>
      <c r="AU243" s="202" t="s">
        <v>79</v>
      </c>
      <c r="AV243" s="13" t="s">
        <v>79</v>
      </c>
      <c r="AW243" s="13" t="s">
        <v>31</v>
      </c>
      <c r="AX243" s="13" t="s">
        <v>76</v>
      </c>
      <c r="AY243" s="202" t="s">
        <v>328</v>
      </c>
    </row>
    <row r="244" s="2" customFormat="1" ht="24.15" customHeight="1">
      <c r="A244" s="41"/>
      <c r="B244" s="176"/>
      <c r="C244" s="177" t="s">
        <v>148</v>
      </c>
      <c r="D244" s="177" t="s">
        <v>331</v>
      </c>
      <c r="E244" s="178" t="s">
        <v>8823</v>
      </c>
      <c r="F244" s="179" t="s">
        <v>8824</v>
      </c>
      <c r="G244" s="180" t="s">
        <v>585</v>
      </c>
      <c r="H244" s="181">
        <v>609.43700000000001</v>
      </c>
      <c r="I244" s="182"/>
      <c r="J244" s="183">
        <f>ROUND(I244*H244,2)</f>
        <v>0</v>
      </c>
      <c r="K244" s="179" t="s">
        <v>335</v>
      </c>
      <c r="L244" s="42"/>
      <c r="M244" s="184" t="s">
        <v>3</v>
      </c>
      <c r="N244" s="185" t="s">
        <v>40</v>
      </c>
      <c r="O244" s="75"/>
      <c r="P244" s="186">
        <f>O244*H244</f>
        <v>0</v>
      </c>
      <c r="Q244" s="186">
        <v>0</v>
      </c>
      <c r="R244" s="186">
        <f>Q244*H244</f>
        <v>0</v>
      </c>
      <c r="S244" s="186">
        <v>0</v>
      </c>
      <c r="T244" s="187">
        <f>S244*H244</f>
        <v>0</v>
      </c>
      <c r="U244" s="41"/>
      <c r="V244" s="41"/>
      <c r="W244" s="41"/>
      <c r="X244" s="41"/>
      <c r="Y244" s="41"/>
      <c r="Z244" s="41"/>
      <c r="AA244" s="41"/>
      <c r="AB244" s="41"/>
      <c r="AC244" s="41"/>
      <c r="AD244" s="41"/>
      <c r="AE244" s="41"/>
      <c r="AR244" s="188" t="s">
        <v>113</v>
      </c>
      <c r="AT244" s="188" t="s">
        <v>331</v>
      </c>
      <c r="AU244" s="188" t="s">
        <v>79</v>
      </c>
      <c r="AY244" s="22" t="s">
        <v>328</v>
      </c>
      <c r="BE244" s="189">
        <f>IF(N244="základní",J244,0)</f>
        <v>0</v>
      </c>
      <c r="BF244" s="189">
        <f>IF(N244="snížená",J244,0)</f>
        <v>0</v>
      </c>
      <c r="BG244" s="189">
        <f>IF(N244="zákl. přenesená",J244,0)</f>
        <v>0</v>
      </c>
      <c r="BH244" s="189">
        <f>IF(N244="sníž. přenesená",J244,0)</f>
        <v>0</v>
      </c>
      <c r="BI244" s="189">
        <f>IF(N244="nulová",J244,0)</f>
        <v>0</v>
      </c>
      <c r="BJ244" s="22" t="s">
        <v>76</v>
      </c>
      <c r="BK244" s="189">
        <f>ROUND(I244*H244,2)</f>
        <v>0</v>
      </c>
      <c r="BL244" s="22" t="s">
        <v>113</v>
      </c>
      <c r="BM244" s="188" t="s">
        <v>8825</v>
      </c>
    </row>
    <row r="245" s="2" customFormat="1">
      <c r="A245" s="41"/>
      <c r="B245" s="42"/>
      <c r="C245" s="41"/>
      <c r="D245" s="190" t="s">
        <v>338</v>
      </c>
      <c r="E245" s="41"/>
      <c r="F245" s="191" t="s">
        <v>8826</v>
      </c>
      <c r="G245" s="41"/>
      <c r="H245" s="41"/>
      <c r="I245" s="192"/>
      <c r="J245" s="41"/>
      <c r="K245" s="41"/>
      <c r="L245" s="42"/>
      <c r="M245" s="193"/>
      <c r="N245" s="194"/>
      <c r="O245" s="75"/>
      <c r="P245" s="75"/>
      <c r="Q245" s="75"/>
      <c r="R245" s="75"/>
      <c r="S245" s="75"/>
      <c r="T245" s="76"/>
      <c r="U245" s="41"/>
      <c r="V245" s="41"/>
      <c r="W245" s="41"/>
      <c r="X245" s="41"/>
      <c r="Y245" s="41"/>
      <c r="Z245" s="41"/>
      <c r="AA245" s="41"/>
      <c r="AB245" s="41"/>
      <c r="AC245" s="41"/>
      <c r="AD245" s="41"/>
      <c r="AE245" s="41"/>
      <c r="AT245" s="22" t="s">
        <v>338</v>
      </c>
      <c r="AU245" s="22" t="s">
        <v>79</v>
      </c>
    </row>
    <row r="246" s="2" customFormat="1" ht="33" customHeight="1">
      <c r="A246" s="41"/>
      <c r="B246" s="176"/>
      <c r="C246" s="177" t="s">
        <v>152</v>
      </c>
      <c r="D246" s="177" t="s">
        <v>331</v>
      </c>
      <c r="E246" s="178" t="s">
        <v>8827</v>
      </c>
      <c r="F246" s="179" t="s">
        <v>8828</v>
      </c>
      <c r="G246" s="180" t="s">
        <v>585</v>
      </c>
      <c r="H246" s="181">
        <v>64.942999999999998</v>
      </c>
      <c r="I246" s="182"/>
      <c r="J246" s="183">
        <f>ROUND(I246*H246,2)</f>
        <v>0</v>
      </c>
      <c r="K246" s="179" t="s">
        <v>335</v>
      </c>
      <c r="L246" s="42"/>
      <c r="M246" s="184" t="s">
        <v>3</v>
      </c>
      <c r="N246" s="185" t="s">
        <v>40</v>
      </c>
      <c r="O246" s="75"/>
      <c r="P246" s="186">
        <f>O246*H246</f>
        <v>0</v>
      </c>
      <c r="Q246" s="186">
        <v>0</v>
      </c>
      <c r="R246" s="186">
        <f>Q246*H246</f>
        <v>0</v>
      </c>
      <c r="S246" s="186">
        <v>0</v>
      </c>
      <c r="T246" s="187">
        <f>S246*H246</f>
        <v>0</v>
      </c>
      <c r="U246" s="41"/>
      <c r="V246" s="41"/>
      <c r="W246" s="41"/>
      <c r="X246" s="41"/>
      <c r="Y246" s="41"/>
      <c r="Z246" s="41"/>
      <c r="AA246" s="41"/>
      <c r="AB246" s="41"/>
      <c r="AC246" s="41"/>
      <c r="AD246" s="41"/>
      <c r="AE246" s="41"/>
      <c r="AR246" s="188" t="s">
        <v>113</v>
      </c>
      <c r="AT246" s="188" t="s">
        <v>331</v>
      </c>
      <c r="AU246" s="188" t="s">
        <v>79</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113</v>
      </c>
      <c r="BM246" s="188" t="s">
        <v>8829</v>
      </c>
    </row>
    <row r="247" s="2" customFormat="1">
      <c r="A247" s="41"/>
      <c r="B247" s="42"/>
      <c r="C247" s="41"/>
      <c r="D247" s="190" t="s">
        <v>338</v>
      </c>
      <c r="E247" s="41"/>
      <c r="F247" s="191" t="s">
        <v>8830</v>
      </c>
      <c r="G247" s="41"/>
      <c r="H247" s="41"/>
      <c r="I247" s="192"/>
      <c r="J247" s="41"/>
      <c r="K247" s="41"/>
      <c r="L247" s="42"/>
      <c r="M247" s="193"/>
      <c r="N247" s="194"/>
      <c r="O247" s="75"/>
      <c r="P247" s="75"/>
      <c r="Q247" s="75"/>
      <c r="R247" s="75"/>
      <c r="S247" s="75"/>
      <c r="T247" s="76"/>
      <c r="U247" s="41"/>
      <c r="V247" s="41"/>
      <c r="W247" s="41"/>
      <c r="X247" s="41"/>
      <c r="Y247" s="41"/>
      <c r="Z247" s="41"/>
      <c r="AA247" s="41"/>
      <c r="AB247" s="41"/>
      <c r="AC247" s="41"/>
      <c r="AD247" s="41"/>
      <c r="AE247" s="41"/>
      <c r="AT247" s="22" t="s">
        <v>338</v>
      </c>
      <c r="AU247" s="22" t="s">
        <v>79</v>
      </c>
    </row>
    <row r="248" s="13" customFormat="1">
      <c r="A248" s="13"/>
      <c r="B248" s="201"/>
      <c r="C248" s="13"/>
      <c r="D248" s="195" t="s">
        <v>442</v>
      </c>
      <c r="E248" s="202" t="s">
        <v>3</v>
      </c>
      <c r="F248" s="203" t="s">
        <v>8831</v>
      </c>
      <c r="G248" s="13"/>
      <c r="H248" s="204">
        <v>34.32</v>
      </c>
      <c r="I248" s="205"/>
      <c r="J248" s="13"/>
      <c r="K248" s="13"/>
      <c r="L248" s="201"/>
      <c r="M248" s="206"/>
      <c r="N248" s="207"/>
      <c r="O248" s="207"/>
      <c r="P248" s="207"/>
      <c r="Q248" s="207"/>
      <c r="R248" s="207"/>
      <c r="S248" s="207"/>
      <c r="T248" s="208"/>
      <c r="U248" s="13"/>
      <c r="V248" s="13"/>
      <c r="W248" s="13"/>
      <c r="X248" s="13"/>
      <c r="Y248" s="13"/>
      <c r="Z248" s="13"/>
      <c r="AA248" s="13"/>
      <c r="AB248" s="13"/>
      <c r="AC248" s="13"/>
      <c r="AD248" s="13"/>
      <c r="AE248" s="13"/>
      <c r="AT248" s="202" t="s">
        <v>442</v>
      </c>
      <c r="AU248" s="202" t="s">
        <v>79</v>
      </c>
      <c r="AV248" s="13" t="s">
        <v>79</v>
      </c>
      <c r="AW248" s="13" t="s">
        <v>31</v>
      </c>
      <c r="AX248" s="13" t="s">
        <v>69</v>
      </c>
      <c r="AY248" s="202" t="s">
        <v>328</v>
      </c>
    </row>
    <row r="249" s="13" customFormat="1">
      <c r="A249" s="13"/>
      <c r="B249" s="201"/>
      <c r="C249" s="13"/>
      <c r="D249" s="195" t="s">
        <v>442</v>
      </c>
      <c r="E249" s="202" t="s">
        <v>3</v>
      </c>
      <c r="F249" s="203" t="s">
        <v>8832</v>
      </c>
      <c r="G249" s="13"/>
      <c r="H249" s="204">
        <v>30.623000000000001</v>
      </c>
      <c r="I249" s="205"/>
      <c r="J249" s="13"/>
      <c r="K249" s="13"/>
      <c r="L249" s="201"/>
      <c r="M249" s="206"/>
      <c r="N249" s="207"/>
      <c r="O249" s="207"/>
      <c r="P249" s="207"/>
      <c r="Q249" s="207"/>
      <c r="R249" s="207"/>
      <c r="S249" s="207"/>
      <c r="T249" s="208"/>
      <c r="U249" s="13"/>
      <c r="V249" s="13"/>
      <c r="W249" s="13"/>
      <c r="X249" s="13"/>
      <c r="Y249" s="13"/>
      <c r="Z249" s="13"/>
      <c r="AA249" s="13"/>
      <c r="AB249" s="13"/>
      <c r="AC249" s="13"/>
      <c r="AD249" s="13"/>
      <c r="AE249" s="13"/>
      <c r="AT249" s="202" t="s">
        <v>442</v>
      </c>
      <c r="AU249" s="202" t="s">
        <v>79</v>
      </c>
      <c r="AV249" s="13" t="s">
        <v>79</v>
      </c>
      <c r="AW249" s="13" t="s">
        <v>31</v>
      </c>
      <c r="AX249" s="13" t="s">
        <v>69</v>
      </c>
      <c r="AY249" s="202" t="s">
        <v>328</v>
      </c>
    </row>
    <row r="250" s="14" customFormat="1">
      <c r="A250" s="14"/>
      <c r="B250" s="209"/>
      <c r="C250" s="14"/>
      <c r="D250" s="195" t="s">
        <v>442</v>
      </c>
      <c r="E250" s="210" t="s">
        <v>3</v>
      </c>
      <c r="F250" s="211" t="s">
        <v>452</v>
      </c>
      <c r="G250" s="14"/>
      <c r="H250" s="212">
        <v>64.942999999999998</v>
      </c>
      <c r="I250" s="213"/>
      <c r="J250" s="14"/>
      <c r="K250" s="14"/>
      <c r="L250" s="209"/>
      <c r="M250" s="214"/>
      <c r="N250" s="215"/>
      <c r="O250" s="215"/>
      <c r="P250" s="215"/>
      <c r="Q250" s="215"/>
      <c r="R250" s="215"/>
      <c r="S250" s="215"/>
      <c r="T250" s="216"/>
      <c r="U250" s="14"/>
      <c r="V250" s="14"/>
      <c r="W250" s="14"/>
      <c r="X250" s="14"/>
      <c r="Y250" s="14"/>
      <c r="Z250" s="14"/>
      <c r="AA250" s="14"/>
      <c r="AB250" s="14"/>
      <c r="AC250" s="14"/>
      <c r="AD250" s="14"/>
      <c r="AE250" s="14"/>
      <c r="AT250" s="210" t="s">
        <v>442</v>
      </c>
      <c r="AU250" s="210" t="s">
        <v>79</v>
      </c>
      <c r="AV250" s="14" t="s">
        <v>113</v>
      </c>
      <c r="AW250" s="14" t="s">
        <v>31</v>
      </c>
      <c r="AX250" s="14" t="s">
        <v>76</v>
      </c>
      <c r="AY250" s="210" t="s">
        <v>328</v>
      </c>
    </row>
    <row r="251" s="2" customFormat="1" ht="33" customHeight="1">
      <c r="A251" s="41"/>
      <c r="B251" s="176"/>
      <c r="C251" s="177" t="s">
        <v>155</v>
      </c>
      <c r="D251" s="177" t="s">
        <v>331</v>
      </c>
      <c r="E251" s="178" t="s">
        <v>8833</v>
      </c>
      <c r="F251" s="179" t="s">
        <v>8834</v>
      </c>
      <c r="G251" s="180" t="s">
        <v>585</v>
      </c>
      <c r="H251" s="181">
        <v>17.02</v>
      </c>
      <c r="I251" s="182"/>
      <c r="J251" s="183">
        <f>ROUND(I251*H251,2)</f>
        <v>0</v>
      </c>
      <c r="K251" s="179" t="s">
        <v>335</v>
      </c>
      <c r="L251" s="42"/>
      <c r="M251" s="184" t="s">
        <v>3</v>
      </c>
      <c r="N251" s="185" t="s">
        <v>40</v>
      </c>
      <c r="O251" s="75"/>
      <c r="P251" s="186">
        <f>O251*H251</f>
        <v>0</v>
      </c>
      <c r="Q251" s="186">
        <v>0</v>
      </c>
      <c r="R251" s="186">
        <f>Q251*H251</f>
        <v>0</v>
      </c>
      <c r="S251" s="186">
        <v>0</v>
      </c>
      <c r="T251" s="187">
        <f>S251*H251</f>
        <v>0</v>
      </c>
      <c r="U251" s="41"/>
      <c r="V251" s="41"/>
      <c r="W251" s="41"/>
      <c r="X251" s="41"/>
      <c r="Y251" s="41"/>
      <c r="Z251" s="41"/>
      <c r="AA251" s="41"/>
      <c r="AB251" s="41"/>
      <c r="AC251" s="41"/>
      <c r="AD251" s="41"/>
      <c r="AE251" s="41"/>
      <c r="AR251" s="188" t="s">
        <v>113</v>
      </c>
      <c r="AT251" s="188" t="s">
        <v>331</v>
      </c>
      <c r="AU251" s="188" t="s">
        <v>79</v>
      </c>
      <c r="AY251" s="22" t="s">
        <v>328</v>
      </c>
      <c r="BE251" s="189">
        <f>IF(N251="základní",J251,0)</f>
        <v>0</v>
      </c>
      <c r="BF251" s="189">
        <f>IF(N251="snížená",J251,0)</f>
        <v>0</v>
      </c>
      <c r="BG251" s="189">
        <f>IF(N251="zákl. přenesená",J251,0)</f>
        <v>0</v>
      </c>
      <c r="BH251" s="189">
        <f>IF(N251="sníž. přenesená",J251,0)</f>
        <v>0</v>
      </c>
      <c r="BI251" s="189">
        <f>IF(N251="nulová",J251,0)</f>
        <v>0</v>
      </c>
      <c r="BJ251" s="22" t="s">
        <v>76</v>
      </c>
      <c r="BK251" s="189">
        <f>ROUND(I251*H251,2)</f>
        <v>0</v>
      </c>
      <c r="BL251" s="22" t="s">
        <v>113</v>
      </c>
      <c r="BM251" s="188" t="s">
        <v>8835</v>
      </c>
    </row>
    <row r="252" s="2" customFormat="1">
      <c r="A252" s="41"/>
      <c r="B252" s="42"/>
      <c r="C252" s="41"/>
      <c r="D252" s="190" t="s">
        <v>338</v>
      </c>
      <c r="E252" s="41"/>
      <c r="F252" s="191" t="s">
        <v>8836</v>
      </c>
      <c r="G252" s="41"/>
      <c r="H252" s="41"/>
      <c r="I252" s="192"/>
      <c r="J252" s="41"/>
      <c r="K252" s="41"/>
      <c r="L252" s="42"/>
      <c r="M252" s="193"/>
      <c r="N252" s="194"/>
      <c r="O252" s="75"/>
      <c r="P252" s="75"/>
      <c r="Q252" s="75"/>
      <c r="R252" s="75"/>
      <c r="S252" s="75"/>
      <c r="T252" s="76"/>
      <c r="U252" s="41"/>
      <c r="V252" s="41"/>
      <c r="W252" s="41"/>
      <c r="X252" s="41"/>
      <c r="Y252" s="41"/>
      <c r="Z252" s="41"/>
      <c r="AA252" s="41"/>
      <c r="AB252" s="41"/>
      <c r="AC252" s="41"/>
      <c r="AD252" s="41"/>
      <c r="AE252" s="41"/>
      <c r="AT252" s="22" t="s">
        <v>338</v>
      </c>
      <c r="AU252" s="22" t="s">
        <v>79</v>
      </c>
    </row>
    <row r="253" s="13" customFormat="1">
      <c r="A253" s="13"/>
      <c r="B253" s="201"/>
      <c r="C253" s="13"/>
      <c r="D253" s="195" t="s">
        <v>442</v>
      </c>
      <c r="E253" s="202" t="s">
        <v>3</v>
      </c>
      <c r="F253" s="203" t="s">
        <v>8837</v>
      </c>
      <c r="G253" s="13"/>
      <c r="H253" s="204">
        <v>17.02</v>
      </c>
      <c r="I253" s="205"/>
      <c r="J253" s="13"/>
      <c r="K253" s="13"/>
      <c r="L253" s="201"/>
      <c r="M253" s="206"/>
      <c r="N253" s="207"/>
      <c r="O253" s="207"/>
      <c r="P253" s="207"/>
      <c r="Q253" s="207"/>
      <c r="R253" s="207"/>
      <c r="S253" s="207"/>
      <c r="T253" s="208"/>
      <c r="U253" s="13"/>
      <c r="V253" s="13"/>
      <c r="W253" s="13"/>
      <c r="X253" s="13"/>
      <c r="Y253" s="13"/>
      <c r="Z253" s="13"/>
      <c r="AA253" s="13"/>
      <c r="AB253" s="13"/>
      <c r="AC253" s="13"/>
      <c r="AD253" s="13"/>
      <c r="AE253" s="13"/>
      <c r="AT253" s="202" t="s">
        <v>442</v>
      </c>
      <c r="AU253" s="202" t="s">
        <v>79</v>
      </c>
      <c r="AV253" s="13" t="s">
        <v>79</v>
      </c>
      <c r="AW253" s="13" t="s">
        <v>31</v>
      </c>
      <c r="AX253" s="13" t="s">
        <v>76</v>
      </c>
      <c r="AY253" s="202" t="s">
        <v>328</v>
      </c>
    </row>
    <row r="254" s="2" customFormat="1" ht="44.25" customHeight="1">
      <c r="A254" s="41"/>
      <c r="B254" s="176"/>
      <c r="C254" s="177" t="s">
        <v>158</v>
      </c>
      <c r="D254" s="177" t="s">
        <v>331</v>
      </c>
      <c r="E254" s="178" t="s">
        <v>923</v>
      </c>
      <c r="F254" s="179" t="s">
        <v>924</v>
      </c>
      <c r="G254" s="180" t="s">
        <v>585</v>
      </c>
      <c r="H254" s="181">
        <v>573.85000000000002</v>
      </c>
      <c r="I254" s="182"/>
      <c r="J254" s="183">
        <f>ROUND(I254*H254,2)</f>
        <v>0</v>
      </c>
      <c r="K254" s="179" t="s">
        <v>335</v>
      </c>
      <c r="L254" s="42"/>
      <c r="M254" s="184" t="s">
        <v>3</v>
      </c>
      <c r="N254" s="185" t="s">
        <v>40</v>
      </c>
      <c r="O254" s="75"/>
      <c r="P254" s="186">
        <f>O254*H254</f>
        <v>0</v>
      </c>
      <c r="Q254" s="186">
        <v>0</v>
      </c>
      <c r="R254" s="186">
        <f>Q254*H254</f>
        <v>0</v>
      </c>
      <c r="S254" s="186">
        <v>0</v>
      </c>
      <c r="T254" s="187">
        <f>S254*H254</f>
        <v>0</v>
      </c>
      <c r="U254" s="41"/>
      <c r="V254" s="41"/>
      <c r="W254" s="41"/>
      <c r="X254" s="41"/>
      <c r="Y254" s="41"/>
      <c r="Z254" s="41"/>
      <c r="AA254" s="41"/>
      <c r="AB254" s="41"/>
      <c r="AC254" s="41"/>
      <c r="AD254" s="41"/>
      <c r="AE254" s="41"/>
      <c r="AR254" s="188" t="s">
        <v>113</v>
      </c>
      <c r="AT254" s="188" t="s">
        <v>331</v>
      </c>
      <c r="AU254" s="188" t="s">
        <v>79</v>
      </c>
      <c r="AY254" s="22" t="s">
        <v>328</v>
      </c>
      <c r="BE254" s="189">
        <f>IF(N254="základní",J254,0)</f>
        <v>0</v>
      </c>
      <c r="BF254" s="189">
        <f>IF(N254="snížená",J254,0)</f>
        <v>0</v>
      </c>
      <c r="BG254" s="189">
        <f>IF(N254="zákl. přenesená",J254,0)</f>
        <v>0</v>
      </c>
      <c r="BH254" s="189">
        <f>IF(N254="sníž. přenesená",J254,0)</f>
        <v>0</v>
      </c>
      <c r="BI254" s="189">
        <f>IF(N254="nulová",J254,0)</f>
        <v>0</v>
      </c>
      <c r="BJ254" s="22" t="s">
        <v>76</v>
      </c>
      <c r="BK254" s="189">
        <f>ROUND(I254*H254,2)</f>
        <v>0</v>
      </c>
      <c r="BL254" s="22" t="s">
        <v>113</v>
      </c>
      <c r="BM254" s="188" t="s">
        <v>8838</v>
      </c>
    </row>
    <row r="255" s="2" customFormat="1">
      <c r="A255" s="41"/>
      <c r="B255" s="42"/>
      <c r="C255" s="41"/>
      <c r="D255" s="190" t="s">
        <v>338</v>
      </c>
      <c r="E255" s="41"/>
      <c r="F255" s="191" t="s">
        <v>8839</v>
      </c>
      <c r="G255" s="41"/>
      <c r="H255" s="41"/>
      <c r="I255" s="192"/>
      <c r="J255" s="41"/>
      <c r="K255" s="41"/>
      <c r="L255" s="42"/>
      <c r="M255" s="193"/>
      <c r="N255" s="194"/>
      <c r="O255" s="75"/>
      <c r="P255" s="75"/>
      <c r="Q255" s="75"/>
      <c r="R255" s="75"/>
      <c r="S255" s="75"/>
      <c r="T255" s="76"/>
      <c r="U255" s="41"/>
      <c r="V255" s="41"/>
      <c r="W255" s="41"/>
      <c r="X255" s="41"/>
      <c r="Y255" s="41"/>
      <c r="Z255" s="41"/>
      <c r="AA255" s="41"/>
      <c r="AB255" s="41"/>
      <c r="AC255" s="41"/>
      <c r="AD255" s="41"/>
      <c r="AE255" s="41"/>
      <c r="AT255" s="22" t="s">
        <v>338</v>
      </c>
      <c r="AU255" s="22" t="s">
        <v>79</v>
      </c>
    </row>
    <row r="256" s="13" customFormat="1">
      <c r="A256" s="13"/>
      <c r="B256" s="201"/>
      <c r="C256" s="13"/>
      <c r="D256" s="195" t="s">
        <v>442</v>
      </c>
      <c r="E256" s="202" t="s">
        <v>3</v>
      </c>
      <c r="F256" s="203" t="s">
        <v>8840</v>
      </c>
      <c r="G256" s="13"/>
      <c r="H256" s="204">
        <v>266.94999999999999</v>
      </c>
      <c r="I256" s="205"/>
      <c r="J256" s="13"/>
      <c r="K256" s="13"/>
      <c r="L256" s="201"/>
      <c r="M256" s="206"/>
      <c r="N256" s="207"/>
      <c r="O256" s="207"/>
      <c r="P256" s="207"/>
      <c r="Q256" s="207"/>
      <c r="R256" s="207"/>
      <c r="S256" s="207"/>
      <c r="T256" s="208"/>
      <c r="U256" s="13"/>
      <c r="V256" s="13"/>
      <c r="W256" s="13"/>
      <c r="X256" s="13"/>
      <c r="Y256" s="13"/>
      <c r="Z256" s="13"/>
      <c r="AA256" s="13"/>
      <c r="AB256" s="13"/>
      <c r="AC256" s="13"/>
      <c r="AD256" s="13"/>
      <c r="AE256" s="13"/>
      <c r="AT256" s="202" t="s">
        <v>442</v>
      </c>
      <c r="AU256" s="202" t="s">
        <v>79</v>
      </c>
      <c r="AV256" s="13" t="s">
        <v>79</v>
      </c>
      <c r="AW256" s="13" t="s">
        <v>31</v>
      </c>
      <c r="AX256" s="13" t="s">
        <v>69</v>
      </c>
      <c r="AY256" s="202" t="s">
        <v>328</v>
      </c>
    </row>
    <row r="257" s="13" customFormat="1">
      <c r="A257" s="13"/>
      <c r="B257" s="201"/>
      <c r="C257" s="13"/>
      <c r="D257" s="195" t="s">
        <v>442</v>
      </c>
      <c r="E257" s="202" t="s">
        <v>3</v>
      </c>
      <c r="F257" s="203" t="s">
        <v>8841</v>
      </c>
      <c r="G257" s="13"/>
      <c r="H257" s="204">
        <v>306.89999999999998</v>
      </c>
      <c r="I257" s="205"/>
      <c r="J257" s="13"/>
      <c r="K257" s="13"/>
      <c r="L257" s="201"/>
      <c r="M257" s="206"/>
      <c r="N257" s="207"/>
      <c r="O257" s="207"/>
      <c r="P257" s="207"/>
      <c r="Q257" s="207"/>
      <c r="R257" s="207"/>
      <c r="S257" s="207"/>
      <c r="T257" s="208"/>
      <c r="U257" s="13"/>
      <c r="V257" s="13"/>
      <c r="W257" s="13"/>
      <c r="X257" s="13"/>
      <c r="Y257" s="13"/>
      <c r="Z257" s="13"/>
      <c r="AA257" s="13"/>
      <c r="AB257" s="13"/>
      <c r="AC257" s="13"/>
      <c r="AD257" s="13"/>
      <c r="AE257" s="13"/>
      <c r="AT257" s="202" t="s">
        <v>442</v>
      </c>
      <c r="AU257" s="202" t="s">
        <v>79</v>
      </c>
      <c r="AV257" s="13" t="s">
        <v>79</v>
      </c>
      <c r="AW257" s="13" t="s">
        <v>31</v>
      </c>
      <c r="AX257" s="13" t="s">
        <v>69</v>
      </c>
      <c r="AY257" s="202" t="s">
        <v>328</v>
      </c>
    </row>
    <row r="258" s="14" customFormat="1">
      <c r="A258" s="14"/>
      <c r="B258" s="209"/>
      <c r="C258" s="14"/>
      <c r="D258" s="195" t="s">
        <v>442</v>
      </c>
      <c r="E258" s="210" t="s">
        <v>3</v>
      </c>
      <c r="F258" s="211" t="s">
        <v>452</v>
      </c>
      <c r="G258" s="14"/>
      <c r="H258" s="212">
        <v>573.84999999999991</v>
      </c>
      <c r="I258" s="213"/>
      <c r="J258" s="14"/>
      <c r="K258" s="14"/>
      <c r="L258" s="209"/>
      <c r="M258" s="214"/>
      <c r="N258" s="215"/>
      <c r="O258" s="215"/>
      <c r="P258" s="215"/>
      <c r="Q258" s="215"/>
      <c r="R258" s="215"/>
      <c r="S258" s="215"/>
      <c r="T258" s="216"/>
      <c r="U258" s="14"/>
      <c r="V258" s="14"/>
      <c r="W258" s="14"/>
      <c r="X258" s="14"/>
      <c r="Y258" s="14"/>
      <c r="Z258" s="14"/>
      <c r="AA258" s="14"/>
      <c r="AB258" s="14"/>
      <c r="AC258" s="14"/>
      <c r="AD258" s="14"/>
      <c r="AE258" s="14"/>
      <c r="AT258" s="210" t="s">
        <v>442</v>
      </c>
      <c r="AU258" s="210" t="s">
        <v>79</v>
      </c>
      <c r="AV258" s="14" t="s">
        <v>113</v>
      </c>
      <c r="AW258" s="14" t="s">
        <v>31</v>
      </c>
      <c r="AX258" s="14" t="s">
        <v>76</v>
      </c>
      <c r="AY258" s="210" t="s">
        <v>328</v>
      </c>
    </row>
    <row r="259" s="12" customFormat="1" ht="22.8" customHeight="1">
      <c r="A259" s="12"/>
      <c r="B259" s="163"/>
      <c r="C259" s="12"/>
      <c r="D259" s="164" t="s">
        <v>68</v>
      </c>
      <c r="E259" s="174" t="s">
        <v>932</v>
      </c>
      <c r="F259" s="174" t="s">
        <v>933</v>
      </c>
      <c r="G259" s="12"/>
      <c r="H259" s="12"/>
      <c r="I259" s="166"/>
      <c r="J259" s="175">
        <f>BK259</f>
        <v>0</v>
      </c>
      <c r="K259" s="12"/>
      <c r="L259" s="163"/>
      <c r="M259" s="168"/>
      <c r="N259" s="169"/>
      <c r="O259" s="169"/>
      <c r="P259" s="170">
        <f>SUM(P260:P261)</f>
        <v>0</v>
      </c>
      <c r="Q259" s="169"/>
      <c r="R259" s="170">
        <f>SUM(R260:R261)</f>
        <v>0</v>
      </c>
      <c r="S259" s="169"/>
      <c r="T259" s="171">
        <f>SUM(T260:T261)</f>
        <v>0</v>
      </c>
      <c r="U259" s="12"/>
      <c r="V259" s="12"/>
      <c r="W259" s="12"/>
      <c r="X259" s="12"/>
      <c r="Y259" s="12"/>
      <c r="Z259" s="12"/>
      <c r="AA259" s="12"/>
      <c r="AB259" s="12"/>
      <c r="AC259" s="12"/>
      <c r="AD259" s="12"/>
      <c r="AE259" s="12"/>
      <c r="AR259" s="164" t="s">
        <v>76</v>
      </c>
      <c r="AT259" s="172" t="s">
        <v>68</v>
      </c>
      <c r="AU259" s="172" t="s">
        <v>76</v>
      </c>
      <c r="AY259" s="164" t="s">
        <v>328</v>
      </c>
      <c r="BK259" s="173">
        <f>SUM(BK260:BK261)</f>
        <v>0</v>
      </c>
    </row>
    <row r="260" s="2" customFormat="1" ht="33" customHeight="1">
      <c r="A260" s="41"/>
      <c r="B260" s="176"/>
      <c r="C260" s="177" t="s">
        <v>161</v>
      </c>
      <c r="D260" s="177" t="s">
        <v>331</v>
      </c>
      <c r="E260" s="178" t="s">
        <v>935</v>
      </c>
      <c r="F260" s="179" t="s">
        <v>936</v>
      </c>
      <c r="G260" s="180" t="s">
        <v>585</v>
      </c>
      <c r="H260" s="181">
        <v>369.21600000000001</v>
      </c>
      <c r="I260" s="182"/>
      <c r="J260" s="183">
        <f>ROUND(I260*H260,2)</f>
        <v>0</v>
      </c>
      <c r="K260" s="179" t="s">
        <v>335</v>
      </c>
      <c r="L260" s="42"/>
      <c r="M260" s="184" t="s">
        <v>3</v>
      </c>
      <c r="N260" s="185" t="s">
        <v>40</v>
      </c>
      <c r="O260" s="75"/>
      <c r="P260" s="186">
        <f>O260*H260</f>
        <v>0</v>
      </c>
      <c r="Q260" s="186">
        <v>0</v>
      </c>
      <c r="R260" s="186">
        <f>Q260*H260</f>
        <v>0</v>
      </c>
      <c r="S260" s="186">
        <v>0</v>
      </c>
      <c r="T260" s="187">
        <f>S260*H260</f>
        <v>0</v>
      </c>
      <c r="U260" s="41"/>
      <c r="V260" s="41"/>
      <c r="W260" s="41"/>
      <c r="X260" s="41"/>
      <c r="Y260" s="41"/>
      <c r="Z260" s="41"/>
      <c r="AA260" s="41"/>
      <c r="AB260" s="41"/>
      <c r="AC260" s="41"/>
      <c r="AD260" s="41"/>
      <c r="AE260" s="41"/>
      <c r="AR260" s="188" t="s">
        <v>113</v>
      </c>
      <c r="AT260" s="188" t="s">
        <v>331</v>
      </c>
      <c r="AU260" s="188" t="s">
        <v>79</v>
      </c>
      <c r="AY260" s="22" t="s">
        <v>328</v>
      </c>
      <c r="BE260" s="189">
        <f>IF(N260="základní",J260,0)</f>
        <v>0</v>
      </c>
      <c r="BF260" s="189">
        <f>IF(N260="snížená",J260,0)</f>
        <v>0</v>
      </c>
      <c r="BG260" s="189">
        <f>IF(N260="zákl. přenesená",J260,0)</f>
        <v>0</v>
      </c>
      <c r="BH260" s="189">
        <f>IF(N260="sníž. přenesená",J260,0)</f>
        <v>0</v>
      </c>
      <c r="BI260" s="189">
        <f>IF(N260="nulová",J260,0)</f>
        <v>0</v>
      </c>
      <c r="BJ260" s="22" t="s">
        <v>76</v>
      </c>
      <c r="BK260" s="189">
        <f>ROUND(I260*H260,2)</f>
        <v>0</v>
      </c>
      <c r="BL260" s="22" t="s">
        <v>113</v>
      </c>
      <c r="BM260" s="188" t="s">
        <v>8842</v>
      </c>
    </row>
    <row r="261" s="2" customFormat="1">
      <c r="A261" s="41"/>
      <c r="B261" s="42"/>
      <c r="C261" s="41"/>
      <c r="D261" s="190" t="s">
        <v>338</v>
      </c>
      <c r="E261" s="41"/>
      <c r="F261" s="191" t="s">
        <v>938</v>
      </c>
      <c r="G261" s="41"/>
      <c r="H261" s="41"/>
      <c r="I261" s="192"/>
      <c r="J261" s="41"/>
      <c r="K261" s="41"/>
      <c r="L261" s="42"/>
      <c r="M261" s="193"/>
      <c r="N261" s="194"/>
      <c r="O261" s="75"/>
      <c r="P261" s="75"/>
      <c r="Q261" s="75"/>
      <c r="R261" s="75"/>
      <c r="S261" s="75"/>
      <c r="T261" s="76"/>
      <c r="U261" s="41"/>
      <c r="V261" s="41"/>
      <c r="W261" s="41"/>
      <c r="X261" s="41"/>
      <c r="Y261" s="41"/>
      <c r="Z261" s="41"/>
      <c r="AA261" s="41"/>
      <c r="AB261" s="41"/>
      <c r="AC261" s="41"/>
      <c r="AD261" s="41"/>
      <c r="AE261" s="41"/>
      <c r="AT261" s="22" t="s">
        <v>338</v>
      </c>
      <c r="AU261" s="22" t="s">
        <v>79</v>
      </c>
    </row>
    <row r="262" s="12" customFormat="1" ht="25.92" customHeight="1">
      <c r="A262" s="12"/>
      <c r="B262" s="163"/>
      <c r="C262" s="12"/>
      <c r="D262" s="164" t="s">
        <v>68</v>
      </c>
      <c r="E262" s="165" t="s">
        <v>120</v>
      </c>
      <c r="F262" s="165" t="s">
        <v>327</v>
      </c>
      <c r="G262" s="12"/>
      <c r="H262" s="12"/>
      <c r="I262" s="166"/>
      <c r="J262" s="167">
        <f>BK262</f>
        <v>0</v>
      </c>
      <c r="K262" s="12"/>
      <c r="L262" s="163"/>
      <c r="M262" s="168"/>
      <c r="N262" s="169"/>
      <c r="O262" s="169"/>
      <c r="P262" s="170">
        <f>P263</f>
        <v>0</v>
      </c>
      <c r="Q262" s="169"/>
      <c r="R262" s="170">
        <f>R263</f>
        <v>0</v>
      </c>
      <c r="S262" s="169"/>
      <c r="T262" s="171">
        <f>T263</f>
        <v>0</v>
      </c>
      <c r="U262" s="12"/>
      <c r="V262" s="12"/>
      <c r="W262" s="12"/>
      <c r="X262" s="12"/>
      <c r="Y262" s="12"/>
      <c r="Z262" s="12"/>
      <c r="AA262" s="12"/>
      <c r="AB262" s="12"/>
      <c r="AC262" s="12"/>
      <c r="AD262" s="12"/>
      <c r="AE262" s="12"/>
      <c r="AR262" s="164" t="s">
        <v>138</v>
      </c>
      <c r="AT262" s="172" t="s">
        <v>68</v>
      </c>
      <c r="AU262" s="172" t="s">
        <v>69</v>
      </c>
      <c r="AY262" s="164" t="s">
        <v>328</v>
      </c>
      <c r="BK262" s="173">
        <f>BK263</f>
        <v>0</v>
      </c>
    </row>
    <row r="263" s="12" customFormat="1" ht="22.8" customHeight="1">
      <c r="A263" s="12"/>
      <c r="B263" s="163"/>
      <c r="C263" s="12"/>
      <c r="D263" s="164" t="s">
        <v>68</v>
      </c>
      <c r="E263" s="174" t="s">
        <v>363</v>
      </c>
      <c r="F263" s="174" t="s">
        <v>364</v>
      </c>
      <c r="G263" s="12"/>
      <c r="H263" s="12"/>
      <c r="I263" s="166"/>
      <c r="J263" s="175">
        <f>BK263</f>
        <v>0</v>
      </c>
      <c r="K263" s="12"/>
      <c r="L263" s="163"/>
      <c r="M263" s="168"/>
      <c r="N263" s="169"/>
      <c r="O263" s="169"/>
      <c r="P263" s="170">
        <f>SUM(P264:P266)</f>
        <v>0</v>
      </c>
      <c r="Q263" s="169"/>
      <c r="R263" s="170">
        <f>SUM(R264:R266)</f>
        <v>0</v>
      </c>
      <c r="S263" s="169"/>
      <c r="T263" s="171">
        <f>SUM(T264:T266)</f>
        <v>0</v>
      </c>
      <c r="U263" s="12"/>
      <c r="V263" s="12"/>
      <c r="W263" s="12"/>
      <c r="X263" s="12"/>
      <c r="Y263" s="12"/>
      <c r="Z263" s="12"/>
      <c r="AA263" s="12"/>
      <c r="AB263" s="12"/>
      <c r="AC263" s="12"/>
      <c r="AD263" s="12"/>
      <c r="AE263" s="12"/>
      <c r="AR263" s="164" t="s">
        <v>138</v>
      </c>
      <c r="AT263" s="172" t="s">
        <v>68</v>
      </c>
      <c r="AU263" s="172" t="s">
        <v>76</v>
      </c>
      <c r="AY263" s="164" t="s">
        <v>328</v>
      </c>
      <c r="BK263" s="173">
        <f>SUM(BK264:BK266)</f>
        <v>0</v>
      </c>
    </row>
    <row r="264" s="2" customFormat="1" ht="16.5" customHeight="1">
      <c r="A264" s="41"/>
      <c r="B264" s="176"/>
      <c r="C264" s="177" t="s">
        <v>751</v>
      </c>
      <c r="D264" s="177" t="s">
        <v>331</v>
      </c>
      <c r="E264" s="178" t="s">
        <v>8843</v>
      </c>
      <c r="F264" s="179" t="s">
        <v>8844</v>
      </c>
      <c r="G264" s="180" t="s">
        <v>8845</v>
      </c>
      <c r="H264" s="181">
        <v>6</v>
      </c>
      <c r="I264" s="182"/>
      <c r="J264" s="183">
        <f>ROUND(I264*H264,2)</f>
        <v>0</v>
      </c>
      <c r="K264" s="179" t="s">
        <v>335</v>
      </c>
      <c r="L264" s="42"/>
      <c r="M264" s="184" t="s">
        <v>3</v>
      </c>
      <c r="N264" s="185" t="s">
        <v>40</v>
      </c>
      <c r="O264" s="75"/>
      <c r="P264" s="186">
        <f>O264*H264</f>
        <v>0</v>
      </c>
      <c r="Q264" s="186">
        <v>0</v>
      </c>
      <c r="R264" s="186">
        <f>Q264*H264</f>
        <v>0</v>
      </c>
      <c r="S264" s="186">
        <v>0</v>
      </c>
      <c r="T264" s="187">
        <f>S264*H264</f>
        <v>0</v>
      </c>
      <c r="U264" s="41"/>
      <c r="V264" s="41"/>
      <c r="W264" s="41"/>
      <c r="X264" s="41"/>
      <c r="Y264" s="41"/>
      <c r="Z264" s="41"/>
      <c r="AA264" s="41"/>
      <c r="AB264" s="41"/>
      <c r="AC264" s="41"/>
      <c r="AD264" s="41"/>
      <c r="AE264" s="41"/>
      <c r="AR264" s="188" t="s">
        <v>336</v>
      </c>
      <c r="AT264" s="188" t="s">
        <v>331</v>
      </c>
      <c r="AU264" s="188" t="s">
        <v>79</v>
      </c>
      <c r="AY264" s="22" t="s">
        <v>328</v>
      </c>
      <c r="BE264" s="189">
        <f>IF(N264="základní",J264,0)</f>
        <v>0</v>
      </c>
      <c r="BF264" s="189">
        <f>IF(N264="snížená",J264,0)</f>
        <v>0</v>
      </c>
      <c r="BG264" s="189">
        <f>IF(N264="zákl. přenesená",J264,0)</f>
        <v>0</v>
      </c>
      <c r="BH264" s="189">
        <f>IF(N264="sníž. přenesená",J264,0)</f>
        <v>0</v>
      </c>
      <c r="BI264" s="189">
        <f>IF(N264="nulová",J264,0)</f>
        <v>0</v>
      </c>
      <c r="BJ264" s="22" t="s">
        <v>76</v>
      </c>
      <c r="BK264" s="189">
        <f>ROUND(I264*H264,2)</f>
        <v>0</v>
      </c>
      <c r="BL264" s="22" t="s">
        <v>336</v>
      </c>
      <c r="BM264" s="188" t="s">
        <v>8846</v>
      </c>
    </row>
    <row r="265" s="2" customFormat="1">
      <c r="A265" s="41"/>
      <c r="B265" s="42"/>
      <c r="C265" s="41"/>
      <c r="D265" s="190" t="s">
        <v>338</v>
      </c>
      <c r="E265" s="41"/>
      <c r="F265" s="191" t="s">
        <v>8847</v>
      </c>
      <c r="G265" s="41"/>
      <c r="H265" s="41"/>
      <c r="I265" s="192"/>
      <c r="J265" s="41"/>
      <c r="K265" s="41"/>
      <c r="L265" s="42"/>
      <c r="M265" s="193"/>
      <c r="N265" s="194"/>
      <c r="O265" s="75"/>
      <c r="P265" s="75"/>
      <c r="Q265" s="75"/>
      <c r="R265" s="75"/>
      <c r="S265" s="75"/>
      <c r="T265" s="76"/>
      <c r="U265" s="41"/>
      <c r="V265" s="41"/>
      <c r="W265" s="41"/>
      <c r="X265" s="41"/>
      <c r="Y265" s="41"/>
      <c r="Z265" s="41"/>
      <c r="AA265" s="41"/>
      <c r="AB265" s="41"/>
      <c r="AC265" s="41"/>
      <c r="AD265" s="41"/>
      <c r="AE265" s="41"/>
      <c r="AT265" s="22" t="s">
        <v>338</v>
      </c>
      <c r="AU265" s="22" t="s">
        <v>79</v>
      </c>
    </row>
    <row r="266" s="13" customFormat="1">
      <c r="A266" s="13"/>
      <c r="B266" s="201"/>
      <c r="C266" s="13"/>
      <c r="D266" s="195" t="s">
        <v>442</v>
      </c>
      <c r="E266" s="202" t="s">
        <v>3</v>
      </c>
      <c r="F266" s="203" t="s">
        <v>8848</v>
      </c>
      <c r="G266" s="13"/>
      <c r="H266" s="204">
        <v>6</v>
      </c>
      <c r="I266" s="205"/>
      <c r="J266" s="13"/>
      <c r="K266" s="13"/>
      <c r="L266" s="201"/>
      <c r="M266" s="234"/>
      <c r="N266" s="235"/>
      <c r="O266" s="235"/>
      <c r="P266" s="235"/>
      <c r="Q266" s="235"/>
      <c r="R266" s="235"/>
      <c r="S266" s="235"/>
      <c r="T266" s="236"/>
      <c r="U266" s="13"/>
      <c r="V266" s="13"/>
      <c r="W266" s="13"/>
      <c r="X266" s="13"/>
      <c r="Y266" s="13"/>
      <c r="Z266" s="13"/>
      <c r="AA266" s="13"/>
      <c r="AB266" s="13"/>
      <c r="AC266" s="13"/>
      <c r="AD266" s="13"/>
      <c r="AE266" s="13"/>
      <c r="AT266" s="202" t="s">
        <v>442</v>
      </c>
      <c r="AU266" s="202" t="s">
        <v>79</v>
      </c>
      <c r="AV266" s="13" t="s">
        <v>79</v>
      </c>
      <c r="AW266" s="13" t="s">
        <v>31</v>
      </c>
      <c r="AX266" s="13" t="s">
        <v>76</v>
      </c>
      <c r="AY266" s="202" t="s">
        <v>328</v>
      </c>
    </row>
    <row r="267" s="2" customFormat="1" ht="6.96" customHeight="1">
      <c r="A267" s="41"/>
      <c r="B267" s="58"/>
      <c r="C267" s="59"/>
      <c r="D267" s="59"/>
      <c r="E267" s="59"/>
      <c r="F267" s="59"/>
      <c r="G267" s="59"/>
      <c r="H267" s="59"/>
      <c r="I267" s="59"/>
      <c r="J267" s="59"/>
      <c r="K267" s="59"/>
      <c r="L267" s="42"/>
      <c r="M267" s="41"/>
      <c r="O267" s="41"/>
      <c r="P267" s="41"/>
      <c r="Q267" s="41"/>
      <c r="R267" s="41"/>
      <c r="S267" s="41"/>
      <c r="T267" s="41"/>
      <c r="U267" s="41"/>
      <c r="V267" s="41"/>
      <c r="W267" s="41"/>
      <c r="X267" s="41"/>
      <c r="Y267" s="41"/>
      <c r="Z267" s="41"/>
      <c r="AA267" s="41"/>
      <c r="AB267" s="41"/>
      <c r="AC267" s="41"/>
      <c r="AD267" s="41"/>
      <c r="AE267" s="41"/>
    </row>
  </sheetData>
  <autoFilter ref="C98:K266"/>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5_01/113106134"/>
    <hyperlink ref="F106" r:id="rId2" display="https://podminky.urs.cz/item/CS_URS_2025_01/113107164"/>
    <hyperlink ref="F111" r:id="rId3" display="https://podminky.urs.cz/item/CS_URS_2025_01/113107165"/>
    <hyperlink ref="F114" r:id="rId4" display="https://podminky.urs.cz/item/CS_URS_2023_01/113154124"/>
    <hyperlink ref="F118" r:id="rId5" display="https://podminky.urs.cz/item/CS_URS_2023_01/113154255"/>
    <hyperlink ref="F122" r:id="rId6" display="https://podminky.urs.cz/item/CS_URS_2025_01/113202111"/>
    <hyperlink ref="F127" r:id="rId7" display="https://podminky.urs.cz/item/CS_URS_2025_01/113204111"/>
    <hyperlink ref="F129" r:id="rId8" display="https://podminky.urs.cz/item/CS_URS_2025_01/121151103"/>
    <hyperlink ref="F131" r:id="rId9" display="https://podminky.urs.cz/item/CS_URS_2025_01/122251104"/>
    <hyperlink ref="F134" r:id="rId10" display="https://podminky.urs.cz/item/CS_URS_2025_01/162751137"/>
    <hyperlink ref="F139" r:id="rId11" display="https://podminky.urs.cz/item/CS_URS_2025_01/162751139"/>
    <hyperlink ref="F143" r:id="rId12" display="https://podminky.urs.cz/item/CS_URS_2025_01/171251101"/>
    <hyperlink ref="F148" r:id="rId13" display="https://podminky.urs.cz/item/CS_URS_2025_01/181951112"/>
    <hyperlink ref="F153" r:id="rId14" display="https://podminky.urs.cz/item/CS_URS_2025_01/561081111"/>
    <hyperlink ref="F157" r:id="rId15" display="https://podminky.urs.cz/item/CS_URS_2025_01/564871113"/>
    <hyperlink ref="F161" r:id="rId16" display="https://podminky.urs.cz/item/CS_URS_2025_01/564962111"/>
    <hyperlink ref="F165" r:id="rId17" display="https://podminky.urs.cz/item/CS_URS_2025_01/565166102"/>
    <hyperlink ref="F169" r:id="rId18" display="https://podminky.urs.cz/item/CS_URS_2025_01/576133211"/>
    <hyperlink ref="F173" r:id="rId19" display="https://podminky.urs.cz/item/CS_URS_2025_01/577165032"/>
    <hyperlink ref="F177" r:id="rId20" display="https://podminky.urs.cz/item/CS_URS_2025_01/596211111"/>
    <hyperlink ref="F186" r:id="rId21" display="https://podminky.urs.cz/item/CS_URS_2025_01/596211211"/>
    <hyperlink ref="F195" r:id="rId22" display="https://podminky.urs.cz/item/CS_URS_2025_01/914111111"/>
    <hyperlink ref="F197" r:id="rId23" display="https://podminky.urs.cz/item/CS_URS_2025_01/914511112"/>
    <hyperlink ref="F204" r:id="rId24" display="https://podminky.urs.cz/item/CS_URS_2025_01/915211121"/>
    <hyperlink ref="F206" r:id="rId25" display="https://podminky.urs.cz/item/CS_URS_2025_01/915231111"/>
    <hyperlink ref="F208" r:id="rId26" display="https://podminky.urs.cz/item/CS_URS_2025_01/916131213"/>
    <hyperlink ref="F219" r:id="rId27" display="https://podminky.urs.cz/item/CS_URS_2025_01/916132111"/>
    <hyperlink ref="F222" r:id="rId28" display="https://podminky.urs.cz/item/CS_URS_2025_01/916231213"/>
    <hyperlink ref="F231" r:id="rId29" display="https://podminky.urs.cz/item/CS_URS_2025_01/919112212"/>
    <hyperlink ref="F233" r:id="rId30" display="https://podminky.urs.cz/item/CS_URS_2025_01/919122111"/>
    <hyperlink ref="F235" r:id="rId31" display="https://podminky.urs.cz/item/CS_URS_2025_01/919735114"/>
    <hyperlink ref="F237" r:id="rId32" display="https://podminky.urs.cz/item/CS_URS_2025_01/966006132"/>
    <hyperlink ref="F240" r:id="rId33" display="https://podminky.urs.cz/item/CS_URS_2025_01/997221551"/>
    <hyperlink ref="F242" r:id="rId34" display="https://podminky.urs.cz/item/CS_URS_2025_01/997221569"/>
    <hyperlink ref="F245" r:id="rId35" display="https://podminky.urs.cz/item/CS_URS_2025_01/997221611"/>
    <hyperlink ref="F247" r:id="rId36" display="https://podminky.urs.cz/item/CS_URS_2025_01/997221615"/>
    <hyperlink ref="F252" r:id="rId37" display="https://podminky.urs.cz/item/CS_URS_2025_01/997221645"/>
    <hyperlink ref="F255" r:id="rId38" display="https://podminky.urs.cz/item/CS_URS_2025_01/997221873"/>
    <hyperlink ref="F261" r:id="rId39" display="https://podminky.urs.cz/item/CS_URS_2025_01/998225111"/>
    <hyperlink ref="F265" r:id="rId40" display="https://podminky.urs.cz/item/CS_URS_2025_01/043002000"/>
  </hyperlinks>
  <pageMargins left="0.39375" right="0.39375" top="0.39375" bottom="0.39375" header="0" footer="0"/>
  <pageSetup paperSize="9" orientation="portrait" blackAndWhite="1" fitToHeight="100"/>
  <headerFooter>
    <oddFooter>&amp;CStrana &amp;P z &amp;N</oddFooter>
  </headerFooter>
  <drawing r:id="rId4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228</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8665</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8849</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3</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955</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956</v>
      </c>
      <c r="F25" s="41"/>
      <c r="G25" s="41"/>
      <c r="H25" s="41"/>
      <c r="I25" s="35" t="s">
        <v>27</v>
      </c>
      <c r="J25" s="30" t="s">
        <v>957</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958</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ROUND(J97,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ROUND((SUM(BE97:BE135)),  2)</f>
        <v>0</v>
      </c>
      <c r="G37" s="41"/>
      <c r="H37" s="41"/>
      <c r="I37" s="135">
        <v>0.20999999999999999</v>
      </c>
      <c r="J37" s="134">
        <f>ROUND(((SUM(BE97:BE135))*I37),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ROUND((SUM(BF97:BF135)),  2)</f>
        <v>0</v>
      </c>
      <c r="G38" s="41"/>
      <c r="H38" s="41"/>
      <c r="I38" s="135">
        <v>0.12</v>
      </c>
      <c r="J38" s="134">
        <f>ROUND(((SUM(BF97:BF135))*I38),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ROUND((SUM(BG97:BG135)),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ROUND((SUM(BH97:BH135)),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ROUND((SUM(BI97:BI135)),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8665</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22109P-II - 300 Vodohospodářské objekty - etapa II</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Grania s.r.o.</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Ing. Vít Rous</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J97</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J98</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J99</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427</v>
      </c>
      <c r="E70" s="151"/>
      <c r="F70" s="151"/>
      <c r="G70" s="151"/>
      <c r="H70" s="151"/>
      <c r="I70" s="151"/>
      <c r="J70" s="152">
        <f>J109</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960</v>
      </c>
      <c r="E71" s="151"/>
      <c r="F71" s="151"/>
      <c r="G71" s="151"/>
      <c r="H71" s="151"/>
      <c r="I71" s="151"/>
      <c r="J71" s="152">
        <f>J121</f>
        <v>0</v>
      </c>
      <c r="K71" s="10"/>
      <c r="L71" s="149"/>
      <c r="S71" s="10"/>
      <c r="T71" s="10"/>
      <c r="U71" s="10"/>
      <c r="V71" s="10"/>
      <c r="W71" s="10"/>
      <c r="X71" s="10"/>
      <c r="Y71" s="10"/>
      <c r="Z71" s="10"/>
      <c r="AA71" s="10"/>
      <c r="AB71" s="10"/>
      <c r="AC71" s="10"/>
      <c r="AD71" s="10"/>
      <c r="AE71" s="10"/>
    </row>
    <row r="72" s="9" customFormat="1" ht="24.96" customHeight="1">
      <c r="A72" s="9"/>
      <c r="B72" s="145"/>
      <c r="C72" s="9"/>
      <c r="D72" s="146" t="s">
        <v>961</v>
      </c>
      <c r="E72" s="147"/>
      <c r="F72" s="147"/>
      <c r="G72" s="147"/>
      <c r="H72" s="147"/>
      <c r="I72" s="147"/>
      <c r="J72" s="148">
        <f>J128</f>
        <v>0</v>
      </c>
      <c r="K72" s="9"/>
      <c r="L72" s="145"/>
      <c r="S72" s="9"/>
      <c r="T72" s="9"/>
      <c r="U72" s="9"/>
      <c r="V72" s="9"/>
      <c r="W72" s="9"/>
      <c r="X72" s="9"/>
      <c r="Y72" s="9"/>
      <c r="Z72" s="9"/>
      <c r="AA72" s="9"/>
      <c r="AB72" s="9"/>
      <c r="AC72" s="9"/>
      <c r="AD72" s="9"/>
      <c r="AE72" s="9"/>
    </row>
    <row r="73" s="10" customFormat="1" ht="19.92" customHeight="1">
      <c r="A73" s="10"/>
      <c r="B73" s="149"/>
      <c r="C73" s="10"/>
      <c r="D73" s="150" t="s">
        <v>962</v>
      </c>
      <c r="E73" s="151"/>
      <c r="F73" s="151"/>
      <c r="G73" s="151"/>
      <c r="H73" s="151"/>
      <c r="I73" s="151"/>
      <c r="J73" s="152">
        <f>J129</f>
        <v>0</v>
      </c>
      <c r="K73" s="10"/>
      <c r="L73" s="149"/>
      <c r="S73" s="10"/>
      <c r="T73" s="10"/>
      <c r="U73" s="10"/>
      <c r="V73" s="10"/>
      <c r="W73" s="10"/>
      <c r="X73" s="10"/>
      <c r="Y73" s="10"/>
      <c r="Z73" s="10"/>
      <c r="AA73" s="10"/>
      <c r="AB73" s="10"/>
      <c r="AC73" s="10"/>
      <c r="AD73" s="10"/>
      <c r="AE73" s="10"/>
    </row>
    <row r="74" s="2" customFormat="1" ht="21.84" customHeight="1">
      <c r="A74" s="41"/>
      <c r="B74" s="42"/>
      <c r="C74" s="41"/>
      <c r="D74" s="41"/>
      <c r="E74" s="41"/>
      <c r="F74" s="41"/>
      <c r="G74" s="41"/>
      <c r="H74" s="41"/>
      <c r="I74" s="41"/>
      <c r="J74" s="41"/>
      <c r="K74" s="41"/>
      <c r="L74" s="129"/>
      <c r="S74" s="41"/>
      <c r="T74" s="41"/>
      <c r="U74" s="41"/>
      <c r="V74" s="41"/>
      <c r="W74" s="41"/>
      <c r="X74" s="41"/>
      <c r="Y74" s="41"/>
      <c r="Z74" s="41"/>
      <c r="AA74" s="41"/>
      <c r="AB74" s="41"/>
      <c r="AC74" s="41"/>
      <c r="AD74" s="41"/>
      <c r="AE74" s="41"/>
    </row>
    <row r="75" s="2" customFormat="1" ht="6.96" customHeight="1">
      <c r="A75" s="41"/>
      <c r="B75" s="58"/>
      <c r="C75" s="59"/>
      <c r="D75" s="59"/>
      <c r="E75" s="59"/>
      <c r="F75" s="59"/>
      <c r="G75" s="59"/>
      <c r="H75" s="59"/>
      <c r="I75" s="59"/>
      <c r="J75" s="59"/>
      <c r="K75" s="59"/>
      <c r="L75" s="129"/>
      <c r="S75" s="41"/>
      <c r="T75" s="41"/>
      <c r="U75" s="41"/>
      <c r="V75" s="41"/>
      <c r="W75" s="41"/>
      <c r="X75" s="41"/>
      <c r="Y75" s="41"/>
      <c r="Z75" s="41"/>
      <c r="AA75" s="41"/>
      <c r="AB75" s="41"/>
      <c r="AC75" s="41"/>
      <c r="AD75" s="41"/>
      <c r="AE75" s="41"/>
    </row>
    <row r="79" s="2" customFormat="1" ht="6.96" customHeight="1">
      <c r="A79" s="41"/>
      <c r="B79" s="60"/>
      <c r="C79" s="61"/>
      <c r="D79" s="61"/>
      <c r="E79" s="61"/>
      <c r="F79" s="61"/>
      <c r="G79" s="61"/>
      <c r="H79" s="61"/>
      <c r="I79" s="61"/>
      <c r="J79" s="61"/>
      <c r="K79" s="61"/>
      <c r="L79" s="129"/>
      <c r="S79" s="41"/>
      <c r="T79" s="41"/>
      <c r="U79" s="41"/>
      <c r="V79" s="41"/>
      <c r="W79" s="41"/>
      <c r="X79" s="41"/>
      <c r="Y79" s="41"/>
      <c r="Z79" s="41"/>
      <c r="AA79" s="41"/>
      <c r="AB79" s="41"/>
      <c r="AC79" s="41"/>
      <c r="AD79" s="41"/>
      <c r="AE79" s="41"/>
    </row>
    <row r="80" s="2" customFormat="1" ht="24.96" customHeight="1">
      <c r="A80" s="41"/>
      <c r="B80" s="42"/>
      <c r="C80" s="26" t="s">
        <v>314</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42"/>
      <c r="C81" s="41"/>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12" customHeight="1">
      <c r="A82" s="41"/>
      <c r="B82" s="42"/>
      <c r="C82" s="35" t="s">
        <v>17</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26.25" customHeight="1">
      <c r="A83" s="41"/>
      <c r="B83" s="42"/>
      <c r="C83" s="41"/>
      <c r="D83" s="41"/>
      <c r="E83" s="127" t="str">
        <f>E7</f>
        <v>Revitalizace multimodálního uzlu ve Dvoře Králové nad Labem - etapa I-VI.</v>
      </c>
      <c r="F83" s="35"/>
      <c r="G83" s="35"/>
      <c r="H83" s="35"/>
      <c r="I83" s="41"/>
      <c r="J83" s="41"/>
      <c r="K83" s="41"/>
      <c r="L83" s="129"/>
      <c r="S83" s="41"/>
      <c r="T83" s="41"/>
      <c r="U83" s="41"/>
      <c r="V83" s="41"/>
      <c r="W83" s="41"/>
      <c r="X83" s="41"/>
      <c r="Y83" s="41"/>
      <c r="Z83" s="41"/>
      <c r="AA83" s="41"/>
      <c r="AB83" s="41"/>
      <c r="AC83" s="41"/>
      <c r="AD83" s="41"/>
      <c r="AE83" s="41"/>
    </row>
    <row r="84" s="1" customFormat="1" ht="12" customHeight="1">
      <c r="B84" s="25"/>
      <c r="C84" s="35" t="s">
        <v>301</v>
      </c>
      <c r="L84" s="25"/>
    </row>
    <row r="85" s="1" customFormat="1" ht="23.25" customHeight="1">
      <c r="B85" s="25"/>
      <c r="E85" s="127" t="s">
        <v>8665</v>
      </c>
      <c r="F85" s="1"/>
      <c r="G85" s="1"/>
      <c r="H85" s="1"/>
      <c r="L85" s="25"/>
    </row>
    <row r="86" s="1" customFormat="1" ht="12" customHeight="1">
      <c r="B86" s="25"/>
      <c r="C86" s="35" t="s">
        <v>303</v>
      </c>
      <c r="L86" s="25"/>
    </row>
    <row r="87" s="2" customFormat="1" ht="16.5" customHeight="1">
      <c r="A87" s="41"/>
      <c r="B87" s="42"/>
      <c r="C87" s="41"/>
      <c r="D87" s="41"/>
      <c r="E87" s="128" t="s">
        <v>419</v>
      </c>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1834</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6.5" customHeight="1">
      <c r="A89" s="41"/>
      <c r="B89" s="42"/>
      <c r="C89" s="41"/>
      <c r="D89" s="41"/>
      <c r="E89" s="65" t="str">
        <f>E13</f>
        <v>22109P-II - 300 Vodohospodářské objekty - etapa II</v>
      </c>
      <c r="F89" s="41"/>
      <c r="G89" s="41"/>
      <c r="H89" s="41"/>
      <c r="I89" s="41"/>
      <c r="J89" s="41"/>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21</v>
      </c>
      <c r="D91" s="41"/>
      <c r="E91" s="41"/>
      <c r="F91" s="30" t="str">
        <f>F16</f>
        <v xml:space="preserve"> </v>
      </c>
      <c r="G91" s="41"/>
      <c r="H91" s="41"/>
      <c r="I91" s="35" t="s">
        <v>23</v>
      </c>
      <c r="J91" s="67" t="str">
        <f>IF(J16="","",J16)</f>
        <v>26. 8. 2025</v>
      </c>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5.15" customHeight="1">
      <c r="A93" s="41"/>
      <c r="B93" s="42"/>
      <c r="C93" s="35" t="s">
        <v>25</v>
      </c>
      <c r="D93" s="41"/>
      <c r="E93" s="41"/>
      <c r="F93" s="30" t="str">
        <f>E19</f>
        <v xml:space="preserve"> </v>
      </c>
      <c r="G93" s="41"/>
      <c r="H93" s="41"/>
      <c r="I93" s="35" t="s">
        <v>30</v>
      </c>
      <c r="J93" s="39" t="str">
        <f>E25</f>
        <v>Grania s.r.o.</v>
      </c>
      <c r="K93" s="41"/>
      <c r="L93" s="129"/>
      <c r="S93" s="41"/>
      <c r="T93" s="41"/>
      <c r="U93" s="41"/>
      <c r="V93" s="41"/>
      <c r="W93" s="41"/>
      <c r="X93" s="41"/>
      <c r="Y93" s="41"/>
      <c r="Z93" s="41"/>
      <c r="AA93" s="41"/>
      <c r="AB93" s="41"/>
      <c r="AC93" s="41"/>
      <c r="AD93" s="41"/>
      <c r="AE93" s="41"/>
    </row>
    <row r="94" s="2" customFormat="1" ht="15.15" customHeight="1">
      <c r="A94" s="41"/>
      <c r="B94" s="42"/>
      <c r="C94" s="35" t="s">
        <v>28</v>
      </c>
      <c r="D94" s="41"/>
      <c r="E94" s="41"/>
      <c r="F94" s="30" t="str">
        <f>IF(E22="","",E22)</f>
        <v>Vyplň údaj</v>
      </c>
      <c r="G94" s="41"/>
      <c r="H94" s="41"/>
      <c r="I94" s="35" t="s">
        <v>32</v>
      </c>
      <c r="J94" s="39" t="str">
        <f>E28</f>
        <v>Ing. Vít Rous</v>
      </c>
      <c r="K94" s="41"/>
      <c r="L94" s="129"/>
      <c r="S94" s="41"/>
      <c r="T94" s="41"/>
      <c r="U94" s="41"/>
      <c r="V94" s="41"/>
      <c r="W94" s="41"/>
      <c r="X94" s="41"/>
      <c r="Y94" s="41"/>
      <c r="Z94" s="41"/>
      <c r="AA94" s="41"/>
      <c r="AB94" s="41"/>
      <c r="AC94" s="41"/>
      <c r="AD94" s="41"/>
      <c r="AE94" s="41"/>
    </row>
    <row r="95" s="2" customFormat="1" ht="10.32"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11" customFormat="1" ht="29.28" customHeight="1">
      <c r="A96" s="153"/>
      <c r="B96" s="154"/>
      <c r="C96" s="155" t="s">
        <v>315</v>
      </c>
      <c r="D96" s="156" t="s">
        <v>54</v>
      </c>
      <c r="E96" s="156" t="s">
        <v>50</v>
      </c>
      <c r="F96" s="156" t="s">
        <v>51</v>
      </c>
      <c r="G96" s="156" t="s">
        <v>316</v>
      </c>
      <c r="H96" s="156" t="s">
        <v>317</v>
      </c>
      <c r="I96" s="156" t="s">
        <v>318</v>
      </c>
      <c r="J96" s="156" t="s">
        <v>309</v>
      </c>
      <c r="K96" s="157" t="s">
        <v>319</v>
      </c>
      <c r="L96" s="158"/>
      <c r="M96" s="83" t="s">
        <v>3</v>
      </c>
      <c r="N96" s="84" t="s">
        <v>39</v>
      </c>
      <c r="O96" s="84" t="s">
        <v>320</v>
      </c>
      <c r="P96" s="84" t="s">
        <v>321</v>
      </c>
      <c r="Q96" s="84" t="s">
        <v>322</v>
      </c>
      <c r="R96" s="84" t="s">
        <v>323</v>
      </c>
      <c r="S96" s="84" t="s">
        <v>324</v>
      </c>
      <c r="T96" s="85" t="s">
        <v>325</v>
      </c>
      <c r="U96" s="153"/>
      <c r="V96" s="153"/>
      <c r="W96" s="153"/>
      <c r="X96" s="153"/>
      <c r="Y96" s="153"/>
      <c r="Z96" s="153"/>
      <c r="AA96" s="153"/>
      <c r="AB96" s="153"/>
      <c r="AC96" s="153"/>
      <c r="AD96" s="153"/>
      <c r="AE96" s="153"/>
    </row>
    <row r="97" s="2" customFormat="1" ht="22.8" customHeight="1">
      <c r="A97" s="41"/>
      <c r="B97" s="42"/>
      <c r="C97" s="90" t="s">
        <v>326</v>
      </c>
      <c r="D97" s="41"/>
      <c r="E97" s="41"/>
      <c r="F97" s="41"/>
      <c r="G97" s="41"/>
      <c r="H97" s="41"/>
      <c r="I97" s="41"/>
      <c r="J97" s="159">
        <f>BK97</f>
        <v>0</v>
      </c>
      <c r="K97" s="41"/>
      <c r="L97" s="42"/>
      <c r="M97" s="86"/>
      <c r="N97" s="71"/>
      <c r="O97" s="87"/>
      <c r="P97" s="160">
        <f>P98+P128</f>
        <v>0</v>
      </c>
      <c r="Q97" s="87"/>
      <c r="R97" s="160">
        <f>R98+R128</f>
        <v>28.544036999999999</v>
      </c>
      <c r="S97" s="87"/>
      <c r="T97" s="161">
        <f>T98+T128</f>
        <v>0</v>
      </c>
      <c r="U97" s="41"/>
      <c r="V97" s="41"/>
      <c r="W97" s="41"/>
      <c r="X97" s="41"/>
      <c r="Y97" s="41"/>
      <c r="Z97" s="41"/>
      <c r="AA97" s="41"/>
      <c r="AB97" s="41"/>
      <c r="AC97" s="41"/>
      <c r="AD97" s="41"/>
      <c r="AE97" s="41"/>
      <c r="AT97" s="22" t="s">
        <v>68</v>
      </c>
      <c r="AU97" s="22" t="s">
        <v>310</v>
      </c>
      <c r="BK97" s="162">
        <f>BK98+BK128</f>
        <v>0</v>
      </c>
    </row>
    <row r="98" s="12" customFormat="1" ht="25.92" customHeight="1">
      <c r="A98" s="12"/>
      <c r="B98" s="163"/>
      <c r="C98" s="12"/>
      <c r="D98" s="164" t="s">
        <v>68</v>
      </c>
      <c r="E98" s="165" t="s">
        <v>434</v>
      </c>
      <c r="F98" s="165" t="s">
        <v>435</v>
      </c>
      <c r="G98" s="12"/>
      <c r="H98" s="12"/>
      <c r="I98" s="166"/>
      <c r="J98" s="167">
        <f>BK98</f>
        <v>0</v>
      </c>
      <c r="K98" s="12"/>
      <c r="L98" s="163"/>
      <c r="M98" s="168"/>
      <c r="N98" s="169"/>
      <c r="O98" s="169"/>
      <c r="P98" s="170">
        <f>P99+P109+P121</f>
        <v>0</v>
      </c>
      <c r="Q98" s="169"/>
      <c r="R98" s="170">
        <f>R99+R109+R121</f>
        <v>28.198955999999999</v>
      </c>
      <c r="S98" s="169"/>
      <c r="T98" s="171">
        <f>T99+T109+T121</f>
        <v>0</v>
      </c>
      <c r="U98" s="12"/>
      <c r="V98" s="12"/>
      <c r="W98" s="12"/>
      <c r="X98" s="12"/>
      <c r="Y98" s="12"/>
      <c r="Z98" s="12"/>
      <c r="AA98" s="12"/>
      <c r="AB98" s="12"/>
      <c r="AC98" s="12"/>
      <c r="AD98" s="12"/>
      <c r="AE98" s="12"/>
      <c r="AR98" s="164" t="s">
        <v>76</v>
      </c>
      <c r="AT98" s="172" t="s">
        <v>68</v>
      </c>
      <c r="AU98" s="172" t="s">
        <v>69</v>
      </c>
      <c r="AY98" s="164" t="s">
        <v>328</v>
      </c>
      <c r="BK98" s="173">
        <f>BK99+BK109+BK121</f>
        <v>0</v>
      </c>
    </row>
    <row r="99" s="12" customFormat="1" ht="22.8" customHeight="1">
      <c r="A99" s="12"/>
      <c r="B99" s="163"/>
      <c r="C99" s="12"/>
      <c r="D99" s="164" t="s">
        <v>68</v>
      </c>
      <c r="E99" s="174" t="s">
        <v>76</v>
      </c>
      <c r="F99" s="174" t="s">
        <v>436</v>
      </c>
      <c r="G99" s="12"/>
      <c r="H99" s="12"/>
      <c r="I99" s="166"/>
      <c r="J99" s="175">
        <f>BK99</f>
        <v>0</v>
      </c>
      <c r="K99" s="12"/>
      <c r="L99" s="163"/>
      <c r="M99" s="168"/>
      <c r="N99" s="169"/>
      <c r="O99" s="169"/>
      <c r="P99" s="170">
        <f>SUM(P100:P108)</f>
        <v>0</v>
      </c>
      <c r="Q99" s="169"/>
      <c r="R99" s="170">
        <f>SUM(R100:R108)</f>
        <v>0</v>
      </c>
      <c r="S99" s="169"/>
      <c r="T99" s="171">
        <f>SUM(T100:T108)</f>
        <v>0</v>
      </c>
      <c r="U99" s="12"/>
      <c r="V99" s="12"/>
      <c r="W99" s="12"/>
      <c r="X99" s="12"/>
      <c r="Y99" s="12"/>
      <c r="Z99" s="12"/>
      <c r="AA99" s="12"/>
      <c r="AB99" s="12"/>
      <c r="AC99" s="12"/>
      <c r="AD99" s="12"/>
      <c r="AE99" s="12"/>
      <c r="AR99" s="164" t="s">
        <v>76</v>
      </c>
      <c r="AT99" s="172" t="s">
        <v>68</v>
      </c>
      <c r="AU99" s="172" t="s">
        <v>76</v>
      </c>
      <c r="AY99" s="164" t="s">
        <v>328</v>
      </c>
      <c r="BK99" s="173">
        <f>SUM(BK100:BK108)</f>
        <v>0</v>
      </c>
    </row>
    <row r="100" s="2" customFormat="1" ht="49.05" customHeight="1">
      <c r="A100" s="41"/>
      <c r="B100" s="176"/>
      <c r="C100" s="177" t="s">
        <v>76</v>
      </c>
      <c r="D100" s="177" t="s">
        <v>331</v>
      </c>
      <c r="E100" s="178" t="s">
        <v>963</v>
      </c>
      <c r="F100" s="179" t="s">
        <v>964</v>
      </c>
      <c r="G100" s="180" t="s">
        <v>491</v>
      </c>
      <c r="H100" s="181">
        <v>142.30000000000001</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8850</v>
      </c>
    </row>
    <row r="101" s="2" customFormat="1">
      <c r="A101" s="41"/>
      <c r="B101" s="42"/>
      <c r="C101" s="41"/>
      <c r="D101" s="190" t="s">
        <v>338</v>
      </c>
      <c r="E101" s="41"/>
      <c r="F101" s="191" t="s">
        <v>966</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79</v>
      </c>
    </row>
    <row r="102" s="2" customFormat="1" ht="62.7" customHeight="1">
      <c r="A102" s="41"/>
      <c r="B102" s="176"/>
      <c r="C102" s="177" t="s">
        <v>79</v>
      </c>
      <c r="D102" s="177" t="s">
        <v>331</v>
      </c>
      <c r="E102" s="178" t="s">
        <v>972</v>
      </c>
      <c r="F102" s="179" t="s">
        <v>973</v>
      </c>
      <c r="G102" s="180" t="s">
        <v>491</v>
      </c>
      <c r="H102" s="181">
        <v>142.30000000000001</v>
      </c>
      <c r="I102" s="182"/>
      <c r="J102" s="183">
        <f>ROUND(I102*H102,2)</f>
        <v>0</v>
      </c>
      <c r="K102" s="179" t="s">
        <v>335</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8851</v>
      </c>
    </row>
    <row r="103" s="2" customFormat="1">
      <c r="A103" s="41"/>
      <c r="B103" s="42"/>
      <c r="C103" s="41"/>
      <c r="D103" s="190" t="s">
        <v>338</v>
      </c>
      <c r="E103" s="41"/>
      <c r="F103" s="191" t="s">
        <v>975</v>
      </c>
      <c r="G103" s="41"/>
      <c r="H103" s="41"/>
      <c r="I103" s="192"/>
      <c r="J103" s="41"/>
      <c r="K103" s="41"/>
      <c r="L103" s="42"/>
      <c r="M103" s="193"/>
      <c r="N103" s="194"/>
      <c r="O103" s="75"/>
      <c r="P103" s="75"/>
      <c r="Q103" s="75"/>
      <c r="R103" s="75"/>
      <c r="S103" s="75"/>
      <c r="T103" s="76"/>
      <c r="U103" s="41"/>
      <c r="V103" s="41"/>
      <c r="W103" s="41"/>
      <c r="X103" s="41"/>
      <c r="Y103" s="41"/>
      <c r="Z103" s="41"/>
      <c r="AA103" s="41"/>
      <c r="AB103" s="41"/>
      <c r="AC103" s="41"/>
      <c r="AD103" s="41"/>
      <c r="AE103" s="41"/>
      <c r="AT103" s="22" t="s">
        <v>338</v>
      </c>
      <c r="AU103" s="22" t="s">
        <v>79</v>
      </c>
    </row>
    <row r="104" s="2" customFormat="1" ht="24.15" customHeight="1">
      <c r="A104" s="41"/>
      <c r="B104" s="176"/>
      <c r="C104" s="177" t="s">
        <v>87</v>
      </c>
      <c r="D104" s="177" t="s">
        <v>331</v>
      </c>
      <c r="E104" s="178" t="s">
        <v>978</v>
      </c>
      <c r="F104" s="179" t="s">
        <v>979</v>
      </c>
      <c r="G104" s="180" t="s">
        <v>491</v>
      </c>
      <c r="H104" s="181">
        <v>47.433</v>
      </c>
      <c r="I104" s="182"/>
      <c r="J104" s="183">
        <f>ROUND(I104*H104,2)</f>
        <v>0</v>
      </c>
      <c r="K104" s="179" t="s">
        <v>335</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8852</v>
      </c>
    </row>
    <row r="105" s="2" customFormat="1">
      <c r="A105" s="41"/>
      <c r="B105" s="42"/>
      <c r="C105" s="41"/>
      <c r="D105" s="190" t="s">
        <v>338</v>
      </c>
      <c r="E105" s="41"/>
      <c r="F105" s="191" t="s">
        <v>981</v>
      </c>
      <c r="G105" s="41"/>
      <c r="H105" s="41"/>
      <c r="I105" s="192"/>
      <c r="J105" s="41"/>
      <c r="K105" s="41"/>
      <c r="L105" s="42"/>
      <c r="M105" s="193"/>
      <c r="N105" s="194"/>
      <c r="O105" s="75"/>
      <c r="P105" s="75"/>
      <c r="Q105" s="75"/>
      <c r="R105" s="75"/>
      <c r="S105" s="75"/>
      <c r="T105" s="76"/>
      <c r="U105" s="41"/>
      <c r="V105" s="41"/>
      <c r="W105" s="41"/>
      <c r="X105" s="41"/>
      <c r="Y105" s="41"/>
      <c r="Z105" s="41"/>
      <c r="AA105" s="41"/>
      <c r="AB105" s="41"/>
      <c r="AC105" s="41"/>
      <c r="AD105" s="41"/>
      <c r="AE105" s="41"/>
      <c r="AT105" s="22" t="s">
        <v>338</v>
      </c>
      <c r="AU105" s="22" t="s">
        <v>79</v>
      </c>
    </row>
    <row r="106" s="13" customFormat="1">
      <c r="A106" s="13"/>
      <c r="B106" s="201"/>
      <c r="C106" s="13"/>
      <c r="D106" s="195" t="s">
        <v>442</v>
      </c>
      <c r="E106" s="202" t="s">
        <v>3</v>
      </c>
      <c r="F106" s="203" t="s">
        <v>8853</v>
      </c>
      <c r="G106" s="13"/>
      <c r="H106" s="204">
        <v>47.433</v>
      </c>
      <c r="I106" s="205"/>
      <c r="J106" s="13"/>
      <c r="K106" s="13"/>
      <c r="L106" s="201"/>
      <c r="M106" s="206"/>
      <c r="N106" s="207"/>
      <c r="O106" s="207"/>
      <c r="P106" s="207"/>
      <c r="Q106" s="207"/>
      <c r="R106" s="207"/>
      <c r="S106" s="207"/>
      <c r="T106" s="208"/>
      <c r="U106" s="13"/>
      <c r="V106" s="13"/>
      <c r="W106" s="13"/>
      <c r="X106" s="13"/>
      <c r="Y106" s="13"/>
      <c r="Z106" s="13"/>
      <c r="AA106" s="13"/>
      <c r="AB106" s="13"/>
      <c r="AC106" s="13"/>
      <c r="AD106" s="13"/>
      <c r="AE106" s="13"/>
      <c r="AT106" s="202" t="s">
        <v>442</v>
      </c>
      <c r="AU106" s="202" t="s">
        <v>79</v>
      </c>
      <c r="AV106" s="13" t="s">
        <v>79</v>
      </c>
      <c r="AW106" s="13" t="s">
        <v>31</v>
      </c>
      <c r="AX106" s="13" t="s">
        <v>76</v>
      </c>
      <c r="AY106" s="202" t="s">
        <v>328</v>
      </c>
    </row>
    <row r="107" s="2" customFormat="1" ht="44.25" customHeight="1">
      <c r="A107" s="41"/>
      <c r="B107" s="176"/>
      <c r="C107" s="177" t="s">
        <v>113</v>
      </c>
      <c r="D107" s="177" t="s">
        <v>331</v>
      </c>
      <c r="E107" s="178" t="s">
        <v>983</v>
      </c>
      <c r="F107" s="179" t="s">
        <v>984</v>
      </c>
      <c r="G107" s="180" t="s">
        <v>491</v>
      </c>
      <c r="H107" s="181">
        <v>142.30000000000001</v>
      </c>
      <c r="I107" s="182"/>
      <c r="J107" s="183">
        <f>ROUND(I107*H107,2)</f>
        <v>0</v>
      </c>
      <c r="K107" s="179" t="s">
        <v>335</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8854</v>
      </c>
    </row>
    <row r="108" s="2" customFormat="1">
      <c r="A108" s="41"/>
      <c r="B108" s="42"/>
      <c r="C108" s="41"/>
      <c r="D108" s="190" t="s">
        <v>338</v>
      </c>
      <c r="E108" s="41"/>
      <c r="F108" s="191" t="s">
        <v>986</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338</v>
      </c>
      <c r="AU108" s="22" t="s">
        <v>79</v>
      </c>
    </row>
    <row r="109" s="12" customFormat="1" ht="22.8" customHeight="1">
      <c r="A109" s="12"/>
      <c r="B109" s="163"/>
      <c r="C109" s="12"/>
      <c r="D109" s="164" t="s">
        <v>68</v>
      </c>
      <c r="E109" s="174" t="s">
        <v>79</v>
      </c>
      <c r="F109" s="174" t="s">
        <v>525</v>
      </c>
      <c r="G109" s="12"/>
      <c r="H109" s="12"/>
      <c r="I109" s="166"/>
      <c r="J109" s="175">
        <f>BK109</f>
        <v>0</v>
      </c>
      <c r="K109" s="12"/>
      <c r="L109" s="163"/>
      <c r="M109" s="168"/>
      <c r="N109" s="169"/>
      <c r="O109" s="169"/>
      <c r="P109" s="170">
        <f>SUM(P110:P120)</f>
        <v>0</v>
      </c>
      <c r="Q109" s="169"/>
      <c r="R109" s="170">
        <f>SUM(R110:R120)</f>
        <v>27.941769999999998</v>
      </c>
      <c r="S109" s="169"/>
      <c r="T109" s="171">
        <f>SUM(T110:T120)</f>
        <v>0</v>
      </c>
      <c r="U109" s="12"/>
      <c r="V109" s="12"/>
      <c r="W109" s="12"/>
      <c r="X109" s="12"/>
      <c r="Y109" s="12"/>
      <c r="Z109" s="12"/>
      <c r="AA109" s="12"/>
      <c r="AB109" s="12"/>
      <c r="AC109" s="12"/>
      <c r="AD109" s="12"/>
      <c r="AE109" s="12"/>
      <c r="AR109" s="164" t="s">
        <v>76</v>
      </c>
      <c r="AT109" s="172" t="s">
        <v>68</v>
      </c>
      <c r="AU109" s="172" t="s">
        <v>76</v>
      </c>
      <c r="AY109" s="164" t="s">
        <v>328</v>
      </c>
      <c r="BK109" s="173">
        <f>SUM(BK110:BK120)</f>
        <v>0</v>
      </c>
    </row>
    <row r="110" s="2" customFormat="1" ht="24.15" customHeight="1">
      <c r="A110" s="41"/>
      <c r="B110" s="176"/>
      <c r="C110" s="177" t="s">
        <v>138</v>
      </c>
      <c r="D110" s="177" t="s">
        <v>331</v>
      </c>
      <c r="E110" s="178" t="s">
        <v>1000</v>
      </c>
      <c r="F110" s="179" t="s">
        <v>1001</v>
      </c>
      <c r="G110" s="180" t="s">
        <v>439</v>
      </c>
      <c r="H110" s="181">
        <v>251.69999999999999</v>
      </c>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8855</v>
      </c>
    </row>
    <row r="111" s="2" customFormat="1">
      <c r="A111" s="41"/>
      <c r="B111" s="42"/>
      <c r="C111" s="41"/>
      <c r="D111" s="190" t="s">
        <v>338</v>
      </c>
      <c r="E111" s="41"/>
      <c r="F111" s="191" t="s">
        <v>1003</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2" customFormat="1" ht="16.5" customHeight="1">
      <c r="A112" s="41"/>
      <c r="B112" s="176"/>
      <c r="C112" s="224" t="s">
        <v>150</v>
      </c>
      <c r="D112" s="224" t="s">
        <v>539</v>
      </c>
      <c r="E112" s="225" t="s">
        <v>1004</v>
      </c>
      <c r="F112" s="226" t="s">
        <v>1005</v>
      </c>
      <c r="G112" s="227" t="s">
        <v>439</v>
      </c>
      <c r="H112" s="228">
        <v>251.69999999999999</v>
      </c>
      <c r="I112" s="229"/>
      <c r="J112" s="230">
        <f>ROUND(I112*H112,2)</f>
        <v>0</v>
      </c>
      <c r="K112" s="226" t="s">
        <v>335</v>
      </c>
      <c r="L112" s="231"/>
      <c r="M112" s="232" t="s">
        <v>3</v>
      </c>
      <c r="N112" s="233" t="s">
        <v>40</v>
      </c>
      <c r="O112" s="75"/>
      <c r="P112" s="186">
        <f>O112*H112</f>
        <v>0</v>
      </c>
      <c r="Q112" s="186">
        <v>0.00069999999999999999</v>
      </c>
      <c r="R112" s="186">
        <f>Q112*H112</f>
        <v>0.17618999999999999</v>
      </c>
      <c r="S112" s="186">
        <v>0</v>
      </c>
      <c r="T112" s="187">
        <f>S112*H112</f>
        <v>0</v>
      </c>
      <c r="U112" s="41"/>
      <c r="V112" s="41"/>
      <c r="W112" s="41"/>
      <c r="X112" s="41"/>
      <c r="Y112" s="41"/>
      <c r="Z112" s="41"/>
      <c r="AA112" s="41"/>
      <c r="AB112" s="41"/>
      <c r="AC112" s="41"/>
      <c r="AD112" s="41"/>
      <c r="AE112" s="41"/>
      <c r="AR112" s="188" t="s">
        <v>171</v>
      </c>
      <c r="AT112" s="188" t="s">
        <v>539</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8856</v>
      </c>
    </row>
    <row r="113" s="2" customFormat="1" ht="44.25" customHeight="1">
      <c r="A113" s="41"/>
      <c r="B113" s="176"/>
      <c r="C113" s="177" t="s">
        <v>168</v>
      </c>
      <c r="D113" s="177" t="s">
        <v>331</v>
      </c>
      <c r="E113" s="178" t="s">
        <v>1011</v>
      </c>
      <c r="F113" s="179" t="s">
        <v>1012</v>
      </c>
      <c r="G113" s="180" t="s">
        <v>491</v>
      </c>
      <c r="H113" s="181">
        <v>65.689999999999998</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8857</v>
      </c>
    </row>
    <row r="114" s="2" customFormat="1">
      <c r="A114" s="41"/>
      <c r="B114" s="42"/>
      <c r="C114" s="41"/>
      <c r="D114" s="190" t="s">
        <v>338</v>
      </c>
      <c r="E114" s="41"/>
      <c r="F114" s="191" t="s">
        <v>1014</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13" customFormat="1">
      <c r="A115" s="13"/>
      <c r="B115" s="201"/>
      <c r="C115" s="13"/>
      <c r="D115" s="195" t="s">
        <v>442</v>
      </c>
      <c r="E115" s="202" t="s">
        <v>3</v>
      </c>
      <c r="F115" s="203" t="s">
        <v>8858</v>
      </c>
      <c r="G115" s="13"/>
      <c r="H115" s="204">
        <v>65.689999999999998</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79</v>
      </c>
      <c r="AV115" s="13" t="s">
        <v>79</v>
      </c>
      <c r="AW115" s="13" t="s">
        <v>31</v>
      </c>
      <c r="AX115" s="13" t="s">
        <v>76</v>
      </c>
      <c r="AY115" s="202" t="s">
        <v>328</v>
      </c>
    </row>
    <row r="116" s="2" customFormat="1" ht="24.15" customHeight="1">
      <c r="A116" s="41"/>
      <c r="B116" s="176"/>
      <c r="C116" s="177" t="s">
        <v>171</v>
      </c>
      <c r="D116" s="177" t="s">
        <v>331</v>
      </c>
      <c r="E116" s="178" t="s">
        <v>1016</v>
      </c>
      <c r="F116" s="179" t="s">
        <v>1017</v>
      </c>
      <c r="G116" s="180" t="s">
        <v>476</v>
      </c>
      <c r="H116" s="181">
        <v>23</v>
      </c>
      <c r="I116" s="182"/>
      <c r="J116" s="183">
        <f>ROUND(I116*H116,2)</f>
        <v>0</v>
      </c>
      <c r="K116" s="179" t="s">
        <v>335</v>
      </c>
      <c r="L116" s="42"/>
      <c r="M116" s="184" t="s">
        <v>3</v>
      </c>
      <c r="N116" s="185" t="s">
        <v>40</v>
      </c>
      <c r="O116" s="75"/>
      <c r="P116" s="186">
        <f>O116*H116</f>
        <v>0</v>
      </c>
      <c r="Q116" s="186">
        <v>0.00116</v>
      </c>
      <c r="R116" s="186">
        <f>Q116*H116</f>
        <v>0.026679999999999999</v>
      </c>
      <c r="S116" s="186">
        <v>0</v>
      </c>
      <c r="T116" s="187">
        <f>S116*H116</f>
        <v>0</v>
      </c>
      <c r="U116" s="41"/>
      <c r="V116" s="41"/>
      <c r="W116" s="41"/>
      <c r="X116" s="41"/>
      <c r="Y116" s="41"/>
      <c r="Z116" s="41"/>
      <c r="AA116" s="41"/>
      <c r="AB116" s="41"/>
      <c r="AC116" s="41"/>
      <c r="AD116" s="41"/>
      <c r="AE116" s="41"/>
      <c r="AR116" s="188" t="s">
        <v>113</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8859</v>
      </c>
    </row>
    <row r="117" s="2" customFormat="1">
      <c r="A117" s="41"/>
      <c r="B117" s="42"/>
      <c r="C117" s="41"/>
      <c r="D117" s="190" t="s">
        <v>338</v>
      </c>
      <c r="E117" s="41"/>
      <c r="F117" s="191" t="s">
        <v>1019</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338</v>
      </c>
      <c r="AU117" s="22" t="s">
        <v>79</v>
      </c>
    </row>
    <row r="118" s="2" customFormat="1" ht="37.8" customHeight="1">
      <c r="A118" s="41"/>
      <c r="B118" s="176"/>
      <c r="C118" s="177" t="s">
        <v>183</v>
      </c>
      <c r="D118" s="177" t="s">
        <v>331</v>
      </c>
      <c r="E118" s="178" t="s">
        <v>1029</v>
      </c>
      <c r="F118" s="179" t="s">
        <v>1030</v>
      </c>
      <c r="G118" s="180" t="s">
        <v>491</v>
      </c>
      <c r="H118" s="181">
        <v>12.58</v>
      </c>
      <c r="I118" s="182"/>
      <c r="J118" s="183">
        <f>ROUND(I118*H118,2)</f>
        <v>0</v>
      </c>
      <c r="K118" s="179" t="s">
        <v>335</v>
      </c>
      <c r="L118" s="42"/>
      <c r="M118" s="184" t="s">
        <v>3</v>
      </c>
      <c r="N118" s="185" t="s">
        <v>40</v>
      </c>
      <c r="O118" s="75"/>
      <c r="P118" s="186">
        <f>O118*H118</f>
        <v>0</v>
      </c>
      <c r="Q118" s="186">
        <v>2.2050000000000001</v>
      </c>
      <c r="R118" s="186">
        <f>Q118*H118</f>
        <v>27.738900000000001</v>
      </c>
      <c r="S118" s="186">
        <v>0</v>
      </c>
      <c r="T118" s="187">
        <f>S118*H118</f>
        <v>0</v>
      </c>
      <c r="U118" s="41"/>
      <c r="V118" s="41"/>
      <c r="W118" s="41"/>
      <c r="X118" s="41"/>
      <c r="Y118" s="41"/>
      <c r="Z118" s="41"/>
      <c r="AA118" s="41"/>
      <c r="AB118" s="41"/>
      <c r="AC118" s="41"/>
      <c r="AD118" s="41"/>
      <c r="AE118" s="41"/>
      <c r="AR118" s="188" t="s">
        <v>113</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8860</v>
      </c>
    </row>
    <row r="119" s="2" customFormat="1">
      <c r="A119" s="41"/>
      <c r="B119" s="42"/>
      <c r="C119" s="41"/>
      <c r="D119" s="190" t="s">
        <v>338</v>
      </c>
      <c r="E119" s="41"/>
      <c r="F119" s="191" t="s">
        <v>1032</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338</v>
      </c>
      <c r="AU119" s="22" t="s">
        <v>79</v>
      </c>
    </row>
    <row r="120" s="13" customFormat="1">
      <c r="A120" s="13"/>
      <c r="B120" s="201"/>
      <c r="C120" s="13"/>
      <c r="D120" s="195" t="s">
        <v>442</v>
      </c>
      <c r="E120" s="202" t="s">
        <v>3</v>
      </c>
      <c r="F120" s="203" t="s">
        <v>8861</v>
      </c>
      <c r="G120" s="13"/>
      <c r="H120" s="204">
        <v>12.58</v>
      </c>
      <c r="I120" s="205"/>
      <c r="J120" s="13"/>
      <c r="K120" s="13"/>
      <c r="L120" s="201"/>
      <c r="M120" s="206"/>
      <c r="N120" s="207"/>
      <c r="O120" s="207"/>
      <c r="P120" s="207"/>
      <c r="Q120" s="207"/>
      <c r="R120" s="207"/>
      <c r="S120" s="207"/>
      <c r="T120" s="208"/>
      <c r="U120" s="13"/>
      <c r="V120" s="13"/>
      <c r="W120" s="13"/>
      <c r="X120" s="13"/>
      <c r="Y120" s="13"/>
      <c r="Z120" s="13"/>
      <c r="AA120" s="13"/>
      <c r="AB120" s="13"/>
      <c r="AC120" s="13"/>
      <c r="AD120" s="13"/>
      <c r="AE120" s="13"/>
      <c r="AT120" s="202" t="s">
        <v>442</v>
      </c>
      <c r="AU120" s="202" t="s">
        <v>79</v>
      </c>
      <c r="AV120" s="13" t="s">
        <v>79</v>
      </c>
      <c r="AW120" s="13" t="s">
        <v>31</v>
      </c>
      <c r="AX120" s="13" t="s">
        <v>76</v>
      </c>
      <c r="AY120" s="202" t="s">
        <v>328</v>
      </c>
    </row>
    <row r="121" s="12" customFormat="1" ht="22.8" customHeight="1">
      <c r="A121" s="12"/>
      <c r="B121" s="163"/>
      <c r="C121" s="12"/>
      <c r="D121" s="164" t="s">
        <v>68</v>
      </c>
      <c r="E121" s="174" t="s">
        <v>171</v>
      </c>
      <c r="F121" s="174" t="s">
        <v>1082</v>
      </c>
      <c r="G121" s="12"/>
      <c r="H121" s="12"/>
      <c r="I121" s="166"/>
      <c r="J121" s="175">
        <f>BK121</f>
        <v>0</v>
      </c>
      <c r="K121" s="12"/>
      <c r="L121" s="163"/>
      <c r="M121" s="168"/>
      <c r="N121" s="169"/>
      <c r="O121" s="169"/>
      <c r="P121" s="170">
        <f>SUM(P122:P127)</f>
        <v>0</v>
      </c>
      <c r="Q121" s="169"/>
      <c r="R121" s="170">
        <f>SUM(R122:R127)</f>
        <v>0.25718600000000003</v>
      </c>
      <c r="S121" s="169"/>
      <c r="T121" s="171">
        <f>SUM(T122:T127)</f>
        <v>0</v>
      </c>
      <c r="U121" s="12"/>
      <c r="V121" s="12"/>
      <c r="W121" s="12"/>
      <c r="X121" s="12"/>
      <c r="Y121" s="12"/>
      <c r="Z121" s="12"/>
      <c r="AA121" s="12"/>
      <c r="AB121" s="12"/>
      <c r="AC121" s="12"/>
      <c r="AD121" s="12"/>
      <c r="AE121" s="12"/>
      <c r="AR121" s="164" t="s">
        <v>76</v>
      </c>
      <c r="AT121" s="172" t="s">
        <v>68</v>
      </c>
      <c r="AU121" s="172" t="s">
        <v>76</v>
      </c>
      <c r="AY121" s="164" t="s">
        <v>328</v>
      </c>
      <c r="BK121" s="173">
        <f>SUM(BK122:BK127)</f>
        <v>0</v>
      </c>
    </row>
    <row r="122" s="2" customFormat="1" ht="44.25" customHeight="1">
      <c r="A122" s="41"/>
      <c r="B122" s="176"/>
      <c r="C122" s="177" t="s">
        <v>235</v>
      </c>
      <c r="D122" s="177" t="s">
        <v>331</v>
      </c>
      <c r="E122" s="178" t="s">
        <v>1092</v>
      </c>
      <c r="F122" s="179" t="s">
        <v>1093</v>
      </c>
      <c r="G122" s="180" t="s">
        <v>476</v>
      </c>
      <c r="H122" s="181">
        <v>23.600000000000001</v>
      </c>
      <c r="I122" s="182"/>
      <c r="J122" s="183">
        <f>ROUND(I122*H122,2)</f>
        <v>0</v>
      </c>
      <c r="K122" s="179" t="s">
        <v>3</v>
      </c>
      <c r="L122" s="42"/>
      <c r="M122" s="184" t="s">
        <v>3</v>
      </c>
      <c r="N122" s="185" t="s">
        <v>40</v>
      </c>
      <c r="O122" s="75"/>
      <c r="P122" s="186">
        <f>O122*H122</f>
        <v>0</v>
      </c>
      <c r="Q122" s="186">
        <v>0.0027599999999999999</v>
      </c>
      <c r="R122" s="186">
        <f>Q122*H122</f>
        <v>0.065135999999999999</v>
      </c>
      <c r="S122" s="186">
        <v>0</v>
      </c>
      <c r="T122" s="187">
        <f>S122*H122</f>
        <v>0</v>
      </c>
      <c r="U122" s="41"/>
      <c r="V122" s="41"/>
      <c r="W122" s="41"/>
      <c r="X122" s="41"/>
      <c r="Y122" s="41"/>
      <c r="Z122" s="41"/>
      <c r="AA122" s="41"/>
      <c r="AB122" s="41"/>
      <c r="AC122" s="41"/>
      <c r="AD122" s="41"/>
      <c r="AE122" s="41"/>
      <c r="AR122" s="188" t="s">
        <v>113</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8862</v>
      </c>
    </row>
    <row r="123" s="2" customFormat="1" ht="66.75" customHeight="1">
      <c r="A123" s="41"/>
      <c r="B123" s="176"/>
      <c r="C123" s="177" t="s">
        <v>239</v>
      </c>
      <c r="D123" s="177" t="s">
        <v>331</v>
      </c>
      <c r="E123" s="178" t="s">
        <v>1117</v>
      </c>
      <c r="F123" s="179" t="s">
        <v>8863</v>
      </c>
      <c r="G123" s="180" t="s">
        <v>574</v>
      </c>
      <c r="H123" s="181">
        <v>5</v>
      </c>
      <c r="I123" s="182"/>
      <c r="J123" s="183">
        <f>ROUND(I123*H123,2)</f>
        <v>0</v>
      </c>
      <c r="K123" s="179" t="s">
        <v>3</v>
      </c>
      <c r="L123" s="42"/>
      <c r="M123" s="184" t="s">
        <v>3</v>
      </c>
      <c r="N123" s="185" t="s">
        <v>40</v>
      </c>
      <c r="O123" s="75"/>
      <c r="P123" s="186">
        <f>O123*H123</f>
        <v>0</v>
      </c>
      <c r="Q123" s="186">
        <v>0.03841</v>
      </c>
      <c r="R123" s="186">
        <f>Q123*H123</f>
        <v>0.19205</v>
      </c>
      <c r="S123" s="186">
        <v>0</v>
      </c>
      <c r="T123" s="187">
        <f>S123*H123</f>
        <v>0</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8864</v>
      </c>
    </row>
    <row r="124" s="2" customFormat="1" ht="49.05" customHeight="1">
      <c r="A124" s="41"/>
      <c r="B124" s="176"/>
      <c r="C124" s="177" t="s">
        <v>9</v>
      </c>
      <c r="D124" s="177" t="s">
        <v>331</v>
      </c>
      <c r="E124" s="178" t="s">
        <v>1191</v>
      </c>
      <c r="F124" s="179" t="s">
        <v>1192</v>
      </c>
      <c r="G124" s="180" t="s">
        <v>585</v>
      </c>
      <c r="H124" s="181">
        <v>28.199000000000002</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8865</v>
      </c>
    </row>
    <row r="125" s="2" customFormat="1">
      <c r="A125" s="41"/>
      <c r="B125" s="42"/>
      <c r="C125" s="41"/>
      <c r="D125" s="190" t="s">
        <v>338</v>
      </c>
      <c r="E125" s="41"/>
      <c r="F125" s="191" t="s">
        <v>1194</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79</v>
      </c>
    </row>
    <row r="126" s="2" customFormat="1" ht="55.5" customHeight="1">
      <c r="A126" s="41"/>
      <c r="B126" s="176"/>
      <c r="C126" s="177" t="s">
        <v>505</v>
      </c>
      <c r="D126" s="177" t="s">
        <v>331</v>
      </c>
      <c r="E126" s="178" t="s">
        <v>1195</v>
      </c>
      <c r="F126" s="179" t="s">
        <v>1196</v>
      </c>
      <c r="G126" s="180" t="s">
        <v>585</v>
      </c>
      <c r="H126" s="181">
        <v>28.199000000000002</v>
      </c>
      <c r="I126" s="182"/>
      <c r="J126" s="183">
        <f>ROUND(I126*H126,2)</f>
        <v>0</v>
      </c>
      <c r="K126" s="179" t="s">
        <v>335</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8866</v>
      </c>
    </row>
    <row r="127" s="2" customFormat="1">
      <c r="A127" s="41"/>
      <c r="B127" s="42"/>
      <c r="C127" s="41"/>
      <c r="D127" s="190" t="s">
        <v>338</v>
      </c>
      <c r="E127" s="41"/>
      <c r="F127" s="191" t="s">
        <v>1198</v>
      </c>
      <c r="G127" s="41"/>
      <c r="H127" s="41"/>
      <c r="I127" s="192"/>
      <c r="J127" s="41"/>
      <c r="K127" s="41"/>
      <c r="L127" s="42"/>
      <c r="M127" s="193"/>
      <c r="N127" s="194"/>
      <c r="O127" s="75"/>
      <c r="P127" s="75"/>
      <c r="Q127" s="75"/>
      <c r="R127" s="75"/>
      <c r="S127" s="75"/>
      <c r="T127" s="76"/>
      <c r="U127" s="41"/>
      <c r="V127" s="41"/>
      <c r="W127" s="41"/>
      <c r="X127" s="41"/>
      <c r="Y127" s="41"/>
      <c r="Z127" s="41"/>
      <c r="AA127" s="41"/>
      <c r="AB127" s="41"/>
      <c r="AC127" s="41"/>
      <c r="AD127" s="41"/>
      <c r="AE127" s="41"/>
      <c r="AT127" s="22" t="s">
        <v>338</v>
      </c>
      <c r="AU127" s="22" t="s">
        <v>79</v>
      </c>
    </row>
    <row r="128" s="12" customFormat="1" ht="25.92" customHeight="1">
      <c r="A128" s="12"/>
      <c r="B128" s="163"/>
      <c r="C128" s="12"/>
      <c r="D128" s="164" t="s">
        <v>68</v>
      </c>
      <c r="E128" s="165" t="s">
        <v>1204</v>
      </c>
      <c r="F128" s="165" t="s">
        <v>1205</v>
      </c>
      <c r="G128" s="12"/>
      <c r="H128" s="12"/>
      <c r="I128" s="166"/>
      <c r="J128" s="167">
        <f>BK128</f>
        <v>0</v>
      </c>
      <c r="K128" s="12"/>
      <c r="L128" s="163"/>
      <c r="M128" s="168"/>
      <c r="N128" s="169"/>
      <c r="O128" s="169"/>
      <c r="P128" s="170">
        <f>P129</f>
        <v>0</v>
      </c>
      <c r="Q128" s="169"/>
      <c r="R128" s="170">
        <f>R129</f>
        <v>0.34508100000000003</v>
      </c>
      <c r="S128" s="169"/>
      <c r="T128" s="171">
        <f>T129</f>
        <v>0</v>
      </c>
      <c r="U128" s="12"/>
      <c r="V128" s="12"/>
      <c r="W128" s="12"/>
      <c r="X128" s="12"/>
      <c r="Y128" s="12"/>
      <c r="Z128" s="12"/>
      <c r="AA128" s="12"/>
      <c r="AB128" s="12"/>
      <c r="AC128" s="12"/>
      <c r="AD128" s="12"/>
      <c r="AE128" s="12"/>
      <c r="AR128" s="164" t="s">
        <v>79</v>
      </c>
      <c r="AT128" s="172" t="s">
        <v>68</v>
      </c>
      <c r="AU128" s="172" t="s">
        <v>69</v>
      </c>
      <c r="AY128" s="164" t="s">
        <v>328</v>
      </c>
      <c r="BK128" s="173">
        <f>BK129</f>
        <v>0</v>
      </c>
    </row>
    <row r="129" s="12" customFormat="1" ht="22.8" customHeight="1">
      <c r="A129" s="12"/>
      <c r="B129" s="163"/>
      <c r="C129" s="12"/>
      <c r="D129" s="164" t="s">
        <v>68</v>
      </c>
      <c r="E129" s="174" t="s">
        <v>1206</v>
      </c>
      <c r="F129" s="174" t="s">
        <v>1207</v>
      </c>
      <c r="G129" s="12"/>
      <c r="H129" s="12"/>
      <c r="I129" s="166"/>
      <c r="J129" s="175">
        <f>BK129</f>
        <v>0</v>
      </c>
      <c r="K129" s="12"/>
      <c r="L129" s="163"/>
      <c r="M129" s="168"/>
      <c r="N129" s="169"/>
      <c r="O129" s="169"/>
      <c r="P129" s="170">
        <f>SUM(P130:P135)</f>
        <v>0</v>
      </c>
      <c r="Q129" s="169"/>
      <c r="R129" s="170">
        <f>SUM(R130:R135)</f>
        <v>0.34508100000000003</v>
      </c>
      <c r="S129" s="169"/>
      <c r="T129" s="171">
        <f>SUM(T130:T135)</f>
        <v>0</v>
      </c>
      <c r="U129" s="12"/>
      <c r="V129" s="12"/>
      <c r="W129" s="12"/>
      <c r="X129" s="12"/>
      <c r="Y129" s="12"/>
      <c r="Z129" s="12"/>
      <c r="AA129" s="12"/>
      <c r="AB129" s="12"/>
      <c r="AC129" s="12"/>
      <c r="AD129" s="12"/>
      <c r="AE129" s="12"/>
      <c r="AR129" s="164" t="s">
        <v>79</v>
      </c>
      <c r="AT129" s="172" t="s">
        <v>68</v>
      </c>
      <c r="AU129" s="172" t="s">
        <v>76</v>
      </c>
      <c r="AY129" s="164" t="s">
        <v>328</v>
      </c>
      <c r="BK129" s="173">
        <f>SUM(BK130:BK135)</f>
        <v>0</v>
      </c>
    </row>
    <row r="130" s="2" customFormat="1" ht="24.15" customHeight="1">
      <c r="A130" s="41"/>
      <c r="B130" s="176"/>
      <c r="C130" s="177" t="s">
        <v>512</v>
      </c>
      <c r="D130" s="177" t="s">
        <v>331</v>
      </c>
      <c r="E130" s="178" t="s">
        <v>8867</v>
      </c>
      <c r="F130" s="179" t="s">
        <v>8868</v>
      </c>
      <c r="G130" s="180" t="s">
        <v>439</v>
      </c>
      <c r="H130" s="181">
        <v>251.69999999999999</v>
      </c>
      <c r="I130" s="182"/>
      <c r="J130" s="183">
        <f>ROUND(I130*H130,2)</f>
        <v>0</v>
      </c>
      <c r="K130" s="179" t="s">
        <v>335</v>
      </c>
      <c r="L130" s="42"/>
      <c r="M130" s="184" t="s">
        <v>3</v>
      </c>
      <c r="N130" s="185" t="s">
        <v>40</v>
      </c>
      <c r="O130" s="75"/>
      <c r="P130" s="186">
        <f>O130*H130</f>
        <v>0</v>
      </c>
      <c r="Q130" s="186">
        <v>0.00014999999999999999</v>
      </c>
      <c r="R130" s="186">
        <f>Q130*H130</f>
        <v>0.037754999999999997</v>
      </c>
      <c r="S130" s="186">
        <v>0</v>
      </c>
      <c r="T130" s="187">
        <f>S130*H130</f>
        <v>0</v>
      </c>
      <c r="U130" s="41"/>
      <c r="V130" s="41"/>
      <c r="W130" s="41"/>
      <c r="X130" s="41"/>
      <c r="Y130" s="41"/>
      <c r="Z130" s="41"/>
      <c r="AA130" s="41"/>
      <c r="AB130" s="41"/>
      <c r="AC130" s="41"/>
      <c r="AD130" s="41"/>
      <c r="AE130" s="41"/>
      <c r="AR130" s="188" t="s">
        <v>532</v>
      </c>
      <c r="AT130" s="188" t="s">
        <v>331</v>
      </c>
      <c r="AU130" s="188" t="s">
        <v>79</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532</v>
      </c>
      <c r="BM130" s="188" t="s">
        <v>8869</v>
      </c>
    </row>
    <row r="131" s="2" customFormat="1">
      <c r="A131" s="41"/>
      <c r="B131" s="42"/>
      <c r="C131" s="41"/>
      <c r="D131" s="190" t="s">
        <v>338</v>
      </c>
      <c r="E131" s="41"/>
      <c r="F131" s="191" t="s">
        <v>8870</v>
      </c>
      <c r="G131" s="41"/>
      <c r="H131" s="41"/>
      <c r="I131" s="192"/>
      <c r="J131" s="41"/>
      <c r="K131" s="41"/>
      <c r="L131" s="42"/>
      <c r="M131" s="193"/>
      <c r="N131" s="194"/>
      <c r="O131" s="75"/>
      <c r="P131" s="75"/>
      <c r="Q131" s="75"/>
      <c r="R131" s="75"/>
      <c r="S131" s="75"/>
      <c r="T131" s="76"/>
      <c r="U131" s="41"/>
      <c r="V131" s="41"/>
      <c r="W131" s="41"/>
      <c r="X131" s="41"/>
      <c r="Y131" s="41"/>
      <c r="Z131" s="41"/>
      <c r="AA131" s="41"/>
      <c r="AB131" s="41"/>
      <c r="AC131" s="41"/>
      <c r="AD131" s="41"/>
      <c r="AE131" s="41"/>
      <c r="AT131" s="22" t="s">
        <v>338</v>
      </c>
      <c r="AU131" s="22" t="s">
        <v>79</v>
      </c>
    </row>
    <row r="132" s="2" customFormat="1" ht="16.5" customHeight="1">
      <c r="A132" s="41"/>
      <c r="B132" s="176"/>
      <c r="C132" s="224" t="s">
        <v>526</v>
      </c>
      <c r="D132" s="224" t="s">
        <v>539</v>
      </c>
      <c r="E132" s="225" t="s">
        <v>1212</v>
      </c>
      <c r="F132" s="226" t="s">
        <v>1213</v>
      </c>
      <c r="G132" s="227" t="s">
        <v>439</v>
      </c>
      <c r="H132" s="228">
        <v>307.32600000000002</v>
      </c>
      <c r="I132" s="229"/>
      <c r="J132" s="230">
        <f>ROUND(I132*H132,2)</f>
        <v>0</v>
      </c>
      <c r="K132" s="226" t="s">
        <v>335</v>
      </c>
      <c r="L132" s="231"/>
      <c r="M132" s="232" t="s">
        <v>3</v>
      </c>
      <c r="N132" s="233" t="s">
        <v>40</v>
      </c>
      <c r="O132" s="75"/>
      <c r="P132" s="186">
        <f>O132*H132</f>
        <v>0</v>
      </c>
      <c r="Q132" s="186">
        <v>0.001</v>
      </c>
      <c r="R132" s="186">
        <f>Q132*H132</f>
        <v>0.30732600000000004</v>
      </c>
      <c r="S132" s="186">
        <v>0</v>
      </c>
      <c r="T132" s="187">
        <f>S132*H132</f>
        <v>0</v>
      </c>
      <c r="U132" s="41"/>
      <c r="V132" s="41"/>
      <c r="W132" s="41"/>
      <c r="X132" s="41"/>
      <c r="Y132" s="41"/>
      <c r="Z132" s="41"/>
      <c r="AA132" s="41"/>
      <c r="AB132" s="41"/>
      <c r="AC132" s="41"/>
      <c r="AD132" s="41"/>
      <c r="AE132" s="41"/>
      <c r="AR132" s="188" t="s">
        <v>621</v>
      </c>
      <c r="AT132" s="188" t="s">
        <v>539</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532</v>
      </c>
      <c r="BM132" s="188" t="s">
        <v>8871</v>
      </c>
    </row>
    <row r="133" s="13" customFormat="1">
      <c r="A133" s="13"/>
      <c r="B133" s="201"/>
      <c r="C133" s="13"/>
      <c r="D133" s="195" t="s">
        <v>442</v>
      </c>
      <c r="E133" s="202" t="s">
        <v>3</v>
      </c>
      <c r="F133" s="203" t="s">
        <v>8872</v>
      </c>
      <c r="G133" s="13"/>
      <c r="H133" s="204">
        <v>307.32600000000002</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79</v>
      </c>
      <c r="AV133" s="13" t="s">
        <v>79</v>
      </c>
      <c r="AW133" s="13" t="s">
        <v>31</v>
      </c>
      <c r="AX133" s="13" t="s">
        <v>76</v>
      </c>
      <c r="AY133" s="202" t="s">
        <v>328</v>
      </c>
    </row>
    <row r="134" s="2" customFormat="1" ht="49.05" customHeight="1">
      <c r="A134" s="41"/>
      <c r="B134" s="176"/>
      <c r="C134" s="177" t="s">
        <v>532</v>
      </c>
      <c r="D134" s="177" t="s">
        <v>331</v>
      </c>
      <c r="E134" s="178" t="s">
        <v>1216</v>
      </c>
      <c r="F134" s="179" t="s">
        <v>8873</v>
      </c>
      <c r="G134" s="180" t="s">
        <v>585</v>
      </c>
      <c r="H134" s="181">
        <v>0.34499999999999997</v>
      </c>
      <c r="I134" s="182"/>
      <c r="J134" s="183">
        <f>ROUND(I134*H134,2)</f>
        <v>0</v>
      </c>
      <c r="K134" s="179" t="s">
        <v>335</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532</v>
      </c>
      <c r="AT134" s="188" t="s">
        <v>331</v>
      </c>
      <c r="AU134" s="188" t="s">
        <v>79</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532</v>
      </c>
      <c r="BM134" s="188" t="s">
        <v>8874</v>
      </c>
    </row>
    <row r="135" s="2" customFormat="1">
      <c r="A135" s="41"/>
      <c r="B135" s="42"/>
      <c r="C135" s="41"/>
      <c r="D135" s="190" t="s">
        <v>338</v>
      </c>
      <c r="E135" s="41"/>
      <c r="F135" s="191" t="s">
        <v>1219</v>
      </c>
      <c r="G135" s="41"/>
      <c r="H135" s="41"/>
      <c r="I135" s="192"/>
      <c r="J135" s="41"/>
      <c r="K135" s="41"/>
      <c r="L135" s="42"/>
      <c r="M135" s="197"/>
      <c r="N135" s="198"/>
      <c r="O135" s="199"/>
      <c r="P135" s="199"/>
      <c r="Q135" s="199"/>
      <c r="R135" s="199"/>
      <c r="S135" s="199"/>
      <c r="T135" s="200"/>
      <c r="U135" s="41"/>
      <c r="V135" s="41"/>
      <c r="W135" s="41"/>
      <c r="X135" s="41"/>
      <c r="Y135" s="41"/>
      <c r="Z135" s="41"/>
      <c r="AA135" s="41"/>
      <c r="AB135" s="41"/>
      <c r="AC135" s="41"/>
      <c r="AD135" s="41"/>
      <c r="AE135" s="41"/>
      <c r="AT135" s="22" t="s">
        <v>338</v>
      </c>
      <c r="AU135" s="22" t="s">
        <v>79</v>
      </c>
    </row>
    <row r="136" s="2" customFormat="1" ht="6.96" customHeight="1">
      <c r="A136" s="41"/>
      <c r="B136" s="58"/>
      <c r="C136" s="59"/>
      <c r="D136" s="59"/>
      <c r="E136" s="59"/>
      <c r="F136" s="59"/>
      <c r="G136" s="59"/>
      <c r="H136" s="59"/>
      <c r="I136" s="59"/>
      <c r="J136" s="59"/>
      <c r="K136" s="59"/>
      <c r="L136" s="42"/>
      <c r="M136" s="41"/>
      <c r="O136" s="41"/>
      <c r="P136" s="41"/>
      <c r="Q136" s="41"/>
      <c r="R136" s="41"/>
      <c r="S136" s="41"/>
      <c r="T136" s="41"/>
      <c r="U136" s="41"/>
      <c r="V136" s="41"/>
      <c r="W136" s="41"/>
      <c r="X136" s="41"/>
      <c r="Y136" s="41"/>
      <c r="Z136" s="41"/>
      <c r="AA136" s="41"/>
      <c r="AB136" s="41"/>
      <c r="AC136" s="41"/>
      <c r="AD136" s="41"/>
      <c r="AE136" s="41"/>
    </row>
  </sheetData>
  <autoFilter ref="C96:K135"/>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1" r:id="rId1" display="https://podminky.urs.cz/item/CS_URS_2025_01/131251104"/>
    <hyperlink ref="F103" r:id="rId2" display="https://podminky.urs.cz/item/CS_URS_2025_01/162751117"/>
    <hyperlink ref="F105" r:id="rId3" display="https://podminky.urs.cz/item/CS_URS_2025_01/166151101"/>
    <hyperlink ref="F108" r:id="rId4" display="https://podminky.urs.cz/item/CS_URS_2025_01/167151111"/>
    <hyperlink ref="F111" r:id="rId5" display="https://podminky.urs.cz/item/CS_URS_2025_01/182111112"/>
    <hyperlink ref="F114" r:id="rId6" display="https://podminky.urs.cz/item/CS_URS_2025_01/211531111"/>
    <hyperlink ref="F117" r:id="rId7" display="https://podminky.urs.cz/item/CS_URS_2025_01/212755216"/>
    <hyperlink ref="F119" r:id="rId8" display="https://podminky.urs.cz/item/CS_URS_2025_01/457532111"/>
    <hyperlink ref="F125" r:id="rId9" display="https://podminky.urs.cz/item/CS_URS_2025_01/998276101"/>
    <hyperlink ref="F127" r:id="rId10" display="https://podminky.urs.cz/item/CS_URS_2025_01/998276124"/>
    <hyperlink ref="F131" r:id="rId11" display="https://podminky.urs.cz/item/CS_URS_2025_01/711151102"/>
    <hyperlink ref="F135" r:id="rId12" display="https://podminky.urs.cz/item/CS_URS_2025_01/998711101"/>
  </hyperlinks>
  <pageMargins left="0.39375" right="0.39375" top="0.39375" bottom="0.39375" header="0" footer="0"/>
  <pageSetup paperSize="9" orientation="portrait" blackAndWhite="1" fitToHeight="100"/>
  <headerFooter>
    <oddFooter>&amp;CStrana &amp;P z &amp;N</oddFooter>
  </headerFooter>
  <drawing r:id="rId13"/>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97</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420</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421</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422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3</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22</v>
      </c>
      <c r="F25" s="41"/>
      <c r="G25" s="41"/>
      <c r="H25" s="41"/>
      <c r="I25" s="35" t="s">
        <v>27</v>
      </c>
      <c r="J25" s="30" t="s">
        <v>3</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423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424</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ROUND(J102,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ROUND((SUM(BE102:BE386)),  2)</f>
        <v>0</v>
      </c>
      <c r="G37" s="41"/>
      <c r="H37" s="41"/>
      <c r="I37" s="135">
        <v>0.20999999999999999</v>
      </c>
      <c r="J37" s="134">
        <f>ROUND(((SUM(BE102:BE386))*I37),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ROUND((SUM(BF102:BF386)),  2)</f>
        <v>0</v>
      </c>
      <c r="G38" s="41"/>
      <c r="H38" s="41"/>
      <c r="I38" s="135">
        <v>0.12</v>
      </c>
      <c r="J38" s="134">
        <f>ROUND(((SUM(BF102:BF386))*I38),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ROUND((SUM(BG102:BG386)),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ROUND((SUM(BH102:BH386)),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ROUND((SUM(BI102:BI386)),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 101.1 - Etapa I. způsobilé</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Město Dvůr Králové nad Labem</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25.65" customHeight="1">
      <c r="A63" s="41"/>
      <c r="B63" s="42"/>
      <c r="C63" s="35" t="s">
        <v>28</v>
      </c>
      <c r="D63" s="41"/>
      <c r="E63" s="41"/>
      <c r="F63" s="30" t="str">
        <f>IF(E22="","",E22)</f>
        <v>Vyplň údaj</v>
      </c>
      <c r="G63" s="41"/>
      <c r="H63" s="41"/>
      <c r="I63" s="35" t="s">
        <v>32</v>
      </c>
      <c r="J63" s="39" t="str">
        <f>E28</f>
        <v>VECTURA Pardubice s.r.o.</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J102</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J103</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J104</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427</v>
      </c>
      <c r="E70" s="151"/>
      <c r="F70" s="151"/>
      <c r="G70" s="151"/>
      <c r="H70" s="151"/>
      <c r="I70" s="151"/>
      <c r="J70" s="152">
        <f>J165</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428</v>
      </c>
      <c r="E71" s="151"/>
      <c r="F71" s="151"/>
      <c r="G71" s="151"/>
      <c r="H71" s="151"/>
      <c r="I71" s="151"/>
      <c r="J71" s="152">
        <f>J190</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429</v>
      </c>
      <c r="E72" s="151"/>
      <c r="F72" s="151"/>
      <c r="G72" s="151"/>
      <c r="H72" s="151"/>
      <c r="I72" s="151"/>
      <c r="J72" s="152">
        <f>J191</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430</v>
      </c>
      <c r="E73" s="151"/>
      <c r="F73" s="151"/>
      <c r="G73" s="151"/>
      <c r="H73" s="151"/>
      <c r="I73" s="151"/>
      <c r="J73" s="152">
        <f>J305</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431</v>
      </c>
      <c r="E74" s="151"/>
      <c r="F74" s="151"/>
      <c r="G74" s="151"/>
      <c r="H74" s="151"/>
      <c r="I74" s="151"/>
      <c r="J74" s="152">
        <f>J309</f>
        <v>0</v>
      </c>
      <c r="K74" s="10"/>
      <c r="L74" s="149"/>
      <c r="S74" s="10"/>
      <c r="T74" s="10"/>
      <c r="U74" s="10"/>
      <c r="V74" s="10"/>
      <c r="W74" s="10"/>
      <c r="X74" s="10"/>
      <c r="Y74" s="10"/>
      <c r="Z74" s="10"/>
      <c r="AA74" s="10"/>
      <c r="AB74" s="10"/>
      <c r="AC74" s="10"/>
      <c r="AD74" s="10"/>
      <c r="AE74" s="10"/>
    </row>
    <row r="75" s="10" customFormat="1" ht="19.92" customHeight="1">
      <c r="A75" s="10"/>
      <c r="B75" s="149"/>
      <c r="C75" s="10"/>
      <c r="D75" s="150" t="s">
        <v>432</v>
      </c>
      <c r="E75" s="151"/>
      <c r="F75" s="151"/>
      <c r="G75" s="151"/>
      <c r="H75" s="151"/>
      <c r="I75" s="151"/>
      <c r="J75" s="152">
        <f>J361</f>
        <v>0</v>
      </c>
      <c r="K75" s="10"/>
      <c r="L75" s="149"/>
      <c r="S75" s="10"/>
      <c r="T75" s="10"/>
      <c r="U75" s="10"/>
      <c r="V75" s="10"/>
      <c r="W75" s="10"/>
      <c r="X75" s="10"/>
      <c r="Y75" s="10"/>
      <c r="Z75" s="10"/>
      <c r="AA75" s="10"/>
      <c r="AB75" s="10"/>
      <c r="AC75" s="10"/>
      <c r="AD75" s="10"/>
      <c r="AE75" s="10"/>
    </row>
    <row r="76" s="10" customFormat="1" ht="19.92" customHeight="1">
      <c r="A76" s="10"/>
      <c r="B76" s="149"/>
      <c r="C76" s="10"/>
      <c r="D76" s="150" t="s">
        <v>433</v>
      </c>
      <c r="E76" s="151"/>
      <c r="F76" s="151"/>
      <c r="G76" s="151"/>
      <c r="H76" s="151"/>
      <c r="I76" s="151"/>
      <c r="J76" s="152">
        <f>J380</f>
        <v>0</v>
      </c>
      <c r="K76" s="10"/>
      <c r="L76" s="149"/>
      <c r="S76" s="10"/>
      <c r="T76" s="10"/>
      <c r="U76" s="10"/>
      <c r="V76" s="10"/>
      <c r="W76" s="10"/>
      <c r="X76" s="10"/>
      <c r="Y76" s="10"/>
      <c r="Z76" s="10"/>
      <c r="AA76" s="10"/>
      <c r="AB76" s="10"/>
      <c r="AC76" s="10"/>
      <c r="AD76" s="10"/>
      <c r="AE76" s="10"/>
    </row>
    <row r="77" s="9" customFormat="1" ht="24.96" customHeight="1">
      <c r="A77" s="9"/>
      <c r="B77" s="145"/>
      <c r="C77" s="9"/>
      <c r="D77" s="146" t="s">
        <v>311</v>
      </c>
      <c r="E77" s="147"/>
      <c r="F77" s="147"/>
      <c r="G77" s="147"/>
      <c r="H77" s="147"/>
      <c r="I77" s="147"/>
      <c r="J77" s="148">
        <f>J383</f>
        <v>0</v>
      </c>
      <c r="K77" s="9"/>
      <c r="L77" s="145"/>
      <c r="S77" s="9"/>
      <c r="T77" s="9"/>
      <c r="U77" s="9"/>
      <c r="V77" s="9"/>
      <c r="W77" s="9"/>
      <c r="X77" s="9"/>
      <c r="Y77" s="9"/>
      <c r="Z77" s="9"/>
      <c r="AA77" s="9"/>
      <c r="AB77" s="9"/>
      <c r="AC77" s="9"/>
      <c r="AD77" s="9"/>
      <c r="AE77" s="9"/>
    </row>
    <row r="78" s="10" customFormat="1" ht="19.92" customHeight="1">
      <c r="A78" s="10"/>
      <c r="B78" s="149"/>
      <c r="C78" s="10"/>
      <c r="D78" s="150" t="s">
        <v>376</v>
      </c>
      <c r="E78" s="151"/>
      <c r="F78" s="151"/>
      <c r="G78" s="151"/>
      <c r="H78" s="151"/>
      <c r="I78" s="151"/>
      <c r="J78" s="152">
        <f>J384</f>
        <v>0</v>
      </c>
      <c r="K78" s="10"/>
      <c r="L78" s="149"/>
      <c r="S78" s="10"/>
      <c r="T78" s="10"/>
      <c r="U78" s="10"/>
      <c r="V78" s="10"/>
      <c r="W78" s="10"/>
      <c r="X78" s="10"/>
      <c r="Y78" s="10"/>
      <c r="Z78" s="10"/>
      <c r="AA78" s="10"/>
      <c r="AB78" s="10"/>
      <c r="AC78" s="10"/>
      <c r="AD78" s="10"/>
      <c r="AE78" s="10"/>
    </row>
    <row r="79" s="2" customFormat="1" ht="21.84" customHeight="1">
      <c r="A79" s="41"/>
      <c r="B79" s="42"/>
      <c r="C79" s="41"/>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6.96" customHeight="1">
      <c r="A80" s="41"/>
      <c r="B80" s="58"/>
      <c r="C80" s="59"/>
      <c r="D80" s="59"/>
      <c r="E80" s="59"/>
      <c r="F80" s="59"/>
      <c r="G80" s="59"/>
      <c r="H80" s="59"/>
      <c r="I80" s="59"/>
      <c r="J80" s="59"/>
      <c r="K80" s="59"/>
      <c r="L80" s="129"/>
      <c r="S80" s="41"/>
      <c r="T80" s="41"/>
      <c r="U80" s="41"/>
      <c r="V80" s="41"/>
      <c r="W80" s="41"/>
      <c r="X80" s="41"/>
      <c r="Y80" s="41"/>
      <c r="Z80" s="41"/>
      <c r="AA80" s="41"/>
      <c r="AB80" s="41"/>
      <c r="AC80" s="41"/>
      <c r="AD80" s="41"/>
      <c r="AE80" s="41"/>
    </row>
    <row r="84" s="2" customFormat="1" ht="6.96" customHeight="1">
      <c r="A84" s="41"/>
      <c r="B84" s="60"/>
      <c r="C84" s="61"/>
      <c r="D84" s="61"/>
      <c r="E84" s="61"/>
      <c r="F84" s="61"/>
      <c r="G84" s="61"/>
      <c r="H84" s="61"/>
      <c r="I84" s="61"/>
      <c r="J84" s="61"/>
      <c r="K84" s="61"/>
      <c r="L84" s="129"/>
      <c r="S84" s="41"/>
      <c r="T84" s="41"/>
      <c r="U84" s="41"/>
      <c r="V84" s="41"/>
      <c r="W84" s="41"/>
      <c r="X84" s="41"/>
      <c r="Y84" s="41"/>
      <c r="Z84" s="41"/>
      <c r="AA84" s="41"/>
      <c r="AB84" s="41"/>
      <c r="AC84" s="41"/>
      <c r="AD84" s="41"/>
      <c r="AE84" s="41"/>
    </row>
    <row r="85" s="2" customFormat="1" ht="24.96" customHeight="1">
      <c r="A85" s="41"/>
      <c r="B85" s="42"/>
      <c r="C85" s="26" t="s">
        <v>314</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6.96" customHeight="1">
      <c r="A86" s="41"/>
      <c r="B86" s="42"/>
      <c r="C86" s="41"/>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2" customHeight="1">
      <c r="A87" s="41"/>
      <c r="B87" s="42"/>
      <c r="C87" s="35" t="s">
        <v>17</v>
      </c>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26.25" customHeight="1">
      <c r="A88" s="41"/>
      <c r="B88" s="42"/>
      <c r="C88" s="41"/>
      <c r="D88" s="41"/>
      <c r="E88" s="127" t="str">
        <f>E7</f>
        <v>Revitalizace multimodálního uzlu ve Dvoře Králové nad Labem - etapa I-VI.</v>
      </c>
      <c r="F88" s="35"/>
      <c r="G88" s="35"/>
      <c r="H88" s="35"/>
      <c r="I88" s="41"/>
      <c r="J88" s="41"/>
      <c r="K88" s="41"/>
      <c r="L88" s="129"/>
      <c r="S88" s="41"/>
      <c r="T88" s="41"/>
      <c r="U88" s="41"/>
      <c r="V88" s="41"/>
      <c r="W88" s="41"/>
      <c r="X88" s="41"/>
      <c r="Y88" s="41"/>
      <c r="Z88" s="41"/>
      <c r="AA88" s="41"/>
      <c r="AB88" s="41"/>
      <c r="AC88" s="41"/>
      <c r="AD88" s="41"/>
      <c r="AE88" s="41"/>
    </row>
    <row r="89" s="1" customFormat="1" ht="12" customHeight="1">
      <c r="B89" s="25"/>
      <c r="C89" s="35" t="s">
        <v>301</v>
      </c>
      <c r="L89" s="25"/>
    </row>
    <row r="90" s="1" customFormat="1" ht="23.25" customHeight="1">
      <c r="B90" s="25"/>
      <c r="E90" s="127" t="s">
        <v>302</v>
      </c>
      <c r="F90" s="1"/>
      <c r="G90" s="1"/>
      <c r="H90" s="1"/>
      <c r="L90" s="25"/>
    </row>
    <row r="91" s="1" customFormat="1" ht="12" customHeight="1">
      <c r="B91" s="25"/>
      <c r="C91" s="35" t="s">
        <v>303</v>
      </c>
      <c r="L91" s="25"/>
    </row>
    <row r="92" s="2" customFormat="1" ht="16.5" customHeight="1">
      <c r="A92" s="41"/>
      <c r="B92" s="42"/>
      <c r="C92" s="41"/>
      <c r="D92" s="41"/>
      <c r="E92" s="128" t="s">
        <v>419</v>
      </c>
      <c r="F92" s="41"/>
      <c r="G92" s="41"/>
      <c r="H92" s="41"/>
      <c r="I92" s="41"/>
      <c r="J92" s="41"/>
      <c r="K92" s="41"/>
      <c r="L92" s="129"/>
      <c r="S92" s="41"/>
      <c r="T92" s="41"/>
      <c r="U92" s="41"/>
      <c r="V92" s="41"/>
      <c r="W92" s="41"/>
      <c r="X92" s="41"/>
      <c r="Y92" s="41"/>
      <c r="Z92" s="41"/>
      <c r="AA92" s="41"/>
      <c r="AB92" s="41"/>
      <c r="AC92" s="41"/>
      <c r="AD92" s="41"/>
      <c r="AE92" s="41"/>
    </row>
    <row r="93" s="2" customFormat="1" ht="12" customHeight="1">
      <c r="A93" s="41"/>
      <c r="B93" s="42"/>
      <c r="C93" s="35" t="s">
        <v>305</v>
      </c>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6.5" customHeight="1">
      <c r="A94" s="41"/>
      <c r="B94" s="42"/>
      <c r="C94" s="41"/>
      <c r="D94" s="41"/>
      <c r="E94" s="65" t="str">
        <f>E13</f>
        <v>SO 101.1 - Etapa I. způsobilé</v>
      </c>
      <c r="F94" s="41"/>
      <c r="G94" s="41"/>
      <c r="H94" s="41"/>
      <c r="I94" s="41"/>
      <c r="J94" s="41"/>
      <c r="K94" s="41"/>
      <c r="L94" s="129"/>
      <c r="S94" s="41"/>
      <c r="T94" s="41"/>
      <c r="U94" s="41"/>
      <c r="V94" s="41"/>
      <c r="W94" s="41"/>
      <c r="X94" s="41"/>
      <c r="Y94" s="41"/>
      <c r="Z94" s="41"/>
      <c r="AA94" s="41"/>
      <c r="AB94" s="41"/>
      <c r="AC94" s="41"/>
      <c r="AD94" s="41"/>
      <c r="AE94" s="41"/>
    </row>
    <row r="95" s="2" customFormat="1" ht="6.96"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2" customFormat="1" ht="12" customHeight="1">
      <c r="A96" s="41"/>
      <c r="B96" s="42"/>
      <c r="C96" s="35" t="s">
        <v>21</v>
      </c>
      <c r="D96" s="41"/>
      <c r="E96" s="41"/>
      <c r="F96" s="30" t="str">
        <f>F16</f>
        <v xml:space="preserve"> </v>
      </c>
      <c r="G96" s="41"/>
      <c r="H96" s="41"/>
      <c r="I96" s="35" t="s">
        <v>23</v>
      </c>
      <c r="J96" s="67" t="str">
        <f>IF(J16="","",J16)</f>
        <v>26. 8. 2025</v>
      </c>
      <c r="K96" s="41"/>
      <c r="L96" s="129"/>
      <c r="S96" s="41"/>
      <c r="T96" s="41"/>
      <c r="U96" s="41"/>
      <c r="V96" s="41"/>
      <c r="W96" s="41"/>
      <c r="X96" s="41"/>
      <c r="Y96" s="41"/>
      <c r="Z96" s="41"/>
      <c r="AA96" s="41"/>
      <c r="AB96" s="41"/>
      <c r="AC96" s="41"/>
      <c r="AD96" s="41"/>
      <c r="AE96" s="41"/>
    </row>
    <row r="97" s="2" customFormat="1" ht="6.96" customHeight="1">
      <c r="A97" s="41"/>
      <c r="B97" s="42"/>
      <c r="C97" s="41"/>
      <c r="D97" s="41"/>
      <c r="E97" s="41"/>
      <c r="F97" s="41"/>
      <c r="G97" s="41"/>
      <c r="H97" s="41"/>
      <c r="I97" s="41"/>
      <c r="J97" s="41"/>
      <c r="K97" s="41"/>
      <c r="L97" s="129"/>
      <c r="S97" s="41"/>
      <c r="T97" s="41"/>
      <c r="U97" s="41"/>
      <c r="V97" s="41"/>
      <c r="W97" s="41"/>
      <c r="X97" s="41"/>
      <c r="Y97" s="41"/>
      <c r="Z97" s="41"/>
      <c r="AA97" s="41"/>
      <c r="AB97" s="41"/>
      <c r="AC97" s="41"/>
      <c r="AD97" s="41"/>
      <c r="AE97" s="41"/>
    </row>
    <row r="98" s="2" customFormat="1" ht="15.15" customHeight="1">
      <c r="A98" s="41"/>
      <c r="B98" s="42"/>
      <c r="C98" s="35" t="s">
        <v>25</v>
      </c>
      <c r="D98" s="41"/>
      <c r="E98" s="41"/>
      <c r="F98" s="30" t="str">
        <f>E19</f>
        <v>Město Dvůr Králové nad Labem</v>
      </c>
      <c r="G98" s="41"/>
      <c r="H98" s="41"/>
      <c r="I98" s="35" t="s">
        <v>30</v>
      </c>
      <c r="J98" s="39" t="str">
        <f>E25</f>
        <v xml:space="preserve"> </v>
      </c>
      <c r="K98" s="41"/>
      <c r="L98" s="129"/>
      <c r="S98" s="41"/>
      <c r="T98" s="41"/>
      <c r="U98" s="41"/>
      <c r="V98" s="41"/>
      <c r="W98" s="41"/>
      <c r="X98" s="41"/>
      <c r="Y98" s="41"/>
      <c r="Z98" s="41"/>
      <c r="AA98" s="41"/>
      <c r="AB98" s="41"/>
      <c r="AC98" s="41"/>
      <c r="AD98" s="41"/>
      <c r="AE98" s="41"/>
    </row>
    <row r="99" s="2" customFormat="1" ht="25.65" customHeight="1">
      <c r="A99" s="41"/>
      <c r="B99" s="42"/>
      <c r="C99" s="35" t="s">
        <v>28</v>
      </c>
      <c r="D99" s="41"/>
      <c r="E99" s="41"/>
      <c r="F99" s="30" t="str">
        <f>IF(E22="","",E22)</f>
        <v>Vyplň údaj</v>
      </c>
      <c r="G99" s="41"/>
      <c r="H99" s="41"/>
      <c r="I99" s="35" t="s">
        <v>32</v>
      </c>
      <c r="J99" s="39" t="str">
        <f>E28</f>
        <v>VECTURA Pardubice s.r.o.</v>
      </c>
      <c r="K99" s="41"/>
      <c r="L99" s="129"/>
      <c r="S99" s="41"/>
      <c r="T99" s="41"/>
      <c r="U99" s="41"/>
      <c r="V99" s="41"/>
      <c r="W99" s="41"/>
      <c r="X99" s="41"/>
      <c r="Y99" s="41"/>
      <c r="Z99" s="41"/>
      <c r="AA99" s="41"/>
      <c r="AB99" s="41"/>
      <c r="AC99" s="41"/>
      <c r="AD99" s="41"/>
      <c r="AE99" s="41"/>
    </row>
    <row r="100" s="2" customFormat="1" ht="10.32" customHeight="1">
      <c r="A100" s="41"/>
      <c r="B100" s="42"/>
      <c r="C100" s="41"/>
      <c r="D100" s="41"/>
      <c r="E100" s="41"/>
      <c r="F100" s="41"/>
      <c r="G100" s="41"/>
      <c r="H100" s="41"/>
      <c r="I100" s="41"/>
      <c r="J100" s="41"/>
      <c r="K100" s="41"/>
      <c r="L100" s="129"/>
      <c r="S100" s="41"/>
      <c r="T100" s="41"/>
      <c r="U100" s="41"/>
      <c r="V100" s="41"/>
      <c r="W100" s="41"/>
      <c r="X100" s="41"/>
      <c r="Y100" s="41"/>
      <c r="Z100" s="41"/>
      <c r="AA100" s="41"/>
      <c r="AB100" s="41"/>
      <c r="AC100" s="41"/>
      <c r="AD100" s="41"/>
      <c r="AE100" s="41"/>
    </row>
    <row r="101" s="11" customFormat="1" ht="29.28" customHeight="1">
      <c r="A101" s="153"/>
      <c r="B101" s="154"/>
      <c r="C101" s="155" t="s">
        <v>315</v>
      </c>
      <c r="D101" s="156" t="s">
        <v>54</v>
      </c>
      <c r="E101" s="156" t="s">
        <v>50</v>
      </c>
      <c r="F101" s="156" t="s">
        <v>51</v>
      </c>
      <c r="G101" s="156" t="s">
        <v>316</v>
      </c>
      <c r="H101" s="156" t="s">
        <v>317</v>
      </c>
      <c r="I101" s="156" t="s">
        <v>318</v>
      </c>
      <c r="J101" s="156" t="s">
        <v>309</v>
      </c>
      <c r="K101" s="157" t="s">
        <v>319</v>
      </c>
      <c r="L101" s="158"/>
      <c r="M101" s="83" t="s">
        <v>3</v>
      </c>
      <c r="N101" s="84" t="s">
        <v>39</v>
      </c>
      <c r="O101" s="84" t="s">
        <v>320</v>
      </c>
      <c r="P101" s="84" t="s">
        <v>321</v>
      </c>
      <c r="Q101" s="84" t="s">
        <v>322</v>
      </c>
      <c r="R101" s="84" t="s">
        <v>323</v>
      </c>
      <c r="S101" s="84" t="s">
        <v>324</v>
      </c>
      <c r="T101" s="85" t="s">
        <v>325</v>
      </c>
      <c r="U101" s="153"/>
      <c r="V101" s="153"/>
      <c r="W101" s="153"/>
      <c r="X101" s="153"/>
      <c r="Y101" s="153"/>
      <c r="Z101" s="153"/>
      <c r="AA101" s="153"/>
      <c r="AB101" s="153"/>
      <c r="AC101" s="153"/>
      <c r="AD101" s="153"/>
      <c r="AE101" s="153"/>
    </row>
    <row r="102" s="2" customFormat="1" ht="22.8" customHeight="1">
      <c r="A102" s="41"/>
      <c r="B102" s="42"/>
      <c r="C102" s="90" t="s">
        <v>326</v>
      </c>
      <c r="D102" s="41"/>
      <c r="E102" s="41"/>
      <c r="F102" s="41"/>
      <c r="G102" s="41"/>
      <c r="H102" s="41"/>
      <c r="I102" s="41"/>
      <c r="J102" s="159">
        <f>BK102</f>
        <v>0</v>
      </c>
      <c r="K102" s="41"/>
      <c r="L102" s="42"/>
      <c r="M102" s="86"/>
      <c r="N102" s="71"/>
      <c r="O102" s="87"/>
      <c r="P102" s="160">
        <f>P103+P383</f>
        <v>0</v>
      </c>
      <c r="Q102" s="87"/>
      <c r="R102" s="160">
        <f>R103+R383</f>
        <v>7663.5300784500005</v>
      </c>
      <c r="S102" s="87"/>
      <c r="T102" s="161">
        <f>T103+T383</f>
        <v>6272.0659999999998</v>
      </c>
      <c r="U102" s="41"/>
      <c r="V102" s="41"/>
      <c r="W102" s="41"/>
      <c r="X102" s="41"/>
      <c r="Y102" s="41"/>
      <c r="Z102" s="41"/>
      <c r="AA102" s="41"/>
      <c r="AB102" s="41"/>
      <c r="AC102" s="41"/>
      <c r="AD102" s="41"/>
      <c r="AE102" s="41"/>
      <c r="AT102" s="22" t="s">
        <v>68</v>
      </c>
      <c r="AU102" s="22" t="s">
        <v>310</v>
      </c>
      <c r="BK102" s="162">
        <f>BK103+BK383</f>
        <v>0</v>
      </c>
    </row>
    <row r="103" s="12" customFormat="1" ht="25.92" customHeight="1">
      <c r="A103" s="12"/>
      <c r="B103" s="163"/>
      <c r="C103" s="12"/>
      <c r="D103" s="164" t="s">
        <v>68</v>
      </c>
      <c r="E103" s="165" t="s">
        <v>434</v>
      </c>
      <c r="F103" s="165" t="s">
        <v>435</v>
      </c>
      <c r="G103" s="12"/>
      <c r="H103" s="12"/>
      <c r="I103" s="166"/>
      <c r="J103" s="167">
        <f>BK103</f>
        <v>0</v>
      </c>
      <c r="K103" s="12"/>
      <c r="L103" s="163"/>
      <c r="M103" s="168"/>
      <c r="N103" s="169"/>
      <c r="O103" s="169"/>
      <c r="P103" s="170">
        <f>P104+P165+P190+P191+P305+P309+P361+P380</f>
        <v>0</v>
      </c>
      <c r="Q103" s="169"/>
      <c r="R103" s="170">
        <f>R104+R165+R190+R191+R305+R309+R361+R380</f>
        <v>7663.5300784500005</v>
      </c>
      <c r="S103" s="169"/>
      <c r="T103" s="171">
        <f>T104+T165+T190+T191+T305+T309+T361+T380</f>
        <v>6272.0659999999998</v>
      </c>
      <c r="U103" s="12"/>
      <c r="V103" s="12"/>
      <c r="W103" s="12"/>
      <c r="X103" s="12"/>
      <c r="Y103" s="12"/>
      <c r="Z103" s="12"/>
      <c r="AA103" s="12"/>
      <c r="AB103" s="12"/>
      <c r="AC103" s="12"/>
      <c r="AD103" s="12"/>
      <c r="AE103" s="12"/>
      <c r="AR103" s="164" t="s">
        <v>76</v>
      </c>
      <c r="AT103" s="172" t="s">
        <v>68</v>
      </c>
      <c r="AU103" s="172" t="s">
        <v>69</v>
      </c>
      <c r="AY103" s="164" t="s">
        <v>328</v>
      </c>
      <c r="BK103" s="173">
        <f>BK104+BK165+BK190+BK191+BK305+BK309+BK361+BK380</f>
        <v>0</v>
      </c>
    </row>
    <row r="104" s="12" customFormat="1" ht="22.8" customHeight="1">
      <c r="A104" s="12"/>
      <c r="B104" s="163"/>
      <c r="C104" s="12"/>
      <c r="D104" s="164" t="s">
        <v>68</v>
      </c>
      <c r="E104" s="174" t="s">
        <v>76</v>
      </c>
      <c r="F104" s="174" t="s">
        <v>436</v>
      </c>
      <c r="G104" s="12"/>
      <c r="H104" s="12"/>
      <c r="I104" s="166"/>
      <c r="J104" s="175">
        <f>BK104</f>
        <v>0</v>
      </c>
      <c r="K104" s="12"/>
      <c r="L104" s="163"/>
      <c r="M104" s="168"/>
      <c r="N104" s="169"/>
      <c r="O104" s="169"/>
      <c r="P104" s="170">
        <f>SUM(P105:P164)</f>
        <v>0</v>
      </c>
      <c r="Q104" s="169"/>
      <c r="R104" s="170">
        <f>SUM(R105:R164)</f>
        <v>0.39315</v>
      </c>
      <c r="S104" s="169"/>
      <c r="T104" s="171">
        <f>SUM(T105:T164)</f>
        <v>6103.4399999999996</v>
      </c>
      <c r="U104" s="12"/>
      <c r="V104" s="12"/>
      <c r="W104" s="12"/>
      <c r="X104" s="12"/>
      <c r="Y104" s="12"/>
      <c r="Z104" s="12"/>
      <c r="AA104" s="12"/>
      <c r="AB104" s="12"/>
      <c r="AC104" s="12"/>
      <c r="AD104" s="12"/>
      <c r="AE104" s="12"/>
      <c r="AR104" s="164" t="s">
        <v>76</v>
      </c>
      <c r="AT104" s="172" t="s">
        <v>68</v>
      </c>
      <c r="AU104" s="172" t="s">
        <v>76</v>
      </c>
      <c r="AY104" s="164" t="s">
        <v>328</v>
      </c>
      <c r="BK104" s="173">
        <f>SUM(BK105:BK164)</f>
        <v>0</v>
      </c>
    </row>
    <row r="105" s="2" customFormat="1" ht="24.15" customHeight="1">
      <c r="A105" s="41"/>
      <c r="B105" s="176"/>
      <c r="C105" s="177" t="s">
        <v>76</v>
      </c>
      <c r="D105" s="177" t="s">
        <v>331</v>
      </c>
      <c r="E105" s="178" t="s">
        <v>437</v>
      </c>
      <c r="F105" s="179" t="s">
        <v>438</v>
      </c>
      <c r="G105" s="180" t="s">
        <v>439</v>
      </c>
      <c r="H105" s="181">
        <v>880</v>
      </c>
      <c r="I105" s="182"/>
      <c r="J105" s="183">
        <f>ROUND(I105*H105,2)</f>
        <v>0</v>
      </c>
      <c r="K105" s="179" t="s">
        <v>335</v>
      </c>
      <c r="L105" s="42"/>
      <c r="M105" s="184" t="s">
        <v>3</v>
      </c>
      <c r="N105" s="185" t="s">
        <v>40</v>
      </c>
      <c r="O105" s="75"/>
      <c r="P105" s="186">
        <f>O105*H105</f>
        <v>0</v>
      </c>
      <c r="Q105" s="186">
        <v>0</v>
      </c>
      <c r="R105" s="186">
        <f>Q105*H105</f>
        <v>0</v>
      </c>
      <c r="S105" s="186">
        <v>0.26000000000000001</v>
      </c>
      <c r="T105" s="187">
        <f>S105*H105</f>
        <v>228.80000000000001</v>
      </c>
      <c r="U105" s="41"/>
      <c r="V105" s="41"/>
      <c r="W105" s="41"/>
      <c r="X105" s="41"/>
      <c r="Y105" s="41"/>
      <c r="Z105" s="41"/>
      <c r="AA105" s="41"/>
      <c r="AB105" s="41"/>
      <c r="AC105" s="41"/>
      <c r="AD105" s="41"/>
      <c r="AE105" s="41"/>
      <c r="AR105" s="188" t="s">
        <v>113</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440</v>
      </c>
    </row>
    <row r="106" s="2" customFormat="1">
      <c r="A106" s="41"/>
      <c r="B106" s="42"/>
      <c r="C106" s="41"/>
      <c r="D106" s="190" t="s">
        <v>338</v>
      </c>
      <c r="E106" s="41"/>
      <c r="F106" s="191" t="s">
        <v>441</v>
      </c>
      <c r="G106" s="41"/>
      <c r="H106" s="41"/>
      <c r="I106" s="192"/>
      <c r="J106" s="41"/>
      <c r="K106" s="41"/>
      <c r="L106" s="42"/>
      <c r="M106" s="193"/>
      <c r="N106" s="194"/>
      <c r="O106" s="75"/>
      <c r="P106" s="75"/>
      <c r="Q106" s="75"/>
      <c r="R106" s="75"/>
      <c r="S106" s="75"/>
      <c r="T106" s="76"/>
      <c r="U106" s="41"/>
      <c r="V106" s="41"/>
      <c r="W106" s="41"/>
      <c r="X106" s="41"/>
      <c r="Y106" s="41"/>
      <c r="Z106" s="41"/>
      <c r="AA106" s="41"/>
      <c r="AB106" s="41"/>
      <c r="AC106" s="41"/>
      <c r="AD106" s="41"/>
      <c r="AE106" s="41"/>
      <c r="AT106" s="22" t="s">
        <v>338</v>
      </c>
      <c r="AU106" s="22" t="s">
        <v>79</v>
      </c>
    </row>
    <row r="107" s="13" customFormat="1">
      <c r="A107" s="13"/>
      <c r="B107" s="201"/>
      <c r="C107" s="13"/>
      <c r="D107" s="195" t="s">
        <v>442</v>
      </c>
      <c r="E107" s="202" t="s">
        <v>3</v>
      </c>
      <c r="F107" s="203" t="s">
        <v>443</v>
      </c>
      <c r="G107" s="13"/>
      <c r="H107" s="204">
        <v>880</v>
      </c>
      <c r="I107" s="205"/>
      <c r="J107" s="13"/>
      <c r="K107" s="13"/>
      <c r="L107" s="201"/>
      <c r="M107" s="206"/>
      <c r="N107" s="207"/>
      <c r="O107" s="207"/>
      <c r="P107" s="207"/>
      <c r="Q107" s="207"/>
      <c r="R107" s="207"/>
      <c r="S107" s="207"/>
      <c r="T107" s="208"/>
      <c r="U107" s="13"/>
      <c r="V107" s="13"/>
      <c r="W107" s="13"/>
      <c r="X107" s="13"/>
      <c r="Y107" s="13"/>
      <c r="Z107" s="13"/>
      <c r="AA107" s="13"/>
      <c r="AB107" s="13"/>
      <c r="AC107" s="13"/>
      <c r="AD107" s="13"/>
      <c r="AE107" s="13"/>
      <c r="AT107" s="202" t="s">
        <v>442</v>
      </c>
      <c r="AU107" s="202" t="s">
        <v>79</v>
      </c>
      <c r="AV107" s="13" t="s">
        <v>79</v>
      </c>
      <c r="AW107" s="13" t="s">
        <v>31</v>
      </c>
      <c r="AX107" s="13" t="s">
        <v>76</v>
      </c>
      <c r="AY107" s="202" t="s">
        <v>328</v>
      </c>
    </row>
    <row r="108" s="2" customFormat="1" ht="33" customHeight="1">
      <c r="A108" s="41"/>
      <c r="B108" s="176"/>
      <c r="C108" s="177" t="s">
        <v>79</v>
      </c>
      <c r="D108" s="177" t="s">
        <v>331</v>
      </c>
      <c r="E108" s="178" t="s">
        <v>444</v>
      </c>
      <c r="F108" s="179" t="s">
        <v>445</v>
      </c>
      <c r="G108" s="180" t="s">
        <v>439</v>
      </c>
      <c r="H108" s="181">
        <v>5920</v>
      </c>
      <c r="I108" s="182"/>
      <c r="J108" s="183">
        <f>ROUND(I108*H108,2)</f>
        <v>0</v>
      </c>
      <c r="K108" s="179" t="s">
        <v>335</v>
      </c>
      <c r="L108" s="42"/>
      <c r="M108" s="184" t="s">
        <v>3</v>
      </c>
      <c r="N108" s="185" t="s">
        <v>40</v>
      </c>
      <c r="O108" s="75"/>
      <c r="P108" s="186">
        <f>O108*H108</f>
        <v>0</v>
      </c>
      <c r="Q108" s="186">
        <v>0</v>
      </c>
      <c r="R108" s="186">
        <f>Q108*H108</f>
        <v>0</v>
      </c>
      <c r="S108" s="186">
        <v>0.44</v>
      </c>
      <c r="T108" s="187">
        <f>S108*H108</f>
        <v>2604.8000000000002</v>
      </c>
      <c r="U108" s="41"/>
      <c r="V108" s="41"/>
      <c r="W108" s="41"/>
      <c r="X108" s="41"/>
      <c r="Y108" s="41"/>
      <c r="Z108" s="41"/>
      <c r="AA108" s="41"/>
      <c r="AB108" s="41"/>
      <c r="AC108" s="41"/>
      <c r="AD108" s="41"/>
      <c r="AE108" s="41"/>
      <c r="AR108" s="188" t="s">
        <v>113</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446</v>
      </c>
    </row>
    <row r="109" s="2" customFormat="1">
      <c r="A109" s="41"/>
      <c r="B109" s="42"/>
      <c r="C109" s="41"/>
      <c r="D109" s="190" t="s">
        <v>338</v>
      </c>
      <c r="E109" s="41"/>
      <c r="F109" s="191" t="s">
        <v>447</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79</v>
      </c>
    </row>
    <row r="110" s="13" customFormat="1">
      <c r="A110" s="13"/>
      <c r="B110" s="201"/>
      <c r="C110" s="13"/>
      <c r="D110" s="195" t="s">
        <v>442</v>
      </c>
      <c r="E110" s="202" t="s">
        <v>3</v>
      </c>
      <c r="F110" s="203" t="s">
        <v>448</v>
      </c>
      <c r="G110" s="13"/>
      <c r="H110" s="204">
        <v>1210</v>
      </c>
      <c r="I110" s="205"/>
      <c r="J110" s="13"/>
      <c r="K110" s="13"/>
      <c r="L110" s="201"/>
      <c r="M110" s="206"/>
      <c r="N110" s="207"/>
      <c r="O110" s="207"/>
      <c r="P110" s="207"/>
      <c r="Q110" s="207"/>
      <c r="R110" s="207"/>
      <c r="S110" s="207"/>
      <c r="T110" s="208"/>
      <c r="U110" s="13"/>
      <c r="V110" s="13"/>
      <c r="W110" s="13"/>
      <c r="X110" s="13"/>
      <c r="Y110" s="13"/>
      <c r="Z110" s="13"/>
      <c r="AA110" s="13"/>
      <c r="AB110" s="13"/>
      <c r="AC110" s="13"/>
      <c r="AD110" s="13"/>
      <c r="AE110" s="13"/>
      <c r="AT110" s="202" t="s">
        <v>442</v>
      </c>
      <c r="AU110" s="202" t="s">
        <v>79</v>
      </c>
      <c r="AV110" s="13" t="s">
        <v>79</v>
      </c>
      <c r="AW110" s="13" t="s">
        <v>31</v>
      </c>
      <c r="AX110" s="13" t="s">
        <v>69</v>
      </c>
      <c r="AY110" s="202" t="s">
        <v>328</v>
      </c>
    </row>
    <row r="111" s="13" customFormat="1">
      <c r="A111" s="13"/>
      <c r="B111" s="201"/>
      <c r="C111" s="13"/>
      <c r="D111" s="195" t="s">
        <v>442</v>
      </c>
      <c r="E111" s="202" t="s">
        <v>3</v>
      </c>
      <c r="F111" s="203" t="s">
        <v>449</v>
      </c>
      <c r="G111" s="13"/>
      <c r="H111" s="204">
        <v>880</v>
      </c>
      <c r="I111" s="205"/>
      <c r="J111" s="13"/>
      <c r="K111" s="13"/>
      <c r="L111" s="201"/>
      <c r="M111" s="206"/>
      <c r="N111" s="207"/>
      <c r="O111" s="207"/>
      <c r="P111" s="207"/>
      <c r="Q111" s="207"/>
      <c r="R111" s="207"/>
      <c r="S111" s="207"/>
      <c r="T111" s="208"/>
      <c r="U111" s="13"/>
      <c r="V111" s="13"/>
      <c r="W111" s="13"/>
      <c r="X111" s="13"/>
      <c r="Y111" s="13"/>
      <c r="Z111" s="13"/>
      <c r="AA111" s="13"/>
      <c r="AB111" s="13"/>
      <c r="AC111" s="13"/>
      <c r="AD111" s="13"/>
      <c r="AE111" s="13"/>
      <c r="AT111" s="202" t="s">
        <v>442</v>
      </c>
      <c r="AU111" s="202" t="s">
        <v>79</v>
      </c>
      <c r="AV111" s="13" t="s">
        <v>79</v>
      </c>
      <c r="AW111" s="13" t="s">
        <v>31</v>
      </c>
      <c r="AX111" s="13" t="s">
        <v>69</v>
      </c>
      <c r="AY111" s="202" t="s">
        <v>328</v>
      </c>
    </row>
    <row r="112" s="13" customFormat="1">
      <c r="A112" s="13"/>
      <c r="B112" s="201"/>
      <c r="C112" s="13"/>
      <c r="D112" s="195" t="s">
        <v>442</v>
      </c>
      <c r="E112" s="202" t="s">
        <v>3</v>
      </c>
      <c r="F112" s="203" t="s">
        <v>450</v>
      </c>
      <c r="G112" s="13"/>
      <c r="H112" s="204">
        <v>3500</v>
      </c>
      <c r="I112" s="205"/>
      <c r="J112" s="13"/>
      <c r="K112" s="13"/>
      <c r="L112" s="201"/>
      <c r="M112" s="206"/>
      <c r="N112" s="207"/>
      <c r="O112" s="207"/>
      <c r="P112" s="207"/>
      <c r="Q112" s="207"/>
      <c r="R112" s="207"/>
      <c r="S112" s="207"/>
      <c r="T112" s="208"/>
      <c r="U112" s="13"/>
      <c r="V112" s="13"/>
      <c r="W112" s="13"/>
      <c r="X112" s="13"/>
      <c r="Y112" s="13"/>
      <c r="Z112" s="13"/>
      <c r="AA112" s="13"/>
      <c r="AB112" s="13"/>
      <c r="AC112" s="13"/>
      <c r="AD112" s="13"/>
      <c r="AE112" s="13"/>
      <c r="AT112" s="202" t="s">
        <v>442</v>
      </c>
      <c r="AU112" s="202" t="s">
        <v>79</v>
      </c>
      <c r="AV112" s="13" t="s">
        <v>79</v>
      </c>
      <c r="AW112" s="13" t="s">
        <v>31</v>
      </c>
      <c r="AX112" s="13" t="s">
        <v>69</v>
      </c>
      <c r="AY112" s="202" t="s">
        <v>328</v>
      </c>
    </row>
    <row r="113" s="13" customFormat="1">
      <c r="A113" s="13"/>
      <c r="B113" s="201"/>
      <c r="C113" s="13"/>
      <c r="D113" s="195" t="s">
        <v>442</v>
      </c>
      <c r="E113" s="202" t="s">
        <v>3</v>
      </c>
      <c r="F113" s="203" t="s">
        <v>451</v>
      </c>
      <c r="G113" s="13"/>
      <c r="H113" s="204">
        <v>330</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79</v>
      </c>
      <c r="AV113" s="13" t="s">
        <v>79</v>
      </c>
      <c r="AW113" s="13" t="s">
        <v>31</v>
      </c>
      <c r="AX113" s="13" t="s">
        <v>69</v>
      </c>
      <c r="AY113" s="202" t="s">
        <v>328</v>
      </c>
    </row>
    <row r="114" s="14" customFormat="1">
      <c r="A114" s="14"/>
      <c r="B114" s="209"/>
      <c r="C114" s="14"/>
      <c r="D114" s="195" t="s">
        <v>442</v>
      </c>
      <c r="E114" s="210" t="s">
        <v>3</v>
      </c>
      <c r="F114" s="211" t="s">
        <v>452</v>
      </c>
      <c r="G114" s="14"/>
      <c r="H114" s="212">
        <v>5920</v>
      </c>
      <c r="I114" s="213"/>
      <c r="J114" s="14"/>
      <c r="K114" s="14"/>
      <c r="L114" s="209"/>
      <c r="M114" s="214"/>
      <c r="N114" s="215"/>
      <c r="O114" s="215"/>
      <c r="P114" s="215"/>
      <c r="Q114" s="215"/>
      <c r="R114" s="215"/>
      <c r="S114" s="215"/>
      <c r="T114" s="216"/>
      <c r="U114" s="14"/>
      <c r="V114" s="14"/>
      <c r="W114" s="14"/>
      <c r="X114" s="14"/>
      <c r="Y114" s="14"/>
      <c r="Z114" s="14"/>
      <c r="AA114" s="14"/>
      <c r="AB114" s="14"/>
      <c r="AC114" s="14"/>
      <c r="AD114" s="14"/>
      <c r="AE114" s="14"/>
      <c r="AT114" s="210" t="s">
        <v>442</v>
      </c>
      <c r="AU114" s="210" t="s">
        <v>79</v>
      </c>
      <c r="AV114" s="14" t="s">
        <v>113</v>
      </c>
      <c r="AW114" s="14" t="s">
        <v>31</v>
      </c>
      <c r="AX114" s="14" t="s">
        <v>76</v>
      </c>
      <c r="AY114" s="210" t="s">
        <v>328</v>
      </c>
    </row>
    <row r="115" s="2" customFormat="1" ht="24.15" customHeight="1">
      <c r="A115" s="41"/>
      <c r="B115" s="176"/>
      <c r="C115" s="177" t="s">
        <v>87</v>
      </c>
      <c r="D115" s="177" t="s">
        <v>331</v>
      </c>
      <c r="E115" s="178" t="s">
        <v>453</v>
      </c>
      <c r="F115" s="179" t="s">
        <v>454</v>
      </c>
      <c r="G115" s="180" t="s">
        <v>439</v>
      </c>
      <c r="H115" s="181">
        <v>160</v>
      </c>
      <c r="I115" s="182"/>
      <c r="J115" s="183">
        <f>ROUND(I115*H115,2)</f>
        <v>0</v>
      </c>
      <c r="K115" s="179" t="s">
        <v>335</v>
      </c>
      <c r="L115" s="42"/>
      <c r="M115" s="184" t="s">
        <v>3</v>
      </c>
      <c r="N115" s="185" t="s">
        <v>40</v>
      </c>
      <c r="O115" s="75"/>
      <c r="P115" s="186">
        <f>O115*H115</f>
        <v>0</v>
      </c>
      <c r="Q115" s="186">
        <v>3.0000000000000001E-05</v>
      </c>
      <c r="R115" s="186">
        <f>Q115*H115</f>
        <v>0.0048000000000000004</v>
      </c>
      <c r="S115" s="186">
        <v>0.23000000000000001</v>
      </c>
      <c r="T115" s="187">
        <f>S115*H115</f>
        <v>36.800000000000004</v>
      </c>
      <c r="U115" s="41"/>
      <c r="V115" s="41"/>
      <c r="W115" s="41"/>
      <c r="X115" s="41"/>
      <c r="Y115" s="41"/>
      <c r="Z115" s="41"/>
      <c r="AA115" s="41"/>
      <c r="AB115" s="41"/>
      <c r="AC115" s="41"/>
      <c r="AD115" s="41"/>
      <c r="AE115" s="41"/>
      <c r="AR115" s="188" t="s">
        <v>113</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455</v>
      </c>
    </row>
    <row r="116" s="2" customFormat="1">
      <c r="A116" s="41"/>
      <c r="B116" s="42"/>
      <c r="C116" s="41"/>
      <c r="D116" s="190" t="s">
        <v>338</v>
      </c>
      <c r="E116" s="41"/>
      <c r="F116" s="191" t="s">
        <v>456</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13" customFormat="1">
      <c r="A117" s="13"/>
      <c r="B117" s="201"/>
      <c r="C117" s="13"/>
      <c r="D117" s="195" t="s">
        <v>442</v>
      </c>
      <c r="E117" s="202" t="s">
        <v>3</v>
      </c>
      <c r="F117" s="203" t="s">
        <v>457</v>
      </c>
      <c r="G117" s="13"/>
      <c r="H117" s="204">
        <v>160</v>
      </c>
      <c r="I117" s="205"/>
      <c r="J117" s="13"/>
      <c r="K117" s="13"/>
      <c r="L117" s="201"/>
      <c r="M117" s="206"/>
      <c r="N117" s="207"/>
      <c r="O117" s="207"/>
      <c r="P117" s="207"/>
      <c r="Q117" s="207"/>
      <c r="R117" s="207"/>
      <c r="S117" s="207"/>
      <c r="T117" s="208"/>
      <c r="U117" s="13"/>
      <c r="V117" s="13"/>
      <c r="W117" s="13"/>
      <c r="X117" s="13"/>
      <c r="Y117" s="13"/>
      <c r="Z117" s="13"/>
      <c r="AA117" s="13"/>
      <c r="AB117" s="13"/>
      <c r="AC117" s="13"/>
      <c r="AD117" s="13"/>
      <c r="AE117" s="13"/>
      <c r="AT117" s="202" t="s">
        <v>442</v>
      </c>
      <c r="AU117" s="202" t="s">
        <v>79</v>
      </c>
      <c r="AV117" s="13" t="s">
        <v>79</v>
      </c>
      <c r="AW117" s="13" t="s">
        <v>31</v>
      </c>
      <c r="AX117" s="13" t="s">
        <v>76</v>
      </c>
      <c r="AY117" s="202" t="s">
        <v>328</v>
      </c>
    </row>
    <row r="118" s="15" customFormat="1">
      <c r="A118" s="15"/>
      <c r="B118" s="217"/>
      <c r="C118" s="15"/>
      <c r="D118" s="195" t="s">
        <v>442</v>
      </c>
      <c r="E118" s="218" t="s">
        <v>3</v>
      </c>
      <c r="F118" s="219" t="s">
        <v>458</v>
      </c>
      <c r="G118" s="15"/>
      <c r="H118" s="218" t="s">
        <v>3</v>
      </c>
      <c r="I118" s="220"/>
      <c r="J118" s="15"/>
      <c r="K118" s="15"/>
      <c r="L118" s="217"/>
      <c r="M118" s="221"/>
      <c r="N118" s="222"/>
      <c r="O118" s="222"/>
      <c r="P118" s="222"/>
      <c r="Q118" s="222"/>
      <c r="R118" s="222"/>
      <c r="S118" s="222"/>
      <c r="T118" s="223"/>
      <c r="U118" s="15"/>
      <c r="V118" s="15"/>
      <c r="W118" s="15"/>
      <c r="X118" s="15"/>
      <c r="Y118" s="15"/>
      <c r="Z118" s="15"/>
      <c r="AA118" s="15"/>
      <c r="AB118" s="15"/>
      <c r="AC118" s="15"/>
      <c r="AD118" s="15"/>
      <c r="AE118" s="15"/>
      <c r="AT118" s="218" t="s">
        <v>442</v>
      </c>
      <c r="AU118" s="218" t="s">
        <v>79</v>
      </c>
      <c r="AV118" s="15" t="s">
        <v>76</v>
      </c>
      <c r="AW118" s="15" t="s">
        <v>31</v>
      </c>
      <c r="AX118" s="15" t="s">
        <v>69</v>
      </c>
      <c r="AY118" s="218" t="s">
        <v>328</v>
      </c>
    </row>
    <row r="119" s="2" customFormat="1" ht="24.15" customHeight="1">
      <c r="A119" s="41"/>
      <c r="B119" s="176"/>
      <c r="C119" s="177" t="s">
        <v>113</v>
      </c>
      <c r="D119" s="177" t="s">
        <v>331</v>
      </c>
      <c r="E119" s="178" t="s">
        <v>459</v>
      </c>
      <c r="F119" s="179" t="s">
        <v>460</v>
      </c>
      <c r="G119" s="180" t="s">
        <v>439</v>
      </c>
      <c r="H119" s="181">
        <v>2420</v>
      </c>
      <c r="I119" s="182"/>
      <c r="J119" s="183">
        <f>ROUND(I119*H119,2)</f>
        <v>0</v>
      </c>
      <c r="K119" s="179" t="s">
        <v>335</v>
      </c>
      <c r="L119" s="42"/>
      <c r="M119" s="184" t="s">
        <v>3</v>
      </c>
      <c r="N119" s="185" t="s">
        <v>40</v>
      </c>
      <c r="O119" s="75"/>
      <c r="P119" s="186">
        <f>O119*H119</f>
        <v>0</v>
      </c>
      <c r="Q119" s="186">
        <v>3.0000000000000001E-05</v>
      </c>
      <c r="R119" s="186">
        <f>Q119*H119</f>
        <v>0.072599999999999998</v>
      </c>
      <c r="S119" s="186">
        <v>0.23000000000000001</v>
      </c>
      <c r="T119" s="187">
        <f>S119*H119</f>
        <v>556.60000000000002</v>
      </c>
      <c r="U119" s="41"/>
      <c r="V119" s="41"/>
      <c r="W119" s="41"/>
      <c r="X119" s="41"/>
      <c r="Y119" s="41"/>
      <c r="Z119" s="41"/>
      <c r="AA119" s="41"/>
      <c r="AB119" s="41"/>
      <c r="AC119" s="41"/>
      <c r="AD119" s="41"/>
      <c r="AE119" s="41"/>
      <c r="AR119" s="188" t="s">
        <v>113</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461</v>
      </c>
    </row>
    <row r="120" s="2" customFormat="1">
      <c r="A120" s="41"/>
      <c r="B120" s="42"/>
      <c r="C120" s="41"/>
      <c r="D120" s="190" t="s">
        <v>338</v>
      </c>
      <c r="E120" s="41"/>
      <c r="F120" s="191" t="s">
        <v>462</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79</v>
      </c>
    </row>
    <row r="121" s="13" customFormat="1">
      <c r="A121" s="13"/>
      <c r="B121" s="201"/>
      <c r="C121" s="13"/>
      <c r="D121" s="195" t="s">
        <v>442</v>
      </c>
      <c r="E121" s="202" t="s">
        <v>3</v>
      </c>
      <c r="F121" s="203" t="s">
        <v>463</v>
      </c>
      <c r="G121" s="13"/>
      <c r="H121" s="204">
        <v>2420</v>
      </c>
      <c r="I121" s="205"/>
      <c r="J121" s="13"/>
      <c r="K121" s="13"/>
      <c r="L121" s="201"/>
      <c r="M121" s="206"/>
      <c r="N121" s="207"/>
      <c r="O121" s="207"/>
      <c r="P121" s="207"/>
      <c r="Q121" s="207"/>
      <c r="R121" s="207"/>
      <c r="S121" s="207"/>
      <c r="T121" s="208"/>
      <c r="U121" s="13"/>
      <c r="V121" s="13"/>
      <c r="W121" s="13"/>
      <c r="X121" s="13"/>
      <c r="Y121" s="13"/>
      <c r="Z121" s="13"/>
      <c r="AA121" s="13"/>
      <c r="AB121" s="13"/>
      <c r="AC121" s="13"/>
      <c r="AD121" s="13"/>
      <c r="AE121" s="13"/>
      <c r="AT121" s="202" t="s">
        <v>442</v>
      </c>
      <c r="AU121" s="202" t="s">
        <v>79</v>
      </c>
      <c r="AV121" s="13" t="s">
        <v>79</v>
      </c>
      <c r="AW121" s="13" t="s">
        <v>31</v>
      </c>
      <c r="AX121" s="13" t="s">
        <v>76</v>
      </c>
      <c r="AY121" s="202" t="s">
        <v>328</v>
      </c>
    </row>
    <row r="122" s="15" customFormat="1">
      <c r="A122" s="15"/>
      <c r="B122" s="217"/>
      <c r="C122" s="15"/>
      <c r="D122" s="195" t="s">
        <v>442</v>
      </c>
      <c r="E122" s="218" t="s">
        <v>3</v>
      </c>
      <c r="F122" s="219" t="s">
        <v>458</v>
      </c>
      <c r="G122" s="15"/>
      <c r="H122" s="218" t="s">
        <v>3</v>
      </c>
      <c r="I122" s="220"/>
      <c r="J122" s="15"/>
      <c r="K122" s="15"/>
      <c r="L122" s="217"/>
      <c r="M122" s="221"/>
      <c r="N122" s="222"/>
      <c r="O122" s="222"/>
      <c r="P122" s="222"/>
      <c r="Q122" s="222"/>
      <c r="R122" s="222"/>
      <c r="S122" s="222"/>
      <c r="T122" s="223"/>
      <c r="U122" s="15"/>
      <c r="V122" s="15"/>
      <c r="W122" s="15"/>
      <c r="X122" s="15"/>
      <c r="Y122" s="15"/>
      <c r="Z122" s="15"/>
      <c r="AA122" s="15"/>
      <c r="AB122" s="15"/>
      <c r="AC122" s="15"/>
      <c r="AD122" s="15"/>
      <c r="AE122" s="15"/>
      <c r="AT122" s="218" t="s">
        <v>442</v>
      </c>
      <c r="AU122" s="218" t="s">
        <v>79</v>
      </c>
      <c r="AV122" s="15" t="s">
        <v>76</v>
      </c>
      <c r="AW122" s="15" t="s">
        <v>31</v>
      </c>
      <c r="AX122" s="15" t="s">
        <v>69</v>
      </c>
      <c r="AY122" s="218" t="s">
        <v>328</v>
      </c>
    </row>
    <row r="123" s="2" customFormat="1" ht="24.15" customHeight="1">
      <c r="A123" s="41"/>
      <c r="B123" s="176"/>
      <c r="C123" s="177" t="s">
        <v>138</v>
      </c>
      <c r="D123" s="177" t="s">
        <v>331</v>
      </c>
      <c r="E123" s="178" t="s">
        <v>464</v>
      </c>
      <c r="F123" s="179" t="s">
        <v>465</v>
      </c>
      <c r="G123" s="180" t="s">
        <v>439</v>
      </c>
      <c r="H123" s="181">
        <v>10500</v>
      </c>
      <c r="I123" s="182"/>
      <c r="J123" s="183">
        <f>ROUND(I123*H123,2)</f>
        <v>0</v>
      </c>
      <c r="K123" s="179" t="s">
        <v>335</v>
      </c>
      <c r="L123" s="42"/>
      <c r="M123" s="184" t="s">
        <v>3</v>
      </c>
      <c r="N123" s="185" t="s">
        <v>40</v>
      </c>
      <c r="O123" s="75"/>
      <c r="P123" s="186">
        <f>O123*H123</f>
        <v>0</v>
      </c>
      <c r="Q123" s="186">
        <v>3.0000000000000001E-05</v>
      </c>
      <c r="R123" s="186">
        <f>Q123*H123</f>
        <v>0.315</v>
      </c>
      <c r="S123" s="186">
        <v>0.23000000000000001</v>
      </c>
      <c r="T123" s="187">
        <f>S123*H123</f>
        <v>2415</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466</v>
      </c>
    </row>
    <row r="124" s="2" customFormat="1">
      <c r="A124" s="41"/>
      <c r="B124" s="42"/>
      <c r="C124" s="41"/>
      <c r="D124" s="190" t="s">
        <v>338</v>
      </c>
      <c r="E124" s="41"/>
      <c r="F124" s="191" t="s">
        <v>467</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79</v>
      </c>
    </row>
    <row r="125" s="13" customFormat="1">
      <c r="A125" s="13"/>
      <c r="B125" s="201"/>
      <c r="C125" s="13"/>
      <c r="D125" s="195" t="s">
        <v>442</v>
      </c>
      <c r="E125" s="202" t="s">
        <v>3</v>
      </c>
      <c r="F125" s="203" t="s">
        <v>468</v>
      </c>
      <c r="G125" s="13"/>
      <c r="H125" s="204">
        <v>10500</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79</v>
      </c>
      <c r="AV125" s="13" t="s">
        <v>79</v>
      </c>
      <c r="AW125" s="13" t="s">
        <v>31</v>
      </c>
      <c r="AX125" s="13" t="s">
        <v>76</v>
      </c>
      <c r="AY125" s="202" t="s">
        <v>328</v>
      </c>
    </row>
    <row r="126" s="15" customFormat="1">
      <c r="A126" s="15"/>
      <c r="B126" s="217"/>
      <c r="C126" s="15"/>
      <c r="D126" s="195" t="s">
        <v>442</v>
      </c>
      <c r="E126" s="218" t="s">
        <v>3</v>
      </c>
      <c r="F126" s="219" t="s">
        <v>458</v>
      </c>
      <c r="G126" s="15"/>
      <c r="H126" s="218" t="s">
        <v>3</v>
      </c>
      <c r="I126" s="220"/>
      <c r="J126" s="15"/>
      <c r="K126" s="15"/>
      <c r="L126" s="217"/>
      <c r="M126" s="221"/>
      <c r="N126" s="222"/>
      <c r="O126" s="222"/>
      <c r="P126" s="222"/>
      <c r="Q126" s="222"/>
      <c r="R126" s="222"/>
      <c r="S126" s="222"/>
      <c r="T126" s="223"/>
      <c r="U126" s="15"/>
      <c r="V126" s="15"/>
      <c r="W126" s="15"/>
      <c r="X126" s="15"/>
      <c r="Y126" s="15"/>
      <c r="Z126" s="15"/>
      <c r="AA126" s="15"/>
      <c r="AB126" s="15"/>
      <c r="AC126" s="15"/>
      <c r="AD126" s="15"/>
      <c r="AE126" s="15"/>
      <c r="AT126" s="218" t="s">
        <v>442</v>
      </c>
      <c r="AU126" s="218" t="s">
        <v>79</v>
      </c>
      <c r="AV126" s="15" t="s">
        <v>76</v>
      </c>
      <c r="AW126" s="15" t="s">
        <v>31</v>
      </c>
      <c r="AX126" s="15" t="s">
        <v>69</v>
      </c>
      <c r="AY126" s="218" t="s">
        <v>328</v>
      </c>
    </row>
    <row r="127" s="2" customFormat="1" ht="24.15" customHeight="1">
      <c r="A127" s="41"/>
      <c r="B127" s="176"/>
      <c r="C127" s="177" t="s">
        <v>150</v>
      </c>
      <c r="D127" s="177" t="s">
        <v>331</v>
      </c>
      <c r="E127" s="178" t="s">
        <v>469</v>
      </c>
      <c r="F127" s="179" t="s">
        <v>470</v>
      </c>
      <c r="G127" s="180" t="s">
        <v>439</v>
      </c>
      <c r="H127" s="181">
        <v>25</v>
      </c>
      <c r="I127" s="182"/>
      <c r="J127" s="183">
        <f>ROUND(I127*H127,2)</f>
        <v>0</v>
      </c>
      <c r="K127" s="179" t="s">
        <v>335</v>
      </c>
      <c r="L127" s="42"/>
      <c r="M127" s="184" t="s">
        <v>3</v>
      </c>
      <c r="N127" s="185" t="s">
        <v>40</v>
      </c>
      <c r="O127" s="75"/>
      <c r="P127" s="186">
        <f>O127*H127</f>
        <v>0</v>
      </c>
      <c r="Q127" s="186">
        <v>3.0000000000000001E-05</v>
      </c>
      <c r="R127" s="186">
        <f>Q127*H127</f>
        <v>0.00075000000000000002</v>
      </c>
      <c r="S127" s="186">
        <v>0.23000000000000001</v>
      </c>
      <c r="T127" s="187">
        <f>S127*H127</f>
        <v>5.75</v>
      </c>
      <c r="U127" s="41"/>
      <c r="V127" s="41"/>
      <c r="W127" s="41"/>
      <c r="X127" s="41"/>
      <c r="Y127" s="41"/>
      <c r="Z127" s="41"/>
      <c r="AA127" s="41"/>
      <c r="AB127" s="41"/>
      <c r="AC127" s="41"/>
      <c r="AD127" s="41"/>
      <c r="AE127" s="41"/>
      <c r="AR127" s="188" t="s">
        <v>113</v>
      </c>
      <c r="AT127" s="188" t="s">
        <v>331</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471</v>
      </c>
    </row>
    <row r="128" s="2" customFormat="1">
      <c r="A128" s="41"/>
      <c r="B128" s="42"/>
      <c r="C128" s="41"/>
      <c r="D128" s="190" t="s">
        <v>338</v>
      </c>
      <c r="E128" s="41"/>
      <c r="F128" s="191" t="s">
        <v>472</v>
      </c>
      <c r="G128" s="41"/>
      <c r="H128" s="41"/>
      <c r="I128" s="192"/>
      <c r="J128" s="41"/>
      <c r="K128" s="41"/>
      <c r="L128" s="42"/>
      <c r="M128" s="193"/>
      <c r="N128" s="194"/>
      <c r="O128" s="75"/>
      <c r="P128" s="75"/>
      <c r="Q128" s="75"/>
      <c r="R128" s="75"/>
      <c r="S128" s="75"/>
      <c r="T128" s="76"/>
      <c r="U128" s="41"/>
      <c r="V128" s="41"/>
      <c r="W128" s="41"/>
      <c r="X128" s="41"/>
      <c r="Y128" s="41"/>
      <c r="Z128" s="41"/>
      <c r="AA128" s="41"/>
      <c r="AB128" s="41"/>
      <c r="AC128" s="41"/>
      <c r="AD128" s="41"/>
      <c r="AE128" s="41"/>
      <c r="AT128" s="22" t="s">
        <v>338</v>
      </c>
      <c r="AU128" s="22" t="s">
        <v>79</v>
      </c>
    </row>
    <row r="129" s="13" customFormat="1">
      <c r="A129" s="13"/>
      <c r="B129" s="201"/>
      <c r="C129" s="13"/>
      <c r="D129" s="195" t="s">
        <v>442</v>
      </c>
      <c r="E129" s="202" t="s">
        <v>3</v>
      </c>
      <c r="F129" s="203" t="s">
        <v>473</v>
      </c>
      <c r="G129" s="13"/>
      <c r="H129" s="204">
        <v>25</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79</v>
      </c>
      <c r="AV129" s="13" t="s">
        <v>79</v>
      </c>
      <c r="AW129" s="13" t="s">
        <v>31</v>
      </c>
      <c r="AX129" s="13" t="s">
        <v>76</v>
      </c>
      <c r="AY129" s="202" t="s">
        <v>328</v>
      </c>
    </row>
    <row r="130" s="15" customFormat="1">
      <c r="A130" s="15"/>
      <c r="B130" s="217"/>
      <c r="C130" s="15"/>
      <c r="D130" s="195" t="s">
        <v>442</v>
      </c>
      <c r="E130" s="218" t="s">
        <v>3</v>
      </c>
      <c r="F130" s="219" t="s">
        <v>458</v>
      </c>
      <c r="G130" s="15"/>
      <c r="H130" s="218" t="s">
        <v>3</v>
      </c>
      <c r="I130" s="220"/>
      <c r="J130" s="15"/>
      <c r="K130" s="15"/>
      <c r="L130" s="217"/>
      <c r="M130" s="221"/>
      <c r="N130" s="222"/>
      <c r="O130" s="222"/>
      <c r="P130" s="222"/>
      <c r="Q130" s="222"/>
      <c r="R130" s="222"/>
      <c r="S130" s="222"/>
      <c r="T130" s="223"/>
      <c r="U130" s="15"/>
      <c r="V130" s="15"/>
      <c r="W130" s="15"/>
      <c r="X130" s="15"/>
      <c r="Y130" s="15"/>
      <c r="Z130" s="15"/>
      <c r="AA130" s="15"/>
      <c r="AB130" s="15"/>
      <c r="AC130" s="15"/>
      <c r="AD130" s="15"/>
      <c r="AE130" s="15"/>
      <c r="AT130" s="218" t="s">
        <v>442</v>
      </c>
      <c r="AU130" s="218" t="s">
        <v>79</v>
      </c>
      <c r="AV130" s="15" t="s">
        <v>76</v>
      </c>
      <c r="AW130" s="15" t="s">
        <v>31</v>
      </c>
      <c r="AX130" s="15" t="s">
        <v>69</v>
      </c>
      <c r="AY130" s="218" t="s">
        <v>328</v>
      </c>
    </row>
    <row r="131" s="2" customFormat="1" ht="16.5" customHeight="1">
      <c r="A131" s="41"/>
      <c r="B131" s="176"/>
      <c r="C131" s="177" t="s">
        <v>168</v>
      </c>
      <c r="D131" s="177" t="s">
        <v>331</v>
      </c>
      <c r="E131" s="178" t="s">
        <v>474</v>
      </c>
      <c r="F131" s="179" t="s">
        <v>475</v>
      </c>
      <c r="G131" s="180" t="s">
        <v>476</v>
      </c>
      <c r="H131" s="181">
        <v>1178</v>
      </c>
      <c r="I131" s="182"/>
      <c r="J131" s="183">
        <f>ROUND(I131*H131,2)</f>
        <v>0</v>
      </c>
      <c r="K131" s="179" t="s">
        <v>335</v>
      </c>
      <c r="L131" s="42"/>
      <c r="M131" s="184" t="s">
        <v>3</v>
      </c>
      <c r="N131" s="185" t="s">
        <v>40</v>
      </c>
      <c r="O131" s="75"/>
      <c r="P131" s="186">
        <f>O131*H131</f>
        <v>0</v>
      </c>
      <c r="Q131" s="186">
        <v>0</v>
      </c>
      <c r="R131" s="186">
        <f>Q131*H131</f>
        <v>0</v>
      </c>
      <c r="S131" s="186">
        <v>0.20499999999999999</v>
      </c>
      <c r="T131" s="187">
        <f>S131*H131</f>
        <v>241.48999999999998</v>
      </c>
      <c r="U131" s="41"/>
      <c r="V131" s="41"/>
      <c r="W131" s="41"/>
      <c r="X131" s="41"/>
      <c r="Y131" s="41"/>
      <c r="Z131" s="41"/>
      <c r="AA131" s="41"/>
      <c r="AB131" s="41"/>
      <c r="AC131" s="41"/>
      <c r="AD131" s="41"/>
      <c r="AE131" s="41"/>
      <c r="AR131" s="188" t="s">
        <v>113</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477</v>
      </c>
    </row>
    <row r="132" s="2" customFormat="1">
      <c r="A132" s="41"/>
      <c r="B132" s="42"/>
      <c r="C132" s="41"/>
      <c r="D132" s="190" t="s">
        <v>338</v>
      </c>
      <c r="E132" s="41"/>
      <c r="F132" s="191" t="s">
        <v>478</v>
      </c>
      <c r="G132" s="41"/>
      <c r="H132" s="41"/>
      <c r="I132" s="192"/>
      <c r="J132" s="41"/>
      <c r="K132" s="41"/>
      <c r="L132" s="42"/>
      <c r="M132" s="193"/>
      <c r="N132" s="194"/>
      <c r="O132" s="75"/>
      <c r="P132" s="75"/>
      <c r="Q132" s="75"/>
      <c r="R132" s="75"/>
      <c r="S132" s="75"/>
      <c r="T132" s="76"/>
      <c r="U132" s="41"/>
      <c r="V132" s="41"/>
      <c r="W132" s="41"/>
      <c r="X132" s="41"/>
      <c r="Y132" s="41"/>
      <c r="Z132" s="41"/>
      <c r="AA132" s="41"/>
      <c r="AB132" s="41"/>
      <c r="AC132" s="41"/>
      <c r="AD132" s="41"/>
      <c r="AE132" s="41"/>
      <c r="AT132" s="22" t="s">
        <v>338</v>
      </c>
      <c r="AU132" s="22" t="s">
        <v>79</v>
      </c>
    </row>
    <row r="133" s="13" customFormat="1">
      <c r="A133" s="13"/>
      <c r="B133" s="201"/>
      <c r="C133" s="13"/>
      <c r="D133" s="195" t="s">
        <v>442</v>
      </c>
      <c r="E133" s="202" t="s">
        <v>3</v>
      </c>
      <c r="F133" s="203" t="s">
        <v>479</v>
      </c>
      <c r="G133" s="13"/>
      <c r="H133" s="204">
        <v>458</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79</v>
      </c>
      <c r="AV133" s="13" t="s">
        <v>79</v>
      </c>
      <c r="AW133" s="13" t="s">
        <v>31</v>
      </c>
      <c r="AX133" s="13" t="s">
        <v>69</v>
      </c>
      <c r="AY133" s="202" t="s">
        <v>328</v>
      </c>
    </row>
    <row r="134" s="13" customFormat="1">
      <c r="A134" s="13"/>
      <c r="B134" s="201"/>
      <c r="C134" s="13"/>
      <c r="D134" s="195" t="s">
        <v>442</v>
      </c>
      <c r="E134" s="202" t="s">
        <v>3</v>
      </c>
      <c r="F134" s="203" t="s">
        <v>480</v>
      </c>
      <c r="G134" s="13"/>
      <c r="H134" s="204">
        <v>720</v>
      </c>
      <c r="I134" s="205"/>
      <c r="J134" s="13"/>
      <c r="K134" s="13"/>
      <c r="L134" s="201"/>
      <c r="M134" s="206"/>
      <c r="N134" s="207"/>
      <c r="O134" s="207"/>
      <c r="P134" s="207"/>
      <c r="Q134" s="207"/>
      <c r="R134" s="207"/>
      <c r="S134" s="207"/>
      <c r="T134" s="208"/>
      <c r="U134" s="13"/>
      <c r="V134" s="13"/>
      <c r="W134" s="13"/>
      <c r="X134" s="13"/>
      <c r="Y134" s="13"/>
      <c r="Z134" s="13"/>
      <c r="AA134" s="13"/>
      <c r="AB134" s="13"/>
      <c r="AC134" s="13"/>
      <c r="AD134" s="13"/>
      <c r="AE134" s="13"/>
      <c r="AT134" s="202" t="s">
        <v>442</v>
      </c>
      <c r="AU134" s="202" t="s">
        <v>79</v>
      </c>
      <c r="AV134" s="13" t="s">
        <v>79</v>
      </c>
      <c r="AW134" s="13" t="s">
        <v>31</v>
      </c>
      <c r="AX134" s="13" t="s">
        <v>69</v>
      </c>
      <c r="AY134" s="202" t="s">
        <v>328</v>
      </c>
    </row>
    <row r="135" s="14" customFormat="1">
      <c r="A135" s="14"/>
      <c r="B135" s="209"/>
      <c r="C135" s="14"/>
      <c r="D135" s="195" t="s">
        <v>442</v>
      </c>
      <c r="E135" s="210" t="s">
        <v>3</v>
      </c>
      <c r="F135" s="211" t="s">
        <v>452</v>
      </c>
      <c r="G135" s="14"/>
      <c r="H135" s="212">
        <v>1178</v>
      </c>
      <c r="I135" s="213"/>
      <c r="J135" s="14"/>
      <c r="K135" s="14"/>
      <c r="L135" s="209"/>
      <c r="M135" s="214"/>
      <c r="N135" s="215"/>
      <c r="O135" s="215"/>
      <c r="P135" s="215"/>
      <c r="Q135" s="215"/>
      <c r="R135" s="215"/>
      <c r="S135" s="215"/>
      <c r="T135" s="216"/>
      <c r="U135" s="14"/>
      <c r="V135" s="14"/>
      <c r="W135" s="14"/>
      <c r="X135" s="14"/>
      <c r="Y135" s="14"/>
      <c r="Z135" s="14"/>
      <c r="AA135" s="14"/>
      <c r="AB135" s="14"/>
      <c r="AC135" s="14"/>
      <c r="AD135" s="14"/>
      <c r="AE135" s="14"/>
      <c r="AT135" s="210" t="s">
        <v>442</v>
      </c>
      <c r="AU135" s="210" t="s">
        <v>79</v>
      </c>
      <c r="AV135" s="14" t="s">
        <v>113</v>
      </c>
      <c r="AW135" s="14" t="s">
        <v>31</v>
      </c>
      <c r="AX135" s="14" t="s">
        <v>76</v>
      </c>
      <c r="AY135" s="210" t="s">
        <v>328</v>
      </c>
    </row>
    <row r="136" s="2" customFormat="1" ht="16.5" customHeight="1">
      <c r="A136" s="41"/>
      <c r="B136" s="176"/>
      <c r="C136" s="177" t="s">
        <v>171</v>
      </c>
      <c r="D136" s="177" t="s">
        <v>331</v>
      </c>
      <c r="E136" s="178" t="s">
        <v>481</v>
      </c>
      <c r="F136" s="179" t="s">
        <v>482</v>
      </c>
      <c r="G136" s="180" t="s">
        <v>476</v>
      </c>
      <c r="H136" s="181">
        <v>355</v>
      </c>
      <c r="I136" s="182"/>
      <c r="J136" s="183">
        <f>ROUND(I136*H136,2)</f>
        <v>0</v>
      </c>
      <c r="K136" s="179" t="s">
        <v>335</v>
      </c>
      <c r="L136" s="42"/>
      <c r="M136" s="184" t="s">
        <v>3</v>
      </c>
      <c r="N136" s="185" t="s">
        <v>40</v>
      </c>
      <c r="O136" s="75"/>
      <c r="P136" s="186">
        <f>O136*H136</f>
        <v>0</v>
      </c>
      <c r="Q136" s="186">
        <v>0</v>
      </c>
      <c r="R136" s="186">
        <f>Q136*H136</f>
        <v>0</v>
      </c>
      <c r="S136" s="186">
        <v>0.040000000000000001</v>
      </c>
      <c r="T136" s="187">
        <f>S136*H136</f>
        <v>14.200000000000001</v>
      </c>
      <c r="U136" s="41"/>
      <c r="V136" s="41"/>
      <c r="W136" s="41"/>
      <c r="X136" s="41"/>
      <c r="Y136" s="41"/>
      <c r="Z136" s="41"/>
      <c r="AA136" s="41"/>
      <c r="AB136" s="41"/>
      <c r="AC136" s="41"/>
      <c r="AD136" s="41"/>
      <c r="AE136" s="41"/>
      <c r="AR136" s="188" t="s">
        <v>113</v>
      </c>
      <c r="AT136" s="188" t="s">
        <v>331</v>
      </c>
      <c r="AU136" s="188" t="s">
        <v>79</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483</v>
      </c>
    </row>
    <row r="137" s="2" customFormat="1">
      <c r="A137" s="41"/>
      <c r="B137" s="42"/>
      <c r="C137" s="41"/>
      <c r="D137" s="190" t="s">
        <v>338</v>
      </c>
      <c r="E137" s="41"/>
      <c r="F137" s="191" t="s">
        <v>484</v>
      </c>
      <c r="G137" s="41"/>
      <c r="H137" s="41"/>
      <c r="I137" s="192"/>
      <c r="J137" s="41"/>
      <c r="K137" s="41"/>
      <c r="L137" s="42"/>
      <c r="M137" s="193"/>
      <c r="N137" s="194"/>
      <c r="O137" s="75"/>
      <c r="P137" s="75"/>
      <c r="Q137" s="75"/>
      <c r="R137" s="75"/>
      <c r="S137" s="75"/>
      <c r="T137" s="76"/>
      <c r="U137" s="41"/>
      <c r="V137" s="41"/>
      <c r="W137" s="41"/>
      <c r="X137" s="41"/>
      <c r="Y137" s="41"/>
      <c r="Z137" s="41"/>
      <c r="AA137" s="41"/>
      <c r="AB137" s="41"/>
      <c r="AC137" s="41"/>
      <c r="AD137" s="41"/>
      <c r="AE137" s="41"/>
      <c r="AT137" s="22" t="s">
        <v>338</v>
      </c>
      <c r="AU137" s="22" t="s">
        <v>79</v>
      </c>
    </row>
    <row r="138" s="2" customFormat="1" ht="24.15" customHeight="1">
      <c r="A138" s="41"/>
      <c r="B138" s="176"/>
      <c r="C138" s="177" t="s">
        <v>183</v>
      </c>
      <c r="D138" s="177" t="s">
        <v>331</v>
      </c>
      <c r="E138" s="178" t="s">
        <v>485</v>
      </c>
      <c r="F138" s="179" t="s">
        <v>486</v>
      </c>
      <c r="G138" s="180" t="s">
        <v>439</v>
      </c>
      <c r="H138" s="181">
        <v>3320</v>
      </c>
      <c r="I138" s="182"/>
      <c r="J138" s="183">
        <f>ROUND(I138*H138,2)</f>
        <v>0</v>
      </c>
      <c r="K138" s="179" t="s">
        <v>335</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79</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487</v>
      </c>
    </row>
    <row r="139" s="2" customFormat="1">
      <c r="A139" s="41"/>
      <c r="B139" s="42"/>
      <c r="C139" s="41"/>
      <c r="D139" s="190" t="s">
        <v>338</v>
      </c>
      <c r="E139" s="41"/>
      <c r="F139" s="191" t="s">
        <v>488</v>
      </c>
      <c r="G139" s="41"/>
      <c r="H139" s="41"/>
      <c r="I139" s="192"/>
      <c r="J139" s="41"/>
      <c r="K139" s="41"/>
      <c r="L139" s="42"/>
      <c r="M139" s="193"/>
      <c r="N139" s="194"/>
      <c r="O139" s="75"/>
      <c r="P139" s="75"/>
      <c r="Q139" s="75"/>
      <c r="R139" s="75"/>
      <c r="S139" s="75"/>
      <c r="T139" s="76"/>
      <c r="U139" s="41"/>
      <c r="V139" s="41"/>
      <c r="W139" s="41"/>
      <c r="X139" s="41"/>
      <c r="Y139" s="41"/>
      <c r="Z139" s="41"/>
      <c r="AA139" s="41"/>
      <c r="AB139" s="41"/>
      <c r="AC139" s="41"/>
      <c r="AD139" s="41"/>
      <c r="AE139" s="41"/>
      <c r="AT139" s="22" t="s">
        <v>338</v>
      </c>
      <c r="AU139" s="22" t="s">
        <v>79</v>
      </c>
    </row>
    <row r="140" s="2" customFormat="1" ht="33" customHeight="1">
      <c r="A140" s="41"/>
      <c r="B140" s="176"/>
      <c r="C140" s="177" t="s">
        <v>235</v>
      </c>
      <c r="D140" s="177" t="s">
        <v>331</v>
      </c>
      <c r="E140" s="178" t="s">
        <v>489</v>
      </c>
      <c r="F140" s="179" t="s">
        <v>490</v>
      </c>
      <c r="G140" s="180" t="s">
        <v>491</v>
      </c>
      <c r="H140" s="181">
        <v>1908</v>
      </c>
      <c r="I140" s="182"/>
      <c r="J140" s="183">
        <f>ROUND(I140*H140,2)</f>
        <v>0</v>
      </c>
      <c r="K140" s="179" t="s">
        <v>335</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79</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492</v>
      </c>
    </row>
    <row r="141" s="2" customFormat="1">
      <c r="A141" s="41"/>
      <c r="B141" s="42"/>
      <c r="C141" s="41"/>
      <c r="D141" s="190" t="s">
        <v>338</v>
      </c>
      <c r="E141" s="41"/>
      <c r="F141" s="191" t="s">
        <v>493</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338</v>
      </c>
      <c r="AU141" s="22" t="s">
        <v>79</v>
      </c>
    </row>
    <row r="142" s="13" customFormat="1">
      <c r="A142" s="13"/>
      <c r="B142" s="201"/>
      <c r="C142" s="13"/>
      <c r="D142" s="195" t="s">
        <v>442</v>
      </c>
      <c r="E142" s="202" t="s">
        <v>3</v>
      </c>
      <c r="F142" s="203" t="s">
        <v>494</v>
      </c>
      <c r="G142" s="13"/>
      <c r="H142" s="204">
        <v>1908</v>
      </c>
      <c r="I142" s="205"/>
      <c r="J142" s="13"/>
      <c r="K142" s="13"/>
      <c r="L142" s="201"/>
      <c r="M142" s="206"/>
      <c r="N142" s="207"/>
      <c r="O142" s="207"/>
      <c r="P142" s="207"/>
      <c r="Q142" s="207"/>
      <c r="R142" s="207"/>
      <c r="S142" s="207"/>
      <c r="T142" s="208"/>
      <c r="U142" s="13"/>
      <c r="V142" s="13"/>
      <c r="W142" s="13"/>
      <c r="X142" s="13"/>
      <c r="Y142" s="13"/>
      <c r="Z142" s="13"/>
      <c r="AA142" s="13"/>
      <c r="AB142" s="13"/>
      <c r="AC142" s="13"/>
      <c r="AD142" s="13"/>
      <c r="AE142" s="13"/>
      <c r="AT142" s="202" t="s">
        <v>442</v>
      </c>
      <c r="AU142" s="202" t="s">
        <v>79</v>
      </c>
      <c r="AV142" s="13" t="s">
        <v>79</v>
      </c>
      <c r="AW142" s="13" t="s">
        <v>31</v>
      </c>
      <c r="AX142" s="13" t="s">
        <v>76</v>
      </c>
      <c r="AY142" s="202" t="s">
        <v>328</v>
      </c>
    </row>
    <row r="143" s="2" customFormat="1" ht="33" customHeight="1">
      <c r="A143" s="41"/>
      <c r="B143" s="176"/>
      <c r="C143" s="177" t="s">
        <v>239</v>
      </c>
      <c r="D143" s="177" t="s">
        <v>331</v>
      </c>
      <c r="E143" s="178" t="s">
        <v>495</v>
      </c>
      <c r="F143" s="179" t="s">
        <v>496</v>
      </c>
      <c r="G143" s="180" t="s">
        <v>491</v>
      </c>
      <c r="H143" s="181">
        <v>53.939999999999998</v>
      </c>
      <c r="I143" s="182"/>
      <c r="J143" s="183">
        <f>ROUND(I143*H143,2)</f>
        <v>0</v>
      </c>
      <c r="K143" s="179" t="s">
        <v>335</v>
      </c>
      <c r="L143" s="42"/>
      <c r="M143" s="184" t="s">
        <v>3</v>
      </c>
      <c r="N143" s="185" t="s">
        <v>40</v>
      </c>
      <c r="O143" s="75"/>
      <c r="P143" s="186">
        <f>O143*H143</f>
        <v>0</v>
      </c>
      <c r="Q143" s="186">
        <v>0</v>
      </c>
      <c r="R143" s="186">
        <f>Q143*H143</f>
        <v>0</v>
      </c>
      <c r="S143" s="186">
        <v>0</v>
      </c>
      <c r="T143" s="187">
        <f>S143*H143</f>
        <v>0</v>
      </c>
      <c r="U143" s="41"/>
      <c r="V143" s="41"/>
      <c r="W143" s="41"/>
      <c r="X143" s="41"/>
      <c r="Y143" s="41"/>
      <c r="Z143" s="41"/>
      <c r="AA143" s="41"/>
      <c r="AB143" s="41"/>
      <c r="AC143" s="41"/>
      <c r="AD143" s="41"/>
      <c r="AE143" s="41"/>
      <c r="AR143" s="188" t="s">
        <v>113</v>
      </c>
      <c r="AT143" s="188" t="s">
        <v>331</v>
      </c>
      <c r="AU143" s="188" t="s">
        <v>79</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113</v>
      </c>
      <c r="BM143" s="188" t="s">
        <v>497</v>
      </c>
    </row>
    <row r="144" s="2" customFormat="1">
      <c r="A144" s="41"/>
      <c r="B144" s="42"/>
      <c r="C144" s="41"/>
      <c r="D144" s="190" t="s">
        <v>338</v>
      </c>
      <c r="E144" s="41"/>
      <c r="F144" s="191" t="s">
        <v>498</v>
      </c>
      <c r="G144" s="41"/>
      <c r="H144" s="41"/>
      <c r="I144" s="192"/>
      <c r="J144" s="41"/>
      <c r="K144" s="41"/>
      <c r="L144" s="42"/>
      <c r="M144" s="193"/>
      <c r="N144" s="194"/>
      <c r="O144" s="75"/>
      <c r="P144" s="75"/>
      <c r="Q144" s="75"/>
      <c r="R144" s="75"/>
      <c r="S144" s="75"/>
      <c r="T144" s="76"/>
      <c r="U144" s="41"/>
      <c r="V144" s="41"/>
      <c r="W144" s="41"/>
      <c r="X144" s="41"/>
      <c r="Y144" s="41"/>
      <c r="Z144" s="41"/>
      <c r="AA144" s="41"/>
      <c r="AB144" s="41"/>
      <c r="AC144" s="41"/>
      <c r="AD144" s="41"/>
      <c r="AE144" s="41"/>
      <c r="AT144" s="22" t="s">
        <v>338</v>
      </c>
      <c r="AU144" s="22" t="s">
        <v>79</v>
      </c>
    </row>
    <row r="145" s="13" customFormat="1">
      <c r="A145" s="13"/>
      <c r="B145" s="201"/>
      <c r="C145" s="13"/>
      <c r="D145" s="195" t="s">
        <v>442</v>
      </c>
      <c r="E145" s="202" t="s">
        <v>3</v>
      </c>
      <c r="F145" s="203" t="s">
        <v>499</v>
      </c>
      <c r="G145" s="13"/>
      <c r="H145" s="204">
        <v>53.939999999999998</v>
      </c>
      <c r="I145" s="205"/>
      <c r="J145" s="13"/>
      <c r="K145" s="13"/>
      <c r="L145" s="201"/>
      <c r="M145" s="206"/>
      <c r="N145" s="207"/>
      <c r="O145" s="207"/>
      <c r="P145" s="207"/>
      <c r="Q145" s="207"/>
      <c r="R145" s="207"/>
      <c r="S145" s="207"/>
      <c r="T145" s="208"/>
      <c r="U145" s="13"/>
      <c r="V145" s="13"/>
      <c r="W145" s="13"/>
      <c r="X145" s="13"/>
      <c r="Y145" s="13"/>
      <c r="Z145" s="13"/>
      <c r="AA145" s="13"/>
      <c r="AB145" s="13"/>
      <c r="AC145" s="13"/>
      <c r="AD145" s="13"/>
      <c r="AE145" s="13"/>
      <c r="AT145" s="202" t="s">
        <v>442</v>
      </c>
      <c r="AU145" s="202" t="s">
        <v>79</v>
      </c>
      <c r="AV145" s="13" t="s">
        <v>79</v>
      </c>
      <c r="AW145" s="13" t="s">
        <v>31</v>
      </c>
      <c r="AX145" s="13" t="s">
        <v>76</v>
      </c>
      <c r="AY145" s="202" t="s">
        <v>328</v>
      </c>
    </row>
    <row r="146" s="2" customFormat="1" ht="24.15" customHeight="1">
      <c r="A146" s="41"/>
      <c r="B146" s="176"/>
      <c r="C146" s="177" t="s">
        <v>9</v>
      </c>
      <c r="D146" s="177" t="s">
        <v>331</v>
      </c>
      <c r="E146" s="178" t="s">
        <v>500</v>
      </c>
      <c r="F146" s="179" t="s">
        <v>501</v>
      </c>
      <c r="G146" s="180" t="s">
        <v>491</v>
      </c>
      <c r="H146" s="181">
        <v>589.96000000000004</v>
      </c>
      <c r="I146" s="182"/>
      <c r="J146" s="183">
        <f>ROUND(I146*H146,2)</f>
        <v>0</v>
      </c>
      <c r="K146" s="179" t="s">
        <v>335</v>
      </c>
      <c r="L146" s="42"/>
      <c r="M146" s="184" t="s">
        <v>3</v>
      </c>
      <c r="N146" s="185"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113</v>
      </c>
      <c r="AT146" s="188" t="s">
        <v>331</v>
      </c>
      <c r="AU146" s="188" t="s">
        <v>79</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502</v>
      </c>
    </row>
    <row r="147" s="2" customFormat="1">
      <c r="A147" s="41"/>
      <c r="B147" s="42"/>
      <c r="C147" s="41"/>
      <c r="D147" s="190" t="s">
        <v>338</v>
      </c>
      <c r="E147" s="41"/>
      <c r="F147" s="191" t="s">
        <v>503</v>
      </c>
      <c r="G147" s="41"/>
      <c r="H147" s="41"/>
      <c r="I147" s="192"/>
      <c r="J147" s="41"/>
      <c r="K147" s="41"/>
      <c r="L147" s="42"/>
      <c r="M147" s="193"/>
      <c r="N147" s="194"/>
      <c r="O147" s="75"/>
      <c r="P147" s="75"/>
      <c r="Q147" s="75"/>
      <c r="R147" s="75"/>
      <c r="S147" s="75"/>
      <c r="T147" s="76"/>
      <c r="U147" s="41"/>
      <c r="V147" s="41"/>
      <c r="W147" s="41"/>
      <c r="X147" s="41"/>
      <c r="Y147" s="41"/>
      <c r="Z147" s="41"/>
      <c r="AA147" s="41"/>
      <c r="AB147" s="41"/>
      <c r="AC147" s="41"/>
      <c r="AD147" s="41"/>
      <c r="AE147" s="41"/>
      <c r="AT147" s="22" t="s">
        <v>338</v>
      </c>
      <c r="AU147" s="22" t="s">
        <v>79</v>
      </c>
    </row>
    <row r="148" s="13" customFormat="1">
      <c r="A148" s="13"/>
      <c r="B148" s="201"/>
      <c r="C148" s="13"/>
      <c r="D148" s="195" t="s">
        <v>442</v>
      </c>
      <c r="E148" s="202" t="s">
        <v>3</v>
      </c>
      <c r="F148" s="203" t="s">
        <v>504</v>
      </c>
      <c r="G148" s="13"/>
      <c r="H148" s="204">
        <v>589.96000000000004</v>
      </c>
      <c r="I148" s="205"/>
      <c r="J148" s="13"/>
      <c r="K148" s="13"/>
      <c r="L148" s="201"/>
      <c r="M148" s="206"/>
      <c r="N148" s="207"/>
      <c r="O148" s="207"/>
      <c r="P148" s="207"/>
      <c r="Q148" s="207"/>
      <c r="R148" s="207"/>
      <c r="S148" s="207"/>
      <c r="T148" s="208"/>
      <c r="U148" s="13"/>
      <c r="V148" s="13"/>
      <c r="W148" s="13"/>
      <c r="X148" s="13"/>
      <c r="Y148" s="13"/>
      <c r="Z148" s="13"/>
      <c r="AA148" s="13"/>
      <c r="AB148" s="13"/>
      <c r="AC148" s="13"/>
      <c r="AD148" s="13"/>
      <c r="AE148" s="13"/>
      <c r="AT148" s="202" t="s">
        <v>442</v>
      </c>
      <c r="AU148" s="202" t="s">
        <v>79</v>
      </c>
      <c r="AV148" s="13" t="s">
        <v>79</v>
      </c>
      <c r="AW148" s="13" t="s">
        <v>31</v>
      </c>
      <c r="AX148" s="13" t="s">
        <v>76</v>
      </c>
      <c r="AY148" s="202" t="s">
        <v>328</v>
      </c>
    </row>
    <row r="149" s="2" customFormat="1" ht="16.5" customHeight="1">
      <c r="A149" s="41"/>
      <c r="B149" s="176"/>
      <c r="C149" s="177" t="s">
        <v>505</v>
      </c>
      <c r="D149" s="177" t="s">
        <v>331</v>
      </c>
      <c r="E149" s="178" t="s">
        <v>506</v>
      </c>
      <c r="F149" s="179" t="s">
        <v>507</v>
      </c>
      <c r="G149" s="180" t="s">
        <v>491</v>
      </c>
      <c r="H149" s="181">
        <v>551.94000000000005</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79</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508</v>
      </c>
    </row>
    <row r="150" s="2" customFormat="1">
      <c r="A150" s="41"/>
      <c r="B150" s="42"/>
      <c r="C150" s="41"/>
      <c r="D150" s="190" t="s">
        <v>338</v>
      </c>
      <c r="E150" s="41"/>
      <c r="F150" s="191" t="s">
        <v>509</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79</v>
      </c>
    </row>
    <row r="151" s="13" customFormat="1">
      <c r="A151" s="13"/>
      <c r="B151" s="201"/>
      <c r="C151" s="13"/>
      <c r="D151" s="195" t="s">
        <v>442</v>
      </c>
      <c r="E151" s="202" t="s">
        <v>3</v>
      </c>
      <c r="F151" s="203" t="s">
        <v>510</v>
      </c>
      <c r="G151" s="13"/>
      <c r="H151" s="204">
        <v>498</v>
      </c>
      <c r="I151" s="205"/>
      <c r="J151" s="13"/>
      <c r="K151" s="13"/>
      <c r="L151" s="201"/>
      <c r="M151" s="206"/>
      <c r="N151" s="207"/>
      <c r="O151" s="207"/>
      <c r="P151" s="207"/>
      <c r="Q151" s="207"/>
      <c r="R151" s="207"/>
      <c r="S151" s="207"/>
      <c r="T151" s="208"/>
      <c r="U151" s="13"/>
      <c r="V151" s="13"/>
      <c r="W151" s="13"/>
      <c r="X151" s="13"/>
      <c r="Y151" s="13"/>
      <c r="Z151" s="13"/>
      <c r="AA151" s="13"/>
      <c r="AB151" s="13"/>
      <c r="AC151" s="13"/>
      <c r="AD151" s="13"/>
      <c r="AE151" s="13"/>
      <c r="AT151" s="202" t="s">
        <v>442</v>
      </c>
      <c r="AU151" s="202" t="s">
        <v>79</v>
      </c>
      <c r="AV151" s="13" t="s">
        <v>79</v>
      </c>
      <c r="AW151" s="13" t="s">
        <v>31</v>
      </c>
      <c r="AX151" s="13" t="s">
        <v>69</v>
      </c>
      <c r="AY151" s="202" t="s">
        <v>328</v>
      </c>
    </row>
    <row r="152" s="13" customFormat="1">
      <c r="A152" s="13"/>
      <c r="B152" s="201"/>
      <c r="C152" s="13"/>
      <c r="D152" s="195" t="s">
        <v>442</v>
      </c>
      <c r="E152" s="202" t="s">
        <v>3</v>
      </c>
      <c r="F152" s="203" t="s">
        <v>511</v>
      </c>
      <c r="G152" s="13"/>
      <c r="H152" s="204">
        <v>53.939999999999998</v>
      </c>
      <c r="I152" s="205"/>
      <c r="J152" s="13"/>
      <c r="K152" s="13"/>
      <c r="L152" s="201"/>
      <c r="M152" s="206"/>
      <c r="N152" s="207"/>
      <c r="O152" s="207"/>
      <c r="P152" s="207"/>
      <c r="Q152" s="207"/>
      <c r="R152" s="207"/>
      <c r="S152" s="207"/>
      <c r="T152" s="208"/>
      <c r="U152" s="13"/>
      <c r="V152" s="13"/>
      <c r="W152" s="13"/>
      <c r="X152" s="13"/>
      <c r="Y152" s="13"/>
      <c r="Z152" s="13"/>
      <c r="AA152" s="13"/>
      <c r="AB152" s="13"/>
      <c r="AC152" s="13"/>
      <c r="AD152" s="13"/>
      <c r="AE152" s="13"/>
      <c r="AT152" s="202" t="s">
        <v>442</v>
      </c>
      <c r="AU152" s="202" t="s">
        <v>79</v>
      </c>
      <c r="AV152" s="13" t="s">
        <v>79</v>
      </c>
      <c r="AW152" s="13" t="s">
        <v>31</v>
      </c>
      <c r="AX152" s="13" t="s">
        <v>69</v>
      </c>
      <c r="AY152" s="202" t="s">
        <v>328</v>
      </c>
    </row>
    <row r="153" s="14" customFormat="1">
      <c r="A153" s="14"/>
      <c r="B153" s="209"/>
      <c r="C153" s="14"/>
      <c r="D153" s="195" t="s">
        <v>442</v>
      </c>
      <c r="E153" s="210" t="s">
        <v>3</v>
      </c>
      <c r="F153" s="211" t="s">
        <v>452</v>
      </c>
      <c r="G153" s="14"/>
      <c r="H153" s="212">
        <v>551.94000000000005</v>
      </c>
      <c r="I153" s="213"/>
      <c r="J153" s="14"/>
      <c r="K153" s="14"/>
      <c r="L153" s="209"/>
      <c r="M153" s="214"/>
      <c r="N153" s="215"/>
      <c r="O153" s="215"/>
      <c r="P153" s="215"/>
      <c r="Q153" s="215"/>
      <c r="R153" s="215"/>
      <c r="S153" s="215"/>
      <c r="T153" s="216"/>
      <c r="U153" s="14"/>
      <c r="V153" s="14"/>
      <c r="W153" s="14"/>
      <c r="X153" s="14"/>
      <c r="Y153" s="14"/>
      <c r="Z153" s="14"/>
      <c r="AA153" s="14"/>
      <c r="AB153" s="14"/>
      <c r="AC153" s="14"/>
      <c r="AD153" s="14"/>
      <c r="AE153" s="14"/>
      <c r="AT153" s="210" t="s">
        <v>442</v>
      </c>
      <c r="AU153" s="210" t="s">
        <v>79</v>
      </c>
      <c r="AV153" s="14" t="s">
        <v>113</v>
      </c>
      <c r="AW153" s="14" t="s">
        <v>31</v>
      </c>
      <c r="AX153" s="14" t="s">
        <v>76</v>
      </c>
      <c r="AY153" s="210" t="s">
        <v>328</v>
      </c>
    </row>
    <row r="154" s="2" customFormat="1" ht="24.15" customHeight="1">
      <c r="A154" s="41"/>
      <c r="B154" s="176"/>
      <c r="C154" s="177" t="s">
        <v>512</v>
      </c>
      <c r="D154" s="177" t="s">
        <v>331</v>
      </c>
      <c r="E154" s="178" t="s">
        <v>513</v>
      </c>
      <c r="F154" s="179" t="s">
        <v>514</v>
      </c>
      <c r="G154" s="180" t="s">
        <v>439</v>
      </c>
      <c r="H154" s="181">
        <v>6042</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515</v>
      </c>
    </row>
    <row r="155" s="2" customFormat="1">
      <c r="A155" s="41"/>
      <c r="B155" s="42"/>
      <c r="C155" s="41"/>
      <c r="D155" s="190" t="s">
        <v>338</v>
      </c>
      <c r="E155" s="41"/>
      <c r="F155" s="191" t="s">
        <v>516</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79</v>
      </c>
    </row>
    <row r="156" s="13" customFormat="1">
      <c r="A156" s="13"/>
      <c r="B156" s="201"/>
      <c r="C156" s="13"/>
      <c r="D156" s="195" t="s">
        <v>442</v>
      </c>
      <c r="E156" s="202" t="s">
        <v>3</v>
      </c>
      <c r="F156" s="203" t="s">
        <v>517</v>
      </c>
      <c r="G156" s="13"/>
      <c r="H156" s="204">
        <v>675</v>
      </c>
      <c r="I156" s="205"/>
      <c r="J156" s="13"/>
      <c r="K156" s="13"/>
      <c r="L156" s="201"/>
      <c r="M156" s="206"/>
      <c r="N156" s="207"/>
      <c r="O156" s="207"/>
      <c r="P156" s="207"/>
      <c r="Q156" s="207"/>
      <c r="R156" s="207"/>
      <c r="S156" s="207"/>
      <c r="T156" s="208"/>
      <c r="U156" s="13"/>
      <c r="V156" s="13"/>
      <c r="W156" s="13"/>
      <c r="X156" s="13"/>
      <c r="Y156" s="13"/>
      <c r="Z156" s="13"/>
      <c r="AA156" s="13"/>
      <c r="AB156" s="13"/>
      <c r="AC156" s="13"/>
      <c r="AD156" s="13"/>
      <c r="AE156" s="13"/>
      <c r="AT156" s="202" t="s">
        <v>442</v>
      </c>
      <c r="AU156" s="202" t="s">
        <v>79</v>
      </c>
      <c r="AV156" s="13" t="s">
        <v>79</v>
      </c>
      <c r="AW156" s="13" t="s">
        <v>31</v>
      </c>
      <c r="AX156" s="13" t="s">
        <v>69</v>
      </c>
      <c r="AY156" s="202" t="s">
        <v>328</v>
      </c>
    </row>
    <row r="157" s="13" customFormat="1">
      <c r="A157" s="13"/>
      <c r="B157" s="201"/>
      <c r="C157" s="13"/>
      <c r="D157" s="195" t="s">
        <v>442</v>
      </c>
      <c r="E157" s="202" t="s">
        <v>3</v>
      </c>
      <c r="F157" s="203" t="s">
        <v>518</v>
      </c>
      <c r="G157" s="13"/>
      <c r="H157" s="204">
        <v>135</v>
      </c>
      <c r="I157" s="205"/>
      <c r="J157" s="13"/>
      <c r="K157" s="13"/>
      <c r="L157" s="201"/>
      <c r="M157" s="206"/>
      <c r="N157" s="207"/>
      <c r="O157" s="207"/>
      <c r="P157" s="207"/>
      <c r="Q157" s="207"/>
      <c r="R157" s="207"/>
      <c r="S157" s="207"/>
      <c r="T157" s="208"/>
      <c r="U157" s="13"/>
      <c r="V157" s="13"/>
      <c r="W157" s="13"/>
      <c r="X157" s="13"/>
      <c r="Y157" s="13"/>
      <c r="Z157" s="13"/>
      <c r="AA157" s="13"/>
      <c r="AB157" s="13"/>
      <c r="AC157" s="13"/>
      <c r="AD157" s="13"/>
      <c r="AE157" s="13"/>
      <c r="AT157" s="202" t="s">
        <v>442</v>
      </c>
      <c r="AU157" s="202" t="s">
        <v>79</v>
      </c>
      <c r="AV157" s="13" t="s">
        <v>79</v>
      </c>
      <c r="AW157" s="13" t="s">
        <v>31</v>
      </c>
      <c r="AX157" s="13" t="s">
        <v>69</v>
      </c>
      <c r="AY157" s="202" t="s">
        <v>328</v>
      </c>
    </row>
    <row r="158" s="13" customFormat="1">
      <c r="A158" s="13"/>
      <c r="B158" s="201"/>
      <c r="C158" s="13"/>
      <c r="D158" s="195" t="s">
        <v>442</v>
      </c>
      <c r="E158" s="202" t="s">
        <v>3</v>
      </c>
      <c r="F158" s="203" t="s">
        <v>519</v>
      </c>
      <c r="G158" s="13"/>
      <c r="H158" s="204">
        <v>681</v>
      </c>
      <c r="I158" s="205"/>
      <c r="J158" s="13"/>
      <c r="K158" s="13"/>
      <c r="L158" s="201"/>
      <c r="M158" s="206"/>
      <c r="N158" s="207"/>
      <c r="O158" s="207"/>
      <c r="P158" s="207"/>
      <c r="Q158" s="207"/>
      <c r="R158" s="207"/>
      <c r="S158" s="207"/>
      <c r="T158" s="208"/>
      <c r="U158" s="13"/>
      <c r="V158" s="13"/>
      <c r="W158" s="13"/>
      <c r="X158" s="13"/>
      <c r="Y158" s="13"/>
      <c r="Z158" s="13"/>
      <c r="AA158" s="13"/>
      <c r="AB158" s="13"/>
      <c r="AC158" s="13"/>
      <c r="AD158" s="13"/>
      <c r="AE158" s="13"/>
      <c r="AT158" s="202" t="s">
        <v>442</v>
      </c>
      <c r="AU158" s="202" t="s">
        <v>79</v>
      </c>
      <c r="AV158" s="13" t="s">
        <v>79</v>
      </c>
      <c r="AW158" s="13" t="s">
        <v>31</v>
      </c>
      <c r="AX158" s="13" t="s">
        <v>69</v>
      </c>
      <c r="AY158" s="202" t="s">
        <v>328</v>
      </c>
    </row>
    <row r="159" s="13" customFormat="1">
      <c r="A159" s="13"/>
      <c r="B159" s="201"/>
      <c r="C159" s="13"/>
      <c r="D159" s="195" t="s">
        <v>442</v>
      </c>
      <c r="E159" s="202" t="s">
        <v>3</v>
      </c>
      <c r="F159" s="203" t="s">
        <v>520</v>
      </c>
      <c r="G159" s="13"/>
      <c r="H159" s="204">
        <v>650</v>
      </c>
      <c r="I159" s="205"/>
      <c r="J159" s="13"/>
      <c r="K159" s="13"/>
      <c r="L159" s="201"/>
      <c r="M159" s="206"/>
      <c r="N159" s="207"/>
      <c r="O159" s="207"/>
      <c r="P159" s="207"/>
      <c r="Q159" s="207"/>
      <c r="R159" s="207"/>
      <c r="S159" s="207"/>
      <c r="T159" s="208"/>
      <c r="U159" s="13"/>
      <c r="V159" s="13"/>
      <c r="W159" s="13"/>
      <c r="X159" s="13"/>
      <c r="Y159" s="13"/>
      <c r="Z159" s="13"/>
      <c r="AA159" s="13"/>
      <c r="AB159" s="13"/>
      <c r="AC159" s="13"/>
      <c r="AD159" s="13"/>
      <c r="AE159" s="13"/>
      <c r="AT159" s="202" t="s">
        <v>442</v>
      </c>
      <c r="AU159" s="202" t="s">
        <v>79</v>
      </c>
      <c r="AV159" s="13" t="s">
        <v>79</v>
      </c>
      <c r="AW159" s="13" t="s">
        <v>31</v>
      </c>
      <c r="AX159" s="13" t="s">
        <v>69</v>
      </c>
      <c r="AY159" s="202" t="s">
        <v>328</v>
      </c>
    </row>
    <row r="160" s="13" customFormat="1">
      <c r="A160" s="13"/>
      <c r="B160" s="201"/>
      <c r="C160" s="13"/>
      <c r="D160" s="195" t="s">
        <v>442</v>
      </c>
      <c r="E160" s="202" t="s">
        <v>3</v>
      </c>
      <c r="F160" s="203" t="s">
        <v>521</v>
      </c>
      <c r="G160" s="13"/>
      <c r="H160" s="204">
        <v>67</v>
      </c>
      <c r="I160" s="205"/>
      <c r="J160" s="13"/>
      <c r="K160" s="13"/>
      <c r="L160" s="201"/>
      <c r="M160" s="206"/>
      <c r="N160" s="207"/>
      <c r="O160" s="207"/>
      <c r="P160" s="207"/>
      <c r="Q160" s="207"/>
      <c r="R160" s="207"/>
      <c r="S160" s="207"/>
      <c r="T160" s="208"/>
      <c r="U160" s="13"/>
      <c r="V160" s="13"/>
      <c r="W160" s="13"/>
      <c r="X160" s="13"/>
      <c r="Y160" s="13"/>
      <c r="Z160" s="13"/>
      <c r="AA160" s="13"/>
      <c r="AB160" s="13"/>
      <c r="AC160" s="13"/>
      <c r="AD160" s="13"/>
      <c r="AE160" s="13"/>
      <c r="AT160" s="202" t="s">
        <v>442</v>
      </c>
      <c r="AU160" s="202" t="s">
        <v>79</v>
      </c>
      <c r="AV160" s="13" t="s">
        <v>79</v>
      </c>
      <c r="AW160" s="13" t="s">
        <v>31</v>
      </c>
      <c r="AX160" s="13" t="s">
        <v>69</v>
      </c>
      <c r="AY160" s="202" t="s">
        <v>328</v>
      </c>
    </row>
    <row r="161" s="13" customFormat="1">
      <c r="A161" s="13"/>
      <c r="B161" s="201"/>
      <c r="C161" s="13"/>
      <c r="D161" s="195" t="s">
        <v>442</v>
      </c>
      <c r="E161" s="202" t="s">
        <v>3</v>
      </c>
      <c r="F161" s="203" t="s">
        <v>522</v>
      </c>
      <c r="G161" s="13"/>
      <c r="H161" s="204">
        <v>1445</v>
      </c>
      <c r="I161" s="205"/>
      <c r="J161" s="13"/>
      <c r="K161" s="13"/>
      <c r="L161" s="201"/>
      <c r="M161" s="206"/>
      <c r="N161" s="207"/>
      <c r="O161" s="207"/>
      <c r="P161" s="207"/>
      <c r="Q161" s="207"/>
      <c r="R161" s="207"/>
      <c r="S161" s="207"/>
      <c r="T161" s="208"/>
      <c r="U161" s="13"/>
      <c r="V161" s="13"/>
      <c r="W161" s="13"/>
      <c r="X161" s="13"/>
      <c r="Y161" s="13"/>
      <c r="Z161" s="13"/>
      <c r="AA161" s="13"/>
      <c r="AB161" s="13"/>
      <c r="AC161" s="13"/>
      <c r="AD161" s="13"/>
      <c r="AE161" s="13"/>
      <c r="AT161" s="202" t="s">
        <v>442</v>
      </c>
      <c r="AU161" s="202" t="s">
        <v>79</v>
      </c>
      <c r="AV161" s="13" t="s">
        <v>79</v>
      </c>
      <c r="AW161" s="13" t="s">
        <v>31</v>
      </c>
      <c r="AX161" s="13" t="s">
        <v>69</v>
      </c>
      <c r="AY161" s="202" t="s">
        <v>328</v>
      </c>
    </row>
    <row r="162" s="13" customFormat="1">
      <c r="A162" s="13"/>
      <c r="B162" s="201"/>
      <c r="C162" s="13"/>
      <c r="D162" s="195" t="s">
        <v>442</v>
      </c>
      <c r="E162" s="202" t="s">
        <v>3</v>
      </c>
      <c r="F162" s="203" t="s">
        <v>523</v>
      </c>
      <c r="G162" s="13"/>
      <c r="H162" s="204">
        <v>2166</v>
      </c>
      <c r="I162" s="205"/>
      <c r="J162" s="13"/>
      <c r="K162" s="13"/>
      <c r="L162" s="201"/>
      <c r="M162" s="206"/>
      <c r="N162" s="207"/>
      <c r="O162" s="207"/>
      <c r="P162" s="207"/>
      <c r="Q162" s="207"/>
      <c r="R162" s="207"/>
      <c r="S162" s="207"/>
      <c r="T162" s="208"/>
      <c r="U162" s="13"/>
      <c r="V162" s="13"/>
      <c r="W162" s="13"/>
      <c r="X162" s="13"/>
      <c r="Y162" s="13"/>
      <c r="Z162" s="13"/>
      <c r="AA162" s="13"/>
      <c r="AB162" s="13"/>
      <c r="AC162" s="13"/>
      <c r="AD162" s="13"/>
      <c r="AE162" s="13"/>
      <c r="AT162" s="202" t="s">
        <v>442</v>
      </c>
      <c r="AU162" s="202" t="s">
        <v>79</v>
      </c>
      <c r="AV162" s="13" t="s">
        <v>79</v>
      </c>
      <c r="AW162" s="13" t="s">
        <v>31</v>
      </c>
      <c r="AX162" s="13" t="s">
        <v>69</v>
      </c>
      <c r="AY162" s="202" t="s">
        <v>328</v>
      </c>
    </row>
    <row r="163" s="13" customFormat="1">
      <c r="A163" s="13"/>
      <c r="B163" s="201"/>
      <c r="C163" s="13"/>
      <c r="D163" s="195" t="s">
        <v>442</v>
      </c>
      <c r="E163" s="202" t="s">
        <v>3</v>
      </c>
      <c r="F163" s="203" t="s">
        <v>524</v>
      </c>
      <c r="G163" s="13"/>
      <c r="H163" s="204">
        <v>223</v>
      </c>
      <c r="I163" s="205"/>
      <c r="J163" s="13"/>
      <c r="K163" s="13"/>
      <c r="L163" s="201"/>
      <c r="M163" s="206"/>
      <c r="N163" s="207"/>
      <c r="O163" s="207"/>
      <c r="P163" s="207"/>
      <c r="Q163" s="207"/>
      <c r="R163" s="207"/>
      <c r="S163" s="207"/>
      <c r="T163" s="208"/>
      <c r="U163" s="13"/>
      <c r="V163" s="13"/>
      <c r="W163" s="13"/>
      <c r="X163" s="13"/>
      <c r="Y163" s="13"/>
      <c r="Z163" s="13"/>
      <c r="AA163" s="13"/>
      <c r="AB163" s="13"/>
      <c r="AC163" s="13"/>
      <c r="AD163" s="13"/>
      <c r="AE163" s="13"/>
      <c r="AT163" s="202" t="s">
        <v>442</v>
      </c>
      <c r="AU163" s="202" t="s">
        <v>79</v>
      </c>
      <c r="AV163" s="13" t="s">
        <v>79</v>
      </c>
      <c r="AW163" s="13" t="s">
        <v>31</v>
      </c>
      <c r="AX163" s="13" t="s">
        <v>69</v>
      </c>
      <c r="AY163" s="202" t="s">
        <v>328</v>
      </c>
    </row>
    <row r="164" s="14" customFormat="1">
      <c r="A164" s="14"/>
      <c r="B164" s="209"/>
      <c r="C164" s="14"/>
      <c r="D164" s="195" t="s">
        <v>442</v>
      </c>
      <c r="E164" s="210" t="s">
        <v>3</v>
      </c>
      <c r="F164" s="211" t="s">
        <v>452</v>
      </c>
      <c r="G164" s="14"/>
      <c r="H164" s="212">
        <v>6042</v>
      </c>
      <c r="I164" s="213"/>
      <c r="J164" s="14"/>
      <c r="K164" s="14"/>
      <c r="L164" s="209"/>
      <c r="M164" s="214"/>
      <c r="N164" s="215"/>
      <c r="O164" s="215"/>
      <c r="P164" s="215"/>
      <c r="Q164" s="215"/>
      <c r="R164" s="215"/>
      <c r="S164" s="215"/>
      <c r="T164" s="216"/>
      <c r="U164" s="14"/>
      <c r="V164" s="14"/>
      <c r="W164" s="14"/>
      <c r="X164" s="14"/>
      <c r="Y164" s="14"/>
      <c r="Z164" s="14"/>
      <c r="AA164" s="14"/>
      <c r="AB164" s="14"/>
      <c r="AC164" s="14"/>
      <c r="AD164" s="14"/>
      <c r="AE164" s="14"/>
      <c r="AT164" s="210" t="s">
        <v>442</v>
      </c>
      <c r="AU164" s="210" t="s">
        <v>79</v>
      </c>
      <c r="AV164" s="14" t="s">
        <v>113</v>
      </c>
      <c r="AW164" s="14" t="s">
        <v>31</v>
      </c>
      <c r="AX164" s="14" t="s">
        <v>76</v>
      </c>
      <c r="AY164" s="210" t="s">
        <v>328</v>
      </c>
    </row>
    <row r="165" s="12" customFormat="1" ht="22.8" customHeight="1">
      <c r="A165" s="12"/>
      <c r="B165" s="163"/>
      <c r="C165" s="12"/>
      <c r="D165" s="164" t="s">
        <v>68</v>
      </c>
      <c r="E165" s="174" t="s">
        <v>79</v>
      </c>
      <c r="F165" s="174" t="s">
        <v>525</v>
      </c>
      <c r="G165" s="12"/>
      <c r="H165" s="12"/>
      <c r="I165" s="166"/>
      <c r="J165" s="175">
        <f>BK165</f>
        <v>0</v>
      </c>
      <c r="K165" s="12"/>
      <c r="L165" s="163"/>
      <c r="M165" s="168"/>
      <c r="N165" s="169"/>
      <c r="O165" s="169"/>
      <c r="P165" s="170">
        <f>SUM(P166:P189)</f>
        <v>0</v>
      </c>
      <c r="Q165" s="169"/>
      <c r="R165" s="170">
        <f>SUM(R166:R189)</f>
        <v>168.91518839999998</v>
      </c>
      <c r="S165" s="169"/>
      <c r="T165" s="171">
        <f>SUM(T166:T189)</f>
        <v>0</v>
      </c>
      <c r="U165" s="12"/>
      <c r="V165" s="12"/>
      <c r="W165" s="12"/>
      <c r="X165" s="12"/>
      <c r="Y165" s="12"/>
      <c r="Z165" s="12"/>
      <c r="AA165" s="12"/>
      <c r="AB165" s="12"/>
      <c r="AC165" s="12"/>
      <c r="AD165" s="12"/>
      <c r="AE165" s="12"/>
      <c r="AR165" s="164" t="s">
        <v>76</v>
      </c>
      <c r="AT165" s="172" t="s">
        <v>68</v>
      </c>
      <c r="AU165" s="172" t="s">
        <v>76</v>
      </c>
      <c r="AY165" s="164" t="s">
        <v>328</v>
      </c>
      <c r="BK165" s="173">
        <f>SUM(BK166:BK189)</f>
        <v>0</v>
      </c>
    </row>
    <row r="166" s="2" customFormat="1" ht="33" customHeight="1">
      <c r="A166" s="41"/>
      <c r="B166" s="176"/>
      <c r="C166" s="177" t="s">
        <v>526</v>
      </c>
      <c r="D166" s="177" t="s">
        <v>331</v>
      </c>
      <c r="E166" s="178" t="s">
        <v>527</v>
      </c>
      <c r="F166" s="179" t="s">
        <v>528</v>
      </c>
      <c r="G166" s="180" t="s">
        <v>491</v>
      </c>
      <c r="H166" s="181">
        <v>29.760000000000002</v>
      </c>
      <c r="I166" s="182"/>
      <c r="J166" s="183">
        <f>ROUND(I166*H166,2)</f>
        <v>0</v>
      </c>
      <c r="K166" s="179" t="s">
        <v>335</v>
      </c>
      <c r="L166" s="42"/>
      <c r="M166" s="184" t="s">
        <v>3</v>
      </c>
      <c r="N166" s="185" t="s">
        <v>40</v>
      </c>
      <c r="O166" s="75"/>
      <c r="P166" s="186">
        <f>O166*H166</f>
        <v>0</v>
      </c>
      <c r="Q166" s="186">
        <v>1.665</v>
      </c>
      <c r="R166" s="186">
        <f>Q166*H166</f>
        <v>49.550400000000003</v>
      </c>
      <c r="S166" s="186">
        <v>0</v>
      </c>
      <c r="T166" s="187">
        <f>S166*H166</f>
        <v>0</v>
      </c>
      <c r="U166" s="41"/>
      <c r="V166" s="41"/>
      <c r="W166" s="41"/>
      <c r="X166" s="41"/>
      <c r="Y166" s="41"/>
      <c r="Z166" s="41"/>
      <c r="AA166" s="41"/>
      <c r="AB166" s="41"/>
      <c r="AC166" s="41"/>
      <c r="AD166" s="41"/>
      <c r="AE166" s="41"/>
      <c r="AR166" s="188" t="s">
        <v>113</v>
      </c>
      <c r="AT166" s="188" t="s">
        <v>331</v>
      </c>
      <c r="AU166" s="188" t="s">
        <v>79</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529</v>
      </c>
    </row>
    <row r="167" s="2" customFormat="1">
      <c r="A167" s="41"/>
      <c r="B167" s="42"/>
      <c r="C167" s="41"/>
      <c r="D167" s="190" t="s">
        <v>338</v>
      </c>
      <c r="E167" s="41"/>
      <c r="F167" s="191" t="s">
        <v>530</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79</v>
      </c>
    </row>
    <row r="168" s="13" customFormat="1">
      <c r="A168" s="13"/>
      <c r="B168" s="201"/>
      <c r="C168" s="13"/>
      <c r="D168" s="195" t="s">
        <v>442</v>
      </c>
      <c r="E168" s="202" t="s">
        <v>3</v>
      </c>
      <c r="F168" s="203" t="s">
        <v>531</v>
      </c>
      <c r="G168" s="13"/>
      <c r="H168" s="204">
        <v>29.760000000000002</v>
      </c>
      <c r="I168" s="205"/>
      <c r="J168" s="13"/>
      <c r="K168" s="13"/>
      <c r="L168" s="201"/>
      <c r="M168" s="206"/>
      <c r="N168" s="207"/>
      <c r="O168" s="207"/>
      <c r="P168" s="207"/>
      <c r="Q168" s="207"/>
      <c r="R168" s="207"/>
      <c r="S168" s="207"/>
      <c r="T168" s="208"/>
      <c r="U168" s="13"/>
      <c r="V168" s="13"/>
      <c r="W168" s="13"/>
      <c r="X168" s="13"/>
      <c r="Y168" s="13"/>
      <c r="Z168" s="13"/>
      <c r="AA168" s="13"/>
      <c r="AB168" s="13"/>
      <c r="AC168" s="13"/>
      <c r="AD168" s="13"/>
      <c r="AE168" s="13"/>
      <c r="AT168" s="202" t="s">
        <v>442</v>
      </c>
      <c r="AU168" s="202" t="s">
        <v>79</v>
      </c>
      <c r="AV168" s="13" t="s">
        <v>79</v>
      </c>
      <c r="AW168" s="13" t="s">
        <v>31</v>
      </c>
      <c r="AX168" s="13" t="s">
        <v>76</v>
      </c>
      <c r="AY168" s="202" t="s">
        <v>328</v>
      </c>
    </row>
    <row r="169" s="2" customFormat="1" ht="33" customHeight="1">
      <c r="A169" s="41"/>
      <c r="B169" s="176"/>
      <c r="C169" s="177" t="s">
        <v>532</v>
      </c>
      <c r="D169" s="177" t="s">
        <v>331</v>
      </c>
      <c r="E169" s="178" t="s">
        <v>533</v>
      </c>
      <c r="F169" s="179" t="s">
        <v>534</v>
      </c>
      <c r="G169" s="180" t="s">
        <v>439</v>
      </c>
      <c r="H169" s="181">
        <v>353.39999999999998</v>
      </c>
      <c r="I169" s="182"/>
      <c r="J169" s="183">
        <f>ROUND(I169*H169,2)</f>
        <v>0</v>
      </c>
      <c r="K169" s="179" t="s">
        <v>335</v>
      </c>
      <c r="L169" s="42"/>
      <c r="M169" s="184" t="s">
        <v>3</v>
      </c>
      <c r="N169" s="185" t="s">
        <v>40</v>
      </c>
      <c r="O169" s="75"/>
      <c r="P169" s="186">
        <f>O169*H169</f>
        <v>0</v>
      </c>
      <c r="Q169" s="186">
        <v>0.00031</v>
      </c>
      <c r="R169" s="186">
        <f>Q169*H169</f>
        <v>0.109554</v>
      </c>
      <c r="S169" s="186">
        <v>0</v>
      </c>
      <c r="T169" s="187">
        <f>S169*H169</f>
        <v>0</v>
      </c>
      <c r="U169" s="41"/>
      <c r="V169" s="41"/>
      <c r="W169" s="41"/>
      <c r="X169" s="41"/>
      <c r="Y169" s="41"/>
      <c r="Z169" s="41"/>
      <c r="AA169" s="41"/>
      <c r="AB169" s="41"/>
      <c r="AC169" s="41"/>
      <c r="AD169" s="41"/>
      <c r="AE169" s="41"/>
      <c r="AR169" s="188" t="s">
        <v>113</v>
      </c>
      <c r="AT169" s="188" t="s">
        <v>331</v>
      </c>
      <c r="AU169" s="188" t="s">
        <v>79</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535</v>
      </c>
    </row>
    <row r="170" s="2" customFormat="1">
      <c r="A170" s="41"/>
      <c r="B170" s="42"/>
      <c r="C170" s="41"/>
      <c r="D170" s="190" t="s">
        <v>338</v>
      </c>
      <c r="E170" s="41"/>
      <c r="F170" s="191" t="s">
        <v>536</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79</v>
      </c>
    </row>
    <row r="171" s="13" customFormat="1">
      <c r="A171" s="13"/>
      <c r="B171" s="201"/>
      <c r="C171" s="13"/>
      <c r="D171" s="195" t="s">
        <v>442</v>
      </c>
      <c r="E171" s="202" t="s">
        <v>3</v>
      </c>
      <c r="F171" s="203" t="s">
        <v>537</v>
      </c>
      <c r="G171" s="13"/>
      <c r="H171" s="204">
        <v>353.39999999999998</v>
      </c>
      <c r="I171" s="205"/>
      <c r="J171" s="13"/>
      <c r="K171" s="13"/>
      <c r="L171" s="201"/>
      <c r="M171" s="206"/>
      <c r="N171" s="207"/>
      <c r="O171" s="207"/>
      <c r="P171" s="207"/>
      <c r="Q171" s="207"/>
      <c r="R171" s="207"/>
      <c r="S171" s="207"/>
      <c r="T171" s="208"/>
      <c r="U171" s="13"/>
      <c r="V171" s="13"/>
      <c r="W171" s="13"/>
      <c r="X171" s="13"/>
      <c r="Y171" s="13"/>
      <c r="Z171" s="13"/>
      <c r="AA171" s="13"/>
      <c r="AB171" s="13"/>
      <c r="AC171" s="13"/>
      <c r="AD171" s="13"/>
      <c r="AE171" s="13"/>
      <c r="AT171" s="202" t="s">
        <v>442</v>
      </c>
      <c r="AU171" s="202" t="s">
        <v>79</v>
      </c>
      <c r="AV171" s="13" t="s">
        <v>79</v>
      </c>
      <c r="AW171" s="13" t="s">
        <v>31</v>
      </c>
      <c r="AX171" s="13" t="s">
        <v>76</v>
      </c>
      <c r="AY171" s="202" t="s">
        <v>328</v>
      </c>
    </row>
    <row r="172" s="2" customFormat="1" ht="24.15" customHeight="1">
      <c r="A172" s="41"/>
      <c r="B172" s="176"/>
      <c r="C172" s="224" t="s">
        <v>538</v>
      </c>
      <c r="D172" s="224" t="s">
        <v>539</v>
      </c>
      <c r="E172" s="225" t="s">
        <v>540</v>
      </c>
      <c r="F172" s="226" t="s">
        <v>541</v>
      </c>
      <c r="G172" s="227" t="s">
        <v>439</v>
      </c>
      <c r="H172" s="228">
        <v>418.60199999999998</v>
      </c>
      <c r="I172" s="229"/>
      <c r="J172" s="230">
        <f>ROUND(I172*H172,2)</f>
        <v>0</v>
      </c>
      <c r="K172" s="226" t="s">
        <v>335</v>
      </c>
      <c r="L172" s="231"/>
      <c r="M172" s="232" t="s">
        <v>3</v>
      </c>
      <c r="N172" s="233" t="s">
        <v>40</v>
      </c>
      <c r="O172" s="75"/>
      <c r="P172" s="186">
        <f>O172*H172</f>
        <v>0</v>
      </c>
      <c r="Q172" s="186">
        <v>0.00020000000000000001</v>
      </c>
      <c r="R172" s="186">
        <f>Q172*H172</f>
        <v>0.0837204</v>
      </c>
      <c r="S172" s="186">
        <v>0</v>
      </c>
      <c r="T172" s="187">
        <f>S172*H172</f>
        <v>0</v>
      </c>
      <c r="U172" s="41"/>
      <c r="V172" s="41"/>
      <c r="W172" s="41"/>
      <c r="X172" s="41"/>
      <c r="Y172" s="41"/>
      <c r="Z172" s="41"/>
      <c r="AA172" s="41"/>
      <c r="AB172" s="41"/>
      <c r="AC172" s="41"/>
      <c r="AD172" s="41"/>
      <c r="AE172" s="41"/>
      <c r="AR172" s="188" t="s">
        <v>171</v>
      </c>
      <c r="AT172" s="188" t="s">
        <v>539</v>
      </c>
      <c r="AU172" s="188" t="s">
        <v>79</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542</v>
      </c>
    </row>
    <row r="173" s="13" customFormat="1">
      <c r="A173" s="13"/>
      <c r="B173" s="201"/>
      <c r="C173" s="13"/>
      <c r="D173" s="195" t="s">
        <v>442</v>
      </c>
      <c r="E173" s="202" t="s">
        <v>3</v>
      </c>
      <c r="F173" s="203" t="s">
        <v>543</v>
      </c>
      <c r="G173" s="13"/>
      <c r="H173" s="204">
        <v>418.60199999999998</v>
      </c>
      <c r="I173" s="205"/>
      <c r="J173" s="13"/>
      <c r="K173" s="13"/>
      <c r="L173" s="201"/>
      <c r="M173" s="206"/>
      <c r="N173" s="207"/>
      <c r="O173" s="207"/>
      <c r="P173" s="207"/>
      <c r="Q173" s="207"/>
      <c r="R173" s="207"/>
      <c r="S173" s="207"/>
      <c r="T173" s="208"/>
      <c r="U173" s="13"/>
      <c r="V173" s="13"/>
      <c r="W173" s="13"/>
      <c r="X173" s="13"/>
      <c r="Y173" s="13"/>
      <c r="Z173" s="13"/>
      <c r="AA173" s="13"/>
      <c r="AB173" s="13"/>
      <c r="AC173" s="13"/>
      <c r="AD173" s="13"/>
      <c r="AE173" s="13"/>
      <c r="AT173" s="202" t="s">
        <v>442</v>
      </c>
      <c r="AU173" s="202" t="s">
        <v>79</v>
      </c>
      <c r="AV173" s="13" t="s">
        <v>79</v>
      </c>
      <c r="AW173" s="13" t="s">
        <v>31</v>
      </c>
      <c r="AX173" s="13" t="s">
        <v>76</v>
      </c>
      <c r="AY173" s="202" t="s">
        <v>328</v>
      </c>
    </row>
    <row r="174" s="2" customFormat="1" ht="16.5" customHeight="1">
      <c r="A174" s="41"/>
      <c r="B174" s="176"/>
      <c r="C174" s="177" t="s">
        <v>544</v>
      </c>
      <c r="D174" s="177" t="s">
        <v>331</v>
      </c>
      <c r="E174" s="178" t="s">
        <v>545</v>
      </c>
      <c r="F174" s="179" t="s">
        <v>546</v>
      </c>
      <c r="G174" s="180" t="s">
        <v>491</v>
      </c>
      <c r="H174" s="181">
        <v>7.4400000000000004</v>
      </c>
      <c r="I174" s="182"/>
      <c r="J174" s="183">
        <f>ROUND(I174*H174,2)</f>
        <v>0</v>
      </c>
      <c r="K174" s="179" t="s">
        <v>335</v>
      </c>
      <c r="L174" s="42"/>
      <c r="M174" s="184" t="s">
        <v>3</v>
      </c>
      <c r="N174" s="185" t="s">
        <v>40</v>
      </c>
      <c r="O174" s="75"/>
      <c r="P174" s="186">
        <f>O174*H174</f>
        <v>0</v>
      </c>
      <c r="Q174" s="186">
        <v>1.9199999999999999</v>
      </c>
      <c r="R174" s="186">
        <f>Q174*H174</f>
        <v>14.284800000000001</v>
      </c>
      <c r="S174" s="186">
        <v>0</v>
      </c>
      <c r="T174" s="187">
        <f>S174*H174</f>
        <v>0</v>
      </c>
      <c r="U174" s="41"/>
      <c r="V174" s="41"/>
      <c r="W174" s="41"/>
      <c r="X174" s="41"/>
      <c r="Y174" s="41"/>
      <c r="Z174" s="41"/>
      <c r="AA174" s="41"/>
      <c r="AB174" s="41"/>
      <c r="AC174" s="41"/>
      <c r="AD174" s="41"/>
      <c r="AE174" s="41"/>
      <c r="AR174" s="188" t="s">
        <v>113</v>
      </c>
      <c r="AT174" s="188" t="s">
        <v>331</v>
      </c>
      <c r="AU174" s="188" t="s">
        <v>79</v>
      </c>
      <c r="AY174" s="22" t="s">
        <v>328</v>
      </c>
      <c r="BE174" s="189">
        <f>IF(N174="základní",J174,0)</f>
        <v>0</v>
      </c>
      <c r="BF174" s="189">
        <f>IF(N174="snížená",J174,0)</f>
        <v>0</v>
      </c>
      <c r="BG174" s="189">
        <f>IF(N174="zákl. přenesená",J174,0)</f>
        <v>0</v>
      </c>
      <c r="BH174" s="189">
        <f>IF(N174="sníž. přenesená",J174,0)</f>
        <v>0</v>
      </c>
      <c r="BI174" s="189">
        <f>IF(N174="nulová",J174,0)</f>
        <v>0</v>
      </c>
      <c r="BJ174" s="22" t="s">
        <v>76</v>
      </c>
      <c r="BK174" s="189">
        <f>ROUND(I174*H174,2)</f>
        <v>0</v>
      </c>
      <c r="BL174" s="22" t="s">
        <v>113</v>
      </c>
      <c r="BM174" s="188" t="s">
        <v>547</v>
      </c>
    </row>
    <row r="175" s="2" customFormat="1">
      <c r="A175" s="41"/>
      <c r="B175" s="42"/>
      <c r="C175" s="41"/>
      <c r="D175" s="190" t="s">
        <v>338</v>
      </c>
      <c r="E175" s="41"/>
      <c r="F175" s="191" t="s">
        <v>548</v>
      </c>
      <c r="G175" s="41"/>
      <c r="H175" s="41"/>
      <c r="I175" s="192"/>
      <c r="J175" s="41"/>
      <c r="K175" s="41"/>
      <c r="L175" s="42"/>
      <c r="M175" s="193"/>
      <c r="N175" s="194"/>
      <c r="O175" s="75"/>
      <c r="P175" s="75"/>
      <c r="Q175" s="75"/>
      <c r="R175" s="75"/>
      <c r="S175" s="75"/>
      <c r="T175" s="76"/>
      <c r="U175" s="41"/>
      <c r="V175" s="41"/>
      <c r="W175" s="41"/>
      <c r="X175" s="41"/>
      <c r="Y175" s="41"/>
      <c r="Z175" s="41"/>
      <c r="AA175" s="41"/>
      <c r="AB175" s="41"/>
      <c r="AC175" s="41"/>
      <c r="AD175" s="41"/>
      <c r="AE175" s="41"/>
      <c r="AT175" s="22" t="s">
        <v>338</v>
      </c>
      <c r="AU175" s="22" t="s">
        <v>79</v>
      </c>
    </row>
    <row r="176" s="13" customFormat="1">
      <c r="A176" s="13"/>
      <c r="B176" s="201"/>
      <c r="C176" s="13"/>
      <c r="D176" s="195" t="s">
        <v>442</v>
      </c>
      <c r="E176" s="202" t="s">
        <v>3</v>
      </c>
      <c r="F176" s="203" t="s">
        <v>549</v>
      </c>
      <c r="G176" s="13"/>
      <c r="H176" s="204">
        <v>7.4400000000000004</v>
      </c>
      <c r="I176" s="205"/>
      <c r="J176" s="13"/>
      <c r="K176" s="13"/>
      <c r="L176" s="201"/>
      <c r="M176" s="206"/>
      <c r="N176" s="207"/>
      <c r="O176" s="207"/>
      <c r="P176" s="207"/>
      <c r="Q176" s="207"/>
      <c r="R176" s="207"/>
      <c r="S176" s="207"/>
      <c r="T176" s="208"/>
      <c r="U176" s="13"/>
      <c r="V176" s="13"/>
      <c r="W176" s="13"/>
      <c r="X176" s="13"/>
      <c r="Y176" s="13"/>
      <c r="Z176" s="13"/>
      <c r="AA176" s="13"/>
      <c r="AB176" s="13"/>
      <c r="AC176" s="13"/>
      <c r="AD176" s="13"/>
      <c r="AE176" s="13"/>
      <c r="AT176" s="202" t="s">
        <v>442</v>
      </c>
      <c r="AU176" s="202" t="s">
        <v>79</v>
      </c>
      <c r="AV176" s="13" t="s">
        <v>79</v>
      </c>
      <c r="AW176" s="13" t="s">
        <v>31</v>
      </c>
      <c r="AX176" s="13" t="s">
        <v>76</v>
      </c>
      <c r="AY176" s="202" t="s">
        <v>328</v>
      </c>
    </row>
    <row r="177" s="2" customFormat="1" ht="37.8" customHeight="1">
      <c r="A177" s="41"/>
      <c r="B177" s="176"/>
      <c r="C177" s="177" t="s">
        <v>550</v>
      </c>
      <c r="D177" s="177" t="s">
        <v>331</v>
      </c>
      <c r="E177" s="178" t="s">
        <v>551</v>
      </c>
      <c r="F177" s="179" t="s">
        <v>552</v>
      </c>
      <c r="G177" s="180" t="s">
        <v>476</v>
      </c>
      <c r="H177" s="181">
        <v>186</v>
      </c>
      <c r="I177" s="182"/>
      <c r="J177" s="183">
        <f>ROUND(I177*H177,2)</f>
        <v>0</v>
      </c>
      <c r="K177" s="179" t="s">
        <v>335</v>
      </c>
      <c r="L177" s="42"/>
      <c r="M177" s="184" t="s">
        <v>3</v>
      </c>
      <c r="N177" s="185" t="s">
        <v>40</v>
      </c>
      <c r="O177" s="75"/>
      <c r="P177" s="186">
        <f>O177*H177</f>
        <v>0</v>
      </c>
      <c r="Q177" s="186">
        <v>0.27378000000000002</v>
      </c>
      <c r="R177" s="186">
        <f>Q177*H177</f>
        <v>50.923080000000006</v>
      </c>
      <c r="S177" s="186">
        <v>0</v>
      </c>
      <c r="T177" s="187">
        <f>S177*H177</f>
        <v>0</v>
      </c>
      <c r="U177" s="41"/>
      <c r="V177" s="41"/>
      <c r="W177" s="41"/>
      <c r="X177" s="41"/>
      <c r="Y177" s="41"/>
      <c r="Z177" s="41"/>
      <c r="AA177" s="41"/>
      <c r="AB177" s="41"/>
      <c r="AC177" s="41"/>
      <c r="AD177" s="41"/>
      <c r="AE177" s="41"/>
      <c r="AR177" s="188" t="s">
        <v>113</v>
      </c>
      <c r="AT177" s="188" t="s">
        <v>331</v>
      </c>
      <c r="AU177" s="188" t="s">
        <v>79</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553</v>
      </c>
    </row>
    <row r="178" s="2" customFormat="1">
      <c r="A178" s="41"/>
      <c r="B178" s="42"/>
      <c r="C178" s="41"/>
      <c r="D178" s="190" t="s">
        <v>338</v>
      </c>
      <c r="E178" s="41"/>
      <c r="F178" s="191" t="s">
        <v>554</v>
      </c>
      <c r="G178" s="41"/>
      <c r="H178" s="41"/>
      <c r="I178" s="192"/>
      <c r="J178" s="41"/>
      <c r="K178" s="41"/>
      <c r="L178" s="42"/>
      <c r="M178" s="193"/>
      <c r="N178" s="194"/>
      <c r="O178" s="75"/>
      <c r="P178" s="75"/>
      <c r="Q178" s="75"/>
      <c r="R178" s="75"/>
      <c r="S178" s="75"/>
      <c r="T178" s="76"/>
      <c r="U178" s="41"/>
      <c r="V178" s="41"/>
      <c r="W178" s="41"/>
      <c r="X178" s="41"/>
      <c r="Y178" s="41"/>
      <c r="Z178" s="41"/>
      <c r="AA178" s="41"/>
      <c r="AB178" s="41"/>
      <c r="AC178" s="41"/>
      <c r="AD178" s="41"/>
      <c r="AE178" s="41"/>
      <c r="AT178" s="22" t="s">
        <v>338</v>
      </c>
      <c r="AU178" s="22" t="s">
        <v>79</v>
      </c>
    </row>
    <row r="179" s="13" customFormat="1">
      <c r="A179" s="13"/>
      <c r="B179" s="201"/>
      <c r="C179" s="13"/>
      <c r="D179" s="195" t="s">
        <v>442</v>
      </c>
      <c r="E179" s="202" t="s">
        <v>3</v>
      </c>
      <c r="F179" s="203" t="s">
        <v>555</v>
      </c>
      <c r="G179" s="13"/>
      <c r="H179" s="204">
        <v>186</v>
      </c>
      <c r="I179" s="205"/>
      <c r="J179" s="13"/>
      <c r="K179" s="13"/>
      <c r="L179" s="201"/>
      <c r="M179" s="206"/>
      <c r="N179" s="207"/>
      <c r="O179" s="207"/>
      <c r="P179" s="207"/>
      <c r="Q179" s="207"/>
      <c r="R179" s="207"/>
      <c r="S179" s="207"/>
      <c r="T179" s="208"/>
      <c r="U179" s="13"/>
      <c r="V179" s="13"/>
      <c r="W179" s="13"/>
      <c r="X179" s="13"/>
      <c r="Y179" s="13"/>
      <c r="Z179" s="13"/>
      <c r="AA179" s="13"/>
      <c r="AB179" s="13"/>
      <c r="AC179" s="13"/>
      <c r="AD179" s="13"/>
      <c r="AE179" s="13"/>
      <c r="AT179" s="202" t="s">
        <v>442</v>
      </c>
      <c r="AU179" s="202" t="s">
        <v>79</v>
      </c>
      <c r="AV179" s="13" t="s">
        <v>79</v>
      </c>
      <c r="AW179" s="13" t="s">
        <v>31</v>
      </c>
      <c r="AX179" s="13" t="s">
        <v>76</v>
      </c>
      <c r="AY179" s="202" t="s">
        <v>328</v>
      </c>
    </row>
    <row r="180" s="2" customFormat="1" ht="33" customHeight="1">
      <c r="A180" s="41"/>
      <c r="B180" s="176"/>
      <c r="C180" s="177" t="s">
        <v>556</v>
      </c>
      <c r="D180" s="177" t="s">
        <v>331</v>
      </c>
      <c r="E180" s="178" t="s">
        <v>557</v>
      </c>
      <c r="F180" s="179" t="s">
        <v>558</v>
      </c>
      <c r="G180" s="180" t="s">
        <v>491</v>
      </c>
      <c r="H180" s="181">
        <v>0.45000000000000001</v>
      </c>
      <c r="I180" s="182"/>
      <c r="J180" s="183">
        <f>ROUND(I180*H180,2)</f>
        <v>0</v>
      </c>
      <c r="K180" s="179" t="s">
        <v>335</v>
      </c>
      <c r="L180" s="42"/>
      <c r="M180" s="184" t="s">
        <v>3</v>
      </c>
      <c r="N180" s="185" t="s">
        <v>40</v>
      </c>
      <c r="O180" s="75"/>
      <c r="P180" s="186">
        <f>O180*H180</f>
        <v>0</v>
      </c>
      <c r="Q180" s="186">
        <v>2.50352</v>
      </c>
      <c r="R180" s="186">
        <f>Q180*H180</f>
        <v>1.126584</v>
      </c>
      <c r="S180" s="186">
        <v>0</v>
      </c>
      <c r="T180" s="187">
        <f>S180*H180</f>
        <v>0</v>
      </c>
      <c r="U180" s="41"/>
      <c r="V180" s="41"/>
      <c r="W180" s="41"/>
      <c r="X180" s="41"/>
      <c r="Y180" s="41"/>
      <c r="Z180" s="41"/>
      <c r="AA180" s="41"/>
      <c r="AB180" s="41"/>
      <c r="AC180" s="41"/>
      <c r="AD180" s="41"/>
      <c r="AE180" s="41"/>
      <c r="AR180" s="188" t="s">
        <v>113</v>
      </c>
      <c r="AT180" s="188" t="s">
        <v>331</v>
      </c>
      <c r="AU180" s="188" t="s">
        <v>79</v>
      </c>
      <c r="AY180" s="22" t="s">
        <v>328</v>
      </c>
      <c r="BE180" s="189">
        <f>IF(N180="základní",J180,0)</f>
        <v>0</v>
      </c>
      <c r="BF180" s="189">
        <f>IF(N180="snížená",J180,0)</f>
        <v>0</v>
      </c>
      <c r="BG180" s="189">
        <f>IF(N180="zákl. přenesená",J180,0)</f>
        <v>0</v>
      </c>
      <c r="BH180" s="189">
        <f>IF(N180="sníž. přenesená",J180,0)</f>
        <v>0</v>
      </c>
      <c r="BI180" s="189">
        <f>IF(N180="nulová",J180,0)</f>
        <v>0</v>
      </c>
      <c r="BJ180" s="22" t="s">
        <v>76</v>
      </c>
      <c r="BK180" s="189">
        <f>ROUND(I180*H180,2)</f>
        <v>0</v>
      </c>
      <c r="BL180" s="22" t="s">
        <v>113</v>
      </c>
      <c r="BM180" s="188" t="s">
        <v>559</v>
      </c>
    </row>
    <row r="181" s="2" customFormat="1">
      <c r="A181" s="41"/>
      <c r="B181" s="42"/>
      <c r="C181" s="41"/>
      <c r="D181" s="190" t="s">
        <v>338</v>
      </c>
      <c r="E181" s="41"/>
      <c r="F181" s="191" t="s">
        <v>560</v>
      </c>
      <c r="G181" s="41"/>
      <c r="H181" s="41"/>
      <c r="I181" s="192"/>
      <c r="J181" s="41"/>
      <c r="K181" s="41"/>
      <c r="L181" s="42"/>
      <c r="M181" s="193"/>
      <c r="N181" s="194"/>
      <c r="O181" s="75"/>
      <c r="P181" s="75"/>
      <c r="Q181" s="75"/>
      <c r="R181" s="75"/>
      <c r="S181" s="75"/>
      <c r="T181" s="76"/>
      <c r="U181" s="41"/>
      <c r="V181" s="41"/>
      <c r="W181" s="41"/>
      <c r="X181" s="41"/>
      <c r="Y181" s="41"/>
      <c r="Z181" s="41"/>
      <c r="AA181" s="41"/>
      <c r="AB181" s="41"/>
      <c r="AC181" s="41"/>
      <c r="AD181" s="41"/>
      <c r="AE181" s="41"/>
      <c r="AT181" s="22" t="s">
        <v>338</v>
      </c>
      <c r="AU181" s="22" t="s">
        <v>79</v>
      </c>
    </row>
    <row r="182" s="2" customFormat="1" ht="24.15" customHeight="1">
      <c r="A182" s="41"/>
      <c r="B182" s="176"/>
      <c r="C182" s="224" t="s">
        <v>8</v>
      </c>
      <c r="D182" s="224" t="s">
        <v>539</v>
      </c>
      <c r="E182" s="225" t="s">
        <v>561</v>
      </c>
      <c r="F182" s="226" t="s">
        <v>562</v>
      </c>
      <c r="G182" s="227" t="s">
        <v>491</v>
      </c>
      <c r="H182" s="228">
        <v>0.45000000000000001</v>
      </c>
      <c r="I182" s="229"/>
      <c r="J182" s="230">
        <f>ROUND(I182*H182,2)</f>
        <v>0</v>
      </c>
      <c r="K182" s="226" t="s">
        <v>335</v>
      </c>
      <c r="L182" s="231"/>
      <c r="M182" s="232" t="s">
        <v>3</v>
      </c>
      <c r="N182" s="233" t="s">
        <v>40</v>
      </c>
      <c r="O182" s="75"/>
      <c r="P182" s="186">
        <f>O182*H182</f>
        <v>0</v>
      </c>
      <c r="Q182" s="186">
        <v>2.4289999999999998</v>
      </c>
      <c r="R182" s="186">
        <f>Q182*H182</f>
        <v>1.0930499999999999</v>
      </c>
      <c r="S182" s="186">
        <v>0</v>
      </c>
      <c r="T182" s="187">
        <f>S182*H182</f>
        <v>0</v>
      </c>
      <c r="U182" s="41"/>
      <c r="V182" s="41"/>
      <c r="W182" s="41"/>
      <c r="X182" s="41"/>
      <c r="Y182" s="41"/>
      <c r="Z182" s="41"/>
      <c r="AA182" s="41"/>
      <c r="AB182" s="41"/>
      <c r="AC182" s="41"/>
      <c r="AD182" s="41"/>
      <c r="AE182" s="41"/>
      <c r="AR182" s="188" t="s">
        <v>171</v>
      </c>
      <c r="AT182" s="188" t="s">
        <v>539</v>
      </c>
      <c r="AU182" s="188" t="s">
        <v>79</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113</v>
      </c>
      <c r="BM182" s="188" t="s">
        <v>563</v>
      </c>
    </row>
    <row r="183" s="2" customFormat="1" ht="24.15" customHeight="1">
      <c r="A183" s="41"/>
      <c r="B183" s="176"/>
      <c r="C183" s="177" t="s">
        <v>564</v>
      </c>
      <c r="D183" s="177" t="s">
        <v>331</v>
      </c>
      <c r="E183" s="178" t="s">
        <v>565</v>
      </c>
      <c r="F183" s="179" t="s">
        <v>566</v>
      </c>
      <c r="G183" s="180" t="s">
        <v>439</v>
      </c>
      <c r="H183" s="181">
        <v>108</v>
      </c>
      <c r="I183" s="182"/>
      <c r="J183" s="183">
        <f>ROUND(I183*H183,2)</f>
        <v>0</v>
      </c>
      <c r="K183" s="179" t="s">
        <v>335</v>
      </c>
      <c r="L183" s="42"/>
      <c r="M183" s="184" t="s">
        <v>3</v>
      </c>
      <c r="N183" s="185" t="s">
        <v>40</v>
      </c>
      <c r="O183" s="75"/>
      <c r="P183" s="186">
        <f>O183*H183</f>
        <v>0</v>
      </c>
      <c r="Q183" s="186">
        <v>0.108</v>
      </c>
      <c r="R183" s="186">
        <f>Q183*H183</f>
        <v>11.664</v>
      </c>
      <c r="S183" s="186">
        <v>0</v>
      </c>
      <c r="T183" s="187">
        <f>S183*H183</f>
        <v>0</v>
      </c>
      <c r="U183" s="41"/>
      <c r="V183" s="41"/>
      <c r="W183" s="41"/>
      <c r="X183" s="41"/>
      <c r="Y183" s="41"/>
      <c r="Z183" s="41"/>
      <c r="AA183" s="41"/>
      <c r="AB183" s="41"/>
      <c r="AC183" s="41"/>
      <c r="AD183" s="41"/>
      <c r="AE183" s="41"/>
      <c r="AR183" s="188" t="s">
        <v>113</v>
      </c>
      <c r="AT183" s="188" t="s">
        <v>331</v>
      </c>
      <c r="AU183" s="188" t="s">
        <v>79</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113</v>
      </c>
      <c r="BM183" s="188" t="s">
        <v>567</v>
      </c>
    </row>
    <row r="184" s="2" customFormat="1">
      <c r="A184" s="41"/>
      <c r="B184" s="42"/>
      <c r="C184" s="41"/>
      <c r="D184" s="190" t="s">
        <v>338</v>
      </c>
      <c r="E184" s="41"/>
      <c r="F184" s="191" t="s">
        <v>568</v>
      </c>
      <c r="G184" s="41"/>
      <c r="H184" s="41"/>
      <c r="I184" s="192"/>
      <c r="J184" s="41"/>
      <c r="K184" s="41"/>
      <c r="L184" s="42"/>
      <c r="M184" s="193"/>
      <c r="N184" s="194"/>
      <c r="O184" s="75"/>
      <c r="P184" s="75"/>
      <c r="Q184" s="75"/>
      <c r="R184" s="75"/>
      <c r="S184" s="75"/>
      <c r="T184" s="76"/>
      <c r="U184" s="41"/>
      <c r="V184" s="41"/>
      <c r="W184" s="41"/>
      <c r="X184" s="41"/>
      <c r="Y184" s="41"/>
      <c r="Z184" s="41"/>
      <c r="AA184" s="41"/>
      <c r="AB184" s="41"/>
      <c r="AC184" s="41"/>
      <c r="AD184" s="41"/>
      <c r="AE184" s="41"/>
      <c r="AT184" s="22" t="s">
        <v>338</v>
      </c>
      <c r="AU184" s="22" t="s">
        <v>79</v>
      </c>
    </row>
    <row r="185" s="15" customFormat="1">
      <c r="A185" s="15"/>
      <c r="B185" s="217"/>
      <c r="C185" s="15"/>
      <c r="D185" s="195" t="s">
        <v>442</v>
      </c>
      <c r="E185" s="218" t="s">
        <v>3</v>
      </c>
      <c r="F185" s="219" t="s">
        <v>569</v>
      </c>
      <c r="G185" s="15"/>
      <c r="H185" s="218" t="s">
        <v>3</v>
      </c>
      <c r="I185" s="220"/>
      <c r="J185" s="15"/>
      <c r="K185" s="15"/>
      <c r="L185" s="217"/>
      <c r="M185" s="221"/>
      <c r="N185" s="222"/>
      <c r="O185" s="222"/>
      <c r="P185" s="222"/>
      <c r="Q185" s="222"/>
      <c r="R185" s="222"/>
      <c r="S185" s="222"/>
      <c r="T185" s="223"/>
      <c r="U185" s="15"/>
      <c r="V185" s="15"/>
      <c r="W185" s="15"/>
      <c r="X185" s="15"/>
      <c r="Y185" s="15"/>
      <c r="Z185" s="15"/>
      <c r="AA185" s="15"/>
      <c r="AB185" s="15"/>
      <c r="AC185" s="15"/>
      <c r="AD185" s="15"/>
      <c r="AE185" s="15"/>
      <c r="AT185" s="218" t="s">
        <v>442</v>
      </c>
      <c r="AU185" s="218" t="s">
        <v>79</v>
      </c>
      <c r="AV185" s="15" t="s">
        <v>76</v>
      </c>
      <c r="AW185" s="15" t="s">
        <v>31</v>
      </c>
      <c r="AX185" s="15" t="s">
        <v>69</v>
      </c>
      <c r="AY185" s="218" t="s">
        <v>328</v>
      </c>
    </row>
    <row r="186" s="13" customFormat="1">
      <c r="A186" s="13"/>
      <c r="B186" s="201"/>
      <c r="C186" s="13"/>
      <c r="D186" s="195" t="s">
        <v>442</v>
      </c>
      <c r="E186" s="202" t="s">
        <v>3</v>
      </c>
      <c r="F186" s="203" t="s">
        <v>570</v>
      </c>
      <c r="G186" s="13"/>
      <c r="H186" s="204">
        <v>108</v>
      </c>
      <c r="I186" s="205"/>
      <c r="J186" s="13"/>
      <c r="K186" s="13"/>
      <c r="L186" s="201"/>
      <c r="M186" s="206"/>
      <c r="N186" s="207"/>
      <c r="O186" s="207"/>
      <c r="P186" s="207"/>
      <c r="Q186" s="207"/>
      <c r="R186" s="207"/>
      <c r="S186" s="207"/>
      <c r="T186" s="208"/>
      <c r="U186" s="13"/>
      <c r="V186" s="13"/>
      <c r="W186" s="13"/>
      <c r="X186" s="13"/>
      <c r="Y186" s="13"/>
      <c r="Z186" s="13"/>
      <c r="AA186" s="13"/>
      <c r="AB186" s="13"/>
      <c r="AC186" s="13"/>
      <c r="AD186" s="13"/>
      <c r="AE186" s="13"/>
      <c r="AT186" s="202" t="s">
        <v>442</v>
      </c>
      <c r="AU186" s="202" t="s">
        <v>79</v>
      </c>
      <c r="AV186" s="13" t="s">
        <v>79</v>
      </c>
      <c r="AW186" s="13" t="s">
        <v>31</v>
      </c>
      <c r="AX186" s="13" t="s">
        <v>76</v>
      </c>
      <c r="AY186" s="202" t="s">
        <v>328</v>
      </c>
    </row>
    <row r="187" s="2" customFormat="1" ht="16.5" customHeight="1">
      <c r="A187" s="41"/>
      <c r="B187" s="176"/>
      <c r="C187" s="224" t="s">
        <v>571</v>
      </c>
      <c r="D187" s="224" t="s">
        <v>539</v>
      </c>
      <c r="E187" s="225" t="s">
        <v>572</v>
      </c>
      <c r="F187" s="226" t="s">
        <v>573</v>
      </c>
      <c r="G187" s="227" t="s">
        <v>574</v>
      </c>
      <c r="H187" s="228">
        <v>24</v>
      </c>
      <c r="I187" s="229"/>
      <c r="J187" s="230">
        <f>ROUND(I187*H187,2)</f>
        <v>0</v>
      </c>
      <c r="K187" s="226" t="s">
        <v>335</v>
      </c>
      <c r="L187" s="231"/>
      <c r="M187" s="232" t="s">
        <v>3</v>
      </c>
      <c r="N187" s="233" t="s">
        <v>40</v>
      </c>
      <c r="O187" s="75"/>
      <c r="P187" s="186">
        <f>O187*H187</f>
        <v>0</v>
      </c>
      <c r="Q187" s="186">
        <v>1.6699999999999999</v>
      </c>
      <c r="R187" s="186">
        <f>Q187*H187</f>
        <v>40.079999999999998</v>
      </c>
      <c r="S187" s="186">
        <v>0</v>
      </c>
      <c r="T187" s="187">
        <f>S187*H187</f>
        <v>0</v>
      </c>
      <c r="U187" s="41"/>
      <c r="V187" s="41"/>
      <c r="W187" s="41"/>
      <c r="X187" s="41"/>
      <c r="Y187" s="41"/>
      <c r="Z187" s="41"/>
      <c r="AA187" s="41"/>
      <c r="AB187" s="41"/>
      <c r="AC187" s="41"/>
      <c r="AD187" s="41"/>
      <c r="AE187" s="41"/>
      <c r="AR187" s="188" t="s">
        <v>171</v>
      </c>
      <c r="AT187" s="188" t="s">
        <v>539</v>
      </c>
      <c r="AU187" s="188" t="s">
        <v>79</v>
      </c>
      <c r="AY187" s="22" t="s">
        <v>328</v>
      </c>
      <c r="BE187" s="189">
        <f>IF(N187="základní",J187,0)</f>
        <v>0</v>
      </c>
      <c r="BF187" s="189">
        <f>IF(N187="snížená",J187,0)</f>
        <v>0</v>
      </c>
      <c r="BG187" s="189">
        <f>IF(N187="zákl. přenesená",J187,0)</f>
        <v>0</v>
      </c>
      <c r="BH187" s="189">
        <f>IF(N187="sníž. přenesená",J187,0)</f>
        <v>0</v>
      </c>
      <c r="BI187" s="189">
        <f>IF(N187="nulová",J187,0)</f>
        <v>0</v>
      </c>
      <c r="BJ187" s="22" t="s">
        <v>76</v>
      </c>
      <c r="BK187" s="189">
        <f>ROUND(I187*H187,2)</f>
        <v>0</v>
      </c>
      <c r="BL187" s="22" t="s">
        <v>113</v>
      </c>
      <c r="BM187" s="188" t="s">
        <v>575</v>
      </c>
    </row>
    <row r="188" s="15" customFormat="1">
      <c r="A188" s="15"/>
      <c r="B188" s="217"/>
      <c r="C188" s="15"/>
      <c r="D188" s="195" t="s">
        <v>442</v>
      </c>
      <c r="E188" s="218" t="s">
        <v>3</v>
      </c>
      <c r="F188" s="219" t="s">
        <v>569</v>
      </c>
      <c r="G188" s="15"/>
      <c r="H188" s="218" t="s">
        <v>3</v>
      </c>
      <c r="I188" s="220"/>
      <c r="J188" s="15"/>
      <c r="K188" s="15"/>
      <c r="L188" s="217"/>
      <c r="M188" s="221"/>
      <c r="N188" s="222"/>
      <c r="O188" s="222"/>
      <c r="P188" s="222"/>
      <c r="Q188" s="222"/>
      <c r="R188" s="222"/>
      <c r="S188" s="222"/>
      <c r="T188" s="223"/>
      <c r="U188" s="15"/>
      <c r="V188" s="15"/>
      <c r="W188" s="15"/>
      <c r="X188" s="15"/>
      <c r="Y188" s="15"/>
      <c r="Z188" s="15"/>
      <c r="AA188" s="15"/>
      <c r="AB188" s="15"/>
      <c r="AC188" s="15"/>
      <c r="AD188" s="15"/>
      <c r="AE188" s="15"/>
      <c r="AT188" s="218" t="s">
        <v>442</v>
      </c>
      <c r="AU188" s="218" t="s">
        <v>79</v>
      </c>
      <c r="AV188" s="15" t="s">
        <v>76</v>
      </c>
      <c r="AW188" s="15" t="s">
        <v>31</v>
      </c>
      <c r="AX188" s="15" t="s">
        <v>69</v>
      </c>
      <c r="AY188" s="218" t="s">
        <v>328</v>
      </c>
    </row>
    <row r="189" s="13" customFormat="1">
      <c r="A189" s="13"/>
      <c r="B189" s="201"/>
      <c r="C189" s="13"/>
      <c r="D189" s="195" t="s">
        <v>442</v>
      </c>
      <c r="E189" s="202" t="s">
        <v>3</v>
      </c>
      <c r="F189" s="203" t="s">
        <v>576</v>
      </c>
      <c r="G189" s="13"/>
      <c r="H189" s="204">
        <v>24</v>
      </c>
      <c r="I189" s="205"/>
      <c r="J189" s="13"/>
      <c r="K189" s="13"/>
      <c r="L189" s="201"/>
      <c r="M189" s="206"/>
      <c r="N189" s="207"/>
      <c r="O189" s="207"/>
      <c r="P189" s="207"/>
      <c r="Q189" s="207"/>
      <c r="R189" s="207"/>
      <c r="S189" s="207"/>
      <c r="T189" s="208"/>
      <c r="U189" s="13"/>
      <c r="V189" s="13"/>
      <c r="W189" s="13"/>
      <c r="X189" s="13"/>
      <c r="Y189" s="13"/>
      <c r="Z189" s="13"/>
      <c r="AA189" s="13"/>
      <c r="AB189" s="13"/>
      <c r="AC189" s="13"/>
      <c r="AD189" s="13"/>
      <c r="AE189" s="13"/>
      <c r="AT189" s="202" t="s">
        <v>442</v>
      </c>
      <c r="AU189" s="202" t="s">
        <v>79</v>
      </c>
      <c r="AV189" s="13" t="s">
        <v>79</v>
      </c>
      <c r="AW189" s="13" t="s">
        <v>31</v>
      </c>
      <c r="AX189" s="13" t="s">
        <v>76</v>
      </c>
      <c r="AY189" s="202" t="s">
        <v>328</v>
      </c>
    </row>
    <row r="190" s="12" customFormat="1" ht="22.8" customHeight="1">
      <c r="A190" s="12"/>
      <c r="B190" s="163"/>
      <c r="C190" s="12"/>
      <c r="D190" s="164" t="s">
        <v>68</v>
      </c>
      <c r="E190" s="174" t="s">
        <v>113</v>
      </c>
      <c r="F190" s="174" t="s">
        <v>577</v>
      </c>
      <c r="G190" s="12"/>
      <c r="H190" s="12"/>
      <c r="I190" s="166"/>
      <c r="J190" s="175">
        <f>BK190</f>
        <v>0</v>
      </c>
      <c r="K190" s="12"/>
      <c r="L190" s="163"/>
      <c r="M190" s="168"/>
      <c r="N190" s="169"/>
      <c r="O190" s="169"/>
      <c r="P190" s="170">
        <v>0</v>
      </c>
      <c r="Q190" s="169"/>
      <c r="R190" s="170">
        <v>0</v>
      </c>
      <c r="S190" s="169"/>
      <c r="T190" s="171">
        <v>0</v>
      </c>
      <c r="U190" s="12"/>
      <c r="V190" s="12"/>
      <c r="W190" s="12"/>
      <c r="X190" s="12"/>
      <c r="Y190" s="12"/>
      <c r="Z190" s="12"/>
      <c r="AA190" s="12"/>
      <c r="AB190" s="12"/>
      <c r="AC190" s="12"/>
      <c r="AD190" s="12"/>
      <c r="AE190" s="12"/>
      <c r="AR190" s="164" t="s">
        <v>76</v>
      </c>
      <c r="AT190" s="172" t="s">
        <v>68</v>
      </c>
      <c r="AU190" s="172" t="s">
        <v>76</v>
      </c>
      <c r="AY190" s="164" t="s">
        <v>328</v>
      </c>
      <c r="BK190" s="173">
        <v>0</v>
      </c>
    </row>
    <row r="191" s="12" customFormat="1" ht="22.8" customHeight="1">
      <c r="A191" s="12"/>
      <c r="B191" s="163"/>
      <c r="C191" s="12"/>
      <c r="D191" s="164" t="s">
        <v>68</v>
      </c>
      <c r="E191" s="174" t="s">
        <v>138</v>
      </c>
      <c r="F191" s="174" t="s">
        <v>578</v>
      </c>
      <c r="G191" s="12"/>
      <c r="H191" s="12"/>
      <c r="I191" s="166"/>
      <c r="J191" s="175">
        <f>BK191</f>
        <v>0</v>
      </c>
      <c r="K191" s="12"/>
      <c r="L191" s="163"/>
      <c r="M191" s="168"/>
      <c r="N191" s="169"/>
      <c r="O191" s="169"/>
      <c r="P191" s="170">
        <f>SUM(P192:P304)</f>
        <v>0</v>
      </c>
      <c r="Q191" s="169"/>
      <c r="R191" s="170">
        <f>SUM(R192:R304)</f>
        <v>7203.6529663000001</v>
      </c>
      <c r="S191" s="169"/>
      <c r="T191" s="171">
        <f>SUM(T192:T304)</f>
        <v>0</v>
      </c>
      <c r="U191" s="12"/>
      <c r="V191" s="12"/>
      <c r="W191" s="12"/>
      <c r="X191" s="12"/>
      <c r="Y191" s="12"/>
      <c r="Z191" s="12"/>
      <c r="AA191" s="12"/>
      <c r="AB191" s="12"/>
      <c r="AC191" s="12"/>
      <c r="AD191" s="12"/>
      <c r="AE191" s="12"/>
      <c r="AR191" s="164" t="s">
        <v>76</v>
      </c>
      <c r="AT191" s="172" t="s">
        <v>68</v>
      </c>
      <c r="AU191" s="172" t="s">
        <v>76</v>
      </c>
      <c r="AY191" s="164" t="s">
        <v>328</v>
      </c>
      <c r="BK191" s="173">
        <f>SUM(BK192:BK304)</f>
        <v>0</v>
      </c>
    </row>
    <row r="192" s="2" customFormat="1" ht="37.8" customHeight="1">
      <c r="A192" s="41"/>
      <c r="B192" s="176"/>
      <c r="C192" s="177" t="s">
        <v>576</v>
      </c>
      <c r="D192" s="177" t="s">
        <v>331</v>
      </c>
      <c r="E192" s="178" t="s">
        <v>579</v>
      </c>
      <c r="F192" s="179" t="s">
        <v>580</v>
      </c>
      <c r="G192" s="180" t="s">
        <v>439</v>
      </c>
      <c r="H192" s="181">
        <v>6042</v>
      </c>
      <c r="I192" s="182"/>
      <c r="J192" s="183">
        <f>ROUND(I192*H192,2)</f>
        <v>0</v>
      </c>
      <c r="K192" s="179" t="s">
        <v>335</v>
      </c>
      <c r="L192" s="42"/>
      <c r="M192" s="184" t="s">
        <v>3</v>
      </c>
      <c r="N192" s="185"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113</v>
      </c>
      <c r="AT192" s="188" t="s">
        <v>331</v>
      </c>
      <c r="AU192" s="188" t="s">
        <v>79</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581</v>
      </c>
    </row>
    <row r="193" s="2" customFormat="1">
      <c r="A193" s="41"/>
      <c r="B193" s="42"/>
      <c r="C193" s="41"/>
      <c r="D193" s="190" t="s">
        <v>338</v>
      </c>
      <c r="E193" s="41"/>
      <c r="F193" s="191" t="s">
        <v>582</v>
      </c>
      <c r="G193" s="41"/>
      <c r="H193" s="41"/>
      <c r="I193" s="192"/>
      <c r="J193" s="41"/>
      <c r="K193" s="41"/>
      <c r="L193" s="42"/>
      <c r="M193" s="193"/>
      <c r="N193" s="194"/>
      <c r="O193" s="75"/>
      <c r="P193" s="75"/>
      <c r="Q193" s="75"/>
      <c r="R193" s="75"/>
      <c r="S193" s="75"/>
      <c r="T193" s="76"/>
      <c r="U193" s="41"/>
      <c r="V193" s="41"/>
      <c r="W193" s="41"/>
      <c r="X193" s="41"/>
      <c r="Y193" s="41"/>
      <c r="Z193" s="41"/>
      <c r="AA193" s="41"/>
      <c r="AB193" s="41"/>
      <c r="AC193" s="41"/>
      <c r="AD193" s="41"/>
      <c r="AE193" s="41"/>
      <c r="AT193" s="22" t="s">
        <v>338</v>
      </c>
      <c r="AU193" s="22" t="s">
        <v>79</v>
      </c>
    </row>
    <row r="194" s="2" customFormat="1" ht="21.75" customHeight="1">
      <c r="A194" s="41"/>
      <c r="B194" s="176"/>
      <c r="C194" s="224" t="s">
        <v>473</v>
      </c>
      <c r="D194" s="224" t="s">
        <v>539</v>
      </c>
      <c r="E194" s="225" t="s">
        <v>583</v>
      </c>
      <c r="F194" s="226" t="s">
        <v>584</v>
      </c>
      <c r="G194" s="227" t="s">
        <v>585</v>
      </c>
      <c r="H194" s="228">
        <v>167.666</v>
      </c>
      <c r="I194" s="229"/>
      <c r="J194" s="230">
        <f>ROUND(I194*H194,2)</f>
        <v>0</v>
      </c>
      <c r="K194" s="226" t="s">
        <v>335</v>
      </c>
      <c r="L194" s="231"/>
      <c r="M194" s="232" t="s">
        <v>3</v>
      </c>
      <c r="N194" s="233" t="s">
        <v>40</v>
      </c>
      <c r="O194" s="75"/>
      <c r="P194" s="186">
        <f>O194*H194</f>
        <v>0</v>
      </c>
      <c r="Q194" s="186">
        <v>1</v>
      </c>
      <c r="R194" s="186">
        <f>Q194*H194</f>
        <v>167.666</v>
      </c>
      <c r="S194" s="186">
        <v>0</v>
      </c>
      <c r="T194" s="187">
        <f>S194*H194</f>
        <v>0</v>
      </c>
      <c r="U194" s="41"/>
      <c r="V194" s="41"/>
      <c r="W194" s="41"/>
      <c r="X194" s="41"/>
      <c r="Y194" s="41"/>
      <c r="Z194" s="41"/>
      <c r="AA194" s="41"/>
      <c r="AB194" s="41"/>
      <c r="AC194" s="41"/>
      <c r="AD194" s="41"/>
      <c r="AE194" s="41"/>
      <c r="AR194" s="188" t="s">
        <v>171</v>
      </c>
      <c r="AT194" s="188" t="s">
        <v>539</v>
      </c>
      <c r="AU194" s="188" t="s">
        <v>79</v>
      </c>
      <c r="AY194" s="22" t="s">
        <v>328</v>
      </c>
      <c r="BE194" s="189">
        <f>IF(N194="základní",J194,0)</f>
        <v>0</v>
      </c>
      <c r="BF194" s="189">
        <f>IF(N194="snížená",J194,0)</f>
        <v>0</v>
      </c>
      <c r="BG194" s="189">
        <f>IF(N194="zákl. přenesená",J194,0)</f>
        <v>0</v>
      </c>
      <c r="BH194" s="189">
        <f>IF(N194="sníž. přenesená",J194,0)</f>
        <v>0</v>
      </c>
      <c r="BI194" s="189">
        <f>IF(N194="nulová",J194,0)</f>
        <v>0</v>
      </c>
      <c r="BJ194" s="22" t="s">
        <v>76</v>
      </c>
      <c r="BK194" s="189">
        <f>ROUND(I194*H194,2)</f>
        <v>0</v>
      </c>
      <c r="BL194" s="22" t="s">
        <v>113</v>
      </c>
      <c r="BM194" s="188" t="s">
        <v>586</v>
      </c>
    </row>
    <row r="195" s="13" customFormat="1">
      <c r="A195" s="13"/>
      <c r="B195" s="201"/>
      <c r="C195" s="13"/>
      <c r="D195" s="195" t="s">
        <v>442</v>
      </c>
      <c r="E195" s="202" t="s">
        <v>3</v>
      </c>
      <c r="F195" s="203" t="s">
        <v>587</v>
      </c>
      <c r="G195" s="13"/>
      <c r="H195" s="204">
        <v>167.666</v>
      </c>
      <c r="I195" s="205"/>
      <c r="J195" s="13"/>
      <c r="K195" s="13"/>
      <c r="L195" s="201"/>
      <c r="M195" s="206"/>
      <c r="N195" s="207"/>
      <c r="O195" s="207"/>
      <c r="P195" s="207"/>
      <c r="Q195" s="207"/>
      <c r="R195" s="207"/>
      <c r="S195" s="207"/>
      <c r="T195" s="208"/>
      <c r="U195" s="13"/>
      <c r="V195" s="13"/>
      <c r="W195" s="13"/>
      <c r="X195" s="13"/>
      <c r="Y195" s="13"/>
      <c r="Z195" s="13"/>
      <c r="AA195" s="13"/>
      <c r="AB195" s="13"/>
      <c r="AC195" s="13"/>
      <c r="AD195" s="13"/>
      <c r="AE195" s="13"/>
      <c r="AT195" s="202" t="s">
        <v>442</v>
      </c>
      <c r="AU195" s="202" t="s">
        <v>79</v>
      </c>
      <c r="AV195" s="13" t="s">
        <v>79</v>
      </c>
      <c r="AW195" s="13" t="s">
        <v>31</v>
      </c>
      <c r="AX195" s="13" t="s">
        <v>76</v>
      </c>
      <c r="AY195" s="202" t="s">
        <v>328</v>
      </c>
    </row>
    <row r="196" s="2" customFormat="1" ht="33" customHeight="1">
      <c r="A196" s="41"/>
      <c r="B196" s="176"/>
      <c r="C196" s="177" t="s">
        <v>588</v>
      </c>
      <c r="D196" s="177" t="s">
        <v>331</v>
      </c>
      <c r="E196" s="178" t="s">
        <v>589</v>
      </c>
      <c r="F196" s="179" t="s">
        <v>590</v>
      </c>
      <c r="G196" s="180" t="s">
        <v>439</v>
      </c>
      <c r="H196" s="181">
        <v>80.5</v>
      </c>
      <c r="I196" s="182"/>
      <c r="J196" s="183">
        <f>ROUND(I196*H196,2)</f>
        <v>0</v>
      </c>
      <c r="K196" s="179" t="s">
        <v>335</v>
      </c>
      <c r="L196" s="42"/>
      <c r="M196" s="184" t="s">
        <v>3</v>
      </c>
      <c r="N196" s="185" t="s">
        <v>40</v>
      </c>
      <c r="O196" s="75"/>
      <c r="P196" s="186">
        <f>O196*H196</f>
        <v>0</v>
      </c>
      <c r="Q196" s="186">
        <v>0.10373</v>
      </c>
      <c r="R196" s="186">
        <f>Q196*H196</f>
        <v>8.3502650000000003</v>
      </c>
      <c r="S196" s="186">
        <v>0</v>
      </c>
      <c r="T196" s="187">
        <f>S196*H196</f>
        <v>0</v>
      </c>
      <c r="U196" s="41"/>
      <c r="V196" s="41"/>
      <c r="W196" s="41"/>
      <c r="X196" s="41"/>
      <c r="Y196" s="41"/>
      <c r="Z196" s="41"/>
      <c r="AA196" s="41"/>
      <c r="AB196" s="41"/>
      <c r="AC196" s="41"/>
      <c r="AD196" s="41"/>
      <c r="AE196" s="41"/>
      <c r="AR196" s="188" t="s">
        <v>113</v>
      </c>
      <c r="AT196" s="188" t="s">
        <v>331</v>
      </c>
      <c r="AU196" s="188" t="s">
        <v>79</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591</v>
      </c>
    </row>
    <row r="197" s="2" customFormat="1">
      <c r="A197" s="41"/>
      <c r="B197" s="42"/>
      <c r="C197" s="41"/>
      <c r="D197" s="190" t="s">
        <v>338</v>
      </c>
      <c r="E197" s="41"/>
      <c r="F197" s="191" t="s">
        <v>592</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79</v>
      </c>
    </row>
    <row r="198" s="2" customFormat="1" ht="33" customHeight="1">
      <c r="A198" s="41"/>
      <c r="B198" s="176"/>
      <c r="C198" s="177" t="s">
        <v>593</v>
      </c>
      <c r="D198" s="177" t="s">
        <v>331</v>
      </c>
      <c r="E198" s="178" t="s">
        <v>594</v>
      </c>
      <c r="F198" s="179" t="s">
        <v>595</v>
      </c>
      <c r="G198" s="180" t="s">
        <v>439</v>
      </c>
      <c r="H198" s="181">
        <v>26.670000000000002</v>
      </c>
      <c r="I198" s="182"/>
      <c r="J198" s="183">
        <f>ROUND(I198*H198,2)</f>
        <v>0</v>
      </c>
      <c r="K198" s="179" t="s">
        <v>335</v>
      </c>
      <c r="L198" s="42"/>
      <c r="M198" s="184" t="s">
        <v>3</v>
      </c>
      <c r="N198" s="185" t="s">
        <v>40</v>
      </c>
      <c r="O198" s="75"/>
      <c r="P198" s="186">
        <f>O198*H198</f>
        <v>0</v>
      </c>
      <c r="Q198" s="186">
        <v>0.13188</v>
      </c>
      <c r="R198" s="186">
        <f>Q198*H198</f>
        <v>3.5172396000000004</v>
      </c>
      <c r="S198" s="186">
        <v>0</v>
      </c>
      <c r="T198" s="187">
        <f>S198*H198</f>
        <v>0</v>
      </c>
      <c r="U198" s="41"/>
      <c r="V198" s="41"/>
      <c r="W198" s="41"/>
      <c r="X198" s="41"/>
      <c r="Y198" s="41"/>
      <c r="Z198" s="41"/>
      <c r="AA198" s="41"/>
      <c r="AB198" s="41"/>
      <c r="AC198" s="41"/>
      <c r="AD198" s="41"/>
      <c r="AE198" s="41"/>
      <c r="AR198" s="188" t="s">
        <v>113</v>
      </c>
      <c r="AT198" s="188" t="s">
        <v>331</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596</v>
      </c>
    </row>
    <row r="199" s="2" customFormat="1">
      <c r="A199" s="41"/>
      <c r="B199" s="42"/>
      <c r="C199" s="41"/>
      <c r="D199" s="190" t="s">
        <v>338</v>
      </c>
      <c r="E199" s="41"/>
      <c r="F199" s="191" t="s">
        <v>597</v>
      </c>
      <c r="G199" s="41"/>
      <c r="H199" s="41"/>
      <c r="I199" s="192"/>
      <c r="J199" s="41"/>
      <c r="K199" s="41"/>
      <c r="L199" s="42"/>
      <c r="M199" s="193"/>
      <c r="N199" s="194"/>
      <c r="O199" s="75"/>
      <c r="P199" s="75"/>
      <c r="Q199" s="75"/>
      <c r="R199" s="75"/>
      <c r="S199" s="75"/>
      <c r="T199" s="76"/>
      <c r="U199" s="41"/>
      <c r="V199" s="41"/>
      <c r="W199" s="41"/>
      <c r="X199" s="41"/>
      <c r="Y199" s="41"/>
      <c r="Z199" s="41"/>
      <c r="AA199" s="41"/>
      <c r="AB199" s="41"/>
      <c r="AC199" s="41"/>
      <c r="AD199" s="41"/>
      <c r="AE199" s="41"/>
      <c r="AT199" s="22" t="s">
        <v>338</v>
      </c>
      <c r="AU199" s="22" t="s">
        <v>79</v>
      </c>
    </row>
    <row r="200" s="2" customFormat="1" ht="24.15" customHeight="1">
      <c r="A200" s="41"/>
      <c r="B200" s="176"/>
      <c r="C200" s="177" t="s">
        <v>598</v>
      </c>
      <c r="D200" s="177" t="s">
        <v>331</v>
      </c>
      <c r="E200" s="178" t="s">
        <v>599</v>
      </c>
      <c r="F200" s="179" t="s">
        <v>600</v>
      </c>
      <c r="G200" s="180" t="s">
        <v>439</v>
      </c>
      <c r="H200" s="181">
        <v>2245</v>
      </c>
      <c r="I200" s="182"/>
      <c r="J200" s="183">
        <f>ROUND(I200*H200,2)</f>
        <v>0</v>
      </c>
      <c r="K200" s="179" t="s">
        <v>335</v>
      </c>
      <c r="L200" s="42"/>
      <c r="M200" s="184" t="s">
        <v>3</v>
      </c>
      <c r="N200" s="185" t="s">
        <v>40</v>
      </c>
      <c r="O200" s="75"/>
      <c r="P200" s="186">
        <f>O200*H200</f>
        <v>0</v>
      </c>
      <c r="Q200" s="186">
        <v>0.096680000000000002</v>
      </c>
      <c r="R200" s="186">
        <f>Q200*H200</f>
        <v>217.04660000000001</v>
      </c>
      <c r="S200" s="186">
        <v>0</v>
      </c>
      <c r="T200" s="187">
        <f>S200*H200</f>
        <v>0</v>
      </c>
      <c r="U200" s="41"/>
      <c r="V200" s="41"/>
      <c r="W200" s="41"/>
      <c r="X200" s="41"/>
      <c r="Y200" s="41"/>
      <c r="Z200" s="41"/>
      <c r="AA200" s="41"/>
      <c r="AB200" s="41"/>
      <c r="AC200" s="41"/>
      <c r="AD200" s="41"/>
      <c r="AE200" s="41"/>
      <c r="AR200" s="188" t="s">
        <v>113</v>
      </c>
      <c r="AT200" s="188" t="s">
        <v>331</v>
      </c>
      <c r="AU200" s="188" t="s">
        <v>79</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601</v>
      </c>
    </row>
    <row r="201" s="2" customFormat="1">
      <c r="A201" s="41"/>
      <c r="B201" s="42"/>
      <c r="C201" s="41"/>
      <c r="D201" s="190" t="s">
        <v>338</v>
      </c>
      <c r="E201" s="41"/>
      <c r="F201" s="191" t="s">
        <v>602</v>
      </c>
      <c r="G201" s="41"/>
      <c r="H201" s="41"/>
      <c r="I201" s="192"/>
      <c r="J201" s="41"/>
      <c r="K201" s="41"/>
      <c r="L201" s="42"/>
      <c r="M201" s="193"/>
      <c r="N201" s="194"/>
      <c r="O201" s="75"/>
      <c r="P201" s="75"/>
      <c r="Q201" s="75"/>
      <c r="R201" s="75"/>
      <c r="S201" s="75"/>
      <c r="T201" s="76"/>
      <c r="U201" s="41"/>
      <c r="V201" s="41"/>
      <c r="W201" s="41"/>
      <c r="X201" s="41"/>
      <c r="Y201" s="41"/>
      <c r="Z201" s="41"/>
      <c r="AA201" s="41"/>
      <c r="AB201" s="41"/>
      <c r="AC201" s="41"/>
      <c r="AD201" s="41"/>
      <c r="AE201" s="41"/>
      <c r="AT201" s="22" t="s">
        <v>338</v>
      </c>
      <c r="AU201" s="22" t="s">
        <v>79</v>
      </c>
    </row>
    <row r="202" s="13" customFormat="1">
      <c r="A202" s="13"/>
      <c r="B202" s="201"/>
      <c r="C202" s="13"/>
      <c r="D202" s="195" t="s">
        <v>442</v>
      </c>
      <c r="E202" s="202" t="s">
        <v>3</v>
      </c>
      <c r="F202" s="203" t="s">
        <v>603</v>
      </c>
      <c r="G202" s="13"/>
      <c r="H202" s="204">
        <v>80</v>
      </c>
      <c r="I202" s="205"/>
      <c r="J202" s="13"/>
      <c r="K202" s="13"/>
      <c r="L202" s="201"/>
      <c r="M202" s="206"/>
      <c r="N202" s="207"/>
      <c r="O202" s="207"/>
      <c r="P202" s="207"/>
      <c r="Q202" s="207"/>
      <c r="R202" s="207"/>
      <c r="S202" s="207"/>
      <c r="T202" s="208"/>
      <c r="U202" s="13"/>
      <c r="V202" s="13"/>
      <c r="W202" s="13"/>
      <c r="X202" s="13"/>
      <c r="Y202" s="13"/>
      <c r="Z202" s="13"/>
      <c r="AA202" s="13"/>
      <c r="AB202" s="13"/>
      <c r="AC202" s="13"/>
      <c r="AD202" s="13"/>
      <c r="AE202" s="13"/>
      <c r="AT202" s="202" t="s">
        <v>442</v>
      </c>
      <c r="AU202" s="202" t="s">
        <v>79</v>
      </c>
      <c r="AV202" s="13" t="s">
        <v>79</v>
      </c>
      <c r="AW202" s="13" t="s">
        <v>31</v>
      </c>
      <c r="AX202" s="13" t="s">
        <v>69</v>
      </c>
      <c r="AY202" s="202" t="s">
        <v>328</v>
      </c>
    </row>
    <row r="203" s="13" customFormat="1">
      <c r="A203" s="13"/>
      <c r="B203" s="201"/>
      <c r="C203" s="13"/>
      <c r="D203" s="195" t="s">
        <v>442</v>
      </c>
      <c r="E203" s="202" t="s">
        <v>3</v>
      </c>
      <c r="F203" s="203" t="s">
        <v>604</v>
      </c>
      <c r="G203" s="13"/>
      <c r="H203" s="204">
        <v>2165</v>
      </c>
      <c r="I203" s="205"/>
      <c r="J203" s="13"/>
      <c r="K203" s="13"/>
      <c r="L203" s="201"/>
      <c r="M203" s="206"/>
      <c r="N203" s="207"/>
      <c r="O203" s="207"/>
      <c r="P203" s="207"/>
      <c r="Q203" s="207"/>
      <c r="R203" s="207"/>
      <c r="S203" s="207"/>
      <c r="T203" s="208"/>
      <c r="U203" s="13"/>
      <c r="V203" s="13"/>
      <c r="W203" s="13"/>
      <c r="X203" s="13"/>
      <c r="Y203" s="13"/>
      <c r="Z203" s="13"/>
      <c r="AA203" s="13"/>
      <c r="AB203" s="13"/>
      <c r="AC203" s="13"/>
      <c r="AD203" s="13"/>
      <c r="AE203" s="13"/>
      <c r="AT203" s="202" t="s">
        <v>442</v>
      </c>
      <c r="AU203" s="202" t="s">
        <v>79</v>
      </c>
      <c r="AV203" s="13" t="s">
        <v>79</v>
      </c>
      <c r="AW203" s="13" t="s">
        <v>31</v>
      </c>
      <c r="AX203" s="13" t="s">
        <v>69</v>
      </c>
      <c r="AY203" s="202" t="s">
        <v>328</v>
      </c>
    </row>
    <row r="204" s="14" customFormat="1">
      <c r="A204" s="14"/>
      <c r="B204" s="209"/>
      <c r="C204" s="14"/>
      <c r="D204" s="195" t="s">
        <v>442</v>
      </c>
      <c r="E204" s="210" t="s">
        <v>3</v>
      </c>
      <c r="F204" s="211" t="s">
        <v>452</v>
      </c>
      <c r="G204" s="14"/>
      <c r="H204" s="212">
        <v>2245</v>
      </c>
      <c r="I204" s="213"/>
      <c r="J204" s="14"/>
      <c r="K204" s="14"/>
      <c r="L204" s="209"/>
      <c r="M204" s="214"/>
      <c r="N204" s="215"/>
      <c r="O204" s="215"/>
      <c r="P204" s="215"/>
      <c r="Q204" s="215"/>
      <c r="R204" s="215"/>
      <c r="S204" s="215"/>
      <c r="T204" s="216"/>
      <c r="U204" s="14"/>
      <c r="V204" s="14"/>
      <c r="W204" s="14"/>
      <c r="X204" s="14"/>
      <c r="Y204" s="14"/>
      <c r="Z204" s="14"/>
      <c r="AA204" s="14"/>
      <c r="AB204" s="14"/>
      <c r="AC204" s="14"/>
      <c r="AD204" s="14"/>
      <c r="AE204" s="14"/>
      <c r="AT204" s="210" t="s">
        <v>442</v>
      </c>
      <c r="AU204" s="210" t="s">
        <v>79</v>
      </c>
      <c r="AV204" s="14" t="s">
        <v>113</v>
      </c>
      <c r="AW204" s="14" t="s">
        <v>31</v>
      </c>
      <c r="AX204" s="14" t="s">
        <v>76</v>
      </c>
      <c r="AY204" s="210" t="s">
        <v>328</v>
      </c>
    </row>
    <row r="205" s="2" customFormat="1" ht="24.15" customHeight="1">
      <c r="A205" s="41"/>
      <c r="B205" s="176"/>
      <c r="C205" s="177" t="s">
        <v>605</v>
      </c>
      <c r="D205" s="177" t="s">
        <v>331</v>
      </c>
      <c r="E205" s="178" t="s">
        <v>606</v>
      </c>
      <c r="F205" s="179" t="s">
        <v>607</v>
      </c>
      <c r="G205" s="180" t="s">
        <v>439</v>
      </c>
      <c r="H205" s="181">
        <v>53.130000000000003</v>
      </c>
      <c r="I205" s="182"/>
      <c r="J205" s="183">
        <f>ROUND(I205*H205,2)</f>
        <v>0</v>
      </c>
      <c r="K205" s="179" t="s">
        <v>335</v>
      </c>
      <c r="L205" s="42"/>
      <c r="M205" s="184" t="s">
        <v>3</v>
      </c>
      <c r="N205" s="185" t="s">
        <v>40</v>
      </c>
      <c r="O205" s="75"/>
      <c r="P205" s="186">
        <f>O205*H205</f>
        <v>0</v>
      </c>
      <c r="Q205" s="186">
        <v>0.15559000000000001</v>
      </c>
      <c r="R205" s="186">
        <f>Q205*H205</f>
        <v>8.2664967000000011</v>
      </c>
      <c r="S205" s="186">
        <v>0</v>
      </c>
      <c r="T205" s="187">
        <f>S205*H205</f>
        <v>0</v>
      </c>
      <c r="U205" s="41"/>
      <c r="V205" s="41"/>
      <c r="W205" s="41"/>
      <c r="X205" s="41"/>
      <c r="Y205" s="41"/>
      <c r="Z205" s="41"/>
      <c r="AA205" s="41"/>
      <c r="AB205" s="41"/>
      <c r="AC205" s="41"/>
      <c r="AD205" s="41"/>
      <c r="AE205" s="41"/>
      <c r="AR205" s="188" t="s">
        <v>113</v>
      </c>
      <c r="AT205" s="188" t="s">
        <v>331</v>
      </c>
      <c r="AU205" s="188" t="s">
        <v>79</v>
      </c>
      <c r="AY205" s="22" t="s">
        <v>328</v>
      </c>
      <c r="BE205" s="189">
        <f>IF(N205="základní",J205,0)</f>
        <v>0</v>
      </c>
      <c r="BF205" s="189">
        <f>IF(N205="snížená",J205,0)</f>
        <v>0</v>
      </c>
      <c r="BG205" s="189">
        <f>IF(N205="zákl. přenesená",J205,0)</f>
        <v>0</v>
      </c>
      <c r="BH205" s="189">
        <f>IF(N205="sníž. přenesená",J205,0)</f>
        <v>0</v>
      </c>
      <c r="BI205" s="189">
        <f>IF(N205="nulová",J205,0)</f>
        <v>0</v>
      </c>
      <c r="BJ205" s="22" t="s">
        <v>76</v>
      </c>
      <c r="BK205" s="189">
        <f>ROUND(I205*H205,2)</f>
        <v>0</v>
      </c>
      <c r="BL205" s="22" t="s">
        <v>113</v>
      </c>
      <c r="BM205" s="188" t="s">
        <v>608</v>
      </c>
    </row>
    <row r="206" s="2" customFormat="1">
      <c r="A206" s="41"/>
      <c r="B206" s="42"/>
      <c r="C206" s="41"/>
      <c r="D206" s="190" t="s">
        <v>338</v>
      </c>
      <c r="E206" s="41"/>
      <c r="F206" s="191" t="s">
        <v>609</v>
      </c>
      <c r="G206" s="41"/>
      <c r="H206" s="41"/>
      <c r="I206" s="192"/>
      <c r="J206" s="41"/>
      <c r="K206" s="41"/>
      <c r="L206" s="42"/>
      <c r="M206" s="193"/>
      <c r="N206" s="194"/>
      <c r="O206" s="75"/>
      <c r="P206" s="75"/>
      <c r="Q206" s="75"/>
      <c r="R206" s="75"/>
      <c r="S206" s="75"/>
      <c r="T206" s="76"/>
      <c r="U206" s="41"/>
      <c r="V206" s="41"/>
      <c r="W206" s="41"/>
      <c r="X206" s="41"/>
      <c r="Y206" s="41"/>
      <c r="Z206" s="41"/>
      <c r="AA206" s="41"/>
      <c r="AB206" s="41"/>
      <c r="AC206" s="41"/>
      <c r="AD206" s="41"/>
      <c r="AE206" s="41"/>
      <c r="AT206" s="22" t="s">
        <v>338</v>
      </c>
      <c r="AU206" s="22" t="s">
        <v>79</v>
      </c>
    </row>
    <row r="207" s="2" customFormat="1" ht="24.15" customHeight="1">
      <c r="A207" s="41"/>
      <c r="B207" s="176"/>
      <c r="C207" s="177" t="s">
        <v>610</v>
      </c>
      <c r="D207" s="177" t="s">
        <v>331</v>
      </c>
      <c r="E207" s="178" t="s">
        <v>611</v>
      </c>
      <c r="F207" s="179" t="s">
        <v>612</v>
      </c>
      <c r="G207" s="180" t="s">
        <v>439</v>
      </c>
      <c r="H207" s="181">
        <v>2245</v>
      </c>
      <c r="I207" s="182"/>
      <c r="J207" s="183">
        <f>ROUND(I207*H207,2)</f>
        <v>0</v>
      </c>
      <c r="K207" s="179" t="s">
        <v>335</v>
      </c>
      <c r="L207" s="42"/>
      <c r="M207" s="184" t="s">
        <v>3</v>
      </c>
      <c r="N207" s="185" t="s">
        <v>40</v>
      </c>
      <c r="O207" s="75"/>
      <c r="P207" s="186">
        <f>O207*H207</f>
        <v>0</v>
      </c>
      <c r="Q207" s="186">
        <v>0.18151999999999999</v>
      </c>
      <c r="R207" s="186">
        <f>Q207*H207</f>
        <v>407.51239999999996</v>
      </c>
      <c r="S207" s="186">
        <v>0</v>
      </c>
      <c r="T207" s="187">
        <f>S207*H207</f>
        <v>0</v>
      </c>
      <c r="U207" s="41"/>
      <c r="V207" s="41"/>
      <c r="W207" s="41"/>
      <c r="X207" s="41"/>
      <c r="Y207" s="41"/>
      <c r="Z207" s="41"/>
      <c r="AA207" s="41"/>
      <c r="AB207" s="41"/>
      <c r="AC207" s="41"/>
      <c r="AD207" s="41"/>
      <c r="AE207" s="41"/>
      <c r="AR207" s="188" t="s">
        <v>113</v>
      </c>
      <c r="AT207" s="188" t="s">
        <v>331</v>
      </c>
      <c r="AU207" s="188" t="s">
        <v>79</v>
      </c>
      <c r="AY207" s="22" t="s">
        <v>328</v>
      </c>
      <c r="BE207" s="189">
        <f>IF(N207="základní",J207,0)</f>
        <v>0</v>
      </c>
      <c r="BF207" s="189">
        <f>IF(N207="snížená",J207,0)</f>
        <v>0</v>
      </c>
      <c r="BG207" s="189">
        <f>IF(N207="zákl. přenesená",J207,0)</f>
        <v>0</v>
      </c>
      <c r="BH207" s="189">
        <f>IF(N207="sníž. přenesená",J207,0)</f>
        <v>0</v>
      </c>
      <c r="BI207" s="189">
        <f>IF(N207="nulová",J207,0)</f>
        <v>0</v>
      </c>
      <c r="BJ207" s="22" t="s">
        <v>76</v>
      </c>
      <c r="BK207" s="189">
        <f>ROUND(I207*H207,2)</f>
        <v>0</v>
      </c>
      <c r="BL207" s="22" t="s">
        <v>113</v>
      </c>
      <c r="BM207" s="188" t="s">
        <v>613</v>
      </c>
    </row>
    <row r="208" s="2" customFormat="1">
      <c r="A208" s="41"/>
      <c r="B208" s="42"/>
      <c r="C208" s="41"/>
      <c r="D208" s="190" t="s">
        <v>338</v>
      </c>
      <c r="E208" s="41"/>
      <c r="F208" s="191" t="s">
        <v>614</v>
      </c>
      <c r="G208" s="41"/>
      <c r="H208" s="41"/>
      <c r="I208" s="192"/>
      <c r="J208" s="41"/>
      <c r="K208" s="41"/>
      <c r="L208" s="42"/>
      <c r="M208" s="193"/>
      <c r="N208" s="194"/>
      <c r="O208" s="75"/>
      <c r="P208" s="75"/>
      <c r="Q208" s="75"/>
      <c r="R208" s="75"/>
      <c r="S208" s="75"/>
      <c r="T208" s="76"/>
      <c r="U208" s="41"/>
      <c r="V208" s="41"/>
      <c r="W208" s="41"/>
      <c r="X208" s="41"/>
      <c r="Y208" s="41"/>
      <c r="Z208" s="41"/>
      <c r="AA208" s="41"/>
      <c r="AB208" s="41"/>
      <c r="AC208" s="41"/>
      <c r="AD208" s="41"/>
      <c r="AE208" s="41"/>
      <c r="AT208" s="22" t="s">
        <v>338</v>
      </c>
      <c r="AU208" s="22" t="s">
        <v>79</v>
      </c>
    </row>
    <row r="209" s="13" customFormat="1">
      <c r="A209" s="13"/>
      <c r="B209" s="201"/>
      <c r="C209" s="13"/>
      <c r="D209" s="195" t="s">
        <v>442</v>
      </c>
      <c r="E209" s="202" t="s">
        <v>3</v>
      </c>
      <c r="F209" s="203" t="s">
        <v>603</v>
      </c>
      <c r="G209" s="13"/>
      <c r="H209" s="204">
        <v>80</v>
      </c>
      <c r="I209" s="205"/>
      <c r="J209" s="13"/>
      <c r="K209" s="13"/>
      <c r="L209" s="201"/>
      <c r="M209" s="206"/>
      <c r="N209" s="207"/>
      <c r="O209" s="207"/>
      <c r="P209" s="207"/>
      <c r="Q209" s="207"/>
      <c r="R209" s="207"/>
      <c r="S209" s="207"/>
      <c r="T209" s="208"/>
      <c r="U209" s="13"/>
      <c r="V209" s="13"/>
      <c r="W209" s="13"/>
      <c r="X209" s="13"/>
      <c r="Y209" s="13"/>
      <c r="Z209" s="13"/>
      <c r="AA209" s="13"/>
      <c r="AB209" s="13"/>
      <c r="AC209" s="13"/>
      <c r="AD209" s="13"/>
      <c r="AE209" s="13"/>
      <c r="AT209" s="202" t="s">
        <v>442</v>
      </c>
      <c r="AU209" s="202" t="s">
        <v>79</v>
      </c>
      <c r="AV209" s="13" t="s">
        <v>79</v>
      </c>
      <c r="AW209" s="13" t="s">
        <v>31</v>
      </c>
      <c r="AX209" s="13" t="s">
        <v>69</v>
      </c>
      <c r="AY209" s="202" t="s">
        <v>328</v>
      </c>
    </row>
    <row r="210" s="13" customFormat="1">
      <c r="A210" s="13"/>
      <c r="B210" s="201"/>
      <c r="C210" s="13"/>
      <c r="D210" s="195" t="s">
        <v>442</v>
      </c>
      <c r="E210" s="202" t="s">
        <v>3</v>
      </c>
      <c r="F210" s="203" t="s">
        <v>615</v>
      </c>
      <c r="G210" s="13"/>
      <c r="H210" s="204">
        <v>2165</v>
      </c>
      <c r="I210" s="205"/>
      <c r="J210" s="13"/>
      <c r="K210" s="13"/>
      <c r="L210" s="201"/>
      <c r="M210" s="206"/>
      <c r="N210" s="207"/>
      <c r="O210" s="207"/>
      <c r="P210" s="207"/>
      <c r="Q210" s="207"/>
      <c r="R210" s="207"/>
      <c r="S210" s="207"/>
      <c r="T210" s="208"/>
      <c r="U210" s="13"/>
      <c r="V210" s="13"/>
      <c r="W210" s="13"/>
      <c r="X210" s="13"/>
      <c r="Y210" s="13"/>
      <c r="Z210" s="13"/>
      <c r="AA210" s="13"/>
      <c r="AB210" s="13"/>
      <c r="AC210" s="13"/>
      <c r="AD210" s="13"/>
      <c r="AE210" s="13"/>
      <c r="AT210" s="202" t="s">
        <v>442</v>
      </c>
      <c r="AU210" s="202" t="s">
        <v>79</v>
      </c>
      <c r="AV210" s="13" t="s">
        <v>79</v>
      </c>
      <c r="AW210" s="13" t="s">
        <v>31</v>
      </c>
      <c r="AX210" s="13" t="s">
        <v>69</v>
      </c>
      <c r="AY210" s="202" t="s">
        <v>328</v>
      </c>
    </row>
    <row r="211" s="14" customFormat="1">
      <c r="A211" s="14"/>
      <c r="B211" s="209"/>
      <c r="C211" s="14"/>
      <c r="D211" s="195" t="s">
        <v>442</v>
      </c>
      <c r="E211" s="210" t="s">
        <v>3</v>
      </c>
      <c r="F211" s="211" t="s">
        <v>452</v>
      </c>
      <c r="G211" s="14"/>
      <c r="H211" s="212">
        <v>2245</v>
      </c>
      <c r="I211" s="213"/>
      <c r="J211" s="14"/>
      <c r="K211" s="14"/>
      <c r="L211" s="209"/>
      <c r="M211" s="214"/>
      <c r="N211" s="215"/>
      <c r="O211" s="215"/>
      <c r="P211" s="215"/>
      <c r="Q211" s="215"/>
      <c r="R211" s="215"/>
      <c r="S211" s="215"/>
      <c r="T211" s="216"/>
      <c r="U211" s="14"/>
      <c r="V211" s="14"/>
      <c r="W211" s="14"/>
      <c r="X211" s="14"/>
      <c r="Y211" s="14"/>
      <c r="Z211" s="14"/>
      <c r="AA211" s="14"/>
      <c r="AB211" s="14"/>
      <c r="AC211" s="14"/>
      <c r="AD211" s="14"/>
      <c r="AE211" s="14"/>
      <c r="AT211" s="210" t="s">
        <v>442</v>
      </c>
      <c r="AU211" s="210" t="s">
        <v>79</v>
      </c>
      <c r="AV211" s="14" t="s">
        <v>113</v>
      </c>
      <c r="AW211" s="14" t="s">
        <v>31</v>
      </c>
      <c r="AX211" s="14" t="s">
        <v>76</v>
      </c>
      <c r="AY211" s="210" t="s">
        <v>328</v>
      </c>
    </row>
    <row r="212" s="2" customFormat="1" ht="33" customHeight="1">
      <c r="A212" s="41"/>
      <c r="B212" s="176"/>
      <c r="C212" s="177" t="s">
        <v>616</v>
      </c>
      <c r="D212" s="177" t="s">
        <v>331</v>
      </c>
      <c r="E212" s="178" t="s">
        <v>617</v>
      </c>
      <c r="F212" s="179" t="s">
        <v>618</v>
      </c>
      <c r="G212" s="180" t="s">
        <v>439</v>
      </c>
      <c r="H212" s="181">
        <v>2245</v>
      </c>
      <c r="I212" s="182"/>
      <c r="J212" s="183">
        <f>ROUND(I212*H212,2)</f>
        <v>0</v>
      </c>
      <c r="K212" s="179" t="s">
        <v>335</v>
      </c>
      <c r="L212" s="42"/>
      <c r="M212" s="184" t="s">
        <v>3</v>
      </c>
      <c r="N212" s="185" t="s">
        <v>40</v>
      </c>
      <c r="O212" s="75"/>
      <c r="P212" s="186">
        <f>O212*H212</f>
        <v>0</v>
      </c>
      <c r="Q212" s="186">
        <v>0.23737</v>
      </c>
      <c r="R212" s="186">
        <f>Q212*H212</f>
        <v>532.89565000000005</v>
      </c>
      <c r="S212" s="186">
        <v>0</v>
      </c>
      <c r="T212" s="187">
        <f>S212*H212</f>
        <v>0</v>
      </c>
      <c r="U212" s="41"/>
      <c r="V212" s="41"/>
      <c r="W212" s="41"/>
      <c r="X212" s="41"/>
      <c r="Y212" s="41"/>
      <c r="Z212" s="41"/>
      <c r="AA212" s="41"/>
      <c r="AB212" s="41"/>
      <c r="AC212" s="41"/>
      <c r="AD212" s="41"/>
      <c r="AE212" s="41"/>
      <c r="AR212" s="188" t="s">
        <v>113</v>
      </c>
      <c r="AT212" s="188" t="s">
        <v>331</v>
      </c>
      <c r="AU212" s="188" t="s">
        <v>79</v>
      </c>
      <c r="AY212" s="22" t="s">
        <v>328</v>
      </c>
      <c r="BE212" s="189">
        <f>IF(N212="základní",J212,0)</f>
        <v>0</v>
      </c>
      <c r="BF212" s="189">
        <f>IF(N212="snížená",J212,0)</f>
        <v>0</v>
      </c>
      <c r="BG212" s="189">
        <f>IF(N212="zákl. přenesená",J212,0)</f>
        <v>0</v>
      </c>
      <c r="BH212" s="189">
        <f>IF(N212="sníž. přenesená",J212,0)</f>
        <v>0</v>
      </c>
      <c r="BI212" s="189">
        <f>IF(N212="nulová",J212,0)</f>
        <v>0</v>
      </c>
      <c r="BJ212" s="22" t="s">
        <v>76</v>
      </c>
      <c r="BK212" s="189">
        <f>ROUND(I212*H212,2)</f>
        <v>0</v>
      </c>
      <c r="BL212" s="22" t="s">
        <v>113</v>
      </c>
      <c r="BM212" s="188" t="s">
        <v>619</v>
      </c>
    </row>
    <row r="213" s="2" customFormat="1">
      <c r="A213" s="41"/>
      <c r="B213" s="42"/>
      <c r="C213" s="41"/>
      <c r="D213" s="190" t="s">
        <v>338</v>
      </c>
      <c r="E213" s="41"/>
      <c r="F213" s="191" t="s">
        <v>620</v>
      </c>
      <c r="G213" s="41"/>
      <c r="H213" s="41"/>
      <c r="I213" s="192"/>
      <c r="J213" s="41"/>
      <c r="K213" s="41"/>
      <c r="L213" s="42"/>
      <c r="M213" s="193"/>
      <c r="N213" s="194"/>
      <c r="O213" s="75"/>
      <c r="P213" s="75"/>
      <c r="Q213" s="75"/>
      <c r="R213" s="75"/>
      <c r="S213" s="75"/>
      <c r="T213" s="76"/>
      <c r="U213" s="41"/>
      <c r="V213" s="41"/>
      <c r="W213" s="41"/>
      <c r="X213" s="41"/>
      <c r="Y213" s="41"/>
      <c r="Z213" s="41"/>
      <c r="AA213" s="41"/>
      <c r="AB213" s="41"/>
      <c r="AC213" s="41"/>
      <c r="AD213" s="41"/>
      <c r="AE213" s="41"/>
      <c r="AT213" s="22" t="s">
        <v>338</v>
      </c>
      <c r="AU213" s="22" t="s">
        <v>79</v>
      </c>
    </row>
    <row r="214" s="13" customFormat="1">
      <c r="A214" s="13"/>
      <c r="B214" s="201"/>
      <c r="C214" s="13"/>
      <c r="D214" s="195" t="s">
        <v>442</v>
      </c>
      <c r="E214" s="202" t="s">
        <v>3</v>
      </c>
      <c r="F214" s="203" t="s">
        <v>603</v>
      </c>
      <c r="G214" s="13"/>
      <c r="H214" s="204">
        <v>80</v>
      </c>
      <c r="I214" s="205"/>
      <c r="J214" s="13"/>
      <c r="K214" s="13"/>
      <c r="L214" s="201"/>
      <c r="M214" s="206"/>
      <c r="N214" s="207"/>
      <c r="O214" s="207"/>
      <c r="P214" s="207"/>
      <c r="Q214" s="207"/>
      <c r="R214" s="207"/>
      <c r="S214" s="207"/>
      <c r="T214" s="208"/>
      <c r="U214" s="13"/>
      <c r="V214" s="13"/>
      <c r="W214" s="13"/>
      <c r="X214" s="13"/>
      <c r="Y214" s="13"/>
      <c r="Z214" s="13"/>
      <c r="AA214" s="13"/>
      <c r="AB214" s="13"/>
      <c r="AC214" s="13"/>
      <c r="AD214" s="13"/>
      <c r="AE214" s="13"/>
      <c r="AT214" s="202" t="s">
        <v>442</v>
      </c>
      <c r="AU214" s="202" t="s">
        <v>79</v>
      </c>
      <c r="AV214" s="13" t="s">
        <v>79</v>
      </c>
      <c r="AW214" s="13" t="s">
        <v>31</v>
      </c>
      <c r="AX214" s="13" t="s">
        <v>69</v>
      </c>
      <c r="AY214" s="202" t="s">
        <v>328</v>
      </c>
    </row>
    <row r="215" s="13" customFormat="1">
      <c r="A215" s="13"/>
      <c r="B215" s="201"/>
      <c r="C215" s="13"/>
      <c r="D215" s="195" t="s">
        <v>442</v>
      </c>
      <c r="E215" s="202" t="s">
        <v>3</v>
      </c>
      <c r="F215" s="203" t="s">
        <v>615</v>
      </c>
      <c r="G215" s="13"/>
      <c r="H215" s="204">
        <v>2165</v>
      </c>
      <c r="I215" s="205"/>
      <c r="J215" s="13"/>
      <c r="K215" s="13"/>
      <c r="L215" s="201"/>
      <c r="M215" s="206"/>
      <c r="N215" s="207"/>
      <c r="O215" s="207"/>
      <c r="P215" s="207"/>
      <c r="Q215" s="207"/>
      <c r="R215" s="207"/>
      <c r="S215" s="207"/>
      <c r="T215" s="208"/>
      <c r="U215" s="13"/>
      <c r="V215" s="13"/>
      <c r="W215" s="13"/>
      <c r="X215" s="13"/>
      <c r="Y215" s="13"/>
      <c r="Z215" s="13"/>
      <c r="AA215" s="13"/>
      <c r="AB215" s="13"/>
      <c r="AC215" s="13"/>
      <c r="AD215" s="13"/>
      <c r="AE215" s="13"/>
      <c r="AT215" s="202" t="s">
        <v>442</v>
      </c>
      <c r="AU215" s="202" t="s">
        <v>79</v>
      </c>
      <c r="AV215" s="13" t="s">
        <v>79</v>
      </c>
      <c r="AW215" s="13" t="s">
        <v>31</v>
      </c>
      <c r="AX215" s="13" t="s">
        <v>69</v>
      </c>
      <c r="AY215" s="202" t="s">
        <v>328</v>
      </c>
    </row>
    <row r="216" s="14" customFormat="1">
      <c r="A216" s="14"/>
      <c r="B216" s="209"/>
      <c r="C216" s="14"/>
      <c r="D216" s="195" t="s">
        <v>442</v>
      </c>
      <c r="E216" s="210" t="s">
        <v>3</v>
      </c>
      <c r="F216" s="211" t="s">
        <v>452</v>
      </c>
      <c r="G216" s="14"/>
      <c r="H216" s="212">
        <v>2245</v>
      </c>
      <c r="I216" s="213"/>
      <c r="J216" s="14"/>
      <c r="K216" s="14"/>
      <c r="L216" s="209"/>
      <c r="M216" s="214"/>
      <c r="N216" s="215"/>
      <c r="O216" s="215"/>
      <c r="P216" s="215"/>
      <c r="Q216" s="215"/>
      <c r="R216" s="215"/>
      <c r="S216" s="215"/>
      <c r="T216" s="216"/>
      <c r="U216" s="14"/>
      <c r="V216" s="14"/>
      <c r="W216" s="14"/>
      <c r="X216" s="14"/>
      <c r="Y216" s="14"/>
      <c r="Z216" s="14"/>
      <c r="AA216" s="14"/>
      <c r="AB216" s="14"/>
      <c r="AC216" s="14"/>
      <c r="AD216" s="14"/>
      <c r="AE216" s="14"/>
      <c r="AT216" s="210" t="s">
        <v>442</v>
      </c>
      <c r="AU216" s="210" t="s">
        <v>79</v>
      </c>
      <c r="AV216" s="14" t="s">
        <v>113</v>
      </c>
      <c r="AW216" s="14" t="s">
        <v>31</v>
      </c>
      <c r="AX216" s="14" t="s">
        <v>76</v>
      </c>
      <c r="AY216" s="210" t="s">
        <v>328</v>
      </c>
    </row>
    <row r="217" s="2" customFormat="1" ht="24.15" customHeight="1">
      <c r="A217" s="41"/>
      <c r="B217" s="176"/>
      <c r="C217" s="177" t="s">
        <v>621</v>
      </c>
      <c r="D217" s="177" t="s">
        <v>331</v>
      </c>
      <c r="E217" s="178" t="s">
        <v>622</v>
      </c>
      <c r="F217" s="179" t="s">
        <v>623</v>
      </c>
      <c r="G217" s="180" t="s">
        <v>439</v>
      </c>
      <c r="H217" s="181">
        <v>2245</v>
      </c>
      <c r="I217" s="182"/>
      <c r="J217" s="183">
        <f>ROUND(I217*H217,2)</f>
        <v>0</v>
      </c>
      <c r="K217" s="179" t="s">
        <v>335</v>
      </c>
      <c r="L217" s="42"/>
      <c r="M217" s="184" t="s">
        <v>3</v>
      </c>
      <c r="N217" s="185" t="s">
        <v>40</v>
      </c>
      <c r="O217" s="75"/>
      <c r="P217" s="186">
        <f>O217*H217</f>
        <v>0</v>
      </c>
      <c r="Q217" s="186">
        <v>0.49586999999999998</v>
      </c>
      <c r="R217" s="186">
        <f>Q217*H217</f>
        <v>1113.2281499999999</v>
      </c>
      <c r="S217" s="186">
        <v>0</v>
      </c>
      <c r="T217" s="187">
        <f>S217*H217</f>
        <v>0</v>
      </c>
      <c r="U217" s="41"/>
      <c r="V217" s="41"/>
      <c r="W217" s="41"/>
      <c r="X217" s="41"/>
      <c r="Y217" s="41"/>
      <c r="Z217" s="41"/>
      <c r="AA217" s="41"/>
      <c r="AB217" s="41"/>
      <c r="AC217" s="41"/>
      <c r="AD217" s="41"/>
      <c r="AE217" s="41"/>
      <c r="AR217" s="188" t="s">
        <v>113</v>
      </c>
      <c r="AT217" s="188" t="s">
        <v>331</v>
      </c>
      <c r="AU217" s="188" t="s">
        <v>79</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113</v>
      </c>
      <c r="BM217" s="188" t="s">
        <v>624</v>
      </c>
    </row>
    <row r="218" s="2" customFormat="1">
      <c r="A218" s="41"/>
      <c r="B218" s="42"/>
      <c r="C218" s="41"/>
      <c r="D218" s="190" t="s">
        <v>338</v>
      </c>
      <c r="E218" s="41"/>
      <c r="F218" s="191" t="s">
        <v>625</v>
      </c>
      <c r="G218" s="41"/>
      <c r="H218" s="41"/>
      <c r="I218" s="192"/>
      <c r="J218" s="41"/>
      <c r="K218" s="41"/>
      <c r="L218" s="42"/>
      <c r="M218" s="193"/>
      <c r="N218" s="194"/>
      <c r="O218" s="75"/>
      <c r="P218" s="75"/>
      <c r="Q218" s="75"/>
      <c r="R218" s="75"/>
      <c r="S218" s="75"/>
      <c r="T218" s="76"/>
      <c r="U218" s="41"/>
      <c r="V218" s="41"/>
      <c r="W218" s="41"/>
      <c r="X218" s="41"/>
      <c r="Y218" s="41"/>
      <c r="Z218" s="41"/>
      <c r="AA218" s="41"/>
      <c r="AB218" s="41"/>
      <c r="AC218" s="41"/>
      <c r="AD218" s="41"/>
      <c r="AE218" s="41"/>
      <c r="AT218" s="22" t="s">
        <v>338</v>
      </c>
      <c r="AU218" s="22" t="s">
        <v>79</v>
      </c>
    </row>
    <row r="219" s="13" customFormat="1">
      <c r="A219" s="13"/>
      <c r="B219" s="201"/>
      <c r="C219" s="13"/>
      <c r="D219" s="195" t="s">
        <v>442</v>
      </c>
      <c r="E219" s="202" t="s">
        <v>3</v>
      </c>
      <c r="F219" s="203" t="s">
        <v>603</v>
      </c>
      <c r="G219" s="13"/>
      <c r="H219" s="204">
        <v>80</v>
      </c>
      <c r="I219" s="205"/>
      <c r="J219" s="13"/>
      <c r="K219" s="13"/>
      <c r="L219" s="201"/>
      <c r="M219" s="206"/>
      <c r="N219" s="207"/>
      <c r="O219" s="207"/>
      <c r="P219" s="207"/>
      <c r="Q219" s="207"/>
      <c r="R219" s="207"/>
      <c r="S219" s="207"/>
      <c r="T219" s="208"/>
      <c r="U219" s="13"/>
      <c r="V219" s="13"/>
      <c r="W219" s="13"/>
      <c r="X219" s="13"/>
      <c r="Y219" s="13"/>
      <c r="Z219" s="13"/>
      <c r="AA219" s="13"/>
      <c r="AB219" s="13"/>
      <c r="AC219" s="13"/>
      <c r="AD219" s="13"/>
      <c r="AE219" s="13"/>
      <c r="AT219" s="202" t="s">
        <v>442</v>
      </c>
      <c r="AU219" s="202" t="s">
        <v>79</v>
      </c>
      <c r="AV219" s="13" t="s">
        <v>79</v>
      </c>
      <c r="AW219" s="13" t="s">
        <v>31</v>
      </c>
      <c r="AX219" s="13" t="s">
        <v>69</v>
      </c>
      <c r="AY219" s="202" t="s">
        <v>328</v>
      </c>
    </row>
    <row r="220" s="13" customFormat="1">
      <c r="A220" s="13"/>
      <c r="B220" s="201"/>
      <c r="C220" s="13"/>
      <c r="D220" s="195" t="s">
        <v>442</v>
      </c>
      <c r="E220" s="202" t="s">
        <v>3</v>
      </c>
      <c r="F220" s="203" t="s">
        <v>615</v>
      </c>
      <c r="G220" s="13"/>
      <c r="H220" s="204">
        <v>2165</v>
      </c>
      <c r="I220" s="205"/>
      <c r="J220" s="13"/>
      <c r="K220" s="13"/>
      <c r="L220" s="201"/>
      <c r="M220" s="206"/>
      <c r="N220" s="207"/>
      <c r="O220" s="207"/>
      <c r="P220" s="207"/>
      <c r="Q220" s="207"/>
      <c r="R220" s="207"/>
      <c r="S220" s="207"/>
      <c r="T220" s="208"/>
      <c r="U220" s="13"/>
      <c r="V220" s="13"/>
      <c r="W220" s="13"/>
      <c r="X220" s="13"/>
      <c r="Y220" s="13"/>
      <c r="Z220" s="13"/>
      <c r="AA220" s="13"/>
      <c r="AB220" s="13"/>
      <c r="AC220" s="13"/>
      <c r="AD220" s="13"/>
      <c r="AE220" s="13"/>
      <c r="AT220" s="202" t="s">
        <v>442</v>
      </c>
      <c r="AU220" s="202" t="s">
        <v>79</v>
      </c>
      <c r="AV220" s="13" t="s">
        <v>79</v>
      </c>
      <c r="AW220" s="13" t="s">
        <v>31</v>
      </c>
      <c r="AX220" s="13" t="s">
        <v>69</v>
      </c>
      <c r="AY220" s="202" t="s">
        <v>328</v>
      </c>
    </row>
    <row r="221" s="14" customFormat="1">
      <c r="A221" s="14"/>
      <c r="B221" s="209"/>
      <c r="C221" s="14"/>
      <c r="D221" s="195" t="s">
        <v>442</v>
      </c>
      <c r="E221" s="210" t="s">
        <v>3</v>
      </c>
      <c r="F221" s="211" t="s">
        <v>452</v>
      </c>
      <c r="G221" s="14"/>
      <c r="H221" s="212">
        <v>2245</v>
      </c>
      <c r="I221" s="213"/>
      <c r="J221" s="14"/>
      <c r="K221" s="14"/>
      <c r="L221" s="209"/>
      <c r="M221" s="214"/>
      <c r="N221" s="215"/>
      <c r="O221" s="215"/>
      <c r="P221" s="215"/>
      <c r="Q221" s="215"/>
      <c r="R221" s="215"/>
      <c r="S221" s="215"/>
      <c r="T221" s="216"/>
      <c r="U221" s="14"/>
      <c r="V221" s="14"/>
      <c r="W221" s="14"/>
      <c r="X221" s="14"/>
      <c r="Y221" s="14"/>
      <c r="Z221" s="14"/>
      <c r="AA221" s="14"/>
      <c r="AB221" s="14"/>
      <c r="AC221" s="14"/>
      <c r="AD221" s="14"/>
      <c r="AE221" s="14"/>
      <c r="AT221" s="210" t="s">
        <v>442</v>
      </c>
      <c r="AU221" s="210" t="s">
        <v>79</v>
      </c>
      <c r="AV221" s="14" t="s">
        <v>113</v>
      </c>
      <c r="AW221" s="14" t="s">
        <v>31</v>
      </c>
      <c r="AX221" s="14" t="s">
        <v>76</v>
      </c>
      <c r="AY221" s="210" t="s">
        <v>328</v>
      </c>
    </row>
    <row r="222" s="2" customFormat="1" ht="24.15" customHeight="1">
      <c r="A222" s="41"/>
      <c r="B222" s="176"/>
      <c r="C222" s="177" t="s">
        <v>626</v>
      </c>
      <c r="D222" s="177" t="s">
        <v>331</v>
      </c>
      <c r="E222" s="178" t="s">
        <v>627</v>
      </c>
      <c r="F222" s="179" t="s">
        <v>628</v>
      </c>
      <c r="G222" s="180" t="s">
        <v>439</v>
      </c>
      <c r="H222" s="181">
        <v>2245</v>
      </c>
      <c r="I222" s="182"/>
      <c r="J222" s="183">
        <f>ROUND(I222*H222,2)</f>
        <v>0</v>
      </c>
      <c r="K222" s="179" t="s">
        <v>335</v>
      </c>
      <c r="L222" s="42"/>
      <c r="M222" s="184" t="s">
        <v>3</v>
      </c>
      <c r="N222" s="185" t="s">
        <v>40</v>
      </c>
      <c r="O222" s="75"/>
      <c r="P222" s="186">
        <f>O222*H222</f>
        <v>0</v>
      </c>
      <c r="Q222" s="186">
        <v>0.0060099999999999997</v>
      </c>
      <c r="R222" s="186">
        <f>Q222*H222</f>
        <v>13.49245</v>
      </c>
      <c r="S222" s="186">
        <v>0</v>
      </c>
      <c r="T222" s="187">
        <f>S222*H222</f>
        <v>0</v>
      </c>
      <c r="U222" s="41"/>
      <c r="V222" s="41"/>
      <c r="W222" s="41"/>
      <c r="X222" s="41"/>
      <c r="Y222" s="41"/>
      <c r="Z222" s="41"/>
      <c r="AA222" s="41"/>
      <c r="AB222" s="41"/>
      <c r="AC222" s="41"/>
      <c r="AD222" s="41"/>
      <c r="AE222" s="41"/>
      <c r="AR222" s="188" t="s">
        <v>113</v>
      </c>
      <c r="AT222" s="188" t="s">
        <v>331</v>
      </c>
      <c r="AU222" s="188" t="s">
        <v>79</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629</v>
      </c>
    </row>
    <row r="223" s="2" customFormat="1">
      <c r="A223" s="41"/>
      <c r="B223" s="42"/>
      <c r="C223" s="41"/>
      <c r="D223" s="190" t="s">
        <v>338</v>
      </c>
      <c r="E223" s="41"/>
      <c r="F223" s="191" t="s">
        <v>630</v>
      </c>
      <c r="G223" s="41"/>
      <c r="H223" s="41"/>
      <c r="I223" s="192"/>
      <c r="J223" s="41"/>
      <c r="K223" s="41"/>
      <c r="L223" s="42"/>
      <c r="M223" s="193"/>
      <c r="N223" s="194"/>
      <c r="O223" s="75"/>
      <c r="P223" s="75"/>
      <c r="Q223" s="75"/>
      <c r="R223" s="75"/>
      <c r="S223" s="75"/>
      <c r="T223" s="76"/>
      <c r="U223" s="41"/>
      <c r="V223" s="41"/>
      <c r="W223" s="41"/>
      <c r="X223" s="41"/>
      <c r="Y223" s="41"/>
      <c r="Z223" s="41"/>
      <c r="AA223" s="41"/>
      <c r="AB223" s="41"/>
      <c r="AC223" s="41"/>
      <c r="AD223" s="41"/>
      <c r="AE223" s="41"/>
      <c r="AT223" s="22" t="s">
        <v>338</v>
      </c>
      <c r="AU223" s="22" t="s">
        <v>79</v>
      </c>
    </row>
    <row r="224" s="13" customFormat="1">
      <c r="A224" s="13"/>
      <c r="B224" s="201"/>
      <c r="C224" s="13"/>
      <c r="D224" s="195" t="s">
        <v>442</v>
      </c>
      <c r="E224" s="202" t="s">
        <v>3</v>
      </c>
      <c r="F224" s="203" t="s">
        <v>603</v>
      </c>
      <c r="G224" s="13"/>
      <c r="H224" s="204">
        <v>80</v>
      </c>
      <c r="I224" s="205"/>
      <c r="J224" s="13"/>
      <c r="K224" s="13"/>
      <c r="L224" s="201"/>
      <c r="M224" s="206"/>
      <c r="N224" s="207"/>
      <c r="O224" s="207"/>
      <c r="P224" s="207"/>
      <c r="Q224" s="207"/>
      <c r="R224" s="207"/>
      <c r="S224" s="207"/>
      <c r="T224" s="208"/>
      <c r="U224" s="13"/>
      <c r="V224" s="13"/>
      <c r="W224" s="13"/>
      <c r="X224" s="13"/>
      <c r="Y224" s="13"/>
      <c r="Z224" s="13"/>
      <c r="AA224" s="13"/>
      <c r="AB224" s="13"/>
      <c r="AC224" s="13"/>
      <c r="AD224" s="13"/>
      <c r="AE224" s="13"/>
      <c r="AT224" s="202" t="s">
        <v>442</v>
      </c>
      <c r="AU224" s="202" t="s">
        <v>79</v>
      </c>
      <c r="AV224" s="13" t="s">
        <v>79</v>
      </c>
      <c r="AW224" s="13" t="s">
        <v>31</v>
      </c>
      <c r="AX224" s="13" t="s">
        <v>69</v>
      </c>
      <c r="AY224" s="202" t="s">
        <v>328</v>
      </c>
    </row>
    <row r="225" s="13" customFormat="1">
      <c r="A225" s="13"/>
      <c r="B225" s="201"/>
      <c r="C225" s="13"/>
      <c r="D225" s="195" t="s">
        <v>442</v>
      </c>
      <c r="E225" s="202" t="s">
        <v>3</v>
      </c>
      <c r="F225" s="203" t="s">
        <v>615</v>
      </c>
      <c r="G225" s="13"/>
      <c r="H225" s="204">
        <v>2165</v>
      </c>
      <c r="I225" s="205"/>
      <c r="J225" s="13"/>
      <c r="K225" s="13"/>
      <c r="L225" s="201"/>
      <c r="M225" s="206"/>
      <c r="N225" s="207"/>
      <c r="O225" s="207"/>
      <c r="P225" s="207"/>
      <c r="Q225" s="207"/>
      <c r="R225" s="207"/>
      <c r="S225" s="207"/>
      <c r="T225" s="208"/>
      <c r="U225" s="13"/>
      <c r="V225" s="13"/>
      <c r="W225" s="13"/>
      <c r="X225" s="13"/>
      <c r="Y225" s="13"/>
      <c r="Z225" s="13"/>
      <c r="AA225" s="13"/>
      <c r="AB225" s="13"/>
      <c r="AC225" s="13"/>
      <c r="AD225" s="13"/>
      <c r="AE225" s="13"/>
      <c r="AT225" s="202" t="s">
        <v>442</v>
      </c>
      <c r="AU225" s="202" t="s">
        <v>79</v>
      </c>
      <c r="AV225" s="13" t="s">
        <v>79</v>
      </c>
      <c r="AW225" s="13" t="s">
        <v>31</v>
      </c>
      <c r="AX225" s="13" t="s">
        <v>69</v>
      </c>
      <c r="AY225" s="202" t="s">
        <v>328</v>
      </c>
    </row>
    <row r="226" s="14" customFormat="1">
      <c r="A226" s="14"/>
      <c r="B226" s="209"/>
      <c r="C226" s="14"/>
      <c r="D226" s="195" t="s">
        <v>442</v>
      </c>
      <c r="E226" s="210" t="s">
        <v>3</v>
      </c>
      <c r="F226" s="211" t="s">
        <v>452</v>
      </c>
      <c r="G226" s="14"/>
      <c r="H226" s="212">
        <v>2245</v>
      </c>
      <c r="I226" s="213"/>
      <c r="J226" s="14"/>
      <c r="K226" s="14"/>
      <c r="L226" s="209"/>
      <c r="M226" s="214"/>
      <c r="N226" s="215"/>
      <c r="O226" s="215"/>
      <c r="P226" s="215"/>
      <c r="Q226" s="215"/>
      <c r="R226" s="215"/>
      <c r="S226" s="215"/>
      <c r="T226" s="216"/>
      <c r="U226" s="14"/>
      <c r="V226" s="14"/>
      <c r="W226" s="14"/>
      <c r="X226" s="14"/>
      <c r="Y226" s="14"/>
      <c r="Z226" s="14"/>
      <c r="AA226" s="14"/>
      <c r="AB226" s="14"/>
      <c r="AC226" s="14"/>
      <c r="AD226" s="14"/>
      <c r="AE226" s="14"/>
      <c r="AT226" s="210" t="s">
        <v>442</v>
      </c>
      <c r="AU226" s="210" t="s">
        <v>79</v>
      </c>
      <c r="AV226" s="14" t="s">
        <v>113</v>
      </c>
      <c r="AW226" s="14" t="s">
        <v>31</v>
      </c>
      <c r="AX226" s="14" t="s">
        <v>76</v>
      </c>
      <c r="AY226" s="210" t="s">
        <v>328</v>
      </c>
    </row>
    <row r="227" s="2" customFormat="1" ht="21.75" customHeight="1">
      <c r="A227" s="41"/>
      <c r="B227" s="176"/>
      <c r="C227" s="177" t="s">
        <v>631</v>
      </c>
      <c r="D227" s="177" t="s">
        <v>331</v>
      </c>
      <c r="E227" s="178" t="s">
        <v>632</v>
      </c>
      <c r="F227" s="179" t="s">
        <v>633</v>
      </c>
      <c r="G227" s="180" t="s">
        <v>439</v>
      </c>
      <c r="H227" s="181">
        <v>4490</v>
      </c>
      <c r="I227" s="182"/>
      <c r="J227" s="183">
        <f>ROUND(I227*H227,2)</f>
        <v>0</v>
      </c>
      <c r="K227" s="179" t="s">
        <v>335</v>
      </c>
      <c r="L227" s="42"/>
      <c r="M227" s="184" t="s">
        <v>3</v>
      </c>
      <c r="N227" s="185" t="s">
        <v>40</v>
      </c>
      <c r="O227" s="75"/>
      <c r="P227" s="186">
        <f>O227*H227</f>
        <v>0</v>
      </c>
      <c r="Q227" s="186">
        <v>0.00051000000000000004</v>
      </c>
      <c r="R227" s="186">
        <f>Q227*H227</f>
        <v>2.2899000000000003</v>
      </c>
      <c r="S227" s="186">
        <v>0</v>
      </c>
      <c r="T227" s="187">
        <f>S227*H227</f>
        <v>0</v>
      </c>
      <c r="U227" s="41"/>
      <c r="V227" s="41"/>
      <c r="W227" s="41"/>
      <c r="X227" s="41"/>
      <c r="Y227" s="41"/>
      <c r="Z227" s="41"/>
      <c r="AA227" s="41"/>
      <c r="AB227" s="41"/>
      <c r="AC227" s="41"/>
      <c r="AD227" s="41"/>
      <c r="AE227" s="41"/>
      <c r="AR227" s="188" t="s">
        <v>113</v>
      </c>
      <c r="AT227" s="188" t="s">
        <v>331</v>
      </c>
      <c r="AU227" s="188" t="s">
        <v>79</v>
      </c>
      <c r="AY227" s="22" t="s">
        <v>328</v>
      </c>
      <c r="BE227" s="189">
        <f>IF(N227="základní",J227,0)</f>
        <v>0</v>
      </c>
      <c r="BF227" s="189">
        <f>IF(N227="snížená",J227,0)</f>
        <v>0</v>
      </c>
      <c r="BG227" s="189">
        <f>IF(N227="zákl. přenesená",J227,0)</f>
        <v>0</v>
      </c>
      <c r="BH227" s="189">
        <f>IF(N227="sníž. přenesená",J227,0)</f>
        <v>0</v>
      </c>
      <c r="BI227" s="189">
        <f>IF(N227="nulová",J227,0)</f>
        <v>0</v>
      </c>
      <c r="BJ227" s="22" t="s">
        <v>76</v>
      </c>
      <c r="BK227" s="189">
        <f>ROUND(I227*H227,2)</f>
        <v>0</v>
      </c>
      <c r="BL227" s="22" t="s">
        <v>113</v>
      </c>
      <c r="BM227" s="188" t="s">
        <v>634</v>
      </c>
    </row>
    <row r="228" s="2" customFormat="1">
      <c r="A228" s="41"/>
      <c r="B228" s="42"/>
      <c r="C228" s="41"/>
      <c r="D228" s="190" t="s">
        <v>338</v>
      </c>
      <c r="E228" s="41"/>
      <c r="F228" s="191" t="s">
        <v>635</v>
      </c>
      <c r="G228" s="41"/>
      <c r="H228" s="41"/>
      <c r="I228" s="192"/>
      <c r="J228" s="41"/>
      <c r="K228" s="41"/>
      <c r="L228" s="42"/>
      <c r="M228" s="193"/>
      <c r="N228" s="194"/>
      <c r="O228" s="75"/>
      <c r="P228" s="75"/>
      <c r="Q228" s="75"/>
      <c r="R228" s="75"/>
      <c r="S228" s="75"/>
      <c r="T228" s="76"/>
      <c r="U228" s="41"/>
      <c r="V228" s="41"/>
      <c r="W228" s="41"/>
      <c r="X228" s="41"/>
      <c r="Y228" s="41"/>
      <c r="Z228" s="41"/>
      <c r="AA228" s="41"/>
      <c r="AB228" s="41"/>
      <c r="AC228" s="41"/>
      <c r="AD228" s="41"/>
      <c r="AE228" s="41"/>
      <c r="AT228" s="22" t="s">
        <v>338</v>
      </c>
      <c r="AU228" s="22" t="s">
        <v>79</v>
      </c>
    </row>
    <row r="229" s="13" customFormat="1">
      <c r="A229" s="13"/>
      <c r="B229" s="201"/>
      <c r="C229" s="13"/>
      <c r="D229" s="195" t="s">
        <v>442</v>
      </c>
      <c r="E229" s="202" t="s">
        <v>3</v>
      </c>
      <c r="F229" s="203" t="s">
        <v>636</v>
      </c>
      <c r="G229" s="13"/>
      <c r="H229" s="204">
        <v>160</v>
      </c>
      <c r="I229" s="205"/>
      <c r="J229" s="13"/>
      <c r="K229" s="13"/>
      <c r="L229" s="201"/>
      <c r="M229" s="206"/>
      <c r="N229" s="207"/>
      <c r="O229" s="207"/>
      <c r="P229" s="207"/>
      <c r="Q229" s="207"/>
      <c r="R229" s="207"/>
      <c r="S229" s="207"/>
      <c r="T229" s="208"/>
      <c r="U229" s="13"/>
      <c r="V229" s="13"/>
      <c r="W229" s="13"/>
      <c r="X229" s="13"/>
      <c r="Y229" s="13"/>
      <c r="Z229" s="13"/>
      <c r="AA229" s="13"/>
      <c r="AB229" s="13"/>
      <c r="AC229" s="13"/>
      <c r="AD229" s="13"/>
      <c r="AE229" s="13"/>
      <c r="AT229" s="202" t="s">
        <v>442</v>
      </c>
      <c r="AU229" s="202" t="s">
        <v>79</v>
      </c>
      <c r="AV229" s="13" t="s">
        <v>79</v>
      </c>
      <c r="AW229" s="13" t="s">
        <v>31</v>
      </c>
      <c r="AX229" s="13" t="s">
        <v>69</v>
      </c>
      <c r="AY229" s="202" t="s">
        <v>328</v>
      </c>
    </row>
    <row r="230" s="13" customFormat="1">
      <c r="A230" s="13"/>
      <c r="B230" s="201"/>
      <c r="C230" s="13"/>
      <c r="D230" s="195" t="s">
        <v>442</v>
      </c>
      <c r="E230" s="202" t="s">
        <v>3</v>
      </c>
      <c r="F230" s="203" t="s">
        <v>637</v>
      </c>
      <c r="G230" s="13"/>
      <c r="H230" s="204">
        <v>4330</v>
      </c>
      <c r="I230" s="205"/>
      <c r="J230" s="13"/>
      <c r="K230" s="13"/>
      <c r="L230" s="201"/>
      <c r="M230" s="206"/>
      <c r="N230" s="207"/>
      <c r="O230" s="207"/>
      <c r="P230" s="207"/>
      <c r="Q230" s="207"/>
      <c r="R230" s="207"/>
      <c r="S230" s="207"/>
      <c r="T230" s="208"/>
      <c r="U230" s="13"/>
      <c r="V230" s="13"/>
      <c r="W230" s="13"/>
      <c r="X230" s="13"/>
      <c r="Y230" s="13"/>
      <c r="Z230" s="13"/>
      <c r="AA230" s="13"/>
      <c r="AB230" s="13"/>
      <c r="AC230" s="13"/>
      <c r="AD230" s="13"/>
      <c r="AE230" s="13"/>
      <c r="AT230" s="202" t="s">
        <v>442</v>
      </c>
      <c r="AU230" s="202" t="s">
        <v>79</v>
      </c>
      <c r="AV230" s="13" t="s">
        <v>79</v>
      </c>
      <c r="AW230" s="13" t="s">
        <v>31</v>
      </c>
      <c r="AX230" s="13" t="s">
        <v>69</v>
      </c>
      <c r="AY230" s="202" t="s">
        <v>328</v>
      </c>
    </row>
    <row r="231" s="14" customFormat="1">
      <c r="A231" s="14"/>
      <c r="B231" s="209"/>
      <c r="C231" s="14"/>
      <c r="D231" s="195" t="s">
        <v>442</v>
      </c>
      <c r="E231" s="210" t="s">
        <v>3</v>
      </c>
      <c r="F231" s="211" t="s">
        <v>452</v>
      </c>
      <c r="G231" s="14"/>
      <c r="H231" s="212">
        <v>4490</v>
      </c>
      <c r="I231" s="213"/>
      <c r="J231" s="14"/>
      <c r="K231" s="14"/>
      <c r="L231" s="209"/>
      <c r="M231" s="214"/>
      <c r="N231" s="215"/>
      <c r="O231" s="215"/>
      <c r="P231" s="215"/>
      <c r="Q231" s="215"/>
      <c r="R231" s="215"/>
      <c r="S231" s="215"/>
      <c r="T231" s="216"/>
      <c r="U231" s="14"/>
      <c r="V231" s="14"/>
      <c r="W231" s="14"/>
      <c r="X231" s="14"/>
      <c r="Y231" s="14"/>
      <c r="Z231" s="14"/>
      <c r="AA231" s="14"/>
      <c r="AB231" s="14"/>
      <c r="AC231" s="14"/>
      <c r="AD231" s="14"/>
      <c r="AE231" s="14"/>
      <c r="AT231" s="210" t="s">
        <v>442</v>
      </c>
      <c r="AU231" s="210" t="s">
        <v>79</v>
      </c>
      <c r="AV231" s="14" t="s">
        <v>113</v>
      </c>
      <c r="AW231" s="14" t="s">
        <v>31</v>
      </c>
      <c r="AX231" s="14" t="s">
        <v>76</v>
      </c>
      <c r="AY231" s="210" t="s">
        <v>328</v>
      </c>
    </row>
    <row r="232" s="2" customFormat="1" ht="24.15" customHeight="1">
      <c r="A232" s="41"/>
      <c r="B232" s="176"/>
      <c r="C232" s="177" t="s">
        <v>638</v>
      </c>
      <c r="D232" s="177" t="s">
        <v>331</v>
      </c>
      <c r="E232" s="178" t="s">
        <v>639</v>
      </c>
      <c r="F232" s="179" t="s">
        <v>640</v>
      </c>
      <c r="G232" s="180" t="s">
        <v>439</v>
      </c>
      <c r="H232" s="181">
        <v>62</v>
      </c>
      <c r="I232" s="182"/>
      <c r="J232" s="183">
        <f>ROUND(I232*H232,2)</f>
        <v>0</v>
      </c>
      <c r="K232" s="179" t="s">
        <v>335</v>
      </c>
      <c r="L232" s="42"/>
      <c r="M232" s="184" t="s">
        <v>3</v>
      </c>
      <c r="N232" s="185" t="s">
        <v>40</v>
      </c>
      <c r="O232" s="75"/>
      <c r="P232" s="186">
        <f>O232*H232</f>
        <v>0</v>
      </c>
      <c r="Q232" s="186">
        <v>0.050500000000000003</v>
      </c>
      <c r="R232" s="186">
        <f>Q232*H232</f>
        <v>3.1310000000000002</v>
      </c>
      <c r="S232" s="186">
        <v>0</v>
      </c>
      <c r="T232" s="187">
        <f>S232*H232</f>
        <v>0</v>
      </c>
      <c r="U232" s="41"/>
      <c r="V232" s="41"/>
      <c r="W232" s="41"/>
      <c r="X232" s="41"/>
      <c r="Y232" s="41"/>
      <c r="Z232" s="41"/>
      <c r="AA232" s="41"/>
      <c r="AB232" s="41"/>
      <c r="AC232" s="41"/>
      <c r="AD232" s="41"/>
      <c r="AE232" s="41"/>
      <c r="AR232" s="188" t="s">
        <v>113</v>
      </c>
      <c r="AT232" s="188" t="s">
        <v>331</v>
      </c>
      <c r="AU232" s="188" t="s">
        <v>79</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113</v>
      </c>
      <c r="BM232" s="188" t="s">
        <v>641</v>
      </c>
    </row>
    <row r="233" s="2" customFormat="1">
      <c r="A233" s="41"/>
      <c r="B233" s="42"/>
      <c r="C233" s="41"/>
      <c r="D233" s="190" t="s">
        <v>338</v>
      </c>
      <c r="E233" s="41"/>
      <c r="F233" s="191" t="s">
        <v>642</v>
      </c>
      <c r="G233" s="41"/>
      <c r="H233" s="41"/>
      <c r="I233" s="192"/>
      <c r="J233" s="41"/>
      <c r="K233" s="41"/>
      <c r="L233" s="42"/>
      <c r="M233" s="193"/>
      <c r="N233" s="194"/>
      <c r="O233" s="75"/>
      <c r="P233" s="75"/>
      <c r="Q233" s="75"/>
      <c r="R233" s="75"/>
      <c r="S233" s="75"/>
      <c r="T233" s="76"/>
      <c r="U233" s="41"/>
      <c r="V233" s="41"/>
      <c r="W233" s="41"/>
      <c r="X233" s="41"/>
      <c r="Y233" s="41"/>
      <c r="Z233" s="41"/>
      <c r="AA233" s="41"/>
      <c r="AB233" s="41"/>
      <c r="AC233" s="41"/>
      <c r="AD233" s="41"/>
      <c r="AE233" s="41"/>
      <c r="AT233" s="22" t="s">
        <v>338</v>
      </c>
      <c r="AU233" s="22" t="s">
        <v>79</v>
      </c>
    </row>
    <row r="234" s="2" customFormat="1" ht="24.15" customHeight="1">
      <c r="A234" s="41"/>
      <c r="B234" s="176"/>
      <c r="C234" s="177" t="s">
        <v>643</v>
      </c>
      <c r="D234" s="177" t="s">
        <v>331</v>
      </c>
      <c r="E234" s="178" t="s">
        <v>644</v>
      </c>
      <c r="F234" s="179" t="s">
        <v>645</v>
      </c>
      <c r="G234" s="180" t="s">
        <v>491</v>
      </c>
      <c r="H234" s="181">
        <v>3.1000000000000001</v>
      </c>
      <c r="I234" s="182"/>
      <c r="J234" s="183">
        <f>ROUND(I234*H234,2)</f>
        <v>0</v>
      </c>
      <c r="K234" s="179" t="s">
        <v>335</v>
      </c>
      <c r="L234" s="42"/>
      <c r="M234" s="184" t="s">
        <v>3</v>
      </c>
      <c r="N234" s="185" t="s">
        <v>40</v>
      </c>
      <c r="O234" s="75"/>
      <c r="P234" s="186">
        <f>O234*H234</f>
        <v>0</v>
      </c>
      <c r="Q234" s="186">
        <v>2.0874999999999999</v>
      </c>
      <c r="R234" s="186">
        <f>Q234*H234</f>
        <v>6.4712499999999995</v>
      </c>
      <c r="S234" s="186">
        <v>0</v>
      </c>
      <c r="T234" s="187">
        <f>S234*H234</f>
        <v>0</v>
      </c>
      <c r="U234" s="41"/>
      <c r="V234" s="41"/>
      <c r="W234" s="41"/>
      <c r="X234" s="41"/>
      <c r="Y234" s="41"/>
      <c r="Z234" s="41"/>
      <c r="AA234" s="41"/>
      <c r="AB234" s="41"/>
      <c r="AC234" s="41"/>
      <c r="AD234" s="41"/>
      <c r="AE234" s="41"/>
      <c r="AR234" s="188" t="s">
        <v>113</v>
      </c>
      <c r="AT234" s="188" t="s">
        <v>331</v>
      </c>
      <c r="AU234" s="188" t="s">
        <v>79</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646</v>
      </c>
    </row>
    <row r="235" s="2" customFormat="1">
      <c r="A235" s="41"/>
      <c r="B235" s="42"/>
      <c r="C235" s="41"/>
      <c r="D235" s="190" t="s">
        <v>338</v>
      </c>
      <c r="E235" s="41"/>
      <c r="F235" s="191" t="s">
        <v>647</v>
      </c>
      <c r="G235" s="41"/>
      <c r="H235" s="41"/>
      <c r="I235" s="192"/>
      <c r="J235" s="41"/>
      <c r="K235" s="41"/>
      <c r="L235" s="42"/>
      <c r="M235" s="193"/>
      <c r="N235" s="194"/>
      <c r="O235" s="75"/>
      <c r="P235" s="75"/>
      <c r="Q235" s="75"/>
      <c r="R235" s="75"/>
      <c r="S235" s="75"/>
      <c r="T235" s="76"/>
      <c r="U235" s="41"/>
      <c r="V235" s="41"/>
      <c r="W235" s="41"/>
      <c r="X235" s="41"/>
      <c r="Y235" s="41"/>
      <c r="Z235" s="41"/>
      <c r="AA235" s="41"/>
      <c r="AB235" s="41"/>
      <c r="AC235" s="41"/>
      <c r="AD235" s="41"/>
      <c r="AE235" s="41"/>
      <c r="AT235" s="22" t="s">
        <v>338</v>
      </c>
      <c r="AU235" s="22" t="s">
        <v>79</v>
      </c>
    </row>
    <row r="236" s="13" customFormat="1">
      <c r="A236" s="13"/>
      <c r="B236" s="201"/>
      <c r="C236" s="13"/>
      <c r="D236" s="195" t="s">
        <v>442</v>
      </c>
      <c r="E236" s="202" t="s">
        <v>3</v>
      </c>
      <c r="F236" s="203" t="s">
        <v>648</v>
      </c>
      <c r="G236" s="13"/>
      <c r="H236" s="204">
        <v>3.1000000000000001</v>
      </c>
      <c r="I236" s="205"/>
      <c r="J236" s="13"/>
      <c r="K236" s="13"/>
      <c r="L236" s="201"/>
      <c r="M236" s="206"/>
      <c r="N236" s="207"/>
      <c r="O236" s="207"/>
      <c r="P236" s="207"/>
      <c r="Q236" s="207"/>
      <c r="R236" s="207"/>
      <c r="S236" s="207"/>
      <c r="T236" s="208"/>
      <c r="U236" s="13"/>
      <c r="V236" s="13"/>
      <c r="W236" s="13"/>
      <c r="X236" s="13"/>
      <c r="Y236" s="13"/>
      <c r="Z236" s="13"/>
      <c r="AA236" s="13"/>
      <c r="AB236" s="13"/>
      <c r="AC236" s="13"/>
      <c r="AD236" s="13"/>
      <c r="AE236" s="13"/>
      <c r="AT236" s="202" t="s">
        <v>442</v>
      </c>
      <c r="AU236" s="202" t="s">
        <v>79</v>
      </c>
      <c r="AV236" s="13" t="s">
        <v>79</v>
      </c>
      <c r="AW236" s="13" t="s">
        <v>31</v>
      </c>
      <c r="AX236" s="13" t="s">
        <v>76</v>
      </c>
      <c r="AY236" s="202" t="s">
        <v>328</v>
      </c>
    </row>
    <row r="237" s="2" customFormat="1" ht="24.15" customHeight="1">
      <c r="A237" s="41"/>
      <c r="B237" s="176"/>
      <c r="C237" s="177" t="s">
        <v>649</v>
      </c>
      <c r="D237" s="177" t="s">
        <v>331</v>
      </c>
      <c r="E237" s="178" t="s">
        <v>650</v>
      </c>
      <c r="F237" s="179" t="s">
        <v>651</v>
      </c>
      <c r="G237" s="180" t="s">
        <v>439</v>
      </c>
      <c r="H237" s="181">
        <v>62</v>
      </c>
      <c r="I237" s="182"/>
      <c r="J237" s="183">
        <f>ROUND(I237*H237,2)</f>
        <v>0</v>
      </c>
      <c r="K237" s="179" t="s">
        <v>335</v>
      </c>
      <c r="L237" s="42"/>
      <c r="M237" s="184" t="s">
        <v>3</v>
      </c>
      <c r="N237" s="185" t="s">
        <v>40</v>
      </c>
      <c r="O237" s="75"/>
      <c r="P237" s="186">
        <f>O237*H237</f>
        <v>0</v>
      </c>
      <c r="Q237" s="186">
        <v>0.39600000000000002</v>
      </c>
      <c r="R237" s="186">
        <f>Q237*H237</f>
        <v>24.552</v>
      </c>
      <c r="S237" s="186">
        <v>0</v>
      </c>
      <c r="T237" s="187">
        <f>S237*H237</f>
        <v>0</v>
      </c>
      <c r="U237" s="41"/>
      <c r="V237" s="41"/>
      <c r="W237" s="41"/>
      <c r="X237" s="41"/>
      <c r="Y237" s="41"/>
      <c r="Z237" s="41"/>
      <c r="AA237" s="41"/>
      <c r="AB237" s="41"/>
      <c r="AC237" s="41"/>
      <c r="AD237" s="41"/>
      <c r="AE237" s="41"/>
      <c r="AR237" s="188" t="s">
        <v>113</v>
      </c>
      <c r="AT237" s="188" t="s">
        <v>331</v>
      </c>
      <c r="AU237" s="188" t="s">
        <v>79</v>
      </c>
      <c r="AY237" s="22" t="s">
        <v>328</v>
      </c>
      <c r="BE237" s="189">
        <f>IF(N237="základní",J237,0)</f>
        <v>0</v>
      </c>
      <c r="BF237" s="189">
        <f>IF(N237="snížená",J237,0)</f>
        <v>0</v>
      </c>
      <c r="BG237" s="189">
        <f>IF(N237="zákl. přenesená",J237,0)</f>
        <v>0</v>
      </c>
      <c r="BH237" s="189">
        <f>IF(N237="sníž. přenesená",J237,0)</f>
        <v>0</v>
      </c>
      <c r="BI237" s="189">
        <f>IF(N237="nulová",J237,0)</f>
        <v>0</v>
      </c>
      <c r="BJ237" s="22" t="s">
        <v>76</v>
      </c>
      <c r="BK237" s="189">
        <f>ROUND(I237*H237,2)</f>
        <v>0</v>
      </c>
      <c r="BL237" s="22" t="s">
        <v>113</v>
      </c>
      <c r="BM237" s="188" t="s">
        <v>652</v>
      </c>
    </row>
    <row r="238" s="2" customFormat="1">
      <c r="A238" s="41"/>
      <c r="B238" s="42"/>
      <c r="C238" s="41"/>
      <c r="D238" s="190" t="s">
        <v>338</v>
      </c>
      <c r="E238" s="41"/>
      <c r="F238" s="191" t="s">
        <v>653</v>
      </c>
      <c r="G238" s="41"/>
      <c r="H238" s="41"/>
      <c r="I238" s="192"/>
      <c r="J238" s="41"/>
      <c r="K238" s="41"/>
      <c r="L238" s="42"/>
      <c r="M238" s="193"/>
      <c r="N238" s="194"/>
      <c r="O238" s="75"/>
      <c r="P238" s="75"/>
      <c r="Q238" s="75"/>
      <c r="R238" s="75"/>
      <c r="S238" s="75"/>
      <c r="T238" s="76"/>
      <c r="U238" s="41"/>
      <c r="V238" s="41"/>
      <c r="W238" s="41"/>
      <c r="X238" s="41"/>
      <c r="Y238" s="41"/>
      <c r="Z238" s="41"/>
      <c r="AA238" s="41"/>
      <c r="AB238" s="41"/>
      <c r="AC238" s="41"/>
      <c r="AD238" s="41"/>
      <c r="AE238" s="41"/>
      <c r="AT238" s="22" t="s">
        <v>338</v>
      </c>
      <c r="AU238" s="22" t="s">
        <v>79</v>
      </c>
    </row>
    <row r="239" s="2" customFormat="1" ht="24.15" customHeight="1">
      <c r="A239" s="41"/>
      <c r="B239" s="176"/>
      <c r="C239" s="177" t="s">
        <v>654</v>
      </c>
      <c r="D239" s="177" t="s">
        <v>331</v>
      </c>
      <c r="E239" s="178" t="s">
        <v>655</v>
      </c>
      <c r="F239" s="179" t="s">
        <v>656</v>
      </c>
      <c r="G239" s="180" t="s">
        <v>439</v>
      </c>
      <c r="H239" s="181">
        <v>405</v>
      </c>
      <c r="I239" s="182"/>
      <c r="J239" s="183">
        <f>ROUND(I239*H239,2)</f>
        <v>0</v>
      </c>
      <c r="K239" s="179" t="s">
        <v>335</v>
      </c>
      <c r="L239" s="42"/>
      <c r="M239" s="184" t="s">
        <v>3</v>
      </c>
      <c r="N239" s="185" t="s">
        <v>40</v>
      </c>
      <c r="O239" s="75"/>
      <c r="P239" s="186">
        <f>O239*H239</f>
        <v>0</v>
      </c>
      <c r="Q239" s="186">
        <v>0.37190000000000001</v>
      </c>
      <c r="R239" s="186">
        <f>Q239*H239</f>
        <v>150.61950000000002</v>
      </c>
      <c r="S239" s="186">
        <v>0</v>
      </c>
      <c r="T239" s="187">
        <f>S239*H239</f>
        <v>0</v>
      </c>
      <c r="U239" s="41"/>
      <c r="V239" s="41"/>
      <c r="W239" s="41"/>
      <c r="X239" s="41"/>
      <c r="Y239" s="41"/>
      <c r="Z239" s="41"/>
      <c r="AA239" s="41"/>
      <c r="AB239" s="41"/>
      <c r="AC239" s="41"/>
      <c r="AD239" s="41"/>
      <c r="AE239" s="41"/>
      <c r="AR239" s="188" t="s">
        <v>113</v>
      </c>
      <c r="AT239" s="188" t="s">
        <v>331</v>
      </c>
      <c r="AU239" s="188" t="s">
        <v>79</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113</v>
      </c>
      <c r="BM239" s="188" t="s">
        <v>657</v>
      </c>
    </row>
    <row r="240" s="2" customFormat="1">
      <c r="A240" s="41"/>
      <c r="B240" s="42"/>
      <c r="C240" s="41"/>
      <c r="D240" s="190" t="s">
        <v>338</v>
      </c>
      <c r="E240" s="41"/>
      <c r="F240" s="191" t="s">
        <v>658</v>
      </c>
      <c r="G240" s="41"/>
      <c r="H240" s="41"/>
      <c r="I240" s="192"/>
      <c r="J240" s="41"/>
      <c r="K240" s="41"/>
      <c r="L240" s="42"/>
      <c r="M240" s="193"/>
      <c r="N240" s="194"/>
      <c r="O240" s="75"/>
      <c r="P240" s="75"/>
      <c r="Q240" s="75"/>
      <c r="R240" s="75"/>
      <c r="S240" s="75"/>
      <c r="T240" s="76"/>
      <c r="U240" s="41"/>
      <c r="V240" s="41"/>
      <c r="W240" s="41"/>
      <c r="X240" s="41"/>
      <c r="Y240" s="41"/>
      <c r="Z240" s="41"/>
      <c r="AA240" s="41"/>
      <c r="AB240" s="41"/>
      <c r="AC240" s="41"/>
      <c r="AD240" s="41"/>
      <c r="AE240" s="41"/>
      <c r="AT240" s="22" t="s">
        <v>338</v>
      </c>
      <c r="AU240" s="22" t="s">
        <v>79</v>
      </c>
    </row>
    <row r="241" s="15" customFormat="1">
      <c r="A241" s="15"/>
      <c r="B241" s="217"/>
      <c r="C241" s="15"/>
      <c r="D241" s="195" t="s">
        <v>442</v>
      </c>
      <c r="E241" s="218" t="s">
        <v>3</v>
      </c>
      <c r="F241" s="219" t="s">
        <v>659</v>
      </c>
      <c r="G241" s="15"/>
      <c r="H241" s="218" t="s">
        <v>3</v>
      </c>
      <c r="I241" s="220"/>
      <c r="J241" s="15"/>
      <c r="K241" s="15"/>
      <c r="L241" s="217"/>
      <c r="M241" s="221"/>
      <c r="N241" s="222"/>
      <c r="O241" s="222"/>
      <c r="P241" s="222"/>
      <c r="Q241" s="222"/>
      <c r="R241" s="222"/>
      <c r="S241" s="222"/>
      <c r="T241" s="223"/>
      <c r="U241" s="15"/>
      <c r="V241" s="15"/>
      <c r="W241" s="15"/>
      <c r="X241" s="15"/>
      <c r="Y241" s="15"/>
      <c r="Z241" s="15"/>
      <c r="AA241" s="15"/>
      <c r="AB241" s="15"/>
      <c r="AC241" s="15"/>
      <c r="AD241" s="15"/>
      <c r="AE241" s="15"/>
      <c r="AT241" s="218" t="s">
        <v>442</v>
      </c>
      <c r="AU241" s="218" t="s">
        <v>79</v>
      </c>
      <c r="AV241" s="15" t="s">
        <v>76</v>
      </c>
      <c r="AW241" s="15" t="s">
        <v>31</v>
      </c>
      <c r="AX241" s="15" t="s">
        <v>69</v>
      </c>
      <c r="AY241" s="218" t="s">
        <v>328</v>
      </c>
    </row>
    <row r="242" s="13" customFormat="1">
      <c r="A242" s="13"/>
      <c r="B242" s="201"/>
      <c r="C242" s="13"/>
      <c r="D242" s="195" t="s">
        <v>442</v>
      </c>
      <c r="E242" s="202" t="s">
        <v>3</v>
      </c>
      <c r="F242" s="203" t="s">
        <v>660</v>
      </c>
      <c r="G242" s="13"/>
      <c r="H242" s="204">
        <v>405</v>
      </c>
      <c r="I242" s="205"/>
      <c r="J242" s="13"/>
      <c r="K242" s="13"/>
      <c r="L242" s="201"/>
      <c r="M242" s="206"/>
      <c r="N242" s="207"/>
      <c r="O242" s="207"/>
      <c r="P242" s="207"/>
      <c r="Q242" s="207"/>
      <c r="R242" s="207"/>
      <c r="S242" s="207"/>
      <c r="T242" s="208"/>
      <c r="U242" s="13"/>
      <c r="V242" s="13"/>
      <c r="W242" s="13"/>
      <c r="X242" s="13"/>
      <c r="Y242" s="13"/>
      <c r="Z242" s="13"/>
      <c r="AA242" s="13"/>
      <c r="AB242" s="13"/>
      <c r="AC242" s="13"/>
      <c r="AD242" s="13"/>
      <c r="AE242" s="13"/>
      <c r="AT242" s="202" t="s">
        <v>442</v>
      </c>
      <c r="AU242" s="202" t="s">
        <v>79</v>
      </c>
      <c r="AV242" s="13" t="s">
        <v>79</v>
      </c>
      <c r="AW242" s="13" t="s">
        <v>31</v>
      </c>
      <c r="AX242" s="13" t="s">
        <v>76</v>
      </c>
      <c r="AY242" s="202" t="s">
        <v>328</v>
      </c>
    </row>
    <row r="243" s="2" customFormat="1" ht="21.75" customHeight="1">
      <c r="A243" s="41"/>
      <c r="B243" s="176"/>
      <c r="C243" s="177" t="s">
        <v>661</v>
      </c>
      <c r="D243" s="177" t="s">
        <v>331</v>
      </c>
      <c r="E243" s="178" t="s">
        <v>662</v>
      </c>
      <c r="F243" s="179" t="s">
        <v>663</v>
      </c>
      <c r="G243" s="180" t="s">
        <v>439</v>
      </c>
      <c r="H243" s="181">
        <v>1445</v>
      </c>
      <c r="I243" s="182"/>
      <c r="J243" s="183">
        <f>ROUND(I243*H243,2)</f>
        <v>0</v>
      </c>
      <c r="K243" s="179" t="s">
        <v>335</v>
      </c>
      <c r="L243" s="42"/>
      <c r="M243" s="184" t="s">
        <v>3</v>
      </c>
      <c r="N243" s="185" t="s">
        <v>40</v>
      </c>
      <c r="O243" s="75"/>
      <c r="P243" s="186">
        <f>O243*H243</f>
        <v>0</v>
      </c>
      <c r="Q243" s="186">
        <v>0.59777999999999998</v>
      </c>
      <c r="R243" s="186">
        <f>Q243*H243</f>
        <v>863.7921</v>
      </c>
      <c r="S243" s="186">
        <v>0</v>
      </c>
      <c r="T243" s="187">
        <f>S243*H243</f>
        <v>0</v>
      </c>
      <c r="U243" s="41"/>
      <c r="V243" s="41"/>
      <c r="W243" s="41"/>
      <c r="X243" s="41"/>
      <c r="Y243" s="41"/>
      <c r="Z243" s="41"/>
      <c r="AA243" s="41"/>
      <c r="AB243" s="41"/>
      <c r="AC243" s="41"/>
      <c r="AD243" s="41"/>
      <c r="AE243" s="41"/>
      <c r="AR243" s="188" t="s">
        <v>113</v>
      </c>
      <c r="AT243" s="188" t="s">
        <v>331</v>
      </c>
      <c r="AU243" s="188" t="s">
        <v>79</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113</v>
      </c>
      <c r="BM243" s="188" t="s">
        <v>664</v>
      </c>
    </row>
    <row r="244" s="2" customFormat="1">
      <c r="A244" s="41"/>
      <c r="B244" s="42"/>
      <c r="C244" s="41"/>
      <c r="D244" s="190" t="s">
        <v>338</v>
      </c>
      <c r="E244" s="41"/>
      <c r="F244" s="191" t="s">
        <v>665</v>
      </c>
      <c r="G244" s="41"/>
      <c r="H244" s="41"/>
      <c r="I244" s="192"/>
      <c r="J244" s="41"/>
      <c r="K244" s="41"/>
      <c r="L244" s="42"/>
      <c r="M244" s="193"/>
      <c r="N244" s="194"/>
      <c r="O244" s="75"/>
      <c r="P244" s="75"/>
      <c r="Q244" s="75"/>
      <c r="R244" s="75"/>
      <c r="S244" s="75"/>
      <c r="T244" s="76"/>
      <c r="U244" s="41"/>
      <c r="V244" s="41"/>
      <c r="W244" s="41"/>
      <c r="X244" s="41"/>
      <c r="Y244" s="41"/>
      <c r="Z244" s="41"/>
      <c r="AA244" s="41"/>
      <c r="AB244" s="41"/>
      <c r="AC244" s="41"/>
      <c r="AD244" s="41"/>
      <c r="AE244" s="41"/>
      <c r="AT244" s="22" t="s">
        <v>338</v>
      </c>
      <c r="AU244" s="22" t="s">
        <v>79</v>
      </c>
    </row>
    <row r="245" s="13" customFormat="1">
      <c r="A245" s="13"/>
      <c r="B245" s="201"/>
      <c r="C245" s="13"/>
      <c r="D245" s="195" t="s">
        <v>442</v>
      </c>
      <c r="E245" s="202" t="s">
        <v>3</v>
      </c>
      <c r="F245" s="203" t="s">
        <v>522</v>
      </c>
      <c r="G245" s="13"/>
      <c r="H245" s="204">
        <v>1445</v>
      </c>
      <c r="I245" s="205"/>
      <c r="J245" s="13"/>
      <c r="K245" s="13"/>
      <c r="L245" s="201"/>
      <c r="M245" s="206"/>
      <c r="N245" s="207"/>
      <c r="O245" s="207"/>
      <c r="P245" s="207"/>
      <c r="Q245" s="207"/>
      <c r="R245" s="207"/>
      <c r="S245" s="207"/>
      <c r="T245" s="208"/>
      <c r="U245" s="13"/>
      <c r="V245" s="13"/>
      <c r="W245" s="13"/>
      <c r="X245" s="13"/>
      <c r="Y245" s="13"/>
      <c r="Z245" s="13"/>
      <c r="AA245" s="13"/>
      <c r="AB245" s="13"/>
      <c r="AC245" s="13"/>
      <c r="AD245" s="13"/>
      <c r="AE245" s="13"/>
      <c r="AT245" s="202" t="s">
        <v>442</v>
      </c>
      <c r="AU245" s="202" t="s">
        <v>79</v>
      </c>
      <c r="AV245" s="13" t="s">
        <v>79</v>
      </c>
      <c r="AW245" s="13" t="s">
        <v>31</v>
      </c>
      <c r="AX245" s="13" t="s">
        <v>76</v>
      </c>
      <c r="AY245" s="202" t="s">
        <v>328</v>
      </c>
    </row>
    <row r="246" s="2" customFormat="1" ht="24.15" customHeight="1">
      <c r="A246" s="41"/>
      <c r="B246" s="176"/>
      <c r="C246" s="177" t="s">
        <v>666</v>
      </c>
      <c r="D246" s="177" t="s">
        <v>331</v>
      </c>
      <c r="E246" s="178" t="s">
        <v>667</v>
      </c>
      <c r="F246" s="179" t="s">
        <v>668</v>
      </c>
      <c r="G246" s="180" t="s">
        <v>439</v>
      </c>
      <c r="H246" s="181">
        <v>1445</v>
      </c>
      <c r="I246" s="182"/>
      <c r="J246" s="183">
        <f>ROUND(I246*H246,2)</f>
        <v>0</v>
      </c>
      <c r="K246" s="179" t="s">
        <v>335</v>
      </c>
      <c r="L246" s="42"/>
      <c r="M246" s="184" t="s">
        <v>3</v>
      </c>
      <c r="N246" s="185" t="s">
        <v>40</v>
      </c>
      <c r="O246" s="75"/>
      <c r="P246" s="186">
        <f>O246*H246</f>
        <v>0</v>
      </c>
      <c r="Q246" s="186">
        <v>0.38313999999999998</v>
      </c>
      <c r="R246" s="186">
        <f>Q246*H246</f>
        <v>553.63729999999998</v>
      </c>
      <c r="S246" s="186">
        <v>0</v>
      </c>
      <c r="T246" s="187">
        <f>S246*H246</f>
        <v>0</v>
      </c>
      <c r="U246" s="41"/>
      <c r="V246" s="41"/>
      <c r="W246" s="41"/>
      <c r="X246" s="41"/>
      <c r="Y246" s="41"/>
      <c r="Z246" s="41"/>
      <c r="AA246" s="41"/>
      <c r="AB246" s="41"/>
      <c r="AC246" s="41"/>
      <c r="AD246" s="41"/>
      <c r="AE246" s="41"/>
      <c r="AR246" s="188" t="s">
        <v>113</v>
      </c>
      <c r="AT246" s="188" t="s">
        <v>331</v>
      </c>
      <c r="AU246" s="188" t="s">
        <v>79</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113</v>
      </c>
      <c r="BM246" s="188" t="s">
        <v>669</v>
      </c>
    </row>
    <row r="247" s="2" customFormat="1">
      <c r="A247" s="41"/>
      <c r="B247" s="42"/>
      <c r="C247" s="41"/>
      <c r="D247" s="190" t="s">
        <v>338</v>
      </c>
      <c r="E247" s="41"/>
      <c r="F247" s="191" t="s">
        <v>670</v>
      </c>
      <c r="G247" s="41"/>
      <c r="H247" s="41"/>
      <c r="I247" s="192"/>
      <c r="J247" s="41"/>
      <c r="K247" s="41"/>
      <c r="L247" s="42"/>
      <c r="M247" s="193"/>
      <c r="N247" s="194"/>
      <c r="O247" s="75"/>
      <c r="P247" s="75"/>
      <c r="Q247" s="75"/>
      <c r="R247" s="75"/>
      <c r="S247" s="75"/>
      <c r="T247" s="76"/>
      <c r="U247" s="41"/>
      <c r="V247" s="41"/>
      <c r="W247" s="41"/>
      <c r="X247" s="41"/>
      <c r="Y247" s="41"/>
      <c r="Z247" s="41"/>
      <c r="AA247" s="41"/>
      <c r="AB247" s="41"/>
      <c r="AC247" s="41"/>
      <c r="AD247" s="41"/>
      <c r="AE247" s="41"/>
      <c r="AT247" s="22" t="s">
        <v>338</v>
      </c>
      <c r="AU247" s="22" t="s">
        <v>79</v>
      </c>
    </row>
    <row r="248" s="13" customFormat="1">
      <c r="A248" s="13"/>
      <c r="B248" s="201"/>
      <c r="C248" s="13"/>
      <c r="D248" s="195" t="s">
        <v>442</v>
      </c>
      <c r="E248" s="202" t="s">
        <v>3</v>
      </c>
      <c r="F248" s="203" t="s">
        <v>522</v>
      </c>
      <c r="G248" s="13"/>
      <c r="H248" s="204">
        <v>1445</v>
      </c>
      <c r="I248" s="205"/>
      <c r="J248" s="13"/>
      <c r="K248" s="13"/>
      <c r="L248" s="201"/>
      <c r="M248" s="206"/>
      <c r="N248" s="207"/>
      <c r="O248" s="207"/>
      <c r="P248" s="207"/>
      <c r="Q248" s="207"/>
      <c r="R248" s="207"/>
      <c r="S248" s="207"/>
      <c r="T248" s="208"/>
      <c r="U248" s="13"/>
      <c r="V248" s="13"/>
      <c r="W248" s="13"/>
      <c r="X248" s="13"/>
      <c r="Y248" s="13"/>
      <c r="Z248" s="13"/>
      <c r="AA248" s="13"/>
      <c r="AB248" s="13"/>
      <c r="AC248" s="13"/>
      <c r="AD248" s="13"/>
      <c r="AE248" s="13"/>
      <c r="AT248" s="202" t="s">
        <v>442</v>
      </c>
      <c r="AU248" s="202" t="s">
        <v>79</v>
      </c>
      <c r="AV248" s="13" t="s">
        <v>79</v>
      </c>
      <c r="AW248" s="13" t="s">
        <v>31</v>
      </c>
      <c r="AX248" s="13" t="s">
        <v>76</v>
      </c>
      <c r="AY248" s="202" t="s">
        <v>328</v>
      </c>
    </row>
    <row r="249" s="2" customFormat="1" ht="24.15" customHeight="1">
      <c r="A249" s="41"/>
      <c r="B249" s="176"/>
      <c r="C249" s="177" t="s">
        <v>671</v>
      </c>
      <c r="D249" s="177" t="s">
        <v>331</v>
      </c>
      <c r="E249" s="178" t="s">
        <v>672</v>
      </c>
      <c r="F249" s="179" t="s">
        <v>673</v>
      </c>
      <c r="G249" s="180" t="s">
        <v>439</v>
      </c>
      <c r="H249" s="181">
        <v>1445</v>
      </c>
      <c r="I249" s="182"/>
      <c r="J249" s="183">
        <f>ROUND(I249*H249,2)</f>
        <v>0</v>
      </c>
      <c r="K249" s="179" t="s">
        <v>335</v>
      </c>
      <c r="L249" s="42"/>
      <c r="M249" s="184" t="s">
        <v>3</v>
      </c>
      <c r="N249" s="185" t="s">
        <v>40</v>
      </c>
      <c r="O249" s="75"/>
      <c r="P249" s="186">
        <f>O249*H249</f>
        <v>0</v>
      </c>
      <c r="Q249" s="186">
        <v>0.59799999999999998</v>
      </c>
      <c r="R249" s="186">
        <f>Q249*H249</f>
        <v>864.11000000000001</v>
      </c>
      <c r="S249" s="186">
        <v>0</v>
      </c>
      <c r="T249" s="187">
        <f>S249*H249</f>
        <v>0</v>
      </c>
      <c r="U249" s="41"/>
      <c r="V249" s="41"/>
      <c r="W249" s="41"/>
      <c r="X249" s="41"/>
      <c r="Y249" s="41"/>
      <c r="Z249" s="41"/>
      <c r="AA249" s="41"/>
      <c r="AB249" s="41"/>
      <c r="AC249" s="41"/>
      <c r="AD249" s="41"/>
      <c r="AE249" s="41"/>
      <c r="AR249" s="188" t="s">
        <v>113</v>
      </c>
      <c r="AT249" s="188" t="s">
        <v>331</v>
      </c>
      <c r="AU249" s="188" t="s">
        <v>79</v>
      </c>
      <c r="AY249" s="22" t="s">
        <v>328</v>
      </c>
      <c r="BE249" s="189">
        <f>IF(N249="základní",J249,0)</f>
        <v>0</v>
      </c>
      <c r="BF249" s="189">
        <f>IF(N249="snížená",J249,0)</f>
        <v>0</v>
      </c>
      <c r="BG249" s="189">
        <f>IF(N249="zákl. přenesená",J249,0)</f>
        <v>0</v>
      </c>
      <c r="BH249" s="189">
        <f>IF(N249="sníž. přenesená",J249,0)</f>
        <v>0</v>
      </c>
      <c r="BI249" s="189">
        <f>IF(N249="nulová",J249,0)</f>
        <v>0</v>
      </c>
      <c r="BJ249" s="22" t="s">
        <v>76</v>
      </c>
      <c r="BK249" s="189">
        <f>ROUND(I249*H249,2)</f>
        <v>0</v>
      </c>
      <c r="BL249" s="22" t="s">
        <v>113</v>
      </c>
      <c r="BM249" s="188" t="s">
        <v>674</v>
      </c>
    </row>
    <row r="250" s="2" customFormat="1">
      <c r="A250" s="41"/>
      <c r="B250" s="42"/>
      <c r="C250" s="41"/>
      <c r="D250" s="190" t="s">
        <v>338</v>
      </c>
      <c r="E250" s="41"/>
      <c r="F250" s="191" t="s">
        <v>675</v>
      </c>
      <c r="G250" s="41"/>
      <c r="H250" s="41"/>
      <c r="I250" s="192"/>
      <c r="J250" s="41"/>
      <c r="K250" s="41"/>
      <c r="L250" s="42"/>
      <c r="M250" s="193"/>
      <c r="N250" s="194"/>
      <c r="O250" s="75"/>
      <c r="P250" s="75"/>
      <c r="Q250" s="75"/>
      <c r="R250" s="75"/>
      <c r="S250" s="75"/>
      <c r="T250" s="76"/>
      <c r="U250" s="41"/>
      <c r="V250" s="41"/>
      <c r="W250" s="41"/>
      <c r="X250" s="41"/>
      <c r="Y250" s="41"/>
      <c r="Z250" s="41"/>
      <c r="AA250" s="41"/>
      <c r="AB250" s="41"/>
      <c r="AC250" s="41"/>
      <c r="AD250" s="41"/>
      <c r="AE250" s="41"/>
      <c r="AT250" s="22" t="s">
        <v>338</v>
      </c>
      <c r="AU250" s="22" t="s">
        <v>79</v>
      </c>
    </row>
    <row r="251" s="13" customFormat="1">
      <c r="A251" s="13"/>
      <c r="B251" s="201"/>
      <c r="C251" s="13"/>
      <c r="D251" s="195" t="s">
        <v>442</v>
      </c>
      <c r="E251" s="202" t="s">
        <v>3</v>
      </c>
      <c r="F251" s="203" t="s">
        <v>522</v>
      </c>
      <c r="G251" s="13"/>
      <c r="H251" s="204">
        <v>1445</v>
      </c>
      <c r="I251" s="205"/>
      <c r="J251" s="13"/>
      <c r="K251" s="13"/>
      <c r="L251" s="201"/>
      <c r="M251" s="206"/>
      <c r="N251" s="207"/>
      <c r="O251" s="207"/>
      <c r="P251" s="207"/>
      <c r="Q251" s="207"/>
      <c r="R251" s="207"/>
      <c r="S251" s="207"/>
      <c r="T251" s="208"/>
      <c r="U251" s="13"/>
      <c r="V251" s="13"/>
      <c r="W251" s="13"/>
      <c r="X251" s="13"/>
      <c r="Y251" s="13"/>
      <c r="Z251" s="13"/>
      <c r="AA251" s="13"/>
      <c r="AB251" s="13"/>
      <c r="AC251" s="13"/>
      <c r="AD251" s="13"/>
      <c r="AE251" s="13"/>
      <c r="AT251" s="202" t="s">
        <v>442</v>
      </c>
      <c r="AU251" s="202" t="s">
        <v>79</v>
      </c>
      <c r="AV251" s="13" t="s">
        <v>79</v>
      </c>
      <c r="AW251" s="13" t="s">
        <v>31</v>
      </c>
      <c r="AX251" s="13" t="s">
        <v>76</v>
      </c>
      <c r="AY251" s="202" t="s">
        <v>328</v>
      </c>
    </row>
    <row r="252" s="2" customFormat="1" ht="16.5" customHeight="1">
      <c r="A252" s="41"/>
      <c r="B252" s="176"/>
      <c r="C252" s="177" t="s">
        <v>676</v>
      </c>
      <c r="D252" s="177" t="s">
        <v>331</v>
      </c>
      <c r="E252" s="178" t="s">
        <v>677</v>
      </c>
      <c r="F252" s="179" t="s">
        <v>678</v>
      </c>
      <c r="G252" s="180" t="s">
        <v>439</v>
      </c>
      <c r="H252" s="181">
        <v>650</v>
      </c>
      <c r="I252" s="182"/>
      <c r="J252" s="183">
        <f>ROUND(I252*H252,2)</f>
        <v>0</v>
      </c>
      <c r="K252" s="179" t="s">
        <v>335</v>
      </c>
      <c r="L252" s="42"/>
      <c r="M252" s="184" t="s">
        <v>3</v>
      </c>
      <c r="N252" s="185" t="s">
        <v>40</v>
      </c>
      <c r="O252" s="75"/>
      <c r="P252" s="186">
        <f>O252*H252</f>
        <v>0</v>
      </c>
      <c r="Q252" s="186">
        <v>0.34908</v>
      </c>
      <c r="R252" s="186">
        <f>Q252*H252</f>
        <v>226.90199999999999</v>
      </c>
      <c r="S252" s="186">
        <v>0</v>
      </c>
      <c r="T252" s="187">
        <f>S252*H252</f>
        <v>0</v>
      </c>
      <c r="U252" s="41"/>
      <c r="V252" s="41"/>
      <c r="W252" s="41"/>
      <c r="X252" s="41"/>
      <c r="Y252" s="41"/>
      <c r="Z252" s="41"/>
      <c r="AA252" s="41"/>
      <c r="AB252" s="41"/>
      <c r="AC252" s="41"/>
      <c r="AD252" s="41"/>
      <c r="AE252" s="41"/>
      <c r="AR252" s="188" t="s">
        <v>113</v>
      </c>
      <c r="AT252" s="188" t="s">
        <v>331</v>
      </c>
      <c r="AU252" s="188" t="s">
        <v>79</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113</v>
      </c>
      <c r="BM252" s="188" t="s">
        <v>679</v>
      </c>
    </row>
    <row r="253" s="2" customFormat="1">
      <c r="A253" s="41"/>
      <c r="B253" s="42"/>
      <c r="C253" s="41"/>
      <c r="D253" s="190" t="s">
        <v>338</v>
      </c>
      <c r="E253" s="41"/>
      <c r="F253" s="191" t="s">
        <v>680</v>
      </c>
      <c r="G253" s="41"/>
      <c r="H253" s="41"/>
      <c r="I253" s="192"/>
      <c r="J253" s="41"/>
      <c r="K253" s="41"/>
      <c r="L253" s="42"/>
      <c r="M253" s="193"/>
      <c r="N253" s="194"/>
      <c r="O253" s="75"/>
      <c r="P253" s="75"/>
      <c r="Q253" s="75"/>
      <c r="R253" s="75"/>
      <c r="S253" s="75"/>
      <c r="T253" s="76"/>
      <c r="U253" s="41"/>
      <c r="V253" s="41"/>
      <c r="W253" s="41"/>
      <c r="X253" s="41"/>
      <c r="Y253" s="41"/>
      <c r="Z253" s="41"/>
      <c r="AA253" s="41"/>
      <c r="AB253" s="41"/>
      <c r="AC253" s="41"/>
      <c r="AD253" s="41"/>
      <c r="AE253" s="41"/>
      <c r="AT253" s="22" t="s">
        <v>338</v>
      </c>
      <c r="AU253" s="22" t="s">
        <v>79</v>
      </c>
    </row>
    <row r="254" s="13" customFormat="1">
      <c r="A254" s="13"/>
      <c r="B254" s="201"/>
      <c r="C254" s="13"/>
      <c r="D254" s="195" t="s">
        <v>442</v>
      </c>
      <c r="E254" s="202" t="s">
        <v>3</v>
      </c>
      <c r="F254" s="203" t="s">
        <v>681</v>
      </c>
      <c r="G254" s="13"/>
      <c r="H254" s="204">
        <v>650</v>
      </c>
      <c r="I254" s="205"/>
      <c r="J254" s="13"/>
      <c r="K254" s="13"/>
      <c r="L254" s="201"/>
      <c r="M254" s="206"/>
      <c r="N254" s="207"/>
      <c r="O254" s="207"/>
      <c r="P254" s="207"/>
      <c r="Q254" s="207"/>
      <c r="R254" s="207"/>
      <c r="S254" s="207"/>
      <c r="T254" s="208"/>
      <c r="U254" s="13"/>
      <c r="V254" s="13"/>
      <c r="W254" s="13"/>
      <c r="X254" s="13"/>
      <c r="Y254" s="13"/>
      <c r="Z254" s="13"/>
      <c r="AA254" s="13"/>
      <c r="AB254" s="13"/>
      <c r="AC254" s="13"/>
      <c r="AD254" s="13"/>
      <c r="AE254" s="13"/>
      <c r="AT254" s="202" t="s">
        <v>442</v>
      </c>
      <c r="AU254" s="202" t="s">
        <v>79</v>
      </c>
      <c r="AV254" s="13" t="s">
        <v>79</v>
      </c>
      <c r="AW254" s="13" t="s">
        <v>31</v>
      </c>
      <c r="AX254" s="13" t="s">
        <v>76</v>
      </c>
      <c r="AY254" s="202" t="s">
        <v>328</v>
      </c>
    </row>
    <row r="255" s="2" customFormat="1" ht="24.15" customHeight="1">
      <c r="A255" s="41"/>
      <c r="B255" s="176"/>
      <c r="C255" s="177" t="s">
        <v>682</v>
      </c>
      <c r="D255" s="177" t="s">
        <v>331</v>
      </c>
      <c r="E255" s="178" t="s">
        <v>683</v>
      </c>
      <c r="F255" s="179" t="s">
        <v>684</v>
      </c>
      <c r="G255" s="180" t="s">
        <v>439</v>
      </c>
      <c r="H255" s="181">
        <v>40</v>
      </c>
      <c r="I255" s="182"/>
      <c r="J255" s="183">
        <f>ROUND(I255*H255,2)</f>
        <v>0</v>
      </c>
      <c r="K255" s="179" t="s">
        <v>335</v>
      </c>
      <c r="L255" s="42"/>
      <c r="M255" s="184" t="s">
        <v>3</v>
      </c>
      <c r="N255" s="185" t="s">
        <v>40</v>
      </c>
      <c r="O255" s="75"/>
      <c r="P255" s="186">
        <f>O255*H255</f>
        <v>0</v>
      </c>
      <c r="Q255" s="186">
        <v>0.19536000000000001</v>
      </c>
      <c r="R255" s="186">
        <f>Q255*H255</f>
        <v>7.8144</v>
      </c>
      <c r="S255" s="186">
        <v>0</v>
      </c>
      <c r="T255" s="187">
        <f>S255*H255</f>
        <v>0</v>
      </c>
      <c r="U255" s="41"/>
      <c r="V255" s="41"/>
      <c r="W255" s="41"/>
      <c r="X255" s="41"/>
      <c r="Y255" s="41"/>
      <c r="Z255" s="41"/>
      <c r="AA255" s="41"/>
      <c r="AB255" s="41"/>
      <c r="AC255" s="41"/>
      <c r="AD255" s="41"/>
      <c r="AE255" s="41"/>
      <c r="AR255" s="188" t="s">
        <v>113</v>
      </c>
      <c r="AT255" s="188" t="s">
        <v>331</v>
      </c>
      <c r="AU255" s="188" t="s">
        <v>79</v>
      </c>
      <c r="AY255" s="22" t="s">
        <v>328</v>
      </c>
      <c r="BE255" s="189">
        <f>IF(N255="základní",J255,0)</f>
        <v>0</v>
      </c>
      <c r="BF255" s="189">
        <f>IF(N255="snížená",J255,0)</f>
        <v>0</v>
      </c>
      <c r="BG255" s="189">
        <f>IF(N255="zákl. přenesená",J255,0)</f>
        <v>0</v>
      </c>
      <c r="BH255" s="189">
        <f>IF(N255="sníž. přenesená",J255,0)</f>
        <v>0</v>
      </c>
      <c r="BI255" s="189">
        <f>IF(N255="nulová",J255,0)</f>
        <v>0</v>
      </c>
      <c r="BJ255" s="22" t="s">
        <v>76</v>
      </c>
      <c r="BK255" s="189">
        <f>ROUND(I255*H255,2)</f>
        <v>0</v>
      </c>
      <c r="BL255" s="22" t="s">
        <v>113</v>
      </c>
      <c r="BM255" s="188" t="s">
        <v>685</v>
      </c>
    </row>
    <row r="256" s="2" customFormat="1">
      <c r="A256" s="41"/>
      <c r="B256" s="42"/>
      <c r="C256" s="41"/>
      <c r="D256" s="190" t="s">
        <v>338</v>
      </c>
      <c r="E256" s="41"/>
      <c r="F256" s="191" t="s">
        <v>686</v>
      </c>
      <c r="G256" s="41"/>
      <c r="H256" s="41"/>
      <c r="I256" s="192"/>
      <c r="J256" s="41"/>
      <c r="K256" s="41"/>
      <c r="L256" s="42"/>
      <c r="M256" s="193"/>
      <c r="N256" s="194"/>
      <c r="O256" s="75"/>
      <c r="P256" s="75"/>
      <c r="Q256" s="75"/>
      <c r="R256" s="75"/>
      <c r="S256" s="75"/>
      <c r="T256" s="76"/>
      <c r="U256" s="41"/>
      <c r="V256" s="41"/>
      <c r="W256" s="41"/>
      <c r="X256" s="41"/>
      <c r="Y256" s="41"/>
      <c r="Z256" s="41"/>
      <c r="AA256" s="41"/>
      <c r="AB256" s="41"/>
      <c r="AC256" s="41"/>
      <c r="AD256" s="41"/>
      <c r="AE256" s="41"/>
      <c r="AT256" s="22" t="s">
        <v>338</v>
      </c>
      <c r="AU256" s="22" t="s">
        <v>79</v>
      </c>
    </row>
    <row r="257" s="2" customFormat="1" ht="21.75" customHeight="1">
      <c r="A257" s="41"/>
      <c r="B257" s="176"/>
      <c r="C257" s="224" t="s">
        <v>110</v>
      </c>
      <c r="D257" s="224" t="s">
        <v>539</v>
      </c>
      <c r="E257" s="225" t="s">
        <v>687</v>
      </c>
      <c r="F257" s="226" t="s">
        <v>688</v>
      </c>
      <c r="G257" s="227" t="s">
        <v>439</v>
      </c>
      <c r="H257" s="228">
        <v>40.399999999999999</v>
      </c>
      <c r="I257" s="229"/>
      <c r="J257" s="230">
        <f>ROUND(I257*H257,2)</f>
        <v>0</v>
      </c>
      <c r="K257" s="226" t="s">
        <v>3</v>
      </c>
      <c r="L257" s="231"/>
      <c r="M257" s="232" t="s">
        <v>3</v>
      </c>
      <c r="N257" s="233" t="s">
        <v>40</v>
      </c>
      <c r="O257" s="75"/>
      <c r="P257" s="186">
        <f>O257*H257</f>
        <v>0</v>
      </c>
      <c r="Q257" s="186">
        <v>0</v>
      </c>
      <c r="R257" s="186">
        <f>Q257*H257</f>
        <v>0</v>
      </c>
      <c r="S257" s="186">
        <v>0</v>
      </c>
      <c r="T257" s="187">
        <f>S257*H257</f>
        <v>0</v>
      </c>
      <c r="U257" s="41"/>
      <c r="V257" s="41"/>
      <c r="W257" s="41"/>
      <c r="X257" s="41"/>
      <c r="Y257" s="41"/>
      <c r="Z257" s="41"/>
      <c r="AA257" s="41"/>
      <c r="AB257" s="41"/>
      <c r="AC257" s="41"/>
      <c r="AD257" s="41"/>
      <c r="AE257" s="41"/>
      <c r="AR257" s="188" t="s">
        <v>171</v>
      </c>
      <c r="AT257" s="188" t="s">
        <v>539</v>
      </c>
      <c r="AU257" s="188" t="s">
        <v>79</v>
      </c>
      <c r="AY257" s="22" t="s">
        <v>328</v>
      </c>
      <c r="BE257" s="189">
        <f>IF(N257="základní",J257,0)</f>
        <v>0</v>
      </c>
      <c r="BF257" s="189">
        <f>IF(N257="snížená",J257,0)</f>
        <v>0</v>
      </c>
      <c r="BG257" s="189">
        <f>IF(N257="zákl. přenesená",J257,0)</f>
        <v>0</v>
      </c>
      <c r="BH257" s="189">
        <f>IF(N257="sníž. přenesená",J257,0)</f>
        <v>0</v>
      </c>
      <c r="BI257" s="189">
        <f>IF(N257="nulová",J257,0)</f>
        <v>0</v>
      </c>
      <c r="BJ257" s="22" t="s">
        <v>76</v>
      </c>
      <c r="BK257" s="189">
        <f>ROUND(I257*H257,2)</f>
        <v>0</v>
      </c>
      <c r="BL257" s="22" t="s">
        <v>113</v>
      </c>
      <c r="BM257" s="188" t="s">
        <v>689</v>
      </c>
    </row>
    <row r="258" s="13" customFormat="1">
      <c r="A258" s="13"/>
      <c r="B258" s="201"/>
      <c r="C258" s="13"/>
      <c r="D258" s="195" t="s">
        <v>442</v>
      </c>
      <c r="E258" s="202" t="s">
        <v>3</v>
      </c>
      <c r="F258" s="203" t="s">
        <v>690</v>
      </c>
      <c r="G258" s="13"/>
      <c r="H258" s="204">
        <v>40.399999999999999</v>
      </c>
      <c r="I258" s="205"/>
      <c r="J258" s="13"/>
      <c r="K258" s="13"/>
      <c r="L258" s="201"/>
      <c r="M258" s="206"/>
      <c r="N258" s="207"/>
      <c r="O258" s="207"/>
      <c r="P258" s="207"/>
      <c r="Q258" s="207"/>
      <c r="R258" s="207"/>
      <c r="S258" s="207"/>
      <c r="T258" s="208"/>
      <c r="U258" s="13"/>
      <c r="V258" s="13"/>
      <c r="W258" s="13"/>
      <c r="X258" s="13"/>
      <c r="Y258" s="13"/>
      <c r="Z258" s="13"/>
      <c r="AA258" s="13"/>
      <c r="AB258" s="13"/>
      <c r="AC258" s="13"/>
      <c r="AD258" s="13"/>
      <c r="AE258" s="13"/>
      <c r="AT258" s="202" t="s">
        <v>442</v>
      </c>
      <c r="AU258" s="202" t="s">
        <v>79</v>
      </c>
      <c r="AV258" s="13" t="s">
        <v>79</v>
      </c>
      <c r="AW258" s="13" t="s">
        <v>31</v>
      </c>
      <c r="AX258" s="13" t="s">
        <v>76</v>
      </c>
      <c r="AY258" s="202" t="s">
        <v>328</v>
      </c>
    </row>
    <row r="259" s="2" customFormat="1" ht="24.15" customHeight="1">
      <c r="A259" s="41"/>
      <c r="B259" s="176"/>
      <c r="C259" s="177" t="s">
        <v>125</v>
      </c>
      <c r="D259" s="177" t="s">
        <v>331</v>
      </c>
      <c r="E259" s="178" t="s">
        <v>691</v>
      </c>
      <c r="F259" s="179" t="s">
        <v>692</v>
      </c>
      <c r="G259" s="180" t="s">
        <v>439</v>
      </c>
      <c r="H259" s="181">
        <v>133</v>
      </c>
      <c r="I259" s="182"/>
      <c r="J259" s="183">
        <f>ROUND(I259*H259,2)</f>
        <v>0</v>
      </c>
      <c r="K259" s="179" t="s">
        <v>335</v>
      </c>
      <c r="L259" s="42"/>
      <c r="M259" s="184" t="s">
        <v>3</v>
      </c>
      <c r="N259" s="185" t="s">
        <v>40</v>
      </c>
      <c r="O259" s="75"/>
      <c r="P259" s="186">
        <f>O259*H259</f>
        <v>0</v>
      </c>
      <c r="Q259" s="186">
        <v>0.1837</v>
      </c>
      <c r="R259" s="186">
        <f>Q259*H259</f>
        <v>24.432100000000002</v>
      </c>
      <c r="S259" s="186">
        <v>0</v>
      </c>
      <c r="T259" s="187">
        <f>S259*H259</f>
        <v>0</v>
      </c>
      <c r="U259" s="41"/>
      <c r="V259" s="41"/>
      <c r="W259" s="41"/>
      <c r="X259" s="41"/>
      <c r="Y259" s="41"/>
      <c r="Z259" s="41"/>
      <c r="AA259" s="41"/>
      <c r="AB259" s="41"/>
      <c r="AC259" s="41"/>
      <c r="AD259" s="41"/>
      <c r="AE259" s="41"/>
      <c r="AR259" s="188" t="s">
        <v>113</v>
      </c>
      <c r="AT259" s="188" t="s">
        <v>331</v>
      </c>
      <c r="AU259" s="188" t="s">
        <v>79</v>
      </c>
      <c r="AY259" s="22" t="s">
        <v>328</v>
      </c>
      <c r="BE259" s="189">
        <f>IF(N259="základní",J259,0)</f>
        <v>0</v>
      </c>
      <c r="BF259" s="189">
        <f>IF(N259="snížená",J259,0)</f>
        <v>0</v>
      </c>
      <c r="BG259" s="189">
        <f>IF(N259="zákl. přenesená",J259,0)</f>
        <v>0</v>
      </c>
      <c r="BH259" s="189">
        <f>IF(N259="sníž. přenesená",J259,0)</f>
        <v>0</v>
      </c>
      <c r="BI259" s="189">
        <f>IF(N259="nulová",J259,0)</f>
        <v>0</v>
      </c>
      <c r="BJ259" s="22" t="s">
        <v>76</v>
      </c>
      <c r="BK259" s="189">
        <f>ROUND(I259*H259,2)</f>
        <v>0</v>
      </c>
      <c r="BL259" s="22" t="s">
        <v>113</v>
      </c>
      <c r="BM259" s="188" t="s">
        <v>693</v>
      </c>
    </row>
    <row r="260" s="2" customFormat="1">
      <c r="A260" s="41"/>
      <c r="B260" s="42"/>
      <c r="C260" s="41"/>
      <c r="D260" s="190" t="s">
        <v>338</v>
      </c>
      <c r="E260" s="41"/>
      <c r="F260" s="191" t="s">
        <v>694</v>
      </c>
      <c r="G260" s="41"/>
      <c r="H260" s="41"/>
      <c r="I260" s="192"/>
      <c r="J260" s="41"/>
      <c r="K260" s="41"/>
      <c r="L260" s="42"/>
      <c r="M260" s="193"/>
      <c r="N260" s="194"/>
      <c r="O260" s="75"/>
      <c r="P260" s="75"/>
      <c r="Q260" s="75"/>
      <c r="R260" s="75"/>
      <c r="S260" s="75"/>
      <c r="T260" s="76"/>
      <c r="U260" s="41"/>
      <c r="V260" s="41"/>
      <c r="W260" s="41"/>
      <c r="X260" s="41"/>
      <c r="Y260" s="41"/>
      <c r="Z260" s="41"/>
      <c r="AA260" s="41"/>
      <c r="AB260" s="41"/>
      <c r="AC260" s="41"/>
      <c r="AD260" s="41"/>
      <c r="AE260" s="41"/>
      <c r="AT260" s="22" t="s">
        <v>338</v>
      </c>
      <c r="AU260" s="22" t="s">
        <v>79</v>
      </c>
    </row>
    <row r="261" s="13" customFormat="1">
      <c r="A261" s="13"/>
      <c r="B261" s="201"/>
      <c r="C261" s="13"/>
      <c r="D261" s="195" t="s">
        <v>442</v>
      </c>
      <c r="E261" s="202" t="s">
        <v>3</v>
      </c>
      <c r="F261" s="203" t="s">
        <v>695</v>
      </c>
      <c r="G261" s="13"/>
      <c r="H261" s="204">
        <v>133</v>
      </c>
      <c r="I261" s="205"/>
      <c r="J261" s="13"/>
      <c r="K261" s="13"/>
      <c r="L261" s="201"/>
      <c r="M261" s="206"/>
      <c r="N261" s="207"/>
      <c r="O261" s="207"/>
      <c r="P261" s="207"/>
      <c r="Q261" s="207"/>
      <c r="R261" s="207"/>
      <c r="S261" s="207"/>
      <c r="T261" s="208"/>
      <c r="U261" s="13"/>
      <c r="V261" s="13"/>
      <c r="W261" s="13"/>
      <c r="X261" s="13"/>
      <c r="Y261" s="13"/>
      <c r="Z261" s="13"/>
      <c r="AA261" s="13"/>
      <c r="AB261" s="13"/>
      <c r="AC261" s="13"/>
      <c r="AD261" s="13"/>
      <c r="AE261" s="13"/>
      <c r="AT261" s="202" t="s">
        <v>442</v>
      </c>
      <c r="AU261" s="202" t="s">
        <v>79</v>
      </c>
      <c r="AV261" s="13" t="s">
        <v>79</v>
      </c>
      <c r="AW261" s="13" t="s">
        <v>31</v>
      </c>
      <c r="AX261" s="13" t="s">
        <v>76</v>
      </c>
      <c r="AY261" s="202" t="s">
        <v>328</v>
      </c>
    </row>
    <row r="262" s="2" customFormat="1" ht="16.5" customHeight="1">
      <c r="A262" s="41"/>
      <c r="B262" s="176"/>
      <c r="C262" s="224" t="s">
        <v>696</v>
      </c>
      <c r="D262" s="224" t="s">
        <v>539</v>
      </c>
      <c r="E262" s="225" t="s">
        <v>697</v>
      </c>
      <c r="F262" s="226" t="s">
        <v>698</v>
      </c>
      <c r="G262" s="227" t="s">
        <v>439</v>
      </c>
      <c r="H262" s="228">
        <v>135.66</v>
      </c>
      <c r="I262" s="229"/>
      <c r="J262" s="230">
        <f>ROUND(I262*H262,2)</f>
        <v>0</v>
      </c>
      <c r="K262" s="226" t="s">
        <v>335</v>
      </c>
      <c r="L262" s="231"/>
      <c r="M262" s="232" t="s">
        <v>3</v>
      </c>
      <c r="N262" s="233" t="s">
        <v>40</v>
      </c>
      <c r="O262" s="75"/>
      <c r="P262" s="186">
        <f>O262*H262</f>
        <v>0</v>
      </c>
      <c r="Q262" s="186">
        <v>0.22800000000000001</v>
      </c>
      <c r="R262" s="186">
        <f>Q262*H262</f>
        <v>30.930479999999999</v>
      </c>
      <c r="S262" s="186">
        <v>0</v>
      </c>
      <c r="T262" s="187">
        <f>S262*H262</f>
        <v>0</v>
      </c>
      <c r="U262" s="41"/>
      <c r="V262" s="41"/>
      <c r="W262" s="41"/>
      <c r="X262" s="41"/>
      <c r="Y262" s="41"/>
      <c r="Z262" s="41"/>
      <c r="AA262" s="41"/>
      <c r="AB262" s="41"/>
      <c r="AC262" s="41"/>
      <c r="AD262" s="41"/>
      <c r="AE262" s="41"/>
      <c r="AR262" s="188" t="s">
        <v>171</v>
      </c>
      <c r="AT262" s="188" t="s">
        <v>539</v>
      </c>
      <c r="AU262" s="188" t="s">
        <v>79</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113</v>
      </c>
      <c r="BM262" s="188" t="s">
        <v>699</v>
      </c>
    </row>
    <row r="263" s="15" customFormat="1">
      <c r="A263" s="15"/>
      <c r="B263" s="217"/>
      <c r="C263" s="15"/>
      <c r="D263" s="195" t="s">
        <v>442</v>
      </c>
      <c r="E263" s="218" t="s">
        <v>3</v>
      </c>
      <c r="F263" s="219" t="s">
        <v>700</v>
      </c>
      <c r="G263" s="15"/>
      <c r="H263" s="218" t="s">
        <v>3</v>
      </c>
      <c r="I263" s="220"/>
      <c r="J263" s="15"/>
      <c r="K263" s="15"/>
      <c r="L263" s="217"/>
      <c r="M263" s="221"/>
      <c r="N263" s="222"/>
      <c r="O263" s="222"/>
      <c r="P263" s="222"/>
      <c r="Q263" s="222"/>
      <c r="R263" s="222"/>
      <c r="S263" s="222"/>
      <c r="T263" s="223"/>
      <c r="U263" s="15"/>
      <c r="V263" s="15"/>
      <c r="W263" s="15"/>
      <c r="X263" s="15"/>
      <c r="Y263" s="15"/>
      <c r="Z263" s="15"/>
      <c r="AA263" s="15"/>
      <c r="AB263" s="15"/>
      <c r="AC263" s="15"/>
      <c r="AD263" s="15"/>
      <c r="AE263" s="15"/>
      <c r="AT263" s="218" t="s">
        <v>442</v>
      </c>
      <c r="AU263" s="218" t="s">
        <v>79</v>
      </c>
      <c r="AV263" s="15" t="s">
        <v>76</v>
      </c>
      <c r="AW263" s="15" t="s">
        <v>31</v>
      </c>
      <c r="AX263" s="15" t="s">
        <v>69</v>
      </c>
      <c r="AY263" s="218" t="s">
        <v>328</v>
      </c>
    </row>
    <row r="264" s="13" customFormat="1">
      <c r="A264" s="13"/>
      <c r="B264" s="201"/>
      <c r="C264" s="13"/>
      <c r="D264" s="195" t="s">
        <v>442</v>
      </c>
      <c r="E264" s="202" t="s">
        <v>3</v>
      </c>
      <c r="F264" s="203" t="s">
        <v>701</v>
      </c>
      <c r="G264" s="13"/>
      <c r="H264" s="204">
        <v>133</v>
      </c>
      <c r="I264" s="205"/>
      <c r="J264" s="13"/>
      <c r="K264" s="13"/>
      <c r="L264" s="201"/>
      <c r="M264" s="206"/>
      <c r="N264" s="207"/>
      <c r="O264" s="207"/>
      <c r="P264" s="207"/>
      <c r="Q264" s="207"/>
      <c r="R264" s="207"/>
      <c r="S264" s="207"/>
      <c r="T264" s="208"/>
      <c r="U264" s="13"/>
      <c r="V264" s="13"/>
      <c r="W264" s="13"/>
      <c r="X264" s="13"/>
      <c r="Y264" s="13"/>
      <c r="Z264" s="13"/>
      <c r="AA264" s="13"/>
      <c r="AB264" s="13"/>
      <c r="AC264" s="13"/>
      <c r="AD264" s="13"/>
      <c r="AE264" s="13"/>
      <c r="AT264" s="202" t="s">
        <v>442</v>
      </c>
      <c r="AU264" s="202" t="s">
        <v>79</v>
      </c>
      <c r="AV264" s="13" t="s">
        <v>79</v>
      </c>
      <c r="AW264" s="13" t="s">
        <v>31</v>
      </c>
      <c r="AX264" s="13" t="s">
        <v>69</v>
      </c>
      <c r="AY264" s="202" t="s">
        <v>328</v>
      </c>
    </row>
    <row r="265" s="13" customFormat="1">
      <c r="A265" s="13"/>
      <c r="B265" s="201"/>
      <c r="C265" s="13"/>
      <c r="D265" s="195" t="s">
        <v>442</v>
      </c>
      <c r="E265" s="202" t="s">
        <v>3</v>
      </c>
      <c r="F265" s="203" t="s">
        <v>702</v>
      </c>
      <c r="G265" s="13"/>
      <c r="H265" s="204">
        <v>135.66</v>
      </c>
      <c r="I265" s="205"/>
      <c r="J265" s="13"/>
      <c r="K265" s="13"/>
      <c r="L265" s="201"/>
      <c r="M265" s="206"/>
      <c r="N265" s="207"/>
      <c r="O265" s="207"/>
      <c r="P265" s="207"/>
      <c r="Q265" s="207"/>
      <c r="R265" s="207"/>
      <c r="S265" s="207"/>
      <c r="T265" s="208"/>
      <c r="U265" s="13"/>
      <c r="V265" s="13"/>
      <c r="W265" s="13"/>
      <c r="X265" s="13"/>
      <c r="Y265" s="13"/>
      <c r="Z265" s="13"/>
      <c r="AA265" s="13"/>
      <c r="AB265" s="13"/>
      <c r="AC265" s="13"/>
      <c r="AD265" s="13"/>
      <c r="AE265" s="13"/>
      <c r="AT265" s="202" t="s">
        <v>442</v>
      </c>
      <c r="AU265" s="202" t="s">
        <v>79</v>
      </c>
      <c r="AV265" s="13" t="s">
        <v>79</v>
      </c>
      <c r="AW265" s="13" t="s">
        <v>31</v>
      </c>
      <c r="AX265" s="13" t="s">
        <v>76</v>
      </c>
      <c r="AY265" s="202" t="s">
        <v>328</v>
      </c>
    </row>
    <row r="266" s="2" customFormat="1" ht="24.15" customHeight="1">
      <c r="A266" s="41"/>
      <c r="B266" s="176"/>
      <c r="C266" s="177" t="s">
        <v>703</v>
      </c>
      <c r="D266" s="177" t="s">
        <v>331</v>
      </c>
      <c r="E266" s="178" t="s">
        <v>704</v>
      </c>
      <c r="F266" s="179" t="s">
        <v>705</v>
      </c>
      <c r="G266" s="180" t="s">
        <v>439</v>
      </c>
      <c r="H266" s="181">
        <v>785</v>
      </c>
      <c r="I266" s="182"/>
      <c r="J266" s="183">
        <f>ROUND(I266*H266,2)</f>
        <v>0</v>
      </c>
      <c r="K266" s="179" t="s">
        <v>335</v>
      </c>
      <c r="L266" s="42"/>
      <c r="M266" s="184" t="s">
        <v>3</v>
      </c>
      <c r="N266" s="185" t="s">
        <v>40</v>
      </c>
      <c r="O266" s="75"/>
      <c r="P266" s="186">
        <f>O266*H266</f>
        <v>0</v>
      </c>
      <c r="Q266" s="186">
        <v>0.57499999999999996</v>
      </c>
      <c r="R266" s="186">
        <f>Q266*H266</f>
        <v>451.37499999999994</v>
      </c>
      <c r="S266" s="186">
        <v>0</v>
      </c>
      <c r="T266" s="187">
        <f>S266*H266</f>
        <v>0</v>
      </c>
      <c r="U266" s="41"/>
      <c r="V266" s="41"/>
      <c r="W266" s="41"/>
      <c r="X266" s="41"/>
      <c r="Y266" s="41"/>
      <c r="Z266" s="41"/>
      <c r="AA266" s="41"/>
      <c r="AB266" s="41"/>
      <c r="AC266" s="41"/>
      <c r="AD266" s="41"/>
      <c r="AE266" s="41"/>
      <c r="AR266" s="188" t="s">
        <v>113</v>
      </c>
      <c r="AT266" s="188" t="s">
        <v>331</v>
      </c>
      <c r="AU266" s="188" t="s">
        <v>79</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113</v>
      </c>
      <c r="BM266" s="188" t="s">
        <v>706</v>
      </c>
    </row>
    <row r="267" s="2" customFormat="1">
      <c r="A267" s="41"/>
      <c r="B267" s="42"/>
      <c r="C267" s="41"/>
      <c r="D267" s="190" t="s">
        <v>338</v>
      </c>
      <c r="E267" s="41"/>
      <c r="F267" s="191" t="s">
        <v>707</v>
      </c>
      <c r="G267" s="41"/>
      <c r="H267" s="41"/>
      <c r="I267" s="192"/>
      <c r="J267" s="41"/>
      <c r="K267" s="41"/>
      <c r="L267" s="42"/>
      <c r="M267" s="193"/>
      <c r="N267" s="194"/>
      <c r="O267" s="75"/>
      <c r="P267" s="75"/>
      <c r="Q267" s="75"/>
      <c r="R267" s="75"/>
      <c r="S267" s="75"/>
      <c r="T267" s="76"/>
      <c r="U267" s="41"/>
      <c r="V267" s="41"/>
      <c r="W267" s="41"/>
      <c r="X267" s="41"/>
      <c r="Y267" s="41"/>
      <c r="Z267" s="41"/>
      <c r="AA267" s="41"/>
      <c r="AB267" s="41"/>
      <c r="AC267" s="41"/>
      <c r="AD267" s="41"/>
      <c r="AE267" s="41"/>
      <c r="AT267" s="22" t="s">
        <v>338</v>
      </c>
      <c r="AU267" s="22" t="s">
        <v>79</v>
      </c>
    </row>
    <row r="268" s="13" customFormat="1">
      <c r="A268" s="13"/>
      <c r="B268" s="201"/>
      <c r="C268" s="13"/>
      <c r="D268" s="195" t="s">
        <v>442</v>
      </c>
      <c r="E268" s="202" t="s">
        <v>3</v>
      </c>
      <c r="F268" s="203" t="s">
        <v>708</v>
      </c>
      <c r="G268" s="13"/>
      <c r="H268" s="204">
        <v>650</v>
      </c>
      <c r="I268" s="205"/>
      <c r="J268" s="13"/>
      <c r="K268" s="13"/>
      <c r="L268" s="201"/>
      <c r="M268" s="206"/>
      <c r="N268" s="207"/>
      <c r="O268" s="207"/>
      <c r="P268" s="207"/>
      <c r="Q268" s="207"/>
      <c r="R268" s="207"/>
      <c r="S268" s="207"/>
      <c r="T268" s="208"/>
      <c r="U268" s="13"/>
      <c r="V268" s="13"/>
      <c r="W268" s="13"/>
      <c r="X268" s="13"/>
      <c r="Y268" s="13"/>
      <c r="Z268" s="13"/>
      <c r="AA268" s="13"/>
      <c r="AB268" s="13"/>
      <c r="AC268" s="13"/>
      <c r="AD268" s="13"/>
      <c r="AE268" s="13"/>
      <c r="AT268" s="202" t="s">
        <v>442</v>
      </c>
      <c r="AU268" s="202" t="s">
        <v>79</v>
      </c>
      <c r="AV268" s="13" t="s">
        <v>79</v>
      </c>
      <c r="AW268" s="13" t="s">
        <v>31</v>
      </c>
      <c r="AX268" s="13" t="s">
        <v>69</v>
      </c>
      <c r="AY268" s="202" t="s">
        <v>328</v>
      </c>
    </row>
    <row r="269" s="13" customFormat="1">
      <c r="A269" s="13"/>
      <c r="B269" s="201"/>
      <c r="C269" s="13"/>
      <c r="D269" s="195" t="s">
        <v>442</v>
      </c>
      <c r="E269" s="202" t="s">
        <v>3</v>
      </c>
      <c r="F269" s="203" t="s">
        <v>709</v>
      </c>
      <c r="G269" s="13"/>
      <c r="H269" s="204">
        <v>135</v>
      </c>
      <c r="I269" s="205"/>
      <c r="J269" s="13"/>
      <c r="K269" s="13"/>
      <c r="L269" s="201"/>
      <c r="M269" s="206"/>
      <c r="N269" s="207"/>
      <c r="O269" s="207"/>
      <c r="P269" s="207"/>
      <c r="Q269" s="207"/>
      <c r="R269" s="207"/>
      <c r="S269" s="207"/>
      <c r="T269" s="208"/>
      <c r="U269" s="13"/>
      <c r="V269" s="13"/>
      <c r="W269" s="13"/>
      <c r="X269" s="13"/>
      <c r="Y269" s="13"/>
      <c r="Z269" s="13"/>
      <c r="AA269" s="13"/>
      <c r="AB269" s="13"/>
      <c r="AC269" s="13"/>
      <c r="AD269" s="13"/>
      <c r="AE269" s="13"/>
      <c r="AT269" s="202" t="s">
        <v>442</v>
      </c>
      <c r="AU269" s="202" t="s">
        <v>79</v>
      </c>
      <c r="AV269" s="13" t="s">
        <v>79</v>
      </c>
      <c r="AW269" s="13" t="s">
        <v>31</v>
      </c>
      <c r="AX269" s="13" t="s">
        <v>69</v>
      </c>
      <c r="AY269" s="202" t="s">
        <v>328</v>
      </c>
    </row>
    <row r="270" s="14" customFormat="1">
      <c r="A270" s="14"/>
      <c r="B270" s="209"/>
      <c r="C270" s="14"/>
      <c r="D270" s="195" t="s">
        <v>442</v>
      </c>
      <c r="E270" s="210" t="s">
        <v>3</v>
      </c>
      <c r="F270" s="211" t="s">
        <v>452</v>
      </c>
      <c r="G270" s="14"/>
      <c r="H270" s="212">
        <v>785</v>
      </c>
      <c r="I270" s="213"/>
      <c r="J270" s="14"/>
      <c r="K270" s="14"/>
      <c r="L270" s="209"/>
      <c r="M270" s="214"/>
      <c r="N270" s="215"/>
      <c r="O270" s="215"/>
      <c r="P270" s="215"/>
      <c r="Q270" s="215"/>
      <c r="R270" s="215"/>
      <c r="S270" s="215"/>
      <c r="T270" s="216"/>
      <c r="U270" s="14"/>
      <c r="V270" s="14"/>
      <c r="W270" s="14"/>
      <c r="X270" s="14"/>
      <c r="Y270" s="14"/>
      <c r="Z270" s="14"/>
      <c r="AA270" s="14"/>
      <c r="AB270" s="14"/>
      <c r="AC270" s="14"/>
      <c r="AD270" s="14"/>
      <c r="AE270" s="14"/>
      <c r="AT270" s="210" t="s">
        <v>442</v>
      </c>
      <c r="AU270" s="210" t="s">
        <v>79</v>
      </c>
      <c r="AV270" s="14" t="s">
        <v>113</v>
      </c>
      <c r="AW270" s="14" t="s">
        <v>31</v>
      </c>
      <c r="AX270" s="14" t="s">
        <v>76</v>
      </c>
      <c r="AY270" s="210" t="s">
        <v>328</v>
      </c>
    </row>
    <row r="271" s="2" customFormat="1" ht="24.15" customHeight="1">
      <c r="A271" s="41"/>
      <c r="B271" s="176"/>
      <c r="C271" s="177" t="s">
        <v>710</v>
      </c>
      <c r="D271" s="177" t="s">
        <v>331</v>
      </c>
      <c r="E271" s="178" t="s">
        <v>691</v>
      </c>
      <c r="F271" s="179" t="s">
        <v>692</v>
      </c>
      <c r="G271" s="180" t="s">
        <v>439</v>
      </c>
      <c r="H271" s="181">
        <v>779</v>
      </c>
      <c r="I271" s="182"/>
      <c r="J271" s="183">
        <f>ROUND(I271*H271,2)</f>
        <v>0</v>
      </c>
      <c r="K271" s="179" t="s">
        <v>335</v>
      </c>
      <c r="L271" s="42"/>
      <c r="M271" s="184" t="s">
        <v>3</v>
      </c>
      <c r="N271" s="185" t="s">
        <v>40</v>
      </c>
      <c r="O271" s="75"/>
      <c r="P271" s="186">
        <f>O271*H271</f>
        <v>0</v>
      </c>
      <c r="Q271" s="186">
        <v>0.1837</v>
      </c>
      <c r="R271" s="186">
        <f>Q271*H271</f>
        <v>143.10230000000001</v>
      </c>
      <c r="S271" s="186">
        <v>0</v>
      </c>
      <c r="T271" s="187">
        <f>S271*H271</f>
        <v>0</v>
      </c>
      <c r="U271" s="41"/>
      <c r="V271" s="41"/>
      <c r="W271" s="41"/>
      <c r="X271" s="41"/>
      <c r="Y271" s="41"/>
      <c r="Z271" s="41"/>
      <c r="AA271" s="41"/>
      <c r="AB271" s="41"/>
      <c r="AC271" s="41"/>
      <c r="AD271" s="41"/>
      <c r="AE271" s="41"/>
      <c r="AR271" s="188" t="s">
        <v>113</v>
      </c>
      <c r="AT271" s="188" t="s">
        <v>331</v>
      </c>
      <c r="AU271" s="188" t="s">
        <v>79</v>
      </c>
      <c r="AY271" s="22" t="s">
        <v>328</v>
      </c>
      <c r="BE271" s="189">
        <f>IF(N271="základní",J271,0)</f>
        <v>0</v>
      </c>
      <c r="BF271" s="189">
        <f>IF(N271="snížená",J271,0)</f>
        <v>0</v>
      </c>
      <c r="BG271" s="189">
        <f>IF(N271="zákl. přenesená",J271,0)</f>
        <v>0</v>
      </c>
      <c r="BH271" s="189">
        <f>IF(N271="sníž. přenesená",J271,0)</f>
        <v>0</v>
      </c>
      <c r="BI271" s="189">
        <f>IF(N271="nulová",J271,0)</f>
        <v>0</v>
      </c>
      <c r="BJ271" s="22" t="s">
        <v>76</v>
      </c>
      <c r="BK271" s="189">
        <f>ROUND(I271*H271,2)</f>
        <v>0</v>
      </c>
      <c r="BL271" s="22" t="s">
        <v>113</v>
      </c>
      <c r="BM271" s="188" t="s">
        <v>711</v>
      </c>
    </row>
    <row r="272" s="2" customFormat="1">
      <c r="A272" s="41"/>
      <c r="B272" s="42"/>
      <c r="C272" s="41"/>
      <c r="D272" s="190" t="s">
        <v>338</v>
      </c>
      <c r="E272" s="41"/>
      <c r="F272" s="191" t="s">
        <v>694</v>
      </c>
      <c r="G272" s="41"/>
      <c r="H272" s="41"/>
      <c r="I272" s="192"/>
      <c r="J272" s="41"/>
      <c r="K272" s="41"/>
      <c r="L272" s="42"/>
      <c r="M272" s="193"/>
      <c r="N272" s="194"/>
      <c r="O272" s="75"/>
      <c r="P272" s="75"/>
      <c r="Q272" s="75"/>
      <c r="R272" s="75"/>
      <c r="S272" s="75"/>
      <c r="T272" s="76"/>
      <c r="U272" s="41"/>
      <c r="V272" s="41"/>
      <c r="W272" s="41"/>
      <c r="X272" s="41"/>
      <c r="Y272" s="41"/>
      <c r="Z272" s="41"/>
      <c r="AA272" s="41"/>
      <c r="AB272" s="41"/>
      <c r="AC272" s="41"/>
      <c r="AD272" s="41"/>
      <c r="AE272" s="41"/>
      <c r="AT272" s="22" t="s">
        <v>338</v>
      </c>
      <c r="AU272" s="22" t="s">
        <v>79</v>
      </c>
    </row>
    <row r="273" s="13" customFormat="1">
      <c r="A273" s="13"/>
      <c r="B273" s="201"/>
      <c r="C273" s="13"/>
      <c r="D273" s="195" t="s">
        <v>442</v>
      </c>
      <c r="E273" s="202" t="s">
        <v>3</v>
      </c>
      <c r="F273" s="203" t="s">
        <v>712</v>
      </c>
      <c r="G273" s="13"/>
      <c r="H273" s="204">
        <v>779</v>
      </c>
      <c r="I273" s="205"/>
      <c r="J273" s="13"/>
      <c r="K273" s="13"/>
      <c r="L273" s="201"/>
      <c r="M273" s="206"/>
      <c r="N273" s="207"/>
      <c r="O273" s="207"/>
      <c r="P273" s="207"/>
      <c r="Q273" s="207"/>
      <c r="R273" s="207"/>
      <c r="S273" s="207"/>
      <c r="T273" s="208"/>
      <c r="U273" s="13"/>
      <c r="V273" s="13"/>
      <c r="W273" s="13"/>
      <c r="X273" s="13"/>
      <c r="Y273" s="13"/>
      <c r="Z273" s="13"/>
      <c r="AA273" s="13"/>
      <c r="AB273" s="13"/>
      <c r="AC273" s="13"/>
      <c r="AD273" s="13"/>
      <c r="AE273" s="13"/>
      <c r="AT273" s="202" t="s">
        <v>442</v>
      </c>
      <c r="AU273" s="202" t="s">
        <v>79</v>
      </c>
      <c r="AV273" s="13" t="s">
        <v>79</v>
      </c>
      <c r="AW273" s="13" t="s">
        <v>31</v>
      </c>
      <c r="AX273" s="13" t="s">
        <v>76</v>
      </c>
      <c r="AY273" s="202" t="s">
        <v>328</v>
      </c>
    </row>
    <row r="274" s="2" customFormat="1" ht="16.5" customHeight="1">
      <c r="A274" s="41"/>
      <c r="B274" s="176"/>
      <c r="C274" s="224" t="s">
        <v>713</v>
      </c>
      <c r="D274" s="224" t="s">
        <v>539</v>
      </c>
      <c r="E274" s="225" t="s">
        <v>714</v>
      </c>
      <c r="F274" s="226" t="s">
        <v>715</v>
      </c>
      <c r="G274" s="227" t="s">
        <v>439</v>
      </c>
      <c r="H274" s="228">
        <v>794.58000000000004</v>
      </c>
      <c r="I274" s="229"/>
      <c r="J274" s="230">
        <f>ROUND(I274*H274,2)</f>
        <v>0</v>
      </c>
      <c r="K274" s="226" t="s">
        <v>335</v>
      </c>
      <c r="L274" s="231"/>
      <c r="M274" s="232" t="s">
        <v>3</v>
      </c>
      <c r="N274" s="233" t="s">
        <v>40</v>
      </c>
      <c r="O274" s="75"/>
      <c r="P274" s="186">
        <f>O274*H274</f>
        <v>0</v>
      </c>
      <c r="Q274" s="186">
        <v>0.222</v>
      </c>
      <c r="R274" s="186">
        <f>Q274*H274</f>
        <v>176.39676</v>
      </c>
      <c r="S274" s="186">
        <v>0</v>
      </c>
      <c r="T274" s="187">
        <f>S274*H274</f>
        <v>0</v>
      </c>
      <c r="U274" s="41"/>
      <c r="V274" s="41"/>
      <c r="W274" s="41"/>
      <c r="X274" s="41"/>
      <c r="Y274" s="41"/>
      <c r="Z274" s="41"/>
      <c r="AA274" s="41"/>
      <c r="AB274" s="41"/>
      <c r="AC274" s="41"/>
      <c r="AD274" s="41"/>
      <c r="AE274" s="41"/>
      <c r="AR274" s="188" t="s">
        <v>171</v>
      </c>
      <c r="AT274" s="188" t="s">
        <v>539</v>
      </c>
      <c r="AU274" s="188" t="s">
        <v>79</v>
      </c>
      <c r="AY274" s="22" t="s">
        <v>328</v>
      </c>
      <c r="BE274" s="189">
        <f>IF(N274="základní",J274,0)</f>
        <v>0</v>
      </c>
      <c r="BF274" s="189">
        <f>IF(N274="snížená",J274,0)</f>
        <v>0</v>
      </c>
      <c r="BG274" s="189">
        <f>IF(N274="zákl. přenesená",J274,0)</f>
        <v>0</v>
      </c>
      <c r="BH274" s="189">
        <f>IF(N274="sníž. přenesená",J274,0)</f>
        <v>0</v>
      </c>
      <c r="BI274" s="189">
        <f>IF(N274="nulová",J274,0)</f>
        <v>0</v>
      </c>
      <c r="BJ274" s="22" t="s">
        <v>76</v>
      </c>
      <c r="BK274" s="189">
        <f>ROUND(I274*H274,2)</f>
        <v>0</v>
      </c>
      <c r="BL274" s="22" t="s">
        <v>113</v>
      </c>
      <c r="BM274" s="188" t="s">
        <v>716</v>
      </c>
    </row>
    <row r="275" s="13" customFormat="1">
      <c r="A275" s="13"/>
      <c r="B275" s="201"/>
      <c r="C275" s="13"/>
      <c r="D275" s="195" t="s">
        <v>442</v>
      </c>
      <c r="E275" s="202" t="s">
        <v>3</v>
      </c>
      <c r="F275" s="203" t="s">
        <v>717</v>
      </c>
      <c r="G275" s="13"/>
      <c r="H275" s="204">
        <v>794.58000000000004</v>
      </c>
      <c r="I275" s="205"/>
      <c r="J275" s="13"/>
      <c r="K275" s="13"/>
      <c r="L275" s="201"/>
      <c r="M275" s="206"/>
      <c r="N275" s="207"/>
      <c r="O275" s="207"/>
      <c r="P275" s="207"/>
      <c r="Q275" s="207"/>
      <c r="R275" s="207"/>
      <c r="S275" s="207"/>
      <c r="T275" s="208"/>
      <c r="U275" s="13"/>
      <c r="V275" s="13"/>
      <c r="W275" s="13"/>
      <c r="X275" s="13"/>
      <c r="Y275" s="13"/>
      <c r="Z275" s="13"/>
      <c r="AA275" s="13"/>
      <c r="AB275" s="13"/>
      <c r="AC275" s="13"/>
      <c r="AD275" s="13"/>
      <c r="AE275" s="13"/>
      <c r="AT275" s="202" t="s">
        <v>442</v>
      </c>
      <c r="AU275" s="202" t="s">
        <v>79</v>
      </c>
      <c r="AV275" s="13" t="s">
        <v>79</v>
      </c>
      <c r="AW275" s="13" t="s">
        <v>31</v>
      </c>
      <c r="AX275" s="13" t="s">
        <v>76</v>
      </c>
      <c r="AY275" s="202" t="s">
        <v>328</v>
      </c>
    </row>
    <row r="276" s="2" customFormat="1" ht="24.15" customHeight="1">
      <c r="A276" s="41"/>
      <c r="B276" s="176"/>
      <c r="C276" s="177" t="s">
        <v>718</v>
      </c>
      <c r="D276" s="177" t="s">
        <v>331</v>
      </c>
      <c r="E276" s="178" t="s">
        <v>719</v>
      </c>
      <c r="F276" s="179" t="s">
        <v>720</v>
      </c>
      <c r="G276" s="180" t="s">
        <v>439</v>
      </c>
      <c r="H276" s="181">
        <v>2075</v>
      </c>
      <c r="I276" s="182"/>
      <c r="J276" s="183">
        <f>ROUND(I276*H276,2)</f>
        <v>0</v>
      </c>
      <c r="K276" s="179" t="s">
        <v>335</v>
      </c>
      <c r="L276" s="42"/>
      <c r="M276" s="184" t="s">
        <v>3</v>
      </c>
      <c r="N276" s="185" t="s">
        <v>40</v>
      </c>
      <c r="O276" s="75"/>
      <c r="P276" s="186">
        <f>O276*H276</f>
        <v>0</v>
      </c>
      <c r="Q276" s="186">
        <v>0.46000000000000002</v>
      </c>
      <c r="R276" s="186">
        <f>Q276*H276</f>
        <v>954.5</v>
      </c>
      <c r="S276" s="186">
        <v>0</v>
      </c>
      <c r="T276" s="187">
        <f>S276*H276</f>
        <v>0</v>
      </c>
      <c r="U276" s="41"/>
      <c r="V276" s="41"/>
      <c r="W276" s="41"/>
      <c r="X276" s="41"/>
      <c r="Y276" s="41"/>
      <c r="Z276" s="41"/>
      <c r="AA276" s="41"/>
      <c r="AB276" s="41"/>
      <c r="AC276" s="41"/>
      <c r="AD276" s="41"/>
      <c r="AE276" s="41"/>
      <c r="AR276" s="188" t="s">
        <v>113</v>
      </c>
      <c r="AT276" s="188" t="s">
        <v>331</v>
      </c>
      <c r="AU276" s="188" t="s">
        <v>79</v>
      </c>
      <c r="AY276" s="22" t="s">
        <v>328</v>
      </c>
      <c r="BE276" s="189">
        <f>IF(N276="základní",J276,0)</f>
        <v>0</v>
      </c>
      <c r="BF276" s="189">
        <f>IF(N276="snížená",J276,0)</f>
        <v>0</v>
      </c>
      <c r="BG276" s="189">
        <f>IF(N276="zákl. přenesená",J276,0)</f>
        <v>0</v>
      </c>
      <c r="BH276" s="189">
        <f>IF(N276="sníž. přenesená",J276,0)</f>
        <v>0</v>
      </c>
      <c r="BI276" s="189">
        <f>IF(N276="nulová",J276,0)</f>
        <v>0</v>
      </c>
      <c r="BJ276" s="22" t="s">
        <v>76</v>
      </c>
      <c r="BK276" s="189">
        <f>ROUND(I276*H276,2)</f>
        <v>0</v>
      </c>
      <c r="BL276" s="22" t="s">
        <v>113</v>
      </c>
      <c r="BM276" s="188" t="s">
        <v>721</v>
      </c>
    </row>
    <row r="277" s="2" customFormat="1">
      <c r="A277" s="41"/>
      <c r="B277" s="42"/>
      <c r="C277" s="41"/>
      <c r="D277" s="190" t="s">
        <v>338</v>
      </c>
      <c r="E277" s="41"/>
      <c r="F277" s="191" t="s">
        <v>722</v>
      </c>
      <c r="G277" s="41"/>
      <c r="H277" s="41"/>
      <c r="I277" s="192"/>
      <c r="J277" s="41"/>
      <c r="K277" s="41"/>
      <c r="L277" s="42"/>
      <c r="M277" s="193"/>
      <c r="N277" s="194"/>
      <c r="O277" s="75"/>
      <c r="P277" s="75"/>
      <c r="Q277" s="75"/>
      <c r="R277" s="75"/>
      <c r="S277" s="75"/>
      <c r="T277" s="76"/>
      <c r="U277" s="41"/>
      <c r="V277" s="41"/>
      <c r="W277" s="41"/>
      <c r="X277" s="41"/>
      <c r="Y277" s="41"/>
      <c r="Z277" s="41"/>
      <c r="AA277" s="41"/>
      <c r="AB277" s="41"/>
      <c r="AC277" s="41"/>
      <c r="AD277" s="41"/>
      <c r="AE277" s="41"/>
      <c r="AT277" s="22" t="s">
        <v>338</v>
      </c>
      <c r="AU277" s="22" t="s">
        <v>79</v>
      </c>
    </row>
    <row r="278" s="13" customFormat="1">
      <c r="A278" s="13"/>
      <c r="B278" s="201"/>
      <c r="C278" s="13"/>
      <c r="D278" s="195" t="s">
        <v>442</v>
      </c>
      <c r="E278" s="202" t="s">
        <v>3</v>
      </c>
      <c r="F278" s="203" t="s">
        <v>723</v>
      </c>
      <c r="G278" s="13"/>
      <c r="H278" s="204">
        <v>223</v>
      </c>
      <c r="I278" s="205"/>
      <c r="J278" s="13"/>
      <c r="K278" s="13"/>
      <c r="L278" s="201"/>
      <c r="M278" s="206"/>
      <c r="N278" s="207"/>
      <c r="O278" s="207"/>
      <c r="P278" s="207"/>
      <c r="Q278" s="207"/>
      <c r="R278" s="207"/>
      <c r="S278" s="207"/>
      <c r="T278" s="208"/>
      <c r="U278" s="13"/>
      <c r="V278" s="13"/>
      <c r="W278" s="13"/>
      <c r="X278" s="13"/>
      <c r="Y278" s="13"/>
      <c r="Z278" s="13"/>
      <c r="AA278" s="13"/>
      <c r="AB278" s="13"/>
      <c r="AC278" s="13"/>
      <c r="AD278" s="13"/>
      <c r="AE278" s="13"/>
      <c r="AT278" s="202" t="s">
        <v>442</v>
      </c>
      <c r="AU278" s="202" t="s">
        <v>79</v>
      </c>
      <c r="AV278" s="13" t="s">
        <v>79</v>
      </c>
      <c r="AW278" s="13" t="s">
        <v>31</v>
      </c>
      <c r="AX278" s="13" t="s">
        <v>69</v>
      </c>
      <c r="AY278" s="202" t="s">
        <v>328</v>
      </c>
    </row>
    <row r="279" s="13" customFormat="1">
      <c r="A279" s="13"/>
      <c r="B279" s="201"/>
      <c r="C279" s="13"/>
      <c r="D279" s="195" t="s">
        <v>442</v>
      </c>
      <c r="E279" s="202" t="s">
        <v>3</v>
      </c>
      <c r="F279" s="203" t="s">
        <v>724</v>
      </c>
      <c r="G279" s="13"/>
      <c r="H279" s="204">
        <v>668</v>
      </c>
      <c r="I279" s="205"/>
      <c r="J279" s="13"/>
      <c r="K279" s="13"/>
      <c r="L279" s="201"/>
      <c r="M279" s="206"/>
      <c r="N279" s="207"/>
      <c r="O279" s="207"/>
      <c r="P279" s="207"/>
      <c r="Q279" s="207"/>
      <c r="R279" s="207"/>
      <c r="S279" s="207"/>
      <c r="T279" s="208"/>
      <c r="U279" s="13"/>
      <c r="V279" s="13"/>
      <c r="W279" s="13"/>
      <c r="X279" s="13"/>
      <c r="Y279" s="13"/>
      <c r="Z279" s="13"/>
      <c r="AA279" s="13"/>
      <c r="AB279" s="13"/>
      <c r="AC279" s="13"/>
      <c r="AD279" s="13"/>
      <c r="AE279" s="13"/>
      <c r="AT279" s="202" t="s">
        <v>442</v>
      </c>
      <c r="AU279" s="202" t="s">
        <v>79</v>
      </c>
      <c r="AV279" s="13" t="s">
        <v>79</v>
      </c>
      <c r="AW279" s="13" t="s">
        <v>31</v>
      </c>
      <c r="AX279" s="13" t="s">
        <v>69</v>
      </c>
      <c r="AY279" s="202" t="s">
        <v>328</v>
      </c>
    </row>
    <row r="280" s="13" customFormat="1">
      <c r="A280" s="13"/>
      <c r="B280" s="201"/>
      <c r="C280" s="13"/>
      <c r="D280" s="195" t="s">
        <v>442</v>
      </c>
      <c r="E280" s="202" t="s">
        <v>3</v>
      </c>
      <c r="F280" s="203" t="s">
        <v>725</v>
      </c>
      <c r="G280" s="13"/>
      <c r="H280" s="204">
        <v>779</v>
      </c>
      <c r="I280" s="205"/>
      <c r="J280" s="13"/>
      <c r="K280" s="13"/>
      <c r="L280" s="201"/>
      <c r="M280" s="206"/>
      <c r="N280" s="207"/>
      <c r="O280" s="207"/>
      <c r="P280" s="207"/>
      <c r="Q280" s="207"/>
      <c r="R280" s="207"/>
      <c r="S280" s="207"/>
      <c r="T280" s="208"/>
      <c r="U280" s="13"/>
      <c r="V280" s="13"/>
      <c r="W280" s="13"/>
      <c r="X280" s="13"/>
      <c r="Y280" s="13"/>
      <c r="Z280" s="13"/>
      <c r="AA280" s="13"/>
      <c r="AB280" s="13"/>
      <c r="AC280" s="13"/>
      <c r="AD280" s="13"/>
      <c r="AE280" s="13"/>
      <c r="AT280" s="202" t="s">
        <v>442</v>
      </c>
      <c r="AU280" s="202" t="s">
        <v>79</v>
      </c>
      <c r="AV280" s="13" t="s">
        <v>79</v>
      </c>
      <c r="AW280" s="13" t="s">
        <v>31</v>
      </c>
      <c r="AX280" s="13" t="s">
        <v>69</v>
      </c>
      <c r="AY280" s="202" t="s">
        <v>328</v>
      </c>
    </row>
    <row r="281" s="13" customFormat="1">
      <c r="A281" s="13"/>
      <c r="B281" s="201"/>
      <c r="C281" s="13"/>
      <c r="D281" s="195" t="s">
        <v>442</v>
      </c>
      <c r="E281" s="202" t="s">
        <v>3</v>
      </c>
      <c r="F281" s="203" t="s">
        <v>726</v>
      </c>
      <c r="G281" s="13"/>
      <c r="H281" s="204">
        <v>405</v>
      </c>
      <c r="I281" s="205"/>
      <c r="J281" s="13"/>
      <c r="K281" s="13"/>
      <c r="L281" s="201"/>
      <c r="M281" s="206"/>
      <c r="N281" s="207"/>
      <c r="O281" s="207"/>
      <c r="P281" s="207"/>
      <c r="Q281" s="207"/>
      <c r="R281" s="207"/>
      <c r="S281" s="207"/>
      <c r="T281" s="208"/>
      <c r="U281" s="13"/>
      <c r="V281" s="13"/>
      <c r="W281" s="13"/>
      <c r="X281" s="13"/>
      <c r="Y281" s="13"/>
      <c r="Z281" s="13"/>
      <c r="AA281" s="13"/>
      <c r="AB281" s="13"/>
      <c r="AC281" s="13"/>
      <c r="AD281" s="13"/>
      <c r="AE281" s="13"/>
      <c r="AT281" s="202" t="s">
        <v>442</v>
      </c>
      <c r="AU281" s="202" t="s">
        <v>79</v>
      </c>
      <c r="AV281" s="13" t="s">
        <v>79</v>
      </c>
      <c r="AW281" s="13" t="s">
        <v>31</v>
      </c>
      <c r="AX281" s="13" t="s">
        <v>69</v>
      </c>
      <c r="AY281" s="202" t="s">
        <v>328</v>
      </c>
    </row>
    <row r="282" s="14" customFormat="1">
      <c r="A282" s="14"/>
      <c r="B282" s="209"/>
      <c r="C282" s="14"/>
      <c r="D282" s="195" t="s">
        <v>442</v>
      </c>
      <c r="E282" s="210" t="s">
        <v>3</v>
      </c>
      <c r="F282" s="211" t="s">
        <v>452</v>
      </c>
      <c r="G282" s="14"/>
      <c r="H282" s="212">
        <v>2075</v>
      </c>
      <c r="I282" s="213"/>
      <c r="J282" s="14"/>
      <c r="K282" s="14"/>
      <c r="L282" s="209"/>
      <c r="M282" s="214"/>
      <c r="N282" s="215"/>
      <c r="O282" s="215"/>
      <c r="P282" s="215"/>
      <c r="Q282" s="215"/>
      <c r="R282" s="215"/>
      <c r="S282" s="215"/>
      <c r="T282" s="216"/>
      <c r="U282" s="14"/>
      <c r="V282" s="14"/>
      <c r="W282" s="14"/>
      <c r="X282" s="14"/>
      <c r="Y282" s="14"/>
      <c r="Z282" s="14"/>
      <c r="AA282" s="14"/>
      <c r="AB282" s="14"/>
      <c r="AC282" s="14"/>
      <c r="AD282" s="14"/>
      <c r="AE282" s="14"/>
      <c r="AT282" s="210" t="s">
        <v>442</v>
      </c>
      <c r="AU282" s="210" t="s">
        <v>79</v>
      </c>
      <c r="AV282" s="14" t="s">
        <v>113</v>
      </c>
      <c r="AW282" s="14" t="s">
        <v>31</v>
      </c>
      <c r="AX282" s="14" t="s">
        <v>76</v>
      </c>
      <c r="AY282" s="210" t="s">
        <v>328</v>
      </c>
    </row>
    <row r="283" s="2" customFormat="1" ht="33" customHeight="1">
      <c r="A283" s="41"/>
      <c r="B283" s="176"/>
      <c r="C283" s="177" t="s">
        <v>148</v>
      </c>
      <c r="D283" s="177" t="s">
        <v>331</v>
      </c>
      <c r="E283" s="178" t="s">
        <v>727</v>
      </c>
      <c r="F283" s="179" t="s">
        <v>728</v>
      </c>
      <c r="G283" s="180" t="s">
        <v>439</v>
      </c>
      <c r="H283" s="181">
        <v>845.75</v>
      </c>
      <c r="I283" s="182"/>
      <c r="J283" s="183">
        <f>ROUND(I283*H283,2)</f>
        <v>0</v>
      </c>
      <c r="K283" s="179" t="s">
        <v>335</v>
      </c>
      <c r="L283" s="42"/>
      <c r="M283" s="184" t="s">
        <v>3</v>
      </c>
      <c r="N283" s="185" t="s">
        <v>40</v>
      </c>
      <c r="O283" s="75"/>
      <c r="P283" s="186">
        <f>O283*H283</f>
        <v>0</v>
      </c>
      <c r="Q283" s="186">
        <v>0.089219999999999994</v>
      </c>
      <c r="R283" s="186">
        <f>Q283*H283</f>
        <v>75.457814999999997</v>
      </c>
      <c r="S283" s="186">
        <v>0</v>
      </c>
      <c r="T283" s="187">
        <f>S283*H283</f>
        <v>0</v>
      </c>
      <c r="U283" s="41"/>
      <c r="V283" s="41"/>
      <c r="W283" s="41"/>
      <c r="X283" s="41"/>
      <c r="Y283" s="41"/>
      <c r="Z283" s="41"/>
      <c r="AA283" s="41"/>
      <c r="AB283" s="41"/>
      <c r="AC283" s="41"/>
      <c r="AD283" s="41"/>
      <c r="AE283" s="41"/>
      <c r="AR283" s="188" t="s">
        <v>113</v>
      </c>
      <c r="AT283" s="188" t="s">
        <v>331</v>
      </c>
      <c r="AU283" s="188" t="s">
        <v>79</v>
      </c>
      <c r="AY283" s="22" t="s">
        <v>328</v>
      </c>
      <c r="BE283" s="189">
        <f>IF(N283="základní",J283,0)</f>
        <v>0</v>
      </c>
      <c r="BF283" s="189">
        <f>IF(N283="snížená",J283,0)</f>
        <v>0</v>
      </c>
      <c r="BG283" s="189">
        <f>IF(N283="zákl. přenesená",J283,0)</f>
        <v>0</v>
      </c>
      <c r="BH283" s="189">
        <f>IF(N283="sníž. přenesená",J283,0)</f>
        <v>0</v>
      </c>
      <c r="BI283" s="189">
        <f>IF(N283="nulová",J283,0)</f>
        <v>0</v>
      </c>
      <c r="BJ283" s="22" t="s">
        <v>76</v>
      </c>
      <c r="BK283" s="189">
        <f>ROUND(I283*H283,2)</f>
        <v>0</v>
      </c>
      <c r="BL283" s="22" t="s">
        <v>113</v>
      </c>
      <c r="BM283" s="188" t="s">
        <v>729</v>
      </c>
    </row>
    <row r="284" s="2" customFormat="1">
      <c r="A284" s="41"/>
      <c r="B284" s="42"/>
      <c r="C284" s="41"/>
      <c r="D284" s="190" t="s">
        <v>338</v>
      </c>
      <c r="E284" s="41"/>
      <c r="F284" s="191" t="s">
        <v>730</v>
      </c>
      <c r="G284" s="41"/>
      <c r="H284" s="41"/>
      <c r="I284" s="192"/>
      <c r="J284" s="41"/>
      <c r="K284" s="41"/>
      <c r="L284" s="42"/>
      <c r="M284" s="193"/>
      <c r="N284" s="194"/>
      <c r="O284" s="75"/>
      <c r="P284" s="75"/>
      <c r="Q284" s="75"/>
      <c r="R284" s="75"/>
      <c r="S284" s="75"/>
      <c r="T284" s="76"/>
      <c r="U284" s="41"/>
      <c r="V284" s="41"/>
      <c r="W284" s="41"/>
      <c r="X284" s="41"/>
      <c r="Y284" s="41"/>
      <c r="Z284" s="41"/>
      <c r="AA284" s="41"/>
      <c r="AB284" s="41"/>
      <c r="AC284" s="41"/>
      <c r="AD284" s="41"/>
      <c r="AE284" s="41"/>
      <c r="AT284" s="22" t="s">
        <v>338</v>
      </c>
      <c r="AU284" s="22" t="s">
        <v>79</v>
      </c>
    </row>
    <row r="285" s="13" customFormat="1">
      <c r="A285" s="13"/>
      <c r="B285" s="201"/>
      <c r="C285" s="13"/>
      <c r="D285" s="195" t="s">
        <v>442</v>
      </c>
      <c r="E285" s="202" t="s">
        <v>3</v>
      </c>
      <c r="F285" s="203" t="s">
        <v>731</v>
      </c>
      <c r="G285" s="13"/>
      <c r="H285" s="204">
        <v>668</v>
      </c>
      <c r="I285" s="205"/>
      <c r="J285" s="13"/>
      <c r="K285" s="13"/>
      <c r="L285" s="201"/>
      <c r="M285" s="206"/>
      <c r="N285" s="207"/>
      <c r="O285" s="207"/>
      <c r="P285" s="207"/>
      <c r="Q285" s="207"/>
      <c r="R285" s="207"/>
      <c r="S285" s="207"/>
      <c r="T285" s="208"/>
      <c r="U285" s="13"/>
      <c r="V285" s="13"/>
      <c r="W285" s="13"/>
      <c r="X285" s="13"/>
      <c r="Y285" s="13"/>
      <c r="Z285" s="13"/>
      <c r="AA285" s="13"/>
      <c r="AB285" s="13"/>
      <c r="AC285" s="13"/>
      <c r="AD285" s="13"/>
      <c r="AE285" s="13"/>
      <c r="AT285" s="202" t="s">
        <v>442</v>
      </c>
      <c r="AU285" s="202" t="s">
        <v>79</v>
      </c>
      <c r="AV285" s="13" t="s">
        <v>79</v>
      </c>
      <c r="AW285" s="13" t="s">
        <v>31</v>
      </c>
      <c r="AX285" s="13" t="s">
        <v>69</v>
      </c>
      <c r="AY285" s="202" t="s">
        <v>328</v>
      </c>
    </row>
    <row r="286" s="13" customFormat="1">
      <c r="A286" s="13"/>
      <c r="B286" s="201"/>
      <c r="C286" s="13"/>
      <c r="D286" s="195" t="s">
        <v>442</v>
      </c>
      <c r="E286" s="202" t="s">
        <v>3</v>
      </c>
      <c r="F286" s="203" t="s">
        <v>732</v>
      </c>
      <c r="G286" s="13"/>
      <c r="H286" s="204">
        <v>108</v>
      </c>
      <c r="I286" s="205"/>
      <c r="J286" s="13"/>
      <c r="K286" s="13"/>
      <c r="L286" s="201"/>
      <c r="M286" s="206"/>
      <c r="N286" s="207"/>
      <c r="O286" s="207"/>
      <c r="P286" s="207"/>
      <c r="Q286" s="207"/>
      <c r="R286" s="207"/>
      <c r="S286" s="207"/>
      <c r="T286" s="208"/>
      <c r="U286" s="13"/>
      <c r="V286" s="13"/>
      <c r="W286" s="13"/>
      <c r="X286" s="13"/>
      <c r="Y286" s="13"/>
      <c r="Z286" s="13"/>
      <c r="AA286" s="13"/>
      <c r="AB286" s="13"/>
      <c r="AC286" s="13"/>
      <c r="AD286" s="13"/>
      <c r="AE286" s="13"/>
      <c r="AT286" s="202" t="s">
        <v>442</v>
      </c>
      <c r="AU286" s="202" t="s">
        <v>79</v>
      </c>
      <c r="AV286" s="13" t="s">
        <v>79</v>
      </c>
      <c r="AW286" s="13" t="s">
        <v>31</v>
      </c>
      <c r="AX286" s="13" t="s">
        <v>69</v>
      </c>
      <c r="AY286" s="202" t="s">
        <v>328</v>
      </c>
    </row>
    <row r="287" s="13" customFormat="1">
      <c r="A287" s="13"/>
      <c r="B287" s="201"/>
      <c r="C287" s="13"/>
      <c r="D287" s="195" t="s">
        <v>442</v>
      </c>
      <c r="E287" s="202" t="s">
        <v>3</v>
      </c>
      <c r="F287" s="203" t="s">
        <v>733</v>
      </c>
      <c r="G287" s="13"/>
      <c r="H287" s="204">
        <v>24.850000000000001</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79</v>
      </c>
      <c r="AV287" s="13" t="s">
        <v>79</v>
      </c>
      <c r="AW287" s="13" t="s">
        <v>31</v>
      </c>
      <c r="AX287" s="13" t="s">
        <v>69</v>
      </c>
      <c r="AY287" s="202" t="s">
        <v>328</v>
      </c>
    </row>
    <row r="288" s="13" customFormat="1">
      <c r="A288" s="13"/>
      <c r="B288" s="201"/>
      <c r="C288" s="13"/>
      <c r="D288" s="195" t="s">
        <v>442</v>
      </c>
      <c r="E288" s="202" t="s">
        <v>3</v>
      </c>
      <c r="F288" s="203" t="s">
        <v>734</v>
      </c>
      <c r="G288" s="13"/>
      <c r="H288" s="204">
        <v>44.899999999999999</v>
      </c>
      <c r="I288" s="205"/>
      <c r="J288" s="13"/>
      <c r="K288" s="13"/>
      <c r="L288" s="201"/>
      <c r="M288" s="206"/>
      <c r="N288" s="207"/>
      <c r="O288" s="207"/>
      <c r="P288" s="207"/>
      <c r="Q288" s="207"/>
      <c r="R288" s="207"/>
      <c r="S288" s="207"/>
      <c r="T288" s="208"/>
      <c r="U288" s="13"/>
      <c r="V288" s="13"/>
      <c r="W288" s="13"/>
      <c r="X288" s="13"/>
      <c r="Y288" s="13"/>
      <c r="Z288" s="13"/>
      <c r="AA288" s="13"/>
      <c r="AB288" s="13"/>
      <c r="AC288" s="13"/>
      <c r="AD288" s="13"/>
      <c r="AE288" s="13"/>
      <c r="AT288" s="202" t="s">
        <v>442</v>
      </c>
      <c r="AU288" s="202" t="s">
        <v>79</v>
      </c>
      <c r="AV288" s="13" t="s">
        <v>79</v>
      </c>
      <c r="AW288" s="13" t="s">
        <v>31</v>
      </c>
      <c r="AX288" s="13" t="s">
        <v>69</v>
      </c>
      <c r="AY288" s="202" t="s">
        <v>328</v>
      </c>
    </row>
    <row r="289" s="14" customFormat="1">
      <c r="A289" s="14"/>
      <c r="B289" s="209"/>
      <c r="C289" s="14"/>
      <c r="D289" s="195" t="s">
        <v>442</v>
      </c>
      <c r="E289" s="210" t="s">
        <v>3</v>
      </c>
      <c r="F289" s="211" t="s">
        <v>452</v>
      </c>
      <c r="G289" s="14"/>
      <c r="H289" s="212">
        <v>845.75</v>
      </c>
      <c r="I289" s="213"/>
      <c r="J289" s="14"/>
      <c r="K289" s="14"/>
      <c r="L289" s="209"/>
      <c r="M289" s="214"/>
      <c r="N289" s="215"/>
      <c r="O289" s="215"/>
      <c r="P289" s="215"/>
      <c r="Q289" s="215"/>
      <c r="R289" s="215"/>
      <c r="S289" s="215"/>
      <c r="T289" s="216"/>
      <c r="U289" s="14"/>
      <c r="V289" s="14"/>
      <c r="W289" s="14"/>
      <c r="X289" s="14"/>
      <c r="Y289" s="14"/>
      <c r="Z289" s="14"/>
      <c r="AA289" s="14"/>
      <c r="AB289" s="14"/>
      <c r="AC289" s="14"/>
      <c r="AD289" s="14"/>
      <c r="AE289" s="14"/>
      <c r="AT289" s="210" t="s">
        <v>442</v>
      </c>
      <c r="AU289" s="210" t="s">
        <v>79</v>
      </c>
      <c r="AV289" s="14" t="s">
        <v>113</v>
      </c>
      <c r="AW289" s="14" t="s">
        <v>31</v>
      </c>
      <c r="AX289" s="14" t="s">
        <v>76</v>
      </c>
      <c r="AY289" s="210" t="s">
        <v>328</v>
      </c>
    </row>
    <row r="290" s="2" customFormat="1" ht="21.75" customHeight="1">
      <c r="A290" s="41"/>
      <c r="B290" s="176"/>
      <c r="C290" s="224" t="s">
        <v>152</v>
      </c>
      <c r="D290" s="224" t="s">
        <v>539</v>
      </c>
      <c r="E290" s="225" t="s">
        <v>735</v>
      </c>
      <c r="F290" s="226" t="s">
        <v>736</v>
      </c>
      <c r="G290" s="227" t="s">
        <v>439</v>
      </c>
      <c r="H290" s="228">
        <v>688.5</v>
      </c>
      <c r="I290" s="229"/>
      <c r="J290" s="230">
        <f>ROUND(I290*H290,2)</f>
        <v>0</v>
      </c>
      <c r="K290" s="226" t="s">
        <v>335</v>
      </c>
      <c r="L290" s="231"/>
      <c r="M290" s="232" t="s">
        <v>3</v>
      </c>
      <c r="N290" s="233" t="s">
        <v>40</v>
      </c>
      <c r="O290" s="75"/>
      <c r="P290" s="186">
        <f>O290*H290</f>
        <v>0</v>
      </c>
      <c r="Q290" s="186">
        <v>0.13200000000000001</v>
      </c>
      <c r="R290" s="186">
        <f>Q290*H290</f>
        <v>90.882000000000005</v>
      </c>
      <c r="S290" s="186">
        <v>0</v>
      </c>
      <c r="T290" s="187">
        <f>S290*H290</f>
        <v>0</v>
      </c>
      <c r="U290" s="41"/>
      <c r="V290" s="41"/>
      <c r="W290" s="41"/>
      <c r="X290" s="41"/>
      <c r="Y290" s="41"/>
      <c r="Z290" s="41"/>
      <c r="AA290" s="41"/>
      <c r="AB290" s="41"/>
      <c r="AC290" s="41"/>
      <c r="AD290" s="41"/>
      <c r="AE290" s="41"/>
      <c r="AR290" s="188" t="s">
        <v>171</v>
      </c>
      <c r="AT290" s="188" t="s">
        <v>539</v>
      </c>
      <c r="AU290" s="188" t="s">
        <v>79</v>
      </c>
      <c r="AY290" s="22" t="s">
        <v>328</v>
      </c>
      <c r="BE290" s="189">
        <f>IF(N290="základní",J290,0)</f>
        <v>0</v>
      </c>
      <c r="BF290" s="189">
        <f>IF(N290="snížená",J290,0)</f>
        <v>0</v>
      </c>
      <c r="BG290" s="189">
        <f>IF(N290="zákl. přenesená",J290,0)</f>
        <v>0</v>
      </c>
      <c r="BH290" s="189">
        <f>IF(N290="sníž. přenesená",J290,0)</f>
        <v>0</v>
      </c>
      <c r="BI290" s="189">
        <f>IF(N290="nulová",J290,0)</f>
        <v>0</v>
      </c>
      <c r="BJ290" s="22" t="s">
        <v>76</v>
      </c>
      <c r="BK290" s="189">
        <f>ROUND(I290*H290,2)</f>
        <v>0</v>
      </c>
      <c r="BL290" s="22" t="s">
        <v>113</v>
      </c>
      <c r="BM290" s="188" t="s">
        <v>737</v>
      </c>
    </row>
    <row r="291" s="13" customFormat="1">
      <c r="A291" s="13"/>
      <c r="B291" s="201"/>
      <c r="C291" s="13"/>
      <c r="D291" s="195" t="s">
        <v>442</v>
      </c>
      <c r="E291" s="202" t="s">
        <v>3</v>
      </c>
      <c r="F291" s="203" t="s">
        <v>738</v>
      </c>
      <c r="G291" s="13"/>
      <c r="H291" s="204">
        <v>688.5</v>
      </c>
      <c r="I291" s="205"/>
      <c r="J291" s="13"/>
      <c r="K291" s="13"/>
      <c r="L291" s="201"/>
      <c r="M291" s="206"/>
      <c r="N291" s="207"/>
      <c r="O291" s="207"/>
      <c r="P291" s="207"/>
      <c r="Q291" s="207"/>
      <c r="R291" s="207"/>
      <c r="S291" s="207"/>
      <c r="T291" s="208"/>
      <c r="U291" s="13"/>
      <c r="V291" s="13"/>
      <c r="W291" s="13"/>
      <c r="X291" s="13"/>
      <c r="Y291" s="13"/>
      <c r="Z291" s="13"/>
      <c r="AA291" s="13"/>
      <c r="AB291" s="13"/>
      <c r="AC291" s="13"/>
      <c r="AD291" s="13"/>
      <c r="AE291" s="13"/>
      <c r="AT291" s="202" t="s">
        <v>442</v>
      </c>
      <c r="AU291" s="202" t="s">
        <v>79</v>
      </c>
      <c r="AV291" s="13" t="s">
        <v>79</v>
      </c>
      <c r="AW291" s="13" t="s">
        <v>31</v>
      </c>
      <c r="AX291" s="13" t="s">
        <v>76</v>
      </c>
      <c r="AY291" s="202" t="s">
        <v>328</v>
      </c>
    </row>
    <row r="292" s="2" customFormat="1" ht="24.15" customHeight="1">
      <c r="A292" s="41"/>
      <c r="B292" s="176"/>
      <c r="C292" s="224" t="s">
        <v>155</v>
      </c>
      <c r="D292" s="224" t="s">
        <v>539</v>
      </c>
      <c r="E292" s="225" t="s">
        <v>739</v>
      </c>
      <c r="F292" s="226" t="s">
        <v>740</v>
      </c>
      <c r="G292" s="227" t="s">
        <v>439</v>
      </c>
      <c r="H292" s="228">
        <v>24.850000000000001</v>
      </c>
      <c r="I292" s="229"/>
      <c r="J292" s="230">
        <f>ROUND(I292*H292,2)</f>
        <v>0</v>
      </c>
      <c r="K292" s="226" t="s">
        <v>335</v>
      </c>
      <c r="L292" s="231"/>
      <c r="M292" s="232" t="s">
        <v>3</v>
      </c>
      <c r="N292" s="233" t="s">
        <v>40</v>
      </c>
      <c r="O292" s="75"/>
      <c r="P292" s="186">
        <f>O292*H292</f>
        <v>0</v>
      </c>
      <c r="Q292" s="186">
        <v>0.13200000000000001</v>
      </c>
      <c r="R292" s="186">
        <f>Q292*H292</f>
        <v>3.2802000000000002</v>
      </c>
      <c r="S292" s="186">
        <v>0</v>
      </c>
      <c r="T292" s="187">
        <f>S292*H292</f>
        <v>0</v>
      </c>
      <c r="U292" s="41"/>
      <c r="V292" s="41"/>
      <c r="W292" s="41"/>
      <c r="X292" s="41"/>
      <c r="Y292" s="41"/>
      <c r="Z292" s="41"/>
      <c r="AA292" s="41"/>
      <c r="AB292" s="41"/>
      <c r="AC292" s="41"/>
      <c r="AD292" s="41"/>
      <c r="AE292" s="41"/>
      <c r="AR292" s="188" t="s">
        <v>171</v>
      </c>
      <c r="AT292" s="188" t="s">
        <v>539</v>
      </c>
      <c r="AU292" s="188" t="s">
        <v>79</v>
      </c>
      <c r="AY292" s="22" t="s">
        <v>328</v>
      </c>
      <c r="BE292" s="189">
        <f>IF(N292="základní",J292,0)</f>
        <v>0</v>
      </c>
      <c r="BF292" s="189">
        <f>IF(N292="snížená",J292,0)</f>
        <v>0</v>
      </c>
      <c r="BG292" s="189">
        <f>IF(N292="zákl. přenesená",J292,0)</f>
        <v>0</v>
      </c>
      <c r="BH292" s="189">
        <f>IF(N292="sníž. přenesená",J292,0)</f>
        <v>0</v>
      </c>
      <c r="BI292" s="189">
        <f>IF(N292="nulová",J292,0)</f>
        <v>0</v>
      </c>
      <c r="BJ292" s="22" t="s">
        <v>76</v>
      </c>
      <c r="BK292" s="189">
        <f>ROUND(I292*H292,2)</f>
        <v>0</v>
      </c>
      <c r="BL292" s="22" t="s">
        <v>113</v>
      </c>
      <c r="BM292" s="188" t="s">
        <v>741</v>
      </c>
    </row>
    <row r="293" s="13" customFormat="1">
      <c r="A293" s="13"/>
      <c r="B293" s="201"/>
      <c r="C293" s="13"/>
      <c r="D293" s="195" t="s">
        <v>442</v>
      </c>
      <c r="E293" s="202" t="s">
        <v>3</v>
      </c>
      <c r="F293" s="203" t="s">
        <v>742</v>
      </c>
      <c r="G293" s="13"/>
      <c r="H293" s="204">
        <v>24.850000000000001</v>
      </c>
      <c r="I293" s="205"/>
      <c r="J293" s="13"/>
      <c r="K293" s="13"/>
      <c r="L293" s="201"/>
      <c r="M293" s="206"/>
      <c r="N293" s="207"/>
      <c r="O293" s="207"/>
      <c r="P293" s="207"/>
      <c r="Q293" s="207"/>
      <c r="R293" s="207"/>
      <c r="S293" s="207"/>
      <c r="T293" s="208"/>
      <c r="U293" s="13"/>
      <c r="V293" s="13"/>
      <c r="W293" s="13"/>
      <c r="X293" s="13"/>
      <c r="Y293" s="13"/>
      <c r="Z293" s="13"/>
      <c r="AA293" s="13"/>
      <c r="AB293" s="13"/>
      <c r="AC293" s="13"/>
      <c r="AD293" s="13"/>
      <c r="AE293" s="13"/>
      <c r="AT293" s="202" t="s">
        <v>442</v>
      </c>
      <c r="AU293" s="202" t="s">
        <v>79</v>
      </c>
      <c r="AV293" s="13" t="s">
        <v>79</v>
      </c>
      <c r="AW293" s="13" t="s">
        <v>31</v>
      </c>
      <c r="AX293" s="13" t="s">
        <v>76</v>
      </c>
      <c r="AY293" s="202" t="s">
        <v>328</v>
      </c>
    </row>
    <row r="294" s="2" customFormat="1" ht="24.15" customHeight="1">
      <c r="A294" s="41"/>
      <c r="B294" s="176"/>
      <c r="C294" s="224" t="s">
        <v>158</v>
      </c>
      <c r="D294" s="224" t="s">
        <v>539</v>
      </c>
      <c r="E294" s="225" t="s">
        <v>743</v>
      </c>
      <c r="F294" s="226" t="s">
        <v>744</v>
      </c>
      <c r="G294" s="227" t="s">
        <v>476</v>
      </c>
      <c r="H294" s="228">
        <v>9.5</v>
      </c>
      <c r="I294" s="229"/>
      <c r="J294" s="230">
        <f>ROUND(I294*H294,2)</f>
        <v>0</v>
      </c>
      <c r="K294" s="226" t="s">
        <v>335</v>
      </c>
      <c r="L294" s="231"/>
      <c r="M294" s="232" t="s">
        <v>3</v>
      </c>
      <c r="N294" s="233" t="s">
        <v>40</v>
      </c>
      <c r="O294" s="75"/>
      <c r="P294" s="186">
        <f>O294*H294</f>
        <v>0</v>
      </c>
      <c r="Q294" s="186">
        <v>0.00142</v>
      </c>
      <c r="R294" s="186">
        <f>Q294*H294</f>
        <v>0.01349</v>
      </c>
      <c r="S294" s="186">
        <v>0</v>
      </c>
      <c r="T294" s="187">
        <f>S294*H294</f>
        <v>0</v>
      </c>
      <c r="U294" s="41"/>
      <c r="V294" s="41"/>
      <c r="W294" s="41"/>
      <c r="X294" s="41"/>
      <c r="Y294" s="41"/>
      <c r="Z294" s="41"/>
      <c r="AA294" s="41"/>
      <c r="AB294" s="41"/>
      <c r="AC294" s="41"/>
      <c r="AD294" s="41"/>
      <c r="AE294" s="41"/>
      <c r="AR294" s="188" t="s">
        <v>171</v>
      </c>
      <c r="AT294" s="188" t="s">
        <v>539</v>
      </c>
      <c r="AU294" s="188" t="s">
        <v>79</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113</v>
      </c>
      <c r="BM294" s="188" t="s">
        <v>745</v>
      </c>
    </row>
    <row r="295" s="13" customFormat="1">
      <c r="A295" s="13"/>
      <c r="B295" s="201"/>
      <c r="C295" s="13"/>
      <c r="D295" s="195" t="s">
        <v>442</v>
      </c>
      <c r="E295" s="202" t="s">
        <v>3</v>
      </c>
      <c r="F295" s="203" t="s">
        <v>746</v>
      </c>
      <c r="G295" s="13"/>
      <c r="H295" s="204">
        <v>9.5</v>
      </c>
      <c r="I295" s="205"/>
      <c r="J295" s="13"/>
      <c r="K295" s="13"/>
      <c r="L295" s="201"/>
      <c r="M295" s="206"/>
      <c r="N295" s="207"/>
      <c r="O295" s="207"/>
      <c r="P295" s="207"/>
      <c r="Q295" s="207"/>
      <c r="R295" s="207"/>
      <c r="S295" s="207"/>
      <c r="T295" s="208"/>
      <c r="U295" s="13"/>
      <c r="V295" s="13"/>
      <c r="W295" s="13"/>
      <c r="X295" s="13"/>
      <c r="Y295" s="13"/>
      <c r="Z295" s="13"/>
      <c r="AA295" s="13"/>
      <c r="AB295" s="13"/>
      <c r="AC295" s="13"/>
      <c r="AD295" s="13"/>
      <c r="AE295" s="13"/>
      <c r="AT295" s="202" t="s">
        <v>442</v>
      </c>
      <c r="AU295" s="202" t="s">
        <v>79</v>
      </c>
      <c r="AV295" s="13" t="s">
        <v>79</v>
      </c>
      <c r="AW295" s="13" t="s">
        <v>31</v>
      </c>
      <c r="AX295" s="13" t="s">
        <v>76</v>
      </c>
      <c r="AY295" s="202" t="s">
        <v>328</v>
      </c>
    </row>
    <row r="296" s="2" customFormat="1" ht="24.15" customHeight="1">
      <c r="A296" s="41"/>
      <c r="B296" s="176"/>
      <c r="C296" s="224" t="s">
        <v>161</v>
      </c>
      <c r="D296" s="224" t="s">
        <v>539</v>
      </c>
      <c r="E296" s="225" t="s">
        <v>747</v>
      </c>
      <c r="F296" s="226" t="s">
        <v>748</v>
      </c>
      <c r="G296" s="227" t="s">
        <v>574</v>
      </c>
      <c r="H296" s="228">
        <v>224.5</v>
      </c>
      <c r="I296" s="229"/>
      <c r="J296" s="230">
        <f>ROUND(I296*H296,2)</f>
        <v>0</v>
      </c>
      <c r="K296" s="226" t="s">
        <v>335</v>
      </c>
      <c r="L296" s="231"/>
      <c r="M296" s="232" t="s">
        <v>3</v>
      </c>
      <c r="N296" s="233" t="s">
        <v>40</v>
      </c>
      <c r="O296" s="75"/>
      <c r="P296" s="186">
        <f>O296*H296</f>
        <v>0</v>
      </c>
      <c r="Q296" s="186">
        <v>0.025999999999999999</v>
      </c>
      <c r="R296" s="186">
        <f>Q296*H296</f>
        <v>5.8369999999999997</v>
      </c>
      <c r="S296" s="186">
        <v>0</v>
      </c>
      <c r="T296" s="187">
        <f>S296*H296</f>
        <v>0</v>
      </c>
      <c r="U296" s="41"/>
      <c r="V296" s="41"/>
      <c r="W296" s="41"/>
      <c r="X296" s="41"/>
      <c r="Y296" s="41"/>
      <c r="Z296" s="41"/>
      <c r="AA296" s="41"/>
      <c r="AB296" s="41"/>
      <c r="AC296" s="41"/>
      <c r="AD296" s="41"/>
      <c r="AE296" s="41"/>
      <c r="AR296" s="188" t="s">
        <v>171</v>
      </c>
      <c r="AT296" s="188" t="s">
        <v>539</v>
      </c>
      <c r="AU296" s="188" t="s">
        <v>79</v>
      </c>
      <c r="AY296" s="22" t="s">
        <v>328</v>
      </c>
      <c r="BE296" s="189">
        <f>IF(N296="základní",J296,0)</f>
        <v>0</v>
      </c>
      <c r="BF296" s="189">
        <f>IF(N296="snížená",J296,0)</f>
        <v>0</v>
      </c>
      <c r="BG296" s="189">
        <f>IF(N296="zákl. přenesená",J296,0)</f>
        <v>0</v>
      </c>
      <c r="BH296" s="189">
        <f>IF(N296="sníž. přenesená",J296,0)</f>
        <v>0</v>
      </c>
      <c r="BI296" s="189">
        <f>IF(N296="nulová",J296,0)</f>
        <v>0</v>
      </c>
      <c r="BJ296" s="22" t="s">
        <v>76</v>
      </c>
      <c r="BK296" s="189">
        <f>ROUND(I296*H296,2)</f>
        <v>0</v>
      </c>
      <c r="BL296" s="22" t="s">
        <v>113</v>
      </c>
      <c r="BM296" s="188" t="s">
        <v>749</v>
      </c>
    </row>
    <row r="297" s="13" customFormat="1">
      <c r="A297" s="13"/>
      <c r="B297" s="201"/>
      <c r="C297" s="13"/>
      <c r="D297" s="195" t="s">
        <v>442</v>
      </c>
      <c r="E297" s="202" t="s">
        <v>3</v>
      </c>
      <c r="F297" s="203" t="s">
        <v>750</v>
      </c>
      <c r="G297" s="13"/>
      <c r="H297" s="204">
        <v>224.5</v>
      </c>
      <c r="I297" s="205"/>
      <c r="J297" s="13"/>
      <c r="K297" s="13"/>
      <c r="L297" s="201"/>
      <c r="M297" s="206"/>
      <c r="N297" s="207"/>
      <c r="O297" s="207"/>
      <c r="P297" s="207"/>
      <c r="Q297" s="207"/>
      <c r="R297" s="207"/>
      <c r="S297" s="207"/>
      <c r="T297" s="208"/>
      <c r="U297" s="13"/>
      <c r="V297" s="13"/>
      <c r="W297" s="13"/>
      <c r="X297" s="13"/>
      <c r="Y297" s="13"/>
      <c r="Z297" s="13"/>
      <c r="AA297" s="13"/>
      <c r="AB297" s="13"/>
      <c r="AC297" s="13"/>
      <c r="AD297" s="13"/>
      <c r="AE297" s="13"/>
      <c r="AT297" s="202" t="s">
        <v>442</v>
      </c>
      <c r="AU297" s="202" t="s">
        <v>79</v>
      </c>
      <c r="AV297" s="13" t="s">
        <v>79</v>
      </c>
      <c r="AW297" s="13" t="s">
        <v>31</v>
      </c>
      <c r="AX297" s="13" t="s">
        <v>76</v>
      </c>
      <c r="AY297" s="202" t="s">
        <v>328</v>
      </c>
    </row>
    <row r="298" s="2" customFormat="1" ht="24.15" customHeight="1">
      <c r="A298" s="41"/>
      <c r="B298" s="176"/>
      <c r="C298" s="224" t="s">
        <v>751</v>
      </c>
      <c r="D298" s="224" t="s">
        <v>539</v>
      </c>
      <c r="E298" s="225" t="s">
        <v>752</v>
      </c>
      <c r="F298" s="226" t="s">
        <v>753</v>
      </c>
      <c r="G298" s="227" t="s">
        <v>439</v>
      </c>
      <c r="H298" s="228">
        <v>108.12000000000001</v>
      </c>
      <c r="I298" s="229"/>
      <c r="J298" s="230">
        <f>ROUND(I298*H298,2)</f>
        <v>0</v>
      </c>
      <c r="K298" s="226" t="s">
        <v>335</v>
      </c>
      <c r="L298" s="231"/>
      <c r="M298" s="232" t="s">
        <v>3</v>
      </c>
      <c r="N298" s="233" t="s">
        <v>40</v>
      </c>
      <c r="O298" s="75"/>
      <c r="P298" s="186">
        <f>O298*H298</f>
        <v>0</v>
      </c>
      <c r="Q298" s="186">
        <v>0.13100000000000001</v>
      </c>
      <c r="R298" s="186">
        <f>Q298*H298</f>
        <v>14.163720000000001</v>
      </c>
      <c r="S298" s="186">
        <v>0</v>
      </c>
      <c r="T298" s="187">
        <f>S298*H298</f>
        <v>0</v>
      </c>
      <c r="U298" s="41"/>
      <c r="V298" s="41"/>
      <c r="W298" s="41"/>
      <c r="X298" s="41"/>
      <c r="Y298" s="41"/>
      <c r="Z298" s="41"/>
      <c r="AA298" s="41"/>
      <c r="AB298" s="41"/>
      <c r="AC298" s="41"/>
      <c r="AD298" s="41"/>
      <c r="AE298" s="41"/>
      <c r="AR298" s="188" t="s">
        <v>171</v>
      </c>
      <c r="AT298" s="188" t="s">
        <v>539</v>
      </c>
      <c r="AU298" s="188" t="s">
        <v>79</v>
      </c>
      <c r="AY298" s="22" t="s">
        <v>328</v>
      </c>
      <c r="BE298" s="189">
        <f>IF(N298="základní",J298,0)</f>
        <v>0</v>
      </c>
      <c r="BF298" s="189">
        <f>IF(N298="snížená",J298,0)</f>
        <v>0</v>
      </c>
      <c r="BG298" s="189">
        <f>IF(N298="zákl. přenesená",J298,0)</f>
        <v>0</v>
      </c>
      <c r="BH298" s="189">
        <f>IF(N298="sníž. přenesená",J298,0)</f>
        <v>0</v>
      </c>
      <c r="BI298" s="189">
        <f>IF(N298="nulová",J298,0)</f>
        <v>0</v>
      </c>
      <c r="BJ298" s="22" t="s">
        <v>76</v>
      </c>
      <c r="BK298" s="189">
        <f>ROUND(I298*H298,2)</f>
        <v>0</v>
      </c>
      <c r="BL298" s="22" t="s">
        <v>113</v>
      </c>
      <c r="BM298" s="188" t="s">
        <v>754</v>
      </c>
    </row>
    <row r="299" s="13" customFormat="1">
      <c r="A299" s="13"/>
      <c r="B299" s="201"/>
      <c r="C299" s="13"/>
      <c r="D299" s="195" t="s">
        <v>442</v>
      </c>
      <c r="E299" s="202" t="s">
        <v>3</v>
      </c>
      <c r="F299" s="203" t="s">
        <v>755</v>
      </c>
      <c r="G299" s="13"/>
      <c r="H299" s="204">
        <v>108.12000000000001</v>
      </c>
      <c r="I299" s="205"/>
      <c r="J299" s="13"/>
      <c r="K299" s="13"/>
      <c r="L299" s="201"/>
      <c r="M299" s="206"/>
      <c r="N299" s="207"/>
      <c r="O299" s="207"/>
      <c r="P299" s="207"/>
      <c r="Q299" s="207"/>
      <c r="R299" s="207"/>
      <c r="S299" s="207"/>
      <c r="T299" s="208"/>
      <c r="U299" s="13"/>
      <c r="V299" s="13"/>
      <c r="W299" s="13"/>
      <c r="X299" s="13"/>
      <c r="Y299" s="13"/>
      <c r="Z299" s="13"/>
      <c r="AA299" s="13"/>
      <c r="AB299" s="13"/>
      <c r="AC299" s="13"/>
      <c r="AD299" s="13"/>
      <c r="AE299" s="13"/>
      <c r="AT299" s="202" t="s">
        <v>442</v>
      </c>
      <c r="AU299" s="202" t="s">
        <v>79</v>
      </c>
      <c r="AV299" s="13" t="s">
        <v>79</v>
      </c>
      <c r="AW299" s="13" t="s">
        <v>31</v>
      </c>
      <c r="AX299" s="13" t="s">
        <v>76</v>
      </c>
      <c r="AY299" s="202" t="s">
        <v>328</v>
      </c>
    </row>
    <row r="300" s="2" customFormat="1" ht="16.5" customHeight="1">
      <c r="A300" s="41"/>
      <c r="B300" s="176"/>
      <c r="C300" s="177" t="s">
        <v>756</v>
      </c>
      <c r="D300" s="177" t="s">
        <v>331</v>
      </c>
      <c r="E300" s="178" t="s">
        <v>757</v>
      </c>
      <c r="F300" s="179" t="s">
        <v>758</v>
      </c>
      <c r="G300" s="180" t="s">
        <v>574</v>
      </c>
      <c r="H300" s="181">
        <v>15</v>
      </c>
      <c r="I300" s="182"/>
      <c r="J300" s="183">
        <f>ROUND(I300*H300,2)</f>
        <v>0</v>
      </c>
      <c r="K300" s="179" t="s">
        <v>335</v>
      </c>
      <c r="L300" s="42"/>
      <c r="M300" s="184" t="s">
        <v>3</v>
      </c>
      <c r="N300" s="185" t="s">
        <v>40</v>
      </c>
      <c r="O300" s="75"/>
      <c r="P300" s="186">
        <f>O300*H300</f>
        <v>0</v>
      </c>
      <c r="Q300" s="186">
        <v>0</v>
      </c>
      <c r="R300" s="186">
        <f>Q300*H300</f>
        <v>0</v>
      </c>
      <c r="S300" s="186">
        <v>0</v>
      </c>
      <c r="T300" s="187">
        <f>S300*H300</f>
        <v>0</v>
      </c>
      <c r="U300" s="41"/>
      <c r="V300" s="41"/>
      <c r="W300" s="41"/>
      <c r="X300" s="41"/>
      <c r="Y300" s="41"/>
      <c r="Z300" s="41"/>
      <c r="AA300" s="41"/>
      <c r="AB300" s="41"/>
      <c r="AC300" s="41"/>
      <c r="AD300" s="41"/>
      <c r="AE300" s="41"/>
      <c r="AR300" s="188" t="s">
        <v>113</v>
      </c>
      <c r="AT300" s="188" t="s">
        <v>331</v>
      </c>
      <c r="AU300" s="188" t="s">
        <v>79</v>
      </c>
      <c r="AY300" s="22" t="s">
        <v>328</v>
      </c>
      <c r="BE300" s="189">
        <f>IF(N300="základní",J300,0)</f>
        <v>0</v>
      </c>
      <c r="BF300" s="189">
        <f>IF(N300="snížená",J300,0)</f>
        <v>0</v>
      </c>
      <c r="BG300" s="189">
        <f>IF(N300="zákl. přenesená",J300,0)</f>
        <v>0</v>
      </c>
      <c r="BH300" s="189">
        <f>IF(N300="sníž. přenesená",J300,0)</f>
        <v>0</v>
      </c>
      <c r="BI300" s="189">
        <f>IF(N300="nulová",J300,0)</f>
        <v>0</v>
      </c>
      <c r="BJ300" s="22" t="s">
        <v>76</v>
      </c>
      <c r="BK300" s="189">
        <f>ROUND(I300*H300,2)</f>
        <v>0</v>
      </c>
      <c r="BL300" s="22" t="s">
        <v>113</v>
      </c>
      <c r="BM300" s="188" t="s">
        <v>759</v>
      </c>
    </row>
    <row r="301" s="2" customFormat="1">
      <c r="A301" s="41"/>
      <c r="B301" s="42"/>
      <c r="C301" s="41"/>
      <c r="D301" s="190" t="s">
        <v>338</v>
      </c>
      <c r="E301" s="41"/>
      <c r="F301" s="191" t="s">
        <v>760</v>
      </c>
      <c r="G301" s="41"/>
      <c r="H301" s="41"/>
      <c r="I301" s="192"/>
      <c r="J301" s="41"/>
      <c r="K301" s="41"/>
      <c r="L301" s="42"/>
      <c r="M301" s="193"/>
      <c r="N301" s="194"/>
      <c r="O301" s="75"/>
      <c r="P301" s="75"/>
      <c r="Q301" s="75"/>
      <c r="R301" s="75"/>
      <c r="S301" s="75"/>
      <c r="T301" s="76"/>
      <c r="U301" s="41"/>
      <c r="V301" s="41"/>
      <c r="W301" s="41"/>
      <c r="X301" s="41"/>
      <c r="Y301" s="41"/>
      <c r="Z301" s="41"/>
      <c r="AA301" s="41"/>
      <c r="AB301" s="41"/>
      <c r="AC301" s="41"/>
      <c r="AD301" s="41"/>
      <c r="AE301" s="41"/>
      <c r="AT301" s="22" t="s">
        <v>338</v>
      </c>
      <c r="AU301" s="22" t="s">
        <v>79</v>
      </c>
    </row>
    <row r="302" s="2" customFormat="1" ht="21.75" customHeight="1">
      <c r="A302" s="41"/>
      <c r="B302" s="176"/>
      <c r="C302" s="224" t="s">
        <v>761</v>
      </c>
      <c r="D302" s="224" t="s">
        <v>539</v>
      </c>
      <c r="E302" s="225" t="s">
        <v>762</v>
      </c>
      <c r="F302" s="226" t="s">
        <v>763</v>
      </c>
      <c r="G302" s="227" t="s">
        <v>574</v>
      </c>
      <c r="H302" s="228">
        <v>1</v>
      </c>
      <c r="I302" s="229"/>
      <c r="J302" s="230">
        <f>ROUND(I302*H302,2)</f>
        <v>0</v>
      </c>
      <c r="K302" s="226" t="s">
        <v>335</v>
      </c>
      <c r="L302" s="231"/>
      <c r="M302" s="232" t="s">
        <v>3</v>
      </c>
      <c r="N302" s="233" t="s">
        <v>40</v>
      </c>
      <c r="O302" s="75"/>
      <c r="P302" s="186">
        <f>O302*H302</f>
        <v>0</v>
      </c>
      <c r="Q302" s="186">
        <v>3.9992000000000001</v>
      </c>
      <c r="R302" s="186">
        <f>Q302*H302</f>
        <v>3.9992000000000001</v>
      </c>
      <c r="S302" s="186">
        <v>0</v>
      </c>
      <c r="T302" s="187">
        <f>S302*H302</f>
        <v>0</v>
      </c>
      <c r="U302" s="41"/>
      <c r="V302" s="41"/>
      <c r="W302" s="41"/>
      <c r="X302" s="41"/>
      <c r="Y302" s="41"/>
      <c r="Z302" s="41"/>
      <c r="AA302" s="41"/>
      <c r="AB302" s="41"/>
      <c r="AC302" s="41"/>
      <c r="AD302" s="41"/>
      <c r="AE302" s="41"/>
      <c r="AR302" s="188" t="s">
        <v>171</v>
      </c>
      <c r="AT302" s="188" t="s">
        <v>539</v>
      </c>
      <c r="AU302" s="188" t="s">
        <v>79</v>
      </c>
      <c r="AY302" s="22" t="s">
        <v>328</v>
      </c>
      <c r="BE302" s="189">
        <f>IF(N302="základní",J302,0)</f>
        <v>0</v>
      </c>
      <c r="BF302" s="189">
        <f>IF(N302="snížená",J302,0)</f>
        <v>0</v>
      </c>
      <c r="BG302" s="189">
        <f>IF(N302="zákl. přenesená",J302,0)</f>
        <v>0</v>
      </c>
      <c r="BH302" s="189">
        <f>IF(N302="sníž. přenesená",J302,0)</f>
        <v>0</v>
      </c>
      <c r="BI302" s="189">
        <f>IF(N302="nulová",J302,0)</f>
        <v>0</v>
      </c>
      <c r="BJ302" s="22" t="s">
        <v>76</v>
      </c>
      <c r="BK302" s="189">
        <f>ROUND(I302*H302,2)</f>
        <v>0</v>
      </c>
      <c r="BL302" s="22" t="s">
        <v>113</v>
      </c>
      <c r="BM302" s="188" t="s">
        <v>764</v>
      </c>
    </row>
    <row r="303" s="2" customFormat="1" ht="21.75" customHeight="1">
      <c r="A303" s="41"/>
      <c r="B303" s="176"/>
      <c r="C303" s="224" t="s">
        <v>765</v>
      </c>
      <c r="D303" s="224" t="s">
        <v>539</v>
      </c>
      <c r="E303" s="225" t="s">
        <v>766</v>
      </c>
      <c r="F303" s="226" t="s">
        <v>767</v>
      </c>
      <c r="G303" s="227" t="s">
        <v>574</v>
      </c>
      <c r="H303" s="228">
        <v>1</v>
      </c>
      <c r="I303" s="229"/>
      <c r="J303" s="230">
        <f>ROUND(I303*H303,2)</f>
        <v>0</v>
      </c>
      <c r="K303" s="226" t="s">
        <v>335</v>
      </c>
      <c r="L303" s="231"/>
      <c r="M303" s="232" t="s">
        <v>3</v>
      </c>
      <c r="N303" s="233" t="s">
        <v>40</v>
      </c>
      <c r="O303" s="75"/>
      <c r="P303" s="186">
        <f>O303*H303</f>
        <v>0</v>
      </c>
      <c r="Q303" s="186">
        <v>3.7328000000000001</v>
      </c>
      <c r="R303" s="186">
        <f>Q303*H303</f>
        <v>3.7328000000000001</v>
      </c>
      <c r="S303" s="186">
        <v>0</v>
      </c>
      <c r="T303" s="187">
        <f>S303*H303</f>
        <v>0</v>
      </c>
      <c r="U303" s="41"/>
      <c r="V303" s="41"/>
      <c r="W303" s="41"/>
      <c r="X303" s="41"/>
      <c r="Y303" s="41"/>
      <c r="Z303" s="41"/>
      <c r="AA303" s="41"/>
      <c r="AB303" s="41"/>
      <c r="AC303" s="41"/>
      <c r="AD303" s="41"/>
      <c r="AE303" s="41"/>
      <c r="AR303" s="188" t="s">
        <v>171</v>
      </c>
      <c r="AT303" s="188" t="s">
        <v>539</v>
      </c>
      <c r="AU303" s="188" t="s">
        <v>79</v>
      </c>
      <c r="AY303" s="22" t="s">
        <v>328</v>
      </c>
      <c r="BE303" s="189">
        <f>IF(N303="základní",J303,0)</f>
        <v>0</v>
      </c>
      <c r="BF303" s="189">
        <f>IF(N303="snížená",J303,0)</f>
        <v>0</v>
      </c>
      <c r="BG303" s="189">
        <f>IF(N303="zákl. přenesená",J303,0)</f>
        <v>0</v>
      </c>
      <c r="BH303" s="189">
        <f>IF(N303="sníž. přenesená",J303,0)</f>
        <v>0</v>
      </c>
      <c r="BI303" s="189">
        <f>IF(N303="nulová",J303,0)</f>
        <v>0</v>
      </c>
      <c r="BJ303" s="22" t="s">
        <v>76</v>
      </c>
      <c r="BK303" s="189">
        <f>ROUND(I303*H303,2)</f>
        <v>0</v>
      </c>
      <c r="BL303" s="22" t="s">
        <v>113</v>
      </c>
      <c r="BM303" s="188" t="s">
        <v>768</v>
      </c>
    </row>
    <row r="304" s="2" customFormat="1" ht="21.75" customHeight="1">
      <c r="A304" s="41"/>
      <c r="B304" s="176"/>
      <c r="C304" s="224" t="s">
        <v>769</v>
      </c>
      <c r="D304" s="224" t="s">
        <v>539</v>
      </c>
      <c r="E304" s="225" t="s">
        <v>770</v>
      </c>
      <c r="F304" s="226" t="s">
        <v>771</v>
      </c>
      <c r="G304" s="227" t="s">
        <v>574</v>
      </c>
      <c r="H304" s="228">
        <v>13</v>
      </c>
      <c r="I304" s="229"/>
      <c r="J304" s="230">
        <f>ROUND(I304*H304,2)</f>
        <v>0</v>
      </c>
      <c r="K304" s="226" t="s">
        <v>335</v>
      </c>
      <c r="L304" s="231"/>
      <c r="M304" s="232" t="s">
        <v>3</v>
      </c>
      <c r="N304" s="233" t="s">
        <v>40</v>
      </c>
      <c r="O304" s="75"/>
      <c r="P304" s="186">
        <f>O304*H304</f>
        <v>0</v>
      </c>
      <c r="Q304" s="186">
        <v>3.8658000000000001</v>
      </c>
      <c r="R304" s="186">
        <f>Q304*H304</f>
        <v>50.255400000000002</v>
      </c>
      <c r="S304" s="186">
        <v>0</v>
      </c>
      <c r="T304" s="187">
        <f>S304*H304</f>
        <v>0</v>
      </c>
      <c r="U304" s="41"/>
      <c r="V304" s="41"/>
      <c r="W304" s="41"/>
      <c r="X304" s="41"/>
      <c r="Y304" s="41"/>
      <c r="Z304" s="41"/>
      <c r="AA304" s="41"/>
      <c r="AB304" s="41"/>
      <c r="AC304" s="41"/>
      <c r="AD304" s="41"/>
      <c r="AE304" s="41"/>
      <c r="AR304" s="188" t="s">
        <v>171</v>
      </c>
      <c r="AT304" s="188" t="s">
        <v>539</v>
      </c>
      <c r="AU304" s="188" t="s">
        <v>79</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113</v>
      </c>
      <c r="BM304" s="188" t="s">
        <v>772</v>
      </c>
    </row>
    <row r="305" s="12" customFormat="1" ht="22.8" customHeight="1">
      <c r="A305" s="12"/>
      <c r="B305" s="163"/>
      <c r="C305" s="12"/>
      <c r="D305" s="164" t="s">
        <v>68</v>
      </c>
      <c r="E305" s="174" t="s">
        <v>171</v>
      </c>
      <c r="F305" s="174" t="s">
        <v>773</v>
      </c>
      <c r="G305" s="12"/>
      <c r="H305" s="12"/>
      <c r="I305" s="166"/>
      <c r="J305" s="175">
        <f>BK305</f>
        <v>0</v>
      </c>
      <c r="K305" s="12"/>
      <c r="L305" s="163"/>
      <c r="M305" s="168"/>
      <c r="N305" s="169"/>
      <c r="O305" s="169"/>
      <c r="P305" s="170">
        <f>SUM(P306:P308)</f>
        <v>0</v>
      </c>
      <c r="Q305" s="169"/>
      <c r="R305" s="170">
        <f>SUM(R306:R308)</f>
        <v>0.52052000000000009</v>
      </c>
      <c r="S305" s="169"/>
      <c r="T305" s="171">
        <f>SUM(T306:T308)</f>
        <v>0</v>
      </c>
      <c r="U305" s="12"/>
      <c r="V305" s="12"/>
      <c r="W305" s="12"/>
      <c r="X305" s="12"/>
      <c r="Y305" s="12"/>
      <c r="Z305" s="12"/>
      <c r="AA305" s="12"/>
      <c r="AB305" s="12"/>
      <c r="AC305" s="12"/>
      <c r="AD305" s="12"/>
      <c r="AE305" s="12"/>
      <c r="AR305" s="164" t="s">
        <v>76</v>
      </c>
      <c r="AT305" s="172" t="s">
        <v>68</v>
      </c>
      <c r="AU305" s="172" t="s">
        <v>76</v>
      </c>
      <c r="AY305" s="164" t="s">
        <v>328</v>
      </c>
      <c r="BK305" s="173">
        <f>SUM(BK306:BK308)</f>
        <v>0</v>
      </c>
    </row>
    <row r="306" s="2" customFormat="1" ht="24.15" customHeight="1">
      <c r="A306" s="41"/>
      <c r="B306" s="176"/>
      <c r="C306" s="177" t="s">
        <v>165</v>
      </c>
      <c r="D306" s="177" t="s">
        <v>331</v>
      </c>
      <c r="E306" s="178" t="s">
        <v>774</v>
      </c>
      <c r="F306" s="179" t="s">
        <v>775</v>
      </c>
      <c r="G306" s="180" t="s">
        <v>574</v>
      </c>
      <c r="H306" s="181">
        <v>2</v>
      </c>
      <c r="I306" s="182"/>
      <c r="J306" s="183">
        <f>ROUND(I306*H306,2)</f>
        <v>0</v>
      </c>
      <c r="K306" s="179" t="s">
        <v>335</v>
      </c>
      <c r="L306" s="42"/>
      <c r="M306" s="184" t="s">
        <v>3</v>
      </c>
      <c r="N306" s="185" t="s">
        <v>40</v>
      </c>
      <c r="O306" s="75"/>
      <c r="P306" s="186">
        <f>O306*H306</f>
        <v>0</v>
      </c>
      <c r="Q306" s="186">
        <v>0.12526000000000001</v>
      </c>
      <c r="R306" s="186">
        <f>Q306*H306</f>
        <v>0.25052000000000002</v>
      </c>
      <c r="S306" s="186">
        <v>0</v>
      </c>
      <c r="T306" s="187">
        <f>S306*H306</f>
        <v>0</v>
      </c>
      <c r="U306" s="41"/>
      <c r="V306" s="41"/>
      <c r="W306" s="41"/>
      <c r="X306" s="41"/>
      <c r="Y306" s="41"/>
      <c r="Z306" s="41"/>
      <c r="AA306" s="41"/>
      <c r="AB306" s="41"/>
      <c r="AC306" s="41"/>
      <c r="AD306" s="41"/>
      <c r="AE306" s="41"/>
      <c r="AR306" s="188" t="s">
        <v>113</v>
      </c>
      <c r="AT306" s="188" t="s">
        <v>331</v>
      </c>
      <c r="AU306" s="188" t="s">
        <v>79</v>
      </c>
      <c r="AY306" s="22" t="s">
        <v>328</v>
      </c>
      <c r="BE306" s="189">
        <f>IF(N306="základní",J306,0)</f>
        <v>0</v>
      </c>
      <c r="BF306" s="189">
        <f>IF(N306="snížená",J306,0)</f>
        <v>0</v>
      </c>
      <c r="BG306" s="189">
        <f>IF(N306="zákl. přenesená",J306,0)</f>
        <v>0</v>
      </c>
      <c r="BH306" s="189">
        <f>IF(N306="sníž. přenesená",J306,0)</f>
        <v>0</v>
      </c>
      <c r="BI306" s="189">
        <f>IF(N306="nulová",J306,0)</f>
        <v>0</v>
      </c>
      <c r="BJ306" s="22" t="s">
        <v>76</v>
      </c>
      <c r="BK306" s="189">
        <f>ROUND(I306*H306,2)</f>
        <v>0</v>
      </c>
      <c r="BL306" s="22" t="s">
        <v>113</v>
      </c>
      <c r="BM306" s="188" t="s">
        <v>776</v>
      </c>
    </row>
    <row r="307" s="2" customFormat="1">
      <c r="A307" s="41"/>
      <c r="B307" s="42"/>
      <c r="C307" s="41"/>
      <c r="D307" s="190" t="s">
        <v>338</v>
      </c>
      <c r="E307" s="41"/>
      <c r="F307" s="191" t="s">
        <v>777</v>
      </c>
      <c r="G307" s="41"/>
      <c r="H307" s="41"/>
      <c r="I307" s="192"/>
      <c r="J307" s="41"/>
      <c r="K307" s="41"/>
      <c r="L307" s="42"/>
      <c r="M307" s="193"/>
      <c r="N307" s="194"/>
      <c r="O307" s="75"/>
      <c r="P307" s="75"/>
      <c r="Q307" s="75"/>
      <c r="R307" s="75"/>
      <c r="S307" s="75"/>
      <c r="T307" s="76"/>
      <c r="U307" s="41"/>
      <c r="V307" s="41"/>
      <c r="W307" s="41"/>
      <c r="X307" s="41"/>
      <c r="Y307" s="41"/>
      <c r="Z307" s="41"/>
      <c r="AA307" s="41"/>
      <c r="AB307" s="41"/>
      <c r="AC307" s="41"/>
      <c r="AD307" s="41"/>
      <c r="AE307" s="41"/>
      <c r="AT307" s="22" t="s">
        <v>338</v>
      </c>
      <c r="AU307" s="22" t="s">
        <v>79</v>
      </c>
    </row>
    <row r="308" s="2" customFormat="1" ht="24.15" customHeight="1">
      <c r="A308" s="41"/>
      <c r="B308" s="176"/>
      <c r="C308" s="224" t="s">
        <v>778</v>
      </c>
      <c r="D308" s="224" t="s">
        <v>539</v>
      </c>
      <c r="E308" s="225" t="s">
        <v>779</v>
      </c>
      <c r="F308" s="226" t="s">
        <v>780</v>
      </c>
      <c r="G308" s="227" t="s">
        <v>574</v>
      </c>
      <c r="H308" s="228">
        <v>2</v>
      </c>
      <c r="I308" s="229"/>
      <c r="J308" s="230">
        <f>ROUND(I308*H308,2)</f>
        <v>0</v>
      </c>
      <c r="K308" s="226" t="s">
        <v>335</v>
      </c>
      <c r="L308" s="231"/>
      <c r="M308" s="232" t="s">
        <v>3</v>
      </c>
      <c r="N308" s="233" t="s">
        <v>40</v>
      </c>
      <c r="O308" s="75"/>
      <c r="P308" s="186">
        <f>O308*H308</f>
        <v>0</v>
      </c>
      <c r="Q308" s="186">
        <v>0.13500000000000001</v>
      </c>
      <c r="R308" s="186">
        <f>Q308*H308</f>
        <v>0.27000000000000002</v>
      </c>
      <c r="S308" s="186">
        <v>0</v>
      </c>
      <c r="T308" s="187">
        <f>S308*H308</f>
        <v>0</v>
      </c>
      <c r="U308" s="41"/>
      <c r="V308" s="41"/>
      <c r="W308" s="41"/>
      <c r="X308" s="41"/>
      <c r="Y308" s="41"/>
      <c r="Z308" s="41"/>
      <c r="AA308" s="41"/>
      <c r="AB308" s="41"/>
      <c r="AC308" s="41"/>
      <c r="AD308" s="41"/>
      <c r="AE308" s="41"/>
      <c r="AR308" s="188" t="s">
        <v>171</v>
      </c>
      <c r="AT308" s="188" t="s">
        <v>539</v>
      </c>
      <c r="AU308" s="188" t="s">
        <v>79</v>
      </c>
      <c r="AY308" s="22" t="s">
        <v>328</v>
      </c>
      <c r="BE308" s="189">
        <f>IF(N308="základní",J308,0)</f>
        <v>0</v>
      </c>
      <c r="BF308" s="189">
        <f>IF(N308="snížená",J308,0)</f>
        <v>0</v>
      </c>
      <c r="BG308" s="189">
        <f>IF(N308="zákl. přenesená",J308,0)</f>
        <v>0</v>
      </c>
      <c r="BH308" s="189">
        <f>IF(N308="sníž. přenesená",J308,0)</f>
        <v>0</v>
      </c>
      <c r="BI308" s="189">
        <f>IF(N308="nulová",J308,0)</f>
        <v>0</v>
      </c>
      <c r="BJ308" s="22" t="s">
        <v>76</v>
      </c>
      <c r="BK308" s="189">
        <f>ROUND(I308*H308,2)</f>
        <v>0</v>
      </c>
      <c r="BL308" s="22" t="s">
        <v>113</v>
      </c>
      <c r="BM308" s="188" t="s">
        <v>781</v>
      </c>
    </row>
    <row r="309" s="12" customFormat="1" ht="22.8" customHeight="1">
      <c r="A309" s="12"/>
      <c r="B309" s="163"/>
      <c r="C309" s="12"/>
      <c r="D309" s="164" t="s">
        <v>68</v>
      </c>
      <c r="E309" s="174" t="s">
        <v>183</v>
      </c>
      <c r="F309" s="174" t="s">
        <v>782</v>
      </c>
      <c r="G309" s="12"/>
      <c r="H309" s="12"/>
      <c r="I309" s="166"/>
      <c r="J309" s="175">
        <f>BK309</f>
        <v>0</v>
      </c>
      <c r="K309" s="12"/>
      <c r="L309" s="163"/>
      <c r="M309" s="168"/>
      <c r="N309" s="169"/>
      <c r="O309" s="169"/>
      <c r="P309" s="170">
        <f>SUM(P310:P360)</f>
        <v>0</v>
      </c>
      <c r="Q309" s="169"/>
      <c r="R309" s="170">
        <f>SUM(R310:R360)</f>
        <v>290.0482537499999</v>
      </c>
      <c r="S309" s="169"/>
      <c r="T309" s="171">
        <f>SUM(T310:T360)</f>
        <v>168.62600000000001</v>
      </c>
      <c r="U309" s="12"/>
      <c r="V309" s="12"/>
      <c r="W309" s="12"/>
      <c r="X309" s="12"/>
      <c r="Y309" s="12"/>
      <c r="Z309" s="12"/>
      <c r="AA309" s="12"/>
      <c r="AB309" s="12"/>
      <c r="AC309" s="12"/>
      <c r="AD309" s="12"/>
      <c r="AE309" s="12"/>
      <c r="AR309" s="164" t="s">
        <v>76</v>
      </c>
      <c r="AT309" s="172" t="s">
        <v>68</v>
      </c>
      <c r="AU309" s="172" t="s">
        <v>76</v>
      </c>
      <c r="AY309" s="164" t="s">
        <v>328</v>
      </c>
      <c r="BK309" s="173">
        <f>SUM(BK310:BK360)</f>
        <v>0</v>
      </c>
    </row>
    <row r="310" s="2" customFormat="1" ht="24.15" customHeight="1">
      <c r="A310" s="41"/>
      <c r="B310" s="176"/>
      <c r="C310" s="177" t="s">
        <v>783</v>
      </c>
      <c r="D310" s="177" t="s">
        <v>331</v>
      </c>
      <c r="E310" s="178" t="s">
        <v>784</v>
      </c>
      <c r="F310" s="179" t="s">
        <v>785</v>
      </c>
      <c r="G310" s="180" t="s">
        <v>574</v>
      </c>
      <c r="H310" s="181">
        <v>26</v>
      </c>
      <c r="I310" s="182"/>
      <c r="J310" s="183">
        <f>ROUND(I310*H310,2)</f>
        <v>0</v>
      </c>
      <c r="K310" s="179" t="s">
        <v>335</v>
      </c>
      <c r="L310" s="42"/>
      <c r="M310" s="184" t="s">
        <v>3</v>
      </c>
      <c r="N310" s="185" t="s">
        <v>40</v>
      </c>
      <c r="O310" s="75"/>
      <c r="P310" s="186">
        <f>O310*H310</f>
        <v>0</v>
      </c>
      <c r="Q310" s="186">
        <v>0.00069999999999999999</v>
      </c>
      <c r="R310" s="186">
        <f>Q310*H310</f>
        <v>0.018200000000000001</v>
      </c>
      <c r="S310" s="186">
        <v>0</v>
      </c>
      <c r="T310" s="187">
        <f>S310*H310</f>
        <v>0</v>
      </c>
      <c r="U310" s="41"/>
      <c r="V310" s="41"/>
      <c r="W310" s="41"/>
      <c r="X310" s="41"/>
      <c r="Y310" s="41"/>
      <c r="Z310" s="41"/>
      <c r="AA310" s="41"/>
      <c r="AB310" s="41"/>
      <c r="AC310" s="41"/>
      <c r="AD310" s="41"/>
      <c r="AE310" s="41"/>
      <c r="AR310" s="188" t="s">
        <v>113</v>
      </c>
      <c r="AT310" s="188" t="s">
        <v>331</v>
      </c>
      <c r="AU310" s="188" t="s">
        <v>79</v>
      </c>
      <c r="AY310" s="22" t="s">
        <v>328</v>
      </c>
      <c r="BE310" s="189">
        <f>IF(N310="základní",J310,0)</f>
        <v>0</v>
      </c>
      <c r="BF310" s="189">
        <f>IF(N310="snížená",J310,0)</f>
        <v>0</v>
      </c>
      <c r="BG310" s="189">
        <f>IF(N310="zákl. přenesená",J310,0)</f>
        <v>0</v>
      </c>
      <c r="BH310" s="189">
        <f>IF(N310="sníž. přenesená",J310,0)</f>
        <v>0</v>
      </c>
      <c r="BI310" s="189">
        <f>IF(N310="nulová",J310,0)</f>
        <v>0</v>
      </c>
      <c r="BJ310" s="22" t="s">
        <v>76</v>
      </c>
      <c r="BK310" s="189">
        <f>ROUND(I310*H310,2)</f>
        <v>0</v>
      </c>
      <c r="BL310" s="22" t="s">
        <v>113</v>
      </c>
      <c r="BM310" s="188" t="s">
        <v>786</v>
      </c>
    </row>
    <row r="311" s="2" customFormat="1">
      <c r="A311" s="41"/>
      <c r="B311" s="42"/>
      <c r="C311" s="41"/>
      <c r="D311" s="190" t="s">
        <v>338</v>
      </c>
      <c r="E311" s="41"/>
      <c r="F311" s="191" t="s">
        <v>787</v>
      </c>
      <c r="G311" s="41"/>
      <c r="H311" s="41"/>
      <c r="I311" s="192"/>
      <c r="J311" s="41"/>
      <c r="K311" s="41"/>
      <c r="L311" s="42"/>
      <c r="M311" s="193"/>
      <c r="N311" s="194"/>
      <c r="O311" s="75"/>
      <c r="P311" s="75"/>
      <c r="Q311" s="75"/>
      <c r="R311" s="75"/>
      <c r="S311" s="75"/>
      <c r="T311" s="76"/>
      <c r="U311" s="41"/>
      <c r="V311" s="41"/>
      <c r="W311" s="41"/>
      <c r="X311" s="41"/>
      <c r="Y311" s="41"/>
      <c r="Z311" s="41"/>
      <c r="AA311" s="41"/>
      <c r="AB311" s="41"/>
      <c r="AC311" s="41"/>
      <c r="AD311" s="41"/>
      <c r="AE311" s="41"/>
      <c r="AT311" s="22" t="s">
        <v>338</v>
      </c>
      <c r="AU311" s="22" t="s">
        <v>79</v>
      </c>
    </row>
    <row r="312" s="2" customFormat="1" ht="24.15" customHeight="1">
      <c r="A312" s="41"/>
      <c r="B312" s="176"/>
      <c r="C312" s="177" t="s">
        <v>788</v>
      </c>
      <c r="D312" s="177" t="s">
        <v>331</v>
      </c>
      <c r="E312" s="178" t="s">
        <v>789</v>
      </c>
      <c r="F312" s="179" t="s">
        <v>790</v>
      </c>
      <c r="G312" s="180" t="s">
        <v>574</v>
      </c>
      <c r="H312" s="181">
        <v>13</v>
      </c>
      <c r="I312" s="182"/>
      <c r="J312" s="183">
        <f>ROUND(I312*H312,2)</f>
        <v>0</v>
      </c>
      <c r="K312" s="179" t="s">
        <v>335</v>
      </c>
      <c r="L312" s="42"/>
      <c r="M312" s="184" t="s">
        <v>3</v>
      </c>
      <c r="N312" s="185" t="s">
        <v>40</v>
      </c>
      <c r="O312" s="75"/>
      <c r="P312" s="186">
        <f>O312*H312</f>
        <v>0</v>
      </c>
      <c r="Q312" s="186">
        <v>0.11241</v>
      </c>
      <c r="R312" s="186">
        <f>Q312*H312</f>
        <v>1.46133</v>
      </c>
      <c r="S312" s="186">
        <v>0</v>
      </c>
      <c r="T312" s="187">
        <f>S312*H312</f>
        <v>0</v>
      </c>
      <c r="U312" s="41"/>
      <c r="V312" s="41"/>
      <c r="W312" s="41"/>
      <c r="X312" s="41"/>
      <c r="Y312" s="41"/>
      <c r="Z312" s="41"/>
      <c r="AA312" s="41"/>
      <c r="AB312" s="41"/>
      <c r="AC312" s="41"/>
      <c r="AD312" s="41"/>
      <c r="AE312" s="41"/>
      <c r="AR312" s="188" t="s">
        <v>113</v>
      </c>
      <c r="AT312" s="188" t="s">
        <v>331</v>
      </c>
      <c r="AU312" s="188" t="s">
        <v>79</v>
      </c>
      <c r="AY312" s="22" t="s">
        <v>328</v>
      </c>
      <c r="BE312" s="189">
        <f>IF(N312="základní",J312,0)</f>
        <v>0</v>
      </c>
      <c r="BF312" s="189">
        <f>IF(N312="snížená",J312,0)</f>
        <v>0</v>
      </c>
      <c r="BG312" s="189">
        <f>IF(N312="zákl. přenesená",J312,0)</f>
        <v>0</v>
      </c>
      <c r="BH312" s="189">
        <f>IF(N312="sníž. přenesená",J312,0)</f>
        <v>0</v>
      </c>
      <c r="BI312" s="189">
        <f>IF(N312="nulová",J312,0)</f>
        <v>0</v>
      </c>
      <c r="BJ312" s="22" t="s">
        <v>76</v>
      </c>
      <c r="BK312" s="189">
        <f>ROUND(I312*H312,2)</f>
        <v>0</v>
      </c>
      <c r="BL312" s="22" t="s">
        <v>113</v>
      </c>
      <c r="BM312" s="188" t="s">
        <v>791</v>
      </c>
    </row>
    <row r="313" s="2" customFormat="1">
      <c r="A313" s="41"/>
      <c r="B313" s="42"/>
      <c r="C313" s="41"/>
      <c r="D313" s="190" t="s">
        <v>338</v>
      </c>
      <c r="E313" s="41"/>
      <c r="F313" s="191" t="s">
        <v>792</v>
      </c>
      <c r="G313" s="41"/>
      <c r="H313" s="41"/>
      <c r="I313" s="192"/>
      <c r="J313" s="41"/>
      <c r="K313" s="41"/>
      <c r="L313" s="42"/>
      <c r="M313" s="193"/>
      <c r="N313" s="194"/>
      <c r="O313" s="75"/>
      <c r="P313" s="75"/>
      <c r="Q313" s="75"/>
      <c r="R313" s="75"/>
      <c r="S313" s="75"/>
      <c r="T313" s="76"/>
      <c r="U313" s="41"/>
      <c r="V313" s="41"/>
      <c r="W313" s="41"/>
      <c r="X313" s="41"/>
      <c r="Y313" s="41"/>
      <c r="Z313" s="41"/>
      <c r="AA313" s="41"/>
      <c r="AB313" s="41"/>
      <c r="AC313" s="41"/>
      <c r="AD313" s="41"/>
      <c r="AE313" s="41"/>
      <c r="AT313" s="22" t="s">
        <v>338</v>
      </c>
      <c r="AU313" s="22" t="s">
        <v>79</v>
      </c>
    </row>
    <row r="314" s="2" customFormat="1" ht="16.5" customHeight="1">
      <c r="A314" s="41"/>
      <c r="B314" s="176"/>
      <c r="C314" s="224" t="s">
        <v>793</v>
      </c>
      <c r="D314" s="224" t="s">
        <v>539</v>
      </c>
      <c r="E314" s="225" t="s">
        <v>794</v>
      </c>
      <c r="F314" s="226" t="s">
        <v>795</v>
      </c>
      <c r="G314" s="227" t="s">
        <v>574</v>
      </c>
      <c r="H314" s="228">
        <v>3</v>
      </c>
      <c r="I314" s="229"/>
      <c r="J314" s="230">
        <f>ROUND(I314*H314,2)</f>
        <v>0</v>
      </c>
      <c r="K314" s="226" t="s">
        <v>335</v>
      </c>
      <c r="L314" s="231"/>
      <c r="M314" s="232" t="s">
        <v>3</v>
      </c>
      <c r="N314" s="233" t="s">
        <v>40</v>
      </c>
      <c r="O314" s="75"/>
      <c r="P314" s="186">
        <f>O314*H314</f>
        <v>0</v>
      </c>
      <c r="Q314" s="186">
        <v>0.0016999999999999999</v>
      </c>
      <c r="R314" s="186">
        <f>Q314*H314</f>
        <v>0.0050999999999999995</v>
      </c>
      <c r="S314" s="186">
        <v>0</v>
      </c>
      <c r="T314" s="187">
        <f>S314*H314</f>
        <v>0</v>
      </c>
      <c r="U314" s="41"/>
      <c r="V314" s="41"/>
      <c r="W314" s="41"/>
      <c r="X314" s="41"/>
      <c r="Y314" s="41"/>
      <c r="Z314" s="41"/>
      <c r="AA314" s="41"/>
      <c r="AB314" s="41"/>
      <c r="AC314" s="41"/>
      <c r="AD314" s="41"/>
      <c r="AE314" s="41"/>
      <c r="AR314" s="188" t="s">
        <v>171</v>
      </c>
      <c r="AT314" s="188" t="s">
        <v>539</v>
      </c>
      <c r="AU314" s="188" t="s">
        <v>79</v>
      </c>
      <c r="AY314" s="22" t="s">
        <v>328</v>
      </c>
      <c r="BE314" s="189">
        <f>IF(N314="základní",J314,0)</f>
        <v>0</v>
      </c>
      <c r="BF314" s="189">
        <f>IF(N314="snížená",J314,0)</f>
        <v>0</v>
      </c>
      <c r="BG314" s="189">
        <f>IF(N314="zákl. přenesená",J314,0)</f>
        <v>0</v>
      </c>
      <c r="BH314" s="189">
        <f>IF(N314="sníž. přenesená",J314,0)</f>
        <v>0</v>
      </c>
      <c r="BI314" s="189">
        <f>IF(N314="nulová",J314,0)</f>
        <v>0</v>
      </c>
      <c r="BJ314" s="22" t="s">
        <v>76</v>
      </c>
      <c r="BK314" s="189">
        <f>ROUND(I314*H314,2)</f>
        <v>0</v>
      </c>
      <c r="BL314" s="22" t="s">
        <v>113</v>
      </c>
      <c r="BM314" s="188" t="s">
        <v>796</v>
      </c>
    </row>
    <row r="315" s="2" customFormat="1" ht="24.15" customHeight="1">
      <c r="A315" s="41"/>
      <c r="B315" s="176"/>
      <c r="C315" s="224" t="s">
        <v>797</v>
      </c>
      <c r="D315" s="224" t="s">
        <v>539</v>
      </c>
      <c r="E315" s="225" t="s">
        <v>798</v>
      </c>
      <c r="F315" s="226" t="s">
        <v>799</v>
      </c>
      <c r="G315" s="227" t="s">
        <v>574</v>
      </c>
      <c r="H315" s="228">
        <v>1</v>
      </c>
      <c r="I315" s="229"/>
      <c r="J315" s="230">
        <f>ROUND(I315*H315,2)</f>
        <v>0</v>
      </c>
      <c r="K315" s="226" t="s">
        <v>335</v>
      </c>
      <c r="L315" s="231"/>
      <c r="M315" s="232" t="s">
        <v>3</v>
      </c>
      <c r="N315" s="233" t="s">
        <v>40</v>
      </c>
      <c r="O315" s="75"/>
      <c r="P315" s="186">
        <f>O315*H315</f>
        <v>0</v>
      </c>
      <c r="Q315" s="186">
        <v>0.0077000000000000002</v>
      </c>
      <c r="R315" s="186">
        <f>Q315*H315</f>
        <v>0.0077000000000000002</v>
      </c>
      <c r="S315" s="186">
        <v>0</v>
      </c>
      <c r="T315" s="187">
        <f>S315*H315</f>
        <v>0</v>
      </c>
      <c r="U315" s="41"/>
      <c r="V315" s="41"/>
      <c r="W315" s="41"/>
      <c r="X315" s="41"/>
      <c r="Y315" s="41"/>
      <c r="Z315" s="41"/>
      <c r="AA315" s="41"/>
      <c r="AB315" s="41"/>
      <c r="AC315" s="41"/>
      <c r="AD315" s="41"/>
      <c r="AE315" s="41"/>
      <c r="AR315" s="188" t="s">
        <v>171</v>
      </c>
      <c r="AT315" s="188" t="s">
        <v>539</v>
      </c>
      <c r="AU315" s="188" t="s">
        <v>79</v>
      </c>
      <c r="AY315" s="22" t="s">
        <v>328</v>
      </c>
      <c r="BE315" s="189">
        <f>IF(N315="základní",J315,0)</f>
        <v>0</v>
      </c>
      <c r="BF315" s="189">
        <f>IF(N315="snížená",J315,0)</f>
        <v>0</v>
      </c>
      <c r="BG315" s="189">
        <f>IF(N315="zákl. přenesená",J315,0)</f>
        <v>0</v>
      </c>
      <c r="BH315" s="189">
        <f>IF(N315="sníž. přenesená",J315,0)</f>
        <v>0</v>
      </c>
      <c r="BI315" s="189">
        <f>IF(N315="nulová",J315,0)</f>
        <v>0</v>
      </c>
      <c r="BJ315" s="22" t="s">
        <v>76</v>
      </c>
      <c r="BK315" s="189">
        <f>ROUND(I315*H315,2)</f>
        <v>0</v>
      </c>
      <c r="BL315" s="22" t="s">
        <v>113</v>
      </c>
      <c r="BM315" s="188" t="s">
        <v>800</v>
      </c>
    </row>
    <row r="316" s="2" customFormat="1" ht="24.15" customHeight="1">
      <c r="A316" s="41"/>
      <c r="B316" s="176"/>
      <c r="C316" s="224" t="s">
        <v>801</v>
      </c>
      <c r="D316" s="224" t="s">
        <v>539</v>
      </c>
      <c r="E316" s="225" t="s">
        <v>802</v>
      </c>
      <c r="F316" s="226" t="s">
        <v>803</v>
      </c>
      <c r="G316" s="227" t="s">
        <v>574</v>
      </c>
      <c r="H316" s="228">
        <v>9</v>
      </c>
      <c r="I316" s="229"/>
      <c r="J316" s="230">
        <f>ROUND(I316*H316,2)</f>
        <v>0</v>
      </c>
      <c r="K316" s="226" t="s">
        <v>335</v>
      </c>
      <c r="L316" s="231"/>
      <c r="M316" s="232" t="s">
        <v>3</v>
      </c>
      <c r="N316" s="233" t="s">
        <v>40</v>
      </c>
      <c r="O316" s="75"/>
      <c r="P316" s="186">
        <f>O316*H316</f>
        <v>0</v>
      </c>
      <c r="Q316" s="186">
        <v>0.0025000000000000001</v>
      </c>
      <c r="R316" s="186">
        <f>Q316*H316</f>
        <v>0.022499999999999999</v>
      </c>
      <c r="S316" s="186">
        <v>0</v>
      </c>
      <c r="T316" s="187">
        <f>S316*H316</f>
        <v>0</v>
      </c>
      <c r="U316" s="41"/>
      <c r="V316" s="41"/>
      <c r="W316" s="41"/>
      <c r="X316" s="41"/>
      <c r="Y316" s="41"/>
      <c r="Z316" s="41"/>
      <c r="AA316" s="41"/>
      <c r="AB316" s="41"/>
      <c r="AC316" s="41"/>
      <c r="AD316" s="41"/>
      <c r="AE316" s="41"/>
      <c r="AR316" s="188" t="s">
        <v>171</v>
      </c>
      <c r="AT316" s="188" t="s">
        <v>539</v>
      </c>
      <c r="AU316" s="188" t="s">
        <v>79</v>
      </c>
      <c r="AY316" s="22" t="s">
        <v>328</v>
      </c>
      <c r="BE316" s="189">
        <f>IF(N316="základní",J316,0)</f>
        <v>0</v>
      </c>
      <c r="BF316" s="189">
        <f>IF(N316="snížená",J316,0)</f>
        <v>0</v>
      </c>
      <c r="BG316" s="189">
        <f>IF(N316="zákl. přenesená",J316,0)</f>
        <v>0</v>
      </c>
      <c r="BH316" s="189">
        <f>IF(N316="sníž. přenesená",J316,0)</f>
        <v>0</v>
      </c>
      <c r="BI316" s="189">
        <f>IF(N316="nulová",J316,0)</f>
        <v>0</v>
      </c>
      <c r="BJ316" s="22" t="s">
        <v>76</v>
      </c>
      <c r="BK316" s="189">
        <f>ROUND(I316*H316,2)</f>
        <v>0</v>
      </c>
      <c r="BL316" s="22" t="s">
        <v>113</v>
      </c>
      <c r="BM316" s="188" t="s">
        <v>804</v>
      </c>
    </row>
    <row r="317" s="2" customFormat="1" ht="24.15" customHeight="1">
      <c r="A317" s="41"/>
      <c r="B317" s="176"/>
      <c r="C317" s="224" t="s">
        <v>805</v>
      </c>
      <c r="D317" s="224" t="s">
        <v>539</v>
      </c>
      <c r="E317" s="225" t="s">
        <v>806</v>
      </c>
      <c r="F317" s="226" t="s">
        <v>807</v>
      </c>
      <c r="G317" s="227" t="s">
        <v>574</v>
      </c>
      <c r="H317" s="228">
        <v>2</v>
      </c>
      <c r="I317" s="229"/>
      <c r="J317" s="230">
        <f>ROUND(I317*H317,2)</f>
        <v>0</v>
      </c>
      <c r="K317" s="226" t="s">
        <v>335</v>
      </c>
      <c r="L317" s="231"/>
      <c r="M317" s="232" t="s">
        <v>3</v>
      </c>
      <c r="N317" s="233" t="s">
        <v>40</v>
      </c>
      <c r="O317" s="75"/>
      <c r="P317" s="186">
        <f>O317*H317</f>
        <v>0</v>
      </c>
      <c r="Q317" s="186">
        <v>0.0050000000000000001</v>
      </c>
      <c r="R317" s="186">
        <f>Q317*H317</f>
        <v>0.01</v>
      </c>
      <c r="S317" s="186">
        <v>0</v>
      </c>
      <c r="T317" s="187">
        <f>S317*H317</f>
        <v>0</v>
      </c>
      <c r="U317" s="41"/>
      <c r="V317" s="41"/>
      <c r="W317" s="41"/>
      <c r="X317" s="41"/>
      <c r="Y317" s="41"/>
      <c r="Z317" s="41"/>
      <c r="AA317" s="41"/>
      <c r="AB317" s="41"/>
      <c r="AC317" s="41"/>
      <c r="AD317" s="41"/>
      <c r="AE317" s="41"/>
      <c r="AR317" s="188" t="s">
        <v>171</v>
      </c>
      <c r="AT317" s="188" t="s">
        <v>539</v>
      </c>
      <c r="AU317" s="188" t="s">
        <v>79</v>
      </c>
      <c r="AY317" s="22" t="s">
        <v>328</v>
      </c>
      <c r="BE317" s="189">
        <f>IF(N317="základní",J317,0)</f>
        <v>0</v>
      </c>
      <c r="BF317" s="189">
        <f>IF(N317="snížená",J317,0)</f>
        <v>0</v>
      </c>
      <c r="BG317" s="189">
        <f>IF(N317="zákl. přenesená",J317,0)</f>
        <v>0</v>
      </c>
      <c r="BH317" s="189">
        <f>IF(N317="sníž. přenesená",J317,0)</f>
        <v>0</v>
      </c>
      <c r="BI317" s="189">
        <f>IF(N317="nulová",J317,0)</f>
        <v>0</v>
      </c>
      <c r="BJ317" s="22" t="s">
        <v>76</v>
      </c>
      <c r="BK317" s="189">
        <f>ROUND(I317*H317,2)</f>
        <v>0</v>
      </c>
      <c r="BL317" s="22" t="s">
        <v>113</v>
      </c>
      <c r="BM317" s="188" t="s">
        <v>808</v>
      </c>
    </row>
    <row r="318" s="2" customFormat="1" ht="21.75" customHeight="1">
      <c r="A318" s="41"/>
      <c r="B318" s="176"/>
      <c r="C318" s="224" t="s">
        <v>809</v>
      </c>
      <c r="D318" s="224" t="s">
        <v>539</v>
      </c>
      <c r="E318" s="225" t="s">
        <v>810</v>
      </c>
      <c r="F318" s="226" t="s">
        <v>811</v>
      </c>
      <c r="G318" s="227" t="s">
        <v>574</v>
      </c>
      <c r="H318" s="228">
        <v>6</v>
      </c>
      <c r="I318" s="229"/>
      <c r="J318" s="230">
        <f>ROUND(I318*H318,2)</f>
        <v>0</v>
      </c>
      <c r="K318" s="226" t="s">
        <v>335</v>
      </c>
      <c r="L318" s="231"/>
      <c r="M318" s="232" t="s">
        <v>3</v>
      </c>
      <c r="N318" s="233" t="s">
        <v>40</v>
      </c>
      <c r="O318" s="75"/>
      <c r="P318" s="186">
        <f>O318*H318</f>
        <v>0</v>
      </c>
      <c r="Q318" s="186">
        <v>0.00089999999999999998</v>
      </c>
      <c r="R318" s="186">
        <f>Q318*H318</f>
        <v>0.0054000000000000003</v>
      </c>
      <c r="S318" s="186">
        <v>0</v>
      </c>
      <c r="T318" s="187">
        <f>S318*H318</f>
        <v>0</v>
      </c>
      <c r="U318" s="41"/>
      <c r="V318" s="41"/>
      <c r="W318" s="41"/>
      <c r="X318" s="41"/>
      <c r="Y318" s="41"/>
      <c r="Z318" s="41"/>
      <c r="AA318" s="41"/>
      <c r="AB318" s="41"/>
      <c r="AC318" s="41"/>
      <c r="AD318" s="41"/>
      <c r="AE318" s="41"/>
      <c r="AR318" s="188" t="s">
        <v>171</v>
      </c>
      <c r="AT318" s="188" t="s">
        <v>539</v>
      </c>
      <c r="AU318" s="188" t="s">
        <v>79</v>
      </c>
      <c r="AY318" s="22" t="s">
        <v>328</v>
      </c>
      <c r="BE318" s="189">
        <f>IF(N318="základní",J318,0)</f>
        <v>0</v>
      </c>
      <c r="BF318" s="189">
        <f>IF(N318="snížená",J318,0)</f>
        <v>0</v>
      </c>
      <c r="BG318" s="189">
        <f>IF(N318="zákl. přenesená",J318,0)</f>
        <v>0</v>
      </c>
      <c r="BH318" s="189">
        <f>IF(N318="sníž. přenesená",J318,0)</f>
        <v>0</v>
      </c>
      <c r="BI318" s="189">
        <f>IF(N318="nulová",J318,0)</f>
        <v>0</v>
      </c>
      <c r="BJ318" s="22" t="s">
        <v>76</v>
      </c>
      <c r="BK318" s="189">
        <f>ROUND(I318*H318,2)</f>
        <v>0</v>
      </c>
      <c r="BL318" s="22" t="s">
        <v>113</v>
      </c>
      <c r="BM318" s="188" t="s">
        <v>812</v>
      </c>
    </row>
    <row r="319" s="2" customFormat="1" ht="24.15" customHeight="1">
      <c r="A319" s="41"/>
      <c r="B319" s="176"/>
      <c r="C319" s="224" t="s">
        <v>813</v>
      </c>
      <c r="D319" s="224" t="s">
        <v>539</v>
      </c>
      <c r="E319" s="225" t="s">
        <v>814</v>
      </c>
      <c r="F319" s="226" t="s">
        <v>815</v>
      </c>
      <c r="G319" s="227" t="s">
        <v>574</v>
      </c>
      <c r="H319" s="228">
        <v>2</v>
      </c>
      <c r="I319" s="229"/>
      <c r="J319" s="230">
        <f>ROUND(I319*H319,2)</f>
        <v>0</v>
      </c>
      <c r="K319" s="226" t="s">
        <v>335</v>
      </c>
      <c r="L319" s="231"/>
      <c r="M319" s="232" t="s">
        <v>3</v>
      </c>
      <c r="N319" s="233" t="s">
        <v>40</v>
      </c>
      <c r="O319" s="75"/>
      <c r="P319" s="186">
        <f>O319*H319</f>
        <v>0</v>
      </c>
      <c r="Q319" s="186">
        <v>0.0035000000000000001</v>
      </c>
      <c r="R319" s="186">
        <f>Q319*H319</f>
        <v>0.0070000000000000001</v>
      </c>
      <c r="S319" s="186">
        <v>0</v>
      </c>
      <c r="T319" s="187">
        <f>S319*H319</f>
        <v>0</v>
      </c>
      <c r="U319" s="41"/>
      <c r="V319" s="41"/>
      <c r="W319" s="41"/>
      <c r="X319" s="41"/>
      <c r="Y319" s="41"/>
      <c r="Z319" s="41"/>
      <c r="AA319" s="41"/>
      <c r="AB319" s="41"/>
      <c r="AC319" s="41"/>
      <c r="AD319" s="41"/>
      <c r="AE319" s="41"/>
      <c r="AR319" s="188" t="s">
        <v>171</v>
      </c>
      <c r="AT319" s="188" t="s">
        <v>539</v>
      </c>
      <c r="AU319" s="188" t="s">
        <v>79</v>
      </c>
      <c r="AY319" s="22" t="s">
        <v>328</v>
      </c>
      <c r="BE319" s="189">
        <f>IF(N319="základní",J319,0)</f>
        <v>0</v>
      </c>
      <c r="BF319" s="189">
        <f>IF(N319="snížená",J319,0)</f>
        <v>0</v>
      </c>
      <c r="BG319" s="189">
        <f>IF(N319="zákl. přenesená",J319,0)</f>
        <v>0</v>
      </c>
      <c r="BH319" s="189">
        <f>IF(N319="sníž. přenesená",J319,0)</f>
        <v>0</v>
      </c>
      <c r="BI319" s="189">
        <f>IF(N319="nulová",J319,0)</f>
        <v>0</v>
      </c>
      <c r="BJ319" s="22" t="s">
        <v>76</v>
      </c>
      <c r="BK319" s="189">
        <f>ROUND(I319*H319,2)</f>
        <v>0</v>
      </c>
      <c r="BL319" s="22" t="s">
        <v>113</v>
      </c>
      <c r="BM319" s="188" t="s">
        <v>816</v>
      </c>
    </row>
    <row r="320" s="2" customFormat="1" ht="16.5" customHeight="1">
      <c r="A320" s="41"/>
      <c r="B320" s="176"/>
      <c r="C320" s="224" t="s">
        <v>817</v>
      </c>
      <c r="D320" s="224" t="s">
        <v>539</v>
      </c>
      <c r="E320" s="225" t="s">
        <v>818</v>
      </c>
      <c r="F320" s="226" t="s">
        <v>819</v>
      </c>
      <c r="G320" s="227" t="s">
        <v>574</v>
      </c>
      <c r="H320" s="228">
        <v>1</v>
      </c>
      <c r="I320" s="229"/>
      <c r="J320" s="230">
        <f>ROUND(I320*H320,2)</f>
        <v>0</v>
      </c>
      <c r="K320" s="226" t="s">
        <v>335</v>
      </c>
      <c r="L320" s="231"/>
      <c r="M320" s="232" t="s">
        <v>3</v>
      </c>
      <c r="N320" s="233" t="s">
        <v>40</v>
      </c>
      <c r="O320" s="75"/>
      <c r="P320" s="186">
        <f>O320*H320</f>
        <v>0</v>
      </c>
      <c r="Q320" s="186">
        <v>0.0050000000000000001</v>
      </c>
      <c r="R320" s="186">
        <f>Q320*H320</f>
        <v>0.0050000000000000001</v>
      </c>
      <c r="S320" s="186">
        <v>0</v>
      </c>
      <c r="T320" s="187">
        <f>S320*H320</f>
        <v>0</v>
      </c>
      <c r="U320" s="41"/>
      <c r="V320" s="41"/>
      <c r="W320" s="41"/>
      <c r="X320" s="41"/>
      <c r="Y320" s="41"/>
      <c r="Z320" s="41"/>
      <c r="AA320" s="41"/>
      <c r="AB320" s="41"/>
      <c r="AC320" s="41"/>
      <c r="AD320" s="41"/>
      <c r="AE320" s="41"/>
      <c r="AR320" s="188" t="s">
        <v>171</v>
      </c>
      <c r="AT320" s="188" t="s">
        <v>539</v>
      </c>
      <c r="AU320" s="188" t="s">
        <v>79</v>
      </c>
      <c r="AY320" s="22" t="s">
        <v>328</v>
      </c>
      <c r="BE320" s="189">
        <f>IF(N320="základní",J320,0)</f>
        <v>0</v>
      </c>
      <c r="BF320" s="189">
        <f>IF(N320="snížená",J320,0)</f>
        <v>0</v>
      </c>
      <c r="BG320" s="189">
        <f>IF(N320="zákl. přenesená",J320,0)</f>
        <v>0</v>
      </c>
      <c r="BH320" s="189">
        <f>IF(N320="sníž. přenesená",J320,0)</f>
        <v>0</v>
      </c>
      <c r="BI320" s="189">
        <f>IF(N320="nulová",J320,0)</f>
        <v>0</v>
      </c>
      <c r="BJ320" s="22" t="s">
        <v>76</v>
      </c>
      <c r="BK320" s="189">
        <f>ROUND(I320*H320,2)</f>
        <v>0</v>
      </c>
      <c r="BL320" s="22" t="s">
        <v>113</v>
      </c>
      <c r="BM320" s="188" t="s">
        <v>820</v>
      </c>
    </row>
    <row r="321" s="2" customFormat="1" ht="21.75" customHeight="1">
      <c r="A321" s="41"/>
      <c r="B321" s="176"/>
      <c r="C321" s="224" t="s">
        <v>821</v>
      </c>
      <c r="D321" s="224" t="s">
        <v>539</v>
      </c>
      <c r="E321" s="225" t="s">
        <v>822</v>
      </c>
      <c r="F321" s="226" t="s">
        <v>823</v>
      </c>
      <c r="G321" s="227" t="s">
        <v>574</v>
      </c>
      <c r="H321" s="228">
        <v>2</v>
      </c>
      <c r="I321" s="229"/>
      <c r="J321" s="230">
        <f>ROUND(I321*H321,2)</f>
        <v>0</v>
      </c>
      <c r="K321" s="226" t="s">
        <v>335</v>
      </c>
      <c r="L321" s="231"/>
      <c r="M321" s="232" t="s">
        <v>3</v>
      </c>
      <c r="N321" s="233" t="s">
        <v>40</v>
      </c>
      <c r="O321" s="75"/>
      <c r="P321" s="186">
        <f>O321*H321</f>
        <v>0</v>
      </c>
      <c r="Q321" s="186">
        <v>0.0035999999999999999</v>
      </c>
      <c r="R321" s="186">
        <f>Q321*H321</f>
        <v>0.0071999999999999998</v>
      </c>
      <c r="S321" s="186">
        <v>0</v>
      </c>
      <c r="T321" s="187">
        <f>S321*H321</f>
        <v>0</v>
      </c>
      <c r="U321" s="41"/>
      <c r="V321" s="41"/>
      <c r="W321" s="41"/>
      <c r="X321" s="41"/>
      <c r="Y321" s="41"/>
      <c r="Z321" s="41"/>
      <c r="AA321" s="41"/>
      <c r="AB321" s="41"/>
      <c r="AC321" s="41"/>
      <c r="AD321" s="41"/>
      <c r="AE321" s="41"/>
      <c r="AR321" s="188" t="s">
        <v>171</v>
      </c>
      <c r="AT321" s="188" t="s">
        <v>539</v>
      </c>
      <c r="AU321" s="188" t="s">
        <v>79</v>
      </c>
      <c r="AY321" s="22" t="s">
        <v>328</v>
      </c>
      <c r="BE321" s="189">
        <f>IF(N321="základní",J321,0)</f>
        <v>0</v>
      </c>
      <c r="BF321" s="189">
        <f>IF(N321="snížená",J321,0)</f>
        <v>0</v>
      </c>
      <c r="BG321" s="189">
        <f>IF(N321="zákl. přenesená",J321,0)</f>
        <v>0</v>
      </c>
      <c r="BH321" s="189">
        <f>IF(N321="sníž. přenesená",J321,0)</f>
        <v>0</v>
      </c>
      <c r="BI321" s="189">
        <f>IF(N321="nulová",J321,0)</f>
        <v>0</v>
      </c>
      <c r="BJ321" s="22" t="s">
        <v>76</v>
      </c>
      <c r="BK321" s="189">
        <f>ROUND(I321*H321,2)</f>
        <v>0</v>
      </c>
      <c r="BL321" s="22" t="s">
        <v>113</v>
      </c>
      <c r="BM321" s="188" t="s">
        <v>824</v>
      </c>
    </row>
    <row r="322" s="2" customFormat="1" ht="24.15" customHeight="1">
      <c r="A322" s="41"/>
      <c r="B322" s="176"/>
      <c r="C322" s="177" t="s">
        <v>825</v>
      </c>
      <c r="D322" s="177" t="s">
        <v>331</v>
      </c>
      <c r="E322" s="178" t="s">
        <v>826</v>
      </c>
      <c r="F322" s="179" t="s">
        <v>827</v>
      </c>
      <c r="G322" s="180" t="s">
        <v>476</v>
      </c>
      <c r="H322" s="181">
        <v>144</v>
      </c>
      <c r="I322" s="182"/>
      <c r="J322" s="183">
        <f>ROUND(I322*H322,2)</f>
        <v>0</v>
      </c>
      <c r="K322" s="179" t="s">
        <v>335</v>
      </c>
      <c r="L322" s="42"/>
      <c r="M322" s="184" t="s">
        <v>3</v>
      </c>
      <c r="N322" s="185" t="s">
        <v>40</v>
      </c>
      <c r="O322" s="75"/>
      <c r="P322" s="186">
        <f>O322*H322</f>
        <v>0</v>
      </c>
      <c r="Q322" s="186">
        <v>0.00020000000000000001</v>
      </c>
      <c r="R322" s="186">
        <f>Q322*H322</f>
        <v>0.028800000000000003</v>
      </c>
      <c r="S322" s="186">
        <v>0</v>
      </c>
      <c r="T322" s="187">
        <f>S322*H322</f>
        <v>0</v>
      </c>
      <c r="U322" s="41"/>
      <c r="V322" s="41"/>
      <c r="W322" s="41"/>
      <c r="X322" s="41"/>
      <c r="Y322" s="41"/>
      <c r="Z322" s="41"/>
      <c r="AA322" s="41"/>
      <c r="AB322" s="41"/>
      <c r="AC322" s="41"/>
      <c r="AD322" s="41"/>
      <c r="AE322" s="41"/>
      <c r="AR322" s="188" t="s">
        <v>113</v>
      </c>
      <c r="AT322" s="188" t="s">
        <v>331</v>
      </c>
      <c r="AU322" s="188" t="s">
        <v>79</v>
      </c>
      <c r="AY322" s="22" t="s">
        <v>328</v>
      </c>
      <c r="BE322" s="189">
        <f>IF(N322="základní",J322,0)</f>
        <v>0</v>
      </c>
      <c r="BF322" s="189">
        <f>IF(N322="snížená",J322,0)</f>
        <v>0</v>
      </c>
      <c r="BG322" s="189">
        <f>IF(N322="zákl. přenesená",J322,0)</f>
        <v>0</v>
      </c>
      <c r="BH322" s="189">
        <f>IF(N322="sníž. přenesená",J322,0)</f>
        <v>0</v>
      </c>
      <c r="BI322" s="189">
        <f>IF(N322="nulová",J322,0)</f>
        <v>0</v>
      </c>
      <c r="BJ322" s="22" t="s">
        <v>76</v>
      </c>
      <c r="BK322" s="189">
        <f>ROUND(I322*H322,2)</f>
        <v>0</v>
      </c>
      <c r="BL322" s="22" t="s">
        <v>113</v>
      </c>
      <c r="BM322" s="188" t="s">
        <v>828</v>
      </c>
    </row>
    <row r="323" s="2" customFormat="1">
      <c r="A323" s="41"/>
      <c r="B323" s="42"/>
      <c r="C323" s="41"/>
      <c r="D323" s="190" t="s">
        <v>338</v>
      </c>
      <c r="E323" s="41"/>
      <c r="F323" s="191" t="s">
        <v>829</v>
      </c>
      <c r="G323" s="41"/>
      <c r="H323" s="41"/>
      <c r="I323" s="192"/>
      <c r="J323" s="41"/>
      <c r="K323" s="41"/>
      <c r="L323" s="42"/>
      <c r="M323" s="193"/>
      <c r="N323" s="194"/>
      <c r="O323" s="75"/>
      <c r="P323" s="75"/>
      <c r="Q323" s="75"/>
      <c r="R323" s="75"/>
      <c r="S323" s="75"/>
      <c r="T323" s="76"/>
      <c r="U323" s="41"/>
      <c r="V323" s="41"/>
      <c r="W323" s="41"/>
      <c r="X323" s="41"/>
      <c r="Y323" s="41"/>
      <c r="Z323" s="41"/>
      <c r="AA323" s="41"/>
      <c r="AB323" s="41"/>
      <c r="AC323" s="41"/>
      <c r="AD323" s="41"/>
      <c r="AE323" s="41"/>
      <c r="AT323" s="22" t="s">
        <v>338</v>
      </c>
      <c r="AU323" s="22" t="s">
        <v>79</v>
      </c>
    </row>
    <row r="324" s="2" customFormat="1" ht="24.15" customHeight="1">
      <c r="A324" s="41"/>
      <c r="B324" s="176"/>
      <c r="C324" s="177" t="s">
        <v>830</v>
      </c>
      <c r="D324" s="177" t="s">
        <v>331</v>
      </c>
      <c r="E324" s="178" t="s">
        <v>831</v>
      </c>
      <c r="F324" s="179" t="s">
        <v>832</v>
      </c>
      <c r="G324" s="180" t="s">
        <v>476</v>
      </c>
      <c r="H324" s="181">
        <v>118.56999999999999</v>
      </c>
      <c r="I324" s="182"/>
      <c r="J324" s="183">
        <f>ROUND(I324*H324,2)</f>
        <v>0</v>
      </c>
      <c r="K324" s="179" t="s">
        <v>335</v>
      </c>
      <c r="L324" s="42"/>
      <c r="M324" s="184" t="s">
        <v>3</v>
      </c>
      <c r="N324" s="185" t="s">
        <v>40</v>
      </c>
      <c r="O324" s="75"/>
      <c r="P324" s="186">
        <f>O324*H324</f>
        <v>0</v>
      </c>
      <c r="Q324" s="186">
        <v>0.00020000000000000001</v>
      </c>
      <c r="R324" s="186">
        <f>Q324*H324</f>
        <v>0.023713999999999999</v>
      </c>
      <c r="S324" s="186">
        <v>0</v>
      </c>
      <c r="T324" s="187">
        <f>S324*H324</f>
        <v>0</v>
      </c>
      <c r="U324" s="41"/>
      <c r="V324" s="41"/>
      <c r="W324" s="41"/>
      <c r="X324" s="41"/>
      <c r="Y324" s="41"/>
      <c r="Z324" s="41"/>
      <c r="AA324" s="41"/>
      <c r="AB324" s="41"/>
      <c r="AC324" s="41"/>
      <c r="AD324" s="41"/>
      <c r="AE324" s="41"/>
      <c r="AR324" s="188" t="s">
        <v>113</v>
      </c>
      <c r="AT324" s="188" t="s">
        <v>331</v>
      </c>
      <c r="AU324" s="188" t="s">
        <v>79</v>
      </c>
      <c r="AY324" s="22" t="s">
        <v>328</v>
      </c>
      <c r="BE324" s="189">
        <f>IF(N324="základní",J324,0)</f>
        <v>0</v>
      </c>
      <c r="BF324" s="189">
        <f>IF(N324="snížená",J324,0)</f>
        <v>0</v>
      </c>
      <c r="BG324" s="189">
        <f>IF(N324="zákl. přenesená",J324,0)</f>
        <v>0</v>
      </c>
      <c r="BH324" s="189">
        <f>IF(N324="sníž. přenesená",J324,0)</f>
        <v>0</v>
      </c>
      <c r="BI324" s="189">
        <f>IF(N324="nulová",J324,0)</f>
        <v>0</v>
      </c>
      <c r="BJ324" s="22" t="s">
        <v>76</v>
      </c>
      <c r="BK324" s="189">
        <f>ROUND(I324*H324,2)</f>
        <v>0</v>
      </c>
      <c r="BL324" s="22" t="s">
        <v>113</v>
      </c>
      <c r="BM324" s="188" t="s">
        <v>833</v>
      </c>
    </row>
    <row r="325" s="2" customFormat="1">
      <c r="A325" s="41"/>
      <c r="B325" s="42"/>
      <c r="C325" s="41"/>
      <c r="D325" s="190" t="s">
        <v>338</v>
      </c>
      <c r="E325" s="41"/>
      <c r="F325" s="191" t="s">
        <v>834</v>
      </c>
      <c r="G325" s="41"/>
      <c r="H325" s="41"/>
      <c r="I325" s="192"/>
      <c r="J325" s="41"/>
      <c r="K325" s="41"/>
      <c r="L325" s="42"/>
      <c r="M325" s="193"/>
      <c r="N325" s="194"/>
      <c r="O325" s="75"/>
      <c r="P325" s="75"/>
      <c r="Q325" s="75"/>
      <c r="R325" s="75"/>
      <c r="S325" s="75"/>
      <c r="T325" s="76"/>
      <c r="U325" s="41"/>
      <c r="V325" s="41"/>
      <c r="W325" s="41"/>
      <c r="X325" s="41"/>
      <c r="Y325" s="41"/>
      <c r="Z325" s="41"/>
      <c r="AA325" s="41"/>
      <c r="AB325" s="41"/>
      <c r="AC325" s="41"/>
      <c r="AD325" s="41"/>
      <c r="AE325" s="41"/>
      <c r="AT325" s="22" t="s">
        <v>338</v>
      </c>
      <c r="AU325" s="22" t="s">
        <v>79</v>
      </c>
    </row>
    <row r="326" s="2" customFormat="1" ht="24.15" customHeight="1">
      <c r="A326" s="41"/>
      <c r="B326" s="176"/>
      <c r="C326" s="177" t="s">
        <v>835</v>
      </c>
      <c r="D326" s="177" t="s">
        <v>331</v>
      </c>
      <c r="E326" s="178" t="s">
        <v>836</v>
      </c>
      <c r="F326" s="179" t="s">
        <v>837</v>
      </c>
      <c r="G326" s="180" t="s">
        <v>476</v>
      </c>
      <c r="H326" s="181">
        <v>9.5</v>
      </c>
      <c r="I326" s="182"/>
      <c r="J326" s="183">
        <f>ROUND(I326*H326,2)</f>
        <v>0</v>
      </c>
      <c r="K326" s="179" t="s">
        <v>335</v>
      </c>
      <c r="L326" s="42"/>
      <c r="M326" s="184" t="s">
        <v>3</v>
      </c>
      <c r="N326" s="185" t="s">
        <v>40</v>
      </c>
      <c r="O326" s="75"/>
      <c r="P326" s="186">
        <f>O326*H326</f>
        <v>0</v>
      </c>
      <c r="Q326" s="186">
        <v>0.0021900000000000001</v>
      </c>
      <c r="R326" s="186">
        <f>Q326*H326</f>
        <v>0.020805000000000001</v>
      </c>
      <c r="S326" s="186">
        <v>0</v>
      </c>
      <c r="T326" s="187">
        <f>S326*H326</f>
        <v>0</v>
      </c>
      <c r="U326" s="41"/>
      <c r="V326" s="41"/>
      <c r="W326" s="41"/>
      <c r="X326" s="41"/>
      <c r="Y326" s="41"/>
      <c r="Z326" s="41"/>
      <c r="AA326" s="41"/>
      <c r="AB326" s="41"/>
      <c r="AC326" s="41"/>
      <c r="AD326" s="41"/>
      <c r="AE326" s="41"/>
      <c r="AR326" s="188" t="s">
        <v>113</v>
      </c>
      <c r="AT326" s="188" t="s">
        <v>331</v>
      </c>
      <c r="AU326" s="188" t="s">
        <v>79</v>
      </c>
      <c r="AY326" s="22" t="s">
        <v>328</v>
      </c>
      <c r="BE326" s="189">
        <f>IF(N326="základní",J326,0)</f>
        <v>0</v>
      </c>
      <c r="BF326" s="189">
        <f>IF(N326="snížená",J326,0)</f>
        <v>0</v>
      </c>
      <c r="BG326" s="189">
        <f>IF(N326="zákl. přenesená",J326,0)</f>
        <v>0</v>
      </c>
      <c r="BH326" s="189">
        <f>IF(N326="sníž. přenesená",J326,0)</f>
        <v>0</v>
      </c>
      <c r="BI326" s="189">
        <f>IF(N326="nulová",J326,0)</f>
        <v>0</v>
      </c>
      <c r="BJ326" s="22" t="s">
        <v>76</v>
      </c>
      <c r="BK326" s="189">
        <f>ROUND(I326*H326,2)</f>
        <v>0</v>
      </c>
      <c r="BL326" s="22" t="s">
        <v>113</v>
      </c>
      <c r="BM326" s="188" t="s">
        <v>838</v>
      </c>
    </row>
    <row r="327" s="2" customFormat="1">
      <c r="A327" s="41"/>
      <c r="B327" s="42"/>
      <c r="C327" s="41"/>
      <c r="D327" s="190" t="s">
        <v>338</v>
      </c>
      <c r="E327" s="41"/>
      <c r="F327" s="191" t="s">
        <v>839</v>
      </c>
      <c r="G327" s="41"/>
      <c r="H327" s="41"/>
      <c r="I327" s="192"/>
      <c r="J327" s="41"/>
      <c r="K327" s="41"/>
      <c r="L327" s="42"/>
      <c r="M327" s="193"/>
      <c r="N327" s="194"/>
      <c r="O327" s="75"/>
      <c r="P327" s="75"/>
      <c r="Q327" s="75"/>
      <c r="R327" s="75"/>
      <c r="S327" s="75"/>
      <c r="T327" s="76"/>
      <c r="U327" s="41"/>
      <c r="V327" s="41"/>
      <c r="W327" s="41"/>
      <c r="X327" s="41"/>
      <c r="Y327" s="41"/>
      <c r="Z327" s="41"/>
      <c r="AA327" s="41"/>
      <c r="AB327" s="41"/>
      <c r="AC327" s="41"/>
      <c r="AD327" s="41"/>
      <c r="AE327" s="41"/>
      <c r="AT327" s="22" t="s">
        <v>338</v>
      </c>
      <c r="AU327" s="22" t="s">
        <v>79</v>
      </c>
    </row>
    <row r="328" s="2" customFormat="1" ht="24.15" customHeight="1">
      <c r="A328" s="41"/>
      <c r="B328" s="176"/>
      <c r="C328" s="177" t="s">
        <v>840</v>
      </c>
      <c r="D328" s="177" t="s">
        <v>331</v>
      </c>
      <c r="E328" s="178" t="s">
        <v>841</v>
      </c>
      <c r="F328" s="179" t="s">
        <v>842</v>
      </c>
      <c r="G328" s="180" t="s">
        <v>439</v>
      </c>
      <c r="H328" s="181">
        <v>62.859999999999999</v>
      </c>
      <c r="I328" s="182"/>
      <c r="J328" s="183">
        <f>ROUND(I328*H328,2)</f>
        <v>0</v>
      </c>
      <c r="K328" s="179" t="s">
        <v>335</v>
      </c>
      <c r="L328" s="42"/>
      <c r="M328" s="184" t="s">
        <v>3</v>
      </c>
      <c r="N328" s="185" t="s">
        <v>40</v>
      </c>
      <c r="O328" s="75"/>
      <c r="P328" s="186">
        <f>O328*H328</f>
        <v>0</v>
      </c>
      <c r="Q328" s="186">
        <v>0.0016000000000000001</v>
      </c>
      <c r="R328" s="186">
        <f>Q328*H328</f>
        <v>0.100576</v>
      </c>
      <c r="S328" s="186">
        <v>0</v>
      </c>
      <c r="T328" s="187">
        <f>S328*H328</f>
        <v>0</v>
      </c>
      <c r="U328" s="41"/>
      <c r="V328" s="41"/>
      <c r="W328" s="41"/>
      <c r="X328" s="41"/>
      <c r="Y328" s="41"/>
      <c r="Z328" s="41"/>
      <c r="AA328" s="41"/>
      <c r="AB328" s="41"/>
      <c r="AC328" s="41"/>
      <c r="AD328" s="41"/>
      <c r="AE328" s="41"/>
      <c r="AR328" s="188" t="s">
        <v>113</v>
      </c>
      <c r="AT328" s="188" t="s">
        <v>331</v>
      </c>
      <c r="AU328" s="188" t="s">
        <v>79</v>
      </c>
      <c r="AY328" s="22" t="s">
        <v>328</v>
      </c>
      <c r="BE328" s="189">
        <f>IF(N328="základní",J328,0)</f>
        <v>0</v>
      </c>
      <c r="BF328" s="189">
        <f>IF(N328="snížená",J328,0)</f>
        <v>0</v>
      </c>
      <c r="BG328" s="189">
        <f>IF(N328="zákl. přenesená",J328,0)</f>
        <v>0</v>
      </c>
      <c r="BH328" s="189">
        <f>IF(N328="sníž. přenesená",J328,0)</f>
        <v>0</v>
      </c>
      <c r="BI328" s="189">
        <f>IF(N328="nulová",J328,0)</f>
        <v>0</v>
      </c>
      <c r="BJ328" s="22" t="s">
        <v>76</v>
      </c>
      <c r="BK328" s="189">
        <f>ROUND(I328*H328,2)</f>
        <v>0</v>
      </c>
      <c r="BL328" s="22" t="s">
        <v>113</v>
      </c>
      <c r="BM328" s="188" t="s">
        <v>843</v>
      </c>
    </row>
    <row r="329" s="2" customFormat="1">
      <c r="A329" s="41"/>
      <c r="B329" s="42"/>
      <c r="C329" s="41"/>
      <c r="D329" s="190" t="s">
        <v>338</v>
      </c>
      <c r="E329" s="41"/>
      <c r="F329" s="191" t="s">
        <v>844</v>
      </c>
      <c r="G329" s="41"/>
      <c r="H329" s="41"/>
      <c r="I329" s="192"/>
      <c r="J329" s="41"/>
      <c r="K329" s="41"/>
      <c r="L329" s="42"/>
      <c r="M329" s="193"/>
      <c r="N329" s="194"/>
      <c r="O329" s="75"/>
      <c r="P329" s="75"/>
      <c r="Q329" s="75"/>
      <c r="R329" s="75"/>
      <c r="S329" s="75"/>
      <c r="T329" s="76"/>
      <c r="U329" s="41"/>
      <c r="V329" s="41"/>
      <c r="W329" s="41"/>
      <c r="X329" s="41"/>
      <c r="Y329" s="41"/>
      <c r="Z329" s="41"/>
      <c r="AA329" s="41"/>
      <c r="AB329" s="41"/>
      <c r="AC329" s="41"/>
      <c r="AD329" s="41"/>
      <c r="AE329" s="41"/>
      <c r="AT329" s="22" t="s">
        <v>338</v>
      </c>
      <c r="AU329" s="22" t="s">
        <v>79</v>
      </c>
    </row>
    <row r="330" s="2" customFormat="1" ht="33" customHeight="1">
      <c r="A330" s="41"/>
      <c r="B330" s="176"/>
      <c r="C330" s="177" t="s">
        <v>845</v>
      </c>
      <c r="D330" s="177" t="s">
        <v>331</v>
      </c>
      <c r="E330" s="178" t="s">
        <v>846</v>
      </c>
      <c r="F330" s="179" t="s">
        <v>847</v>
      </c>
      <c r="G330" s="180" t="s">
        <v>476</v>
      </c>
      <c r="H330" s="181">
        <v>700</v>
      </c>
      <c r="I330" s="182"/>
      <c r="J330" s="183">
        <f>ROUND(I330*H330,2)</f>
        <v>0</v>
      </c>
      <c r="K330" s="179" t="s">
        <v>335</v>
      </c>
      <c r="L330" s="42"/>
      <c r="M330" s="184" t="s">
        <v>3</v>
      </c>
      <c r="N330" s="185" t="s">
        <v>40</v>
      </c>
      <c r="O330" s="75"/>
      <c r="P330" s="186">
        <f>O330*H330</f>
        <v>0</v>
      </c>
      <c r="Q330" s="186">
        <v>0.16850000000000001</v>
      </c>
      <c r="R330" s="186">
        <f>Q330*H330</f>
        <v>117.95</v>
      </c>
      <c r="S330" s="186">
        <v>0</v>
      </c>
      <c r="T330" s="187">
        <f>S330*H330</f>
        <v>0</v>
      </c>
      <c r="U330" s="41"/>
      <c r="V330" s="41"/>
      <c r="W330" s="41"/>
      <c r="X330" s="41"/>
      <c r="Y330" s="41"/>
      <c r="Z330" s="41"/>
      <c r="AA330" s="41"/>
      <c r="AB330" s="41"/>
      <c r="AC330" s="41"/>
      <c r="AD330" s="41"/>
      <c r="AE330" s="41"/>
      <c r="AR330" s="188" t="s">
        <v>113</v>
      </c>
      <c r="AT330" s="188" t="s">
        <v>331</v>
      </c>
      <c r="AU330" s="188" t="s">
        <v>79</v>
      </c>
      <c r="AY330" s="22" t="s">
        <v>328</v>
      </c>
      <c r="BE330" s="189">
        <f>IF(N330="základní",J330,0)</f>
        <v>0</v>
      </c>
      <c r="BF330" s="189">
        <f>IF(N330="snížená",J330,0)</f>
        <v>0</v>
      </c>
      <c r="BG330" s="189">
        <f>IF(N330="zákl. přenesená",J330,0)</f>
        <v>0</v>
      </c>
      <c r="BH330" s="189">
        <f>IF(N330="sníž. přenesená",J330,0)</f>
        <v>0</v>
      </c>
      <c r="BI330" s="189">
        <f>IF(N330="nulová",J330,0)</f>
        <v>0</v>
      </c>
      <c r="BJ330" s="22" t="s">
        <v>76</v>
      </c>
      <c r="BK330" s="189">
        <f>ROUND(I330*H330,2)</f>
        <v>0</v>
      </c>
      <c r="BL330" s="22" t="s">
        <v>113</v>
      </c>
      <c r="BM330" s="188" t="s">
        <v>848</v>
      </c>
    </row>
    <row r="331" s="2" customFormat="1">
      <c r="A331" s="41"/>
      <c r="B331" s="42"/>
      <c r="C331" s="41"/>
      <c r="D331" s="190" t="s">
        <v>338</v>
      </c>
      <c r="E331" s="41"/>
      <c r="F331" s="191" t="s">
        <v>849</v>
      </c>
      <c r="G331" s="41"/>
      <c r="H331" s="41"/>
      <c r="I331" s="192"/>
      <c r="J331" s="41"/>
      <c r="K331" s="41"/>
      <c r="L331" s="42"/>
      <c r="M331" s="193"/>
      <c r="N331" s="194"/>
      <c r="O331" s="75"/>
      <c r="P331" s="75"/>
      <c r="Q331" s="75"/>
      <c r="R331" s="75"/>
      <c r="S331" s="75"/>
      <c r="T331" s="76"/>
      <c r="U331" s="41"/>
      <c r="V331" s="41"/>
      <c r="W331" s="41"/>
      <c r="X331" s="41"/>
      <c r="Y331" s="41"/>
      <c r="Z331" s="41"/>
      <c r="AA331" s="41"/>
      <c r="AB331" s="41"/>
      <c r="AC331" s="41"/>
      <c r="AD331" s="41"/>
      <c r="AE331" s="41"/>
      <c r="AT331" s="22" t="s">
        <v>338</v>
      </c>
      <c r="AU331" s="22" t="s">
        <v>79</v>
      </c>
    </row>
    <row r="332" s="2" customFormat="1" ht="16.5" customHeight="1">
      <c r="A332" s="41"/>
      <c r="B332" s="176"/>
      <c r="C332" s="224" t="s">
        <v>850</v>
      </c>
      <c r="D332" s="224" t="s">
        <v>539</v>
      </c>
      <c r="E332" s="225" t="s">
        <v>851</v>
      </c>
      <c r="F332" s="226" t="s">
        <v>852</v>
      </c>
      <c r="G332" s="227" t="s">
        <v>476</v>
      </c>
      <c r="H332" s="228">
        <v>714</v>
      </c>
      <c r="I332" s="229"/>
      <c r="J332" s="230">
        <f>ROUND(I332*H332,2)</f>
        <v>0</v>
      </c>
      <c r="K332" s="226" t="s">
        <v>335</v>
      </c>
      <c r="L332" s="231"/>
      <c r="M332" s="232" t="s">
        <v>3</v>
      </c>
      <c r="N332" s="233" t="s">
        <v>40</v>
      </c>
      <c r="O332" s="75"/>
      <c r="P332" s="186">
        <f>O332*H332</f>
        <v>0</v>
      </c>
      <c r="Q332" s="186">
        <v>0.080000000000000002</v>
      </c>
      <c r="R332" s="186">
        <f>Q332*H332</f>
        <v>57.120000000000005</v>
      </c>
      <c r="S332" s="186">
        <v>0</v>
      </c>
      <c r="T332" s="187">
        <f>S332*H332</f>
        <v>0</v>
      </c>
      <c r="U332" s="41"/>
      <c r="V332" s="41"/>
      <c r="W332" s="41"/>
      <c r="X332" s="41"/>
      <c r="Y332" s="41"/>
      <c r="Z332" s="41"/>
      <c r="AA332" s="41"/>
      <c r="AB332" s="41"/>
      <c r="AC332" s="41"/>
      <c r="AD332" s="41"/>
      <c r="AE332" s="41"/>
      <c r="AR332" s="188" t="s">
        <v>171</v>
      </c>
      <c r="AT332" s="188" t="s">
        <v>539</v>
      </c>
      <c r="AU332" s="188" t="s">
        <v>79</v>
      </c>
      <c r="AY332" s="22" t="s">
        <v>328</v>
      </c>
      <c r="BE332" s="189">
        <f>IF(N332="základní",J332,0)</f>
        <v>0</v>
      </c>
      <c r="BF332" s="189">
        <f>IF(N332="snížená",J332,0)</f>
        <v>0</v>
      </c>
      <c r="BG332" s="189">
        <f>IF(N332="zákl. přenesená",J332,0)</f>
        <v>0</v>
      </c>
      <c r="BH332" s="189">
        <f>IF(N332="sníž. přenesená",J332,0)</f>
        <v>0</v>
      </c>
      <c r="BI332" s="189">
        <f>IF(N332="nulová",J332,0)</f>
        <v>0</v>
      </c>
      <c r="BJ332" s="22" t="s">
        <v>76</v>
      </c>
      <c r="BK332" s="189">
        <f>ROUND(I332*H332,2)</f>
        <v>0</v>
      </c>
      <c r="BL332" s="22" t="s">
        <v>113</v>
      </c>
      <c r="BM332" s="188" t="s">
        <v>853</v>
      </c>
    </row>
    <row r="333" s="13" customFormat="1">
      <c r="A333" s="13"/>
      <c r="B333" s="201"/>
      <c r="C333" s="13"/>
      <c r="D333" s="195" t="s">
        <v>442</v>
      </c>
      <c r="E333" s="202" t="s">
        <v>3</v>
      </c>
      <c r="F333" s="203" t="s">
        <v>854</v>
      </c>
      <c r="G333" s="13"/>
      <c r="H333" s="204">
        <v>714</v>
      </c>
      <c r="I333" s="205"/>
      <c r="J333" s="13"/>
      <c r="K333" s="13"/>
      <c r="L333" s="201"/>
      <c r="M333" s="206"/>
      <c r="N333" s="207"/>
      <c r="O333" s="207"/>
      <c r="P333" s="207"/>
      <c r="Q333" s="207"/>
      <c r="R333" s="207"/>
      <c r="S333" s="207"/>
      <c r="T333" s="208"/>
      <c r="U333" s="13"/>
      <c r="V333" s="13"/>
      <c r="W333" s="13"/>
      <c r="X333" s="13"/>
      <c r="Y333" s="13"/>
      <c r="Z333" s="13"/>
      <c r="AA333" s="13"/>
      <c r="AB333" s="13"/>
      <c r="AC333" s="13"/>
      <c r="AD333" s="13"/>
      <c r="AE333" s="13"/>
      <c r="AT333" s="202" t="s">
        <v>442</v>
      </c>
      <c r="AU333" s="202" t="s">
        <v>79</v>
      </c>
      <c r="AV333" s="13" t="s">
        <v>79</v>
      </c>
      <c r="AW333" s="13" t="s">
        <v>31</v>
      </c>
      <c r="AX333" s="13" t="s">
        <v>76</v>
      </c>
      <c r="AY333" s="202" t="s">
        <v>328</v>
      </c>
    </row>
    <row r="334" s="2" customFormat="1" ht="33" customHeight="1">
      <c r="A334" s="41"/>
      <c r="B334" s="176"/>
      <c r="C334" s="177" t="s">
        <v>855</v>
      </c>
      <c r="D334" s="177" t="s">
        <v>331</v>
      </c>
      <c r="E334" s="178" t="s">
        <v>856</v>
      </c>
      <c r="F334" s="179" t="s">
        <v>857</v>
      </c>
      <c r="G334" s="180" t="s">
        <v>476</v>
      </c>
      <c r="H334" s="181">
        <v>537</v>
      </c>
      <c r="I334" s="182"/>
      <c r="J334" s="183">
        <f>ROUND(I334*H334,2)</f>
        <v>0</v>
      </c>
      <c r="K334" s="179" t="s">
        <v>335</v>
      </c>
      <c r="L334" s="42"/>
      <c r="M334" s="184" t="s">
        <v>3</v>
      </c>
      <c r="N334" s="185" t="s">
        <v>40</v>
      </c>
      <c r="O334" s="75"/>
      <c r="P334" s="186">
        <f>O334*H334</f>
        <v>0</v>
      </c>
      <c r="Q334" s="186">
        <v>0.14041999999999999</v>
      </c>
      <c r="R334" s="186">
        <f>Q334*H334</f>
        <v>75.405539999999988</v>
      </c>
      <c r="S334" s="186">
        <v>0</v>
      </c>
      <c r="T334" s="187">
        <f>S334*H334</f>
        <v>0</v>
      </c>
      <c r="U334" s="41"/>
      <c r="V334" s="41"/>
      <c r="W334" s="41"/>
      <c r="X334" s="41"/>
      <c r="Y334" s="41"/>
      <c r="Z334" s="41"/>
      <c r="AA334" s="41"/>
      <c r="AB334" s="41"/>
      <c r="AC334" s="41"/>
      <c r="AD334" s="41"/>
      <c r="AE334" s="41"/>
      <c r="AR334" s="188" t="s">
        <v>113</v>
      </c>
      <c r="AT334" s="188" t="s">
        <v>331</v>
      </c>
      <c r="AU334" s="188" t="s">
        <v>79</v>
      </c>
      <c r="AY334" s="22" t="s">
        <v>328</v>
      </c>
      <c r="BE334" s="189">
        <f>IF(N334="základní",J334,0)</f>
        <v>0</v>
      </c>
      <c r="BF334" s="189">
        <f>IF(N334="snížená",J334,0)</f>
        <v>0</v>
      </c>
      <c r="BG334" s="189">
        <f>IF(N334="zákl. přenesená",J334,0)</f>
        <v>0</v>
      </c>
      <c r="BH334" s="189">
        <f>IF(N334="sníž. přenesená",J334,0)</f>
        <v>0</v>
      </c>
      <c r="BI334" s="189">
        <f>IF(N334="nulová",J334,0)</f>
        <v>0</v>
      </c>
      <c r="BJ334" s="22" t="s">
        <v>76</v>
      </c>
      <c r="BK334" s="189">
        <f>ROUND(I334*H334,2)</f>
        <v>0</v>
      </c>
      <c r="BL334" s="22" t="s">
        <v>113</v>
      </c>
      <c r="BM334" s="188" t="s">
        <v>858</v>
      </c>
    </row>
    <row r="335" s="2" customFormat="1">
      <c r="A335" s="41"/>
      <c r="B335" s="42"/>
      <c r="C335" s="41"/>
      <c r="D335" s="190" t="s">
        <v>338</v>
      </c>
      <c r="E335" s="41"/>
      <c r="F335" s="191" t="s">
        <v>859</v>
      </c>
      <c r="G335" s="41"/>
      <c r="H335" s="41"/>
      <c r="I335" s="192"/>
      <c r="J335" s="41"/>
      <c r="K335" s="41"/>
      <c r="L335" s="42"/>
      <c r="M335" s="193"/>
      <c r="N335" s="194"/>
      <c r="O335" s="75"/>
      <c r="P335" s="75"/>
      <c r="Q335" s="75"/>
      <c r="R335" s="75"/>
      <c r="S335" s="75"/>
      <c r="T335" s="76"/>
      <c r="U335" s="41"/>
      <c r="V335" s="41"/>
      <c r="W335" s="41"/>
      <c r="X335" s="41"/>
      <c r="Y335" s="41"/>
      <c r="Z335" s="41"/>
      <c r="AA335" s="41"/>
      <c r="AB335" s="41"/>
      <c r="AC335" s="41"/>
      <c r="AD335" s="41"/>
      <c r="AE335" s="41"/>
      <c r="AT335" s="22" t="s">
        <v>338</v>
      </c>
      <c r="AU335" s="22" t="s">
        <v>79</v>
      </c>
    </row>
    <row r="336" s="13" customFormat="1">
      <c r="A336" s="13"/>
      <c r="B336" s="201"/>
      <c r="C336" s="13"/>
      <c r="D336" s="195" t="s">
        <v>442</v>
      </c>
      <c r="E336" s="202" t="s">
        <v>3</v>
      </c>
      <c r="F336" s="203" t="s">
        <v>860</v>
      </c>
      <c r="G336" s="13"/>
      <c r="H336" s="204">
        <v>213</v>
      </c>
      <c r="I336" s="205"/>
      <c r="J336" s="13"/>
      <c r="K336" s="13"/>
      <c r="L336" s="201"/>
      <c r="M336" s="206"/>
      <c r="N336" s="207"/>
      <c r="O336" s="207"/>
      <c r="P336" s="207"/>
      <c r="Q336" s="207"/>
      <c r="R336" s="207"/>
      <c r="S336" s="207"/>
      <c r="T336" s="208"/>
      <c r="U336" s="13"/>
      <c r="V336" s="13"/>
      <c r="W336" s="13"/>
      <c r="X336" s="13"/>
      <c r="Y336" s="13"/>
      <c r="Z336" s="13"/>
      <c r="AA336" s="13"/>
      <c r="AB336" s="13"/>
      <c r="AC336" s="13"/>
      <c r="AD336" s="13"/>
      <c r="AE336" s="13"/>
      <c r="AT336" s="202" t="s">
        <v>442</v>
      </c>
      <c r="AU336" s="202" t="s">
        <v>79</v>
      </c>
      <c r="AV336" s="13" t="s">
        <v>79</v>
      </c>
      <c r="AW336" s="13" t="s">
        <v>31</v>
      </c>
      <c r="AX336" s="13" t="s">
        <v>69</v>
      </c>
      <c r="AY336" s="202" t="s">
        <v>328</v>
      </c>
    </row>
    <row r="337" s="13" customFormat="1">
      <c r="A337" s="13"/>
      <c r="B337" s="201"/>
      <c r="C337" s="13"/>
      <c r="D337" s="195" t="s">
        <v>442</v>
      </c>
      <c r="E337" s="202" t="s">
        <v>3</v>
      </c>
      <c r="F337" s="203" t="s">
        <v>861</v>
      </c>
      <c r="G337" s="13"/>
      <c r="H337" s="204">
        <v>324</v>
      </c>
      <c r="I337" s="205"/>
      <c r="J337" s="13"/>
      <c r="K337" s="13"/>
      <c r="L337" s="201"/>
      <c r="M337" s="206"/>
      <c r="N337" s="207"/>
      <c r="O337" s="207"/>
      <c r="P337" s="207"/>
      <c r="Q337" s="207"/>
      <c r="R337" s="207"/>
      <c r="S337" s="207"/>
      <c r="T337" s="208"/>
      <c r="U337" s="13"/>
      <c r="V337" s="13"/>
      <c r="W337" s="13"/>
      <c r="X337" s="13"/>
      <c r="Y337" s="13"/>
      <c r="Z337" s="13"/>
      <c r="AA337" s="13"/>
      <c r="AB337" s="13"/>
      <c r="AC337" s="13"/>
      <c r="AD337" s="13"/>
      <c r="AE337" s="13"/>
      <c r="AT337" s="202" t="s">
        <v>442</v>
      </c>
      <c r="AU337" s="202" t="s">
        <v>79</v>
      </c>
      <c r="AV337" s="13" t="s">
        <v>79</v>
      </c>
      <c r="AW337" s="13" t="s">
        <v>31</v>
      </c>
      <c r="AX337" s="13" t="s">
        <v>69</v>
      </c>
      <c r="AY337" s="202" t="s">
        <v>328</v>
      </c>
    </row>
    <row r="338" s="14" customFormat="1">
      <c r="A338" s="14"/>
      <c r="B338" s="209"/>
      <c r="C338" s="14"/>
      <c r="D338" s="195" t="s">
        <v>442</v>
      </c>
      <c r="E338" s="210" t="s">
        <v>3</v>
      </c>
      <c r="F338" s="211" t="s">
        <v>452</v>
      </c>
      <c r="G338" s="14"/>
      <c r="H338" s="212">
        <v>537</v>
      </c>
      <c r="I338" s="213"/>
      <c r="J338" s="14"/>
      <c r="K338" s="14"/>
      <c r="L338" s="209"/>
      <c r="M338" s="214"/>
      <c r="N338" s="215"/>
      <c r="O338" s="215"/>
      <c r="P338" s="215"/>
      <c r="Q338" s="215"/>
      <c r="R338" s="215"/>
      <c r="S338" s="215"/>
      <c r="T338" s="216"/>
      <c r="U338" s="14"/>
      <c r="V338" s="14"/>
      <c r="W338" s="14"/>
      <c r="X338" s="14"/>
      <c r="Y338" s="14"/>
      <c r="Z338" s="14"/>
      <c r="AA338" s="14"/>
      <c r="AB338" s="14"/>
      <c r="AC338" s="14"/>
      <c r="AD338" s="14"/>
      <c r="AE338" s="14"/>
      <c r="AT338" s="210" t="s">
        <v>442</v>
      </c>
      <c r="AU338" s="210" t="s">
        <v>79</v>
      </c>
      <c r="AV338" s="14" t="s">
        <v>113</v>
      </c>
      <c r="AW338" s="14" t="s">
        <v>31</v>
      </c>
      <c r="AX338" s="14" t="s">
        <v>76</v>
      </c>
      <c r="AY338" s="210" t="s">
        <v>328</v>
      </c>
    </row>
    <row r="339" s="2" customFormat="1" ht="24.15" customHeight="1">
      <c r="A339" s="41"/>
      <c r="B339" s="176"/>
      <c r="C339" s="224" t="s">
        <v>862</v>
      </c>
      <c r="D339" s="224" t="s">
        <v>539</v>
      </c>
      <c r="E339" s="225" t="s">
        <v>863</v>
      </c>
      <c r="F339" s="226" t="s">
        <v>864</v>
      </c>
      <c r="G339" s="227" t="s">
        <v>585</v>
      </c>
      <c r="H339" s="228">
        <v>7.5170000000000003</v>
      </c>
      <c r="I339" s="229"/>
      <c r="J339" s="230">
        <f>ROUND(I339*H339,2)</f>
        <v>0</v>
      </c>
      <c r="K339" s="226" t="s">
        <v>335</v>
      </c>
      <c r="L339" s="231"/>
      <c r="M339" s="232" t="s">
        <v>3</v>
      </c>
      <c r="N339" s="233" t="s">
        <v>40</v>
      </c>
      <c r="O339" s="75"/>
      <c r="P339" s="186">
        <f>O339*H339</f>
        <v>0</v>
      </c>
      <c r="Q339" s="186">
        <v>1</v>
      </c>
      <c r="R339" s="186">
        <f>Q339*H339</f>
        <v>7.5170000000000003</v>
      </c>
      <c r="S339" s="186">
        <v>0</v>
      </c>
      <c r="T339" s="187">
        <f>S339*H339</f>
        <v>0</v>
      </c>
      <c r="U339" s="41"/>
      <c r="V339" s="41"/>
      <c r="W339" s="41"/>
      <c r="X339" s="41"/>
      <c r="Y339" s="41"/>
      <c r="Z339" s="41"/>
      <c r="AA339" s="41"/>
      <c r="AB339" s="41"/>
      <c r="AC339" s="41"/>
      <c r="AD339" s="41"/>
      <c r="AE339" s="41"/>
      <c r="AR339" s="188" t="s">
        <v>171</v>
      </c>
      <c r="AT339" s="188" t="s">
        <v>539</v>
      </c>
      <c r="AU339" s="188" t="s">
        <v>79</v>
      </c>
      <c r="AY339" s="22" t="s">
        <v>328</v>
      </c>
      <c r="BE339" s="189">
        <f>IF(N339="základní",J339,0)</f>
        <v>0</v>
      </c>
      <c r="BF339" s="189">
        <f>IF(N339="snížená",J339,0)</f>
        <v>0</v>
      </c>
      <c r="BG339" s="189">
        <f>IF(N339="zákl. přenesená",J339,0)</f>
        <v>0</v>
      </c>
      <c r="BH339" s="189">
        <f>IF(N339="sníž. přenesená",J339,0)</f>
        <v>0</v>
      </c>
      <c r="BI339" s="189">
        <f>IF(N339="nulová",J339,0)</f>
        <v>0</v>
      </c>
      <c r="BJ339" s="22" t="s">
        <v>76</v>
      </c>
      <c r="BK339" s="189">
        <f>ROUND(I339*H339,2)</f>
        <v>0</v>
      </c>
      <c r="BL339" s="22" t="s">
        <v>113</v>
      </c>
      <c r="BM339" s="188" t="s">
        <v>865</v>
      </c>
    </row>
    <row r="340" s="13" customFormat="1">
      <c r="A340" s="13"/>
      <c r="B340" s="201"/>
      <c r="C340" s="13"/>
      <c r="D340" s="195" t="s">
        <v>442</v>
      </c>
      <c r="E340" s="202" t="s">
        <v>3</v>
      </c>
      <c r="F340" s="203" t="s">
        <v>866</v>
      </c>
      <c r="G340" s="13"/>
      <c r="H340" s="204">
        <v>7.5170000000000003</v>
      </c>
      <c r="I340" s="205"/>
      <c r="J340" s="13"/>
      <c r="K340" s="13"/>
      <c r="L340" s="201"/>
      <c r="M340" s="206"/>
      <c r="N340" s="207"/>
      <c r="O340" s="207"/>
      <c r="P340" s="207"/>
      <c r="Q340" s="207"/>
      <c r="R340" s="207"/>
      <c r="S340" s="207"/>
      <c r="T340" s="208"/>
      <c r="U340" s="13"/>
      <c r="V340" s="13"/>
      <c r="W340" s="13"/>
      <c r="X340" s="13"/>
      <c r="Y340" s="13"/>
      <c r="Z340" s="13"/>
      <c r="AA340" s="13"/>
      <c r="AB340" s="13"/>
      <c r="AC340" s="13"/>
      <c r="AD340" s="13"/>
      <c r="AE340" s="13"/>
      <c r="AT340" s="202" t="s">
        <v>442</v>
      </c>
      <c r="AU340" s="202" t="s">
        <v>79</v>
      </c>
      <c r="AV340" s="13" t="s">
        <v>79</v>
      </c>
      <c r="AW340" s="13" t="s">
        <v>31</v>
      </c>
      <c r="AX340" s="13" t="s">
        <v>76</v>
      </c>
      <c r="AY340" s="202" t="s">
        <v>328</v>
      </c>
    </row>
    <row r="341" s="2" customFormat="1" ht="16.5" customHeight="1">
      <c r="A341" s="41"/>
      <c r="B341" s="176"/>
      <c r="C341" s="224" t="s">
        <v>174</v>
      </c>
      <c r="D341" s="224" t="s">
        <v>539</v>
      </c>
      <c r="E341" s="225" t="s">
        <v>867</v>
      </c>
      <c r="F341" s="226" t="s">
        <v>868</v>
      </c>
      <c r="G341" s="227" t="s">
        <v>476</v>
      </c>
      <c r="H341" s="228">
        <v>217.25999999999999</v>
      </c>
      <c r="I341" s="229"/>
      <c r="J341" s="230">
        <f>ROUND(I341*H341,2)</f>
        <v>0</v>
      </c>
      <c r="K341" s="226" t="s">
        <v>335</v>
      </c>
      <c r="L341" s="231"/>
      <c r="M341" s="232" t="s">
        <v>3</v>
      </c>
      <c r="N341" s="233" t="s">
        <v>40</v>
      </c>
      <c r="O341" s="75"/>
      <c r="P341" s="186">
        <f>O341*H341</f>
        <v>0</v>
      </c>
      <c r="Q341" s="186">
        <v>0.044999999999999998</v>
      </c>
      <c r="R341" s="186">
        <f>Q341*H341</f>
        <v>9.7766999999999999</v>
      </c>
      <c r="S341" s="186">
        <v>0</v>
      </c>
      <c r="T341" s="187">
        <f>S341*H341</f>
        <v>0</v>
      </c>
      <c r="U341" s="41"/>
      <c r="V341" s="41"/>
      <c r="W341" s="41"/>
      <c r="X341" s="41"/>
      <c r="Y341" s="41"/>
      <c r="Z341" s="41"/>
      <c r="AA341" s="41"/>
      <c r="AB341" s="41"/>
      <c r="AC341" s="41"/>
      <c r="AD341" s="41"/>
      <c r="AE341" s="41"/>
      <c r="AR341" s="188" t="s">
        <v>171</v>
      </c>
      <c r="AT341" s="188" t="s">
        <v>539</v>
      </c>
      <c r="AU341" s="188" t="s">
        <v>79</v>
      </c>
      <c r="AY341" s="22" t="s">
        <v>328</v>
      </c>
      <c r="BE341" s="189">
        <f>IF(N341="základní",J341,0)</f>
        <v>0</v>
      </c>
      <c r="BF341" s="189">
        <f>IF(N341="snížená",J341,0)</f>
        <v>0</v>
      </c>
      <c r="BG341" s="189">
        <f>IF(N341="zákl. přenesená",J341,0)</f>
        <v>0</v>
      </c>
      <c r="BH341" s="189">
        <f>IF(N341="sníž. přenesená",J341,0)</f>
        <v>0</v>
      </c>
      <c r="BI341" s="189">
        <f>IF(N341="nulová",J341,0)</f>
        <v>0</v>
      </c>
      <c r="BJ341" s="22" t="s">
        <v>76</v>
      </c>
      <c r="BK341" s="189">
        <f>ROUND(I341*H341,2)</f>
        <v>0</v>
      </c>
      <c r="BL341" s="22" t="s">
        <v>113</v>
      </c>
      <c r="BM341" s="188" t="s">
        <v>869</v>
      </c>
    </row>
    <row r="342" s="13" customFormat="1">
      <c r="A342" s="13"/>
      <c r="B342" s="201"/>
      <c r="C342" s="13"/>
      <c r="D342" s="195" t="s">
        <v>442</v>
      </c>
      <c r="E342" s="202" t="s">
        <v>3</v>
      </c>
      <c r="F342" s="203" t="s">
        <v>870</v>
      </c>
      <c r="G342" s="13"/>
      <c r="H342" s="204">
        <v>217.25999999999999</v>
      </c>
      <c r="I342" s="205"/>
      <c r="J342" s="13"/>
      <c r="K342" s="13"/>
      <c r="L342" s="201"/>
      <c r="M342" s="206"/>
      <c r="N342" s="207"/>
      <c r="O342" s="207"/>
      <c r="P342" s="207"/>
      <c r="Q342" s="207"/>
      <c r="R342" s="207"/>
      <c r="S342" s="207"/>
      <c r="T342" s="208"/>
      <c r="U342" s="13"/>
      <c r="V342" s="13"/>
      <c r="W342" s="13"/>
      <c r="X342" s="13"/>
      <c r="Y342" s="13"/>
      <c r="Z342" s="13"/>
      <c r="AA342" s="13"/>
      <c r="AB342" s="13"/>
      <c r="AC342" s="13"/>
      <c r="AD342" s="13"/>
      <c r="AE342" s="13"/>
      <c r="AT342" s="202" t="s">
        <v>442</v>
      </c>
      <c r="AU342" s="202" t="s">
        <v>79</v>
      </c>
      <c r="AV342" s="13" t="s">
        <v>79</v>
      </c>
      <c r="AW342" s="13" t="s">
        <v>31</v>
      </c>
      <c r="AX342" s="13" t="s">
        <v>76</v>
      </c>
      <c r="AY342" s="202" t="s">
        <v>328</v>
      </c>
    </row>
    <row r="343" s="2" customFormat="1" ht="24.15" customHeight="1">
      <c r="A343" s="41"/>
      <c r="B343" s="176"/>
      <c r="C343" s="177" t="s">
        <v>177</v>
      </c>
      <c r="D343" s="177" t="s">
        <v>331</v>
      </c>
      <c r="E343" s="178" t="s">
        <v>871</v>
      </c>
      <c r="F343" s="179" t="s">
        <v>872</v>
      </c>
      <c r="G343" s="180" t="s">
        <v>476</v>
      </c>
      <c r="H343" s="181">
        <v>109</v>
      </c>
      <c r="I343" s="182"/>
      <c r="J343" s="183">
        <f>ROUND(I343*H343,2)</f>
        <v>0</v>
      </c>
      <c r="K343" s="179" t="s">
        <v>335</v>
      </c>
      <c r="L343" s="42"/>
      <c r="M343" s="184" t="s">
        <v>3</v>
      </c>
      <c r="N343" s="185" t="s">
        <v>40</v>
      </c>
      <c r="O343" s="75"/>
      <c r="P343" s="186">
        <f>O343*H343</f>
        <v>0</v>
      </c>
      <c r="Q343" s="186">
        <v>0</v>
      </c>
      <c r="R343" s="186">
        <f>Q343*H343</f>
        <v>0</v>
      </c>
      <c r="S343" s="186">
        <v>0</v>
      </c>
      <c r="T343" s="187">
        <f>S343*H343</f>
        <v>0</v>
      </c>
      <c r="U343" s="41"/>
      <c r="V343" s="41"/>
      <c r="W343" s="41"/>
      <c r="X343" s="41"/>
      <c r="Y343" s="41"/>
      <c r="Z343" s="41"/>
      <c r="AA343" s="41"/>
      <c r="AB343" s="41"/>
      <c r="AC343" s="41"/>
      <c r="AD343" s="41"/>
      <c r="AE343" s="41"/>
      <c r="AR343" s="188" t="s">
        <v>113</v>
      </c>
      <c r="AT343" s="188" t="s">
        <v>331</v>
      </c>
      <c r="AU343" s="188" t="s">
        <v>79</v>
      </c>
      <c r="AY343" s="22" t="s">
        <v>328</v>
      </c>
      <c r="BE343" s="189">
        <f>IF(N343="základní",J343,0)</f>
        <v>0</v>
      </c>
      <c r="BF343" s="189">
        <f>IF(N343="snížená",J343,0)</f>
        <v>0</v>
      </c>
      <c r="BG343" s="189">
        <f>IF(N343="zákl. přenesená",J343,0)</f>
        <v>0</v>
      </c>
      <c r="BH343" s="189">
        <f>IF(N343="sníž. přenesená",J343,0)</f>
        <v>0</v>
      </c>
      <c r="BI343" s="189">
        <f>IF(N343="nulová",J343,0)</f>
        <v>0</v>
      </c>
      <c r="BJ343" s="22" t="s">
        <v>76</v>
      </c>
      <c r="BK343" s="189">
        <f>ROUND(I343*H343,2)</f>
        <v>0</v>
      </c>
      <c r="BL343" s="22" t="s">
        <v>113</v>
      </c>
      <c r="BM343" s="188" t="s">
        <v>873</v>
      </c>
    </row>
    <row r="344" s="2" customFormat="1">
      <c r="A344" s="41"/>
      <c r="B344" s="42"/>
      <c r="C344" s="41"/>
      <c r="D344" s="190" t="s">
        <v>338</v>
      </c>
      <c r="E344" s="41"/>
      <c r="F344" s="191" t="s">
        <v>874</v>
      </c>
      <c r="G344" s="41"/>
      <c r="H344" s="41"/>
      <c r="I344" s="192"/>
      <c r="J344" s="41"/>
      <c r="K344" s="41"/>
      <c r="L344" s="42"/>
      <c r="M344" s="193"/>
      <c r="N344" s="194"/>
      <c r="O344" s="75"/>
      <c r="P344" s="75"/>
      <c r="Q344" s="75"/>
      <c r="R344" s="75"/>
      <c r="S344" s="75"/>
      <c r="T344" s="76"/>
      <c r="U344" s="41"/>
      <c r="V344" s="41"/>
      <c r="W344" s="41"/>
      <c r="X344" s="41"/>
      <c r="Y344" s="41"/>
      <c r="Z344" s="41"/>
      <c r="AA344" s="41"/>
      <c r="AB344" s="41"/>
      <c r="AC344" s="41"/>
      <c r="AD344" s="41"/>
      <c r="AE344" s="41"/>
      <c r="AT344" s="22" t="s">
        <v>338</v>
      </c>
      <c r="AU344" s="22" t="s">
        <v>79</v>
      </c>
    </row>
    <row r="345" s="2" customFormat="1" ht="24.15" customHeight="1">
      <c r="A345" s="41"/>
      <c r="B345" s="176"/>
      <c r="C345" s="177" t="s">
        <v>180</v>
      </c>
      <c r="D345" s="177" t="s">
        <v>331</v>
      </c>
      <c r="E345" s="178" t="s">
        <v>875</v>
      </c>
      <c r="F345" s="179" t="s">
        <v>876</v>
      </c>
      <c r="G345" s="180" t="s">
        <v>574</v>
      </c>
      <c r="H345" s="181">
        <v>6</v>
      </c>
      <c r="I345" s="182"/>
      <c r="J345" s="183">
        <f>ROUND(I345*H345,2)</f>
        <v>0</v>
      </c>
      <c r="K345" s="179" t="s">
        <v>335</v>
      </c>
      <c r="L345" s="42"/>
      <c r="M345" s="184" t="s">
        <v>3</v>
      </c>
      <c r="N345" s="185" t="s">
        <v>40</v>
      </c>
      <c r="O345" s="75"/>
      <c r="P345" s="186">
        <f>O345*H345</f>
        <v>0</v>
      </c>
      <c r="Q345" s="186">
        <v>1.07344</v>
      </c>
      <c r="R345" s="186">
        <f>Q345*H345</f>
        <v>6.4406400000000001</v>
      </c>
      <c r="S345" s="186">
        <v>0</v>
      </c>
      <c r="T345" s="187">
        <f>S345*H345</f>
        <v>0</v>
      </c>
      <c r="U345" s="41"/>
      <c r="V345" s="41"/>
      <c r="W345" s="41"/>
      <c r="X345" s="41"/>
      <c r="Y345" s="41"/>
      <c r="Z345" s="41"/>
      <c r="AA345" s="41"/>
      <c r="AB345" s="41"/>
      <c r="AC345" s="41"/>
      <c r="AD345" s="41"/>
      <c r="AE345" s="41"/>
      <c r="AR345" s="188" t="s">
        <v>113</v>
      </c>
      <c r="AT345" s="188" t="s">
        <v>331</v>
      </c>
      <c r="AU345" s="188" t="s">
        <v>79</v>
      </c>
      <c r="AY345" s="22" t="s">
        <v>328</v>
      </c>
      <c r="BE345" s="189">
        <f>IF(N345="základní",J345,0)</f>
        <v>0</v>
      </c>
      <c r="BF345" s="189">
        <f>IF(N345="snížená",J345,0)</f>
        <v>0</v>
      </c>
      <c r="BG345" s="189">
        <f>IF(N345="zákl. přenesená",J345,0)</f>
        <v>0</v>
      </c>
      <c r="BH345" s="189">
        <f>IF(N345="sníž. přenesená",J345,0)</f>
        <v>0</v>
      </c>
      <c r="BI345" s="189">
        <f>IF(N345="nulová",J345,0)</f>
        <v>0</v>
      </c>
      <c r="BJ345" s="22" t="s">
        <v>76</v>
      </c>
      <c r="BK345" s="189">
        <f>ROUND(I345*H345,2)</f>
        <v>0</v>
      </c>
      <c r="BL345" s="22" t="s">
        <v>113</v>
      </c>
      <c r="BM345" s="188" t="s">
        <v>877</v>
      </c>
    </row>
    <row r="346" s="2" customFormat="1">
      <c r="A346" s="41"/>
      <c r="B346" s="42"/>
      <c r="C346" s="41"/>
      <c r="D346" s="190" t="s">
        <v>338</v>
      </c>
      <c r="E346" s="41"/>
      <c r="F346" s="191" t="s">
        <v>878</v>
      </c>
      <c r="G346" s="41"/>
      <c r="H346" s="41"/>
      <c r="I346" s="192"/>
      <c r="J346" s="41"/>
      <c r="K346" s="41"/>
      <c r="L346" s="42"/>
      <c r="M346" s="193"/>
      <c r="N346" s="194"/>
      <c r="O346" s="75"/>
      <c r="P346" s="75"/>
      <c r="Q346" s="75"/>
      <c r="R346" s="75"/>
      <c r="S346" s="75"/>
      <c r="T346" s="76"/>
      <c r="U346" s="41"/>
      <c r="V346" s="41"/>
      <c r="W346" s="41"/>
      <c r="X346" s="41"/>
      <c r="Y346" s="41"/>
      <c r="Z346" s="41"/>
      <c r="AA346" s="41"/>
      <c r="AB346" s="41"/>
      <c r="AC346" s="41"/>
      <c r="AD346" s="41"/>
      <c r="AE346" s="41"/>
      <c r="AT346" s="22" t="s">
        <v>338</v>
      </c>
      <c r="AU346" s="22" t="s">
        <v>79</v>
      </c>
    </row>
    <row r="347" s="2" customFormat="1" ht="16.5" customHeight="1">
      <c r="A347" s="41"/>
      <c r="B347" s="176"/>
      <c r="C347" s="177" t="s">
        <v>879</v>
      </c>
      <c r="D347" s="177" t="s">
        <v>331</v>
      </c>
      <c r="E347" s="178" t="s">
        <v>880</v>
      </c>
      <c r="F347" s="179" t="s">
        <v>881</v>
      </c>
      <c r="G347" s="180" t="s">
        <v>491</v>
      </c>
      <c r="H347" s="181">
        <v>76.349999999999994</v>
      </c>
      <c r="I347" s="182"/>
      <c r="J347" s="183">
        <f>ROUND(I347*H347,2)</f>
        <v>0</v>
      </c>
      <c r="K347" s="179" t="s">
        <v>335</v>
      </c>
      <c r="L347" s="42"/>
      <c r="M347" s="184" t="s">
        <v>3</v>
      </c>
      <c r="N347" s="185" t="s">
        <v>40</v>
      </c>
      <c r="O347" s="75"/>
      <c r="P347" s="186">
        <f>O347*H347</f>
        <v>0</v>
      </c>
      <c r="Q347" s="186">
        <v>0.12</v>
      </c>
      <c r="R347" s="186">
        <f>Q347*H347</f>
        <v>9.161999999999999</v>
      </c>
      <c r="S347" s="186">
        <v>2.2000000000000002</v>
      </c>
      <c r="T347" s="187">
        <f>S347*H347</f>
        <v>167.97</v>
      </c>
      <c r="U347" s="41"/>
      <c r="V347" s="41"/>
      <c r="W347" s="41"/>
      <c r="X347" s="41"/>
      <c r="Y347" s="41"/>
      <c r="Z347" s="41"/>
      <c r="AA347" s="41"/>
      <c r="AB347" s="41"/>
      <c r="AC347" s="41"/>
      <c r="AD347" s="41"/>
      <c r="AE347" s="41"/>
      <c r="AR347" s="188" t="s">
        <v>113</v>
      </c>
      <c r="AT347" s="188" t="s">
        <v>331</v>
      </c>
      <c r="AU347" s="188" t="s">
        <v>79</v>
      </c>
      <c r="AY347" s="22" t="s">
        <v>328</v>
      </c>
      <c r="BE347" s="189">
        <f>IF(N347="základní",J347,0)</f>
        <v>0</v>
      </c>
      <c r="BF347" s="189">
        <f>IF(N347="snížená",J347,0)</f>
        <v>0</v>
      </c>
      <c r="BG347" s="189">
        <f>IF(N347="zákl. přenesená",J347,0)</f>
        <v>0</v>
      </c>
      <c r="BH347" s="189">
        <f>IF(N347="sníž. přenesená",J347,0)</f>
        <v>0</v>
      </c>
      <c r="BI347" s="189">
        <f>IF(N347="nulová",J347,0)</f>
        <v>0</v>
      </c>
      <c r="BJ347" s="22" t="s">
        <v>76</v>
      </c>
      <c r="BK347" s="189">
        <f>ROUND(I347*H347,2)</f>
        <v>0</v>
      </c>
      <c r="BL347" s="22" t="s">
        <v>113</v>
      </c>
      <c r="BM347" s="188" t="s">
        <v>882</v>
      </c>
    </row>
    <row r="348" s="2" customFormat="1">
      <c r="A348" s="41"/>
      <c r="B348" s="42"/>
      <c r="C348" s="41"/>
      <c r="D348" s="190" t="s">
        <v>338</v>
      </c>
      <c r="E348" s="41"/>
      <c r="F348" s="191" t="s">
        <v>883</v>
      </c>
      <c r="G348" s="41"/>
      <c r="H348" s="41"/>
      <c r="I348" s="192"/>
      <c r="J348" s="41"/>
      <c r="K348" s="41"/>
      <c r="L348" s="42"/>
      <c r="M348" s="193"/>
      <c r="N348" s="194"/>
      <c r="O348" s="75"/>
      <c r="P348" s="75"/>
      <c r="Q348" s="75"/>
      <c r="R348" s="75"/>
      <c r="S348" s="75"/>
      <c r="T348" s="76"/>
      <c r="U348" s="41"/>
      <c r="V348" s="41"/>
      <c r="W348" s="41"/>
      <c r="X348" s="41"/>
      <c r="Y348" s="41"/>
      <c r="Z348" s="41"/>
      <c r="AA348" s="41"/>
      <c r="AB348" s="41"/>
      <c r="AC348" s="41"/>
      <c r="AD348" s="41"/>
      <c r="AE348" s="41"/>
      <c r="AT348" s="22" t="s">
        <v>338</v>
      </c>
      <c r="AU348" s="22" t="s">
        <v>79</v>
      </c>
    </row>
    <row r="349" s="13" customFormat="1">
      <c r="A349" s="13"/>
      <c r="B349" s="201"/>
      <c r="C349" s="13"/>
      <c r="D349" s="195" t="s">
        <v>442</v>
      </c>
      <c r="E349" s="202" t="s">
        <v>3</v>
      </c>
      <c r="F349" s="203" t="s">
        <v>884</v>
      </c>
      <c r="G349" s="13"/>
      <c r="H349" s="204">
        <v>26.25</v>
      </c>
      <c r="I349" s="205"/>
      <c r="J349" s="13"/>
      <c r="K349" s="13"/>
      <c r="L349" s="201"/>
      <c r="M349" s="206"/>
      <c r="N349" s="207"/>
      <c r="O349" s="207"/>
      <c r="P349" s="207"/>
      <c r="Q349" s="207"/>
      <c r="R349" s="207"/>
      <c r="S349" s="207"/>
      <c r="T349" s="208"/>
      <c r="U349" s="13"/>
      <c r="V349" s="13"/>
      <c r="W349" s="13"/>
      <c r="X349" s="13"/>
      <c r="Y349" s="13"/>
      <c r="Z349" s="13"/>
      <c r="AA349" s="13"/>
      <c r="AB349" s="13"/>
      <c r="AC349" s="13"/>
      <c r="AD349" s="13"/>
      <c r="AE349" s="13"/>
      <c r="AT349" s="202" t="s">
        <v>442</v>
      </c>
      <c r="AU349" s="202" t="s">
        <v>79</v>
      </c>
      <c r="AV349" s="13" t="s">
        <v>79</v>
      </c>
      <c r="AW349" s="13" t="s">
        <v>31</v>
      </c>
      <c r="AX349" s="13" t="s">
        <v>69</v>
      </c>
      <c r="AY349" s="202" t="s">
        <v>328</v>
      </c>
    </row>
    <row r="350" s="13" customFormat="1">
      <c r="A350" s="13"/>
      <c r="B350" s="201"/>
      <c r="C350" s="13"/>
      <c r="D350" s="195" t="s">
        <v>442</v>
      </c>
      <c r="E350" s="202" t="s">
        <v>3</v>
      </c>
      <c r="F350" s="203" t="s">
        <v>885</v>
      </c>
      <c r="G350" s="13"/>
      <c r="H350" s="204">
        <v>34.5</v>
      </c>
      <c r="I350" s="205"/>
      <c r="J350" s="13"/>
      <c r="K350" s="13"/>
      <c r="L350" s="201"/>
      <c r="M350" s="206"/>
      <c r="N350" s="207"/>
      <c r="O350" s="207"/>
      <c r="P350" s="207"/>
      <c r="Q350" s="207"/>
      <c r="R350" s="207"/>
      <c r="S350" s="207"/>
      <c r="T350" s="208"/>
      <c r="U350" s="13"/>
      <c r="V350" s="13"/>
      <c r="W350" s="13"/>
      <c r="X350" s="13"/>
      <c r="Y350" s="13"/>
      <c r="Z350" s="13"/>
      <c r="AA350" s="13"/>
      <c r="AB350" s="13"/>
      <c r="AC350" s="13"/>
      <c r="AD350" s="13"/>
      <c r="AE350" s="13"/>
      <c r="AT350" s="202" t="s">
        <v>442</v>
      </c>
      <c r="AU350" s="202" t="s">
        <v>79</v>
      </c>
      <c r="AV350" s="13" t="s">
        <v>79</v>
      </c>
      <c r="AW350" s="13" t="s">
        <v>31</v>
      </c>
      <c r="AX350" s="13" t="s">
        <v>69</v>
      </c>
      <c r="AY350" s="202" t="s">
        <v>328</v>
      </c>
    </row>
    <row r="351" s="13" customFormat="1">
      <c r="A351" s="13"/>
      <c r="B351" s="201"/>
      <c r="C351" s="13"/>
      <c r="D351" s="195" t="s">
        <v>442</v>
      </c>
      <c r="E351" s="202" t="s">
        <v>3</v>
      </c>
      <c r="F351" s="203" t="s">
        <v>886</v>
      </c>
      <c r="G351" s="13"/>
      <c r="H351" s="204">
        <v>15.6</v>
      </c>
      <c r="I351" s="205"/>
      <c r="J351" s="13"/>
      <c r="K351" s="13"/>
      <c r="L351" s="201"/>
      <c r="M351" s="206"/>
      <c r="N351" s="207"/>
      <c r="O351" s="207"/>
      <c r="P351" s="207"/>
      <c r="Q351" s="207"/>
      <c r="R351" s="207"/>
      <c r="S351" s="207"/>
      <c r="T351" s="208"/>
      <c r="U351" s="13"/>
      <c r="V351" s="13"/>
      <c r="W351" s="13"/>
      <c r="X351" s="13"/>
      <c r="Y351" s="13"/>
      <c r="Z351" s="13"/>
      <c r="AA351" s="13"/>
      <c r="AB351" s="13"/>
      <c r="AC351" s="13"/>
      <c r="AD351" s="13"/>
      <c r="AE351" s="13"/>
      <c r="AT351" s="202" t="s">
        <v>442</v>
      </c>
      <c r="AU351" s="202" t="s">
        <v>79</v>
      </c>
      <c r="AV351" s="13" t="s">
        <v>79</v>
      </c>
      <c r="AW351" s="13" t="s">
        <v>31</v>
      </c>
      <c r="AX351" s="13" t="s">
        <v>69</v>
      </c>
      <c r="AY351" s="202" t="s">
        <v>328</v>
      </c>
    </row>
    <row r="352" s="14" customFormat="1">
      <c r="A352" s="14"/>
      <c r="B352" s="209"/>
      <c r="C352" s="14"/>
      <c r="D352" s="195" t="s">
        <v>442</v>
      </c>
      <c r="E352" s="210" t="s">
        <v>3</v>
      </c>
      <c r="F352" s="211" t="s">
        <v>452</v>
      </c>
      <c r="G352" s="14"/>
      <c r="H352" s="212">
        <v>76.349999999999994</v>
      </c>
      <c r="I352" s="213"/>
      <c r="J352" s="14"/>
      <c r="K352" s="14"/>
      <c r="L352" s="209"/>
      <c r="M352" s="214"/>
      <c r="N352" s="215"/>
      <c r="O352" s="215"/>
      <c r="P352" s="215"/>
      <c r="Q352" s="215"/>
      <c r="R352" s="215"/>
      <c r="S352" s="215"/>
      <c r="T352" s="216"/>
      <c r="U352" s="14"/>
      <c r="V352" s="14"/>
      <c r="W352" s="14"/>
      <c r="X352" s="14"/>
      <c r="Y352" s="14"/>
      <c r="Z352" s="14"/>
      <c r="AA352" s="14"/>
      <c r="AB352" s="14"/>
      <c r="AC352" s="14"/>
      <c r="AD352" s="14"/>
      <c r="AE352" s="14"/>
      <c r="AT352" s="210" t="s">
        <v>442</v>
      </c>
      <c r="AU352" s="210" t="s">
        <v>79</v>
      </c>
      <c r="AV352" s="14" t="s">
        <v>113</v>
      </c>
      <c r="AW352" s="14" t="s">
        <v>31</v>
      </c>
      <c r="AX352" s="14" t="s">
        <v>76</v>
      </c>
      <c r="AY352" s="210" t="s">
        <v>328</v>
      </c>
    </row>
    <row r="353" s="2" customFormat="1" ht="24.15" customHeight="1">
      <c r="A353" s="41"/>
      <c r="B353" s="176"/>
      <c r="C353" s="177" t="s">
        <v>887</v>
      </c>
      <c r="D353" s="177" t="s">
        <v>331</v>
      </c>
      <c r="E353" s="178" t="s">
        <v>888</v>
      </c>
      <c r="F353" s="179" t="s">
        <v>889</v>
      </c>
      <c r="G353" s="180" t="s">
        <v>585</v>
      </c>
      <c r="H353" s="181">
        <v>4.875</v>
      </c>
      <c r="I353" s="182"/>
      <c r="J353" s="183">
        <f>ROUND(I353*H353,2)</f>
        <v>0</v>
      </c>
      <c r="K353" s="179" t="s">
        <v>335</v>
      </c>
      <c r="L353" s="42"/>
      <c r="M353" s="184" t="s">
        <v>3</v>
      </c>
      <c r="N353" s="185" t="s">
        <v>40</v>
      </c>
      <c r="O353" s="75"/>
      <c r="P353" s="186">
        <f>O353*H353</f>
        <v>0</v>
      </c>
      <c r="Q353" s="186">
        <v>1.0160100000000001</v>
      </c>
      <c r="R353" s="186">
        <f>Q353*H353</f>
        <v>4.9530487500000007</v>
      </c>
      <c r="S353" s="186">
        <v>0</v>
      </c>
      <c r="T353" s="187">
        <f>S353*H353</f>
        <v>0</v>
      </c>
      <c r="U353" s="41"/>
      <c r="V353" s="41"/>
      <c r="W353" s="41"/>
      <c r="X353" s="41"/>
      <c r="Y353" s="41"/>
      <c r="Z353" s="41"/>
      <c r="AA353" s="41"/>
      <c r="AB353" s="41"/>
      <c r="AC353" s="41"/>
      <c r="AD353" s="41"/>
      <c r="AE353" s="41"/>
      <c r="AR353" s="188" t="s">
        <v>113</v>
      </c>
      <c r="AT353" s="188" t="s">
        <v>331</v>
      </c>
      <c r="AU353" s="188" t="s">
        <v>79</v>
      </c>
      <c r="AY353" s="22" t="s">
        <v>328</v>
      </c>
      <c r="BE353" s="189">
        <f>IF(N353="základní",J353,0)</f>
        <v>0</v>
      </c>
      <c r="BF353" s="189">
        <f>IF(N353="snížená",J353,0)</f>
        <v>0</v>
      </c>
      <c r="BG353" s="189">
        <f>IF(N353="zákl. přenesená",J353,0)</f>
        <v>0</v>
      </c>
      <c r="BH353" s="189">
        <f>IF(N353="sníž. přenesená",J353,0)</f>
        <v>0</v>
      </c>
      <c r="BI353" s="189">
        <f>IF(N353="nulová",J353,0)</f>
        <v>0</v>
      </c>
      <c r="BJ353" s="22" t="s">
        <v>76</v>
      </c>
      <c r="BK353" s="189">
        <f>ROUND(I353*H353,2)</f>
        <v>0</v>
      </c>
      <c r="BL353" s="22" t="s">
        <v>113</v>
      </c>
      <c r="BM353" s="188" t="s">
        <v>890</v>
      </c>
    </row>
    <row r="354" s="2" customFormat="1">
      <c r="A354" s="41"/>
      <c r="B354" s="42"/>
      <c r="C354" s="41"/>
      <c r="D354" s="190" t="s">
        <v>338</v>
      </c>
      <c r="E354" s="41"/>
      <c r="F354" s="191" t="s">
        <v>891</v>
      </c>
      <c r="G354" s="41"/>
      <c r="H354" s="41"/>
      <c r="I354" s="192"/>
      <c r="J354" s="41"/>
      <c r="K354" s="41"/>
      <c r="L354" s="42"/>
      <c r="M354" s="193"/>
      <c r="N354" s="194"/>
      <c r="O354" s="75"/>
      <c r="P354" s="75"/>
      <c r="Q354" s="75"/>
      <c r="R354" s="75"/>
      <c r="S354" s="75"/>
      <c r="T354" s="76"/>
      <c r="U354" s="41"/>
      <c r="V354" s="41"/>
      <c r="W354" s="41"/>
      <c r="X354" s="41"/>
      <c r="Y354" s="41"/>
      <c r="Z354" s="41"/>
      <c r="AA354" s="41"/>
      <c r="AB354" s="41"/>
      <c r="AC354" s="41"/>
      <c r="AD354" s="41"/>
      <c r="AE354" s="41"/>
      <c r="AT354" s="22" t="s">
        <v>338</v>
      </c>
      <c r="AU354" s="22" t="s">
        <v>79</v>
      </c>
    </row>
    <row r="355" s="15" customFormat="1">
      <c r="A355" s="15"/>
      <c r="B355" s="217"/>
      <c r="C355" s="15"/>
      <c r="D355" s="195" t="s">
        <v>442</v>
      </c>
      <c r="E355" s="218" t="s">
        <v>3</v>
      </c>
      <c r="F355" s="219" t="s">
        <v>892</v>
      </c>
      <c r="G355" s="15"/>
      <c r="H355" s="218" t="s">
        <v>3</v>
      </c>
      <c r="I355" s="220"/>
      <c r="J355" s="15"/>
      <c r="K355" s="15"/>
      <c r="L355" s="217"/>
      <c r="M355" s="221"/>
      <c r="N355" s="222"/>
      <c r="O355" s="222"/>
      <c r="P355" s="222"/>
      <c r="Q355" s="222"/>
      <c r="R355" s="222"/>
      <c r="S355" s="222"/>
      <c r="T355" s="223"/>
      <c r="U355" s="15"/>
      <c r="V355" s="15"/>
      <c r="W355" s="15"/>
      <c r="X355" s="15"/>
      <c r="Y355" s="15"/>
      <c r="Z355" s="15"/>
      <c r="AA355" s="15"/>
      <c r="AB355" s="15"/>
      <c r="AC355" s="15"/>
      <c r="AD355" s="15"/>
      <c r="AE355" s="15"/>
      <c r="AT355" s="218" t="s">
        <v>442</v>
      </c>
      <c r="AU355" s="218" t="s">
        <v>79</v>
      </c>
      <c r="AV355" s="15" t="s">
        <v>76</v>
      </c>
      <c r="AW355" s="15" t="s">
        <v>31</v>
      </c>
      <c r="AX355" s="15" t="s">
        <v>69</v>
      </c>
      <c r="AY355" s="218" t="s">
        <v>328</v>
      </c>
    </row>
    <row r="356" s="13" customFormat="1">
      <c r="A356" s="13"/>
      <c r="B356" s="201"/>
      <c r="C356" s="13"/>
      <c r="D356" s="195" t="s">
        <v>442</v>
      </c>
      <c r="E356" s="202" t="s">
        <v>3</v>
      </c>
      <c r="F356" s="203" t="s">
        <v>893</v>
      </c>
      <c r="G356" s="13"/>
      <c r="H356" s="204">
        <v>1.4550000000000001</v>
      </c>
      <c r="I356" s="205"/>
      <c r="J356" s="13"/>
      <c r="K356" s="13"/>
      <c r="L356" s="201"/>
      <c r="M356" s="206"/>
      <c r="N356" s="207"/>
      <c r="O356" s="207"/>
      <c r="P356" s="207"/>
      <c r="Q356" s="207"/>
      <c r="R356" s="207"/>
      <c r="S356" s="207"/>
      <c r="T356" s="208"/>
      <c r="U356" s="13"/>
      <c r="V356" s="13"/>
      <c r="W356" s="13"/>
      <c r="X356" s="13"/>
      <c r="Y356" s="13"/>
      <c r="Z356" s="13"/>
      <c r="AA356" s="13"/>
      <c r="AB356" s="13"/>
      <c r="AC356" s="13"/>
      <c r="AD356" s="13"/>
      <c r="AE356" s="13"/>
      <c r="AT356" s="202" t="s">
        <v>442</v>
      </c>
      <c r="AU356" s="202" t="s">
        <v>79</v>
      </c>
      <c r="AV356" s="13" t="s">
        <v>79</v>
      </c>
      <c r="AW356" s="13" t="s">
        <v>31</v>
      </c>
      <c r="AX356" s="13" t="s">
        <v>69</v>
      </c>
      <c r="AY356" s="202" t="s">
        <v>328</v>
      </c>
    </row>
    <row r="357" s="15" customFormat="1">
      <c r="A357" s="15"/>
      <c r="B357" s="217"/>
      <c r="C357" s="15"/>
      <c r="D357" s="195" t="s">
        <v>442</v>
      </c>
      <c r="E357" s="218" t="s">
        <v>3</v>
      </c>
      <c r="F357" s="219" t="s">
        <v>894</v>
      </c>
      <c r="G357" s="15"/>
      <c r="H357" s="218" t="s">
        <v>3</v>
      </c>
      <c r="I357" s="220"/>
      <c r="J357" s="15"/>
      <c r="K357" s="15"/>
      <c r="L357" s="217"/>
      <c r="M357" s="221"/>
      <c r="N357" s="222"/>
      <c r="O357" s="222"/>
      <c r="P357" s="222"/>
      <c r="Q357" s="222"/>
      <c r="R357" s="222"/>
      <c r="S357" s="222"/>
      <c r="T357" s="223"/>
      <c r="U357" s="15"/>
      <c r="V357" s="15"/>
      <c r="W357" s="15"/>
      <c r="X357" s="15"/>
      <c r="Y357" s="15"/>
      <c r="Z357" s="15"/>
      <c r="AA357" s="15"/>
      <c r="AB357" s="15"/>
      <c r="AC357" s="15"/>
      <c r="AD357" s="15"/>
      <c r="AE357" s="15"/>
      <c r="AT357" s="218" t="s">
        <v>442</v>
      </c>
      <c r="AU357" s="218" t="s">
        <v>79</v>
      </c>
      <c r="AV357" s="15" t="s">
        <v>76</v>
      </c>
      <c r="AW357" s="15" t="s">
        <v>31</v>
      </c>
      <c r="AX357" s="15" t="s">
        <v>69</v>
      </c>
      <c r="AY357" s="218" t="s">
        <v>328</v>
      </c>
    </row>
    <row r="358" s="13" customFormat="1">
      <c r="A358" s="13"/>
      <c r="B358" s="201"/>
      <c r="C358" s="13"/>
      <c r="D358" s="195" t="s">
        <v>442</v>
      </c>
      <c r="E358" s="202" t="s">
        <v>3</v>
      </c>
      <c r="F358" s="203" t="s">
        <v>895</v>
      </c>
      <c r="G358" s="13"/>
      <c r="H358" s="204">
        <v>4.875</v>
      </c>
      <c r="I358" s="205"/>
      <c r="J358" s="13"/>
      <c r="K358" s="13"/>
      <c r="L358" s="201"/>
      <c r="M358" s="206"/>
      <c r="N358" s="207"/>
      <c r="O358" s="207"/>
      <c r="P358" s="207"/>
      <c r="Q358" s="207"/>
      <c r="R358" s="207"/>
      <c r="S358" s="207"/>
      <c r="T358" s="208"/>
      <c r="U358" s="13"/>
      <c r="V358" s="13"/>
      <c r="W358" s="13"/>
      <c r="X358" s="13"/>
      <c r="Y358" s="13"/>
      <c r="Z358" s="13"/>
      <c r="AA358" s="13"/>
      <c r="AB358" s="13"/>
      <c r="AC358" s="13"/>
      <c r="AD358" s="13"/>
      <c r="AE358" s="13"/>
      <c r="AT358" s="202" t="s">
        <v>442</v>
      </c>
      <c r="AU358" s="202" t="s">
        <v>79</v>
      </c>
      <c r="AV358" s="13" t="s">
        <v>79</v>
      </c>
      <c r="AW358" s="13" t="s">
        <v>31</v>
      </c>
      <c r="AX358" s="13" t="s">
        <v>76</v>
      </c>
      <c r="AY358" s="202" t="s">
        <v>328</v>
      </c>
    </row>
    <row r="359" s="2" customFormat="1" ht="24.15" customHeight="1">
      <c r="A359" s="41"/>
      <c r="B359" s="176"/>
      <c r="C359" s="177" t="s">
        <v>896</v>
      </c>
      <c r="D359" s="177" t="s">
        <v>331</v>
      </c>
      <c r="E359" s="178" t="s">
        <v>897</v>
      </c>
      <c r="F359" s="179" t="s">
        <v>898</v>
      </c>
      <c r="G359" s="180" t="s">
        <v>574</v>
      </c>
      <c r="H359" s="181">
        <v>8</v>
      </c>
      <c r="I359" s="182"/>
      <c r="J359" s="183">
        <f>ROUND(I359*H359,2)</f>
        <v>0</v>
      </c>
      <c r="K359" s="179" t="s">
        <v>335</v>
      </c>
      <c r="L359" s="42"/>
      <c r="M359" s="184" t="s">
        <v>3</v>
      </c>
      <c r="N359" s="185" t="s">
        <v>40</v>
      </c>
      <c r="O359" s="75"/>
      <c r="P359" s="186">
        <f>O359*H359</f>
        <v>0</v>
      </c>
      <c r="Q359" s="186">
        <v>0</v>
      </c>
      <c r="R359" s="186">
        <f>Q359*H359</f>
        <v>0</v>
      </c>
      <c r="S359" s="186">
        <v>0.082000000000000003</v>
      </c>
      <c r="T359" s="187">
        <f>S359*H359</f>
        <v>0.65600000000000003</v>
      </c>
      <c r="U359" s="41"/>
      <c r="V359" s="41"/>
      <c r="W359" s="41"/>
      <c r="X359" s="41"/>
      <c r="Y359" s="41"/>
      <c r="Z359" s="41"/>
      <c r="AA359" s="41"/>
      <c r="AB359" s="41"/>
      <c r="AC359" s="41"/>
      <c r="AD359" s="41"/>
      <c r="AE359" s="41"/>
      <c r="AR359" s="188" t="s">
        <v>113</v>
      </c>
      <c r="AT359" s="188" t="s">
        <v>331</v>
      </c>
      <c r="AU359" s="188" t="s">
        <v>79</v>
      </c>
      <c r="AY359" s="22" t="s">
        <v>328</v>
      </c>
      <c r="BE359" s="189">
        <f>IF(N359="základní",J359,0)</f>
        <v>0</v>
      </c>
      <c r="BF359" s="189">
        <f>IF(N359="snížená",J359,0)</f>
        <v>0</v>
      </c>
      <c r="BG359" s="189">
        <f>IF(N359="zákl. přenesená",J359,0)</f>
        <v>0</v>
      </c>
      <c r="BH359" s="189">
        <f>IF(N359="sníž. přenesená",J359,0)</f>
        <v>0</v>
      </c>
      <c r="BI359" s="189">
        <f>IF(N359="nulová",J359,0)</f>
        <v>0</v>
      </c>
      <c r="BJ359" s="22" t="s">
        <v>76</v>
      </c>
      <c r="BK359" s="189">
        <f>ROUND(I359*H359,2)</f>
        <v>0</v>
      </c>
      <c r="BL359" s="22" t="s">
        <v>113</v>
      </c>
      <c r="BM359" s="188" t="s">
        <v>899</v>
      </c>
    </row>
    <row r="360" s="2" customFormat="1">
      <c r="A360" s="41"/>
      <c r="B360" s="42"/>
      <c r="C360" s="41"/>
      <c r="D360" s="190" t="s">
        <v>338</v>
      </c>
      <c r="E360" s="41"/>
      <c r="F360" s="191" t="s">
        <v>900</v>
      </c>
      <c r="G360" s="41"/>
      <c r="H360" s="41"/>
      <c r="I360" s="192"/>
      <c r="J360" s="41"/>
      <c r="K360" s="41"/>
      <c r="L360" s="42"/>
      <c r="M360" s="193"/>
      <c r="N360" s="194"/>
      <c r="O360" s="75"/>
      <c r="P360" s="75"/>
      <c r="Q360" s="75"/>
      <c r="R360" s="75"/>
      <c r="S360" s="75"/>
      <c r="T360" s="76"/>
      <c r="U360" s="41"/>
      <c r="V360" s="41"/>
      <c r="W360" s="41"/>
      <c r="X360" s="41"/>
      <c r="Y360" s="41"/>
      <c r="Z360" s="41"/>
      <c r="AA360" s="41"/>
      <c r="AB360" s="41"/>
      <c r="AC360" s="41"/>
      <c r="AD360" s="41"/>
      <c r="AE360" s="41"/>
      <c r="AT360" s="22" t="s">
        <v>338</v>
      </c>
      <c r="AU360" s="22" t="s">
        <v>79</v>
      </c>
    </row>
    <row r="361" s="12" customFormat="1" ht="22.8" customHeight="1">
      <c r="A361" s="12"/>
      <c r="B361" s="163"/>
      <c r="C361" s="12"/>
      <c r="D361" s="164" t="s">
        <v>68</v>
      </c>
      <c r="E361" s="174" t="s">
        <v>901</v>
      </c>
      <c r="F361" s="174" t="s">
        <v>902</v>
      </c>
      <c r="G361" s="12"/>
      <c r="H361" s="12"/>
      <c r="I361" s="166"/>
      <c r="J361" s="175">
        <f>BK361</f>
        <v>0</v>
      </c>
      <c r="K361" s="12"/>
      <c r="L361" s="163"/>
      <c r="M361" s="168"/>
      <c r="N361" s="169"/>
      <c r="O361" s="169"/>
      <c r="P361" s="170">
        <f>SUM(P362:P379)</f>
        <v>0</v>
      </c>
      <c r="Q361" s="169"/>
      <c r="R361" s="170">
        <f>SUM(R362:R379)</f>
        <v>0</v>
      </c>
      <c r="S361" s="169"/>
      <c r="T361" s="171">
        <f>SUM(T362:T379)</f>
        <v>0</v>
      </c>
      <c r="U361" s="12"/>
      <c r="V361" s="12"/>
      <c r="W361" s="12"/>
      <c r="X361" s="12"/>
      <c r="Y361" s="12"/>
      <c r="Z361" s="12"/>
      <c r="AA361" s="12"/>
      <c r="AB361" s="12"/>
      <c r="AC361" s="12"/>
      <c r="AD361" s="12"/>
      <c r="AE361" s="12"/>
      <c r="AR361" s="164" t="s">
        <v>76</v>
      </c>
      <c r="AT361" s="172" t="s">
        <v>68</v>
      </c>
      <c r="AU361" s="172" t="s">
        <v>76</v>
      </c>
      <c r="AY361" s="164" t="s">
        <v>328</v>
      </c>
      <c r="BK361" s="173">
        <f>SUM(BK362:BK379)</f>
        <v>0</v>
      </c>
    </row>
    <row r="362" s="2" customFormat="1" ht="16.5" customHeight="1">
      <c r="A362" s="41"/>
      <c r="B362" s="176"/>
      <c r="C362" s="177" t="s">
        <v>903</v>
      </c>
      <c r="D362" s="177" t="s">
        <v>331</v>
      </c>
      <c r="E362" s="178" t="s">
        <v>904</v>
      </c>
      <c r="F362" s="179" t="s">
        <v>905</v>
      </c>
      <c r="G362" s="180" t="s">
        <v>585</v>
      </c>
      <c r="H362" s="181">
        <v>6272.0659999999998</v>
      </c>
      <c r="I362" s="182"/>
      <c r="J362" s="183">
        <f>ROUND(I362*H362,2)</f>
        <v>0</v>
      </c>
      <c r="K362" s="179" t="s">
        <v>335</v>
      </c>
      <c r="L362" s="42"/>
      <c r="M362" s="184" t="s">
        <v>3</v>
      </c>
      <c r="N362" s="185" t="s">
        <v>40</v>
      </c>
      <c r="O362" s="75"/>
      <c r="P362" s="186">
        <f>O362*H362</f>
        <v>0</v>
      </c>
      <c r="Q362" s="186">
        <v>0</v>
      </c>
      <c r="R362" s="186">
        <f>Q362*H362</f>
        <v>0</v>
      </c>
      <c r="S362" s="186">
        <v>0</v>
      </c>
      <c r="T362" s="187">
        <f>S362*H362</f>
        <v>0</v>
      </c>
      <c r="U362" s="41"/>
      <c r="V362" s="41"/>
      <c r="W362" s="41"/>
      <c r="X362" s="41"/>
      <c r="Y362" s="41"/>
      <c r="Z362" s="41"/>
      <c r="AA362" s="41"/>
      <c r="AB362" s="41"/>
      <c r="AC362" s="41"/>
      <c r="AD362" s="41"/>
      <c r="AE362" s="41"/>
      <c r="AR362" s="188" t="s">
        <v>113</v>
      </c>
      <c r="AT362" s="188" t="s">
        <v>331</v>
      </c>
      <c r="AU362" s="188" t="s">
        <v>79</v>
      </c>
      <c r="AY362" s="22" t="s">
        <v>328</v>
      </c>
      <c r="BE362" s="189">
        <f>IF(N362="základní",J362,0)</f>
        <v>0</v>
      </c>
      <c r="BF362" s="189">
        <f>IF(N362="snížená",J362,0)</f>
        <v>0</v>
      </c>
      <c r="BG362" s="189">
        <f>IF(N362="zákl. přenesená",J362,0)</f>
        <v>0</v>
      </c>
      <c r="BH362" s="189">
        <f>IF(N362="sníž. přenesená",J362,0)</f>
        <v>0</v>
      </c>
      <c r="BI362" s="189">
        <f>IF(N362="nulová",J362,0)</f>
        <v>0</v>
      </c>
      <c r="BJ362" s="22" t="s">
        <v>76</v>
      </c>
      <c r="BK362" s="189">
        <f>ROUND(I362*H362,2)</f>
        <v>0</v>
      </c>
      <c r="BL362" s="22" t="s">
        <v>113</v>
      </c>
      <c r="BM362" s="188" t="s">
        <v>906</v>
      </c>
    </row>
    <row r="363" s="2" customFormat="1">
      <c r="A363" s="41"/>
      <c r="B363" s="42"/>
      <c r="C363" s="41"/>
      <c r="D363" s="190" t="s">
        <v>338</v>
      </c>
      <c r="E363" s="41"/>
      <c r="F363" s="191" t="s">
        <v>907</v>
      </c>
      <c r="G363" s="41"/>
      <c r="H363" s="41"/>
      <c r="I363" s="192"/>
      <c r="J363" s="41"/>
      <c r="K363" s="41"/>
      <c r="L363" s="42"/>
      <c r="M363" s="193"/>
      <c r="N363" s="194"/>
      <c r="O363" s="75"/>
      <c r="P363" s="75"/>
      <c r="Q363" s="75"/>
      <c r="R363" s="75"/>
      <c r="S363" s="75"/>
      <c r="T363" s="76"/>
      <c r="U363" s="41"/>
      <c r="V363" s="41"/>
      <c r="W363" s="41"/>
      <c r="X363" s="41"/>
      <c r="Y363" s="41"/>
      <c r="Z363" s="41"/>
      <c r="AA363" s="41"/>
      <c r="AB363" s="41"/>
      <c r="AC363" s="41"/>
      <c r="AD363" s="41"/>
      <c r="AE363" s="41"/>
      <c r="AT363" s="22" t="s">
        <v>338</v>
      </c>
      <c r="AU363" s="22" t="s">
        <v>79</v>
      </c>
    </row>
    <row r="364" s="2" customFormat="1" ht="24.15" customHeight="1">
      <c r="A364" s="41"/>
      <c r="B364" s="176"/>
      <c r="C364" s="177" t="s">
        <v>908</v>
      </c>
      <c r="D364" s="177" t="s">
        <v>331</v>
      </c>
      <c r="E364" s="178" t="s">
        <v>909</v>
      </c>
      <c r="F364" s="179" t="s">
        <v>910</v>
      </c>
      <c r="G364" s="180" t="s">
        <v>585</v>
      </c>
      <c r="H364" s="181">
        <v>56448.593999999997</v>
      </c>
      <c r="I364" s="182"/>
      <c r="J364" s="183">
        <f>ROUND(I364*H364,2)</f>
        <v>0</v>
      </c>
      <c r="K364" s="179" t="s">
        <v>335</v>
      </c>
      <c r="L364" s="42"/>
      <c r="M364" s="184" t="s">
        <v>3</v>
      </c>
      <c r="N364" s="185" t="s">
        <v>40</v>
      </c>
      <c r="O364" s="75"/>
      <c r="P364" s="186">
        <f>O364*H364</f>
        <v>0</v>
      </c>
      <c r="Q364" s="186">
        <v>0</v>
      </c>
      <c r="R364" s="186">
        <f>Q364*H364</f>
        <v>0</v>
      </c>
      <c r="S364" s="186">
        <v>0</v>
      </c>
      <c r="T364" s="187">
        <f>S364*H364</f>
        <v>0</v>
      </c>
      <c r="U364" s="41"/>
      <c r="V364" s="41"/>
      <c r="W364" s="41"/>
      <c r="X364" s="41"/>
      <c r="Y364" s="41"/>
      <c r="Z364" s="41"/>
      <c r="AA364" s="41"/>
      <c r="AB364" s="41"/>
      <c r="AC364" s="41"/>
      <c r="AD364" s="41"/>
      <c r="AE364" s="41"/>
      <c r="AR364" s="188" t="s">
        <v>113</v>
      </c>
      <c r="AT364" s="188" t="s">
        <v>331</v>
      </c>
      <c r="AU364" s="188" t="s">
        <v>79</v>
      </c>
      <c r="AY364" s="22" t="s">
        <v>328</v>
      </c>
      <c r="BE364" s="189">
        <f>IF(N364="základní",J364,0)</f>
        <v>0</v>
      </c>
      <c r="BF364" s="189">
        <f>IF(N364="snížená",J364,0)</f>
        <v>0</v>
      </c>
      <c r="BG364" s="189">
        <f>IF(N364="zákl. přenesená",J364,0)</f>
        <v>0</v>
      </c>
      <c r="BH364" s="189">
        <f>IF(N364="sníž. přenesená",J364,0)</f>
        <v>0</v>
      </c>
      <c r="BI364" s="189">
        <f>IF(N364="nulová",J364,0)</f>
        <v>0</v>
      </c>
      <c r="BJ364" s="22" t="s">
        <v>76</v>
      </c>
      <c r="BK364" s="189">
        <f>ROUND(I364*H364,2)</f>
        <v>0</v>
      </c>
      <c r="BL364" s="22" t="s">
        <v>113</v>
      </c>
      <c r="BM364" s="188" t="s">
        <v>911</v>
      </c>
    </row>
    <row r="365" s="2" customFormat="1">
      <c r="A365" s="41"/>
      <c r="B365" s="42"/>
      <c r="C365" s="41"/>
      <c r="D365" s="190" t="s">
        <v>338</v>
      </c>
      <c r="E365" s="41"/>
      <c r="F365" s="191" t="s">
        <v>912</v>
      </c>
      <c r="G365" s="41"/>
      <c r="H365" s="41"/>
      <c r="I365" s="192"/>
      <c r="J365" s="41"/>
      <c r="K365" s="41"/>
      <c r="L365" s="42"/>
      <c r="M365" s="193"/>
      <c r="N365" s="194"/>
      <c r="O365" s="75"/>
      <c r="P365" s="75"/>
      <c r="Q365" s="75"/>
      <c r="R365" s="75"/>
      <c r="S365" s="75"/>
      <c r="T365" s="76"/>
      <c r="U365" s="41"/>
      <c r="V365" s="41"/>
      <c r="W365" s="41"/>
      <c r="X365" s="41"/>
      <c r="Y365" s="41"/>
      <c r="Z365" s="41"/>
      <c r="AA365" s="41"/>
      <c r="AB365" s="41"/>
      <c r="AC365" s="41"/>
      <c r="AD365" s="41"/>
      <c r="AE365" s="41"/>
      <c r="AT365" s="22" t="s">
        <v>338</v>
      </c>
      <c r="AU365" s="22" t="s">
        <v>79</v>
      </c>
    </row>
    <row r="366" s="13" customFormat="1">
      <c r="A366" s="13"/>
      <c r="B366" s="201"/>
      <c r="C366" s="13"/>
      <c r="D366" s="195" t="s">
        <v>442</v>
      </c>
      <c r="E366" s="202" t="s">
        <v>3</v>
      </c>
      <c r="F366" s="203" t="s">
        <v>913</v>
      </c>
      <c r="G366" s="13"/>
      <c r="H366" s="204">
        <v>56448.593999999997</v>
      </c>
      <c r="I366" s="205"/>
      <c r="J366" s="13"/>
      <c r="K366" s="13"/>
      <c r="L366" s="201"/>
      <c r="M366" s="206"/>
      <c r="N366" s="207"/>
      <c r="O366" s="207"/>
      <c r="P366" s="207"/>
      <c r="Q366" s="207"/>
      <c r="R366" s="207"/>
      <c r="S366" s="207"/>
      <c r="T366" s="208"/>
      <c r="U366" s="13"/>
      <c r="V366" s="13"/>
      <c r="W366" s="13"/>
      <c r="X366" s="13"/>
      <c r="Y366" s="13"/>
      <c r="Z366" s="13"/>
      <c r="AA366" s="13"/>
      <c r="AB366" s="13"/>
      <c r="AC366" s="13"/>
      <c r="AD366" s="13"/>
      <c r="AE366" s="13"/>
      <c r="AT366" s="202" t="s">
        <v>442</v>
      </c>
      <c r="AU366" s="202" t="s">
        <v>79</v>
      </c>
      <c r="AV366" s="13" t="s">
        <v>79</v>
      </c>
      <c r="AW366" s="13" t="s">
        <v>31</v>
      </c>
      <c r="AX366" s="13" t="s">
        <v>76</v>
      </c>
      <c r="AY366" s="202" t="s">
        <v>328</v>
      </c>
    </row>
    <row r="367" s="2" customFormat="1" ht="44.25" customHeight="1">
      <c r="A367" s="41"/>
      <c r="B367" s="176"/>
      <c r="C367" s="177" t="s">
        <v>914</v>
      </c>
      <c r="D367" s="177" t="s">
        <v>331</v>
      </c>
      <c r="E367" s="178" t="s">
        <v>915</v>
      </c>
      <c r="F367" s="179" t="s">
        <v>916</v>
      </c>
      <c r="G367" s="180" t="s">
        <v>585</v>
      </c>
      <c r="H367" s="181">
        <v>490.88999999999999</v>
      </c>
      <c r="I367" s="182"/>
      <c r="J367" s="183">
        <f>ROUND(I367*H367,2)</f>
        <v>0</v>
      </c>
      <c r="K367" s="179" t="s">
        <v>335</v>
      </c>
      <c r="L367" s="42"/>
      <c r="M367" s="184" t="s">
        <v>3</v>
      </c>
      <c r="N367" s="185" t="s">
        <v>40</v>
      </c>
      <c r="O367" s="75"/>
      <c r="P367" s="186">
        <f>O367*H367</f>
        <v>0</v>
      </c>
      <c r="Q367" s="186">
        <v>0</v>
      </c>
      <c r="R367" s="186">
        <f>Q367*H367</f>
        <v>0</v>
      </c>
      <c r="S367" s="186">
        <v>0</v>
      </c>
      <c r="T367" s="187">
        <f>S367*H367</f>
        <v>0</v>
      </c>
      <c r="U367" s="41"/>
      <c r="V367" s="41"/>
      <c r="W367" s="41"/>
      <c r="X367" s="41"/>
      <c r="Y367" s="41"/>
      <c r="Z367" s="41"/>
      <c r="AA367" s="41"/>
      <c r="AB367" s="41"/>
      <c r="AC367" s="41"/>
      <c r="AD367" s="41"/>
      <c r="AE367" s="41"/>
      <c r="AR367" s="188" t="s">
        <v>113</v>
      </c>
      <c r="AT367" s="188" t="s">
        <v>331</v>
      </c>
      <c r="AU367" s="188" t="s">
        <v>79</v>
      </c>
      <c r="AY367" s="22" t="s">
        <v>328</v>
      </c>
      <c r="BE367" s="189">
        <f>IF(N367="základní",J367,0)</f>
        <v>0</v>
      </c>
      <c r="BF367" s="189">
        <f>IF(N367="snížená",J367,0)</f>
        <v>0</v>
      </c>
      <c r="BG367" s="189">
        <f>IF(N367="zákl. přenesená",J367,0)</f>
        <v>0</v>
      </c>
      <c r="BH367" s="189">
        <f>IF(N367="sníž. přenesená",J367,0)</f>
        <v>0</v>
      </c>
      <c r="BI367" s="189">
        <f>IF(N367="nulová",J367,0)</f>
        <v>0</v>
      </c>
      <c r="BJ367" s="22" t="s">
        <v>76</v>
      </c>
      <c r="BK367" s="189">
        <f>ROUND(I367*H367,2)</f>
        <v>0</v>
      </c>
      <c r="BL367" s="22" t="s">
        <v>113</v>
      </c>
      <c r="BM367" s="188" t="s">
        <v>917</v>
      </c>
    </row>
    <row r="368" s="2" customFormat="1">
      <c r="A368" s="41"/>
      <c r="B368" s="42"/>
      <c r="C368" s="41"/>
      <c r="D368" s="190" t="s">
        <v>338</v>
      </c>
      <c r="E368" s="41"/>
      <c r="F368" s="191" t="s">
        <v>918</v>
      </c>
      <c r="G368" s="41"/>
      <c r="H368" s="41"/>
      <c r="I368" s="192"/>
      <c r="J368" s="41"/>
      <c r="K368" s="41"/>
      <c r="L368" s="42"/>
      <c r="M368" s="193"/>
      <c r="N368" s="194"/>
      <c r="O368" s="75"/>
      <c r="P368" s="75"/>
      <c r="Q368" s="75"/>
      <c r="R368" s="75"/>
      <c r="S368" s="75"/>
      <c r="T368" s="76"/>
      <c r="U368" s="41"/>
      <c r="V368" s="41"/>
      <c r="W368" s="41"/>
      <c r="X368" s="41"/>
      <c r="Y368" s="41"/>
      <c r="Z368" s="41"/>
      <c r="AA368" s="41"/>
      <c r="AB368" s="41"/>
      <c r="AC368" s="41"/>
      <c r="AD368" s="41"/>
      <c r="AE368" s="41"/>
      <c r="AT368" s="22" t="s">
        <v>338</v>
      </c>
      <c r="AU368" s="22" t="s">
        <v>79</v>
      </c>
    </row>
    <row r="369" s="13" customFormat="1">
      <c r="A369" s="13"/>
      <c r="B369" s="201"/>
      <c r="C369" s="13"/>
      <c r="D369" s="195" t="s">
        <v>442</v>
      </c>
      <c r="E369" s="202" t="s">
        <v>3</v>
      </c>
      <c r="F369" s="203" t="s">
        <v>919</v>
      </c>
      <c r="G369" s="13"/>
      <c r="H369" s="204">
        <v>228.80000000000001</v>
      </c>
      <c r="I369" s="205"/>
      <c r="J369" s="13"/>
      <c r="K369" s="13"/>
      <c r="L369" s="201"/>
      <c r="M369" s="206"/>
      <c r="N369" s="207"/>
      <c r="O369" s="207"/>
      <c r="P369" s="207"/>
      <c r="Q369" s="207"/>
      <c r="R369" s="207"/>
      <c r="S369" s="207"/>
      <c r="T369" s="208"/>
      <c r="U369" s="13"/>
      <c r="V369" s="13"/>
      <c r="W369" s="13"/>
      <c r="X369" s="13"/>
      <c r="Y369" s="13"/>
      <c r="Z369" s="13"/>
      <c r="AA369" s="13"/>
      <c r="AB369" s="13"/>
      <c r="AC369" s="13"/>
      <c r="AD369" s="13"/>
      <c r="AE369" s="13"/>
      <c r="AT369" s="202" t="s">
        <v>442</v>
      </c>
      <c r="AU369" s="202" t="s">
        <v>79</v>
      </c>
      <c r="AV369" s="13" t="s">
        <v>79</v>
      </c>
      <c r="AW369" s="13" t="s">
        <v>31</v>
      </c>
      <c r="AX369" s="13" t="s">
        <v>69</v>
      </c>
      <c r="AY369" s="202" t="s">
        <v>328</v>
      </c>
    </row>
    <row r="370" s="13" customFormat="1">
      <c r="A370" s="13"/>
      <c r="B370" s="201"/>
      <c r="C370" s="13"/>
      <c r="D370" s="195" t="s">
        <v>442</v>
      </c>
      <c r="E370" s="202" t="s">
        <v>3</v>
      </c>
      <c r="F370" s="203" t="s">
        <v>920</v>
      </c>
      <c r="G370" s="13"/>
      <c r="H370" s="204">
        <v>255.69</v>
      </c>
      <c r="I370" s="205"/>
      <c r="J370" s="13"/>
      <c r="K370" s="13"/>
      <c r="L370" s="201"/>
      <c r="M370" s="206"/>
      <c r="N370" s="207"/>
      <c r="O370" s="207"/>
      <c r="P370" s="207"/>
      <c r="Q370" s="207"/>
      <c r="R370" s="207"/>
      <c r="S370" s="207"/>
      <c r="T370" s="208"/>
      <c r="U370" s="13"/>
      <c r="V370" s="13"/>
      <c r="W370" s="13"/>
      <c r="X370" s="13"/>
      <c r="Y370" s="13"/>
      <c r="Z370" s="13"/>
      <c r="AA370" s="13"/>
      <c r="AB370" s="13"/>
      <c r="AC370" s="13"/>
      <c r="AD370" s="13"/>
      <c r="AE370" s="13"/>
      <c r="AT370" s="202" t="s">
        <v>442</v>
      </c>
      <c r="AU370" s="202" t="s">
        <v>79</v>
      </c>
      <c r="AV370" s="13" t="s">
        <v>79</v>
      </c>
      <c r="AW370" s="13" t="s">
        <v>31</v>
      </c>
      <c r="AX370" s="13" t="s">
        <v>69</v>
      </c>
      <c r="AY370" s="202" t="s">
        <v>328</v>
      </c>
    </row>
    <row r="371" s="13" customFormat="1">
      <c r="A371" s="13"/>
      <c r="B371" s="201"/>
      <c r="C371" s="13"/>
      <c r="D371" s="195" t="s">
        <v>442</v>
      </c>
      <c r="E371" s="202" t="s">
        <v>3</v>
      </c>
      <c r="F371" s="203" t="s">
        <v>921</v>
      </c>
      <c r="G371" s="13"/>
      <c r="H371" s="204">
        <v>6.4000000000000004</v>
      </c>
      <c r="I371" s="205"/>
      <c r="J371" s="13"/>
      <c r="K371" s="13"/>
      <c r="L371" s="201"/>
      <c r="M371" s="206"/>
      <c r="N371" s="207"/>
      <c r="O371" s="207"/>
      <c r="P371" s="207"/>
      <c r="Q371" s="207"/>
      <c r="R371" s="207"/>
      <c r="S371" s="207"/>
      <c r="T371" s="208"/>
      <c r="U371" s="13"/>
      <c r="V371" s="13"/>
      <c r="W371" s="13"/>
      <c r="X371" s="13"/>
      <c r="Y371" s="13"/>
      <c r="Z371" s="13"/>
      <c r="AA371" s="13"/>
      <c r="AB371" s="13"/>
      <c r="AC371" s="13"/>
      <c r="AD371" s="13"/>
      <c r="AE371" s="13"/>
      <c r="AT371" s="202" t="s">
        <v>442</v>
      </c>
      <c r="AU371" s="202" t="s">
        <v>79</v>
      </c>
      <c r="AV371" s="13" t="s">
        <v>79</v>
      </c>
      <c r="AW371" s="13" t="s">
        <v>31</v>
      </c>
      <c r="AX371" s="13" t="s">
        <v>69</v>
      </c>
      <c r="AY371" s="202" t="s">
        <v>328</v>
      </c>
    </row>
    <row r="372" s="14" customFormat="1">
      <c r="A372" s="14"/>
      <c r="B372" s="209"/>
      <c r="C372" s="14"/>
      <c r="D372" s="195" t="s">
        <v>442</v>
      </c>
      <c r="E372" s="210" t="s">
        <v>3</v>
      </c>
      <c r="F372" s="211" t="s">
        <v>452</v>
      </c>
      <c r="G372" s="14"/>
      <c r="H372" s="212">
        <v>490.88999999999999</v>
      </c>
      <c r="I372" s="213"/>
      <c r="J372" s="14"/>
      <c r="K372" s="14"/>
      <c r="L372" s="209"/>
      <c r="M372" s="214"/>
      <c r="N372" s="215"/>
      <c r="O372" s="215"/>
      <c r="P372" s="215"/>
      <c r="Q372" s="215"/>
      <c r="R372" s="215"/>
      <c r="S372" s="215"/>
      <c r="T372" s="216"/>
      <c r="U372" s="14"/>
      <c r="V372" s="14"/>
      <c r="W372" s="14"/>
      <c r="X372" s="14"/>
      <c r="Y372" s="14"/>
      <c r="Z372" s="14"/>
      <c r="AA372" s="14"/>
      <c r="AB372" s="14"/>
      <c r="AC372" s="14"/>
      <c r="AD372" s="14"/>
      <c r="AE372" s="14"/>
      <c r="AT372" s="210" t="s">
        <v>442</v>
      </c>
      <c r="AU372" s="210" t="s">
        <v>79</v>
      </c>
      <c r="AV372" s="14" t="s">
        <v>113</v>
      </c>
      <c r="AW372" s="14" t="s">
        <v>31</v>
      </c>
      <c r="AX372" s="14" t="s">
        <v>76</v>
      </c>
      <c r="AY372" s="210" t="s">
        <v>328</v>
      </c>
    </row>
    <row r="373" s="2" customFormat="1" ht="44.25" customHeight="1">
      <c r="A373" s="41"/>
      <c r="B373" s="176"/>
      <c r="C373" s="177" t="s">
        <v>922</v>
      </c>
      <c r="D373" s="177" t="s">
        <v>331</v>
      </c>
      <c r="E373" s="178" t="s">
        <v>923</v>
      </c>
      <c r="F373" s="179" t="s">
        <v>924</v>
      </c>
      <c r="G373" s="180" t="s">
        <v>585</v>
      </c>
      <c r="H373" s="181">
        <v>4778.9719999999998</v>
      </c>
      <c r="I373" s="182"/>
      <c r="J373" s="183">
        <f>ROUND(I373*H373,2)</f>
        <v>0</v>
      </c>
      <c r="K373" s="179" t="s">
        <v>925</v>
      </c>
      <c r="L373" s="42"/>
      <c r="M373" s="184" t="s">
        <v>3</v>
      </c>
      <c r="N373" s="185" t="s">
        <v>40</v>
      </c>
      <c r="O373" s="75"/>
      <c r="P373" s="186">
        <f>O373*H373</f>
        <v>0</v>
      </c>
      <c r="Q373" s="186">
        <v>0</v>
      </c>
      <c r="R373" s="186">
        <f>Q373*H373</f>
        <v>0</v>
      </c>
      <c r="S373" s="186">
        <v>0</v>
      </c>
      <c r="T373" s="187">
        <f>S373*H373</f>
        <v>0</v>
      </c>
      <c r="U373" s="41"/>
      <c r="V373" s="41"/>
      <c r="W373" s="41"/>
      <c r="X373" s="41"/>
      <c r="Y373" s="41"/>
      <c r="Z373" s="41"/>
      <c r="AA373" s="41"/>
      <c r="AB373" s="41"/>
      <c r="AC373" s="41"/>
      <c r="AD373" s="41"/>
      <c r="AE373" s="41"/>
      <c r="AR373" s="188" t="s">
        <v>113</v>
      </c>
      <c r="AT373" s="188" t="s">
        <v>331</v>
      </c>
      <c r="AU373" s="188" t="s">
        <v>79</v>
      </c>
      <c r="AY373" s="22" t="s">
        <v>328</v>
      </c>
      <c r="BE373" s="189">
        <f>IF(N373="základní",J373,0)</f>
        <v>0</v>
      </c>
      <c r="BF373" s="189">
        <f>IF(N373="snížená",J373,0)</f>
        <v>0</v>
      </c>
      <c r="BG373" s="189">
        <f>IF(N373="zákl. přenesená",J373,0)</f>
        <v>0</v>
      </c>
      <c r="BH373" s="189">
        <f>IF(N373="sníž. přenesená",J373,0)</f>
        <v>0</v>
      </c>
      <c r="BI373" s="189">
        <f>IF(N373="nulová",J373,0)</f>
        <v>0</v>
      </c>
      <c r="BJ373" s="22" t="s">
        <v>76</v>
      </c>
      <c r="BK373" s="189">
        <f>ROUND(I373*H373,2)</f>
        <v>0</v>
      </c>
      <c r="BL373" s="22" t="s">
        <v>113</v>
      </c>
      <c r="BM373" s="188" t="s">
        <v>926</v>
      </c>
    </row>
    <row r="374" s="2" customFormat="1">
      <c r="A374" s="41"/>
      <c r="B374" s="42"/>
      <c r="C374" s="41"/>
      <c r="D374" s="190" t="s">
        <v>338</v>
      </c>
      <c r="E374" s="41"/>
      <c r="F374" s="191" t="s">
        <v>927</v>
      </c>
      <c r="G374" s="41"/>
      <c r="H374" s="41"/>
      <c r="I374" s="192"/>
      <c r="J374" s="41"/>
      <c r="K374" s="41"/>
      <c r="L374" s="42"/>
      <c r="M374" s="193"/>
      <c r="N374" s="194"/>
      <c r="O374" s="75"/>
      <c r="P374" s="75"/>
      <c r="Q374" s="75"/>
      <c r="R374" s="75"/>
      <c r="S374" s="75"/>
      <c r="T374" s="76"/>
      <c r="U374" s="41"/>
      <c r="V374" s="41"/>
      <c r="W374" s="41"/>
      <c r="X374" s="41"/>
      <c r="Y374" s="41"/>
      <c r="Z374" s="41"/>
      <c r="AA374" s="41"/>
      <c r="AB374" s="41"/>
      <c r="AC374" s="41"/>
      <c r="AD374" s="41"/>
      <c r="AE374" s="41"/>
      <c r="AT374" s="22" t="s">
        <v>338</v>
      </c>
      <c r="AU374" s="22" t="s">
        <v>79</v>
      </c>
    </row>
    <row r="375" s="13" customFormat="1">
      <c r="A375" s="13"/>
      <c r="B375" s="201"/>
      <c r="C375" s="13"/>
      <c r="D375" s="195" t="s">
        <v>442</v>
      </c>
      <c r="E375" s="202" t="s">
        <v>3</v>
      </c>
      <c r="F375" s="203" t="s">
        <v>928</v>
      </c>
      <c r="G375" s="13"/>
      <c r="H375" s="204">
        <v>2604.8000000000002</v>
      </c>
      <c r="I375" s="205"/>
      <c r="J375" s="13"/>
      <c r="K375" s="13"/>
      <c r="L375" s="201"/>
      <c r="M375" s="206"/>
      <c r="N375" s="207"/>
      <c r="O375" s="207"/>
      <c r="P375" s="207"/>
      <c r="Q375" s="207"/>
      <c r="R375" s="207"/>
      <c r="S375" s="207"/>
      <c r="T375" s="208"/>
      <c r="U375" s="13"/>
      <c r="V375" s="13"/>
      <c r="W375" s="13"/>
      <c r="X375" s="13"/>
      <c r="Y375" s="13"/>
      <c r="Z375" s="13"/>
      <c r="AA375" s="13"/>
      <c r="AB375" s="13"/>
      <c r="AC375" s="13"/>
      <c r="AD375" s="13"/>
      <c r="AE375" s="13"/>
      <c r="AT375" s="202" t="s">
        <v>442</v>
      </c>
      <c r="AU375" s="202" t="s">
        <v>79</v>
      </c>
      <c r="AV375" s="13" t="s">
        <v>79</v>
      </c>
      <c r="AW375" s="13" t="s">
        <v>31</v>
      </c>
      <c r="AX375" s="13" t="s">
        <v>69</v>
      </c>
      <c r="AY375" s="202" t="s">
        <v>328</v>
      </c>
    </row>
    <row r="376" s="13" customFormat="1">
      <c r="A376" s="13"/>
      <c r="B376" s="201"/>
      <c r="C376" s="13"/>
      <c r="D376" s="195" t="s">
        <v>442</v>
      </c>
      <c r="E376" s="202" t="s">
        <v>3</v>
      </c>
      <c r="F376" s="203" t="s">
        <v>929</v>
      </c>
      <c r="G376" s="13"/>
      <c r="H376" s="204">
        <v>2174.172</v>
      </c>
      <c r="I376" s="205"/>
      <c r="J376" s="13"/>
      <c r="K376" s="13"/>
      <c r="L376" s="201"/>
      <c r="M376" s="206"/>
      <c r="N376" s="207"/>
      <c r="O376" s="207"/>
      <c r="P376" s="207"/>
      <c r="Q376" s="207"/>
      <c r="R376" s="207"/>
      <c r="S376" s="207"/>
      <c r="T376" s="208"/>
      <c r="U376" s="13"/>
      <c r="V376" s="13"/>
      <c r="W376" s="13"/>
      <c r="X376" s="13"/>
      <c r="Y376" s="13"/>
      <c r="Z376" s="13"/>
      <c r="AA376" s="13"/>
      <c r="AB376" s="13"/>
      <c r="AC376" s="13"/>
      <c r="AD376" s="13"/>
      <c r="AE376" s="13"/>
      <c r="AT376" s="202" t="s">
        <v>442</v>
      </c>
      <c r="AU376" s="202" t="s">
        <v>79</v>
      </c>
      <c r="AV376" s="13" t="s">
        <v>79</v>
      </c>
      <c r="AW376" s="13" t="s">
        <v>31</v>
      </c>
      <c r="AX376" s="13" t="s">
        <v>69</v>
      </c>
      <c r="AY376" s="202" t="s">
        <v>328</v>
      </c>
    </row>
    <row r="377" s="15" customFormat="1">
      <c r="A377" s="15"/>
      <c r="B377" s="217"/>
      <c r="C377" s="15"/>
      <c r="D377" s="195" t="s">
        <v>442</v>
      </c>
      <c r="E377" s="218" t="s">
        <v>3</v>
      </c>
      <c r="F377" s="219" t="s">
        <v>930</v>
      </c>
      <c r="G377" s="15"/>
      <c r="H377" s="218" t="s">
        <v>3</v>
      </c>
      <c r="I377" s="220"/>
      <c r="J377" s="15"/>
      <c r="K377" s="15"/>
      <c r="L377" s="217"/>
      <c r="M377" s="221"/>
      <c r="N377" s="222"/>
      <c r="O377" s="222"/>
      <c r="P377" s="222"/>
      <c r="Q377" s="222"/>
      <c r="R377" s="222"/>
      <c r="S377" s="222"/>
      <c r="T377" s="223"/>
      <c r="U377" s="15"/>
      <c r="V377" s="15"/>
      <c r="W377" s="15"/>
      <c r="X377" s="15"/>
      <c r="Y377" s="15"/>
      <c r="Z377" s="15"/>
      <c r="AA377" s="15"/>
      <c r="AB377" s="15"/>
      <c r="AC377" s="15"/>
      <c r="AD377" s="15"/>
      <c r="AE377" s="15"/>
      <c r="AT377" s="218" t="s">
        <v>442</v>
      </c>
      <c r="AU377" s="218" t="s">
        <v>79</v>
      </c>
      <c r="AV377" s="15" t="s">
        <v>76</v>
      </c>
      <c r="AW377" s="15" t="s">
        <v>31</v>
      </c>
      <c r="AX377" s="15" t="s">
        <v>69</v>
      </c>
      <c r="AY377" s="218" t="s">
        <v>328</v>
      </c>
    </row>
    <row r="378" s="15" customFormat="1">
      <c r="A378" s="15"/>
      <c r="B378" s="217"/>
      <c r="C378" s="15"/>
      <c r="D378" s="195" t="s">
        <v>442</v>
      </c>
      <c r="E378" s="218" t="s">
        <v>3</v>
      </c>
      <c r="F378" s="219" t="s">
        <v>931</v>
      </c>
      <c r="G378" s="15"/>
      <c r="H378" s="218" t="s">
        <v>3</v>
      </c>
      <c r="I378" s="220"/>
      <c r="J378" s="15"/>
      <c r="K378" s="15"/>
      <c r="L378" s="217"/>
      <c r="M378" s="221"/>
      <c r="N378" s="222"/>
      <c r="O378" s="222"/>
      <c r="P378" s="222"/>
      <c r="Q378" s="222"/>
      <c r="R378" s="222"/>
      <c r="S378" s="222"/>
      <c r="T378" s="223"/>
      <c r="U378" s="15"/>
      <c r="V378" s="15"/>
      <c r="W378" s="15"/>
      <c r="X378" s="15"/>
      <c r="Y378" s="15"/>
      <c r="Z378" s="15"/>
      <c r="AA378" s="15"/>
      <c r="AB378" s="15"/>
      <c r="AC378" s="15"/>
      <c r="AD378" s="15"/>
      <c r="AE378" s="15"/>
      <c r="AT378" s="218" t="s">
        <v>442</v>
      </c>
      <c r="AU378" s="218" t="s">
        <v>79</v>
      </c>
      <c r="AV378" s="15" t="s">
        <v>76</v>
      </c>
      <c r="AW378" s="15" t="s">
        <v>31</v>
      </c>
      <c r="AX378" s="15" t="s">
        <v>69</v>
      </c>
      <c r="AY378" s="218" t="s">
        <v>328</v>
      </c>
    </row>
    <row r="379" s="14" customFormat="1">
      <c r="A379" s="14"/>
      <c r="B379" s="209"/>
      <c r="C379" s="14"/>
      <c r="D379" s="195" t="s">
        <v>442</v>
      </c>
      <c r="E379" s="210" t="s">
        <v>3</v>
      </c>
      <c r="F379" s="211" t="s">
        <v>452</v>
      </c>
      <c r="G379" s="14"/>
      <c r="H379" s="212">
        <v>4778.9719999999998</v>
      </c>
      <c r="I379" s="213"/>
      <c r="J379" s="14"/>
      <c r="K379" s="14"/>
      <c r="L379" s="209"/>
      <c r="M379" s="214"/>
      <c r="N379" s="215"/>
      <c r="O379" s="215"/>
      <c r="P379" s="215"/>
      <c r="Q379" s="215"/>
      <c r="R379" s="215"/>
      <c r="S379" s="215"/>
      <c r="T379" s="216"/>
      <c r="U379" s="14"/>
      <c r="V379" s="14"/>
      <c r="W379" s="14"/>
      <c r="X379" s="14"/>
      <c r="Y379" s="14"/>
      <c r="Z379" s="14"/>
      <c r="AA379" s="14"/>
      <c r="AB379" s="14"/>
      <c r="AC379" s="14"/>
      <c r="AD379" s="14"/>
      <c r="AE379" s="14"/>
      <c r="AT379" s="210" t="s">
        <v>442</v>
      </c>
      <c r="AU379" s="210" t="s">
        <v>79</v>
      </c>
      <c r="AV379" s="14" t="s">
        <v>113</v>
      </c>
      <c r="AW379" s="14" t="s">
        <v>31</v>
      </c>
      <c r="AX379" s="14" t="s">
        <v>76</v>
      </c>
      <c r="AY379" s="210" t="s">
        <v>328</v>
      </c>
    </row>
    <row r="380" s="12" customFormat="1" ht="22.8" customHeight="1">
      <c r="A380" s="12"/>
      <c r="B380" s="163"/>
      <c r="C380" s="12"/>
      <c r="D380" s="164" t="s">
        <v>68</v>
      </c>
      <c r="E380" s="174" t="s">
        <v>932</v>
      </c>
      <c r="F380" s="174" t="s">
        <v>933</v>
      </c>
      <c r="G380" s="12"/>
      <c r="H380" s="12"/>
      <c r="I380" s="166"/>
      <c r="J380" s="175">
        <f>BK380</f>
        <v>0</v>
      </c>
      <c r="K380" s="12"/>
      <c r="L380" s="163"/>
      <c r="M380" s="168"/>
      <c r="N380" s="169"/>
      <c r="O380" s="169"/>
      <c r="P380" s="170">
        <f>SUM(P381:P382)</f>
        <v>0</v>
      </c>
      <c r="Q380" s="169"/>
      <c r="R380" s="170">
        <f>SUM(R381:R382)</f>
        <v>0</v>
      </c>
      <c r="S380" s="169"/>
      <c r="T380" s="171">
        <f>SUM(T381:T382)</f>
        <v>0</v>
      </c>
      <c r="U380" s="12"/>
      <c r="V380" s="12"/>
      <c r="W380" s="12"/>
      <c r="X380" s="12"/>
      <c r="Y380" s="12"/>
      <c r="Z380" s="12"/>
      <c r="AA380" s="12"/>
      <c r="AB380" s="12"/>
      <c r="AC380" s="12"/>
      <c r="AD380" s="12"/>
      <c r="AE380" s="12"/>
      <c r="AR380" s="164" t="s">
        <v>76</v>
      </c>
      <c r="AT380" s="172" t="s">
        <v>68</v>
      </c>
      <c r="AU380" s="172" t="s">
        <v>76</v>
      </c>
      <c r="AY380" s="164" t="s">
        <v>328</v>
      </c>
      <c r="BK380" s="173">
        <f>SUM(BK381:BK382)</f>
        <v>0</v>
      </c>
    </row>
    <row r="381" s="2" customFormat="1" ht="33" customHeight="1">
      <c r="A381" s="41"/>
      <c r="B381" s="176"/>
      <c r="C381" s="177" t="s">
        <v>934</v>
      </c>
      <c r="D381" s="177" t="s">
        <v>331</v>
      </c>
      <c r="E381" s="178" t="s">
        <v>935</v>
      </c>
      <c r="F381" s="179" t="s">
        <v>936</v>
      </c>
      <c r="G381" s="180" t="s">
        <v>585</v>
      </c>
      <c r="H381" s="181">
        <v>7663.5299999999997</v>
      </c>
      <c r="I381" s="182"/>
      <c r="J381" s="183">
        <f>ROUND(I381*H381,2)</f>
        <v>0</v>
      </c>
      <c r="K381" s="179" t="s">
        <v>335</v>
      </c>
      <c r="L381" s="42"/>
      <c r="M381" s="184" t="s">
        <v>3</v>
      </c>
      <c r="N381" s="185" t="s">
        <v>40</v>
      </c>
      <c r="O381" s="75"/>
      <c r="P381" s="186">
        <f>O381*H381</f>
        <v>0</v>
      </c>
      <c r="Q381" s="186">
        <v>0</v>
      </c>
      <c r="R381" s="186">
        <f>Q381*H381</f>
        <v>0</v>
      </c>
      <c r="S381" s="186">
        <v>0</v>
      </c>
      <c r="T381" s="187">
        <f>S381*H381</f>
        <v>0</v>
      </c>
      <c r="U381" s="41"/>
      <c r="V381" s="41"/>
      <c r="W381" s="41"/>
      <c r="X381" s="41"/>
      <c r="Y381" s="41"/>
      <c r="Z381" s="41"/>
      <c r="AA381" s="41"/>
      <c r="AB381" s="41"/>
      <c r="AC381" s="41"/>
      <c r="AD381" s="41"/>
      <c r="AE381" s="41"/>
      <c r="AR381" s="188" t="s">
        <v>113</v>
      </c>
      <c r="AT381" s="188" t="s">
        <v>331</v>
      </c>
      <c r="AU381" s="188" t="s">
        <v>79</v>
      </c>
      <c r="AY381" s="22" t="s">
        <v>328</v>
      </c>
      <c r="BE381" s="189">
        <f>IF(N381="základní",J381,0)</f>
        <v>0</v>
      </c>
      <c r="BF381" s="189">
        <f>IF(N381="snížená",J381,0)</f>
        <v>0</v>
      </c>
      <c r="BG381" s="189">
        <f>IF(N381="zákl. přenesená",J381,0)</f>
        <v>0</v>
      </c>
      <c r="BH381" s="189">
        <f>IF(N381="sníž. přenesená",J381,0)</f>
        <v>0</v>
      </c>
      <c r="BI381" s="189">
        <f>IF(N381="nulová",J381,0)</f>
        <v>0</v>
      </c>
      <c r="BJ381" s="22" t="s">
        <v>76</v>
      </c>
      <c r="BK381" s="189">
        <f>ROUND(I381*H381,2)</f>
        <v>0</v>
      </c>
      <c r="BL381" s="22" t="s">
        <v>113</v>
      </c>
      <c r="BM381" s="188" t="s">
        <v>937</v>
      </c>
    </row>
    <row r="382" s="2" customFormat="1">
      <c r="A382" s="41"/>
      <c r="B382" s="42"/>
      <c r="C382" s="41"/>
      <c r="D382" s="190" t="s">
        <v>338</v>
      </c>
      <c r="E382" s="41"/>
      <c r="F382" s="191" t="s">
        <v>938</v>
      </c>
      <c r="G382" s="41"/>
      <c r="H382" s="41"/>
      <c r="I382" s="192"/>
      <c r="J382" s="41"/>
      <c r="K382" s="41"/>
      <c r="L382" s="42"/>
      <c r="M382" s="193"/>
      <c r="N382" s="194"/>
      <c r="O382" s="75"/>
      <c r="P382" s="75"/>
      <c r="Q382" s="75"/>
      <c r="R382" s="75"/>
      <c r="S382" s="75"/>
      <c r="T382" s="76"/>
      <c r="U382" s="41"/>
      <c r="V382" s="41"/>
      <c r="W382" s="41"/>
      <c r="X382" s="41"/>
      <c r="Y382" s="41"/>
      <c r="Z382" s="41"/>
      <c r="AA382" s="41"/>
      <c r="AB382" s="41"/>
      <c r="AC382" s="41"/>
      <c r="AD382" s="41"/>
      <c r="AE382" s="41"/>
      <c r="AT382" s="22" t="s">
        <v>338</v>
      </c>
      <c r="AU382" s="22" t="s">
        <v>79</v>
      </c>
    </row>
    <row r="383" s="12" customFormat="1" ht="25.92" customHeight="1">
      <c r="A383" s="12"/>
      <c r="B383" s="163"/>
      <c r="C383" s="12"/>
      <c r="D383" s="164" t="s">
        <v>68</v>
      </c>
      <c r="E383" s="165" t="s">
        <v>120</v>
      </c>
      <c r="F383" s="165" t="s">
        <v>327</v>
      </c>
      <c r="G383" s="12"/>
      <c r="H383" s="12"/>
      <c r="I383" s="166"/>
      <c r="J383" s="167">
        <f>BK383</f>
        <v>0</v>
      </c>
      <c r="K383" s="12"/>
      <c r="L383" s="163"/>
      <c r="M383" s="168"/>
      <c r="N383" s="169"/>
      <c r="O383" s="169"/>
      <c r="P383" s="170">
        <f>P384</f>
        <v>0</v>
      </c>
      <c r="Q383" s="169"/>
      <c r="R383" s="170">
        <f>R384</f>
        <v>0</v>
      </c>
      <c r="S383" s="169"/>
      <c r="T383" s="171">
        <f>T384</f>
        <v>0</v>
      </c>
      <c r="U383" s="12"/>
      <c r="V383" s="12"/>
      <c r="W383" s="12"/>
      <c r="X383" s="12"/>
      <c r="Y383" s="12"/>
      <c r="Z383" s="12"/>
      <c r="AA383" s="12"/>
      <c r="AB383" s="12"/>
      <c r="AC383" s="12"/>
      <c r="AD383" s="12"/>
      <c r="AE383" s="12"/>
      <c r="AR383" s="164" t="s">
        <v>138</v>
      </c>
      <c r="AT383" s="172" t="s">
        <v>68</v>
      </c>
      <c r="AU383" s="172" t="s">
        <v>69</v>
      </c>
      <c r="AY383" s="164" t="s">
        <v>328</v>
      </c>
      <c r="BK383" s="173">
        <f>BK384</f>
        <v>0</v>
      </c>
    </row>
    <row r="384" s="12" customFormat="1" ht="22.8" customHeight="1">
      <c r="A384" s="12"/>
      <c r="B384" s="163"/>
      <c r="C384" s="12"/>
      <c r="D384" s="164" t="s">
        <v>68</v>
      </c>
      <c r="E384" s="174" t="s">
        <v>401</v>
      </c>
      <c r="F384" s="174" t="s">
        <v>402</v>
      </c>
      <c r="G384" s="12"/>
      <c r="H384" s="12"/>
      <c r="I384" s="166"/>
      <c r="J384" s="175">
        <f>BK384</f>
        <v>0</v>
      </c>
      <c r="K384" s="12"/>
      <c r="L384" s="163"/>
      <c r="M384" s="168"/>
      <c r="N384" s="169"/>
      <c r="O384" s="169"/>
      <c r="P384" s="170">
        <f>SUM(P385:P386)</f>
        <v>0</v>
      </c>
      <c r="Q384" s="169"/>
      <c r="R384" s="170">
        <f>SUM(R385:R386)</f>
        <v>0</v>
      </c>
      <c r="S384" s="169"/>
      <c r="T384" s="171">
        <f>SUM(T385:T386)</f>
        <v>0</v>
      </c>
      <c r="U384" s="12"/>
      <c r="V384" s="12"/>
      <c r="W384" s="12"/>
      <c r="X384" s="12"/>
      <c r="Y384" s="12"/>
      <c r="Z384" s="12"/>
      <c r="AA384" s="12"/>
      <c r="AB384" s="12"/>
      <c r="AC384" s="12"/>
      <c r="AD384" s="12"/>
      <c r="AE384" s="12"/>
      <c r="AR384" s="164" t="s">
        <v>138</v>
      </c>
      <c r="AT384" s="172" t="s">
        <v>68</v>
      </c>
      <c r="AU384" s="172" t="s">
        <v>76</v>
      </c>
      <c r="AY384" s="164" t="s">
        <v>328</v>
      </c>
      <c r="BK384" s="173">
        <f>SUM(BK385:BK386)</f>
        <v>0</v>
      </c>
    </row>
    <row r="385" s="2" customFormat="1" ht="16.5" customHeight="1">
      <c r="A385" s="41"/>
      <c r="B385" s="176"/>
      <c r="C385" s="177" t="s">
        <v>939</v>
      </c>
      <c r="D385" s="177" t="s">
        <v>331</v>
      </c>
      <c r="E385" s="178" t="s">
        <v>940</v>
      </c>
      <c r="F385" s="179" t="s">
        <v>941</v>
      </c>
      <c r="G385" s="180" t="s">
        <v>356</v>
      </c>
      <c r="H385" s="181">
        <v>1</v>
      </c>
      <c r="I385" s="182"/>
      <c r="J385" s="183">
        <f>ROUND(I385*H385,2)</f>
        <v>0</v>
      </c>
      <c r="K385" s="179" t="s">
        <v>335</v>
      </c>
      <c r="L385" s="42"/>
      <c r="M385" s="184" t="s">
        <v>3</v>
      </c>
      <c r="N385" s="185" t="s">
        <v>40</v>
      </c>
      <c r="O385" s="75"/>
      <c r="P385" s="186">
        <f>O385*H385</f>
        <v>0</v>
      </c>
      <c r="Q385" s="186">
        <v>0</v>
      </c>
      <c r="R385" s="186">
        <f>Q385*H385</f>
        <v>0</v>
      </c>
      <c r="S385" s="186">
        <v>0</v>
      </c>
      <c r="T385" s="187">
        <f>S385*H385</f>
        <v>0</v>
      </c>
      <c r="U385" s="41"/>
      <c r="V385" s="41"/>
      <c r="W385" s="41"/>
      <c r="X385" s="41"/>
      <c r="Y385" s="41"/>
      <c r="Z385" s="41"/>
      <c r="AA385" s="41"/>
      <c r="AB385" s="41"/>
      <c r="AC385" s="41"/>
      <c r="AD385" s="41"/>
      <c r="AE385" s="41"/>
      <c r="AR385" s="188" t="s">
        <v>336</v>
      </c>
      <c r="AT385" s="188" t="s">
        <v>331</v>
      </c>
      <c r="AU385" s="188" t="s">
        <v>79</v>
      </c>
      <c r="AY385" s="22" t="s">
        <v>328</v>
      </c>
      <c r="BE385" s="189">
        <f>IF(N385="základní",J385,0)</f>
        <v>0</v>
      </c>
      <c r="BF385" s="189">
        <f>IF(N385="snížená",J385,0)</f>
        <v>0</v>
      </c>
      <c r="BG385" s="189">
        <f>IF(N385="zákl. přenesená",J385,0)</f>
        <v>0</v>
      </c>
      <c r="BH385" s="189">
        <f>IF(N385="sníž. přenesená",J385,0)</f>
        <v>0</v>
      </c>
      <c r="BI385" s="189">
        <f>IF(N385="nulová",J385,0)</f>
        <v>0</v>
      </c>
      <c r="BJ385" s="22" t="s">
        <v>76</v>
      </c>
      <c r="BK385" s="189">
        <f>ROUND(I385*H385,2)</f>
        <v>0</v>
      </c>
      <c r="BL385" s="22" t="s">
        <v>336</v>
      </c>
      <c r="BM385" s="188" t="s">
        <v>942</v>
      </c>
    </row>
    <row r="386" s="2" customFormat="1">
      <c r="A386" s="41"/>
      <c r="B386" s="42"/>
      <c r="C386" s="41"/>
      <c r="D386" s="190" t="s">
        <v>338</v>
      </c>
      <c r="E386" s="41"/>
      <c r="F386" s="191" t="s">
        <v>943</v>
      </c>
      <c r="G386" s="41"/>
      <c r="H386" s="41"/>
      <c r="I386" s="192"/>
      <c r="J386" s="41"/>
      <c r="K386" s="41"/>
      <c r="L386" s="42"/>
      <c r="M386" s="197"/>
      <c r="N386" s="198"/>
      <c r="O386" s="199"/>
      <c r="P386" s="199"/>
      <c r="Q386" s="199"/>
      <c r="R386" s="199"/>
      <c r="S386" s="199"/>
      <c r="T386" s="200"/>
      <c r="U386" s="41"/>
      <c r="V386" s="41"/>
      <c r="W386" s="41"/>
      <c r="X386" s="41"/>
      <c r="Y386" s="41"/>
      <c r="Z386" s="41"/>
      <c r="AA386" s="41"/>
      <c r="AB386" s="41"/>
      <c r="AC386" s="41"/>
      <c r="AD386" s="41"/>
      <c r="AE386" s="41"/>
      <c r="AT386" s="22" t="s">
        <v>338</v>
      </c>
      <c r="AU386" s="22" t="s">
        <v>79</v>
      </c>
    </row>
    <row r="387" s="2" customFormat="1" ht="6.96" customHeight="1">
      <c r="A387" s="41"/>
      <c r="B387" s="58"/>
      <c r="C387" s="59"/>
      <c r="D387" s="59"/>
      <c r="E387" s="59"/>
      <c r="F387" s="59"/>
      <c r="G387" s="59"/>
      <c r="H387" s="59"/>
      <c r="I387" s="59"/>
      <c r="J387" s="59"/>
      <c r="K387" s="59"/>
      <c r="L387" s="42"/>
      <c r="M387" s="41"/>
      <c r="O387" s="41"/>
      <c r="P387" s="41"/>
      <c r="Q387" s="41"/>
      <c r="R387" s="41"/>
      <c r="S387" s="41"/>
      <c r="T387" s="41"/>
      <c r="U387" s="41"/>
      <c r="V387" s="41"/>
      <c r="W387" s="41"/>
      <c r="X387" s="41"/>
      <c r="Y387" s="41"/>
      <c r="Z387" s="41"/>
      <c r="AA387" s="41"/>
      <c r="AB387" s="41"/>
      <c r="AC387" s="41"/>
      <c r="AD387" s="41"/>
      <c r="AE387" s="41"/>
    </row>
  </sheetData>
  <autoFilter ref="C101:K386"/>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hyperlinks>
    <hyperlink ref="F106" r:id="rId1" display="https://podminky.urs.cz/item/CS_URS_2025_01/113106134"/>
    <hyperlink ref="F109" r:id="rId2" display="https://podminky.urs.cz/item/CS_URS_2025_01/113107163"/>
    <hyperlink ref="F116" r:id="rId3" display="https://podminky.urs.cz/item/CS_URS_2025_01/113154528"/>
    <hyperlink ref="F120" r:id="rId4" display="https://podminky.urs.cz/item/CS_URS_2025_01/113154548"/>
    <hyperlink ref="F124" r:id="rId5" display="https://podminky.urs.cz/item/CS_URS_2025_01/113154558"/>
    <hyperlink ref="F128" r:id="rId6" display="https://podminky.urs.cz/item/CS_URS_2025_01/113154518"/>
    <hyperlink ref="F132" r:id="rId7" display="https://podminky.urs.cz/item/CS_URS_2025_01/113202111"/>
    <hyperlink ref="F137" r:id="rId8" display="https://podminky.urs.cz/item/CS_URS_2025_01/113204111"/>
    <hyperlink ref="F139" r:id="rId9" display="https://podminky.urs.cz/item/CS_URS_2025_01/121151103"/>
    <hyperlink ref="F141" r:id="rId10" display="https://podminky.urs.cz/item/CS_URS_2025_01/122251104"/>
    <hyperlink ref="F144" r:id="rId11" display="https://podminky.urs.cz/item/CS_URS_2025_01/132351102"/>
    <hyperlink ref="F147" r:id="rId12" display="https://podminky.urs.cz/item/CS_URS_2025_01/171151103"/>
    <hyperlink ref="F150" r:id="rId13" display="https://podminky.urs.cz/item/CS_URS_2025_01/171251101"/>
    <hyperlink ref="F155" r:id="rId14" display="https://podminky.urs.cz/item/CS_URS_2025_01/181951112"/>
    <hyperlink ref="F167" r:id="rId15" display="https://podminky.urs.cz/item/CS_URS_2025_01/211561111"/>
    <hyperlink ref="F170" r:id="rId16" display="https://podminky.urs.cz/item/CS_URS_2025_01/211971121"/>
    <hyperlink ref="F175" r:id="rId17" display="https://podminky.urs.cz/item/CS_URS_2025_01/212572111"/>
    <hyperlink ref="F178" r:id="rId18" display="https://podminky.urs.cz/item/CS_URS_2025_01/212752112"/>
    <hyperlink ref="F181" r:id="rId19" display="https://podminky.urs.cz/item/CS_URS_2025_01/213221111"/>
    <hyperlink ref="F184" r:id="rId20" display="https://podminky.urs.cz/item/CS_URS_2025_01/291211111"/>
    <hyperlink ref="F193" r:id="rId21" display="https://podminky.urs.cz/item/CS_URS_2025_01/561081111"/>
    <hyperlink ref="F197" r:id="rId22" display="https://podminky.urs.cz/item/CS_URS_2025_01/577134111"/>
    <hyperlink ref="F199" r:id="rId23" display="https://podminky.urs.cz/item/CS_URS_2025_01/565135101"/>
    <hyperlink ref="F201" r:id="rId24" display="https://podminky.urs.cz/item/CS_URS_2025_01/576133211"/>
    <hyperlink ref="F206" r:id="rId25" display="https://podminky.urs.cz/item/CS_URS_2025_01/577155112"/>
    <hyperlink ref="F208" r:id="rId26" display="https://podminky.urs.cz/item/CS_URS_2025_01/577165032"/>
    <hyperlink ref="F213" r:id="rId27" display="https://podminky.urs.cz/item/CS_URS_2025_01/565166102"/>
    <hyperlink ref="F218" r:id="rId28" display="https://podminky.urs.cz/item/CS_URS_2025_01/564962111"/>
    <hyperlink ref="F223" r:id="rId29" display="https://podminky.urs.cz/item/CS_URS_2025_01/573111112"/>
    <hyperlink ref="F228" r:id="rId30" display="https://podminky.urs.cz/item/CS_URS_2025_01/573211109"/>
    <hyperlink ref="F233" r:id="rId31" display="https://podminky.urs.cz/item/CS_URS_2025_01/579231352"/>
    <hyperlink ref="F235" r:id="rId32" display="https://podminky.urs.cz/item/CS_URS_2025_01/457572111"/>
    <hyperlink ref="F238" r:id="rId33" display="https://podminky.urs.cz/item/CS_URS_2025_01/564760101"/>
    <hyperlink ref="F240" r:id="rId34" display="https://podminky.urs.cz/item/CS_URS_2025_01/564952111"/>
    <hyperlink ref="F244" r:id="rId35" display="https://podminky.urs.cz/item/CS_URS_2025_01/581141113"/>
    <hyperlink ref="F247" r:id="rId36" display="https://podminky.urs.cz/item/CS_URS_2025_01/567122114"/>
    <hyperlink ref="F250" r:id="rId37" display="https://podminky.urs.cz/item/CS_URS_2025_01/564871112"/>
    <hyperlink ref="F253" r:id="rId38" display="https://podminky.urs.cz/item/CS_URS_2025_01/582126114"/>
    <hyperlink ref="F256" r:id="rId39" display="https://podminky.urs.cz/item/CS_URS_2025_01/591141111"/>
    <hyperlink ref="F260" r:id="rId40" display="https://podminky.urs.cz/item/CS_URS_2025_01/591211111"/>
    <hyperlink ref="F267" r:id="rId41" display="https://podminky.urs.cz/item/CS_URS_2025_01/564871111"/>
    <hyperlink ref="F272" r:id="rId42" display="https://podminky.urs.cz/item/CS_URS_2025_01/591211111"/>
    <hyperlink ref="F277" r:id="rId43" display="https://podminky.urs.cz/item/CS_URS_2025_01/564861111"/>
    <hyperlink ref="F284" r:id="rId44" display="https://podminky.urs.cz/item/CS_URS_2025_01/596211112"/>
    <hyperlink ref="F301" r:id="rId45" display="https://podminky.urs.cz/item/CS_URS_2025_01/RMAT0001"/>
    <hyperlink ref="F307" r:id="rId46" display="https://podminky.urs.cz/item/CS_URS_2025_01/895941341"/>
    <hyperlink ref="F311" r:id="rId47" display="https://podminky.urs.cz/item/CS_URS_2025_01/914111111"/>
    <hyperlink ref="F313" r:id="rId48" display="https://podminky.urs.cz/item/CS_URS_2025_01/914511112"/>
    <hyperlink ref="F323" r:id="rId49" display="https://podminky.urs.cz/item/CS_URS_2025_01/915211111"/>
    <hyperlink ref="F325" r:id="rId50" display="https://podminky.urs.cz/item/CS_URS_2025_01/915211115"/>
    <hyperlink ref="F327" r:id="rId51" display="https://podminky.urs.cz/item/CS_URS_2025_01/915223121"/>
    <hyperlink ref="F329" r:id="rId52" display="https://podminky.urs.cz/item/CS_URS_2025_01/915231111"/>
    <hyperlink ref="F331" r:id="rId53" display="https://podminky.urs.cz/item/CS_URS_2025_01/916131213"/>
    <hyperlink ref="F335" r:id="rId54" display="https://podminky.urs.cz/item/CS_URS_2025_01/916231213"/>
    <hyperlink ref="F344" r:id="rId55" display="https://podminky.urs.cz/item/CS_URS_2025_01/919735114"/>
    <hyperlink ref="F346" r:id="rId56" display="https://podminky.urs.cz/item/CS_URS_2025_01/935923111"/>
    <hyperlink ref="F348" r:id="rId57" display="https://podminky.urs.cz/item/CS_URS_2025_01/962041211"/>
    <hyperlink ref="F354" r:id="rId58" display="https://podminky.urs.cz/item/CS_URS_2025_01/919716111"/>
    <hyperlink ref="F360" r:id="rId59" display="https://podminky.urs.cz/item/CS_URS_2025_01/966006132"/>
    <hyperlink ref="F363" r:id="rId60" display="https://podminky.urs.cz/item/CS_URS_2025_01/997221571"/>
    <hyperlink ref="F365" r:id="rId61" display="https://podminky.urs.cz/item/CS_URS_2025_01/997221579"/>
    <hyperlink ref="F368" r:id="rId62" display="https://podminky.urs.cz/item/CS_URS_2025_01/997221861"/>
    <hyperlink ref="F374" r:id="rId63" display="https://podminky.urs.cz/item/CS_URS_2025_02/997221873"/>
    <hyperlink ref="F382" r:id="rId64" display="https://podminky.urs.cz/item/CS_URS_2025_01/998225111"/>
    <hyperlink ref="F386" r:id="rId65" display="https://podminky.urs.cz/item/CS_URS_2025_01/072203000"/>
  </hyperlinks>
  <pageMargins left="0.39375" right="0.39375" top="0.39375" bottom="0.39375" header="0" footer="0"/>
  <pageSetup paperSize="9" orientation="portrait" blackAndWhite="1" fitToHeight="100"/>
  <headerFooter>
    <oddFooter>&amp;CStrana &amp;P z &amp;N</oddFooter>
  </headerFooter>
  <drawing r:id="rId66"/>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232</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8665</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8875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8876</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ROUND(J94,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ROUND((SUM(BE94:BE152)),  2)</f>
        <v>0</v>
      </c>
      <c r="G37" s="41"/>
      <c r="H37" s="41"/>
      <c r="I37" s="135">
        <v>0.20999999999999999</v>
      </c>
      <c r="J37" s="134">
        <f>ROUND(((SUM(BE94:BE152))*I37),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ROUND((SUM(BF94:BF152)),  2)</f>
        <v>0</v>
      </c>
      <c r="G38" s="41"/>
      <c r="H38" s="41"/>
      <c r="I38" s="135">
        <v>0.12</v>
      </c>
      <c r="J38" s="134">
        <f>ROUND(((SUM(BF94:BF152))*I38),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ROUND((SUM(BG94:BG152)),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ROUND((SUM(BH94:BH152)),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ROUND((SUM(BI94:BI152)),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8665</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8875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401. - VO_STEZKA</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J94</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1232</v>
      </c>
      <c r="E68" s="147"/>
      <c r="F68" s="147"/>
      <c r="G68" s="147"/>
      <c r="H68" s="147"/>
      <c r="I68" s="147"/>
      <c r="J68" s="148">
        <f>J95</f>
        <v>0</v>
      </c>
      <c r="K68" s="9"/>
      <c r="L68" s="145"/>
      <c r="S68" s="9"/>
      <c r="T68" s="9"/>
      <c r="U68" s="9"/>
      <c r="V68" s="9"/>
      <c r="W68" s="9"/>
      <c r="X68" s="9"/>
      <c r="Y68" s="9"/>
      <c r="Z68" s="9"/>
      <c r="AA68" s="9"/>
      <c r="AB68" s="9"/>
      <c r="AC68" s="9"/>
      <c r="AD68" s="9"/>
      <c r="AE68" s="9"/>
    </row>
    <row r="69" s="9" customFormat="1" ht="24.96" customHeight="1">
      <c r="A69" s="9"/>
      <c r="B69" s="145"/>
      <c r="C69" s="9"/>
      <c r="D69" s="146" t="s">
        <v>1233</v>
      </c>
      <c r="E69" s="147"/>
      <c r="F69" s="147"/>
      <c r="G69" s="147"/>
      <c r="H69" s="147"/>
      <c r="I69" s="147"/>
      <c r="J69" s="148">
        <f>J127</f>
        <v>0</v>
      </c>
      <c r="K69" s="9"/>
      <c r="L69" s="145"/>
      <c r="S69" s="9"/>
      <c r="T69" s="9"/>
      <c r="U69" s="9"/>
      <c r="V69" s="9"/>
      <c r="W69" s="9"/>
      <c r="X69" s="9"/>
      <c r="Y69" s="9"/>
      <c r="Z69" s="9"/>
      <c r="AA69" s="9"/>
      <c r="AB69" s="9"/>
      <c r="AC69" s="9"/>
      <c r="AD69" s="9"/>
      <c r="AE69" s="9"/>
    </row>
    <row r="70" s="9" customFormat="1" ht="24.96" customHeight="1">
      <c r="A70" s="9"/>
      <c r="B70" s="145"/>
      <c r="C70" s="9"/>
      <c r="D70" s="146" t="s">
        <v>1234</v>
      </c>
      <c r="E70" s="147"/>
      <c r="F70" s="147"/>
      <c r="G70" s="147"/>
      <c r="H70" s="147"/>
      <c r="I70" s="147"/>
      <c r="J70" s="148">
        <f>J141</f>
        <v>0</v>
      </c>
      <c r="K70" s="9"/>
      <c r="L70" s="145"/>
      <c r="S70" s="9"/>
      <c r="T70" s="9"/>
      <c r="U70" s="9"/>
      <c r="V70" s="9"/>
      <c r="W70" s="9"/>
      <c r="X70" s="9"/>
      <c r="Y70" s="9"/>
      <c r="Z70" s="9"/>
      <c r="AA70" s="9"/>
      <c r="AB70" s="9"/>
      <c r="AC70" s="9"/>
      <c r="AD70" s="9"/>
      <c r="AE70" s="9"/>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1" customFormat="1" ht="23.25" customHeight="1">
      <c r="B82" s="25"/>
      <c r="E82" s="127" t="s">
        <v>8665</v>
      </c>
      <c r="F82" s="1"/>
      <c r="G82" s="1"/>
      <c r="H82" s="1"/>
      <c r="L82" s="25"/>
    </row>
    <row r="83" s="1" customFormat="1" ht="12" customHeight="1">
      <c r="B83" s="25"/>
      <c r="C83" s="35" t="s">
        <v>303</v>
      </c>
      <c r="L83" s="25"/>
    </row>
    <row r="84" s="2" customFormat="1" ht="16.5" customHeight="1">
      <c r="A84" s="41"/>
      <c r="B84" s="42"/>
      <c r="C84" s="41"/>
      <c r="D84" s="41"/>
      <c r="E84" s="128" t="s">
        <v>419</v>
      </c>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8875</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6.5" customHeight="1">
      <c r="A86" s="41"/>
      <c r="B86" s="42"/>
      <c r="C86" s="41"/>
      <c r="D86" s="41"/>
      <c r="E86" s="65" t="str">
        <f>E13</f>
        <v>401. - VO_STEZKA</v>
      </c>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21</v>
      </c>
      <c r="D88" s="41"/>
      <c r="E88" s="41"/>
      <c r="F88" s="30" t="str">
        <f>F16</f>
        <v xml:space="preserve"> </v>
      </c>
      <c r="G88" s="41"/>
      <c r="H88" s="41"/>
      <c r="I88" s="35" t="s">
        <v>23</v>
      </c>
      <c r="J88" s="67" t="str">
        <f>IF(J16="","",J16)</f>
        <v>26. 8. 2025</v>
      </c>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5.15" customHeight="1">
      <c r="A90" s="41"/>
      <c r="B90" s="42"/>
      <c r="C90" s="35" t="s">
        <v>25</v>
      </c>
      <c r="D90" s="41"/>
      <c r="E90" s="41"/>
      <c r="F90" s="30" t="str">
        <f>E19</f>
        <v xml:space="preserve"> </v>
      </c>
      <c r="G90" s="41"/>
      <c r="H90" s="41"/>
      <c r="I90" s="35" t="s">
        <v>30</v>
      </c>
      <c r="J90" s="39" t="str">
        <f>E25</f>
        <v xml:space="preserve"> </v>
      </c>
      <c r="K90" s="41"/>
      <c r="L90" s="129"/>
      <c r="S90" s="41"/>
      <c r="T90" s="41"/>
      <c r="U90" s="41"/>
      <c r="V90" s="41"/>
      <c r="W90" s="41"/>
      <c r="X90" s="41"/>
      <c r="Y90" s="41"/>
      <c r="Z90" s="41"/>
      <c r="AA90" s="41"/>
      <c r="AB90" s="41"/>
      <c r="AC90" s="41"/>
      <c r="AD90" s="41"/>
      <c r="AE90" s="41"/>
    </row>
    <row r="91" s="2" customFormat="1" ht="15.15" customHeight="1">
      <c r="A91" s="41"/>
      <c r="B91" s="42"/>
      <c r="C91" s="35" t="s">
        <v>28</v>
      </c>
      <c r="D91" s="41"/>
      <c r="E91" s="41"/>
      <c r="F91" s="30" t="str">
        <f>IF(E22="","",E22)</f>
        <v>Vyplň údaj</v>
      </c>
      <c r="G91" s="41"/>
      <c r="H91" s="41"/>
      <c r="I91" s="35" t="s">
        <v>32</v>
      </c>
      <c r="J91" s="39" t="str">
        <f>E28</f>
        <v xml:space="preserve"> </v>
      </c>
      <c r="K91" s="41"/>
      <c r="L91" s="129"/>
      <c r="S91" s="41"/>
      <c r="T91" s="41"/>
      <c r="U91" s="41"/>
      <c r="V91" s="41"/>
      <c r="W91" s="41"/>
      <c r="X91" s="41"/>
      <c r="Y91" s="41"/>
      <c r="Z91" s="41"/>
      <c r="AA91" s="41"/>
      <c r="AB91" s="41"/>
      <c r="AC91" s="41"/>
      <c r="AD91" s="41"/>
      <c r="AE91" s="41"/>
    </row>
    <row r="92" s="2" customFormat="1" ht="10.32"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11" customFormat="1" ht="29.28" customHeight="1">
      <c r="A93" s="153"/>
      <c r="B93" s="154"/>
      <c r="C93" s="155" t="s">
        <v>315</v>
      </c>
      <c r="D93" s="156" t="s">
        <v>54</v>
      </c>
      <c r="E93" s="156" t="s">
        <v>50</v>
      </c>
      <c r="F93" s="156" t="s">
        <v>51</v>
      </c>
      <c r="G93" s="156" t="s">
        <v>316</v>
      </c>
      <c r="H93" s="156" t="s">
        <v>317</v>
      </c>
      <c r="I93" s="156" t="s">
        <v>318</v>
      </c>
      <c r="J93" s="156" t="s">
        <v>309</v>
      </c>
      <c r="K93" s="157" t="s">
        <v>319</v>
      </c>
      <c r="L93" s="158"/>
      <c r="M93" s="83" t="s">
        <v>3</v>
      </c>
      <c r="N93" s="84" t="s">
        <v>39</v>
      </c>
      <c r="O93" s="84" t="s">
        <v>320</v>
      </c>
      <c r="P93" s="84" t="s">
        <v>321</v>
      </c>
      <c r="Q93" s="84" t="s">
        <v>322</v>
      </c>
      <c r="R93" s="84" t="s">
        <v>323</v>
      </c>
      <c r="S93" s="84" t="s">
        <v>324</v>
      </c>
      <c r="T93" s="85" t="s">
        <v>325</v>
      </c>
      <c r="U93" s="153"/>
      <c r="V93" s="153"/>
      <c r="W93" s="153"/>
      <c r="X93" s="153"/>
      <c r="Y93" s="153"/>
      <c r="Z93" s="153"/>
      <c r="AA93" s="153"/>
      <c r="AB93" s="153"/>
      <c r="AC93" s="153"/>
      <c r="AD93" s="153"/>
      <c r="AE93" s="153"/>
    </row>
    <row r="94" s="2" customFormat="1" ht="22.8" customHeight="1">
      <c r="A94" s="41"/>
      <c r="B94" s="42"/>
      <c r="C94" s="90" t="s">
        <v>326</v>
      </c>
      <c r="D94" s="41"/>
      <c r="E94" s="41"/>
      <c r="F94" s="41"/>
      <c r="G94" s="41"/>
      <c r="H94" s="41"/>
      <c r="I94" s="41"/>
      <c r="J94" s="159">
        <f>BK94</f>
        <v>0</v>
      </c>
      <c r="K94" s="41"/>
      <c r="L94" s="42"/>
      <c r="M94" s="86"/>
      <c r="N94" s="71"/>
      <c r="O94" s="87"/>
      <c r="P94" s="160">
        <f>P95+P127+P141</f>
        <v>0</v>
      </c>
      <c r="Q94" s="87"/>
      <c r="R94" s="160">
        <f>R95+R127+R141</f>
        <v>0</v>
      </c>
      <c r="S94" s="87"/>
      <c r="T94" s="161">
        <f>T95+T127+T141</f>
        <v>0</v>
      </c>
      <c r="U94" s="41"/>
      <c r="V94" s="41"/>
      <c r="W94" s="41"/>
      <c r="X94" s="41"/>
      <c r="Y94" s="41"/>
      <c r="Z94" s="41"/>
      <c r="AA94" s="41"/>
      <c r="AB94" s="41"/>
      <c r="AC94" s="41"/>
      <c r="AD94" s="41"/>
      <c r="AE94" s="41"/>
      <c r="AT94" s="22" t="s">
        <v>68</v>
      </c>
      <c r="AU94" s="22" t="s">
        <v>310</v>
      </c>
      <c r="BK94" s="162">
        <f>BK95+BK127+BK141</f>
        <v>0</v>
      </c>
    </row>
    <row r="95" s="12" customFormat="1" ht="25.92" customHeight="1">
      <c r="A95" s="12"/>
      <c r="B95" s="163"/>
      <c r="C95" s="12"/>
      <c r="D95" s="164" t="s">
        <v>68</v>
      </c>
      <c r="E95" s="165" t="s">
        <v>69</v>
      </c>
      <c r="F95" s="165" t="s">
        <v>1235</v>
      </c>
      <c r="G95" s="12"/>
      <c r="H95" s="12"/>
      <c r="I95" s="166"/>
      <c r="J95" s="167">
        <f>BK95</f>
        <v>0</v>
      </c>
      <c r="K95" s="12"/>
      <c r="L95" s="163"/>
      <c r="M95" s="168"/>
      <c r="N95" s="169"/>
      <c r="O95" s="169"/>
      <c r="P95" s="170">
        <f>SUM(P96:P126)</f>
        <v>0</v>
      </c>
      <c r="Q95" s="169"/>
      <c r="R95" s="170">
        <f>SUM(R96:R126)</f>
        <v>0</v>
      </c>
      <c r="S95" s="169"/>
      <c r="T95" s="171">
        <f>SUM(T96:T126)</f>
        <v>0</v>
      </c>
      <c r="U95" s="12"/>
      <c r="V95" s="12"/>
      <c r="W95" s="12"/>
      <c r="X95" s="12"/>
      <c r="Y95" s="12"/>
      <c r="Z95" s="12"/>
      <c r="AA95" s="12"/>
      <c r="AB95" s="12"/>
      <c r="AC95" s="12"/>
      <c r="AD95" s="12"/>
      <c r="AE95" s="12"/>
      <c r="AR95" s="164" t="s">
        <v>76</v>
      </c>
      <c r="AT95" s="172" t="s">
        <v>68</v>
      </c>
      <c r="AU95" s="172" t="s">
        <v>69</v>
      </c>
      <c r="AY95" s="164" t="s">
        <v>328</v>
      </c>
      <c r="BK95" s="173">
        <f>SUM(BK96:BK126)</f>
        <v>0</v>
      </c>
    </row>
    <row r="96" s="2" customFormat="1" ht="16.5" customHeight="1">
      <c r="A96" s="41"/>
      <c r="B96" s="176"/>
      <c r="C96" s="177" t="s">
        <v>76</v>
      </c>
      <c r="D96" s="177" t="s">
        <v>331</v>
      </c>
      <c r="E96" s="178" t="s">
        <v>1236</v>
      </c>
      <c r="F96" s="179" t="s">
        <v>1237</v>
      </c>
      <c r="G96" s="180" t="s">
        <v>476</v>
      </c>
      <c r="H96" s="181">
        <v>70</v>
      </c>
      <c r="I96" s="182"/>
      <c r="J96" s="183">
        <f>ROUND(I96*H96,2)</f>
        <v>0</v>
      </c>
      <c r="K96" s="179" t="s">
        <v>3</v>
      </c>
      <c r="L96" s="42"/>
      <c r="M96" s="184" t="s">
        <v>3</v>
      </c>
      <c r="N96" s="185" t="s">
        <v>40</v>
      </c>
      <c r="O96" s="75"/>
      <c r="P96" s="186">
        <f>O96*H96</f>
        <v>0</v>
      </c>
      <c r="Q96" s="186">
        <v>0</v>
      </c>
      <c r="R96" s="186">
        <f>Q96*H96</f>
        <v>0</v>
      </c>
      <c r="S96" s="186">
        <v>0</v>
      </c>
      <c r="T96" s="187">
        <f>S96*H96</f>
        <v>0</v>
      </c>
      <c r="U96" s="41"/>
      <c r="V96" s="41"/>
      <c r="W96" s="41"/>
      <c r="X96" s="41"/>
      <c r="Y96" s="41"/>
      <c r="Z96" s="41"/>
      <c r="AA96" s="41"/>
      <c r="AB96" s="41"/>
      <c r="AC96" s="41"/>
      <c r="AD96" s="41"/>
      <c r="AE96" s="41"/>
      <c r="AR96" s="188" t="s">
        <v>113</v>
      </c>
      <c r="AT96" s="188" t="s">
        <v>331</v>
      </c>
      <c r="AU96" s="188" t="s">
        <v>76</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113</v>
      </c>
      <c r="BM96" s="188" t="s">
        <v>113</v>
      </c>
    </row>
    <row r="97" s="2" customFormat="1" ht="16.5" customHeight="1">
      <c r="A97" s="41"/>
      <c r="B97" s="176"/>
      <c r="C97" s="177" t="s">
        <v>79</v>
      </c>
      <c r="D97" s="177" t="s">
        <v>331</v>
      </c>
      <c r="E97" s="178" t="s">
        <v>1238</v>
      </c>
      <c r="F97" s="179" t="s">
        <v>1239</v>
      </c>
      <c r="G97" s="180" t="s">
        <v>476</v>
      </c>
      <c r="H97" s="181">
        <v>225</v>
      </c>
      <c r="I97" s="182"/>
      <c r="J97" s="183">
        <f>ROUND(I97*H97,2)</f>
        <v>0</v>
      </c>
      <c r="K97" s="179" t="s">
        <v>3</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113</v>
      </c>
      <c r="AT97" s="188" t="s">
        <v>331</v>
      </c>
      <c r="AU97" s="188" t="s">
        <v>76</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113</v>
      </c>
      <c r="BM97" s="188" t="s">
        <v>150</v>
      </c>
    </row>
    <row r="98" s="2" customFormat="1" ht="16.5" customHeight="1">
      <c r="A98" s="41"/>
      <c r="B98" s="176"/>
      <c r="C98" s="177" t="s">
        <v>87</v>
      </c>
      <c r="D98" s="177" t="s">
        <v>331</v>
      </c>
      <c r="E98" s="178" t="s">
        <v>1240</v>
      </c>
      <c r="F98" s="179" t="s">
        <v>1241</v>
      </c>
      <c r="G98" s="180" t="s">
        <v>367</v>
      </c>
      <c r="H98" s="181">
        <v>18</v>
      </c>
      <c r="I98" s="182"/>
      <c r="J98" s="183">
        <f>ROUND(I98*H98,2)</f>
        <v>0</v>
      </c>
      <c r="K98" s="179" t="s">
        <v>3</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113</v>
      </c>
      <c r="AT98" s="188" t="s">
        <v>331</v>
      </c>
      <c r="AU98" s="188" t="s">
        <v>76</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113</v>
      </c>
      <c r="BM98" s="188" t="s">
        <v>171</v>
      </c>
    </row>
    <row r="99" s="2" customFormat="1" ht="16.5" customHeight="1">
      <c r="A99" s="41"/>
      <c r="B99" s="176"/>
      <c r="C99" s="177" t="s">
        <v>113</v>
      </c>
      <c r="D99" s="177" t="s">
        <v>331</v>
      </c>
      <c r="E99" s="178" t="s">
        <v>1242</v>
      </c>
      <c r="F99" s="179" t="s">
        <v>1243</v>
      </c>
      <c r="G99" s="180" t="s">
        <v>367</v>
      </c>
      <c r="H99" s="181">
        <v>58</v>
      </c>
      <c r="I99" s="182"/>
      <c r="J99" s="183">
        <f>ROUND(I99*H99,2)</f>
        <v>0</v>
      </c>
      <c r="K99" s="179" t="s">
        <v>3</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113</v>
      </c>
      <c r="AT99" s="188" t="s">
        <v>331</v>
      </c>
      <c r="AU99" s="188" t="s">
        <v>76</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113</v>
      </c>
      <c r="BM99" s="188" t="s">
        <v>235</v>
      </c>
    </row>
    <row r="100" s="2" customFormat="1" ht="33" customHeight="1">
      <c r="A100" s="41"/>
      <c r="B100" s="176"/>
      <c r="C100" s="177" t="s">
        <v>138</v>
      </c>
      <c r="D100" s="177" t="s">
        <v>331</v>
      </c>
      <c r="E100" s="178" t="s">
        <v>1244</v>
      </c>
      <c r="F100" s="179" t="s">
        <v>1245</v>
      </c>
      <c r="G100" s="180" t="s">
        <v>367</v>
      </c>
      <c r="H100" s="181">
        <v>4</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9</v>
      </c>
    </row>
    <row r="101" s="2" customFormat="1" ht="33" customHeight="1">
      <c r="A101" s="41"/>
      <c r="B101" s="176"/>
      <c r="C101" s="177" t="s">
        <v>150</v>
      </c>
      <c r="D101" s="177" t="s">
        <v>331</v>
      </c>
      <c r="E101" s="178" t="s">
        <v>1246</v>
      </c>
      <c r="F101" s="179" t="s">
        <v>1247</v>
      </c>
      <c r="G101" s="180" t="s">
        <v>367</v>
      </c>
      <c r="H101" s="181">
        <v>1</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512</v>
      </c>
    </row>
    <row r="102" s="2" customFormat="1" ht="33" customHeight="1">
      <c r="A102" s="41"/>
      <c r="B102" s="176"/>
      <c r="C102" s="177" t="s">
        <v>168</v>
      </c>
      <c r="D102" s="177" t="s">
        <v>331</v>
      </c>
      <c r="E102" s="178" t="s">
        <v>1252</v>
      </c>
      <c r="F102" s="179" t="s">
        <v>1253</v>
      </c>
      <c r="G102" s="180" t="s">
        <v>367</v>
      </c>
      <c r="H102" s="181">
        <v>1</v>
      </c>
      <c r="I102" s="182"/>
      <c r="J102" s="183">
        <f>ROUND(I102*H102,2)</f>
        <v>0</v>
      </c>
      <c r="K102" s="179" t="s">
        <v>3</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76</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532</v>
      </c>
    </row>
    <row r="103" s="2" customFormat="1" ht="24.15" customHeight="1">
      <c r="A103" s="41"/>
      <c r="B103" s="176"/>
      <c r="C103" s="177" t="s">
        <v>171</v>
      </c>
      <c r="D103" s="177" t="s">
        <v>331</v>
      </c>
      <c r="E103" s="178" t="s">
        <v>1254</v>
      </c>
      <c r="F103" s="179" t="s">
        <v>1255</v>
      </c>
      <c r="G103" s="180" t="s">
        <v>367</v>
      </c>
      <c r="H103" s="181">
        <v>4</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76</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544</v>
      </c>
    </row>
    <row r="104" s="2" customFormat="1" ht="24.15" customHeight="1">
      <c r="A104" s="41"/>
      <c r="B104" s="176"/>
      <c r="C104" s="177" t="s">
        <v>183</v>
      </c>
      <c r="D104" s="177" t="s">
        <v>331</v>
      </c>
      <c r="E104" s="178" t="s">
        <v>1256</v>
      </c>
      <c r="F104" s="179" t="s">
        <v>1257</v>
      </c>
      <c r="G104" s="180" t="s">
        <v>367</v>
      </c>
      <c r="H104" s="181">
        <v>1</v>
      </c>
      <c r="I104" s="182"/>
      <c r="J104" s="183">
        <f>ROUND(I104*H104,2)</f>
        <v>0</v>
      </c>
      <c r="K104" s="179" t="s">
        <v>3</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76</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556</v>
      </c>
    </row>
    <row r="105" s="2" customFormat="1" ht="24.15" customHeight="1">
      <c r="A105" s="41"/>
      <c r="B105" s="176"/>
      <c r="C105" s="177" t="s">
        <v>235</v>
      </c>
      <c r="D105" s="177" t="s">
        <v>331</v>
      </c>
      <c r="E105" s="178" t="s">
        <v>1260</v>
      </c>
      <c r="F105" s="179" t="s">
        <v>1261</v>
      </c>
      <c r="G105" s="180" t="s">
        <v>367</v>
      </c>
      <c r="H105" s="181">
        <v>1</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564</v>
      </c>
    </row>
    <row r="106" s="2" customFormat="1" ht="24.15" customHeight="1">
      <c r="A106" s="41"/>
      <c r="B106" s="176"/>
      <c r="C106" s="177" t="s">
        <v>239</v>
      </c>
      <c r="D106" s="177" t="s">
        <v>331</v>
      </c>
      <c r="E106" s="178" t="s">
        <v>1262</v>
      </c>
      <c r="F106" s="179" t="s">
        <v>1263</v>
      </c>
      <c r="G106" s="180" t="s">
        <v>367</v>
      </c>
      <c r="H106" s="181">
        <v>3</v>
      </c>
      <c r="I106" s="182"/>
      <c r="J106" s="183">
        <f>ROUND(I106*H106,2)</f>
        <v>0</v>
      </c>
      <c r="K106" s="179" t="s">
        <v>3</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576</v>
      </c>
    </row>
    <row r="107" s="2" customFormat="1" ht="24.15" customHeight="1">
      <c r="A107" s="41"/>
      <c r="B107" s="176"/>
      <c r="C107" s="177" t="s">
        <v>9</v>
      </c>
      <c r="D107" s="177" t="s">
        <v>331</v>
      </c>
      <c r="E107" s="178" t="s">
        <v>1264</v>
      </c>
      <c r="F107" s="179" t="s">
        <v>1265</v>
      </c>
      <c r="G107" s="180" t="s">
        <v>367</v>
      </c>
      <c r="H107" s="181">
        <v>1</v>
      </c>
      <c r="I107" s="182"/>
      <c r="J107" s="183">
        <f>ROUND(I107*H107,2)</f>
        <v>0</v>
      </c>
      <c r="K107" s="179" t="s">
        <v>3</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76</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588</v>
      </c>
    </row>
    <row r="108" s="2" customFormat="1" ht="24.15" customHeight="1">
      <c r="A108" s="41"/>
      <c r="B108" s="176"/>
      <c r="C108" s="177" t="s">
        <v>505</v>
      </c>
      <c r="D108" s="177" t="s">
        <v>331</v>
      </c>
      <c r="E108" s="178" t="s">
        <v>8877</v>
      </c>
      <c r="F108" s="179" t="s">
        <v>1267</v>
      </c>
      <c r="G108" s="180" t="s">
        <v>367</v>
      </c>
      <c r="H108" s="181">
        <v>1</v>
      </c>
      <c r="I108" s="182"/>
      <c r="J108" s="183">
        <f>ROUND(I108*H108,2)</f>
        <v>0</v>
      </c>
      <c r="K108" s="179" t="s">
        <v>3</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598</v>
      </c>
    </row>
    <row r="109" s="2" customFormat="1" ht="21.75" customHeight="1">
      <c r="A109" s="41"/>
      <c r="B109" s="176"/>
      <c r="C109" s="177" t="s">
        <v>512</v>
      </c>
      <c r="D109" s="177" t="s">
        <v>331</v>
      </c>
      <c r="E109" s="178" t="s">
        <v>1278</v>
      </c>
      <c r="F109" s="179" t="s">
        <v>1279</v>
      </c>
      <c r="G109" s="180" t="s">
        <v>367</v>
      </c>
      <c r="H109" s="181">
        <v>6</v>
      </c>
      <c r="I109" s="182"/>
      <c r="J109" s="183">
        <f>ROUND(I109*H109,2)</f>
        <v>0</v>
      </c>
      <c r="K109" s="179" t="s">
        <v>3</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76</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610</v>
      </c>
    </row>
    <row r="110" s="2" customFormat="1" ht="16.5" customHeight="1">
      <c r="A110" s="41"/>
      <c r="B110" s="176"/>
      <c r="C110" s="177" t="s">
        <v>526</v>
      </c>
      <c r="D110" s="177" t="s">
        <v>331</v>
      </c>
      <c r="E110" s="178" t="s">
        <v>1280</v>
      </c>
      <c r="F110" s="179" t="s">
        <v>1281</v>
      </c>
      <c r="G110" s="180" t="s">
        <v>367</v>
      </c>
      <c r="H110" s="181">
        <v>5</v>
      </c>
      <c r="I110" s="182"/>
      <c r="J110" s="183">
        <f>ROUND(I110*H110,2)</f>
        <v>0</v>
      </c>
      <c r="K110" s="179" t="s">
        <v>3</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621</v>
      </c>
    </row>
    <row r="111" s="2" customFormat="1" ht="16.5" customHeight="1">
      <c r="A111" s="41"/>
      <c r="B111" s="176"/>
      <c r="C111" s="177" t="s">
        <v>532</v>
      </c>
      <c r="D111" s="177" t="s">
        <v>331</v>
      </c>
      <c r="E111" s="178" t="s">
        <v>1282</v>
      </c>
      <c r="F111" s="179" t="s">
        <v>1283</v>
      </c>
      <c r="G111" s="180" t="s">
        <v>367</v>
      </c>
      <c r="H111" s="181">
        <v>1</v>
      </c>
      <c r="I111" s="182"/>
      <c r="J111" s="183">
        <f>ROUND(I111*H111,2)</f>
        <v>0</v>
      </c>
      <c r="K111" s="179" t="s">
        <v>3</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76</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631</v>
      </c>
    </row>
    <row r="112" s="2" customFormat="1" ht="16.5" customHeight="1">
      <c r="A112" s="41"/>
      <c r="B112" s="176"/>
      <c r="C112" s="177" t="s">
        <v>538</v>
      </c>
      <c r="D112" s="177" t="s">
        <v>331</v>
      </c>
      <c r="E112" s="178" t="s">
        <v>1284</v>
      </c>
      <c r="F112" s="179" t="s">
        <v>1285</v>
      </c>
      <c r="G112" s="180" t="s">
        <v>367</v>
      </c>
      <c r="H112" s="181">
        <v>1</v>
      </c>
      <c r="I112" s="182"/>
      <c r="J112" s="183">
        <f>ROUND(I112*H112,2)</f>
        <v>0</v>
      </c>
      <c r="K112" s="179" t="s">
        <v>3</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76</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643</v>
      </c>
    </row>
    <row r="113" s="2" customFormat="1" ht="16.5" customHeight="1">
      <c r="A113" s="41"/>
      <c r="B113" s="176"/>
      <c r="C113" s="177" t="s">
        <v>544</v>
      </c>
      <c r="D113" s="177" t="s">
        <v>331</v>
      </c>
      <c r="E113" s="178" t="s">
        <v>1286</v>
      </c>
      <c r="F113" s="179" t="s">
        <v>1287</v>
      </c>
      <c r="G113" s="180" t="s">
        <v>367</v>
      </c>
      <c r="H113" s="181">
        <v>5</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654</v>
      </c>
    </row>
    <row r="114" s="2" customFormat="1" ht="16.5" customHeight="1">
      <c r="A114" s="41"/>
      <c r="B114" s="176"/>
      <c r="C114" s="177" t="s">
        <v>550</v>
      </c>
      <c r="D114" s="177" t="s">
        <v>331</v>
      </c>
      <c r="E114" s="178" t="s">
        <v>1288</v>
      </c>
      <c r="F114" s="179" t="s">
        <v>1289</v>
      </c>
      <c r="G114" s="180" t="s">
        <v>476</v>
      </c>
      <c r="H114" s="181">
        <v>225</v>
      </c>
      <c r="I114" s="182"/>
      <c r="J114" s="183">
        <f>ROUND(I114*H114,2)</f>
        <v>0</v>
      </c>
      <c r="K114" s="179" t="s">
        <v>3</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76</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666</v>
      </c>
    </row>
    <row r="115" s="2" customFormat="1" ht="21.75" customHeight="1">
      <c r="A115" s="41"/>
      <c r="B115" s="176"/>
      <c r="C115" s="177" t="s">
        <v>556</v>
      </c>
      <c r="D115" s="177" t="s">
        <v>331</v>
      </c>
      <c r="E115" s="178" t="s">
        <v>1290</v>
      </c>
      <c r="F115" s="179" t="s">
        <v>1291</v>
      </c>
      <c r="G115" s="180" t="s">
        <v>476</v>
      </c>
      <c r="H115" s="181">
        <v>10</v>
      </c>
      <c r="I115" s="182"/>
      <c r="J115" s="183">
        <f>ROUND(I115*H115,2)</f>
        <v>0</v>
      </c>
      <c r="K115" s="179" t="s">
        <v>3</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76</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676</v>
      </c>
    </row>
    <row r="116" s="2" customFormat="1" ht="16.5" customHeight="1">
      <c r="A116" s="41"/>
      <c r="B116" s="176"/>
      <c r="C116" s="177" t="s">
        <v>8</v>
      </c>
      <c r="D116" s="177" t="s">
        <v>331</v>
      </c>
      <c r="E116" s="178" t="s">
        <v>1292</v>
      </c>
      <c r="F116" s="179" t="s">
        <v>1293</v>
      </c>
      <c r="G116" s="180" t="s">
        <v>476</v>
      </c>
      <c r="H116" s="181">
        <v>225</v>
      </c>
      <c r="I116" s="182"/>
      <c r="J116" s="183">
        <f>ROUND(I116*H116,2)</f>
        <v>0</v>
      </c>
      <c r="K116" s="179" t="s">
        <v>3</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76</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110</v>
      </c>
    </row>
    <row r="117" s="2" customFormat="1" ht="16.5" customHeight="1">
      <c r="A117" s="41"/>
      <c r="B117" s="176"/>
      <c r="C117" s="177" t="s">
        <v>564</v>
      </c>
      <c r="D117" s="177" t="s">
        <v>331</v>
      </c>
      <c r="E117" s="178" t="s">
        <v>1294</v>
      </c>
      <c r="F117" s="179" t="s">
        <v>1295</v>
      </c>
      <c r="G117" s="180" t="s">
        <v>476</v>
      </c>
      <c r="H117" s="181">
        <v>7</v>
      </c>
      <c r="I117" s="182"/>
      <c r="J117" s="183">
        <f>ROUND(I117*H117,2)</f>
        <v>0</v>
      </c>
      <c r="K117" s="179" t="s">
        <v>3</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76</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696</v>
      </c>
    </row>
    <row r="118" s="2" customFormat="1" ht="16.5" customHeight="1">
      <c r="A118" s="41"/>
      <c r="B118" s="176"/>
      <c r="C118" s="177" t="s">
        <v>571</v>
      </c>
      <c r="D118" s="177" t="s">
        <v>331</v>
      </c>
      <c r="E118" s="178" t="s">
        <v>1296</v>
      </c>
      <c r="F118" s="179" t="s">
        <v>1297</v>
      </c>
      <c r="G118" s="180" t="s">
        <v>476</v>
      </c>
      <c r="H118" s="181">
        <v>70</v>
      </c>
      <c r="I118" s="182"/>
      <c r="J118" s="183">
        <f>ROUND(I118*H118,2)</f>
        <v>0</v>
      </c>
      <c r="K118" s="179" t="s">
        <v>3</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710</v>
      </c>
    </row>
    <row r="119" s="2" customFormat="1" ht="16.5" customHeight="1">
      <c r="A119" s="41"/>
      <c r="B119" s="176"/>
      <c r="C119" s="177" t="s">
        <v>576</v>
      </c>
      <c r="D119" s="177" t="s">
        <v>331</v>
      </c>
      <c r="E119" s="178" t="s">
        <v>1300</v>
      </c>
      <c r="F119" s="179" t="s">
        <v>1301</v>
      </c>
      <c r="G119" s="180" t="s">
        <v>476</v>
      </c>
      <c r="H119" s="181">
        <v>225</v>
      </c>
      <c r="I119" s="182"/>
      <c r="J119" s="183">
        <f>ROUND(I119*H119,2)</f>
        <v>0</v>
      </c>
      <c r="K119" s="179" t="s">
        <v>3</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76</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718</v>
      </c>
    </row>
    <row r="120" s="2" customFormat="1" ht="16.5" customHeight="1">
      <c r="A120" s="41"/>
      <c r="B120" s="176"/>
      <c r="C120" s="177" t="s">
        <v>473</v>
      </c>
      <c r="D120" s="177" t="s">
        <v>331</v>
      </c>
      <c r="E120" s="178" t="s">
        <v>1306</v>
      </c>
      <c r="F120" s="179" t="s">
        <v>1307</v>
      </c>
      <c r="G120" s="180" t="s">
        <v>491</v>
      </c>
      <c r="H120" s="181">
        <v>3.1000000000000001</v>
      </c>
      <c r="I120" s="182"/>
      <c r="J120" s="183">
        <f>ROUND(I120*H120,2)</f>
        <v>0</v>
      </c>
      <c r="K120" s="179" t="s">
        <v>3</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76</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152</v>
      </c>
    </row>
    <row r="121" s="2" customFormat="1" ht="16.5" customHeight="1">
      <c r="A121" s="41"/>
      <c r="B121" s="176"/>
      <c r="C121" s="177" t="s">
        <v>588</v>
      </c>
      <c r="D121" s="177" t="s">
        <v>331</v>
      </c>
      <c r="E121" s="178" t="s">
        <v>1308</v>
      </c>
      <c r="F121" s="179" t="s">
        <v>1309</v>
      </c>
      <c r="G121" s="180" t="s">
        <v>367</v>
      </c>
      <c r="H121" s="181">
        <v>1</v>
      </c>
      <c r="I121" s="182"/>
      <c r="J121" s="183">
        <f>ROUND(I121*H121,2)</f>
        <v>0</v>
      </c>
      <c r="K121" s="179" t="s">
        <v>3</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158</v>
      </c>
    </row>
    <row r="122" s="2" customFormat="1" ht="16.5" customHeight="1">
      <c r="A122" s="41"/>
      <c r="B122" s="176"/>
      <c r="C122" s="177" t="s">
        <v>593</v>
      </c>
      <c r="D122" s="177" t="s">
        <v>331</v>
      </c>
      <c r="E122" s="178" t="s">
        <v>1310</v>
      </c>
      <c r="F122" s="179" t="s">
        <v>1311</v>
      </c>
      <c r="G122" s="180" t="s">
        <v>367</v>
      </c>
      <c r="H122" s="181">
        <v>5</v>
      </c>
      <c r="I122" s="182"/>
      <c r="J122" s="183">
        <f>ROUND(I122*H122,2)</f>
        <v>0</v>
      </c>
      <c r="K122" s="179" t="s">
        <v>3</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76</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751</v>
      </c>
    </row>
    <row r="123" s="2" customFormat="1" ht="16.5" customHeight="1">
      <c r="A123" s="41"/>
      <c r="B123" s="176"/>
      <c r="C123" s="177" t="s">
        <v>598</v>
      </c>
      <c r="D123" s="177" t="s">
        <v>331</v>
      </c>
      <c r="E123" s="178" t="s">
        <v>1312</v>
      </c>
      <c r="F123" s="179" t="s">
        <v>1313</v>
      </c>
      <c r="G123" s="180" t="s">
        <v>367</v>
      </c>
      <c r="H123" s="181">
        <v>6</v>
      </c>
      <c r="I123" s="182"/>
      <c r="J123" s="183">
        <f>ROUND(I123*H123,2)</f>
        <v>0</v>
      </c>
      <c r="K123" s="179" t="s">
        <v>3</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76</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761</v>
      </c>
    </row>
    <row r="124" s="2" customFormat="1" ht="16.5" customHeight="1">
      <c r="A124" s="41"/>
      <c r="B124" s="176"/>
      <c r="C124" s="177" t="s">
        <v>605</v>
      </c>
      <c r="D124" s="177" t="s">
        <v>331</v>
      </c>
      <c r="E124" s="178" t="s">
        <v>1314</v>
      </c>
      <c r="F124" s="179" t="s">
        <v>1315</v>
      </c>
      <c r="G124" s="180" t="s">
        <v>491</v>
      </c>
      <c r="H124" s="181">
        <v>9</v>
      </c>
      <c r="I124" s="182"/>
      <c r="J124" s="183">
        <f>ROUND(I124*H124,2)</f>
        <v>0</v>
      </c>
      <c r="K124" s="179" t="s">
        <v>3</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76</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769</v>
      </c>
    </row>
    <row r="125" s="2" customFormat="1" ht="16.5" customHeight="1">
      <c r="A125" s="41"/>
      <c r="B125" s="176"/>
      <c r="C125" s="177" t="s">
        <v>610</v>
      </c>
      <c r="D125" s="177" t="s">
        <v>331</v>
      </c>
      <c r="E125" s="178" t="s">
        <v>1322</v>
      </c>
      <c r="F125" s="179" t="s">
        <v>1323</v>
      </c>
      <c r="G125" s="180" t="s">
        <v>367</v>
      </c>
      <c r="H125" s="181">
        <v>3</v>
      </c>
      <c r="I125" s="182"/>
      <c r="J125" s="183">
        <f>ROUND(I125*H125,2)</f>
        <v>0</v>
      </c>
      <c r="K125" s="179" t="s">
        <v>3</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76</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778</v>
      </c>
    </row>
    <row r="126" s="2" customFormat="1">
      <c r="A126" s="41"/>
      <c r="B126" s="42"/>
      <c r="C126" s="41"/>
      <c r="D126" s="195" t="s">
        <v>340</v>
      </c>
      <c r="E126" s="41"/>
      <c r="F126" s="196" t="s">
        <v>1326</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340</v>
      </c>
      <c r="AU126" s="22" t="s">
        <v>76</v>
      </c>
    </row>
    <row r="127" s="12" customFormat="1" ht="25.92" customHeight="1">
      <c r="A127" s="12"/>
      <c r="B127" s="163"/>
      <c r="C127" s="12"/>
      <c r="D127" s="164" t="s">
        <v>68</v>
      </c>
      <c r="E127" s="165" t="s">
        <v>1327</v>
      </c>
      <c r="F127" s="165" t="s">
        <v>1328</v>
      </c>
      <c r="G127" s="12"/>
      <c r="H127" s="12"/>
      <c r="I127" s="166"/>
      <c r="J127" s="167">
        <f>BK127</f>
        <v>0</v>
      </c>
      <c r="K127" s="12"/>
      <c r="L127" s="163"/>
      <c r="M127" s="168"/>
      <c r="N127" s="169"/>
      <c r="O127" s="169"/>
      <c r="P127" s="170">
        <f>SUM(P128:P140)</f>
        <v>0</v>
      </c>
      <c r="Q127" s="169"/>
      <c r="R127" s="170">
        <f>SUM(R128:R140)</f>
        <v>0</v>
      </c>
      <c r="S127" s="169"/>
      <c r="T127" s="171">
        <f>SUM(T128:T140)</f>
        <v>0</v>
      </c>
      <c r="U127" s="12"/>
      <c r="V127" s="12"/>
      <c r="W127" s="12"/>
      <c r="X127" s="12"/>
      <c r="Y127" s="12"/>
      <c r="Z127" s="12"/>
      <c r="AA127" s="12"/>
      <c r="AB127" s="12"/>
      <c r="AC127" s="12"/>
      <c r="AD127" s="12"/>
      <c r="AE127" s="12"/>
      <c r="AR127" s="164" t="s">
        <v>76</v>
      </c>
      <c r="AT127" s="172" t="s">
        <v>68</v>
      </c>
      <c r="AU127" s="172" t="s">
        <v>69</v>
      </c>
      <c r="AY127" s="164" t="s">
        <v>328</v>
      </c>
      <c r="BK127" s="173">
        <f>SUM(BK128:BK140)</f>
        <v>0</v>
      </c>
    </row>
    <row r="128" s="2" customFormat="1" ht="16.5" customHeight="1">
      <c r="A128" s="41"/>
      <c r="B128" s="176"/>
      <c r="C128" s="177" t="s">
        <v>616</v>
      </c>
      <c r="D128" s="177" t="s">
        <v>331</v>
      </c>
      <c r="E128" s="178" t="s">
        <v>1329</v>
      </c>
      <c r="F128" s="179" t="s">
        <v>1330</v>
      </c>
      <c r="G128" s="180" t="s">
        <v>1331</v>
      </c>
      <c r="H128" s="181">
        <v>0.20000000000000001</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797</v>
      </c>
    </row>
    <row r="129" s="2" customFormat="1" ht="16.5" customHeight="1">
      <c r="A129" s="41"/>
      <c r="B129" s="176"/>
      <c r="C129" s="177" t="s">
        <v>621</v>
      </c>
      <c r="D129" s="177" t="s">
        <v>331</v>
      </c>
      <c r="E129" s="178" t="s">
        <v>1333</v>
      </c>
      <c r="F129" s="179" t="s">
        <v>1334</v>
      </c>
      <c r="G129" s="180" t="s">
        <v>476</v>
      </c>
      <c r="H129" s="181">
        <v>170</v>
      </c>
      <c r="I129" s="182"/>
      <c r="J129" s="183">
        <f>ROUND(I129*H129,2)</f>
        <v>0</v>
      </c>
      <c r="K129" s="179" t="s">
        <v>3</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76</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805</v>
      </c>
    </row>
    <row r="130" s="2" customFormat="1" ht="16.5" customHeight="1">
      <c r="A130" s="41"/>
      <c r="B130" s="176"/>
      <c r="C130" s="177" t="s">
        <v>626</v>
      </c>
      <c r="D130" s="177" t="s">
        <v>331</v>
      </c>
      <c r="E130" s="178" t="s">
        <v>1336</v>
      </c>
      <c r="F130" s="179" t="s">
        <v>1337</v>
      </c>
      <c r="G130" s="180" t="s">
        <v>476</v>
      </c>
      <c r="H130" s="181">
        <v>170</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813</v>
      </c>
    </row>
    <row r="131" s="2" customFormat="1" ht="16.5" customHeight="1">
      <c r="A131" s="41"/>
      <c r="B131" s="176"/>
      <c r="C131" s="177" t="s">
        <v>631</v>
      </c>
      <c r="D131" s="177" t="s">
        <v>331</v>
      </c>
      <c r="E131" s="178" t="s">
        <v>8878</v>
      </c>
      <c r="F131" s="179" t="s">
        <v>1340</v>
      </c>
      <c r="G131" s="180" t="s">
        <v>476</v>
      </c>
      <c r="H131" s="181">
        <v>0</v>
      </c>
      <c r="I131" s="182"/>
      <c r="J131" s="183">
        <f>ROUND(I131*H131,2)</f>
        <v>0</v>
      </c>
      <c r="K131" s="179" t="s">
        <v>3</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821</v>
      </c>
    </row>
    <row r="132" s="2" customFormat="1" ht="16.5" customHeight="1">
      <c r="A132" s="41"/>
      <c r="B132" s="176"/>
      <c r="C132" s="177" t="s">
        <v>638</v>
      </c>
      <c r="D132" s="177" t="s">
        <v>331</v>
      </c>
      <c r="E132" s="178" t="s">
        <v>8879</v>
      </c>
      <c r="F132" s="179" t="s">
        <v>1343</v>
      </c>
      <c r="G132" s="180" t="s">
        <v>476</v>
      </c>
      <c r="H132" s="181">
        <v>0</v>
      </c>
      <c r="I132" s="182"/>
      <c r="J132" s="183">
        <f>ROUND(I132*H132,2)</f>
        <v>0</v>
      </c>
      <c r="K132" s="179" t="s">
        <v>3</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76</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830</v>
      </c>
    </row>
    <row r="133" s="2" customFormat="1" ht="16.5" customHeight="1">
      <c r="A133" s="41"/>
      <c r="B133" s="176"/>
      <c r="C133" s="177" t="s">
        <v>643</v>
      </c>
      <c r="D133" s="177" t="s">
        <v>331</v>
      </c>
      <c r="E133" s="178" t="s">
        <v>1345</v>
      </c>
      <c r="F133" s="179" t="s">
        <v>1346</v>
      </c>
      <c r="G133" s="180" t="s">
        <v>476</v>
      </c>
      <c r="H133" s="181">
        <v>15</v>
      </c>
      <c r="I133" s="182"/>
      <c r="J133" s="183">
        <f>ROUND(I133*H133,2)</f>
        <v>0</v>
      </c>
      <c r="K133" s="179" t="s">
        <v>3</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840</v>
      </c>
    </row>
    <row r="134" s="2" customFormat="1" ht="16.5" customHeight="1">
      <c r="A134" s="41"/>
      <c r="B134" s="176"/>
      <c r="C134" s="177" t="s">
        <v>649</v>
      </c>
      <c r="D134" s="177" t="s">
        <v>331</v>
      </c>
      <c r="E134" s="178" t="s">
        <v>1348</v>
      </c>
      <c r="F134" s="179" t="s">
        <v>1349</v>
      </c>
      <c r="G134" s="180" t="s">
        <v>476</v>
      </c>
      <c r="H134" s="181">
        <v>15</v>
      </c>
      <c r="I134" s="182"/>
      <c r="J134" s="183">
        <f>ROUND(I134*H134,2)</f>
        <v>0</v>
      </c>
      <c r="K134" s="179" t="s">
        <v>3</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850</v>
      </c>
    </row>
    <row r="135" s="2" customFormat="1" ht="16.5" customHeight="1">
      <c r="A135" s="41"/>
      <c r="B135" s="176"/>
      <c r="C135" s="177" t="s">
        <v>654</v>
      </c>
      <c r="D135" s="177" t="s">
        <v>331</v>
      </c>
      <c r="E135" s="178" t="s">
        <v>1350</v>
      </c>
      <c r="F135" s="179" t="s">
        <v>1351</v>
      </c>
      <c r="G135" s="180" t="s">
        <v>491</v>
      </c>
      <c r="H135" s="181">
        <v>3.7999999999999998</v>
      </c>
      <c r="I135" s="182"/>
      <c r="J135" s="183">
        <f>ROUND(I135*H135,2)</f>
        <v>0</v>
      </c>
      <c r="K135" s="179" t="s">
        <v>3</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76</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862</v>
      </c>
    </row>
    <row r="136" s="2" customFormat="1" ht="16.5" customHeight="1">
      <c r="A136" s="41"/>
      <c r="B136" s="176"/>
      <c r="C136" s="177" t="s">
        <v>661</v>
      </c>
      <c r="D136" s="177" t="s">
        <v>331</v>
      </c>
      <c r="E136" s="178" t="s">
        <v>1353</v>
      </c>
      <c r="F136" s="179" t="s">
        <v>1354</v>
      </c>
      <c r="G136" s="180" t="s">
        <v>491</v>
      </c>
      <c r="H136" s="181">
        <v>3.7999999999999998</v>
      </c>
      <c r="I136" s="182"/>
      <c r="J136" s="183">
        <f>ROUND(I136*H136,2)</f>
        <v>0</v>
      </c>
      <c r="K136" s="179" t="s">
        <v>3</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113</v>
      </c>
      <c r="AT136" s="188" t="s">
        <v>331</v>
      </c>
      <c r="AU136" s="188" t="s">
        <v>76</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177</v>
      </c>
    </row>
    <row r="137" s="2" customFormat="1" ht="16.5" customHeight="1">
      <c r="A137" s="41"/>
      <c r="B137" s="176"/>
      <c r="C137" s="177" t="s">
        <v>666</v>
      </c>
      <c r="D137" s="177" t="s">
        <v>331</v>
      </c>
      <c r="E137" s="178" t="s">
        <v>1356</v>
      </c>
      <c r="F137" s="179" t="s">
        <v>1357</v>
      </c>
      <c r="G137" s="180" t="s">
        <v>491</v>
      </c>
      <c r="H137" s="181">
        <v>44</v>
      </c>
      <c r="I137" s="182"/>
      <c r="J137" s="183">
        <f>ROUND(I137*H137,2)</f>
        <v>0</v>
      </c>
      <c r="K137" s="179" t="s">
        <v>3</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76</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879</v>
      </c>
    </row>
    <row r="138" s="2" customFormat="1" ht="16.5" customHeight="1">
      <c r="A138" s="41"/>
      <c r="B138" s="176"/>
      <c r="C138" s="177" t="s">
        <v>671</v>
      </c>
      <c r="D138" s="177" t="s">
        <v>331</v>
      </c>
      <c r="E138" s="178" t="s">
        <v>1359</v>
      </c>
      <c r="F138" s="179" t="s">
        <v>1360</v>
      </c>
      <c r="G138" s="180" t="s">
        <v>476</v>
      </c>
      <c r="H138" s="181">
        <v>170</v>
      </c>
      <c r="I138" s="182"/>
      <c r="J138" s="183">
        <f>ROUND(I138*H138,2)</f>
        <v>0</v>
      </c>
      <c r="K138" s="179" t="s">
        <v>3</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76</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896</v>
      </c>
    </row>
    <row r="139" s="2" customFormat="1" ht="16.5" customHeight="1">
      <c r="A139" s="41"/>
      <c r="B139" s="176"/>
      <c r="C139" s="177" t="s">
        <v>676</v>
      </c>
      <c r="D139" s="177" t="s">
        <v>331</v>
      </c>
      <c r="E139" s="178" t="s">
        <v>1362</v>
      </c>
      <c r="F139" s="179" t="s">
        <v>1363</v>
      </c>
      <c r="G139" s="180" t="s">
        <v>491</v>
      </c>
      <c r="H139" s="181">
        <v>3.1000000000000001</v>
      </c>
      <c r="I139" s="182"/>
      <c r="J139" s="183">
        <f>ROUND(I139*H139,2)</f>
        <v>0</v>
      </c>
      <c r="K139" s="179" t="s">
        <v>3</v>
      </c>
      <c r="L139" s="42"/>
      <c r="M139" s="184" t="s">
        <v>3</v>
      </c>
      <c r="N139" s="185"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113</v>
      </c>
      <c r="AT139" s="188" t="s">
        <v>331</v>
      </c>
      <c r="AU139" s="188" t="s">
        <v>76</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908</v>
      </c>
    </row>
    <row r="140" s="2" customFormat="1" ht="16.5" customHeight="1">
      <c r="A140" s="41"/>
      <c r="B140" s="176"/>
      <c r="C140" s="177" t="s">
        <v>682</v>
      </c>
      <c r="D140" s="177" t="s">
        <v>331</v>
      </c>
      <c r="E140" s="178" t="s">
        <v>1365</v>
      </c>
      <c r="F140" s="179" t="s">
        <v>1366</v>
      </c>
      <c r="G140" s="180" t="s">
        <v>491</v>
      </c>
      <c r="H140" s="181">
        <v>13.199999999999999</v>
      </c>
      <c r="I140" s="182"/>
      <c r="J140" s="183">
        <f>ROUND(I140*H140,2)</f>
        <v>0</v>
      </c>
      <c r="K140" s="179" t="s">
        <v>3</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76</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922</v>
      </c>
    </row>
    <row r="141" s="12" customFormat="1" ht="25.92" customHeight="1">
      <c r="A141" s="12"/>
      <c r="B141" s="163"/>
      <c r="C141" s="12"/>
      <c r="D141" s="164" t="s">
        <v>68</v>
      </c>
      <c r="E141" s="165" t="s">
        <v>1368</v>
      </c>
      <c r="F141" s="165" t="s">
        <v>1369</v>
      </c>
      <c r="G141" s="12"/>
      <c r="H141" s="12"/>
      <c r="I141" s="166"/>
      <c r="J141" s="167">
        <f>BK141</f>
        <v>0</v>
      </c>
      <c r="K141" s="12"/>
      <c r="L141" s="163"/>
      <c r="M141" s="168"/>
      <c r="N141" s="169"/>
      <c r="O141" s="169"/>
      <c r="P141" s="170">
        <f>SUM(P142:P152)</f>
        <v>0</v>
      </c>
      <c r="Q141" s="169"/>
      <c r="R141" s="170">
        <f>SUM(R142:R152)</f>
        <v>0</v>
      </c>
      <c r="S141" s="169"/>
      <c r="T141" s="171">
        <f>SUM(T142:T152)</f>
        <v>0</v>
      </c>
      <c r="U141" s="12"/>
      <c r="V141" s="12"/>
      <c r="W141" s="12"/>
      <c r="X141" s="12"/>
      <c r="Y141" s="12"/>
      <c r="Z141" s="12"/>
      <c r="AA141" s="12"/>
      <c r="AB141" s="12"/>
      <c r="AC141" s="12"/>
      <c r="AD141" s="12"/>
      <c r="AE141" s="12"/>
      <c r="AR141" s="164" t="s">
        <v>76</v>
      </c>
      <c r="AT141" s="172" t="s">
        <v>68</v>
      </c>
      <c r="AU141" s="172" t="s">
        <v>69</v>
      </c>
      <c r="AY141" s="164" t="s">
        <v>328</v>
      </c>
      <c r="BK141" s="173">
        <f>SUM(BK142:BK152)</f>
        <v>0</v>
      </c>
    </row>
    <row r="142" s="2" customFormat="1" ht="16.5" customHeight="1">
      <c r="A142" s="41"/>
      <c r="B142" s="176"/>
      <c r="C142" s="177" t="s">
        <v>110</v>
      </c>
      <c r="D142" s="177" t="s">
        <v>331</v>
      </c>
      <c r="E142" s="178" t="s">
        <v>8880</v>
      </c>
      <c r="F142" s="179" t="s">
        <v>1371</v>
      </c>
      <c r="G142" s="180" t="s">
        <v>367</v>
      </c>
      <c r="H142" s="181">
        <v>1</v>
      </c>
      <c r="I142" s="182"/>
      <c r="J142" s="183">
        <f>ROUND(I142*H142,2)</f>
        <v>0</v>
      </c>
      <c r="K142" s="179" t="s">
        <v>3</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76</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1539</v>
      </c>
    </row>
    <row r="143" s="2" customFormat="1" ht="16.5" customHeight="1">
      <c r="A143" s="41"/>
      <c r="B143" s="176"/>
      <c r="C143" s="177" t="s">
        <v>125</v>
      </c>
      <c r="D143" s="177" t="s">
        <v>331</v>
      </c>
      <c r="E143" s="178" t="s">
        <v>8881</v>
      </c>
      <c r="F143" s="179" t="s">
        <v>1374</v>
      </c>
      <c r="G143" s="180" t="s">
        <v>367</v>
      </c>
      <c r="H143" s="181">
        <v>1</v>
      </c>
      <c r="I143" s="182"/>
      <c r="J143" s="183">
        <f>ROUND(I143*H143,2)</f>
        <v>0</v>
      </c>
      <c r="K143" s="179" t="s">
        <v>3</v>
      </c>
      <c r="L143" s="42"/>
      <c r="M143" s="184" t="s">
        <v>3</v>
      </c>
      <c r="N143" s="185" t="s">
        <v>40</v>
      </c>
      <c r="O143" s="75"/>
      <c r="P143" s="186">
        <f>O143*H143</f>
        <v>0</v>
      </c>
      <c r="Q143" s="186">
        <v>0</v>
      </c>
      <c r="R143" s="186">
        <f>Q143*H143</f>
        <v>0</v>
      </c>
      <c r="S143" s="186">
        <v>0</v>
      </c>
      <c r="T143" s="187">
        <f>S143*H143</f>
        <v>0</v>
      </c>
      <c r="U143" s="41"/>
      <c r="V143" s="41"/>
      <c r="W143" s="41"/>
      <c r="X143" s="41"/>
      <c r="Y143" s="41"/>
      <c r="Z143" s="41"/>
      <c r="AA143" s="41"/>
      <c r="AB143" s="41"/>
      <c r="AC143" s="41"/>
      <c r="AD143" s="41"/>
      <c r="AE143" s="41"/>
      <c r="AR143" s="188" t="s">
        <v>113</v>
      </c>
      <c r="AT143" s="188" t="s">
        <v>331</v>
      </c>
      <c r="AU143" s="188" t="s">
        <v>76</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113</v>
      </c>
      <c r="BM143" s="188" t="s">
        <v>1332</v>
      </c>
    </row>
    <row r="144" s="2" customFormat="1" ht="16.5" customHeight="1">
      <c r="A144" s="41"/>
      <c r="B144" s="176"/>
      <c r="C144" s="177" t="s">
        <v>696</v>
      </c>
      <c r="D144" s="177" t="s">
        <v>331</v>
      </c>
      <c r="E144" s="178" t="s">
        <v>8882</v>
      </c>
      <c r="F144" s="179" t="s">
        <v>8883</v>
      </c>
      <c r="G144" s="180" t="s">
        <v>367</v>
      </c>
      <c r="H144" s="181">
        <v>0</v>
      </c>
      <c r="I144" s="182"/>
      <c r="J144" s="183">
        <f>ROUND(I144*H144,2)</f>
        <v>0</v>
      </c>
      <c r="K144" s="179" t="s">
        <v>3</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76</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1335</v>
      </c>
    </row>
    <row r="145" s="2" customFormat="1" ht="16.5" customHeight="1">
      <c r="A145" s="41"/>
      <c r="B145" s="176"/>
      <c r="C145" s="177" t="s">
        <v>703</v>
      </c>
      <c r="D145" s="177" t="s">
        <v>331</v>
      </c>
      <c r="E145" s="178" t="s">
        <v>1376</v>
      </c>
      <c r="F145" s="179" t="s">
        <v>1377</v>
      </c>
      <c r="G145" s="180" t="s">
        <v>1378</v>
      </c>
      <c r="H145" s="181">
        <v>16</v>
      </c>
      <c r="I145" s="182"/>
      <c r="J145" s="183">
        <f>ROUND(I145*H145,2)</f>
        <v>0</v>
      </c>
      <c r="K145" s="179" t="s">
        <v>3</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76</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1338</v>
      </c>
    </row>
    <row r="146" s="2" customFormat="1" ht="21.75" customHeight="1">
      <c r="A146" s="41"/>
      <c r="B146" s="176"/>
      <c r="C146" s="177" t="s">
        <v>710</v>
      </c>
      <c r="D146" s="177" t="s">
        <v>331</v>
      </c>
      <c r="E146" s="178" t="s">
        <v>1380</v>
      </c>
      <c r="F146" s="179" t="s">
        <v>1381</v>
      </c>
      <c r="G146" s="180" t="s">
        <v>367</v>
      </c>
      <c r="H146" s="181">
        <v>1</v>
      </c>
      <c r="I146" s="182"/>
      <c r="J146" s="183">
        <f>ROUND(I146*H146,2)</f>
        <v>0</v>
      </c>
      <c r="K146" s="179" t="s">
        <v>3</v>
      </c>
      <c r="L146" s="42"/>
      <c r="M146" s="184" t="s">
        <v>3</v>
      </c>
      <c r="N146" s="185"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113</v>
      </c>
      <c r="AT146" s="188" t="s">
        <v>331</v>
      </c>
      <c r="AU146" s="188" t="s">
        <v>76</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1341</v>
      </c>
    </row>
    <row r="147" s="2" customFormat="1" ht="16.5" customHeight="1">
      <c r="A147" s="41"/>
      <c r="B147" s="176"/>
      <c r="C147" s="177" t="s">
        <v>713</v>
      </c>
      <c r="D147" s="177" t="s">
        <v>331</v>
      </c>
      <c r="E147" s="178" t="s">
        <v>1793</v>
      </c>
      <c r="F147" s="179" t="s">
        <v>330</v>
      </c>
      <c r="G147" s="180" t="s">
        <v>367</v>
      </c>
      <c r="H147" s="181">
        <v>1</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76</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1344</v>
      </c>
    </row>
    <row r="148" s="2" customFormat="1">
      <c r="A148" s="41"/>
      <c r="B148" s="42"/>
      <c r="C148" s="41"/>
      <c r="D148" s="190" t="s">
        <v>338</v>
      </c>
      <c r="E148" s="41"/>
      <c r="F148" s="191" t="s">
        <v>8884</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76</v>
      </c>
    </row>
    <row r="149" s="2" customFormat="1" ht="16.5" customHeight="1">
      <c r="A149" s="41"/>
      <c r="B149" s="176"/>
      <c r="C149" s="177" t="s">
        <v>718</v>
      </c>
      <c r="D149" s="177" t="s">
        <v>331</v>
      </c>
      <c r="E149" s="178" t="s">
        <v>1383</v>
      </c>
      <c r="F149" s="179" t="s">
        <v>1384</v>
      </c>
      <c r="G149" s="180" t="s">
        <v>367</v>
      </c>
      <c r="H149" s="181">
        <v>7</v>
      </c>
      <c r="I149" s="182"/>
      <c r="J149" s="183">
        <f>ROUND(I149*H149,2)</f>
        <v>0</v>
      </c>
      <c r="K149" s="179" t="s">
        <v>3</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76</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1347</v>
      </c>
    </row>
    <row r="150" s="2" customFormat="1" ht="21.75" customHeight="1">
      <c r="A150" s="41"/>
      <c r="B150" s="176"/>
      <c r="C150" s="177" t="s">
        <v>148</v>
      </c>
      <c r="D150" s="177" t="s">
        <v>331</v>
      </c>
      <c r="E150" s="178" t="s">
        <v>1386</v>
      </c>
      <c r="F150" s="179" t="s">
        <v>1387</v>
      </c>
      <c r="G150" s="180" t="s">
        <v>1388</v>
      </c>
      <c r="H150" s="181">
        <v>950</v>
      </c>
      <c r="I150" s="182"/>
      <c r="J150" s="183">
        <f>ROUND(I150*H150,2)</f>
        <v>0</v>
      </c>
      <c r="K150" s="179" t="s">
        <v>3</v>
      </c>
      <c r="L150" s="42"/>
      <c r="M150" s="184" t="s">
        <v>3</v>
      </c>
      <c r="N150" s="185" t="s">
        <v>40</v>
      </c>
      <c r="O150" s="75"/>
      <c r="P150" s="186">
        <f>O150*H150</f>
        <v>0</v>
      </c>
      <c r="Q150" s="186">
        <v>0</v>
      </c>
      <c r="R150" s="186">
        <f>Q150*H150</f>
        <v>0</v>
      </c>
      <c r="S150" s="186">
        <v>0</v>
      </c>
      <c r="T150" s="187">
        <f>S150*H150</f>
        <v>0</v>
      </c>
      <c r="U150" s="41"/>
      <c r="V150" s="41"/>
      <c r="W150" s="41"/>
      <c r="X150" s="41"/>
      <c r="Y150" s="41"/>
      <c r="Z150" s="41"/>
      <c r="AA150" s="41"/>
      <c r="AB150" s="41"/>
      <c r="AC150" s="41"/>
      <c r="AD150" s="41"/>
      <c r="AE150" s="41"/>
      <c r="AR150" s="188" t="s">
        <v>113</v>
      </c>
      <c r="AT150" s="188" t="s">
        <v>331</v>
      </c>
      <c r="AU150" s="188" t="s">
        <v>76</v>
      </c>
      <c r="AY150" s="22" t="s">
        <v>328</v>
      </c>
      <c r="BE150" s="189">
        <f>IF(N150="základní",J150,0)</f>
        <v>0</v>
      </c>
      <c r="BF150" s="189">
        <f>IF(N150="snížená",J150,0)</f>
        <v>0</v>
      </c>
      <c r="BG150" s="189">
        <f>IF(N150="zákl. přenesená",J150,0)</f>
        <v>0</v>
      </c>
      <c r="BH150" s="189">
        <f>IF(N150="sníž. přenesená",J150,0)</f>
        <v>0</v>
      </c>
      <c r="BI150" s="189">
        <f>IF(N150="nulová",J150,0)</f>
        <v>0</v>
      </c>
      <c r="BJ150" s="22" t="s">
        <v>76</v>
      </c>
      <c r="BK150" s="189">
        <f>ROUND(I150*H150,2)</f>
        <v>0</v>
      </c>
      <c r="BL150" s="22" t="s">
        <v>113</v>
      </c>
      <c r="BM150" s="188" t="s">
        <v>570</v>
      </c>
    </row>
    <row r="151" s="2" customFormat="1" ht="16.5" customHeight="1">
      <c r="A151" s="41"/>
      <c r="B151" s="176"/>
      <c r="C151" s="177" t="s">
        <v>152</v>
      </c>
      <c r="D151" s="177" t="s">
        <v>331</v>
      </c>
      <c r="E151" s="178" t="s">
        <v>8885</v>
      </c>
      <c r="F151" s="179" t="s">
        <v>1391</v>
      </c>
      <c r="G151" s="180" t="s">
        <v>367</v>
      </c>
      <c r="H151" s="181">
        <v>1</v>
      </c>
      <c r="I151" s="182"/>
      <c r="J151" s="183">
        <f>ROUND(I151*H151,2)</f>
        <v>0</v>
      </c>
      <c r="K151" s="179" t="s">
        <v>3</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113</v>
      </c>
      <c r="AT151" s="188" t="s">
        <v>331</v>
      </c>
      <c r="AU151" s="188" t="s">
        <v>76</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1352</v>
      </c>
    </row>
    <row r="152" s="2" customFormat="1" ht="16.5" customHeight="1">
      <c r="A152" s="41"/>
      <c r="B152" s="176"/>
      <c r="C152" s="177" t="s">
        <v>155</v>
      </c>
      <c r="D152" s="177" t="s">
        <v>331</v>
      </c>
      <c r="E152" s="178" t="s">
        <v>8886</v>
      </c>
      <c r="F152" s="179" t="s">
        <v>1394</v>
      </c>
      <c r="G152" s="180" t="s">
        <v>367</v>
      </c>
      <c r="H152" s="181">
        <v>1</v>
      </c>
      <c r="I152" s="182"/>
      <c r="J152" s="183">
        <f>ROUND(I152*H152,2)</f>
        <v>0</v>
      </c>
      <c r="K152" s="179" t="s">
        <v>3</v>
      </c>
      <c r="L152" s="42"/>
      <c r="M152" s="237" t="s">
        <v>3</v>
      </c>
      <c r="N152" s="238" t="s">
        <v>40</v>
      </c>
      <c r="O152" s="199"/>
      <c r="P152" s="239">
        <f>O152*H152</f>
        <v>0</v>
      </c>
      <c r="Q152" s="239">
        <v>0</v>
      </c>
      <c r="R152" s="239">
        <f>Q152*H152</f>
        <v>0</v>
      </c>
      <c r="S152" s="239">
        <v>0</v>
      </c>
      <c r="T152" s="240">
        <f>S152*H152</f>
        <v>0</v>
      </c>
      <c r="U152" s="41"/>
      <c r="V152" s="41"/>
      <c r="W152" s="41"/>
      <c r="X152" s="41"/>
      <c r="Y152" s="41"/>
      <c r="Z152" s="41"/>
      <c r="AA152" s="41"/>
      <c r="AB152" s="41"/>
      <c r="AC152" s="41"/>
      <c r="AD152" s="41"/>
      <c r="AE152" s="41"/>
      <c r="AR152" s="188" t="s">
        <v>113</v>
      </c>
      <c r="AT152" s="188" t="s">
        <v>331</v>
      </c>
      <c r="AU152" s="188" t="s">
        <v>76</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1355</v>
      </c>
    </row>
    <row r="153" s="2" customFormat="1" ht="6.96" customHeight="1">
      <c r="A153" s="41"/>
      <c r="B153" s="58"/>
      <c r="C153" s="59"/>
      <c r="D153" s="59"/>
      <c r="E153" s="59"/>
      <c r="F153" s="59"/>
      <c r="G153" s="59"/>
      <c r="H153" s="59"/>
      <c r="I153" s="59"/>
      <c r="J153" s="59"/>
      <c r="K153" s="59"/>
      <c r="L153" s="42"/>
      <c r="M153" s="41"/>
      <c r="O153" s="41"/>
      <c r="P153" s="41"/>
      <c r="Q153" s="41"/>
      <c r="R153" s="41"/>
      <c r="S153" s="41"/>
      <c r="T153" s="41"/>
      <c r="U153" s="41"/>
      <c r="V153" s="41"/>
      <c r="W153" s="41"/>
      <c r="X153" s="41"/>
      <c r="Y153" s="41"/>
      <c r="Z153" s="41"/>
      <c r="AA153" s="41"/>
      <c r="AB153" s="41"/>
      <c r="AC153" s="41"/>
      <c r="AD153" s="41"/>
      <c r="AE153" s="41"/>
    </row>
  </sheetData>
  <autoFilter ref="C93:K152"/>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hyperlinks>
    <hyperlink ref="F148" r:id="rId1" display="https://podminky.urs.cz/item/CS_URS_2025_01/Pol126"/>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234</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8665</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8887</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7674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78</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ROUND((SUM(BE98:BE158)),  2)</f>
        <v>0</v>
      </c>
      <c r="G37" s="41"/>
      <c r="H37" s="41"/>
      <c r="I37" s="135">
        <v>0.20999999999999999</v>
      </c>
      <c r="J37" s="134">
        <f>ROUND(((SUM(BE98:BE158))*I37),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ROUND((SUM(BF98:BF158)),  2)</f>
        <v>0</v>
      </c>
      <c r="G38" s="41"/>
      <c r="H38" s="41"/>
      <c r="I38" s="135">
        <v>0.12</v>
      </c>
      <c r="J38" s="134">
        <f>ROUND(((SUM(BF98:BF158))*I38),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ROUND((SUM(BG98:BG158)),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ROUND((SUM(BH98:BH158)),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ROUND((SUM(BI98:BI158)),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8665</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8887</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D703 - Mobiliář</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J99</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J100</f>
        <v>0</v>
      </c>
      <c r="K69" s="10"/>
      <c r="L69" s="149"/>
      <c r="S69" s="10"/>
      <c r="T69" s="10"/>
      <c r="U69" s="10"/>
      <c r="V69" s="10"/>
      <c r="W69" s="10"/>
      <c r="X69" s="10"/>
      <c r="Y69" s="10"/>
      <c r="Z69" s="10"/>
      <c r="AA69" s="10"/>
      <c r="AB69" s="10"/>
      <c r="AC69" s="10"/>
      <c r="AD69" s="10"/>
      <c r="AE69" s="10"/>
    </row>
    <row r="70" s="10" customFormat="1" ht="14.88" customHeight="1">
      <c r="A70" s="10"/>
      <c r="B70" s="149"/>
      <c r="C70" s="10"/>
      <c r="D70" s="150" t="s">
        <v>2546</v>
      </c>
      <c r="E70" s="151"/>
      <c r="F70" s="151"/>
      <c r="G70" s="151"/>
      <c r="H70" s="151"/>
      <c r="I70" s="151"/>
      <c r="J70" s="152">
        <f>J101</f>
        <v>0</v>
      </c>
      <c r="K70" s="10"/>
      <c r="L70" s="149"/>
      <c r="S70" s="10"/>
      <c r="T70" s="10"/>
      <c r="U70" s="10"/>
      <c r="V70" s="10"/>
      <c r="W70" s="10"/>
      <c r="X70" s="10"/>
      <c r="Y70" s="10"/>
      <c r="Z70" s="10"/>
      <c r="AA70" s="10"/>
      <c r="AB70" s="10"/>
      <c r="AC70" s="10"/>
      <c r="AD70" s="10"/>
      <c r="AE70" s="10"/>
    </row>
    <row r="71" s="10" customFormat="1" ht="14.88" customHeight="1">
      <c r="A71" s="10"/>
      <c r="B71" s="149"/>
      <c r="C71" s="10"/>
      <c r="D71" s="150" t="s">
        <v>2548</v>
      </c>
      <c r="E71" s="151"/>
      <c r="F71" s="151"/>
      <c r="G71" s="151"/>
      <c r="H71" s="151"/>
      <c r="I71" s="151"/>
      <c r="J71" s="152">
        <f>J110</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427</v>
      </c>
      <c r="E72" s="151"/>
      <c r="F72" s="151"/>
      <c r="G72" s="151"/>
      <c r="H72" s="151"/>
      <c r="I72" s="151"/>
      <c r="J72" s="152">
        <f>J126</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7675</v>
      </c>
      <c r="E73" s="151"/>
      <c r="F73" s="151"/>
      <c r="G73" s="151"/>
      <c r="H73" s="151"/>
      <c r="I73" s="151"/>
      <c r="J73" s="152">
        <f>J144</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433</v>
      </c>
      <c r="E74" s="151"/>
      <c r="F74" s="151"/>
      <c r="G74" s="151"/>
      <c r="H74" s="151"/>
      <c r="I74" s="151"/>
      <c r="J74" s="152">
        <f>J156</f>
        <v>0</v>
      </c>
      <c r="K74" s="10"/>
      <c r="L74" s="149"/>
      <c r="S74" s="10"/>
      <c r="T74" s="10"/>
      <c r="U74" s="10"/>
      <c r="V74" s="10"/>
      <c r="W74" s="10"/>
      <c r="X74" s="10"/>
      <c r="Y74" s="10"/>
      <c r="Z74" s="10"/>
      <c r="AA74" s="10"/>
      <c r="AB74" s="10"/>
      <c r="AC74" s="10"/>
      <c r="AD74" s="10"/>
      <c r="AE74" s="10"/>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8665</v>
      </c>
      <c r="F86" s="1"/>
      <c r="G86" s="1"/>
      <c r="H86" s="1"/>
      <c r="L86" s="25"/>
    </row>
    <row r="87" s="1" customFormat="1" ht="12" customHeight="1">
      <c r="B87" s="25"/>
      <c r="C87" s="35" t="s">
        <v>303</v>
      </c>
      <c r="L87" s="25"/>
    </row>
    <row r="88" s="2" customFormat="1" ht="16.5" customHeight="1">
      <c r="A88" s="41"/>
      <c r="B88" s="42"/>
      <c r="C88" s="41"/>
      <c r="D88" s="41"/>
      <c r="E88" s="128" t="s">
        <v>419</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8887</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D703 - Mobiliář</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f>
        <v>0</v>
      </c>
      <c r="Q98" s="87"/>
      <c r="R98" s="160">
        <f>R99</f>
        <v>5.22674138</v>
      </c>
      <c r="S98" s="87"/>
      <c r="T98" s="161">
        <f>T99</f>
        <v>0</v>
      </c>
      <c r="U98" s="41"/>
      <c r="V98" s="41"/>
      <c r="W98" s="41"/>
      <c r="X98" s="41"/>
      <c r="Y98" s="41"/>
      <c r="Z98" s="41"/>
      <c r="AA98" s="41"/>
      <c r="AB98" s="41"/>
      <c r="AC98" s="41"/>
      <c r="AD98" s="41"/>
      <c r="AE98" s="41"/>
      <c r="AT98" s="22" t="s">
        <v>68</v>
      </c>
      <c r="AU98" s="22" t="s">
        <v>310</v>
      </c>
      <c r="BK98" s="162">
        <f>BK99</f>
        <v>0</v>
      </c>
    </row>
    <row r="99" s="12" customFormat="1" ht="25.92" customHeight="1">
      <c r="A99" s="12"/>
      <c r="B99" s="163"/>
      <c r="C99" s="12"/>
      <c r="D99" s="164" t="s">
        <v>68</v>
      </c>
      <c r="E99" s="165" t="s">
        <v>434</v>
      </c>
      <c r="F99" s="165" t="s">
        <v>435</v>
      </c>
      <c r="G99" s="12"/>
      <c r="H99" s="12"/>
      <c r="I99" s="166"/>
      <c r="J99" s="167">
        <f>BK99</f>
        <v>0</v>
      </c>
      <c r="K99" s="12"/>
      <c r="L99" s="163"/>
      <c r="M99" s="168"/>
      <c r="N99" s="169"/>
      <c r="O99" s="169"/>
      <c r="P99" s="170">
        <f>P100+P126+P144+P156</f>
        <v>0</v>
      </c>
      <c r="Q99" s="169"/>
      <c r="R99" s="170">
        <f>R100+R126+R144+R156</f>
        <v>5.22674138</v>
      </c>
      <c r="S99" s="169"/>
      <c r="T99" s="171">
        <f>T100+T126+T144+T156</f>
        <v>0</v>
      </c>
      <c r="U99" s="12"/>
      <c r="V99" s="12"/>
      <c r="W99" s="12"/>
      <c r="X99" s="12"/>
      <c r="Y99" s="12"/>
      <c r="Z99" s="12"/>
      <c r="AA99" s="12"/>
      <c r="AB99" s="12"/>
      <c r="AC99" s="12"/>
      <c r="AD99" s="12"/>
      <c r="AE99" s="12"/>
      <c r="AR99" s="164" t="s">
        <v>76</v>
      </c>
      <c r="AT99" s="172" t="s">
        <v>68</v>
      </c>
      <c r="AU99" s="172" t="s">
        <v>69</v>
      </c>
      <c r="AY99" s="164" t="s">
        <v>328</v>
      </c>
      <c r="BK99" s="173">
        <f>BK100+BK126+BK144+BK156</f>
        <v>0</v>
      </c>
    </row>
    <row r="100" s="12" customFormat="1" ht="22.8" customHeight="1">
      <c r="A100" s="12"/>
      <c r="B100" s="163"/>
      <c r="C100" s="12"/>
      <c r="D100" s="164" t="s">
        <v>68</v>
      </c>
      <c r="E100" s="174" t="s">
        <v>76</v>
      </c>
      <c r="F100" s="174" t="s">
        <v>436</v>
      </c>
      <c r="G100" s="12"/>
      <c r="H100" s="12"/>
      <c r="I100" s="166"/>
      <c r="J100" s="175">
        <f>BK100</f>
        <v>0</v>
      </c>
      <c r="K100" s="12"/>
      <c r="L100" s="163"/>
      <c r="M100" s="168"/>
      <c r="N100" s="169"/>
      <c r="O100" s="169"/>
      <c r="P100" s="170">
        <f>P101+P110</f>
        <v>0</v>
      </c>
      <c r="Q100" s="169"/>
      <c r="R100" s="170">
        <f>R101+R110</f>
        <v>0</v>
      </c>
      <c r="S100" s="169"/>
      <c r="T100" s="171">
        <f>T101+T110</f>
        <v>0</v>
      </c>
      <c r="U100" s="12"/>
      <c r="V100" s="12"/>
      <c r="W100" s="12"/>
      <c r="X100" s="12"/>
      <c r="Y100" s="12"/>
      <c r="Z100" s="12"/>
      <c r="AA100" s="12"/>
      <c r="AB100" s="12"/>
      <c r="AC100" s="12"/>
      <c r="AD100" s="12"/>
      <c r="AE100" s="12"/>
      <c r="AR100" s="164" t="s">
        <v>76</v>
      </c>
      <c r="AT100" s="172" t="s">
        <v>68</v>
      </c>
      <c r="AU100" s="172" t="s">
        <v>76</v>
      </c>
      <c r="AY100" s="164" t="s">
        <v>328</v>
      </c>
      <c r="BK100" s="173">
        <f>BK101+BK110</f>
        <v>0</v>
      </c>
    </row>
    <row r="101" s="12" customFormat="1" ht="20.88" customHeight="1">
      <c r="A101" s="12"/>
      <c r="B101" s="163"/>
      <c r="C101" s="12"/>
      <c r="D101" s="164" t="s">
        <v>68</v>
      </c>
      <c r="E101" s="174" t="s">
        <v>9</v>
      </c>
      <c r="F101" s="174" t="s">
        <v>2618</v>
      </c>
      <c r="G101" s="12"/>
      <c r="H101" s="12"/>
      <c r="I101" s="166"/>
      <c r="J101" s="175">
        <f>BK101</f>
        <v>0</v>
      </c>
      <c r="K101" s="12"/>
      <c r="L101" s="163"/>
      <c r="M101" s="168"/>
      <c r="N101" s="169"/>
      <c r="O101" s="169"/>
      <c r="P101" s="170">
        <f>SUM(P102:P109)</f>
        <v>0</v>
      </c>
      <c r="Q101" s="169"/>
      <c r="R101" s="170">
        <f>SUM(R102:R109)</f>
        <v>0</v>
      </c>
      <c r="S101" s="169"/>
      <c r="T101" s="171">
        <f>SUM(T102:T109)</f>
        <v>0</v>
      </c>
      <c r="U101" s="12"/>
      <c r="V101" s="12"/>
      <c r="W101" s="12"/>
      <c r="X101" s="12"/>
      <c r="Y101" s="12"/>
      <c r="Z101" s="12"/>
      <c r="AA101" s="12"/>
      <c r="AB101" s="12"/>
      <c r="AC101" s="12"/>
      <c r="AD101" s="12"/>
      <c r="AE101" s="12"/>
      <c r="AR101" s="164" t="s">
        <v>76</v>
      </c>
      <c r="AT101" s="172" t="s">
        <v>68</v>
      </c>
      <c r="AU101" s="172" t="s">
        <v>79</v>
      </c>
      <c r="AY101" s="164" t="s">
        <v>328</v>
      </c>
      <c r="BK101" s="173">
        <f>SUM(BK102:BK109)</f>
        <v>0</v>
      </c>
    </row>
    <row r="102" s="2" customFormat="1" ht="24.15" customHeight="1">
      <c r="A102" s="41"/>
      <c r="B102" s="176"/>
      <c r="C102" s="177" t="s">
        <v>76</v>
      </c>
      <c r="D102" s="177" t="s">
        <v>331</v>
      </c>
      <c r="E102" s="178" t="s">
        <v>7691</v>
      </c>
      <c r="F102" s="179" t="s">
        <v>7692</v>
      </c>
      <c r="G102" s="180" t="s">
        <v>491</v>
      </c>
      <c r="H102" s="181">
        <v>1.913</v>
      </c>
      <c r="I102" s="182"/>
      <c r="J102" s="183">
        <f>ROUND(I102*H102,2)</f>
        <v>0</v>
      </c>
      <c r="K102" s="179" t="s">
        <v>335</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87</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7693</v>
      </c>
    </row>
    <row r="103" s="2" customFormat="1">
      <c r="A103" s="41"/>
      <c r="B103" s="42"/>
      <c r="C103" s="41"/>
      <c r="D103" s="190" t="s">
        <v>338</v>
      </c>
      <c r="E103" s="41"/>
      <c r="F103" s="191" t="s">
        <v>7694</v>
      </c>
      <c r="G103" s="41"/>
      <c r="H103" s="41"/>
      <c r="I103" s="192"/>
      <c r="J103" s="41"/>
      <c r="K103" s="41"/>
      <c r="L103" s="42"/>
      <c r="M103" s="193"/>
      <c r="N103" s="194"/>
      <c r="O103" s="75"/>
      <c r="P103" s="75"/>
      <c r="Q103" s="75"/>
      <c r="R103" s="75"/>
      <c r="S103" s="75"/>
      <c r="T103" s="76"/>
      <c r="U103" s="41"/>
      <c r="V103" s="41"/>
      <c r="W103" s="41"/>
      <c r="X103" s="41"/>
      <c r="Y103" s="41"/>
      <c r="Z103" s="41"/>
      <c r="AA103" s="41"/>
      <c r="AB103" s="41"/>
      <c r="AC103" s="41"/>
      <c r="AD103" s="41"/>
      <c r="AE103" s="41"/>
      <c r="AT103" s="22" t="s">
        <v>338</v>
      </c>
      <c r="AU103" s="22" t="s">
        <v>87</v>
      </c>
    </row>
    <row r="104" s="13" customFormat="1">
      <c r="A104" s="13"/>
      <c r="B104" s="201"/>
      <c r="C104" s="13"/>
      <c r="D104" s="195" t="s">
        <v>442</v>
      </c>
      <c r="E104" s="202" t="s">
        <v>3</v>
      </c>
      <c r="F104" s="203" t="s">
        <v>8888</v>
      </c>
      <c r="G104" s="13"/>
      <c r="H104" s="204">
        <v>0.154</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87</v>
      </c>
      <c r="AV104" s="13" t="s">
        <v>79</v>
      </c>
      <c r="AW104" s="13" t="s">
        <v>31</v>
      </c>
      <c r="AX104" s="13" t="s">
        <v>69</v>
      </c>
      <c r="AY104" s="202" t="s">
        <v>328</v>
      </c>
    </row>
    <row r="105" s="13" customFormat="1">
      <c r="A105" s="13"/>
      <c r="B105" s="201"/>
      <c r="C105" s="13"/>
      <c r="D105" s="195" t="s">
        <v>442</v>
      </c>
      <c r="E105" s="202" t="s">
        <v>3</v>
      </c>
      <c r="F105" s="203" t="s">
        <v>8889</v>
      </c>
      <c r="G105" s="13"/>
      <c r="H105" s="204">
        <v>0.128</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87</v>
      </c>
      <c r="AV105" s="13" t="s">
        <v>79</v>
      </c>
      <c r="AW105" s="13" t="s">
        <v>31</v>
      </c>
      <c r="AX105" s="13" t="s">
        <v>69</v>
      </c>
      <c r="AY105" s="202" t="s">
        <v>328</v>
      </c>
    </row>
    <row r="106" s="13" customFormat="1">
      <c r="A106" s="13"/>
      <c r="B106" s="201"/>
      <c r="C106" s="13"/>
      <c r="D106" s="195" t="s">
        <v>442</v>
      </c>
      <c r="E106" s="202" t="s">
        <v>3</v>
      </c>
      <c r="F106" s="203" t="s">
        <v>8890</v>
      </c>
      <c r="G106" s="13"/>
      <c r="H106" s="204">
        <v>1.024</v>
      </c>
      <c r="I106" s="205"/>
      <c r="J106" s="13"/>
      <c r="K106" s="13"/>
      <c r="L106" s="201"/>
      <c r="M106" s="206"/>
      <c r="N106" s="207"/>
      <c r="O106" s="207"/>
      <c r="P106" s="207"/>
      <c r="Q106" s="207"/>
      <c r="R106" s="207"/>
      <c r="S106" s="207"/>
      <c r="T106" s="208"/>
      <c r="U106" s="13"/>
      <c r="V106" s="13"/>
      <c r="W106" s="13"/>
      <c r="X106" s="13"/>
      <c r="Y106" s="13"/>
      <c r="Z106" s="13"/>
      <c r="AA106" s="13"/>
      <c r="AB106" s="13"/>
      <c r="AC106" s="13"/>
      <c r="AD106" s="13"/>
      <c r="AE106" s="13"/>
      <c r="AT106" s="202" t="s">
        <v>442</v>
      </c>
      <c r="AU106" s="202" t="s">
        <v>87</v>
      </c>
      <c r="AV106" s="13" t="s">
        <v>79</v>
      </c>
      <c r="AW106" s="13" t="s">
        <v>31</v>
      </c>
      <c r="AX106" s="13" t="s">
        <v>69</v>
      </c>
      <c r="AY106" s="202" t="s">
        <v>328</v>
      </c>
    </row>
    <row r="107" s="13" customFormat="1">
      <c r="A107" s="13"/>
      <c r="B107" s="201"/>
      <c r="C107" s="13"/>
      <c r="D107" s="195" t="s">
        <v>442</v>
      </c>
      <c r="E107" s="202" t="s">
        <v>3</v>
      </c>
      <c r="F107" s="203" t="s">
        <v>8891</v>
      </c>
      <c r="G107" s="13"/>
      <c r="H107" s="204">
        <v>0.48699999999999999</v>
      </c>
      <c r="I107" s="205"/>
      <c r="J107" s="13"/>
      <c r="K107" s="13"/>
      <c r="L107" s="201"/>
      <c r="M107" s="206"/>
      <c r="N107" s="207"/>
      <c r="O107" s="207"/>
      <c r="P107" s="207"/>
      <c r="Q107" s="207"/>
      <c r="R107" s="207"/>
      <c r="S107" s="207"/>
      <c r="T107" s="208"/>
      <c r="U107" s="13"/>
      <c r="V107" s="13"/>
      <c r="W107" s="13"/>
      <c r="X107" s="13"/>
      <c r="Y107" s="13"/>
      <c r="Z107" s="13"/>
      <c r="AA107" s="13"/>
      <c r="AB107" s="13"/>
      <c r="AC107" s="13"/>
      <c r="AD107" s="13"/>
      <c r="AE107" s="13"/>
      <c r="AT107" s="202" t="s">
        <v>442</v>
      </c>
      <c r="AU107" s="202" t="s">
        <v>87</v>
      </c>
      <c r="AV107" s="13" t="s">
        <v>79</v>
      </c>
      <c r="AW107" s="13" t="s">
        <v>31</v>
      </c>
      <c r="AX107" s="13" t="s">
        <v>69</v>
      </c>
      <c r="AY107" s="202" t="s">
        <v>328</v>
      </c>
    </row>
    <row r="108" s="13" customFormat="1">
      <c r="A108" s="13"/>
      <c r="B108" s="201"/>
      <c r="C108" s="13"/>
      <c r="D108" s="195" t="s">
        <v>442</v>
      </c>
      <c r="E108" s="202" t="s">
        <v>3</v>
      </c>
      <c r="F108" s="203" t="s">
        <v>8892</v>
      </c>
      <c r="G108" s="13"/>
      <c r="H108" s="204">
        <v>0.12</v>
      </c>
      <c r="I108" s="205"/>
      <c r="J108" s="13"/>
      <c r="K108" s="13"/>
      <c r="L108" s="201"/>
      <c r="M108" s="206"/>
      <c r="N108" s="207"/>
      <c r="O108" s="207"/>
      <c r="P108" s="207"/>
      <c r="Q108" s="207"/>
      <c r="R108" s="207"/>
      <c r="S108" s="207"/>
      <c r="T108" s="208"/>
      <c r="U108" s="13"/>
      <c r="V108" s="13"/>
      <c r="W108" s="13"/>
      <c r="X108" s="13"/>
      <c r="Y108" s="13"/>
      <c r="Z108" s="13"/>
      <c r="AA108" s="13"/>
      <c r="AB108" s="13"/>
      <c r="AC108" s="13"/>
      <c r="AD108" s="13"/>
      <c r="AE108" s="13"/>
      <c r="AT108" s="202" t="s">
        <v>442</v>
      </c>
      <c r="AU108" s="202" t="s">
        <v>87</v>
      </c>
      <c r="AV108" s="13" t="s">
        <v>79</v>
      </c>
      <c r="AW108" s="13" t="s">
        <v>31</v>
      </c>
      <c r="AX108" s="13" t="s">
        <v>69</v>
      </c>
      <c r="AY108" s="202" t="s">
        <v>328</v>
      </c>
    </row>
    <row r="109" s="14" customFormat="1">
      <c r="A109" s="14"/>
      <c r="B109" s="209"/>
      <c r="C109" s="14"/>
      <c r="D109" s="195" t="s">
        <v>442</v>
      </c>
      <c r="E109" s="210" t="s">
        <v>3</v>
      </c>
      <c r="F109" s="211" t="s">
        <v>452</v>
      </c>
      <c r="G109" s="14"/>
      <c r="H109" s="212">
        <v>1.9130000000000003</v>
      </c>
      <c r="I109" s="213"/>
      <c r="J109" s="14"/>
      <c r="K109" s="14"/>
      <c r="L109" s="209"/>
      <c r="M109" s="214"/>
      <c r="N109" s="215"/>
      <c r="O109" s="215"/>
      <c r="P109" s="215"/>
      <c r="Q109" s="215"/>
      <c r="R109" s="215"/>
      <c r="S109" s="215"/>
      <c r="T109" s="216"/>
      <c r="U109" s="14"/>
      <c r="V109" s="14"/>
      <c r="W109" s="14"/>
      <c r="X109" s="14"/>
      <c r="Y109" s="14"/>
      <c r="Z109" s="14"/>
      <c r="AA109" s="14"/>
      <c r="AB109" s="14"/>
      <c r="AC109" s="14"/>
      <c r="AD109" s="14"/>
      <c r="AE109" s="14"/>
      <c r="AT109" s="210" t="s">
        <v>442</v>
      </c>
      <c r="AU109" s="210" t="s">
        <v>87</v>
      </c>
      <c r="AV109" s="14" t="s">
        <v>113</v>
      </c>
      <c r="AW109" s="14" t="s">
        <v>31</v>
      </c>
      <c r="AX109" s="14" t="s">
        <v>76</v>
      </c>
      <c r="AY109" s="210" t="s">
        <v>328</v>
      </c>
    </row>
    <row r="110" s="12" customFormat="1" ht="20.88" customHeight="1">
      <c r="A110" s="12"/>
      <c r="B110" s="163"/>
      <c r="C110" s="12"/>
      <c r="D110" s="164" t="s">
        <v>68</v>
      </c>
      <c r="E110" s="174" t="s">
        <v>526</v>
      </c>
      <c r="F110" s="174" t="s">
        <v>2677</v>
      </c>
      <c r="G110" s="12"/>
      <c r="H110" s="12"/>
      <c r="I110" s="166"/>
      <c r="J110" s="175">
        <f>BK110</f>
        <v>0</v>
      </c>
      <c r="K110" s="12"/>
      <c r="L110" s="163"/>
      <c r="M110" s="168"/>
      <c r="N110" s="169"/>
      <c r="O110" s="169"/>
      <c r="P110" s="170">
        <f>SUM(P111:P125)</f>
        <v>0</v>
      </c>
      <c r="Q110" s="169"/>
      <c r="R110" s="170">
        <f>SUM(R111:R125)</f>
        <v>0</v>
      </c>
      <c r="S110" s="169"/>
      <c r="T110" s="171">
        <f>SUM(T111:T125)</f>
        <v>0</v>
      </c>
      <c r="U110" s="12"/>
      <c r="V110" s="12"/>
      <c r="W110" s="12"/>
      <c r="X110" s="12"/>
      <c r="Y110" s="12"/>
      <c r="Z110" s="12"/>
      <c r="AA110" s="12"/>
      <c r="AB110" s="12"/>
      <c r="AC110" s="12"/>
      <c r="AD110" s="12"/>
      <c r="AE110" s="12"/>
      <c r="AR110" s="164" t="s">
        <v>76</v>
      </c>
      <c r="AT110" s="172" t="s">
        <v>68</v>
      </c>
      <c r="AU110" s="172" t="s">
        <v>79</v>
      </c>
      <c r="AY110" s="164" t="s">
        <v>328</v>
      </c>
      <c r="BK110" s="173">
        <f>SUM(BK111:BK125)</f>
        <v>0</v>
      </c>
    </row>
    <row r="111" s="2" customFormat="1" ht="62.7" customHeight="1">
      <c r="A111" s="41"/>
      <c r="B111" s="176"/>
      <c r="C111" s="177" t="s">
        <v>79</v>
      </c>
      <c r="D111" s="177" t="s">
        <v>331</v>
      </c>
      <c r="E111" s="178" t="s">
        <v>972</v>
      </c>
      <c r="F111" s="179" t="s">
        <v>973</v>
      </c>
      <c r="G111" s="180" t="s">
        <v>491</v>
      </c>
      <c r="H111" s="181">
        <v>1.913</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87</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7709</v>
      </c>
    </row>
    <row r="112" s="2" customFormat="1">
      <c r="A112" s="41"/>
      <c r="B112" s="42"/>
      <c r="C112" s="41"/>
      <c r="D112" s="190" t="s">
        <v>338</v>
      </c>
      <c r="E112" s="41"/>
      <c r="F112" s="191" t="s">
        <v>975</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87</v>
      </c>
    </row>
    <row r="113" s="15" customFormat="1">
      <c r="A113" s="15"/>
      <c r="B113" s="217"/>
      <c r="C113" s="15"/>
      <c r="D113" s="195" t="s">
        <v>442</v>
      </c>
      <c r="E113" s="218" t="s">
        <v>3</v>
      </c>
      <c r="F113" s="219" t="s">
        <v>2679</v>
      </c>
      <c r="G113" s="15"/>
      <c r="H113" s="218" t="s">
        <v>3</v>
      </c>
      <c r="I113" s="220"/>
      <c r="J113" s="15"/>
      <c r="K113" s="15"/>
      <c r="L113" s="217"/>
      <c r="M113" s="221"/>
      <c r="N113" s="222"/>
      <c r="O113" s="222"/>
      <c r="P113" s="222"/>
      <c r="Q113" s="222"/>
      <c r="R113" s="222"/>
      <c r="S113" s="222"/>
      <c r="T113" s="223"/>
      <c r="U113" s="15"/>
      <c r="V113" s="15"/>
      <c r="W113" s="15"/>
      <c r="X113" s="15"/>
      <c r="Y113" s="15"/>
      <c r="Z113" s="15"/>
      <c r="AA113" s="15"/>
      <c r="AB113" s="15"/>
      <c r="AC113" s="15"/>
      <c r="AD113" s="15"/>
      <c r="AE113" s="15"/>
      <c r="AT113" s="218" t="s">
        <v>442</v>
      </c>
      <c r="AU113" s="218" t="s">
        <v>87</v>
      </c>
      <c r="AV113" s="15" t="s">
        <v>76</v>
      </c>
      <c r="AW113" s="15" t="s">
        <v>31</v>
      </c>
      <c r="AX113" s="15" t="s">
        <v>69</v>
      </c>
      <c r="AY113" s="218" t="s">
        <v>328</v>
      </c>
    </row>
    <row r="114" s="15" customFormat="1">
      <c r="A114" s="15"/>
      <c r="B114" s="217"/>
      <c r="C114" s="15"/>
      <c r="D114" s="195" t="s">
        <v>442</v>
      </c>
      <c r="E114" s="218" t="s">
        <v>3</v>
      </c>
      <c r="F114" s="219" t="s">
        <v>2680</v>
      </c>
      <c r="G114" s="15"/>
      <c r="H114" s="218" t="s">
        <v>3</v>
      </c>
      <c r="I114" s="220"/>
      <c r="J114" s="15"/>
      <c r="K114" s="15"/>
      <c r="L114" s="217"/>
      <c r="M114" s="221"/>
      <c r="N114" s="222"/>
      <c r="O114" s="222"/>
      <c r="P114" s="222"/>
      <c r="Q114" s="222"/>
      <c r="R114" s="222"/>
      <c r="S114" s="222"/>
      <c r="T114" s="223"/>
      <c r="U114" s="15"/>
      <c r="V114" s="15"/>
      <c r="W114" s="15"/>
      <c r="X114" s="15"/>
      <c r="Y114" s="15"/>
      <c r="Z114" s="15"/>
      <c r="AA114" s="15"/>
      <c r="AB114" s="15"/>
      <c r="AC114" s="15"/>
      <c r="AD114" s="15"/>
      <c r="AE114" s="15"/>
      <c r="AT114" s="218" t="s">
        <v>442</v>
      </c>
      <c r="AU114" s="218" t="s">
        <v>87</v>
      </c>
      <c r="AV114" s="15" t="s">
        <v>76</v>
      </c>
      <c r="AW114" s="15" t="s">
        <v>31</v>
      </c>
      <c r="AX114" s="15" t="s">
        <v>69</v>
      </c>
      <c r="AY114" s="218" t="s">
        <v>328</v>
      </c>
    </row>
    <row r="115" s="13" customFormat="1">
      <c r="A115" s="13"/>
      <c r="B115" s="201"/>
      <c r="C115" s="13"/>
      <c r="D115" s="195" t="s">
        <v>442</v>
      </c>
      <c r="E115" s="202" t="s">
        <v>3</v>
      </c>
      <c r="F115" s="203" t="s">
        <v>8893</v>
      </c>
      <c r="G115" s="13"/>
      <c r="H115" s="204">
        <v>1.913</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87</v>
      </c>
      <c r="AV115" s="13" t="s">
        <v>79</v>
      </c>
      <c r="AW115" s="13" t="s">
        <v>31</v>
      </c>
      <c r="AX115" s="13" t="s">
        <v>69</v>
      </c>
      <c r="AY115" s="202" t="s">
        <v>328</v>
      </c>
    </row>
    <row r="116" s="15" customFormat="1">
      <c r="A116" s="15"/>
      <c r="B116" s="217"/>
      <c r="C116" s="15"/>
      <c r="D116" s="195" t="s">
        <v>442</v>
      </c>
      <c r="E116" s="218" t="s">
        <v>3</v>
      </c>
      <c r="F116" s="219" t="s">
        <v>7711</v>
      </c>
      <c r="G116" s="15"/>
      <c r="H116" s="218" t="s">
        <v>3</v>
      </c>
      <c r="I116" s="220"/>
      <c r="J116" s="15"/>
      <c r="K116" s="15"/>
      <c r="L116" s="217"/>
      <c r="M116" s="221"/>
      <c r="N116" s="222"/>
      <c r="O116" s="222"/>
      <c r="P116" s="222"/>
      <c r="Q116" s="222"/>
      <c r="R116" s="222"/>
      <c r="S116" s="222"/>
      <c r="T116" s="223"/>
      <c r="U116" s="15"/>
      <c r="V116" s="15"/>
      <c r="W116" s="15"/>
      <c r="X116" s="15"/>
      <c r="Y116" s="15"/>
      <c r="Z116" s="15"/>
      <c r="AA116" s="15"/>
      <c r="AB116" s="15"/>
      <c r="AC116" s="15"/>
      <c r="AD116" s="15"/>
      <c r="AE116" s="15"/>
      <c r="AT116" s="218" t="s">
        <v>442</v>
      </c>
      <c r="AU116" s="218" t="s">
        <v>87</v>
      </c>
      <c r="AV116" s="15" t="s">
        <v>76</v>
      </c>
      <c r="AW116" s="15" t="s">
        <v>31</v>
      </c>
      <c r="AX116" s="15" t="s">
        <v>69</v>
      </c>
      <c r="AY116" s="218" t="s">
        <v>328</v>
      </c>
    </row>
    <row r="117" s="14" customFormat="1">
      <c r="A117" s="14"/>
      <c r="B117" s="209"/>
      <c r="C117" s="14"/>
      <c r="D117" s="195" t="s">
        <v>442</v>
      </c>
      <c r="E117" s="210" t="s">
        <v>3</v>
      </c>
      <c r="F117" s="211" t="s">
        <v>452</v>
      </c>
      <c r="G117" s="14"/>
      <c r="H117" s="212">
        <v>1.913</v>
      </c>
      <c r="I117" s="213"/>
      <c r="J117" s="14"/>
      <c r="K117" s="14"/>
      <c r="L117" s="209"/>
      <c r="M117" s="214"/>
      <c r="N117" s="215"/>
      <c r="O117" s="215"/>
      <c r="P117" s="215"/>
      <c r="Q117" s="215"/>
      <c r="R117" s="215"/>
      <c r="S117" s="215"/>
      <c r="T117" s="216"/>
      <c r="U117" s="14"/>
      <c r="V117" s="14"/>
      <c r="W117" s="14"/>
      <c r="X117" s="14"/>
      <c r="Y117" s="14"/>
      <c r="Z117" s="14"/>
      <c r="AA117" s="14"/>
      <c r="AB117" s="14"/>
      <c r="AC117" s="14"/>
      <c r="AD117" s="14"/>
      <c r="AE117" s="14"/>
      <c r="AT117" s="210" t="s">
        <v>442</v>
      </c>
      <c r="AU117" s="210" t="s">
        <v>87</v>
      </c>
      <c r="AV117" s="14" t="s">
        <v>113</v>
      </c>
      <c r="AW117" s="14" t="s">
        <v>31</v>
      </c>
      <c r="AX117" s="14" t="s">
        <v>76</v>
      </c>
      <c r="AY117" s="210" t="s">
        <v>328</v>
      </c>
    </row>
    <row r="118" s="2" customFormat="1" ht="66.75" customHeight="1">
      <c r="A118" s="41"/>
      <c r="B118" s="176"/>
      <c r="C118" s="177" t="s">
        <v>87</v>
      </c>
      <c r="D118" s="177" t="s">
        <v>331</v>
      </c>
      <c r="E118" s="178" t="s">
        <v>2683</v>
      </c>
      <c r="F118" s="179" t="s">
        <v>2684</v>
      </c>
      <c r="G118" s="180" t="s">
        <v>491</v>
      </c>
      <c r="H118" s="181">
        <v>9.5649999999999995</v>
      </c>
      <c r="I118" s="182"/>
      <c r="J118" s="183">
        <f>ROUND(I118*H118,2)</f>
        <v>0</v>
      </c>
      <c r="K118" s="179" t="s">
        <v>335</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87</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7712</v>
      </c>
    </row>
    <row r="119" s="2" customFormat="1">
      <c r="A119" s="41"/>
      <c r="B119" s="42"/>
      <c r="C119" s="41"/>
      <c r="D119" s="190" t="s">
        <v>338</v>
      </c>
      <c r="E119" s="41"/>
      <c r="F119" s="191" t="s">
        <v>2686</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338</v>
      </c>
      <c r="AU119" s="22" t="s">
        <v>87</v>
      </c>
    </row>
    <row r="120" s="2" customFormat="1">
      <c r="A120" s="41"/>
      <c r="B120" s="42"/>
      <c r="C120" s="41"/>
      <c r="D120" s="195" t="s">
        <v>340</v>
      </c>
      <c r="E120" s="41"/>
      <c r="F120" s="196" t="s">
        <v>2687</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340</v>
      </c>
      <c r="AU120" s="22" t="s">
        <v>87</v>
      </c>
    </row>
    <row r="121" s="13" customFormat="1">
      <c r="A121" s="13"/>
      <c r="B121" s="201"/>
      <c r="C121" s="13"/>
      <c r="D121" s="195" t="s">
        <v>442</v>
      </c>
      <c r="E121" s="13"/>
      <c r="F121" s="203" t="s">
        <v>8894</v>
      </c>
      <c r="G121" s="13"/>
      <c r="H121" s="204">
        <v>9.5649999999999995</v>
      </c>
      <c r="I121" s="205"/>
      <c r="J121" s="13"/>
      <c r="K121" s="13"/>
      <c r="L121" s="201"/>
      <c r="M121" s="206"/>
      <c r="N121" s="207"/>
      <c r="O121" s="207"/>
      <c r="P121" s="207"/>
      <c r="Q121" s="207"/>
      <c r="R121" s="207"/>
      <c r="S121" s="207"/>
      <c r="T121" s="208"/>
      <c r="U121" s="13"/>
      <c r="V121" s="13"/>
      <c r="W121" s="13"/>
      <c r="X121" s="13"/>
      <c r="Y121" s="13"/>
      <c r="Z121" s="13"/>
      <c r="AA121" s="13"/>
      <c r="AB121" s="13"/>
      <c r="AC121" s="13"/>
      <c r="AD121" s="13"/>
      <c r="AE121" s="13"/>
      <c r="AT121" s="202" t="s">
        <v>442</v>
      </c>
      <c r="AU121" s="202" t="s">
        <v>87</v>
      </c>
      <c r="AV121" s="13" t="s">
        <v>79</v>
      </c>
      <c r="AW121" s="13" t="s">
        <v>4</v>
      </c>
      <c r="AX121" s="13" t="s">
        <v>76</v>
      </c>
      <c r="AY121" s="202" t="s">
        <v>328</v>
      </c>
    </row>
    <row r="122" s="2" customFormat="1" ht="44.25" customHeight="1">
      <c r="A122" s="41"/>
      <c r="B122" s="176"/>
      <c r="C122" s="177" t="s">
        <v>113</v>
      </c>
      <c r="D122" s="177" t="s">
        <v>331</v>
      </c>
      <c r="E122" s="178" t="s">
        <v>2689</v>
      </c>
      <c r="F122" s="179" t="s">
        <v>924</v>
      </c>
      <c r="G122" s="180" t="s">
        <v>585</v>
      </c>
      <c r="H122" s="181">
        <v>3.4430000000000001</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87</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7714</v>
      </c>
    </row>
    <row r="123" s="2" customFormat="1">
      <c r="A123" s="41"/>
      <c r="B123" s="42"/>
      <c r="C123" s="41"/>
      <c r="D123" s="190" t="s">
        <v>338</v>
      </c>
      <c r="E123" s="41"/>
      <c r="F123" s="191" t="s">
        <v>2691</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87</v>
      </c>
    </row>
    <row r="124" s="2" customFormat="1">
      <c r="A124" s="41"/>
      <c r="B124" s="42"/>
      <c r="C124" s="41"/>
      <c r="D124" s="195" t="s">
        <v>340</v>
      </c>
      <c r="E124" s="41"/>
      <c r="F124" s="196" t="s">
        <v>2692</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340</v>
      </c>
      <c r="AU124" s="22" t="s">
        <v>87</v>
      </c>
    </row>
    <row r="125" s="13" customFormat="1">
      <c r="A125" s="13"/>
      <c r="B125" s="201"/>
      <c r="C125" s="13"/>
      <c r="D125" s="195" t="s">
        <v>442</v>
      </c>
      <c r="E125" s="13"/>
      <c r="F125" s="203" t="s">
        <v>8895</v>
      </c>
      <c r="G125" s="13"/>
      <c r="H125" s="204">
        <v>3.4430000000000001</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87</v>
      </c>
      <c r="AV125" s="13" t="s">
        <v>79</v>
      </c>
      <c r="AW125" s="13" t="s">
        <v>4</v>
      </c>
      <c r="AX125" s="13" t="s">
        <v>76</v>
      </c>
      <c r="AY125" s="202" t="s">
        <v>328</v>
      </c>
    </row>
    <row r="126" s="12" customFormat="1" ht="22.8" customHeight="1">
      <c r="A126" s="12"/>
      <c r="B126" s="163"/>
      <c r="C126" s="12"/>
      <c r="D126" s="164" t="s">
        <v>68</v>
      </c>
      <c r="E126" s="174" t="s">
        <v>79</v>
      </c>
      <c r="F126" s="174" t="s">
        <v>525</v>
      </c>
      <c r="G126" s="12"/>
      <c r="H126" s="12"/>
      <c r="I126" s="166"/>
      <c r="J126" s="175">
        <f>BK126</f>
        <v>0</v>
      </c>
      <c r="K126" s="12"/>
      <c r="L126" s="163"/>
      <c r="M126" s="168"/>
      <c r="N126" s="169"/>
      <c r="O126" s="169"/>
      <c r="P126" s="170">
        <f>SUM(P127:P143)</f>
        <v>0</v>
      </c>
      <c r="Q126" s="169"/>
      <c r="R126" s="170">
        <f>SUM(R127:R143)</f>
        <v>5.0769213799999999</v>
      </c>
      <c r="S126" s="169"/>
      <c r="T126" s="171">
        <f>SUM(T127:T143)</f>
        <v>0</v>
      </c>
      <c r="U126" s="12"/>
      <c r="V126" s="12"/>
      <c r="W126" s="12"/>
      <c r="X126" s="12"/>
      <c r="Y126" s="12"/>
      <c r="Z126" s="12"/>
      <c r="AA126" s="12"/>
      <c r="AB126" s="12"/>
      <c r="AC126" s="12"/>
      <c r="AD126" s="12"/>
      <c r="AE126" s="12"/>
      <c r="AR126" s="164" t="s">
        <v>76</v>
      </c>
      <c r="AT126" s="172" t="s">
        <v>68</v>
      </c>
      <c r="AU126" s="172" t="s">
        <v>76</v>
      </c>
      <c r="AY126" s="164" t="s">
        <v>328</v>
      </c>
      <c r="BK126" s="173">
        <f>SUM(BK127:BK143)</f>
        <v>0</v>
      </c>
    </row>
    <row r="127" s="2" customFormat="1" ht="24.15" customHeight="1">
      <c r="A127" s="41"/>
      <c r="B127" s="176"/>
      <c r="C127" s="177" t="s">
        <v>138</v>
      </c>
      <c r="D127" s="177" t="s">
        <v>331</v>
      </c>
      <c r="E127" s="178" t="s">
        <v>7721</v>
      </c>
      <c r="F127" s="179" t="s">
        <v>7722</v>
      </c>
      <c r="G127" s="180" t="s">
        <v>491</v>
      </c>
      <c r="H127" s="181">
        <v>2.0089999999999999</v>
      </c>
      <c r="I127" s="182"/>
      <c r="J127" s="183">
        <f>ROUND(I127*H127,2)</f>
        <v>0</v>
      </c>
      <c r="K127" s="179" t="s">
        <v>335</v>
      </c>
      <c r="L127" s="42"/>
      <c r="M127" s="184" t="s">
        <v>3</v>
      </c>
      <c r="N127" s="185" t="s">
        <v>40</v>
      </c>
      <c r="O127" s="75"/>
      <c r="P127" s="186">
        <f>O127*H127</f>
        <v>0</v>
      </c>
      <c r="Q127" s="186">
        <v>2.3010199999999998</v>
      </c>
      <c r="R127" s="186">
        <f>Q127*H127</f>
        <v>4.6227491799999996</v>
      </c>
      <c r="S127" s="186">
        <v>0</v>
      </c>
      <c r="T127" s="187">
        <f>S127*H127</f>
        <v>0</v>
      </c>
      <c r="U127" s="41"/>
      <c r="V127" s="41"/>
      <c r="W127" s="41"/>
      <c r="X127" s="41"/>
      <c r="Y127" s="41"/>
      <c r="Z127" s="41"/>
      <c r="AA127" s="41"/>
      <c r="AB127" s="41"/>
      <c r="AC127" s="41"/>
      <c r="AD127" s="41"/>
      <c r="AE127" s="41"/>
      <c r="AR127" s="188" t="s">
        <v>113</v>
      </c>
      <c r="AT127" s="188" t="s">
        <v>331</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7723</v>
      </c>
    </row>
    <row r="128" s="2" customFormat="1">
      <c r="A128" s="41"/>
      <c r="B128" s="42"/>
      <c r="C128" s="41"/>
      <c r="D128" s="190" t="s">
        <v>338</v>
      </c>
      <c r="E128" s="41"/>
      <c r="F128" s="191" t="s">
        <v>7724</v>
      </c>
      <c r="G128" s="41"/>
      <c r="H128" s="41"/>
      <c r="I128" s="192"/>
      <c r="J128" s="41"/>
      <c r="K128" s="41"/>
      <c r="L128" s="42"/>
      <c r="M128" s="193"/>
      <c r="N128" s="194"/>
      <c r="O128" s="75"/>
      <c r="P128" s="75"/>
      <c r="Q128" s="75"/>
      <c r="R128" s="75"/>
      <c r="S128" s="75"/>
      <c r="T128" s="76"/>
      <c r="U128" s="41"/>
      <c r="V128" s="41"/>
      <c r="W128" s="41"/>
      <c r="X128" s="41"/>
      <c r="Y128" s="41"/>
      <c r="Z128" s="41"/>
      <c r="AA128" s="41"/>
      <c r="AB128" s="41"/>
      <c r="AC128" s="41"/>
      <c r="AD128" s="41"/>
      <c r="AE128" s="41"/>
      <c r="AT128" s="22" t="s">
        <v>338</v>
      </c>
      <c r="AU128" s="22" t="s">
        <v>79</v>
      </c>
    </row>
    <row r="129" s="13" customFormat="1">
      <c r="A129" s="13"/>
      <c r="B129" s="201"/>
      <c r="C129" s="13"/>
      <c r="D129" s="195" t="s">
        <v>442</v>
      </c>
      <c r="E129" s="202" t="s">
        <v>3</v>
      </c>
      <c r="F129" s="203" t="s">
        <v>8888</v>
      </c>
      <c r="G129" s="13"/>
      <c r="H129" s="204">
        <v>0.154</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79</v>
      </c>
      <c r="AV129" s="13" t="s">
        <v>79</v>
      </c>
      <c r="AW129" s="13" t="s">
        <v>31</v>
      </c>
      <c r="AX129" s="13" t="s">
        <v>69</v>
      </c>
      <c r="AY129" s="202" t="s">
        <v>328</v>
      </c>
    </row>
    <row r="130" s="13" customFormat="1">
      <c r="A130" s="13"/>
      <c r="B130" s="201"/>
      <c r="C130" s="13"/>
      <c r="D130" s="195" t="s">
        <v>442</v>
      </c>
      <c r="E130" s="202" t="s">
        <v>3</v>
      </c>
      <c r="F130" s="203" t="s">
        <v>8889</v>
      </c>
      <c r="G130" s="13"/>
      <c r="H130" s="204">
        <v>0.128</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79</v>
      </c>
      <c r="AV130" s="13" t="s">
        <v>79</v>
      </c>
      <c r="AW130" s="13" t="s">
        <v>31</v>
      </c>
      <c r="AX130" s="13" t="s">
        <v>69</v>
      </c>
      <c r="AY130" s="202" t="s">
        <v>328</v>
      </c>
    </row>
    <row r="131" s="13" customFormat="1">
      <c r="A131" s="13"/>
      <c r="B131" s="201"/>
      <c r="C131" s="13"/>
      <c r="D131" s="195" t="s">
        <v>442</v>
      </c>
      <c r="E131" s="202" t="s">
        <v>3</v>
      </c>
      <c r="F131" s="203" t="s">
        <v>8890</v>
      </c>
      <c r="G131" s="13"/>
      <c r="H131" s="204">
        <v>1.024</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79</v>
      </c>
      <c r="AV131" s="13" t="s">
        <v>79</v>
      </c>
      <c r="AW131" s="13" t="s">
        <v>31</v>
      </c>
      <c r="AX131" s="13" t="s">
        <v>69</v>
      </c>
      <c r="AY131" s="202" t="s">
        <v>328</v>
      </c>
    </row>
    <row r="132" s="13" customFormat="1">
      <c r="A132" s="13"/>
      <c r="B132" s="201"/>
      <c r="C132" s="13"/>
      <c r="D132" s="195" t="s">
        <v>442</v>
      </c>
      <c r="E132" s="202" t="s">
        <v>3</v>
      </c>
      <c r="F132" s="203" t="s">
        <v>8891</v>
      </c>
      <c r="G132" s="13"/>
      <c r="H132" s="204">
        <v>0.48699999999999999</v>
      </c>
      <c r="I132" s="205"/>
      <c r="J132" s="13"/>
      <c r="K132" s="13"/>
      <c r="L132" s="201"/>
      <c r="M132" s="206"/>
      <c r="N132" s="207"/>
      <c r="O132" s="207"/>
      <c r="P132" s="207"/>
      <c r="Q132" s="207"/>
      <c r="R132" s="207"/>
      <c r="S132" s="207"/>
      <c r="T132" s="208"/>
      <c r="U132" s="13"/>
      <c r="V132" s="13"/>
      <c r="W132" s="13"/>
      <c r="X132" s="13"/>
      <c r="Y132" s="13"/>
      <c r="Z132" s="13"/>
      <c r="AA132" s="13"/>
      <c r="AB132" s="13"/>
      <c r="AC132" s="13"/>
      <c r="AD132" s="13"/>
      <c r="AE132" s="13"/>
      <c r="AT132" s="202" t="s">
        <v>442</v>
      </c>
      <c r="AU132" s="202" t="s">
        <v>79</v>
      </c>
      <c r="AV132" s="13" t="s">
        <v>79</v>
      </c>
      <c r="AW132" s="13" t="s">
        <v>31</v>
      </c>
      <c r="AX132" s="13" t="s">
        <v>69</v>
      </c>
      <c r="AY132" s="202" t="s">
        <v>328</v>
      </c>
    </row>
    <row r="133" s="13" customFormat="1">
      <c r="A133" s="13"/>
      <c r="B133" s="201"/>
      <c r="C133" s="13"/>
      <c r="D133" s="195" t="s">
        <v>442</v>
      </c>
      <c r="E133" s="202" t="s">
        <v>3</v>
      </c>
      <c r="F133" s="203" t="s">
        <v>8892</v>
      </c>
      <c r="G133" s="13"/>
      <c r="H133" s="204">
        <v>0.12</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79</v>
      </c>
      <c r="AV133" s="13" t="s">
        <v>79</v>
      </c>
      <c r="AW133" s="13" t="s">
        <v>31</v>
      </c>
      <c r="AX133" s="13" t="s">
        <v>69</v>
      </c>
      <c r="AY133" s="202" t="s">
        <v>328</v>
      </c>
    </row>
    <row r="134" s="14" customFormat="1">
      <c r="A134" s="14"/>
      <c r="B134" s="209"/>
      <c r="C134" s="14"/>
      <c r="D134" s="195" t="s">
        <v>442</v>
      </c>
      <c r="E134" s="210" t="s">
        <v>3</v>
      </c>
      <c r="F134" s="211" t="s">
        <v>452</v>
      </c>
      <c r="G134" s="14"/>
      <c r="H134" s="212">
        <v>1.9130000000000003</v>
      </c>
      <c r="I134" s="213"/>
      <c r="J134" s="14"/>
      <c r="K134" s="14"/>
      <c r="L134" s="209"/>
      <c r="M134" s="214"/>
      <c r="N134" s="215"/>
      <c r="O134" s="215"/>
      <c r="P134" s="215"/>
      <c r="Q134" s="215"/>
      <c r="R134" s="215"/>
      <c r="S134" s="215"/>
      <c r="T134" s="216"/>
      <c r="U134" s="14"/>
      <c r="V134" s="14"/>
      <c r="W134" s="14"/>
      <c r="X134" s="14"/>
      <c r="Y134" s="14"/>
      <c r="Z134" s="14"/>
      <c r="AA134" s="14"/>
      <c r="AB134" s="14"/>
      <c r="AC134" s="14"/>
      <c r="AD134" s="14"/>
      <c r="AE134" s="14"/>
      <c r="AT134" s="210" t="s">
        <v>442</v>
      </c>
      <c r="AU134" s="210" t="s">
        <v>79</v>
      </c>
      <c r="AV134" s="14" t="s">
        <v>113</v>
      </c>
      <c r="AW134" s="14" t="s">
        <v>31</v>
      </c>
      <c r="AX134" s="14" t="s">
        <v>76</v>
      </c>
      <c r="AY134" s="210" t="s">
        <v>328</v>
      </c>
    </row>
    <row r="135" s="13" customFormat="1">
      <c r="A135" s="13"/>
      <c r="B135" s="201"/>
      <c r="C135" s="13"/>
      <c r="D135" s="195" t="s">
        <v>442</v>
      </c>
      <c r="E135" s="13"/>
      <c r="F135" s="203" t="s">
        <v>8896</v>
      </c>
      <c r="G135" s="13"/>
      <c r="H135" s="204">
        <v>2.0089999999999999</v>
      </c>
      <c r="I135" s="205"/>
      <c r="J135" s="13"/>
      <c r="K135" s="13"/>
      <c r="L135" s="201"/>
      <c r="M135" s="206"/>
      <c r="N135" s="207"/>
      <c r="O135" s="207"/>
      <c r="P135" s="207"/>
      <c r="Q135" s="207"/>
      <c r="R135" s="207"/>
      <c r="S135" s="207"/>
      <c r="T135" s="208"/>
      <c r="U135" s="13"/>
      <c r="V135" s="13"/>
      <c r="W135" s="13"/>
      <c r="X135" s="13"/>
      <c r="Y135" s="13"/>
      <c r="Z135" s="13"/>
      <c r="AA135" s="13"/>
      <c r="AB135" s="13"/>
      <c r="AC135" s="13"/>
      <c r="AD135" s="13"/>
      <c r="AE135" s="13"/>
      <c r="AT135" s="202" t="s">
        <v>442</v>
      </c>
      <c r="AU135" s="202" t="s">
        <v>79</v>
      </c>
      <c r="AV135" s="13" t="s">
        <v>79</v>
      </c>
      <c r="AW135" s="13" t="s">
        <v>4</v>
      </c>
      <c r="AX135" s="13" t="s">
        <v>76</v>
      </c>
      <c r="AY135" s="202" t="s">
        <v>328</v>
      </c>
    </row>
    <row r="136" s="2" customFormat="1" ht="24.15" customHeight="1">
      <c r="A136" s="41"/>
      <c r="B136" s="176"/>
      <c r="C136" s="177" t="s">
        <v>150</v>
      </c>
      <c r="D136" s="177" t="s">
        <v>331</v>
      </c>
      <c r="E136" s="178" t="s">
        <v>7727</v>
      </c>
      <c r="F136" s="179" t="s">
        <v>7728</v>
      </c>
      <c r="G136" s="180" t="s">
        <v>439</v>
      </c>
      <c r="H136" s="181">
        <v>4.0659999999999998</v>
      </c>
      <c r="I136" s="182"/>
      <c r="J136" s="183">
        <f>ROUND(I136*H136,2)</f>
        <v>0</v>
      </c>
      <c r="K136" s="179" t="s">
        <v>335</v>
      </c>
      <c r="L136" s="42"/>
      <c r="M136" s="184" t="s">
        <v>3</v>
      </c>
      <c r="N136" s="185" t="s">
        <v>40</v>
      </c>
      <c r="O136" s="75"/>
      <c r="P136" s="186">
        <f>O136*H136</f>
        <v>0</v>
      </c>
      <c r="Q136" s="186">
        <v>0.11169999999999999</v>
      </c>
      <c r="R136" s="186">
        <f>Q136*H136</f>
        <v>0.45417219999999997</v>
      </c>
      <c r="S136" s="186">
        <v>0</v>
      </c>
      <c r="T136" s="187">
        <f>S136*H136</f>
        <v>0</v>
      </c>
      <c r="U136" s="41"/>
      <c r="V136" s="41"/>
      <c r="W136" s="41"/>
      <c r="X136" s="41"/>
      <c r="Y136" s="41"/>
      <c r="Z136" s="41"/>
      <c r="AA136" s="41"/>
      <c r="AB136" s="41"/>
      <c r="AC136" s="41"/>
      <c r="AD136" s="41"/>
      <c r="AE136" s="41"/>
      <c r="AR136" s="188" t="s">
        <v>113</v>
      </c>
      <c r="AT136" s="188" t="s">
        <v>331</v>
      </c>
      <c r="AU136" s="188" t="s">
        <v>79</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7729</v>
      </c>
    </row>
    <row r="137" s="2" customFormat="1">
      <c r="A137" s="41"/>
      <c r="B137" s="42"/>
      <c r="C137" s="41"/>
      <c r="D137" s="190" t="s">
        <v>338</v>
      </c>
      <c r="E137" s="41"/>
      <c r="F137" s="191" t="s">
        <v>7730</v>
      </c>
      <c r="G137" s="41"/>
      <c r="H137" s="41"/>
      <c r="I137" s="192"/>
      <c r="J137" s="41"/>
      <c r="K137" s="41"/>
      <c r="L137" s="42"/>
      <c r="M137" s="193"/>
      <c r="N137" s="194"/>
      <c r="O137" s="75"/>
      <c r="P137" s="75"/>
      <c r="Q137" s="75"/>
      <c r="R137" s="75"/>
      <c r="S137" s="75"/>
      <c r="T137" s="76"/>
      <c r="U137" s="41"/>
      <c r="V137" s="41"/>
      <c r="W137" s="41"/>
      <c r="X137" s="41"/>
      <c r="Y137" s="41"/>
      <c r="Z137" s="41"/>
      <c r="AA137" s="41"/>
      <c r="AB137" s="41"/>
      <c r="AC137" s="41"/>
      <c r="AD137" s="41"/>
      <c r="AE137" s="41"/>
      <c r="AT137" s="22" t="s">
        <v>338</v>
      </c>
      <c r="AU137" s="22" t="s">
        <v>79</v>
      </c>
    </row>
    <row r="138" s="13" customFormat="1">
      <c r="A138" s="13"/>
      <c r="B138" s="201"/>
      <c r="C138" s="13"/>
      <c r="D138" s="195" t="s">
        <v>442</v>
      </c>
      <c r="E138" s="202" t="s">
        <v>3</v>
      </c>
      <c r="F138" s="203" t="s">
        <v>8897</v>
      </c>
      <c r="G138" s="13"/>
      <c r="H138" s="204">
        <v>0.76800000000000002</v>
      </c>
      <c r="I138" s="205"/>
      <c r="J138" s="13"/>
      <c r="K138" s="13"/>
      <c r="L138" s="201"/>
      <c r="M138" s="206"/>
      <c r="N138" s="207"/>
      <c r="O138" s="207"/>
      <c r="P138" s="207"/>
      <c r="Q138" s="207"/>
      <c r="R138" s="207"/>
      <c r="S138" s="207"/>
      <c r="T138" s="208"/>
      <c r="U138" s="13"/>
      <c r="V138" s="13"/>
      <c r="W138" s="13"/>
      <c r="X138" s="13"/>
      <c r="Y138" s="13"/>
      <c r="Z138" s="13"/>
      <c r="AA138" s="13"/>
      <c r="AB138" s="13"/>
      <c r="AC138" s="13"/>
      <c r="AD138" s="13"/>
      <c r="AE138" s="13"/>
      <c r="AT138" s="202" t="s">
        <v>442</v>
      </c>
      <c r="AU138" s="202" t="s">
        <v>79</v>
      </c>
      <c r="AV138" s="13" t="s">
        <v>79</v>
      </c>
      <c r="AW138" s="13" t="s">
        <v>31</v>
      </c>
      <c r="AX138" s="13" t="s">
        <v>69</v>
      </c>
      <c r="AY138" s="202" t="s">
        <v>328</v>
      </c>
    </row>
    <row r="139" s="13" customFormat="1">
      <c r="A139" s="13"/>
      <c r="B139" s="201"/>
      <c r="C139" s="13"/>
      <c r="D139" s="195" t="s">
        <v>442</v>
      </c>
      <c r="E139" s="202" t="s">
        <v>3</v>
      </c>
      <c r="F139" s="203" t="s">
        <v>8898</v>
      </c>
      <c r="G139" s="13"/>
      <c r="H139" s="204">
        <v>0.32000000000000001</v>
      </c>
      <c r="I139" s="205"/>
      <c r="J139" s="13"/>
      <c r="K139" s="13"/>
      <c r="L139" s="201"/>
      <c r="M139" s="206"/>
      <c r="N139" s="207"/>
      <c r="O139" s="207"/>
      <c r="P139" s="207"/>
      <c r="Q139" s="207"/>
      <c r="R139" s="207"/>
      <c r="S139" s="207"/>
      <c r="T139" s="208"/>
      <c r="U139" s="13"/>
      <c r="V139" s="13"/>
      <c r="W139" s="13"/>
      <c r="X139" s="13"/>
      <c r="Y139" s="13"/>
      <c r="Z139" s="13"/>
      <c r="AA139" s="13"/>
      <c r="AB139" s="13"/>
      <c r="AC139" s="13"/>
      <c r="AD139" s="13"/>
      <c r="AE139" s="13"/>
      <c r="AT139" s="202" t="s">
        <v>442</v>
      </c>
      <c r="AU139" s="202" t="s">
        <v>79</v>
      </c>
      <c r="AV139" s="13" t="s">
        <v>79</v>
      </c>
      <c r="AW139" s="13" t="s">
        <v>31</v>
      </c>
      <c r="AX139" s="13" t="s">
        <v>69</v>
      </c>
      <c r="AY139" s="202" t="s">
        <v>328</v>
      </c>
    </row>
    <row r="140" s="13" customFormat="1">
      <c r="A140" s="13"/>
      <c r="B140" s="201"/>
      <c r="C140" s="13"/>
      <c r="D140" s="195" t="s">
        <v>442</v>
      </c>
      <c r="E140" s="202" t="s">
        <v>3</v>
      </c>
      <c r="F140" s="203" t="s">
        <v>8899</v>
      </c>
      <c r="G140" s="13"/>
      <c r="H140" s="204">
        <v>1.28</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69</v>
      </c>
      <c r="AY140" s="202" t="s">
        <v>328</v>
      </c>
    </row>
    <row r="141" s="13" customFormat="1">
      <c r="A141" s="13"/>
      <c r="B141" s="201"/>
      <c r="C141" s="13"/>
      <c r="D141" s="195" t="s">
        <v>442</v>
      </c>
      <c r="E141" s="202" t="s">
        <v>3</v>
      </c>
      <c r="F141" s="203" t="s">
        <v>8900</v>
      </c>
      <c r="G141" s="13"/>
      <c r="H141" s="204">
        <v>1.218</v>
      </c>
      <c r="I141" s="205"/>
      <c r="J141" s="13"/>
      <c r="K141" s="13"/>
      <c r="L141" s="201"/>
      <c r="M141" s="206"/>
      <c r="N141" s="207"/>
      <c r="O141" s="207"/>
      <c r="P141" s="207"/>
      <c r="Q141" s="207"/>
      <c r="R141" s="207"/>
      <c r="S141" s="207"/>
      <c r="T141" s="208"/>
      <c r="U141" s="13"/>
      <c r="V141" s="13"/>
      <c r="W141" s="13"/>
      <c r="X141" s="13"/>
      <c r="Y141" s="13"/>
      <c r="Z141" s="13"/>
      <c r="AA141" s="13"/>
      <c r="AB141" s="13"/>
      <c r="AC141" s="13"/>
      <c r="AD141" s="13"/>
      <c r="AE141" s="13"/>
      <c r="AT141" s="202" t="s">
        <v>442</v>
      </c>
      <c r="AU141" s="202" t="s">
        <v>79</v>
      </c>
      <c r="AV141" s="13" t="s">
        <v>79</v>
      </c>
      <c r="AW141" s="13" t="s">
        <v>31</v>
      </c>
      <c r="AX141" s="13" t="s">
        <v>69</v>
      </c>
      <c r="AY141" s="202" t="s">
        <v>328</v>
      </c>
    </row>
    <row r="142" s="13" customFormat="1">
      <c r="A142" s="13"/>
      <c r="B142" s="201"/>
      <c r="C142" s="13"/>
      <c r="D142" s="195" t="s">
        <v>442</v>
      </c>
      <c r="E142" s="202" t="s">
        <v>3</v>
      </c>
      <c r="F142" s="203" t="s">
        <v>8901</v>
      </c>
      <c r="G142" s="13"/>
      <c r="H142" s="204">
        <v>0.47999999999999998</v>
      </c>
      <c r="I142" s="205"/>
      <c r="J142" s="13"/>
      <c r="K142" s="13"/>
      <c r="L142" s="201"/>
      <c r="M142" s="206"/>
      <c r="N142" s="207"/>
      <c r="O142" s="207"/>
      <c r="P142" s="207"/>
      <c r="Q142" s="207"/>
      <c r="R142" s="207"/>
      <c r="S142" s="207"/>
      <c r="T142" s="208"/>
      <c r="U142" s="13"/>
      <c r="V142" s="13"/>
      <c r="W142" s="13"/>
      <c r="X142" s="13"/>
      <c r="Y142" s="13"/>
      <c r="Z142" s="13"/>
      <c r="AA142" s="13"/>
      <c r="AB142" s="13"/>
      <c r="AC142" s="13"/>
      <c r="AD142" s="13"/>
      <c r="AE142" s="13"/>
      <c r="AT142" s="202" t="s">
        <v>442</v>
      </c>
      <c r="AU142" s="202" t="s">
        <v>79</v>
      </c>
      <c r="AV142" s="13" t="s">
        <v>79</v>
      </c>
      <c r="AW142" s="13" t="s">
        <v>31</v>
      </c>
      <c r="AX142" s="13" t="s">
        <v>69</v>
      </c>
      <c r="AY142" s="202" t="s">
        <v>328</v>
      </c>
    </row>
    <row r="143" s="14" customFormat="1">
      <c r="A143" s="14"/>
      <c r="B143" s="209"/>
      <c r="C143" s="14"/>
      <c r="D143" s="195" t="s">
        <v>442</v>
      </c>
      <c r="E143" s="210" t="s">
        <v>3</v>
      </c>
      <c r="F143" s="211" t="s">
        <v>452</v>
      </c>
      <c r="G143" s="14"/>
      <c r="H143" s="212">
        <v>4.0660000000000007</v>
      </c>
      <c r="I143" s="213"/>
      <c r="J143" s="14"/>
      <c r="K143" s="14"/>
      <c r="L143" s="209"/>
      <c r="M143" s="214"/>
      <c r="N143" s="215"/>
      <c r="O143" s="215"/>
      <c r="P143" s="215"/>
      <c r="Q143" s="215"/>
      <c r="R143" s="215"/>
      <c r="S143" s="215"/>
      <c r="T143" s="216"/>
      <c r="U143" s="14"/>
      <c r="V143" s="14"/>
      <c r="W143" s="14"/>
      <c r="X143" s="14"/>
      <c r="Y143" s="14"/>
      <c r="Z143" s="14"/>
      <c r="AA143" s="14"/>
      <c r="AB143" s="14"/>
      <c r="AC143" s="14"/>
      <c r="AD143" s="14"/>
      <c r="AE143" s="14"/>
      <c r="AT143" s="210" t="s">
        <v>442</v>
      </c>
      <c r="AU143" s="210" t="s">
        <v>79</v>
      </c>
      <c r="AV143" s="14" t="s">
        <v>113</v>
      </c>
      <c r="AW143" s="14" t="s">
        <v>31</v>
      </c>
      <c r="AX143" s="14" t="s">
        <v>76</v>
      </c>
      <c r="AY143" s="210" t="s">
        <v>328</v>
      </c>
    </row>
    <row r="144" s="12" customFormat="1" ht="22.8" customHeight="1">
      <c r="A144" s="12"/>
      <c r="B144" s="163"/>
      <c r="C144" s="12"/>
      <c r="D144" s="164" t="s">
        <v>68</v>
      </c>
      <c r="E144" s="174" t="s">
        <v>183</v>
      </c>
      <c r="F144" s="174" t="s">
        <v>202</v>
      </c>
      <c r="G144" s="12"/>
      <c r="H144" s="12"/>
      <c r="I144" s="166"/>
      <c r="J144" s="175">
        <f>BK144</f>
        <v>0</v>
      </c>
      <c r="K144" s="12"/>
      <c r="L144" s="163"/>
      <c r="M144" s="168"/>
      <c r="N144" s="169"/>
      <c r="O144" s="169"/>
      <c r="P144" s="170">
        <f>SUM(P145:P155)</f>
        <v>0</v>
      </c>
      <c r="Q144" s="169"/>
      <c r="R144" s="170">
        <f>SUM(R145:R155)</f>
        <v>0.14982000000000001</v>
      </c>
      <c r="S144" s="169"/>
      <c r="T144" s="171">
        <f>SUM(T145:T155)</f>
        <v>0</v>
      </c>
      <c r="U144" s="12"/>
      <c r="V144" s="12"/>
      <c r="W144" s="12"/>
      <c r="X144" s="12"/>
      <c r="Y144" s="12"/>
      <c r="Z144" s="12"/>
      <c r="AA144" s="12"/>
      <c r="AB144" s="12"/>
      <c r="AC144" s="12"/>
      <c r="AD144" s="12"/>
      <c r="AE144" s="12"/>
      <c r="AR144" s="164" t="s">
        <v>76</v>
      </c>
      <c r="AT144" s="172" t="s">
        <v>68</v>
      </c>
      <c r="AU144" s="172" t="s">
        <v>76</v>
      </c>
      <c r="AY144" s="164" t="s">
        <v>328</v>
      </c>
      <c r="BK144" s="173">
        <f>SUM(BK145:BK155)</f>
        <v>0</v>
      </c>
    </row>
    <row r="145" s="2" customFormat="1" ht="16.5" customHeight="1">
      <c r="A145" s="41"/>
      <c r="B145" s="176"/>
      <c r="C145" s="177" t="s">
        <v>168</v>
      </c>
      <c r="D145" s="177" t="s">
        <v>331</v>
      </c>
      <c r="E145" s="178" t="s">
        <v>7744</v>
      </c>
      <c r="F145" s="179" t="s">
        <v>7745</v>
      </c>
      <c r="G145" s="180" t="s">
        <v>574</v>
      </c>
      <c r="H145" s="181">
        <v>2</v>
      </c>
      <c r="I145" s="182"/>
      <c r="J145" s="183">
        <f>ROUND(I145*H145,2)</f>
        <v>0</v>
      </c>
      <c r="K145" s="179" t="s">
        <v>335</v>
      </c>
      <c r="L145" s="42"/>
      <c r="M145" s="184" t="s">
        <v>3</v>
      </c>
      <c r="N145" s="185" t="s">
        <v>40</v>
      </c>
      <c r="O145" s="75"/>
      <c r="P145" s="186">
        <f>O145*H145</f>
        <v>0</v>
      </c>
      <c r="Q145" s="186">
        <v>0.072870000000000004</v>
      </c>
      <c r="R145" s="186">
        <f>Q145*H145</f>
        <v>0.14574000000000001</v>
      </c>
      <c r="S145" s="186">
        <v>0</v>
      </c>
      <c r="T145" s="187">
        <f>S145*H145</f>
        <v>0</v>
      </c>
      <c r="U145" s="41"/>
      <c r="V145" s="41"/>
      <c r="W145" s="41"/>
      <c r="X145" s="41"/>
      <c r="Y145" s="41"/>
      <c r="Z145" s="41"/>
      <c r="AA145" s="41"/>
      <c r="AB145" s="41"/>
      <c r="AC145" s="41"/>
      <c r="AD145" s="41"/>
      <c r="AE145" s="41"/>
      <c r="AR145" s="188" t="s">
        <v>113</v>
      </c>
      <c r="AT145" s="188" t="s">
        <v>331</v>
      </c>
      <c r="AU145" s="188" t="s">
        <v>79</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7746</v>
      </c>
    </row>
    <row r="146" s="2" customFormat="1">
      <c r="A146" s="41"/>
      <c r="B146" s="42"/>
      <c r="C146" s="41"/>
      <c r="D146" s="190" t="s">
        <v>338</v>
      </c>
      <c r="E146" s="41"/>
      <c r="F146" s="191" t="s">
        <v>7747</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79</v>
      </c>
    </row>
    <row r="147" s="2" customFormat="1" ht="16.5" customHeight="1">
      <c r="A147" s="41"/>
      <c r="B147" s="176"/>
      <c r="C147" s="224" t="s">
        <v>171</v>
      </c>
      <c r="D147" s="224" t="s">
        <v>539</v>
      </c>
      <c r="E147" s="225" t="s">
        <v>4561</v>
      </c>
      <c r="F147" s="226" t="s">
        <v>7750</v>
      </c>
      <c r="G147" s="227" t="s">
        <v>367</v>
      </c>
      <c r="H147" s="228">
        <v>2</v>
      </c>
      <c r="I147" s="229"/>
      <c r="J147" s="230">
        <f>ROUND(I147*H147,2)</f>
        <v>0</v>
      </c>
      <c r="K147" s="226" t="s">
        <v>3</v>
      </c>
      <c r="L147" s="231"/>
      <c r="M147" s="232" t="s">
        <v>3</v>
      </c>
      <c r="N147" s="233"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171</v>
      </c>
      <c r="AT147" s="188" t="s">
        <v>539</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7751</v>
      </c>
    </row>
    <row r="148" s="2" customFormat="1" ht="24.15" customHeight="1">
      <c r="A148" s="41"/>
      <c r="B148" s="176"/>
      <c r="C148" s="177" t="s">
        <v>183</v>
      </c>
      <c r="D148" s="177" t="s">
        <v>331</v>
      </c>
      <c r="E148" s="178" t="s">
        <v>7755</v>
      </c>
      <c r="F148" s="179" t="s">
        <v>7756</v>
      </c>
      <c r="G148" s="180" t="s">
        <v>574</v>
      </c>
      <c r="H148" s="181">
        <v>2</v>
      </c>
      <c r="I148" s="182"/>
      <c r="J148" s="183">
        <f>ROUND(I148*H148,2)</f>
        <v>0</v>
      </c>
      <c r="K148" s="179" t="s">
        <v>335</v>
      </c>
      <c r="L148" s="42"/>
      <c r="M148" s="184" t="s">
        <v>3</v>
      </c>
      <c r="N148" s="185" t="s">
        <v>40</v>
      </c>
      <c r="O148" s="75"/>
      <c r="P148" s="186">
        <f>O148*H148</f>
        <v>0</v>
      </c>
      <c r="Q148" s="186">
        <v>0.001</v>
      </c>
      <c r="R148" s="186">
        <f>Q148*H148</f>
        <v>0.002</v>
      </c>
      <c r="S148" s="186">
        <v>0</v>
      </c>
      <c r="T148" s="187">
        <f>S148*H148</f>
        <v>0</v>
      </c>
      <c r="U148" s="41"/>
      <c r="V148" s="41"/>
      <c r="W148" s="41"/>
      <c r="X148" s="41"/>
      <c r="Y148" s="41"/>
      <c r="Z148" s="41"/>
      <c r="AA148" s="41"/>
      <c r="AB148" s="41"/>
      <c r="AC148" s="41"/>
      <c r="AD148" s="41"/>
      <c r="AE148" s="41"/>
      <c r="AR148" s="188" t="s">
        <v>113</v>
      </c>
      <c r="AT148" s="188" t="s">
        <v>331</v>
      </c>
      <c r="AU148" s="188" t="s">
        <v>79</v>
      </c>
      <c r="AY148" s="22" t="s">
        <v>328</v>
      </c>
      <c r="BE148" s="189">
        <f>IF(N148="základní",J148,0)</f>
        <v>0</v>
      </c>
      <c r="BF148" s="189">
        <f>IF(N148="snížená",J148,0)</f>
        <v>0</v>
      </c>
      <c r="BG148" s="189">
        <f>IF(N148="zákl. přenesená",J148,0)</f>
        <v>0</v>
      </c>
      <c r="BH148" s="189">
        <f>IF(N148="sníž. přenesená",J148,0)</f>
        <v>0</v>
      </c>
      <c r="BI148" s="189">
        <f>IF(N148="nulová",J148,0)</f>
        <v>0</v>
      </c>
      <c r="BJ148" s="22" t="s">
        <v>76</v>
      </c>
      <c r="BK148" s="189">
        <f>ROUND(I148*H148,2)</f>
        <v>0</v>
      </c>
      <c r="BL148" s="22" t="s">
        <v>113</v>
      </c>
      <c r="BM148" s="188" t="s">
        <v>7757</v>
      </c>
    </row>
    <row r="149" s="2" customFormat="1">
      <c r="A149" s="41"/>
      <c r="B149" s="42"/>
      <c r="C149" s="41"/>
      <c r="D149" s="190" t="s">
        <v>338</v>
      </c>
      <c r="E149" s="41"/>
      <c r="F149" s="191" t="s">
        <v>7758</v>
      </c>
      <c r="G149" s="41"/>
      <c r="H149" s="41"/>
      <c r="I149" s="192"/>
      <c r="J149" s="41"/>
      <c r="K149" s="41"/>
      <c r="L149" s="42"/>
      <c r="M149" s="193"/>
      <c r="N149" s="194"/>
      <c r="O149" s="75"/>
      <c r="P149" s="75"/>
      <c r="Q149" s="75"/>
      <c r="R149" s="75"/>
      <c r="S149" s="75"/>
      <c r="T149" s="76"/>
      <c r="U149" s="41"/>
      <c r="V149" s="41"/>
      <c r="W149" s="41"/>
      <c r="X149" s="41"/>
      <c r="Y149" s="41"/>
      <c r="Z149" s="41"/>
      <c r="AA149" s="41"/>
      <c r="AB149" s="41"/>
      <c r="AC149" s="41"/>
      <c r="AD149" s="41"/>
      <c r="AE149" s="41"/>
      <c r="AT149" s="22" t="s">
        <v>338</v>
      </c>
      <c r="AU149" s="22" t="s">
        <v>79</v>
      </c>
    </row>
    <row r="150" s="2" customFormat="1" ht="16.5" customHeight="1">
      <c r="A150" s="41"/>
      <c r="B150" s="176"/>
      <c r="C150" s="224" t="s">
        <v>235</v>
      </c>
      <c r="D150" s="224" t="s">
        <v>539</v>
      </c>
      <c r="E150" s="225" t="s">
        <v>4538</v>
      </c>
      <c r="F150" s="226" t="s">
        <v>7761</v>
      </c>
      <c r="G150" s="227" t="s">
        <v>367</v>
      </c>
      <c r="H150" s="228">
        <v>2</v>
      </c>
      <c r="I150" s="229"/>
      <c r="J150" s="230">
        <f>ROUND(I150*H150,2)</f>
        <v>0</v>
      </c>
      <c r="K150" s="226" t="s">
        <v>3</v>
      </c>
      <c r="L150" s="231"/>
      <c r="M150" s="232" t="s">
        <v>3</v>
      </c>
      <c r="N150" s="233" t="s">
        <v>40</v>
      </c>
      <c r="O150" s="75"/>
      <c r="P150" s="186">
        <f>O150*H150</f>
        <v>0</v>
      </c>
      <c r="Q150" s="186">
        <v>0</v>
      </c>
      <c r="R150" s="186">
        <f>Q150*H150</f>
        <v>0</v>
      </c>
      <c r="S150" s="186">
        <v>0</v>
      </c>
      <c r="T150" s="187">
        <f>S150*H150</f>
        <v>0</v>
      </c>
      <c r="U150" s="41"/>
      <c r="V150" s="41"/>
      <c r="W150" s="41"/>
      <c r="X150" s="41"/>
      <c r="Y150" s="41"/>
      <c r="Z150" s="41"/>
      <c r="AA150" s="41"/>
      <c r="AB150" s="41"/>
      <c r="AC150" s="41"/>
      <c r="AD150" s="41"/>
      <c r="AE150" s="41"/>
      <c r="AR150" s="188" t="s">
        <v>171</v>
      </c>
      <c r="AT150" s="188" t="s">
        <v>539</v>
      </c>
      <c r="AU150" s="188" t="s">
        <v>79</v>
      </c>
      <c r="AY150" s="22" t="s">
        <v>328</v>
      </c>
      <c r="BE150" s="189">
        <f>IF(N150="základní",J150,0)</f>
        <v>0</v>
      </c>
      <c r="BF150" s="189">
        <f>IF(N150="snížená",J150,0)</f>
        <v>0</v>
      </c>
      <c r="BG150" s="189">
        <f>IF(N150="zákl. přenesená",J150,0)</f>
        <v>0</v>
      </c>
      <c r="BH150" s="189">
        <f>IF(N150="sníž. přenesená",J150,0)</f>
        <v>0</v>
      </c>
      <c r="BI150" s="189">
        <f>IF(N150="nulová",J150,0)</f>
        <v>0</v>
      </c>
      <c r="BJ150" s="22" t="s">
        <v>76</v>
      </c>
      <c r="BK150" s="189">
        <f>ROUND(I150*H150,2)</f>
        <v>0</v>
      </c>
      <c r="BL150" s="22" t="s">
        <v>113</v>
      </c>
      <c r="BM150" s="188" t="s">
        <v>7762</v>
      </c>
    </row>
    <row r="151" s="2" customFormat="1" ht="21.75" customHeight="1">
      <c r="A151" s="41"/>
      <c r="B151" s="176"/>
      <c r="C151" s="177" t="s">
        <v>239</v>
      </c>
      <c r="D151" s="177" t="s">
        <v>331</v>
      </c>
      <c r="E151" s="178" t="s">
        <v>7763</v>
      </c>
      <c r="F151" s="179" t="s">
        <v>7764</v>
      </c>
      <c r="G151" s="180" t="s">
        <v>574</v>
      </c>
      <c r="H151" s="181">
        <v>4</v>
      </c>
      <c r="I151" s="182"/>
      <c r="J151" s="183">
        <f>ROUND(I151*H151,2)</f>
        <v>0</v>
      </c>
      <c r="K151" s="179" t="s">
        <v>335</v>
      </c>
      <c r="L151" s="42"/>
      <c r="M151" s="184" t="s">
        <v>3</v>
      </c>
      <c r="N151" s="185" t="s">
        <v>40</v>
      </c>
      <c r="O151" s="75"/>
      <c r="P151" s="186">
        <f>O151*H151</f>
        <v>0</v>
      </c>
      <c r="Q151" s="186">
        <v>0.00051999999999999995</v>
      </c>
      <c r="R151" s="186">
        <f>Q151*H151</f>
        <v>0.0020799999999999998</v>
      </c>
      <c r="S151" s="186">
        <v>0</v>
      </c>
      <c r="T151" s="187">
        <f>S151*H151</f>
        <v>0</v>
      </c>
      <c r="U151" s="41"/>
      <c r="V151" s="41"/>
      <c r="W151" s="41"/>
      <c r="X151" s="41"/>
      <c r="Y151" s="41"/>
      <c r="Z151" s="41"/>
      <c r="AA151" s="41"/>
      <c r="AB151" s="41"/>
      <c r="AC151" s="41"/>
      <c r="AD151" s="41"/>
      <c r="AE151" s="41"/>
      <c r="AR151" s="188" t="s">
        <v>113</v>
      </c>
      <c r="AT151" s="188" t="s">
        <v>331</v>
      </c>
      <c r="AU151" s="188" t="s">
        <v>79</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7765</v>
      </c>
    </row>
    <row r="152" s="2" customFormat="1">
      <c r="A152" s="41"/>
      <c r="B152" s="42"/>
      <c r="C152" s="41"/>
      <c r="D152" s="190" t="s">
        <v>338</v>
      </c>
      <c r="E152" s="41"/>
      <c r="F152" s="191" t="s">
        <v>7766</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79</v>
      </c>
    </row>
    <row r="153" s="2" customFormat="1" ht="16.5" customHeight="1">
      <c r="A153" s="41"/>
      <c r="B153" s="176"/>
      <c r="C153" s="224" t="s">
        <v>9</v>
      </c>
      <c r="D153" s="224" t="s">
        <v>539</v>
      </c>
      <c r="E153" s="225" t="s">
        <v>4571</v>
      </c>
      <c r="F153" s="226" t="s">
        <v>7769</v>
      </c>
      <c r="G153" s="227" t="s">
        <v>7770</v>
      </c>
      <c r="H153" s="228">
        <v>4</v>
      </c>
      <c r="I153" s="229"/>
      <c r="J153" s="230">
        <f>ROUND(I153*H153,2)</f>
        <v>0</v>
      </c>
      <c r="K153" s="226" t="s">
        <v>3</v>
      </c>
      <c r="L153" s="231"/>
      <c r="M153" s="232" t="s">
        <v>3</v>
      </c>
      <c r="N153" s="233" t="s">
        <v>40</v>
      </c>
      <c r="O153" s="75"/>
      <c r="P153" s="186">
        <f>O153*H153</f>
        <v>0</v>
      </c>
      <c r="Q153" s="186">
        <v>0</v>
      </c>
      <c r="R153" s="186">
        <f>Q153*H153</f>
        <v>0</v>
      </c>
      <c r="S153" s="186">
        <v>0</v>
      </c>
      <c r="T153" s="187">
        <f>S153*H153</f>
        <v>0</v>
      </c>
      <c r="U153" s="41"/>
      <c r="V153" s="41"/>
      <c r="W153" s="41"/>
      <c r="X153" s="41"/>
      <c r="Y153" s="41"/>
      <c r="Z153" s="41"/>
      <c r="AA153" s="41"/>
      <c r="AB153" s="41"/>
      <c r="AC153" s="41"/>
      <c r="AD153" s="41"/>
      <c r="AE153" s="41"/>
      <c r="AR153" s="188" t="s">
        <v>1580</v>
      </c>
      <c r="AT153" s="188" t="s">
        <v>539</v>
      </c>
      <c r="AU153" s="188" t="s">
        <v>79</v>
      </c>
      <c r="AY153" s="22" t="s">
        <v>328</v>
      </c>
      <c r="BE153" s="189">
        <f>IF(N153="základní",J153,0)</f>
        <v>0</v>
      </c>
      <c r="BF153" s="189">
        <f>IF(N153="snížená",J153,0)</f>
        <v>0</v>
      </c>
      <c r="BG153" s="189">
        <f>IF(N153="zákl. přenesená",J153,0)</f>
        <v>0</v>
      </c>
      <c r="BH153" s="189">
        <f>IF(N153="sníž. přenesená",J153,0)</f>
        <v>0</v>
      </c>
      <c r="BI153" s="189">
        <f>IF(N153="nulová",J153,0)</f>
        <v>0</v>
      </c>
      <c r="BJ153" s="22" t="s">
        <v>76</v>
      </c>
      <c r="BK153" s="189">
        <f>ROUND(I153*H153,2)</f>
        <v>0</v>
      </c>
      <c r="BL153" s="22" t="s">
        <v>1580</v>
      </c>
      <c r="BM153" s="188" t="s">
        <v>7771</v>
      </c>
    </row>
    <row r="154" s="2" customFormat="1" ht="16.5" customHeight="1">
      <c r="A154" s="41"/>
      <c r="B154" s="176"/>
      <c r="C154" s="177" t="s">
        <v>505</v>
      </c>
      <c r="D154" s="177" t="s">
        <v>331</v>
      </c>
      <c r="E154" s="178" t="s">
        <v>2349</v>
      </c>
      <c r="F154" s="179" t="s">
        <v>8902</v>
      </c>
      <c r="G154" s="180" t="s">
        <v>367</v>
      </c>
      <c r="H154" s="181">
        <v>1</v>
      </c>
      <c r="I154" s="182"/>
      <c r="J154" s="183">
        <f>ROUND(I154*H154,2)</f>
        <v>0</v>
      </c>
      <c r="K154" s="179" t="s">
        <v>3</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8903</v>
      </c>
    </row>
    <row r="155" s="2" customFormat="1" ht="21.75" customHeight="1">
      <c r="A155" s="41"/>
      <c r="B155" s="176"/>
      <c r="C155" s="177" t="s">
        <v>512</v>
      </c>
      <c r="D155" s="177" t="s">
        <v>331</v>
      </c>
      <c r="E155" s="178" t="s">
        <v>4440</v>
      </c>
      <c r="F155" s="179" t="s">
        <v>8904</v>
      </c>
      <c r="G155" s="180" t="s">
        <v>367</v>
      </c>
      <c r="H155" s="181">
        <v>3</v>
      </c>
      <c r="I155" s="182"/>
      <c r="J155" s="183">
        <f>ROUND(I155*H155,2)</f>
        <v>0</v>
      </c>
      <c r="K155" s="179" t="s">
        <v>3</v>
      </c>
      <c r="L155" s="42"/>
      <c r="M155" s="184" t="s">
        <v>3</v>
      </c>
      <c r="N155" s="185" t="s">
        <v>40</v>
      </c>
      <c r="O155" s="75"/>
      <c r="P155" s="186">
        <f>O155*H155</f>
        <v>0</v>
      </c>
      <c r="Q155" s="186">
        <v>0</v>
      </c>
      <c r="R155" s="186">
        <f>Q155*H155</f>
        <v>0</v>
      </c>
      <c r="S155" s="186">
        <v>0</v>
      </c>
      <c r="T155" s="187">
        <f>S155*H155</f>
        <v>0</v>
      </c>
      <c r="U155" s="41"/>
      <c r="V155" s="41"/>
      <c r="W155" s="41"/>
      <c r="X155" s="41"/>
      <c r="Y155" s="41"/>
      <c r="Z155" s="41"/>
      <c r="AA155" s="41"/>
      <c r="AB155" s="41"/>
      <c r="AC155" s="41"/>
      <c r="AD155" s="41"/>
      <c r="AE155" s="41"/>
      <c r="AR155" s="188" t="s">
        <v>113</v>
      </c>
      <c r="AT155" s="188" t="s">
        <v>331</v>
      </c>
      <c r="AU155" s="188" t="s">
        <v>79</v>
      </c>
      <c r="AY155" s="22" t="s">
        <v>328</v>
      </c>
      <c r="BE155" s="189">
        <f>IF(N155="základní",J155,0)</f>
        <v>0</v>
      </c>
      <c r="BF155" s="189">
        <f>IF(N155="snížená",J155,0)</f>
        <v>0</v>
      </c>
      <c r="BG155" s="189">
        <f>IF(N155="zákl. přenesená",J155,0)</f>
        <v>0</v>
      </c>
      <c r="BH155" s="189">
        <f>IF(N155="sníž. přenesená",J155,0)</f>
        <v>0</v>
      </c>
      <c r="BI155" s="189">
        <f>IF(N155="nulová",J155,0)</f>
        <v>0</v>
      </c>
      <c r="BJ155" s="22" t="s">
        <v>76</v>
      </c>
      <c r="BK155" s="189">
        <f>ROUND(I155*H155,2)</f>
        <v>0</v>
      </c>
      <c r="BL155" s="22" t="s">
        <v>113</v>
      </c>
      <c r="BM155" s="188" t="s">
        <v>8905</v>
      </c>
    </row>
    <row r="156" s="12" customFormat="1" ht="22.8" customHeight="1">
      <c r="A156" s="12"/>
      <c r="B156" s="163"/>
      <c r="C156" s="12"/>
      <c r="D156" s="164" t="s">
        <v>68</v>
      </c>
      <c r="E156" s="174" t="s">
        <v>932</v>
      </c>
      <c r="F156" s="174" t="s">
        <v>933</v>
      </c>
      <c r="G156" s="12"/>
      <c r="H156" s="12"/>
      <c r="I156" s="166"/>
      <c r="J156" s="175">
        <f>BK156</f>
        <v>0</v>
      </c>
      <c r="K156" s="12"/>
      <c r="L156" s="163"/>
      <c r="M156" s="168"/>
      <c r="N156" s="169"/>
      <c r="O156" s="169"/>
      <c r="P156" s="170">
        <f>SUM(P157:P158)</f>
        <v>0</v>
      </c>
      <c r="Q156" s="169"/>
      <c r="R156" s="170">
        <f>SUM(R157:R158)</f>
        <v>0</v>
      </c>
      <c r="S156" s="169"/>
      <c r="T156" s="171">
        <f>SUM(T157:T158)</f>
        <v>0</v>
      </c>
      <c r="U156" s="12"/>
      <c r="V156" s="12"/>
      <c r="W156" s="12"/>
      <c r="X156" s="12"/>
      <c r="Y156" s="12"/>
      <c r="Z156" s="12"/>
      <c r="AA156" s="12"/>
      <c r="AB156" s="12"/>
      <c r="AC156" s="12"/>
      <c r="AD156" s="12"/>
      <c r="AE156" s="12"/>
      <c r="AR156" s="164" t="s">
        <v>76</v>
      </c>
      <c r="AT156" s="172" t="s">
        <v>68</v>
      </c>
      <c r="AU156" s="172" t="s">
        <v>76</v>
      </c>
      <c r="AY156" s="164" t="s">
        <v>328</v>
      </c>
      <c r="BK156" s="173">
        <f>SUM(BK157:BK158)</f>
        <v>0</v>
      </c>
    </row>
    <row r="157" s="2" customFormat="1" ht="55.5" customHeight="1">
      <c r="A157" s="41"/>
      <c r="B157" s="176"/>
      <c r="C157" s="177" t="s">
        <v>526</v>
      </c>
      <c r="D157" s="177" t="s">
        <v>331</v>
      </c>
      <c r="E157" s="178" t="s">
        <v>5353</v>
      </c>
      <c r="F157" s="179" t="s">
        <v>5354</v>
      </c>
      <c r="G157" s="180" t="s">
        <v>585</v>
      </c>
      <c r="H157" s="181">
        <v>5.2270000000000003</v>
      </c>
      <c r="I157" s="182"/>
      <c r="J157" s="183">
        <f>ROUND(I157*H157,2)</f>
        <v>0</v>
      </c>
      <c r="K157" s="179" t="s">
        <v>335</v>
      </c>
      <c r="L157" s="42"/>
      <c r="M157" s="184" t="s">
        <v>3</v>
      </c>
      <c r="N157" s="185" t="s">
        <v>40</v>
      </c>
      <c r="O157" s="75"/>
      <c r="P157" s="186">
        <f>O157*H157</f>
        <v>0</v>
      </c>
      <c r="Q157" s="186">
        <v>0</v>
      </c>
      <c r="R157" s="186">
        <f>Q157*H157</f>
        <v>0</v>
      </c>
      <c r="S157" s="186">
        <v>0</v>
      </c>
      <c r="T157" s="187">
        <f>S157*H157</f>
        <v>0</v>
      </c>
      <c r="U157" s="41"/>
      <c r="V157" s="41"/>
      <c r="W157" s="41"/>
      <c r="X157" s="41"/>
      <c r="Y157" s="41"/>
      <c r="Z157" s="41"/>
      <c r="AA157" s="41"/>
      <c r="AB157" s="41"/>
      <c r="AC157" s="41"/>
      <c r="AD157" s="41"/>
      <c r="AE157" s="41"/>
      <c r="AR157" s="188" t="s">
        <v>113</v>
      </c>
      <c r="AT157" s="188" t="s">
        <v>331</v>
      </c>
      <c r="AU157" s="188" t="s">
        <v>79</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113</v>
      </c>
      <c r="BM157" s="188" t="s">
        <v>7806</v>
      </c>
    </row>
    <row r="158" s="2" customFormat="1">
      <c r="A158" s="41"/>
      <c r="B158" s="42"/>
      <c r="C158" s="41"/>
      <c r="D158" s="190" t="s">
        <v>338</v>
      </c>
      <c r="E158" s="41"/>
      <c r="F158" s="191" t="s">
        <v>5356</v>
      </c>
      <c r="G158" s="41"/>
      <c r="H158" s="41"/>
      <c r="I158" s="192"/>
      <c r="J158" s="41"/>
      <c r="K158" s="41"/>
      <c r="L158" s="42"/>
      <c r="M158" s="197"/>
      <c r="N158" s="198"/>
      <c r="O158" s="199"/>
      <c r="P158" s="199"/>
      <c r="Q158" s="199"/>
      <c r="R158" s="199"/>
      <c r="S158" s="199"/>
      <c r="T158" s="200"/>
      <c r="U158" s="41"/>
      <c r="V158" s="41"/>
      <c r="W158" s="41"/>
      <c r="X158" s="41"/>
      <c r="Y158" s="41"/>
      <c r="Z158" s="41"/>
      <c r="AA158" s="41"/>
      <c r="AB158" s="41"/>
      <c r="AC158" s="41"/>
      <c r="AD158" s="41"/>
      <c r="AE158" s="41"/>
      <c r="AT158" s="22" t="s">
        <v>338</v>
      </c>
      <c r="AU158" s="22" t="s">
        <v>79</v>
      </c>
    </row>
    <row r="159" s="2" customFormat="1" ht="6.96" customHeight="1">
      <c r="A159" s="41"/>
      <c r="B159" s="58"/>
      <c r="C159" s="59"/>
      <c r="D159" s="59"/>
      <c r="E159" s="59"/>
      <c r="F159" s="59"/>
      <c r="G159" s="59"/>
      <c r="H159" s="59"/>
      <c r="I159" s="59"/>
      <c r="J159" s="59"/>
      <c r="K159" s="59"/>
      <c r="L159" s="42"/>
      <c r="M159" s="41"/>
      <c r="O159" s="41"/>
      <c r="P159" s="41"/>
      <c r="Q159" s="41"/>
      <c r="R159" s="41"/>
      <c r="S159" s="41"/>
      <c r="T159" s="41"/>
      <c r="U159" s="41"/>
      <c r="V159" s="41"/>
      <c r="W159" s="41"/>
      <c r="X159" s="41"/>
      <c r="Y159" s="41"/>
      <c r="Z159" s="41"/>
      <c r="AA159" s="41"/>
      <c r="AB159" s="41"/>
      <c r="AC159" s="41"/>
      <c r="AD159" s="41"/>
      <c r="AE159" s="41"/>
    </row>
  </sheetData>
  <autoFilter ref="C97:K158"/>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5_01/133251101"/>
    <hyperlink ref="F112" r:id="rId2" display="https://podminky.urs.cz/item/CS_URS_2025_01/162751117"/>
    <hyperlink ref="F119" r:id="rId3" display="https://podminky.urs.cz/item/CS_URS_2025_01/162751119"/>
    <hyperlink ref="F123" r:id="rId4" display="https://podminky.urs.cz/item/CS_URS_2025_01/997013873"/>
    <hyperlink ref="F128" r:id="rId5" display="https://podminky.urs.cz/item/CS_URS_2025_01/275313511"/>
    <hyperlink ref="F137" r:id="rId6" display="https://podminky.urs.cz/item/CS_URS_2025_01/632451454"/>
    <hyperlink ref="F146" r:id="rId7" display="https://podminky.urs.cz/item/CS_URS_2025_01/936104211"/>
    <hyperlink ref="F149" r:id="rId8" display="https://podminky.urs.cz/item/CS_URS_2025_01/936124113"/>
    <hyperlink ref="F152" r:id="rId9" display="https://podminky.urs.cz/item/CS_URS_2025_01/936174311"/>
    <hyperlink ref="F158" r:id="rId10" display="https://podminky.urs.cz/item/CS_URS_2025_01/998011001"/>
  </hyperlinks>
  <pageMargins left="0.39375" right="0.39375" top="0.39375" bottom="0.39375" header="0" footer="0"/>
  <pageSetup paperSize="9" orientation="portrait" blackAndWhite="1" fitToHeight="100"/>
  <headerFooter>
    <oddFooter>&amp;CStrana &amp;P z &amp;N</oddFooter>
  </headerFooter>
  <drawing r:id="rId1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240</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8665</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8906</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8907</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ROUND((SUM(BE98:BE408)),  2)</f>
        <v>0</v>
      </c>
      <c r="G37" s="41"/>
      <c r="H37" s="41"/>
      <c r="I37" s="135">
        <v>0.20999999999999999</v>
      </c>
      <c r="J37" s="134">
        <f>ROUND(((SUM(BE98:BE408))*I37),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ROUND((SUM(BF98:BF408)),  2)</f>
        <v>0</v>
      </c>
      <c r="G38" s="41"/>
      <c r="H38" s="41"/>
      <c r="I38" s="135">
        <v>0.12</v>
      </c>
      <c r="J38" s="134">
        <f>ROUND(((SUM(BF98:BF408))*I38),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ROUND((SUM(BG98:BG408)),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ROUND((SUM(BH98:BH408)),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ROUND((SUM(BI98:BI408)),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8665</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8906</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Objekt1 - Vegetační úpravy Etapa 2</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7809</v>
      </c>
      <c r="E68" s="147"/>
      <c r="F68" s="147"/>
      <c r="G68" s="147"/>
      <c r="H68" s="147"/>
      <c r="I68" s="147"/>
      <c r="J68" s="148">
        <f>J99</f>
        <v>0</v>
      </c>
      <c r="K68" s="9"/>
      <c r="L68" s="145"/>
      <c r="S68" s="9"/>
      <c r="T68" s="9"/>
      <c r="U68" s="9"/>
      <c r="V68" s="9"/>
      <c r="W68" s="9"/>
      <c r="X68" s="9"/>
      <c r="Y68" s="9"/>
      <c r="Z68" s="9"/>
      <c r="AA68" s="9"/>
      <c r="AB68" s="9"/>
      <c r="AC68" s="9"/>
      <c r="AD68" s="9"/>
      <c r="AE68" s="9"/>
    </row>
    <row r="69" s="9" customFormat="1" ht="24.96" customHeight="1">
      <c r="A69" s="9"/>
      <c r="B69" s="145"/>
      <c r="C69" s="9"/>
      <c r="D69" s="146" t="s">
        <v>7810</v>
      </c>
      <c r="E69" s="147"/>
      <c r="F69" s="147"/>
      <c r="G69" s="147"/>
      <c r="H69" s="147"/>
      <c r="I69" s="147"/>
      <c r="J69" s="148">
        <f>J117</f>
        <v>0</v>
      </c>
      <c r="K69" s="9"/>
      <c r="L69" s="145"/>
      <c r="S69" s="9"/>
      <c r="T69" s="9"/>
      <c r="U69" s="9"/>
      <c r="V69" s="9"/>
      <c r="W69" s="9"/>
      <c r="X69" s="9"/>
      <c r="Y69" s="9"/>
      <c r="Z69" s="9"/>
      <c r="AA69" s="9"/>
      <c r="AB69" s="9"/>
      <c r="AC69" s="9"/>
      <c r="AD69" s="9"/>
      <c r="AE69" s="9"/>
    </row>
    <row r="70" s="9" customFormat="1" ht="24.96" customHeight="1">
      <c r="A70" s="9"/>
      <c r="B70" s="145"/>
      <c r="C70" s="9"/>
      <c r="D70" s="146" t="s">
        <v>8908</v>
      </c>
      <c r="E70" s="147"/>
      <c r="F70" s="147"/>
      <c r="G70" s="147"/>
      <c r="H70" s="147"/>
      <c r="I70" s="147"/>
      <c r="J70" s="148">
        <f>J138</f>
        <v>0</v>
      </c>
      <c r="K70" s="9"/>
      <c r="L70" s="145"/>
      <c r="S70" s="9"/>
      <c r="T70" s="9"/>
      <c r="U70" s="9"/>
      <c r="V70" s="9"/>
      <c r="W70" s="9"/>
      <c r="X70" s="9"/>
      <c r="Y70" s="9"/>
      <c r="Z70" s="9"/>
      <c r="AA70" s="9"/>
      <c r="AB70" s="9"/>
      <c r="AC70" s="9"/>
      <c r="AD70" s="9"/>
      <c r="AE70" s="9"/>
    </row>
    <row r="71" s="9" customFormat="1" ht="24.96" customHeight="1">
      <c r="A71" s="9"/>
      <c r="B71" s="145"/>
      <c r="C71" s="9"/>
      <c r="D71" s="146" t="s">
        <v>7813</v>
      </c>
      <c r="E71" s="147"/>
      <c r="F71" s="147"/>
      <c r="G71" s="147"/>
      <c r="H71" s="147"/>
      <c r="I71" s="147"/>
      <c r="J71" s="148">
        <f>J155</f>
        <v>0</v>
      </c>
      <c r="K71" s="9"/>
      <c r="L71" s="145"/>
      <c r="S71" s="9"/>
      <c r="T71" s="9"/>
      <c r="U71" s="9"/>
      <c r="V71" s="9"/>
      <c r="W71" s="9"/>
      <c r="X71" s="9"/>
      <c r="Y71" s="9"/>
      <c r="Z71" s="9"/>
      <c r="AA71" s="9"/>
      <c r="AB71" s="9"/>
      <c r="AC71" s="9"/>
      <c r="AD71" s="9"/>
      <c r="AE71" s="9"/>
    </row>
    <row r="72" s="9" customFormat="1" ht="24.96" customHeight="1">
      <c r="A72" s="9"/>
      <c r="B72" s="145"/>
      <c r="C72" s="9"/>
      <c r="D72" s="146" t="s">
        <v>7815</v>
      </c>
      <c r="E72" s="147"/>
      <c r="F72" s="147"/>
      <c r="G72" s="147"/>
      <c r="H72" s="147"/>
      <c r="I72" s="147"/>
      <c r="J72" s="148">
        <f>J251</f>
        <v>0</v>
      </c>
      <c r="K72" s="9"/>
      <c r="L72" s="145"/>
      <c r="S72" s="9"/>
      <c r="T72" s="9"/>
      <c r="U72" s="9"/>
      <c r="V72" s="9"/>
      <c r="W72" s="9"/>
      <c r="X72" s="9"/>
      <c r="Y72" s="9"/>
      <c r="Z72" s="9"/>
      <c r="AA72" s="9"/>
      <c r="AB72" s="9"/>
      <c r="AC72" s="9"/>
      <c r="AD72" s="9"/>
      <c r="AE72" s="9"/>
    </row>
    <row r="73" s="9" customFormat="1" ht="24.96" customHeight="1">
      <c r="A73" s="9"/>
      <c r="B73" s="145"/>
      <c r="C73" s="9"/>
      <c r="D73" s="146" t="s">
        <v>8909</v>
      </c>
      <c r="E73" s="147"/>
      <c r="F73" s="147"/>
      <c r="G73" s="147"/>
      <c r="H73" s="147"/>
      <c r="I73" s="147"/>
      <c r="J73" s="148">
        <f>J276</f>
        <v>0</v>
      </c>
      <c r="K73" s="9"/>
      <c r="L73" s="145"/>
      <c r="S73" s="9"/>
      <c r="T73" s="9"/>
      <c r="U73" s="9"/>
      <c r="V73" s="9"/>
      <c r="W73" s="9"/>
      <c r="X73" s="9"/>
      <c r="Y73" s="9"/>
      <c r="Z73" s="9"/>
      <c r="AA73" s="9"/>
      <c r="AB73" s="9"/>
      <c r="AC73" s="9"/>
      <c r="AD73" s="9"/>
      <c r="AE73" s="9"/>
    </row>
    <row r="74" s="9" customFormat="1" ht="24.96" customHeight="1">
      <c r="A74" s="9"/>
      <c r="B74" s="145"/>
      <c r="C74" s="9"/>
      <c r="D74" s="146" t="s">
        <v>7818</v>
      </c>
      <c r="E74" s="147"/>
      <c r="F74" s="147"/>
      <c r="G74" s="147"/>
      <c r="H74" s="147"/>
      <c r="I74" s="147"/>
      <c r="J74" s="148">
        <f>J341</f>
        <v>0</v>
      </c>
      <c r="K74" s="9"/>
      <c r="L74" s="145"/>
      <c r="S74" s="9"/>
      <c r="T74" s="9"/>
      <c r="U74" s="9"/>
      <c r="V74" s="9"/>
      <c r="W74" s="9"/>
      <c r="X74" s="9"/>
      <c r="Y74" s="9"/>
      <c r="Z74" s="9"/>
      <c r="AA74" s="9"/>
      <c r="AB74" s="9"/>
      <c r="AC74" s="9"/>
      <c r="AD74" s="9"/>
      <c r="AE74" s="9"/>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8665</v>
      </c>
      <c r="F86" s="1"/>
      <c r="G86" s="1"/>
      <c r="H86" s="1"/>
      <c r="L86" s="25"/>
    </row>
    <row r="87" s="1" customFormat="1" ht="12" customHeight="1">
      <c r="B87" s="25"/>
      <c r="C87" s="35" t="s">
        <v>303</v>
      </c>
      <c r="L87" s="25"/>
    </row>
    <row r="88" s="2" customFormat="1" ht="16.5" customHeight="1">
      <c r="A88" s="41"/>
      <c r="B88" s="42"/>
      <c r="C88" s="41"/>
      <c r="D88" s="41"/>
      <c r="E88" s="128" t="s">
        <v>419</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8906</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Objekt1 - Vegetační úpravy Etapa 2</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P99+P117+P138+P155+P251+P276+P341</f>
        <v>0</v>
      </c>
      <c r="Q98" s="87"/>
      <c r="R98" s="160">
        <f>R99+R117+R138+R155+R251+R276+R341</f>
        <v>0</v>
      </c>
      <c r="S98" s="87"/>
      <c r="T98" s="161">
        <f>T99+T117+T138+T155+T251+T276+T341</f>
        <v>0</v>
      </c>
      <c r="U98" s="41"/>
      <c r="V98" s="41"/>
      <c r="W98" s="41"/>
      <c r="X98" s="41"/>
      <c r="Y98" s="41"/>
      <c r="Z98" s="41"/>
      <c r="AA98" s="41"/>
      <c r="AB98" s="41"/>
      <c r="AC98" s="41"/>
      <c r="AD98" s="41"/>
      <c r="AE98" s="41"/>
      <c r="AT98" s="22" t="s">
        <v>68</v>
      </c>
      <c r="AU98" s="22" t="s">
        <v>310</v>
      </c>
      <c r="BK98" s="162">
        <f>BK99+BK117+BK138+BK155+BK251+BK276+BK341</f>
        <v>0</v>
      </c>
    </row>
    <row r="99" s="12" customFormat="1" ht="25.92" customHeight="1">
      <c r="A99" s="12"/>
      <c r="B99" s="163"/>
      <c r="C99" s="12"/>
      <c r="D99" s="164" t="s">
        <v>68</v>
      </c>
      <c r="E99" s="165" t="s">
        <v>7821</v>
      </c>
      <c r="F99" s="165" t="s">
        <v>7822</v>
      </c>
      <c r="G99" s="12"/>
      <c r="H99" s="12"/>
      <c r="I99" s="166"/>
      <c r="J99" s="167">
        <f>BK99</f>
        <v>0</v>
      </c>
      <c r="K99" s="12"/>
      <c r="L99" s="163"/>
      <c r="M99" s="168"/>
      <c r="N99" s="169"/>
      <c r="O99" s="169"/>
      <c r="P99" s="170">
        <f>SUM(P100:P116)</f>
        <v>0</v>
      </c>
      <c r="Q99" s="169"/>
      <c r="R99" s="170">
        <f>SUM(R100:R116)</f>
        <v>0</v>
      </c>
      <c r="S99" s="169"/>
      <c r="T99" s="171">
        <f>SUM(T100:T116)</f>
        <v>0</v>
      </c>
      <c r="U99" s="12"/>
      <c r="V99" s="12"/>
      <c r="W99" s="12"/>
      <c r="X99" s="12"/>
      <c r="Y99" s="12"/>
      <c r="Z99" s="12"/>
      <c r="AA99" s="12"/>
      <c r="AB99" s="12"/>
      <c r="AC99" s="12"/>
      <c r="AD99" s="12"/>
      <c r="AE99" s="12"/>
      <c r="AR99" s="164" t="s">
        <v>76</v>
      </c>
      <c r="AT99" s="172" t="s">
        <v>68</v>
      </c>
      <c r="AU99" s="172" t="s">
        <v>69</v>
      </c>
      <c r="AY99" s="164" t="s">
        <v>328</v>
      </c>
      <c r="BK99" s="173">
        <f>SUM(BK100:BK116)</f>
        <v>0</v>
      </c>
    </row>
    <row r="100" s="2" customFormat="1" ht="24.15" customHeight="1">
      <c r="A100" s="41"/>
      <c r="B100" s="176"/>
      <c r="C100" s="177" t="s">
        <v>76</v>
      </c>
      <c r="D100" s="177" t="s">
        <v>331</v>
      </c>
      <c r="E100" s="178" t="s">
        <v>7823</v>
      </c>
      <c r="F100" s="179" t="s">
        <v>7824</v>
      </c>
      <c r="G100" s="180" t="s">
        <v>476</v>
      </c>
      <c r="H100" s="181">
        <v>112</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79</v>
      </c>
    </row>
    <row r="101" s="2" customFormat="1">
      <c r="A101" s="41"/>
      <c r="B101" s="42"/>
      <c r="C101" s="41"/>
      <c r="D101" s="190" t="s">
        <v>338</v>
      </c>
      <c r="E101" s="41"/>
      <c r="F101" s="191" t="s">
        <v>7825</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76</v>
      </c>
    </row>
    <row r="102" s="2" customFormat="1">
      <c r="A102" s="41"/>
      <c r="B102" s="42"/>
      <c r="C102" s="41"/>
      <c r="D102" s="195" t="s">
        <v>340</v>
      </c>
      <c r="E102" s="41"/>
      <c r="F102" s="196" t="s">
        <v>8910</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340</v>
      </c>
      <c r="AU102" s="22" t="s">
        <v>76</v>
      </c>
    </row>
    <row r="103" s="15" customFormat="1">
      <c r="A103" s="15"/>
      <c r="B103" s="217"/>
      <c r="C103" s="15"/>
      <c r="D103" s="195" t="s">
        <v>442</v>
      </c>
      <c r="E103" s="218" t="s">
        <v>3</v>
      </c>
      <c r="F103" s="219" t="s">
        <v>8911</v>
      </c>
      <c r="G103" s="15"/>
      <c r="H103" s="218" t="s">
        <v>3</v>
      </c>
      <c r="I103" s="220"/>
      <c r="J103" s="15"/>
      <c r="K103" s="15"/>
      <c r="L103" s="217"/>
      <c r="M103" s="221"/>
      <c r="N103" s="222"/>
      <c r="O103" s="222"/>
      <c r="P103" s="222"/>
      <c r="Q103" s="222"/>
      <c r="R103" s="222"/>
      <c r="S103" s="222"/>
      <c r="T103" s="223"/>
      <c r="U103" s="15"/>
      <c r="V103" s="15"/>
      <c r="W103" s="15"/>
      <c r="X103" s="15"/>
      <c r="Y103" s="15"/>
      <c r="Z103" s="15"/>
      <c r="AA103" s="15"/>
      <c r="AB103" s="15"/>
      <c r="AC103" s="15"/>
      <c r="AD103" s="15"/>
      <c r="AE103" s="15"/>
      <c r="AT103" s="218" t="s">
        <v>442</v>
      </c>
      <c r="AU103" s="218" t="s">
        <v>76</v>
      </c>
      <c r="AV103" s="15" t="s">
        <v>76</v>
      </c>
      <c r="AW103" s="15" t="s">
        <v>31</v>
      </c>
      <c r="AX103" s="15" t="s">
        <v>69</v>
      </c>
      <c r="AY103" s="218" t="s">
        <v>328</v>
      </c>
    </row>
    <row r="104" s="13" customFormat="1">
      <c r="A104" s="13"/>
      <c r="B104" s="201"/>
      <c r="C104" s="13"/>
      <c r="D104" s="195" t="s">
        <v>442</v>
      </c>
      <c r="E104" s="202" t="s">
        <v>3</v>
      </c>
      <c r="F104" s="203" t="s">
        <v>8912</v>
      </c>
      <c r="G104" s="13"/>
      <c r="H104" s="204">
        <v>112</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76</v>
      </c>
      <c r="AV104" s="13" t="s">
        <v>79</v>
      </c>
      <c r="AW104" s="13" t="s">
        <v>31</v>
      </c>
      <c r="AX104" s="13" t="s">
        <v>69</v>
      </c>
      <c r="AY104" s="202" t="s">
        <v>328</v>
      </c>
    </row>
    <row r="105" s="14" customFormat="1">
      <c r="A105" s="14"/>
      <c r="B105" s="209"/>
      <c r="C105" s="14"/>
      <c r="D105" s="195" t="s">
        <v>442</v>
      </c>
      <c r="E105" s="210" t="s">
        <v>3</v>
      </c>
      <c r="F105" s="211" t="s">
        <v>452</v>
      </c>
      <c r="G105" s="14"/>
      <c r="H105" s="212">
        <v>112</v>
      </c>
      <c r="I105" s="213"/>
      <c r="J105" s="14"/>
      <c r="K105" s="14"/>
      <c r="L105" s="209"/>
      <c r="M105" s="214"/>
      <c r="N105" s="215"/>
      <c r="O105" s="215"/>
      <c r="P105" s="215"/>
      <c r="Q105" s="215"/>
      <c r="R105" s="215"/>
      <c r="S105" s="215"/>
      <c r="T105" s="216"/>
      <c r="U105" s="14"/>
      <c r="V105" s="14"/>
      <c r="W105" s="14"/>
      <c r="X105" s="14"/>
      <c r="Y105" s="14"/>
      <c r="Z105" s="14"/>
      <c r="AA105" s="14"/>
      <c r="AB105" s="14"/>
      <c r="AC105" s="14"/>
      <c r="AD105" s="14"/>
      <c r="AE105" s="14"/>
      <c r="AT105" s="210" t="s">
        <v>442</v>
      </c>
      <c r="AU105" s="210" t="s">
        <v>76</v>
      </c>
      <c r="AV105" s="14" t="s">
        <v>113</v>
      </c>
      <c r="AW105" s="14" t="s">
        <v>31</v>
      </c>
      <c r="AX105" s="14" t="s">
        <v>76</v>
      </c>
      <c r="AY105" s="210" t="s">
        <v>328</v>
      </c>
    </row>
    <row r="106" s="2" customFormat="1" ht="33" customHeight="1">
      <c r="A106" s="41"/>
      <c r="B106" s="176"/>
      <c r="C106" s="177" t="s">
        <v>79</v>
      </c>
      <c r="D106" s="177" t="s">
        <v>331</v>
      </c>
      <c r="E106" s="178" t="s">
        <v>7829</v>
      </c>
      <c r="F106" s="179" t="s">
        <v>7830</v>
      </c>
      <c r="G106" s="180" t="s">
        <v>476</v>
      </c>
      <c r="H106" s="181">
        <v>112</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113</v>
      </c>
    </row>
    <row r="107" s="2" customFormat="1">
      <c r="A107" s="41"/>
      <c r="B107" s="42"/>
      <c r="C107" s="41"/>
      <c r="D107" s="190" t="s">
        <v>338</v>
      </c>
      <c r="E107" s="41"/>
      <c r="F107" s="191" t="s">
        <v>7831</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76</v>
      </c>
    </row>
    <row r="108" s="2" customFormat="1" ht="44.25" customHeight="1">
      <c r="A108" s="41"/>
      <c r="B108" s="176"/>
      <c r="C108" s="177" t="s">
        <v>87</v>
      </c>
      <c r="D108" s="177" t="s">
        <v>331</v>
      </c>
      <c r="E108" s="178" t="s">
        <v>7832</v>
      </c>
      <c r="F108" s="179" t="s">
        <v>7833</v>
      </c>
      <c r="G108" s="180" t="s">
        <v>574</v>
      </c>
      <c r="H108" s="181">
        <v>3</v>
      </c>
      <c r="I108" s="182"/>
      <c r="J108" s="183">
        <f>ROUND(I108*H108,2)</f>
        <v>0</v>
      </c>
      <c r="K108" s="179" t="s">
        <v>335</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150</v>
      </c>
    </row>
    <row r="109" s="2" customFormat="1">
      <c r="A109" s="41"/>
      <c r="B109" s="42"/>
      <c r="C109" s="41"/>
      <c r="D109" s="190" t="s">
        <v>338</v>
      </c>
      <c r="E109" s="41"/>
      <c r="F109" s="191" t="s">
        <v>7834</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76</v>
      </c>
    </row>
    <row r="110" s="2" customFormat="1" ht="44.25" customHeight="1">
      <c r="A110" s="41"/>
      <c r="B110" s="176"/>
      <c r="C110" s="177" t="s">
        <v>113</v>
      </c>
      <c r="D110" s="177" t="s">
        <v>331</v>
      </c>
      <c r="E110" s="178" t="s">
        <v>7836</v>
      </c>
      <c r="F110" s="179" t="s">
        <v>7837</v>
      </c>
      <c r="G110" s="180" t="s">
        <v>574</v>
      </c>
      <c r="H110" s="181">
        <v>2</v>
      </c>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171</v>
      </c>
    </row>
    <row r="111" s="2" customFormat="1">
      <c r="A111" s="41"/>
      <c r="B111" s="42"/>
      <c r="C111" s="41"/>
      <c r="D111" s="190" t="s">
        <v>338</v>
      </c>
      <c r="E111" s="41"/>
      <c r="F111" s="191" t="s">
        <v>7838</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76</v>
      </c>
    </row>
    <row r="112" s="2" customFormat="1" ht="44.25" customHeight="1">
      <c r="A112" s="41"/>
      <c r="B112" s="176"/>
      <c r="C112" s="177" t="s">
        <v>138</v>
      </c>
      <c r="D112" s="177" t="s">
        <v>331</v>
      </c>
      <c r="E112" s="178" t="s">
        <v>7840</v>
      </c>
      <c r="F112" s="179" t="s">
        <v>7841</v>
      </c>
      <c r="G112" s="180" t="s">
        <v>574</v>
      </c>
      <c r="H112" s="181">
        <v>2</v>
      </c>
      <c r="I112" s="182"/>
      <c r="J112" s="183">
        <f>ROUND(I112*H112,2)</f>
        <v>0</v>
      </c>
      <c r="K112" s="179" t="s">
        <v>335</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76</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235</v>
      </c>
    </row>
    <row r="113" s="2" customFormat="1">
      <c r="A113" s="41"/>
      <c r="B113" s="42"/>
      <c r="C113" s="41"/>
      <c r="D113" s="190" t="s">
        <v>338</v>
      </c>
      <c r="E113" s="41"/>
      <c r="F113" s="191" t="s">
        <v>7842</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76</v>
      </c>
    </row>
    <row r="114" s="15" customFormat="1">
      <c r="A114" s="15"/>
      <c r="B114" s="217"/>
      <c r="C114" s="15"/>
      <c r="D114" s="195" t="s">
        <v>442</v>
      </c>
      <c r="E114" s="218" t="s">
        <v>3</v>
      </c>
      <c r="F114" s="219" t="s">
        <v>8913</v>
      </c>
      <c r="G114" s="15"/>
      <c r="H114" s="218" t="s">
        <v>3</v>
      </c>
      <c r="I114" s="220"/>
      <c r="J114" s="15"/>
      <c r="K114" s="15"/>
      <c r="L114" s="217"/>
      <c r="M114" s="221"/>
      <c r="N114" s="222"/>
      <c r="O114" s="222"/>
      <c r="P114" s="222"/>
      <c r="Q114" s="222"/>
      <c r="R114" s="222"/>
      <c r="S114" s="222"/>
      <c r="T114" s="223"/>
      <c r="U114" s="15"/>
      <c r="V114" s="15"/>
      <c r="W114" s="15"/>
      <c r="X114" s="15"/>
      <c r="Y114" s="15"/>
      <c r="Z114" s="15"/>
      <c r="AA114" s="15"/>
      <c r="AB114" s="15"/>
      <c r="AC114" s="15"/>
      <c r="AD114" s="15"/>
      <c r="AE114" s="15"/>
      <c r="AT114" s="218" t="s">
        <v>442</v>
      </c>
      <c r="AU114" s="218" t="s">
        <v>76</v>
      </c>
      <c r="AV114" s="15" t="s">
        <v>76</v>
      </c>
      <c r="AW114" s="15" t="s">
        <v>31</v>
      </c>
      <c r="AX114" s="15" t="s">
        <v>69</v>
      </c>
      <c r="AY114" s="218" t="s">
        <v>328</v>
      </c>
    </row>
    <row r="115" s="13" customFormat="1">
      <c r="A115" s="13"/>
      <c r="B115" s="201"/>
      <c r="C115" s="13"/>
      <c r="D115" s="195" t="s">
        <v>442</v>
      </c>
      <c r="E115" s="202" t="s">
        <v>3</v>
      </c>
      <c r="F115" s="203" t="s">
        <v>79</v>
      </c>
      <c r="G115" s="13"/>
      <c r="H115" s="204">
        <v>2</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76</v>
      </c>
      <c r="AV115" s="13" t="s">
        <v>79</v>
      </c>
      <c r="AW115" s="13" t="s">
        <v>31</v>
      </c>
      <c r="AX115" s="13" t="s">
        <v>69</v>
      </c>
      <c r="AY115" s="202" t="s">
        <v>328</v>
      </c>
    </row>
    <row r="116" s="14" customFormat="1">
      <c r="A116" s="14"/>
      <c r="B116" s="209"/>
      <c r="C116" s="14"/>
      <c r="D116" s="195" t="s">
        <v>442</v>
      </c>
      <c r="E116" s="210" t="s">
        <v>3</v>
      </c>
      <c r="F116" s="211" t="s">
        <v>452</v>
      </c>
      <c r="G116" s="14"/>
      <c r="H116" s="212">
        <v>2</v>
      </c>
      <c r="I116" s="213"/>
      <c r="J116" s="14"/>
      <c r="K116" s="14"/>
      <c r="L116" s="209"/>
      <c r="M116" s="214"/>
      <c r="N116" s="215"/>
      <c r="O116" s="215"/>
      <c r="P116" s="215"/>
      <c r="Q116" s="215"/>
      <c r="R116" s="215"/>
      <c r="S116" s="215"/>
      <c r="T116" s="216"/>
      <c r="U116" s="14"/>
      <c r="V116" s="14"/>
      <c r="W116" s="14"/>
      <c r="X116" s="14"/>
      <c r="Y116" s="14"/>
      <c r="Z116" s="14"/>
      <c r="AA116" s="14"/>
      <c r="AB116" s="14"/>
      <c r="AC116" s="14"/>
      <c r="AD116" s="14"/>
      <c r="AE116" s="14"/>
      <c r="AT116" s="210" t="s">
        <v>442</v>
      </c>
      <c r="AU116" s="210" t="s">
        <v>76</v>
      </c>
      <c r="AV116" s="14" t="s">
        <v>113</v>
      </c>
      <c r="AW116" s="14" t="s">
        <v>31</v>
      </c>
      <c r="AX116" s="14" t="s">
        <v>76</v>
      </c>
      <c r="AY116" s="210" t="s">
        <v>328</v>
      </c>
    </row>
    <row r="117" s="12" customFormat="1" ht="25.92" customHeight="1">
      <c r="A117" s="12"/>
      <c r="B117" s="163"/>
      <c r="C117" s="12"/>
      <c r="D117" s="164" t="s">
        <v>68</v>
      </c>
      <c r="E117" s="165" t="s">
        <v>7848</v>
      </c>
      <c r="F117" s="165" t="s">
        <v>7849</v>
      </c>
      <c r="G117" s="12"/>
      <c r="H117" s="12"/>
      <c r="I117" s="166"/>
      <c r="J117" s="167">
        <f>BK117</f>
        <v>0</v>
      </c>
      <c r="K117" s="12"/>
      <c r="L117" s="163"/>
      <c r="M117" s="168"/>
      <c r="N117" s="169"/>
      <c r="O117" s="169"/>
      <c r="P117" s="170">
        <f>SUM(P118:P137)</f>
        <v>0</v>
      </c>
      <c r="Q117" s="169"/>
      <c r="R117" s="170">
        <f>SUM(R118:R137)</f>
        <v>0</v>
      </c>
      <c r="S117" s="169"/>
      <c r="T117" s="171">
        <f>SUM(T118:T137)</f>
        <v>0</v>
      </c>
      <c r="U117" s="12"/>
      <c r="V117" s="12"/>
      <c r="W117" s="12"/>
      <c r="X117" s="12"/>
      <c r="Y117" s="12"/>
      <c r="Z117" s="12"/>
      <c r="AA117" s="12"/>
      <c r="AB117" s="12"/>
      <c r="AC117" s="12"/>
      <c r="AD117" s="12"/>
      <c r="AE117" s="12"/>
      <c r="AR117" s="164" t="s">
        <v>76</v>
      </c>
      <c r="AT117" s="172" t="s">
        <v>68</v>
      </c>
      <c r="AU117" s="172" t="s">
        <v>69</v>
      </c>
      <c r="AY117" s="164" t="s">
        <v>328</v>
      </c>
      <c r="BK117" s="173">
        <f>SUM(BK118:BK137)</f>
        <v>0</v>
      </c>
    </row>
    <row r="118" s="2" customFormat="1" ht="33" customHeight="1">
      <c r="A118" s="41"/>
      <c r="B118" s="176"/>
      <c r="C118" s="177" t="s">
        <v>150</v>
      </c>
      <c r="D118" s="177" t="s">
        <v>331</v>
      </c>
      <c r="E118" s="178" t="s">
        <v>8914</v>
      </c>
      <c r="F118" s="179" t="s">
        <v>8915</v>
      </c>
      <c r="G118" s="180" t="s">
        <v>574</v>
      </c>
      <c r="H118" s="181">
        <v>1</v>
      </c>
      <c r="I118" s="182"/>
      <c r="J118" s="183">
        <f>ROUND(I118*H118,2)</f>
        <v>0</v>
      </c>
      <c r="K118" s="179" t="s">
        <v>335</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9</v>
      </c>
    </row>
    <row r="119" s="2" customFormat="1">
      <c r="A119" s="41"/>
      <c r="B119" s="42"/>
      <c r="C119" s="41"/>
      <c r="D119" s="190" t="s">
        <v>338</v>
      </c>
      <c r="E119" s="41"/>
      <c r="F119" s="191" t="s">
        <v>8916</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338</v>
      </c>
      <c r="AU119" s="22" t="s">
        <v>76</v>
      </c>
    </row>
    <row r="120" s="2" customFormat="1">
      <c r="A120" s="41"/>
      <c r="B120" s="42"/>
      <c r="C120" s="41"/>
      <c r="D120" s="195" t="s">
        <v>340</v>
      </c>
      <c r="E120" s="41"/>
      <c r="F120" s="196" t="s">
        <v>8917</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340</v>
      </c>
      <c r="AU120" s="22" t="s">
        <v>76</v>
      </c>
    </row>
    <row r="121" s="2" customFormat="1" ht="33" customHeight="1">
      <c r="A121" s="41"/>
      <c r="B121" s="176"/>
      <c r="C121" s="177" t="s">
        <v>168</v>
      </c>
      <c r="D121" s="177" t="s">
        <v>331</v>
      </c>
      <c r="E121" s="178" t="s">
        <v>7866</v>
      </c>
      <c r="F121" s="179" t="s">
        <v>8918</v>
      </c>
      <c r="G121" s="180" t="s">
        <v>574</v>
      </c>
      <c r="H121" s="181">
        <v>1</v>
      </c>
      <c r="I121" s="182"/>
      <c r="J121" s="183">
        <f>ROUND(I121*H121,2)</f>
        <v>0</v>
      </c>
      <c r="K121" s="179" t="s">
        <v>335</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512</v>
      </c>
    </row>
    <row r="122" s="2" customFormat="1">
      <c r="A122" s="41"/>
      <c r="B122" s="42"/>
      <c r="C122" s="41"/>
      <c r="D122" s="190" t="s">
        <v>338</v>
      </c>
      <c r="E122" s="41"/>
      <c r="F122" s="191" t="s">
        <v>7868</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76</v>
      </c>
    </row>
    <row r="123" s="2" customFormat="1">
      <c r="A123" s="41"/>
      <c r="B123" s="42"/>
      <c r="C123" s="41"/>
      <c r="D123" s="195" t="s">
        <v>340</v>
      </c>
      <c r="E123" s="41"/>
      <c r="F123" s="196" t="s">
        <v>8919</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340</v>
      </c>
      <c r="AU123" s="22" t="s">
        <v>76</v>
      </c>
    </row>
    <row r="124" s="2" customFormat="1" ht="24.15" customHeight="1">
      <c r="A124" s="41"/>
      <c r="B124" s="176"/>
      <c r="C124" s="177" t="s">
        <v>171</v>
      </c>
      <c r="D124" s="177" t="s">
        <v>331</v>
      </c>
      <c r="E124" s="178" t="s">
        <v>7881</v>
      </c>
      <c r="F124" s="179" t="s">
        <v>7882</v>
      </c>
      <c r="G124" s="180" t="s">
        <v>574</v>
      </c>
      <c r="H124" s="181">
        <v>2</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76</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532</v>
      </c>
    </row>
    <row r="125" s="2" customFormat="1">
      <c r="A125" s="41"/>
      <c r="B125" s="42"/>
      <c r="C125" s="41"/>
      <c r="D125" s="190" t="s">
        <v>338</v>
      </c>
      <c r="E125" s="41"/>
      <c r="F125" s="191" t="s">
        <v>7883</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76</v>
      </c>
    </row>
    <row r="126" s="2" customFormat="1">
      <c r="A126" s="41"/>
      <c r="B126" s="42"/>
      <c r="C126" s="41"/>
      <c r="D126" s="195" t="s">
        <v>340</v>
      </c>
      <c r="E126" s="41"/>
      <c r="F126" s="196" t="s">
        <v>8920</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340</v>
      </c>
      <c r="AU126" s="22" t="s">
        <v>76</v>
      </c>
    </row>
    <row r="127" s="2" customFormat="1" ht="24.15" customHeight="1">
      <c r="A127" s="41"/>
      <c r="B127" s="176"/>
      <c r="C127" s="177" t="s">
        <v>183</v>
      </c>
      <c r="D127" s="177" t="s">
        <v>331</v>
      </c>
      <c r="E127" s="178" t="s">
        <v>7927</v>
      </c>
      <c r="F127" s="179" t="s">
        <v>7928</v>
      </c>
      <c r="G127" s="180" t="s">
        <v>574</v>
      </c>
      <c r="H127" s="181">
        <v>1</v>
      </c>
      <c r="I127" s="182"/>
      <c r="J127" s="183">
        <f>ROUND(I127*H127,2)</f>
        <v>0</v>
      </c>
      <c r="K127" s="179" t="s">
        <v>335</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76</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544</v>
      </c>
    </row>
    <row r="128" s="2" customFormat="1">
      <c r="A128" s="41"/>
      <c r="B128" s="42"/>
      <c r="C128" s="41"/>
      <c r="D128" s="190" t="s">
        <v>338</v>
      </c>
      <c r="E128" s="41"/>
      <c r="F128" s="191" t="s">
        <v>7929</v>
      </c>
      <c r="G128" s="41"/>
      <c r="H128" s="41"/>
      <c r="I128" s="192"/>
      <c r="J128" s="41"/>
      <c r="K128" s="41"/>
      <c r="L128" s="42"/>
      <c r="M128" s="193"/>
      <c r="N128" s="194"/>
      <c r="O128" s="75"/>
      <c r="P128" s="75"/>
      <c r="Q128" s="75"/>
      <c r="R128" s="75"/>
      <c r="S128" s="75"/>
      <c r="T128" s="76"/>
      <c r="U128" s="41"/>
      <c r="V128" s="41"/>
      <c r="W128" s="41"/>
      <c r="X128" s="41"/>
      <c r="Y128" s="41"/>
      <c r="Z128" s="41"/>
      <c r="AA128" s="41"/>
      <c r="AB128" s="41"/>
      <c r="AC128" s="41"/>
      <c r="AD128" s="41"/>
      <c r="AE128" s="41"/>
      <c r="AT128" s="22" t="s">
        <v>338</v>
      </c>
      <c r="AU128" s="22" t="s">
        <v>76</v>
      </c>
    </row>
    <row r="129" s="2" customFormat="1">
      <c r="A129" s="41"/>
      <c r="B129" s="42"/>
      <c r="C129" s="41"/>
      <c r="D129" s="195" t="s">
        <v>340</v>
      </c>
      <c r="E129" s="41"/>
      <c r="F129" s="196" t="s">
        <v>8921</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340</v>
      </c>
      <c r="AU129" s="22" t="s">
        <v>76</v>
      </c>
    </row>
    <row r="130" s="2" customFormat="1" ht="16.5" customHeight="1">
      <c r="A130" s="41"/>
      <c r="B130" s="176"/>
      <c r="C130" s="177" t="s">
        <v>235</v>
      </c>
      <c r="D130" s="177" t="s">
        <v>331</v>
      </c>
      <c r="E130" s="178" t="s">
        <v>7931</v>
      </c>
      <c r="F130" s="179" t="s">
        <v>7932</v>
      </c>
      <c r="G130" s="180" t="s">
        <v>491</v>
      </c>
      <c r="H130" s="181">
        <v>0.34999999999999998</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556</v>
      </c>
    </row>
    <row r="131" s="15" customFormat="1">
      <c r="A131" s="15"/>
      <c r="B131" s="217"/>
      <c r="C131" s="15"/>
      <c r="D131" s="195" t="s">
        <v>442</v>
      </c>
      <c r="E131" s="218" t="s">
        <v>3</v>
      </c>
      <c r="F131" s="219" t="s">
        <v>8922</v>
      </c>
      <c r="G131" s="15"/>
      <c r="H131" s="218" t="s">
        <v>3</v>
      </c>
      <c r="I131" s="220"/>
      <c r="J131" s="15"/>
      <c r="K131" s="15"/>
      <c r="L131" s="217"/>
      <c r="M131" s="221"/>
      <c r="N131" s="222"/>
      <c r="O131" s="222"/>
      <c r="P131" s="222"/>
      <c r="Q131" s="222"/>
      <c r="R131" s="222"/>
      <c r="S131" s="222"/>
      <c r="T131" s="223"/>
      <c r="U131" s="15"/>
      <c r="V131" s="15"/>
      <c r="W131" s="15"/>
      <c r="X131" s="15"/>
      <c r="Y131" s="15"/>
      <c r="Z131" s="15"/>
      <c r="AA131" s="15"/>
      <c r="AB131" s="15"/>
      <c r="AC131" s="15"/>
      <c r="AD131" s="15"/>
      <c r="AE131" s="15"/>
      <c r="AT131" s="218" t="s">
        <v>442</v>
      </c>
      <c r="AU131" s="218" t="s">
        <v>76</v>
      </c>
      <c r="AV131" s="15" t="s">
        <v>76</v>
      </c>
      <c r="AW131" s="15" t="s">
        <v>31</v>
      </c>
      <c r="AX131" s="15" t="s">
        <v>69</v>
      </c>
      <c r="AY131" s="218" t="s">
        <v>328</v>
      </c>
    </row>
    <row r="132" s="13" customFormat="1">
      <c r="A132" s="13"/>
      <c r="B132" s="201"/>
      <c r="C132" s="13"/>
      <c r="D132" s="195" t="s">
        <v>442</v>
      </c>
      <c r="E132" s="202" t="s">
        <v>3</v>
      </c>
      <c r="F132" s="203" t="s">
        <v>8923</v>
      </c>
      <c r="G132" s="13"/>
      <c r="H132" s="204">
        <v>0.34999999999999998</v>
      </c>
      <c r="I132" s="205"/>
      <c r="J132" s="13"/>
      <c r="K132" s="13"/>
      <c r="L132" s="201"/>
      <c r="M132" s="206"/>
      <c r="N132" s="207"/>
      <c r="O132" s="207"/>
      <c r="P132" s="207"/>
      <c r="Q132" s="207"/>
      <c r="R132" s="207"/>
      <c r="S132" s="207"/>
      <c r="T132" s="208"/>
      <c r="U132" s="13"/>
      <c r="V132" s="13"/>
      <c r="W132" s="13"/>
      <c r="X132" s="13"/>
      <c r="Y132" s="13"/>
      <c r="Z132" s="13"/>
      <c r="AA132" s="13"/>
      <c r="AB132" s="13"/>
      <c r="AC132" s="13"/>
      <c r="AD132" s="13"/>
      <c r="AE132" s="13"/>
      <c r="AT132" s="202" t="s">
        <v>442</v>
      </c>
      <c r="AU132" s="202" t="s">
        <v>76</v>
      </c>
      <c r="AV132" s="13" t="s">
        <v>79</v>
      </c>
      <c r="AW132" s="13" t="s">
        <v>31</v>
      </c>
      <c r="AX132" s="13" t="s">
        <v>69</v>
      </c>
      <c r="AY132" s="202" t="s">
        <v>328</v>
      </c>
    </row>
    <row r="133" s="14" customFormat="1">
      <c r="A133" s="14"/>
      <c r="B133" s="209"/>
      <c r="C133" s="14"/>
      <c r="D133" s="195" t="s">
        <v>442</v>
      </c>
      <c r="E133" s="210" t="s">
        <v>3</v>
      </c>
      <c r="F133" s="211" t="s">
        <v>452</v>
      </c>
      <c r="G133" s="14"/>
      <c r="H133" s="212">
        <v>0.34999999999999998</v>
      </c>
      <c r="I133" s="213"/>
      <c r="J133" s="14"/>
      <c r="K133" s="14"/>
      <c r="L133" s="209"/>
      <c r="M133" s="214"/>
      <c r="N133" s="215"/>
      <c r="O133" s="215"/>
      <c r="P133" s="215"/>
      <c r="Q133" s="215"/>
      <c r="R133" s="215"/>
      <c r="S133" s="215"/>
      <c r="T133" s="216"/>
      <c r="U133" s="14"/>
      <c r="V133" s="14"/>
      <c r="W133" s="14"/>
      <c r="X133" s="14"/>
      <c r="Y133" s="14"/>
      <c r="Z133" s="14"/>
      <c r="AA133" s="14"/>
      <c r="AB133" s="14"/>
      <c r="AC133" s="14"/>
      <c r="AD133" s="14"/>
      <c r="AE133" s="14"/>
      <c r="AT133" s="210" t="s">
        <v>442</v>
      </c>
      <c r="AU133" s="210" t="s">
        <v>76</v>
      </c>
      <c r="AV133" s="14" t="s">
        <v>113</v>
      </c>
      <c r="AW133" s="14" t="s">
        <v>31</v>
      </c>
      <c r="AX133" s="14" t="s">
        <v>76</v>
      </c>
      <c r="AY133" s="210" t="s">
        <v>328</v>
      </c>
    </row>
    <row r="134" s="2" customFormat="1" ht="44.25" customHeight="1">
      <c r="A134" s="41"/>
      <c r="B134" s="176"/>
      <c r="C134" s="177" t="s">
        <v>239</v>
      </c>
      <c r="D134" s="177" t="s">
        <v>331</v>
      </c>
      <c r="E134" s="178" t="s">
        <v>8569</v>
      </c>
      <c r="F134" s="179" t="s">
        <v>8570</v>
      </c>
      <c r="G134" s="180" t="s">
        <v>585</v>
      </c>
      <c r="H134" s="181">
        <v>0.056000000000000001</v>
      </c>
      <c r="I134" s="182"/>
      <c r="J134" s="183">
        <f>ROUND(I134*H134,2)</f>
        <v>0</v>
      </c>
      <c r="K134" s="179" t="s">
        <v>3</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564</v>
      </c>
    </row>
    <row r="135" s="15" customFormat="1">
      <c r="A135" s="15"/>
      <c r="B135" s="217"/>
      <c r="C135" s="15"/>
      <c r="D135" s="195" t="s">
        <v>442</v>
      </c>
      <c r="E135" s="218" t="s">
        <v>3</v>
      </c>
      <c r="F135" s="219" t="s">
        <v>8573</v>
      </c>
      <c r="G135" s="15"/>
      <c r="H135" s="218" t="s">
        <v>3</v>
      </c>
      <c r="I135" s="220"/>
      <c r="J135" s="15"/>
      <c r="K135" s="15"/>
      <c r="L135" s="217"/>
      <c r="M135" s="221"/>
      <c r="N135" s="222"/>
      <c r="O135" s="222"/>
      <c r="P135" s="222"/>
      <c r="Q135" s="222"/>
      <c r="R135" s="222"/>
      <c r="S135" s="222"/>
      <c r="T135" s="223"/>
      <c r="U135" s="15"/>
      <c r="V135" s="15"/>
      <c r="W135" s="15"/>
      <c r="X135" s="15"/>
      <c r="Y135" s="15"/>
      <c r="Z135" s="15"/>
      <c r="AA135" s="15"/>
      <c r="AB135" s="15"/>
      <c r="AC135" s="15"/>
      <c r="AD135" s="15"/>
      <c r="AE135" s="15"/>
      <c r="AT135" s="218" t="s">
        <v>442</v>
      </c>
      <c r="AU135" s="218" t="s">
        <v>76</v>
      </c>
      <c r="AV135" s="15" t="s">
        <v>76</v>
      </c>
      <c r="AW135" s="15" t="s">
        <v>31</v>
      </c>
      <c r="AX135" s="15" t="s">
        <v>69</v>
      </c>
      <c r="AY135" s="218" t="s">
        <v>328</v>
      </c>
    </row>
    <row r="136" s="13" customFormat="1">
      <c r="A136" s="13"/>
      <c r="B136" s="201"/>
      <c r="C136" s="13"/>
      <c r="D136" s="195" t="s">
        <v>442</v>
      </c>
      <c r="E136" s="202" t="s">
        <v>3</v>
      </c>
      <c r="F136" s="203" t="s">
        <v>8924</v>
      </c>
      <c r="G136" s="13"/>
      <c r="H136" s="204">
        <v>0.056000000000000001</v>
      </c>
      <c r="I136" s="205"/>
      <c r="J136" s="13"/>
      <c r="K136" s="13"/>
      <c r="L136" s="201"/>
      <c r="M136" s="206"/>
      <c r="N136" s="207"/>
      <c r="O136" s="207"/>
      <c r="P136" s="207"/>
      <c r="Q136" s="207"/>
      <c r="R136" s="207"/>
      <c r="S136" s="207"/>
      <c r="T136" s="208"/>
      <c r="U136" s="13"/>
      <c r="V136" s="13"/>
      <c r="W136" s="13"/>
      <c r="X136" s="13"/>
      <c r="Y136" s="13"/>
      <c r="Z136" s="13"/>
      <c r="AA136" s="13"/>
      <c r="AB136" s="13"/>
      <c r="AC136" s="13"/>
      <c r="AD136" s="13"/>
      <c r="AE136" s="13"/>
      <c r="AT136" s="202" t="s">
        <v>442</v>
      </c>
      <c r="AU136" s="202" t="s">
        <v>76</v>
      </c>
      <c r="AV136" s="13" t="s">
        <v>79</v>
      </c>
      <c r="AW136" s="13" t="s">
        <v>31</v>
      </c>
      <c r="AX136" s="13" t="s">
        <v>69</v>
      </c>
      <c r="AY136" s="202" t="s">
        <v>328</v>
      </c>
    </row>
    <row r="137" s="14" customFormat="1">
      <c r="A137" s="14"/>
      <c r="B137" s="209"/>
      <c r="C137" s="14"/>
      <c r="D137" s="195" t="s">
        <v>442</v>
      </c>
      <c r="E137" s="210" t="s">
        <v>3</v>
      </c>
      <c r="F137" s="211" t="s">
        <v>452</v>
      </c>
      <c r="G137" s="14"/>
      <c r="H137" s="212">
        <v>0.056000000000000001</v>
      </c>
      <c r="I137" s="213"/>
      <c r="J137" s="14"/>
      <c r="K137" s="14"/>
      <c r="L137" s="209"/>
      <c r="M137" s="214"/>
      <c r="N137" s="215"/>
      <c r="O137" s="215"/>
      <c r="P137" s="215"/>
      <c r="Q137" s="215"/>
      <c r="R137" s="215"/>
      <c r="S137" s="215"/>
      <c r="T137" s="216"/>
      <c r="U137" s="14"/>
      <c r="V137" s="14"/>
      <c r="W137" s="14"/>
      <c r="X137" s="14"/>
      <c r="Y137" s="14"/>
      <c r="Z137" s="14"/>
      <c r="AA137" s="14"/>
      <c r="AB137" s="14"/>
      <c r="AC137" s="14"/>
      <c r="AD137" s="14"/>
      <c r="AE137" s="14"/>
      <c r="AT137" s="210" t="s">
        <v>442</v>
      </c>
      <c r="AU137" s="210" t="s">
        <v>76</v>
      </c>
      <c r="AV137" s="14" t="s">
        <v>113</v>
      </c>
      <c r="AW137" s="14" t="s">
        <v>31</v>
      </c>
      <c r="AX137" s="14" t="s">
        <v>76</v>
      </c>
      <c r="AY137" s="210" t="s">
        <v>328</v>
      </c>
    </row>
    <row r="138" s="12" customFormat="1" ht="25.92" customHeight="1">
      <c r="A138" s="12"/>
      <c r="B138" s="163"/>
      <c r="C138" s="12"/>
      <c r="D138" s="164" t="s">
        <v>68</v>
      </c>
      <c r="E138" s="165" t="s">
        <v>7990</v>
      </c>
      <c r="F138" s="165" t="s">
        <v>8925</v>
      </c>
      <c r="G138" s="12"/>
      <c r="H138" s="12"/>
      <c r="I138" s="166"/>
      <c r="J138" s="167">
        <f>BK138</f>
        <v>0</v>
      </c>
      <c r="K138" s="12"/>
      <c r="L138" s="163"/>
      <c r="M138" s="168"/>
      <c r="N138" s="169"/>
      <c r="O138" s="169"/>
      <c r="P138" s="170">
        <f>SUM(P139:P154)</f>
        <v>0</v>
      </c>
      <c r="Q138" s="169"/>
      <c r="R138" s="170">
        <f>SUM(R139:R154)</f>
        <v>0</v>
      </c>
      <c r="S138" s="169"/>
      <c r="T138" s="171">
        <f>SUM(T139:T154)</f>
        <v>0</v>
      </c>
      <c r="U138" s="12"/>
      <c r="V138" s="12"/>
      <c r="W138" s="12"/>
      <c r="X138" s="12"/>
      <c r="Y138" s="12"/>
      <c r="Z138" s="12"/>
      <c r="AA138" s="12"/>
      <c r="AB138" s="12"/>
      <c r="AC138" s="12"/>
      <c r="AD138" s="12"/>
      <c r="AE138" s="12"/>
      <c r="AR138" s="164" t="s">
        <v>76</v>
      </c>
      <c r="AT138" s="172" t="s">
        <v>68</v>
      </c>
      <c r="AU138" s="172" t="s">
        <v>69</v>
      </c>
      <c r="AY138" s="164" t="s">
        <v>328</v>
      </c>
      <c r="BK138" s="173">
        <f>SUM(BK139:BK154)</f>
        <v>0</v>
      </c>
    </row>
    <row r="139" s="2" customFormat="1" ht="33" customHeight="1">
      <c r="A139" s="41"/>
      <c r="B139" s="176"/>
      <c r="C139" s="177" t="s">
        <v>9</v>
      </c>
      <c r="D139" s="177" t="s">
        <v>331</v>
      </c>
      <c r="E139" s="178" t="s">
        <v>8926</v>
      </c>
      <c r="F139" s="179" t="s">
        <v>8927</v>
      </c>
      <c r="G139" s="180" t="s">
        <v>574</v>
      </c>
      <c r="H139" s="181">
        <v>1</v>
      </c>
      <c r="I139" s="182"/>
      <c r="J139" s="183">
        <f>ROUND(I139*H139,2)</f>
        <v>0</v>
      </c>
      <c r="K139" s="179" t="s">
        <v>335</v>
      </c>
      <c r="L139" s="42"/>
      <c r="M139" s="184" t="s">
        <v>3</v>
      </c>
      <c r="N139" s="185"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113</v>
      </c>
      <c r="AT139" s="188" t="s">
        <v>331</v>
      </c>
      <c r="AU139" s="188" t="s">
        <v>76</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576</v>
      </c>
    </row>
    <row r="140" s="2" customFormat="1">
      <c r="A140" s="41"/>
      <c r="B140" s="42"/>
      <c r="C140" s="41"/>
      <c r="D140" s="190" t="s">
        <v>338</v>
      </c>
      <c r="E140" s="41"/>
      <c r="F140" s="191" t="s">
        <v>8928</v>
      </c>
      <c r="G140" s="41"/>
      <c r="H140" s="41"/>
      <c r="I140" s="192"/>
      <c r="J140" s="41"/>
      <c r="K140" s="41"/>
      <c r="L140" s="42"/>
      <c r="M140" s="193"/>
      <c r="N140" s="194"/>
      <c r="O140" s="75"/>
      <c r="P140" s="75"/>
      <c r="Q140" s="75"/>
      <c r="R140" s="75"/>
      <c r="S140" s="75"/>
      <c r="T140" s="76"/>
      <c r="U140" s="41"/>
      <c r="V140" s="41"/>
      <c r="W140" s="41"/>
      <c r="X140" s="41"/>
      <c r="Y140" s="41"/>
      <c r="Z140" s="41"/>
      <c r="AA140" s="41"/>
      <c r="AB140" s="41"/>
      <c r="AC140" s="41"/>
      <c r="AD140" s="41"/>
      <c r="AE140" s="41"/>
      <c r="AT140" s="22" t="s">
        <v>338</v>
      </c>
      <c r="AU140" s="22" t="s">
        <v>76</v>
      </c>
    </row>
    <row r="141" s="2" customFormat="1">
      <c r="A141" s="41"/>
      <c r="B141" s="42"/>
      <c r="C141" s="41"/>
      <c r="D141" s="195" t="s">
        <v>340</v>
      </c>
      <c r="E141" s="41"/>
      <c r="F141" s="196" t="s">
        <v>8929</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340</v>
      </c>
      <c r="AU141" s="22" t="s">
        <v>76</v>
      </c>
    </row>
    <row r="142" s="2" customFormat="1" ht="33" customHeight="1">
      <c r="A142" s="41"/>
      <c r="B142" s="176"/>
      <c r="C142" s="177" t="s">
        <v>505</v>
      </c>
      <c r="D142" s="177" t="s">
        <v>331</v>
      </c>
      <c r="E142" s="178" t="s">
        <v>7992</v>
      </c>
      <c r="F142" s="179" t="s">
        <v>7993</v>
      </c>
      <c r="G142" s="180" t="s">
        <v>439</v>
      </c>
      <c r="H142" s="181">
        <v>42</v>
      </c>
      <c r="I142" s="182"/>
      <c r="J142" s="183">
        <f>ROUND(I142*H142,2)</f>
        <v>0</v>
      </c>
      <c r="K142" s="179" t="s">
        <v>335</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76</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588</v>
      </c>
    </row>
    <row r="143" s="2" customFormat="1">
      <c r="A143" s="41"/>
      <c r="B143" s="42"/>
      <c r="C143" s="41"/>
      <c r="D143" s="190" t="s">
        <v>338</v>
      </c>
      <c r="E143" s="41"/>
      <c r="F143" s="191" t="s">
        <v>7994</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76</v>
      </c>
    </row>
    <row r="144" s="2" customFormat="1">
      <c r="A144" s="41"/>
      <c r="B144" s="42"/>
      <c r="C144" s="41"/>
      <c r="D144" s="195" t="s">
        <v>340</v>
      </c>
      <c r="E144" s="41"/>
      <c r="F144" s="196" t="s">
        <v>8930</v>
      </c>
      <c r="G144" s="41"/>
      <c r="H144" s="41"/>
      <c r="I144" s="192"/>
      <c r="J144" s="41"/>
      <c r="K144" s="41"/>
      <c r="L144" s="42"/>
      <c r="M144" s="193"/>
      <c r="N144" s="194"/>
      <c r="O144" s="75"/>
      <c r="P144" s="75"/>
      <c r="Q144" s="75"/>
      <c r="R144" s="75"/>
      <c r="S144" s="75"/>
      <c r="T144" s="76"/>
      <c r="U144" s="41"/>
      <c r="V144" s="41"/>
      <c r="W144" s="41"/>
      <c r="X144" s="41"/>
      <c r="Y144" s="41"/>
      <c r="Z144" s="41"/>
      <c r="AA144" s="41"/>
      <c r="AB144" s="41"/>
      <c r="AC144" s="41"/>
      <c r="AD144" s="41"/>
      <c r="AE144" s="41"/>
      <c r="AT144" s="22" t="s">
        <v>340</v>
      </c>
      <c r="AU144" s="22" t="s">
        <v>76</v>
      </c>
    </row>
    <row r="145" s="2" customFormat="1" ht="33" customHeight="1">
      <c r="A145" s="41"/>
      <c r="B145" s="176"/>
      <c r="C145" s="177" t="s">
        <v>512</v>
      </c>
      <c r="D145" s="177" t="s">
        <v>331</v>
      </c>
      <c r="E145" s="178" t="s">
        <v>7996</v>
      </c>
      <c r="F145" s="179" t="s">
        <v>7997</v>
      </c>
      <c r="G145" s="180" t="s">
        <v>439</v>
      </c>
      <c r="H145" s="181">
        <v>42</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76</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598</v>
      </c>
    </row>
    <row r="146" s="2" customFormat="1">
      <c r="A146" s="41"/>
      <c r="B146" s="42"/>
      <c r="C146" s="41"/>
      <c r="D146" s="190" t="s">
        <v>338</v>
      </c>
      <c r="E146" s="41"/>
      <c r="F146" s="191" t="s">
        <v>7998</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76</v>
      </c>
    </row>
    <row r="147" s="2" customFormat="1" ht="37.8" customHeight="1">
      <c r="A147" s="41"/>
      <c r="B147" s="176"/>
      <c r="C147" s="177" t="s">
        <v>526</v>
      </c>
      <c r="D147" s="177" t="s">
        <v>331</v>
      </c>
      <c r="E147" s="178" t="s">
        <v>8931</v>
      </c>
      <c r="F147" s="179" t="s">
        <v>8932</v>
      </c>
      <c r="G147" s="180" t="s">
        <v>574</v>
      </c>
      <c r="H147" s="181">
        <v>1</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76</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610</v>
      </c>
    </row>
    <row r="148" s="2" customFormat="1">
      <c r="A148" s="41"/>
      <c r="B148" s="42"/>
      <c r="C148" s="41"/>
      <c r="D148" s="190" t="s">
        <v>338</v>
      </c>
      <c r="E148" s="41"/>
      <c r="F148" s="191" t="s">
        <v>8933</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76</v>
      </c>
    </row>
    <row r="149" s="2" customFormat="1" ht="44.25" customHeight="1">
      <c r="A149" s="41"/>
      <c r="B149" s="176"/>
      <c r="C149" s="177" t="s">
        <v>532</v>
      </c>
      <c r="D149" s="177" t="s">
        <v>331</v>
      </c>
      <c r="E149" s="178" t="s">
        <v>8575</v>
      </c>
      <c r="F149" s="179" t="s">
        <v>8570</v>
      </c>
      <c r="G149" s="180" t="s">
        <v>585</v>
      </c>
      <c r="H149" s="181">
        <v>1.0880000000000001</v>
      </c>
      <c r="I149" s="182"/>
      <c r="J149" s="183">
        <f>ROUND(I149*H149,2)</f>
        <v>0</v>
      </c>
      <c r="K149" s="179" t="s">
        <v>3</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76</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621</v>
      </c>
    </row>
    <row r="150" s="15" customFormat="1">
      <c r="A150" s="15"/>
      <c r="B150" s="217"/>
      <c r="C150" s="15"/>
      <c r="D150" s="195" t="s">
        <v>442</v>
      </c>
      <c r="E150" s="218" t="s">
        <v>3</v>
      </c>
      <c r="F150" s="219" t="s">
        <v>8934</v>
      </c>
      <c r="G150" s="15"/>
      <c r="H150" s="218" t="s">
        <v>3</v>
      </c>
      <c r="I150" s="220"/>
      <c r="J150" s="15"/>
      <c r="K150" s="15"/>
      <c r="L150" s="217"/>
      <c r="M150" s="221"/>
      <c r="N150" s="222"/>
      <c r="O150" s="222"/>
      <c r="P150" s="222"/>
      <c r="Q150" s="222"/>
      <c r="R150" s="222"/>
      <c r="S150" s="222"/>
      <c r="T150" s="223"/>
      <c r="U150" s="15"/>
      <c r="V150" s="15"/>
      <c r="W150" s="15"/>
      <c r="X150" s="15"/>
      <c r="Y150" s="15"/>
      <c r="Z150" s="15"/>
      <c r="AA150" s="15"/>
      <c r="AB150" s="15"/>
      <c r="AC150" s="15"/>
      <c r="AD150" s="15"/>
      <c r="AE150" s="15"/>
      <c r="AT150" s="218" t="s">
        <v>442</v>
      </c>
      <c r="AU150" s="218" t="s">
        <v>76</v>
      </c>
      <c r="AV150" s="15" t="s">
        <v>76</v>
      </c>
      <c r="AW150" s="15" t="s">
        <v>31</v>
      </c>
      <c r="AX150" s="15" t="s">
        <v>69</v>
      </c>
      <c r="AY150" s="218" t="s">
        <v>328</v>
      </c>
    </row>
    <row r="151" s="13" customFormat="1">
      <c r="A151" s="13"/>
      <c r="B151" s="201"/>
      <c r="C151" s="13"/>
      <c r="D151" s="195" t="s">
        <v>442</v>
      </c>
      <c r="E151" s="202" t="s">
        <v>3</v>
      </c>
      <c r="F151" s="203" t="s">
        <v>8935</v>
      </c>
      <c r="G151" s="13"/>
      <c r="H151" s="204">
        <v>1.008</v>
      </c>
      <c r="I151" s="205"/>
      <c r="J151" s="13"/>
      <c r="K151" s="13"/>
      <c r="L151" s="201"/>
      <c r="M151" s="206"/>
      <c r="N151" s="207"/>
      <c r="O151" s="207"/>
      <c r="P151" s="207"/>
      <c r="Q151" s="207"/>
      <c r="R151" s="207"/>
      <c r="S151" s="207"/>
      <c r="T151" s="208"/>
      <c r="U151" s="13"/>
      <c r="V151" s="13"/>
      <c r="W151" s="13"/>
      <c r="X151" s="13"/>
      <c r="Y151" s="13"/>
      <c r="Z151" s="13"/>
      <c r="AA151" s="13"/>
      <c r="AB151" s="13"/>
      <c r="AC151" s="13"/>
      <c r="AD151" s="13"/>
      <c r="AE151" s="13"/>
      <c r="AT151" s="202" t="s">
        <v>442</v>
      </c>
      <c r="AU151" s="202" t="s">
        <v>76</v>
      </c>
      <c r="AV151" s="13" t="s">
        <v>79</v>
      </c>
      <c r="AW151" s="13" t="s">
        <v>31</v>
      </c>
      <c r="AX151" s="13" t="s">
        <v>69</v>
      </c>
      <c r="AY151" s="202" t="s">
        <v>328</v>
      </c>
    </row>
    <row r="152" s="15" customFormat="1">
      <c r="A152" s="15"/>
      <c r="B152" s="217"/>
      <c r="C152" s="15"/>
      <c r="D152" s="195" t="s">
        <v>442</v>
      </c>
      <c r="E152" s="218" t="s">
        <v>3</v>
      </c>
      <c r="F152" s="219" t="s">
        <v>8936</v>
      </c>
      <c r="G152" s="15"/>
      <c r="H152" s="218" t="s">
        <v>3</v>
      </c>
      <c r="I152" s="220"/>
      <c r="J152" s="15"/>
      <c r="K152" s="15"/>
      <c r="L152" s="217"/>
      <c r="M152" s="221"/>
      <c r="N152" s="222"/>
      <c r="O152" s="222"/>
      <c r="P152" s="222"/>
      <c r="Q152" s="222"/>
      <c r="R152" s="222"/>
      <c r="S152" s="222"/>
      <c r="T152" s="223"/>
      <c r="U152" s="15"/>
      <c r="V152" s="15"/>
      <c r="W152" s="15"/>
      <c r="X152" s="15"/>
      <c r="Y152" s="15"/>
      <c r="Z152" s="15"/>
      <c r="AA152" s="15"/>
      <c r="AB152" s="15"/>
      <c r="AC152" s="15"/>
      <c r="AD152" s="15"/>
      <c r="AE152" s="15"/>
      <c r="AT152" s="218" t="s">
        <v>442</v>
      </c>
      <c r="AU152" s="218" t="s">
        <v>76</v>
      </c>
      <c r="AV152" s="15" t="s">
        <v>76</v>
      </c>
      <c r="AW152" s="15" t="s">
        <v>31</v>
      </c>
      <c r="AX152" s="15" t="s">
        <v>69</v>
      </c>
      <c r="AY152" s="218" t="s">
        <v>328</v>
      </c>
    </row>
    <row r="153" s="13" customFormat="1">
      <c r="A153" s="13"/>
      <c r="B153" s="201"/>
      <c r="C153" s="13"/>
      <c r="D153" s="195" t="s">
        <v>442</v>
      </c>
      <c r="E153" s="202" t="s">
        <v>3</v>
      </c>
      <c r="F153" s="203" t="s">
        <v>8937</v>
      </c>
      <c r="G153" s="13"/>
      <c r="H153" s="204">
        <v>0.080000000000000002</v>
      </c>
      <c r="I153" s="205"/>
      <c r="J153" s="13"/>
      <c r="K153" s="13"/>
      <c r="L153" s="201"/>
      <c r="M153" s="206"/>
      <c r="N153" s="207"/>
      <c r="O153" s="207"/>
      <c r="P153" s="207"/>
      <c r="Q153" s="207"/>
      <c r="R153" s="207"/>
      <c r="S153" s="207"/>
      <c r="T153" s="208"/>
      <c r="U153" s="13"/>
      <c r="V153" s="13"/>
      <c r="W153" s="13"/>
      <c r="X153" s="13"/>
      <c r="Y153" s="13"/>
      <c r="Z153" s="13"/>
      <c r="AA153" s="13"/>
      <c r="AB153" s="13"/>
      <c r="AC153" s="13"/>
      <c r="AD153" s="13"/>
      <c r="AE153" s="13"/>
      <c r="AT153" s="202" t="s">
        <v>442</v>
      </c>
      <c r="AU153" s="202" t="s">
        <v>76</v>
      </c>
      <c r="AV153" s="13" t="s">
        <v>79</v>
      </c>
      <c r="AW153" s="13" t="s">
        <v>31</v>
      </c>
      <c r="AX153" s="13" t="s">
        <v>69</v>
      </c>
      <c r="AY153" s="202" t="s">
        <v>328</v>
      </c>
    </row>
    <row r="154" s="14" customFormat="1">
      <c r="A154" s="14"/>
      <c r="B154" s="209"/>
      <c r="C154" s="14"/>
      <c r="D154" s="195" t="s">
        <v>442</v>
      </c>
      <c r="E154" s="210" t="s">
        <v>3</v>
      </c>
      <c r="F154" s="211" t="s">
        <v>452</v>
      </c>
      <c r="G154" s="14"/>
      <c r="H154" s="212">
        <v>1.0880000000000001</v>
      </c>
      <c r="I154" s="213"/>
      <c r="J154" s="14"/>
      <c r="K154" s="14"/>
      <c r="L154" s="209"/>
      <c r="M154" s="214"/>
      <c r="N154" s="215"/>
      <c r="O154" s="215"/>
      <c r="P154" s="215"/>
      <c r="Q154" s="215"/>
      <c r="R154" s="215"/>
      <c r="S154" s="215"/>
      <c r="T154" s="216"/>
      <c r="U154" s="14"/>
      <c r="V154" s="14"/>
      <c r="W154" s="14"/>
      <c r="X154" s="14"/>
      <c r="Y154" s="14"/>
      <c r="Z154" s="14"/>
      <c r="AA154" s="14"/>
      <c r="AB154" s="14"/>
      <c r="AC154" s="14"/>
      <c r="AD154" s="14"/>
      <c r="AE154" s="14"/>
      <c r="AT154" s="210" t="s">
        <v>442</v>
      </c>
      <c r="AU154" s="210" t="s">
        <v>76</v>
      </c>
      <c r="AV154" s="14" t="s">
        <v>113</v>
      </c>
      <c r="AW154" s="14" t="s">
        <v>31</v>
      </c>
      <c r="AX154" s="14" t="s">
        <v>76</v>
      </c>
      <c r="AY154" s="210" t="s">
        <v>328</v>
      </c>
    </row>
    <row r="155" s="12" customFormat="1" ht="25.92" customHeight="1">
      <c r="A155" s="12"/>
      <c r="B155" s="163"/>
      <c r="C155" s="12"/>
      <c r="D155" s="164" t="s">
        <v>68</v>
      </c>
      <c r="E155" s="165" t="s">
        <v>7999</v>
      </c>
      <c r="F155" s="165" t="s">
        <v>8000</v>
      </c>
      <c r="G155" s="12"/>
      <c r="H155" s="12"/>
      <c r="I155" s="166"/>
      <c r="J155" s="167">
        <f>BK155</f>
        <v>0</v>
      </c>
      <c r="K155" s="12"/>
      <c r="L155" s="163"/>
      <c r="M155" s="168"/>
      <c r="N155" s="169"/>
      <c r="O155" s="169"/>
      <c r="P155" s="170">
        <f>SUM(P156:P250)</f>
        <v>0</v>
      </c>
      <c r="Q155" s="169"/>
      <c r="R155" s="170">
        <f>SUM(R156:R250)</f>
        <v>0</v>
      </c>
      <c r="S155" s="169"/>
      <c r="T155" s="171">
        <f>SUM(T156:T250)</f>
        <v>0</v>
      </c>
      <c r="U155" s="12"/>
      <c r="V155" s="12"/>
      <c r="W155" s="12"/>
      <c r="X155" s="12"/>
      <c r="Y155" s="12"/>
      <c r="Z155" s="12"/>
      <c r="AA155" s="12"/>
      <c r="AB155" s="12"/>
      <c r="AC155" s="12"/>
      <c r="AD155" s="12"/>
      <c r="AE155" s="12"/>
      <c r="AR155" s="164" t="s">
        <v>76</v>
      </c>
      <c r="AT155" s="172" t="s">
        <v>68</v>
      </c>
      <c r="AU155" s="172" t="s">
        <v>69</v>
      </c>
      <c r="AY155" s="164" t="s">
        <v>328</v>
      </c>
      <c r="BK155" s="173">
        <f>SUM(BK156:BK250)</f>
        <v>0</v>
      </c>
    </row>
    <row r="156" s="2" customFormat="1" ht="44.25" customHeight="1">
      <c r="A156" s="41"/>
      <c r="B156" s="176"/>
      <c r="C156" s="177" t="s">
        <v>538</v>
      </c>
      <c r="D156" s="177" t="s">
        <v>331</v>
      </c>
      <c r="E156" s="178" t="s">
        <v>8001</v>
      </c>
      <c r="F156" s="179" t="s">
        <v>8002</v>
      </c>
      <c r="G156" s="180" t="s">
        <v>574</v>
      </c>
      <c r="H156" s="181">
        <v>15</v>
      </c>
      <c r="I156" s="182"/>
      <c r="J156" s="183">
        <f>ROUND(I156*H156,2)</f>
        <v>0</v>
      </c>
      <c r="K156" s="179" t="s">
        <v>335</v>
      </c>
      <c r="L156" s="42"/>
      <c r="M156" s="184" t="s">
        <v>3</v>
      </c>
      <c r="N156" s="185"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113</v>
      </c>
      <c r="AT156" s="188" t="s">
        <v>331</v>
      </c>
      <c r="AU156" s="188" t="s">
        <v>76</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631</v>
      </c>
    </row>
    <row r="157" s="2" customFormat="1">
      <c r="A157" s="41"/>
      <c r="B157" s="42"/>
      <c r="C157" s="41"/>
      <c r="D157" s="190" t="s">
        <v>338</v>
      </c>
      <c r="E157" s="41"/>
      <c r="F157" s="191" t="s">
        <v>8003</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76</v>
      </c>
    </row>
    <row r="158" s="2" customFormat="1" ht="24.15" customHeight="1">
      <c r="A158" s="41"/>
      <c r="B158" s="176"/>
      <c r="C158" s="224" t="s">
        <v>544</v>
      </c>
      <c r="D158" s="224" t="s">
        <v>539</v>
      </c>
      <c r="E158" s="225" t="s">
        <v>8938</v>
      </c>
      <c r="F158" s="226" t="s">
        <v>8939</v>
      </c>
      <c r="G158" s="227" t="s">
        <v>574</v>
      </c>
      <c r="H158" s="228">
        <v>9</v>
      </c>
      <c r="I158" s="229"/>
      <c r="J158" s="230">
        <f>ROUND(I158*H158,2)</f>
        <v>0</v>
      </c>
      <c r="K158" s="226" t="s">
        <v>3</v>
      </c>
      <c r="L158" s="231"/>
      <c r="M158" s="232" t="s">
        <v>3</v>
      </c>
      <c r="N158" s="233" t="s">
        <v>40</v>
      </c>
      <c r="O158" s="75"/>
      <c r="P158" s="186">
        <f>O158*H158</f>
        <v>0</v>
      </c>
      <c r="Q158" s="186">
        <v>0</v>
      </c>
      <c r="R158" s="186">
        <f>Q158*H158</f>
        <v>0</v>
      </c>
      <c r="S158" s="186">
        <v>0</v>
      </c>
      <c r="T158" s="187">
        <f>S158*H158</f>
        <v>0</v>
      </c>
      <c r="U158" s="41"/>
      <c r="V158" s="41"/>
      <c r="W158" s="41"/>
      <c r="X158" s="41"/>
      <c r="Y158" s="41"/>
      <c r="Z158" s="41"/>
      <c r="AA158" s="41"/>
      <c r="AB158" s="41"/>
      <c r="AC158" s="41"/>
      <c r="AD158" s="41"/>
      <c r="AE158" s="41"/>
      <c r="AR158" s="188" t="s">
        <v>171</v>
      </c>
      <c r="AT158" s="188" t="s">
        <v>539</v>
      </c>
      <c r="AU158" s="188" t="s">
        <v>76</v>
      </c>
      <c r="AY158" s="22" t="s">
        <v>328</v>
      </c>
      <c r="BE158" s="189">
        <f>IF(N158="základní",J158,0)</f>
        <v>0</v>
      </c>
      <c r="BF158" s="189">
        <f>IF(N158="snížená",J158,0)</f>
        <v>0</v>
      </c>
      <c r="BG158" s="189">
        <f>IF(N158="zákl. přenesená",J158,0)</f>
        <v>0</v>
      </c>
      <c r="BH158" s="189">
        <f>IF(N158="sníž. přenesená",J158,0)</f>
        <v>0</v>
      </c>
      <c r="BI158" s="189">
        <f>IF(N158="nulová",J158,0)</f>
        <v>0</v>
      </c>
      <c r="BJ158" s="22" t="s">
        <v>76</v>
      </c>
      <c r="BK158" s="189">
        <f>ROUND(I158*H158,2)</f>
        <v>0</v>
      </c>
      <c r="BL158" s="22" t="s">
        <v>113</v>
      </c>
      <c r="BM158" s="188" t="s">
        <v>643</v>
      </c>
    </row>
    <row r="159" s="2" customFormat="1" ht="21.75" customHeight="1">
      <c r="A159" s="41"/>
      <c r="B159" s="176"/>
      <c r="C159" s="224" t="s">
        <v>550</v>
      </c>
      <c r="D159" s="224" t="s">
        <v>539</v>
      </c>
      <c r="E159" s="225" t="s">
        <v>8940</v>
      </c>
      <c r="F159" s="226" t="s">
        <v>8941</v>
      </c>
      <c r="G159" s="227" t="s">
        <v>574</v>
      </c>
      <c r="H159" s="228">
        <v>1</v>
      </c>
      <c r="I159" s="229"/>
      <c r="J159" s="230">
        <f>ROUND(I159*H159,2)</f>
        <v>0</v>
      </c>
      <c r="K159" s="226" t="s">
        <v>3</v>
      </c>
      <c r="L159" s="231"/>
      <c r="M159" s="232" t="s">
        <v>3</v>
      </c>
      <c r="N159" s="233" t="s">
        <v>40</v>
      </c>
      <c r="O159" s="75"/>
      <c r="P159" s="186">
        <f>O159*H159</f>
        <v>0</v>
      </c>
      <c r="Q159" s="186">
        <v>0</v>
      </c>
      <c r="R159" s="186">
        <f>Q159*H159</f>
        <v>0</v>
      </c>
      <c r="S159" s="186">
        <v>0</v>
      </c>
      <c r="T159" s="187">
        <f>S159*H159</f>
        <v>0</v>
      </c>
      <c r="U159" s="41"/>
      <c r="V159" s="41"/>
      <c r="W159" s="41"/>
      <c r="X159" s="41"/>
      <c r="Y159" s="41"/>
      <c r="Z159" s="41"/>
      <c r="AA159" s="41"/>
      <c r="AB159" s="41"/>
      <c r="AC159" s="41"/>
      <c r="AD159" s="41"/>
      <c r="AE159" s="41"/>
      <c r="AR159" s="188" t="s">
        <v>171</v>
      </c>
      <c r="AT159" s="188" t="s">
        <v>539</v>
      </c>
      <c r="AU159" s="188" t="s">
        <v>76</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654</v>
      </c>
    </row>
    <row r="160" s="2" customFormat="1" ht="16.5" customHeight="1">
      <c r="A160" s="41"/>
      <c r="B160" s="176"/>
      <c r="C160" s="224" t="s">
        <v>556</v>
      </c>
      <c r="D160" s="224" t="s">
        <v>539</v>
      </c>
      <c r="E160" s="225" t="s">
        <v>8942</v>
      </c>
      <c r="F160" s="226" t="s">
        <v>8943</v>
      </c>
      <c r="G160" s="227" t="s">
        <v>574</v>
      </c>
      <c r="H160" s="228">
        <v>5</v>
      </c>
      <c r="I160" s="229"/>
      <c r="J160" s="230">
        <f>ROUND(I160*H160,2)</f>
        <v>0</v>
      </c>
      <c r="K160" s="226" t="s">
        <v>3</v>
      </c>
      <c r="L160" s="231"/>
      <c r="M160" s="232" t="s">
        <v>3</v>
      </c>
      <c r="N160" s="233" t="s">
        <v>40</v>
      </c>
      <c r="O160" s="75"/>
      <c r="P160" s="186">
        <f>O160*H160</f>
        <v>0</v>
      </c>
      <c r="Q160" s="186">
        <v>0</v>
      </c>
      <c r="R160" s="186">
        <f>Q160*H160</f>
        <v>0</v>
      </c>
      <c r="S160" s="186">
        <v>0</v>
      </c>
      <c r="T160" s="187">
        <f>S160*H160</f>
        <v>0</v>
      </c>
      <c r="U160" s="41"/>
      <c r="V160" s="41"/>
      <c r="W160" s="41"/>
      <c r="X160" s="41"/>
      <c r="Y160" s="41"/>
      <c r="Z160" s="41"/>
      <c r="AA160" s="41"/>
      <c r="AB160" s="41"/>
      <c r="AC160" s="41"/>
      <c r="AD160" s="41"/>
      <c r="AE160" s="41"/>
      <c r="AR160" s="188" t="s">
        <v>171</v>
      </c>
      <c r="AT160" s="188" t="s">
        <v>539</v>
      </c>
      <c r="AU160" s="188" t="s">
        <v>76</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666</v>
      </c>
    </row>
    <row r="161" s="2" customFormat="1" ht="44.25" customHeight="1">
      <c r="A161" s="41"/>
      <c r="B161" s="176"/>
      <c r="C161" s="177" t="s">
        <v>8</v>
      </c>
      <c r="D161" s="177" t="s">
        <v>331</v>
      </c>
      <c r="E161" s="178" t="s">
        <v>8039</v>
      </c>
      <c r="F161" s="179" t="s">
        <v>8040</v>
      </c>
      <c r="G161" s="180" t="s">
        <v>574</v>
      </c>
      <c r="H161" s="181">
        <v>5</v>
      </c>
      <c r="I161" s="182"/>
      <c r="J161" s="183">
        <f>ROUND(I161*H161,2)</f>
        <v>0</v>
      </c>
      <c r="K161" s="179" t="s">
        <v>335</v>
      </c>
      <c r="L161" s="42"/>
      <c r="M161" s="184" t="s">
        <v>3</v>
      </c>
      <c r="N161" s="185"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113</v>
      </c>
      <c r="AT161" s="188" t="s">
        <v>331</v>
      </c>
      <c r="AU161" s="188" t="s">
        <v>76</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113</v>
      </c>
      <c r="BM161" s="188" t="s">
        <v>676</v>
      </c>
    </row>
    <row r="162" s="2" customFormat="1">
      <c r="A162" s="41"/>
      <c r="B162" s="42"/>
      <c r="C162" s="41"/>
      <c r="D162" s="190" t="s">
        <v>338</v>
      </c>
      <c r="E162" s="41"/>
      <c r="F162" s="191" t="s">
        <v>8041</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338</v>
      </c>
      <c r="AU162" s="22" t="s">
        <v>76</v>
      </c>
    </row>
    <row r="163" s="2" customFormat="1" ht="37.8" customHeight="1">
      <c r="A163" s="41"/>
      <c r="B163" s="176"/>
      <c r="C163" s="177" t="s">
        <v>564</v>
      </c>
      <c r="D163" s="177" t="s">
        <v>331</v>
      </c>
      <c r="E163" s="178" t="s">
        <v>8042</v>
      </c>
      <c r="F163" s="179" t="s">
        <v>8043</v>
      </c>
      <c r="G163" s="180" t="s">
        <v>574</v>
      </c>
      <c r="H163" s="181">
        <v>15</v>
      </c>
      <c r="I163" s="182"/>
      <c r="J163" s="183">
        <f>ROUND(I163*H163,2)</f>
        <v>0</v>
      </c>
      <c r="K163" s="179" t="s">
        <v>335</v>
      </c>
      <c r="L163" s="42"/>
      <c r="M163" s="184" t="s">
        <v>3</v>
      </c>
      <c r="N163" s="185"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113</v>
      </c>
      <c r="AT163" s="188" t="s">
        <v>331</v>
      </c>
      <c r="AU163" s="188" t="s">
        <v>76</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113</v>
      </c>
      <c r="BM163" s="188" t="s">
        <v>110</v>
      </c>
    </row>
    <row r="164" s="2" customFormat="1">
      <c r="A164" s="41"/>
      <c r="B164" s="42"/>
      <c r="C164" s="41"/>
      <c r="D164" s="190" t="s">
        <v>338</v>
      </c>
      <c r="E164" s="41"/>
      <c r="F164" s="191" t="s">
        <v>8044</v>
      </c>
      <c r="G164" s="41"/>
      <c r="H164" s="41"/>
      <c r="I164" s="192"/>
      <c r="J164" s="41"/>
      <c r="K164" s="41"/>
      <c r="L164" s="42"/>
      <c r="M164" s="193"/>
      <c r="N164" s="194"/>
      <c r="O164" s="75"/>
      <c r="P164" s="75"/>
      <c r="Q164" s="75"/>
      <c r="R164" s="75"/>
      <c r="S164" s="75"/>
      <c r="T164" s="76"/>
      <c r="U164" s="41"/>
      <c r="V164" s="41"/>
      <c r="W164" s="41"/>
      <c r="X164" s="41"/>
      <c r="Y164" s="41"/>
      <c r="Z164" s="41"/>
      <c r="AA164" s="41"/>
      <c r="AB164" s="41"/>
      <c r="AC164" s="41"/>
      <c r="AD164" s="41"/>
      <c r="AE164" s="41"/>
      <c r="AT164" s="22" t="s">
        <v>338</v>
      </c>
      <c r="AU164" s="22" t="s">
        <v>76</v>
      </c>
    </row>
    <row r="165" s="2" customFormat="1" ht="16.5" customHeight="1">
      <c r="A165" s="41"/>
      <c r="B165" s="176"/>
      <c r="C165" s="224" t="s">
        <v>571</v>
      </c>
      <c r="D165" s="224" t="s">
        <v>539</v>
      </c>
      <c r="E165" s="225" t="s">
        <v>8045</v>
      </c>
      <c r="F165" s="226" t="s">
        <v>8046</v>
      </c>
      <c r="G165" s="227" t="s">
        <v>491</v>
      </c>
      <c r="H165" s="228">
        <v>0.69999999999999996</v>
      </c>
      <c r="I165" s="229"/>
      <c r="J165" s="230">
        <f>ROUND(I165*H165,2)</f>
        <v>0</v>
      </c>
      <c r="K165" s="226" t="s">
        <v>335</v>
      </c>
      <c r="L165" s="231"/>
      <c r="M165" s="232" t="s">
        <v>3</v>
      </c>
      <c r="N165" s="233" t="s">
        <v>40</v>
      </c>
      <c r="O165" s="75"/>
      <c r="P165" s="186">
        <f>O165*H165</f>
        <v>0</v>
      </c>
      <c r="Q165" s="186">
        <v>0</v>
      </c>
      <c r="R165" s="186">
        <f>Q165*H165</f>
        <v>0</v>
      </c>
      <c r="S165" s="186">
        <v>0</v>
      </c>
      <c r="T165" s="187">
        <f>S165*H165</f>
        <v>0</v>
      </c>
      <c r="U165" s="41"/>
      <c r="V165" s="41"/>
      <c r="W165" s="41"/>
      <c r="X165" s="41"/>
      <c r="Y165" s="41"/>
      <c r="Z165" s="41"/>
      <c r="AA165" s="41"/>
      <c r="AB165" s="41"/>
      <c r="AC165" s="41"/>
      <c r="AD165" s="41"/>
      <c r="AE165" s="41"/>
      <c r="AR165" s="188" t="s">
        <v>171</v>
      </c>
      <c r="AT165" s="188" t="s">
        <v>539</v>
      </c>
      <c r="AU165" s="188" t="s">
        <v>76</v>
      </c>
      <c r="AY165" s="22" t="s">
        <v>328</v>
      </c>
      <c r="BE165" s="189">
        <f>IF(N165="základní",J165,0)</f>
        <v>0</v>
      </c>
      <c r="BF165" s="189">
        <f>IF(N165="snížená",J165,0)</f>
        <v>0</v>
      </c>
      <c r="BG165" s="189">
        <f>IF(N165="zákl. přenesená",J165,0)</f>
        <v>0</v>
      </c>
      <c r="BH165" s="189">
        <f>IF(N165="sníž. přenesená",J165,0)</f>
        <v>0</v>
      </c>
      <c r="BI165" s="189">
        <f>IF(N165="nulová",J165,0)</f>
        <v>0</v>
      </c>
      <c r="BJ165" s="22" t="s">
        <v>76</v>
      </c>
      <c r="BK165" s="189">
        <f>ROUND(I165*H165,2)</f>
        <v>0</v>
      </c>
      <c r="BL165" s="22" t="s">
        <v>113</v>
      </c>
      <c r="BM165" s="188" t="s">
        <v>696</v>
      </c>
    </row>
    <row r="166" s="15" customFormat="1">
      <c r="A166" s="15"/>
      <c r="B166" s="217"/>
      <c r="C166" s="15"/>
      <c r="D166" s="195" t="s">
        <v>442</v>
      </c>
      <c r="E166" s="218" t="s">
        <v>3</v>
      </c>
      <c r="F166" s="219" t="s">
        <v>8047</v>
      </c>
      <c r="G166" s="15"/>
      <c r="H166" s="218" t="s">
        <v>3</v>
      </c>
      <c r="I166" s="220"/>
      <c r="J166" s="15"/>
      <c r="K166" s="15"/>
      <c r="L166" s="217"/>
      <c r="M166" s="221"/>
      <c r="N166" s="222"/>
      <c r="O166" s="222"/>
      <c r="P166" s="222"/>
      <c r="Q166" s="222"/>
      <c r="R166" s="222"/>
      <c r="S166" s="222"/>
      <c r="T166" s="223"/>
      <c r="U166" s="15"/>
      <c r="V166" s="15"/>
      <c r="W166" s="15"/>
      <c r="X166" s="15"/>
      <c r="Y166" s="15"/>
      <c r="Z166" s="15"/>
      <c r="AA166" s="15"/>
      <c r="AB166" s="15"/>
      <c r="AC166" s="15"/>
      <c r="AD166" s="15"/>
      <c r="AE166" s="15"/>
      <c r="AT166" s="218" t="s">
        <v>442</v>
      </c>
      <c r="AU166" s="218" t="s">
        <v>76</v>
      </c>
      <c r="AV166" s="15" t="s">
        <v>76</v>
      </c>
      <c r="AW166" s="15" t="s">
        <v>31</v>
      </c>
      <c r="AX166" s="15" t="s">
        <v>69</v>
      </c>
      <c r="AY166" s="218" t="s">
        <v>328</v>
      </c>
    </row>
    <row r="167" s="13" customFormat="1">
      <c r="A167" s="13"/>
      <c r="B167" s="201"/>
      <c r="C167" s="13"/>
      <c r="D167" s="195" t="s">
        <v>442</v>
      </c>
      <c r="E167" s="202" t="s">
        <v>3</v>
      </c>
      <c r="F167" s="203" t="s">
        <v>8944</v>
      </c>
      <c r="G167" s="13"/>
      <c r="H167" s="204">
        <v>0.69999999999999996</v>
      </c>
      <c r="I167" s="205"/>
      <c r="J167" s="13"/>
      <c r="K167" s="13"/>
      <c r="L167" s="201"/>
      <c r="M167" s="206"/>
      <c r="N167" s="207"/>
      <c r="O167" s="207"/>
      <c r="P167" s="207"/>
      <c r="Q167" s="207"/>
      <c r="R167" s="207"/>
      <c r="S167" s="207"/>
      <c r="T167" s="208"/>
      <c r="U167" s="13"/>
      <c r="V167" s="13"/>
      <c r="W167" s="13"/>
      <c r="X167" s="13"/>
      <c r="Y167" s="13"/>
      <c r="Z167" s="13"/>
      <c r="AA167" s="13"/>
      <c r="AB167" s="13"/>
      <c r="AC167" s="13"/>
      <c r="AD167" s="13"/>
      <c r="AE167" s="13"/>
      <c r="AT167" s="202" t="s">
        <v>442</v>
      </c>
      <c r="AU167" s="202" t="s">
        <v>76</v>
      </c>
      <c r="AV167" s="13" t="s">
        <v>79</v>
      </c>
      <c r="AW167" s="13" t="s">
        <v>31</v>
      </c>
      <c r="AX167" s="13" t="s">
        <v>69</v>
      </c>
      <c r="AY167" s="202" t="s">
        <v>328</v>
      </c>
    </row>
    <row r="168" s="14" customFormat="1">
      <c r="A168" s="14"/>
      <c r="B168" s="209"/>
      <c r="C168" s="14"/>
      <c r="D168" s="195" t="s">
        <v>442</v>
      </c>
      <c r="E168" s="210" t="s">
        <v>3</v>
      </c>
      <c r="F168" s="211" t="s">
        <v>452</v>
      </c>
      <c r="G168" s="14"/>
      <c r="H168" s="212">
        <v>0.69999999999999996</v>
      </c>
      <c r="I168" s="213"/>
      <c r="J168" s="14"/>
      <c r="K168" s="14"/>
      <c r="L168" s="209"/>
      <c r="M168" s="214"/>
      <c r="N168" s="215"/>
      <c r="O168" s="215"/>
      <c r="P168" s="215"/>
      <c r="Q168" s="215"/>
      <c r="R168" s="215"/>
      <c r="S168" s="215"/>
      <c r="T168" s="216"/>
      <c r="U168" s="14"/>
      <c r="V168" s="14"/>
      <c r="W168" s="14"/>
      <c r="X168" s="14"/>
      <c r="Y168" s="14"/>
      <c r="Z168" s="14"/>
      <c r="AA168" s="14"/>
      <c r="AB168" s="14"/>
      <c r="AC168" s="14"/>
      <c r="AD168" s="14"/>
      <c r="AE168" s="14"/>
      <c r="AT168" s="210" t="s">
        <v>442</v>
      </c>
      <c r="AU168" s="210" t="s">
        <v>76</v>
      </c>
      <c r="AV168" s="14" t="s">
        <v>113</v>
      </c>
      <c r="AW168" s="14" t="s">
        <v>31</v>
      </c>
      <c r="AX168" s="14" t="s">
        <v>76</v>
      </c>
      <c r="AY168" s="210" t="s">
        <v>328</v>
      </c>
    </row>
    <row r="169" s="2" customFormat="1" ht="16.5" customHeight="1">
      <c r="A169" s="41"/>
      <c r="B169" s="176"/>
      <c r="C169" s="224" t="s">
        <v>576</v>
      </c>
      <c r="D169" s="224" t="s">
        <v>539</v>
      </c>
      <c r="E169" s="225" t="s">
        <v>8049</v>
      </c>
      <c r="F169" s="226" t="s">
        <v>8945</v>
      </c>
      <c r="G169" s="227" t="s">
        <v>491</v>
      </c>
      <c r="H169" s="228">
        <v>8.4000000000000004</v>
      </c>
      <c r="I169" s="229"/>
      <c r="J169" s="230">
        <f>ROUND(I169*H169,2)</f>
        <v>0</v>
      </c>
      <c r="K169" s="226" t="s">
        <v>3</v>
      </c>
      <c r="L169" s="231"/>
      <c r="M169" s="232" t="s">
        <v>3</v>
      </c>
      <c r="N169" s="233"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171</v>
      </c>
      <c r="AT169" s="188" t="s">
        <v>539</v>
      </c>
      <c r="AU169" s="188" t="s">
        <v>76</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710</v>
      </c>
    </row>
    <row r="170" s="13" customFormat="1">
      <c r="A170" s="13"/>
      <c r="B170" s="201"/>
      <c r="C170" s="13"/>
      <c r="D170" s="195" t="s">
        <v>442</v>
      </c>
      <c r="E170" s="202" t="s">
        <v>3</v>
      </c>
      <c r="F170" s="203" t="s">
        <v>8946</v>
      </c>
      <c r="G170" s="13"/>
      <c r="H170" s="204">
        <v>8.4000000000000004</v>
      </c>
      <c r="I170" s="205"/>
      <c r="J170" s="13"/>
      <c r="K170" s="13"/>
      <c r="L170" s="201"/>
      <c r="M170" s="206"/>
      <c r="N170" s="207"/>
      <c r="O170" s="207"/>
      <c r="P170" s="207"/>
      <c r="Q170" s="207"/>
      <c r="R170" s="207"/>
      <c r="S170" s="207"/>
      <c r="T170" s="208"/>
      <c r="U170" s="13"/>
      <c r="V170" s="13"/>
      <c r="W170" s="13"/>
      <c r="X170" s="13"/>
      <c r="Y170" s="13"/>
      <c r="Z170" s="13"/>
      <c r="AA170" s="13"/>
      <c r="AB170" s="13"/>
      <c r="AC170" s="13"/>
      <c r="AD170" s="13"/>
      <c r="AE170" s="13"/>
      <c r="AT170" s="202" t="s">
        <v>442</v>
      </c>
      <c r="AU170" s="202" t="s">
        <v>76</v>
      </c>
      <c r="AV170" s="13" t="s">
        <v>79</v>
      </c>
      <c r="AW170" s="13" t="s">
        <v>31</v>
      </c>
      <c r="AX170" s="13" t="s">
        <v>69</v>
      </c>
      <c r="AY170" s="202" t="s">
        <v>328</v>
      </c>
    </row>
    <row r="171" s="14" customFormat="1">
      <c r="A171" s="14"/>
      <c r="B171" s="209"/>
      <c r="C171" s="14"/>
      <c r="D171" s="195" t="s">
        <v>442</v>
      </c>
      <c r="E171" s="210" t="s">
        <v>3</v>
      </c>
      <c r="F171" s="211" t="s">
        <v>452</v>
      </c>
      <c r="G171" s="14"/>
      <c r="H171" s="212">
        <v>8.4000000000000004</v>
      </c>
      <c r="I171" s="213"/>
      <c r="J171" s="14"/>
      <c r="K171" s="14"/>
      <c r="L171" s="209"/>
      <c r="M171" s="214"/>
      <c r="N171" s="215"/>
      <c r="O171" s="215"/>
      <c r="P171" s="215"/>
      <c r="Q171" s="215"/>
      <c r="R171" s="215"/>
      <c r="S171" s="215"/>
      <c r="T171" s="216"/>
      <c r="U171" s="14"/>
      <c r="V171" s="14"/>
      <c r="W171" s="14"/>
      <c r="X171" s="14"/>
      <c r="Y171" s="14"/>
      <c r="Z171" s="14"/>
      <c r="AA171" s="14"/>
      <c r="AB171" s="14"/>
      <c r="AC171" s="14"/>
      <c r="AD171" s="14"/>
      <c r="AE171" s="14"/>
      <c r="AT171" s="210" t="s">
        <v>442</v>
      </c>
      <c r="AU171" s="210" t="s">
        <v>76</v>
      </c>
      <c r="AV171" s="14" t="s">
        <v>113</v>
      </c>
      <c r="AW171" s="14" t="s">
        <v>31</v>
      </c>
      <c r="AX171" s="14" t="s">
        <v>76</v>
      </c>
      <c r="AY171" s="210" t="s">
        <v>328</v>
      </c>
    </row>
    <row r="172" s="2" customFormat="1" ht="33" customHeight="1">
      <c r="A172" s="41"/>
      <c r="B172" s="176"/>
      <c r="C172" s="177" t="s">
        <v>473</v>
      </c>
      <c r="D172" s="177" t="s">
        <v>331</v>
      </c>
      <c r="E172" s="178" t="s">
        <v>8053</v>
      </c>
      <c r="F172" s="179" t="s">
        <v>8054</v>
      </c>
      <c r="G172" s="180" t="s">
        <v>574</v>
      </c>
      <c r="H172" s="181">
        <v>15</v>
      </c>
      <c r="I172" s="182"/>
      <c r="J172" s="183">
        <f>ROUND(I172*H172,2)</f>
        <v>0</v>
      </c>
      <c r="K172" s="179" t="s">
        <v>335</v>
      </c>
      <c r="L172" s="42"/>
      <c r="M172" s="184" t="s">
        <v>3</v>
      </c>
      <c r="N172" s="185" t="s">
        <v>40</v>
      </c>
      <c r="O172" s="75"/>
      <c r="P172" s="186">
        <f>O172*H172</f>
        <v>0</v>
      </c>
      <c r="Q172" s="186">
        <v>0</v>
      </c>
      <c r="R172" s="186">
        <f>Q172*H172</f>
        <v>0</v>
      </c>
      <c r="S172" s="186">
        <v>0</v>
      </c>
      <c r="T172" s="187">
        <f>S172*H172</f>
        <v>0</v>
      </c>
      <c r="U172" s="41"/>
      <c r="V172" s="41"/>
      <c r="W172" s="41"/>
      <c r="X172" s="41"/>
      <c r="Y172" s="41"/>
      <c r="Z172" s="41"/>
      <c r="AA172" s="41"/>
      <c r="AB172" s="41"/>
      <c r="AC172" s="41"/>
      <c r="AD172" s="41"/>
      <c r="AE172" s="41"/>
      <c r="AR172" s="188" t="s">
        <v>113</v>
      </c>
      <c r="AT172" s="188" t="s">
        <v>331</v>
      </c>
      <c r="AU172" s="188" t="s">
        <v>76</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718</v>
      </c>
    </row>
    <row r="173" s="2" customFormat="1">
      <c r="A173" s="41"/>
      <c r="B173" s="42"/>
      <c r="C173" s="41"/>
      <c r="D173" s="190" t="s">
        <v>338</v>
      </c>
      <c r="E173" s="41"/>
      <c r="F173" s="191" t="s">
        <v>8055</v>
      </c>
      <c r="G173" s="41"/>
      <c r="H173" s="41"/>
      <c r="I173" s="192"/>
      <c r="J173" s="41"/>
      <c r="K173" s="41"/>
      <c r="L173" s="42"/>
      <c r="M173" s="193"/>
      <c r="N173" s="194"/>
      <c r="O173" s="75"/>
      <c r="P173" s="75"/>
      <c r="Q173" s="75"/>
      <c r="R173" s="75"/>
      <c r="S173" s="75"/>
      <c r="T173" s="76"/>
      <c r="U173" s="41"/>
      <c r="V173" s="41"/>
      <c r="W173" s="41"/>
      <c r="X173" s="41"/>
      <c r="Y173" s="41"/>
      <c r="Z173" s="41"/>
      <c r="AA173" s="41"/>
      <c r="AB173" s="41"/>
      <c r="AC173" s="41"/>
      <c r="AD173" s="41"/>
      <c r="AE173" s="41"/>
      <c r="AT173" s="22" t="s">
        <v>338</v>
      </c>
      <c r="AU173" s="22" t="s">
        <v>76</v>
      </c>
    </row>
    <row r="174" s="2" customFormat="1" ht="24.15" customHeight="1">
      <c r="A174" s="41"/>
      <c r="B174" s="176"/>
      <c r="C174" s="177" t="s">
        <v>588</v>
      </c>
      <c r="D174" s="177" t="s">
        <v>331</v>
      </c>
      <c r="E174" s="178" t="s">
        <v>8056</v>
      </c>
      <c r="F174" s="179" t="s">
        <v>8057</v>
      </c>
      <c r="G174" s="180" t="s">
        <v>574</v>
      </c>
      <c r="H174" s="181">
        <v>5</v>
      </c>
      <c r="I174" s="182"/>
      <c r="J174" s="183">
        <f>ROUND(I174*H174,2)</f>
        <v>0</v>
      </c>
      <c r="K174" s="179" t="s">
        <v>335</v>
      </c>
      <c r="L174" s="42"/>
      <c r="M174" s="184" t="s">
        <v>3</v>
      </c>
      <c r="N174" s="185" t="s">
        <v>40</v>
      </c>
      <c r="O174" s="75"/>
      <c r="P174" s="186">
        <f>O174*H174</f>
        <v>0</v>
      </c>
      <c r="Q174" s="186">
        <v>0</v>
      </c>
      <c r="R174" s="186">
        <f>Q174*H174</f>
        <v>0</v>
      </c>
      <c r="S174" s="186">
        <v>0</v>
      </c>
      <c r="T174" s="187">
        <f>S174*H174</f>
        <v>0</v>
      </c>
      <c r="U174" s="41"/>
      <c r="V174" s="41"/>
      <c r="W174" s="41"/>
      <c r="X174" s="41"/>
      <c r="Y174" s="41"/>
      <c r="Z174" s="41"/>
      <c r="AA174" s="41"/>
      <c r="AB174" s="41"/>
      <c r="AC174" s="41"/>
      <c r="AD174" s="41"/>
      <c r="AE174" s="41"/>
      <c r="AR174" s="188" t="s">
        <v>113</v>
      </c>
      <c r="AT174" s="188" t="s">
        <v>331</v>
      </c>
      <c r="AU174" s="188" t="s">
        <v>76</v>
      </c>
      <c r="AY174" s="22" t="s">
        <v>328</v>
      </c>
      <c r="BE174" s="189">
        <f>IF(N174="základní",J174,0)</f>
        <v>0</v>
      </c>
      <c r="BF174" s="189">
        <f>IF(N174="snížená",J174,0)</f>
        <v>0</v>
      </c>
      <c r="BG174" s="189">
        <f>IF(N174="zákl. přenesená",J174,0)</f>
        <v>0</v>
      </c>
      <c r="BH174" s="189">
        <f>IF(N174="sníž. přenesená",J174,0)</f>
        <v>0</v>
      </c>
      <c r="BI174" s="189">
        <f>IF(N174="nulová",J174,0)</f>
        <v>0</v>
      </c>
      <c r="BJ174" s="22" t="s">
        <v>76</v>
      </c>
      <c r="BK174" s="189">
        <f>ROUND(I174*H174,2)</f>
        <v>0</v>
      </c>
      <c r="BL174" s="22" t="s">
        <v>113</v>
      </c>
      <c r="BM174" s="188" t="s">
        <v>152</v>
      </c>
    </row>
    <row r="175" s="2" customFormat="1">
      <c r="A175" s="41"/>
      <c r="B175" s="42"/>
      <c r="C175" s="41"/>
      <c r="D175" s="190" t="s">
        <v>338</v>
      </c>
      <c r="E175" s="41"/>
      <c r="F175" s="191" t="s">
        <v>8058</v>
      </c>
      <c r="G175" s="41"/>
      <c r="H175" s="41"/>
      <c r="I175" s="192"/>
      <c r="J175" s="41"/>
      <c r="K175" s="41"/>
      <c r="L175" s="42"/>
      <c r="M175" s="193"/>
      <c r="N175" s="194"/>
      <c r="O175" s="75"/>
      <c r="P175" s="75"/>
      <c r="Q175" s="75"/>
      <c r="R175" s="75"/>
      <c r="S175" s="75"/>
      <c r="T175" s="76"/>
      <c r="U175" s="41"/>
      <c r="V175" s="41"/>
      <c r="W175" s="41"/>
      <c r="X175" s="41"/>
      <c r="Y175" s="41"/>
      <c r="Z175" s="41"/>
      <c r="AA175" s="41"/>
      <c r="AB175" s="41"/>
      <c r="AC175" s="41"/>
      <c r="AD175" s="41"/>
      <c r="AE175" s="41"/>
      <c r="AT175" s="22" t="s">
        <v>338</v>
      </c>
      <c r="AU175" s="22" t="s">
        <v>76</v>
      </c>
    </row>
    <row r="176" s="2" customFormat="1">
      <c r="A176" s="41"/>
      <c r="B176" s="42"/>
      <c r="C176" s="41"/>
      <c r="D176" s="195" t="s">
        <v>340</v>
      </c>
      <c r="E176" s="41"/>
      <c r="F176" s="196" t="s">
        <v>8947</v>
      </c>
      <c r="G176" s="41"/>
      <c r="H176" s="41"/>
      <c r="I176" s="192"/>
      <c r="J176" s="41"/>
      <c r="K176" s="41"/>
      <c r="L176" s="42"/>
      <c r="M176" s="193"/>
      <c r="N176" s="194"/>
      <c r="O176" s="75"/>
      <c r="P176" s="75"/>
      <c r="Q176" s="75"/>
      <c r="R176" s="75"/>
      <c r="S176" s="75"/>
      <c r="T176" s="76"/>
      <c r="U176" s="41"/>
      <c r="V176" s="41"/>
      <c r="W176" s="41"/>
      <c r="X176" s="41"/>
      <c r="Y176" s="41"/>
      <c r="Z176" s="41"/>
      <c r="AA176" s="41"/>
      <c r="AB176" s="41"/>
      <c r="AC176" s="41"/>
      <c r="AD176" s="41"/>
      <c r="AE176" s="41"/>
      <c r="AT176" s="22" t="s">
        <v>340</v>
      </c>
      <c r="AU176" s="22" t="s">
        <v>76</v>
      </c>
    </row>
    <row r="177" s="2" customFormat="1" ht="21.75" customHeight="1">
      <c r="A177" s="41"/>
      <c r="B177" s="176"/>
      <c r="C177" s="224" t="s">
        <v>593</v>
      </c>
      <c r="D177" s="224" t="s">
        <v>539</v>
      </c>
      <c r="E177" s="225" t="s">
        <v>8060</v>
      </c>
      <c r="F177" s="226" t="s">
        <v>8061</v>
      </c>
      <c r="G177" s="227" t="s">
        <v>574</v>
      </c>
      <c r="H177" s="228">
        <v>15</v>
      </c>
      <c r="I177" s="229"/>
      <c r="J177" s="230">
        <f>ROUND(I177*H177,2)</f>
        <v>0</v>
      </c>
      <c r="K177" s="226" t="s">
        <v>3</v>
      </c>
      <c r="L177" s="231"/>
      <c r="M177" s="232" t="s">
        <v>3</v>
      </c>
      <c r="N177" s="233" t="s">
        <v>40</v>
      </c>
      <c r="O177" s="75"/>
      <c r="P177" s="186">
        <f>O177*H177</f>
        <v>0</v>
      </c>
      <c r="Q177" s="186">
        <v>0</v>
      </c>
      <c r="R177" s="186">
        <f>Q177*H177</f>
        <v>0</v>
      </c>
      <c r="S177" s="186">
        <v>0</v>
      </c>
      <c r="T177" s="187">
        <f>S177*H177</f>
        <v>0</v>
      </c>
      <c r="U177" s="41"/>
      <c r="V177" s="41"/>
      <c r="W177" s="41"/>
      <c r="X177" s="41"/>
      <c r="Y177" s="41"/>
      <c r="Z177" s="41"/>
      <c r="AA177" s="41"/>
      <c r="AB177" s="41"/>
      <c r="AC177" s="41"/>
      <c r="AD177" s="41"/>
      <c r="AE177" s="41"/>
      <c r="AR177" s="188" t="s">
        <v>171</v>
      </c>
      <c r="AT177" s="188" t="s">
        <v>539</v>
      </c>
      <c r="AU177" s="188" t="s">
        <v>76</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158</v>
      </c>
    </row>
    <row r="178" s="15" customFormat="1">
      <c r="A178" s="15"/>
      <c r="B178" s="217"/>
      <c r="C178" s="15"/>
      <c r="D178" s="195" t="s">
        <v>442</v>
      </c>
      <c r="E178" s="218" t="s">
        <v>3</v>
      </c>
      <c r="F178" s="219" t="s">
        <v>8062</v>
      </c>
      <c r="G178" s="15"/>
      <c r="H178" s="218" t="s">
        <v>3</v>
      </c>
      <c r="I178" s="220"/>
      <c r="J178" s="15"/>
      <c r="K178" s="15"/>
      <c r="L178" s="217"/>
      <c r="M178" s="221"/>
      <c r="N178" s="222"/>
      <c r="O178" s="222"/>
      <c r="P178" s="222"/>
      <c r="Q178" s="222"/>
      <c r="R178" s="222"/>
      <c r="S178" s="222"/>
      <c r="T178" s="223"/>
      <c r="U178" s="15"/>
      <c r="V178" s="15"/>
      <c r="W178" s="15"/>
      <c r="X178" s="15"/>
      <c r="Y178" s="15"/>
      <c r="Z178" s="15"/>
      <c r="AA178" s="15"/>
      <c r="AB178" s="15"/>
      <c r="AC178" s="15"/>
      <c r="AD178" s="15"/>
      <c r="AE178" s="15"/>
      <c r="AT178" s="218" t="s">
        <v>442</v>
      </c>
      <c r="AU178" s="218" t="s">
        <v>76</v>
      </c>
      <c r="AV178" s="15" t="s">
        <v>76</v>
      </c>
      <c r="AW178" s="15" t="s">
        <v>31</v>
      </c>
      <c r="AX178" s="15" t="s">
        <v>69</v>
      </c>
      <c r="AY178" s="218" t="s">
        <v>328</v>
      </c>
    </row>
    <row r="179" s="13" customFormat="1">
      <c r="A179" s="13"/>
      <c r="B179" s="201"/>
      <c r="C179" s="13"/>
      <c r="D179" s="195" t="s">
        <v>442</v>
      </c>
      <c r="E179" s="202" t="s">
        <v>3</v>
      </c>
      <c r="F179" s="203" t="s">
        <v>8948</v>
      </c>
      <c r="G179" s="13"/>
      <c r="H179" s="204">
        <v>15</v>
      </c>
      <c r="I179" s="205"/>
      <c r="J179" s="13"/>
      <c r="K179" s="13"/>
      <c r="L179" s="201"/>
      <c r="M179" s="206"/>
      <c r="N179" s="207"/>
      <c r="O179" s="207"/>
      <c r="P179" s="207"/>
      <c r="Q179" s="207"/>
      <c r="R179" s="207"/>
      <c r="S179" s="207"/>
      <c r="T179" s="208"/>
      <c r="U179" s="13"/>
      <c r="V179" s="13"/>
      <c r="W179" s="13"/>
      <c r="X179" s="13"/>
      <c r="Y179" s="13"/>
      <c r="Z179" s="13"/>
      <c r="AA179" s="13"/>
      <c r="AB179" s="13"/>
      <c r="AC179" s="13"/>
      <c r="AD179" s="13"/>
      <c r="AE179" s="13"/>
      <c r="AT179" s="202" t="s">
        <v>442</v>
      </c>
      <c r="AU179" s="202" t="s">
        <v>76</v>
      </c>
      <c r="AV179" s="13" t="s">
        <v>79</v>
      </c>
      <c r="AW179" s="13" t="s">
        <v>31</v>
      </c>
      <c r="AX179" s="13" t="s">
        <v>69</v>
      </c>
      <c r="AY179" s="202" t="s">
        <v>328</v>
      </c>
    </row>
    <row r="180" s="14" customFormat="1">
      <c r="A180" s="14"/>
      <c r="B180" s="209"/>
      <c r="C180" s="14"/>
      <c r="D180" s="195" t="s">
        <v>442</v>
      </c>
      <c r="E180" s="210" t="s">
        <v>3</v>
      </c>
      <c r="F180" s="211" t="s">
        <v>452</v>
      </c>
      <c r="G180" s="14"/>
      <c r="H180" s="212">
        <v>15</v>
      </c>
      <c r="I180" s="213"/>
      <c r="J180" s="14"/>
      <c r="K180" s="14"/>
      <c r="L180" s="209"/>
      <c r="M180" s="214"/>
      <c r="N180" s="215"/>
      <c r="O180" s="215"/>
      <c r="P180" s="215"/>
      <c r="Q180" s="215"/>
      <c r="R180" s="215"/>
      <c r="S180" s="215"/>
      <c r="T180" s="216"/>
      <c r="U180" s="14"/>
      <c r="V180" s="14"/>
      <c r="W180" s="14"/>
      <c r="X180" s="14"/>
      <c r="Y180" s="14"/>
      <c r="Z180" s="14"/>
      <c r="AA180" s="14"/>
      <c r="AB180" s="14"/>
      <c r="AC180" s="14"/>
      <c r="AD180" s="14"/>
      <c r="AE180" s="14"/>
      <c r="AT180" s="210" t="s">
        <v>442</v>
      </c>
      <c r="AU180" s="210" t="s">
        <v>76</v>
      </c>
      <c r="AV180" s="14" t="s">
        <v>113</v>
      </c>
      <c r="AW180" s="14" t="s">
        <v>31</v>
      </c>
      <c r="AX180" s="14" t="s">
        <v>76</v>
      </c>
      <c r="AY180" s="210" t="s">
        <v>328</v>
      </c>
    </row>
    <row r="181" s="2" customFormat="1" ht="16.5" customHeight="1">
      <c r="A181" s="41"/>
      <c r="B181" s="176"/>
      <c r="C181" s="224" t="s">
        <v>598</v>
      </c>
      <c r="D181" s="224" t="s">
        <v>539</v>
      </c>
      <c r="E181" s="225" t="s">
        <v>8064</v>
      </c>
      <c r="F181" s="226" t="s">
        <v>8065</v>
      </c>
      <c r="G181" s="227" t="s">
        <v>476</v>
      </c>
      <c r="H181" s="228">
        <v>60</v>
      </c>
      <c r="I181" s="229"/>
      <c r="J181" s="230">
        <f>ROUND(I181*H181,2)</f>
        <v>0</v>
      </c>
      <c r="K181" s="226" t="s">
        <v>3</v>
      </c>
      <c r="L181" s="231"/>
      <c r="M181" s="232" t="s">
        <v>3</v>
      </c>
      <c r="N181" s="233" t="s">
        <v>40</v>
      </c>
      <c r="O181" s="75"/>
      <c r="P181" s="186">
        <f>O181*H181</f>
        <v>0</v>
      </c>
      <c r="Q181" s="186">
        <v>0</v>
      </c>
      <c r="R181" s="186">
        <f>Q181*H181</f>
        <v>0</v>
      </c>
      <c r="S181" s="186">
        <v>0</v>
      </c>
      <c r="T181" s="187">
        <f>S181*H181</f>
        <v>0</v>
      </c>
      <c r="U181" s="41"/>
      <c r="V181" s="41"/>
      <c r="W181" s="41"/>
      <c r="X181" s="41"/>
      <c r="Y181" s="41"/>
      <c r="Z181" s="41"/>
      <c r="AA181" s="41"/>
      <c r="AB181" s="41"/>
      <c r="AC181" s="41"/>
      <c r="AD181" s="41"/>
      <c r="AE181" s="41"/>
      <c r="AR181" s="188" t="s">
        <v>171</v>
      </c>
      <c r="AT181" s="188" t="s">
        <v>539</v>
      </c>
      <c r="AU181" s="188" t="s">
        <v>76</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113</v>
      </c>
      <c r="BM181" s="188" t="s">
        <v>751</v>
      </c>
    </row>
    <row r="182" s="15" customFormat="1">
      <c r="A182" s="15"/>
      <c r="B182" s="217"/>
      <c r="C182" s="15"/>
      <c r="D182" s="195" t="s">
        <v>442</v>
      </c>
      <c r="E182" s="218" t="s">
        <v>3</v>
      </c>
      <c r="F182" s="219" t="s">
        <v>8066</v>
      </c>
      <c r="G182" s="15"/>
      <c r="H182" s="218" t="s">
        <v>3</v>
      </c>
      <c r="I182" s="220"/>
      <c r="J182" s="15"/>
      <c r="K182" s="15"/>
      <c r="L182" s="217"/>
      <c r="M182" s="221"/>
      <c r="N182" s="222"/>
      <c r="O182" s="222"/>
      <c r="P182" s="222"/>
      <c r="Q182" s="222"/>
      <c r="R182" s="222"/>
      <c r="S182" s="222"/>
      <c r="T182" s="223"/>
      <c r="U182" s="15"/>
      <c r="V182" s="15"/>
      <c r="W182" s="15"/>
      <c r="X182" s="15"/>
      <c r="Y182" s="15"/>
      <c r="Z182" s="15"/>
      <c r="AA182" s="15"/>
      <c r="AB182" s="15"/>
      <c r="AC182" s="15"/>
      <c r="AD182" s="15"/>
      <c r="AE182" s="15"/>
      <c r="AT182" s="218" t="s">
        <v>442</v>
      </c>
      <c r="AU182" s="218" t="s">
        <v>76</v>
      </c>
      <c r="AV182" s="15" t="s">
        <v>76</v>
      </c>
      <c r="AW182" s="15" t="s">
        <v>31</v>
      </c>
      <c r="AX182" s="15" t="s">
        <v>69</v>
      </c>
      <c r="AY182" s="218" t="s">
        <v>328</v>
      </c>
    </row>
    <row r="183" s="13" customFormat="1">
      <c r="A183" s="13"/>
      <c r="B183" s="201"/>
      <c r="C183" s="13"/>
      <c r="D183" s="195" t="s">
        <v>442</v>
      </c>
      <c r="E183" s="202" t="s">
        <v>3</v>
      </c>
      <c r="F183" s="203" t="s">
        <v>8949</v>
      </c>
      <c r="G183" s="13"/>
      <c r="H183" s="204">
        <v>60</v>
      </c>
      <c r="I183" s="205"/>
      <c r="J183" s="13"/>
      <c r="K183" s="13"/>
      <c r="L183" s="201"/>
      <c r="M183" s="206"/>
      <c r="N183" s="207"/>
      <c r="O183" s="207"/>
      <c r="P183" s="207"/>
      <c r="Q183" s="207"/>
      <c r="R183" s="207"/>
      <c r="S183" s="207"/>
      <c r="T183" s="208"/>
      <c r="U183" s="13"/>
      <c r="V183" s="13"/>
      <c r="W183" s="13"/>
      <c r="X183" s="13"/>
      <c r="Y183" s="13"/>
      <c r="Z183" s="13"/>
      <c r="AA183" s="13"/>
      <c r="AB183" s="13"/>
      <c r="AC183" s="13"/>
      <c r="AD183" s="13"/>
      <c r="AE183" s="13"/>
      <c r="AT183" s="202" t="s">
        <v>442</v>
      </c>
      <c r="AU183" s="202" t="s">
        <v>76</v>
      </c>
      <c r="AV183" s="13" t="s">
        <v>79</v>
      </c>
      <c r="AW183" s="13" t="s">
        <v>31</v>
      </c>
      <c r="AX183" s="13" t="s">
        <v>69</v>
      </c>
      <c r="AY183" s="202" t="s">
        <v>328</v>
      </c>
    </row>
    <row r="184" s="14" customFormat="1">
      <c r="A184" s="14"/>
      <c r="B184" s="209"/>
      <c r="C184" s="14"/>
      <c r="D184" s="195" t="s">
        <v>442</v>
      </c>
      <c r="E184" s="210" t="s">
        <v>3</v>
      </c>
      <c r="F184" s="211" t="s">
        <v>452</v>
      </c>
      <c r="G184" s="14"/>
      <c r="H184" s="212">
        <v>60</v>
      </c>
      <c r="I184" s="213"/>
      <c r="J184" s="14"/>
      <c r="K184" s="14"/>
      <c r="L184" s="209"/>
      <c r="M184" s="214"/>
      <c r="N184" s="215"/>
      <c r="O184" s="215"/>
      <c r="P184" s="215"/>
      <c r="Q184" s="215"/>
      <c r="R184" s="215"/>
      <c r="S184" s="215"/>
      <c r="T184" s="216"/>
      <c r="U184" s="14"/>
      <c r="V184" s="14"/>
      <c r="W184" s="14"/>
      <c r="X184" s="14"/>
      <c r="Y184" s="14"/>
      <c r="Z184" s="14"/>
      <c r="AA184" s="14"/>
      <c r="AB184" s="14"/>
      <c r="AC184" s="14"/>
      <c r="AD184" s="14"/>
      <c r="AE184" s="14"/>
      <c r="AT184" s="210" t="s">
        <v>442</v>
      </c>
      <c r="AU184" s="210" t="s">
        <v>76</v>
      </c>
      <c r="AV184" s="14" t="s">
        <v>113</v>
      </c>
      <c r="AW184" s="14" t="s">
        <v>31</v>
      </c>
      <c r="AX184" s="14" t="s">
        <v>76</v>
      </c>
      <c r="AY184" s="210" t="s">
        <v>328</v>
      </c>
    </row>
    <row r="185" s="2" customFormat="1" ht="16.5" customHeight="1">
      <c r="A185" s="41"/>
      <c r="B185" s="176"/>
      <c r="C185" s="224" t="s">
        <v>605</v>
      </c>
      <c r="D185" s="224" t="s">
        <v>539</v>
      </c>
      <c r="E185" s="225" t="s">
        <v>8074</v>
      </c>
      <c r="F185" s="226" t="s">
        <v>8065</v>
      </c>
      <c r="G185" s="227" t="s">
        <v>476</v>
      </c>
      <c r="H185" s="228">
        <v>15</v>
      </c>
      <c r="I185" s="229"/>
      <c r="J185" s="230">
        <f>ROUND(I185*H185,2)</f>
        <v>0</v>
      </c>
      <c r="K185" s="226" t="s">
        <v>3</v>
      </c>
      <c r="L185" s="231"/>
      <c r="M185" s="232" t="s">
        <v>3</v>
      </c>
      <c r="N185" s="233" t="s">
        <v>40</v>
      </c>
      <c r="O185" s="75"/>
      <c r="P185" s="186">
        <f>O185*H185</f>
        <v>0</v>
      </c>
      <c r="Q185" s="186">
        <v>0</v>
      </c>
      <c r="R185" s="186">
        <f>Q185*H185</f>
        <v>0</v>
      </c>
      <c r="S185" s="186">
        <v>0</v>
      </c>
      <c r="T185" s="187">
        <f>S185*H185</f>
        <v>0</v>
      </c>
      <c r="U185" s="41"/>
      <c r="V185" s="41"/>
      <c r="W185" s="41"/>
      <c r="X185" s="41"/>
      <c r="Y185" s="41"/>
      <c r="Z185" s="41"/>
      <c r="AA185" s="41"/>
      <c r="AB185" s="41"/>
      <c r="AC185" s="41"/>
      <c r="AD185" s="41"/>
      <c r="AE185" s="41"/>
      <c r="AR185" s="188" t="s">
        <v>171</v>
      </c>
      <c r="AT185" s="188" t="s">
        <v>539</v>
      </c>
      <c r="AU185" s="188" t="s">
        <v>76</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761</v>
      </c>
    </row>
    <row r="186" s="2" customFormat="1">
      <c r="A186" s="41"/>
      <c r="B186" s="42"/>
      <c r="C186" s="41"/>
      <c r="D186" s="195" t="s">
        <v>340</v>
      </c>
      <c r="E186" s="41"/>
      <c r="F186" s="196" t="s">
        <v>8075</v>
      </c>
      <c r="G186" s="41"/>
      <c r="H186" s="41"/>
      <c r="I186" s="192"/>
      <c r="J186" s="41"/>
      <c r="K186" s="41"/>
      <c r="L186" s="42"/>
      <c r="M186" s="193"/>
      <c r="N186" s="194"/>
      <c r="O186" s="75"/>
      <c r="P186" s="75"/>
      <c r="Q186" s="75"/>
      <c r="R186" s="75"/>
      <c r="S186" s="75"/>
      <c r="T186" s="76"/>
      <c r="U186" s="41"/>
      <c r="V186" s="41"/>
      <c r="W186" s="41"/>
      <c r="X186" s="41"/>
      <c r="Y186" s="41"/>
      <c r="Z186" s="41"/>
      <c r="AA186" s="41"/>
      <c r="AB186" s="41"/>
      <c r="AC186" s="41"/>
      <c r="AD186" s="41"/>
      <c r="AE186" s="41"/>
      <c r="AT186" s="22" t="s">
        <v>340</v>
      </c>
      <c r="AU186" s="22" t="s">
        <v>76</v>
      </c>
    </row>
    <row r="187" s="15" customFormat="1">
      <c r="A187" s="15"/>
      <c r="B187" s="217"/>
      <c r="C187" s="15"/>
      <c r="D187" s="195" t="s">
        <v>442</v>
      </c>
      <c r="E187" s="218" t="s">
        <v>3</v>
      </c>
      <c r="F187" s="219" t="s">
        <v>8076</v>
      </c>
      <c r="G187" s="15"/>
      <c r="H187" s="218" t="s">
        <v>3</v>
      </c>
      <c r="I187" s="220"/>
      <c r="J187" s="15"/>
      <c r="K187" s="15"/>
      <c r="L187" s="217"/>
      <c r="M187" s="221"/>
      <c r="N187" s="222"/>
      <c r="O187" s="222"/>
      <c r="P187" s="222"/>
      <c r="Q187" s="222"/>
      <c r="R187" s="222"/>
      <c r="S187" s="222"/>
      <c r="T187" s="223"/>
      <c r="U187" s="15"/>
      <c r="V187" s="15"/>
      <c r="W187" s="15"/>
      <c r="X187" s="15"/>
      <c r="Y187" s="15"/>
      <c r="Z187" s="15"/>
      <c r="AA187" s="15"/>
      <c r="AB187" s="15"/>
      <c r="AC187" s="15"/>
      <c r="AD187" s="15"/>
      <c r="AE187" s="15"/>
      <c r="AT187" s="218" t="s">
        <v>442</v>
      </c>
      <c r="AU187" s="218" t="s">
        <v>76</v>
      </c>
      <c r="AV187" s="15" t="s">
        <v>76</v>
      </c>
      <c r="AW187" s="15" t="s">
        <v>31</v>
      </c>
      <c r="AX187" s="15" t="s">
        <v>69</v>
      </c>
      <c r="AY187" s="218" t="s">
        <v>328</v>
      </c>
    </row>
    <row r="188" s="13" customFormat="1">
      <c r="A188" s="13"/>
      <c r="B188" s="201"/>
      <c r="C188" s="13"/>
      <c r="D188" s="195" t="s">
        <v>442</v>
      </c>
      <c r="E188" s="202" t="s">
        <v>3</v>
      </c>
      <c r="F188" s="203" t="s">
        <v>8948</v>
      </c>
      <c r="G188" s="13"/>
      <c r="H188" s="204">
        <v>15</v>
      </c>
      <c r="I188" s="205"/>
      <c r="J188" s="13"/>
      <c r="K188" s="13"/>
      <c r="L188" s="201"/>
      <c r="M188" s="206"/>
      <c r="N188" s="207"/>
      <c r="O188" s="207"/>
      <c r="P188" s="207"/>
      <c r="Q188" s="207"/>
      <c r="R188" s="207"/>
      <c r="S188" s="207"/>
      <c r="T188" s="208"/>
      <c r="U188" s="13"/>
      <c r="V188" s="13"/>
      <c r="W188" s="13"/>
      <c r="X188" s="13"/>
      <c r="Y188" s="13"/>
      <c r="Z188" s="13"/>
      <c r="AA188" s="13"/>
      <c r="AB188" s="13"/>
      <c r="AC188" s="13"/>
      <c r="AD188" s="13"/>
      <c r="AE188" s="13"/>
      <c r="AT188" s="202" t="s">
        <v>442</v>
      </c>
      <c r="AU188" s="202" t="s">
        <v>76</v>
      </c>
      <c r="AV188" s="13" t="s">
        <v>79</v>
      </c>
      <c r="AW188" s="13" t="s">
        <v>31</v>
      </c>
      <c r="AX188" s="13" t="s">
        <v>69</v>
      </c>
      <c r="AY188" s="202" t="s">
        <v>328</v>
      </c>
    </row>
    <row r="189" s="14" customFormat="1">
      <c r="A189" s="14"/>
      <c r="B189" s="209"/>
      <c r="C189" s="14"/>
      <c r="D189" s="195" t="s">
        <v>442</v>
      </c>
      <c r="E189" s="210" t="s">
        <v>3</v>
      </c>
      <c r="F189" s="211" t="s">
        <v>452</v>
      </c>
      <c r="G189" s="14"/>
      <c r="H189" s="212">
        <v>15</v>
      </c>
      <c r="I189" s="213"/>
      <c r="J189" s="14"/>
      <c r="K189" s="14"/>
      <c r="L189" s="209"/>
      <c r="M189" s="214"/>
      <c r="N189" s="215"/>
      <c r="O189" s="215"/>
      <c r="P189" s="215"/>
      <c r="Q189" s="215"/>
      <c r="R189" s="215"/>
      <c r="S189" s="215"/>
      <c r="T189" s="216"/>
      <c r="U189" s="14"/>
      <c r="V189" s="14"/>
      <c r="W189" s="14"/>
      <c r="X189" s="14"/>
      <c r="Y189" s="14"/>
      <c r="Z189" s="14"/>
      <c r="AA189" s="14"/>
      <c r="AB189" s="14"/>
      <c r="AC189" s="14"/>
      <c r="AD189" s="14"/>
      <c r="AE189" s="14"/>
      <c r="AT189" s="210" t="s">
        <v>442</v>
      </c>
      <c r="AU189" s="210" t="s">
        <v>76</v>
      </c>
      <c r="AV189" s="14" t="s">
        <v>113</v>
      </c>
      <c r="AW189" s="14" t="s">
        <v>31</v>
      </c>
      <c r="AX189" s="14" t="s">
        <v>76</v>
      </c>
      <c r="AY189" s="210" t="s">
        <v>328</v>
      </c>
    </row>
    <row r="190" s="2" customFormat="1" ht="37.8" customHeight="1">
      <c r="A190" s="41"/>
      <c r="B190" s="176"/>
      <c r="C190" s="177" t="s">
        <v>610</v>
      </c>
      <c r="D190" s="177" t="s">
        <v>331</v>
      </c>
      <c r="E190" s="178" t="s">
        <v>8078</v>
      </c>
      <c r="F190" s="179" t="s">
        <v>8079</v>
      </c>
      <c r="G190" s="180" t="s">
        <v>574</v>
      </c>
      <c r="H190" s="181">
        <v>10</v>
      </c>
      <c r="I190" s="182"/>
      <c r="J190" s="183">
        <f>ROUND(I190*H190,2)</f>
        <v>0</v>
      </c>
      <c r="K190" s="179" t="s">
        <v>3</v>
      </c>
      <c r="L190" s="42"/>
      <c r="M190" s="184" t="s">
        <v>3</v>
      </c>
      <c r="N190" s="185" t="s">
        <v>40</v>
      </c>
      <c r="O190" s="75"/>
      <c r="P190" s="186">
        <f>O190*H190</f>
        <v>0</v>
      </c>
      <c r="Q190" s="186">
        <v>0</v>
      </c>
      <c r="R190" s="186">
        <f>Q190*H190</f>
        <v>0</v>
      </c>
      <c r="S190" s="186">
        <v>0</v>
      </c>
      <c r="T190" s="187">
        <f>S190*H190</f>
        <v>0</v>
      </c>
      <c r="U190" s="41"/>
      <c r="V190" s="41"/>
      <c r="W190" s="41"/>
      <c r="X190" s="41"/>
      <c r="Y190" s="41"/>
      <c r="Z190" s="41"/>
      <c r="AA190" s="41"/>
      <c r="AB190" s="41"/>
      <c r="AC190" s="41"/>
      <c r="AD190" s="41"/>
      <c r="AE190" s="41"/>
      <c r="AR190" s="188" t="s">
        <v>113</v>
      </c>
      <c r="AT190" s="188" t="s">
        <v>331</v>
      </c>
      <c r="AU190" s="188" t="s">
        <v>76</v>
      </c>
      <c r="AY190" s="22" t="s">
        <v>328</v>
      </c>
      <c r="BE190" s="189">
        <f>IF(N190="základní",J190,0)</f>
        <v>0</v>
      </c>
      <c r="BF190" s="189">
        <f>IF(N190="snížená",J190,0)</f>
        <v>0</v>
      </c>
      <c r="BG190" s="189">
        <f>IF(N190="zákl. přenesená",J190,0)</f>
        <v>0</v>
      </c>
      <c r="BH190" s="189">
        <f>IF(N190="sníž. přenesená",J190,0)</f>
        <v>0</v>
      </c>
      <c r="BI190" s="189">
        <f>IF(N190="nulová",J190,0)</f>
        <v>0</v>
      </c>
      <c r="BJ190" s="22" t="s">
        <v>76</v>
      </c>
      <c r="BK190" s="189">
        <f>ROUND(I190*H190,2)</f>
        <v>0</v>
      </c>
      <c r="BL190" s="22" t="s">
        <v>113</v>
      </c>
      <c r="BM190" s="188" t="s">
        <v>769</v>
      </c>
    </row>
    <row r="191" s="2" customFormat="1">
      <c r="A191" s="41"/>
      <c r="B191" s="42"/>
      <c r="C191" s="41"/>
      <c r="D191" s="195" t="s">
        <v>340</v>
      </c>
      <c r="E191" s="41"/>
      <c r="F191" s="196" t="s">
        <v>8080</v>
      </c>
      <c r="G191" s="41"/>
      <c r="H191" s="41"/>
      <c r="I191" s="192"/>
      <c r="J191" s="41"/>
      <c r="K191" s="41"/>
      <c r="L191" s="42"/>
      <c r="M191" s="193"/>
      <c r="N191" s="194"/>
      <c r="O191" s="75"/>
      <c r="P191" s="75"/>
      <c r="Q191" s="75"/>
      <c r="R191" s="75"/>
      <c r="S191" s="75"/>
      <c r="T191" s="76"/>
      <c r="U191" s="41"/>
      <c r="V191" s="41"/>
      <c r="W191" s="41"/>
      <c r="X191" s="41"/>
      <c r="Y191" s="41"/>
      <c r="Z191" s="41"/>
      <c r="AA191" s="41"/>
      <c r="AB191" s="41"/>
      <c r="AC191" s="41"/>
      <c r="AD191" s="41"/>
      <c r="AE191" s="41"/>
      <c r="AT191" s="22" t="s">
        <v>340</v>
      </c>
      <c r="AU191" s="22" t="s">
        <v>76</v>
      </c>
    </row>
    <row r="192" s="2" customFormat="1" ht="66.75" customHeight="1">
      <c r="A192" s="41"/>
      <c r="B192" s="176"/>
      <c r="C192" s="177" t="s">
        <v>616</v>
      </c>
      <c r="D192" s="177" t="s">
        <v>331</v>
      </c>
      <c r="E192" s="178" t="s">
        <v>8081</v>
      </c>
      <c r="F192" s="179" t="s">
        <v>8082</v>
      </c>
      <c r="G192" s="180" t="s">
        <v>574</v>
      </c>
      <c r="H192" s="181">
        <v>10</v>
      </c>
      <c r="I192" s="182"/>
      <c r="J192" s="183">
        <f>ROUND(I192*H192,2)</f>
        <v>0</v>
      </c>
      <c r="K192" s="179" t="s">
        <v>3</v>
      </c>
      <c r="L192" s="42"/>
      <c r="M192" s="184" t="s">
        <v>3</v>
      </c>
      <c r="N192" s="185"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113</v>
      </c>
      <c r="AT192" s="188" t="s">
        <v>331</v>
      </c>
      <c r="AU192" s="188" t="s">
        <v>76</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778</v>
      </c>
    </row>
    <row r="193" s="2" customFormat="1" ht="16.5" customHeight="1">
      <c r="A193" s="41"/>
      <c r="B193" s="176"/>
      <c r="C193" s="177" t="s">
        <v>621</v>
      </c>
      <c r="D193" s="177" t="s">
        <v>331</v>
      </c>
      <c r="E193" s="178" t="s">
        <v>8083</v>
      </c>
      <c r="F193" s="179" t="s">
        <v>8084</v>
      </c>
      <c r="G193" s="180" t="s">
        <v>574</v>
      </c>
      <c r="H193" s="181">
        <v>10</v>
      </c>
      <c r="I193" s="182"/>
      <c r="J193" s="183">
        <f>ROUND(I193*H193,2)</f>
        <v>0</v>
      </c>
      <c r="K193" s="179" t="s">
        <v>3</v>
      </c>
      <c r="L193" s="42"/>
      <c r="M193" s="184" t="s">
        <v>3</v>
      </c>
      <c r="N193" s="185" t="s">
        <v>40</v>
      </c>
      <c r="O193" s="75"/>
      <c r="P193" s="186">
        <f>O193*H193</f>
        <v>0</v>
      </c>
      <c r="Q193" s="186">
        <v>0</v>
      </c>
      <c r="R193" s="186">
        <f>Q193*H193</f>
        <v>0</v>
      </c>
      <c r="S193" s="186">
        <v>0</v>
      </c>
      <c r="T193" s="187">
        <f>S193*H193</f>
        <v>0</v>
      </c>
      <c r="U193" s="41"/>
      <c r="V193" s="41"/>
      <c r="W193" s="41"/>
      <c r="X193" s="41"/>
      <c r="Y193" s="41"/>
      <c r="Z193" s="41"/>
      <c r="AA193" s="41"/>
      <c r="AB193" s="41"/>
      <c r="AC193" s="41"/>
      <c r="AD193" s="41"/>
      <c r="AE193" s="41"/>
      <c r="AR193" s="188" t="s">
        <v>113</v>
      </c>
      <c r="AT193" s="188" t="s">
        <v>331</v>
      </c>
      <c r="AU193" s="188" t="s">
        <v>76</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788</v>
      </c>
    </row>
    <row r="194" s="2" customFormat="1" ht="37.8" customHeight="1">
      <c r="A194" s="41"/>
      <c r="B194" s="176"/>
      <c r="C194" s="177" t="s">
        <v>626</v>
      </c>
      <c r="D194" s="177" t="s">
        <v>331</v>
      </c>
      <c r="E194" s="178" t="s">
        <v>2702</v>
      </c>
      <c r="F194" s="179" t="s">
        <v>8085</v>
      </c>
      <c r="G194" s="180" t="s">
        <v>439</v>
      </c>
      <c r="H194" s="181">
        <v>187</v>
      </c>
      <c r="I194" s="182"/>
      <c r="J194" s="183">
        <f>ROUND(I194*H194,2)</f>
        <v>0</v>
      </c>
      <c r="K194" s="179" t="s">
        <v>335</v>
      </c>
      <c r="L194" s="42"/>
      <c r="M194" s="184" t="s">
        <v>3</v>
      </c>
      <c r="N194" s="185" t="s">
        <v>40</v>
      </c>
      <c r="O194" s="75"/>
      <c r="P194" s="186">
        <f>O194*H194</f>
        <v>0</v>
      </c>
      <c r="Q194" s="186">
        <v>0</v>
      </c>
      <c r="R194" s="186">
        <f>Q194*H194</f>
        <v>0</v>
      </c>
      <c r="S194" s="186">
        <v>0</v>
      </c>
      <c r="T194" s="187">
        <f>S194*H194</f>
        <v>0</v>
      </c>
      <c r="U194" s="41"/>
      <c r="V194" s="41"/>
      <c r="W194" s="41"/>
      <c r="X194" s="41"/>
      <c r="Y194" s="41"/>
      <c r="Z194" s="41"/>
      <c r="AA194" s="41"/>
      <c r="AB194" s="41"/>
      <c r="AC194" s="41"/>
      <c r="AD194" s="41"/>
      <c r="AE194" s="41"/>
      <c r="AR194" s="188" t="s">
        <v>113</v>
      </c>
      <c r="AT194" s="188" t="s">
        <v>331</v>
      </c>
      <c r="AU194" s="188" t="s">
        <v>76</v>
      </c>
      <c r="AY194" s="22" t="s">
        <v>328</v>
      </c>
      <c r="BE194" s="189">
        <f>IF(N194="základní",J194,0)</f>
        <v>0</v>
      </c>
      <c r="BF194" s="189">
        <f>IF(N194="snížená",J194,0)</f>
        <v>0</v>
      </c>
      <c r="BG194" s="189">
        <f>IF(N194="zákl. přenesená",J194,0)</f>
        <v>0</v>
      </c>
      <c r="BH194" s="189">
        <f>IF(N194="sníž. přenesená",J194,0)</f>
        <v>0</v>
      </c>
      <c r="BI194" s="189">
        <f>IF(N194="nulová",J194,0)</f>
        <v>0</v>
      </c>
      <c r="BJ194" s="22" t="s">
        <v>76</v>
      </c>
      <c r="BK194" s="189">
        <f>ROUND(I194*H194,2)</f>
        <v>0</v>
      </c>
      <c r="BL194" s="22" t="s">
        <v>113</v>
      </c>
      <c r="BM194" s="188" t="s">
        <v>797</v>
      </c>
    </row>
    <row r="195" s="2" customFormat="1">
      <c r="A195" s="41"/>
      <c r="B195" s="42"/>
      <c r="C195" s="41"/>
      <c r="D195" s="190" t="s">
        <v>338</v>
      </c>
      <c r="E195" s="41"/>
      <c r="F195" s="191" t="s">
        <v>2705</v>
      </c>
      <c r="G195" s="41"/>
      <c r="H195" s="41"/>
      <c r="I195" s="192"/>
      <c r="J195" s="41"/>
      <c r="K195" s="41"/>
      <c r="L195" s="42"/>
      <c r="M195" s="193"/>
      <c r="N195" s="194"/>
      <c r="O195" s="75"/>
      <c r="P195" s="75"/>
      <c r="Q195" s="75"/>
      <c r="R195" s="75"/>
      <c r="S195" s="75"/>
      <c r="T195" s="76"/>
      <c r="U195" s="41"/>
      <c r="V195" s="41"/>
      <c r="W195" s="41"/>
      <c r="X195" s="41"/>
      <c r="Y195" s="41"/>
      <c r="Z195" s="41"/>
      <c r="AA195" s="41"/>
      <c r="AB195" s="41"/>
      <c r="AC195" s="41"/>
      <c r="AD195" s="41"/>
      <c r="AE195" s="41"/>
      <c r="AT195" s="22" t="s">
        <v>338</v>
      </c>
      <c r="AU195" s="22" t="s">
        <v>76</v>
      </c>
    </row>
    <row r="196" s="15" customFormat="1">
      <c r="A196" s="15"/>
      <c r="B196" s="217"/>
      <c r="C196" s="15"/>
      <c r="D196" s="195" t="s">
        <v>442</v>
      </c>
      <c r="E196" s="218" t="s">
        <v>3</v>
      </c>
      <c r="F196" s="219" t="s">
        <v>8950</v>
      </c>
      <c r="G196" s="15"/>
      <c r="H196" s="218" t="s">
        <v>3</v>
      </c>
      <c r="I196" s="220"/>
      <c r="J196" s="15"/>
      <c r="K196" s="15"/>
      <c r="L196" s="217"/>
      <c r="M196" s="221"/>
      <c r="N196" s="222"/>
      <c r="O196" s="222"/>
      <c r="P196" s="222"/>
      <c r="Q196" s="222"/>
      <c r="R196" s="222"/>
      <c r="S196" s="222"/>
      <c r="T196" s="223"/>
      <c r="U196" s="15"/>
      <c r="V196" s="15"/>
      <c r="W196" s="15"/>
      <c r="X196" s="15"/>
      <c r="Y196" s="15"/>
      <c r="Z196" s="15"/>
      <c r="AA196" s="15"/>
      <c r="AB196" s="15"/>
      <c r="AC196" s="15"/>
      <c r="AD196" s="15"/>
      <c r="AE196" s="15"/>
      <c r="AT196" s="218" t="s">
        <v>442</v>
      </c>
      <c r="AU196" s="218" t="s">
        <v>76</v>
      </c>
      <c r="AV196" s="15" t="s">
        <v>76</v>
      </c>
      <c r="AW196" s="15" t="s">
        <v>31</v>
      </c>
      <c r="AX196" s="15" t="s">
        <v>69</v>
      </c>
      <c r="AY196" s="218" t="s">
        <v>328</v>
      </c>
    </row>
    <row r="197" s="13" customFormat="1">
      <c r="A197" s="13"/>
      <c r="B197" s="201"/>
      <c r="C197" s="13"/>
      <c r="D197" s="195" t="s">
        <v>442</v>
      </c>
      <c r="E197" s="202" t="s">
        <v>3</v>
      </c>
      <c r="F197" s="203" t="s">
        <v>3614</v>
      </c>
      <c r="G197" s="13"/>
      <c r="H197" s="204">
        <v>187</v>
      </c>
      <c r="I197" s="205"/>
      <c r="J197" s="13"/>
      <c r="K197" s="13"/>
      <c r="L197" s="201"/>
      <c r="M197" s="206"/>
      <c r="N197" s="207"/>
      <c r="O197" s="207"/>
      <c r="P197" s="207"/>
      <c r="Q197" s="207"/>
      <c r="R197" s="207"/>
      <c r="S197" s="207"/>
      <c r="T197" s="208"/>
      <c r="U197" s="13"/>
      <c r="V197" s="13"/>
      <c r="W197" s="13"/>
      <c r="X197" s="13"/>
      <c r="Y197" s="13"/>
      <c r="Z197" s="13"/>
      <c r="AA197" s="13"/>
      <c r="AB197" s="13"/>
      <c r="AC197" s="13"/>
      <c r="AD197" s="13"/>
      <c r="AE197" s="13"/>
      <c r="AT197" s="202" t="s">
        <v>442</v>
      </c>
      <c r="AU197" s="202" t="s">
        <v>76</v>
      </c>
      <c r="AV197" s="13" t="s">
        <v>79</v>
      </c>
      <c r="AW197" s="13" t="s">
        <v>31</v>
      </c>
      <c r="AX197" s="13" t="s">
        <v>69</v>
      </c>
      <c r="AY197" s="202" t="s">
        <v>328</v>
      </c>
    </row>
    <row r="198" s="14" customFormat="1">
      <c r="A198" s="14"/>
      <c r="B198" s="209"/>
      <c r="C198" s="14"/>
      <c r="D198" s="195" t="s">
        <v>442</v>
      </c>
      <c r="E198" s="210" t="s">
        <v>3</v>
      </c>
      <c r="F198" s="211" t="s">
        <v>452</v>
      </c>
      <c r="G198" s="14"/>
      <c r="H198" s="212">
        <v>187</v>
      </c>
      <c r="I198" s="213"/>
      <c r="J198" s="14"/>
      <c r="K198" s="14"/>
      <c r="L198" s="209"/>
      <c r="M198" s="214"/>
      <c r="N198" s="215"/>
      <c r="O198" s="215"/>
      <c r="P198" s="215"/>
      <c r="Q198" s="215"/>
      <c r="R198" s="215"/>
      <c r="S198" s="215"/>
      <c r="T198" s="216"/>
      <c r="U198" s="14"/>
      <c r="V198" s="14"/>
      <c r="W198" s="14"/>
      <c r="X198" s="14"/>
      <c r="Y198" s="14"/>
      <c r="Z198" s="14"/>
      <c r="AA198" s="14"/>
      <c r="AB198" s="14"/>
      <c r="AC198" s="14"/>
      <c r="AD198" s="14"/>
      <c r="AE198" s="14"/>
      <c r="AT198" s="210" t="s">
        <v>442</v>
      </c>
      <c r="AU198" s="210" t="s">
        <v>76</v>
      </c>
      <c r="AV198" s="14" t="s">
        <v>113</v>
      </c>
      <c r="AW198" s="14" t="s">
        <v>31</v>
      </c>
      <c r="AX198" s="14" t="s">
        <v>76</v>
      </c>
      <c r="AY198" s="210" t="s">
        <v>328</v>
      </c>
    </row>
    <row r="199" s="2" customFormat="1" ht="24.15" customHeight="1">
      <c r="A199" s="41"/>
      <c r="B199" s="176"/>
      <c r="C199" s="177" t="s">
        <v>631</v>
      </c>
      <c r="D199" s="177" t="s">
        <v>331</v>
      </c>
      <c r="E199" s="178" t="s">
        <v>8087</v>
      </c>
      <c r="F199" s="179" t="s">
        <v>8088</v>
      </c>
      <c r="G199" s="180" t="s">
        <v>439</v>
      </c>
      <c r="H199" s="181">
        <v>187</v>
      </c>
      <c r="I199" s="182"/>
      <c r="J199" s="183">
        <f>ROUND(I199*H199,2)</f>
        <v>0</v>
      </c>
      <c r="K199" s="179" t="s">
        <v>3</v>
      </c>
      <c r="L199" s="42"/>
      <c r="M199" s="184" t="s">
        <v>3</v>
      </c>
      <c r="N199" s="185" t="s">
        <v>40</v>
      </c>
      <c r="O199" s="75"/>
      <c r="P199" s="186">
        <f>O199*H199</f>
        <v>0</v>
      </c>
      <c r="Q199" s="186">
        <v>0</v>
      </c>
      <c r="R199" s="186">
        <f>Q199*H199</f>
        <v>0</v>
      </c>
      <c r="S199" s="186">
        <v>0</v>
      </c>
      <c r="T199" s="187">
        <f>S199*H199</f>
        <v>0</v>
      </c>
      <c r="U199" s="41"/>
      <c r="V199" s="41"/>
      <c r="W199" s="41"/>
      <c r="X199" s="41"/>
      <c r="Y199" s="41"/>
      <c r="Z199" s="41"/>
      <c r="AA199" s="41"/>
      <c r="AB199" s="41"/>
      <c r="AC199" s="41"/>
      <c r="AD199" s="41"/>
      <c r="AE199" s="41"/>
      <c r="AR199" s="188" t="s">
        <v>113</v>
      </c>
      <c r="AT199" s="188" t="s">
        <v>331</v>
      </c>
      <c r="AU199" s="188" t="s">
        <v>76</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805</v>
      </c>
    </row>
    <row r="200" s="2" customFormat="1" ht="49.05" customHeight="1">
      <c r="A200" s="41"/>
      <c r="B200" s="176"/>
      <c r="C200" s="177" t="s">
        <v>638</v>
      </c>
      <c r="D200" s="177" t="s">
        <v>331</v>
      </c>
      <c r="E200" s="178" t="s">
        <v>8089</v>
      </c>
      <c r="F200" s="179" t="s">
        <v>8090</v>
      </c>
      <c r="G200" s="180" t="s">
        <v>491</v>
      </c>
      <c r="H200" s="181">
        <v>9.0999999999999996</v>
      </c>
      <c r="I200" s="182"/>
      <c r="J200" s="183">
        <f>ROUND(I200*H200,2)</f>
        <v>0</v>
      </c>
      <c r="K200" s="179" t="s">
        <v>3</v>
      </c>
      <c r="L200" s="42"/>
      <c r="M200" s="184" t="s">
        <v>3</v>
      </c>
      <c r="N200" s="185" t="s">
        <v>40</v>
      </c>
      <c r="O200" s="75"/>
      <c r="P200" s="186">
        <f>O200*H200</f>
        <v>0</v>
      </c>
      <c r="Q200" s="186">
        <v>0</v>
      </c>
      <c r="R200" s="186">
        <f>Q200*H200</f>
        <v>0</v>
      </c>
      <c r="S200" s="186">
        <v>0</v>
      </c>
      <c r="T200" s="187">
        <f>S200*H200</f>
        <v>0</v>
      </c>
      <c r="U200" s="41"/>
      <c r="V200" s="41"/>
      <c r="W200" s="41"/>
      <c r="X200" s="41"/>
      <c r="Y200" s="41"/>
      <c r="Z200" s="41"/>
      <c r="AA200" s="41"/>
      <c r="AB200" s="41"/>
      <c r="AC200" s="41"/>
      <c r="AD200" s="41"/>
      <c r="AE200" s="41"/>
      <c r="AR200" s="188" t="s">
        <v>113</v>
      </c>
      <c r="AT200" s="188" t="s">
        <v>331</v>
      </c>
      <c r="AU200" s="188" t="s">
        <v>76</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813</v>
      </c>
    </row>
    <row r="201" s="15" customFormat="1">
      <c r="A201" s="15"/>
      <c r="B201" s="217"/>
      <c r="C201" s="15"/>
      <c r="D201" s="195" t="s">
        <v>442</v>
      </c>
      <c r="E201" s="218" t="s">
        <v>3</v>
      </c>
      <c r="F201" s="219" t="s">
        <v>8951</v>
      </c>
      <c r="G201" s="15"/>
      <c r="H201" s="218" t="s">
        <v>3</v>
      </c>
      <c r="I201" s="220"/>
      <c r="J201" s="15"/>
      <c r="K201" s="15"/>
      <c r="L201" s="217"/>
      <c r="M201" s="221"/>
      <c r="N201" s="222"/>
      <c r="O201" s="222"/>
      <c r="P201" s="222"/>
      <c r="Q201" s="222"/>
      <c r="R201" s="222"/>
      <c r="S201" s="222"/>
      <c r="T201" s="223"/>
      <c r="U201" s="15"/>
      <c r="V201" s="15"/>
      <c r="W201" s="15"/>
      <c r="X201" s="15"/>
      <c r="Y201" s="15"/>
      <c r="Z201" s="15"/>
      <c r="AA201" s="15"/>
      <c r="AB201" s="15"/>
      <c r="AC201" s="15"/>
      <c r="AD201" s="15"/>
      <c r="AE201" s="15"/>
      <c r="AT201" s="218" t="s">
        <v>442</v>
      </c>
      <c r="AU201" s="218" t="s">
        <v>76</v>
      </c>
      <c r="AV201" s="15" t="s">
        <v>76</v>
      </c>
      <c r="AW201" s="15" t="s">
        <v>31</v>
      </c>
      <c r="AX201" s="15" t="s">
        <v>69</v>
      </c>
      <c r="AY201" s="218" t="s">
        <v>328</v>
      </c>
    </row>
    <row r="202" s="13" customFormat="1">
      <c r="A202" s="13"/>
      <c r="B202" s="201"/>
      <c r="C202" s="13"/>
      <c r="D202" s="195" t="s">
        <v>442</v>
      </c>
      <c r="E202" s="202" t="s">
        <v>3</v>
      </c>
      <c r="F202" s="203" t="s">
        <v>8952</v>
      </c>
      <c r="G202" s="13"/>
      <c r="H202" s="204">
        <v>9.0999999999999996</v>
      </c>
      <c r="I202" s="205"/>
      <c r="J202" s="13"/>
      <c r="K202" s="13"/>
      <c r="L202" s="201"/>
      <c r="M202" s="206"/>
      <c r="N202" s="207"/>
      <c r="O202" s="207"/>
      <c r="P202" s="207"/>
      <c r="Q202" s="207"/>
      <c r="R202" s="207"/>
      <c r="S202" s="207"/>
      <c r="T202" s="208"/>
      <c r="U202" s="13"/>
      <c r="V202" s="13"/>
      <c r="W202" s="13"/>
      <c r="X202" s="13"/>
      <c r="Y202" s="13"/>
      <c r="Z202" s="13"/>
      <c r="AA202" s="13"/>
      <c r="AB202" s="13"/>
      <c r="AC202" s="13"/>
      <c r="AD202" s="13"/>
      <c r="AE202" s="13"/>
      <c r="AT202" s="202" t="s">
        <v>442</v>
      </c>
      <c r="AU202" s="202" t="s">
        <v>76</v>
      </c>
      <c r="AV202" s="13" t="s">
        <v>79</v>
      </c>
      <c r="AW202" s="13" t="s">
        <v>31</v>
      </c>
      <c r="AX202" s="13" t="s">
        <v>69</v>
      </c>
      <c r="AY202" s="202" t="s">
        <v>328</v>
      </c>
    </row>
    <row r="203" s="14" customFormat="1">
      <c r="A203" s="14"/>
      <c r="B203" s="209"/>
      <c r="C203" s="14"/>
      <c r="D203" s="195" t="s">
        <v>442</v>
      </c>
      <c r="E203" s="210" t="s">
        <v>3</v>
      </c>
      <c r="F203" s="211" t="s">
        <v>452</v>
      </c>
      <c r="G203" s="14"/>
      <c r="H203" s="212">
        <v>9.0999999999999996</v>
      </c>
      <c r="I203" s="213"/>
      <c r="J203" s="14"/>
      <c r="K203" s="14"/>
      <c r="L203" s="209"/>
      <c r="M203" s="214"/>
      <c r="N203" s="215"/>
      <c r="O203" s="215"/>
      <c r="P203" s="215"/>
      <c r="Q203" s="215"/>
      <c r="R203" s="215"/>
      <c r="S203" s="215"/>
      <c r="T203" s="216"/>
      <c r="U203" s="14"/>
      <c r="V203" s="14"/>
      <c r="W203" s="14"/>
      <c r="X203" s="14"/>
      <c r="Y203" s="14"/>
      <c r="Z203" s="14"/>
      <c r="AA203" s="14"/>
      <c r="AB203" s="14"/>
      <c r="AC203" s="14"/>
      <c r="AD203" s="14"/>
      <c r="AE203" s="14"/>
      <c r="AT203" s="210" t="s">
        <v>442</v>
      </c>
      <c r="AU203" s="210" t="s">
        <v>76</v>
      </c>
      <c r="AV203" s="14" t="s">
        <v>113</v>
      </c>
      <c r="AW203" s="14" t="s">
        <v>31</v>
      </c>
      <c r="AX203" s="14" t="s">
        <v>76</v>
      </c>
      <c r="AY203" s="210" t="s">
        <v>328</v>
      </c>
    </row>
    <row r="204" s="2" customFormat="1" ht="16.5" customHeight="1">
      <c r="A204" s="41"/>
      <c r="B204" s="176"/>
      <c r="C204" s="177" t="s">
        <v>643</v>
      </c>
      <c r="D204" s="177" t="s">
        <v>331</v>
      </c>
      <c r="E204" s="178" t="s">
        <v>8094</v>
      </c>
      <c r="F204" s="179" t="s">
        <v>8095</v>
      </c>
      <c r="G204" s="180" t="s">
        <v>491</v>
      </c>
      <c r="H204" s="181">
        <v>9.0999999999999996</v>
      </c>
      <c r="I204" s="182"/>
      <c r="J204" s="183">
        <f>ROUND(I204*H204,2)</f>
        <v>0</v>
      </c>
      <c r="K204" s="179" t="s">
        <v>3</v>
      </c>
      <c r="L204" s="42"/>
      <c r="M204" s="184" t="s">
        <v>3</v>
      </c>
      <c r="N204" s="185" t="s">
        <v>40</v>
      </c>
      <c r="O204" s="75"/>
      <c r="P204" s="186">
        <f>O204*H204</f>
        <v>0</v>
      </c>
      <c r="Q204" s="186">
        <v>0</v>
      </c>
      <c r="R204" s="186">
        <f>Q204*H204</f>
        <v>0</v>
      </c>
      <c r="S204" s="186">
        <v>0</v>
      </c>
      <c r="T204" s="187">
        <f>S204*H204</f>
        <v>0</v>
      </c>
      <c r="U204" s="41"/>
      <c r="V204" s="41"/>
      <c r="W204" s="41"/>
      <c r="X204" s="41"/>
      <c r="Y204" s="41"/>
      <c r="Z204" s="41"/>
      <c r="AA204" s="41"/>
      <c r="AB204" s="41"/>
      <c r="AC204" s="41"/>
      <c r="AD204" s="41"/>
      <c r="AE204" s="41"/>
      <c r="AR204" s="188" t="s">
        <v>113</v>
      </c>
      <c r="AT204" s="188" t="s">
        <v>331</v>
      </c>
      <c r="AU204" s="188" t="s">
        <v>76</v>
      </c>
      <c r="AY204" s="22" t="s">
        <v>328</v>
      </c>
      <c r="BE204" s="189">
        <f>IF(N204="základní",J204,0)</f>
        <v>0</v>
      </c>
      <c r="BF204" s="189">
        <f>IF(N204="snížená",J204,0)</f>
        <v>0</v>
      </c>
      <c r="BG204" s="189">
        <f>IF(N204="zákl. přenesená",J204,0)</f>
        <v>0</v>
      </c>
      <c r="BH204" s="189">
        <f>IF(N204="sníž. přenesená",J204,0)</f>
        <v>0</v>
      </c>
      <c r="BI204" s="189">
        <f>IF(N204="nulová",J204,0)</f>
        <v>0</v>
      </c>
      <c r="BJ204" s="22" t="s">
        <v>76</v>
      </c>
      <c r="BK204" s="189">
        <f>ROUND(I204*H204,2)</f>
        <v>0</v>
      </c>
      <c r="BL204" s="22" t="s">
        <v>113</v>
      </c>
      <c r="BM204" s="188" t="s">
        <v>821</v>
      </c>
    </row>
    <row r="205" s="2" customFormat="1" ht="33" customHeight="1">
      <c r="A205" s="41"/>
      <c r="B205" s="176"/>
      <c r="C205" s="177" t="s">
        <v>649</v>
      </c>
      <c r="D205" s="177" t="s">
        <v>331</v>
      </c>
      <c r="E205" s="178" t="s">
        <v>8096</v>
      </c>
      <c r="F205" s="179" t="s">
        <v>8097</v>
      </c>
      <c r="G205" s="180" t="s">
        <v>574</v>
      </c>
      <c r="H205" s="181">
        <v>5</v>
      </c>
      <c r="I205" s="182"/>
      <c r="J205" s="183">
        <f>ROUND(I205*H205,2)</f>
        <v>0</v>
      </c>
      <c r="K205" s="179" t="s">
        <v>335</v>
      </c>
      <c r="L205" s="42"/>
      <c r="M205" s="184" t="s">
        <v>3</v>
      </c>
      <c r="N205" s="185" t="s">
        <v>40</v>
      </c>
      <c r="O205" s="75"/>
      <c r="P205" s="186">
        <f>O205*H205</f>
        <v>0</v>
      </c>
      <c r="Q205" s="186">
        <v>0</v>
      </c>
      <c r="R205" s="186">
        <f>Q205*H205</f>
        <v>0</v>
      </c>
      <c r="S205" s="186">
        <v>0</v>
      </c>
      <c r="T205" s="187">
        <f>S205*H205</f>
        <v>0</v>
      </c>
      <c r="U205" s="41"/>
      <c r="V205" s="41"/>
      <c r="W205" s="41"/>
      <c r="X205" s="41"/>
      <c r="Y205" s="41"/>
      <c r="Z205" s="41"/>
      <c r="AA205" s="41"/>
      <c r="AB205" s="41"/>
      <c r="AC205" s="41"/>
      <c r="AD205" s="41"/>
      <c r="AE205" s="41"/>
      <c r="AR205" s="188" t="s">
        <v>113</v>
      </c>
      <c r="AT205" s="188" t="s">
        <v>331</v>
      </c>
      <c r="AU205" s="188" t="s">
        <v>76</v>
      </c>
      <c r="AY205" s="22" t="s">
        <v>328</v>
      </c>
      <c r="BE205" s="189">
        <f>IF(N205="základní",J205,0)</f>
        <v>0</v>
      </c>
      <c r="BF205" s="189">
        <f>IF(N205="snížená",J205,0)</f>
        <v>0</v>
      </c>
      <c r="BG205" s="189">
        <f>IF(N205="zákl. přenesená",J205,0)</f>
        <v>0</v>
      </c>
      <c r="BH205" s="189">
        <f>IF(N205="sníž. přenesená",J205,0)</f>
        <v>0</v>
      </c>
      <c r="BI205" s="189">
        <f>IF(N205="nulová",J205,0)</f>
        <v>0</v>
      </c>
      <c r="BJ205" s="22" t="s">
        <v>76</v>
      </c>
      <c r="BK205" s="189">
        <f>ROUND(I205*H205,2)</f>
        <v>0</v>
      </c>
      <c r="BL205" s="22" t="s">
        <v>113</v>
      </c>
      <c r="BM205" s="188" t="s">
        <v>830</v>
      </c>
    </row>
    <row r="206" s="2" customFormat="1">
      <c r="A206" s="41"/>
      <c r="B206" s="42"/>
      <c r="C206" s="41"/>
      <c r="D206" s="190" t="s">
        <v>338</v>
      </c>
      <c r="E206" s="41"/>
      <c r="F206" s="191" t="s">
        <v>8098</v>
      </c>
      <c r="G206" s="41"/>
      <c r="H206" s="41"/>
      <c r="I206" s="192"/>
      <c r="J206" s="41"/>
      <c r="K206" s="41"/>
      <c r="L206" s="42"/>
      <c r="M206" s="193"/>
      <c r="N206" s="194"/>
      <c r="O206" s="75"/>
      <c r="P206" s="75"/>
      <c r="Q206" s="75"/>
      <c r="R206" s="75"/>
      <c r="S206" s="75"/>
      <c r="T206" s="76"/>
      <c r="U206" s="41"/>
      <c r="V206" s="41"/>
      <c r="W206" s="41"/>
      <c r="X206" s="41"/>
      <c r="Y206" s="41"/>
      <c r="Z206" s="41"/>
      <c r="AA206" s="41"/>
      <c r="AB206" s="41"/>
      <c r="AC206" s="41"/>
      <c r="AD206" s="41"/>
      <c r="AE206" s="41"/>
      <c r="AT206" s="22" t="s">
        <v>338</v>
      </c>
      <c r="AU206" s="22" t="s">
        <v>76</v>
      </c>
    </row>
    <row r="207" s="2" customFormat="1" ht="16.5" customHeight="1">
      <c r="A207" s="41"/>
      <c r="B207" s="176"/>
      <c r="C207" s="224" t="s">
        <v>654</v>
      </c>
      <c r="D207" s="224" t="s">
        <v>539</v>
      </c>
      <c r="E207" s="225" t="s">
        <v>8099</v>
      </c>
      <c r="F207" s="226" t="s">
        <v>8100</v>
      </c>
      <c r="G207" s="227" t="s">
        <v>491</v>
      </c>
      <c r="H207" s="228">
        <v>0.5</v>
      </c>
      <c r="I207" s="229"/>
      <c r="J207" s="230">
        <f>ROUND(I207*H207,2)</f>
        <v>0</v>
      </c>
      <c r="K207" s="226" t="s">
        <v>335</v>
      </c>
      <c r="L207" s="231"/>
      <c r="M207" s="232" t="s">
        <v>3</v>
      </c>
      <c r="N207" s="233" t="s">
        <v>40</v>
      </c>
      <c r="O207" s="75"/>
      <c r="P207" s="186">
        <f>O207*H207</f>
        <v>0</v>
      </c>
      <c r="Q207" s="186">
        <v>0</v>
      </c>
      <c r="R207" s="186">
        <f>Q207*H207</f>
        <v>0</v>
      </c>
      <c r="S207" s="186">
        <v>0</v>
      </c>
      <c r="T207" s="187">
        <f>S207*H207</f>
        <v>0</v>
      </c>
      <c r="U207" s="41"/>
      <c r="V207" s="41"/>
      <c r="W207" s="41"/>
      <c r="X207" s="41"/>
      <c r="Y207" s="41"/>
      <c r="Z207" s="41"/>
      <c r="AA207" s="41"/>
      <c r="AB207" s="41"/>
      <c r="AC207" s="41"/>
      <c r="AD207" s="41"/>
      <c r="AE207" s="41"/>
      <c r="AR207" s="188" t="s">
        <v>171</v>
      </c>
      <c r="AT207" s="188" t="s">
        <v>539</v>
      </c>
      <c r="AU207" s="188" t="s">
        <v>76</v>
      </c>
      <c r="AY207" s="22" t="s">
        <v>328</v>
      </c>
      <c r="BE207" s="189">
        <f>IF(N207="základní",J207,0)</f>
        <v>0</v>
      </c>
      <c r="BF207" s="189">
        <f>IF(N207="snížená",J207,0)</f>
        <v>0</v>
      </c>
      <c r="BG207" s="189">
        <f>IF(N207="zákl. přenesená",J207,0)</f>
        <v>0</v>
      </c>
      <c r="BH207" s="189">
        <f>IF(N207="sníž. přenesená",J207,0)</f>
        <v>0</v>
      </c>
      <c r="BI207" s="189">
        <f>IF(N207="nulová",J207,0)</f>
        <v>0</v>
      </c>
      <c r="BJ207" s="22" t="s">
        <v>76</v>
      </c>
      <c r="BK207" s="189">
        <f>ROUND(I207*H207,2)</f>
        <v>0</v>
      </c>
      <c r="BL207" s="22" t="s">
        <v>113</v>
      </c>
      <c r="BM207" s="188" t="s">
        <v>840</v>
      </c>
    </row>
    <row r="208" s="2" customFormat="1" ht="24.15" customHeight="1">
      <c r="A208" s="41"/>
      <c r="B208" s="176"/>
      <c r="C208" s="177" t="s">
        <v>661</v>
      </c>
      <c r="D208" s="177" t="s">
        <v>331</v>
      </c>
      <c r="E208" s="178" t="s">
        <v>8101</v>
      </c>
      <c r="F208" s="179" t="s">
        <v>8102</v>
      </c>
      <c r="G208" s="180" t="s">
        <v>574</v>
      </c>
      <c r="H208" s="181">
        <v>15</v>
      </c>
      <c r="I208" s="182"/>
      <c r="J208" s="183">
        <f>ROUND(I208*H208,2)</f>
        <v>0</v>
      </c>
      <c r="K208" s="179" t="s">
        <v>335</v>
      </c>
      <c r="L208" s="42"/>
      <c r="M208" s="184" t="s">
        <v>3</v>
      </c>
      <c r="N208" s="185" t="s">
        <v>40</v>
      </c>
      <c r="O208" s="75"/>
      <c r="P208" s="186">
        <f>O208*H208</f>
        <v>0</v>
      </c>
      <c r="Q208" s="186">
        <v>0</v>
      </c>
      <c r="R208" s="186">
        <f>Q208*H208</f>
        <v>0</v>
      </c>
      <c r="S208" s="186">
        <v>0</v>
      </c>
      <c r="T208" s="187">
        <f>S208*H208</f>
        <v>0</v>
      </c>
      <c r="U208" s="41"/>
      <c r="V208" s="41"/>
      <c r="W208" s="41"/>
      <c r="X208" s="41"/>
      <c r="Y208" s="41"/>
      <c r="Z208" s="41"/>
      <c r="AA208" s="41"/>
      <c r="AB208" s="41"/>
      <c r="AC208" s="41"/>
      <c r="AD208" s="41"/>
      <c r="AE208" s="41"/>
      <c r="AR208" s="188" t="s">
        <v>113</v>
      </c>
      <c r="AT208" s="188" t="s">
        <v>331</v>
      </c>
      <c r="AU208" s="188" t="s">
        <v>76</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113</v>
      </c>
      <c r="BM208" s="188" t="s">
        <v>850</v>
      </c>
    </row>
    <row r="209" s="2" customFormat="1">
      <c r="A209" s="41"/>
      <c r="B209" s="42"/>
      <c r="C209" s="41"/>
      <c r="D209" s="190" t="s">
        <v>338</v>
      </c>
      <c r="E209" s="41"/>
      <c r="F209" s="191" t="s">
        <v>8103</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338</v>
      </c>
      <c r="AU209" s="22" t="s">
        <v>76</v>
      </c>
    </row>
    <row r="210" s="2" customFormat="1" ht="16.5" customHeight="1">
      <c r="A210" s="41"/>
      <c r="B210" s="176"/>
      <c r="C210" s="224" t="s">
        <v>666</v>
      </c>
      <c r="D210" s="224" t="s">
        <v>539</v>
      </c>
      <c r="E210" s="225" t="s">
        <v>8108</v>
      </c>
      <c r="F210" s="226" t="s">
        <v>8109</v>
      </c>
      <c r="G210" s="227" t="s">
        <v>3585</v>
      </c>
      <c r="H210" s="228">
        <v>9</v>
      </c>
      <c r="I210" s="229"/>
      <c r="J210" s="230">
        <f>ROUND(I210*H210,2)</f>
        <v>0</v>
      </c>
      <c r="K210" s="226" t="s">
        <v>3</v>
      </c>
      <c r="L210" s="231"/>
      <c r="M210" s="232" t="s">
        <v>3</v>
      </c>
      <c r="N210" s="233"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171</v>
      </c>
      <c r="AT210" s="188" t="s">
        <v>539</v>
      </c>
      <c r="AU210" s="188" t="s">
        <v>76</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862</v>
      </c>
    </row>
    <row r="211" s="13" customFormat="1">
      <c r="A211" s="13"/>
      <c r="B211" s="201"/>
      <c r="C211" s="13"/>
      <c r="D211" s="195" t="s">
        <v>442</v>
      </c>
      <c r="E211" s="202" t="s">
        <v>3</v>
      </c>
      <c r="F211" s="203" t="s">
        <v>8953</v>
      </c>
      <c r="G211" s="13"/>
      <c r="H211" s="204">
        <v>9</v>
      </c>
      <c r="I211" s="205"/>
      <c r="J211" s="13"/>
      <c r="K211" s="13"/>
      <c r="L211" s="201"/>
      <c r="M211" s="206"/>
      <c r="N211" s="207"/>
      <c r="O211" s="207"/>
      <c r="P211" s="207"/>
      <c r="Q211" s="207"/>
      <c r="R211" s="207"/>
      <c r="S211" s="207"/>
      <c r="T211" s="208"/>
      <c r="U211" s="13"/>
      <c r="V211" s="13"/>
      <c r="W211" s="13"/>
      <c r="X211" s="13"/>
      <c r="Y211" s="13"/>
      <c r="Z211" s="13"/>
      <c r="AA211" s="13"/>
      <c r="AB211" s="13"/>
      <c r="AC211" s="13"/>
      <c r="AD211" s="13"/>
      <c r="AE211" s="13"/>
      <c r="AT211" s="202" t="s">
        <v>442</v>
      </c>
      <c r="AU211" s="202" t="s">
        <v>76</v>
      </c>
      <c r="AV211" s="13" t="s">
        <v>79</v>
      </c>
      <c r="AW211" s="13" t="s">
        <v>31</v>
      </c>
      <c r="AX211" s="13" t="s">
        <v>69</v>
      </c>
      <c r="AY211" s="202" t="s">
        <v>328</v>
      </c>
    </row>
    <row r="212" s="14" customFormat="1">
      <c r="A212" s="14"/>
      <c r="B212" s="209"/>
      <c r="C212" s="14"/>
      <c r="D212" s="195" t="s">
        <v>442</v>
      </c>
      <c r="E212" s="210" t="s">
        <v>3</v>
      </c>
      <c r="F212" s="211" t="s">
        <v>452</v>
      </c>
      <c r="G212" s="14"/>
      <c r="H212" s="212">
        <v>9</v>
      </c>
      <c r="I212" s="213"/>
      <c r="J212" s="14"/>
      <c r="K212" s="14"/>
      <c r="L212" s="209"/>
      <c r="M212" s="214"/>
      <c r="N212" s="215"/>
      <c r="O212" s="215"/>
      <c r="P212" s="215"/>
      <c r="Q212" s="215"/>
      <c r="R212" s="215"/>
      <c r="S212" s="215"/>
      <c r="T212" s="216"/>
      <c r="U212" s="14"/>
      <c r="V212" s="14"/>
      <c r="W212" s="14"/>
      <c r="X212" s="14"/>
      <c r="Y212" s="14"/>
      <c r="Z212" s="14"/>
      <c r="AA212" s="14"/>
      <c r="AB212" s="14"/>
      <c r="AC212" s="14"/>
      <c r="AD212" s="14"/>
      <c r="AE212" s="14"/>
      <c r="AT212" s="210" t="s">
        <v>442</v>
      </c>
      <c r="AU212" s="210" t="s">
        <v>76</v>
      </c>
      <c r="AV212" s="14" t="s">
        <v>113</v>
      </c>
      <c r="AW212" s="14" t="s">
        <v>31</v>
      </c>
      <c r="AX212" s="14" t="s">
        <v>76</v>
      </c>
      <c r="AY212" s="210" t="s">
        <v>328</v>
      </c>
    </row>
    <row r="213" s="2" customFormat="1" ht="24.15" customHeight="1">
      <c r="A213" s="41"/>
      <c r="B213" s="176"/>
      <c r="C213" s="224" t="s">
        <v>671</v>
      </c>
      <c r="D213" s="224" t="s">
        <v>539</v>
      </c>
      <c r="E213" s="225" t="s">
        <v>7905</v>
      </c>
      <c r="F213" s="226" t="s">
        <v>7906</v>
      </c>
      <c r="G213" s="227" t="s">
        <v>574</v>
      </c>
      <c r="H213" s="228">
        <v>15</v>
      </c>
      <c r="I213" s="229"/>
      <c r="J213" s="230">
        <f>ROUND(I213*H213,2)</f>
        <v>0</v>
      </c>
      <c r="K213" s="226" t="s">
        <v>335</v>
      </c>
      <c r="L213" s="231"/>
      <c r="M213" s="232" t="s">
        <v>3</v>
      </c>
      <c r="N213" s="233" t="s">
        <v>40</v>
      </c>
      <c r="O213" s="75"/>
      <c r="P213" s="186">
        <f>O213*H213</f>
        <v>0</v>
      </c>
      <c r="Q213" s="186">
        <v>0</v>
      </c>
      <c r="R213" s="186">
        <f>Q213*H213</f>
        <v>0</v>
      </c>
      <c r="S213" s="186">
        <v>0</v>
      </c>
      <c r="T213" s="187">
        <f>S213*H213</f>
        <v>0</v>
      </c>
      <c r="U213" s="41"/>
      <c r="V213" s="41"/>
      <c r="W213" s="41"/>
      <c r="X213" s="41"/>
      <c r="Y213" s="41"/>
      <c r="Z213" s="41"/>
      <c r="AA213" s="41"/>
      <c r="AB213" s="41"/>
      <c r="AC213" s="41"/>
      <c r="AD213" s="41"/>
      <c r="AE213" s="41"/>
      <c r="AR213" s="188" t="s">
        <v>171</v>
      </c>
      <c r="AT213" s="188" t="s">
        <v>539</v>
      </c>
      <c r="AU213" s="188" t="s">
        <v>76</v>
      </c>
      <c r="AY213" s="22" t="s">
        <v>328</v>
      </c>
      <c r="BE213" s="189">
        <f>IF(N213="základní",J213,0)</f>
        <v>0</v>
      </c>
      <c r="BF213" s="189">
        <f>IF(N213="snížená",J213,0)</f>
        <v>0</v>
      </c>
      <c r="BG213" s="189">
        <f>IF(N213="zákl. přenesená",J213,0)</f>
        <v>0</v>
      </c>
      <c r="BH213" s="189">
        <f>IF(N213="sníž. přenesená",J213,0)</f>
        <v>0</v>
      </c>
      <c r="BI213" s="189">
        <f>IF(N213="nulová",J213,0)</f>
        <v>0</v>
      </c>
      <c r="BJ213" s="22" t="s">
        <v>76</v>
      </c>
      <c r="BK213" s="189">
        <f>ROUND(I213*H213,2)</f>
        <v>0</v>
      </c>
      <c r="BL213" s="22" t="s">
        <v>113</v>
      </c>
      <c r="BM213" s="188" t="s">
        <v>177</v>
      </c>
    </row>
    <row r="214" s="2" customFormat="1">
      <c r="A214" s="41"/>
      <c r="B214" s="42"/>
      <c r="C214" s="41"/>
      <c r="D214" s="195" t="s">
        <v>340</v>
      </c>
      <c r="E214" s="41"/>
      <c r="F214" s="196" t="s">
        <v>8125</v>
      </c>
      <c r="G214" s="41"/>
      <c r="H214" s="41"/>
      <c r="I214" s="192"/>
      <c r="J214" s="41"/>
      <c r="K214" s="41"/>
      <c r="L214" s="42"/>
      <c r="M214" s="193"/>
      <c r="N214" s="194"/>
      <c r="O214" s="75"/>
      <c r="P214" s="75"/>
      <c r="Q214" s="75"/>
      <c r="R214" s="75"/>
      <c r="S214" s="75"/>
      <c r="T214" s="76"/>
      <c r="U214" s="41"/>
      <c r="V214" s="41"/>
      <c r="W214" s="41"/>
      <c r="X214" s="41"/>
      <c r="Y214" s="41"/>
      <c r="Z214" s="41"/>
      <c r="AA214" s="41"/>
      <c r="AB214" s="41"/>
      <c r="AC214" s="41"/>
      <c r="AD214" s="41"/>
      <c r="AE214" s="41"/>
      <c r="AT214" s="22" t="s">
        <v>340</v>
      </c>
      <c r="AU214" s="22" t="s">
        <v>76</v>
      </c>
    </row>
    <row r="215" s="2" customFormat="1" ht="49.05" customHeight="1">
      <c r="A215" s="41"/>
      <c r="B215" s="176"/>
      <c r="C215" s="177" t="s">
        <v>676</v>
      </c>
      <c r="D215" s="177" t="s">
        <v>331</v>
      </c>
      <c r="E215" s="178" t="s">
        <v>8111</v>
      </c>
      <c r="F215" s="179" t="s">
        <v>8112</v>
      </c>
      <c r="G215" s="180" t="s">
        <v>585</v>
      </c>
      <c r="H215" s="181">
        <v>0.0040000000000000001</v>
      </c>
      <c r="I215" s="182"/>
      <c r="J215" s="183">
        <f>ROUND(I215*H215,2)</f>
        <v>0</v>
      </c>
      <c r="K215" s="179" t="s">
        <v>335</v>
      </c>
      <c r="L215" s="42"/>
      <c r="M215" s="184" t="s">
        <v>3</v>
      </c>
      <c r="N215" s="185" t="s">
        <v>40</v>
      </c>
      <c r="O215" s="75"/>
      <c r="P215" s="186">
        <f>O215*H215</f>
        <v>0</v>
      </c>
      <c r="Q215" s="186">
        <v>0</v>
      </c>
      <c r="R215" s="186">
        <f>Q215*H215</f>
        <v>0</v>
      </c>
      <c r="S215" s="186">
        <v>0</v>
      </c>
      <c r="T215" s="187">
        <f>S215*H215</f>
        <v>0</v>
      </c>
      <c r="U215" s="41"/>
      <c r="V215" s="41"/>
      <c r="W215" s="41"/>
      <c r="X215" s="41"/>
      <c r="Y215" s="41"/>
      <c r="Z215" s="41"/>
      <c r="AA215" s="41"/>
      <c r="AB215" s="41"/>
      <c r="AC215" s="41"/>
      <c r="AD215" s="41"/>
      <c r="AE215" s="41"/>
      <c r="AR215" s="188" t="s">
        <v>113</v>
      </c>
      <c r="AT215" s="188" t="s">
        <v>331</v>
      </c>
      <c r="AU215" s="188" t="s">
        <v>76</v>
      </c>
      <c r="AY215" s="22" t="s">
        <v>328</v>
      </c>
      <c r="BE215" s="189">
        <f>IF(N215="základní",J215,0)</f>
        <v>0</v>
      </c>
      <c r="BF215" s="189">
        <f>IF(N215="snížená",J215,0)</f>
        <v>0</v>
      </c>
      <c r="BG215" s="189">
        <f>IF(N215="zákl. přenesená",J215,0)</f>
        <v>0</v>
      </c>
      <c r="BH215" s="189">
        <f>IF(N215="sníž. přenesená",J215,0)</f>
        <v>0</v>
      </c>
      <c r="BI215" s="189">
        <f>IF(N215="nulová",J215,0)</f>
        <v>0</v>
      </c>
      <c r="BJ215" s="22" t="s">
        <v>76</v>
      </c>
      <c r="BK215" s="189">
        <f>ROUND(I215*H215,2)</f>
        <v>0</v>
      </c>
      <c r="BL215" s="22" t="s">
        <v>113</v>
      </c>
      <c r="BM215" s="188" t="s">
        <v>879</v>
      </c>
    </row>
    <row r="216" s="2" customFormat="1">
      <c r="A216" s="41"/>
      <c r="B216" s="42"/>
      <c r="C216" s="41"/>
      <c r="D216" s="190" t="s">
        <v>338</v>
      </c>
      <c r="E216" s="41"/>
      <c r="F216" s="191" t="s">
        <v>8113</v>
      </c>
      <c r="G216" s="41"/>
      <c r="H216" s="41"/>
      <c r="I216" s="192"/>
      <c r="J216" s="41"/>
      <c r="K216" s="41"/>
      <c r="L216" s="42"/>
      <c r="M216" s="193"/>
      <c r="N216" s="194"/>
      <c r="O216" s="75"/>
      <c r="P216" s="75"/>
      <c r="Q216" s="75"/>
      <c r="R216" s="75"/>
      <c r="S216" s="75"/>
      <c r="T216" s="76"/>
      <c r="U216" s="41"/>
      <c r="V216" s="41"/>
      <c r="W216" s="41"/>
      <c r="X216" s="41"/>
      <c r="Y216" s="41"/>
      <c r="Z216" s="41"/>
      <c r="AA216" s="41"/>
      <c r="AB216" s="41"/>
      <c r="AC216" s="41"/>
      <c r="AD216" s="41"/>
      <c r="AE216" s="41"/>
      <c r="AT216" s="22" t="s">
        <v>338</v>
      </c>
      <c r="AU216" s="22" t="s">
        <v>76</v>
      </c>
    </row>
    <row r="217" s="13" customFormat="1">
      <c r="A217" s="13"/>
      <c r="B217" s="201"/>
      <c r="C217" s="13"/>
      <c r="D217" s="195" t="s">
        <v>442</v>
      </c>
      <c r="E217" s="202" t="s">
        <v>3</v>
      </c>
      <c r="F217" s="203" t="s">
        <v>8954</v>
      </c>
      <c r="G217" s="13"/>
      <c r="H217" s="204">
        <v>0.0040000000000000001</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76</v>
      </c>
      <c r="AV217" s="13" t="s">
        <v>79</v>
      </c>
      <c r="AW217" s="13" t="s">
        <v>31</v>
      </c>
      <c r="AX217" s="13" t="s">
        <v>69</v>
      </c>
      <c r="AY217" s="202" t="s">
        <v>328</v>
      </c>
    </row>
    <row r="218" s="14" customFormat="1">
      <c r="A218" s="14"/>
      <c r="B218" s="209"/>
      <c r="C218" s="14"/>
      <c r="D218" s="195" t="s">
        <v>442</v>
      </c>
      <c r="E218" s="210" t="s">
        <v>3</v>
      </c>
      <c r="F218" s="211" t="s">
        <v>452</v>
      </c>
      <c r="G218" s="14"/>
      <c r="H218" s="212">
        <v>0.0040000000000000001</v>
      </c>
      <c r="I218" s="213"/>
      <c r="J218" s="14"/>
      <c r="K218" s="14"/>
      <c r="L218" s="209"/>
      <c r="M218" s="214"/>
      <c r="N218" s="215"/>
      <c r="O218" s="215"/>
      <c r="P218" s="215"/>
      <c r="Q218" s="215"/>
      <c r="R218" s="215"/>
      <c r="S218" s="215"/>
      <c r="T218" s="216"/>
      <c r="U218" s="14"/>
      <c r="V218" s="14"/>
      <c r="W218" s="14"/>
      <c r="X218" s="14"/>
      <c r="Y218" s="14"/>
      <c r="Z218" s="14"/>
      <c r="AA218" s="14"/>
      <c r="AB218" s="14"/>
      <c r="AC218" s="14"/>
      <c r="AD218" s="14"/>
      <c r="AE218" s="14"/>
      <c r="AT218" s="210" t="s">
        <v>442</v>
      </c>
      <c r="AU218" s="210" t="s">
        <v>76</v>
      </c>
      <c r="AV218" s="14" t="s">
        <v>113</v>
      </c>
      <c r="AW218" s="14" t="s">
        <v>31</v>
      </c>
      <c r="AX218" s="14" t="s">
        <v>76</v>
      </c>
      <c r="AY218" s="210" t="s">
        <v>328</v>
      </c>
    </row>
    <row r="219" s="2" customFormat="1" ht="37.8" customHeight="1">
      <c r="A219" s="41"/>
      <c r="B219" s="176"/>
      <c r="C219" s="224" t="s">
        <v>682</v>
      </c>
      <c r="D219" s="224" t="s">
        <v>539</v>
      </c>
      <c r="E219" s="225" t="s">
        <v>8115</v>
      </c>
      <c r="F219" s="226" t="s">
        <v>8116</v>
      </c>
      <c r="G219" s="227" t="s">
        <v>574</v>
      </c>
      <c r="H219" s="228">
        <v>3</v>
      </c>
      <c r="I219" s="229"/>
      <c r="J219" s="230">
        <f>ROUND(I219*H219,2)</f>
        <v>0</v>
      </c>
      <c r="K219" s="226" t="s">
        <v>3</v>
      </c>
      <c r="L219" s="231"/>
      <c r="M219" s="232" t="s">
        <v>3</v>
      </c>
      <c r="N219" s="233" t="s">
        <v>40</v>
      </c>
      <c r="O219" s="75"/>
      <c r="P219" s="186">
        <f>O219*H219</f>
        <v>0</v>
      </c>
      <c r="Q219" s="186">
        <v>0</v>
      </c>
      <c r="R219" s="186">
        <f>Q219*H219</f>
        <v>0</v>
      </c>
      <c r="S219" s="186">
        <v>0</v>
      </c>
      <c r="T219" s="187">
        <f>S219*H219</f>
        <v>0</v>
      </c>
      <c r="U219" s="41"/>
      <c r="V219" s="41"/>
      <c r="W219" s="41"/>
      <c r="X219" s="41"/>
      <c r="Y219" s="41"/>
      <c r="Z219" s="41"/>
      <c r="AA219" s="41"/>
      <c r="AB219" s="41"/>
      <c r="AC219" s="41"/>
      <c r="AD219" s="41"/>
      <c r="AE219" s="41"/>
      <c r="AR219" s="188" t="s">
        <v>171</v>
      </c>
      <c r="AT219" s="188" t="s">
        <v>539</v>
      </c>
      <c r="AU219" s="188" t="s">
        <v>76</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896</v>
      </c>
    </row>
    <row r="220" s="13" customFormat="1">
      <c r="A220" s="13"/>
      <c r="B220" s="201"/>
      <c r="C220" s="13"/>
      <c r="D220" s="195" t="s">
        <v>442</v>
      </c>
      <c r="E220" s="202" t="s">
        <v>3</v>
      </c>
      <c r="F220" s="203" t="s">
        <v>8955</v>
      </c>
      <c r="G220" s="13"/>
      <c r="H220" s="204">
        <v>3</v>
      </c>
      <c r="I220" s="205"/>
      <c r="J220" s="13"/>
      <c r="K220" s="13"/>
      <c r="L220" s="201"/>
      <c r="M220" s="206"/>
      <c r="N220" s="207"/>
      <c r="O220" s="207"/>
      <c r="P220" s="207"/>
      <c r="Q220" s="207"/>
      <c r="R220" s="207"/>
      <c r="S220" s="207"/>
      <c r="T220" s="208"/>
      <c r="U220" s="13"/>
      <c r="V220" s="13"/>
      <c r="W220" s="13"/>
      <c r="X220" s="13"/>
      <c r="Y220" s="13"/>
      <c r="Z220" s="13"/>
      <c r="AA220" s="13"/>
      <c r="AB220" s="13"/>
      <c r="AC220" s="13"/>
      <c r="AD220" s="13"/>
      <c r="AE220" s="13"/>
      <c r="AT220" s="202" t="s">
        <v>442</v>
      </c>
      <c r="AU220" s="202" t="s">
        <v>76</v>
      </c>
      <c r="AV220" s="13" t="s">
        <v>79</v>
      </c>
      <c r="AW220" s="13" t="s">
        <v>31</v>
      </c>
      <c r="AX220" s="13" t="s">
        <v>69</v>
      </c>
      <c r="AY220" s="202" t="s">
        <v>328</v>
      </c>
    </row>
    <row r="221" s="14" customFormat="1">
      <c r="A221" s="14"/>
      <c r="B221" s="209"/>
      <c r="C221" s="14"/>
      <c r="D221" s="195" t="s">
        <v>442</v>
      </c>
      <c r="E221" s="210" t="s">
        <v>3</v>
      </c>
      <c r="F221" s="211" t="s">
        <v>452</v>
      </c>
      <c r="G221" s="14"/>
      <c r="H221" s="212">
        <v>3</v>
      </c>
      <c r="I221" s="213"/>
      <c r="J221" s="14"/>
      <c r="K221" s="14"/>
      <c r="L221" s="209"/>
      <c r="M221" s="214"/>
      <c r="N221" s="215"/>
      <c r="O221" s="215"/>
      <c r="P221" s="215"/>
      <c r="Q221" s="215"/>
      <c r="R221" s="215"/>
      <c r="S221" s="215"/>
      <c r="T221" s="216"/>
      <c r="U221" s="14"/>
      <c r="V221" s="14"/>
      <c r="W221" s="14"/>
      <c r="X221" s="14"/>
      <c r="Y221" s="14"/>
      <c r="Z221" s="14"/>
      <c r="AA221" s="14"/>
      <c r="AB221" s="14"/>
      <c r="AC221" s="14"/>
      <c r="AD221" s="14"/>
      <c r="AE221" s="14"/>
      <c r="AT221" s="210" t="s">
        <v>442</v>
      </c>
      <c r="AU221" s="210" t="s">
        <v>76</v>
      </c>
      <c r="AV221" s="14" t="s">
        <v>113</v>
      </c>
      <c r="AW221" s="14" t="s">
        <v>31</v>
      </c>
      <c r="AX221" s="14" t="s">
        <v>76</v>
      </c>
      <c r="AY221" s="210" t="s">
        <v>328</v>
      </c>
    </row>
    <row r="222" s="2" customFormat="1" ht="16.5" customHeight="1">
      <c r="A222" s="41"/>
      <c r="B222" s="176"/>
      <c r="C222" s="224" t="s">
        <v>110</v>
      </c>
      <c r="D222" s="224" t="s">
        <v>539</v>
      </c>
      <c r="E222" s="225" t="s">
        <v>8118</v>
      </c>
      <c r="F222" s="226" t="s">
        <v>8119</v>
      </c>
      <c r="G222" s="227" t="s">
        <v>574</v>
      </c>
      <c r="H222" s="228">
        <v>0.75</v>
      </c>
      <c r="I222" s="229"/>
      <c r="J222" s="230">
        <f>ROUND(I222*H222,2)</f>
        <v>0</v>
      </c>
      <c r="K222" s="226" t="s">
        <v>3</v>
      </c>
      <c r="L222" s="231"/>
      <c r="M222" s="232" t="s">
        <v>3</v>
      </c>
      <c r="N222" s="233" t="s">
        <v>40</v>
      </c>
      <c r="O222" s="75"/>
      <c r="P222" s="186">
        <f>O222*H222</f>
        <v>0</v>
      </c>
      <c r="Q222" s="186">
        <v>0</v>
      </c>
      <c r="R222" s="186">
        <f>Q222*H222</f>
        <v>0</v>
      </c>
      <c r="S222" s="186">
        <v>0</v>
      </c>
      <c r="T222" s="187">
        <f>S222*H222</f>
        <v>0</v>
      </c>
      <c r="U222" s="41"/>
      <c r="V222" s="41"/>
      <c r="W222" s="41"/>
      <c r="X222" s="41"/>
      <c r="Y222" s="41"/>
      <c r="Z222" s="41"/>
      <c r="AA222" s="41"/>
      <c r="AB222" s="41"/>
      <c r="AC222" s="41"/>
      <c r="AD222" s="41"/>
      <c r="AE222" s="41"/>
      <c r="AR222" s="188" t="s">
        <v>171</v>
      </c>
      <c r="AT222" s="188" t="s">
        <v>539</v>
      </c>
      <c r="AU222" s="188" t="s">
        <v>76</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908</v>
      </c>
    </row>
    <row r="223" s="2" customFormat="1">
      <c r="A223" s="41"/>
      <c r="B223" s="42"/>
      <c r="C223" s="41"/>
      <c r="D223" s="195" t="s">
        <v>340</v>
      </c>
      <c r="E223" s="41"/>
      <c r="F223" s="196" t="s">
        <v>8956</v>
      </c>
      <c r="G223" s="41"/>
      <c r="H223" s="41"/>
      <c r="I223" s="192"/>
      <c r="J223" s="41"/>
      <c r="K223" s="41"/>
      <c r="L223" s="42"/>
      <c r="M223" s="193"/>
      <c r="N223" s="194"/>
      <c r="O223" s="75"/>
      <c r="P223" s="75"/>
      <c r="Q223" s="75"/>
      <c r="R223" s="75"/>
      <c r="S223" s="75"/>
      <c r="T223" s="76"/>
      <c r="U223" s="41"/>
      <c r="V223" s="41"/>
      <c r="W223" s="41"/>
      <c r="X223" s="41"/>
      <c r="Y223" s="41"/>
      <c r="Z223" s="41"/>
      <c r="AA223" s="41"/>
      <c r="AB223" s="41"/>
      <c r="AC223" s="41"/>
      <c r="AD223" s="41"/>
      <c r="AE223" s="41"/>
      <c r="AT223" s="22" t="s">
        <v>340</v>
      </c>
      <c r="AU223" s="22" t="s">
        <v>76</v>
      </c>
    </row>
    <row r="224" s="13" customFormat="1">
      <c r="A224" s="13"/>
      <c r="B224" s="201"/>
      <c r="C224" s="13"/>
      <c r="D224" s="195" t="s">
        <v>442</v>
      </c>
      <c r="E224" s="202" t="s">
        <v>3</v>
      </c>
      <c r="F224" s="203" t="s">
        <v>8957</v>
      </c>
      <c r="G224" s="13"/>
      <c r="H224" s="204">
        <v>0.75</v>
      </c>
      <c r="I224" s="205"/>
      <c r="J224" s="13"/>
      <c r="K224" s="13"/>
      <c r="L224" s="201"/>
      <c r="M224" s="206"/>
      <c r="N224" s="207"/>
      <c r="O224" s="207"/>
      <c r="P224" s="207"/>
      <c r="Q224" s="207"/>
      <c r="R224" s="207"/>
      <c r="S224" s="207"/>
      <c r="T224" s="208"/>
      <c r="U224" s="13"/>
      <c r="V224" s="13"/>
      <c r="W224" s="13"/>
      <c r="X224" s="13"/>
      <c r="Y224" s="13"/>
      <c r="Z224" s="13"/>
      <c r="AA224" s="13"/>
      <c r="AB224" s="13"/>
      <c r="AC224" s="13"/>
      <c r="AD224" s="13"/>
      <c r="AE224" s="13"/>
      <c r="AT224" s="202" t="s">
        <v>442</v>
      </c>
      <c r="AU224" s="202" t="s">
        <v>76</v>
      </c>
      <c r="AV224" s="13" t="s">
        <v>79</v>
      </c>
      <c r="AW224" s="13" t="s">
        <v>31</v>
      </c>
      <c r="AX224" s="13" t="s">
        <v>69</v>
      </c>
      <c r="AY224" s="202" t="s">
        <v>328</v>
      </c>
    </row>
    <row r="225" s="14" customFormat="1">
      <c r="A225" s="14"/>
      <c r="B225" s="209"/>
      <c r="C225" s="14"/>
      <c r="D225" s="195" t="s">
        <v>442</v>
      </c>
      <c r="E225" s="210" t="s">
        <v>3</v>
      </c>
      <c r="F225" s="211" t="s">
        <v>452</v>
      </c>
      <c r="G225" s="14"/>
      <c r="H225" s="212">
        <v>0.75</v>
      </c>
      <c r="I225" s="213"/>
      <c r="J225" s="14"/>
      <c r="K225" s="14"/>
      <c r="L225" s="209"/>
      <c r="M225" s="214"/>
      <c r="N225" s="215"/>
      <c r="O225" s="215"/>
      <c r="P225" s="215"/>
      <c r="Q225" s="215"/>
      <c r="R225" s="215"/>
      <c r="S225" s="215"/>
      <c r="T225" s="216"/>
      <c r="U225" s="14"/>
      <c r="V225" s="14"/>
      <c r="W225" s="14"/>
      <c r="X225" s="14"/>
      <c r="Y225" s="14"/>
      <c r="Z225" s="14"/>
      <c r="AA225" s="14"/>
      <c r="AB225" s="14"/>
      <c r="AC225" s="14"/>
      <c r="AD225" s="14"/>
      <c r="AE225" s="14"/>
      <c r="AT225" s="210" t="s">
        <v>442</v>
      </c>
      <c r="AU225" s="210" t="s">
        <v>76</v>
      </c>
      <c r="AV225" s="14" t="s">
        <v>113</v>
      </c>
      <c r="AW225" s="14" t="s">
        <v>31</v>
      </c>
      <c r="AX225" s="14" t="s">
        <v>76</v>
      </c>
      <c r="AY225" s="210" t="s">
        <v>328</v>
      </c>
    </row>
    <row r="226" s="2" customFormat="1" ht="21.75" customHeight="1">
      <c r="A226" s="41"/>
      <c r="B226" s="176"/>
      <c r="C226" s="177" t="s">
        <v>125</v>
      </c>
      <c r="D226" s="177" t="s">
        <v>331</v>
      </c>
      <c r="E226" s="178" t="s">
        <v>7915</v>
      </c>
      <c r="F226" s="179" t="s">
        <v>7916</v>
      </c>
      <c r="G226" s="180" t="s">
        <v>491</v>
      </c>
      <c r="H226" s="181">
        <v>15</v>
      </c>
      <c r="I226" s="182"/>
      <c r="J226" s="183">
        <f>ROUND(I226*H226,2)</f>
        <v>0</v>
      </c>
      <c r="K226" s="179" t="s">
        <v>335</v>
      </c>
      <c r="L226" s="42"/>
      <c r="M226" s="184" t="s">
        <v>3</v>
      </c>
      <c r="N226" s="185" t="s">
        <v>40</v>
      </c>
      <c r="O226" s="75"/>
      <c r="P226" s="186">
        <f>O226*H226</f>
        <v>0</v>
      </c>
      <c r="Q226" s="186">
        <v>0</v>
      </c>
      <c r="R226" s="186">
        <f>Q226*H226</f>
        <v>0</v>
      </c>
      <c r="S226" s="186">
        <v>0</v>
      </c>
      <c r="T226" s="187">
        <f>S226*H226</f>
        <v>0</v>
      </c>
      <c r="U226" s="41"/>
      <c r="V226" s="41"/>
      <c r="W226" s="41"/>
      <c r="X226" s="41"/>
      <c r="Y226" s="41"/>
      <c r="Z226" s="41"/>
      <c r="AA226" s="41"/>
      <c r="AB226" s="41"/>
      <c r="AC226" s="41"/>
      <c r="AD226" s="41"/>
      <c r="AE226" s="41"/>
      <c r="AR226" s="188" t="s">
        <v>113</v>
      </c>
      <c r="AT226" s="188" t="s">
        <v>331</v>
      </c>
      <c r="AU226" s="188" t="s">
        <v>76</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113</v>
      </c>
      <c r="BM226" s="188" t="s">
        <v>922</v>
      </c>
    </row>
    <row r="227" s="2" customFormat="1">
      <c r="A227" s="41"/>
      <c r="B227" s="42"/>
      <c r="C227" s="41"/>
      <c r="D227" s="190" t="s">
        <v>338</v>
      </c>
      <c r="E227" s="41"/>
      <c r="F227" s="191" t="s">
        <v>7917</v>
      </c>
      <c r="G227" s="41"/>
      <c r="H227" s="41"/>
      <c r="I227" s="192"/>
      <c r="J227" s="41"/>
      <c r="K227" s="41"/>
      <c r="L227" s="42"/>
      <c r="M227" s="193"/>
      <c r="N227" s="194"/>
      <c r="O227" s="75"/>
      <c r="P227" s="75"/>
      <c r="Q227" s="75"/>
      <c r="R227" s="75"/>
      <c r="S227" s="75"/>
      <c r="T227" s="76"/>
      <c r="U227" s="41"/>
      <c r="V227" s="41"/>
      <c r="W227" s="41"/>
      <c r="X227" s="41"/>
      <c r="Y227" s="41"/>
      <c r="Z227" s="41"/>
      <c r="AA227" s="41"/>
      <c r="AB227" s="41"/>
      <c r="AC227" s="41"/>
      <c r="AD227" s="41"/>
      <c r="AE227" s="41"/>
      <c r="AT227" s="22" t="s">
        <v>338</v>
      </c>
      <c r="AU227" s="22" t="s">
        <v>76</v>
      </c>
    </row>
    <row r="228" s="15" customFormat="1">
      <c r="A228" s="15"/>
      <c r="B228" s="217"/>
      <c r="C228" s="15"/>
      <c r="D228" s="195" t="s">
        <v>442</v>
      </c>
      <c r="E228" s="218" t="s">
        <v>3</v>
      </c>
      <c r="F228" s="219" t="s">
        <v>8122</v>
      </c>
      <c r="G228" s="15"/>
      <c r="H228" s="218" t="s">
        <v>3</v>
      </c>
      <c r="I228" s="220"/>
      <c r="J228" s="15"/>
      <c r="K228" s="15"/>
      <c r="L228" s="217"/>
      <c r="M228" s="221"/>
      <c r="N228" s="222"/>
      <c r="O228" s="222"/>
      <c r="P228" s="222"/>
      <c r="Q228" s="222"/>
      <c r="R228" s="222"/>
      <c r="S228" s="222"/>
      <c r="T228" s="223"/>
      <c r="U228" s="15"/>
      <c r="V228" s="15"/>
      <c r="W228" s="15"/>
      <c r="X228" s="15"/>
      <c r="Y228" s="15"/>
      <c r="Z228" s="15"/>
      <c r="AA228" s="15"/>
      <c r="AB228" s="15"/>
      <c r="AC228" s="15"/>
      <c r="AD228" s="15"/>
      <c r="AE228" s="15"/>
      <c r="AT228" s="218" t="s">
        <v>442</v>
      </c>
      <c r="AU228" s="218" t="s">
        <v>76</v>
      </c>
      <c r="AV228" s="15" t="s">
        <v>76</v>
      </c>
      <c r="AW228" s="15" t="s">
        <v>31</v>
      </c>
      <c r="AX228" s="15" t="s">
        <v>69</v>
      </c>
      <c r="AY228" s="218" t="s">
        <v>328</v>
      </c>
    </row>
    <row r="229" s="15" customFormat="1">
      <c r="A229" s="15"/>
      <c r="B229" s="217"/>
      <c r="C229" s="15"/>
      <c r="D229" s="195" t="s">
        <v>442</v>
      </c>
      <c r="E229" s="218" t="s">
        <v>3</v>
      </c>
      <c r="F229" s="219" t="s">
        <v>8123</v>
      </c>
      <c r="G229" s="15"/>
      <c r="H229" s="218" t="s">
        <v>3</v>
      </c>
      <c r="I229" s="220"/>
      <c r="J229" s="15"/>
      <c r="K229" s="15"/>
      <c r="L229" s="217"/>
      <c r="M229" s="221"/>
      <c r="N229" s="222"/>
      <c r="O229" s="222"/>
      <c r="P229" s="222"/>
      <c r="Q229" s="222"/>
      <c r="R229" s="222"/>
      <c r="S229" s="222"/>
      <c r="T229" s="223"/>
      <c r="U229" s="15"/>
      <c r="V229" s="15"/>
      <c r="W229" s="15"/>
      <c r="X229" s="15"/>
      <c r="Y229" s="15"/>
      <c r="Z229" s="15"/>
      <c r="AA229" s="15"/>
      <c r="AB229" s="15"/>
      <c r="AC229" s="15"/>
      <c r="AD229" s="15"/>
      <c r="AE229" s="15"/>
      <c r="AT229" s="218" t="s">
        <v>442</v>
      </c>
      <c r="AU229" s="218" t="s">
        <v>76</v>
      </c>
      <c r="AV229" s="15" t="s">
        <v>76</v>
      </c>
      <c r="AW229" s="15" t="s">
        <v>31</v>
      </c>
      <c r="AX229" s="15" t="s">
        <v>69</v>
      </c>
      <c r="AY229" s="218" t="s">
        <v>328</v>
      </c>
    </row>
    <row r="230" s="13" customFormat="1">
      <c r="A230" s="13"/>
      <c r="B230" s="201"/>
      <c r="C230" s="13"/>
      <c r="D230" s="195" t="s">
        <v>442</v>
      </c>
      <c r="E230" s="202" t="s">
        <v>3</v>
      </c>
      <c r="F230" s="203" t="s">
        <v>8958</v>
      </c>
      <c r="G230" s="13"/>
      <c r="H230" s="204">
        <v>15</v>
      </c>
      <c r="I230" s="205"/>
      <c r="J230" s="13"/>
      <c r="K230" s="13"/>
      <c r="L230" s="201"/>
      <c r="M230" s="206"/>
      <c r="N230" s="207"/>
      <c r="O230" s="207"/>
      <c r="P230" s="207"/>
      <c r="Q230" s="207"/>
      <c r="R230" s="207"/>
      <c r="S230" s="207"/>
      <c r="T230" s="208"/>
      <c r="U230" s="13"/>
      <c r="V230" s="13"/>
      <c r="W230" s="13"/>
      <c r="X230" s="13"/>
      <c r="Y230" s="13"/>
      <c r="Z230" s="13"/>
      <c r="AA230" s="13"/>
      <c r="AB230" s="13"/>
      <c r="AC230" s="13"/>
      <c r="AD230" s="13"/>
      <c r="AE230" s="13"/>
      <c r="AT230" s="202" t="s">
        <v>442</v>
      </c>
      <c r="AU230" s="202" t="s">
        <v>76</v>
      </c>
      <c r="AV230" s="13" t="s">
        <v>79</v>
      </c>
      <c r="AW230" s="13" t="s">
        <v>31</v>
      </c>
      <c r="AX230" s="13" t="s">
        <v>69</v>
      </c>
      <c r="AY230" s="202" t="s">
        <v>328</v>
      </c>
    </row>
    <row r="231" s="14" customFormat="1">
      <c r="A231" s="14"/>
      <c r="B231" s="209"/>
      <c r="C231" s="14"/>
      <c r="D231" s="195" t="s">
        <v>442</v>
      </c>
      <c r="E231" s="210" t="s">
        <v>3</v>
      </c>
      <c r="F231" s="211" t="s">
        <v>452</v>
      </c>
      <c r="G231" s="14"/>
      <c r="H231" s="212">
        <v>15</v>
      </c>
      <c r="I231" s="213"/>
      <c r="J231" s="14"/>
      <c r="K231" s="14"/>
      <c r="L231" s="209"/>
      <c r="M231" s="214"/>
      <c r="N231" s="215"/>
      <c r="O231" s="215"/>
      <c r="P231" s="215"/>
      <c r="Q231" s="215"/>
      <c r="R231" s="215"/>
      <c r="S231" s="215"/>
      <c r="T231" s="216"/>
      <c r="U231" s="14"/>
      <c r="V231" s="14"/>
      <c r="W231" s="14"/>
      <c r="X231" s="14"/>
      <c r="Y231" s="14"/>
      <c r="Z231" s="14"/>
      <c r="AA231" s="14"/>
      <c r="AB231" s="14"/>
      <c r="AC231" s="14"/>
      <c r="AD231" s="14"/>
      <c r="AE231" s="14"/>
      <c r="AT231" s="210" t="s">
        <v>442</v>
      </c>
      <c r="AU231" s="210" t="s">
        <v>76</v>
      </c>
      <c r="AV231" s="14" t="s">
        <v>113</v>
      </c>
      <c r="AW231" s="14" t="s">
        <v>31</v>
      </c>
      <c r="AX231" s="14" t="s">
        <v>76</v>
      </c>
      <c r="AY231" s="210" t="s">
        <v>328</v>
      </c>
    </row>
    <row r="232" s="2" customFormat="1" ht="16.5" customHeight="1">
      <c r="A232" s="41"/>
      <c r="B232" s="176"/>
      <c r="C232" s="224" t="s">
        <v>696</v>
      </c>
      <c r="D232" s="224" t="s">
        <v>539</v>
      </c>
      <c r="E232" s="225" t="s">
        <v>7925</v>
      </c>
      <c r="F232" s="226" t="s">
        <v>7926</v>
      </c>
      <c r="G232" s="227" t="s">
        <v>491</v>
      </c>
      <c r="H232" s="228">
        <v>15</v>
      </c>
      <c r="I232" s="229"/>
      <c r="J232" s="230">
        <f>ROUND(I232*H232,2)</f>
        <v>0</v>
      </c>
      <c r="K232" s="226" t="s">
        <v>335</v>
      </c>
      <c r="L232" s="231"/>
      <c r="M232" s="232" t="s">
        <v>3</v>
      </c>
      <c r="N232" s="233" t="s">
        <v>40</v>
      </c>
      <c r="O232" s="75"/>
      <c r="P232" s="186">
        <f>O232*H232</f>
        <v>0</v>
      </c>
      <c r="Q232" s="186">
        <v>0</v>
      </c>
      <c r="R232" s="186">
        <f>Q232*H232</f>
        <v>0</v>
      </c>
      <c r="S232" s="186">
        <v>0</v>
      </c>
      <c r="T232" s="187">
        <f>S232*H232</f>
        <v>0</v>
      </c>
      <c r="U232" s="41"/>
      <c r="V232" s="41"/>
      <c r="W232" s="41"/>
      <c r="X232" s="41"/>
      <c r="Y232" s="41"/>
      <c r="Z232" s="41"/>
      <c r="AA232" s="41"/>
      <c r="AB232" s="41"/>
      <c r="AC232" s="41"/>
      <c r="AD232" s="41"/>
      <c r="AE232" s="41"/>
      <c r="AR232" s="188" t="s">
        <v>171</v>
      </c>
      <c r="AT232" s="188" t="s">
        <v>539</v>
      </c>
      <c r="AU232" s="188" t="s">
        <v>76</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113</v>
      </c>
      <c r="BM232" s="188" t="s">
        <v>939</v>
      </c>
    </row>
    <row r="233" s="2" customFormat="1" ht="37.8" customHeight="1">
      <c r="A233" s="41"/>
      <c r="B233" s="176"/>
      <c r="C233" s="177" t="s">
        <v>703</v>
      </c>
      <c r="D233" s="177" t="s">
        <v>331</v>
      </c>
      <c r="E233" s="178" t="s">
        <v>7922</v>
      </c>
      <c r="F233" s="179" t="s">
        <v>7923</v>
      </c>
      <c r="G233" s="180" t="s">
        <v>491</v>
      </c>
      <c r="H233" s="181">
        <v>15</v>
      </c>
      <c r="I233" s="182"/>
      <c r="J233" s="183">
        <f>ROUND(I233*H233,2)</f>
        <v>0</v>
      </c>
      <c r="K233" s="179" t="s">
        <v>335</v>
      </c>
      <c r="L233" s="42"/>
      <c r="M233" s="184" t="s">
        <v>3</v>
      </c>
      <c r="N233" s="185" t="s">
        <v>40</v>
      </c>
      <c r="O233" s="75"/>
      <c r="P233" s="186">
        <f>O233*H233</f>
        <v>0</v>
      </c>
      <c r="Q233" s="186">
        <v>0</v>
      </c>
      <c r="R233" s="186">
        <f>Q233*H233</f>
        <v>0</v>
      </c>
      <c r="S233" s="186">
        <v>0</v>
      </c>
      <c r="T233" s="187">
        <f>S233*H233</f>
        <v>0</v>
      </c>
      <c r="U233" s="41"/>
      <c r="V233" s="41"/>
      <c r="W233" s="41"/>
      <c r="X233" s="41"/>
      <c r="Y233" s="41"/>
      <c r="Z233" s="41"/>
      <c r="AA233" s="41"/>
      <c r="AB233" s="41"/>
      <c r="AC233" s="41"/>
      <c r="AD233" s="41"/>
      <c r="AE233" s="41"/>
      <c r="AR233" s="188" t="s">
        <v>113</v>
      </c>
      <c r="AT233" s="188" t="s">
        <v>331</v>
      </c>
      <c r="AU233" s="188" t="s">
        <v>76</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113</v>
      </c>
      <c r="BM233" s="188" t="s">
        <v>1539</v>
      </c>
    </row>
    <row r="234" s="2" customFormat="1">
      <c r="A234" s="41"/>
      <c r="B234" s="42"/>
      <c r="C234" s="41"/>
      <c r="D234" s="190" t="s">
        <v>338</v>
      </c>
      <c r="E234" s="41"/>
      <c r="F234" s="191" t="s">
        <v>7924</v>
      </c>
      <c r="G234" s="41"/>
      <c r="H234" s="41"/>
      <c r="I234" s="192"/>
      <c r="J234" s="41"/>
      <c r="K234" s="41"/>
      <c r="L234" s="42"/>
      <c r="M234" s="193"/>
      <c r="N234" s="194"/>
      <c r="O234" s="75"/>
      <c r="P234" s="75"/>
      <c r="Q234" s="75"/>
      <c r="R234" s="75"/>
      <c r="S234" s="75"/>
      <c r="T234" s="76"/>
      <c r="U234" s="41"/>
      <c r="V234" s="41"/>
      <c r="W234" s="41"/>
      <c r="X234" s="41"/>
      <c r="Y234" s="41"/>
      <c r="Z234" s="41"/>
      <c r="AA234" s="41"/>
      <c r="AB234" s="41"/>
      <c r="AC234" s="41"/>
      <c r="AD234" s="41"/>
      <c r="AE234" s="41"/>
      <c r="AT234" s="22" t="s">
        <v>338</v>
      </c>
      <c r="AU234" s="22" t="s">
        <v>76</v>
      </c>
    </row>
    <row r="235" s="2" customFormat="1" ht="24.15" customHeight="1">
      <c r="A235" s="41"/>
      <c r="B235" s="176"/>
      <c r="C235" s="177" t="s">
        <v>710</v>
      </c>
      <c r="D235" s="177" t="s">
        <v>331</v>
      </c>
      <c r="E235" s="178" t="s">
        <v>7901</v>
      </c>
      <c r="F235" s="179" t="s">
        <v>7902</v>
      </c>
      <c r="G235" s="180" t="s">
        <v>574</v>
      </c>
      <c r="H235" s="181">
        <v>15</v>
      </c>
      <c r="I235" s="182"/>
      <c r="J235" s="183">
        <f>ROUND(I235*H235,2)</f>
        <v>0</v>
      </c>
      <c r="K235" s="179" t="s">
        <v>335</v>
      </c>
      <c r="L235" s="42"/>
      <c r="M235" s="184" t="s">
        <v>3</v>
      </c>
      <c r="N235" s="185" t="s">
        <v>40</v>
      </c>
      <c r="O235" s="75"/>
      <c r="P235" s="186">
        <f>O235*H235</f>
        <v>0</v>
      </c>
      <c r="Q235" s="186">
        <v>0</v>
      </c>
      <c r="R235" s="186">
        <f>Q235*H235</f>
        <v>0</v>
      </c>
      <c r="S235" s="186">
        <v>0</v>
      </c>
      <c r="T235" s="187">
        <f>S235*H235</f>
        <v>0</v>
      </c>
      <c r="U235" s="41"/>
      <c r="V235" s="41"/>
      <c r="W235" s="41"/>
      <c r="X235" s="41"/>
      <c r="Y235" s="41"/>
      <c r="Z235" s="41"/>
      <c r="AA235" s="41"/>
      <c r="AB235" s="41"/>
      <c r="AC235" s="41"/>
      <c r="AD235" s="41"/>
      <c r="AE235" s="41"/>
      <c r="AR235" s="188" t="s">
        <v>113</v>
      </c>
      <c r="AT235" s="188" t="s">
        <v>331</v>
      </c>
      <c r="AU235" s="188" t="s">
        <v>76</v>
      </c>
      <c r="AY235" s="22" t="s">
        <v>328</v>
      </c>
      <c r="BE235" s="189">
        <f>IF(N235="základní",J235,0)</f>
        <v>0</v>
      </c>
      <c r="BF235" s="189">
        <f>IF(N235="snížená",J235,0)</f>
        <v>0</v>
      </c>
      <c r="BG235" s="189">
        <f>IF(N235="zákl. přenesená",J235,0)</f>
        <v>0</v>
      </c>
      <c r="BH235" s="189">
        <f>IF(N235="sníž. přenesená",J235,0)</f>
        <v>0</v>
      </c>
      <c r="BI235" s="189">
        <f>IF(N235="nulová",J235,0)</f>
        <v>0</v>
      </c>
      <c r="BJ235" s="22" t="s">
        <v>76</v>
      </c>
      <c r="BK235" s="189">
        <f>ROUND(I235*H235,2)</f>
        <v>0</v>
      </c>
      <c r="BL235" s="22" t="s">
        <v>113</v>
      </c>
      <c r="BM235" s="188" t="s">
        <v>1332</v>
      </c>
    </row>
    <row r="236" s="2" customFormat="1">
      <c r="A236" s="41"/>
      <c r="B236" s="42"/>
      <c r="C236" s="41"/>
      <c r="D236" s="190" t="s">
        <v>338</v>
      </c>
      <c r="E236" s="41"/>
      <c r="F236" s="191" t="s">
        <v>7903</v>
      </c>
      <c r="G236" s="41"/>
      <c r="H236" s="41"/>
      <c r="I236" s="192"/>
      <c r="J236" s="41"/>
      <c r="K236" s="41"/>
      <c r="L236" s="42"/>
      <c r="M236" s="193"/>
      <c r="N236" s="194"/>
      <c r="O236" s="75"/>
      <c r="P236" s="75"/>
      <c r="Q236" s="75"/>
      <c r="R236" s="75"/>
      <c r="S236" s="75"/>
      <c r="T236" s="76"/>
      <c r="U236" s="41"/>
      <c r="V236" s="41"/>
      <c r="W236" s="41"/>
      <c r="X236" s="41"/>
      <c r="Y236" s="41"/>
      <c r="Z236" s="41"/>
      <c r="AA236" s="41"/>
      <c r="AB236" s="41"/>
      <c r="AC236" s="41"/>
      <c r="AD236" s="41"/>
      <c r="AE236" s="41"/>
      <c r="AT236" s="22" t="s">
        <v>338</v>
      </c>
      <c r="AU236" s="22" t="s">
        <v>76</v>
      </c>
    </row>
    <row r="237" s="2" customFormat="1">
      <c r="A237" s="41"/>
      <c r="B237" s="42"/>
      <c r="C237" s="41"/>
      <c r="D237" s="195" t="s">
        <v>340</v>
      </c>
      <c r="E237" s="41"/>
      <c r="F237" s="196" t="s">
        <v>7904</v>
      </c>
      <c r="G237" s="41"/>
      <c r="H237" s="41"/>
      <c r="I237" s="192"/>
      <c r="J237" s="41"/>
      <c r="K237" s="41"/>
      <c r="L237" s="42"/>
      <c r="M237" s="193"/>
      <c r="N237" s="194"/>
      <c r="O237" s="75"/>
      <c r="P237" s="75"/>
      <c r="Q237" s="75"/>
      <c r="R237" s="75"/>
      <c r="S237" s="75"/>
      <c r="T237" s="76"/>
      <c r="U237" s="41"/>
      <c r="V237" s="41"/>
      <c r="W237" s="41"/>
      <c r="X237" s="41"/>
      <c r="Y237" s="41"/>
      <c r="Z237" s="41"/>
      <c r="AA237" s="41"/>
      <c r="AB237" s="41"/>
      <c r="AC237" s="41"/>
      <c r="AD237" s="41"/>
      <c r="AE237" s="41"/>
      <c r="AT237" s="22" t="s">
        <v>340</v>
      </c>
      <c r="AU237" s="22" t="s">
        <v>76</v>
      </c>
    </row>
    <row r="238" s="2" customFormat="1" ht="16.5" customHeight="1">
      <c r="A238" s="41"/>
      <c r="B238" s="176"/>
      <c r="C238" s="177" t="s">
        <v>713</v>
      </c>
      <c r="D238" s="177" t="s">
        <v>331</v>
      </c>
      <c r="E238" s="178" t="s">
        <v>8126</v>
      </c>
      <c r="F238" s="179" t="s">
        <v>8127</v>
      </c>
      <c r="G238" s="180" t="s">
        <v>574</v>
      </c>
      <c r="H238" s="181">
        <v>5</v>
      </c>
      <c r="I238" s="182"/>
      <c r="J238" s="183">
        <f>ROUND(I238*H238,2)</f>
        <v>0</v>
      </c>
      <c r="K238" s="179" t="s">
        <v>335</v>
      </c>
      <c r="L238" s="42"/>
      <c r="M238" s="184" t="s">
        <v>3</v>
      </c>
      <c r="N238" s="185" t="s">
        <v>40</v>
      </c>
      <c r="O238" s="75"/>
      <c r="P238" s="186">
        <f>O238*H238</f>
        <v>0</v>
      </c>
      <c r="Q238" s="186">
        <v>0</v>
      </c>
      <c r="R238" s="186">
        <f>Q238*H238</f>
        <v>0</v>
      </c>
      <c r="S238" s="186">
        <v>0</v>
      </c>
      <c r="T238" s="187">
        <f>S238*H238</f>
        <v>0</v>
      </c>
      <c r="U238" s="41"/>
      <c r="V238" s="41"/>
      <c r="W238" s="41"/>
      <c r="X238" s="41"/>
      <c r="Y238" s="41"/>
      <c r="Z238" s="41"/>
      <c r="AA238" s="41"/>
      <c r="AB238" s="41"/>
      <c r="AC238" s="41"/>
      <c r="AD238" s="41"/>
      <c r="AE238" s="41"/>
      <c r="AR238" s="188" t="s">
        <v>113</v>
      </c>
      <c r="AT238" s="188" t="s">
        <v>331</v>
      </c>
      <c r="AU238" s="188" t="s">
        <v>76</v>
      </c>
      <c r="AY238" s="22" t="s">
        <v>328</v>
      </c>
      <c r="BE238" s="189">
        <f>IF(N238="základní",J238,0)</f>
        <v>0</v>
      </c>
      <c r="BF238" s="189">
        <f>IF(N238="snížená",J238,0)</f>
        <v>0</v>
      </c>
      <c r="BG238" s="189">
        <f>IF(N238="zákl. přenesená",J238,0)</f>
        <v>0</v>
      </c>
      <c r="BH238" s="189">
        <f>IF(N238="sníž. přenesená",J238,0)</f>
        <v>0</v>
      </c>
      <c r="BI238" s="189">
        <f>IF(N238="nulová",J238,0)</f>
        <v>0</v>
      </c>
      <c r="BJ238" s="22" t="s">
        <v>76</v>
      </c>
      <c r="BK238" s="189">
        <f>ROUND(I238*H238,2)</f>
        <v>0</v>
      </c>
      <c r="BL238" s="22" t="s">
        <v>113</v>
      </c>
      <c r="BM238" s="188" t="s">
        <v>1335</v>
      </c>
    </row>
    <row r="239" s="2" customFormat="1">
      <c r="A239" s="41"/>
      <c r="B239" s="42"/>
      <c r="C239" s="41"/>
      <c r="D239" s="190" t="s">
        <v>338</v>
      </c>
      <c r="E239" s="41"/>
      <c r="F239" s="191" t="s">
        <v>8128</v>
      </c>
      <c r="G239" s="41"/>
      <c r="H239" s="41"/>
      <c r="I239" s="192"/>
      <c r="J239" s="41"/>
      <c r="K239" s="41"/>
      <c r="L239" s="42"/>
      <c r="M239" s="193"/>
      <c r="N239" s="194"/>
      <c r="O239" s="75"/>
      <c r="P239" s="75"/>
      <c r="Q239" s="75"/>
      <c r="R239" s="75"/>
      <c r="S239" s="75"/>
      <c r="T239" s="76"/>
      <c r="U239" s="41"/>
      <c r="V239" s="41"/>
      <c r="W239" s="41"/>
      <c r="X239" s="41"/>
      <c r="Y239" s="41"/>
      <c r="Z239" s="41"/>
      <c r="AA239" s="41"/>
      <c r="AB239" s="41"/>
      <c r="AC239" s="41"/>
      <c r="AD239" s="41"/>
      <c r="AE239" s="41"/>
      <c r="AT239" s="22" t="s">
        <v>338</v>
      </c>
      <c r="AU239" s="22" t="s">
        <v>76</v>
      </c>
    </row>
    <row r="240" s="2" customFormat="1" ht="16.5" customHeight="1">
      <c r="A240" s="41"/>
      <c r="B240" s="176"/>
      <c r="C240" s="224" t="s">
        <v>718</v>
      </c>
      <c r="D240" s="224" t="s">
        <v>539</v>
      </c>
      <c r="E240" s="225" t="s">
        <v>8129</v>
      </c>
      <c r="F240" s="226" t="s">
        <v>8130</v>
      </c>
      <c r="G240" s="227" t="s">
        <v>574</v>
      </c>
      <c r="H240" s="228">
        <v>5</v>
      </c>
      <c r="I240" s="229"/>
      <c r="J240" s="230">
        <f>ROUND(I240*H240,2)</f>
        <v>0</v>
      </c>
      <c r="K240" s="226" t="s">
        <v>3</v>
      </c>
      <c r="L240" s="231"/>
      <c r="M240" s="232" t="s">
        <v>3</v>
      </c>
      <c r="N240" s="233" t="s">
        <v>40</v>
      </c>
      <c r="O240" s="75"/>
      <c r="P240" s="186">
        <f>O240*H240</f>
        <v>0</v>
      </c>
      <c r="Q240" s="186">
        <v>0</v>
      </c>
      <c r="R240" s="186">
        <f>Q240*H240</f>
        <v>0</v>
      </c>
      <c r="S240" s="186">
        <v>0</v>
      </c>
      <c r="T240" s="187">
        <f>S240*H240</f>
        <v>0</v>
      </c>
      <c r="U240" s="41"/>
      <c r="V240" s="41"/>
      <c r="W240" s="41"/>
      <c r="X240" s="41"/>
      <c r="Y240" s="41"/>
      <c r="Z240" s="41"/>
      <c r="AA240" s="41"/>
      <c r="AB240" s="41"/>
      <c r="AC240" s="41"/>
      <c r="AD240" s="41"/>
      <c r="AE240" s="41"/>
      <c r="AR240" s="188" t="s">
        <v>171</v>
      </c>
      <c r="AT240" s="188" t="s">
        <v>539</v>
      </c>
      <c r="AU240" s="188" t="s">
        <v>76</v>
      </c>
      <c r="AY240" s="22" t="s">
        <v>328</v>
      </c>
      <c r="BE240" s="189">
        <f>IF(N240="základní",J240,0)</f>
        <v>0</v>
      </c>
      <c r="BF240" s="189">
        <f>IF(N240="snížená",J240,0)</f>
        <v>0</v>
      </c>
      <c r="BG240" s="189">
        <f>IF(N240="zákl. přenesená",J240,0)</f>
        <v>0</v>
      </c>
      <c r="BH240" s="189">
        <f>IF(N240="sníž. přenesená",J240,0)</f>
        <v>0</v>
      </c>
      <c r="BI240" s="189">
        <f>IF(N240="nulová",J240,0)</f>
        <v>0</v>
      </c>
      <c r="BJ240" s="22" t="s">
        <v>76</v>
      </c>
      <c r="BK240" s="189">
        <f>ROUND(I240*H240,2)</f>
        <v>0</v>
      </c>
      <c r="BL240" s="22" t="s">
        <v>113</v>
      </c>
      <c r="BM240" s="188" t="s">
        <v>1338</v>
      </c>
    </row>
    <row r="241" s="2" customFormat="1" ht="24.15" customHeight="1">
      <c r="A241" s="41"/>
      <c r="B241" s="176"/>
      <c r="C241" s="177" t="s">
        <v>148</v>
      </c>
      <c r="D241" s="177" t="s">
        <v>331</v>
      </c>
      <c r="E241" s="178" t="s">
        <v>8131</v>
      </c>
      <c r="F241" s="179" t="s">
        <v>8132</v>
      </c>
      <c r="G241" s="180" t="s">
        <v>8133</v>
      </c>
      <c r="H241" s="181">
        <v>10</v>
      </c>
      <c r="I241" s="182"/>
      <c r="J241" s="183">
        <f>ROUND(I241*H241,2)</f>
        <v>0</v>
      </c>
      <c r="K241" s="179" t="s">
        <v>335</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113</v>
      </c>
      <c r="AT241" s="188" t="s">
        <v>331</v>
      </c>
      <c r="AU241" s="188" t="s">
        <v>76</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1341</v>
      </c>
    </row>
    <row r="242" s="2" customFormat="1">
      <c r="A242" s="41"/>
      <c r="B242" s="42"/>
      <c r="C242" s="41"/>
      <c r="D242" s="190" t="s">
        <v>338</v>
      </c>
      <c r="E242" s="41"/>
      <c r="F242" s="191" t="s">
        <v>8134</v>
      </c>
      <c r="G242" s="41"/>
      <c r="H242" s="41"/>
      <c r="I242" s="192"/>
      <c r="J242" s="41"/>
      <c r="K242" s="41"/>
      <c r="L242" s="42"/>
      <c r="M242" s="193"/>
      <c r="N242" s="194"/>
      <c r="O242" s="75"/>
      <c r="P242" s="75"/>
      <c r="Q242" s="75"/>
      <c r="R242" s="75"/>
      <c r="S242" s="75"/>
      <c r="T242" s="76"/>
      <c r="U242" s="41"/>
      <c r="V242" s="41"/>
      <c r="W242" s="41"/>
      <c r="X242" s="41"/>
      <c r="Y242" s="41"/>
      <c r="Z242" s="41"/>
      <c r="AA242" s="41"/>
      <c r="AB242" s="41"/>
      <c r="AC242" s="41"/>
      <c r="AD242" s="41"/>
      <c r="AE242" s="41"/>
      <c r="AT242" s="22" t="s">
        <v>338</v>
      </c>
      <c r="AU242" s="22" t="s">
        <v>76</v>
      </c>
    </row>
    <row r="243" s="2" customFormat="1" ht="44.25" customHeight="1">
      <c r="A243" s="41"/>
      <c r="B243" s="176"/>
      <c r="C243" s="177" t="s">
        <v>152</v>
      </c>
      <c r="D243" s="177" t="s">
        <v>331</v>
      </c>
      <c r="E243" s="178" t="s">
        <v>8135</v>
      </c>
      <c r="F243" s="179" t="s">
        <v>8136</v>
      </c>
      <c r="G243" s="180" t="s">
        <v>476</v>
      </c>
      <c r="H243" s="181">
        <v>75</v>
      </c>
      <c r="I243" s="182"/>
      <c r="J243" s="183">
        <f>ROUND(I243*H243,2)</f>
        <v>0</v>
      </c>
      <c r="K243" s="179" t="s">
        <v>335</v>
      </c>
      <c r="L243" s="42"/>
      <c r="M243" s="184" t="s">
        <v>3</v>
      </c>
      <c r="N243" s="185" t="s">
        <v>40</v>
      </c>
      <c r="O243" s="75"/>
      <c r="P243" s="186">
        <f>O243*H243</f>
        <v>0</v>
      </c>
      <c r="Q243" s="186">
        <v>0</v>
      </c>
      <c r="R243" s="186">
        <f>Q243*H243</f>
        <v>0</v>
      </c>
      <c r="S243" s="186">
        <v>0</v>
      </c>
      <c r="T243" s="187">
        <f>S243*H243</f>
        <v>0</v>
      </c>
      <c r="U243" s="41"/>
      <c r="V243" s="41"/>
      <c r="W243" s="41"/>
      <c r="X243" s="41"/>
      <c r="Y243" s="41"/>
      <c r="Z243" s="41"/>
      <c r="AA243" s="41"/>
      <c r="AB243" s="41"/>
      <c r="AC243" s="41"/>
      <c r="AD243" s="41"/>
      <c r="AE243" s="41"/>
      <c r="AR243" s="188" t="s">
        <v>113</v>
      </c>
      <c r="AT243" s="188" t="s">
        <v>331</v>
      </c>
      <c r="AU243" s="188" t="s">
        <v>76</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113</v>
      </c>
      <c r="BM243" s="188" t="s">
        <v>1344</v>
      </c>
    </row>
    <row r="244" s="2" customFormat="1">
      <c r="A244" s="41"/>
      <c r="B244" s="42"/>
      <c r="C244" s="41"/>
      <c r="D244" s="190" t="s">
        <v>338</v>
      </c>
      <c r="E244" s="41"/>
      <c r="F244" s="191" t="s">
        <v>8137</v>
      </c>
      <c r="G244" s="41"/>
      <c r="H244" s="41"/>
      <c r="I244" s="192"/>
      <c r="J244" s="41"/>
      <c r="K244" s="41"/>
      <c r="L244" s="42"/>
      <c r="M244" s="193"/>
      <c r="N244" s="194"/>
      <c r="O244" s="75"/>
      <c r="P244" s="75"/>
      <c r="Q244" s="75"/>
      <c r="R244" s="75"/>
      <c r="S244" s="75"/>
      <c r="T244" s="76"/>
      <c r="U244" s="41"/>
      <c r="V244" s="41"/>
      <c r="W244" s="41"/>
      <c r="X244" s="41"/>
      <c r="Y244" s="41"/>
      <c r="Z244" s="41"/>
      <c r="AA244" s="41"/>
      <c r="AB244" s="41"/>
      <c r="AC244" s="41"/>
      <c r="AD244" s="41"/>
      <c r="AE244" s="41"/>
      <c r="AT244" s="22" t="s">
        <v>338</v>
      </c>
      <c r="AU244" s="22" t="s">
        <v>76</v>
      </c>
    </row>
    <row r="245" s="15" customFormat="1">
      <c r="A245" s="15"/>
      <c r="B245" s="217"/>
      <c r="C245" s="15"/>
      <c r="D245" s="195" t="s">
        <v>442</v>
      </c>
      <c r="E245" s="218" t="s">
        <v>3</v>
      </c>
      <c r="F245" s="219" t="s">
        <v>8959</v>
      </c>
      <c r="G245" s="15"/>
      <c r="H245" s="218" t="s">
        <v>3</v>
      </c>
      <c r="I245" s="220"/>
      <c r="J245" s="15"/>
      <c r="K245" s="15"/>
      <c r="L245" s="217"/>
      <c r="M245" s="221"/>
      <c r="N245" s="222"/>
      <c r="O245" s="222"/>
      <c r="P245" s="222"/>
      <c r="Q245" s="222"/>
      <c r="R245" s="222"/>
      <c r="S245" s="222"/>
      <c r="T245" s="223"/>
      <c r="U245" s="15"/>
      <c r="V245" s="15"/>
      <c r="W245" s="15"/>
      <c r="X245" s="15"/>
      <c r="Y245" s="15"/>
      <c r="Z245" s="15"/>
      <c r="AA245" s="15"/>
      <c r="AB245" s="15"/>
      <c r="AC245" s="15"/>
      <c r="AD245" s="15"/>
      <c r="AE245" s="15"/>
      <c r="AT245" s="218" t="s">
        <v>442</v>
      </c>
      <c r="AU245" s="218" t="s">
        <v>76</v>
      </c>
      <c r="AV245" s="15" t="s">
        <v>76</v>
      </c>
      <c r="AW245" s="15" t="s">
        <v>31</v>
      </c>
      <c r="AX245" s="15" t="s">
        <v>69</v>
      </c>
      <c r="AY245" s="218" t="s">
        <v>328</v>
      </c>
    </row>
    <row r="246" s="13" customFormat="1">
      <c r="A246" s="13"/>
      <c r="B246" s="201"/>
      <c r="C246" s="13"/>
      <c r="D246" s="195" t="s">
        <v>442</v>
      </c>
      <c r="E246" s="202" t="s">
        <v>3</v>
      </c>
      <c r="F246" s="203" t="s">
        <v>8960</v>
      </c>
      <c r="G246" s="13"/>
      <c r="H246" s="204">
        <v>75</v>
      </c>
      <c r="I246" s="205"/>
      <c r="J246" s="13"/>
      <c r="K246" s="13"/>
      <c r="L246" s="201"/>
      <c r="M246" s="206"/>
      <c r="N246" s="207"/>
      <c r="O246" s="207"/>
      <c r="P246" s="207"/>
      <c r="Q246" s="207"/>
      <c r="R246" s="207"/>
      <c r="S246" s="207"/>
      <c r="T246" s="208"/>
      <c r="U246" s="13"/>
      <c r="V246" s="13"/>
      <c r="W246" s="13"/>
      <c r="X246" s="13"/>
      <c r="Y246" s="13"/>
      <c r="Z246" s="13"/>
      <c r="AA246" s="13"/>
      <c r="AB246" s="13"/>
      <c r="AC246" s="13"/>
      <c r="AD246" s="13"/>
      <c r="AE246" s="13"/>
      <c r="AT246" s="202" t="s">
        <v>442</v>
      </c>
      <c r="AU246" s="202" t="s">
        <v>76</v>
      </c>
      <c r="AV246" s="13" t="s">
        <v>79</v>
      </c>
      <c r="AW246" s="13" t="s">
        <v>31</v>
      </c>
      <c r="AX246" s="13" t="s">
        <v>69</v>
      </c>
      <c r="AY246" s="202" t="s">
        <v>328</v>
      </c>
    </row>
    <row r="247" s="14" customFormat="1">
      <c r="A247" s="14"/>
      <c r="B247" s="209"/>
      <c r="C247" s="14"/>
      <c r="D247" s="195" t="s">
        <v>442</v>
      </c>
      <c r="E247" s="210" t="s">
        <v>3</v>
      </c>
      <c r="F247" s="211" t="s">
        <v>452</v>
      </c>
      <c r="G247" s="14"/>
      <c r="H247" s="212">
        <v>75</v>
      </c>
      <c r="I247" s="213"/>
      <c r="J247" s="14"/>
      <c r="K247" s="14"/>
      <c r="L247" s="209"/>
      <c r="M247" s="214"/>
      <c r="N247" s="215"/>
      <c r="O247" s="215"/>
      <c r="P247" s="215"/>
      <c r="Q247" s="215"/>
      <c r="R247" s="215"/>
      <c r="S247" s="215"/>
      <c r="T247" s="216"/>
      <c r="U247" s="14"/>
      <c r="V247" s="14"/>
      <c r="W247" s="14"/>
      <c r="X247" s="14"/>
      <c r="Y247" s="14"/>
      <c r="Z247" s="14"/>
      <c r="AA247" s="14"/>
      <c r="AB247" s="14"/>
      <c r="AC247" s="14"/>
      <c r="AD247" s="14"/>
      <c r="AE247" s="14"/>
      <c r="AT247" s="210" t="s">
        <v>442</v>
      </c>
      <c r="AU247" s="210" t="s">
        <v>76</v>
      </c>
      <c r="AV247" s="14" t="s">
        <v>113</v>
      </c>
      <c r="AW247" s="14" t="s">
        <v>31</v>
      </c>
      <c r="AX247" s="14" t="s">
        <v>76</v>
      </c>
      <c r="AY247" s="210" t="s">
        <v>328</v>
      </c>
    </row>
    <row r="248" s="2" customFormat="1" ht="37.8" customHeight="1">
      <c r="A248" s="41"/>
      <c r="B248" s="176"/>
      <c r="C248" s="224" t="s">
        <v>155</v>
      </c>
      <c r="D248" s="224" t="s">
        <v>539</v>
      </c>
      <c r="E248" s="225" t="s">
        <v>8141</v>
      </c>
      <c r="F248" s="226" t="s">
        <v>8142</v>
      </c>
      <c r="G248" s="227" t="s">
        <v>439</v>
      </c>
      <c r="H248" s="228">
        <v>75</v>
      </c>
      <c r="I248" s="229"/>
      <c r="J248" s="230">
        <f>ROUND(I248*H248,2)</f>
        <v>0</v>
      </c>
      <c r="K248" s="226" t="s">
        <v>335</v>
      </c>
      <c r="L248" s="231"/>
      <c r="M248" s="232" t="s">
        <v>3</v>
      </c>
      <c r="N248" s="233" t="s">
        <v>40</v>
      </c>
      <c r="O248" s="75"/>
      <c r="P248" s="186">
        <f>O248*H248</f>
        <v>0</v>
      </c>
      <c r="Q248" s="186">
        <v>0</v>
      </c>
      <c r="R248" s="186">
        <f>Q248*H248</f>
        <v>0</v>
      </c>
      <c r="S248" s="186">
        <v>0</v>
      </c>
      <c r="T248" s="187">
        <f>S248*H248</f>
        <v>0</v>
      </c>
      <c r="U248" s="41"/>
      <c r="V248" s="41"/>
      <c r="W248" s="41"/>
      <c r="X248" s="41"/>
      <c r="Y248" s="41"/>
      <c r="Z248" s="41"/>
      <c r="AA248" s="41"/>
      <c r="AB248" s="41"/>
      <c r="AC248" s="41"/>
      <c r="AD248" s="41"/>
      <c r="AE248" s="41"/>
      <c r="AR248" s="188" t="s">
        <v>171</v>
      </c>
      <c r="AT248" s="188" t="s">
        <v>539</v>
      </c>
      <c r="AU248" s="188" t="s">
        <v>76</v>
      </c>
      <c r="AY248" s="22" t="s">
        <v>328</v>
      </c>
      <c r="BE248" s="189">
        <f>IF(N248="základní",J248,0)</f>
        <v>0</v>
      </c>
      <c r="BF248" s="189">
        <f>IF(N248="snížená",J248,0)</f>
        <v>0</v>
      </c>
      <c r="BG248" s="189">
        <f>IF(N248="zákl. přenesená",J248,0)</f>
        <v>0</v>
      </c>
      <c r="BH248" s="189">
        <f>IF(N248="sníž. přenesená",J248,0)</f>
        <v>0</v>
      </c>
      <c r="BI248" s="189">
        <f>IF(N248="nulová",J248,0)</f>
        <v>0</v>
      </c>
      <c r="BJ248" s="22" t="s">
        <v>76</v>
      </c>
      <c r="BK248" s="189">
        <f>ROUND(I248*H248,2)</f>
        <v>0</v>
      </c>
      <c r="BL248" s="22" t="s">
        <v>113</v>
      </c>
      <c r="BM248" s="188" t="s">
        <v>1347</v>
      </c>
    </row>
    <row r="249" s="2" customFormat="1">
      <c r="A249" s="41"/>
      <c r="B249" s="42"/>
      <c r="C249" s="41"/>
      <c r="D249" s="195" t="s">
        <v>340</v>
      </c>
      <c r="E249" s="41"/>
      <c r="F249" s="196" t="s">
        <v>8143</v>
      </c>
      <c r="G249" s="41"/>
      <c r="H249" s="41"/>
      <c r="I249" s="192"/>
      <c r="J249" s="41"/>
      <c r="K249" s="41"/>
      <c r="L249" s="42"/>
      <c r="M249" s="193"/>
      <c r="N249" s="194"/>
      <c r="O249" s="75"/>
      <c r="P249" s="75"/>
      <c r="Q249" s="75"/>
      <c r="R249" s="75"/>
      <c r="S249" s="75"/>
      <c r="T249" s="76"/>
      <c r="U249" s="41"/>
      <c r="V249" s="41"/>
      <c r="W249" s="41"/>
      <c r="X249" s="41"/>
      <c r="Y249" s="41"/>
      <c r="Z249" s="41"/>
      <c r="AA249" s="41"/>
      <c r="AB249" s="41"/>
      <c r="AC249" s="41"/>
      <c r="AD249" s="41"/>
      <c r="AE249" s="41"/>
      <c r="AT249" s="22" t="s">
        <v>340</v>
      </c>
      <c r="AU249" s="22" t="s">
        <v>76</v>
      </c>
    </row>
    <row r="250" s="2" customFormat="1" ht="24.15" customHeight="1">
      <c r="A250" s="41"/>
      <c r="B250" s="176"/>
      <c r="C250" s="177" t="s">
        <v>158</v>
      </c>
      <c r="D250" s="177" t="s">
        <v>331</v>
      </c>
      <c r="E250" s="178" t="s">
        <v>8149</v>
      </c>
      <c r="F250" s="179" t="s">
        <v>8150</v>
      </c>
      <c r="G250" s="180" t="s">
        <v>585</v>
      </c>
      <c r="H250" s="181">
        <v>4.8920000000000003</v>
      </c>
      <c r="I250" s="182"/>
      <c r="J250" s="183">
        <f>ROUND(I250*H250,2)</f>
        <v>0</v>
      </c>
      <c r="K250" s="179" t="s">
        <v>3</v>
      </c>
      <c r="L250" s="42"/>
      <c r="M250" s="184" t="s">
        <v>3</v>
      </c>
      <c r="N250" s="185" t="s">
        <v>40</v>
      </c>
      <c r="O250" s="75"/>
      <c r="P250" s="186">
        <f>O250*H250</f>
        <v>0</v>
      </c>
      <c r="Q250" s="186">
        <v>0</v>
      </c>
      <c r="R250" s="186">
        <f>Q250*H250</f>
        <v>0</v>
      </c>
      <c r="S250" s="186">
        <v>0</v>
      </c>
      <c r="T250" s="187">
        <f>S250*H250</f>
        <v>0</v>
      </c>
      <c r="U250" s="41"/>
      <c r="V250" s="41"/>
      <c r="W250" s="41"/>
      <c r="X250" s="41"/>
      <c r="Y250" s="41"/>
      <c r="Z250" s="41"/>
      <c r="AA250" s="41"/>
      <c r="AB250" s="41"/>
      <c r="AC250" s="41"/>
      <c r="AD250" s="41"/>
      <c r="AE250" s="41"/>
      <c r="AR250" s="188" t="s">
        <v>113</v>
      </c>
      <c r="AT250" s="188" t="s">
        <v>331</v>
      </c>
      <c r="AU250" s="188" t="s">
        <v>76</v>
      </c>
      <c r="AY250" s="22" t="s">
        <v>328</v>
      </c>
      <c r="BE250" s="189">
        <f>IF(N250="základní",J250,0)</f>
        <v>0</v>
      </c>
      <c r="BF250" s="189">
        <f>IF(N250="snížená",J250,0)</f>
        <v>0</v>
      </c>
      <c r="BG250" s="189">
        <f>IF(N250="zákl. přenesená",J250,0)</f>
        <v>0</v>
      </c>
      <c r="BH250" s="189">
        <f>IF(N250="sníž. přenesená",J250,0)</f>
        <v>0</v>
      </c>
      <c r="BI250" s="189">
        <f>IF(N250="nulová",J250,0)</f>
        <v>0</v>
      </c>
      <c r="BJ250" s="22" t="s">
        <v>76</v>
      </c>
      <c r="BK250" s="189">
        <f>ROUND(I250*H250,2)</f>
        <v>0</v>
      </c>
      <c r="BL250" s="22" t="s">
        <v>113</v>
      </c>
      <c r="BM250" s="188" t="s">
        <v>570</v>
      </c>
    </row>
    <row r="251" s="12" customFormat="1" ht="25.92" customHeight="1">
      <c r="A251" s="12"/>
      <c r="B251" s="163"/>
      <c r="C251" s="12"/>
      <c r="D251" s="164" t="s">
        <v>68</v>
      </c>
      <c r="E251" s="165" t="s">
        <v>8200</v>
      </c>
      <c r="F251" s="165" t="s">
        <v>8201</v>
      </c>
      <c r="G251" s="12"/>
      <c r="H251" s="12"/>
      <c r="I251" s="166"/>
      <c r="J251" s="167">
        <f>BK251</f>
        <v>0</v>
      </c>
      <c r="K251" s="12"/>
      <c r="L251" s="163"/>
      <c r="M251" s="168"/>
      <c r="N251" s="169"/>
      <c r="O251" s="169"/>
      <c r="P251" s="170">
        <f>SUM(P252:P275)</f>
        <v>0</v>
      </c>
      <c r="Q251" s="169"/>
      <c r="R251" s="170">
        <f>SUM(R252:R275)</f>
        <v>0</v>
      </c>
      <c r="S251" s="169"/>
      <c r="T251" s="171">
        <f>SUM(T252:T275)</f>
        <v>0</v>
      </c>
      <c r="U251" s="12"/>
      <c r="V251" s="12"/>
      <c r="W251" s="12"/>
      <c r="X251" s="12"/>
      <c r="Y251" s="12"/>
      <c r="Z251" s="12"/>
      <c r="AA251" s="12"/>
      <c r="AB251" s="12"/>
      <c r="AC251" s="12"/>
      <c r="AD251" s="12"/>
      <c r="AE251" s="12"/>
      <c r="AR251" s="164" t="s">
        <v>76</v>
      </c>
      <c r="AT251" s="172" t="s">
        <v>68</v>
      </c>
      <c r="AU251" s="172" t="s">
        <v>69</v>
      </c>
      <c r="AY251" s="164" t="s">
        <v>328</v>
      </c>
      <c r="BK251" s="173">
        <f>SUM(BK252:BK275)</f>
        <v>0</v>
      </c>
    </row>
    <row r="252" s="2" customFormat="1" ht="49.05" customHeight="1">
      <c r="A252" s="41"/>
      <c r="B252" s="176"/>
      <c r="C252" s="177" t="s">
        <v>161</v>
      </c>
      <c r="D252" s="177" t="s">
        <v>331</v>
      </c>
      <c r="E252" s="178" t="s">
        <v>8202</v>
      </c>
      <c r="F252" s="179" t="s">
        <v>8203</v>
      </c>
      <c r="G252" s="180" t="s">
        <v>439</v>
      </c>
      <c r="H252" s="181">
        <v>668</v>
      </c>
      <c r="I252" s="182"/>
      <c r="J252" s="183">
        <f>ROUND(I252*H252,2)</f>
        <v>0</v>
      </c>
      <c r="K252" s="179" t="s">
        <v>335</v>
      </c>
      <c r="L252" s="42"/>
      <c r="M252" s="184" t="s">
        <v>3</v>
      </c>
      <c r="N252" s="185" t="s">
        <v>40</v>
      </c>
      <c r="O252" s="75"/>
      <c r="P252" s="186">
        <f>O252*H252</f>
        <v>0</v>
      </c>
      <c r="Q252" s="186">
        <v>0</v>
      </c>
      <c r="R252" s="186">
        <f>Q252*H252</f>
        <v>0</v>
      </c>
      <c r="S252" s="186">
        <v>0</v>
      </c>
      <c r="T252" s="187">
        <f>S252*H252</f>
        <v>0</v>
      </c>
      <c r="U252" s="41"/>
      <c r="V252" s="41"/>
      <c r="W252" s="41"/>
      <c r="X252" s="41"/>
      <c r="Y252" s="41"/>
      <c r="Z252" s="41"/>
      <c r="AA252" s="41"/>
      <c r="AB252" s="41"/>
      <c r="AC252" s="41"/>
      <c r="AD252" s="41"/>
      <c r="AE252" s="41"/>
      <c r="AR252" s="188" t="s">
        <v>113</v>
      </c>
      <c r="AT252" s="188" t="s">
        <v>331</v>
      </c>
      <c r="AU252" s="188" t="s">
        <v>76</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113</v>
      </c>
      <c r="BM252" s="188" t="s">
        <v>1352</v>
      </c>
    </row>
    <row r="253" s="2" customFormat="1">
      <c r="A253" s="41"/>
      <c r="B253" s="42"/>
      <c r="C253" s="41"/>
      <c r="D253" s="190" t="s">
        <v>338</v>
      </c>
      <c r="E253" s="41"/>
      <c r="F253" s="191" t="s">
        <v>8204</v>
      </c>
      <c r="G253" s="41"/>
      <c r="H253" s="41"/>
      <c r="I253" s="192"/>
      <c r="J253" s="41"/>
      <c r="K253" s="41"/>
      <c r="L253" s="42"/>
      <c r="M253" s="193"/>
      <c r="N253" s="194"/>
      <c r="O253" s="75"/>
      <c r="P253" s="75"/>
      <c r="Q253" s="75"/>
      <c r="R253" s="75"/>
      <c r="S253" s="75"/>
      <c r="T253" s="76"/>
      <c r="U253" s="41"/>
      <c r="V253" s="41"/>
      <c r="W253" s="41"/>
      <c r="X253" s="41"/>
      <c r="Y253" s="41"/>
      <c r="Z253" s="41"/>
      <c r="AA253" s="41"/>
      <c r="AB253" s="41"/>
      <c r="AC253" s="41"/>
      <c r="AD253" s="41"/>
      <c r="AE253" s="41"/>
      <c r="AT253" s="22" t="s">
        <v>338</v>
      </c>
      <c r="AU253" s="22" t="s">
        <v>76</v>
      </c>
    </row>
    <row r="254" s="2" customFormat="1" ht="21.75" customHeight="1">
      <c r="A254" s="41"/>
      <c r="B254" s="176"/>
      <c r="C254" s="177" t="s">
        <v>751</v>
      </c>
      <c r="D254" s="177" t="s">
        <v>331</v>
      </c>
      <c r="E254" s="178" t="s">
        <v>8184</v>
      </c>
      <c r="F254" s="179" t="s">
        <v>8185</v>
      </c>
      <c r="G254" s="180" t="s">
        <v>439</v>
      </c>
      <c r="H254" s="181">
        <v>668</v>
      </c>
      <c r="I254" s="182"/>
      <c r="J254" s="183">
        <f>ROUND(I254*H254,2)</f>
        <v>0</v>
      </c>
      <c r="K254" s="179" t="s">
        <v>335</v>
      </c>
      <c r="L254" s="42"/>
      <c r="M254" s="184" t="s">
        <v>3</v>
      </c>
      <c r="N254" s="185" t="s">
        <v>40</v>
      </c>
      <c r="O254" s="75"/>
      <c r="P254" s="186">
        <f>O254*H254</f>
        <v>0</v>
      </c>
      <c r="Q254" s="186">
        <v>0</v>
      </c>
      <c r="R254" s="186">
        <f>Q254*H254</f>
        <v>0</v>
      </c>
      <c r="S254" s="186">
        <v>0</v>
      </c>
      <c r="T254" s="187">
        <f>S254*H254</f>
        <v>0</v>
      </c>
      <c r="U254" s="41"/>
      <c r="V254" s="41"/>
      <c r="W254" s="41"/>
      <c r="X254" s="41"/>
      <c r="Y254" s="41"/>
      <c r="Z254" s="41"/>
      <c r="AA254" s="41"/>
      <c r="AB254" s="41"/>
      <c r="AC254" s="41"/>
      <c r="AD254" s="41"/>
      <c r="AE254" s="41"/>
      <c r="AR254" s="188" t="s">
        <v>113</v>
      </c>
      <c r="AT254" s="188" t="s">
        <v>331</v>
      </c>
      <c r="AU254" s="188" t="s">
        <v>76</v>
      </c>
      <c r="AY254" s="22" t="s">
        <v>328</v>
      </c>
      <c r="BE254" s="189">
        <f>IF(N254="základní",J254,0)</f>
        <v>0</v>
      </c>
      <c r="BF254" s="189">
        <f>IF(N254="snížená",J254,0)</f>
        <v>0</v>
      </c>
      <c r="BG254" s="189">
        <f>IF(N254="zákl. přenesená",J254,0)</f>
        <v>0</v>
      </c>
      <c r="BH254" s="189">
        <f>IF(N254="sníž. přenesená",J254,0)</f>
        <v>0</v>
      </c>
      <c r="BI254" s="189">
        <f>IF(N254="nulová",J254,0)</f>
        <v>0</v>
      </c>
      <c r="BJ254" s="22" t="s">
        <v>76</v>
      </c>
      <c r="BK254" s="189">
        <f>ROUND(I254*H254,2)</f>
        <v>0</v>
      </c>
      <c r="BL254" s="22" t="s">
        <v>113</v>
      </c>
      <c r="BM254" s="188" t="s">
        <v>1355</v>
      </c>
    </row>
    <row r="255" s="2" customFormat="1">
      <c r="A255" s="41"/>
      <c r="B255" s="42"/>
      <c r="C255" s="41"/>
      <c r="D255" s="190" t="s">
        <v>338</v>
      </c>
      <c r="E255" s="41"/>
      <c r="F255" s="191" t="s">
        <v>8186</v>
      </c>
      <c r="G255" s="41"/>
      <c r="H255" s="41"/>
      <c r="I255" s="192"/>
      <c r="J255" s="41"/>
      <c r="K255" s="41"/>
      <c r="L255" s="42"/>
      <c r="M255" s="193"/>
      <c r="N255" s="194"/>
      <c r="O255" s="75"/>
      <c r="P255" s="75"/>
      <c r="Q255" s="75"/>
      <c r="R255" s="75"/>
      <c r="S255" s="75"/>
      <c r="T255" s="76"/>
      <c r="U255" s="41"/>
      <c r="V255" s="41"/>
      <c r="W255" s="41"/>
      <c r="X255" s="41"/>
      <c r="Y255" s="41"/>
      <c r="Z255" s="41"/>
      <c r="AA255" s="41"/>
      <c r="AB255" s="41"/>
      <c r="AC255" s="41"/>
      <c r="AD255" s="41"/>
      <c r="AE255" s="41"/>
      <c r="AT255" s="22" t="s">
        <v>338</v>
      </c>
      <c r="AU255" s="22" t="s">
        <v>76</v>
      </c>
    </row>
    <row r="256" s="2" customFormat="1" ht="37.8" customHeight="1">
      <c r="A256" s="41"/>
      <c r="B256" s="176"/>
      <c r="C256" s="177" t="s">
        <v>756</v>
      </c>
      <c r="D256" s="177" t="s">
        <v>331</v>
      </c>
      <c r="E256" s="178" t="s">
        <v>8205</v>
      </c>
      <c r="F256" s="179" t="s">
        <v>8206</v>
      </c>
      <c r="G256" s="180" t="s">
        <v>439</v>
      </c>
      <c r="H256" s="181">
        <v>668</v>
      </c>
      <c r="I256" s="182"/>
      <c r="J256" s="183">
        <f>ROUND(I256*H256,2)</f>
        <v>0</v>
      </c>
      <c r="K256" s="179" t="s">
        <v>335</v>
      </c>
      <c r="L256" s="42"/>
      <c r="M256" s="184" t="s">
        <v>3</v>
      </c>
      <c r="N256" s="185" t="s">
        <v>40</v>
      </c>
      <c r="O256" s="75"/>
      <c r="P256" s="186">
        <f>O256*H256</f>
        <v>0</v>
      </c>
      <c r="Q256" s="186">
        <v>0</v>
      </c>
      <c r="R256" s="186">
        <f>Q256*H256</f>
        <v>0</v>
      </c>
      <c r="S256" s="186">
        <v>0</v>
      </c>
      <c r="T256" s="187">
        <f>S256*H256</f>
        <v>0</v>
      </c>
      <c r="U256" s="41"/>
      <c r="V256" s="41"/>
      <c r="W256" s="41"/>
      <c r="X256" s="41"/>
      <c r="Y256" s="41"/>
      <c r="Z256" s="41"/>
      <c r="AA256" s="41"/>
      <c r="AB256" s="41"/>
      <c r="AC256" s="41"/>
      <c r="AD256" s="41"/>
      <c r="AE256" s="41"/>
      <c r="AR256" s="188" t="s">
        <v>113</v>
      </c>
      <c r="AT256" s="188" t="s">
        <v>331</v>
      </c>
      <c r="AU256" s="188" t="s">
        <v>76</v>
      </c>
      <c r="AY256" s="22" t="s">
        <v>328</v>
      </c>
      <c r="BE256" s="189">
        <f>IF(N256="základní",J256,0)</f>
        <v>0</v>
      </c>
      <c r="BF256" s="189">
        <f>IF(N256="snížená",J256,0)</f>
        <v>0</v>
      </c>
      <c r="BG256" s="189">
        <f>IF(N256="zákl. přenesená",J256,0)</f>
        <v>0</v>
      </c>
      <c r="BH256" s="189">
        <f>IF(N256="sníž. přenesená",J256,0)</f>
        <v>0</v>
      </c>
      <c r="BI256" s="189">
        <f>IF(N256="nulová",J256,0)</f>
        <v>0</v>
      </c>
      <c r="BJ256" s="22" t="s">
        <v>76</v>
      </c>
      <c r="BK256" s="189">
        <f>ROUND(I256*H256,2)</f>
        <v>0</v>
      </c>
      <c r="BL256" s="22" t="s">
        <v>113</v>
      </c>
      <c r="BM256" s="188" t="s">
        <v>1358</v>
      </c>
    </row>
    <row r="257" s="2" customFormat="1">
      <c r="A257" s="41"/>
      <c r="B257" s="42"/>
      <c r="C257" s="41"/>
      <c r="D257" s="190" t="s">
        <v>338</v>
      </c>
      <c r="E257" s="41"/>
      <c r="F257" s="191" t="s">
        <v>8207</v>
      </c>
      <c r="G257" s="41"/>
      <c r="H257" s="41"/>
      <c r="I257" s="192"/>
      <c r="J257" s="41"/>
      <c r="K257" s="41"/>
      <c r="L257" s="42"/>
      <c r="M257" s="193"/>
      <c r="N257" s="194"/>
      <c r="O257" s="75"/>
      <c r="P257" s="75"/>
      <c r="Q257" s="75"/>
      <c r="R257" s="75"/>
      <c r="S257" s="75"/>
      <c r="T257" s="76"/>
      <c r="U257" s="41"/>
      <c r="V257" s="41"/>
      <c r="W257" s="41"/>
      <c r="X257" s="41"/>
      <c r="Y257" s="41"/>
      <c r="Z257" s="41"/>
      <c r="AA257" s="41"/>
      <c r="AB257" s="41"/>
      <c r="AC257" s="41"/>
      <c r="AD257" s="41"/>
      <c r="AE257" s="41"/>
      <c r="AT257" s="22" t="s">
        <v>338</v>
      </c>
      <c r="AU257" s="22" t="s">
        <v>76</v>
      </c>
    </row>
    <row r="258" s="2" customFormat="1" ht="16.5" customHeight="1">
      <c r="A258" s="41"/>
      <c r="B258" s="176"/>
      <c r="C258" s="224" t="s">
        <v>761</v>
      </c>
      <c r="D258" s="224" t="s">
        <v>539</v>
      </c>
      <c r="E258" s="225" t="s">
        <v>8177</v>
      </c>
      <c r="F258" s="226" t="s">
        <v>8178</v>
      </c>
      <c r="G258" s="227" t="s">
        <v>1388</v>
      </c>
      <c r="H258" s="228">
        <v>20.039999999999999</v>
      </c>
      <c r="I258" s="229"/>
      <c r="J258" s="230">
        <f>ROUND(I258*H258,2)</f>
        <v>0</v>
      </c>
      <c r="K258" s="226" t="s">
        <v>335</v>
      </c>
      <c r="L258" s="231"/>
      <c r="M258" s="232" t="s">
        <v>3</v>
      </c>
      <c r="N258" s="233" t="s">
        <v>40</v>
      </c>
      <c r="O258" s="75"/>
      <c r="P258" s="186">
        <f>O258*H258</f>
        <v>0</v>
      </c>
      <c r="Q258" s="186">
        <v>0</v>
      </c>
      <c r="R258" s="186">
        <f>Q258*H258</f>
        <v>0</v>
      </c>
      <c r="S258" s="186">
        <v>0</v>
      </c>
      <c r="T258" s="187">
        <f>S258*H258</f>
        <v>0</v>
      </c>
      <c r="U258" s="41"/>
      <c r="V258" s="41"/>
      <c r="W258" s="41"/>
      <c r="X258" s="41"/>
      <c r="Y258" s="41"/>
      <c r="Z258" s="41"/>
      <c r="AA258" s="41"/>
      <c r="AB258" s="41"/>
      <c r="AC258" s="41"/>
      <c r="AD258" s="41"/>
      <c r="AE258" s="41"/>
      <c r="AR258" s="188" t="s">
        <v>171</v>
      </c>
      <c r="AT258" s="188" t="s">
        <v>539</v>
      </c>
      <c r="AU258" s="188" t="s">
        <v>76</v>
      </c>
      <c r="AY258" s="22" t="s">
        <v>328</v>
      </c>
      <c r="BE258" s="189">
        <f>IF(N258="základní",J258,0)</f>
        <v>0</v>
      </c>
      <c r="BF258" s="189">
        <f>IF(N258="snížená",J258,0)</f>
        <v>0</v>
      </c>
      <c r="BG258" s="189">
        <f>IF(N258="zákl. přenesená",J258,0)</f>
        <v>0</v>
      </c>
      <c r="BH258" s="189">
        <f>IF(N258="sníž. přenesená",J258,0)</f>
        <v>0</v>
      </c>
      <c r="BI258" s="189">
        <f>IF(N258="nulová",J258,0)</f>
        <v>0</v>
      </c>
      <c r="BJ258" s="22" t="s">
        <v>76</v>
      </c>
      <c r="BK258" s="189">
        <f>ROUND(I258*H258,2)</f>
        <v>0</v>
      </c>
      <c r="BL258" s="22" t="s">
        <v>113</v>
      </c>
      <c r="BM258" s="188" t="s">
        <v>1361</v>
      </c>
    </row>
    <row r="259" s="15" customFormat="1">
      <c r="A259" s="15"/>
      <c r="B259" s="217"/>
      <c r="C259" s="15"/>
      <c r="D259" s="195" t="s">
        <v>442</v>
      </c>
      <c r="E259" s="218" t="s">
        <v>3</v>
      </c>
      <c r="F259" s="219" t="s">
        <v>8208</v>
      </c>
      <c r="G259" s="15"/>
      <c r="H259" s="218" t="s">
        <v>3</v>
      </c>
      <c r="I259" s="220"/>
      <c r="J259" s="15"/>
      <c r="K259" s="15"/>
      <c r="L259" s="217"/>
      <c r="M259" s="221"/>
      <c r="N259" s="222"/>
      <c r="O259" s="222"/>
      <c r="P259" s="222"/>
      <c r="Q259" s="222"/>
      <c r="R259" s="222"/>
      <c r="S259" s="222"/>
      <c r="T259" s="223"/>
      <c r="U259" s="15"/>
      <c r="V259" s="15"/>
      <c r="W259" s="15"/>
      <c r="X259" s="15"/>
      <c r="Y259" s="15"/>
      <c r="Z259" s="15"/>
      <c r="AA259" s="15"/>
      <c r="AB259" s="15"/>
      <c r="AC259" s="15"/>
      <c r="AD259" s="15"/>
      <c r="AE259" s="15"/>
      <c r="AT259" s="218" t="s">
        <v>442</v>
      </c>
      <c r="AU259" s="218" t="s">
        <v>76</v>
      </c>
      <c r="AV259" s="15" t="s">
        <v>76</v>
      </c>
      <c r="AW259" s="15" t="s">
        <v>31</v>
      </c>
      <c r="AX259" s="15" t="s">
        <v>69</v>
      </c>
      <c r="AY259" s="218" t="s">
        <v>328</v>
      </c>
    </row>
    <row r="260" s="13" customFormat="1">
      <c r="A260" s="13"/>
      <c r="B260" s="201"/>
      <c r="C260" s="13"/>
      <c r="D260" s="195" t="s">
        <v>442</v>
      </c>
      <c r="E260" s="202" t="s">
        <v>3</v>
      </c>
      <c r="F260" s="203" t="s">
        <v>8961</v>
      </c>
      <c r="G260" s="13"/>
      <c r="H260" s="204">
        <v>20.039999999999999</v>
      </c>
      <c r="I260" s="205"/>
      <c r="J260" s="13"/>
      <c r="K260" s="13"/>
      <c r="L260" s="201"/>
      <c r="M260" s="206"/>
      <c r="N260" s="207"/>
      <c r="O260" s="207"/>
      <c r="P260" s="207"/>
      <c r="Q260" s="207"/>
      <c r="R260" s="207"/>
      <c r="S260" s="207"/>
      <c r="T260" s="208"/>
      <c r="U260" s="13"/>
      <c r="V260" s="13"/>
      <c r="W260" s="13"/>
      <c r="X260" s="13"/>
      <c r="Y260" s="13"/>
      <c r="Z260" s="13"/>
      <c r="AA260" s="13"/>
      <c r="AB260" s="13"/>
      <c r="AC260" s="13"/>
      <c r="AD260" s="13"/>
      <c r="AE260" s="13"/>
      <c r="AT260" s="202" t="s">
        <v>442</v>
      </c>
      <c r="AU260" s="202" t="s">
        <v>76</v>
      </c>
      <c r="AV260" s="13" t="s">
        <v>79</v>
      </c>
      <c r="AW260" s="13" t="s">
        <v>31</v>
      </c>
      <c r="AX260" s="13" t="s">
        <v>69</v>
      </c>
      <c r="AY260" s="202" t="s">
        <v>328</v>
      </c>
    </row>
    <row r="261" s="14" customFormat="1">
      <c r="A261" s="14"/>
      <c r="B261" s="209"/>
      <c r="C261" s="14"/>
      <c r="D261" s="195" t="s">
        <v>442</v>
      </c>
      <c r="E261" s="210" t="s">
        <v>3</v>
      </c>
      <c r="F261" s="211" t="s">
        <v>452</v>
      </c>
      <c r="G261" s="14"/>
      <c r="H261" s="212">
        <v>20.039999999999999</v>
      </c>
      <c r="I261" s="213"/>
      <c r="J261" s="14"/>
      <c r="K261" s="14"/>
      <c r="L261" s="209"/>
      <c r="M261" s="214"/>
      <c r="N261" s="215"/>
      <c r="O261" s="215"/>
      <c r="P261" s="215"/>
      <c r="Q261" s="215"/>
      <c r="R261" s="215"/>
      <c r="S261" s="215"/>
      <c r="T261" s="216"/>
      <c r="U261" s="14"/>
      <c r="V261" s="14"/>
      <c r="W261" s="14"/>
      <c r="X261" s="14"/>
      <c r="Y261" s="14"/>
      <c r="Z261" s="14"/>
      <c r="AA261" s="14"/>
      <c r="AB261" s="14"/>
      <c r="AC261" s="14"/>
      <c r="AD261" s="14"/>
      <c r="AE261" s="14"/>
      <c r="AT261" s="210" t="s">
        <v>442</v>
      </c>
      <c r="AU261" s="210" t="s">
        <v>76</v>
      </c>
      <c r="AV261" s="14" t="s">
        <v>113</v>
      </c>
      <c r="AW261" s="14" t="s">
        <v>31</v>
      </c>
      <c r="AX261" s="14" t="s">
        <v>76</v>
      </c>
      <c r="AY261" s="210" t="s">
        <v>328</v>
      </c>
    </row>
    <row r="262" s="2" customFormat="1" ht="44.25" customHeight="1">
      <c r="A262" s="41"/>
      <c r="B262" s="176"/>
      <c r="C262" s="177" t="s">
        <v>765</v>
      </c>
      <c r="D262" s="177" t="s">
        <v>331</v>
      </c>
      <c r="E262" s="178" t="s">
        <v>8210</v>
      </c>
      <c r="F262" s="179" t="s">
        <v>8190</v>
      </c>
      <c r="G262" s="180" t="s">
        <v>585</v>
      </c>
      <c r="H262" s="181">
        <v>0.012999999999999999</v>
      </c>
      <c r="I262" s="182"/>
      <c r="J262" s="183">
        <f>ROUND(I262*H262,2)</f>
        <v>0</v>
      </c>
      <c r="K262" s="179" t="s">
        <v>3</v>
      </c>
      <c r="L262" s="42"/>
      <c r="M262" s="184" t="s">
        <v>3</v>
      </c>
      <c r="N262" s="185" t="s">
        <v>40</v>
      </c>
      <c r="O262" s="75"/>
      <c r="P262" s="186">
        <f>O262*H262</f>
        <v>0</v>
      </c>
      <c r="Q262" s="186">
        <v>0</v>
      </c>
      <c r="R262" s="186">
        <f>Q262*H262</f>
        <v>0</v>
      </c>
      <c r="S262" s="186">
        <v>0</v>
      </c>
      <c r="T262" s="187">
        <f>S262*H262</f>
        <v>0</v>
      </c>
      <c r="U262" s="41"/>
      <c r="V262" s="41"/>
      <c r="W262" s="41"/>
      <c r="X262" s="41"/>
      <c r="Y262" s="41"/>
      <c r="Z262" s="41"/>
      <c r="AA262" s="41"/>
      <c r="AB262" s="41"/>
      <c r="AC262" s="41"/>
      <c r="AD262" s="41"/>
      <c r="AE262" s="41"/>
      <c r="AR262" s="188" t="s">
        <v>113</v>
      </c>
      <c r="AT262" s="188" t="s">
        <v>331</v>
      </c>
      <c r="AU262" s="188" t="s">
        <v>76</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113</v>
      </c>
      <c r="BM262" s="188" t="s">
        <v>1364</v>
      </c>
    </row>
    <row r="263" s="2" customFormat="1">
      <c r="A263" s="41"/>
      <c r="B263" s="42"/>
      <c r="C263" s="41"/>
      <c r="D263" s="195" t="s">
        <v>340</v>
      </c>
      <c r="E263" s="41"/>
      <c r="F263" s="196" t="s">
        <v>8211</v>
      </c>
      <c r="G263" s="41"/>
      <c r="H263" s="41"/>
      <c r="I263" s="192"/>
      <c r="J263" s="41"/>
      <c r="K263" s="41"/>
      <c r="L263" s="42"/>
      <c r="M263" s="193"/>
      <c r="N263" s="194"/>
      <c r="O263" s="75"/>
      <c r="P263" s="75"/>
      <c r="Q263" s="75"/>
      <c r="R263" s="75"/>
      <c r="S263" s="75"/>
      <c r="T263" s="76"/>
      <c r="U263" s="41"/>
      <c r="V263" s="41"/>
      <c r="W263" s="41"/>
      <c r="X263" s="41"/>
      <c r="Y263" s="41"/>
      <c r="Z263" s="41"/>
      <c r="AA263" s="41"/>
      <c r="AB263" s="41"/>
      <c r="AC263" s="41"/>
      <c r="AD263" s="41"/>
      <c r="AE263" s="41"/>
      <c r="AT263" s="22" t="s">
        <v>340</v>
      </c>
      <c r="AU263" s="22" t="s">
        <v>76</v>
      </c>
    </row>
    <row r="264" s="13" customFormat="1">
      <c r="A264" s="13"/>
      <c r="B264" s="201"/>
      <c r="C264" s="13"/>
      <c r="D264" s="195" t="s">
        <v>442</v>
      </c>
      <c r="E264" s="202" t="s">
        <v>3</v>
      </c>
      <c r="F264" s="203" t="s">
        <v>8962</v>
      </c>
      <c r="G264" s="13"/>
      <c r="H264" s="204">
        <v>0.012999999999999999</v>
      </c>
      <c r="I264" s="205"/>
      <c r="J264" s="13"/>
      <c r="K264" s="13"/>
      <c r="L264" s="201"/>
      <c r="M264" s="206"/>
      <c r="N264" s="207"/>
      <c r="O264" s="207"/>
      <c r="P264" s="207"/>
      <c r="Q264" s="207"/>
      <c r="R264" s="207"/>
      <c r="S264" s="207"/>
      <c r="T264" s="208"/>
      <c r="U264" s="13"/>
      <c r="V264" s="13"/>
      <c r="W264" s="13"/>
      <c r="X264" s="13"/>
      <c r="Y264" s="13"/>
      <c r="Z264" s="13"/>
      <c r="AA264" s="13"/>
      <c r="AB264" s="13"/>
      <c r="AC264" s="13"/>
      <c r="AD264" s="13"/>
      <c r="AE264" s="13"/>
      <c r="AT264" s="202" t="s">
        <v>442</v>
      </c>
      <c r="AU264" s="202" t="s">
        <v>76</v>
      </c>
      <c r="AV264" s="13" t="s">
        <v>79</v>
      </c>
      <c r="AW264" s="13" t="s">
        <v>31</v>
      </c>
      <c r="AX264" s="13" t="s">
        <v>69</v>
      </c>
      <c r="AY264" s="202" t="s">
        <v>328</v>
      </c>
    </row>
    <row r="265" s="14" customFormat="1">
      <c r="A265" s="14"/>
      <c r="B265" s="209"/>
      <c r="C265" s="14"/>
      <c r="D265" s="195" t="s">
        <v>442</v>
      </c>
      <c r="E265" s="210" t="s">
        <v>3</v>
      </c>
      <c r="F265" s="211" t="s">
        <v>452</v>
      </c>
      <c r="G265" s="14"/>
      <c r="H265" s="212">
        <v>0.012999999999999999</v>
      </c>
      <c r="I265" s="213"/>
      <c r="J265" s="14"/>
      <c r="K265" s="14"/>
      <c r="L265" s="209"/>
      <c r="M265" s="214"/>
      <c r="N265" s="215"/>
      <c r="O265" s="215"/>
      <c r="P265" s="215"/>
      <c r="Q265" s="215"/>
      <c r="R265" s="215"/>
      <c r="S265" s="215"/>
      <c r="T265" s="216"/>
      <c r="U265" s="14"/>
      <c r="V265" s="14"/>
      <c r="W265" s="14"/>
      <c r="X265" s="14"/>
      <c r="Y265" s="14"/>
      <c r="Z265" s="14"/>
      <c r="AA265" s="14"/>
      <c r="AB265" s="14"/>
      <c r="AC265" s="14"/>
      <c r="AD265" s="14"/>
      <c r="AE265" s="14"/>
      <c r="AT265" s="210" t="s">
        <v>442</v>
      </c>
      <c r="AU265" s="210" t="s">
        <v>76</v>
      </c>
      <c r="AV265" s="14" t="s">
        <v>113</v>
      </c>
      <c r="AW265" s="14" t="s">
        <v>31</v>
      </c>
      <c r="AX265" s="14" t="s">
        <v>76</v>
      </c>
      <c r="AY265" s="210" t="s">
        <v>328</v>
      </c>
    </row>
    <row r="266" s="2" customFormat="1" ht="16.5" customHeight="1">
      <c r="A266" s="41"/>
      <c r="B266" s="176"/>
      <c r="C266" s="224" t="s">
        <v>769</v>
      </c>
      <c r="D266" s="224" t="s">
        <v>539</v>
      </c>
      <c r="E266" s="225" t="s">
        <v>8193</v>
      </c>
      <c r="F266" s="226" t="s">
        <v>8119</v>
      </c>
      <c r="G266" s="227" t="s">
        <v>1388</v>
      </c>
      <c r="H266" s="228">
        <v>13.359999999999999</v>
      </c>
      <c r="I266" s="229"/>
      <c r="J266" s="230">
        <f>ROUND(I266*H266,2)</f>
        <v>0</v>
      </c>
      <c r="K266" s="226" t="s">
        <v>335</v>
      </c>
      <c r="L266" s="231"/>
      <c r="M266" s="232" t="s">
        <v>3</v>
      </c>
      <c r="N266" s="233" t="s">
        <v>40</v>
      </c>
      <c r="O266" s="75"/>
      <c r="P266" s="186">
        <f>O266*H266</f>
        <v>0</v>
      </c>
      <c r="Q266" s="186">
        <v>0</v>
      </c>
      <c r="R266" s="186">
        <f>Q266*H266</f>
        <v>0</v>
      </c>
      <c r="S266" s="186">
        <v>0</v>
      </c>
      <c r="T266" s="187">
        <f>S266*H266</f>
        <v>0</v>
      </c>
      <c r="U266" s="41"/>
      <c r="V266" s="41"/>
      <c r="W266" s="41"/>
      <c r="X266" s="41"/>
      <c r="Y266" s="41"/>
      <c r="Z266" s="41"/>
      <c r="AA266" s="41"/>
      <c r="AB266" s="41"/>
      <c r="AC266" s="41"/>
      <c r="AD266" s="41"/>
      <c r="AE266" s="41"/>
      <c r="AR266" s="188" t="s">
        <v>171</v>
      </c>
      <c r="AT266" s="188" t="s">
        <v>539</v>
      </c>
      <c r="AU266" s="188" t="s">
        <v>76</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113</v>
      </c>
      <c r="BM266" s="188" t="s">
        <v>1367</v>
      </c>
    </row>
    <row r="267" s="2" customFormat="1">
      <c r="A267" s="41"/>
      <c r="B267" s="42"/>
      <c r="C267" s="41"/>
      <c r="D267" s="195" t="s">
        <v>340</v>
      </c>
      <c r="E267" s="41"/>
      <c r="F267" s="196" t="s">
        <v>8211</v>
      </c>
      <c r="G267" s="41"/>
      <c r="H267" s="41"/>
      <c r="I267" s="192"/>
      <c r="J267" s="41"/>
      <c r="K267" s="41"/>
      <c r="L267" s="42"/>
      <c r="M267" s="193"/>
      <c r="N267" s="194"/>
      <c r="O267" s="75"/>
      <c r="P267" s="75"/>
      <c r="Q267" s="75"/>
      <c r="R267" s="75"/>
      <c r="S267" s="75"/>
      <c r="T267" s="76"/>
      <c r="U267" s="41"/>
      <c r="V267" s="41"/>
      <c r="W267" s="41"/>
      <c r="X267" s="41"/>
      <c r="Y267" s="41"/>
      <c r="Z267" s="41"/>
      <c r="AA267" s="41"/>
      <c r="AB267" s="41"/>
      <c r="AC267" s="41"/>
      <c r="AD267" s="41"/>
      <c r="AE267" s="41"/>
      <c r="AT267" s="22" t="s">
        <v>340</v>
      </c>
      <c r="AU267" s="22" t="s">
        <v>76</v>
      </c>
    </row>
    <row r="268" s="15" customFormat="1">
      <c r="A268" s="15"/>
      <c r="B268" s="217"/>
      <c r="C268" s="15"/>
      <c r="D268" s="195" t="s">
        <v>442</v>
      </c>
      <c r="E268" s="218" t="s">
        <v>3</v>
      </c>
      <c r="F268" s="219" t="s">
        <v>8213</v>
      </c>
      <c r="G268" s="15"/>
      <c r="H268" s="218" t="s">
        <v>3</v>
      </c>
      <c r="I268" s="220"/>
      <c r="J268" s="15"/>
      <c r="K268" s="15"/>
      <c r="L268" s="217"/>
      <c r="M268" s="221"/>
      <c r="N268" s="222"/>
      <c r="O268" s="222"/>
      <c r="P268" s="222"/>
      <c r="Q268" s="222"/>
      <c r="R268" s="222"/>
      <c r="S268" s="222"/>
      <c r="T268" s="223"/>
      <c r="U268" s="15"/>
      <c r="V268" s="15"/>
      <c r="W268" s="15"/>
      <c r="X268" s="15"/>
      <c r="Y268" s="15"/>
      <c r="Z268" s="15"/>
      <c r="AA268" s="15"/>
      <c r="AB268" s="15"/>
      <c r="AC268" s="15"/>
      <c r="AD268" s="15"/>
      <c r="AE268" s="15"/>
      <c r="AT268" s="218" t="s">
        <v>442</v>
      </c>
      <c r="AU268" s="218" t="s">
        <v>76</v>
      </c>
      <c r="AV268" s="15" t="s">
        <v>76</v>
      </c>
      <c r="AW268" s="15" t="s">
        <v>31</v>
      </c>
      <c r="AX268" s="15" t="s">
        <v>69</v>
      </c>
      <c r="AY268" s="218" t="s">
        <v>328</v>
      </c>
    </row>
    <row r="269" s="13" customFormat="1">
      <c r="A269" s="13"/>
      <c r="B269" s="201"/>
      <c r="C269" s="13"/>
      <c r="D269" s="195" t="s">
        <v>442</v>
      </c>
      <c r="E269" s="202" t="s">
        <v>3</v>
      </c>
      <c r="F269" s="203" t="s">
        <v>8963</v>
      </c>
      <c r="G269" s="13"/>
      <c r="H269" s="204">
        <v>13.359999999999999</v>
      </c>
      <c r="I269" s="205"/>
      <c r="J269" s="13"/>
      <c r="K269" s="13"/>
      <c r="L269" s="201"/>
      <c r="M269" s="206"/>
      <c r="N269" s="207"/>
      <c r="O269" s="207"/>
      <c r="P269" s="207"/>
      <c r="Q269" s="207"/>
      <c r="R269" s="207"/>
      <c r="S269" s="207"/>
      <c r="T269" s="208"/>
      <c r="U269" s="13"/>
      <c r="V269" s="13"/>
      <c r="W269" s="13"/>
      <c r="X269" s="13"/>
      <c r="Y269" s="13"/>
      <c r="Z269" s="13"/>
      <c r="AA269" s="13"/>
      <c r="AB269" s="13"/>
      <c r="AC269" s="13"/>
      <c r="AD269" s="13"/>
      <c r="AE269" s="13"/>
      <c r="AT269" s="202" t="s">
        <v>442</v>
      </c>
      <c r="AU269" s="202" t="s">
        <v>76</v>
      </c>
      <c r="AV269" s="13" t="s">
        <v>79</v>
      </c>
      <c r="AW269" s="13" t="s">
        <v>31</v>
      </c>
      <c r="AX269" s="13" t="s">
        <v>69</v>
      </c>
      <c r="AY269" s="202" t="s">
        <v>328</v>
      </c>
    </row>
    <row r="270" s="14" customFormat="1">
      <c r="A270" s="14"/>
      <c r="B270" s="209"/>
      <c r="C270" s="14"/>
      <c r="D270" s="195" t="s">
        <v>442</v>
      </c>
      <c r="E270" s="210" t="s">
        <v>3</v>
      </c>
      <c r="F270" s="211" t="s">
        <v>452</v>
      </c>
      <c r="G270" s="14"/>
      <c r="H270" s="212">
        <v>13.359999999999999</v>
      </c>
      <c r="I270" s="213"/>
      <c r="J270" s="14"/>
      <c r="K270" s="14"/>
      <c r="L270" s="209"/>
      <c r="M270" s="214"/>
      <c r="N270" s="215"/>
      <c r="O270" s="215"/>
      <c r="P270" s="215"/>
      <c r="Q270" s="215"/>
      <c r="R270" s="215"/>
      <c r="S270" s="215"/>
      <c r="T270" s="216"/>
      <c r="U270" s="14"/>
      <c r="V270" s="14"/>
      <c r="W270" s="14"/>
      <c r="X270" s="14"/>
      <c r="Y270" s="14"/>
      <c r="Z270" s="14"/>
      <c r="AA270" s="14"/>
      <c r="AB270" s="14"/>
      <c r="AC270" s="14"/>
      <c r="AD270" s="14"/>
      <c r="AE270" s="14"/>
      <c r="AT270" s="210" t="s">
        <v>442</v>
      </c>
      <c r="AU270" s="210" t="s">
        <v>76</v>
      </c>
      <c r="AV270" s="14" t="s">
        <v>113</v>
      </c>
      <c r="AW270" s="14" t="s">
        <v>31</v>
      </c>
      <c r="AX270" s="14" t="s">
        <v>76</v>
      </c>
      <c r="AY270" s="210" t="s">
        <v>328</v>
      </c>
    </row>
    <row r="271" s="2" customFormat="1" ht="33" customHeight="1">
      <c r="A271" s="41"/>
      <c r="B271" s="176"/>
      <c r="C271" s="177" t="s">
        <v>165</v>
      </c>
      <c r="D271" s="177" t="s">
        <v>331</v>
      </c>
      <c r="E271" s="178" t="s">
        <v>8215</v>
      </c>
      <c r="F271" s="179" t="s">
        <v>8216</v>
      </c>
      <c r="G271" s="180" t="s">
        <v>439</v>
      </c>
      <c r="H271" s="181">
        <v>1336</v>
      </c>
      <c r="I271" s="182"/>
      <c r="J271" s="183">
        <f>ROUND(I271*H271,2)</f>
        <v>0</v>
      </c>
      <c r="K271" s="179" t="s">
        <v>335</v>
      </c>
      <c r="L271" s="42"/>
      <c r="M271" s="184" t="s">
        <v>3</v>
      </c>
      <c r="N271" s="185" t="s">
        <v>40</v>
      </c>
      <c r="O271" s="75"/>
      <c r="P271" s="186">
        <f>O271*H271</f>
        <v>0</v>
      </c>
      <c r="Q271" s="186">
        <v>0</v>
      </c>
      <c r="R271" s="186">
        <f>Q271*H271</f>
        <v>0</v>
      </c>
      <c r="S271" s="186">
        <v>0</v>
      </c>
      <c r="T271" s="187">
        <f>S271*H271</f>
        <v>0</v>
      </c>
      <c r="U271" s="41"/>
      <c r="V271" s="41"/>
      <c r="W271" s="41"/>
      <c r="X271" s="41"/>
      <c r="Y271" s="41"/>
      <c r="Z271" s="41"/>
      <c r="AA271" s="41"/>
      <c r="AB271" s="41"/>
      <c r="AC271" s="41"/>
      <c r="AD271" s="41"/>
      <c r="AE271" s="41"/>
      <c r="AR271" s="188" t="s">
        <v>113</v>
      </c>
      <c r="AT271" s="188" t="s">
        <v>331</v>
      </c>
      <c r="AU271" s="188" t="s">
        <v>76</v>
      </c>
      <c r="AY271" s="22" t="s">
        <v>328</v>
      </c>
      <c r="BE271" s="189">
        <f>IF(N271="základní",J271,0)</f>
        <v>0</v>
      </c>
      <c r="BF271" s="189">
        <f>IF(N271="snížená",J271,0)</f>
        <v>0</v>
      </c>
      <c r="BG271" s="189">
        <f>IF(N271="zákl. přenesená",J271,0)</f>
        <v>0</v>
      </c>
      <c r="BH271" s="189">
        <f>IF(N271="sníž. přenesená",J271,0)</f>
        <v>0</v>
      </c>
      <c r="BI271" s="189">
        <f>IF(N271="nulová",J271,0)</f>
        <v>0</v>
      </c>
      <c r="BJ271" s="22" t="s">
        <v>76</v>
      </c>
      <c r="BK271" s="189">
        <f>ROUND(I271*H271,2)</f>
        <v>0</v>
      </c>
      <c r="BL271" s="22" t="s">
        <v>113</v>
      </c>
      <c r="BM271" s="188" t="s">
        <v>1573</v>
      </c>
    </row>
    <row r="272" s="2" customFormat="1">
      <c r="A272" s="41"/>
      <c r="B272" s="42"/>
      <c r="C272" s="41"/>
      <c r="D272" s="190" t="s">
        <v>338</v>
      </c>
      <c r="E272" s="41"/>
      <c r="F272" s="191" t="s">
        <v>8217</v>
      </c>
      <c r="G272" s="41"/>
      <c r="H272" s="41"/>
      <c r="I272" s="192"/>
      <c r="J272" s="41"/>
      <c r="K272" s="41"/>
      <c r="L272" s="42"/>
      <c r="M272" s="193"/>
      <c r="N272" s="194"/>
      <c r="O272" s="75"/>
      <c r="P272" s="75"/>
      <c r="Q272" s="75"/>
      <c r="R272" s="75"/>
      <c r="S272" s="75"/>
      <c r="T272" s="76"/>
      <c r="U272" s="41"/>
      <c r="V272" s="41"/>
      <c r="W272" s="41"/>
      <c r="X272" s="41"/>
      <c r="Y272" s="41"/>
      <c r="Z272" s="41"/>
      <c r="AA272" s="41"/>
      <c r="AB272" s="41"/>
      <c r="AC272" s="41"/>
      <c r="AD272" s="41"/>
      <c r="AE272" s="41"/>
      <c r="AT272" s="22" t="s">
        <v>338</v>
      </c>
      <c r="AU272" s="22" t="s">
        <v>76</v>
      </c>
    </row>
    <row r="273" s="15" customFormat="1">
      <c r="A273" s="15"/>
      <c r="B273" s="217"/>
      <c r="C273" s="15"/>
      <c r="D273" s="195" t="s">
        <v>442</v>
      </c>
      <c r="E273" s="218" t="s">
        <v>3</v>
      </c>
      <c r="F273" s="219" t="s">
        <v>8188</v>
      </c>
      <c r="G273" s="15"/>
      <c r="H273" s="218" t="s">
        <v>3</v>
      </c>
      <c r="I273" s="220"/>
      <c r="J273" s="15"/>
      <c r="K273" s="15"/>
      <c r="L273" s="217"/>
      <c r="M273" s="221"/>
      <c r="N273" s="222"/>
      <c r="O273" s="222"/>
      <c r="P273" s="222"/>
      <c r="Q273" s="222"/>
      <c r="R273" s="222"/>
      <c r="S273" s="222"/>
      <c r="T273" s="223"/>
      <c r="U273" s="15"/>
      <c r="V273" s="15"/>
      <c r="W273" s="15"/>
      <c r="X273" s="15"/>
      <c r="Y273" s="15"/>
      <c r="Z273" s="15"/>
      <c r="AA273" s="15"/>
      <c r="AB273" s="15"/>
      <c r="AC273" s="15"/>
      <c r="AD273" s="15"/>
      <c r="AE273" s="15"/>
      <c r="AT273" s="218" t="s">
        <v>442</v>
      </c>
      <c r="AU273" s="218" t="s">
        <v>76</v>
      </c>
      <c r="AV273" s="15" t="s">
        <v>76</v>
      </c>
      <c r="AW273" s="15" t="s">
        <v>31</v>
      </c>
      <c r="AX273" s="15" t="s">
        <v>69</v>
      </c>
      <c r="AY273" s="218" t="s">
        <v>328</v>
      </c>
    </row>
    <row r="274" s="13" customFormat="1">
      <c r="A274" s="13"/>
      <c r="B274" s="201"/>
      <c r="C274" s="13"/>
      <c r="D274" s="195" t="s">
        <v>442</v>
      </c>
      <c r="E274" s="202" t="s">
        <v>3</v>
      </c>
      <c r="F274" s="203" t="s">
        <v>8964</v>
      </c>
      <c r="G274" s="13"/>
      <c r="H274" s="204">
        <v>1336</v>
      </c>
      <c r="I274" s="205"/>
      <c r="J274" s="13"/>
      <c r="K274" s="13"/>
      <c r="L274" s="201"/>
      <c r="M274" s="206"/>
      <c r="N274" s="207"/>
      <c r="O274" s="207"/>
      <c r="P274" s="207"/>
      <c r="Q274" s="207"/>
      <c r="R274" s="207"/>
      <c r="S274" s="207"/>
      <c r="T274" s="208"/>
      <c r="U274" s="13"/>
      <c r="V274" s="13"/>
      <c r="W274" s="13"/>
      <c r="X274" s="13"/>
      <c r="Y274" s="13"/>
      <c r="Z274" s="13"/>
      <c r="AA274" s="13"/>
      <c r="AB274" s="13"/>
      <c r="AC274" s="13"/>
      <c r="AD274" s="13"/>
      <c r="AE274" s="13"/>
      <c r="AT274" s="202" t="s">
        <v>442</v>
      </c>
      <c r="AU274" s="202" t="s">
        <v>76</v>
      </c>
      <c r="AV274" s="13" t="s">
        <v>79</v>
      </c>
      <c r="AW274" s="13" t="s">
        <v>31</v>
      </c>
      <c r="AX274" s="13" t="s">
        <v>69</v>
      </c>
      <c r="AY274" s="202" t="s">
        <v>328</v>
      </c>
    </row>
    <row r="275" s="14" customFormat="1">
      <c r="A275" s="14"/>
      <c r="B275" s="209"/>
      <c r="C275" s="14"/>
      <c r="D275" s="195" t="s">
        <v>442</v>
      </c>
      <c r="E275" s="210" t="s">
        <v>3</v>
      </c>
      <c r="F275" s="211" t="s">
        <v>452</v>
      </c>
      <c r="G275" s="14"/>
      <c r="H275" s="212">
        <v>1336</v>
      </c>
      <c r="I275" s="213"/>
      <c r="J275" s="14"/>
      <c r="K275" s="14"/>
      <c r="L275" s="209"/>
      <c r="M275" s="214"/>
      <c r="N275" s="215"/>
      <c r="O275" s="215"/>
      <c r="P275" s="215"/>
      <c r="Q275" s="215"/>
      <c r="R275" s="215"/>
      <c r="S275" s="215"/>
      <c r="T275" s="216"/>
      <c r="U275" s="14"/>
      <c r="V275" s="14"/>
      <c r="W275" s="14"/>
      <c r="X275" s="14"/>
      <c r="Y275" s="14"/>
      <c r="Z275" s="14"/>
      <c r="AA275" s="14"/>
      <c r="AB275" s="14"/>
      <c r="AC275" s="14"/>
      <c r="AD275" s="14"/>
      <c r="AE275" s="14"/>
      <c r="AT275" s="210" t="s">
        <v>442</v>
      </c>
      <c r="AU275" s="210" t="s">
        <v>76</v>
      </c>
      <c r="AV275" s="14" t="s">
        <v>113</v>
      </c>
      <c r="AW275" s="14" t="s">
        <v>31</v>
      </c>
      <c r="AX275" s="14" t="s">
        <v>76</v>
      </c>
      <c r="AY275" s="210" t="s">
        <v>328</v>
      </c>
    </row>
    <row r="276" s="12" customFormat="1" ht="25.92" customHeight="1">
      <c r="A276" s="12"/>
      <c r="B276" s="163"/>
      <c r="C276" s="12"/>
      <c r="D276" s="164" t="s">
        <v>68</v>
      </c>
      <c r="E276" s="165" t="s">
        <v>8261</v>
      </c>
      <c r="F276" s="165" t="s">
        <v>8965</v>
      </c>
      <c r="G276" s="12"/>
      <c r="H276" s="12"/>
      <c r="I276" s="166"/>
      <c r="J276" s="167">
        <f>BK276</f>
        <v>0</v>
      </c>
      <c r="K276" s="12"/>
      <c r="L276" s="163"/>
      <c r="M276" s="168"/>
      <c r="N276" s="169"/>
      <c r="O276" s="169"/>
      <c r="P276" s="170">
        <f>SUM(P277:P340)</f>
        <v>0</v>
      </c>
      <c r="Q276" s="169"/>
      <c r="R276" s="170">
        <f>SUM(R277:R340)</f>
        <v>0</v>
      </c>
      <c r="S276" s="169"/>
      <c r="T276" s="171">
        <f>SUM(T277:T340)</f>
        <v>0</v>
      </c>
      <c r="U276" s="12"/>
      <c r="V276" s="12"/>
      <c r="W276" s="12"/>
      <c r="X276" s="12"/>
      <c r="Y276" s="12"/>
      <c r="Z276" s="12"/>
      <c r="AA276" s="12"/>
      <c r="AB276" s="12"/>
      <c r="AC276" s="12"/>
      <c r="AD276" s="12"/>
      <c r="AE276" s="12"/>
      <c r="AR276" s="164" t="s">
        <v>76</v>
      </c>
      <c r="AT276" s="172" t="s">
        <v>68</v>
      </c>
      <c r="AU276" s="172" t="s">
        <v>69</v>
      </c>
      <c r="AY276" s="164" t="s">
        <v>328</v>
      </c>
      <c r="BK276" s="173">
        <f>SUM(BK277:BK340)</f>
        <v>0</v>
      </c>
    </row>
    <row r="277" s="2" customFormat="1" ht="49.05" customHeight="1">
      <c r="A277" s="41"/>
      <c r="B277" s="176"/>
      <c r="C277" s="177" t="s">
        <v>778</v>
      </c>
      <c r="D277" s="177" t="s">
        <v>331</v>
      </c>
      <c r="E277" s="178" t="s">
        <v>8263</v>
      </c>
      <c r="F277" s="179" t="s">
        <v>8264</v>
      </c>
      <c r="G277" s="180" t="s">
        <v>439</v>
      </c>
      <c r="H277" s="181">
        <v>16</v>
      </c>
      <c r="I277" s="182"/>
      <c r="J277" s="183">
        <f>ROUND(I277*H277,2)</f>
        <v>0</v>
      </c>
      <c r="K277" s="179" t="s">
        <v>335</v>
      </c>
      <c r="L277" s="42"/>
      <c r="M277" s="184" t="s">
        <v>3</v>
      </c>
      <c r="N277" s="185" t="s">
        <v>40</v>
      </c>
      <c r="O277" s="75"/>
      <c r="P277" s="186">
        <f>O277*H277</f>
        <v>0</v>
      </c>
      <c r="Q277" s="186">
        <v>0</v>
      </c>
      <c r="R277" s="186">
        <f>Q277*H277</f>
        <v>0</v>
      </c>
      <c r="S277" s="186">
        <v>0</v>
      </c>
      <c r="T277" s="187">
        <f>S277*H277</f>
        <v>0</v>
      </c>
      <c r="U277" s="41"/>
      <c r="V277" s="41"/>
      <c r="W277" s="41"/>
      <c r="X277" s="41"/>
      <c r="Y277" s="41"/>
      <c r="Z277" s="41"/>
      <c r="AA277" s="41"/>
      <c r="AB277" s="41"/>
      <c r="AC277" s="41"/>
      <c r="AD277" s="41"/>
      <c r="AE277" s="41"/>
      <c r="AR277" s="188" t="s">
        <v>113</v>
      </c>
      <c r="AT277" s="188" t="s">
        <v>331</v>
      </c>
      <c r="AU277" s="188" t="s">
        <v>76</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113</v>
      </c>
      <c r="BM277" s="188" t="s">
        <v>1372</v>
      </c>
    </row>
    <row r="278" s="2" customFormat="1">
      <c r="A278" s="41"/>
      <c r="B278" s="42"/>
      <c r="C278" s="41"/>
      <c r="D278" s="190" t="s">
        <v>338</v>
      </c>
      <c r="E278" s="41"/>
      <c r="F278" s="191" t="s">
        <v>8265</v>
      </c>
      <c r="G278" s="41"/>
      <c r="H278" s="41"/>
      <c r="I278" s="192"/>
      <c r="J278" s="41"/>
      <c r="K278" s="41"/>
      <c r="L278" s="42"/>
      <c r="M278" s="193"/>
      <c r="N278" s="194"/>
      <c r="O278" s="75"/>
      <c r="P278" s="75"/>
      <c r="Q278" s="75"/>
      <c r="R278" s="75"/>
      <c r="S278" s="75"/>
      <c r="T278" s="76"/>
      <c r="U278" s="41"/>
      <c r="V278" s="41"/>
      <c r="W278" s="41"/>
      <c r="X278" s="41"/>
      <c r="Y278" s="41"/>
      <c r="Z278" s="41"/>
      <c r="AA278" s="41"/>
      <c r="AB278" s="41"/>
      <c r="AC278" s="41"/>
      <c r="AD278" s="41"/>
      <c r="AE278" s="41"/>
      <c r="AT278" s="22" t="s">
        <v>338</v>
      </c>
      <c r="AU278" s="22" t="s">
        <v>76</v>
      </c>
    </row>
    <row r="279" s="2" customFormat="1" ht="24.15" customHeight="1">
      <c r="A279" s="41"/>
      <c r="B279" s="176"/>
      <c r="C279" s="177" t="s">
        <v>783</v>
      </c>
      <c r="D279" s="177" t="s">
        <v>331</v>
      </c>
      <c r="E279" s="178" t="s">
        <v>8269</v>
      </c>
      <c r="F279" s="179" t="s">
        <v>8270</v>
      </c>
      <c r="G279" s="180" t="s">
        <v>439</v>
      </c>
      <c r="H279" s="181">
        <v>16</v>
      </c>
      <c r="I279" s="182"/>
      <c r="J279" s="183">
        <f>ROUND(I279*H279,2)</f>
        <v>0</v>
      </c>
      <c r="K279" s="179" t="s">
        <v>335</v>
      </c>
      <c r="L279" s="42"/>
      <c r="M279" s="184" t="s">
        <v>3</v>
      </c>
      <c r="N279" s="185" t="s">
        <v>40</v>
      </c>
      <c r="O279" s="75"/>
      <c r="P279" s="186">
        <f>O279*H279</f>
        <v>0</v>
      </c>
      <c r="Q279" s="186">
        <v>0</v>
      </c>
      <c r="R279" s="186">
        <f>Q279*H279</f>
        <v>0</v>
      </c>
      <c r="S279" s="186">
        <v>0</v>
      </c>
      <c r="T279" s="187">
        <f>S279*H279</f>
        <v>0</v>
      </c>
      <c r="U279" s="41"/>
      <c r="V279" s="41"/>
      <c r="W279" s="41"/>
      <c r="X279" s="41"/>
      <c r="Y279" s="41"/>
      <c r="Z279" s="41"/>
      <c r="AA279" s="41"/>
      <c r="AB279" s="41"/>
      <c r="AC279" s="41"/>
      <c r="AD279" s="41"/>
      <c r="AE279" s="41"/>
      <c r="AR279" s="188" t="s">
        <v>113</v>
      </c>
      <c r="AT279" s="188" t="s">
        <v>331</v>
      </c>
      <c r="AU279" s="188" t="s">
        <v>76</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113</v>
      </c>
      <c r="BM279" s="188" t="s">
        <v>1375</v>
      </c>
    </row>
    <row r="280" s="2" customFormat="1">
      <c r="A280" s="41"/>
      <c r="B280" s="42"/>
      <c r="C280" s="41"/>
      <c r="D280" s="190" t="s">
        <v>338</v>
      </c>
      <c r="E280" s="41"/>
      <c r="F280" s="191" t="s">
        <v>8271</v>
      </c>
      <c r="G280" s="41"/>
      <c r="H280" s="41"/>
      <c r="I280" s="192"/>
      <c r="J280" s="41"/>
      <c r="K280" s="41"/>
      <c r="L280" s="42"/>
      <c r="M280" s="193"/>
      <c r="N280" s="194"/>
      <c r="O280" s="75"/>
      <c r="P280" s="75"/>
      <c r="Q280" s="75"/>
      <c r="R280" s="75"/>
      <c r="S280" s="75"/>
      <c r="T280" s="76"/>
      <c r="U280" s="41"/>
      <c r="V280" s="41"/>
      <c r="W280" s="41"/>
      <c r="X280" s="41"/>
      <c r="Y280" s="41"/>
      <c r="Z280" s="41"/>
      <c r="AA280" s="41"/>
      <c r="AB280" s="41"/>
      <c r="AC280" s="41"/>
      <c r="AD280" s="41"/>
      <c r="AE280" s="41"/>
      <c r="AT280" s="22" t="s">
        <v>338</v>
      </c>
      <c r="AU280" s="22" t="s">
        <v>76</v>
      </c>
    </row>
    <row r="281" s="2" customFormat="1" ht="49.05" customHeight="1">
      <c r="A281" s="41"/>
      <c r="B281" s="176"/>
      <c r="C281" s="177" t="s">
        <v>788</v>
      </c>
      <c r="D281" s="177" t="s">
        <v>331</v>
      </c>
      <c r="E281" s="178" t="s">
        <v>8966</v>
      </c>
      <c r="F281" s="179" t="s">
        <v>8154</v>
      </c>
      <c r="G281" s="180" t="s">
        <v>439</v>
      </c>
      <c r="H281" s="181">
        <v>32</v>
      </c>
      <c r="I281" s="182"/>
      <c r="J281" s="183">
        <f>ROUND(I281*H281,2)</f>
        <v>0</v>
      </c>
      <c r="K281" s="179" t="s">
        <v>335</v>
      </c>
      <c r="L281" s="42"/>
      <c r="M281" s="184" t="s">
        <v>3</v>
      </c>
      <c r="N281" s="185" t="s">
        <v>40</v>
      </c>
      <c r="O281" s="75"/>
      <c r="P281" s="186">
        <f>O281*H281</f>
        <v>0</v>
      </c>
      <c r="Q281" s="186">
        <v>0</v>
      </c>
      <c r="R281" s="186">
        <f>Q281*H281</f>
        <v>0</v>
      </c>
      <c r="S281" s="186">
        <v>0</v>
      </c>
      <c r="T281" s="187">
        <f>S281*H281</f>
        <v>0</v>
      </c>
      <c r="U281" s="41"/>
      <c r="V281" s="41"/>
      <c r="W281" s="41"/>
      <c r="X281" s="41"/>
      <c r="Y281" s="41"/>
      <c r="Z281" s="41"/>
      <c r="AA281" s="41"/>
      <c r="AB281" s="41"/>
      <c r="AC281" s="41"/>
      <c r="AD281" s="41"/>
      <c r="AE281" s="41"/>
      <c r="AR281" s="188" t="s">
        <v>113</v>
      </c>
      <c r="AT281" s="188" t="s">
        <v>331</v>
      </c>
      <c r="AU281" s="188" t="s">
        <v>76</v>
      </c>
      <c r="AY281" s="22" t="s">
        <v>328</v>
      </c>
      <c r="BE281" s="189">
        <f>IF(N281="základní",J281,0)</f>
        <v>0</v>
      </c>
      <c r="BF281" s="189">
        <f>IF(N281="snížená",J281,0)</f>
        <v>0</v>
      </c>
      <c r="BG281" s="189">
        <f>IF(N281="zákl. přenesená",J281,0)</f>
        <v>0</v>
      </c>
      <c r="BH281" s="189">
        <f>IF(N281="sníž. přenesená",J281,0)</f>
        <v>0</v>
      </c>
      <c r="BI281" s="189">
        <f>IF(N281="nulová",J281,0)</f>
        <v>0</v>
      </c>
      <c r="BJ281" s="22" t="s">
        <v>76</v>
      </c>
      <c r="BK281" s="189">
        <f>ROUND(I281*H281,2)</f>
        <v>0</v>
      </c>
      <c r="BL281" s="22" t="s">
        <v>113</v>
      </c>
      <c r="BM281" s="188" t="s">
        <v>1580</v>
      </c>
    </row>
    <row r="282" s="2" customFormat="1">
      <c r="A282" s="41"/>
      <c r="B282" s="42"/>
      <c r="C282" s="41"/>
      <c r="D282" s="190" t="s">
        <v>338</v>
      </c>
      <c r="E282" s="41"/>
      <c r="F282" s="191" t="s">
        <v>8967</v>
      </c>
      <c r="G282" s="41"/>
      <c r="H282" s="41"/>
      <c r="I282" s="192"/>
      <c r="J282" s="41"/>
      <c r="K282" s="41"/>
      <c r="L282" s="42"/>
      <c r="M282" s="193"/>
      <c r="N282" s="194"/>
      <c r="O282" s="75"/>
      <c r="P282" s="75"/>
      <c r="Q282" s="75"/>
      <c r="R282" s="75"/>
      <c r="S282" s="75"/>
      <c r="T282" s="76"/>
      <c r="U282" s="41"/>
      <c r="V282" s="41"/>
      <c r="W282" s="41"/>
      <c r="X282" s="41"/>
      <c r="Y282" s="41"/>
      <c r="Z282" s="41"/>
      <c r="AA282" s="41"/>
      <c r="AB282" s="41"/>
      <c r="AC282" s="41"/>
      <c r="AD282" s="41"/>
      <c r="AE282" s="41"/>
      <c r="AT282" s="22" t="s">
        <v>338</v>
      </c>
      <c r="AU282" s="22" t="s">
        <v>76</v>
      </c>
    </row>
    <row r="283" s="15" customFormat="1">
      <c r="A283" s="15"/>
      <c r="B283" s="217"/>
      <c r="C283" s="15"/>
      <c r="D283" s="195" t="s">
        <v>442</v>
      </c>
      <c r="E283" s="218" t="s">
        <v>3</v>
      </c>
      <c r="F283" s="219" t="s">
        <v>8274</v>
      </c>
      <c r="G283" s="15"/>
      <c r="H283" s="218" t="s">
        <v>3</v>
      </c>
      <c r="I283" s="220"/>
      <c r="J283" s="15"/>
      <c r="K283" s="15"/>
      <c r="L283" s="217"/>
      <c r="M283" s="221"/>
      <c r="N283" s="222"/>
      <c r="O283" s="222"/>
      <c r="P283" s="222"/>
      <c r="Q283" s="222"/>
      <c r="R283" s="222"/>
      <c r="S283" s="222"/>
      <c r="T283" s="223"/>
      <c r="U283" s="15"/>
      <c r="V283" s="15"/>
      <c r="W283" s="15"/>
      <c r="X283" s="15"/>
      <c r="Y283" s="15"/>
      <c r="Z283" s="15"/>
      <c r="AA283" s="15"/>
      <c r="AB283" s="15"/>
      <c r="AC283" s="15"/>
      <c r="AD283" s="15"/>
      <c r="AE283" s="15"/>
      <c r="AT283" s="218" t="s">
        <v>442</v>
      </c>
      <c r="AU283" s="218" t="s">
        <v>76</v>
      </c>
      <c r="AV283" s="15" t="s">
        <v>76</v>
      </c>
      <c r="AW283" s="15" t="s">
        <v>31</v>
      </c>
      <c r="AX283" s="15" t="s">
        <v>69</v>
      </c>
      <c r="AY283" s="218" t="s">
        <v>328</v>
      </c>
    </row>
    <row r="284" s="13" customFormat="1">
      <c r="A284" s="13"/>
      <c r="B284" s="201"/>
      <c r="C284" s="13"/>
      <c r="D284" s="195" t="s">
        <v>442</v>
      </c>
      <c r="E284" s="202" t="s">
        <v>3</v>
      </c>
      <c r="F284" s="203" t="s">
        <v>8968</v>
      </c>
      <c r="G284" s="13"/>
      <c r="H284" s="204">
        <v>32</v>
      </c>
      <c r="I284" s="205"/>
      <c r="J284" s="13"/>
      <c r="K284" s="13"/>
      <c r="L284" s="201"/>
      <c r="M284" s="206"/>
      <c r="N284" s="207"/>
      <c r="O284" s="207"/>
      <c r="P284" s="207"/>
      <c r="Q284" s="207"/>
      <c r="R284" s="207"/>
      <c r="S284" s="207"/>
      <c r="T284" s="208"/>
      <c r="U284" s="13"/>
      <c r="V284" s="13"/>
      <c r="W284" s="13"/>
      <c r="X284" s="13"/>
      <c r="Y284" s="13"/>
      <c r="Z284" s="13"/>
      <c r="AA284" s="13"/>
      <c r="AB284" s="13"/>
      <c r="AC284" s="13"/>
      <c r="AD284" s="13"/>
      <c r="AE284" s="13"/>
      <c r="AT284" s="202" t="s">
        <v>442</v>
      </c>
      <c r="AU284" s="202" t="s">
        <v>76</v>
      </c>
      <c r="AV284" s="13" t="s">
        <v>79</v>
      </c>
      <c r="AW284" s="13" t="s">
        <v>31</v>
      </c>
      <c r="AX284" s="13" t="s">
        <v>69</v>
      </c>
      <c r="AY284" s="202" t="s">
        <v>328</v>
      </c>
    </row>
    <row r="285" s="14" customFormat="1">
      <c r="A285" s="14"/>
      <c r="B285" s="209"/>
      <c r="C285" s="14"/>
      <c r="D285" s="195" t="s">
        <v>442</v>
      </c>
      <c r="E285" s="210" t="s">
        <v>3</v>
      </c>
      <c r="F285" s="211" t="s">
        <v>452</v>
      </c>
      <c r="G285" s="14"/>
      <c r="H285" s="212">
        <v>32</v>
      </c>
      <c r="I285" s="213"/>
      <c r="J285" s="14"/>
      <c r="K285" s="14"/>
      <c r="L285" s="209"/>
      <c r="M285" s="214"/>
      <c r="N285" s="215"/>
      <c r="O285" s="215"/>
      <c r="P285" s="215"/>
      <c r="Q285" s="215"/>
      <c r="R285" s="215"/>
      <c r="S285" s="215"/>
      <c r="T285" s="216"/>
      <c r="U285" s="14"/>
      <c r="V285" s="14"/>
      <c r="W285" s="14"/>
      <c r="X285" s="14"/>
      <c r="Y285" s="14"/>
      <c r="Z285" s="14"/>
      <c r="AA285" s="14"/>
      <c r="AB285" s="14"/>
      <c r="AC285" s="14"/>
      <c r="AD285" s="14"/>
      <c r="AE285" s="14"/>
      <c r="AT285" s="210" t="s">
        <v>442</v>
      </c>
      <c r="AU285" s="210" t="s">
        <v>76</v>
      </c>
      <c r="AV285" s="14" t="s">
        <v>113</v>
      </c>
      <c r="AW285" s="14" t="s">
        <v>31</v>
      </c>
      <c r="AX285" s="14" t="s">
        <v>76</v>
      </c>
      <c r="AY285" s="210" t="s">
        <v>328</v>
      </c>
    </row>
    <row r="286" s="2" customFormat="1" ht="16.5" customHeight="1">
      <c r="A286" s="41"/>
      <c r="B286" s="176"/>
      <c r="C286" s="224" t="s">
        <v>793</v>
      </c>
      <c r="D286" s="224" t="s">
        <v>539</v>
      </c>
      <c r="E286" s="225" t="s">
        <v>8156</v>
      </c>
      <c r="F286" s="226" t="s">
        <v>8157</v>
      </c>
      <c r="G286" s="227" t="s">
        <v>3585</v>
      </c>
      <c r="H286" s="228">
        <v>0.016</v>
      </c>
      <c r="I286" s="229"/>
      <c r="J286" s="230">
        <f>ROUND(I286*H286,2)</f>
        <v>0</v>
      </c>
      <c r="K286" s="226" t="s">
        <v>335</v>
      </c>
      <c r="L286" s="231"/>
      <c r="M286" s="232" t="s">
        <v>3</v>
      </c>
      <c r="N286" s="233" t="s">
        <v>40</v>
      </c>
      <c r="O286" s="75"/>
      <c r="P286" s="186">
        <f>O286*H286</f>
        <v>0</v>
      </c>
      <c r="Q286" s="186">
        <v>0</v>
      </c>
      <c r="R286" s="186">
        <f>Q286*H286</f>
        <v>0</v>
      </c>
      <c r="S286" s="186">
        <v>0</v>
      </c>
      <c r="T286" s="187">
        <f>S286*H286</f>
        <v>0</v>
      </c>
      <c r="U286" s="41"/>
      <c r="V286" s="41"/>
      <c r="W286" s="41"/>
      <c r="X286" s="41"/>
      <c r="Y286" s="41"/>
      <c r="Z286" s="41"/>
      <c r="AA286" s="41"/>
      <c r="AB286" s="41"/>
      <c r="AC286" s="41"/>
      <c r="AD286" s="41"/>
      <c r="AE286" s="41"/>
      <c r="AR286" s="188" t="s">
        <v>171</v>
      </c>
      <c r="AT286" s="188" t="s">
        <v>539</v>
      </c>
      <c r="AU286" s="188" t="s">
        <v>76</v>
      </c>
      <c r="AY286" s="22" t="s">
        <v>328</v>
      </c>
      <c r="BE286" s="189">
        <f>IF(N286="základní",J286,0)</f>
        <v>0</v>
      </c>
      <c r="BF286" s="189">
        <f>IF(N286="snížená",J286,0)</f>
        <v>0</v>
      </c>
      <c r="BG286" s="189">
        <f>IF(N286="zákl. přenesená",J286,0)</f>
        <v>0</v>
      </c>
      <c r="BH286" s="189">
        <f>IF(N286="sníž. přenesená",J286,0)</f>
        <v>0</v>
      </c>
      <c r="BI286" s="189">
        <f>IF(N286="nulová",J286,0)</f>
        <v>0</v>
      </c>
      <c r="BJ286" s="22" t="s">
        <v>76</v>
      </c>
      <c r="BK286" s="189">
        <f>ROUND(I286*H286,2)</f>
        <v>0</v>
      </c>
      <c r="BL286" s="22" t="s">
        <v>113</v>
      </c>
      <c r="BM286" s="188" t="s">
        <v>1379</v>
      </c>
    </row>
    <row r="287" s="13" customFormat="1">
      <c r="A287" s="13"/>
      <c r="B287" s="201"/>
      <c r="C287" s="13"/>
      <c r="D287" s="195" t="s">
        <v>442</v>
      </c>
      <c r="E287" s="202" t="s">
        <v>3</v>
      </c>
      <c r="F287" s="203" t="s">
        <v>8969</v>
      </c>
      <c r="G287" s="13"/>
      <c r="H287" s="204">
        <v>0.016</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76</v>
      </c>
      <c r="AV287" s="13" t="s">
        <v>79</v>
      </c>
      <c r="AW287" s="13" t="s">
        <v>31</v>
      </c>
      <c r="AX287" s="13" t="s">
        <v>69</v>
      </c>
      <c r="AY287" s="202" t="s">
        <v>328</v>
      </c>
    </row>
    <row r="288" s="14" customFormat="1">
      <c r="A288" s="14"/>
      <c r="B288" s="209"/>
      <c r="C288" s="14"/>
      <c r="D288" s="195" t="s">
        <v>442</v>
      </c>
      <c r="E288" s="210" t="s">
        <v>3</v>
      </c>
      <c r="F288" s="211" t="s">
        <v>452</v>
      </c>
      <c r="G288" s="14"/>
      <c r="H288" s="212">
        <v>0.016</v>
      </c>
      <c r="I288" s="213"/>
      <c r="J288" s="14"/>
      <c r="K288" s="14"/>
      <c r="L288" s="209"/>
      <c r="M288" s="214"/>
      <c r="N288" s="215"/>
      <c r="O288" s="215"/>
      <c r="P288" s="215"/>
      <c r="Q288" s="215"/>
      <c r="R288" s="215"/>
      <c r="S288" s="215"/>
      <c r="T288" s="216"/>
      <c r="U288" s="14"/>
      <c r="V288" s="14"/>
      <c r="W288" s="14"/>
      <c r="X288" s="14"/>
      <c r="Y288" s="14"/>
      <c r="Z288" s="14"/>
      <c r="AA288" s="14"/>
      <c r="AB288" s="14"/>
      <c r="AC288" s="14"/>
      <c r="AD288" s="14"/>
      <c r="AE288" s="14"/>
      <c r="AT288" s="210" t="s">
        <v>442</v>
      </c>
      <c r="AU288" s="210" t="s">
        <v>76</v>
      </c>
      <c r="AV288" s="14" t="s">
        <v>113</v>
      </c>
      <c r="AW288" s="14" t="s">
        <v>31</v>
      </c>
      <c r="AX288" s="14" t="s">
        <v>76</v>
      </c>
      <c r="AY288" s="210" t="s">
        <v>328</v>
      </c>
    </row>
    <row r="289" s="2" customFormat="1" ht="24.15" customHeight="1">
      <c r="A289" s="41"/>
      <c r="B289" s="176"/>
      <c r="C289" s="177" t="s">
        <v>797</v>
      </c>
      <c r="D289" s="177" t="s">
        <v>331</v>
      </c>
      <c r="E289" s="178" t="s">
        <v>8224</v>
      </c>
      <c r="F289" s="179" t="s">
        <v>8225</v>
      </c>
      <c r="G289" s="180" t="s">
        <v>476</v>
      </c>
      <c r="H289" s="181">
        <v>11</v>
      </c>
      <c r="I289" s="182"/>
      <c r="J289" s="183">
        <f>ROUND(I289*H289,2)</f>
        <v>0</v>
      </c>
      <c r="K289" s="179" t="s">
        <v>3</v>
      </c>
      <c r="L289" s="42"/>
      <c r="M289" s="184" t="s">
        <v>3</v>
      </c>
      <c r="N289" s="185" t="s">
        <v>40</v>
      </c>
      <c r="O289" s="75"/>
      <c r="P289" s="186">
        <f>O289*H289</f>
        <v>0</v>
      </c>
      <c r="Q289" s="186">
        <v>0</v>
      </c>
      <c r="R289" s="186">
        <f>Q289*H289</f>
        <v>0</v>
      </c>
      <c r="S289" s="186">
        <v>0</v>
      </c>
      <c r="T289" s="187">
        <f>S289*H289</f>
        <v>0</v>
      </c>
      <c r="U289" s="41"/>
      <c r="V289" s="41"/>
      <c r="W289" s="41"/>
      <c r="X289" s="41"/>
      <c r="Y289" s="41"/>
      <c r="Z289" s="41"/>
      <c r="AA289" s="41"/>
      <c r="AB289" s="41"/>
      <c r="AC289" s="41"/>
      <c r="AD289" s="41"/>
      <c r="AE289" s="41"/>
      <c r="AR289" s="188" t="s">
        <v>113</v>
      </c>
      <c r="AT289" s="188" t="s">
        <v>331</v>
      </c>
      <c r="AU289" s="188" t="s">
        <v>76</v>
      </c>
      <c r="AY289" s="22" t="s">
        <v>328</v>
      </c>
      <c r="BE289" s="189">
        <f>IF(N289="základní",J289,0)</f>
        <v>0</v>
      </c>
      <c r="BF289" s="189">
        <f>IF(N289="snížená",J289,0)</f>
        <v>0</v>
      </c>
      <c r="BG289" s="189">
        <f>IF(N289="zákl. přenesená",J289,0)</f>
        <v>0</v>
      </c>
      <c r="BH289" s="189">
        <f>IF(N289="sníž. přenesená",J289,0)</f>
        <v>0</v>
      </c>
      <c r="BI289" s="189">
        <f>IF(N289="nulová",J289,0)</f>
        <v>0</v>
      </c>
      <c r="BJ289" s="22" t="s">
        <v>76</v>
      </c>
      <c r="BK289" s="189">
        <f>ROUND(I289*H289,2)</f>
        <v>0</v>
      </c>
      <c r="BL289" s="22" t="s">
        <v>113</v>
      </c>
      <c r="BM289" s="188" t="s">
        <v>1382</v>
      </c>
    </row>
    <row r="290" s="2" customFormat="1">
      <c r="A290" s="41"/>
      <c r="B290" s="42"/>
      <c r="C290" s="41"/>
      <c r="D290" s="195" t="s">
        <v>340</v>
      </c>
      <c r="E290" s="41"/>
      <c r="F290" s="196" t="s">
        <v>8226</v>
      </c>
      <c r="G290" s="41"/>
      <c r="H290" s="41"/>
      <c r="I290" s="192"/>
      <c r="J290" s="41"/>
      <c r="K290" s="41"/>
      <c r="L290" s="42"/>
      <c r="M290" s="193"/>
      <c r="N290" s="194"/>
      <c r="O290" s="75"/>
      <c r="P290" s="75"/>
      <c r="Q290" s="75"/>
      <c r="R290" s="75"/>
      <c r="S290" s="75"/>
      <c r="T290" s="76"/>
      <c r="U290" s="41"/>
      <c r="V290" s="41"/>
      <c r="W290" s="41"/>
      <c r="X290" s="41"/>
      <c r="Y290" s="41"/>
      <c r="Z290" s="41"/>
      <c r="AA290" s="41"/>
      <c r="AB290" s="41"/>
      <c r="AC290" s="41"/>
      <c r="AD290" s="41"/>
      <c r="AE290" s="41"/>
      <c r="AT290" s="22" t="s">
        <v>340</v>
      </c>
      <c r="AU290" s="22" t="s">
        <v>76</v>
      </c>
    </row>
    <row r="291" s="2" customFormat="1" ht="24.15" customHeight="1">
      <c r="A291" s="41"/>
      <c r="B291" s="176"/>
      <c r="C291" s="177" t="s">
        <v>801</v>
      </c>
      <c r="D291" s="177" t="s">
        <v>331</v>
      </c>
      <c r="E291" s="178" t="s">
        <v>8277</v>
      </c>
      <c r="F291" s="179" t="s">
        <v>8970</v>
      </c>
      <c r="G291" s="180" t="s">
        <v>476</v>
      </c>
      <c r="H291" s="181">
        <v>11</v>
      </c>
      <c r="I291" s="182"/>
      <c r="J291" s="183">
        <f>ROUND(I291*H291,2)</f>
        <v>0</v>
      </c>
      <c r="K291" s="179" t="s">
        <v>3</v>
      </c>
      <c r="L291" s="42"/>
      <c r="M291" s="184" t="s">
        <v>3</v>
      </c>
      <c r="N291" s="185" t="s">
        <v>40</v>
      </c>
      <c r="O291" s="75"/>
      <c r="P291" s="186">
        <f>O291*H291</f>
        <v>0</v>
      </c>
      <c r="Q291" s="186">
        <v>0</v>
      </c>
      <c r="R291" s="186">
        <f>Q291*H291</f>
        <v>0</v>
      </c>
      <c r="S291" s="186">
        <v>0</v>
      </c>
      <c r="T291" s="187">
        <f>S291*H291</f>
        <v>0</v>
      </c>
      <c r="U291" s="41"/>
      <c r="V291" s="41"/>
      <c r="W291" s="41"/>
      <c r="X291" s="41"/>
      <c r="Y291" s="41"/>
      <c r="Z291" s="41"/>
      <c r="AA291" s="41"/>
      <c r="AB291" s="41"/>
      <c r="AC291" s="41"/>
      <c r="AD291" s="41"/>
      <c r="AE291" s="41"/>
      <c r="AR291" s="188" t="s">
        <v>113</v>
      </c>
      <c r="AT291" s="188" t="s">
        <v>331</v>
      </c>
      <c r="AU291" s="188" t="s">
        <v>76</v>
      </c>
      <c r="AY291" s="22" t="s">
        <v>328</v>
      </c>
      <c r="BE291" s="189">
        <f>IF(N291="základní",J291,0)</f>
        <v>0</v>
      </c>
      <c r="BF291" s="189">
        <f>IF(N291="snížená",J291,0)</f>
        <v>0</v>
      </c>
      <c r="BG291" s="189">
        <f>IF(N291="zákl. přenesená",J291,0)</f>
        <v>0</v>
      </c>
      <c r="BH291" s="189">
        <f>IF(N291="sníž. přenesená",J291,0)</f>
        <v>0</v>
      </c>
      <c r="BI291" s="189">
        <f>IF(N291="nulová",J291,0)</f>
        <v>0</v>
      </c>
      <c r="BJ291" s="22" t="s">
        <v>76</v>
      </c>
      <c r="BK291" s="189">
        <f>ROUND(I291*H291,2)</f>
        <v>0</v>
      </c>
      <c r="BL291" s="22" t="s">
        <v>113</v>
      </c>
      <c r="BM291" s="188" t="s">
        <v>1589</v>
      </c>
    </row>
    <row r="292" s="2" customFormat="1" ht="37.8" customHeight="1">
      <c r="A292" s="41"/>
      <c r="B292" s="176"/>
      <c r="C292" s="177" t="s">
        <v>805</v>
      </c>
      <c r="D292" s="177" t="s">
        <v>331</v>
      </c>
      <c r="E292" s="178" t="s">
        <v>8971</v>
      </c>
      <c r="F292" s="179" t="s">
        <v>8279</v>
      </c>
      <c r="G292" s="180" t="s">
        <v>439</v>
      </c>
      <c r="H292" s="181">
        <v>16</v>
      </c>
      <c r="I292" s="182"/>
      <c r="J292" s="183">
        <f>ROUND(I292*H292,2)</f>
        <v>0</v>
      </c>
      <c r="K292" s="179" t="s">
        <v>335</v>
      </c>
      <c r="L292" s="42"/>
      <c r="M292" s="184" t="s">
        <v>3</v>
      </c>
      <c r="N292" s="185" t="s">
        <v>40</v>
      </c>
      <c r="O292" s="75"/>
      <c r="P292" s="186">
        <f>O292*H292</f>
        <v>0</v>
      </c>
      <c r="Q292" s="186">
        <v>0</v>
      </c>
      <c r="R292" s="186">
        <f>Q292*H292</f>
        <v>0</v>
      </c>
      <c r="S292" s="186">
        <v>0</v>
      </c>
      <c r="T292" s="187">
        <f>S292*H292</f>
        <v>0</v>
      </c>
      <c r="U292" s="41"/>
      <c r="V292" s="41"/>
      <c r="W292" s="41"/>
      <c r="X292" s="41"/>
      <c r="Y292" s="41"/>
      <c r="Z292" s="41"/>
      <c r="AA292" s="41"/>
      <c r="AB292" s="41"/>
      <c r="AC292" s="41"/>
      <c r="AD292" s="41"/>
      <c r="AE292" s="41"/>
      <c r="AR292" s="188" t="s">
        <v>113</v>
      </c>
      <c r="AT292" s="188" t="s">
        <v>331</v>
      </c>
      <c r="AU292" s="188" t="s">
        <v>76</v>
      </c>
      <c r="AY292" s="22" t="s">
        <v>328</v>
      </c>
      <c r="BE292" s="189">
        <f>IF(N292="základní",J292,0)</f>
        <v>0</v>
      </c>
      <c r="BF292" s="189">
        <f>IF(N292="snížená",J292,0)</f>
        <v>0</v>
      </c>
      <c r="BG292" s="189">
        <f>IF(N292="zákl. přenesená",J292,0)</f>
        <v>0</v>
      </c>
      <c r="BH292" s="189">
        <f>IF(N292="sníž. přenesená",J292,0)</f>
        <v>0</v>
      </c>
      <c r="BI292" s="189">
        <f>IF(N292="nulová",J292,0)</f>
        <v>0</v>
      </c>
      <c r="BJ292" s="22" t="s">
        <v>76</v>
      </c>
      <c r="BK292" s="189">
        <f>ROUND(I292*H292,2)</f>
        <v>0</v>
      </c>
      <c r="BL292" s="22" t="s">
        <v>113</v>
      </c>
      <c r="BM292" s="188" t="s">
        <v>1385</v>
      </c>
    </row>
    <row r="293" s="2" customFormat="1">
      <c r="A293" s="41"/>
      <c r="B293" s="42"/>
      <c r="C293" s="41"/>
      <c r="D293" s="190" t="s">
        <v>338</v>
      </c>
      <c r="E293" s="41"/>
      <c r="F293" s="191" t="s">
        <v>8972</v>
      </c>
      <c r="G293" s="41"/>
      <c r="H293" s="41"/>
      <c r="I293" s="192"/>
      <c r="J293" s="41"/>
      <c r="K293" s="41"/>
      <c r="L293" s="42"/>
      <c r="M293" s="193"/>
      <c r="N293" s="194"/>
      <c r="O293" s="75"/>
      <c r="P293" s="75"/>
      <c r="Q293" s="75"/>
      <c r="R293" s="75"/>
      <c r="S293" s="75"/>
      <c r="T293" s="76"/>
      <c r="U293" s="41"/>
      <c r="V293" s="41"/>
      <c r="W293" s="41"/>
      <c r="X293" s="41"/>
      <c r="Y293" s="41"/>
      <c r="Z293" s="41"/>
      <c r="AA293" s="41"/>
      <c r="AB293" s="41"/>
      <c r="AC293" s="41"/>
      <c r="AD293" s="41"/>
      <c r="AE293" s="41"/>
      <c r="AT293" s="22" t="s">
        <v>338</v>
      </c>
      <c r="AU293" s="22" t="s">
        <v>76</v>
      </c>
    </row>
    <row r="294" s="2" customFormat="1" ht="37.8" customHeight="1">
      <c r="A294" s="41"/>
      <c r="B294" s="176"/>
      <c r="C294" s="177" t="s">
        <v>809</v>
      </c>
      <c r="D294" s="177" t="s">
        <v>331</v>
      </c>
      <c r="E294" s="178" t="s">
        <v>8973</v>
      </c>
      <c r="F294" s="179" t="s">
        <v>8283</v>
      </c>
      <c r="G294" s="180" t="s">
        <v>574</v>
      </c>
      <c r="H294" s="181">
        <v>126</v>
      </c>
      <c r="I294" s="182"/>
      <c r="J294" s="183">
        <f>ROUND(I294*H294,2)</f>
        <v>0</v>
      </c>
      <c r="K294" s="179" t="s">
        <v>3</v>
      </c>
      <c r="L294" s="42"/>
      <c r="M294" s="184" t="s">
        <v>3</v>
      </c>
      <c r="N294" s="185" t="s">
        <v>40</v>
      </c>
      <c r="O294" s="75"/>
      <c r="P294" s="186">
        <f>O294*H294</f>
        <v>0</v>
      </c>
      <c r="Q294" s="186">
        <v>0</v>
      </c>
      <c r="R294" s="186">
        <f>Q294*H294</f>
        <v>0</v>
      </c>
      <c r="S294" s="186">
        <v>0</v>
      </c>
      <c r="T294" s="187">
        <f>S294*H294</f>
        <v>0</v>
      </c>
      <c r="U294" s="41"/>
      <c r="V294" s="41"/>
      <c r="W294" s="41"/>
      <c r="X294" s="41"/>
      <c r="Y294" s="41"/>
      <c r="Z294" s="41"/>
      <c r="AA294" s="41"/>
      <c r="AB294" s="41"/>
      <c r="AC294" s="41"/>
      <c r="AD294" s="41"/>
      <c r="AE294" s="41"/>
      <c r="AR294" s="188" t="s">
        <v>113</v>
      </c>
      <c r="AT294" s="188" t="s">
        <v>331</v>
      </c>
      <c r="AU294" s="188" t="s">
        <v>76</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113</v>
      </c>
      <c r="BM294" s="188" t="s">
        <v>1389</v>
      </c>
    </row>
    <row r="295" s="2" customFormat="1" ht="24.15" customHeight="1">
      <c r="A295" s="41"/>
      <c r="B295" s="176"/>
      <c r="C295" s="177" t="s">
        <v>813</v>
      </c>
      <c r="D295" s="177" t="s">
        <v>331</v>
      </c>
      <c r="E295" s="178" t="s">
        <v>8287</v>
      </c>
      <c r="F295" s="179" t="s">
        <v>8288</v>
      </c>
      <c r="G295" s="180" t="s">
        <v>574</v>
      </c>
      <c r="H295" s="181">
        <v>126</v>
      </c>
      <c r="I295" s="182"/>
      <c r="J295" s="183">
        <f>ROUND(I295*H295,2)</f>
        <v>0</v>
      </c>
      <c r="K295" s="179" t="s">
        <v>335</v>
      </c>
      <c r="L295" s="42"/>
      <c r="M295" s="184" t="s">
        <v>3</v>
      </c>
      <c r="N295" s="185" t="s">
        <v>40</v>
      </c>
      <c r="O295" s="75"/>
      <c r="P295" s="186">
        <f>O295*H295</f>
        <v>0</v>
      </c>
      <c r="Q295" s="186">
        <v>0</v>
      </c>
      <c r="R295" s="186">
        <f>Q295*H295</f>
        <v>0</v>
      </c>
      <c r="S295" s="186">
        <v>0</v>
      </c>
      <c r="T295" s="187">
        <f>S295*H295</f>
        <v>0</v>
      </c>
      <c r="U295" s="41"/>
      <c r="V295" s="41"/>
      <c r="W295" s="41"/>
      <c r="X295" s="41"/>
      <c r="Y295" s="41"/>
      <c r="Z295" s="41"/>
      <c r="AA295" s="41"/>
      <c r="AB295" s="41"/>
      <c r="AC295" s="41"/>
      <c r="AD295" s="41"/>
      <c r="AE295" s="41"/>
      <c r="AR295" s="188" t="s">
        <v>113</v>
      </c>
      <c r="AT295" s="188" t="s">
        <v>331</v>
      </c>
      <c r="AU295" s="188" t="s">
        <v>76</v>
      </c>
      <c r="AY295" s="22" t="s">
        <v>328</v>
      </c>
      <c r="BE295" s="189">
        <f>IF(N295="základní",J295,0)</f>
        <v>0</v>
      </c>
      <c r="BF295" s="189">
        <f>IF(N295="snížená",J295,0)</f>
        <v>0</v>
      </c>
      <c r="BG295" s="189">
        <f>IF(N295="zákl. přenesená",J295,0)</f>
        <v>0</v>
      </c>
      <c r="BH295" s="189">
        <f>IF(N295="sníž. přenesená",J295,0)</f>
        <v>0</v>
      </c>
      <c r="BI295" s="189">
        <f>IF(N295="nulová",J295,0)</f>
        <v>0</v>
      </c>
      <c r="BJ295" s="22" t="s">
        <v>76</v>
      </c>
      <c r="BK295" s="189">
        <f>ROUND(I295*H295,2)</f>
        <v>0</v>
      </c>
      <c r="BL295" s="22" t="s">
        <v>113</v>
      </c>
      <c r="BM295" s="188" t="s">
        <v>1392</v>
      </c>
    </row>
    <row r="296" s="2" customFormat="1">
      <c r="A296" s="41"/>
      <c r="B296" s="42"/>
      <c r="C296" s="41"/>
      <c r="D296" s="190" t="s">
        <v>338</v>
      </c>
      <c r="E296" s="41"/>
      <c r="F296" s="191" t="s">
        <v>8289</v>
      </c>
      <c r="G296" s="41"/>
      <c r="H296" s="41"/>
      <c r="I296" s="192"/>
      <c r="J296" s="41"/>
      <c r="K296" s="41"/>
      <c r="L296" s="42"/>
      <c r="M296" s="193"/>
      <c r="N296" s="194"/>
      <c r="O296" s="75"/>
      <c r="P296" s="75"/>
      <c r="Q296" s="75"/>
      <c r="R296" s="75"/>
      <c r="S296" s="75"/>
      <c r="T296" s="76"/>
      <c r="U296" s="41"/>
      <c r="V296" s="41"/>
      <c r="W296" s="41"/>
      <c r="X296" s="41"/>
      <c r="Y296" s="41"/>
      <c r="Z296" s="41"/>
      <c r="AA296" s="41"/>
      <c r="AB296" s="41"/>
      <c r="AC296" s="41"/>
      <c r="AD296" s="41"/>
      <c r="AE296" s="41"/>
      <c r="AT296" s="22" t="s">
        <v>338</v>
      </c>
      <c r="AU296" s="22" t="s">
        <v>76</v>
      </c>
    </row>
    <row r="297" s="2" customFormat="1" ht="24.15" customHeight="1">
      <c r="A297" s="41"/>
      <c r="B297" s="176"/>
      <c r="C297" s="224" t="s">
        <v>817</v>
      </c>
      <c r="D297" s="224" t="s">
        <v>539</v>
      </c>
      <c r="E297" s="225" t="s">
        <v>8312</v>
      </c>
      <c r="F297" s="226" t="s">
        <v>8313</v>
      </c>
      <c r="G297" s="227" t="s">
        <v>574</v>
      </c>
      <c r="H297" s="228">
        <v>14</v>
      </c>
      <c r="I297" s="229"/>
      <c r="J297" s="230">
        <f>ROUND(I297*H297,2)</f>
        <v>0</v>
      </c>
      <c r="K297" s="226" t="s">
        <v>3</v>
      </c>
      <c r="L297" s="231"/>
      <c r="M297" s="232" t="s">
        <v>3</v>
      </c>
      <c r="N297" s="233" t="s">
        <v>40</v>
      </c>
      <c r="O297" s="75"/>
      <c r="P297" s="186">
        <f>O297*H297</f>
        <v>0</v>
      </c>
      <c r="Q297" s="186">
        <v>0</v>
      </c>
      <c r="R297" s="186">
        <f>Q297*H297</f>
        <v>0</v>
      </c>
      <c r="S297" s="186">
        <v>0</v>
      </c>
      <c r="T297" s="187">
        <f>S297*H297</f>
        <v>0</v>
      </c>
      <c r="U297" s="41"/>
      <c r="V297" s="41"/>
      <c r="W297" s="41"/>
      <c r="X297" s="41"/>
      <c r="Y297" s="41"/>
      <c r="Z297" s="41"/>
      <c r="AA297" s="41"/>
      <c r="AB297" s="41"/>
      <c r="AC297" s="41"/>
      <c r="AD297" s="41"/>
      <c r="AE297" s="41"/>
      <c r="AR297" s="188" t="s">
        <v>171</v>
      </c>
      <c r="AT297" s="188" t="s">
        <v>539</v>
      </c>
      <c r="AU297" s="188" t="s">
        <v>76</v>
      </c>
      <c r="AY297" s="22" t="s">
        <v>328</v>
      </c>
      <c r="BE297" s="189">
        <f>IF(N297="základní",J297,0)</f>
        <v>0</v>
      </c>
      <c r="BF297" s="189">
        <f>IF(N297="snížená",J297,0)</f>
        <v>0</v>
      </c>
      <c r="BG297" s="189">
        <f>IF(N297="zákl. přenesená",J297,0)</f>
        <v>0</v>
      </c>
      <c r="BH297" s="189">
        <f>IF(N297="sníž. přenesená",J297,0)</f>
        <v>0</v>
      </c>
      <c r="BI297" s="189">
        <f>IF(N297="nulová",J297,0)</f>
        <v>0</v>
      </c>
      <c r="BJ297" s="22" t="s">
        <v>76</v>
      </c>
      <c r="BK297" s="189">
        <f>ROUND(I297*H297,2)</f>
        <v>0</v>
      </c>
      <c r="BL297" s="22" t="s">
        <v>113</v>
      </c>
      <c r="BM297" s="188" t="s">
        <v>1395</v>
      </c>
    </row>
    <row r="298" s="2" customFormat="1" ht="24.15" customHeight="1">
      <c r="A298" s="41"/>
      <c r="B298" s="176"/>
      <c r="C298" s="224" t="s">
        <v>821</v>
      </c>
      <c r="D298" s="224" t="s">
        <v>539</v>
      </c>
      <c r="E298" s="225" t="s">
        <v>8314</v>
      </c>
      <c r="F298" s="226" t="s">
        <v>8315</v>
      </c>
      <c r="G298" s="227" t="s">
        <v>574</v>
      </c>
      <c r="H298" s="228">
        <v>7</v>
      </c>
      <c r="I298" s="229"/>
      <c r="J298" s="230">
        <f>ROUND(I298*H298,2)</f>
        <v>0</v>
      </c>
      <c r="K298" s="226" t="s">
        <v>3</v>
      </c>
      <c r="L298" s="231"/>
      <c r="M298" s="232" t="s">
        <v>3</v>
      </c>
      <c r="N298" s="233" t="s">
        <v>40</v>
      </c>
      <c r="O298" s="75"/>
      <c r="P298" s="186">
        <f>O298*H298</f>
        <v>0</v>
      </c>
      <c r="Q298" s="186">
        <v>0</v>
      </c>
      <c r="R298" s="186">
        <f>Q298*H298</f>
        <v>0</v>
      </c>
      <c r="S298" s="186">
        <v>0</v>
      </c>
      <c r="T298" s="187">
        <f>S298*H298</f>
        <v>0</v>
      </c>
      <c r="U298" s="41"/>
      <c r="V298" s="41"/>
      <c r="W298" s="41"/>
      <c r="X298" s="41"/>
      <c r="Y298" s="41"/>
      <c r="Z298" s="41"/>
      <c r="AA298" s="41"/>
      <c r="AB298" s="41"/>
      <c r="AC298" s="41"/>
      <c r="AD298" s="41"/>
      <c r="AE298" s="41"/>
      <c r="AR298" s="188" t="s">
        <v>171</v>
      </c>
      <c r="AT298" s="188" t="s">
        <v>539</v>
      </c>
      <c r="AU298" s="188" t="s">
        <v>76</v>
      </c>
      <c r="AY298" s="22" t="s">
        <v>328</v>
      </c>
      <c r="BE298" s="189">
        <f>IF(N298="základní",J298,0)</f>
        <v>0</v>
      </c>
      <c r="BF298" s="189">
        <f>IF(N298="snížená",J298,0)</f>
        <v>0</v>
      </c>
      <c r="BG298" s="189">
        <f>IF(N298="zákl. přenesená",J298,0)</f>
        <v>0</v>
      </c>
      <c r="BH298" s="189">
        <f>IF(N298="sníž. přenesená",J298,0)</f>
        <v>0</v>
      </c>
      <c r="BI298" s="189">
        <f>IF(N298="nulová",J298,0)</f>
        <v>0</v>
      </c>
      <c r="BJ298" s="22" t="s">
        <v>76</v>
      </c>
      <c r="BK298" s="189">
        <f>ROUND(I298*H298,2)</f>
        <v>0</v>
      </c>
      <c r="BL298" s="22" t="s">
        <v>113</v>
      </c>
      <c r="BM298" s="188" t="s">
        <v>1602</v>
      </c>
    </row>
    <row r="299" s="2" customFormat="1" ht="24.15" customHeight="1">
      <c r="A299" s="41"/>
      <c r="B299" s="176"/>
      <c r="C299" s="224" t="s">
        <v>825</v>
      </c>
      <c r="D299" s="224" t="s">
        <v>539</v>
      </c>
      <c r="E299" s="225" t="s">
        <v>8316</v>
      </c>
      <c r="F299" s="226" t="s">
        <v>8317</v>
      </c>
      <c r="G299" s="227" t="s">
        <v>574</v>
      </c>
      <c r="H299" s="228">
        <v>12</v>
      </c>
      <c r="I299" s="229"/>
      <c r="J299" s="230">
        <f>ROUND(I299*H299,2)</f>
        <v>0</v>
      </c>
      <c r="K299" s="226" t="s">
        <v>3</v>
      </c>
      <c r="L299" s="231"/>
      <c r="M299" s="232" t="s">
        <v>3</v>
      </c>
      <c r="N299" s="233" t="s">
        <v>40</v>
      </c>
      <c r="O299" s="75"/>
      <c r="P299" s="186">
        <f>O299*H299</f>
        <v>0</v>
      </c>
      <c r="Q299" s="186">
        <v>0</v>
      </c>
      <c r="R299" s="186">
        <f>Q299*H299</f>
        <v>0</v>
      </c>
      <c r="S299" s="186">
        <v>0</v>
      </c>
      <c r="T299" s="187">
        <f>S299*H299</f>
        <v>0</v>
      </c>
      <c r="U299" s="41"/>
      <c r="V299" s="41"/>
      <c r="W299" s="41"/>
      <c r="X299" s="41"/>
      <c r="Y299" s="41"/>
      <c r="Z299" s="41"/>
      <c r="AA299" s="41"/>
      <c r="AB299" s="41"/>
      <c r="AC299" s="41"/>
      <c r="AD299" s="41"/>
      <c r="AE299" s="41"/>
      <c r="AR299" s="188" t="s">
        <v>171</v>
      </c>
      <c r="AT299" s="188" t="s">
        <v>539</v>
      </c>
      <c r="AU299" s="188" t="s">
        <v>76</v>
      </c>
      <c r="AY299" s="22" t="s">
        <v>328</v>
      </c>
      <c r="BE299" s="189">
        <f>IF(N299="základní",J299,0)</f>
        <v>0</v>
      </c>
      <c r="BF299" s="189">
        <f>IF(N299="snížená",J299,0)</f>
        <v>0</v>
      </c>
      <c r="BG299" s="189">
        <f>IF(N299="zákl. přenesená",J299,0)</f>
        <v>0</v>
      </c>
      <c r="BH299" s="189">
        <f>IF(N299="sníž. přenesená",J299,0)</f>
        <v>0</v>
      </c>
      <c r="BI299" s="189">
        <f>IF(N299="nulová",J299,0)</f>
        <v>0</v>
      </c>
      <c r="BJ299" s="22" t="s">
        <v>76</v>
      </c>
      <c r="BK299" s="189">
        <f>ROUND(I299*H299,2)</f>
        <v>0</v>
      </c>
      <c r="BL299" s="22" t="s">
        <v>113</v>
      </c>
      <c r="BM299" s="188" t="s">
        <v>1605</v>
      </c>
    </row>
    <row r="300" s="2" customFormat="1" ht="16.5" customHeight="1">
      <c r="A300" s="41"/>
      <c r="B300" s="176"/>
      <c r="C300" s="224" t="s">
        <v>830</v>
      </c>
      <c r="D300" s="224" t="s">
        <v>539</v>
      </c>
      <c r="E300" s="225" t="s">
        <v>8320</v>
      </c>
      <c r="F300" s="226" t="s">
        <v>8321</v>
      </c>
      <c r="G300" s="227" t="s">
        <v>574</v>
      </c>
      <c r="H300" s="228">
        <v>10</v>
      </c>
      <c r="I300" s="229"/>
      <c r="J300" s="230">
        <f>ROUND(I300*H300,2)</f>
        <v>0</v>
      </c>
      <c r="K300" s="226" t="s">
        <v>3</v>
      </c>
      <c r="L300" s="231"/>
      <c r="M300" s="232" t="s">
        <v>3</v>
      </c>
      <c r="N300" s="233" t="s">
        <v>40</v>
      </c>
      <c r="O300" s="75"/>
      <c r="P300" s="186">
        <f>O300*H300</f>
        <v>0</v>
      </c>
      <c r="Q300" s="186">
        <v>0</v>
      </c>
      <c r="R300" s="186">
        <f>Q300*H300</f>
        <v>0</v>
      </c>
      <c r="S300" s="186">
        <v>0</v>
      </c>
      <c r="T300" s="187">
        <f>S300*H300</f>
        <v>0</v>
      </c>
      <c r="U300" s="41"/>
      <c r="V300" s="41"/>
      <c r="W300" s="41"/>
      <c r="X300" s="41"/>
      <c r="Y300" s="41"/>
      <c r="Z300" s="41"/>
      <c r="AA300" s="41"/>
      <c r="AB300" s="41"/>
      <c r="AC300" s="41"/>
      <c r="AD300" s="41"/>
      <c r="AE300" s="41"/>
      <c r="AR300" s="188" t="s">
        <v>171</v>
      </c>
      <c r="AT300" s="188" t="s">
        <v>539</v>
      </c>
      <c r="AU300" s="188" t="s">
        <v>76</v>
      </c>
      <c r="AY300" s="22" t="s">
        <v>328</v>
      </c>
      <c r="BE300" s="189">
        <f>IF(N300="základní",J300,0)</f>
        <v>0</v>
      </c>
      <c r="BF300" s="189">
        <f>IF(N300="snížená",J300,0)</f>
        <v>0</v>
      </c>
      <c r="BG300" s="189">
        <f>IF(N300="zákl. přenesená",J300,0)</f>
        <v>0</v>
      </c>
      <c r="BH300" s="189">
        <f>IF(N300="sníž. přenesená",J300,0)</f>
        <v>0</v>
      </c>
      <c r="BI300" s="189">
        <f>IF(N300="nulová",J300,0)</f>
        <v>0</v>
      </c>
      <c r="BJ300" s="22" t="s">
        <v>76</v>
      </c>
      <c r="BK300" s="189">
        <f>ROUND(I300*H300,2)</f>
        <v>0</v>
      </c>
      <c r="BL300" s="22" t="s">
        <v>113</v>
      </c>
      <c r="BM300" s="188" t="s">
        <v>1608</v>
      </c>
    </row>
    <row r="301" s="2" customFormat="1" ht="16.5" customHeight="1">
      <c r="A301" s="41"/>
      <c r="B301" s="176"/>
      <c r="C301" s="224" t="s">
        <v>835</v>
      </c>
      <c r="D301" s="224" t="s">
        <v>539</v>
      </c>
      <c r="E301" s="225" t="s">
        <v>8322</v>
      </c>
      <c r="F301" s="226" t="s">
        <v>8323</v>
      </c>
      <c r="G301" s="227" t="s">
        <v>574</v>
      </c>
      <c r="H301" s="228">
        <v>9</v>
      </c>
      <c r="I301" s="229"/>
      <c r="J301" s="230">
        <f>ROUND(I301*H301,2)</f>
        <v>0</v>
      </c>
      <c r="K301" s="226" t="s">
        <v>3</v>
      </c>
      <c r="L301" s="231"/>
      <c r="M301" s="232" t="s">
        <v>3</v>
      </c>
      <c r="N301" s="233" t="s">
        <v>40</v>
      </c>
      <c r="O301" s="75"/>
      <c r="P301" s="186">
        <f>O301*H301</f>
        <v>0</v>
      </c>
      <c r="Q301" s="186">
        <v>0</v>
      </c>
      <c r="R301" s="186">
        <f>Q301*H301</f>
        <v>0</v>
      </c>
      <c r="S301" s="186">
        <v>0</v>
      </c>
      <c r="T301" s="187">
        <f>S301*H301</f>
        <v>0</v>
      </c>
      <c r="U301" s="41"/>
      <c r="V301" s="41"/>
      <c r="W301" s="41"/>
      <c r="X301" s="41"/>
      <c r="Y301" s="41"/>
      <c r="Z301" s="41"/>
      <c r="AA301" s="41"/>
      <c r="AB301" s="41"/>
      <c r="AC301" s="41"/>
      <c r="AD301" s="41"/>
      <c r="AE301" s="41"/>
      <c r="AR301" s="188" t="s">
        <v>171</v>
      </c>
      <c r="AT301" s="188" t="s">
        <v>539</v>
      </c>
      <c r="AU301" s="188" t="s">
        <v>76</v>
      </c>
      <c r="AY301" s="22" t="s">
        <v>328</v>
      </c>
      <c r="BE301" s="189">
        <f>IF(N301="základní",J301,0)</f>
        <v>0</v>
      </c>
      <c r="BF301" s="189">
        <f>IF(N301="snížená",J301,0)</f>
        <v>0</v>
      </c>
      <c r="BG301" s="189">
        <f>IF(N301="zákl. přenesená",J301,0)</f>
        <v>0</v>
      </c>
      <c r="BH301" s="189">
        <f>IF(N301="sníž. přenesená",J301,0)</f>
        <v>0</v>
      </c>
      <c r="BI301" s="189">
        <f>IF(N301="nulová",J301,0)</f>
        <v>0</v>
      </c>
      <c r="BJ301" s="22" t="s">
        <v>76</v>
      </c>
      <c r="BK301" s="189">
        <f>ROUND(I301*H301,2)</f>
        <v>0</v>
      </c>
      <c r="BL301" s="22" t="s">
        <v>113</v>
      </c>
      <c r="BM301" s="188" t="s">
        <v>1611</v>
      </c>
    </row>
    <row r="302" s="2" customFormat="1" ht="24.15" customHeight="1">
      <c r="A302" s="41"/>
      <c r="B302" s="176"/>
      <c r="C302" s="224" t="s">
        <v>840</v>
      </c>
      <c r="D302" s="224" t="s">
        <v>539</v>
      </c>
      <c r="E302" s="225" t="s">
        <v>8332</v>
      </c>
      <c r="F302" s="226" t="s">
        <v>8333</v>
      </c>
      <c r="G302" s="227" t="s">
        <v>574</v>
      </c>
      <c r="H302" s="228">
        <v>19</v>
      </c>
      <c r="I302" s="229"/>
      <c r="J302" s="230">
        <f>ROUND(I302*H302,2)</f>
        <v>0</v>
      </c>
      <c r="K302" s="226" t="s">
        <v>3</v>
      </c>
      <c r="L302" s="231"/>
      <c r="M302" s="232" t="s">
        <v>3</v>
      </c>
      <c r="N302" s="233" t="s">
        <v>40</v>
      </c>
      <c r="O302" s="75"/>
      <c r="P302" s="186">
        <f>O302*H302</f>
        <v>0</v>
      </c>
      <c r="Q302" s="186">
        <v>0</v>
      </c>
      <c r="R302" s="186">
        <f>Q302*H302</f>
        <v>0</v>
      </c>
      <c r="S302" s="186">
        <v>0</v>
      </c>
      <c r="T302" s="187">
        <f>S302*H302</f>
        <v>0</v>
      </c>
      <c r="U302" s="41"/>
      <c r="V302" s="41"/>
      <c r="W302" s="41"/>
      <c r="X302" s="41"/>
      <c r="Y302" s="41"/>
      <c r="Z302" s="41"/>
      <c r="AA302" s="41"/>
      <c r="AB302" s="41"/>
      <c r="AC302" s="41"/>
      <c r="AD302" s="41"/>
      <c r="AE302" s="41"/>
      <c r="AR302" s="188" t="s">
        <v>171</v>
      </c>
      <c r="AT302" s="188" t="s">
        <v>539</v>
      </c>
      <c r="AU302" s="188" t="s">
        <v>76</v>
      </c>
      <c r="AY302" s="22" t="s">
        <v>328</v>
      </c>
      <c r="BE302" s="189">
        <f>IF(N302="základní",J302,0)</f>
        <v>0</v>
      </c>
      <c r="BF302" s="189">
        <f>IF(N302="snížená",J302,0)</f>
        <v>0</v>
      </c>
      <c r="BG302" s="189">
        <f>IF(N302="zákl. přenesená",J302,0)</f>
        <v>0</v>
      </c>
      <c r="BH302" s="189">
        <f>IF(N302="sníž. přenesená",J302,0)</f>
        <v>0</v>
      </c>
      <c r="BI302" s="189">
        <f>IF(N302="nulová",J302,0)</f>
        <v>0</v>
      </c>
      <c r="BJ302" s="22" t="s">
        <v>76</v>
      </c>
      <c r="BK302" s="189">
        <f>ROUND(I302*H302,2)</f>
        <v>0</v>
      </c>
      <c r="BL302" s="22" t="s">
        <v>113</v>
      </c>
      <c r="BM302" s="188" t="s">
        <v>1614</v>
      </c>
    </row>
    <row r="303" s="2" customFormat="1" ht="24.15" customHeight="1">
      <c r="A303" s="41"/>
      <c r="B303" s="176"/>
      <c r="C303" s="224" t="s">
        <v>845</v>
      </c>
      <c r="D303" s="224" t="s">
        <v>539</v>
      </c>
      <c r="E303" s="225" t="s">
        <v>8334</v>
      </c>
      <c r="F303" s="226" t="s">
        <v>8335</v>
      </c>
      <c r="G303" s="227" t="s">
        <v>574</v>
      </c>
      <c r="H303" s="228">
        <v>18</v>
      </c>
      <c r="I303" s="229"/>
      <c r="J303" s="230">
        <f>ROUND(I303*H303,2)</f>
        <v>0</v>
      </c>
      <c r="K303" s="226" t="s">
        <v>3</v>
      </c>
      <c r="L303" s="231"/>
      <c r="M303" s="232" t="s">
        <v>3</v>
      </c>
      <c r="N303" s="233" t="s">
        <v>40</v>
      </c>
      <c r="O303" s="75"/>
      <c r="P303" s="186">
        <f>O303*H303</f>
        <v>0</v>
      </c>
      <c r="Q303" s="186">
        <v>0</v>
      </c>
      <c r="R303" s="186">
        <f>Q303*H303</f>
        <v>0</v>
      </c>
      <c r="S303" s="186">
        <v>0</v>
      </c>
      <c r="T303" s="187">
        <f>S303*H303</f>
        <v>0</v>
      </c>
      <c r="U303" s="41"/>
      <c r="V303" s="41"/>
      <c r="W303" s="41"/>
      <c r="X303" s="41"/>
      <c r="Y303" s="41"/>
      <c r="Z303" s="41"/>
      <c r="AA303" s="41"/>
      <c r="AB303" s="41"/>
      <c r="AC303" s="41"/>
      <c r="AD303" s="41"/>
      <c r="AE303" s="41"/>
      <c r="AR303" s="188" t="s">
        <v>171</v>
      </c>
      <c r="AT303" s="188" t="s">
        <v>539</v>
      </c>
      <c r="AU303" s="188" t="s">
        <v>76</v>
      </c>
      <c r="AY303" s="22" t="s">
        <v>328</v>
      </c>
      <c r="BE303" s="189">
        <f>IF(N303="základní",J303,0)</f>
        <v>0</v>
      </c>
      <c r="BF303" s="189">
        <f>IF(N303="snížená",J303,0)</f>
        <v>0</v>
      </c>
      <c r="BG303" s="189">
        <f>IF(N303="zákl. přenesená",J303,0)</f>
        <v>0</v>
      </c>
      <c r="BH303" s="189">
        <f>IF(N303="sníž. přenesená",J303,0)</f>
        <v>0</v>
      </c>
      <c r="BI303" s="189">
        <f>IF(N303="nulová",J303,0)</f>
        <v>0</v>
      </c>
      <c r="BJ303" s="22" t="s">
        <v>76</v>
      </c>
      <c r="BK303" s="189">
        <f>ROUND(I303*H303,2)</f>
        <v>0</v>
      </c>
      <c r="BL303" s="22" t="s">
        <v>113</v>
      </c>
      <c r="BM303" s="188" t="s">
        <v>1618</v>
      </c>
    </row>
    <row r="304" s="2" customFormat="1" ht="24.15" customHeight="1">
      <c r="A304" s="41"/>
      <c r="B304" s="176"/>
      <c r="C304" s="224" t="s">
        <v>850</v>
      </c>
      <c r="D304" s="224" t="s">
        <v>539</v>
      </c>
      <c r="E304" s="225" t="s">
        <v>8338</v>
      </c>
      <c r="F304" s="226" t="s">
        <v>8339</v>
      </c>
      <c r="G304" s="227" t="s">
        <v>574</v>
      </c>
      <c r="H304" s="228">
        <v>16</v>
      </c>
      <c r="I304" s="229"/>
      <c r="J304" s="230">
        <f>ROUND(I304*H304,2)</f>
        <v>0</v>
      </c>
      <c r="K304" s="226" t="s">
        <v>3</v>
      </c>
      <c r="L304" s="231"/>
      <c r="M304" s="232" t="s">
        <v>3</v>
      </c>
      <c r="N304" s="233" t="s">
        <v>40</v>
      </c>
      <c r="O304" s="75"/>
      <c r="P304" s="186">
        <f>O304*H304</f>
        <v>0</v>
      </c>
      <c r="Q304" s="186">
        <v>0</v>
      </c>
      <c r="R304" s="186">
        <f>Q304*H304</f>
        <v>0</v>
      </c>
      <c r="S304" s="186">
        <v>0</v>
      </c>
      <c r="T304" s="187">
        <f>S304*H304</f>
        <v>0</v>
      </c>
      <c r="U304" s="41"/>
      <c r="V304" s="41"/>
      <c r="W304" s="41"/>
      <c r="X304" s="41"/>
      <c r="Y304" s="41"/>
      <c r="Z304" s="41"/>
      <c r="AA304" s="41"/>
      <c r="AB304" s="41"/>
      <c r="AC304" s="41"/>
      <c r="AD304" s="41"/>
      <c r="AE304" s="41"/>
      <c r="AR304" s="188" t="s">
        <v>171</v>
      </c>
      <c r="AT304" s="188" t="s">
        <v>539</v>
      </c>
      <c r="AU304" s="188" t="s">
        <v>76</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113</v>
      </c>
      <c r="BM304" s="188" t="s">
        <v>1621</v>
      </c>
    </row>
    <row r="305" s="2" customFormat="1" ht="24.15" customHeight="1">
      <c r="A305" s="41"/>
      <c r="B305" s="176"/>
      <c r="C305" s="224" t="s">
        <v>855</v>
      </c>
      <c r="D305" s="224" t="s">
        <v>539</v>
      </c>
      <c r="E305" s="225" t="s">
        <v>8354</v>
      </c>
      <c r="F305" s="226" t="s">
        <v>8355</v>
      </c>
      <c r="G305" s="227" t="s">
        <v>574</v>
      </c>
      <c r="H305" s="228">
        <v>21</v>
      </c>
      <c r="I305" s="229"/>
      <c r="J305" s="230">
        <f>ROUND(I305*H305,2)</f>
        <v>0</v>
      </c>
      <c r="K305" s="226" t="s">
        <v>3</v>
      </c>
      <c r="L305" s="231"/>
      <c r="M305" s="232" t="s">
        <v>3</v>
      </c>
      <c r="N305" s="233" t="s">
        <v>40</v>
      </c>
      <c r="O305" s="75"/>
      <c r="P305" s="186">
        <f>O305*H305</f>
        <v>0</v>
      </c>
      <c r="Q305" s="186">
        <v>0</v>
      </c>
      <c r="R305" s="186">
        <f>Q305*H305</f>
        <v>0</v>
      </c>
      <c r="S305" s="186">
        <v>0</v>
      </c>
      <c r="T305" s="187">
        <f>S305*H305</f>
        <v>0</v>
      </c>
      <c r="U305" s="41"/>
      <c r="V305" s="41"/>
      <c r="W305" s="41"/>
      <c r="X305" s="41"/>
      <c r="Y305" s="41"/>
      <c r="Z305" s="41"/>
      <c r="AA305" s="41"/>
      <c r="AB305" s="41"/>
      <c r="AC305" s="41"/>
      <c r="AD305" s="41"/>
      <c r="AE305" s="41"/>
      <c r="AR305" s="188" t="s">
        <v>171</v>
      </c>
      <c r="AT305" s="188" t="s">
        <v>539</v>
      </c>
      <c r="AU305" s="188" t="s">
        <v>76</v>
      </c>
      <c r="AY305" s="22" t="s">
        <v>328</v>
      </c>
      <c r="BE305" s="189">
        <f>IF(N305="základní",J305,0)</f>
        <v>0</v>
      </c>
      <c r="BF305" s="189">
        <f>IF(N305="snížená",J305,0)</f>
        <v>0</v>
      </c>
      <c r="BG305" s="189">
        <f>IF(N305="zákl. přenesená",J305,0)</f>
        <v>0</v>
      </c>
      <c r="BH305" s="189">
        <f>IF(N305="sníž. přenesená",J305,0)</f>
        <v>0</v>
      </c>
      <c r="BI305" s="189">
        <f>IF(N305="nulová",J305,0)</f>
        <v>0</v>
      </c>
      <c r="BJ305" s="22" t="s">
        <v>76</v>
      </c>
      <c r="BK305" s="189">
        <f>ROUND(I305*H305,2)</f>
        <v>0</v>
      </c>
      <c r="BL305" s="22" t="s">
        <v>113</v>
      </c>
      <c r="BM305" s="188" t="s">
        <v>1624</v>
      </c>
    </row>
    <row r="306" s="2" customFormat="1" ht="44.25" customHeight="1">
      <c r="A306" s="41"/>
      <c r="B306" s="176"/>
      <c r="C306" s="177" t="s">
        <v>862</v>
      </c>
      <c r="D306" s="177" t="s">
        <v>331</v>
      </c>
      <c r="E306" s="178" t="s">
        <v>8384</v>
      </c>
      <c r="F306" s="179" t="s">
        <v>8385</v>
      </c>
      <c r="G306" s="180" t="s">
        <v>439</v>
      </c>
      <c r="H306" s="181">
        <v>16</v>
      </c>
      <c r="I306" s="182"/>
      <c r="J306" s="183">
        <f>ROUND(I306*H306,2)</f>
        <v>0</v>
      </c>
      <c r="K306" s="179" t="s">
        <v>335</v>
      </c>
      <c r="L306" s="42"/>
      <c r="M306" s="184" t="s">
        <v>3</v>
      </c>
      <c r="N306" s="185" t="s">
        <v>40</v>
      </c>
      <c r="O306" s="75"/>
      <c r="P306" s="186">
        <f>O306*H306</f>
        <v>0</v>
      </c>
      <c r="Q306" s="186">
        <v>0</v>
      </c>
      <c r="R306" s="186">
        <f>Q306*H306</f>
        <v>0</v>
      </c>
      <c r="S306" s="186">
        <v>0</v>
      </c>
      <c r="T306" s="187">
        <f>S306*H306</f>
        <v>0</v>
      </c>
      <c r="U306" s="41"/>
      <c r="V306" s="41"/>
      <c r="W306" s="41"/>
      <c r="X306" s="41"/>
      <c r="Y306" s="41"/>
      <c r="Z306" s="41"/>
      <c r="AA306" s="41"/>
      <c r="AB306" s="41"/>
      <c r="AC306" s="41"/>
      <c r="AD306" s="41"/>
      <c r="AE306" s="41"/>
      <c r="AR306" s="188" t="s">
        <v>113</v>
      </c>
      <c r="AT306" s="188" t="s">
        <v>331</v>
      </c>
      <c r="AU306" s="188" t="s">
        <v>76</v>
      </c>
      <c r="AY306" s="22" t="s">
        <v>328</v>
      </c>
      <c r="BE306" s="189">
        <f>IF(N306="základní",J306,0)</f>
        <v>0</v>
      </c>
      <c r="BF306" s="189">
        <f>IF(N306="snížená",J306,0)</f>
        <v>0</v>
      </c>
      <c r="BG306" s="189">
        <f>IF(N306="zákl. přenesená",J306,0)</f>
        <v>0</v>
      </c>
      <c r="BH306" s="189">
        <f>IF(N306="sníž. přenesená",J306,0)</f>
        <v>0</v>
      </c>
      <c r="BI306" s="189">
        <f>IF(N306="nulová",J306,0)</f>
        <v>0</v>
      </c>
      <c r="BJ306" s="22" t="s">
        <v>76</v>
      </c>
      <c r="BK306" s="189">
        <f>ROUND(I306*H306,2)</f>
        <v>0</v>
      </c>
      <c r="BL306" s="22" t="s">
        <v>113</v>
      </c>
      <c r="BM306" s="188" t="s">
        <v>1627</v>
      </c>
    </row>
    <row r="307" s="2" customFormat="1">
      <c r="A307" s="41"/>
      <c r="B307" s="42"/>
      <c r="C307" s="41"/>
      <c r="D307" s="190" t="s">
        <v>338</v>
      </c>
      <c r="E307" s="41"/>
      <c r="F307" s="191" t="s">
        <v>8386</v>
      </c>
      <c r="G307" s="41"/>
      <c r="H307" s="41"/>
      <c r="I307" s="192"/>
      <c r="J307" s="41"/>
      <c r="K307" s="41"/>
      <c r="L307" s="42"/>
      <c r="M307" s="193"/>
      <c r="N307" s="194"/>
      <c r="O307" s="75"/>
      <c r="P307" s="75"/>
      <c r="Q307" s="75"/>
      <c r="R307" s="75"/>
      <c r="S307" s="75"/>
      <c r="T307" s="76"/>
      <c r="U307" s="41"/>
      <c r="V307" s="41"/>
      <c r="W307" s="41"/>
      <c r="X307" s="41"/>
      <c r="Y307" s="41"/>
      <c r="Z307" s="41"/>
      <c r="AA307" s="41"/>
      <c r="AB307" s="41"/>
      <c r="AC307" s="41"/>
      <c r="AD307" s="41"/>
      <c r="AE307" s="41"/>
      <c r="AT307" s="22" t="s">
        <v>338</v>
      </c>
      <c r="AU307" s="22" t="s">
        <v>76</v>
      </c>
    </row>
    <row r="308" s="2" customFormat="1">
      <c r="A308" s="41"/>
      <c r="B308" s="42"/>
      <c r="C308" s="41"/>
      <c r="D308" s="195" t="s">
        <v>340</v>
      </c>
      <c r="E308" s="41"/>
      <c r="F308" s="196" t="s">
        <v>8387</v>
      </c>
      <c r="G308" s="41"/>
      <c r="H308" s="41"/>
      <c r="I308" s="192"/>
      <c r="J308" s="41"/>
      <c r="K308" s="41"/>
      <c r="L308" s="42"/>
      <c r="M308" s="193"/>
      <c r="N308" s="194"/>
      <c r="O308" s="75"/>
      <c r="P308" s="75"/>
      <c r="Q308" s="75"/>
      <c r="R308" s="75"/>
      <c r="S308" s="75"/>
      <c r="T308" s="76"/>
      <c r="U308" s="41"/>
      <c r="V308" s="41"/>
      <c r="W308" s="41"/>
      <c r="X308" s="41"/>
      <c r="Y308" s="41"/>
      <c r="Z308" s="41"/>
      <c r="AA308" s="41"/>
      <c r="AB308" s="41"/>
      <c r="AC308" s="41"/>
      <c r="AD308" s="41"/>
      <c r="AE308" s="41"/>
      <c r="AT308" s="22" t="s">
        <v>340</v>
      </c>
      <c r="AU308" s="22" t="s">
        <v>76</v>
      </c>
    </row>
    <row r="309" s="2" customFormat="1" ht="37.8" customHeight="1">
      <c r="A309" s="41"/>
      <c r="B309" s="176"/>
      <c r="C309" s="177" t="s">
        <v>174</v>
      </c>
      <c r="D309" s="177" t="s">
        <v>331</v>
      </c>
      <c r="E309" s="178" t="s">
        <v>8974</v>
      </c>
      <c r="F309" s="179" t="s">
        <v>8230</v>
      </c>
      <c r="G309" s="180" t="s">
        <v>574</v>
      </c>
      <c r="H309" s="181">
        <v>29</v>
      </c>
      <c r="I309" s="182"/>
      <c r="J309" s="183">
        <f>ROUND(I309*H309,2)</f>
        <v>0</v>
      </c>
      <c r="K309" s="179" t="s">
        <v>3</v>
      </c>
      <c r="L309" s="42"/>
      <c r="M309" s="184" t="s">
        <v>3</v>
      </c>
      <c r="N309" s="185" t="s">
        <v>40</v>
      </c>
      <c r="O309" s="75"/>
      <c r="P309" s="186">
        <f>O309*H309</f>
        <v>0</v>
      </c>
      <c r="Q309" s="186">
        <v>0</v>
      </c>
      <c r="R309" s="186">
        <f>Q309*H309</f>
        <v>0</v>
      </c>
      <c r="S309" s="186">
        <v>0</v>
      </c>
      <c r="T309" s="187">
        <f>S309*H309</f>
        <v>0</v>
      </c>
      <c r="U309" s="41"/>
      <c r="V309" s="41"/>
      <c r="W309" s="41"/>
      <c r="X309" s="41"/>
      <c r="Y309" s="41"/>
      <c r="Z309" s="41"/>
      <c r="AA309" s="41"/>
      <c r="AB309" s="41"/>
      <c r="AC309" s="41"/>
      <c r="AD309" s="41"/>
      <c r="AE309" s="41"/>
      <c r="AR309" s="188" t="s">
        <v>113</v>
      </c>
      <c r="AT309" s="188" t="s">
        <v>331</v>
      </c>
      <c r="AU309" s="188" t="s">
        <v>76</v>
      </c>
      <c r="AY309" s="22" t="s">
        <v>328</v>
      </c>
      <c r="BE309" s="189">
        <f>IF(N309="základní",J309,0)</f>
        <v>0</v>
      </c>
      <c r="BF309" s="189">
        <f>IF(N309="snížená",J309,0)</f>
        <v>0</v>
      </c>
      <c r="BG309" s="189">
        <f>IF(N309="zákl. přenesená",J309,0)</f>
        <v>0</v>
      </c>
      <c r="BH309" s="189">
        <f>IF(N309="sníž. přenesená",J309,0)</f>
        <v>0</v>
      </c>
      <c r="BI309" s="189">
        <f>IF(N309="nulová",J309,0)</f>
        <v>0</v>
      </c>
      <c r="BJ309" s="22" t="s">
        <v>76</v>
      </c>
      <c r="BK309" s="189">
        <f>ROUND(I309*H309,2)</f>
        <v>0</v>
      </c>
      <c r="BL309" s="22" t="s">
        <v>113</v>
      </c>
      <c r="BM309" s="188" t="s">
        <v>1630</v>
      </c>
    </row>
    <row r="310" s="2" customFormat="1" ht="24.15" customHeight="1">
      <c r="A310" s="41"/>
      <c r="B310" s="176"/>
      <c r="C310" s="177" t="s">
        <v>177</v>
      </c>
      <c r="D310" s="177" t="s">
        <v>331</v>
      </c>
      <c r="E310" s="178" t="s">
        <v>8388</v>
      </c>
      <c r="F310" s="179" t="s">
        <v>8389</v>
      </c>
      <c r="G310" s="180" t="s">
        <v>574</v>
      </c>
      <c r="H310" s="181">
        <v>29</v>
      </c>
      <c r="I310" s="182"/>
      <c r="J310" s="183">
        <f>ROUND(I310*H310,2)</f>
        <v>0</v>
      </c>
      <c r="K310" s="179" t="s">
        <v>335</v>
      </c>
      <c r="L310" s="42"/>
      <c r="M310" s="184" t="s">
        <v>3</v>
      </c>
      <c r="N310" s="185" t="s">
        <v>40</v>
      </c>
      <c r="O310" s="75"/>
      <c r="P310" s="186">
        <f>O310*H310</f>
        <v>0</v>
      </c>
      <c r="Q310" s="186">
        <v>0</v>
      </c>
      <c r="R310" s="186">
        <f>Q310*H310</f>
        <v>0</v>
      </c>
      <c r="S310" s="186">
        <v>0</v>
      </c>
      <c r="T310" s="187">
        <f>S310*H310</f>
        <v>0</v>
      </c>
      <c r="U310" s="41"/>
      <c r="V310" s="41"/>
      <c r="W310" s="41"/>
      <c r="X310" s="41"/>
      <c r="Y310" s="41"/>
      <c r="Z310" s="41"/>
      <c r="AA310" s="41"/>
      <c r="AB310" s="41"/>
      <c r="AC310" s="41"/>
      <c r="AD310" s="41"/>
      <c r="AE310" s="41"/>
      <c r="AR310" s="188" t="s">
        <v>113</v>
      </c>
      <c r="AT310" s="188" t="s">
        <v>331</v>
      </c>
      <c r="AU310" s="188" t="s">
        <v>76</v>
      </c>
      <c r="AY310" s="22" t="s">
        <v>328</v>
      </c>
      <c r="BE310" s="189">
        <f>IF(N310="základní",J310,0)</f>
        <v>0</v>
      </c>
      <c r="BF310" s="189">
        <f>IF(N310="snížená",J310,0)</f>
        <v>0</v>
      </c>
      <c r="BG310" s="189">
        <f>IF(N310="zákl. přenesená",J310,0)</f>
        <v>0</v>
      </c>
      <c r="BH310" s="189">
        <f>IF(N310="sníž. přenesená",J310,0)</f>
        <v>0</v>
      </c>
      <c r="BI310" s="189">
        <f>IF(N310="nulová",J310,0)</f>
        <v>0</v>
      </c>
      <c r="BJ310" s="22" t="s">
        <v>76</v>
      </c>
      <c r="BK310" s="189">
        <f>ROUND(I310*H310,2)</f>
        <v>0</v>
      </c>
      <c r="BL310" s="22" t="s">
        <v>113</v>
      </c>
      <c r="BM310" s="188" t="s">
        <v>1634</v>
      </c>
    </row>
    <row r="311" s="2" customFormat="1">
      <c r="A311" s="41"/>
      <c r="B311" s="42"/>
      <c r="C311" s="41"/>
      <c r="D311" s="190" t="s">
        <v>338</v>
      </c>
      <c r="E311" s="41"/>
      <c r="F311" s="191" t="s">
        <v>8390</v>
      </c>
      <c r="G311" s="41"/>
      <c r="H311" s="41"/>
      <c r="I311" s="192"/>
      <c r="J311" s="41"/>
      <c r="K311" s="41"/>
      <c r="L311" s="42"/>
      <c r="M311" s="193"/>
      <c r="N311" s="194"/>
      <c r="O311" s="75"/>
      <c r="P311" s="75"/>
      <c r="Q311" s="75"/>
      <c r="R311" s="75"/>
      <c r="S311" s="75"/>
      <c r="T311" s="76"/>
      <c r="U311" s="41"/>
      <c r="V311" s="41"/>
      <c r="W311" s="41"/>
      <c r="X311" s="41"/>
      <c r="Y311" s="41"/>
      <c r="Z311" s="41"/>
      <c r="AA311" s="41"/>
      <c r="AB311" s="41"/>
      <c r="AC311" s="41"/>
      <c r="AD311" s="41"/>
      <c r="AE311" s="41"/>
      <c r="AT311" s="22" t="s">
        <v>338</v>
      </c>
      <c r="AU311" s="22" t="s">
        <v>76</v>
      </c>
    </row>
    <row r="312" s="2" customFormat="1" ht="24.15" customHeight="1">
      <c r="A312" s="41"/>
      <c r="B312" s="176"/>
      <c r="C312" s="224" t="s">
        <v>180</v>
      </c>
      <c r="D312" s="224" t="s">
        <v>539</v>
      </c>
      <c r="E312" s="225" t="s">
        <v>8393</v>
      </c>
      <c r="F312" s="226" t="s">
        <v>8394</v>
      </c>
      <c r="G312" s="227" t="s">
        <v>574</v>
      </c>
      <c r="H312" s="228">
        <v>14</v>
      </c>
      <c r="I312" s="229"/>
      <c r="J312" s="230">
        <f>ROUND(I312*H312,2)</f>
        <v>0</v>
      </c>
      <c r="K312" s="226" t="s">
        <v>3</v>
      </c>
      <c r="L312" s="231"/>
      <c r="M312" s="232" t="s">
        <v>3</v>
      </c>
      <c r="N312" s="233" t="s">
        <v>40</v>
      </c>
      <c r="O312" s="75"/>
      <c r="P312" s="186">
        <f>O312*H312</f>
        <v>0</v>
      </c>
      <c r="Q312" s="186">
        <v>0</v>
      </c>
      <c r="R312" s="186">
        <f>Q312*H312</f>
        <v>0</v>
      </c>
      <c r="S312" s="186">
        <v>0</v>
      </c>
      <c r="T312" s="187">
        <f>S312*H312</f>
        <v>0</v>
      </c>
      <c r="U312" s="41"/>
      <c r="V312" s="41"/>
      <c r="W312" s="41"/>
      <c r="X312" s="41"/>
      <c r="Y312" s="41"/>
      <c r="Z312" s="41"/>
      <c r="AA312" s="41"/>
      <c r="AB312" s="41"/>
      <c r="AC312" s="41"/>
      <c r="AD312" s="41"/>
      <c r="AE312" s="41"/>
      <c r="AR312" s="188" t="s">
        <v>171</v>
      </c>
      <c r="AT312" s="188" t="s">
        <v>539</v>
      </c>
      <c r="AU312" s="188" t="s">
        <v>76</v>
      </c>
      <c r="AY312" s="22" t="s">
        <v>328</v>
      </c>
      <c r="BE312" s="189">
        <f>IF(N312="základní",J312,0)</f>
        <v>0</v>
      </c>
      <c r="BF312" s="189">
        <f>IF(N312="snížená",J312,0)</f>
        <v>0</v>
      </c>
      <c r="BG312" s="189">
        <f>IF(N312="zákl. přenesená",J312,0)</f>
        <v>0</v>
      </c>
      <c r="BH312" s="189">
        <f>IF(N312="sníž. přenesená",J312,0)</f>
        <v>0</v>
      </c>
      <c r="BI312" s="189">
        <f>IF(N312="nulová",J312,0)</f>
        <v>0</v>
      </c>
      <c r="BJ312" s="22" t="s">
        <v>76</v>
      </c>
      <c r="BK312" s="189">
        <f>ROUND(I312*H312,2)</f>
        <v>0</v>
      </c>
      <c r="BL312" s="22" t="s">
        <v>113</v>
      </c>
      <c r="BM312" s="188" t="s">
        <v>1637</v>
      </c>
    </row>
    <row r="313" s="2" customFormat="1" ht="24.15" customHeight="1">
      <c r="A313" s="41"/>
      <c r="B313" s="176"/>
      <c r="C313" s="224" t="s">
        <v>879</v>
      </c>
      <c r="D313" s="224" t="s">
        <v>539</v>
      </c>
      <c r="E313" s="225" t="s">
        <v>8397</v>
      </c>
      <c r="F313" s="226" t="s">
        <v>8398</v>
      </c>
      <c r="G313" s="227" t="s">
        <v>574</v>
      </c>
      <c r="H313" s="228">
        <v>15</v>
      </c>
      <c r="I313" s="229"/>
      <c r="J313" s="230">
        <f>ROUND(I313*H313,2)</f>
        <v>0</v>
      </c>
      <c r="K313" s="226" t="s">
        <v>3</v>
      </c>
      <c r="L313" s="231"/>
      <c r="M313" s="232" t="s">
        <v>3</v>
      </c>
      <c r="N313" s="233" t="s">
        <v>40</v>
      </c>
      <c r="O313" s="75"/>
      <c r="P313" s="186">
        <f>O313*H313</f>
        <v>0</v>
      </c>
      <c r="Q313" s="186">
        <v>0</v>
      </c>
      <c r="R313" s="186">
        <f>Q313*H313</f>
        <v>0</v>
      </c>
      <c r="S313" s="186">
        <v>0</v>
      </c>
      <c r="T313" s="187">
        <f>S313*H313</f>
        <v>0</v>
      </c>
      <c r="U313" s="41"/>
      <c r="V313" s="41"/>
      <c r="W313" s="41"/>
      <c r="X313" s="41"/>
      <c r="Y313" s="41"/>
      <c r="Z313" s="41"/>
      <c r="AA313" s="41"/>
      <c r="AB313" s="41"/>
      <c r="AC313" s="41"/>
      <c r="AD313" s="41"/>
      <c r="AE313" s="41"/>
      <c r="AR313" s="188" t="s">
        <v>171</v>
      </c>
      <c r="AT313" s="188" t="s">
        <v>539</v>
      </c>
      <c r="AU313" s="188" t="s">
        <v>76</v>
      </c>
      <c r="AY313" s="22" t="s">
        <v>328</v>
      </c>
      <c r="BE313" s="189">
        <f>IF(N313="základní",J313,0)</f>
        <v>0</v>
      </c>
      <c r="BF313" s="189">
        <f>IF(N313="snížená",J313,0)</f>
        <v>0</v>
      </c>
      <c r="BG313" s="189">
        <f>IF(N313="zákl. přenesená",J313,0)</f>
        <v>0</v>
      </c>
      <c r="BH313" s="189">
        <f>IF(N313="sníž. přenesená",J313,0)</f>
        <v>0</v>
      </c>
      <c r="BI313" s="189">
        <f>IF(N313="nulová",J313,0)</f>
        <v>0</v>
      </c>
      <c r="BJ313" s="22" t="s">
        <v>76</v>
      </c>
      <c r="BK313" s="189">
        <f>ROUND(I313*H313,2)</f>
        <v>0</v>
      </c>
      <c r="BL313" s="22" t="s">
        <v>113</v>
      </c>
      <c r="BM313" s="188" t="s">
        <v>1640</v>
      </c>
    </row>
    <row r="314" s="2" customFormat="1" ht="16.5" customHeight="1">
      <c r="A314" s="41"/>
      <c r="B314" s="176"/>
      <c r="C314" s="224" t="s">
        <v>887</v>
      </c>
      <c r="D314" s="224" t="s">
        <v>539</v>
      </c>
      <c r="E314" s="225" t="s">
        <v>8045</v>
      </c>
      <c r="F314" s="226" t="s">
        <v>8046</v>
      </c>
      <c r="G314" s="227" t="s">
        <v>491</v>
      </c>
      <c r="H314" s="228">
        <v>0.158</v>
      </c>
      <c r="I314" s="229"/>
      <c r="J314" s="230">
        <f>ROUND(I314*H314,2)</f>
        <v>0</v>
      </c>
      <c r="K314" s="226" t="s">
        <v>335</v>
      </c>
      <c r="L314" s="231"/>
      <c r="M314" s="232" t="s">
        <v>3</v>
      </c>
      <c r="N314" s="233" t="s">
        <v>40</v>
      </c>
      <c r="O314" s="75"/>
      <c r="P314" s="186">
        <f>O314*H314</f>
        <v>0</v>
      </c>
      <c r="Q314" s="186">
        <v>0</v>
      </c>
      <c r="R314" s="186">
        <f>Q314*H314</f>
        <v>0</v>
      </c>
      <c r="S314" s="186">
        <v>0</v>
      </c>
      <c r="T314" s="187">
        <f>S314*H314</f>
        <v>0</v>
      </c>
      <c r="U314" s="41"/>
      <c r="V314" s="41"/>
      <c r="W314" s="41"/>
      <c r="X314" s="41"/>
      <c r="Y314" s="41"/>
      <c r="Z314" s="41"/>
      <c r="AA314" s="41"/>
      <c r="AB314" s="41"/>
      <c r="AC314" s="41"/>
      <c r="AD314" s="41"/>
      <c r="AE314" s="41"/>
      <c r="AR314" s="188" t="s">
        <v>171</v>
      </c>
      <c r="AT314" s="188" t="s">
        <v>539</v>
      </c>
      <c r="AU314" s="188" t="s">
        <v>76</v>
      </c>
      <c r="AY314" s="22" t="s">
        <v>328</v>
      </c>
      <c r="BE314" s="189">
        <f>IF(N314="základní",J314,0)</f>
        <v>0</v>
      </c>
      <c r="BF314" s="189">
        <f>IF(N314="snížená",J314,0)</f>
        <v>0</v>
      </c>
      <c r="BG314" s="189">
        <f>IF(N314="zákl. přenesená",J314,0)</f>
        <v>0</v>
      </c>
      <c r="BH314" s="189">
        <f>IF(N314="sníž. přenesená",J314,0)</f>
        <v>0</v>
      </c>
      <c r="BI314" s="189">
        <f>IF(N314="nulová",J314,0)</f>
        <v>0</v>
      </c>
      <c r="BJ314" s="22" t="s">
        <v>76</v>
      </c>
      <c r="BK314" s="189">
        <f>ROUND(I314*H314,2)</f>
        <v>0</v>
      </c>
      <c r="BL314" s="22" t="s">
        <v>113</v>
      </c>
      <c r="BM314" s="188" t="s">
        <v>1643</v>
      </c>
    </row>
    <row r="315" s="15" customFormat="1">
      <c r="A315" s="15"/>
      <c r="B315" s="217"/>
      <c r="C315" s="15"/>
      <c r="D315" s="195" t="s">
        <v>442</v>
      </c>
      <c r="E315" s="218" t="s">
        <v>3</v>
      </c>
      <c r="F315" s="219" t="s">
        <v>8401</v>
      </c>
      <c r="G315" s="15"/>
      <c r="H315" s="218" t="s">
        <v>3</v>
      </c>
      <c r="I315" s="220"/>
      <c r="J315" s="15"/>
      <c r="K315" s="15"/>
      <c r="L315" s="217"/>
      <c r="M315" s="221"/>
      <c r="N315" s="222"/>
      <c r="O315" s="222"/>
      <c r="P315" s="222"/>
      <c r="Q315" s="222"/>
      <c r="R315" s="222"/>
      <c r="S315" s="222"/>
      <c r="T315" s="223"/>
      <c r="U315" s="15"/>
      <c r="V315" s="15"/>
      <c r="W315" s="15"/>
      <c r="X315" s="15"/>
      <c r="Y315" s="15"/>
      <c r="Z315" s="15"/>
      <c r="AA315" s="15"/>
      <c r="AB315" s="15"/>
      <c r="AC315" s="15"/>
      <c r="AD315" s="15"/>
      <c r="AE315" s="15"/>
      <c r="AT315" s="218" t="s">
        <v>442</v>
      </c>
      <c r="AU315" s="218" t="s">
        <v>76</v>
      </c>
      <c r="AV315" s="15" t="s">
        <v>76</v>
      </c>
      <c r="AW315" s="15" t="s">
        <v>31</v>
      </c>
      <c r="AX315" s="15" t="s">
        <v>69</v>
      </c>
      <c r="AY315" s="218" t="s">
        <v>328</v>
      </c>
    </row>
    <row r="316" s="13" customFormat="1">
      <c r="A316" s="13"/>
      <c r="B316" s="201"/>
      <c r="C316" s="13"/>
      <c r="D316" s="195" t="s">
        <v>442</v>
      </c>
      <c r="E316" s="202" t="s">
        <v>3</v>
      </c>
      <c r="F316" s="203" t="s">
        <v>8975</v>
      </c>
      <c r="G316" s="13"/>
      <c r="H316" s="204">
        <v>0.158</v>
      </c>
      <c r="I316" s="205"/>
      <c r="J316" s="13"/>
      <c r="K316" s="13"/>
      <c r="L316" s="201"/>
      <c r="M316" s="206"/>
      <c r="N316" s="207"/>
      <c r="O316" s="207"/>
      <c r="P316" s="207"/>
      <c r="Q316" s="207"/>
      <c r="R316" s="207"/>
      <c r="S316" s="207"/>
      <c r="T316" s="208"/>
      <c r="U316" s="13"/>
      <c r="V316" s="13"/>
      <c r="W316" s="13"/>
      <c r="X316" s="13"/>
      <c r="Y316" s="13"/>
      <c r="Z316" s="13"/>
      <c r="AA316" s="13"/>
      <c r="AB316" s="13"/>
      <c r="AC316" s="13"/>
      <c r="AD316" s="13"/>
      <c r="AE316" s="13"/>
      <c r="AT316" s="202" t="s">
        <v>442</v>
      </c>
      <c r="AU316" s="202" t="s">
        <v>76</v>
      </c>
      <c r="AV316" s="13" t="s">
        <v>79</v>
      </c>
      <c r="AW316" s="13" t="s">
        <v>31</v>
      </c>
      <c r="AX316" s="13" t="s">
        <v>69</v>
      </c>
      <c r="AY316" s="202" t="s">
        <v>328</v>
      </c>
    </row>
    <row r="317" s="14" customFormat="1">
      <c r="A317" s="14"/>
      <c r="B317" s="209"/>
      <c r="C317" s="14"/>
      <c r="D317" s="195" t="s">
        <v>442</v>
      </c>
      <c r="E317" s="210" t="s">
        <v>3</v>
      </c>
      <c r="F317" s="211" t="s">
        <v>452</v>
      </c>
      <c r="G317" s="14"/>
      <c r="H317" s="212">
        <v>0.158</v>
      </c>
      <c r="I317" s="213"/>
      <c r="J317" s="14"/>
      <c r="K317" s="14"/>
      <c r="L317" s="209"/>
      <c r="M317" s="214"/>
      <c r="N317" s="215"/>
      <c r="O317" s="215"/>
      <c r="P317" s="215"/>
      <c r="Q317" s="215"/>
      <c r="R317" s="215"/>
      <c r="S317" s="215"/>
      <c r="T317" s="216"/>
      <c r="U317" s="14"/>
      <c r="V317" s="14"/>
      <c r="W317" s="14"/>
      <c r="X317" s="14"/>
      <c r="Y317" s="14"/>
      <c r="Z317" s="14"/>
      <c r="AA317" s="14"/>
      <c r="AB317" s="14"/>
      <c r="AC317" s="14"/>
      <c r="AD317" s="14"/>
      <c r="AE317" s="14"/>
      <c r="AT317" s="210" t="s">
        <v>442</v>
      </c>
      <c r="AU317" s="210" t="s">
        <v>76</v>
      </c>
      <c r="AV317" s="14" t="s">
        <v>113</v>
      </c>
      <c r="AW317" s="14" t="s">
        <v>31</v>
      </c>
      <c r="AX317" s="14" t="s">
        <v>76</v>
      </c>
      <c r="AY317" s="210" t="s">
        <v>328</v>
      </c>
    </row>
    <row r="318" s="2" customFormat="1" ht="49.05" customHeight="1">
      <c r="A318" s="41"/>
      <c r="B318" s="176"/>
      <c r="C318" s="177" t="s">
        <v>896</v>
      </c>
      <c r="D318" s="177" t="s">
        <v>331</v>
      </c>
      <c r="E318" s="178" t="s">
        <v>8976</v>
      </c>
      <c r="F318" s="179" t="s">
        <v>8112</v>
      </c>
      <c r="G318" s="180" t="s">
        <v>585</v>
      </c>
      <c r="H318" s="181">
        <v>0.001</v>
      </c>
      <c r="I318" s="182"/>
      <c r="J318" s="183">
        <f>ROUND(I318*H318,2)</f>
        <v>0</v>
      </c>
      <c r="K318" s="179" t="s">
        <v>3</v>
      </c>
      <c r="L318" s="42"/>
      <c r="M318" s="184" t="s">
        <v>3</v>
      </c>
      <c r="N318" s="185" t="s">
        <v>40</v>
      </c>
      <c r="O318" s="75"/>
      <c r="P318" s="186">
        <f>O318*H318</f>
        <v>0</v>
      </c>
      <c r="Q318" s="186">
        <v>0</v>
      </c>
      <c r="R318" s="186">
        <f>Q318*H318</f>
        <v>0</v>
      </c>
      <c r="S318" s="186">
        <v>0</v>
      </c>
      <c r="T318" s="187">
        <f>S318*H318</f>
        <v>0</v>
      </c>
      <c r="U318" s="41"/>
      <c r="V318" s="41"/>
      <c r="W318" s="41"/>
      <c r="X318" s="41"/>
      <c r="Y318" s="41"/>
      <c r="Z318" s="41"/>
      <c r="AA318" s="41"/>
      <c r="AB318" s="41"/>
      <c r="AC318" s="41"/>
      <c r="AD318" s="41"/>
      <c r="AE318" s="41"/>
      <c r="AR318" s="188" t="s">
        <v>113</v>
      </c>
      <c r="AT318" s="188" t="s">
        <v>331</v>
      </c>
      <c r="AU318" s="188" t="s">
        <v>76</v>
      </c>
      <c r="AY318" s="22" t="s">
        <v>328</v>
      </c>
      <c r="BE318" s="189">
        <f>IF(N318="základní",J318,0)</f>
        <v>0</v>
      </c>
      <c r="BF318" s="189">
        <f>IF(N318="snížená",J318,0)</f>
        <v>0</v>
      </c>
      <c r="BG318" s="189">
        <f>IF(N318="zákl. přenesená",J318,0)</f>
        <v>0</v>
      </c>
      <c r="BH318" s="189">
        <f>IF(N318="sníž. přenesená",J318,0)</f>
        <v>0</v>
      </c>
      <c r="BI318" s="189">
        <f>IF(N318="nulová",J318,0)</f>
        <v>0</v>
      </c>
      <c r="BJ318" s="22" t="s">
        <v>76</v>
      </c>
      <c r="BK318" s="189">
        <f>ROUND(I318*H318,2)</f>
        <v>0</v>
      </c>
      <c r="BL318" s="22" t="s">
        <v>113</v>
      </c>
      <c r="BM318" s="188" t="s">
        <v>1647</v>
      </c>
    </row>
    <row r="319" s="13" customFormat="1">
      <c r="A319" s="13"/>
      <c r="B319" s="201"/>
      <c r="C319" s="13"/>
      <c r="D319" s="195" t="s">
        <v>442</v>
      </c>
      <c r="E319" s="202" t="s">
        <v>3</v>
      </c>
      <c r="F319" s="203" t="s">
        <v>8977</v>
      </c>
      <c r="G319" s="13"/>
      <c r="H319" s="204">
        <v>0.001</v>
      </c>
      <c r="I319" s="205"/>
      <c r="J319" s="13"/>
      <c r="K319" s="13"/>
      <c r="L319" s="201"/>
      <c r="M319" s="206"/>
      <c r="N319" s="207"/>
      <c r="O319" s="207"/>
      <c r="P319" s="207"/>
      <c r="Q319" s="207"/>
      <c r="R319" s="207"/>
      <c r="S319" s="207"/>
      <c r="T319" s="208"/>
      <c r="U319" s="13"/>
      <c r="V319" s="13"/>
      <c r="W319" s="13"/>
      <c r="X319" s="13"/>
      <c r="Y319" s="13"/>
      <c r="Z319" s="13"/>
      <c r="AA319" s="13"/>
      <c r="AB319" s="13"/>
      <c r="AC319" s="13"/>
      <c r="AD319" s="13"/>
      <c r="AE319" s="13"/>
      <c r="AT319" s="202" t="s">
        <v>442</v>
      </c>
      <c r="AU319" s="202" t="s">
        <v>76</v>
      </c>
      <c r="AV319" s="13" t="s">
        <v>79</v>
      </c>
      <c r="AW319" s="13" t="s">
        <v>31</v>
      </c>
      <c r="AX319" s="13" t="s">
        <v>69</v>
      </c>
      <c r="AY319" s="202" t="s">
        <v>328</v>
      </c>
    </row>
    <row r="320" s="14" customFormat="1">
      <c r="A320" s="14"/>
      <c r="B320" s="209"/>
      <c r="C320" s="14"/>
      <c r="D320" s="195" t="s">
        <v>442</v>
      </c>
      <c r="E320" s="210" t="s">
        <v>3</v>
      </c>
      <c r="F320" s="211" t="s">
        <v>452</v>
      </c>
      <c r="G320" s="14"/>
      <c r="H320" s="212">
        <v>0.001</v>
      </c>
      <c r="I320" s="213"/>
      <c r="J320" s="14"/>
      <c r="K320" s="14"/>
      <c r="L320" s="209"/>
      <c r="M320" s="214"/>
      <c r="N320" s="215"/>
      <c r="O320" s="215"/>
      <c r="P320" s="215"/>
      <c r="Q320" s="215"/>
      <c r="R320" s="215"/>
      <c r="S320" s="215"/>
      <c r="T320" s="216"/>
      <c r="U320" s="14"/>
      <c r="V320" s="14"/>
      <c r="W320" s="14"/>
      <c r="X320" s="14"/>
      <c r="Y320" s="14"/>
      <c r="Z320" s="14"/>
      <c r="AA320" s="14"/>
      <c r="AB320" s="14"/>
      <c r="AC320" s="14"/>
      <c r="AD320" s="14"/>
      <c r="AE320" s="14"/>
      <c r="AT320" s="210" t="s">
        <v>442</v>
      </c>
      <c r="AU320" s="210" t="s">
        <v>76</v>
      </c>
      <c r="AV320" s="14" t="s">
        <v>113</v>
      </c>
      <c r="AW320" s="14" t="s">
        <v>31</v>
      </c>
      <c r="AX320" s="14" t="s">
        <v>76</v>
      </c>
      <c r="AY320" s="210" t="s">
        <v>328</v>
      </c>
    </row>
    <row r="321" s="2" customFormat="1" ht="37.8" customHeight="1">
      <c r="A321" s="41"/>
      <c r="B321" s="176"/>
      <c r="C321" s="224" t="s">
        <v>903</v>
      </c>
      <c r="D321" s="224" t="s">
        <v>539</v>
      </c>
      <c r="E321" s="225" t="s">
        <v>8408</v>
      </c>
      <c r="F321" s="226" t="s">
        <v>8116</v>
      </c>
      <c r="G321" s="227" t="s">
        <v>1388</v>
      </c>
      <c r="H321" s="228">
        <v>0.55300000000000005</v>
      </c>
      <c r="I321" s="229"/>
      <c r="J321" s="230">
        <f>ROUND(I321*H321,2)</f>
        <v>0</v>
      </c>
      <c r="K321" s="226" t="s">
        <v>335</v>
      </c>
      <c r="L321" s="231"/>
      <c r="M321" s="232" t="s">
        <v>3</v>
      </c>
      <c r="N321" s="233" t="s">
        <v>40</v>
      </c>
      <c r="O321" s="75"/>
      <c r="P321" s="186">
        <f>O321*H321</f>
        <v>0</v>
      </c>
      <c r="Q321" s="186">
        <v>0</v>
      </c>
      <c r="R321" s="186">
        <f>Q321*H321</f>
        <v>0</v>
      </c>
      <c r="S321" s="186">
        <v>0</v>
      </c>
      <c r="T321" s="187">
        <f>S321*H321</f>
        <v>0</v>
      </c>
      <c r="U321" s="41"/>
      <c r="V321" s="41"/>
      <c r="W321" s="41"/>
      <c r="X321" s="41"/>
      <c r="Y321" s="41"/>
      <c r="Z321" s="41"/>
      <c r="AA321" s="41"/>
      <c r="AB321" s="41"/>
      <c r="AC321" s="41"/>
      <c r="AD321" s="41"/>
      <c r="AE321" s="41"/>
      <c r="AR321" s="188" t="s">
        <v>171</v>
      </c>
      <c r="AT321" s="188" t="s">
        <v>539</v>
      </c>
      <c r="AU321" s="188" t="s">
        <v>76</v>
      </c>
      <c r="AY321" s="22" t="s">
        <v>328</v>
      </c>
      <c r="BE321" s="189">
        <f>IF(N321="základní",J321,0)</f>
        <v>0</v>
      </c>
      <c r="BF321" s="189">
        <f>IF(N321="snížená",J321,0)</f>
        <v>0</v>
      </c>
      <c r="BG321" s="189">
        <f>IF(N321="zákl. přenesená",J321,0)</f>
        <v>0</v>
      </c>
      <c r="BH321" s="189">
        <f>IF(N321="sníž. přenesená",J321,0)</f>
        <v>0</v>
      </c>
      <c r="BI321" s="189">
        <f>IF(N321="nulová",J321,0)</f>
        <v>0</v>
      </c>
      <c r="BJ321" s="22" t="s">
        <v>76</v>
      </c>
      <c r="BK321" s="189">
        <f>ROUND(I321*H321,2)</f>
        <v>0</v>
      </c>
      <c r="BL321" s="22" t="s">
        <v>113</v>
      </c>
      <c r="BM321" s="188" t="s">
        <v>1651</v>
      </c>
    </row>
    <row r="322" s="15" customFormat="1">
      <c r="A322" s="15"/>
      <c r="B322" s="217"/>
      <c r="C322" s="15"/>
      <c r="D322" s="195" t="s">
        <v>442</v>
      </c>
      <c r="E322" s="218" t="s">
        <v>3</v>
      </c>
      <c r="F322" s="219" t="s">
        <v>8409</v>
      </c>
      <c r="G322" s="15"/>
      <c r="H322" s="218" t="s">
        <v>3</v>
      </c>
      <c r="I322" s="220"/>
      <c r="J322" s="15"/>
      <c r="K322" s="15"/>
      <c r="L322" s="217"/>
      <c r="M322" s="221"/>
      <c r="N322" s="222"/>
      <c r="O322" s="222"/>
      <c r="P322" s="222"/>
      <c r="Q322" s="222"/>
      <c r="R322" s="222"/>
      <c r="S322" s="222"/>
      <c r="T322" s="223"/>
      <c r="U322" s="15"/>
      <c r="V322" s="15"/>
      <c r="W322" s="15"/>
      <c r="X322" s="15"/>
      <c r="Y322" s="15"/>
      <c r="Z322" s="15"/>
      <c r="AA322" s="15"/>
      <c r="AB322" s="15"/>
      <c r="AC322" s="15"/>
      <c r="AD322" s="15"/>
      <c r="AE322" s="15"/>
      <c r="AT322" s="218" t="s">
        <v>442</v>
      </c>
      <c r="AU322" s="218" t="s">
        <v>76</v>
      </c>
      <c r="AV322" s="15" t="s">
        <v>76</v>
      </c>
      <c r="AW322" s="15" t="s">
        <v>31</v>
      </c>
      <c r="AX322" s="15" t="s">
        <v>69</v>
      </c>
      <c r="AY322" s="218" t="s">
        <v>328</v>
      </c>
    </row>
    <row r="323" s="13" customFormat="1">
      <c r="A323" s="13"/>
      <c r="B323" s="201"/>
      <c r="C323" s="13"/>
      <c r="D323" s="195" t="s">
        <v>442</v>
      </c>
      <c r="E323" s="202" t="s">
        <v>3</v>
      </c>
      <c r="F323" s="203" t="s">
        <v>8978</v>
      </c>
      <c r="G323" s="13"/>
      <c r="H323" s="204">
        <v>0.079000000000000001</v>
      </c>
      <c r="I323" s="205"/>
      <c r="J323" s="13"/>
      <c r="K323" s="13"/>
      <c r="L323" s="201"/>
      <c r="M323" s="206"/>
      <c r="N323" s="207"/>
      <c r="O323" s="207"/>
      <c r="P323" s="207"/>
      <c r="Q323" s="207"/>
      <c r="R323" s="207"/>
      <c r="S323" s="207"/>
      <c r="T323" s="208"/>
      <c r="U323" s="13"/>
      <c r="V323" s="13"/>
      <c r="W323" s="13"/>
      <c r="X323" s="13"/>
      <c r="Y323" s="13"/>
      <c r="Z323" s="13"/>
      <c r="AA323" s="13"/>
      <c r="AB323" s="13"/>
      <c r="AC323" s="13"/>
      <c r="AD323" s="13"/>
      <c r="AE323" s="13"/>
      <c r="AT323" s="202" t="s">
        <v>442</v>
      </c>
      <c r="AU323" s="202" t="s">
        <v>76</v>
      </c>
      <c r="AV323" s="13" t="s">
        <v>79</v>
      </c>
      <c r="AW323" s="13" t="s">
        <v>31</v>
      </c>
      <c r="AX323" s="13" t="s">
        <v>69</v>
      </c>
      <c r="AY323" s="202" t="s">
        <v>328</v>
      </c>
    </row>
    <row r="324" s="15" customFormat="1">
      <c r="A324" s="15"/>
      <c r="B324" s="217"/>
      <c r="C324" s="15"/>
      <c r="D324" s="195" t="s">
        <v>442</v>
      </c>
      <c r="E324" s="218" t="s">
        <v>3</v>
      </c>
      <c r="F324" s="219" t="s">
        <v>8411</v>
      </c>
      <c r="G324" s="15"/>
      <c r="H324" s="218" t="s">
        <v>3</v>
      </c>
      <c r="I324" s="220"/>
      <c r="J324" s="15"/>
      <c r="K324" s="15"/>
      <c r="L324" s="217"/>
      <c r="M324" s="221"/>
      <c r="N324" s="222"/>
      <c r="O324" s="222"/>
      <c r="P324" s="222"/>
      <c r="Q324" s="222"/>
      <c r="R324" s="222"/>
      <c r="S324" s="222"/>
      <c r="T324" s="223"/>
      <c r="U324" s="15"/>
      <c r="V324" s="15"/>
      <c r="W324" s="15"/>
      <c r="X324" s="15"/>
      <c r="Y324" s="15"/>
      <c r="Z324" s="15"/>
      <c r="AA324" s="15"/>
      <c r="AB324" s="15"/>
      <c r="AC324" s="15"/>
      <c r="AD324" s="15"/>
      <c r="AE324" s="15"/>
      <c r="AT324" s="218" t="s">
        <v>442</v>
      </c>
      <c r="AU324" s="218" t="s">
        <v>76</v>
      </c>
      <c r="AV324" s="15" t="s">
        <v>76</v>
      </c>
      <c r="AW324" s="15" t="s">
        <v>31</v>
      </c>
      <c r="AX324" s="15" t="s">
        <v>69</v>
      </c>
      <c r="AY324" s="218" t="s">
        <v>328</v>
      </c>
    </row>
    <row r="325" s="13" customFormat="1">
      <c r="A325" s="13"/>
      <c r="B325" s="201"/>
      <c r="C325" s="13"/>
      <c r="D325" s="195" t="s">
        <v>442</v>
      </c>
      <c r="E325" s="202" t="s">
        <v>3</v>
      </c>
      <c r="F325" s="203" t="s">
        <v>8979</v>
      </c>
      <c r="G325" s="13"/>
      <c r="H325" s="204">
        <v>0.47399999999999998</v>
      </c>
      <c r="I325" s="205"/>
      <c r="J325" s="13"/>
      <c r="K325" s="13"/>
      <c r="L325" s="201"/>
      <c r="M325" s="206"/>
      <c r="N325" s="207"/>
      <c r="O325" s="207"/>
      <c r="P325" s="207"/>
      <c r="Q325" s="207"/>
      <c r="R325" s="207"/>
      <c r="S325" s="207"/>
      <c r="T325" s="208"/>
      <c r="U325" s="13"/>
      <c r="V325" s="13"/>
      <c r="W325" s="13"/>
      <c r="X325" s="13"/>
      <c r="Y325" s="13"/>
      <c r="Z325" s="13"/>
      <c r="AA325" s="13"/>
      <c r="AB325" s="13"/>
      <c r="AC325" s="13"/>
      <c r="AD325" s="13"/>
      <c r="AE325" s="13"/>
      <c r="AT325" s="202" t="s">
        <v>442</v>
      </c>
      <c r="AU325" s="202" t="s">
        <v>76</v>
      </c>
      <c r="AV325" s="13" t="s">
        <v>79</v>
      </c>
      <c r="AW325" s="13" t="s">
        <v>31</v>
      </c>
      <c r="AX325" s="13" t="s">
        <v>69</v>
      </c>
      <c r="AY325" s="202" t="s">
        <v>328</v>
      </c>
    </row>
    <row r="326" s="14" customFormat="1">
      <c r="A326" s="14"/>
      <c r="B326" s="209"/>
      <c r="C326" s="14"/>
      <c r="D326" s="195" t="s">
        <v>442</v>
      </c>
      <c r="E326" s="210" t="s">
        <v>3</v>
      </c>
      <c r="F326" s="211" t="s">
        <v>452</v>
      </c>
      <c r="G326" s="14"/>
      <c r="H326" s="212">
        <v>0.55299999999999994</v>
      </c>
      <c r="I326" s="213"/>
      <c r="J326" s="14"/>
      <c r="K326" s="14"/>
      <c r="L326" s="209"/>
      <c r="M326" s="214"/>
      <c r="N326" s="215"/>
      <c r="O326" s="215"/>
      <c r="P326" s="215"/>
      <c r="Q326" s="215"/>
      <c r="R326" s="215"/>
      <c r="S326" s="215"/>
      <c r="T326" s="216"/>
      <c r="U326" s="14"/>
      <c r="V326" s="14"/>
      <c r="W326" s="14"/>
      <c r="X326" s="14"/>
      <c r="Y326" s="14"/>
      <c r="Z326" s="14"/>
      <c r="AA326" s="14"/>
      <c r="AB326" s="14"/>
      <c r="AC326" s="14"/>
      <c r="AD326" s="14"/>
      <c r="AE326" s="14"/>
      <c r="AT326" s="210" t="s">
        <v>442</v>
      </c>
      <c r="AU326" s="210" t="s">
        <v>76</v>
      </c>
      <c r="AV326" s="14" t="s">
        <v>113</v>
      </c>
      <c r="AW326" s="14" t="s">
        <v>31</v>
      </c>
      <c r="AX326" s="14" t="s">
        <v>76</v>
      </c>
      <c r="AY326" s="210" t="s">
        <v>328</v>
      </c>
    </row>
    <row r="327" s="2" customFormat="1" ht="55.5" customHeight="1">
      <c r="A327" s="41"/>
      <c r="B327" s="176"/>
      <c r="C327" s="177" t="s">
        <v>908</v>
      </c>
      <c r="D327" s="177" t="s">
        <v>331</v>
      </c>
      <c r="E327" s="178" t="s">
        <v>8413</v>
      </c>
      <c r="F327" s="179" t="s">
        <v>8414</v>
      </c>
      <c r="G327" s="180" t="s">
        <v>439</v>
      </c>
      <c r="H327" s="181">
        <v>16</v>
      </c>
      <c r="I327" s="182"/>
      <c r="J327" s="183">
        <f>ROUND(I327*H327,2)</f>
        <v>0</v>
      </c>
      <c r="K327" s="179" t="s">
        <v>335</v>
      </c>
      <c r="L327" s="42"/>
      <c r="M327" s="184" t="s">
        <v>3</v>
      </c>
      <c r="N327" s="185" t="s">
        <v>40</v>
      </c>
      <c r="O327" s="75"/>
      <c r="P327" s="186">
        <f>O327*H327</f>
        <v>0</v>
      </c>
      <c r="Q327" s="186">
        <v>0</v>
      </c>
      <c r="R327" s="186">
        <f>Q327*H327</f>
        <v>0</v>
      </c>
      <c r="S327" s="186">
        <v>0</v>
      </c>
      <c r="T327" s="187">
        <f>S327*H327</f>
        <v>0</v>
      </c>
      <c r="U327" s="41"/>
      <c r="V327" s="41"/>
      <c r="W327" s="41"/>
      <c r="X327" s="41"/>
      <c r="Y327" s="41"/>
      <c r="Z327" s="41"/>
      <c r="AA327" s="41"/>
      <c r="AB327" s="41"/>
      <c r="AC327" s="41"/>
      <c r="AD327" s="41"/>
      <c r="AE327" s="41"/>
      <c r="AR327" s="188" t="s">
        <v>113</v>
      </c>
      <c r="AT327" s="188" t="s">
        <v>331</v>
      </c>
      <c r="AU327" s="188" t="s">
        <v>76</v>
      </c>
      <c r="AY327" s="22" t="s">
        <v>328</v>
      </c>
      <c r="BE327" s="189">
        <f>IF(N327="základní",J327,0)</f>
        <v>0</v>
      </c>
      <c r="BF327" s="189">
        <f>IF(N327="snížená",J327,0)</f>
        <v>0</v>
      </c>
      <c r="BG327" s="189">
        <f>IF(N327="zákl. přenesená",J327,0)</f>
        <v>0</v>
      </c>
      <c r="BH327" s="189">
        <f>IF(N327="sníž. přenesená",J327,0)</f>
        <v>0</v>
      </c>
      <c r="BI327" s="189">
        <f>IF(N327="nulová",J327,0)</f>
        <v>0</v>
      </c>
      <c r="BJ327" s="22" t="s">
        <v>76</v>
      </c>
      <c r="BK327" s="189">
        <f>ROUND(I327*H327,2)</f>
        <v>0</v>
      </c>
      <c r="BL327" s="22" t="s">
        <v>113</v>
      </c>
      <c r="BM327" s="188" t="s">
        <v>1655</v>
      </c>
    </row>
    <row r="328" s="2" customFormat="1">
      <c r="A328" s="41"/>
      <c r="B328" s="42"/>
      <c r="C328" s="41"/>
      <c r="D328" s="190" t="s">
        <v>338</v>
      </c>
      <c r="E328" s="41"/>
      <c r="F328" s="191" t="s">
        <v>8415</v>
      </c>
      <c r="G328" s="41"/>
      <c r="H328" s="41"/>
      <c r="I328" s="192"/>
      <c r="J328" s="41"/>
      <c r="K328" s="41"/>
      <c r="L328" s="42"/>
      <c r="M328" s="193"/>
      <c r="N328" s="194"/>
      <c r="O328" s="75"/>
      <c r="P328" s="75"/>
      <c r="Q328" s="75"/>
      <c r="R328" s="75"/>
      <c r="S328" s="75"/>
      <c r="T328" s="76"/>
      <c r="U328" s="41"/>
      <c r="V328" s="41"/>
      <c r="W328" s="41"/>
      <c r="X328" s="41"/>
      <c r="Y328" s="41"/>
      <c r="Z328" s="41"/>
      <c r="AA328" s="41"/>
      <c r="AB328" s="41"/>
      <c r="AC328" s="41"/>
      <c r="AD328" s="41"/>
      <c r="AE328" s="41"/>
      <c r="AT328" s="22" t="s">
        <v>338</v>
      </c>
      <c r="AU328" s="22" t="s">
        <v>76</v>
      </c>
    </row>
    <row r="329" s="2" customFormat="1" ht="16.5" customHeight="1">
      <c r="A329" s="41"/>
      <c r="B329" s="176"/>
      <c r="C329" s="224" t="s">
        <v>914</v>
      </c>
      <c r="D329" s="224" t="s">
        <v>539</v>
      </c>
      <c r="E329" s="225" t="s">
        <v>8099</v>
      </c>
      <c r="F329" s="226" t="s">
        <v>8100</v>
      </c>
      <c r="G329" s="227" t="s">
        <v>491</v>
      </c>
      <c r="H329" s="228">
        <v>1.6000000000000001</v>
      </c>
      <c r="I329" s="229"/>
      <c r="J329" s="230">
        <f>ROUND(I329*H329,2)</f>
        <v>0</v>
      </c>
      <c r="K329" s="226" t="s">
        <v>335</v>
      </c>
      <c r="L329" s="231"/>
      <c r="M329" s="232" t="s">
        <v>3</v>
      </c>
      <c r="N329" s="233" t="s">
        <v>40</v>
      </c>
      <c r="O329" s="75"/>
      <c r="P329" s="186">
        <f>O329*H329</f>
        <v>0</v>
      </c>
      <c r="Q329" s="186">
        <v>0</v>
      </c>
      <c r="R329" s="186">
        <f>Q329*H329</f>
        <v>0</v>
      </c>
      <c r="S329" s="186">
        <v>0</v>
      </c>
      <c r="T329" s="187">
        <f>S329*H329</f>
        <v>0</v>
      </c>
      <c r="U329" s="41"/>
      <c r="V329" s="41"/>
      <c r="W329" s="41"/>
      <c r="X329" s="41"/>
      <c r="Y329" s="41"/>
      <c r="Z329" s="41"/>
      <c r="AA329" s="41"/>
      <c r="AB329" s="41"/>
      <c r="AC329" s="41"/>
      <c r="AD329" s="41"/>
      <c r="AE329" s="41"/>
      <c r="AR329" s="188" t="s">
        <v>171</v>
      </c>
      <c r="AT329" s="188" t="s">
        <v>539</v>
      </c>
      <c r="AU329" s="188" t="s">
        <v>76</v>
      </c>
      <c r="AY329" s="22" t="s">
        <v>328</v>
      </c>
      <c r="BE329" s="189">
        <f>IF(N329="základní",J329,0)</f>
        <v>0</v>
      </c>
      <c r="BF329" s="189">
        <f>IF(N329="snížená",J329,0)</f>
        <v>0</v>
      </c>
      <c r="BG329" s="189">
        <f>IF(N329="zákl. přenesená",J329,0)</f>
        <v>0</v>
      </c>
      <c r="BH329" s="189">
        <f>IF(N329="sníž. přenesená",J329,0)</f>
        <v>0</v>
      </c>
      <c r="BI329" s="189">
        <f>IF(N329="nulová",J329,0)</f>
        <v>0</v>
      </c>
      <c r="BJ329" s="22" t="s">
        <v>76</v>
      </c>
      <c r="BK329" s="189">
        <f>ROUND(I329*H329,2)</f>
        <v>0</v>
      </c>
      <c r="BL329" s="22" t="s">
        <v>113</v>
      </c>
      <c r="BM329" s="188" t="s">
        <v>1659</v>
      </c>
    </row>
    <row r="330" s="13" customFormat="1">
      <c r="A330" s="13"/>
      <c r="B330" s="201"/>
      <c r="C330" s="13"/>
      <c r="D330" s="195" t="s">
        <v>442</v>
      </c>
      <c r="E330" s="202" t="s">
        <v>3</v>
      </c>
      <c r="F330" s="203" t="s">
        <v>8980</v>
      </c>
      <c r="G330" s="13"/>
      <c r="H330" s="204">
        <v>1.6000000000000001</v>
      </c>
      <c r="I330" s="205"/>
      <c r="J330" s="13"/>
      <c r="K330" s="13"/>
      <c r="L330" s="201"/>
      <c r="M330" s="206"/>
      <c r="N330" s="207"/>
      <c r="O330" s="207"/>
      <c r="P330" s="207"/>
      <c r="Q330" s="207"/>
      <c r="R330" s="207"/>
      <c r="S330" s="207"/>
      <c r="T330" s="208"/>
      <c r="U330" s="13"/>
      <c r="V330" s="13"/>
      <c r="W330" s="13"/>
      <c r="X330" s="13"/>
      <c r="Y330" s="13"/>
      <c r="Z330" s="13"/>
      <c r="AA330" s="13"/>
      <c r="AB330" s="13"/>
      <c r="AC330" s="13"/>
      <c r="AD330" s="13"/>
      <c r="AE330" s="13"/>
      <c r="AT330" s="202" t="s">
        <v>442</v>
      </c>
      <c r="AU330" s="202" t="s">
        <v>76</v>
      </c>
      <c r="AV330" s="13" t="s">
        <v>79</v>
      </c>
      <c r="AW330" s="13" t="s">
        <v>31</v>
      </c>
      <c r="AX330" s="13" t="s">
        <v>69</v>
      </c>
      <c r="AY330" s="202" t="s">
        <v>328</v>
      </c>
    </row>
    <row r="331" s="14" customFormat="1">
      <c r="A331" s="14"/>
      <c r="B331" s="209"/>
      <c r="C331" s="14"/>
      <c r="D331" s="195" t="s">
        <v>442</v>
      </c>
      <c r="E331" s="210" t="s">
        <v>3</v>
      </c>
      <c r="F331" s="211" t="s">
        <v>452</v>
      </c>
      <c r="G331" s="14"/>
      <c r="H331" s="212">
        <v>1.6000000000000001</v>
      </c>
      <c r="I331" s="213"/>
      <c r="J331" s="14"/>
      <c r="K331" s="14"/>
      <c r="L331" s="209"/>
      <c r="M331" s="214"/>
      <c r="N331" s="215"/>
      <c r="O331" s="215"/>
      <c r="P331" s="215"/>
      <c r="Q331" s="215"/>
      <c r="R331" s="215"/>
      <c r="S331" s="215"/>
      <c r="T331" s="216"/>
      <c r="U331" s="14"/>
      <c r="V331" s="14"/>
      <c r="W331" s="14"/>
      <c r="X331" s="14"/>
      <c r="Y331" s="14"/>
      <c r="Z331" s="14"/>
      <c r="AA331" s="14"/>
      <c r="AB331" s="14"/>
      <c r="AC331" s="14"/>
      <c r="AD331" s="14"/>
      <c r="AE331" s="14"/>
      <c r="AT331" s="210" t="s">
        <v>442</v>
      </c>
      <c r="AU331" s="210" t="s">
        <v>76</v>
      </c>
      <c r="AV331" s="14" t="s">
        <v>113</v>
      </c>
      <c r="AW331" s="14" t="s">
        <v>31</v>
      </c>
      <c r="AX331" s="14" t="s">
        <v>76</v>
      </c>
      <c r="AY331" s="210" t="s">
        <v>328</v>
      </c>
    </row>
    <row r="332" s="2" customFormat="1" ht="21.75" customHeight="1">
      <c r="A332" s="41"/>
      <c r="B332" s="176"/>
      <c r="C332" s="177" t="s">
        <v>922</v>
      </c>
      <c r="D332" s="177" t="s">
        <v>331</v>
      </c>
      <c r="E332" s="178" t="s">
        <v>8981</v>
      </c>
      <c r="F332" s="179" t="s">
        <v>7916</v>
      </c>
      <c r="G332" s="180" t="s">
        <v>491</v>
      </c>
      <c r="H332" s="181">
        <v>2.52</v>
      </c>
      <c r="I332" s="182"/>
      <c r="J332" s="183">
        <f>ROUND(I332*H332,2)</f>
        <v>0</v>
      </c>
      <c r="K332" s="179" t="s">
        <v>335</v>
      </c>
      <c r="L332" s="42"/>
      <c r="M332" s="184" t="s">
        <v>3</v>
      </c>
      <c r="N332" s="185" t="s">
        <v>40</v>
      </c>
      <c r="O332" s="75"/>
      <c r="P332" s="186">
        <f>O332*H332</f>
        <v>0</v>
      </c>
      <c r="Q332" s="186">
        <v>0</v>
      </c>
      <c r="R332" s="186">
        <f>Q332*H332</f>
        <v>0</v>
      </c>
      <c r="S332" s="186">
        <v>0</v>
      </c>
      <c r="T332" s="187">
        <f>S332*H332</f>
        <v>0</v>
      </c>
      <c r="U332" s="41"/>
      <c r="V332" s="41"/>
      <c r="W332" s="41"/>
      <c r="X332" s="41"/>
      <c r="Y332" s="41"/>
      <c r="Z332" s="41"/>
      <c r="AA332" s="41"/>
      <c r="AB332" s="41"/>
      <c r="AC332" s="41"/>
      <c r="AD332" s="41"/>
      <c r="AE332" s="41"/>
      <c r="AR332" s="188" t="s">
        <v>113</v>
      </c>
      <c r="AT332" s="188" t="s">
        <v>331</v>
      </c>
      <c r="AU332" s="188" t="s">
        <v>76</v>
      </c>
      <c r="AY332" s="22" t="s">
        <v>328</v>
      </c>
      <c r="BE332" s="189">
        <f>IF(N332="základní",J332,0)</f>
        <v>0</v>
      </c>
      <c r="BF332" s="189">
        <f>IF(N332="snížená",J332,0)</f>
        <v>0</v>
      </c>
      <c r="BG332" s="189">
        <f>IF(N332="zákl. přenesená",J332,0)</f>
        <v>0</v>
      </c>
      <c r="BH332" s="189">
        <f>IF(N332="sníž. přenesená",J332,0)</f>
        <v>0</v>
      </c>
      <c r="BI332" s="189">
        <f>IF(N332="nulová",J332,0)</f>
        <v>0</v>
      </c>
      <c r="BJ332" s="22" t="s">
        <v>76</v>
      </c>
      <c r="BK332" s="189">
        <f>ROUND(I332*H332,2)</f>
        <v>0</v>
      </c>
      <c r="BL332" s="22" t="s">
        <v>113</v>
      </c>
      <c r="BM332" s="188" t="s">
        <v>1663</v>
      </c>
    </row>
    <row r="333" s="2" customFormat="1">
      <c r="A333" s="41"/>
      <c r="B333" s="42"/>
      <c r="C333" s="41"/>
      <c r="D333" s="190" t="s">
        <v>338</v>
      </c>
      <c r="E333" s="41"/>
      <c r="F333" s="191" t="s">
        <v>8982</v>
      </c>
      <c r="G333" s="41"/>
      <c r="H333" s="41"/>
      <c r="I333" s="192"/>
      <c r="J333" s="41"/>
      <c r="K333" s="41"/>
      <c r="L333" s="42"/>
      <c r="M333" s="193"/>
      <c r="N333" s="194"/>
      <c r="O333" s="75"/>
      <c r="P333" s="75"/>
      <c r="Q333" s="75"/>
      <c r="R333" s="75"/>
      <c r="S333" s="75"/>
      <c r="T333" s="76"/>
      <c r="U333" s="41"/>
      <c r="V333" s="41"/>
      <c r="W333" s="41"/>
      <c r="X333" s="41"/>
      <c r="Y333" s="41"/>
      <c r="Z333" s="41"/>
      <c r="AA333" s="41"/>
      <c r="AB333" s="41"/>
      <c r="AC333" s="41"/>
      <c r="AD333" s="41"/>
      <c r="AE333" s="41"/>
      <c r="AT333" s="22" t="s">
        <v>338</v>
      </c>
      <c r="AU333" s="22" t="s">
        <v>76</v>
      </c>
    </row>
    <row r="334" s="15" customFormat="1">
      <c r="A334" s="15"/>
      <c r="B334" s="217"/>
      <c r="C334" s="15"/>
      <c r="D334" s="195" t="s">
        <v>442</v>
      </c>
      <c r="E334" s="218" t="s">
        <v>3</v>
      </c>
      <c r="F334" s="219" t="s">
        <v>8425</v>
      </c>
      <c r="G334" s="15"/>
      <c r="H334" s="218" t="s">
        <v>3</v>
      </c>
      <c r="I334" s="220"/>
      <c r="J334" s="15"/>
      <c r="K334" s="15"/>
      <c r="L334" s="217"/>
      <c r="M334" s="221"/>
      <c r="N334" s="222"/>
      <c r="O334" s="222"/>
      <c r="P334" s="222"/>
      <c r="Q334" s="222"/>
      <c r="R334" s="222"/>
      <c r="S334" s="222"/>
      <c r="T334" s="223"/>
      <c r="U334" s="15"/>
      <c r="V334" s="15"/>
      <c r="W334" s="15"/>
      <c r="X334" s="15"/>
      <c r="Y334" s="15"/>
      <c r="Z334" s="15"/>
      <c r="AA334" s="15"/>
      <c r="AB334" s="15"/>
      <c r="AC334" s="15"/>
      <c r="AD334" s="15"/>
      <c r="AE334" s="15"/>
      <c r="AT334" s="218" t="s">
        <v>442</v>
      </c>
      <c r="AU334" s="218" t="s">
        <v>76</v>
      </c>
      <c r="AV334" s="15" t="s">
        <v>76</v>
      </c>
      <c r="AW334" s="15" t="s">
        <v>31</v>
      </c>
      <c r="AX334" s="15" t="s">
        <v>69</v>
      </c>
      <c r="AY334" s="218" t="s">
        <v>328</v>
      </c>
    </row>
    <row r="335" s="13" customFormat="1">
      <c r="A335" s="13"/>
      <c r="B335" s="201"/>
      <c r="C335" s="13"/>
      <c r="D335" s="195" t="s">
        <v>442</v>
      </c>
      <c r="E335" s="202" t="s">
        <v>3</v>
      </c>
      <c r="F335" s="203" t="s">
        <v>8983</v>
      </c>
      <c r="G335" s="13"/>
      <c r="H335" s="204">
        <v>2.52</v>
      </c>
      <c r="I335" s="205"/>
      <c r="J335" s="13"/>
      <c r="K335" s="13"/>
      <c r="L335" s="201"/>
      <c r="M335" s="206"/>
      <c r="N335" s="207"/>
      <c r="O335" s="207"/>
      <c r="P335" s="207"/>
      <c r="Q335" s="207"/>
      <c r="R335" s="207"/>
      <c r="S335" s="207"/>
      <c r="T335" s="208"/>
      <c r="U335" s="13"/>
      <c r="V335" s="13"/>
      <c r="W335" s="13"/>
      <c r="X335" s="13"/>
      <c r="Y335" s="13"/>
      <c r="Z335" s="13"/>
      <c r="AA335" s="13"/>
      <c r="AB335" s="13"/>
      <c r="AC335" s="13"/>
      <c r="AD335" s="13"/>
      <c r="AE335" s="13"/>
      <c r="AT335" s="202" t="s">
        <v>442</v>
      </c>
      <c r="AU335" s="202" t="s">
        <v>76</v>
      </c>
      <c r="AV335" s="13" t="s">
        <v>79</v>
      </c>
      <c r="AW335" s="13" t="s">
        <v>31</v>
      </c>
      <c r="AX335" s="13" t="s">
        <v>69</v>
      </c>
      <c r="AY335" s="202" t="s">
        <v>328</v>
      </c>
    </row>
    <row r="336" s="14" customFormat="1">
      <c r="A336" s="14"/>
      <c r="B336" s="209"/>
      <c r="C336" s="14"/>
      <c r="D336" s="195" t="s">
        <v>442</v>
      </c>
      <c r="E336" s="210" t="s">
        <v>3</v>
      </c>
      <c r="F336" s="211" t="s">
        <v>452</v>
      </c>
      <c r="G336" s="14"/>
      <c r="H336" s="212">
        <v>2.52</v>
      </c>
      <c r="I336" s="213"/>
      <c r="J336" s="14"/>
      <c r="K336" s="14"/>
      <c r="L336" s="209"/>
      <c r="M336" s="214"/>
      <c r="N336" s="215"/>
      <c r="O336" s="215"/>
      <c r="P336" s="215"/>
      <c r="Q336" s="215"/>
      <c r="R336" s="215"/>
      <c r="S336" s="215"/>
      <c r="T336" s="216"/>
      <c r="U336" s="14"/>
      <c r="V336" s="14"/>
      <c r="W336" s="14"/>
      <c r="X336" s="14"/>
      <c r="Y336" s="14"/>
      <c r="Z336" s="14"/>
      <c r="AA336" s="14"/>
      <c r="AB336" s="14"/>
      <c r="AC336" s="14"/>
      <c r="AD336" s="14"/>
      <c r="AE336" s="14"/>
      <c r="AT336" s="210" t="s">
        <v>442</v>
      </c>
      <c r="AU336" s="210" t="s">
        <v>76</v>
      </c>
      <c r="AV336" s="14" t="s">
        <v>113</v>
      </c>
      <c r="AW336" s="14" t="s">
        <v>31</v>
      </c>
      <c r="AX336" s="14" t="s">
        <v>76</v>
      </c>
      <c r="AY336" s="210" t="s">
        <v>328</v>
      </c>
    </row>
    <row r="337" s="2" customFormat="1" ht="16.5" customHeight="1">
      <c r="A337" s="41"/>
      <c r="B337" s="176"/>
      <c r="C337" s="224" t="s">
        <v>934</v>
      </c>
      <c r="D337" s="224" t="s">
        <v>539</v>
      </c>
      <c r="E337" s="225" t="s">
        <v>7925</v>
      </c>
      <c r="F337" s="226" t="s">
        <v>7926</v>
      </c>
      <c r="G337" s="227" t="s">
        <v>491</v>
      </c>
      <c r="H337" s="228">
        <v>2.52</v>
      </c>
      <c r="I337" s="229"/>
      <c r="J337" s="230">
        <f>ROUND(I337*H337,2)</f>
        <v>0</v>
      </c>
      <c r="K337" s="226" t="s">
        <v>335</v>
      </c>
      <c r="L337" s="231"/>
      <c r="M337" s="232" t="s">
        <v>3</v>
      </c>
      <c r="N337" s="233" t="s">
        <v>40</v>
      </c>
      <c r="O337" s="75"/>
      <c r="P337" s="186">
        <f>O337*H337</f>
        <v>0</v>
      </c>
      <c r="Q337" s="186">
        <v>0</v>
      </c>
      <c r="R337" s="186">
        <f>Q337*H337</f>
        <v>0</v>
      </c>
      <c r="S337" s="186">
        <v>0</v>
      </c>
      <c r="T337" s="187">
        <f>S337*H337</f>
        <v>0</v>
      </c>
      <c r="U337" s="41"/>
      <c r="V337" s="41"/>
      <c r="W337" s="41"/>
      <c r="X337" s="41"/>
      <c r="Y337" s="41"/>
      <c r="Z337" s="41"/>
      <c r="AA337" s="41"/>
      <c r="AB337" s="41"/>
      <c r="AC337" s="41"/>
      <c r="AD337" s="41"/>
      <c r="AE337" s="41"/>
      <c r="AR337" s="188" t="s">
        <v>171</v>
      </c>
      <c r="AT337" s="188" t="s">
        <v>539</v>
      </c>
      <c r="AU337" s="188" t="s">
        <v>76</v>
      </c>
      <c r="AY337" s="22" t="s">
        <v>328</v>
      </c>
      <c r="BE337" s="189">
        <f>IF(N337="základní",J337,0)</f>
        <v>0</v>
      </c>
      <c r="BF337" s="189">
        <f>IF(N337="snížená",J337,0)</f>
        <v>0</v>
      </c>
      <c r="BG337" s="189">
        <f>IF(N337="zákl. přenesená",J337,0)</f>
        <v>0</v>
      </c>
      <c r="BH337" s="189">
        <f>IF(N337="sníž. přenesená",J337,0)</f>
        <v>0</v>
      </c>
      <c r="BI337" s="189">
        <f>IF(N337="nulová",J337,0)</f>
        <v>0</v>
      </c>
      <c r="BJ337" s="22" t="s">
        <v>76</v>
      </c>
      <c r="BK337" s="189">
        <f>ROUND(I337*H337,2)</f>
        <v>0</v>
      </c>
      <c r="BL337" s="22" t="s">
        <v>113</v>
      </c>
      <c r="BM337" s="188" t="s">
        <v>1667</v>
      </c>
    </row>
    <row r="338" s="2" customFormat="1" ht="21.75" customHeight="1">
      <c r="A338" s="41"/>
      <c r="B338" s="176"/>
      <c r="C338" s="177" t="s">
        <v>939</v>
      </c>
      <c r="D338" s="177" t="s">
        <v>331</v>
      </c>
      <c r="E338" s="178" t="s">
        <v>8984</v>
      </c>
      <c r="F338" s="179" t="s">
        <v>8258</v>
      </c>
      <c r="G338" s="180" t="s">
        <v>491</v>
      </c>
      <c r="H338" s="181">
        <v>2.52</v>
      </c>
      <c r="I338" s="182"/>
      <c r="J338" s="183">
        <f>ROUND(I338*H338,2)</f>
        <v>0</v>
      </c>
      <c r="K338" s="179" t="s">
        <v>3</v>
      </c>
      <c r="L338" s="42"/>
      <c r="M338" s="184" t="s">
        <v>3</v>
      </c>
      <c r="N338" s="185" t="s">
        <v>40</v>
      </c>
      <c r="O338" s="75"/>
      <c r="P338" s="186">
        <f>O338*H338</f>
        <v>0</v>
      </c>
      <c r="Q338" s="186">
        <v>0</v>
      </c>
      <c r="R338" s="186">
        <f>Q338*H338</f>
        <v>0</v>
      </c>
      <c r="S338" s="186">
        <v>0</v>
      </c>
      <c r="T338" s="187">
        <f>S338*H338</f>
        <v>0</v>
      </c>
      <c r="U338" s="41"/>
      <c r="V338" s="41"/>
      <c r="W338" s="41"/>
      <c r="X338" s="41"/>
      <c r="Y338" s="41"/>
      <c r="Z338" s="41"/>
      <c r="AA338" s="41"/>
      <c r="AB338" s="41"/>
      <c r="AC338" s="41"/>
      <c r="AD338" s="41"/>
      <c r="AE338" s="41"/>
      <c r="AR338" s="188" t="s">
        <v>113</v>
      </c>
      <c r="AT338" s="188" t="s">
        <v>331</v>
      </c>
      <c r="AU338" s="188" t="s">
        <v>76</v>
      </c>
      <c r="AY338" s="22" t="s">
        <v>328</v>
      </c>
      <c r="BE338" s="189">
        <f>IF(N338="základní",J338,0)</f>
        <v>0</v>
      </c>
      <c r="BF338" s="189">
        <f>IF(N338="snížená",J338,0)</f>
        <v>0</v>
      </c>
      <c r="BG338" s="189">
        <f>IF(N338="zákl. přenesená",J338,0)</f>
        <v>0</v>
      </c>
      <c r="BH338" s="189">
        <f>IF(N338="sníž. přenesená",J338,0)</f>
        <v>0</v>
      </c>
      <c r="BI338" s="189">
        <f>IF(N338="nulová",J338,0)</f>
        <v>0</v>
      </c>
      <c r="BJ338" s="22" t="s">
        <v>76</v>
      </c>
      <c r="BK338" s="189">
        <f>ROUND(I338*H338,2)</f>
        <v>0</v>
      </c>
      <c r="BL338" s="22" t="s">
        <v>113</v>
      </c>
      <c r="BM338" s="188" t="s">
        <v>1671</v>
      </c>
    </row>
    <row r="339" s="2" customFormat="1" ht="37.8" customHeight="1">
      <c r="A339" s="41"/>
      <c r="B339" s="176"/>
      <c r="C339" s="177" t="s">
        <v>1673</v>
      </c>
      <c r="D339" s="177" t="s">
        <v>331</v>
      </c>
      <c r="E339" s="178" t="s">
        <v>8146</v>
      </c>
      <c r="F339" s="179" t="s">
        <v>8147</v>
      </c>
      <c r="G339" s="180" t="s">
        <v>585</v>
      </c>
      <c r="H339" s="181">
        <v>36.920999999999999</v>
      </c>
      <c r="I339" s="182"/>
      <c r="J339" s="183">
        <f>ROUND(I339*H339,2)</f>
        <v>0</v>
      </c>
      <c r="K339" s="179" t="s">
        <v>335</v>
      </c>
      <c r="L339" s="42"/>
      <c r="M339" s="184" t="s">
        <v>3</v>
      </c>
      <c r="N339" s="185" t="s">
        <v>40</v>
      </c>
      <c r="O339" s="75"/>
      <c r="P339" s="186">
        <f>O339*H339</f>
        <v>0</v>
      </c>
      <c r="Q339" s="186">
        <v>0</v>
      </c>
      <c r="R339" s="186">
        <f>Q339*H339</f>
        <v>0</v>
      </c>
      <c r="S339" s="186">
        <v>0</v>
      </c>
      <c r="T339" s="187">
        <f>S339*H339</f>
        <v>0</v>
      </c>
      <c r="U339" s="41"/>
      <c r="V339" s="41"/>
      <c r="W339" s="41"/>
      <c r="X339" s="41"/>
      <c r="Y339" s="41"/>
      <c r="Z339" s="41"/>
      <c r="AA339" s="41"/>
      <c r="AB339" s="41"/>
      <c r="AC339" s="41"/>
      <c r="AD339" s="41"/>
      <c r="AE339" s="41"/>
      <c r="AR339" s="188" t="s">
        <v>113</v>
      </c>
      <c r="AT339" s="188" t="s">
        <v>331</v>
      </c>
      <c r="AU339" s="188" t="s">
        <v>76</v>
      </c>
      <c r="AY339" s="22" t="s">
        <v>328</v>
      </c>
      <c r="BE339" s="189">
        <f>IF(N339="základní",J339,0)</f>
        <v>0</v>
      </c>
      <c r="BF339" s="189">
        <f>IF(N339="snížená",J339,0)</f>
        <v>0</v>
      </c>
      <c r="BG339" s="189">
        <f>IF(N339="zákl. přenesená",J339,0)</f>
        <v>0</v>
      </c>
      <c r="BH339" s="189">
        <f>IF(N339="sníž. přenesená",J339,0)</f>
        <v>0</v>
      </c>
      <c r="BI339" s="189">
        <f>IF(N339="nulová",J339,0)</f>
        <v>0</v>
      </c>
      <c r="BJ339" s="22" t="s">
        <v>76</v>
      </c>
      <c r="BK339" s="189">
        <f>ROUND(I339*H339,2)</f>
        <v>0</v>
      </c>
      <c r="BL339" s="22" t="s">
        <v>113</v>
      </c>
      <c r="BM339" s="188" t="s">
        <v>555</v>
      </c>
    </row>
    <row r="340" s="2" customFormat="1">
      <c r="A340" s="41"/>
      <c r="B340" s="42"/>
      <c r="C340" s="41"/>
      <c r="D340" s="190" t="s">
        <v>338</v>
      </c>
      <c r="E340" s="41"/>
      <c r="F340" s="191" t="s">
        <v>8148</v>
      </c>
      <c r="G340" s="41"/>
      <c r="H340" s="41"/>
      <c r="I340" s="192"/>
      <c r="J340" s="41"/>
      <c r="K340" s="41"/>
      <c r="L340" s="42"/>
      <c r="M340" s="193"/>
      <c r="N340" s="194"/>
      <c r="O340" s="75"/>
      <c r="P340" s="75"/>
      <c r="Q340" s="75"/>
      <c r="R340" s="75"/>
      <c r="S340" s="75"/>
      <c r="T340" s="76"/>
      <c r="U340" s="41"/>
      <c r="V340" s="41"/>
      <c r="W340" s="41"/>
      <c r="X340" s="41"/>
      <c r="Y340" s="41"/>
      <c r="Z340" s="41"/>
      <c r="AA340" s="41"/>
      <c r="AB340" s="41"/>
      <c r="AC340" s="41"/>
      <c r="AD340" s="41"/>
      <c r="AE340" s="41"/>
      <c r="AT340" s="22" t="s">
        <v>338</v>
      </c>
      <c r="AU340" s="22" t="s">
        <v>76</v>
      </c>
    </row>
    <row r="341" s="12" customFormat="1" ht="25.92" customHeight="1">
      <c r="A341" s="12"/>
      <c r="B341" s="163"/>
      <c r="C341" s="12"/>
      <c r="D341" s="164" t="s">
        <v>68</v>
      </c>
      <c r="E341" s="165" t="s">
        <v>8430</v>
      </c>
      <c r="F341" s="165" t="s">
        <v>8431</v>
      </c>
      <c r="G341" s="12"/>
      <c r="H341" s="12"/>
      <c r="I341" s="166"/>
      <c r="J341" s="167">
        <f>BK341</f>
        <v>0</v>
      </c>
      <c r="K341" s="12"/>
      <c r="L341" s="163"/>
      <c r="M341" s="168"/>
      <c r="N341" s="169"/>
      <c r="O341" s="169"/>
      <c r="P341" s="170">
        <f>SUM(P342:P408)</f>
        <v>0</v>
      </c>
      <c r="Q341" s="169"/>
      <c r="R341" s="170">
        <f>SUM(R342:R408)</f>
        <v>0</v>
      </c>
      <c r="S341" s="169"/>
      <c r="T341" s="171">
        <f>SUM(T342:T408)</f>
        <v>0</v>
      </c>
      <c r="U341" s="12"/>
      <c r="V341" s="12"/>
      <c r="W341" s="12"/>
      <c r="X341" s="12"/>
      <c r="Y341" s="12"/>
      <c r="Z341" s="12"/>
      <c r="AA341" s="12"/>
      <c r="AB341" s="12"/>
      <c r="AC341" s="12"/>
      <c r="AD341" s="12"/>
      <c r="AE341" s="12"/>
      <c r="AR341" s="164" t="s">
        <v>76</v>
      </c>
      <c r="AT341" s="172" t="s">
        <v>68</v>
      </c>
      <c r="AU341" s="172" t="s">
        <v>69</v>
      </c>
      <c r="AY341" s="164" t="s">
        <v>328</v>
      </c>
      <c r="BK341" s="173">
        <f>SUM(BK342:BK408)</f>
        <v>0</v>
      </c>
    </row>
    <row r="342" s="2" customFormat="1" ht="37.8" customHeight="1">
      <c r="A342" s="41"/>
      <c r="B342" s="176"/>
      <c r="C342" s="177" t="s">
        <v>1539</v>
      </c>
      <c r="D342" s="177" t="s">
        <v>331</v>
      </c>
      <c r="E342" s="178" t="s">
        <v>2702</v>
      </c>
      <c r="F342" s="179" t="s">
        <v>8085</v>
      </c>
      <c r="G342" s="180" t="s">
        <v>439</v>
      </c>
      <c r="H342" s="181">
        <v>144</v>
      </c>
      <c r="I342" s="182"/>
      <c r="J342" s="183">
        <f>ROUND(I342*H342,2)</f>
        <v>0</v>
      </c>
      <c r="K342" s="179" t="s">
        <v>335</v>
      </c>
      <c r="L342" s="42"/>
      <c r="M342" s="184" t="s">
        <v>3</v>
      </c>
      <c r="N342" s="185" t="s">
        <v>40</v>
      </c>
      <c r="O342" s="75"/>
      <c r="P342" s="186">
        <f>O342*H342</f>
        <v>0</v>
      </c>
      <c r="Q342" s="186">
        <v>0</v>
      </c>
      <c r="R342" s="186">
        <f>Q342*H342</f>
        <v>0</v>
      </c>
      <c r="S342" s="186">
        <v>0</v>
      </c>
      <c r="T342" s="187">
        <f>S342*H342</f>
        <v>0</v>
      </c>
      <c r="U342" s="41"/>
      <c r="V342" s="41"/>
      <c r="W342" s="41"/>
      <c r="X342" s="41"/>
      <c r="Y342" s="41"/>
      <c r="Z342" s="41"/>
      <c r="AA342" s="41"/>
      <c r="AB342" s="41"/>
      <c r="AC342" s="41"/>
      <c r="AD342" s="41"/>
      <c r="AE342" s="41"/>
      <c r="AR342" s="188" t="s">
        <v>113</v>
      </c>
      <c r="AT342" s="188" t="s">
        <v>331</v>
      </c>
      <c r="AU342" s="188" t="s">
        <v>76</v>
      </c>
      <c r="AY342" s="22" t="s">
        <v>328</v>
      </c>
      <c r="BE342" s="189">
        <f>IF(N342="základní",J342,0)</f>
        <v>0</v>
      </c>
      <c r="BF342" s="189">
        <f>IF(N342="snížená",J342,0)</f>
        <v>0</v>
      </c>
      <c r="BG342" s="189">
        <f>IF(N342="zákl. přenesená",J342,0)</f>
        <v>0</v>
      </c>
      <c r="BH342" s="189">
        <f>IF(N342="sníž. přenesená",J342,0)</f>
        <v>0</v>
      </c>
      <c r="BI342" s="189">
        <f>IF(N342="nulová",J342,0)</f>
        <v>0</v>
      </c>
      <c r="BJ342" s="22" t="s">
        <v>76</v>
      </c>
      <c r="BK342" s="189">
        <f>ROUND(I342*H342,2)</f>
        <v>0</v>
      </c>
      <c r="BL342" s="22" t="s">
        <v>113</v>
      </c>
      <c r="BM342" s="188" t="s">
        <v>1679</v>
      </c>
    </row>
    <row r="343" s="2" customFormat="1">
      <c r="A343" s="41"/>
      <c r="B343" s="42"/>
      <c r="C343" s="41"/>
      <c r="D343" s="190" t="s">
        <v>338</v>
      </c>
      <c r="E343" s="41"/>
      <c r="F343" s="191" t="s">
        <v>2705</v>
      </c>
      <c r="G343" s="41"/>
      <c r="H343" s="41"/>
      <c r="I343" s="192"/>
      <c r="J343" s="41"/>
      <c r="K343" s="41"/>
      <c r="L343" s="42"/>
      <c r="M343" s="193"/>
      <c r="N343" s="194"/>
      <c r="O343" s="75"/>
      <c r="P343" s="75"/>
      <c r="Q343" s="75"/>
      <c r="R343" s="75"/>
      <c r="S343" s="75"/>
      <c r="T343" s="76"/>
      <c r="U343" s="41"/>
      <c r="V343" s="41"/>
      <c r="W343" s="41"/>
      <c r="X343" s="41"/>
      <c r="Y343" s="41"/>
      <c r="Z343" s="41"/>
      <c r="AA343" s="41"/>
      <c r="AB343" s="41"/>
      <c r="AC343" s="41"/>
      <c r="AD343" s="41"/>
      <c r="AE343" s="41"/>
      <c r="AT343" s="22" t="s">
        <v>338</v>
      </c>
      <c r="AU343" s="22" t="s">
        <v>76</v>
      </c>
    </row>
    <row r="344" s="15" customFormat="1">
      <c r="A344" s="15"/>
      <c r="B344" s="217"/>
      <c r="C344" s="15"/>
      <c r="D344" s="195" t="s">
        <v>442</v>
      </c>
      <c r="E344" s="218" t="s">
        <v>3</v>
      </c>
      <c r="F344" s="219" t="s">
        <v>8985</v>
      </c>
      <c r="G344" s="15"/>
      <c r="H344" s="218" t="s">
        <v>3</v>
      </c>
      <c r="I344" s="220"/>
      <c r="J344" s="15"/>
      <c r="K344" s="15"/>
      <c r="L344" s="217"/>
      <c r="M344" s="221"/>
      <c r="N344" s="222"/>
      <c r="O344" s="222"/>
      <c r="P344" s="222"/>
      <c r="Q344" s="222"/>
      <c r="R344" s="222"/>
      <c r="S344" s="222"/>
      <c r="T344" s="223"/>
      <c r="U344" s="15"/>
      <c r="V344" s="15"/>
      <c r="W344" s="15"/>
      <c r="X344" s="15"/>
      <c r="Y344" s="15"/>
      <c r="Z344" s="15"/>
      <c r="AA344" s="15"/>
      <c r="AB344" s="15"/>
      <c r="AC344" s="15"/>
      <c r="AD344" s="15"/>
      <c r="AE344" s="15"/>
      <c r="AT344" s="218" t="s">
        <v>442</v>
      </c>
      <c r="AU344" s="218" t="s">
        <v>76</v>
      </c>
      <c r="AV344" s="15" t="s">
        <v>76</v>
      </c>
      <c r="AW344" s="15" t="s">
        <v>31</v>
      </c>
      <c r="AX344" s="15" t="s">
        <v>69</v>
      </c>
      <c r="AY344" s="218" t="s">
        <v>328</v>
      </c>
    </row>
    <row r="345" s="13" customFormat="1">
      <c r="A345" s="13"/>
      <c r="B345" s="201"/>
      <c r="C345" s="13"/>
      <c r="D345" s="195" t="s">
        <v>442</v>
      </c>
      <c r="E345" s="202" t="s">
        <v>3</v>
      </c>
      <c r="F345" s="203" t="s">
        <v>1602</v>
      </c>
      <c r="G345" s="13"/>
      <c r="H345" s="204">
        <v>144</v>
      </c>
      <c r="I345" s="205"/>
      <c r="J345" s="13"/>
      <c r="K345" s="13"/>
      <c r="L345" s="201"/>
      <c r="M345" s="206"/>
      <c r="N345" s="207"/>
      <c r="O345" s="207"/>
      <c r="P345" s="207"/>
      <c r="Q345" s="207"/>
      <c r="R345" s="207"/>
      <c r="S345" s="207"/>
      <c r="T345" s="208"/>
      <c r="U345" s="13"/>
      <c r="V345" s="13"/>
      <c r="W345" s="13"/>
      <c r="X345" s="13"/>
      <c r="Y345" s="13"/>
      <c r="Z345" s="13"/>
      <c r="AA345" s="13"/>
      <c r="AB345" s="13"/>
      <c r="AC345" s="13"/>
      <c r="AD345" s="13"/>
      <c r="AE345" s="13"/>
      <c r="AT345" s="202" t="s">
        <v>442</v>
      </c>
      <c r="AU345" s="202" t="s">
        <v>76</v>
      </c>
      <c r="AV345" s="13" t="s">
        <v>79</v>
      </c>
      <c r="AW345" s="13" t="s">
        <v>31</v>
      </c>
      <c r="AX345" s="13" t="s">
        <v>69</v>
      </c>
      <c r="AY345" s="202" t="s">
        <v>328</v>
      </c>
    </row>
    <row r="346" s="14" customFormat="1">
      <c r="A346" s="14"/>
      <c r="B346" s="209"/>
      <c r="C346" s="14"/>
      <c r="D346" s="195" t="s">
        <v>442</v>
      </c>
      <c r="E346" s="210" t="s">
        <v>3</v>
      </c>
      <c r="F346" s="211" t="s">
        <v>452</v>
      </c>
      <c r="G346" s="14"/>
      <c r="H346" s="212">
        <v>144</v>
      </c>
      <c r="I346" s="213"/>
      <c r="J346" s="14"/>
      <c r="K346" s="14"/>
      <c r="L346" s="209"/>
      <c r="M346" s="214"/>
      <c r="N346" s="215"/>
      <c r="O346" s="215"/>
      <c r="P346" s="215"/>
      <c r="Q346" s="215"/>
      <c r="R346" s="215"/>
      <c r="S346" s="215"/>
      <c r="T346" s="216"/>
      <c r="U346" s="14"/>
      <c r="V346" s="14"/>
      <c r="W346" s="14"/>
      <c r="X346" s="14"/>
      <c r="Y346" s="14"/>
      <c r="Z346" s="14"/>
      <c r="AA346" s="14"/>
      <c r="AB346" s="14"/>
      <c r="AC346" s="14"/>
      <c r="AD346" s="14"/>
      <c r="AE346" s="14"/>
      <c r="AT346" s="210" t="s">
        <v>442</v>
      </c>
      <c r="AU346" s="210" t="s">
        <v>76</v>
      </c>
      <c r="AV346" s="14" t="s">
        <v>113</v>
      </c>
      <c r="AW346" s="14" t="s">
        <v>31</v>
      </c>
      <c r="AX346" s="14" t="s">
        <v>76</v>
      </c>
      <c r="AY346" s="210" t="s">
        <v>328</v>
      </c>
    </row>
    <row r="347" s="2" customFormat="1" ht="24.15" customHeight="1">
      <c r="A347" s="41"/>
      <c r="B347" s="176"/>
      <c r="C347" s="177" t="s">
        <v>1681</v>
      </c>
      <c r="D347" s="177" t="s">
        <v>331</v>
      </c>
      <c r="E347" s="178" t="s">
        <v>8087</v>
      </c>
      <c r="F347" s="179" t="s">
        <v>8088</v>
      </c>
      <c r="G347" s="180" t="s">
        <v>439</v>
      </c>
      <c r="H347" s="181">
        <v>144</v>
      </c>
      <c r="I347" s="182"/>
      <c r="J347" s="183">
        <f>ROUND(I347*H347,2)</f>
        <v>0</v>
      </c>
      <c r="K347" s="179" t="s">
        <v>3</v>
      </c>
      <c r="L347" s="42"/>
      <c r="M347" s="184" t="s">
        <v>3</v>
      </c>
      <c r="N347" s="185" t="s">
        <v>40</v>
      </c>
      <c r="O347" s="75"/>
      <c r="P347" s="186">
        <f>O347*H347</f>
        <v>0</v>
      </c>
      <c r="Q347" s="186">
        <v>0</v>
      </c>
      <c r="R347" s="186">
        <f>Q347*H347</f>
        <v>0</v>
      </c>
      <c r="S347" s="186">
        <v>0</v>
      </c>
      <c r="T347" s="187">
        <f>S347*H347</f>
        <v>0</v>
      </c>
      <c r="U347" s="41"/>
      <c r="V347" s="41"/>
      <c r="W347" s="41"/>
      <c r="X347" s="41"/>
      <c r="Y347" s="41"/>
      <c r="Z347" s="41"/>
      <c r="AA347" s="41"/>
      <c r="AB347" s="41"/>
      <c r="AC347" s="41"/>
      <c r="AD347" s="41"/>
      <c r="AE347" s="41"/>
      <c r="AR347" s="188" t="s">
        <v>113</v>
      </c>
      <c r="AT347" s="188" t="s">
        <v>331</v>
      </c>
      <c r="AU347" s="188" t="s">
        <v>76</v>
      </c>
      <c r="AY347" s="22" t="s">
        <v>328</v>
      </c>
      <c r="BE347" s="189">
        <f>IF(N347="základní",J347,0)</f>
        <v>0</v>
      </c>
      <c r="BF347" s="189">
        <f>IF(N347="snížená",J347,0)</f>
        <v>0</v>
      </c>
      <c r="BG347" s="189">
        <f>IF(N347="zákl. přenesená",J347,0)</f>
        <v>0</v>
      </c>
      <c r="BH347" s="189">
        <f>IF(N347="sníž. přenesená",J347,0)</f>
        <v>0</v>
      </c>
      <c r="BI347" s="189">
        <f>IF(N347="nulová",J347,0)</f>
        <v>0</v>
      </c>
      <c r="BJ347" s="22" t="s">
        <v>76</v>
      </c>
      <c r="BK347" s="189">
        <f>ROUND(I347*H347,2)</f>
        <v>0</v>
      </c>
      <c r="BL347" s="22" t="s">
        <v>113</v>
      </c>
      <c r="BM347" s="188" t="s">
        <v>1684</v>
      </c>
    </row>
    <row r="348" s="2" customFormat="1" ht="49.05" customHeight="1">
      <c r="A348" s="41"/>
      <c r="B348" s="176"/>
      <c r="C348" s="177" t="s">
        <v>1332</v>
      </c>
      <c r="D348" s="177" t="s">
        <v>331</v>
      </c>
      <c r="E348" s="178" t="s">
        <v>8433</v>
      </c>
      <c r="F348" s="179" t="s">
        <v>8154</v>
      </c>
      <c r="G348" s="180" t="s">
        <v>439</v>
      </c>
      <c r="H348" s="181">
        <v>168</v>
      </c>
      <c r="I348" s="182"/>
      <c r="J348" s="183">
        <f>ROUND(I348*H348,2)</f>
        <v>0</v>
      </c>
      <c r="K348" s="179" t="s">
        <v>335</v>
      </c>
      <c r="L348" s="42"/>
      <c r="M348" s="184" t="s">
        <v>3</v>
      </c>
      <c r="N348" s="185" t="s">
        <v>40</v>
      </c>
      <c r="O348" s="75"/>
      <c r="P348" s="186">
        <f>O348*H348</f>
        <v>0</v>
      </c>
      <c r="Q348" s="186">
        <v>0</v>
      </c>
      <c r="R348" s="186">
        <f>Q348*H348</f>
        <v>0</v>
      </c>
      <c r="S348" s="186">
        <v>0</v>
      </c>
      <c r="T348" s="187">
        <f>S348*H348</f>
        <v>0</v>
      </c>
      <c r="U348" s="41"/>
      <c r="V348" s="41"/>
      <c r="W348" s="41"/>
      <c r="X348" s="41"/>
      <c r="Y348" s="41"/>
      <c r="Z348" s="41"/>
      <c r="AA348" s="41"/>
      <c r="AB348" s="41"/>
      <c r="AC348" s="41"/>
      <c r="AD348" s="41"/>
      <c r="AE348" s="41"/>
      <c r="AR348" s="188" t="s">
        <v>113</v>
      </c>
      <c r="AT348" s="188" t="s">
        <v>331</v>
      </c>
      <c r="AU348" s="188" t="s">
        <v>76</v>
      </c>
      <c r="AY348" s="22" t="s">
        <v>328</v>
      </c>
      <c r="BE348" s="189">
        <f>IF(N348="základní",J348,0)</f>
        <v>0</v>
      </c>
      <c r="BF348" s="189">
        <f>IF(N348="snížená",J348,0)</f>
        <v>0</v>
      </c>
      <c r="BG348" s="189">
        <f>IF(N348="zákl. přenesená",J348,0)</f>
        <v>0</v>
      </c>
      <c r="BH348" s="189">
        <f>IF(N348="sníž. přenesená",J348,0)</f>
        <v>0</v>
      </c>
      <c r="BI348" s="189">
        <f>IF(N348="nulová",J348,0)</f>
        <v>0</v>
      </c>
      <c r="BJ348" s="22" t="s">
        <v>76</v>
      </c>
      <c r="BK348" s="189">
        <f>ROUND(I348*H348,2)</f>
        <v>0</v>
      </c>
      <c r="BL348" s="22" t="s">
        <v>113</v>
      </c>
      <c r="BM348" s="188" t="s">
        <v>1688</v>
      </c>
    </row>
    <row r="349" s="2" customFormat="1">
      <c r="A349" s="41"/>
      <c r="B349" s="42"/>
      <c r="C349" s="41"/>
      <c r="D349" s="190" t="s">
        <v>338</v>
      </c>
      <c r="E349" s="41"/>
      <c r="F349" s="191" t="s">
        <v>8434</v>
      </c>
      <c r="G349" s="41"/>
      <c r="H349" s="41"/>
      <c r="I349" s="192"/>
      <c r="J349" s="41"/>
      <c r="K349" s="41"/>
      <c r="L349" s="42"/>
      <c r="M349" s="193"/>
      <c r="N349" s="194"/>
      <c r="O349" s="75"/>
      <c r="P349" s="75"/>
      <c r="Q349" s="75"/>
      <c r="R349" s="75"/>
      <c r="S349" s="75"/>
      <c r="T349" s="76"/>
      <c r="U349" s="41"/>
      <c r="V349" s="41"/>
      <c r="W349" s="41"/>
      <c r="X349" s="41"/>
      <c r="Y349" s="41"/>
      <c r="Z349" s="41"/>
      <c r="AA349" s="41"/>
      <c r="AB349" s="41"/>
      <c r="AC349" s="41"/>
      <c r="AD349" s="41"/>
      <c r="AE349" s="41"/>
      <c r="AT349" s="22" t="s">
        <v>338</v>
      </c>
      <c r="AU349" s="22" t="s">
        <v>76</v>
      </c>
    </row>
    <row r="350" s="2" customFormat="1" ht="16.5" customHeight="1">
      <c r="A350" s="41"/>
      <c r="B350" s="176"/>
      <c r="C350" s="224" t="s">
        <v>1690</v>
      </c>
      <c r="D350" s="224" t="s">
        <v>539</v>
      </c>
      <c r="E350" s="225" t="s">
        <v>8156</v>
      </c>
      <c r="F350" s="226" t="s">
        <v>8157</v>
      </c>
      <c r="G350" s="227" t="s">
        <v>3585</v>
      </c>
      <c r="H350" s="228">
        <v>0.084000000000000005</v>
      </c>
      <c r="I350" s="229"/>
      <c r="J350" s="230">
        <f>ROUND(I350*H350,2)</f>
        <v>0</v>
      </c>
      <c r="K350" s="226" t="s">
        <v>335</v>
      </c>
      <c r="L350" s="231"/>
      <c r="M350" s="232" t="s">
        <v>3</v>
      </c>
      <c r="N350" s="233" t="s">
        <v>40</v>
      </c>
      <c r="O350" s="75"/>
      <c r="P350" s="186">
        <f>O350*H350</f>
        <v>0</v>
      </c>
      <c r="Q350" s="186">
        <v>0</v>
      </c>
      <c r="R350" s="186">
        <f>Q350*H350</f>
        <v>0</v>
      </c>
      <c r="S350" s="186">
        <v>0</v>
      </c>
      <c r="T350" s="187">
        <f>S350*H350</f>
        <v>0</v>
      </c>
      <c r="U350" s="41"/>
      <c r="V350" s="41"/>
      <c r="W350" s="41"/>
      <c r="X350" s="41"/>
      <c r="Y350" s="41"/>
      <c r="Z350" s="41"/>
      <c r="AA350" s="41"/>
      <c r="AB350" s="41"/>
      <c r="AC350" s="41"/>
      <c r="AD350" s="41"/>
      <c r="AE350" s="41"/>
      <c r="AR350" s="188" t="s">
        <v>171</v>
      </c>
      <c r="AT350" s="188" t="s">
        <v>539</v>
      </c>
      <c r="AU350" s="188" t="s">
        <v>76</v>
      </c>
      <c r="AY350" s="22" t="s">
        <v>328</v>
      </c>
      <c r="BE350" s="189">
        <f>IF(N350="základní",J350,0)</f>
        <v>0</v>
      </c>
      <c r="BF350" s="189">
        <f>IF(N350="snížená",J350,0)</f>
        <v>0</v>
      </c>
      <c r="BG350" s="189">
        <f>IF(N350="zákl. přenesená",J350,0)</f>
        <v>0</v>
      </c>
      <c r="BH350" s="189">
        <f>IF(N350="sníž. přenesená",J350,0)</f>
        <v>0</v>
      </c>
      <c r="BI350" s="189">
        <f>IF(N350="nulová",J350,0)</f>
        <v>0</v>
      </c>
      <c r="BJ350" s="22" t="s">
        <v>76</v>
      </c>
      <c r="BK350" s="189">
        <f>ROUND(I350*H350,2)</f>
        <v>0</v>
      </c>
      <c r="BL350" s="22" t="s">
        <v>113</v>
      </c>
      <c r="BM350" s="188" t="s">
        <v>1691</v>
      </c>
    </row>
    <row r="351" s="2" customFormat="1" ht="37.8" customHeight="1">
      <c r="A351" s="41"/>
      <c r="B351" s="176"/>
      <c r="C351" s="177" t="s">
        <v>1335</v>
      </c>
      <c r="D351" s="177" t="s">
        <v>331</v>
      </c>
      <c r="E351" s="178" t="s">
        <v>8278</v>
      </c>
      <c r="F351" s="179" t="s">
        <v>8279</v>
      </c>
      <c r="G351" s="180" t="s">
        <v>439</v>
      </c>
      <c r="H351" s="181">
        <v>168</v>
      </c>
      <c r="I351" s="182"/>
      <c r="J351" s="183">
        <f>ROUND(I351*H351,2)</f>
        <v>0</v>
      </c>
      <c r="K351" s="179" t="s">
        <v>335</v>
      </c>
      <c r="L351" s="42"/>
      <c r="M351" s="184" t="s">
        <v>3</v>
      </c>
      <c r="N351" s="185" t="s">
        <v>40</v>
      </c>
      <c r="O351" s="75"/>
      <c r="P351" s="186">
        <f>O351*H351</f>
        <v>0</v>
      </c>
      <c r="Q351" s="186">
        <v>0</v>
      </c>
      <c r="R351" s="186">
        <f>Q351*H351</f>
        <v>0</v>
      </c>
      <c r="S351" s="186">
        <v>0</v>
      </c>
      <c r="T351" s="187">
        <f>S351*H351</f>
        <v>0</v>
      </c>
      <c r="U351" s="41"/>
      <c r="V351" s="41"/>
      <c r="W351" s="41"/>
      <c r="X351" s="41"/>
      <c r="Y351" s="41"/>
      <c r="Z351" s="41"/>
      <c r="AA351" s="41"/>
      <c r="AB351" s="41"/>
      <c r="AC351" s="41"/>
      <c r="AD351" s="41"/>
      <c r="AE351" s="41"/>
      <c r="AR351" s="188" t="s">
        <v>113</v>
      </c>
      <c r="AT351" s="188" t="s">
        <v>331</v>
      </c>
      <c r="AU351" s="188" t="s">
        <v>76</v>
      </c>
      <c r="AY351" s="22" t="s">
        <v>328</v>
      </c>
      <c r="BE351" s="189">
        <f>IF(N351="základní",J351,0)</f>
        <v>0</v>
      </c>
      <c r="BF351" s="189">
        <f>IF(N351="snížená",J351,0)</f>
        <v>0</v>
      </c>
      <c r="BG351" s="189">
        <f>IF(N351="zákl. přenesená",J351,0)</f>
        <v>0</v>
      </c>
      <c r="BH351" s="189">
        <f>IF(N351="sníž. přenesená",J351,0)</f>
        <v>0</v>
      </c>
      <c r="BI351" s="189">
        <f>IF(N351="nulová",J351,0)</f>
        <v>0</v>
      </c>
      <c r="BJ351" s="22" t="s">
        <v>76</v>
      </c>
      <c r="BK351" s="189">
        <f>ROUND(I351*H351,2)</f>
        <v>0</v>
      </c>
      <c r="BL351" s="22" t="s">
        <v>113</v>
      </c>
      <c r="BM351" s="188" t="s">
        <v>1696</v>
      </c>
    </row>
    <row r="352" s="2" customFormat="1">
      <c r="A352" s="41"/>
      <c r="B352" s="42"/>
      <c r="C352" s="41"/>
      <c r="D352" s="190" t="s">
        <v>338</v>
      </c>
      <c r="E352" s="41"/>
      <c r="F352" s="191" t="s">
        <v>8280</v>
      </c>
      <c r="G352" s="41"/>
      <c r="H352" s="41"/>
      <c r="I352" s="192"/>
      <c r="J352" s="41"/>
      <c r="K352" s="41"/>
      <c r="L352" s="42"/>
      <c r="M352" s="193"/>
      <c r="N352" s="194"/>
      <c r="O352" s="75"/>
      <c r="P352" s="75"/>
      <c r="Q352" s="75"/>
      <c r="R352" s="75"/>
      <c r="S352" s="75"/>
      <c r="T352" s="76"/>
      <c r="U352" s="41"/>
      <c r="V352" s="41"/>
      <c r="W352" s="41"/>
      <c r="X352" s="41"/>
      <c r="Y352" s="41"/>
      <c r="Z352" s="41"/>
      <c r="AA352" s="41"/>
      <c r="AB352" s="41"/>
      <c r="AC352" s="41"/>
      <c r="AD352" s="41"/>
      <c r="AE352" s="41"/>
      <c r="AT352" s="22" t="s">
        <v>338</v>
      </c>
      <c r="AU352" s="22" t="s">
        <v>76</v>
      </c>
    </row>
    <row r="353" s="2" customFormat="1" ht="44.25" customHeight="1">
      <c r="A353" s="41"/>
      <c r="B353" s="176"/>
      <c r="C353" s="177" t="s">
        <v>1698</v>
      </c>
      <c r="D353" s="177" t="s">
        <v>331</v>
      </c>
      <c r="E353" s="178" t="s">
        <v>8435</v>
      </c>
      <c r="F353" s="179" t="s">
        <v>8436</v>
      </c>
      <c r="G353" s="180" t="s">
        <v>574</v>
      </c>
      <c r="H353" s="181">
        <v>987</v>
      </c>
      <c r="I353" s="182"/>
      <c r="J353" s="183">
        <f>ROUND(I353*H353,2)</f>
        <v>0</v>
      </c>
      <c r="K353" s="179" t="s">
        <v>335</v>
      </c>
      <c r="L353" s="42"/>
      <c r="M353" s="184" t="s">
        <v>3</v>
      </c>
      <c r="N353" s="185" t="s">
        <v>40</v>
      </c>
      <c r="O353" s="75"/>
      <c r="P353" s="186">
        <f>O353*H353</f>
        <v>0</v>
      </c>
      <c r="Q353" s="186">
        <v>0</v>
      </c>
      <c r="R353" s="186">
        <f>Q353*H353</f>
        <v>0</v>
      </c>
      <c r="S353" s="186">
        <v>0</v>
      </c>
      <c r="T353" s="187">
        <f>S353*H353</f>
        <v>0</v>
      </c>
      <c r="U353" s="41"/>
      <c r="V353" s="41"/>
      <c r="W353" s="41"/>
      <c r="X353" s="41"/>
      <c r="Y353" s="41"/>
      <c r="Z353" s="41"/>
      <c r="AA353" s="41"/>
      <c r="AB353" s="41"/>
      <c r="AC353" s="41"/>
      <c r="AD353" s="41"/>
      <c r="AE353" s="41"/>
      <c r="AR353" s="188" t="s">
        <v>113</v>
      </c>
      <c r="AT353" s="188" t="s">
        <v>331</v>
      </c>
      <c r="AU353" s="188" t="s">
        <v>76</v>
      </c>
      <c r="AY353" s="22" t="s">
        <v>328</v>
      </c>
      <c r="BE353" s="189">
        <f>IF(N353="základní",J353,0)</f>
        <v>0</v>
      </c>
      <c r="BF353" s="189">
        <f>IF(N353="snížená",J353,0)</f>
        <v>0</v>
      </c>
      <c r="BG353" s="189">
        <f>IF(N353="zákl. přenesená",J353,0)</f>
        <v>0</v>
      </c>
      <c r="BH353" s="189">
        <f>IF(N353="sníž. přenesená",J353,0)</f>
        <v>0</v>
      </c>
      <c r="BI353" s="189">
        <f>IF(N353="nulová",J353,0)</f>
        <v>0</v>
      </c>
      <c r="BJ353" s="22" t="s">
        <v>76</v>
      </c>
      <c r="BK353" s="189">
        <f>ROUND(I353*H353,2)</f>
        <v>0</v>
      </c>
      <c r="BL353" s="22" t="s">
        <v>113</v>
      </c>
      <c r="BM353" s="188" t="s">
        <v>1701</v>
      </c>
    </row>
    <row r="354" s="2" customFormat="1">
      <c r="A354" s="41"/>
      <c r="B354" s="42"/>
      <c r="C354" s="41"/>
      <c r="D354" s="190" t="s">
        <v>338</v>
      </c>
      <c r="E354" s="41"/>
      <c r="F354" s="191" t="s">
        <v>8437</v>
      </c>
      <c r="G354" s="41"/>
      <c r="H354" s="41"/>
      <c r="I354" s="192"/>
      <c r="J354" s="41"/>
      <c r="K354" s="41"/>
      <c r="L354" s="42"/>
      <c r="M354" s="193"/>
      <c r="N354" s="194"/>
      <c r="O354" s="75"/>
      <c r="P354" s="75"/>
      <c r="Q354" s="75"/>
      <c r="R354" s="75"/>
      <c r="S354" s="75"/>
      <c r="T354" s="76"/>
      <c r="U354" s="41"/>
      <c r="V354" s="41"/>
      <c r="W354" s="41"/>
      <c r="X354" s="41"/>
      <c r="Y354" s="41"/>
      <c r="Z354" s="41"/>
      <c r="AA354" s="41"/>
      <c r="AB354" s="41"/>
      <c r="AC354" s="41"/>
      <c r="AD354" s="41"/>
      <c r="AE354" s="41"/>
      <c r="AT354" s="22" t="s">
        <v>338</v>
      </c>
      <c r="AU354" s="22" t="s">
        <v>76</v>
      </c>
    </row>
    <row r="355" s="2" customFormat="1" ht="44.25" customHeight="1">
      <c r="A355" s="41"/>
      <c r="B355" s="176"/>
      <c r="C355" s="177" t="s">
        <v>1338</v>
      </c>
      <c r="D355" s="177" t="s">
        <v>331</v>
      </c>
      <c r="E355" s="178" t="s">
        <v>8438</v>
      </c>
      <c r="F355" s="179" t="s">
        <v>8439</v>
      </c>
      <c r="G355" s="180" t="s">
        <v>574</v>
      </c>
      <c r="H355" s="181">
        <v>1038</v>
      </c>
      <c r="I355" s="182"/>
      <c r="J355" s="183">
        <f>ROUND(I355*H355,2)</f>
        <v>0</v>
      </c>
      <c r="K355" s="179" t="s">
        <v>335</v>
      </c>
      <c r="L355" s="42"/>
      <c r="M355" s="184" t="s">
        <v>3</v>
      </c>
      <c r="N355" s="185" t="s">
        <v>40</v>
      </c>
      <c r="O355" s="75"/>
      <c r="P355" s="186">
        <f>O355*H355</f>
        <v>0</v>
      </c>
      <c r="Q355" s="186">
        <v>0</v>
      </c>
      <c r="R355" s="186">
        <f>Q355*H355</f>
        <v>0</v>
      </c>
      <c r="S355" s="186">
        <v>0</v>
      </c>
      <c r="T355" s="187">
        <f>S355*H355</f>
        <v>0</v>
      </c>
      <c r="U355" s="41"/>
      <c r="V355" s="41"/>
      <c r="W355" s="41"/>
      <c r="X355" s="41"/>
      <c r="Y355" s="41"/>
      <c r="Z355" s="41"/>
      <c r="AA355" s="41"/>
      <c r="AB355" s="41"/>
      <c r="AC355" s="41"/>
      <c r="AD355" s="41"/>
      <c r="AE355" s="41"/>
      <c r="AR355" s="188" t="s">
        <v>113</v>
      </c>
      <c r="AT355" s="188" t="s">
        <v>331</v>
      </c>
      <c r="AU355" s="188" t="s">
        <v>76</v>
      </c>
      <c r="AY355" s="22" t="s">
        <v>328</v>
      </c>
      <c r="BE355" s="189">
        <f>IF(N355="základní",J355,0)</f>
        <v>0</v>
      </c>
      <c r="BF355" s="189">
        <f>IF(N355="snížená",J355,0)</f>
        <v>0</v>
      </c>
      <c r="BG355" s="189">
        <f>IF(N355="zákl. přenesená",J355,0)</f>
        <v>0</v>
      </c>
      <c r="BH355" s="189">
        <f>IF(N355="sníž. přenesená",J355,0)</f>
        <v>0</v>
      </c>
      <c r="BI355" s="189">
        <f>IF(N355="nulová",J355,0)</f>
        <v>0</v>
      </c>
      <c r="BJ355" s="22" t="s">
        <v>76</v>
      </c>
      <c r="BK355" s="189">
        <f>ROUND(I355*H355,2)</f>
        <v>0</v>
      </c>
      <c r="BL355" s="22" t="s">
        <v>113</v>
      </c>
      <c r="BM355" s="188" t="s">
        <v>1705</v>
      </c>
    </row>
    <row r="356" s="2" customFormat="1">
      <c r="A356" s="41"/>
      <c r="B356" s="42"/>
      <c r="C356" s="41"/>
      <c r="D356" s="190" t="s">
        <v>338</v>
      </c>
      <c r="E356" s="41"/>
      <c r="F356" s="191" t="s">
        <v>8440</v>
      </c>
      <c r="G356" s="41"/>
      <c r="H356" s="41"/>
      <c r="I356" s="192"/>
      <c r="J356" s="41"/>
      <c r="K356" s="41"/>
      <c r="L356" s="42"/>
      <c r="M356" s="193"/>
      <c r="N356" s="194"/>
      <c r="O356" s="75"/>
      <c r="P356" s="75"/>
      <c r="Q356" s="75"/>
      <c r="R356" s="75"/>
      <c r="S356" s="75"/>
      <c r="T356" s="76"/>
      <c r="U356" s="41"/>
      <c r="V356" s="41"/>
      <c r="W356" s="41"/>
      <c r="X356" s="41"/>
      <c r="Y356" s="41"/>
      <c r="Z356" s="41"/>
      <c r="AA356" s="41"/>
      <c r="AB356" s="41"/>
      <c r="AC356" s="41"/>
      <c r="AD356" s="41"/>
      <c r="AE356" s="41"/>
      <c r="AT356" s="22" t="s">
        <v>338</v>
      </c>
      <c r="AU356" s="22" t="s">
        <v>76</v>
      </c>
    </row>
    <row r="357" s="2" customFormat="1" ht="16.5" customHeight="1">
      <c r="A357" s="41"/>
      <c r="B357" s="176"/>
      <c r="C357" s="224" t="s">
        <v>1707</v>
      </c>
      <c r="D357" s="224" t="s">
        <v>539</v>
      </c>
      <c r="E357" s="225" t="s">
        <v>8986</v>
      </c>
      <c r="F357" s="226" t="s">
        <v>8987</v>
      </c>
      <c r="G357" s="227" t="s">
        <v>574</v>
      </c>
      <c r="H357" s="228">
        <v>56</v>
      </c>
      <c r="I357" s="229"/>
      <c r="J357" s="230">
        <f>ROUND(I357*H357,2)</f>
        <v>0</v>
      </c>
      <c r="K357" s="226" t="s">
        <v>3</v>
      </c>
      <c r="L357" s="231"/>
      <c r="M357" s="232" t="s">
        <v>3</v>
      </c>
      <c r="N357" s="233" t="s">
        <v>40</v>
      </c>
      <c r="O357" s="75"/>
      <c r="P357" s="186">
        <f>O357*H357</f>
        <v>0</v>
      </c>
      <c r="Q357" s="186">
        <v>0</v>
      </c>
      <c r="R357" s="186">
        <f>Q357*H357</f>
        <v>0</v>
      </c>
      <c r="S357" s="186">
        <v>0</v>
      </c>
      <c r="T357" s="187">
        <f>S357*H357</f>
        <v>0</v>
      </c>
      <c r="U357" s="41"/>
      <c r="V357" s="41"/>
      <c r="W357" s="41"/>
      <c r="X357" s="41"/>
      <c r="Y357" s="41"/>
      <c r="Z357" s="41"/>
      <c r="AA357" s="41"/>
      <c r="AB357" s="41"/>
      <c r="AC357" s="41"/>
      <c r="AD357" s="41"/>
      <c r="AE357" s="41"/>
      <c r="AR357" s="188" t="s">
        <v>171</v>
      </c>
      <c r="AT357" s="188" t="s">
        <v>539</v>
      </c>
      <c r="AU357" s="188" t="s">
        <v>76</v>
      </c>
      <c r="AY357" s="22" t="s">
        <v>328</v>
      </c>
      <c r="BE357" s="189">
        <f>IF(N357="základní",J357,0)</f>
        <v>0</v>
      </c>
      <c r="BF357" s="189">
        <f>IF(N357="snížená",J357,0)</f>
        <v>0</v>
      </c>
      <c r="BG357" s="189">
        <f>IF(N357="zákl. přenesená",J357,0)</f>
        <v>0</v>
      </c>
      <c r="BH357" s="189">
        <f>IF(N357="sníž. přenesená",J357,0)</f>
        <v>0</v>
      </c>
      <c r="BI357" s="189">
        <f>IF(N357="nulová",J357,0)</f>
        <v>0</v>
      </c>
      <c r="BJ357" s="22" t="s">
        <v>76</v>
      </c>
      <c r="BK357" s="189">
        <f>ROUND(I357*H357,2)</f>
        <v>0</v>
      </c>
      <c r="BL357" s="22" t="s">
        <v>113</v>
      </c>
      <c r="BM357" s="188" t="s">
        <v>1710</v>
      </c>
    </row>
    <row r="358" s="2" customFormat="1" ht="24.15" customHeight="1">
      <c r="A358" s="41"/>
      <c r="B358" s="176"/>
      <c r="C358" s="224" t="s">
        <v>1341</v>
      </c>
      <c r="D358" s="224" t="s">
        <v>539</v>
      </c>
      <c r="E358" s="225" t="s">
        <v>8988</v>
      </c>
      <c r="F358" s="226" t="s">
        <v>8989</v>
      </c>
      <c r="G358" s="227" t="s">
        <v>574</v>
      </c>
      <c r="H358" s="228">
        <v>211</v>
      </c>
      <c r="I358" s="229"/>
      <c r="J358" s="230">
        <f>ROUND(I358*H358,2)</f>
        <v>0</v>
      </c>
      <c r="K358" s="226" t="s">
        <v>3</v>
      </c>
      <c r="L358" s="231"/>
      <c r="M358" s="232" t="s">
        <v>3</v>
      </c>
      <c r="N358" s="233" t="s">
        <v>40</v>
      </c>
      <c r="O358" s="75"/>
      <c r="P358" s="186">
        <f>O358*H358</f>
        <v>0</v>
      </c>
      <c r="Q358" s="186">
        <v>0</v>
      </c>
      <c r="R358" s="186">
        <f>Q358*H358</f>
        <v>0</v>
      </c>
      <c r="S358" s="186">
        <v>0</v>
      </c>
      <c r="T358" s="187">
        <f>S358*H358</f>
        <v>0</v>
      </c>
      <c r="U358" s="41"/>
      <c r="V358" s="41"/>
      <c r="W358" s="41"/>
      <c r="X358" s="41"/>
      <c r="Y358" s="41"/>
      <c r="Z358" s="41"/>
      <c r="AA358" s="41"/>
      <c r="AB358" s="41"/>
      <c r="AC358" s="41"/>
      <c r="AD358" s="41"/>
      <c r="AE358" s="41"/>
      <c r="AR358" s="188" t="s">
        <v>171</v>
      </c>
      <c r="AT358" s="188" t="s">
        <v>539</v>
      </c>
      <c r="AU358" s="188" t="s">
        <v>76</v>
      </c>
      <c r="AY358" s="22" t="s">
        <v>328</v>
      </c>
      <c r="BE358" s="189">
        <f>IF(N358="základní",J358,0)</f>
        <v>0</v>
      </c>
      <c r="BF358" s="189">
        <f>IF(N358="snížená",J358,0)</f>
        <v>0</v>
      </c>
      <c r="BG358" s="189">
        <f>IF(N358="zákl. přenesená",J358,0)</f>
        <v>0</v>
      </c>
      <c r="BH358" s="189">
        <f>IF(N358="sníž. přenesená",J358,0)</f>
        <v>0</v>
      </c>
      <c r="BI358" s="189">
        <f>IF(N358="nulová",J358,0)</f>
        <v>0</v>
      </c>
      <c r="BJ358" s="22" t="s">
        <v>76</v>
      </c>
      <c r="BK358" s="189">
        <f>ROUND(I358*H358,2)</f>
        <v>0</v>
      </c>
      <c r="BL358" s="22" t="s">
        <v>113</v>
      </c>
      <c r="BM358" s="188" t="s">
        <v>1712</v>
      </c>
    </row>
    <row r="359" s="2" customFormat="1" ht="16.5" customHeight="1">
      <c r="A359" s="41"/>
      <c r="B359" s="176"/>
      <c r="C359" s="224" t="s">
        <v>1713</v>
      </c>
      <c r="D359" s="224" t="s">
        <v>539</v>
      </c>
      <c r="E359" s="225" t="s">
        <v>8990</v>
      </c>
      <c r="F359" s="226" t="s">
        <v>8991</v>
      </c>
      <c r="G359" s="227" t="s">
        <v>574</v>
      </c>
      <c r="H359" s="228">
        <v>103</v>
      </c>
      <c r="I359" s="229"/>
      <c r="J359" s="230">
        <f>ROUND(I359*H359,2)</f>
        <v>0</v>
      </c>
      <c r="K359" s="226" t="s">
        <v>3</v>
      </c>
      <c r="L359" s="231"/>
      <c r="M359" s="232" t="s">
        <v>3</v>
      </c>
      <c r="N359" s="233" t="s">
        <v>40</v>
      </c>
      <c r="O359" s="75"/>
      <c r="P359" s="186">
        <f>O359*H359</f>
        <v>0</v>
      </c>
      <c r="Q359" s="186">
        <v>0</v>
      </c>
      <c r="R359" s="186">
        <f>Q359*H359</f>
        <v>0</v>
      </c>
      <c r="S359" s="186">
        <v>0</v>
      </c>
      <c r="T359" s="187">
        <f>S359*H359</f>
        <v>0</v>
      </c>
      <c r="U359" s="41"/>
      <c r="V359" s="41"/>
      <c r="W359" s="41"/>
      <c r="X359" s="41"/>
      <c r="Y359" s="41"/>
      <c r="Z359" s="41"/>
      <c r="AA359" s="41"/>
      <c r="AB359" s="41"/>
      <c r="AC359" s="41"/>
      <c r="AD359" s="41"/>
      <c r="AE359" s="41"/>
      <c r="AR359" s="188" t="s">
        <v>171</v>
      </c>
      <c r="AT359" s="188" t="s">
        <v>539</v>
      </c>
      <c r="AU359" s="188" t="s">
        <v>76</v>
      </c>
      <c r="AY359" s="22" t="s">
        <v>328</v>
      </c>
      <c r="BE359" s="189">
        <f>IF(N359="základní",J359,0)</f>
        <v>0</v>
      </c>
      <c r="BF359" s="189">
        <f>IF(N359="snížená",J359,0)</f>
        <v>0</v>
      </c>
      <c r="BG359" s="189">
        <f>IF(N359="zákl. přenesená",J359,0)</f>
        <v>0</v>
      </c>
      <c r="BH359" s="189">
        <f>IF(N359="sníž. přenesená",J359,0)</f>
        <v>0</v>
      </c>
      <c r="BI359" s="189">
        <f>IF(N359="nulová",J359,0)</f>
        <v>0</v>
      </c>
      <c r="BJ359" s="22" t="s">
        <v>76</v>
      </c>
      <c r="BK359" s="189">
        <f>ROUND(I359*H359,2)</f>
        <v>0</v>
      </c>
      <c r="BL359" s="22" t="s">
        <v>113</v>
      </c>
      <c r="BM359" s="188" t="s">
        <v>1716</v>
      </c>
    </row>
    <row r="360" s="2" customFormat="1" ht="16.5" customHeight="1">
      <c r="A360" s="41"/>
      <c r="B360" s="176"/>
      <c r="C360" s="224" t="s">
        <v>1344</v>
      </c>
      <c r="D360" s="224" t="s">
        <v>539</v>
      </c>
      <c r="E360" s="225" t="s">
        <v>8992</v>
      </c>
      <c r="F360" s="226" t="s">
        <v>8993</v>
      </c>
      <c r="G360" s="227" t="s">
        <v>574</v>
      </c>
      <c r="H360" s="228">
        <v>72</v>
      </c>
      <c r="I360" s="229"/>
      <c r="J360" s="230">
        <f>ROUND(I360*H360,2)</f>
        <v>0</v>
      </c>
      <c r="K360" s="226" t="s">
        <v>3</v>
      </c>
      <c r="L360" s="231"/>
      <c r="M360" s="232" t="s">
        <v>3</v>
      </c>
      <c r="N360" s="233" t="s">
        <v>40</v>
      </c>
      <c r="O360" s="75"/>
      <c r="P360" s="186">
        <f>O360*H360</f>
        <v>0</v>
      </c>
      <c r="Q360" s="186">
        <v>0</v>
      </c>
      <c r="R360" s="186">
        <f>Q360*H360</f>
        <v>0</v>
      </c>
      <c r="S360" s="186">
        <v>0</v>
      </c>
      <c r="T360" s="187">
        <f>S360*H360</f>
        <v>0</v>
      </c>
      <c r="U360" s="41"/>
      <c r="V360" s="41"/>
      <c r="W360" s="41"/>
      <c r="X360" s="41"/>
      <c r="Y360" s="41"/>
      <c r="Z360" s="41"/>
      <c r="AA360" s="41"/>
      <c r="AB360" s="41"/>
      <c r="AC360" s="41"/>
      <c r="AD360" s="41"/>
      <c r="AE360" s="41"/>
      <c r="AR360" s="188" t="s">
        <v>171</v>
      </c>
      <c r="AT360" s="188" t="s">
        <v>539</v>
      </c>
      <c r="AU360" s="188" t="s">
        <v>76</v>
      </c>
      <c r="AY360" s="22" t="s">
        <v>328</v>
      </c>
      <c r="BE360" s="189">
        <f>IF(N360="základní",J360,0)</f>
        <v>0</v>
      </c>
      <c r="BF360" s="189">
        <f>IF(N360="snížená",J360,0)</f>
        <v>0</v>
      </c>
      <c r="BG360" s="189">
        <f>IF(N360="zákl. přenesená",J360,0)</f>
        <v>0</v>
      </c>
      <c r="BH360" s="189">
        <f>IF(N360="sníž. přenesená",J360,0)</f>
        <v>0</v>
      </c>
      <c r="BI360" s="189">
        <f>IF(N360="nulová",J360,0)</f>
        <v>0</v>
      </c>
      <c r="BJ360" s="22" t="s">
        <v>76</v>
      </c>
      <c r="BK360" s="189">
        <f>ROUND(I360*H360,2)</f>
        <v>0</v>
      </c>
      <c r="BL360" s="22" t="s">
        <v>113</v>
      </c>
      <c r="BM360" s="188" t="s">
        <v>1722</v>
      </c>
    </row>
    <row r="361" s="2" customFormat="1" ht="16.5" customHeight="1">
      <c r="A361" s="41"/>
      <c r="B361" s="176"/>
      <c r="C361" s="224" t="s">
        <v>1725</v>
      </c>
      <c r="D361" s="224" t="s">
        <v>539</v>
      </c>
      <c r="E361" s="225" t="s">
        <v>8994</v>
      </c>
      <c r="F361" s="226" t="s">
        <v>8995</v>
      </c>
      <c r="G361" s="227" t="s">
        <v>574</v>
      </c>
      <c r="H361" s="228">
        <v>81</v>
      </c>
      <c r="I361" s="229"/>
      <c r="J361" s="230">
        <f>ROUND(I361*H361,2)</f>
        <v>0</v>
      </c>
      <c r="K361" s="226" t="s">
        <v>3</v>
      </c>
      <c r="L361" s="231"/>
      <c r="M361" s="232" t="s">
        <v>3</v>
      </c>
      <c r="N361" s="233" t="s">
        <v>40</v>
      </c>
      <c r="O361" s="75"/>
      <c r="P361" s="186">
        <f>O361*H361</f>
        <v>0</v>
      </c>
      <c r="Q361" s="186">
        <v>0</v>
      </c>
      <c r="R361" s="186">
        <f>Q361*H361</f>
        <v>0</v>
      </c>
      <c r="S361" s="186">
        <v>0</v>
      </c>
      <c r="T361" s="187">
        <f>S361*H361</f>
        <v>0</v>
      </c>
      <c r="U361" s="41"/>
      <c r="V361" s="41"/>
      <c r="W361" s="41"/>
      <c r="X361" s="41"/>
      <c r="Y361" s="41"/>
      <c r="Z361" s="41"/>
      <c r="AA361" s="41"/>
      <c r="AB361" s="41"/>
      <c r="AC361" s="41"/>
      <c r="AD361" s="41"/>
      <c r="AE361" s="41"/>
      <c r="AR361" s="188" t="s">
        <v>171</v>
      </c>
      <c r="AT361" s="188" t="s">
        <v>539</v>
      </c>
      <c r="AU361" s="188" t="s">
        <v>76</v>
      </c>
      <c r="AY361" s="22" t="s">
        <v>328</v>
      </c>
      <c r="BE361" s="189">
        <f>IF(N361="základní",J361,0)</f>
        <v>0</v>
      </c>
      <c r="BF361" s="189">
        <f>IF(N361="snížená",J361,0)</f>
        <v>0</v>
      </c>
      <c r="BG361" s="189">
        <f>IF(N361="zákl. přenesená",J361,0)</f>
        <v>0</v>
      </c>
      <c r="BH361" s="189">
        <f>IF(N361="sníž. přenesená",J361,0)</f>
        <v>0</v>
      </c>
      <c r="BI361" s="189">
        <f>IF(N361="nulová",J361,0)</f>
        <v>0</v>
      </c>
      <c r="BJ361" s="22" t="s">
        <v>76</v>
      </c>
      <c r="BK361" s="189">
        <f>ROUND(I361*H361,2)</f>
        <v>0</v>
      </c>
      <c r="BL361" s="22" t="s">
        <v>113</v>
      </c>
      <c r="BM361" s="188" t="s">
        <v>1728</v>
      </c>
    </row>
    <row r="362" s="2" customFormat="1" ht="16.5" customHeight="1">
      <c r="A362" s="41"/>
      <c r="B362" s="176"/>
      <c r="C362" s="224" t="s">
        <v>1347</v>
      </c>
      <c r="D362" s="224" t="s">
        <v>539</v>
      </c>
      <c r="E362" s="225" t="s">
        <v>8996</v>
      </c>
      <c r="F362" s="226" t="s">
        <v>8997</v>
      </c>
      <c r="G362" s="227" t="s">
        <v>574</v>
      </c>
      <c r="H362" s="228">
        <v>67</v>
      </c>
      <c r="I362" s="229"/>
      <c r="J362" s="230">
        <f>ROUND(I362*H362,2)</f>
        <v>0</v>
      </c>
      <c r="K362" s="226" t="s">
        <v>3</v>
      </c>
      <c r="L362" s="231"/>
      <c r="M362" s="232" t="s">
        <v>3</v>
      </c>
      <c r="N362" s="233" t="s">
        <v>40</v>
      </c>
      <c r="O362" s="75"/>
      <c r="P362" s="186">
        <f>O362*H362</f>
        <v>0</v>
      </c>
      <c r="Q362" s="186">
        <v>0</v>
      </c>
      <c r="R362" s="186">
        <f>Q362*H362</f>
        <v>0</v>
      </c>
      <c r="S362" s="186">
        <v>0</v>
      </c>
      <c r="T362" s="187">
        <f>S362*H362</f>
        <v>0</v>
      </c>
      <c r="U362" s="41"/>
      <c r="V362" s="41"/>
      <c r="W362" s="41"/>
      <c r="X362" s="41"/>
      <c r="Y362" s="41"/>
      <c r="Z362" s="41"/>
      <c r="AA362" s="41"/>
      <c r="AB362" s="41"/>
      <c r="AC362" s="41"/>
      <c r="AD362" s="41"/>
      <c r="AE362" s="41"/>
      <c r="AR362" s="188" t="s">
        <v>171</v>
      </c>
      <c r="AT362" s="188" t="s">
        <v>539</v>
      </c>
      <c r="AU362" s="188" t="s">
        <v>76</v>
      </c>
      <c r="AY362" s="22" t="s">
        <v>328</v>
      </c>
      <c r="BE362" s="189">
        <f>IF(N362="základní",J362,0)</f>
        <v>0</v>
      </c>
      <c r="BF362" s="189">
        <f>IF(N362="snížená",J362,0)</f>
        <v>0</v>
      </c>
      <c r="BG362" s="189">
        <f>IF(N362="zákl. přenesená",J362,0)</f>
        <v>0</v>
      </c>
      <c r="BH362" s="189">
        <f>IF(N362="sníž. přenesená",J362,0)</f>
        <v>0</v>
      </c>
      <c r="BI362" s="189">
        <f>IF(N362="nulová",J362,0)</f>
        <v>0</v>
      </c>
      <c r="BJ362" s="22" t="s">
        <v>76</v>
      </c>
      <c r="BK362" s="189">
        <f>ROUND(I362*H362,2)</f>
        <v>0</v>
      </c>
      <c r="BL362" s="22" t="s">
        <v>113</v>
      </c>
      <c r="BM362" s="188" t="s">
        <v>1731</v>
      </c>
    </row>
    <row r="363" s="2" customFormat="1" ht="16.5" customHeight="1">
      <c r="A363" s="41"/>
      <c r="B363" s="176"/>
      <c r="C363" s="224" t="s">
        <v>1733</v>
      </c>
      <c r="D363" s="224" t="s">
        <v>539</v>
      </c>
      <c r="E363" s="225" t="s">
        <v>8998</v>
      </c>
      <c r="F363" s="226" t="s">
        <v>8999</v>
      </c>
      <c r="G363" s="227" t="s">
        <v>574</v>
      </c>
      <c r="H363" s="228">
        <v>66</v>
      </c>
      <c r="I363" s="229"/>
      <c r="J363" s="230">
        <f>ROUND(I363*H363,2)</f>
        <v>0</v>
      </c>
      <c r="K363" s="226" t="s">
        <v>3</v>
      </c>
      <c r="L363" s="231"/>
      <c r="M363" s="232" t="s">
        <v>3</v>
      </c>
      <c r="N363" s="233" t="s">
        <v>40</v>
      </c>
      <c r="O363" s="75"/>
      <c r="P363" s="186">
        <f>O363*H363</f>
        <v>0</v>
      </c>
      <c r="Q363" s="186">
        <v>0</v>
      </c>
      <c r="R363" s="186">
        <f>Q363*H363</f>
        <v>0</v>
      </c>
      <c r="S363" s="186">
        <v>0</v>
      </c>
      <c r="T363" s="187">
        <f>S363*H363</f>
        <v>0</v>
      </c>
      <c r="U363" s="41"/>
      <c r="V363" s="41"/>
      <c r="W363" s="41"/>
      <c r="X363" s="41"/>
      <c r="Y363" s="41"/>
      <c r="Z363" s="41"/>
      <c r="AA363" s="41"/>
      <c r="AB363" s="41"/>
      <c r="AC363" s="41"/>
      <c r="AD363" s="41"/>
      <c r="AE363" s="41"/>
      <c r="AR363" s="188" t="s">
        <v>171</v>
      </c>
      <c r="AT363" s="188" t="s">
        <v>539</v>
      </c>
      <c r="AU363" s="188" t="s">
        <v>76</v>
      </c>
      <c r="AY363" s="22" t="s">
        <v>328</v>
      </c>
      <c r="BE363" s="189">
        <f>IF(N363="základní",J363,0)</f>
        <v>0</v>
      </c>
      <c r="BF363" s="189">
        <f>IF(N363="snížená",J363,0)</f>
        <v>0</v>
      </c>
      <c r="BG363" s="189">
        <f>IF(N363="zákl. přenesená",J363,0)</f>
        <v>0</v>
      </c>
      <c r="BH363" s="189">
        <f>IF(N363="sníž. přenesená",J363,0)</f>
        <v>0</v>
      </c>
      <c r="BI363" s="189">
        <f>IF(N363="nulová",J363,0)</f>
        <v>0</v>
      </c>
      <c r="BJ363" s="22" t="s">
        <v>76</v>
      </c>
      <c r="BK363" s="189">
        <f>ROUND(I363*H363,2)</f>
        <v>0</v>
      </c>
      <c r="BL363" s="22" t="s">
        <v>113</v>
      </c>
      <c r="BM363" s="188" t="s">
        <v>1736</v>
      </c>
    </row>
    <row r="364" s="2" customFormat="1" ht="16.5" customHeight="1">
      <c r="A364" s="41"/>
      <c r="B364" s="176"/>
      <c r="C364" s="224" t="s">
        <v>570</v>
      </c>
      <c r="D364" s="224" t="s">
        <v>539</v>
      </c>
      <c r="E364" s="225" t="s">
        <v>9000</v>
      </c>
      <c r="F364" s="226" t="s">
        <v>9001</v>
      </c>
      <c r="G364" s="227" t="s">
        <v>574</v>
      </c>
      <c r="H364" s="228">
        <v>108</v>
      </c>
      <c r="I364" s="229"/>
      <c r="J364" s="230">
        <f>ROUND(I364*H364,2)</f>
        <v>0</v>
      </c>
      <c r="K364" s="226" t="s">
        <v>3</v>
      </c>
      <c r="L364" s="231"/>
      <c r="M364" s="232" t="s">
        <v>3</v>
      </c>
      <c r="N364" s="233" t="s">
        <v>40</v>
      </c>
      <c r="O364" s="75"/>
      <c r="P364" s="186">
        <f>O364*H364</f>
        <v>0</v>
      </c>
      <c r="Q364" s="186">
        <v>0</v>
      </c>
      <c r="R364" s="186">
        <f>Q364*H364</f>
        <v>0</v>
      </c>
      <c r="S364" s="186">
        <v>0</v>
      </c>
      <c r="T364" s="187">
        <f>S364*H364</f>
        <v>0</v>
      </c>
      <c r="U364" s="41"/>
      <c r="V364" s="41"/>
      <c r="W364" s="41"/>
      <c r="X364" s="41"/>
      <c r="Y364" s="41"/>
      <c r="Z364" s="41"/>
      <c r="AA364" s="41"/>
      <c r="AB364" s="41"/>
      <c r="AC364" s="41"/>
      <c r="AD364" s="41"/>
      <c r="AE364" s="41"/>
      <c r="AR364" s="188" t="s">
        <v>171</v>
      </c>
      <c r="AT364" s="188" t="s">
        <v>539</v>
      </c>
      <c r="AU364" s="188" t="s">
        <v>76</v>
      </c>
      <c r="AY364" s="22" t="s">
        <v>328</v>
      </c>
      <c r="BE364" s="189">
        <f>IF(N364="základní",J364,0)</f>
        <v>0</v>
      </c>
      <c r="BF364" s="189">
        <f>IF(N364="snížená",J364,0)</f>
        <v>0</v>
      </c>
      <c r="BG364" s="189">
        <f>IF(N364="zákl. přenesená",J364,0)</f>
        <v>0</v>
      </c>
      <c r="BH364" s="189">
        <f>IF(N364="sníž. přenesená",J364,0)</f>
        <v>0</v>
      </c>
      <c r="BI364" s="189">
        <f>IF(N364="nulová",J364,0)</f>
        <v>0</v>
      </c>
      <c r="BJ364" s="22" t="s">
        <v>76</v>
      </c>
      <c r="BK364" s="189">
        <f>ROUND(I364*H364,2)</f>
        <v>0</v>
      </c>
      <c r="BL364" s="22" t="s">
        <v>113</v>
      </c>
      <c r="BM364" s="188" t="s">
        <v>1740</v>
      </c>
    </row>
    <row r="365" s="2" customFormat="1" ht="16.5" customHeight="1">
      <c r="A365" s="41"/>
      <c r="B365" s="176"/>
      <c r="C365" s="224" t="s">
        <v>1742</v>
      </c>
      <c r="D365" s="224" t="s">
        <v>539</v>
      </c>
      <c r="E365" s="225" t="s">
        <v>9002</v>
      </c>
      <c r="F365" s="226" t="s">
        <v>9003</v>
      </c>
      <c r="G365" s="227" t="s">
        <v>574</v>
      </c>
      <c r="H365" s="228">
        <v>81</v>
      </c>
      <c r="I365" s="229"/>
      <c r="J365" s="230">
        <f>ROUND(I365*H365,2)</f>
        <v>0</v>
      </c>
      <c r="K365" s="226" t="s">
        <v>3</v>
      </c>
      <c r="L365" s="231"/>
      <c r="M365" s="232" t="s">
        <v>3</v>
      </c>
      <c r="N365" s="233" t="s">
        <v>40</v>
      </c>
      <c r="O365" s="75"/>
      <c r="P365" s="186">
        <f>O365*H365</f>
        <v>0</v>
      </c>
      <c r="Q365" s="186">
        <v>0</v>
      </c>
      <c r="R365" s="186">
        <f>Q365*H365</f>
        <v>0</v>
      </c>
      <c r="S365" s="186">
        <v>0</v>
      </c>
      <c r="T365" s="187">
        <f>S365*H365</f>
        <v>0</v>
      </c>
      <c r="U365" s="41"/>
      <c r="V365" s="41"/>
      <c r="W365" s="41"/>
      <c r="X365" s="41"/>
      <c r="Y365" s="41"/>
      <c r="Z365" s="41"/>
      <c r="AA365" s="41"/>
      <c r="AB365" s="41"/>
      <c r="AC365" s="41"/>
      <c r="AD365" s="41"/>
      <c r="AE365" s="41"/>
      <c r="AR365" s="188" t="s">
        <v>171</v>
      </c>
      <c r="AT365" s="188" t="s">
        <v>539</v>
      </c>
      <c r="AU365" s="188" t="s">
        <v>76</v>
      </c>
      <c r="AY365" s="22" t="s">
        <v>328</v>
      </c>
      <c r="BE365" s="189">
        <f>IF(N365="základní",J365,0)</f>
        <v>0</v>
      </c>
      <c r="BF365" s="189">
        <f>IF(N365="snížená",J365,0)</f>
        <v>0</v>
      </c>
      <c r="BG365" s="189">
        <f>IF(N365="zákl. přenesená",J365,0)</f>
        <v>0</v>
      </c>
      <c r="BH365" s="189">
        <f>IF(N365="sníž. přenesená",J365,0)</f>
        <v>0</v>
      </c>
      <c r="BI365" s="189">
        <f>IF(N365="nulová",J365,0)</f>
        <v>0</v>
      </c>
      <c r="BJ365" s="22" t="s">
        <v>76</v>
      </c>
      <c r="BK365" s="189">
        <f>ROUND(I365*H365,2)</f>
        <v>0</v>
      </c>
      <c r="BL365" s="22" t="s">
        <v>113</v>
      </c>
      <c r="BM365" s="188" t="s">
        <v>1745</v>
      </c>
    </row>
    <row r="366" s="2" customFormat="1" ht="16.5" customHeight="1">
      <c r="A366" s="41"/>
      <c r="B366" s="176"/>
      <c r="C366" s="224" t="s">
        <v>1352</v>
      </c>
      <c r="D366" s="224" t="s">
        <v>539</v>
      </c>
      <c r="E366" s="225" t="s">
        <v>9004</v>
      </c>
      <c r="F366" s="226" t="s">
        <v>9005</v>
      </c>
      <c r="G366" s="227" t="s">
        <v>574</v>
      </c>
      <c r="H366" s="228">
        <v>81</v>
      </c>
      <c r="I366" s="229"/>
      <c r="J366" s="230">
        <f>ROUND(I366*H366,2)</f>
        <v>0</v>
      </c>
      <c r="K366" s="226" t="s">
        <v>3</v>
      </c>
      <c r="L366" s="231"/>
      <c r="M366" s="232" t="s">
        <v>3</v>
      </c>
      <c r="N366" s="233" t="s">
        <v>40</v>
      </c>
      <c r="O366" s="75"/>
      <c r="P366" s="186">
        <f>O366*H366</f>
        <v>0</v>
      </c>
      <c r="Q366" s="186">
        <v>0</v>
      </c>
      <c r="R366" s="186">
        <f>Q366*H366</f>
        <v>0</v>
      </c>
      <c r="S366" s="186">
        <v>0</v>
      </c>
      <c r="T366" s="187">
        <f>S366*H366</f>
        <v>0</v>
      </c>
      <c r="U366" s="41"/>
      <c r="V366" s="41"/>
      <c r="W366" s="41"/>
      <c r="X366" s="41"/>
      <c r="Y366" s="41"/>
      <c r="Z366" s="41"/>
      <c r="AA366" s="41"/>
      <c r="AB366" s="41"/>
      <c r="AC366" s="41"/>
      <c r="AD366" s="41"/>
      <c r="AE366" s="41"/>
      <c r="AR366" s="188" t="s">
        <v>171</v>
      </c>
      <c r="AT366" s="188" t="s">
        <v>539</v>
      </c>
      <c r="AU366" s="188" t="s">
        <v>76</v>
      </c>
      <c r="AY366" s="22" t="s">
        <v>328</v>
      </c>
      <c r="BE366" s="189">
        <f>IF(N366="základní",J366,0)</f>
        <v>0</v>
      </c>
      <c r="BF366" s="189">
        <f>IF(N366="snížená",J366,0)</f>
        <v>0</v>
      </c>
      <c r="BG366" s="189">
        <f>IF(N366="zákl. přenesená",J366,0)</f>
        <v>0</v>
      </c>
      <c r="BH366" s="189">
        <f>IF(N366="sníž. přenesená",J366,0)</f>
        <v>0</v>
      </c>
      <c r="BI366" s="189">
        <f>IF(N366="nulová",J366,0)</f>
        <v>0</v>
      </c>
      <c r="BJ366" s="22" t="s">
        <v>76</v>
      </c>
      <c r="BK366" s="189">
        <f>ROUND(I366*H366,2)</f>
        <v>0</v>
      </c>
      <c r="BL366" s="22" t="s">
        <v>113</v>
      </c>
      <c r="BM366" s="188" t="s">
        <v>1749</v>
      </c>
    </row>
    <row r="367" s="2" customFormat="1" ht="16.5" customHeight="1">
      <c r="A367" s="41"/>
      <c r="B367" s="176"/>
      <c r="C367" s="224" t="s">
        <v>1751</v>
      </c>
      <c r="D367" s="224" t="s">
        <v>539</v>
      </c>
      <c r="E367" s="225" t="s">
        <v>9006</v>
      </c>
      <c r="F367" s="226" t="s">
        <v>9007</v>
      </c>
      <c r="G367" s="227" t="s">
        <v>574</v>
      </c>
      <c r="H367" s="228">
        <v>112</v>
      </c>
      <c r="I367" s="229"/>
      <c r="J367" s="230">
        <f>ROUND(I367*H367,2)</f>
        <v>0</v>
      </c>
      <c r="K367" s="226" t="s">
        <v>3</v>
      </c>
      <c r="L367" s="231"/>
      <c r="M367" s="232" t="s">
        <v>3</v>
      </c>
      <c r="N367" s="233" t="s">
        <v>40</v>
      </c>
      <c r="O367" s="75"/>
      <c r="P367" s="186">
        <f>O367*H367</f>
        <v>0</v>
      </c>
      <c r="Q367" s="186">
        <v>0</v>
      </c>
      <c r="R367" s="186">
        <f>Q367*H367</f>
        <v>0</v>
      </c>
      <c r="S367" s="186">
        <v>0</v>
      </c>
      <c r="T367" s="187">
        <f>S367*H367</f>
        <v>0</v>
      </c>
      <c r="U367" s="41"/>
      <c r="V367" s="41"/>
      <c r="W367" s="41"/>
      <c r="X367" s="41"/>
      <c r="Y367" s="41"/>
      <c r="Z367" s="41"/>
      <c r="AA367" s="41"/>
      <c r="AB367" s="41"/>
      <c r="AC367" s="41"/>
      <c r="AD367" s="41"/>
      <c r="AE367" s="41"/>
      <c r="AR367" s="188" t="s">
        <v>171</v>
      </c>
      <c r="AT367" s="188" t="s">
        <v>539</v>
      </c>
      <c r="AU367" s="188" t="s">
        <v>76</v>
      </c>
      <c r="AY367" s="22" t="s">
        <v>328</v>
      </c>
      <c r="BE367" s="189">
        <f>IF(N367="základní",J367,0)</f>
        <v>0</v>
      </c>
      <c r="BF367" s="189">
        <f>IF(N367="snížená",J367,0)</f>
        <v>0</v>
      </c>
      <c r="BG367" s="189">
        <f>IF(N367="zákl. přenesená",J367,0)</f>
        <v>0</v>
      </c>
      <c r="BH367" s="189">
        <f>IF(N367="sníž. přenesená",J367,0)</f>
        <v>0</v>
      </c>
      <c r="BI367" s="189">
        <f>IF(N367="nulová",J367,0)</f>
        <v>0</v>
      </c>
      <c r="BJ367" s="22" t="s">
        <v>76</v>
      </c>
      <c r="BK367" s="189">
        <f>ROUND(I367*H367,2)</f>
        <v>0</v>
      </c>
      <c r="BL367" s="22" t="s">
        <v>113</v>
      </c>
      <c r="BM367" s="188" t="s">
        <v>1754</v>
      </c>
    </row>
    <row r="368" s="2" customFormat="1" ht="37.8" customHeight="1">
      <c r="A368" s="41"/>
      <c r="B368" s="176"/>
      <c r="C368" s="177" t="s">
        <v>1355</v>
      </c>
      <c r="D368" s="177" t="s">
        <v>331</v>
      </c>
      <c r="E368" s="178" t="s">
        <v>8461</v>
      </c>
      <c r="F368" s="179" t="s">
        <v>9008</v>
      </c>
      <c r="G368" s="180" t="s">
        <v>439</v>
      </c>
      <c r="H368" s="181">
        <v>132</v>
      </c>
      <c r="I368" s="182"/>
      <c r="J368" s="183">
        <f>ROUND(I368*H368,2)</f>
        <v>0</v>
      </c>
      <c r="K368" s="179" t="s">
        <v>335</v>
      </c>
      <c r="L368" s="42"/>
      <c r="M368" s="184" t="s">
        <v>3</v>
      </c>
      <c r="N368" s="185" t="s">
        <v>40</v>
      </c>
      <c r="O368" s="75"/>
      <c r="P368" s="186">
        <f>O368*H368</f>
        <v>0</v>
      </c>
      <c r="Q368" s="186">
        <v>0</v>
      </c>
      <c r="R368" s="186">
        <f>Q368*H368</f>
        <v>0</v>
      </c>
      <c r="S368" s="186">
        <v>0</v>
      </c>
      <c r="T368" s="187">
        <f>S368*H368</f>
        <v>0</v>
      </c>
      <c r="U368" s="41"/>
      <c r="V368" s="41"/>
      <c r="W368" s="41"/>
      <c r="X368" s="41"/>
      <c r="Y368" s="41"/>
      <c r="Z368" s="41"/>
      <c r="AA368" s="41"/>
      <c r="AB368" s="41"/>
      <c r="AC368" s="41"/>
      <c r="AD368" s="41"/>
      <c r="AE368" s="41"/>
      <c r="AR368" s="188" t="s">
        <v>113</v>
      </c>
      <c r="AT368" s="188" t="s">
        <v>331</v>
      </c>
      <c r="AU368" s="188" t="s">
        <v>76</v>
      </c>
      <c r="AY368" s="22" t="s">
        <v>328</v>
      </c>
      <c r="BE368" s="189">
        <f>IF(N368="základní",J368,0)</f>
        <v>0</v>
      </c>
      <c r="BF368" s="189">
        <f>IF(N368="snížená",J368,0)</f>
        <v>0</v>
      </c>
      <c r="BG368" s="189">
        <f>IF(N368="zákl. přenesená",J368,0)</f>
        <v>0</v>
      </c>
      <c r="BH368" s="189">
        <f>IF(N368="sníž. přenesená",J368,0)</f>
        <v>0</v>
      </c>
      <c r="BI368" s="189">
        <f>IF(N368="nulová",J368,0)</f>
        <v>0</v>
      </c>
      <c r="BJ368" s="22" t="s">
        <v>76</v>
      </c>
      <c r="BK368" s="189">
        <f>ROUND(I368*H368,2)</f>
        <v>0</v>
      </c>
      <c r="BL368" s="22" t="s">
        <v>113</v>
      </c>
      <c r="BM368" s="188" t="s">
        <v>1758</v>
      </c>
    </row>
    <row r="369" s="2" customFormat="1">
      <c r="A369" s="41"/>
      <c r="B369" s="42"/>
      <c r="C369" s="41"/>
      <c r="D369" s="190" t="s">
        <v>338</v>
      </c>
      <c r="E369" s="41"/>
      <c r="F369" s="191" t="s">
        <v>8463</v>
      </c>
      <c r="G369" s="41"/>
      <c r="H369" s="41"/>
      <c r="I369" s="192"/>
      <c r="J369" s="41"/>
      <c r="K369" s="41"/>
      <c r="L369" s="42"/>
      <c r="M369" s="193"/>
      <c r="N369" s="194"/>
      <c r="O369" s="75"/>
      <c r="P369" s="75"/>
      <c r="Q369" s="75"/>
      <c r="R369" s="75"/>
      <c r="S369" s="75"/>
      <c r="T369" s="76"/>
      <c r="U369" s="41"/>
      <c r="V369" s="41"/>
      <c r="W369" s="41"/>
      <c r="X369" s="41"/>
      <c r="Y369" s="41"/>
      <c r="Z369" s="41"/>
      <c r="AA369" s="41"/>
      <c r="AB369" s="41"/>
      <c r="AC369" s="41"/>
      <c r="AD369" s="41"/>
      <c r="AE369" s="41"/>
      <c r="AT369" s="22" t="s">
        <v>338</v>
      </c>
      <c r="AU369" s="22" t="s">
        <v>76</v>
      </c>
    </row>
    <row r="370" s="2" customFormat="1">
      <c r="A370" s="41"/>
      <c r="B370" s="42"/>
      <c r="C370" s="41"/>
      <c r="D370" s="195" t="s">
        <v>340</v>
      </c>
      <c r="E370" s="41"/>
      <c r="F370" s="196" t="s">
        <v>9009</v>
      </c>
      <c r="G370" s="41"/>
      <c r="H370" s="41"/>
      <c r="I370" s="192"/>
      <c r="J370" s="41"/>
      <c r="K370" s="41"/>
      <c r="L370" s="42"/>
      <c r="M370" s="193"/>
      <c r="N370" s="194"/>
      <c r="O370" s="75"/>
      <c r="P370" s="75"/>
      <c r="Q370" s="75"/>
      <c r="R370" s="75"/>
      <c r="S370" s="75"/>
      <c r="T370" s="76"/>
      <c r="U370" s="41"/>
      <c r="V370" s="41"/>
      <c r="W370" s="41"/>
      <c r="X370" s="41"/>
      <c r="Y370" s="41"/>
      <c r="Z370" s="41"/>
      <c r="AA370" s="41"/>
      <c r="AB370" s="41"/>
      <c r="AC370" s="41"/>
      <c r="AD370" s="41"/>
      <c r="AE370" s="41"/>
      <c r="AT370" s="22" t="s">
        <v>340</v>
      </c>
      <c r="AU370" s="22" t="s">
        <v>76</v>
      </c>
    </row>
    <row r="371" s="2" customFormat="1" ht="44.25" customHeight="1">
      <c r="A371" s="41"/>
      <c r="B371" s="176"/>
      <c r="C371" s="177" t="s">
        <v>1760</v>
      </c>
      <c r="D371" s="177" t="s">
        <v>331</v>
      </c>
      <c r="E371" s="178" t="s">
        <v>8435</v>
      </c>
      <c r="F371" s="179" t="s">
        <v>8436</v>
      </c>
      <c r="G371" s="180" t="s">
        <v>574</v>
      </c>
      <c r="H371" s="181">
        <v>150</v>
      </c>
      <c r="I371" s="182"/>
      <c r="J371" s="183">
        <f>ROUND(I371*H371,2)</f>
        <v>0</v>
      </c>
      <c r="K371" s="179" t="s">
        <v>335</v>
      </c>
      <c r="L371" s="42"/>
      <c r="M371" s="184" t="s">
        <v>3</v>
      </c>
      <c r="N371" s="185" t="s">
        <v>40</v>
      </c>
      <c r="O371" s="75"/>
      <c r="P371" s="186">
        <f>O371*H371</f>
        <v>0</v>
      </c>
      <c r="Q371" s="186">
        <v>0</v>
      </c>
      <c r="R371" s="186">
        <f>Q371*H371</f>
        <v>0</v>
      </c>
      <c r="S371" s="186">
        <v>0</v>
      </c>
      <c r="T371" s="187">
        <f>S371*H371</f>
        <v>0</v>
      </c>
      <c r="U371" s="41"/>
      <c r="V371" s="41"/>
      <c r="W371" s="41"/>
      <c r="X371" s="41"/>
      <c r="Y371" s="41"/>
      <c r="Z371" s="41"/>
      <c r="AA371" s="41"/>
      <c r="AB371" s="41"/>
      <c r="AC371" s="41"/>
      <c r="AD371" s="41"/>
      <c r="AE371" s="41"/>
      <c r="AR371" s="188" t="s">
        <v>113</v>
      </c>
      <c r="AT371" s="188" t="s">
        <v>331</v>
      </c>
      <c r="AU371" s="188" t="s">
        <v>76</v>
      </c>
      <c r="AY371" s="22" t="s">
        <v>328</v>
      </c>
      <c r="BE371" s="189">
        <f>IF(N371="základní",J371,0)</f>
        <v>0</v>
      </c>
      <c r="BF371" s="189">
        <f>IF(N371="snížená",J371,0)</f>
        <v>0</v>
      </c>
      <c r="BG371" s="189">
        <f>IF(N371="zákl. přenesená",J371,0)</f>
        <v>0</v>
      </c>
      <c r="BH371" s="189">
        <f>IF(N371="sníž. přenesená",J371,0)</f>
        <v>0</v>
      </c>
      <c r="BI371" s="189">
        <f>IF(N371="nulová",J371,0)</f>
        <v>0</v>
      </c>
      <c r="BJ371" s="22" t="s">
        <v>76</v>
      </c>
      <c r="BK371" s="189">
        <f>ROUND(I371*H371,2)</f>
        <v>0</v>
      </c>
      <c r="BL371" s="22" t="s">
        <v>113</v>
      </c>
      <c r="BM371" s="188" t="s">
        <v>1763</v>
      </c>
    </row>
    <row r="372" s="2" customFormat="1">
      <c r="A372" s="41"/>
      <c r="B372" s="42"/>
      <c r="C372" s="41"/>
      <c r="D372" s="190" t="s">
        <v>338</v>
      </c>
      <c r="E372" s="41"/>
      <c r="F372" s="191" t="s">
        <v>8437</v>
      </c>
      <c r="G372" s="41"/>
      <c r="H372" s="41"/>
      <c r="I372" s="192"/>
      <c r="J372" s="41"/>
      <c r="K372" s="41"/>
      <c r="L372" s="42"/>
      <c r="M372" s="193"/>
      <c r="N372" s="194"/>
      <c r="O372" s="75"/>
      <c r="P372" s="75"/>
      <c r="Q372" s="75"/>
      <c r="R372" s="75"/>
      <c r="S372" s="75"/>
      <c r="T372" s="76"/>
      <c r="U372" s="41"/>
      <c r="V372" s="41"/>
      <c r="W372" s="41"/>
      <c r="X372" s="41"/>
      <c r="Y372" s="41"/>
      <c r="Z372" s="41"/>
      <c r="AA372" s="41"/>
      <c r="AB372" s="41"/>
      <c r="AC372" s="41"/>
      <c r="AD372" s="41"/>
      <c r="AE372" s="41"/>
      <c r="AT372" s="22" t="s">
        <v>338</v>
      </c>
      <c r="AU372" s="22" t="s">
        <v>76</v>
      </c>
    </row>
    <row r="373" s="2" customFormat="1" ht="24.15" customHeight="1">
      <c r="A373" s="41"/>
      <c r="B373" s="176"/>
      <c r="C373" s="177" t="s">
        <v>1358</v>
      </c>
      <c r="D373" s="177" t="s">
        <v>331</v>
      </c>
      <c r="E373" s="178" t="s">
        <v>8465</v>
      </c>
      <c r="F373" s="179" t="s">
        <v>8466</v>
      </c>
      <c r="G373" s="180" t="s">
        <v>574</v>
      </c>
      <c r="H373" s="181">
        <v>1499</v>
      </c>
      <c r="I373" s="182"/>
      <c r="J373" s="183">
        <f>ROUND(I373*H373,2)</f>
        <v>0</v>
      </c>
      <c r="K373" s="179" t="s">
        <v>335</v>
      </c>
      <c r="L373" s="42"/>
      <c r="M373" s="184" t="s">
        <v>3</v>
      </c>
      <c r="N373" s="185" t="s">
        <v>40</v>
      </c>
      <c r="O373" s="75"/>
      <c r="P373" s="186">
        <f>O373*H373</f>
        <v>0</v>
      </c>
      <c r="Q373" s="186">
        <v>0</v>
      </c>
      <c r="R373" s="186">
        <f>Q373*H373</f>
        <v>0</v>
      </c>
      <c r="S373" s="186">
        <v>0</v>
      </c>
      <c r="T373" s="187">
        <f>S373*H373</f>
        <v>0</v>
      </c>
      <c r="U373" s="41"/>
      <c r="V373" s="41"/>
      <c r="W373" s="41"/>
      <c r="X373" s="41"/>
      <c r="Y373" s="41"/>
      <c r="Z373" s="41"/>
      <c r="AA373" s="41"/>
      <c r="AB373" s="41"/>
      <c r="AC373" s="41"/>
      <c r="AD373" s="41"/>
      <c r="AE373" s="41"/>
      <c r="AR373" s="188" t="s">
        <v>113</v>
      </c>
      <c r="AT373" s="188" t="s">
        <v>331</v>
      </c>
      <c r="AU373" s="188" t="s">
        <v>76</v>
      </c>
      <c r="AY373" s="22" t="s">
        <v>328</v>
      </c>
      <c r="BE373" s="189">
        <f>IF(N373="základní",J373,0)</f>
        <v>0</v>
      </c>
      <c r="BF373" s="189">
        <f>IF(N373="snížená",J373,0)</f>
        <v>0</v>
      </c>
      <c r="BG373" s="189">
        <f>IF(N373="zákl. přenesená",J373,0)</f>
        <v>0</v>
      </c>
      <c r="BH373" s="189">
        <f>IF(N373="sníž. přenesená",J373,0)</f>
        <v>0</v>
      </c>
      <c r="BI373" s="189">
        <f>IF(N373="nulová",J373,0)</f>
        <v>0</v>
      </c>
      <c r="BJ373" s="22" t="s">
        <v>76</v>
      </c>
      <c r="BK373" s="189">
        <f>ROUND(I373*H373,2)</f>
        <v>0</v>
      </c>
      <c r="BL373" s="22" t="s">
        <v>113</v>
      </c>
      <c r="BM373" s="188" t="s">
        <v>1767</v>
      </c>
    </row>
    <row r="374" s="2" customFormat="1">
      <c r="A374" s="41"/>
      <c r="B374" s="42"/>
      <c r="C374" s="41"/>
      <c r="D374" s="190" t="s">
        <v>338</v>
      </c>
      <c r="E374" s="41"/>
      <c r="F374" s="191" t="s">
        <v>8467</v>
      </c>
      <c r="G374" s="41"/>
      <c r="H374" s="41"/>
      <c r="I374" s="192"/>
      <c r="J374" s="41"/>
      <c r="K374" s="41"/>
      <c r="L374" s="42"/>
      <c r="M374" s="193"/>
      <c r="N374" s="194"/>
      <c r="O374" s="75"/>
      <c r="P374" s="75"/>
      <c r="Q374" s="75"/>
      <c r="R374" s="75"/>
      <c r="S374" s="75"/>
      <c r="T374" s="76"/>
      <c r="U374" s="41"/>
      <c r="V374" s="41"/>
      <c r="W374" s="41"/>
      <c r="X374" s="41"/>
      <c r="Y374" s="41"/>
      <c r="Z374" s="41"/>
      <c r="AA374" s="41"/>
      <c r="AB374" s="41"/>
      <c r="AC374" s="41"/>
      <c r="AD374" s="41"/>
      <c r="AE374" s="41"/>
      <c r="AT374" s="22" t="s">
        <v>338</v>
      </c>
      <c r="AU374" s="22" t="s">
        <v>76</v>
      </c>
    </row>
    <row r="375" s="2" customFormat="1" ht="16.5" customHeight="1">
      <c r="A375" s="41"/>
      <c r="B375" s="176"/>
      <c r="C375" s="224" t="s">
        <v>1769</v>
      </c>
      <c r="D375" s="224" t="s">
        <v>539</v>
      </c>
      <c r="E375" s="225" t="s">
        <v>9010</v>
      </c>
      <c r="F375" s="226" t="s">
        <v>9011</v>
      </c>
      <c r="G375" s="227" t="s">
        <v>574</v>
      </c>
      <c r="H375" s="228">
        <v>483</v>
      </c>
      <c r="I375" s="229"/>
      <c r="J375" s="230">
        <f>ROUND(I375*H375,2)</f>
        <v>0</v>
      </c>
      <c r="K375" s="226" t="s">
        <v>3</v>
      </c>
      <c r="L375" s="231"/>
      <c r="M375" s="232" t="s">
        <v>3</v>
      </c>
      <c r="N375" s="233" t="s">
        <v>40</v>
      </c>
      <c r="O375" s="75"/>
      <c r="P375" s="186">
        <f>O375*H375</f>
        <v>0</v>
      </c>
      <c r="Q375" s="186">
        <v>0</v>
      </c>
      <c r="R375" s="186">
        <f>Q375*H375</f>
        <v>0</v>
      </c>
      <c r="S375" s="186">
        <v>0</v>
      </c>
      <c r="T375" s="187">
        <f>S375*H375</f>
        <v>0</v>
      </c>
      <c r="U375" s="41"/>
      <c r="V375" s="41"/>
      <c r="W375" s="41"/>
      <c r="X375" s="41"/>
      <c r="Y375" s="41"/>
      <c r="Z375" s="41"/>
      <c r="AA375" s="41"/>
      <c r="AB375" s="41"/>
      <c r="AC375" s="41"/>
      <c r="AD375" s="41"/>
      <c r="AE375" s="41"/>
      <c r="AR375" s="188" t="s">
        <v>171</v>
      </c>
      <c r="AT375" s="188" t="s">
        <v>539</v>
      </c>
      <c r="AU375" s="188" t="s">
        <v>76</v>
      </c>
      <c r="AY375" s="22" t="s">
        <v>328</v>
      </c>
      <c r="BE375" s="189">
        <f>IF(N375="základní",J375,0)</f>
        <v>0</v>
      </c>
      <c r="BF375" s="189">
        <f>IF(N375="snížená",J375,0)</f>
        <v>0</v>
      </c>
      <c r="BG375" s="189">
        <f>IF(N375="zákl. přenesená",J375,0)</f>
        <v>0</v>
      </c>
      <c r="BH375" s="189">
        <f>IF(N375="sníž. přenesená",J375,0)</f>
        <v>0</v>
      </c>
      <c r="BI375" s="189">
        <f>IF(N375="nulová",J375,0)</f>
        <v>0</v>
      </c>
      <c r="BJ375" s="22" t="s">
        <v>76</v>
      </c>
      <c r="BK375" s="189">
        <f>ROUND(I375*H375,2)</f>
        <v>0</v>
      </c>
      <c r="BL375" s="22" t="s">
        <v>113</v>
      </c>
      <c r="BM375" s="188" t="s">
        <v>1772</v>
      </c>
    </row>
    <row r="376" s="2" customFormat="1" ht="16.5" customHeight="1">
      <c r="A376" s="41"/>
      <c r="B376" s="176"/>
      <c r="C376" s="224" t="s">
        <v>1361</v>
      </c>
      <c r="D376" s="224" t="s">
        <v>539</v>
      </c>
      <c r="E376" s="225" t="s">
        <v>9012</v>
      </c>
      <c r="F376" s="226" t="s">
        <v>9013</v>
      </c>
      <c r="G376" s="227" t="s">
        <v>574</v>
      </c>
      <c r="H376" s="228">
        <v>212</v>
      </c>
      <c r="I376" s="229"/>
      <c r="J376" s="230">
        <f>ROUND(I376*H376,2)</f>
        <v>0</v>
      </c>
      <c r="K376" s="226" t="s">
        <v>3</v>
      </c>
      <c r="L376" s="231"/>
      <c r="M376" s="232" t="s">
        <v>3</v>
      </c>
      <c r="N376" s="233" t="s">
        <v>40</v>
      </c>
      <c r="O376" s="75"/>
      <c r="P376" s="186">
        <f>O376*H376</f>
        <v>0</v>
      </c>
      <c r="Q376" s="186">
        <v>0</v>
      </c>
      <c r="R376" s="186">
        <f>Q376*H376</f>
        <v>0</v>
      </c>
      <c r="S376" s="186">
        <v>0</v>
      </c>
      <c r="T376" s="187">
        <f>S376*H376</f>
        <v>0</v>
      </c>
      <c r="U376" s="41"/>
      <c r="V376" s="41"/>
      <c r="W376" s="41"/>
      <c r="X376" s="41"/>
      <c r="Y376" s="41"/>
      <c r="Z376" s="41"/>
      <c r="AA376" s="41"/>
      <c r="AB376" s="41"/>
      <c r="AC376" s="41"/>
      <c r="AD376" s="41"/>
      <c r="AE376" s="41"/>
      <c r="AR376" s="188" t="s">
        <v>171</v>
      </c>
      <c r="AT376" s="188" t="s">
        <v>539</v>
      </c>
      <c r="AU376" s="188" t="s">
        <v>76</v>
      </c>
      <c r="AY376" s="22" t="s">
        <v>328</v>
      </c>
      <c r="BE376" s="189">
        <f>IF(N376="základní",J376,0)</f>
        <v>0</v>
      </c>
      <c r="BF376" s="189">
        <f>IF(N376="snížená",J376,0)</f>
        <v>0</v>
      </c>
      <c r="BG376" s="189">
        <f>IF(N376="zákl. přenesená",J376,0)</f>
        <v>0</v>
      </c>
      <c r="BH376" s="189">
        <f>IF(N376="sníž. přenesená",J376,0)</f>
        <v>0</v>
      </c>
      <c r="BI376" s="189">
        <f>IF(N376="nulová",J376,0)</f>
        <v>0</v>
      </c>
      <c r="BJ376" s="22" t="s">
        <v>76</v>
      </c>
      <c r="BK376" s="189">
        <f>ROUND(I376*H376,2)</f>
        <v>0</v>
      </c>
      <c r="BL376" s="22" t="s">
        <v>113</v>
      </c>
      <c r="BM376" s="188" t="s">
        <v>1781</v>
      </c>
    </row>
    <row r="377" s="2" customFormat="1" ht="16.5" customHeight="1">
      <c r="A377" s="41"/>
      <c r="B377" s="176"/>
      <c r="C377" s="224" t="s">
        <v>1783</v>
      </c>
      <c r="D377" s="224" t="s">
        <v>539</v>
      </c>
      <c r="E377" s="225" t="s">
        <v>9014</v>
      </c>
      <c r="F377" s="226" t="s">
        <v>9015</v>
      </c>
      <c r="G377" s="227" t="s">
        <v>574</v>
      </c>
      <c r="H377" s="228">
        <v>186</v>
      </c>
      <c r="I377" s="229"/>
      <c r="J377" s="230">
        <f>ROUND(I377*H377,2)</f>
        <v>0</v>
      </c>
      <c r="K377" s="226" t="s">
        <v>3</v>
      </c>
      <c r="L377" s="231"/>
      <c r="M377" s="232" t="s">
        <v>3</v>
      </c>
      <c r="N377" s="233" t="s">
        <v>40</v>
      </c>
      <c r="O377" s="75"/>
      <c r="P377" s="186">
        <f>O377*H377</f>
        <v>0</v>
      </c>
      <c r="Q377" s="186">
        <v>0</v>
      </c>
      <c r="R377" s="186">
        <f>Q377*H377</f>
        <v>0</v>
      </c>
      <c r="S377" s="186">
        <v>0</v>
      </c>
      <c r="T377" s="187">
        <f>S377*H377</f>
        <v>0</v>
      </c>
      <c r="U377" s="41"/>
      <c r="V377" s="41"/>
      <c r="W377" s="41"/>
      <c r="X377" s="41"/>
      <c r="Y377" s="41"/>
      <c r="Z377" s="41"/>
      <c r="AA377" s="41"/>
      <c r="AB377" s="41"/>
      <c r="AC377" s="41"/>
      <c r="AD377" s="41"/>
      <c r="AE377" s="41"/>
      <c r="AR377" s="188" t="s">
        <v>171</v>
      </c>
      <c r="AT377" s="188" t="s">
        <v>539</v>
      </c>
      <c r="AU377" s="188" t="s">
        <v>76</v>
      </c>
      <c r="AY377" s="22" t="s">
        <v>328</v>
      </c>
      <c r="BE377" s="189">
        <f>IF(N377="základní",J377,0)</f>
        <v>0</v>
      </c>
      <c r="BF377" s="189">
        <f>IF(N377="snížená",J377,0)</f>
        <v>0</v>
      </c>
      <c r="BG377" s="189">
        <f>IF(N377="zákl. přenesená",J377,0)</f>
        <v>0</v>
      </c>
      <c r="BH377" s="189">
        <f>IF(N377="sníž. přenesená",J377,0)</f>
        <v>0</v>
      </c>
      <c r="BI377" s="189">
        <f>IF(N377="nulová",J377,0)</f>
        <v>0</v>
      </c>
      <c r="BJ377" s="22" t="s">
        <v>76</v>
      </c>
      <c r="BK377" s="189">
        <f>ROUND(I377*H377,2)</f>
        <v>0</v>
      </c>
      <c r="BL377" s="22" t="s">
        <v>113</v>
      </c>
      <c r="BM377" s="188" t="s">
        <v>1786</v>
      </c>
    </row>
    <row r="378" s="2" customFormat="1" ht="16.5" customHeight="1">
      <c r="A378" s="41"/>
      <c r="B378" s="176"/>
      <c r="C378" s="224" t="s">
        <v>1364</v>
      </c>
      <c r="D378" s="224" t="s">
        <v>539</v>
      </c>
      <c r="E378" s="225" t="s">
        <v>9016</v>
      </c>
      <c r="F378" s="226" t="s">
        <v>9017</v>
      </c>
      <c r="G378" s="227" t="s">
        <v>574</v>
      </c>
      <c r="H378" s="228">
        <v>420</v>
      </c>
      <c r="I378" s="229"/>
      <c r="J378" s="230">
        <f>ROUND(I378*H378,2)</f>
        <v>0</v>
      </c>
      <c r="K378" s="226" t="s">
        <v>3</v>
      </c>
      <c r="L378" s="231"/>
      <c r="M378" s="232" t="s">
        <v>3</v>
      </c>
      <c r="N378" s="233" t="s">
        <v>40</v>
      </c>
      <c r="O378" s="75"/>
      <c r="P378" s="186">
        <f>O378*H378</f>
        <v>0</v>
      </c>
      <c r="Q378" s="186">
        <v>0</v>
      </c>
      <c r="R378" s="186">
        <f>Q378*H378</f>
        <v>0</v>
      </c>
      <c r="S378" s="186">
        <v>0</v>
      </c>
      <c r="T378" s="187">
        <f>S378*H378</f>
        <v>0</v>
      </c>
      <c r="U378" s="41"/>
      <c r="V378" s="41"/>
      <c r="W378" s="41"/>
      <c r="X378" s="41"/>
      <c r="Y378" s="41"/>
      <c r="Z378" s="41"/>
      <c r="AA378" s="41"/>
      <c r="AB378" s="41"/>
      <c r="AC378" s="41"/>
      <c r="AD378" s="41"/>
      <c r="AE378" s="41"/>
      <c r="AR378" s="188" t="s">
        <v>171</v>
      </c>
      <c r="AT378" s="188" t="s">
        <v>539</v>
      </c>
      <c r="AU378" s="188" t="s">
        <v>76</v>
      </c>
      <c r="AY378" s="22" t="s">
        <v>328</v>
      </c>
      <c r="BE378" s="189">
        <f>IF(N378="základní",J378,0)</f>
        <v>0</v>
      </c>
      <c r="BF378" s="189">
        <f>IF(N378="snížená",J378,0)</f>
        <v>0</v>
      </c>
      <c r="BG378" s="189">
        <f>IF(N378="zákl. přenesená",J378,0)</f>
        <v>0</v>
      </c>
      <c r="BH378" s="189">
        <f>IF(N378="sníž. přenesená",J378,0)</f>
        <v>0</v>
      </c>
      <c r="BI378" s="189">
        <f>IF(N378="nulová",J378,0)</f>
        <v>0</v>
      </c>
      <c r="BJ378" s="22" t="s">
        <v>76</v>
      </c>
      <c r="BK378" s="189">
        <f>ROUND(I378*H378,2)</f>
        <v>0</v>
      </c>
      <c r="BL378" s="22" t="s">
        <v>113</v>
      </c>
      <c r="BM378" s="188" t="s">
        <v>1790</v>
      </c>
    </row>
    <row r="379" s="2" customFormat="1" ht="16.5" customHeight="1">
      <c r="A379" s="41"/>
      <c r="B379" s="176"/>
      <c r="C379" s="224" t="s">
        <v>3257</v>
      </c>
      <c r="D379" s="224" t="s">
        <v>539</v>
      </c>
      <c r="E379" s="225" t="s">
        <v>9018</v>
      </c>
      <c r="F379" s="226" t="s">
        <v>9019</v>
      </c>
      <c r="G379" s="227" t="s">
        <v>574</v>
      </c>
      <c r="H379" s="228">
        <v>198</v>
      </c>
      <c r="I379" s="229"/>
      <c r="J379" s="230">
        <f>ROUND(I379*H379,2)</f>
        <v>0</v>
      </c>
      <c r="K379" s="226" t="s">
        <v>3</v>
      </c>
      <c r="L379" s="231"/>
      <c r="M379" s="232" t="s">
        <v>3</v>
      </c>
      <c r="N379" s="233" t="s">
        <v>40</v>
      </c>
      <c r="O379" s="75"/>
      <c r="P379" s="186">
        <f>O379*H379</f>
        <v>0</v>
      </c>
      <c r="Q379" s="186">
        <v>0</v>
      </c>
      <c r="R379" s="186">
        <f>Q379*H379</f>
        <v>0</v>
      </c>
      <c r="S379" s="186">
        <v>0</v>
      </c>
      <c r="T379" s="187">
        <f>S379*H379</f>
        <v>0</v>
      </c>
      <c r="U379" s="41"/>
      <c r="V379" s="41"/>
      <c r="W379" s="41"/>
      <c r="X379" s="41"/>
      <c r="Y379" s="41"/>
      <c r="Z379" s="41"/>
      <c r="AA379" s="41"/>
      <c r="AB379" s="41"/>
      <c r="AC379" s="41"/>
      <c r="AD379" s="41"/>
      <c r="AE379" s="41"/>
      <c r="AR379" s="188" t="s">
        <v>171</v>
      </c>
      <c r="AT379" s="188" t="s">
        <v>539</v>
      </c>
      <c r="AU379" s="188" t="s">
        <v>76</v>
      </c>
      <c r="AY379" s="22" t="s">
        <v>328</v>
      </c>
      <c r="BE379" s="189">
        <f>IF(N379="základní",J379,0)</f>
        <v>0</v>
      </c>
      <c r="BF379" s="189">
        <f>IF(N379="snížená",J379,0)</f>
        <v>0</v>
      </c>
      <c r="BG379" s="189">
        <f>IF(N379="zákl. přenesená",J379,0)</f>
        <v>0</v>
      </c>
      <c r="BH379" s="189">
        <f>IF(N379="sníž. přenesená",J379,0)</f>
        <v>0</v>
      </c>
      <c r="BI379" s="189">
        <f>IF(N379="nulová",J379,0)</f>
        <v>0</v>
      </c>
      <c r="BJ379" s="22" t="s">
        <v>76</v>
      </c>
      <c r="BK379" s="189">
        <f>ROUND(I379*H379,2)</f>
        <v>0</v>
      </c>
      <c r="BL379" s="22" t="s">
        <v>113</v>
      </c>
      <c r="BM379" s="188" t="s">
        <v>3901</v>
      </c>
    </row>
    <row r="380" s="2" customFormat="1" ht="16.5" customHeight="1">
      <c r="A380" s="41"/>
      <c r="B380" s="176"/>
      <c r="C380" s="224" t="s">
        <v>1367</v>
      </c>
      <c r="D380" s="224" t="s">
        <v>539</v>
      </c>
      <c r="E380" s="225" t="s">
        <v>8478</v>
      </c>
      <c r="F380" s="226" t="s">
        <v>9020</v>
      </c>
      <c r="G380" s="227" t="s">
        <v>491</v>
      </c>
      <c r="H380" s="228">
        <v>48.399999999999999</v>
      </c>
      <c r="I380" s="229"/>
      <c r="J380" s="230">
        <f>ROUND(I380*H380,2)</f>
        <v>0</v>
      </c>
      <c r="K380" s="226" t="s">
        <v>3</v>
      </c>
      <c r="L380" s="231"/>
      <c r="M380" s="232" t="s">
        <v>3</v>
      </c>
      <c r="N380" s="233" t="s">
        <v>40</v>
      </c>
      <c r="O380" s="75"/>
      <c r="P380" s="186">
        <f>O380*H380</f>
        <v>0</v>
      </c>
      <c r="Q380" s="186">
        <v>0</v>
      </c>
      <c r="R380" s="186">
        <f>Q380*H380</f>
        <v>0</v>
      </c>
      <c r="S380" s="186">
        <v>0</v>
      </c>
      <c r="T380" s="187">
        <f>S380*H380</f>
        <v>0</v>
      </c>
      <c r="U380" s="41"/>
      <c r="V380" s="41"/>
      <c r="W380" s="41"/>
      <c r="X380" s="41"/>
      <c r="Y380" s="41"/>
      <c r="Z380" s="41"/>
      <c r="AA380" s="41"/>
      <c r="AB380" s="41"/>
      <c r="AC380" s="41"/>
      <c r="AD380" s="41"/>
      <c r="AE380" s="41"/>
      <c r="AR380" s="188" t="s">
        <v>171</v>
      </c>
      <c r="AT380" s="188" t="s">
        <v>539</v>
      </c>
      <c r="AU380" s="188" t="s">
        <v>76</v>
      </c>
      <c r="AY380" s="22" t="s">
        <v>328</v>
      </c>
      <c r="BE380" s="189">
        <f>IF(N380="základní",J380,0)</f>
        <v>0</v>
      </c>
      <c r="BF380" s="189">
        <f>IF(N380="snížená",J380,0)</f>
        <v>0</v>
      </c>
      <c r="BG380" s="189">
        <f>IF(N380="zákl. přenesená",J380,0)</f>
        <v>0</v>
      </c>
      <c r="BH380" s="189">
        <f>IF(N380="sníž. přenesená",J380,0)</f>
        <v>0</v>
      </c>
      <c r="BI380" s="189">
        <f>IF(N380="nulová",J380,0)</f>
        <v>0</v>
      </c>
      <c r="BJ380" s="22" t="s">
        <v>76</v>
      </c>
      <c r="BK380" s="189">
        <f>ROUND(I380*H380,2)</f>
        <v>0</v>
      </c>
      <c r="BL380" s="22" t="s">
        <v>113</v>
      </c>
      <c r="BM380" s="188" t="s">
        <v>3910</v>
      </c>
    </row>
    <row r="381" s="15" customFormat="1">
      <c r="A381" s="15"/>
      <c r="B381" s="217"/>
      <c r="C381" s="15"/>
      <c r="D381" s="195" t="s">
        <v>442</v>
      </c>
      <c r="E381" s="218" t="s">
        <v>3</v>
      </c>
      <c r="F381" s="219" t="s">
        <v>9021</v>
      </c>
      <c r="G381" s="15"/>
      <c r="H381" s="218" t="s">
        <v>3</v>
      </c>
      <c r="I381" s="220"/>
      <c r="J381" s="15"/>
      <c r="K381" s="15"/>
      <c r="L381" s="217"/>
      <c r="M381" s="221"/>
      <c r="N381" s="222"/>
      <c r="O381" s="222"/>
      <c r="P381" s="222"/>
      <c r="Q381" s="222"/>
      <c r="R381" s="222"/>
      <c r="S381" s="222"/>
      <c r="T381" s="223"/>
      <c r="U381" s="15"/>
      <c r="V381" s="15"/>
      <c r="W381" s="15"/>
      <c r="X381" s="15"/>
      <c r="Y381" s="15"/>
      <c r="Z381" s="15"/>
      <c r="AA381" s="15"/>
      <c r="AB381" s="15"/>
      <c r="AC381" s="15"/>
      <c r="AD381" s="15"/>
      <c r="AE381" s="15"/>
      <c r="AT381" s="218" t="s">
        <v>442</v>
      </c>
      <c r="AU381" s="218" t="s">
        <v>76</v>
      </c>
      <c r="AV381" s="15" t="s">
        <v>76</v>
      </c>
      <c r="AW381" s="15" t="s">
        <v>31</v>
      </c>
      <c r="AX381" s="15" t="s">
        <v>69</v>
      </c>
      <c r="AY381" s="218" t="s">
        <v>328</v>
      </c>
    </row>
    <row r="382" s="13" customFormat="1">
      <c r="A382" s="13"/>
      <c r="B382" s="201"/>
      <c r="C382" s="13"/>
      <c r="D382" s="195" t="s">
        <v>442</v>
      </c>
      <c r="E382" s="202" t="s">
        <v>3</v>
      </c>
      <c r="F382" s="203" t="s">
        <v>9022</v>
      </c>
      <c r="G382" s="13"/>
      <c r="H382" s="204">
        <v>43.200000000000003</v>
      </c>
      <c r="I382" s="205"/>
      <c r="J382" s="13"/>
      <c r="K382" s="13"/>
      <c r="L382" s="201"/>
      <c r="M382" s="206"/>
      <c r="N382" s="207"/>
      <c r="O382" s="207"/>
      <c r="P382" s="207"/>
      <c r="Q382" s="207"/>
      <c r="R382" s="207"/>
      <c r="S382" s="207"/>
      <c r="T382" s="208"/>
      <c r="U382" s="13"/>
      <c r="V382" s="13"/>
      <c r="W382" s="13"/>
      <c r="X382" s="13"/>
      <c r="Y382" s="13"/>
      <c r="Z382" s="13"/>
      <c r="AA382" s="13"/>
      <c r="AB382" s="13"/>
      <c r="AC382" s="13"/>
      <c r="AD382" s="13"/>
      <c r="AE382" s="13"/>
      <c r="AT382" s="202" t="s">
        <v>442</v>
      </c>
      <c r="AU382" s="202" t="s">
        <v>76</v>
      </c>
      <c r="AV382" s="13" t="s">
        <v>79</v>
      </c>
      <c r="AW382" s="13" t="s">
        <v>31</v>
      </c>
      <c r="AX382" s="13" t="s">
        <v>69</v>
      </c>
      <c r="AY382" s="202" t="s">
        <v>328</v>
      </c>
    </row>
    <row r="383" s="15" customFormat="1">
      <c r="A383" s="15"/>
      <c r="B383" s="217"/>
      <c r="C383" s="15"/>
      <c r="D383" s="195" t="s">
        <v>442</v>
      </c>
      <c r="E383" s="218" t="s">
        <v>3</v>
      </c>
      <c r="F383" s="219" t="s">
        <v>9023</v>
      </c>
      <c r="G383" s="15"/>
      <c r="H383" s="218" t="s">
        <v>3</v>
      </c>
      <c r="I383" s="220"/>
      <c r="J383" s="15"/>
      <c r="K383" s="15"/>
      <c r="L383" s="217"/>
      <c r="M383" s="221"/>
      <c r="N383" s="222"/>
      <c r="O383" s="222"/>
      <c r="P383" s="222"/>
      <c r="Q383" s="222"/>
      <c r="R383" s="222"/>
      <c r="S383" s="222"/>
      <c r="T383" s="223"/>
      <c r="U383" s="15"/>
      <c r="V383" s="15"/>
      <c r="W383" s="15"/>
      <c r="X383" s="15"/>
      <c r="Y383" s="15"/>
      <c r="Z383" s="15"/>
      <c r="AA383" s="15"/>
      <c r="AB383" s="15"/>
      <c r="AC383" s="15"/>
      <c r="AD383" s="15"/>
      <c r="AE383" s="15"/>
      <c r="AT383" s="218" t="s">
        <v>442</v>
      </c>
      <c r="AU383" s="218" t="s">
        <v>76</v>
      </c>
      <c r="AV383" s="15" t="s">
        <v>76</v>
      </c>
      <c r="AW383" s="15" t="s">
        <v>31</v>
      </c>
      <c r="AX383" s="15" t="s">
        <v>69</v>
      </c>
      <c r="AY383" s="218" t="s">
        <v>328</v>
      </c>
    </row>
    <row r="384" s="13" customFormat="1">
      <c r="A384" s="13"/>
      <c r="B384" s="201"/>
      <c r="C384" s="13"/>
      <c r="D384" s="195" t="s">
        <v>442</v>
      </c>
      <c r="E384" s="202" t="s">
        <v>3</v>
      </c>
      <c r="F384" s="203" t="s">
        <v>9024</v>
      </c>
      <c r="G384" s="13"/>
      <c r="H384" s="204">
        <v>5.2000000000000002</v>
      </c>
      <c r="I384" s="205"/>
      <c r="J384" s="13"/>
      <c r="K384" s="13"/>
      <c r="L384" s="201"/>
      <c r="M384" s="206"/>
      <c r="N384" s="207"/>
      <c r="O384" s="207"/>
      <c r="P384" s="207"/>
      <c r="Q384" s="207"/>
      <c r="R384" s="207"/>
      <c r="S384" s="207"/>
      <c r="T384" s="208"/>
      <c r="U384" s="13"/>
      <c r="V384" s="13"/>
      <c r="W384" s="13"/>
      <c r="X384" s="13"/>
      <c r="Y384" s="13"/>
      <c r="Z384" s="13"/>
      <c r="AA384" s="13"/>
      <c r="AB384" s="13"/>
      <c r="AC384" s="13"/>
      <c r="AD384" s="13"/>
      <c r="AE384" s="13"/>
      <c r="AT384" s="202" t="s">
        <v>442</v>
      </c>
      <c r="AU384" s="202" t="s">
        <v>76</v>
      </c>
      <c r="AV384" s="13" t="s">
        <v>79</v>
      </c>
      <c r="AW384" s="13" t="s">
        <v>31</v>
      </c>
      <c r="AX384" s="13" t="s">
        <v>69</v>
      </c>
      <c r="AY384" s="202" t="s">
        <v>328</v>
      </c>
    </row>
    <row r="385" s="14" customFormat="1">
      <c r="A385" s="14"/>
      <c r="B385" s="209"/>
      <c r="C385" s="14"/>
      <c r="D385" s="195" t="s">
        <v>442</v>
      </c>
      <c r="E385" s="210" t="s">
        <v>3</v>
      </c>
      <c r="F385" s="211" t="s">
        <v>452</v>
      </c>
      <c r="G385" s="14"/>
      <c r="H385" s="212">
        <v>48.400000000000006</v>
      </c>
      <c r="I385" s="213"/>
      <c r="J385" s="14"/>
      <c r="K385" s="14"/>
      <c r="L385" s="209"/>
      <c r="M385" s="214"/>
      <c r="N385" s="215"/>
      <c r="O385" s="215"/>
      <c r="P385" s="215"/>
      <c r="Q385" s="215"/>
      <c r="R385" s="215"/>
      <c r="S385" s="215"/>
      <c r="T385" s="216"/>
      <c r="U385" s="14"/>
      <c r="V385" s="14"/>
      <c r="W385" s="14"/>
      <c r="X385" s="14"/>
      <c r="Y385" s="14"/>
      <c r="Z385" s="14"/>
      <c r="AA385" s="14"/>
      <c r="AB385" s="14"/>
      <c r="AC385" s="14"/>
      <c r="AD385" s="14"/>
      <c r="AE385" s="14"/>
      <c r="AT385" s="210" t="s">
        <v>442</v>
      </c>
      <c r="AU385" s="210" t="s">
        <v>76</v>
      </c>
      <c r="AV385" s="14" t="s">
        <v>113</v>
      </c>
      <c r="AW385" s="14" t="s">
        <v>31</v>
      </c>
      <c r="AX385" s="14" t="s">
        <v>76</v>
      </c>
      <c r="AY385" s="210" t="s">
        <v>328</v>
      </c>
    </row>
    <row r="386" s="2" customFormat="1" ht="49.05" customHeight="1">
      <c r="A386" s="41"/>
      <c r="B386" s="176"/>
      <c r="C386" s="177" t="s">
        <v>3267</v>
      </c>
      <c r="D386" s="177" t="s">
        <v>331</v>
      </c>
      <c r="E386" s="178" t="s">
        <v>9025</v>
      </c>
      <c r="F386" s="179" t="s">
        <v>8112</v>
      </c>
      <c r="G386" s="180" t="s">
        <v>585</v>
      </c>
      <c r="H386" s="181">
        <v>0.014999999999999999</v>
      </c>
      <c r="I386" s="182"/>
      <c r="J386" s="183">
        <f>ROUND(I386*H386,2)</f>
        <v>0</v>
      </c>
      <c r="K386" s="179" t="s">
        <v>3</v>
      </c>
      <c r="L386" s="42"/>
      <c r="M386" s="184" t="s">
        <v>3</v>
      </c>
      <c r="N386" s="185" t="s">
        <v>40</v>
      </c>
      <c r="O386" s="75"/>
      <c r="P386" s="186">
        <f>O386*H386</f>
        <v>0</v>
      </c>
      <c r="Q386" s="186">
        <v>0</v>
      </c>
      <c r="R386" s="186">
        <f>Q386*H386</f>
        <v>0</v>
      </c>
      <c r="S386" s="186">
        <v>0</v>
      </c>
      <c r="T386" s="187">
        <f>S386*H386</f>
        <v>0</v>
      </c>
      <c r="U386" s="41"/>
      <c r="V386" s="41"/>
      <c r="W386" s="41"/>
      <c r="X386" s="41"/>
      <c r="Y386" s="41"/>
      <c r="Z386" s="41"/>
      <c r="AA386" s="41"/>
      <c r="AB386" s="41"/>
      <c r="AC386" s="41"/>
      <c r="AD386" s="41"/>
      <c r="AE386" s="41"/>
      <c r="AR386" s="188" t="s">
        <v>113</v>
      </c>
      <c r="AT386" s="188" t="s">
        <v>331</v>
      </c>
      <c r="AU386" s="188" t="s">
        <v>76</v>
      </c>
      <c r="AY386" s="22" t="s">
        <v>328</v>
      </c>
      <c r="BE386" s="189">
        <f>IF(N386="základní",J386,0)</f>
        <v>0</v>
      </c>
      <c r="BF386" s="189">
        <f>IF(N386="snížená",J386,0)</f>
        <v>0</v>
      </c>
      <c r="BG386" s="189">
        <f>IF(N386="zákl. přenesená",J386,0)</f>
        <v>0</v>
      </c>
      <c r="BH386" s="189">
        <f>IF(N386="sníž. přenesená",J386,0)</f>
        <v>0</v>
      </c>
      <c r="BI386" s="189">
        <f>IF(N386="nulová",J386,0)</f>
        <v>0</v>
      </c>
      <c r="BJ386" s="22" t="s">
        <v>76</v>
      </c>
      <c r="BK386" s="189">
        <f>ROUND(I386*H386,2)</f>
        <v>0</v>
      </c>
      <c r="BL386" s="22" t="s">
        <v>113</v>
      </c>
      <c r="BM386" s="188" t="s">
        <v>3918</v>
      </c>
    </row>
    <row r="387" s="13" customFormat="1">
      <c r="A387" s="13"/>
      <c r="B387" s="201"/>
      <c r="C387" s="13"/>
      <c r="D387" s="195" t="s">
        <v>442</v>
      </c>
      <c r="E387" s="202" t="s">
        <v>3</v>
      </c>
      <c r="F387" s="203" t="s">
        <v>8486</v>
      </c>
      <c r="G387" s="13"/>
      <c r="H387" s="204">
        <v>0.014999999999999999</v>
      </c>
      <c r="I387" s="205"/>
      <c r="J387" s="13"/>
      <c r="K387" s="13"/>
      <c r="L387" s="201"/>
      <c r="M387" s="206"/>
      <c r="N387" s="207"/>
      <c r="O387" s="207"/>
      <c r="P387" s="207"/>
      <c r="Q387" s="207"/>
      <c r="R387" s="207"/>
      <c r="S387" s="207"/>
      <c r="T387" s="208"/>
      <c r="U387" s="13"/>
      <c r="V387" s="13"/>
      <c r="W387" s="13"/>
      <c r="X387" s="13"/>
      <c r="Y387" s="13"/>
      <c r="Z387" s="13"/>
      <c r="AA387" s="13"/>
      <c r="AB387" s="13"/>
      <c r="AC387" s="13"/>
      <c r="AD387" s="13"/>
      <c r="AE387" s="13"/>
      <c r="AT387" s="202" t="s">
        <v>442</v>
      </c>
      <c r="AU387" s="202" t="s">
        <v>76</v>
      </c>
      <c r="AV387" s="13" t="s">
        <v>79</v>
      </c>
      <c r="AW387" s="13" t="s">
        <v>31</v>
      </c>
      <c r="AX387" s="13" t="s">
        <v>69</v>
      </c>
      <c r="AY387" s="202" t="s">
        <v>328</v>
      </c>
    </row>
    <row r="388" s="14" customFormat="1">
      <c r="A388" s="14"/>
      <c r="B388" s="209"/>
      <c r="C388" s="14"/>
      <c r="D388" s="195" t="s">
        <v>442</v>
      </c>
      <c r="E388" s="210" t="s">
        <v>3</v>
      </c>
      <c r="F388" s="211" t="s">
        <v>452</v>
      </c>
      <c r="G388" s="14"/>
      <c r="H388" s="212">
        <v>0.014999999999999999</v>
      </c>
      <c r="I388" s="213"/>
      <c r="J388" s="14"/>
      <c r="K388" s="14"/>
      <c r="L388" s="209"/>
      <c r="M388" s="214"/>
      <c r="N388" s="215"/>
      <c r="O388" s="215"/>
      <c r="P388" s="215"/>
      <c r="Q388" s="215"/>
      <c r="R388" s="215"/>
      <c r="S388" s="215"/>
      <c r="T388" s="216"/>
      <c r="U388" s="14"/>
      <c r="V388" s="14"/>
      <c r="W388" s="14"/>
      <c r="X388" s="14"/>
      <c r="Y388" s="14"/>
      <c r="Z388" s="14"/>
      <c r="AA388" s="14"/>
      <c r="AB388" s="14"/>
      <c r="AC388" s="14"/>
      <c r="AD388" s="14"/>
      <c r="AE388" s="14"/>
      <c r="AT388" s="210" t="s">
        <v>442</v>
      </c>
      <c r="AU388" s="210" t="s">
        <v>76</v>
      </c>
      <c r="AV388" s="14" t="s">
        <v>113</v>
      </c>
      <c r="AW388" s="14" t="s">
        <v>31</v>
      </c>
      <c r="AX388" s="14" t="s">
        <v>76</v>
      </c>
      <c r="AY388" s="210" t="s">
        <v>328</v>
      </c>
    </row>
    <row r="389" s="2" customFormat="1" ht="16.5" customHeight="1">
      <c r="A389" s="41"/>
      <c r="B389" s="176"/>
      <c r="C389" s="224" t="s">
        <v>1573</v>
      </c>
      <c r="D389" s="224" t="s">
        <v>539</v>
      </c>
      <c r="E389" s="225" t="s">
        <v>8193</v>
      </c>
      <c r="F389" s="226" t="s">
        <v>8119</v>
      </c>
      <c r="G389" s="227" t="s">
        <v>1388</v>
      </c>
      <c r="H389" s="228">
        <v>15.279999999999999</v>
      </c>
      <c r="I389" s="229"/>
      <c r="J389" s="230">
        <f>ROUND(I389*H389,2)</f>
        <v>0</v>
      </c>
      <c r="K389" s="226" t="s">
        <v>335</v>
      </c>
      <c r="L389" s="231"/>
      <c r="M389" s="232" t="s">
        <v>3</v>
      </c>
      <c r="N389" s="233" t="s">
        <v>40</v>
      </c>
      <c r="O389" s="75"/>
      <c r="P389" s="186">
        <f>O389*H389</f>
        <v>0</v>
      </c>
      <c r="Q389" s="186">
        <v>0</v>
      </c>
      <c r="R389" s="186">
        <f>Q389*H389</f>
        <v>0</v>
      </c>
      <c r="S389" s="186">
        <v>0</v>
      </c>
      <c r="T389" s="187">
        <f>S389*H389</f>
        <v>0</v>
      </c>
      <c r="U389" s="41"/>
      <c r="V389" s="41"/>
      <c r="W389" s="41"/>
      <c r="X389" s="41"/>
      <c r="Y389" s="41"/>
      <c r="Z389" s="41"/>
      <c r="AA389" s="41"/>
      <c r="AB389" s="41"/>
      <c r="AC389" s="41"/>
      <c r="AD389" s="41"/>
      <c r="AE389" s="41"/>
      <c r="AR389" s="188" t="s">
        <v>171</v>
      </c>
      <c r="AT389" s="188" t="s">
        <v>539</v>
      </c>
      <c r="AU389" s="188" t="s">
        <v>76</v>
      </c>
      <c r="AY389" s="22" t="s">
        <v>328</v>
      </c>
      <c r="BE389" s="189">
        <f>IF(N389="základní",J389,0)</f>
        <v>0</v>
      </c>
      <c r="BF389" s="189">
        <f>IF(N389="snížená",J389,0)</f>
        <v>0</v>
      </c>
      <c r="BG389" s="189">
        <f>IF(N389="zákl. přenesená",J389,0)</f>
        <v>0</v>
      </c>
      <c r="BH389" s="189">
        <f>IF(N389="sníž. přenesená",J389,0)</f>
        <v>0</v>
      </c>
      <c r="BI389" s="189">
        <f>IF(N389="nulová",J389,0)</f>
        <v>0</v>
      </c>
      <c r="BJ389" s="22" t="s">
        <v>76</v>
      </c>
      <c r="BK389" s="189">
        <f>ROUND(I389*H389,2)</f>
        <v>0</v>
      </c>
      <c r="BL389" s="22" t="s">
        <v>113</v>
      </c>
      <c r="BM389" s="188" t="s">
        <v>3929</v>
      </c>
    </row>
    <row r="390" s="15" customFormat="1">
      <c r="A390" s="15"/>
      <c r="B390" s="217"/>
      <c r="C390" s="15"/>
      <c r="D390" s="195" t="s">
        <v>442</v>
      </c>
      <c r="E390" s="218" t="s">
        <v>3</v>
      </c>
      <c r="F390" s="219" t="s">
        <v>9026</v>
      </c>
      <c r="G390" s="15"/>
      <c r="H390" s="218" t="s">
        <v>3</v>
      </c>
      <c r="I390" s="220"/>
      <c r="J390" s="15"/>
      <c r="K390" s="15"/>
      <c r="L390" s="217"/>
      <c r="M390" s="221"/>
      <c r="N390" s="222"/>
      <c r="O390" s="222"/>
      <c r="P390" s="222"/>
      <c r="Q390" s="222"/>
      <c r="R390" s="222"/>
      <c r="S390" s="222"/>
      <c r="T390" s="223"/>
      <c r="U390" s="15"/>
      <c r="V390" s="15"/>
      <c r="W390" s="15"/>
      <c r="X390" s="15"/>
      <c r="Y390" s="15"/>
      <c r="Z390" s="15"/>
      <c r="AA390" s="15"/>
      <c r="AB390" s="15"/>
      <c r="AC390" s="15"/>
      <c r="AD390" s="15"/>
      <c r="AE390" s="15"/>
      <c r="AT390" s="218" t="s">
        <v>442</v>
      </c>
      <c r="AU390" s="218" t="s">
        <v>76</v>
      </c>
      <c r="AV390" s="15" t="s">
        <v>76</v>
      </c>
      <c r="AW390" s="15" t="s">
        <v>31</v>
      </c>
      <c r="AX390" s="15" t="s">
        <v>69</v>
      </c>
      <c r="AY390" s="218" t="s">
        <v>328</v>
      </c>
    </row>
    <row r="391" s="13" customFormat="1">
      <c r="A391" s="13"/>
      <c r="B391" s="201"/>
      <c r="C391" s="13"/>
      <c r="D391" s="195" t="s">
        <v>442</v>
      </c>
      <c r="E391" s="202" t="s">
        <v>3</v>
      </c>
      <c r="F391" s="203" t="s">
        <v>9027</v>
      </c>
      <c r="G391" s="13"/>
      <c r="H391" s="204">
        <v>15.279999999999999</v>
      </c>
      <c r="I391" s="205"/>
      <c r="J391" s="13"/>
      <c r="K391" s="13"/>
      <c r="L391" s="201"/>
      <c r="M391" s="206"/>
      <c r="N391" s="207"/>
      <c r="O391" s="207"/>
      <c r="P391" s="207"/>
      <c r="Q391" s="207"/>
      <c r="R391" s="207"/>
      <c r="S391" s="207"/>
      <c r="T391" s="208"/>
      <c r="U391" s="13"/>
      <c r="V391" s="13"/>
      <c r="W391" s="13"/>
      <c r="X391" s="13"/>
      <c r="Y391" s="13"/>
      <c r="Z391" s="13"/>
      <c r="AA391" s="13"/>
      <c r="AB391" s="13"/>
      <c r="AC391" s="13"/>
      <c r="AD391" s="13"/>
      <c r="AE391" s="13"/>
      <c r="AT391" s="202" t="s">
        <v>442</v>
      </c>
      <c r="AU391" s="202" t="s">
        <v>76</v>
      </c>
      <c r="AV391" s="13" t="s">
        <v>79</v>
      </c>
      <c r="AW391" s="13" t="s">
        <v>31</v>
      </c>
      <c r="AX391" s="13" t="s">
        <v>69</v>
      </c>
      <c r="AY391" s="202" t="s">
        <v>328</v>
      </c>
    </row>
    <row r="392" s="14" customFormat="1">
      <c r="A392" s="14"/>
      <c r="B392" s="209"/>
      <c r="C392" s="14"/>
      <c r="D392" s="195" t="s">
        <v>442</v>
      </c>
      <c r="E392" s="210" t="s">
        <v>3</v>
      </c>
      <c r="F392" s="211" t="s">
        <v>452</v>
      </c>
      <c r="G392" s="14"/>
      <c r="H392" s="212">
        <v>15.279999999999999</v>
      </c>
      <c r="I392" s="213"/>
      <c r="J392" s="14"/>
      <c r="K392" s="14"/>
      <c r="L392" s="209"/>
      <c r="M392" s="214"/>
      <c r="N392" s="215"/>
      <c r="O392" s="215"/>
      <c r="P392" s="215"/>
      <c r="Q392" s="215"/>
      <c r="R392" s="215"/>
      <c r="S392" s="215"/>
      <c r="T392" s="216"/>
      <c r="U392" s="14"/>
      <c r="V392" s="14"/>
      <c r="W392" s="14"/>
      <c r="X392" s="14"/>
      <c r="Y392" s="14"/>
      <c r="Z392" s="14"/>
      <c r="AA392" s="14"/>
      <c r="AB392" s="14"/>
      <c r="AC392" s="14"/>
      <c r="AD392" s="14"/>
      <c r="AE392" s="14"/>
      <c r="AT392" s="210" t="s">
        <v>442</v>
      </c>
      <c r="AU392" s="210" t="s">
        <v>76</v>
      </c>
      <c r="AV392" s="14" t="s">
        <v>113</v>
      </c>
      <c r="AW392" s="14" t="s">
        <v>31</v>
      </c>
      <c r="AX392" s="14" t="s">
        <v>76</v>
      </c>
      <c r="AY392" s="210" t="s">
        <v>328</v>
      </c>
    </row>
    <row r="393" s="2" customFormat="1" ht="37.8" customHeight="1">
      <c r="A393" s="41"/>
      <c r="B393" s="176"/>
      <c r="C393" s="177" t="s">
        <v>3277</v>
      </c>
      <c r="D393" s="177" t="s">
        <v>331</v>
      </c>
      <c r="E393" s="178" t="s">
        <v>8417</v>
      </c>
      <c r="F393" s="179" t="s">
        <v>8418</v>
      </c>
      <c r="G393" s="180" t="s">
        <v>439</v>
      </c>
      <c r="H393" s="181">
        <v>170</v>
      </c>
      <c r="I393" s="182"/>
      <c r="J393" s="183">
        <f>ROUND(I393*H393,2)</f>
        <v>0</v>
      </c>
      <c r="K393" s="179" t="s">
        <v>335</v>
      </c>
      <c r="L393" s="42"/>
      <c r="M393" s="184" t="s">
        <v>3</v>
      </c>
      <c r="N393" s="185" t="s">
        <v>40</v>
      </c>
      <c r="O393" s="75"/>
      <c r="P393" s="186">
        <f>O393*H393</f>
        <v>0</v>
      </c>
      <c r="Q393" s="186">
        <v>0</v>
      </c>
      <c r="R393" s="186">
        <f>Q393*H393</f>
        <v>0</v>
      </c>
      <c r="S393" s="186">
        <v>0</v>
      </c>
      <c r="T393" s="187">
        <f>S393*H393</f>
        <v>0</v>
      </c>
      <c r="U393" s="41"/>
      <c r="V393" s="41"/>
      <c r="W393" s="41"/>
      <c r="X393" s="41"/>
      <c r="Y393" s="41"/>
      <c r="Z393" s="41"/>
      <c r="AA393" s="41"/>
      <c r="AB393" s="41"/>
      <c r="AC393" s="41"/>
      <c r="AD393" s="41"/>
      <c r="AE393" s="41"/>
      <c r="AR393" s="188" t="s">
        <v>113</v>
      </c>
      <c r="AT393" s="188" t="s">
        <v>331</v>
      </c>
      <c r="AU393" s="188" t="s">
        <v>76</v>
      </c>
      <c r="AY393" s="22" t="s">
        <v>328</v>
      </c>
      <c r="BE393" s="189">
        <f>IF(N393="základní",J393,0)</f>
        <v>0</v>
      </c>
      <c r="BF393" s="189">
        <f>IF(N393="snížená",J393,0)</f>
        <v>0</v>
      </c>
      <c r="BG393" s="189">
        <f>IF(N393="zákl. přenesená",J393,0)</f>
        <v>0</v>
      </c>
      <c r="BH393" s="189">
        <f>IF(N393="sníž. přenesená",J393,0)</f>
        <v>0</v>
      </c>
      <c r="BI393" s="189">
        <f>IF(N393="nulová",J393,0)</f>
        <v>0</v>
      </c>
      <c r="BJ393" s="22" t="s">
        <v>76</v>
      </c>
      <c r="BK393" s="189">
        <f>ROUND(I393*H393,2)</f>
        <v>0</v>
      </c>
      <c r="BL393" s="22" t="s">
        <v>113</v>
      </c>
      <c r="BM393" s="188" t="s">
        <v>3939</v>
      </c>
    </row>
    <row r="394" s="2" customFormat="1">
      <c r="A394" s="41"/>
      <c r="B394" s="42"/>
      <c r="C394" s="41"/>
      <c r="D394" s="190" t="s">
        <v>338</v>
      </c>
      <c r="E394" s="41"/>
      <c r="F394" s="191" t="s">
        <v>8419</v>
      </c>
      <c r="G394" s="41"/>
      <c r="H394" s="41"/>
      <c r="I394" s="192"/>
      <c r="J394" s="41"/>
      <c r="K394" s="41"/>
      <c r="L394" s="42"/>
      <c r="M394" s="193"/>
      <c r="N394" s="194"/>
      <c r="O394" s="75"/>
      <c r="P394" s="75"/>
      <c r="Q394" s="75"/>
      <c r="R394" s="75"/>
      <c r="S394" s="75"/>
      <c r="T394" s="76"/>
      <c r="U394" s="41"/>
      <c r="V394" s="41"/>
      <c r="W394" s="41"/>
      <c r="X394" s="41"/>
      <c r="Y394" s="41"/>
      <c r="Z394" s="41"/>
      <c r="AA394" s="41"/>
      <c r="AB394" s="41"/>
      <c r="AC394" s="41"/>
      <c r="AD394" s="41"/>
      <c r="AE394" s="41"/>
      <c r="AT394" s="22" t="s">
        <v>338</v>
      </c>
      <c r="AU394" s="22" t="s">
        <v>76</v>
      </c>
    </row>
    <row r="395" s="13" customFormat="1">
      <c r="A395" s="13"/>
      <c r="B395" s="201"/>
      <c r="C395" s="13"/>
      <c r="D395" s="195" t="s">
        <v>442</v>
      </c>
      <c r="E395" s="202" t="s">
        <v>3</v>
      </c>
      <c r="F395" s="203" t="s">
        <v>1643</v>
      </c>
      <c r="G395" s="13"/>
      <c r="H395" s="204">
        <v>170</v>
      </c>
      <c r="I395" s="205"/>
      <c r="J395" s="13"/>
      <c r="K395" s="13"/>
      <c r="L395" s="201"/>
      <c r="M395" s="206"/>
      <c r="N395" s="207"/>
      <c r="O395" s="207"/>
      <c r="P395" s="207"/>
      <c r="Q395" s="207"/>
      <c r="R395" s="207"/>
      <c r="S395" s="207"/>
      <c r="T395" s="208"/>
      <c r="U395" s="13"/>
      <c r="V395" s="13"/>
      <c r="W395" s="13"/>
      <c r="X395" s="13"/>
      <c r="Y395" s="13"/>
      <c r="Z395" s="13"/>
      <c r="AA395" s="13"/>
      <c r="AB395" s="13"/>
      <c r="AC395" s="13"/>
      <c r="AD395" s="13"/>
      <c r="AE395" s="13"/>
      <c r="AT395" s="202" t="s">
        <v>442</v>
      </c>
      <c r="AU395" s="202" t="s">
        <v>76</v>
      </c>
      <c r="AV395" s="13" t="s">
        <v>79</v>
      </c>
      <c r="AW395" s="13" t="s">
        <v>31</v>
      </c>
      <c r="AX395" s="13" t="s">
        <v>69</v>
      </c>
      <c r="AY395" s="202" t="s">
        <v>328</v>
      </c>
    </row>
    <row r="396" s="14" customFormat="1">
      <c r="A396" s="14"/>
      <c r="B396" s="209"/>
      <c r="C396" s="14"/>
      <c r="D396" s="195" t="s">
        <v>442</v>
      </c>
      <c r="E396" s="210" t="s">
        <v>3</v>
      </c>
      <c r="F396" s="211" t="s">
        <v>452</v>
      </c>
      <c r="G396" s="14"/>
      <c r="H396" s="212">
        <v>170</v>
      </c>
      <c r="I396" s="213"/>
      <c r="J396" s="14"/>
      <c r="K396" s="14"/>
      <c r="L396" s="209"/>
      <c r="M396" s="214"/>
      <c r="N396" s="215"/>
      <c r="O396" s="215"/>
      <c r="P396" s="215"/>
      <c r="Q396" s="215"/>
      <c r="R396" s="215"/>
      <c r="S396" s="215"/>
      <c r="T396" s="216"/>
      <c r="U396" s="14"/>
      <c r="V396" s="14"/>
      <c r="W396" s="14"/>
      <c r="X396" s="14"/>
      <c r="Y396" s="14"/>
      <c r="Z396" s="14"/>
      <c r="AA396" s="14"/>
      <c r="AB396" s="14"/>
      <c r="AC396" s="14"/>
      <c r="AD396" s="14"/>
      <c r="AE396" s="14"/>
      <c r="AT396" s="210" t="s">
        <v>442</v>
      </c>
      <c r="AU396" s="210" t="s">
        <v>76</v>
      </c>
      <c r="AV396" s="14" t="s">
        <v>113</v>
      </c>
      <c r="AW396" s="14" t="s">
        <v>31</v>
      </c>
      <c r="AX396" s="14" t="s">
        <v>76</v>
      </c>
      <c r="AY396" s="210" t="s">
        <v>328</v>
      </c>
    </row>
    <row r="397" s="2" customFormat="1" ht="16.5" customHeight="1">
      <c r="A397" s="41"/>
      <c r="B397" s="176"/>
      <c r="C397" s="224" t="s">
        <v>1372</v>
      </c>
      <c r="D397" s="224" t="s">
        <v>539</v>
      </c>
      <c r="E397" s="225" t="s">
        <v>8420</v>
      </c>
      <c r="F397" s="226" t="s">
        <v>8421</v>
      </c>
      <c r="G397" s="227" t="s">
        <v>585</v>
      </c>
      <c r="H397" s="228">
        <v>6.7999999999999998</v>
      </c>
      <c r="I397" s="229"/>
      <c r="J397" s="230">
        <f>ROUND(I397*H397,2)</f>
        <v>0</v>
      </c>
      <c r="K397" s="226" t="s">
        <v>335</v>
      </c>
      <c r="L397" s="231"/>
      <c r="M397" s="232" t="s">
        <v>3</v>
      </c>
      <c r="N397" s="233" t="s">
        <v>40</v>
      </c>
      <c r="O397" s="75"/>
      <c r="P397" s="186">
        <f>O397*H397</f>
        <v>0</v>
      </c>
      <c r="Q397" s="186">
        <v>0</v>
      </c>
      <c r="R397" s="186">
        <f>Q397*H397</f>
        <v>0</v>
      </c>
      <c r="S397" s="186">
        <v>0</v>
      </c>
      <c r="T397" s="187">
        <f>S397*H397</f>
        <v>0</v>
      </c>
      <c r="U397" s="41"/>
      <c r="V397" s="41"/>
      <c r="W397" s="41"/>
      <c r="X397" s="41"/>
      <c r="Y397" s="41"/>
      <c r="Z397" s="41"/>
      <c r="AA397" s="41"/>
      <c r="AB397" s="41"/>
      <c r="AC397" s="41"/>
      <c r="AD397" s="41"/>
      <c r="AE397" s="41"/>
      <c r="AR397" s="188" t="s">
        <v>171</v>
      </c>
      <c r="AT397" s="188" t="s">
        <v>539</v>
      </c>
      <c r="AU397" s="188" t="s">
        <v>76</v>
      </c>
      <c r="AY397" s="22" t="s">
        <v>328</v>
      </c>
      <c r="BE397" s="189">
        <f>IF(N397="základní",J397,0)</f>
        <v>0</v>
      </c>
      <c r="BF397" s="189">
        <f>IF(N397="snížená",J397,0)</f>
        <v>0</v>
      </c>
      <c r="BG397" s="189">
        <f>IF(N397="zákl. přenesená",J397,0)</f>
        <v>0</v>
      </c>
      <c r="BH397" s="189">
        <f>IF(N397="sníž. přenesená",J397,0)</f>
        <v>0</v>
      </c>
      <c r="BI397" s="189">
        <f>IF(N397="nulová",J397,0)</f>
        <v>0</v>
      </c>
      <c r="BJ397" s="22" t="s">
        <v>76</v>
      </c>
      <c r="BK397" s="189">
        <f>ROUND(I397*H397,2)</f>
        <v>0</v>
      </c>
      <c r="BL397" s="22" t="s">
        <v>113</v>
      </c>
      <c r="BM397" s="188" t="s">
        <v>3956</v>
      </c>
    </row>
    <row r="398" s="15" customFormat="1">
      <c r="A398" s="15"/>
      <c r="B398" s="217"/>
      <c r="C398" s="15"/>
      <c r="D398" s="195" t="s">
        <v>442</v>
      </c>
      <c r="E398" s="218" t="s">
        <v>3</v>
      </c>
      <c r="F398" s="219" t="s">
        <v>9028</v>
      </c>
      <c r="G398" s="15"/>
      <c r="H398" s="218" t="s">
        <v>3</v>
      </c>
      <c r="I398" s="220"/>
      <c r="J398" s="15"/>
      <c r="K398" s="15"/>
      <c r="L398" s="217"/>
      <c r="M398" s="221"/>
      <c r="N398" s="222"/>
      <c r="O398" s="222"/>
      <c r="P398" s="222"/>
      <c r="Q398" s="222"/>
      <c r="R398" s="222"/>
      <c r="S398" s="222"/>
      <c r="T398" s="223"/>
      <c r="U398" s="15"/>
      <c r="V398" s="15"/>
      <c r="W398" s="15"/>
      <c r="X398" s="15"/>
      <c r="Y398" s="15"/>
      <c r="Z398" s="15"/>
      <c r="AA398" s="15"/>
      <c r="AB398" s="15"/>
      <c r="AC398" s="15"/>
      <c r="AD398" s="15"/>
      <c r="AE398" s="15"/>
      <c r="AT398" s="218" t="s">
        <v>442</v>
      </c>
      <c r="AU398" s="218" t="s">
        <v>76</v>
      </c>
      <c r="AV398" s="15" t="s">
        <v>76</v>
      </c>
      <c r="AW398" s="15" t="s">
        <v>31</v>
      </c>
      <c r="AX398" s="15" t="s">
        <v>69</v>
      </c>
      <c r="AY398" s="218" t="s">
        <v>328</v>
      </c>
    </row>
    <row r="399" s="13" customFormat="1">
      <c r="A399" s="13"/>
      <c r="B399" s="201"/>
      <c r="C399" s="13"/>
      <c r="D399" s="195" t="s">
        <v>442</v>
      </c>
      <c r="E399" s="202" t="s">
        <v>3</v>
      </c>
      <c r="F399" s="203" t="s">
        <v>9029</v>
      </c>
      <c r="G399" s="13"/>
      <c r="H399" s="204">
        <v>6.7999999999999998</v>
      </c>
      <c r="I399" s="205"/>
      <c r="J399" s="13"/>
      <c r="K399" s="13"/>
      <c r="L399" s="201"/>
      <c r="M399" s="206"/>
      <c r="N399" s="207"/>
      <c r="O399" s="207"/>
      <c r="P399" s="207"/>
      <c r="Q399" s="207"/>
      <c r="R399" s="207"/>
      <c r="S399" s="207"/>
      <c r="T399" s="208"/>
      <c r="U399" s="13"/>
      <c r="V399" s="13"/>
      <c r="W399" s="13"/>
      <c r="X399" s="13"/>
      <c r="Y399" s="13"/>
      <c r="Z399" s="13"/>
      <c r="AA399" s="13"/>
      <c r="AB399" s="13"/>
      <c r="AC399" s="13"/>
      <c r="AD399" s="13"/>
      <c r="AE399" s="13"/>
      <c r="AT399" s="202" t="s">
        <v>442</v>
      </c>
      <c r="AU399" s="202" t="s">
        <v>76</v>
      </c>
      <c r="AV399" s="13" t="s">
        <v>79</v>
      </c>
      <c r="AW399" s="13" t="s">
        <v>31</v>
      </c>
      <c r="AX399" s="13" t="s">
        <v>69</v>
      </c>
      <c r="AY399" s="202" t="s">
        <v>328</v>
      </c>
    </row>
    <row r="400" s="14" customFormat="1">
      <c r="A400" s="14"/>
      <c r="B400" s="209"/>
      <c r="C400" s="14"/>
      <c r="D400" s="195" t="s">
        <v>442</v>
      </c>
      <c r="E400" s="210" t="s">
        <v>3</v>
      </c>
      <c r="F400" s="211" t="s">
        <v>452</v>
      </c>
      <c r="G400" s="14"/>
      <c r="H400" s="212">
        <v>6.7999999999999998</v>
      </c>
      <c r="I400" s="213"/>
      <c r="J400" s="14"/>
      <c r="K400" s="14"/>
      <c r="L400" s="209"/>
      <c r="M400" s="214"/>
      <c r="N400" s="215"/>
      <c r="O400" s="215"/>
      <c r="P400" s="215"/>
      <c r="Q400" s="215"/>
      <c r="R400" s="215"/>
      <c r="S400" s="215"/>
      <c r="T400" s="216"/>
      <c r="U400" s="14"/>
      <c r="V400" s="14"/>
      <c r="W400" s="14"/>
      <c r="X400" s="14"/>
      <c r="Y400" s="14"/>
      <c r="Z400" s="14"/>
      <c r="AA400" s="14"/>
      <c r="AB400" s="14"/>
      <c r="AC400" s="14"/>
      <c r="AD400" s="14"/>
      <c r="AE400" s="14"/>
      <c r="AT400" s="210" t="s">
        <v>442</v>
      </c>
      <c r="AU400" s="210" t="s">
        <v>76</v>
      </c>
      <c r="AV400" s="14" t="s">
        <v>113</v>
      </c>
      <c r="AW400" s="14" t="s">
        <v>31</v>
      </c>
      <c r="AX400" s="14" t="s">
        <v>76</v>
      </c>
      <c r="AY400" s="210" t="s">
        <v>328</v>
      </c>
    </row>
    <row r="401" s="2" customFormat="1" ht="21.75" customHeight="1">
      <c r="A401" s="41"/>
      <c r="B401" s="176"/>
      <c r="C401" s="177" t="s">
        <v>3287</v>
      </c>
      <c r="D401" s="177" t="s">
        <v>331</v>
      </c>
      <c r="E401" s="178" t="s">
        <v>9030</v>
      </c>
      <c r="F401" s="179" t="s">
        <v>7916</v>
      </c>
      <c r="G401" s="180" t="s">
        <v>491</v>
      </c>
      <c r="H401" s="181">
        <v>20.760000000000002</v>
      </c>
      <c r="I401" s="182"/>
      <c r="J401" s="183">
        <f>ROUND(I401*H401,2)</f>
        <v>0</v>
      </c>
      <c r="K401" s="179" t="s">
        <v>335</v>
      </c>
      <c r="L401" s="42"/>
      <c r="M401" s="184" t="s">
        <v>3</v>
      </c>
      <c r="N401" s="185" t="s">
        <v>40</v>
      </c>
      <c r="O401" s="75"/>
      <c r="P401" s="186">
        <f>O401*H401</f>
        <v>0</v>
      </c>
      <c r="Q401" s="186">
        <v>0</v>
      </c>
      <c r="R401" s="186">
        <f>Q401*H401</f>
        <v>0</v>
      </c>
      <c r="S401" s="186">
        <v>0</v>
      </c>
      <c r="T401" s="187">
        <f>S401*H401</f>
        <v>0</v>
      </c>
      <c r="U401" s="41"/>
      <c r="V401" s="41"/>
      <c r="W401" s="41"/>
      <c r="X401" s="41"/>
      <c r="Y401" s="41"/>
      <c r="Z401" s="41"/>
      <c r="AA401" s="41"/>
      <c r="AB401" s="41"/>
      <c r="AC401" s="41"/>
      <c r="AD401" s="41"/>
      <c r="AE401" s="41"/>
      <c r="AR401" s="188" t="s">
        <v>113</v>
      </c>
      <c r="AT401" s="188" t="s">
        <v>331</v>
      </c>
      <c r="AU401" s="188" t="s">
        <v>76</v>
      </c>
      <c r="AY401" s="22" t="s">
        <v>328</v>
      </c>
      <c r="BE401" s="189">
        <f>IF(N401="základní",J401,0)</f>
        <v>0</v>
      </c>
      <c r="BF401" s="189">
        <f>IF(N401="snížená",J401,0)</f>
        <v>0</v>
      </c>
      <c r="BG401" s="189">
        <f>IF(N401="zákl. přenesená",J401,0)</f>
        <v>0</v>
      </c>
      <c r="BH401" s="189">
        <f>IF(N401="sníž. přenesená",J401,0)</f>
        <v>0</v>
      </c>
      <c r="BI401" s="189">
        <f>IF(N401="nulová",J401,0)</f>
        <v>0</v>
      </c>
      <c r="BJ401" s="22" t="s">
        <v>76</v>
      </c>
      <c r="BK401" s="189">
        <f>ROUND(I401*H401,2)</f>
        <v>0</v>
      </c>
      <c r="BL401" s="22" t="s">
        <v>113</v>
      </c>
      <c r="BM401" s="188" t="s">
        <v>3964</v>
      </c>
    </row>
    <row r="402" s="2" customFormat="1">
      <c r="A402" s="41"/>
      <c r="B402" s="42"/>
      <c r="C402" s="41"/>
      <c r="D402" s="190" t="s">
        <v>338</v>
      </c>
      <c r="E402" s="41"/>
      <c r="F402" s="191" t="s">
        <v>9031</v>
      </c>
      <c r="G402" s="41"/>
      <c r="H402" s="41"/>
      <c r="I402" s="192"/>
      <c r="J402" s="41"/>
      <c r="K402" s="41"/>
      <c r="L402" s="42"/>
      <c r="M402" s="193"/>
      <c r="N402" s="194"/>
      <c r="O402" s="75"/>
      <c r="P402" s="75"/>
      <c r="Q402" s="75"/>
      <c r="R402" s="75"/>
      <c r="S402" s="75"/>
      <c r="T402" s="76"/>
      <c r="U402" s="41"/>
      <c r="V402" s="41"/>
      <c r="W402" s="41"/>
      <c r="X402" s="41"/>
      <c r="Y402" s="41"/>
      <c r="Z402" s="41"/>
      <c r="AA402" s="41"/>
      <c r="AB402" s="41"/>
      <c r="AC402" s="41"/>
      <c r="AD402" s="41"/>
      <c r="AE402" s="41"/>
      <c r="AT402" s="22" t="s">
        <v>338</v>
      </c>
      <c r="AU402" s="22" t="s">
        <v>76</v>
      </c>
    </row>
    <row r="403" s="15" customFormat="1">
      <c r="A403" s="15"/>
      <c r="B403" s="217"/>
      <c r="C403" s="15"/>
      <c r="D403" s="195" t="s">
        <v>442</v>
      </c>
      <c r="E403" s="218" t="s">
        <v>3</v>
      </c>
      <c r="F403" s="219" t="s">
        <v>9032</v>
      </c>
      <c r="G403" s="15"/>
      <c r="H403" s="218" t="s">
        <v>3</v>
      </c>
      <c r="I403" s="220"/>
      <c r="J403" s="15"/>
      <c r="K403" s="15"/>
      <c r="L403" s="217"/>
      <c r="M403" s="221"/>
      <c r="N403" s="222"/>
      <c r="O403" s="222"/>
      <c r="P403" s="222"/>
      <c r="Q403" s="222"/>
      <c r="R403" s="222"/>
      <c r="S403" s="222"/>
      <c r="T403" s="223"/>
      <c r="U403" s="15"/>
      <c r="V403" s="15"/>
      <c r="W403" s="15"/>
      <c r="X403" s="15"/>
      <c r="Y403" s="15"/>
      <c r="Z403" s="15"/>
      <c r="AA403" s="15"/>
      <c r="AB403" s="15"/>
      <c r="AC403" s="15"/>
      <c r="AD403" s="15"/>
      <c r="AE403" s="15"/>
      <c r="AT403" s="218" t="s">
        <v>442</v>
      </c>
      <c r="AU403" s="218" t="s">
        <v>76</v>
      </c>
      <c r="AV403" s="15" t="s">
        <v>76</v>
      </c>
      <c r="AW403" s="15" t="s">
        <v>31</v>
      </c>
      <c r="AX403" s="15" t="s">
        <v>69</v>
      </c>
      <c r="AY403" s="218" t="s">
        <v>328</v>
      </c>
    </row>
    <row r="404" s="13" customFormat="1">
      <c r="A404" s="13"/>
      <c r="B404" s="201"/>
      <c r="C404" s="13"/>
      <c r="D404" s="195" t="s">
        <v>442</v>
      </c>
      <c r="E404" s="202" t="s">
        <v>3</v>
      </c>
      <c r="F404" s="203" t="s">
        <v>9033</v>
      </c>
      <c r="G404" s="13"/>
      <c r="H404" s="204">
        <v>20.760000000000002</v>
      </c>
      <c r="I404" s="205"/>
      <c r="J404" s="13"/>
      <c r="K404" s="13"/>
      <c r="L404" s="201"/>
      <c r="M404" s="206"/>
      <c r="N404" s="207"/>
      <c r="O404" s="207"/>
      <c r="P404" s="207"/>
      <c r="Q404" s="207"/>
      <c r="R404" s="207"/>
      <c r="S404" s="207"/>
      <c r="T404" s="208"/>
      <c r="U404" s="13"/>
      <c r="V404" s="13"/>
      <c r="W404" s="13"/>
      <c r="X404" s="13"/>
      <c r="Y404" s="13"/>
      <c r="Z404" s="13"/>
      <c r="AA404" s="13"/>
      <c r="AB404" s="13"/>
      <c r="AC404" s="13"/>
      <c r="AD404" s="13"/>
      <c r="AE404" s="13"/>
      <c r="AT404" s="202" t="s">
        <v>442</v>
      </c>
      <c r="AU404" s="202" t="s">
        <v>76</v>
      </c>
      <c r="AV404" s="13" t="s">
        <v>79</v>
      </c>
      <c r="AW404" s="13" t="s">
        <v>31</v>
      </c>
      <c r="AX404" s="13" t="s">
        <v>69</v>
      </c>
      <c r="AY404" s="202" t="s">
        <v>328</v>
      </c>
    </row>
    <row r="405" s="14" customFormat="1">
      <c r="A405" s="14"/>
      <c r="B405" s="209"/>
      <c r="C405" s="14"/>
      <c r="D405" s="195" t="s">
        <v>442</v>
      </c>
      <c r="E405" s="210" t="s">
        <v>3</v>
      </c>
      <c r="F405" s="211" t="s">
        <v>452</v>
      </c>
      <c r="G405" s="14"/>
      <c r="H405" s="212">
        <v>20.760000000000002</v>
      </c>
      <c r="I405" s="213"/>
      <c r="J405" s="14"/>
      <c r="K405" s="14"/>
      <c r="L405" s="209"/>
      <c r="M405" s="214"/>
      <c r="N405" s="215"/>
      <c r="O405" s="215"/>
      <c r="P405" s="215"/>
      <c r="Q405" s="215"/>
      <c r="R405" s="215"/>
      <c r="S405" s="215"/>
      <c r="T405" s="216"/>
      <c r="U405" s="14"/>
      <c r="V405" s="14"/>
      <c r="W405" s="14"/>
      <c r="X405" s="14"/>
      <c r="Y405" s="14"/>
      <c r="Z405" s="14"/>
      <c r="AA405" s="14"/>
      <c r="AB405" s="14"/>
      <c r="AC405" s="14"/>
      <c r="AD405" s="14"/>
      <c r="AE405" s="14"/>
      <c r="AT405" s="210" t="s">
        <v>442</v>
      </c>
      <c r="AU405" s="210" t="s">
        <v>76</v>
      </c>
      <c r="AV405" s="14" t="s">
        <v>113</v>
      </c>
      <c r="AW405" s="14" t="s">
        <v>31</v>
      </c>
      <c r="AX405" s="14" t="s">
        <v>76</v>
      </c>
      <c r="AY405" s="210" t="s">
        <v>328</v>
      </c>
    </row>
    <row r="406" s="2" customFormat="1" ht="16.5" customHeight="1">
      <c r="A406" s="41"/>
      <c r="B406" s="176"/>
      <c r="C406" s="224" t="s">
        <v>1375</v>
      </c>
      <c r="D406" s="224" t="s">
        <v>539</v>
      </c>
      <c r="E406" s="225" t="s">
        <v>7925</v>
      </c>
      <c r="F406" s="226" t="s">
        <v>7926</v>
      </c>
      <c r="G406" s="227" t="s">
        <v>491</v>
      </c>
      <c r="H406" s="228">
        <v>20.760000000000002</v>
      </c>
      <c r="I406" s="229"/>
      <c r="J406" s="230">
        <f>ROUND(I406*H406,2)</f>
        <v>0</v>
      </c>
      <c r="K406" s="226" t="s">
        <v>335</v>
      </c>
      <c r="L406" s="231"/>
      <c r="M406" s="232" t="s">
        <v>3</v>
      </c>
      <c r="N406" s="233" t="s">
        <v>40</v>
      </c>
      <c r="O406" s="75"/>
      <c r="P406" s="186">
        <f>O406*H406</f>
        <v>0</v>
      </c>
      <c r="Q406" s="186">
        <v>0</v>
      </c>
      <c r="R406" s="186">
        <f>Q406*H406</f>
        <v>0</v>
      </c>
      <c r="S406" s="186">
        <v>0</v>
      </c>
      <c r="T406" s="187">
        <f>S406*H406</f>
        <v>0</v>
      </c>
      <c r="U406" s="41"/>
      <c r="V406" s="41"/>
      <c r="W406" s="41"/>
      <c r="X406" s="41"/>
      <c r="Y406" s="41"/>
      <c r="Z406" s="41"/>
      <c r="AA406" s="41"/>
      <c r="AB406" s="41"/>
      <c r="AC406" s="41"/>
      <c r="AD406" s="41"/>
      <c r="AE406" s="41"/>
      <c r="AR406" s="188" t="s">
        <v>171</v>
      </c>
      <c r="AT406" s="188" t="s">
        <v>539</v>
      </c>
      <c r="AU406" s="188" t="s">
        <v>76</v>
      </c>
      <c r="AY406" s="22" t="s">
        <v>328</v>
      </c>
      <c r="BE406" s="189">
        <f>IF(N406="základní",J406,0)</f>
        <v>0</v>
      </c>
      <c r="BF406" s="189">
        <f>IF(N406="snížená",J406,0)</f>
        <v>0</v>
      </c>
      <c r="BG406" s="189">
        <f>IF(N406="zákl. přenesená",J406,0)</f>
        <v>0</v>
      </c>
      <c r="BH406" s="189">
        <f>IF(N406="sníž. přenesená",J406,0)</f>
        <v>0</v>
      </c>
      <c r="BI406" s="189">
        <f>IF(N406="nulová",J406,0)</f>
        <v>0</v>
      </c>
      <c r="BJ406" s="22" t="s">
        <v>76</v>
      </c>
      <c r="BK406" s="189">
        <f>ROUND(I406*H406,2)</f>
        <v>0</v>
      </c>
      <c r="BL406" s="22" t="s">
        <v>113</v>
      </c>
      <c r="BM406" s="188" t="s">
        <v>3973</v>
      </c>
    </row>
    <row r="407" s="2" customFormat="1" ht="21.75" customHeight="1">
      <c r="A407" s="41"/>
      <c r="B407" s="176"/>
      <c r="C407" s="177" t="s">
        <v>3298</v>
      </c>
      <c r="D407" s="177" t="s">
        <v>331</v>
      </c>
      <c r="E407" s="178" t="s">
        <v>8257</v>
      </c>
      <c r="F407" s="179" t="s">
        <v>8258</v>
      </c>
      <c r="G407" s="180" t="s">
        <v>491</v>
      </c>
      <c r="H407" s="181">
        <v>20.760000000000002</v>
      </c>
      <c r="I407" s="182"/>
      <c r="J407" s="183">
        <f>ROUND(I407*H407,2)</f>
        <v>0</v>
      </c>
      <c r="K407" s="179" t="s">
        <v>3</v>
      </c>
      <c r="L407" s="42"/>
      <c r="M407" s="184" t="s">
        <v>3</v>
      </c>
      <c r="N407" s="185" t="s">
        <v>40</v>
      </c>
      <c r="O407" s="75"/>
      <c r="P407" s="186">
        <f>O407*H407</f>
        <v>0</v>
      </c>
      <c r="Q407" s="186">
        <v>0</v>
      </c>
      <c r="R407" s="186">
        <f>Q407*H407</f>
        <v>0</v>
      </c>
      <c r="S407" s="186">
        <v>0</v>
      </c>
      <c r="T407" s="187">
        <f>S407*H407</f>
        <v>0</v>
      </c>
      <c r="U407" s="41"/>
      <c r="V407" s="41"/>
      <c r="W407" s="41"/>
      <c r="X407" s="41"/>
      <c r="Y407" s="41"/>
      <c r="Z407" s="41"/>
      <c r="AA407" s="41"/>
      <c r="AB407" s="41"/>
      <c r="AC407" s="41"/>
      <c r="AD407" s="41"/>
      <c r="AE407" s="41"/>
      <c r="AR407" s="188" t="s">
        <v>113</v>
      </c>
      <c r="AT407" s="188" t="s">
        <v>331</v>
      </c>
      <c r="AU407" s="188" t="s">
        <v>76</v>
      </c>
      <c r="AY407" s="22" t="s">
        <v>328</v>
      </c>
      <c r="BE407" s="189">
        <f>IF(N407="základní",J407,0)</f>
        <v>0</v>
      </c>
      <c r="BF407" s="189">
        <f>IF(N407="snížená",J407,0)</f>
        <v>0</v>
      </c>
      <c r="BG407" s="189">
        <f>IF(N407="zákl. přenesená",J407,0)</f>
        <v>0</v>
      </c>
      <c r="BH407" s="189">
        <f>IF(N407="sníž. přenesená",J407,0)</f>
        <v>0</v>
      </c>
      <c r="BI407" s="189">
        <f>IF(N407="nulová",J407,0)</f>
        <v>0</v>
      </c>
      <c r="BJ407" s="22" t="s">
        <v>76</v>
      </c>
      <c r="BK407" s="189">
        <f>ROUND(I407*H407,2)</f>
        <v>0</v>
      </c>
      <c r="BL407" s="22" t="s">
        <v>113</v>
      </c>
      <c r="BM407" s="188" t="s">
        <v>3982</v>
      </c>
    </row>
    <row r="408" s="2" customFormat="1" ht="37.8" customHeight="1">
      <c r="A408" s="41"/>
      <c r="B408" s="176"/>
      <c r="C408" s="177" t="s">
        <v>1580</v>
      </c>
      <c r="D408" s="177" t="s">
        <v>331</v>
      </c>
      <c r="E408" s="178" t="s">
        <v>8499</v>
      </c>
      <c r="F408" s="179" t="s">
        <v>8147</v>
      </c>
      <c r="G408" s="180" t="s">
        <v>585</v>
      </c>
      <c r="H408" s="181">
        <v>38.402999999999999</v>
      </c>
      <c r="I408" s="182"/>
      <c r="J408" s="183">
        <f>ROUND(I408*H408,2)</f>
        <v>0</v>
      </c>
      <c r="K408" s="179" t="s">
        <v>3</v>
      </c>
      <c r="L408" s="42"/>
      <c r="M408" s="237" t="s">
        <v>3</v>
      </c>
      <c r="N408" s="238" t="s">
        <v>40</v>
      </c>
      <c r="O408" s="199"/>
      <c r="P408" s="239">
        <f>O408*H408</f>
        <v>0</v>
      </c>
      <c r="Q408" s="239">
        <v>0</v>
      </c>
      <c r="R408" s="239">
        <f>Q408*H408</f>
        <v>0</v>
      </c>
      <c r="S408" s="239">
        <v>0</v>
      </c>
      <c r="T408" s="240">
        <f>S408*H408</f>
        <v>0</v>
      </c>
      <c r="U408" s="41"/>
      <c r="V408" s="41"/>
      <c r="W408" s="41"/>
      <c r="X408" s="41"/>
      <c r="Y408" s="41"/>
      <c r="Z408" s="41"/>
      <c r="AA408" s="41"/>
      <c r="AB408" s="41"/>
      <c r="AC408" s="41"/>
      <c r="AD408" s="41"/>
      <c r="AE408" s="41"/>
      <c r="AR408" s="188" t="s">
        <v>113</v>
      </c>
      <c r="AT408" s="188" t="s">
        <v>331</v>
      </c>
      <c r="AU408" s="188" t="s">
        <v>76</v>
      </c>
      <c r="AY408" s="22" t="s">
        <v>328</v>
      </c>
      <c r="BE408" s="189">
        <f>IF(N408="základní",J408,0)</f>
        <v>0</v>
      </c>
      <c r="BF408" s="189">
        <f>IF(N408="snížená",J408,0)</f>
        <v>0</v>
      </c>
      <c r="BG408" s="189">
        <f>IF(N408="zákl. přenesená",J408,0)</f>
        <v>0</v>
      </c>
      <c r="BH408" s="189">
        <f>IF(N408="sníž. přenesená",J408,0)</f>
        <v>0</v>
      </c>
      <c r="BI408" s="189">
        <f>IF(N408="nulová",J408,0)</f>
        <v>0</v>
      </c>
      <c r="BJ408" s="22" t="s">
        <v>76</v>
      </c>
      <c r="BK408" s="189">
        <f>ROUND(I408*H408,2)</f>
        <v>0</v>
      </c>
      <c r="BL408" s="22" t="s">
        <v>113</v>
      </c>
      <c r="BM408" s="188" t="s">
        <v>1427</v>
      </c>
    </row>
    <row r="409" s="2" customFormat="1" ht="6.96" customHeight="1">
      <c r="A409" s="41"/>
      <c r="B409" s="58"/>
      <c r="C409" s="59"/>
      <c r="D409" s="59"/>
      <c r="E409" s="59"/>
      <c r="F409" s="59"/>
      <c r="G409" s="59"/>
      <c r="H409" s="59"/>
      <c r="I409" s="59"/>
      <c r="J409" s="59"/>
      <c r="K409" s="59"/>
      <c r="L409" s="42"/>
      <c r="M409" s="41"/>
      <c r="O409" s="41"/>
      <c r="P409" s="41"/>
      <c r="Q409" s="41"/>
      <c r="R409" s="41"/>
      <c r="S409" s="41"/>
      <c r="T409" s="41"/>
      <c r="U409" s="41"/>
      <c r="V409" s="41"/>
      <c r="W409" s="41"/>
      <c r="X409" s="41"/>
      <c r="Y409" s="41"/>
      <c r="Z409" s="41"/>
      <c r="AA409" s="41"/>
      <c r="AB409" s="41"/>
      <c r="AC409" s="41"/>
      <c r="AD409" s="41"/>
      <c r="AE409" s="41"/>
    </row>
  </sheetData>
  <autoFilter ref="C97:K408"/>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1" r:id="rId1" display="https://podminky.urs.cz/item/CS_URS_2025_01/184813211"/>
    <hyperlink ref="F107" r:id="rId2" display="https://podminky.urs.cz/item/CS_URS_2025_01/184813251"/>
    <hyperlink ref="F109" r:id="rId3" display="https://podminky.urs.cz/item/CS_URS_2025_01/184818231"/>
    <hyperlink ref="F111" r:id="rId4" display="https://podminky.urs.cz/item/CS_URS_2025_01/184818232"/>
    <hyperlink ref="F113" r:id="rId5" display="https://podminky.urs.cz/item/CS_URS_2025_01/184818233"/>
    <hyperlink ref="F119" r:id="rId6" display="https://podminky.urs.cz/item/CS_URS_2025_01/184852233"/>
    <hyperlink ref="F122" r:id="rId7" display="https://podminky.urs.cz/item/CS_URS_2025_01/184852236"/>
    <hyperlink ref="F125" r:id="rId8" display="https://podminky.urs.cz/item/CS_URS_2025_01/184852436"/>
    <hyperlink ref="F128" r:id="rId9" display="https://podminky.urs.cz/item/CS_URS_2025_01/184806152"/>
    <hyperlink ref="F140" r:id="rId10" display="https://podminky.urs.cz/item/CS_URS_2025_01/112151115"/>
    <hyperlink ref="F143" r:id="rId11" display="https://podminky.urs.cz/item/CS_URS_2025_01/111211101"/>
    <hyperlink ref="F146" r:id="rId12" display="https://podminky.urs.cz/item/CS_URS_2025_01/112155311"/>
    <hyperlink ref="F148" r:id="rId13" display="https://podminky.urs.cz/item/CS_URS_2025_01/112155225"/>
    <hyperlink ref="F157" r:id="rId14" display="https://podminky.urs.cz/item/CS_URS_2025_01/119005155"/>
    <hyperlink ref="F162" r:id="rId15" display="https://podminky.urs.cz/item/CS_URS_2025_01/183101221"/>
    <hyperlink ref="F164" r:id="rId16" display="https://podminky.urs.cz/item/CS_URS_2025_01/184102115"/>
    <hyperlink ref="F173" r:id="rId17" display="https://podminky.urs.cz/item/CS_URS_2025_01/184852321R"/>
    <hyperlink ref="F175" r:id="rId18" display="https://podminky.urs.cz/item/CS_URS_2025_01/184215133"/>
    <hyperlink ref="F195" r:id="rId19" display="https://podminky.urs.cz/item/CS_URS_2025_01/213141111"/>
    <hyperlink ref="F206" r:id="rId20" display="https://podminky.urs.cz/item/CS_URS_2025_01/184215412"/>
    <hyperlink ref="F209" r:id="rId21" display="https://podminky.urs.cz/item/CS_URS_2025_01/184813161"/>
    <hyperlink ref="F216" r:id="rId22" display="https://podminky.urs.cz/item/CS_URS_2025_01/185802114"/>
    <hyperlink ref="F227" r:id="rId23" display="https://podminky.urs.cz/item/CS_URS_2025_01/185804312"/>
    <hyperlink ref="F234" r:id="rId24" display="https://podminky.urs.cz/item/CS_URS_2025_01/185851121"/>
    <hyperlink ref="F236" r:id="rId25" display="https://podminky.urs.cz/item/CS_URS_2025_01/184813241"/>
    <hyperlink ref="F239" r:id="rId26" display="https://podminky.urs.cz/item/CS_URS_2025_01/899922811R"/>
    <hyperlink ref="F242" r:id="rId27" display="https://podminky.urs.cz/item/CS_URS_2025_01/893812212R"/>
    <hyperlink ref="F244" r:id="rId28" display="https://podminky.urs.cz/item/CS_URS_2025_01/183106612R"/>
    <hyperlink ref="F253" r:id="rId29" display="https://podminky.urs.cz/item/CS_URS_2025_01/183451361"/>
    <hyperlink ref="F255" r:id="rId30" display="https://podminky.urs.cz/item/CS_URS_2025_01/185803211"/>
    <hyperlink ref="F257" r:id="rId31" display="https://podminky.urs.cz/item/CS_URS_2025_01/181451132R"/>
    <hyperlink ref="F272" r:id="rId32" display="https://podminky.urs.cz/item/CS_URS_2025_01/111151221"/>
    <hyperlink ref="F278" r:id="rId33" display="https://podminky.urs.cz/item/CS_URS_2025_01/111311113"/>
    <hyperlink ref="F280" r:id="rId34" display="https://podminky.urs.cz/item/CS_URS_2025_01/183205112"/>
    <hyperlink ref="F282" r:id="rId35" display="https://podminky.urs.cz/item/CS_URS_2025_01/184813511.1.1"/>
    <hyperlink ref="F293" r:id="rId36" display="https://podminky.urs.cz/item/CS_URS_2025_01/119005131.1"/>
    <hyperlink ref="F296" r:id="rId37" display="https://podminky.urs.cz/item/CS_URS_2025_01/183211322"/>
    <hyperlink ref="F307" r:id="rId38" display="https://podminky.urs.cz/item/CS_URS_2025_01/119005133R"/>
    <hyperlink ref="F311" r:id="rId39" display="https://podminky.urs.cz/item/CS_URS_2025_01/183211313"/>
    <hyperlink ref="F328" r:id="rId40" display="https://podminky.urs.cz/item/CS_URS_2025_01/184911421"/>
    <hyperlink ref="F333" r:id="rId41" display="https://podminky.urs.cz/item/CS_URS_2025_01/185804312.1"/>
    <hyperlink ref="F340" r:id="rId42" display="https://podminky.urs.cz/item/CS_URS_2025_01/998231411"/>
    <hyperlink ref="F343" r:id="rId43" display="https://podminky.urs.cz/item/CS_URS_2025_01/213141111"/>
    <hyperlink ref="F349" r:id="rId44" display="https://podminky.urs.cz/item/CS_URS_2025_01/184813511.2"/>
    <hyperlink ref="F352" r:id="rId45" display="https://podminky.urs.cz/item/CS_URS_2025_01/119005131"/>
    <hyperlink ref="F354" r:id="rId46" display="https://podminky.urs.cz/item/CS_URS_2025_01/183111311"/>
    <hyperlink ref="F356" r:id="rId47" display="https://podminky.urs.cz/item/CS_URS_2025_01/183211322.1"/>
    <hyperlink ref="F369" r:id="rId48" display="https://podminky.urs.cz/item/CS_URS_2025_01/119005133"/>
    <hyperlink ref="F372" r:id="rId49" display="https://podminky.urs.cz/item/CS_URS_2025_01/183111311"/>
    <hyperlink ref="F374" r:id="rId50" display="https://podminky.urs.cz/item/CS_URS_2025_01/183211313.1"/>
    <hyperlink ref="F394" r:id="rId51" display="https://podminky.urs.cz/item/CS_URS_2025_01/184911151"/>
    <hyperlink ref="F402" r:id="rId52" display="https://podminky.urs.cz/item/CS_URS_2025_01/185804312.2"/>
  </hyperlinks>
  <pageMargins left="0.39375" right="0.39375" top="0.39375" bottom="0.39375" header="0" footer="0"/>
  <pageSetup paperSize="9" orientation="portrait" blackAndWhite="1" fitToHeight="100"/>
  <headerFooter>
    <oddFooter>&amp;CStrana &amp;P z &amp;N</oddFooter>
  </headerFooter>
  <drawing r:id="rId53"/>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243</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8665</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8906</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9034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ROUND(J97,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ROUND((SUM(BE97:BE309)),  2)</f>
        <v>0</v>
      </c>
      <c r="G37" s="41"/>
      <c r="H37" s="41"/>
      <c r="I37" s="135">
        <v>0.20999999999999999</v>
      </c>
      <c r="J37" s="134">
        <f>ROUND(((SUM(BE97:BE309))*I37),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ROUND((SUM(BF97:BF309)),  2)</f>
        <v>0</v>
      </c>
      <c r="G38" s="41"/>
      <c r="H38" s="41"/>
      <c r="I38" s="135">
        <v>0.12</v>
      </c>
      <c r="J38" s="134">
        <f>ROUND(((SUM(BF97:BF309))*I38),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ROUND((SUM(BG97:BG309)),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ROUND((SUM(BH97:BH309)),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ROUND((SUM(BI97:BI309)),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8665</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8906</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 xml:space="preserve">Objekt6 -  Vegetační úpravy - Následná péče Etapa 2</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J97</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8583</v>
      </c>
      <c r="E68" s="147"/>
      <c r="F68" s="147"/>
      <c r="G68" s="147"/>
      <c r="H68" s="147"/>
      <c r="I68" s="147"/>
      <c r="J68" s="148">
        <f>J98</f>
        <v>0</v>
      </c>
      <c r="K68" s="9"/>
      <c r="L68" s="145"/>
      <c r="S68" s="9"/>
      <c r="T68" s="9"/>
      <c r="U68" s="9"/>
      <c r="V68" s="9"/>
      <c r="W68" s="9"/>
      <c r="X68" s="9"/>
      <c r="Y68" s="9"/>
      <c r="Z68" s="9"/>
      <c r="AA68" s="9"/>
      <c r="AB68" s="9"/>
      <c r="AC68" s="9"/>
      <c r="AD68" s="9"/>
      <c r="AE68" s="9"/>
    </row>
    <row r="69" s="10" customFormat="1" ht="19.92" customHeight="1">
      <c r="A69" s="10"/>
      <c r="B69" s="149"/>
      <c r="C69" s="10"/>
      <c r="D69" s="150" t="s">
        <v>9035</v>
      </c>
      <c r="E69" s="151"/>
      <c r="F69" s="151"/>
      <c r="G69" s="151"/>
      <c r="H69" s="151"/>
      <c r="I69" s="151"/>
      <c r="J69" s="152">
        <f>J99</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9036</v>
      </c>
      <c r="E70" s="151"/>
      <c r="F70" s="151"/>
      <c r="G70" s="151"/>
      <c r="H70" s="151"/>
      <c r="I70" s="151"/>
      <c r="J70" s="152">
        <f>J134</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9037</v>
      </c>
      <c r="E71" s="151"/>
      <c r="F71" s="151"/>
      <c r="G71" s="151"/>
      <c r="H71" s="151"/>
      <c r="I71" s="151"/>
      <c r="J71" s="152">
        <f>J188</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9038</v>
      </c>
      <c r="E72" s="151"/>
      <c r="F72" s="151"/>
      <c r="G72" s="151"/>
      <c r="H72" s="151"/>
      <c r="I72" s="151"/>
      <c r="J72" s="152">
        <f>J216</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9039</v>
      </c>
      <c r="E73" s="151"/>
      <c r="F73" s="151"/>
      <c r="G73" s="151"/>
      <c r="H73" s="151"/>
      <c r="I73" s="151"/>
      <c r="J73" s="152">
        <f>J269</f>
        <v>0</v>
      </c>
      <c r="K73" s="10"/>
      <c r="L73" s="149"/>
      <c r="S73" s="10"/>
      <c r="T73" s="10"/>
      <c r="U73" s="10"/>
      <c r="V73" s="10"/>
      <c r="W73" s="10"/>
      <c r="X73" s="10"/>
      <c r="Y73" s="10"/>
      <c r="Z73" s="10"/>
      <c r="AA73" s="10"/>
      <c r="AB73" s="10"/>
      <c r="AC73" s="10"/>
      <c r="AD73" s="10"/>
      <c r="AE73" s="10"/>
    </row>
    <row r="74" s="2" customFormat="1" ht="21.84" customHeight="1">
      <c r="A74" s="41"/>
      <c r="B74" s="42"/>
      <c r="C74" s="41"/>
      <c r="D74" s="41"/>
      <c r="E74" s="41"/>
      <c r="F74" s="41"/>
      <c r="G74" s="41"/>
      <c r="H74" s="41"/>
      <c r="I74" s="41"/>
      <c r="J74" s="41"/>
      <c r="K74" s="41"/>
      <c r="L74" s="129"/>
      <c r="S74" s="41"/>
      <c r="T74" s="41"/>
      <c r="U74" s="41"/>
      <c r="V74" s="41"/>
      <c r="W74" s="41"/>
      <c r="X74" s="41"/>
      <c r="Y74" s="41"/>
      <c r="Z74" s="41"/>
      <c r="AA74" s="41"/>
      <c r="AB74" s="41"/>
      <c r="AC74" s="41"/>
      <c r="AD74" s="41"/>
      <c r="AE74" s="41"/>
    </row>
    <row r="75" s="2" customFormat="1" ht="6.96" customHeight="1">
      <c r="A75" s="41"/>
      <c r="B75" s="58"/>
      <c r="C75" s="59"/>
      <c r="D75" s="59"/>
      <c r="E75" s="59"/>
      <c r="F75" s="59"/>
      <c r="G75" s="59"/>
      <c r="H75" s="59"/>
      <c r="I75" s="59"/>
      <c r="J75" s="59"/>
      <c r="K75" s="59"/>
      <c r="L75" s="129"/>
      <c r="S75" s="41"/>
      <c r="T75" s="41"/>
      <c r="U75" s="41"/>
      <c r="V75" s="41"/>
      <c r="W75" s="41"/>
      <c r="X75" s="41"/>
      <c r="Y75" s="41"/>
      <c r="Z75" s="41"/>
      <c r="AA75" s="41"/>
      <c r="AB75" s="41"/>
      <c r="AC75" s="41"/>
      <c r="AD75" s="41"/>
      <c r="AE75" s="41"/>
    </row>
    <row r="79" s="2" customFormat="1" ht="6.96" customHeight="1">
      <c r="A79" s="41"/>
      <c r="B79" s="60"/>
      <c r="C79" s="61"/>
      <c r="D79" s="61"/>
      <c r="E79" s="61"/>
      <c r="F79" s="61"/>
      <c r="G79" s="61"/>
      <c r="H79" s="61"/>
      <c r="I79" s="61"/>
      <c r="J79" s="61"/>
      <c r="K79" s="61"/>
      <c r="L79" s="129"/>
      <c r="S79" s="41"/>
      <c r="T79" s="41"/>
      <c r="U79" s="41"/>
      <c r="V79" s="41"/>
      <c r="W79" s="41"/>
      <c r="X79" s="41"/>
      <c r="Y79" s="41"/>
      <c r="Z79" s="41"/>
      <c r="AA79" s="41"/>
      <c r="AB79" s="41"/>
      <c r="AC79" s="41"/>
      <c r="AD79" s="41"/>
      <c r="AE79" s="41"/>
    </row>
    <row r="80" s="2" customFormat="1" ht="24.96" customHeight="1">
      <c r="A80" s="41"/>
      <c r="B80" s="42"/>
      <c r="C80" s="26" t="s">
        <v>314</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42"/>
      <c r="C81" s="41"/>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12" customHeight="1">
      <c r="A82" s="41"/>
      <c r="B82" s="42"/>
      <c r="C82" s="35" t="s">
        <v>17</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26.25" customHeight="1">
      <c r="A83" s="41"/>
      <c r="B83" s="42"/>
      <c r="C83" s="41"/>
      <c r="D83" s="41"/>
      <c r="E83" s="127" t="str">
        <f>E7</f>
        <v>Revitalizace multimodálního uzlu ve Dvoře Králové nad Labem - etapa I-VI.</v>
      </c>
      <c r="F83" s="35"/>
      <c r="G83" s="35"/>
      <c r="H83" s="35"/>
      <c r="I83" s="41"/>
      <c r="J83" s="41"/>
      <c r="K83" s="41"/>
      <c r="L83" s="129"/>
      <c r="S83" s="41"/>
      <c r="T83" s="41"/>
      <c r="U83" s="41"/>
      <c r="V83" s="41"/>
      <c r="W83" s="41"/>
      <c r="X83" s="41"/>
      <c r="Y83" s="41"/>
      <c r="Z83" s="41"/>
      <c r="AA83" s="41"/>
      <c r="AB83" s="41"/>
      <c r="AC83" s="41"/>
      <c r="AD83" s="41"/>
      <c r="AE83" s="41"/>
    </row>
    <row r="84" s="1" customFormat="1" ht="12" customHeight="1">
      <c r="B84" s="25"/>
      <c r="C84" s="35" t="s">
        <v>301</v>
      </c>
      <c r="L84" s="25"/>
    </row>
    <row r="85" s="1" customFormat="1" ht="23.25" customHeight="1">
      <c r="B85" s="25"/>
      <c r="E85" s="127" t="s">
        <v>8665</v>
      </c>
      <c r="F85" s="1"/>
      <c r="G85" s="1"/>
      <c r="H85" s="1"/>
      <c r="L85" s="25"/>
    </row>
    <row r="86" s="1" customFormat="1" ht="12" customHeight="1">
      <c r="B86" s="25"/>
      <c r="C86" s="35" t="s">
        <v>303</v>
      </c>
      <c r="L86" s="25"/>
    </row>
    <row r="87" s="2" customFormat="1" ht="16.5" customHeight="1">
      <c r="A87" s="41"/>
      <c r="B87" s="42"/>
      <c r="C87" s="41"/>
      <c r="D87" s="41"/>
      <c r="E87" s="128" t="s">
        <v>419</v>
      </c>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8906</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6.5" customHeight="1">
      <c r="A89" s="41"/>
      <c r="B89" s="42"/>
      <c r="C89" s="41"/>
      <c r="D89" s="41"/>
      <c r="E89" s="65" t="str">
        <f>E13</f>
        <v xml:space="preserve">Objekt6 -  Vegetační úpravy - Následná péče Etapa 2</v>
      </c>
      <c r="F89" s="41"/>
      <c r="G89" s="41"/>
      <c r="H89" s="41"/>
      <c r="I89" s="41"/>
      <c r="J89" s="41"/>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21</v>
      </c>
      <c r="D91" s="41"/>
      <c r="E91" s="41"/>
      <c r="F91" s="30" t="str">
        <f>F16</f>
        <v xml:space="preserve"> </v>
      </c>
      <c r="G91" s="41"/>
      <c r="H91" s="41"/>
      <c r="I91" s="35" t="s">
        <v>23</v>
      </c>
      <c r="J91" s="67" t="str">
        <f>IF(J16="","",J16)</f>
        <v>26. 8. 2025</v>
      </c>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5.15" customHeight="1">
      <c r="A93" s="41"/>
      <c r="B93" s="42"/>
      <c r="C93" s="35" t="s">
        <v>25</v>
      </c>
      <c r="D93" s="41"/>
      <c r="E93" s="41"/>
      <c r="F93" s="30" t="str">
        <f>E19</f>
        <v xml:space="preserve"> </v>
      </c>
      <c r="G93" s="41"/>
      <c r="H93" s="41"/>
      <c r="I93" s="35" t="s">
        <v>30</v>
      </c>
      <c r="J93" s="39" t="str">
        <f>E25</f>
        <v xml:space="preserve"> </v>
      </c>
      <c r="K93" s="41"/>
      <c r="L93" s="129"/>
      <c r="S93" s="41"/>
      <c r="T93" s="41"/>
      <c r="U93" s="41"/>
      <c r="V93" s="41"/>
      <c r="W93" s="41"/>
      <c r="X93" s="41"/>
      <c r="Y93" s="41"/>
      <c r="Z93" s="41"/>
      <c r="AA93" s="41"/>
      <c r="AB93" s="41"/>
      <c r="AC93" s="41"/>
      <c r="AD93" s="41"/>
      <c r="AE93" s="41"/>
    </row>
    <row r="94" s="2" customFormat="1" ht="15.15" customHeight="1">
      <c r="A94" s="41"/>
      <c r="B94" s="42"/>
      <c r="C94" s="35" t="s">
        <v>28</v>
      </c>
      <c r="D94" s="41"/>
      <c r="E94" s="41"/>
      <c r="F94" s="30" t="str">
        <f>IF(E22="","",E22)</f>
        <v>Vyplň údaj</v>
      </c>
      <c r="G94" s="41"/>
      <c r="H94" s="41"/>
      <c r="I94" s="35" t="s">
        <v>32</v>
      </c>
      <c r="J94" s="39" t="str">
        <f>E28</f>
        <v xml:space="preserve"> </v>
      </c>
      <c r="K94" s="41"/>
      <c r="L94" s="129"/>
      <c r="S94" s="41"/>
      <c r="T94" s="41"/>
      <c r="U94" s="41"/>
      <c r="V94" s="41"/>
      <c r="W94" s="41"/>
      <c r="X94" s="41"/>
      <c r="Y94" s="41"/>
      <c r="Z94" s="41"/>
      <c r="AA94" s="41"/>
      <c r="AB94" s="41"/>
      <c r="AC94" s="41"/>
      <c r="AD94" s="41"/>
      <c r="AE94" s="41"/>
    </row>
    <row r="95" s="2" customFormat="1" ht="10.32"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11" customFormat="1" ht="29.28" customHeight="1">
      <c r="A96" s="153"/>
      <c r="B96" s="154"/>
      <c r="C96" s="155" t="s">
        <v>315</v>
      </c>
      <c r="D96" s="156" t="s">
        <v>54</v>
      </c>
      <c r="E96" s="156" t="s">
        <v>50</v>
      </c>
      <c r="F96" s="156" t="s">
        <v>51</v>
      </c>
      <c r="G96" s="156" t="s">
        <v>316</v>
      </c>
      <c r="H96" s="156" t="s">
        <v>317</v>
      </c>
      <c r="I96" s="156" t="s">
        <v>318</v>
      </c>
      <c r="J96" s="156" t="s">
        <v>309</v>
      </c>
      <c r="K96" s="157" t="s">
        <v>319</v>
      </c>
      <c r="L96" s="158"/>
      <c r="M96" s="83" t="s">
        <v>3</v>
      </c>
      <c r="N96" s="84" t="s">
        <v>39</v>
      </c>
      <c r="O96" s="84" t="s">
        <v>320</v>
      </c>
      <c r="P96" s="84" t="s">
        <v>321</v>
      </c>
      <c r="Q96" s="84" t="s">
        <v>322</v>
      </c>
      <c r="R96" s="84" t="s">
        <v>323</v>
      </c>
      <c r="S96" s="84" t="s">
        <v>324</v>
      </c>
      <c r="T96" s="85" t="s">
        <v>325</v>
      </c>
      <c r="U96" s="153"/>
      <c r="V96" s="153"/>
      <c r="W96" s="153"/>
      <c r="X96" s="153"/>
      <c r="Y96" s="153"/>
      <c r="Z96" s="153"/>
      <c r="AA96" s="153"/>
      <c r="AB96" s="153"/>
      <c r="AC96" s="153"/>
      <c r="AD96" s="153"/>
      <c r="AE96" s="153"/>
    </row>
    <row r="97" s="2" customFormat="1" ht="22.8" customHeight="1">
      <c r="A97" s="41"/>
      <c r="B97" s="42"/>
      <c r="C97" s="90" t="s">
        <v>326</v>
      </c>
      <c r="D97" s="41"/>
      <c r="E97" s="41"/>
      <c r="F97" s="41"/>
      <c r="G97" s="41"/>
      <c r="H97" s="41"/>
      <c r="I97" s="41"/>
      <c r="J97" s="159">
        <f>BK97</f>
        <v>0</v>
      </c>
      <c r="K97" s="41"/>
      <c r="L97" s="42"/>
      <c r="M97" s="86"/>
      <c r="N97" s="71"/>
      <c r="O97" s="87"/>
      <c r="P97" s="160">
        <f>P98</f>
        <v>0</v>
      </c>
      <c r="Q97" s="87"/>
      <c r="R97" s="160">
        <f>R98</f>
        <v>0</v>
      </c>
      <c r="S97" s="87"/>
      <c r="T97" s="161">
        <f>T98</f>
        <v>0</v>
      </c>
      <c r="U97" s="41"/>
      <c r="V97" s="41"/>
      <c r="W97" s="41"/>
      <c r="X97" s="41"/>
      <c r="Y97" s="41"/>
      <c r="Z97" s="41"/>
      <c r="AA97" s="41"/>
      <c r="AB97" s="41"/>
      <c r="AC97" s="41"/>
      <c r="AD97" s="41"/>
      <c r="AE97" s="41"/>
      <c r="AT97" s="22" t="s">
        <v>68</v>
      </c>
      <c r="AU97" s="22" t="s">
        <v>310</v>
      </c>
      <c r="BK97" s="162">
        <f>BK98</f>
        <v>0</v>
      </c>
    </row>
    <row r="98" s="12" customFormat="1" ht="25.92" customHeight="1">
      <c r="A98" s="12"/>
      <c r="B98" s="163"/>
      <c r="C98" s="12"/>
      <c r="D98" s="164" t="s">
        <v>68</v>
      </c>
      <c r="E98" s="165" t="s">
        <v>434</v>
      </c>
      <c r="F98" s="165" t="s">
        <v>434</v>
      </c>
      <c r="G98" s="12"/>
      <c r="H98" s="12"/>
      <c r="I98" s="166"/>
      <c r="J98" s="167">
        <f>BK98</f>
        <v>0</v>
      </c>
      <c r="K98" s="12"/>
      <c r="L98" s="163"/>
      <c r="M98" s="168"/>
      <c r="N98" s="169"/>
      <c r="O98" s="169"/>
      <c r="P98" s="170">
        <f>P99+P134+P188+P216+P269</f>
        <v>0</v>
      </c>
      <c r="Q98" s="169"/>
      <c r="R98" s="170">
        <f>R99+R134+R188+R216+R269</f>
        <v>0</v>
      </c>
      <c r="S98" s="169"/>
      <c r="T98" s="171">
        <f>T99+T134+T188+T216+T269</f>
        <v>0</v>
      </c>
      <c r="U98" s="12"/>
      <c r="V98" s="12"/>
      <c r="W98" s="12"/>
      <c r="X98" s="12"/>
      <c r="Y98" s="12"/>
      <c r="Z98" s="12"/>
      <c r="AA98" s="12"/>
      <c r="AB98" s="12"/>
      <c r="AC98" s="12"/>
      <c r="AD98" s="12"/>
      <c r="AE98" s="12"/>
      <c r="AR98" s="164" t="s">
        <v>76</v>
      </c>
      <c r="AT98" s="172" t="s">
        <v>68</v>
      </c>
      <c r="AU98" s="172" t="s">
        <v>69</v>
      </c>
      <c r="AY98" s="164" t="s">
        <v>328</v>
      </c>
      <c r="BK98" s="173">
        <f>BK99+BK134+BK188+BK216+BK269</f>
        <v>0</v>
      </c>
    </row>
    <row r="99" s="12" customFormat="1" ht="22.8" customHeight="1">
      <c r="A99" s="12"/>
      <c r="B99" s="163"/>
      <c r="C99" s="12"/>
      <c r="D99" s="164" t="s">
        <v>68</v>
      </c>
      <c r="E99" s="174" t="s">
        <v>9040</v>
      </c>
      <c r="F99" s="174" t="s">
        <v>8590</v>
      </c>
      <c r="G99" s="12"/>
      <c r="H99" s="12"/>
      <c r="I99" s="166"/>
      <c r="J99" s="175">
        <f>BK99</f>
        <v>0</v>
      </c>
      <c r="K99" s="12"/>
      <c r="L99" s="163"/>
      <c r="M99" s="168"/>
      <c r="N99" s="169"/>
      <c r="O99" s="169"/>
      <c r="P99" s="170">
        <f>SUM(P100:P133)</f>
        <v>0</v>
      </c>
      <c r="Q99" s="169"/>
      <c r="R99" s="170">
        <f>SUM(R100:R133)</f>
        <v>0</v>
      </c>
      <c r="S99" s="169"/>
      <c r="T99" s="171">
        <f>SUM(T100:T133)</f>
        <v>0</v>
      </c>
      <c r="U99" s="12"/>
      <c r="V99" s="12"/>
      <c r="W99" s="12"/>
      <c r="X99" s="12"/>
      <c r="Y99" s="12"/>
      <c r="Z99" s="12"/>
      <c r="AA99" s="12"/>
      <c r="AB99" s="12"/>
      <c r="AC99" s="12"/>
      <c r="AD99" s="12"/>
      <c r="AE99" s="12"/>
      <c r="AR99" s="164" t="s">
        <v>76</v>
      </c>
      <c r="AT99" s="172" t="s">
        <v>68</v>
      </c>
      <c r="AU99" s="172" t="s">
        <v>76</v>
      </c>
      <c r="AY99" s="164" t="s">
        <v>328</v>
      </c>
      <c r="BK99" s="173">
        <f>SUM(BK100:BK133)</f>
        <v>0</v>
      </c>
    </row>
    <row r="100" s="2" customFormat="1" ht="21.75" customHeight="1">
      <c r="A100" s="41"/>
      <c r="B100" s="176"/>
      <c r="C100" s="177" t="s">
        <v>76</v>
      </c>
      <c r="D100" s="177" t="s">
        <v>331</v>
      </c>
      <c r="E100" s="178" t="s">
        <v>7915</v>
      </c>
      <c r="F100" s="179" t="s">
        <v>7916</v>
      </c>
      <c r="G100" s="180" t="s">
        <v>491</v>
      </c>
      <c r="H100" s="181">
        <v>34.079999999999998</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79</v>
      </c>
    </row>
    <row r="101" s="2" customFormat="1">
      <c r="A101" s="41"/>
      <c r="B101" s="42"/>
      <c r="C101" s="41"/>
      <c r="D101" s="190" t="s">
        <v>338</v>
      </c>
      <c r="E101" s="41"/>
      <c r="F101" s="191" t="s">
        <v>7917</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79</v>
      </c>
    </row>
    <row r="102" s="15" customFormat="1">
      <c r="A102" s="15"/>
      <c r="B102" s="217"/>
      <c r="C102" s="15"/>
      <c r="D102" s="195" t="s">
        <v>442</v>
      </c>
      <c r="E102" s="218" t="s">
        <v>3</v>
      </c>
      <c r="F102" s="219" t="s">
        <v>8591</v>
      </c>
      <c r="G102" s="15"/>
      <c r="H102" s="218" t="s">
        <v>3</v>
      </c>
      <c r="I102" s="220"/>
      <c r="J102" s="15"/>
      <c r="K102" s="15"/>
      <c r="L102" s="217"/>
      <c r="M102" s="221"/>
      <c r="N102" s="222"/>
      <c r="O102" s="222"/>
      <c r="P102" s="222"/>
      <c r="Q102" s="222"/>
      <c r="R102" s="222"/>
      <c r="S102" s="222"/>
      <c r="T102" s="223"/>
      <c r="U102" s="15"/>
      <c r="V102" s="15"/>
      <c r="W102" s="15"/>
      <c r="X102" s="15"/>
      <c r="Y102" s="15"/>
      <c r="Z102" s="15"/>
      <c r="AA102" s="15"/>
      <c r="AB102" s="15"/>
      <c r="AC102" s="15"/>
      <c r="AD102" s="15"/>
      <c r="AE102" s="15"/>
      <c r="AT102" s="218" t="s">
        <v>442</v>
      </c>
      <c r="AU102" s="218" t="s">
        <v>79</v>
      </c>
      <c r="AV102" s="15" t="s">
        <v>76</v>
      </c>
      <c r="AW102" s="15" t="s">
        <v>31</v>
      </c>
      <c r="AX102" s="15" t="s">
        <v>69</v>
      </c>
      <c r="AY102" s="218" t="s">
        <v>328</v>
      </c>
    </row>
    <row r="103" s="13" customFormat="1">
      <c r="A103" s="13"/>
      <c r="B103" s="201"/>
      <c r="C103" s="13"/>
      <c r="D103" s="195" t="s">
        <v>442</v>
      </c>
      <c r="E103" s="202" t="s">
        <v>3</v>
      </c>
      <c r="F103" s="203" t="s">
        <v>9041</v>
      </c>
      <c r="G103" s="13"/>
      <c r="H103" s="204">
        <v>12</v>
      </c>
      <c r="I103" s="205"/>
      <c r="J103" s="13"/>
      <c r="K103" s="13"/>
      <c r="L103" s="201"/>
      <c r="M103" s="206"/>
      <c r="N103" s="207"/>
      <c r="O103" s="207"/>
      <c r="P103" s="207"/>
      <c r="Q103" s="207"/>
      <c r="R103" s="207"/>
      <c r="S103" s="207"/>
      <c r="T103" s="208"/>
      <c r="U103" s="13"/>
      <c r="V103" s="13"/>
      <c r="W103" s="13"/>
      <c r="X103" s="13"/>
      <c r="Y103" s="13"/>
      <c r="Z103" s="13"/>
      <c r="AA103" s="13"/>
      <c r="AB103" s="13"/>
      <c r="AC103" s="13"/>
      <c r="AD103" s="13"/>
      <c r="AE103" s="13"/>
      <c r="AT103" s="202" t="s">
        <v>442</v>
      </c>
      <c r="AU103" s="202" t="s">
        <v>79</v>
      </c>
      <c r="AV103" s="13" t="s">
        <v>79</v>
      </c>
      <c r="AW103" s="13" t="s">
        <v>31</v>
      </c>
      <c r="AX103" s="13" t="s">
        <v>69</v>
      </c>
      <c r="AY103" s="202" t="s">
        <v>328</v>
      </c>
    </row>
    <row r="104" s="15" customFormat="1">
      <c r="A104" s="15"/>
      <c r="B104" s="217"/>
      <c r="C104" s="15"/>
      <c r="D104" s="195" t="s">
        <v>442</v>
      </c>
      <c r="E104" s="218" t="s">
        <v>3</v>
      </c>
      <c r="F104" s="219" t="s">
        <v>8593</v>
      </c>
      <c r="G104" s="15"/>
      <c r="H104" s="218" t="s">
        <v>3</v>
      </c>
      <c r="I104" s="220"/>
      <c r="J104" s="15"/>
      <c r="K104" s="15"/>
      <c r="L104" s="217"/>
      <c r="M104" s="221"/>
      <c r="N104" s="222"/>
      <c r="O104" s="222"/>
      <c r="P104" s="222"/>
      <c r="Q104" s="222"/>
      <c r="R104" s="222"/>
      <c r="S104" s="222"/>
      <c r="T104" s="223"/>
      <c r="U104" s="15"/>
      <c r="V104" s="15"/>
      <c r="W104" s="15"/>
      <c r="X104" s="15"/>
      <c r="Y104" s="15"/>
      <c r="Z104" s="15"/>
      <c r="AA104" s="15"/>
      <c r="AB104" s="15"/>
      <c r="AC104" s="15"/>
      <c r="AD104" s="15"/>
      <c r="AE104" s="15"/>
      <c r="AT104" s="218" t="s">
        <v>442</v>
      </c>
      <c r="AU104" s="218" t="s">
        <v>79</v>
      </c>
      <c r="AV104" s="15" t="s">
        <v>76</v>
      </c>
      <c r="AW104" s="15" t="s">
        <v>31</v>
      </c>
      <c r="AX104" s="15" t="s">
        <v>69</v>
      </c>
      <c r="AY104" s="218" t="s">
        <v>328</v>
      </c>
    </row>
    <row r="105" s="13" customFormat="1">
      <c r="A105" s="13"/>
      <c r="B105" s="201"/>
      <c r="C105" s="13"/>
      <c r="D105" s="195" t="s">
        <v>442</v>
      </c>
      <c r="E105" s="202" t="s">
        <v>3</v>
      </c>
      <c r="F105" s="203" t="s">
        <v>9042</v>
      </c>
      <c r="G105" s="13"/>
      <c r="H105" s="204">
        <v>22.079999999999998</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79</v>
      </c>
      <c r="AV105" s="13" t="s">
        <v>79</v>
      </c>
      <c r="AW105" s="13" t="s">
        <v>31</v>
      </c>
      <c r="AX105" s="13" t="s">
        <v>69</v>
      </c>
      <c r="AY105" s="202" t="s">
        <v>328</v>
      </c>
    </row>
    <row r="106" s="14" customFormat="1">
      <c r="A106" s="14"/>
      <c r="B106" s="209"/>
      <c r="C106" s="14"/>
      <c r="D106" s="195" t="s">
        <v>442</v>
      </c>
      <c r="E106" s="210" t="s">
        <v>3</v>
      </c>
      <c r="F106" s="211" t="s">
        <v>452</v>
      </c>
      <c r="G106" s="14"/>
      <c r="H106" s="212">
        <v>34.079999999999998</v>
      </c>
      <c r="I106" s="213"/>
      <c r="J106" s="14"/>
      <c r="K106" s="14"/>
      <c r="L106" s="209"/>
      <c r="M106" s="214"/>
      <c r="N106" s="215"/>
      <c r="O106" s="215"/>
      <c r="P106" s="215"/>
      <c r="Q106" s="215"/>
      <c r="R106" s="215"/>
      <c r="S106" s="215"/>
      <c r="T106" s="216"/>
      <c r="U106" s="14"/>
      <c r="V106" s="14"/>
      <c r="W106" s="14"/>
      <c r="X106" s="14"/>
      <c r="Y106" s="14"/>
      <c r="Z106" s="14"/>
      <c r="AA106" s="14"/>
      <c r="AB106" s="14"/>
      <c r="AC106" s="14"/>
      <c r="AD106" s="14"/>
      <c r="AE106" s="14"/>
      <c r="AT106" s="210" t="s">
        <v>442</v>
      </c>
      <c r="AU106" s="210" t="s">
        <v>79</v>
      </c>
      <c r="AV106" s="14" t="s">
        <v>113</v>
      </c>
      <c r="AW106" s="14" t="s">
        <v>31</v>
      </c>
      <c r="AX106" s="14" t="s">
        <v>76</v>
      </c>
      <c r="AY106" s="210" t="s">
        <v>328</v>
      </c>
    </row>
    <row r="107" s="2" customFormat="1" ht="37.8" customHeight="1">
      <c r="A107" s="41"/>
      <c r="B107" s="176"/>
      <c r="C107" s="177" t="s">
        <v>79</v>
      </c>
      <c r="D107" s="177" t="s">
        <v>331</v>
      </c>
      <c r="E107" s="178" t="s">
        <v>7922</v>
      </c>
      <c r="F107" s="179" t="s">
        <v>7923</v>
      </c>
      <c r="G107" s="180" t="s">
        <v>491</v>
      </c>
      <c r="H107" s="181">
        <v>34.079999999999998</v>
      </c>
      <c r="I107" s="182"/>
      <c r="J107" s="183">
        <f>ROUND(I107*H107,2)</f>
        <v>0</v>
      </c>
      <c r="K107" s="179" t="s">
        <v>335</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113</v>
      </c>
    </row>
    <row r="108" s="2" customFormat="1">
      <c r="A108" s="41"/>
      <c r="B108" s="42"/>
      <c r="C108" s="41"/>
      <c r="D108" s="190" t="s">
        <v>338</v>
      </c>
      <c r="E108" s="41"/>
      <c r="F108" s="191" t="s">
        <v>7924</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338</v>
      </c>
      <c r="AU108" s="22" t="s">
        <v>79</v>
      </c>
    </row>
    <row r="109" s="2" customFormat="1" ht="16.5" customHeight="1">
      <c r="A109" s="41"/>
      <c r="B109" s="176"/>
      <c r="C109" s="224" t="s">
        <v>87</v>
      </c>
      <c r="D109" s="224" t="s">
        <v>539</v>
      </c>
      <c r="E109" s="225" t="s">
        <v>7925</v>
      </c>
      <c r="F109" s="226" t="s">
        <v>7926</v>
      </c>
      <c r="G109" s="227" t="s">
        <v>491</v>
      </c>
      <c r="H109" s="228">
        <v>34.079999999999998</v>
      </c>
      <c r="I109" s="229"/>
      <c r="J109" s="230">
        <f>ROUND(I109*H109,2)</f>
        <v>0</v>
      </c>
      <c r="K109" s="226" t="s">
        <v>335</v>
      </c>
      <c r="L109" s="231"/>
      <c r="M109" s="232" t="s">
        <v>3</v>
      </c>
      <c r="N109" s="233"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171</v>
      </c>
      <c r="AT109" s="188" t="s">
        <v>539</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150</v>
      </c>
    </row>
    <row r="110" s="2" customFormat="1" ht="24.15" customHeight="1">
      <c r="A110" s="41"/>
      <c r="B110" s="176"/>
      <c r="C110" s="177" t="s">
        <v>113</v>
      </c>
      <c r="D110" s="177" t="s">
        <v>331</v>
      </c>
      <c r="E110" s="178" t="s">
        <v>8597</v>
      </c>
      <c r="F110" s="179" t="s">
        <v>9043</v>
      </c>
      <c r="G110" s="180" t="s">
        <v>439</v>
      </c>
      <c r="H110" s="181">
        <v>1336</v>
      </c>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171</v>
      </c>
    </row>
    <row r="111" s="2" customFormat="1">
      <c r="A111" s="41"/>
      <c r="B111" s="42"/>
      <c r="C111" s="41"/>
      <c r="D111" s="190" t="s">
        <v>338</v>
      </c>
      <c r="E111" s="41"/>
      <c r="F111" s="191" t="s">
        <v>8599</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15" customFormat="1">
      <c r="A112" s="15"/>
      <c r="B112" s="217"/>
      <c r="C112" s="15"/>
      <c r="D112" s="195" t="s">
        <v>442</v>
      </c>
      <c r="E112" s="218" t="s">
        <v>3</v>
      </c>
      <c r="F112" s="219" t="s">
        <v>8188</v>
      </c>
      <c r="G112" s="15"/>
      <c r="H112" s="218" t="s">
        <v>3</v>
      </c>
      <c r="I112" s="220"/>
      <c r="J112" s="15"/>
      <c r="K112" s="15"/>
      <c r="L112" s="217"/>
      <c r="M112" s="221"/>
      <c r="N112" s="222"/>
      <c r="O112" s="222"/>
      <c r="P112" s="222"/>
      <c r="Q112" s="222"/>
      <c r="R112" s="222"/>
      <c r="S112" s="222"/>
      <c r="T112" s="223"/>
      <c r="U112" s="15"/>
      <c r="V112" s="15"/>
      <c r="W112" s="15"/>
      <c r="X112" s="15"/>
      <c r="Y112" s="15"/>
      <c r="Z112" s="15"/>
      <c r="AA112" s="15"/>
      <c r="AB112" s="15"/>
      <c r="AC112" s="15"/>
      <c r="AD112" s="15"/>
      <c r="AE112" s="15"/>
      <c r="AT112" s="218" t="s">
        <v>442</v>
      </c>
      <c r="AU112" s="218" t="s">
        <v>79</v>
      </c>
      <c r="AV112" s="15" t="s">
        <v>76</v>
      </c>
      <c r="AW112" s="15" t="s">
        <v>31</v>
      </c>
      <c r="AX112" s="15" t="s">
        <v>69</v>
      </c>
      <c r="AY112" s="218" t="s">
        <v>328</v>
      </c>
    </row>
    <row r="113" s="13" customFormat="1">
      <c r="A113" s="13"/>
      <c r="B113" s="201"/>
      <c r="C113" s="13"/>
      <c r="D113" s="195" t="s">
        <v>442</v>
      </c>
      <c r="E113" s="202" t="s">
        <v>3</v>
      </c>
      <c r="F113" s="203" t="s">
        <v>8964</v>
      </c>
      <c r="G113" s="13"/>
      <c r="H113" s="204">
        <v>1336</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79</v>
      </c>
      <c r="AV113" s="13" t="s">
        <v>79</v>
      </c>
      <c r="AW113" s="13" t="s">
        <v>31</v>
      </c>
      <c r="AX113" s="13" t="s">
        <v>69</v>
      </c>
      <c r="AY113" s="202" t="s">
        <v>328</v>
      </c>
    </row>
    <row r="114" s="14" customFormat="1">
      <c r="A114" s="14"/>
      <c r="B114" s="209"/>
      <c r="C114" s="14"/>
      <c r="D114" s="195" t="s">
        <v>442</v>
      </c>
      <c r="E114" s="210" t="s">
        <v>3</v>
      </c>
      <c r="F114" s="211" t="s">
        <v>452</v>
      </c>
      <c r="G114" s="14"/>
      <c r="H114" s="212">
        <v>1336</v>
      </c>
      <c r="I114" s="213"/>
      <c r="J114" s="14"/>
      <c r="K114" s="14"/>
      <c r="L114" s="209"/>
      <c r="M114" s="214"/>
      <c r="N114" s="215"/>
      <c r="O114" s="215"/>
      <c r="P114" s="215"/>
      <c r="Q114" s="215"/>
      <c r="R114" s="215"/>
      <c r="S114" s="215"/>
      <c r="T114" s="216"/>
      <c r="U114" s="14"/>
      <c r="V114" s="14"/>
      <c r="W114" s="14"/>
      <c r="X114" s="14"/>
      <c r="Y114" s="14"/>
      <c r="Z114" s="14"/>
      <c r="AA114" s="14"/>
      <c r="AB114" s="14"/>
      <c r="AC114" s="14"/>
      <c r="AD114" s="14"/>
      <c r="AE114" s="14"/>
      <c r="AT114" s="210" t="s">
        <v>442</v>
      </c>
      <c r="AU114" s="210" t="s">
        <v>79</v>
      </c>
      <c r="AV114" s="14" t="s">
        <v>113</v>
      </c>
      <c r="AW114" s="14" t="s">
        <v>31</v>
      </c>
      <c r="AX114" s="14" t="s">
        <v>76</v>
      </c>
      <c r="AY114" s="210" t="s">
        <v>328</v>
      </c>
    </row>
    <row r="115" s="2" customFormat="1" ht="24.15" customHeight="1">
      <c r="A115" s="41"/>
      <c r="B115" s="176"/>
      <c r="C115" s="177" t="s">
        <v>138</v>
      </c>
      <c r="D115" s="177" t="s">
        <v>331</v>
      </c>
      <c r="E115" s="178" t="s">
        <v>8601</v>
      </c>
      <c r="F115" s="179" t="s">
        <v>8602</v>
      </c>
      <c r="G115" s="180" t="s">
        <v>439</v>
      </c>
      <c r="H115" s="181">
        <v>184</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235</v>
      </c>
    </row>
    <row r="116" s="2" customFormat="1">
      <c r="A116" s="41"/>
      <c r="B116" s="42"/>
      <c r="C116" s="41"/>
      <c r="D116" s="190" t="s">
        <v>338</v>
      </c>
      <c r="E116" s="41"/>
      <c r="F116" s="191" t="s">
        <v>8603</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13" customFormat="1">
      <c r="A117" s="13"/>
      <c r="B117" s="201"/>
      <c r="C117" s="13"/>
      <c r="D117" s="195" t="s">
        <v>442</v>
      </c>
      <c r="E117" s="202" t="s">
        <v>3</v>
      </c>
      <c r="F117" s="203" t="s">
        <v>9044</v>
      </c>
      <c r="G117" s="13"/>
      <c r="H117" s="204">
        <v>184</v>
      </c>
      <c r="I117" s="205"/>
      <c r="J117" s="13"/>
      <c r="K117" s="13"/>
      <c r="L117" s="201"/>
      <c r="M117" s="206"/>
      <c r="N117" s="207"/>
      <c r="O117" s="207"/>
      <c r="P117" s="207"/>
      <c r="Q117" s="207"/>
      <c r="R117" s="207"/>
      <c r="S117" s="207"/>
      <c r="T117" s="208"/>
      <c r="U117" s="13"/>
      <c r="V117" s="13"/>
      <c r="W117" s="13"/>
      <c r="X117" s="13"/>
      <c r="Y117" s="13"/>
      <c r="Z117" s="13"/>
      <c r="AA117" s="13"/>
      <c r="AB117" s="13"/>
      <c r="AC117" s="13"/>
      <c r="AD117" s="13"/>
      <c r="AE117" s="13"/>
      <c r="AT117" s="202" t="s">
        <v>442</v>
      </c>
      <c r="AU117" s="202" t="s">
        <v>79</v>
      </c>
      <c r="AV117" s="13" t="s">
        <v>79</v>
      </c>
      <c r="AW117" s="13" t="s">
        <v>31</v>
      </c>
      <c r="AX117" s="13" t="s">
        <v>69</v>
      </c>
      <c r="AY117" s="202" t="s">
        <v>328</v>
      </c>
    </row>
    <row r="118" s="14" customFormat="1">
      <c r="A118" s="14"/>
      <c r="B118" s="209"/>
      <c r="C118" s="14"/>
      <c r="D118" s="195" t="s">
        <v>442</v>
      </c>
      <c r="E118" s="210" t="s">
        <v>3</v>
      </c>
      <c r="F118" s="211" t="s">
        <v>452</v>
      </c>
      <c r="G118" s="14"/>
      <c r="H118" s="212">
        <v>184</v>
      </c>
      <c r="I118" s="213"/>
      <c r="J118" s="14"/>
      <c r="K118" s="14"/>
      <c r="L118" s="209"/>
      <c r="M118" s="214"/>
      <c r="N118" s="215"/>
      <c r="O118" s="215"/>
      <c r="P118" s="215"/>
      <c r="Q118" s="215"/>
      <c r="R118" s="215"/>
      <c r="S118" s="215"/>
      <c r="T118" s="216"/>
      <c r="U118" s="14"/>
      <c r="V118" s="14"/>
      <c r="W118" s="14"/>
      <c r="X118" s="14"/>
      <c r="Y118" s="14"/>
      <c r="Z118" s="14"/>
      <c r="AA118" s="14"/>
      <c r="AB118" s="14"/>
      <c r="AC118" s="14"/>
      <c r="AD118" s="14"/>
      <c r="AE118" s="14"/>
      <c r="AT118" s="210" t="s">
        <v>442</v>
      </c>
      <c r="AU118" s="210" t="s">
        <v>79</v>
      </c>
      <c r="AV118" s="14" t="s">
        <v>113</v>
      </c>
      <c r="AW118" s="14" t="s">
        <v>31</v>
      </c>
      <c r="AX118" s="14" t="s">
        <v>76</v>
      </c>
      <c r="AY118" s="210" t="s">
        <v>328</v>
      </c>
    </row>
    <row r="119" s="2" customFormat="1" ht="24.15" customHeight="1">
      <c r="A119" s="41"/>
      <c r="B119" s="176"/>
      <c r="C119" s="177" t="s">
        <v>150</v>
      </c>
      <c r="D119" s="177" t="s">
        <v>331</v>
      </c>
      <c r="E119" s="178" t="s">
        <v>8605</v>
      </c>
      <c r="F119" s="179" t="s">
        <v>8606</v>
      </c>
      <c r="G119" s="180" t="s">
        <v>8607</v>
      </c>
      <c r="H119" s="181">
        <v>3.6800000000000002</v>
      </c>
      <c r="I119" s="182"/>
      <c r="J119" s="183">
        <f>ROUND(I119*H119,2)</f>
        <v>0</v>
      </c>
      <c r="K119" s="179" t="s">
        <v>335</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9</v>
      </c>
    </row>
    <row r="120" s="2" customFormat="1">
      <c r="A120" s="41"/>
      <c r="B120" s="42"/>
      <c r="C120" s="41"/>
      <c r="D120" s="190" t="s">
        <v>338</v>
      </c>
      <c r="E120" s="41"/>
      <c r="F120" s="191" t="s">
        <v>8608</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79</v>
      </c>
    </row>
    <row r="121" s="15" customFormat="1">
      <c r="A121" s="15"/>
      <c r="B121" s="217"/>
      <c r="C121" s="15"/>
      <c r="D121" s="195" t="s">
        <v>442</v>
      </c>
      <c r="E121" s="218" t="s">
        <v>3</v>
      </c>
      <c r="F121" s="219" t="s">
        <v>8188</v>
      </c>
      <c r="G121" s="15"/>
      <c r="H121" s="218" t="s">
        <v>3</v>
      </c>
      <c r="I121" s="220"/>
      <c r="J121" s="15"/>
      <c r="K121" s="15"/>
      <c r="L121" s="217"/>
      <c r="M121" s="221"/>
      <c r="N121" s="222"/>
      <c r="O121" s="222"/>
      <c r="P121" s="222"/>
      <c r="Q121" s="222"/>
      <c r="R121" s="222"/>
      <c r="S121" s="222"/>
      <c r="T121" s="223"/>
      <c r="U121" s="15"/>
      <c r="V121" s="15"/>
      <c r="W121" s="15"/>
      <c r="X121" s="15"/>
      <c r="Y121" s="15"/>
      <c r="Z121" s="15"/>
      <c r="AA121" s="15"/>
      <c r="AB121" s="15"/>
      <c r="AC121" s="15"/>
      <c r="AD121" s="15"/>
      <c r="AE121" s="15"/>
      <c r="AT121" s="218" t="s">
        <v>442</v>
      </c>
      <c r="AU121" s="218" t="s">
        <v>79</v>
      </c>
      <c r="AV121" s="15" t="s">
        <v>76</v>
      </c>
      <c r="AW121" s="15" t="s">
        <v>31</v>
      </c>
      <c r="AX121" s="15" t="s">
        <v>69</v>
      </c>
      <c r="AY121" s="218" t="s">
        <v>328</v>
      </c>
    </row>
    <row r="122" s="13" customFormat="1">
      <c r="A122" s="13"/>
      <c r="B122" s="201"/>
      <c r="C122" s="13"/>
      <c r="D122" s="195" t="s">
        <v>442</v>
      </c>
      <c r="E122" s="202" t="s">
        <v>3</v>
      </c>
      <c r="F122" s="203" t="s">
        <v>9045</v>
      </c>
      <c r="G122" s="13"/>
      <c r="H122" s="204">
        <v>3.6800000000000002</v>
      </c>
      <c r="I122" s="205"/>
      <c r="J122" s="13"/>
      <c r="K122" s="13"/>
      <c r="L122" s="201"/>
      <c r="M122" s="206"/>
      <c r="N122" s="207"/>
      <c r="O122" s="207"/>
      <c r="P122" s="207"/>
      <c r="Q122" s="207"/>
      <c r="R122" s="207"/>
      <c r="S122" s="207"/>
      <c r="T122" s="208"/>
      <c r="U122" s="13"/>
      <c r="V122" s="13"/>
      <c r="W122" s="13"/>
      <c r="X122" s="13"/>
      <c r="Y122" s="13"/>
      <c r="Z122" s="13"/>
      <c r="AA122" s="13"/>
      <c r="AB122" s="13"/>
      <c r="AC122" s="13"/>
      <c r="AD122" s="13"/>
      <c r="AE122" s="13"/>
      <c r="AT122" s="202" t="s">
        <v>442</v>
      </c>
      <c r="AU122" s="202" t="s">
        <v>79</v>
      </c>
      <c r="AV122" s="13" t="s">
        <v>79</v>
      </c>
      <c r="AW122" s="13" t="s">
        <v>31</v>
      </c>
      <c r="AX122" s="13" t="s">
        <v>69</v>
      </c>
      <c r="AY122" s="202" t="s">
        <v>328</v>
      </c>
    </row>
    <row r="123" s="14" customFormat="1">
      <c r="A123" s="14"/>
      <c r="B123" s="209"/>
      <c r="C123" s="14"/>
      <c r="D123" s="195" t="s">
        <v>442</v>
      </c>
      <c r="E123" s="210" t="s">
        <v>3</v>
      </c>
      <c r="F123" s="211" t="s">
        <v>452</v>
      </c>
      <c r="G123" s="14"/>
      <c r="H123" s="212">
        <v>3.6800000000000002</v>
      </c>
      <c r="I123" s="213"/>
      <c r="J123" s="14"/>
      <c r="K123" s="14"/>
      <c r="L123" s="209"/>
      <c r="M123" s="214"/>
      <c r="N123" s="215"/>
      <c r="O123" s="215"/>
      <c r="P123" s="215"/>
      <c r="Q123" s="215"/>
      <c r="R123" s="215"/>
      <c r="S123" s="215"/>
      <c r="T123" s="216"/>
      <c r="U123" s="14"/>
      <c r="V123" s="14"/>
      <c r="W123" s="14"/>
      <c r="X123" s="14"/>
      <c r="Y123" s="14"/>
      <c r="Z123" s="14"/>
      <c r="AA123" s="14"/>
      <c r="AB123" s="14"/>
      <c r="AC123" s="14"/>
      <c r="AD123" s="14"/>
      <c r="AE123" s="14"/>
      <c r="AT123" s="210" t="s">
        <v>442</v>
      </c>
      <c r="AU123" s="210" t="s">
        <v>79</v>
      </c>
      <c r="AV123" s="14" t="s">
        <v>113</v>
      </c>
      <c r="AW123" s="14" t="s">
        <v>31</v>
      </c>
      <c r="AX123" s="14" t="s">
        <v>76</v>
      </c>
      <c r="AY123" s="210" t="s">
        <v>328</v>
      </c>
    </row>
    <row r="124" s="2" customFormat="1" ht="24.15" customHeight="1">
      <c r="A124" s="41"/>
      <c r="B124" s="176"/>
      <c r="C124" s="177" t="s">
        <v>168</v>
      </c>
      <c r="D124" s="177" t="s">
        <v>331</v>
      </c>
      <c r="E124" s="178" t="s">
        <v>8610</v>
      </c>
      <c r="F124" s="179" t="s">
        <v>8611</v>
      </c>
      <c r="G124" s="180" t="s">
        <v>585</v>
      </c>
      <c r="H124" s="181">
        <v>0.019</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79</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512</v>
      </c>
    </row>
    <row r="125" s="2" customFormat="1">
      <c r="A125" s="41"/>
      <c r="B125" s="42"/>
      <c r="C125" s="41"/>
      <c r="D125" s="190" t="s">
        <v>338</v>
      </c>
      <c r="E125" s="41"/>
      <c r="F125" s="191" t="s">
        <v>8612</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79</v>
      </c>
    </row>
    <row r="126" s="15" customFormat="1">
      <c r="A126" s="15"/>
      <c r="B126" s="217"/>
      <c r="C126" s="15"/>
      <c r="D126" s="195" t="s">
        <v>442</v>
      </c>
      <c r="E126" s="218" t="s">
        <v>3</v>
      </c>
      <c r="F126" s="219" t="s">
        <v>8613</v>
      </c>
      <c r="G126" s="15"/>
      <c r="H126" s="218" t="s">
        <v>3</v>
      </c>
      <c r="I126" s="220"/>
      <c r="J126" s="15"/>
      <c r="K126" s="15"/>
      <c r="L126" s="217"/>
      <c r="M126" s="221"/>
      <c r="N126" s="222"/>
      <c r="O126" s="222"/>
      <c r="P126" s="222"/>
      <c r="Q126" s="222"/>
      <c r="R126" s="222"/>
      <c r="S126" s="222"/>
      <c r="T126" s="223"/>
      <c r="U126" s="15"/>
      <c r="V126" s="15"/>
      <c r="W126" s="15"/>
      <c r="X126" s="15"/>
      <c r="Y126" s="15"/>
      <c r="Z126" s="15"/>
      <c r="AA126" s="15"/>
      <c r="AB126" s="15"/>
      <c r="AC126" s="15"/>
      <c r="AD126" s="15"/>
      <c r="AE126" s="15"/>
      <c r="AT126" s="218" t="s">
        <v>442</v>
      </c>
      <c r="AU126" s="218" t="s">
        <v>79</v>
      </c>
      <c r="AV126" s="15" t="s">
        <v>76</v>
      </c>
      <c r="AW126" s="15" t="s">
        <v>31</v>
      </c>
      <c r="AX126" s="15" t="s">
        <v>69</v>
      </c>
      <c r="AY126" s="218" t="s">
        <v>328</v>
      </c>
    </row>
    <row r="127" s="13" customFormat="1">
      <c r="A127" s="13"/>
      <c r="B127" s="201"/>
      <c r="C127" s="13"/>
      <c r="D127" s="195" t="s">
        <v>442</v>
      </c>
      <c r="E127" s="202" t="s">
        <v>3</v>
      </c>
      <c r="F127" s="203" t="s">
        <v>9046</v>
      </c>
      <c r="G127" s="13"/>
      <c r="H127" s="204">
        <v>0.012999999999999999</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79</v>
      </c>
      <c r="AV127" s="13" t="s">
        <v>79</v>
      </c>
      <c r="AW127" s="13" t="s">
        <v>31</v>
      </c>
      <c r="AX127" s="13" t="s">
        <v>69</v>
      </c>
      <c r="AY127" s="202" t="s">
        <v>328</v>
      </c>
    </row>
    <row r="128" s="15" customFormat="1">
      <c r="A128" s="15"/>
      <c r="B128" s="217"/>
      <c r="C128" s="15"/>
      <c r="D128" s="195" t="s">
        <v>442</v>
      </c>
      <c r="E128" s="218" t="s">
        <v>3</v>
      </c>
      <c r="F128" s="219" t="s">
        <v>8615</v>
      </c>
      <c r="G128" s="15"/>
      <c r="H128" s="218" t="s">
        <v>3</v>
      </c>
      <c r="I128" s="220"/>
      <c r="J128" s="15"/>
      <c r="K128" s="15"/>
      <c r="L128" s="217"/>
      <c r="M128" s="221"/>
      <c r="N128" s="222"/>
      <c r="O128" s="222"/>
      <c r="P128" s="222"/>
      <c r="Q128" s="222"/>
      <c r="R128" s="222"/>
      <c r="S128" s="222"/>
      <c r="T128" s="223"/>
      <c r="U128" s="15"/>
      <c r="V128" s="15"/>
      <c r="W128" s="15"/>
      <c r="X128" s="15"/>
      <c r="Y128" s="15"/>
      <c r="Z128" s="15"/>
      <c r="AA128" s="15"/>
      <c r="AB128" s="15"/>
      <c r="AC128" s="15"/>
      <c r="AD128" s="15"/>
      <c r="AE128" s="15"/>
      <c r="AT128" s="218" t="s">
        <v>442</v>
      </c>
      <c r="AU128" s="218" t="s">
        <v>79</v>
      </c>
      <c r="AV128" s="15" t="s">
        <v>76</v>
      </c>
      <c r="AW128" s="15" t="s">
        <v>31</v>
      </c>
      <c r="AX128" s="15" t="s">
        <v>69</v>
      </c>
      <c r="AY128" s="218" t="s">
        <v>328</v>
      </c>
    </row>
    <row r="129" s="13" customFormat="1">
      <c r="A129" s="13"/>
      <c r="B129" s="201"/>
      <c r="C129" s="13"/>
      <c r="D129" s="195" t="s">
        <v>442</v>
      </c>
      <c r="E129" s="202" t="s">
        <v>3</v>
      </c>
      <c r="F129" s="203" t="s">
        <v>9047</v>
      </c>
      <c r="G129" s="13"/>
      <c r="H129" s="204">
        <v>0.0060000000000000001</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79</v>
      </c>
      <c r="AV129" s="13" t="s">
        <v>79</v>
      </c>
      <c r="AW129" s="13" t="s">
        <v>31</v>
      </c>
      <c r="AX129" s="13" t="s">
        <v>69</v>
      </c>
      <c r="AY129" s="202" t="s">
        <v>328</v>
      </c>
    </row>
    <row r="130" s="14" customFormat="1">
      <c r="A130" s="14"/>
      <c r="B130" s="209"/>
      <c r="C130" s="14"/>
      <c r="D130" s="195" t="s">
        <v>442</v>
      </c>
      <c r="E130" s="210" t="s">
        <v>3</v>
      </c>
      <c r="F130" s="211" t="s">
        <v>452</v>
      </c>
      <c r="G130" s="14"/>
      <c r="H130" s="212">
        <v>0.019</v>
      </c>
      <c r="I130" s="213"/>
      <c r="J130" s="14"/>
      <c r="K130" s="14"/>
      <c r="L130" s="209"/>
      <c r="M130" s="214"/>
      <c r="N130" s="215"/>
      <c r="O130" s="215"/>
      <c r="P130" s="215"/>
      <c r="Q130" s="215"/>
      <c r="R130" s="215"/>
      <c r="S130" s="215"/>
      <c r="T130" s="216"/>
      <c r="U130" s="14"/>
      <c r="V130" s="14"/>
      <c r="W130" s="14"/>
      <c r="X130" s="14"/>
      <c r="Y130" s="14"/>
      <c r="Z130" s="14"/>
      <c r="AA130" s="14"/>
      <c r="AB130" s="14"/>
      <c r="AC130" s="14"/>
      <c r="AD130" s="14"/>
      <c r="AE130" s="14"/>
      <c r="AT130" s="210" t="s">
        <v>442</v>
      </c>
      <c r="AU130" s="210" t="s">
        <v>79</v>
      </c>
      <c r="AV130" s="14" t="s">
        <v>113</v>
      </c>
      <c r="AW130" s="14" t="s">
        <v>31</v>
      </c>
      <c r="AX130" s="14" t="s">
        <v>76</v>
      </c>
      <c r="AY130" s="210" t="s">
        <v>328</v>
      </c>
    </row>
    <row r="131" s="2" customFormat="1" ht="16.5" customHeight="1">
      <c r="A131" s="41"/>
      <c r="B131" s="176"/>
      <c r="C131" s="224" t="s">
        <v>171</v>
      </c>
      <c r="D131" s="224" t="s">
        <v>539</v>
      </c>
      <c r="E131" s="225" t="s">
        <v>8617</v>
      </c>
      <c r="F131" s="226" t="s">
        <v>8618</v>
      </c>
      <c r="G131" s="227" t="s">
        <v>1388</v>
      </c>
      <c r="H131" s="228">
        <v>19.016999999999999</v>
      </c>
      <c r="I131" s="229"/>
      <c r="J131" s="230">
        <f>ROUND(I131*H131,2)</f>
        <v>0</v>
      </c>
      <c r="K131" s="226" t="s">
        <v>335</v>
      </c>
      <c r="L131" s="231"/>
      <c r="M131" s="232" t="s">
        <v>3</v>
      </c>
      <c r="N131" s="233"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171</v>
      </c>
      <c r="AT131" s="188" t="s">
        <v>539</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532</v>
      </c>
    </row>
    <row r="132" s="2" customFormat="1" ht="37.8" customHeight="1">
      <c r="A132" s="41"/>
      <c r="B132" s="176"/>
      <c r="C132" s="177" t="s">
        <v>183</v>
      </c>
      <c r="D132" s="177" t="s">
        <v>331</v>
      </c>
      <c r="E132" s="178" t="s">
        <v>8146</v>
      </c>
      <c r="F132" s="179" t="s">
        <v>8619</v>
      </c>
      <c r="G132" s="180" t="s">
        <v>585</v>
      </c>
      <c r="H132" s="181">
        <v>0.010999999999999999</v>
      </c>
      <c r="I132" s="182"/>
      <c r="J132" s="183">
        <f>ROUND(I132*H132,2)</f>
        <v>0</v>
      </c>
      <c r="K132" s="179" t="s">
        <v>335</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544</v>
      </c>
    </row>
    <row r="133" s="2" customFormat="1">
      <c r="A133" s="41"/>
      <c r="B133" s="42"/>
      <c r="C133" s="41"/>
      <c r="D133" s="190" t="s">
        <v>338</v>
      </c>
      <c r="E133" s="41"/>
      <c r="F133" s="191" t="s">
        <v>8148</v>
      </c>
      <c r="G133" s="41"/>
      <c r="H133" s="41"/>
      <c r="I133" s="192"/>
      <c r="J133" s="41"/>
      <c r="K133" s="41"/>
      <c r="L133" s="42"/>
      <c r="M133" s="193"/>
      <c r="N133" s="194"/>
      <c r="O133" s="75"/>
      <c r="P133" s="75"/>
      <c r="Q133" s="75"/>
      <c r="R133" s="75"/>
      <c r="S133" s="75"/>
      <c r="T133" s="76"/>
      <c r="U133" s="41"/>
      <c r="V133" s="41"/>
      <c r="W133" s="41"/>
      <c r="X133" s="41"/>
      <c r="Y133" s="41"/>
      <c r="Z133" s="41"/>
      <c r="AA133" s="41"/>
      <c r="AB133" s="41"/>
      <c r="AC133" s="41"/>
      <c r="AD133" s="41"/>
      <c r="AE133" s="41"/>
      <c r="AT133" s="22" t="s">
        <v>338</v>
      </c>
      <c r="AU133" s="22" t="s">
        <v>79</v>
      </c>
    </row>
    <row r="134" s="12" customFormat="1" ht="22.8" customHeight="1">
      <c r="A134" s="12"/>
      <c r="B134" s="163"/>
      <c r="C134" s="12"/>
      <c r="D134" s="164" t="s">
        <v>68</v>
      </c>
      <c r="E134" s="174" t="s">
        <v>9048</v>
      </c>
      <c r="F134" s="174" t="s">
        <v>9049</v>
      </c>
      <c r="G134" s="12"/>
      <c r="H134" s="12"/>
      <c r="I134" s="166"/>
      <c r="J134" s="175">
        <f>BK134</f>
        <v>0</v>
      </c>
      <c r="K134" s="12"/>
      <c r="L134" s="163"/>
      <c r="M134" s="168"/>
      <c r="N134" s="169"/>
      <c r="O134" s="169"/>
      <c r="P134" s="170">
        <f>SUM(P135:P187)</f>
        <v>0</v>
      </c>
      <c r="Q134" s="169"/>
      <c r="R134" s="170">
        <f>SUM(R135:R187)</f>
        <v>0</v>
      </c>
      <c r="S134" s="169"/>
      <c r="T134" s="171">
        <f>SUM(T135:T187)</f>
        <v>0</v>
      </c>
      <c r="U134" s="12"/>
      <c r="V134" s="12"/>
      <c r="W134" s="12"/>
      <c r="X134" s="12"/>
      <c r="Y134" s="12"/>
      <c r="Z134" s="12"/>
      <c r="AA134" s="12"/>
      <c r="AB134" s="12"/>
      <c r="AC134" s="12"/>
      <c r="AD134" s="12"/>
      <c r="AE134" s="12"/>
      <c r="AR134" s="164" t="s">
        <v>76</v>
      </c>
      <c r="AT134" s="172" t="s">
        <v>68</v>
      </c>
      <c r="AU134" s="172" t="s">
        <v>76</v>
      </c>
      <c r="AY134" s="164" t="s">
        <v>328</v>
      </c>
      <c r="BK134" s="173">
        <f>SUM(BK135:BK187)</f>
        <v>0</v>
      </c>
    </row>
    <row r="135" s="2" customFormat="1" ht="21.75" customHeight="1">
      <c r="A135" s="41"/>
      <c r="B135" s="176"/>
      <c r="C135" s="177" t="s">
        <v>235</v>
      </c>
      <c r="D135" s="177" t="s">
        <v>331</v>
      </c>
      <c r="E135" s="178" t="s">
        <v>7915</v>
      </c>
      <c r="F135" s="179" t="s">
        <v>7916</v>
      </c>
      <c r="G135" s="180" t="s">
        <v>491</v>
      </c>
      <c r="H135" s="181">
        <v>34.079999999999998</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79</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556</v>
      </c>
    </row>
    <row r="136" s="2" customFormat="1">
      <c r="A136" s="41"/>
      <c r="B136" s="42"/>
      <c r="C136" s="41"/>
      <c r="D136" s="190" t="s">
        <v>338</v>
      </c>
      <c r="E136" s="41"/>
      <c r="F136" s="191" t="s">
        <v>7917</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338</v>
      </c>
      <c r="AU136" s="22" t="s">
        <v>79</v>
      </c>
    </row>
    <row r="137" s="15" customFormat="1">
      <c r="A137" s="15"/>
      <c r="B137" s="217"/>
      <c r="C137" s="15"/>
      <c r="D137" s="195" t="s">
        <v>442</v>
      </c>
      <c r="E137" s="218" t="s">
        <v>3</v>
      </c>
      <c r="F137" s="219" t="s">
        <v>8591</v>
      </c>
      <c r="G137" s="15"/>
      <c r="H137" s="218" t="s">
        <v>3</v>
      </c>
      <c r="I137" s="220"/>
      <c r="J137" s="15"/>
      <c r="K137" s="15"/>
      <c r="L137" s="217"/>
      <c r="M137" s="221"/>
      <c r="N137" s="222"/>
      <c r="O137" s="222"/>
      <c r="P137" s="222"/>
      <c r="Q137" s="222"/>
      <c r="R137" s="222"/>
      <c r="S137" s="222"/>
      <c r="T137" s="223"/>
      <c r="U137" s="15"/>
      <c r="V137" s="15"/>
      <c r="W137" s="15"/>
      <c r="X137" s="15"/>
      <c r="Y137" s="15"/>
      <c r="Z137" s="15"/>
      <c r="AA137" s="15"/>
      <c r="AB137" s="15"/>
      <c r="AC137" s="15"/>
      <c r="AD137" s="15"/>
      <c r="AE137" s="15"/>
      <c r="AT137" s="218" t="s">
        <v>442</v>
      </c>
      <c r="AU137" s="218" t="s">
        <v>79</v>
      </c>
      <c r="AV137" s="15" t="s">
        <v>76</v>
      </c>
      <c r="AW137" s="15" t="s">
        <v>31</v>
      </c>
      <c r="AX137" s="15" t="s">
        <v>69</v>
      </c>
      <c r="AY137" s="218" t="s">
        <v>328</v>
      </c>
    </row>
    <row r="138" s="13" customFormat="1">
      <c r="A138" s="13"/>
      <c r="B138" s="201"/>
      <c r="C138" s="13"/>
      <c r="D138" s="195" t="s">
        <v>442</v>
      </c>
      <c r="E138" s="202" t="s">
        <v>3</v>
      </c>
      <c r="F138" s="203" t="s">
        <v>9041</v>
      </c>
      <c r="G138" s="13"/>
      <c r="H138" s="204">
        <v>12</v>
      </c>
      <c r="I138" s="205"/>
      <c r="J138" s="13"/>
      <c r="K138" s="13"/>
      <c r="L138" s="201"/>
      <c r="M138" s="206"/>
      <c r="N138" s="207"/>
      <c r="O138" s="207"/>
      <c r="P138" s="207"/>
      <c r="Q138" s="207"/>
      <c r="R138" s="207"/>
      <c r="S138" s="207"/>
      <c r="T138" s="208"/>
      <c r="U138" s="13"/>
      <c r="V138" s="13"/>
      <c r="W138" s="13"/>
      <c r="X138" s="13"/>
      <c r="Y138" s="13"/>
      <c r="Z138" s="13"/>
      <c r="AA138" s="13"/>
      <c r="AB138" s="13"/>
      <c r="AC138" s="13"/>
      <c r="AD138" s="13"/>
      <c r="AE138" s="13"/>
      <c r="AT138" s="202" t="s">
        <v>442</v>
      </c>
      <c r="AU138" s="202" t="s">
        <v>79</v>
      </c>
      <c r="AV138" s="13" t="s">
        <v>79</v>
      </c>
      <c r="AW138" s="13" t="s">
        <v>31</v>
      </c>
      <c r="AX138" s="13" t="s">
        <v>69</v>
      </c>
      <c r="AY138" s="202" t="s">
        <v>328</v>
      </c>
    </row>
    <row r="139" s="15" customFormat="1">
      <c r="A139" s="15"/>
      <c r="B139" s="217"/>
      <c r="C139" s="15"/>
      <c r="D139" s="195" t="s">
        <v>442</v>
      </c>
      <c r="E139" s="218" t="s">
        <v>3</v>
      </c>
      <c r="F139" s="219" t="s">
        <v>8593</v>
      </c>
      <c r="G139" s="15"/>
      <c r="H139" s="218" t="s">
        <v>3</v>
      </c>
      <c r="I139" s="220"/>
      <c r="J139" s="15"/>
      <c r="K139" s="15"/>
      <c r="L139" s="217"/>
      <c r="M139" s="221"/>
      <c r="N139" s="222"/>
      <c r="O139" s="222"/>
      <c r="P139" s="222"/>
      <c r="Q139" s="222"/>
      <c r="R139" s="222"/>
      <c r="S139" s="222"/>
      <c r="T139" s="223"/>
      <c r="U139" s="15"/>
      <c r="V139" s="15"/>
      <c r="W139" s="15"/>
      <c r="X139" s="15"/>
      <c r="Y139" s="15"/>
      <c r="Z139" s="15"/>
      <c r="AA139" s="15"/>
      <c r="AB139" s="15"/>
      <c r="AC139" s="15"/>
      <c r="AD139" s="15"/>
      <c r="AE139" s="15"/>
      <c r="AT139" s="218" t="s">
        <v>442</v>
      </c>
      <c r="AU139" s="218" t="s">
        <v>79</v>
      </c>
      <c r="AV139" s="15" t="s">
        <v>76</v>
      </c>
      <c r="AW139" s="15" t="s">
        <v>31</v>
      </c>
      <c r="AX139" s="15" t="s">
        <v>69</v>
      </c>
      <c r="AY139" s="218" t="s">
        <v>328</v>
      </c>
    </row>
    <row r="140" s="13" customFormat="1">
      <c r="A140" s="13"/>
      <c r="B140" s="201"/>
      <c r="C140" s="13"/>
      <c r="D140" s="195" t="s">
        <v>442</v>
      </c>
      <c r="E140" s="202" t="s">
        <v>3</v>
      </c>
      <c r="F140" s="203" t="s">
        <v>9042</v>
      </c>
      <c r="G140" s="13"/>
      <c r="H140" s="204">
        <v>22.079999999999998</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69</v>
      </c>
      <c r="AY140" s="202" t="s">
        <v>328</v>
      </c>
    </row>
    <row r="141" s="14" customFormat="1">
      <c r="A141" s="14"/>
      <c r="B141" s="209"/>
      <c r="C141" s="14"/>
      <c r="D141" s="195" t="s">
        <v>442</v>
      </c>
      <c r="E141" s="210" t="s">
        <v>3</v>
      </c>
      <c r="F141" s="211" t="s">
        <v>452</v>
      </c>
      <c r="G141" s="14"/>
      <c r="H141" s="212">
        <v>34.079999999999998</v>
      </c>
      <c r="I141" s="213"/>
      <c r="J141" s="14"/>
      <c r="K141" s="14"/>
      <c r="L141" s="209"/>
      <c r="M141" s="214"/>
      <c r="N141" s="215"/>
      <c r="O141" s="215"/>
      <c r="P141" s="215"/>
      <c r="Q141" s="215"/>
      <c r="R141" s="215"/>
      <c r="S141" s="215"/>
      <c r="T141" s="216"/>
      <c r="U141" s="14"/>
      <c r="V141" s="14"/>
      <c r="W141" s="14"/>
      <c r="X141" s="14"/>
      <c r="Y141" s="14"/>
      <c r="Z141" s="14"/>
      <c r="AA141" s="14"/>
      <c r="AB141" s="14"/>
      <c r="AC141" s="14"/>
      <c r="AD141" s="14"/>
      <c r="AE141" s="14"/>
      <c r="AT141" s="210" t="s">
        <v>442</v>
      </c>
      <c r="AU141" s="210" t="s">
        <v>79</v>
      </c>
      <c r="AV141" s="14" t="s">
        <v>113</v>
      </c>
      <c r="AW141" s="14" t="s">
        <v>31</v>
      </c>
      <c r="AX141" s="14" t="s">
        <v>76</v>
      </c>
      <c r="AY141" s="210" t="s">
        <v>328</v>
      </c>
    </row>
    <row r="142" s="2" customFormat="1" ht="37.8" customHeight="1">
      <c r="A142" s="41"/>
      <c r="B142" s="176"/>
      <c r="C142" s="177" t="s">
        <v>239</v>
      </c>
      <c r="D142" s="177" t="s">
        <v>331</v>
      </c>
      <c r="E142" s="178" t="s">
        <v>7922</v>
      </c>
      <c r="F142" s="179" t="s">
        <v>7923</v>
      </c>
      <c r="G142" s="180" t="s">
        <v>491</v>
      </c>
      <c r="H142" s="181">
        <v>34.079999999999998</v>
      </c>
      <c r="I142" s="182"/>
      <c r="J142" s="183">
        <f>ROUND(I142*H142,2)</f>
        <v>0</v>
      </c>
      <c r="K142" s="179" t="s">
        <v>335</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79</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564</v>
      </c>
    </row>
    <row r="143" s="2" customFormat="1">
      <c r="A143" s="41"/>
      <c r="B143" s="42"/>
      <c r="C143" s="41"/>
      <c r="D143" s="190" t="s">
        <v>338</v>
      </c>
      <c r="E143" s="41"/>
      <c r="F143" s="191" t="s">
        <v>7924</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79</v>
      </c>
    </row>
    <row r="144" s="2" customFormat="1" ht="16.5" customHeight="1">
      <c r="A144" s="41"/>
      <c r="B144" s="176"/>
      <c r="C144" s="224" t="s">
        <v>9</v>
      </c>
      <c r="D144" s="224" t="s">
        <v>539</v>
      </c>
      <c r="E144" s="225" t="s">
        <v>7925</v>
      </c>
      <c r="F144" s="226" t="s">
        <v>7926</v>
      </c>
      <c r="G144" s="227" t="s">
        <v>491</v>
      </c>
      <c r="H144" s="228">
        <v>34.079999999999998</v>
      </c>
      <c r="I144" s="229"/>
      <c r="J144" s="230">
        <f>ROUND(I144*H144,2)</f>
        <v>0</v>
      </c>
      <c r="K144" s="226" t="s">
        <v>335</v>
      </c>
      <c r="L144" s="231"/>
      <c r="M144" s="232" t="s">
        <v>3</v>
      </c>
      <c r="N144" s="233"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171</v>
      </c>
      <c r="AT144" s="188" t="s">
        <v>539</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576</v>
      </c>
    </row>
    <row r="145" s="2" customFormat="1" ht="24.15" customHeight="1">
      <c r="A145" s="41"/>
      <c r="B145" s="176"/>
      <c r="C145" s="177" t="s">
        <v>505</v>
      </c>
      <c r="D145" s="177" t="s">
        <v>331</v>
      </c>
      <c r="E145" s="178" t="s">
        <v>8601</v>
      </c>
      <c r="F145" s="179" t="s">
        <v>8602</v>
      </c>
      <c r="G145" s="180" t="s">
        <v>439</v>
      </c>
      <c r="H145" s="181">
        <v>184</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79</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588</v>
      </c>
    </row>
    <row r="146" s="2" customFormat="1">
      <c r="A146" s="41"/>
      <c r="B146" s="42"/>
      <c r="C146" s="41"/>
      <c r="D146" s="190" t="s">
        <v>338</v>
      </c>
      <c r="E146" s="41"/>
      <c r="F146" s="191" t="s">
        <v>8603</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79</v>
      </c>
    </row>
    <row r="147" s="13" customFormat="1">
      <c r="A147" s="13"/>
      <c r="B147" s="201"/>
      <c r="C147" s="13"/>
      <c r="D147" s="195" t="s">
        <v>442</v>
      </c>
      <c r="E147" s="202" t="s">
        <v>3</v>
      </c>
      <c r="F147" s="203" t="s">
        <v>9044</v>
      </c>
      <c r="G147" s="13"/>
      <c r="H147" s="204">
        <v>184</v>
      </c>
      <c r="I147" s="205"/>
      <c r="J147" s="13"/>
      <c r="K147" s="13"/>
      <c r="L147" s="201"/>
      <c r="M147" s="206"/>
      <c r="N147" s="207"/>
      <c r="O147" s="207"/>
      <c r="P147" s="207"/>
      <c r="Q147" s="207"/>
      <c r="R147" s="207"/>
      <c r="S147" s="207"/>
      <c r="T147" s="208"/>
      <c r="U147" s="13"/>
      <c r="V147" s="13"/>
      <c r="W147" s="13"/>
      <c r="X147" s="13"/>
      <c r="Y147" s="13"/>
      <c r="Z147" s="13"/>
      <c r="AA147" s="13"/>
      <c r="AB147" s="13"/>
      <c r="AC147" s="13"/>
      <c r="AD147" s="13"/>
      <c r="AE147" s="13"/>
      <c r="AT147" s="202" t="s">
        <v>442</v>
      </c>
      <c r="AU147" s="202" t="s">
        <v>79</v>
      </c>
      <c r="AV147" s="13" t="s">
        <v>79</v>
      </c>
      <c r="AW147" s="13" t="s">
        <v>31</v>
      </c>
      <c r="AX147" s="13" t="s">
        <v>69</v>
      </c>
      <c r="AY147" s="202" t="s">
        <v>328</v>
      </c>
    </row>
    <row r="148" s="14" customFormat="1">
      <c r="A148" s="14"/>
      <c r="B148" s="209"/>
      <c r="C148" s="14"/>
      <c r="D148" s="195" t="s">
        <v>442</v>
      </c>
      <c r="E148" s="210" t="s">
        <v>3</v>
      </c>
      <c r="F148" s="211" t="s">
        <v>452</v>
      </c>
      <c r="G148" s="14"/>
      <c r="H148" s="212">
        <v>184</v>
      </c>
      <c r="I148" s="213"/>
      <c r="J148" s="14"/>
      <c r="K148" s="14"/>
      <c r="L148" s="209"/>
      <c r="M148" s="214"/>
      <c r="N148" s="215"/>
      <c r="O148" s="215"/>
      <c r="P148" s="215"/>
      <c r="Q148" s="215"/>
      <c r="R148" s="215"/>
      <c r="S148" s="215"/>
      <c r="T148" s="216"/>
      <c r="U148" s="14"/>
      <c r="V148" s="14"/>
      <c r="W148" s="14"/>
      <c r="X148" s="14"/>
      <c r="Y148" s="14"/>
      <c r="Z148" s="14"/>
      <c r="AA148" s="14"/>
      <c r="AB148" s="14"/>
      <c r="AC148" s="14"/>
      <c r="AD148" s="14"/>
      <c r="AE148" s="14"/>
      <c r="AT148" s="210" t="s">
        <v>442</v>
      </c>
      <c r="AU148" s="210" t="s">
        <v>79</v>
      </c>
      <c r="AV148" s="14" t="s">
        <v>113</v>
      </c>
      <c r="AW148" s="14" t="s">
        <v>31</v>
      </c>
      <c r="AX148" s="14" t="s">
        <v>76</v>
      </c>
      <c r="AY148" s="210" t="s">
        <v>328</v>
      </c>
    </row>
    <row r="149" s="2" customFormat="1" ht="37.8" customHeight="1">
      <c r="A149" s="41"/>
      <c r="B149" s="176"/>
      <c r="C149" s="177" t="s">
        <v>512</v>
      </c>
      <c r="D149" s="177" t="s">
        <v>331</v>
      </c>
      <c r="E149" s="178" t="s">
        <v>8622</v>
      </c>
      <c r="F149" s="179" t="s">
        <v>8623</v>
      </c>
      <c r="G149" s="180" t="s">
        <v>439</v>
      </c>
      <c r="H149" s="181">
        <v>168</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79</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598</v>
      </c>
    </row>
    <row r="150" s="2" customFormat="1">
      <c r="A150" s="41"/>
      <c r="B150" s="42"/>
      <c r="C150" s="41"/>
      <c r="D150" s="190" t="s">
        <v>338</v>
      </c>
      <c r="E150" s="41"/>
      <c r="F150" s="191" t="s">
        <v>8624</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79</v>
      </c>
    </row>
    <row r="151" s="15" customFormat="1">
      <c r="A151" s="15"/>
      <c r="B151" s="217"/>
      <c r="C151" s="15"/>
      <c r="D151" s="195" t="s">
        <v>442</v>
      </c>
      <c r="E151" s="218" t="s">
        <v>3</v>
      </c>
      <c r="F151" s="219" t="s">
        <v>9050</v>
      </c>
      <c r="G151" s="15"/>
      <c r="H151" s="218" t="s">
        <v>3</v>
      </c>
      <c r="I151" s="220"/>
      <c r="J151" s="15"/>
      <c r="K151" s="15"/>
      <c r="L151" s="217"/>
      <c r="M151" s="221"/>
      <c r="N151" s="222"/>
      <c r="O151" s="222"/>
      <c r="P151" s="222"/>
      <c r="Q151" s="222"/>
      <c r="R151" s="222"/>
      <c r="S151" s="222"/>
      <c r="T151" s="223"/>
      <c r="U151" s="15"/>
      <c r="V151" s="15"/>
      <c r="W151" s="15"/>
      <c r="X151" s="15"/>
      <c r="Y151" s="15"/>
      <c r="Z151" s="15"/>
      <c r="AA151" s="15"/>
      <c r="AB151" s="15"/>
      <c r="AC151" s="15"/>
      <c r="AD151" s="15"/>
      <c r="AE151" s="15"/>
      <c r="AT151" s="218" t="s">
        <v>442</v>
      </c>
      <c r="AU151" s="218" t="s">
        <v>79</v>
      </c>
      <c r="AV151" s="15" t="s">
        <v>76</v>
      </c>
      <c r="AW151" s="15" t="s">
        <v>31</v>
      </c>
      <c r="AX151" s="15" t="s">
        <v>69</v>
      </c>
      <c r="AY151" s="218" t="s">
        <v>328</v>
      </c>
    </row>
    <row r="152" s="13" customFormat="1">
      <c r="A152" s="13"/>
      <c r="B152" s="201"/>
      <c r="C152" s="13"/>
      <c r="D152" s="195" t="s">
        <v>442</v>
      </c>
      <c r="E152" s="202" t="s">
        <v>3</v>
      </c>
      <c r="F152" s="203" t="s">
        <v>1640</v>
      </c>
      <c r="G152" s="13"/>
      <c r="H152" s="204">
        <v>168</v>
      </c>
      <c r="I152" s="205"/>
      <c r="J152" s="13"/>
      <c r="K152" s="13"/>
      <c r="L152" s="201"/>
      <c r="M152" s="206"/>
      <c r="N152" s="207"/>
      <c r="O152" s="207"/>
      <c r="P152" s="207"/>
      <c r="Q152" s="207"/>
      <c r="R152" s="207"/>
      <c r="S152" s="207"/>
      <c r="T152" s="208"/>
      <c r="U152" s="13"/>
      <c r="V152" s="13"/>
      <c r="W152" s="13"/>
      <c r="X152" s="13"/>
      <c r="Y152" s="13"/>
      <c r="Z152" s="13"/>
      <c r="AA152" s="13"/>
      <c r="AB152" s="13"/>
      <c r="AC152" s="13"/>
      <c r="AD152" s="13"/>
      <c r="AE152" s="13"/>
      <c r="AT152" s="202" t="s">
        <v>442</v>
      </c>
      <c r="AU152" s="202" t="s">
        <v>79</v>
      </c>
      <c r="AV152" s="13" t="s">
        <v>79</v>
      </c>
      <c r="AW152" s="13" t="s">
        <v>31</v>
      </c>
      <c r="AX152" s="13" t="s">
        <v>69</v>
      </c>
      <c r="AY152" s="202" t="s">
        <v>328</v>
      </c>
    </row>
    <row r="153" s="14" customFormat="1">
      <c r="A153" s="14"/>
      <c r="B153" s="209"/>
      <c r="C153" s="14"/>
      <c r="D153" s="195" t="s">
        <v>442</v>
      </c>
      <c r="E153" s="210" t="s">
        <v>3</v>
      </c>
      <c r="F153" s="211" t="s">
        <v>452</v>
      </c>
      <c r="G153" s="14"/>
      <c r="H153" s="212">
        <v>168</v>
      </c>
      <c r="I153" s="213"/>
      <c r="J153" s="14"/>
      <c r="K153" s="14"/>
      <c r="L153" s="209"/>
      <c r="M153" s="214"/>
      <c r="N153" s="215"/>
      <c r="O153" s="215"/>
      <c r="P153" s="215"/>
      <c r="Q153" s="215"/>
      <c r="R153" s="215"/>
      <c r="S153" s="215"/>
      <c r="T153" s="216"/>
      <c r="U153" s="14"/>
      <c r="V153" s="14"/>
      <c r="W153" s="14"/>
      <c r="X153" s="14"/>
      <c r="Y153" s="14"/>
      <c r="Z153" s="14"/>
      <c r="AA153" s="14"/>
      <c r="AB153" s="14"/>
      <c r="AC153" s="14"/>
      <c r="AD153" s="14"/>
      <c r="AE153" s="14"/>
      <c r="AT153" s="210" t="s">
        <v>442</v>
      </c>
      <c r="AU153" s="210" t="s">
        <v>79</v>
      </c>
      <c r="AV153" s="14" t="s">
        <v>113</v>
      </c>
      <c r="AW153" s="14" t="s">
        <v>31</v>
      </c>
      <c r="AX153" s="14" t="s">
        <v>76</v>
      </c>
      <c r="AY153" s="210" t="s">
        <v>328</v>
      </c>
    </row>
    <row r="154" s="2" customFormat="1" ht="24.15" customHeight="1">
      <c r="A154" s="41"/>
      <c r="B154" s="176"/>
      <c r="C154" s="177" t="s">
        <v>526</v>
      </c>
      <c r="D154" s="177" t="s">
        <v>331</v>
      </c>
      <c r="E154" s="178" t="s">
        <v>8605</v>
      </c>
      <c r="F154" s="179" t="s">
        <v>8606</v>
      </c>
      <c r="G154" s="180" t="s">
        <v>8607</v>
      </c>
      <c r="H154" s="181">
        <v>3.6800000000000002</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610</v>
      </c>
    </row>
    <row r="155" s="2" customFormat="1">
      <c r="A155" s="41"/>
      <c r="B155" s="42"/>
      <c r="C155" s="41"/>
      <c r="D155" s="190" t="s">
        <v>338</v>
      </c>
      <c r="E155" s="41"/>
      <c r="F155" s="191" t="s">
        <v>8608</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79</v>
      </c>
    </row>
    <row r="156" s="15" customFormat="1">
      <c r="A156" s="15"/>
      <c r="B156" s="217"/>
      <c r="C156" s="15"/>
      <c r="D156" s="195" t="s">
        <v>442</v>
      </c>
      <c r="E156" s="218" t="s">
        <v>3</v>
      </c>
      <c r="F156" s="219" t="s">
        <v>8188</v>
      </c>
      <c r="G156" s="15"/>
      <c r="H156" s="218" t="s">
        <v>3</v>
      </c>
      <c r="I156" s="220"/>
      <c r="J156" s="15"/>
      <c r="K156" s="15"/>
      <c r="L156" s="217"/>
      <c r="M156" s="221"/>
      <c r="N156" s="222"/>
      <c r="O156" s="222"/>
      <c r="P156" s="222"/>
      <c r="Q156" s="222"/>
      <c r="R156" s="222"/>
      <c r="S156" s="222"/>
      <c r="T156" s="223"/>
      <c r="U156" s="15"/>
      <c r="V156" s="15"/>
      <c r="W156" s="15"/>
      <c r="X156" s="15"/>
      <c r="Y156" s="15"/>
      <c r="Z156" s="15"/>
      <c r="AA156" s="15"/>
      <c r="AB156" s="15"/>
      <c r="AC156" s="15"/>
      <c r="AD156" s="15"/>
      <c r="AE156" s="15"/>
      <c r="AT156" s="218" t="s">
        <v>442</v>
      </c>
      <c r="AU156" s="218" t="s">
        <v>79</v>
      </c>
      <c r="AV156" s="15" t="s">
        <v>76</v>
      </c>
      <c r="AW156" s="15" t="s">
        <v>31</v>
      </c>
      <c r="AX156" s="15" t="s">
        <v>69</v>
      </c>
      <c r="AY156" s="218" t="s">
        <v>328</v>
      </c>
    </row>
    <row r="157" s="13" customFormat="1">
      <c r="A157" s="13"/>
      <c r="B157" s="201"/>
      <c r="C157" s="13"/>
      <c r="D157" s="195" t="s">
        <v>442</v>
      </c>
      <c r="E157" s="202" t="s">
        <v>3</v>
      </c>
      <c r="F157" s="203" t="s">
        <v>9045</v>
      </c>
      <c r="G157" s="13"/>
      <c r="H157" s="204">
        <v>3.6800000000000002</v>
      </c>
      <c r="I157" s="205"/>
      <c r="J157" s="13"/>
      <c r="K157" s="13"/>
      <c r="L157" s="201"/>
      <c r="M157" s="206"/>
      <c r="N157" s="207"/>
      <c r="O157" s="207"/>
      <c r="P157" s="207"/>
      <c r="Q157" s="207"/>
      <c r="R157" s="207"/>
      <c r="S157" s="207"/>
      <c r="T157" s="208"/>
      <c r="U157" s="13"/>
      <c r="V157" s="13"/>
      <c r="W157" s="13"/>
      <c r="X157" s="13"/>
      <c r="Y157" s="13"/>
      <c r="Z157" s="13"/>
      <c r="AA157" s="13"/>
      <c r="AB157" s="13"/>
      <c r="AC157" s="13"/>
      <c r="AD157" s="13"/>
      <c r="AE157" s="13"/>
      <c r="AT157" s="202" t="s">
        <v>442</v>
      </c>
      <c r="AU157" s="202" t="s">
        <v>79</v>
      </c>
      <c r="AV157" s="13" t="s">
        <v>79</v>
      </c>
      <c r="AW157" s="13" t="s">
        <v>31</v>
      </c>
      <c r="AX157" s="13" t="s">
        <v>69</v>
      </c>
      <c r="AY157" s="202" t="s">
        <v>328</v>
      </c>
    </row>
    <row r="158" s="14" customFormat="1">
      <c r="A158" s="14"/>
      <c r="B158" s="209"/>
      <c r="C158" s="14"/>
      <c r="D158" s="195" t="s">
        <v>442</v>
      </c>
      <c r="E158" s="210" t="s">
        <v>3</v>
      </c>
      <c r="F158" s="211" t="s">
        <v>452</v>
      </c>
      <c r="G158" s="14"/>
      <c r="H158" s="212">
        <v>3.6800000000000002</v>
      </c>
      <c r="I158" s="213"/>
      <c r="J158" s="14"/>
      <c r="K158" s="14"/>
      <c r="L158" s="209"/>
      <c r="M158" s="214"/>
      <c r="N158" s="215"/>
      <c r="O158" s="215"/>
      <c r="P158" s="215"/>
      <c r="Q158" s="215"/>
      <c r="R158" s="215"/>
      <c r="S158" s="215"/>
      <c r="T158" s="216"/>
      <c r="U158" s="14"/>
      <c r="V158" s="14"/>
      <c r="W158" s="14"/>
      <c r="X158" s="14"/>
      <c r="Y158" s="14"/>
      <c r="Z158" s="14"/>
      <c r="AA158" s="14"/>
      <c r="AB158" s="14"/>
      <c r="AC158" s="14"/>
      <c r="AD158" s="14"/>
      <c r="AE158" s="14"/>
      <c r="AT158" s="210" t="s">
        <v>442</v>
      </c>
      <c r="AU158" s="210" t="s">
        <v>79</v>
      </c>
      <c r="AV158" s="14" t="s">
        <v>113</v>
      </c>
      <c r="AW158" s="14" t="s">
        <v>31</v>
      </c>
      <c r="AX158" s="14" t="s">
        <v>76</v>
      </c>
      <c r="AY158" s="210" t="s">
        <v>328</v>
      </c>
    </row>
    <row r="159" s="2" customFormat="1" ht="24.15" customHeight="1">
      <c r="A159" s="41"/>
      <c r="B159" s="176"/>
      <c r="C159" s="177" t="s">
        <v>532</v>
      </c>
      <c r="D159" s="177" t="s">
        <v>331</v>
      </c>
      <c r="E159" s="178" t="s">
        <v>8610</v>
      </c>
      <c r="F159" s="179" t="s">
        <v>8611</v>
      </c>
      <c r="G159" s="180" t="s">
        <v>585</v>
      </c>
      <c r="H159" s="181">
        <v>0.0060000000000000001</v>
      </c>
      <c r="I159" s="182"/>
      <c r="J159" s="183">
        <f>ROUND(I159*H159,2)</f>
        <v>0</v>
      </c>
      <c r="K159" s="179" t="s">
        <v>335</v>
      </c>
      <c r="L159" s="42"/>
      <c r="M159" s="184" t="s">
        <v>3</v>
      </c>
      <c r="N159" s="185" t="s">
        <v>40</v>
      </c>
      <c r="O159" s="75"/>
      <c r="P159" s="186">
        <f>O159*H159</f>
        <v>0</v>
      </c>
      <c r="Q159" s="186">
        <v>0</v>
      </c>
      <c r="R159" s="186">
        <f>Q159*H159</f>
        <v>0</v>
      </c>
      <c r="S159" s="186">
        <v>0</v>
      </c>
      <c r="T159" s="187">
        <f>S159*H159</f>
        <v>0</v>
      </c>
      <c r="U159" s="41"/>
      <c r="V159" s="41"/>
      <c r="W159" s="41"/>
      <c r="X159" s="41"/>
      <c r="Y159" s="41"/>
      <c r="Z159" s="41"/>
      <c r="AA159" s="41"/>
      <c r="AB159" s="41"/>
      <c r="AC159" s="41"/>
      <c r="AD159" s="41"/>
      <c r="AE159" s="41"/>
      <c r="AR159" s="188" t="s">
        <v>113</v>
      </c>
      <c r="AT159" s="188" t="s">
        <v>331</v>
      </c>
      <c r="AU159" s="188" t="s">
        <v>79</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621</v>
      </c>
    </row>
    <row r="160" s="2" customFormat="1">
      <c r="A160" s="41"/>
      <c r="B160" s="42"/>
      <c r="C160" s="41"/>
      <c r="D160" s="190" t="s">
        <v>338</v>
      </c>
      <c r="E160" s="41"/>
      <c r="F160" s="191" t="s">
        <v>8612</v>
      </c>
      <c r="G160" s="41"/>
      <c r="H160" s="41"/>
      <c r="I160" s="192"/>
      <c r="J160" s="41"/>
      <c r="K160" s="41"/>
      <c r="L160" s="42"/>
      <c r="M160" s="193"/>
      <c r="N160" s="194"/>
      <c r="O160" s="75"/>
      <c r="P160" s="75"/>
      <c r="Q160" s="75"/>
      <c r="R160" s="75"/>
      <c r="S160" s="75"/>
      <c r="T160" s="76"/>
      <c r="U160" s="41"/>
      <c r="V160" s="41"/>
      <c r="W160" s="41"/>
      <c r="X160" s="41"/>
      <c r="Y160" s="41"/>
      <c r="Z160" s="41"/>
      <c r="AA160" s="41"/>
      <c r="AB160" s="41"/>
      <c r="AC160" s="41"/>
      <c r="AD160" s="41"/>
      <c r="AE160" s="41"/>
      <c r="AT160" s="22" t="s">
        <v>338</v>
      </c>
      <c r="AU160" s="22" t="s">
        <v>79</v>
      </c>
    </row>
    <row r="161" s="2" customFormat="1" ht="16.5" customHeight="1">
      <c r="A161" s="41"/>
      <c r="B161" s="176"/>
      <c r="C161" s="224" t="s">
        <v>538</v>
      </c>
      <c r="D161" s="224" t="s">
        <v>539</v>
      </c>
      <c r="E161" s="225" t="s">
        <v>8617</v>
      </c>
      <c r="F161" s="226" t="s">
        <v>8618</v>
      </c>
      <c r="G161" s="227" t="s">
        <v>1388</v>
      </c>
      <c r="H161" s="228">
        <v>5.5199999999999996</v>
      </c>
      <c r="I161" s="229"/>
      <c r="J161" s="230">
        <f>ROUND(I161*H161,2)</f>
        <v>0</v>
      </c>
      <c r="K161" s="226" t="s">
        <v>335</v>
      </c>
      <c r="L161" s="231"/>
      <c r="M161" s="232" t="s">
        <v>3</v>
      </c>
      <c r="N161" s="233"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171</v>
      </c>
      <c r="AT161" s="188" t="s">
        <v>539</v>
      </c>
      <c r="AU161" s="188" t="s">
        <v>79</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113</v>
      </c>
      <c r="BM161" s="188" t="s">
        <v>631</v>
      </c>
    </row>
    <row r="162" s="15" customFormat="1">
      <c r="A162" s="15"/>
      <c r="B162" s="217"/>
      <c r="C162" s="15"/>
      <c r="D162" s="195" t="s">
        <v>442</v>
      </c>
      <c r="E162" s="218" t="s">
        <v>3</v>
      </c>
      <c r="F162" s="219" t="s">
        <v>8627</v>
      </c>
      <c r="G162" s="15"/>
      <c r="H162" s="218" t="s">
        <v>3</v>
      </c>
      <c r="I162" s="220"/>
      <c r="J162" s="15"/>
      <c r="K162" s="15"/>
      <c r="L162" s="217"/>
      <c r="M162" s="221"/>
      <c r="N162" s="222"/>
      <c r="O162" s="222"/>
      <c r="P162" s="222"/>
      <c r="Q162" s="222"/>
      <c r="R162" s="222"/>
      <c r="S162" s="222"/>
      <c r="T162" s="223"/>
      <c r="U162" s="15"/>
      <c r="V162" s="15"/>
      <c r="W162" s="15"/>
      <c r="X162" s="15"/>
      <c r="Y162" s="15"/>
      <c r="Z162" s="15"/>
      <c r="AA162" s="15"/>
      <c r="AB162" s="15"/>
      <c r="AC162" s="15"/>
      <c r="AD162" s="15"/>
      <c r="AE162" s="15"/>
      <c r="AT162" s="218" t="s">
        <v>442</v>
      </c>
      <c r="AU162" s="218" t="s">
        <v>79</v>
      </c>
      <c r="AV162" s="15" t="s">
        <v>76</v>
      </c>
      <c r="AW162" s="15" t="s">
        <v>31</v>
      </c>
      <c r="AX162" s="15" t="s">
        <v>69</v>
      </c>
      <c r="AY162" s="218" t="s">
        <v>328</v>
      </c>
    </row>
    <row r="163" s="13" customFormat="1">
      <c r="A163" s="13"/>
      <c r="B163" s="201"/>
      <c r="C163" s="13"/>
      <c r="D163" s="195" t="s">
        <v>442</v>
      </c>
      <c r="E163" s="202" t="s">
        <v>3</v>
      </c>
      <c r="F163" s="203" t="s">
        <v>9051</v>
      </c>
      <c r="G163" s="13"/>
      <c r="H163" s="204">
        <v>5.5199999999999996</v>
      </c>
      <c r="I163" s="205"/>
      <c r="J163" s="13"/>
      <c r="K163" s="13"/>
      <c r="L163" s="201"/>
      <c r="M163" s="206"/>
      <c r="N163" s="207"/>
      <c r="O163" s="207"/>
      <c r="P163" s="207"/>
      <c r="Q163" s="207"/>
      <c r="R163" s="207"/>
      <c r="S163" s="207"/>
      <c r="T163" s="208"/>
      <c r="U163" s="13"/>
      <c r="V163" s="13"/>
      <c r="W163" s="13"/>
      <c r="X163" s="13"/>
      <c r="Y163" s="13"/>
      <c r="Z163" s="13"/>
      <c r="AA163" s="13"/>
      <c r="AB163" s="13"/>
      <c r="AC163" s="13"/>
      <c r="AD163" s="13"/>
      <c r="AE163" s="13"/>
      <c r="AT163" s="202" t="s">
        <v>442</v>
      </c>
      <c r="AU163" s="202" t="s">
        <v>79</v>
      </c>
      <c r="AV163" s="13" t="s">
        <v>79</v>
      </c>
      <c r="AW163" s="13" t="s">
        <v>31</v>
      </c>
      <c r="AX163" s="13" t="s">
        <v>69</v>
      </c>
      <c r="AY163" s="202" t="s">
        <v>328</v>
      </c>
    </row>
    <row r="164" s="14" customFormat="1">
      <c r="A164" s="14"/>
      <c r="B164" s="209"/>
      <c r="C164" s="14"/>
      <c r="D164" s="195" t="s">
        <v>442</v>
      </c>
      <c r="E164" s="210" t="s">
        <v>3</v>
      </c>
      <c r="F164" s="211" t="s">
        <v>452</v>
      </c>
      <c r="G164" s="14"/>
      <c r="H164" s="212">
        <v>5.5199999999999996</v>
      </c>
      <c r="I164" s="213"/>
      <c r="J164" s="14"/>
      <c r="K164" s="14"/>
      <c r="L164" s="209"/>
      <c r="M164" s="214"/>
      <c r="N164" s="215"/>
      <c r="O164" s="215"/>
      <c r="P164" s="215"/>
      <c r="Q164" s="215"/>
      <c r="R164" s="215"/>
      <c r="S164" s="215"/>
      <c r="T164" s="216"/>
      <c r="U164" s="14"/>
      <c r="V164" s="14"/>
      <c r="W164" s="14"/>
      <c r="X164" s="14"/>
      <c r="Y164" s="14"/>
      <c r="Z164" s="14"/>
      <c r="AA164" s="14"/>
      <c r="AB164" s="14"/>
      <c r="AC164" s="14"/>
      <c r="AD164" s="14"/>
      <c r="AE164" s="14"/>
      <c r="AT164" s="210" t="s">
        <v>442</v>
      </c>
      <c r="AU164" s="210" t="s">
        <v>79</v>
      </c>
      <c r="AV164" s="14" t="s">
        <v>113</v>
      </c>
      <c r="AW164" s="14" t="s">
        <v>31</v>
      </c>
      <c r="AX164" s="14" t="s">
        <v>76</v>
      </c>
      <c r="AY164" s="210" t="s">
        <v>328</v>
      </c>
    </row>
    <row r="165" s="2" customFormat="1" ht="24.15" customHeight="1">
      <c r="A165" s="41"/>
      <c r="B165" s="176"/>
      <c r="C165" s="177" t="s">
        <v>544</v>
      </c>
      <c r="D165" s="177" t="s">
        <v>331</v>
      </c>
      <c r="E165" s="178" t="s">
        <v>9052</v>
      </c>
      <c r="F165" s="179" t="s">
        <v>8633</v>
      </c>
      <c r="G165" s="180" t="s">
        <v>574</v>
      </c>
      <c r="H165" s="181">
        <v>5</v>
      </c>
      <c r="I165" s="182"/>
      <c r="J165" s="183">
        <f>ROUND(I165*H165,2)</f>
        <v>0</v>
      </c>
      <c r="K165" s="179" t="s">
        <v>335</v>
      </c>
      <c r="L165" s="42"/>
      <c r="M165" s="184" t="s">
        <v>3</v>
      </c>
      <c r="N165" s="185" t="s">
        <v>40</v>
      </c>
      <c r="O165" s="75"/>
      <c r="P165" s="186">
        <f>O165*H165</f>
        <v>0</v>
      </c>
      <c r="Q165" s="186">
        <v>0</v>
      </c>
      <c r="R165" s="186">
        <f>Q165*H165</f>
        <v>0</v>
      </c>
      <c r="S165" s="186">
        <v>0</v>
      </c>
      <c r="T165" s="187">
        <f>S165*H165</f>
        <v>0</v>
      </c>
      <c r="U165" s="41"/>
      <c r="V165" s="41"/>
      <c r="W165" s="41"/>
      <c r="X165" s="41"/>
      <c r="Y165" s="41"/>
      <c r="Z165" s="41"/>
      <c r="AA165" s="41"/>
      <c r="AB165" s="41"/>
      <c r="AC165" s="41"/>
      <c r="AD165" s="41"/>
      <c r="AE165" s="41"/>
      <c r="AR165" s="188" t="s">
        <v>113</v>
      </c>
      <c r="AT165" s="188" t="s">
        <v>331</v>
      </c>
      <c r="AU165" s="188" t="s">
        <v>79</v>
      </c>
      <c r="AY165" s="22" t="s">
        <v>328</v>
      </c>
      <c r="BE165" s="189">
        <f>IF(N165="základní",J165,0)</f>
        <v>0</v>
      </c>
      <c r="BF165" s="189">
        <f>IF(N165="snížená",J165,0)</f>
        <v>0</v>
      </c>
      <c r="BG165" s="189">
        <f>IF(N165="zákl. přenesená",J165,0)</f>
        <v>0</v>
      </c>
      <c r="BH165" s="189">
        <f>IF(N165="sníž. přenesená",J165,0)</f>
        <v>0</v>
      </c>
      <c r="BI165" s="189">
        <f>IF(N165="nulová",J165,0)</f>
        <v>0</v>
      </c>
      <c r="BJ165" s="22" t="s">
        <v>76</v>
      </c>
      <c r="BK165" s="189">
        <f>ROUND(I165*H165,2)</f>
        <v>0</v>
      </c>
      <c r="BL165" s="22" t="s">
        <v>113</v>
      </c>
      <c r="BM165" s="188" t="s">
        <v>643</v>
      </c>
    </row>
    <row r="166" s="2" customFormat="1">
      <c r="A166" s="41"/>
      <c r="B166" s="42"/>
      <c r="C166" s="41"/>
      <c r="D166" s="190" t="s">
        <v>338</v>
      </c>
      <c r="E166" s="41"/>
      <c r="F166" s="191" t="s">
        <v>9053</v>
      </c>
      <c r="G166" s="41"/>
      <c r="H166" s="41"/>
      <c r="I166" s="192"/>
      <c r="J166" s="41"/>
      <c r="K166" s="41"/>
      <c r="L166" s="42"/>
      <c r="M166" s="193"/>
      <c r="N166" s="194"/>
      <c r="O166" s="75"/>
      <c r="P166" s="75"/>
      <c r="Q166" s="75"/>
      <c r="R166" s="75"/>
      <c r="S166" s="75"/>
      <c r="T166" s="76"/>
      <c r="U166" s="41"/>
      <c r="V166" s="41"/>
      <c r="W166" s="41"/>
      <c r="X166" s="41"/>
      <c r="Y166" s="41"/>
      <c r="Z166" s="41"/>
      <c r="AA166" s="41"/>
      <c r="AB166" s="41"/>
      <c r="AC166" s="41"/>
      <c r="AD166" s="41"/>
      <c r="AE166" s="41"/>
      <c r="AT166" s="22" t="s">
        <v>338</v>
      </c>
      <c r="AU166" s="22" t="s">
        <v>79</v>
      </c>
    </row>
    <row r="167" s="2" customFormat="1" ht="21.75" customHeight="1">
      <c r="A167" s="41"/>
      <c r="B167" s="176"/>
      <c r="C167" s="177" t="s">
        <v>550</v>
      </c>
      <c r="D167" s="177" t="s">
        <v>331</v>
      </c>
      <c r="E167" s="178" t="s">
        <v>8629</v>
      </c>
      <c r="F167" s="179" t="s">
        <v>8630</v>
      </c>
      <c r="G167" s="180" t="s">
        <v>367</v>
      </c>
      <c r="H167" s="181">
        <v>15</v>
      </c>
      <c r="I167" s="182"/>
      <c r="J167" s="183">
        <f>ROUND(I167*H167,2)</f>
        <v>0</v>
      </c>
      <c r="K167" s="179" t="s">
        <v>335</v>
      </c>
      <c r="L167" s="42"/>
      <c r="M167" s="184" t="s">
        <v>3</v>
      </c>
      <c r="N167" s="185" t="s">
        <v>40</v>
      </c>
      <c r="O167" s="75"/>
      <c r="P167" s="186">
        <f>O167*H167</f>
        <v>0</v>
      </c>
      <c r="Q167" s="186">
        <v>0</v>
      </c>
      <c r="R167" s="186">
        <f>Q167*H167</f>
        <v>0</v>
      </c>
      <c r="S167" s="186">
        <v>0</v>
      </c>
      <c r="T167" s="187">
        <f>S167*H167</f>
        <v>0</v>
      </c>
      <c r="U167" s="41"/>
      <c r="V167" s="41"/>
      <c r="W167" s="41"/>
      <c r="X167" s="41"/>
      <c r="Y167" s="41"/>
      <c r="Z167" s="41"/>
      <c r="AA167" s="41"/>
      <c r="AB167" s="41"/>
      <c r="AC167" s="41"/>
      <c r="AD167" s="41"/>
      <c r="AE167" s="41"/>
      <c r="AR167" s="188" t="s">
        <v>113</v>
      </c>
      <c r="AT167" s="188" t="s">
        <v>331</v>
      </c>
      <c r="AU167" s="188" t="s">
        <v>79</v>
      </c>
      <c r="AY167" s="22" t="s">
        <v>328</v>
      </c>
      <c r="BE167" s="189">
        <f>IF(N167="základní",J167,0)</f>
        <v>0</v>
      </c>
      <c r="BF167" s="189">
        <f>IF(N167="snížená",J167,0)</f>
        <v>0</v>
      </c>
      <c r="BG167" s="189">
        <f>IF(N167="zákl. přenesená",J167,0)</f>
        <v>0</v>
      </c>
      <c r="BH167" s="189">
        <f>IF(N167="sníž. přenesená",J167,0)</f>
        <v>0</v>
      </c>
      <c r="BI167" s="189">
        <f>IF(N167="nulová",J167,0)</f>
        <v>0</v>
      </c>
      <c r="BJ167" s="22" t="s">
        <v>76</v>
      </c>
      <c r="BK167" s="189">
        <f>ROUND(I167*H167,2)</f>
        <v>0</v>
      </c>
      <c r="BL167" s="22" t="s">
        <v>113</v>
      </c>
      <c r="BM167" s="188" t="s">
        <v>654</v>
      </c>
    </row>
    <row r="168" s="2" customFormat="1">
      <c r="A168" s="41"/>
      <c r="B168" s="42"/>
      <c r="C168" s="41"/>
      <c r="D168" s="190" t="s">
        <v>338</v>
      </c>
      <c r="E168" s="41"/>
      <c r="F168" s="191" t="s">
        <v>8631</v>
      </c>
      <c r="G168" s="41"/>
      <c r="H168" s="41"/>
      <c r="I168" s="192"/>
      <c r="J168" s="41"/>
      <c r="K168" s="41"/>
      <c r="L168" s="42"/>
      <c r="M168" s="193"/>
      <c r="N168" s="194"/>
      <c r="O168" s="75"/>
      <c r="P168" s="75"/>
      <c r="Q168" s="75"/>
      <c r="R168" s="75"/>
      <c r="S168" s="75"/>
      <c r="T168" s="76"/>
      <c r="U168" s="41"/>
      <c r="V168" s="41"/>
      <c r="W168" s="41"/>
      <c r="X168" s="41"/>
      <c r="Y168" s="41"/>
      <c r="Z168" s="41"/>
      <c r="AA168" s="41"/>
      <c r="AB168" s="41"/>
      <c r="AC168" s="41"/>
      <c r="AD168" s="41"/>
      <c r="AE168" s="41"/>
      <c r="AT168" s="22" t="s">
        <v>338</v>
      </c>
      <c r="AU168" s="22" t="s">
        <v>79</v>
      </c>
    </row>
    <row r="169" s="2" customFormat="1" ht="24.15" customHeight="1">
      <c r="A169" s="41"/>
      <c r="B169" s="176"/>
      <c r="C169" s="177" t="s">
        <v>556</v>
      </c>
      <c r="D169" s="177" t="s">
        <v>331</v>
      </c>
      <c r="E169" s="178" t="s">
        <v>9054</v>
      </c>
      <c r="F169" s="179" t="s">
        <v>8635</v>
      </c>
      <c r="G169" s="180" t="s">
        <v>439</v>
      </c>
      <c r="H169" s="181">
        <v>16.800000000000001</v>
      </c>
      <c r="I169" s="182"/>
      <c r="J169" s="183">
        <f>ROUND(I169*H169,2)</f>
        <v>0</v>
      </c>
      <c r="K169" s="179" t="s">
        <v>335</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113</v>
      </c>
      <c r="AT169" s="188" t="s">
        <v>331</v>
      </c>
      <c r="AU169" s="188" t="s">
        <v>79</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666</v>
      </c>
    </row>
    <row r="170" s="2" customFormat="1">
      <c r="A170" s="41"/>
      <c r="B170" s="42"/>
      <c r="C170" s="41"/>
      <c r="D170" s="190" t="s">
        <v>338</v>
      </c>
      <c r="E170" s="41"/>
      <c r="F170" s="191" t="s">
        <v>9055</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79</v>
      </c>
    </row>
    <row r="171" s="15" customFormat="1">
      <c r="A171" s="15"/>
      <c r="B171" s="217"/>
      <c r="C171" s="15"/>
      <c r="D171" s="195" t="s">
        <v>442</v>
      </c>
      <c r="E171" s="218" t="s">
        <v>3</v>
      </c>
      <c r="F171" s="219" t="s">
        <v>8636</v>
      </c>
      <c r="G171" s="15"/>
      <c r="H171" s="218" t="s">
        <v>3</v>
      </c>
      <c r="I171" s="220"/>
      <c r="J171" s="15"/>
      <c r="K171" s="15"/>
      <c r="L171" s="217"/>
      <c r="M171" s="221"/>
      <c r="N171" s="222"/>
      <c r="O171" s="222"/>
      <c r="P171" s="222"/>
      <c r="Q171" s="222"/>
      <c r="R171" s="222"/>
      <c r="S171" s="222"/>
      <c r="T171" s="223"/>
      <c r="U171" s="15"/>
      <c r="V171" s="15"/>
      <c r="W171" s="15"/>
      <c r="X171" s="15"/>
      <c r="Y171" s="15"/>
      <c r="Z171" s="15"/>
      <c r="AA171" s="15"/>
      <c r="AB171" s="15"/>
      <c r="AC171" s="15"/>
      <c r="AD171" s="15"/>
      <c r="AE171" s="15"/>
      <c r="AT171" s="218" t="s">
        <v>442</v>
      </c>
      <c r="AU171" s="218" t="s">
        <v>79</v>
      </c>
      <c r="AV171" s="15" t="s">
        <v>76</v>
      </c>
      <c r="AW171" s="15" t="s">
        <v>31</v>
      </c>
      <c r="AX171" s="15" t="s">
        <v>69</v>
      </c>
      <c r="AY171" s="218" t="s">
        <v>328</v>
      </c>
    </row>
    <row r="172" s="15" customFormat="1">
      <c r="A172" s="15"/>
      <c r="B172" s="217"/>
      <c r="C172" s="15"/>
      <c r="D172" s="195" t="s">
        <v>442</v>
      </c>
      <c r="E172" s="218" t="s">
        <v>3</v>
      </c>
      <c r="F172" s="219" t="s">
        <v>8637</v>
      </c>
      <c r="G172" s="15"/>
      <c r="H172" s="218" t="s">
        <v>3</v>
      </c>
      <c r="I172" s="220"/>
      <c r="J172" s="15"/>
      <c r="K172" s="15"/>
      <c r="L172" s="217"/>
      <c r="M172" s="221"/>
      <c r="N172" s="222"/>
      <c r="O172" s="222"/>
      <c r="P172" s="222"/>
      <c r="Q172" s="222"/>
      <c r="R172" s="222"/>
      <c r="S172" s="222"/>
      <c r="T172" s="223"/>
      <c r="U172" s="15"/>
      <c r="V172" s="15"/>
      <c r="W172" s="15"/>
      <c r="X172" s="15"/>
      <c r="Y172" s="15"/>
      <c r="Z172" s="15"/>
      <c r="AA172" s="15"/>
      <c r="AB172" s="15"/>
      <c r="AC172" s="15"/>
      <c r="AD172" s="15"/>
      <c r="AE172" s="15"/>
      <c r="AT172" s="218" t="s">
        <v>442</v>
      </c>
      <c r="AU172" s="218" t="s">
        <v>79</v>
      </c>
      <c r="AV172" s="15" t="s">
        <v>76</v>
      </c>
      <c r="AW172" s="15" t="s">
        <v>31</v>
      </c>
      <c r="AX172" s="15" t="s">
        <v>69</v>
      </c>
      <c r="AY172" s="218" t="s">
        <v>328</v>
      </c>
    </row>
    <row r="173" s="13" customFormat="1">
      <c r="A173" s="13"/>
      <c r="B173" s="201"/>
      <c r="C173" s="13"/>
      <c r="D173" s="195" t="s">
        <v>442</v>
      </c>
      <c r="E173" s="202" t="s">
        <v>3</v>
      </c>
      <c r="F173" s="203" t="s">
        <v>9056</v>
      </c>
      <c r="G173" s="13"/>
      <c r="H173" s="204">
        <v>4</v>
      </c>
      <c r="I173" s="205"/>
      <c r="J173" s="13"/>
      <c r="K173" s="13"/>
      <c r="L173" s="201"/>
      <c r="M173" s="206"/>
      <c r="N173" s="207"/>
      <c r="O173" s="207"/>
      <c r="P173" s="207"/>
      <c r="Q173" s="207"/>
      <c r="R173" s="207"/>
      <c r="S173" s="207"/>
      <c r="T173" s="208"/>
      <c r="U173" s="13"/>
      <c r="V173" s="13"/>
      <c r="W173" s="13"/>
      <c r="X173" s="13"/>
      <c r="Y173" s="13"/>
      <c r="Z173" s="13"/>
      <c r="AA173" s="13"/>
      <c r="AB173" s="13"/>
      <c r="AC173" s="13"/>
      <c r="AD173" s="13"/>
      <c r="AE173" s="13"/>
      <c r="AT173" s="202" t="s">
        <v>442</v>
      </c>
      <c r="AU173" s="202" t="s">
        <v>79</v>
      </c>
      <c r="AV173" s="13" t="s">
        <v>79</v>
      </c>
      <c r="AW173" s="13" t="s">
        <v>31</v>
      </c>
      <c r="AX173" s="13" t="s">
        <v>69</v>
      </c>
      <c r="AY173" s="202" t="s">
        <v>328</v>
      </c>
    </row>
    <row r="174" s="15" customFormat="1">
      <c r="A174" s="15"/>
      <c r="B174" s="217"/>
      <c r="C174" s="15"/>
      <c r="D174" s="195" t="s">
        <v>442</v>
      </c>
      <c r="E174" s="218" t="s">
        <v>3</v>
      </c>
      <c r="F174" s="219" t="s">
        <v>8639</v>
      </c>
      <c r="G174" s="15"/>
      <c r="H174" s="218" t="s">
        <v>3</v>
      </c>
      <c r="I174" s="220"/>
      <c r="J174" s="15"/>
      <c r="K174" s="15"/>
      <c r="L174" s="217"/>
      <c r="M174" s="221"/>
      <c r="N174" s="222"/>
      <c r="O174" s="222"/>
      <c r="P174" s="222"/>
      <c r="Q174" s="222"/>
      <c r="R174" s="222"/>
      <c r="S174" s="222"/>
      <c r="T174" s="223"/>
      <c r="U174" s="15"/>
      <c r="V174" s="15"/>
      <c r="W174" s="15"/>
      <c r="X174" s="15"/>
      <c r="Y174" s="15"/>
      <c r="Z174" s="15"/>
      <c r="AA174" s="15"/>
      <c r="AB174" s="15"/>
      <c r="AC174" s="15"/>
      <c r="AD174" s="15"/>
      <c r="AE174" s="15"/>
      <c r="AT174" s="218" t="s">
        <v>442</v>
      </c>
      <c r="AU174" s="218" t="s">
        <v>79</v>
      </c>
      <c r="AV174" s="15" t="s">
        <v>76</v>
      </c>
      <c r="AW174" s="15" t="s">
        <v>31</v>
      </c>
      <c r="AX174" s="15" t="s">
        <v>69</v>
      </c>
      <c r="AY174" s="218" t="s">
        <v>328</v>
      </c>
    </row>
    <row r="175" s="13" customFormat="1">
      <c r="A175" s="13"/>
      <c r="B175" s="201"/>
      <c r="C175" s="13"/>
      <c r="D175" s="195" t="s">
        <v>442</v>
      </c>
      <c r="E175" s="202" t="s">
        <v>3</v>
      </c>
      <c r="F175" s="203" t="s">
        <v>9057</v>
      </c>
      <c r="G175" s="13"/>
      <c r="H175" s="204">
        <v>12.800000000000001</v>
      </c>
      <c r="I175" s="205"/>
      <c r="J175" s="13"/>
      <c r="K175" s="13"/>
      <c r="L175" s="201"/>
      <c r="M175" s="206"/>
      <c r="N175" s="207"/>
      <c r="O175" s="207"/>
      <c r="P175" s="207"/>
      <c r="Q175" s="207"/>
      <c r="R175" s="207"/>
      <c r="S175" s="207"/>
      <c r="T175" s="208"/>
      <c r="U175" s="13"/>
      <c r="V175" s="13"/>
      <c r="W175" s="13"/>
      <c r="X175" s="13"/>
      <c r="Y175" s="13"/>
      <c r="Z175" s="13"/>
      <c r="AA175" s="13"/>
      <c r="AB175" s="13"/>
      <c r="AC175" s="13"/>
      <c r="AD175" s="13"/>
      <c r="AE175" s="13"/>
      <c r="AT175" s="202" t="s">
        <v>442</v>
      </c>
      <c r="AU175" s="202" t="s">
        <v>79</v>
      </c>
      <c r="AV175" s="13" t="s">
        <v>79</v>
      </c>
      <c r="AW175" s="13" t="s">
        <v>31</v>
      </c>
      <c r="AX175" s="13" t="s">
        <v>69</v>
      </c>
      <c r="AY175" s="202" t="s">
        <v>328</v>
      </c>
    </row>
    <row r="176" s="14" customFormat="1">
      <c r="A176" s="14"/>
      <c r="B176" s="209"/>
      <c r="C176" s="14"/>
      <c r="D176" s="195" t="s">
        <v>442</v>
      </c>
      <c r="E176" s="210" t="s">
        <v>3</v>
      </c>
      <c r="F176" s="211" t="s">
        <v>452</v>
      </c>
      <c r="G176" s="14"/>
      <c r="H176" s="212">
        <v>16.800000000000001</v>
      </c>
      <c r="I176" s="213"/>
      <c r="J176" s="14"/>
      <c r="K176" s="14"/>
      <c r="L176" s="209"/>
      <c r="M176" s="214"/>
      <c r="N176" s="215"/>
      <c r="O176" s="215"/>
      <c r="P176" s="215"/>
      <c r="Q176" s="215"/>
      <c r="R176" s="215"/>
      <c r="S176" s="215"/>
      <c r="T176" s="216"/>
      <c r="U176" s="14"/>
      <c r="V176" s="14"/>
      <c r="W176" s="14"/>
      <c r="X176" s="14"/>
      <c r="Y176" s="14"/>
      <c r="Z176" s="14"/>
      <c r="AA176" s="14"/>
      <c r="AB176" s="14"/>
      <c r="AC176" s="14"/>
      <c r="AD176" s="14"/>
      <c r="AE176" s="14"/>
      <c r="AT176" s="210" t="s">
        <v>442</v>
      </c>
      <c r="AU176" s="210" t="s">
        <v>79</v>
      </c>
      <c r="AV176" s="14" t="s">
        <v>113</v>
      </c>
      <c r="AW176" s="14" t="s">
        <v>31</v>
      </c>
      <c r="AX176" s="14" t="s">
        <v>76</v>
      </c>
      <c r="AY176" s="210" t="s">
        <v>328</v>
      </c>
    </row>
    <row r="177" s="2" customFormat="1" ht="16.5" customHeight="1">
      <c r="A177" s="41"/>
      <c r="B177" s="176"/>
      <c r="C177" s="224" t="s">
        <v>8</v>
      </c>
      <c r="D177" s="224" t="s">
        <v>539</v>
      </c>
      <c r="E177" s="225" t="s">
        <v>8099</v>
      </c>
      <c r="F177" s="226" t="s">
        <v>8100</v>
      </c>
      <c r="G177" s="227" t="s">
        <v>491</v>
      </c>
      <c r="H177" s="228">
        <v>1.6799999999999999</v>
      </c>
      <c r="I177" s="229"/>
      <c r="J177" s="230">
        <f>ROUND(I177*H177,2)</f>
        <v>0</v>
      </c>
      <c r="K177" s="226" t="s">
        <v>335</v>
      </c>
      <c r="L177" s="231"/>
      <c r="M177" s="232" t="s">
        <v>3</v>
      </c>
      <c r="N177" s="233" t="s">
        <v>40</v>
      </c>
      <c r="O177" s="75"/>
      <c r="P177" s="186">
        <f>O177*H177</f>
        <v>0</v>
      </c>
      <c r="Q177" s="186">
        <v>0</v>
      </c>
      <c r="R177" s="186">
        <f>Q177*H177</f>
        <v>0</v>
      </c>
      <c r="S177" s="186">
        <v>0</v>
      </c>
      <c r="T177" s="187">
        <f>S177*H177</f>
        <v>0</v>
      </c>
      <c r="U177" s="41"/>
      <c r="V177" s="41"/>
      <c r="W177" s="41"/>
      <c r="X177" s="41"/>
      <c r="Y177" s="41"/>
      <c r="Z177" s="41"/>
      <c r="AA177" s="41"/>
      <c r="AB177" s="41"/>
      <c r="AC177" s="41"/>
      <c r="AD177" s="41"/>
      <c r="AE177" s="41"/>
      <c r="AR177" s="188" t="s">
        <v>171</v>
      </c>
      <c r="AT177" s="188" t="s">
        <v>539</v>
      </c>
      <c r="AU177" s="188" t="s">
        <v>79</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676</v>
      </c>
    </row>
    <row r="178" s="13" customFormat="1">
      <c r="A178" s="13"/>
      <c r="B178" s="201"/>
      <c r="C178" s="13"/>
      <c r="D178" s="195" t="s">
        <v>442</v>
      </c>
      <c r="E178" s="202" t="s">
        <v>3</v>
      </c>
      <c r="F178" s="203" t="s">
        <v>9058</v>
      </c>
      <c r="G178" s="13"/>
      <c r="H178" s="204">
        <v>1.6799999999999999</v>
      </c>
      <c r="I178" s="205"/>
      <c r="J178" s="13"/>
      <c r="K178" s="13"/>
      <c r="L178" s="201"/>
      <c r="M178" s="206"/>
      <c r="N178" s="207"/>
      <c r="O178" s="207"/>
      <c r="P178" s="207"/>
      <c r="Q178" s="207"/>
      <c r="R178" s="207"/>
      <c r="S178" s="207"/>
      <c r="T178" s="208"/>
      <c r="U178" s="13"/>
      <c r="V178" s="13"/>
      <c r="W178" s="13"/>
      <c r="X178" s="13"/>
      <c r="Y178" s="13"/>
      <c r="Z178" s="13"/>
      <c r="AA178" s="13"/>
      <c r="AB178" s="13"/>
      <c r="AC178" s="13"/>
      <c r="AD178" s="13"/>
      <c r="AE178" s="13"/>
      <c r="AT178" s="202" t="s">
        <v>442</v>
      </c>
      <c r="AU178" s="202" t="s">
        <v>79</v>
      </c>
      <c r="AV178" s="13" t="s">
        <v>79</v>
      </c>
      <c r="AW178" s="13" t="s">
        <v>31</v>
      </c>
      <c r="AX178" s="13" t="s">
        <v>69</v>
      </c>
      <c r="AY178" s="202" t="s">
        <v>328</v>
      </c>
    </row>
    <row r="179" s="14" customFormat="1">
      <c r="A179" s="14"/>
      <c r="B179" s="209"/>
      <c r="C179" s="14"/>
      <c r="D179" s="195" t="s">
        <v>442</v>
      </c>
      <c r="E179" s="210" t="s">
        <v>3</v>
      </c>
      <c r="F179" s="211" t="s">
        <v>452</v>
      </c>
      <c r="G179" s="14"/>
      <c r="H179" s="212">
        <v>1.6799999999999999</v>
      </c>
      <c r="I179" s="213"/>
      <c r="J179" s="14"/>
      <c r="K179" s="14"/>
      <c r="L179" s="209"/>
      <c r="M179" s="214"/>
      <c r="N179" s="215"/>
      <c r="O179" s="215"/>
      <c r="P179" s="215"/>
      <c r="Q179" s="215"/>
      <c r="R179" s="215"/>
      <c r="S179" s="215"/>
      <c r="T179" s="216"/>
      <c r="U179" s="14"/>
      <c r="V179" s="14"/>
      <c r="W179" s="14"/>
      <c r="X179" s="14"/>
      <c r="Y179" s="14"/>
      <c r="Z179" s="14"/>
      <c r="AA179" s="14"/>
      <c r="AB179" s="14"/>
      <c r="AC179" s="14"/>
      <c r="AD179" s="14"/>
      <c r="AE179" s="14"/>
      <c r="AT179" s="210" t="s">
        <v>442</v>
      </c>
      <c r="AU179" s="210" t="s">
        <v>79</v>
      </c>
      <c r="AV179" s="14" t="s">
        <v>113</v>
      </c>
      <c r="AW179" s="14" t="s">
        <v>31</v>
      </c>
      <c r="AX179" s="14" t="s">
        <v>76</v>
      </c>
      <c r="AY179" s="210" t="s">
        <v>328</v>
      </c>
    </row>
    <row r="180" s="2" customFormat="1" ht="37.8" customHeight="1">
      <c r="A180" s="41"/>
      <c r="B180" s="176"/>
      <c r="C180" s="177" t="s">
        <v>564</v>
      </c>
      <c r="D180" s="177" t="s">
        <v>331</v>
      </c>
      <c r="E180" s="178" t="s">
        <v>8417</v>
      </c>
      <c r="F180" s="179" t="s">
        <v>8418</v>
      </c>
      <c r="G180" s="180" t="s">
        <v>439</v>
      </c>
      <c r="H180" s="181">
        <v>168</v>
      </c>
      <c r="I180" s="182"/>
      <c r="J180" s="183">
        <f>ROUND(I180*H180,2)</f>
        <v>0</v>
      </c>
      <c r="K180" s="179" t="s">
        <v>335</v>
      </c>
      <c r="L180" s="42"/>
      <c r="M180" s="184" t="s">
        <v>3</v>
      </c>
      <c r="N180" s="185" t="s">
        <v>40</v>
      </c>
      <c r="O180" s="75"/>
      <c r="P180" s="186">
        <f>O180*H180</f>
        <v>0</v>
      </c>
      <c r="Q180" s="186">
        <v>0</v>
      </c>
      <c r="R180" s="186">
        <f>Q180*H180</f>
        <v>0</v>
      </c>
      <c r="S180" s="186">
        <v>0</v>
      </c>
      <c r="T180" s="187">
        <f>S180*H180</f>
        <v>0</v>
      </c>
      <c r="U180" s="41"/>
      <c r="V180" s="41"/>
      <c r="W180" s="41"/>
      <c r="X180" s="41"/>
      <c r="Y180" s="41"/>
      <c r="Z180" s="41"/>
      <c r="AA180" s="41"/>
      <c r="AB180" s="41"/>
      <c r="AC180" s="41"/>
      <c r="AD180" s="41"/>
      <c r="AE180" s="41"/>
      <c r="AR180" s="188" t="s">
        <v>113</v>
      </c>
      <c r="AT180" s="188" t="s">
        <v>331</v>
      </c>
      <c r="AU180" s="188" t="s">
        <v>79</v>
      </c>
      <c r="AY180" s="22" t="s">
        <v>328</v>
      </c>
      <c r="BE180" s="189">
        <f>IF(N180="základní",J180,0)</f>
        <v>0</v>
      </c>
      <c r="BF180" s="189">
        <f>IF(N180="snížená",J180,0)</f>
        <v>0</v>
      </c>
      <c r="BG180" s="189">
        <f>IF(N180="zákl. přenesená",J180,0)</f>
        <v>0</v>
      </c>
      <c r="BH180" s="189">
        <f>IF(N180="sníž. přenesená",J180,0)</f>
        <v>0</v>
      </c>
      <c r="BI180" s="189">
        <f>IF(N180="nulová",J180,0)</f>
        <v>0</v>
      </c>
      <c r="BJ180" s="22" t="s">
        <v>76</v>
      </c>
      <c r="BK180" s="189">
        <f>ROUND(I180*H180,2)</f>
        <v>0</v>
      </c>
      <c r="BL180" s="22" t="s">
        <v>113</v>
      </c>
      <c r="BM180" s="188" t="s">
        <v>110</v>
      </c>
    </row>
    <row r="181" s="2" customFormat="1">
      <c r="A181" s="41"/>
      <c r="B181" s="42"/>
      <c r="C181" s="41"/>
      <c r="D181" s="190" t="s">
        <v>338</v>
      </c>
      <c r="E181" s="41"/>
      <c r="F181" s="191" t="s">
        <v>8419</v>
      </c>
      <c r="G181" s="41"/>
      <c r="H181" s="41"/>
      <c r="I181" s="192"/>
      <c r="J181" s="41"/>
      <c r="K181" s="41"/>
      <c r="L181" s="42"/>
      <c r="M181" s="193"/>
      <c r="N181" s="194"/>
      <c r="O181" s="75"/>
      <c r="P181" s="75"/>
      <c r="Q181" s="75"/>
      <c r="R181" s="75"/>
      <c r="S181" s="75"/>
      <c r="T181" s="76"/>
      <c r="U181" s="41"/>
      <c r="V181" s="41"/>
      <c r="W181" s="41"/>
      <c r="X181" s="41"/>
      <c r="Y181" s="41"/>
      <c r="Z181" s="41"/>
      <c r="AA181" s="41"/>
      <c r="AB181" s="41"/>
      <c r="AC181" s="41"/>
      <c r="AD181" s="41"/>
      <c r="AE181" s="41"/>
      <c r="AT181" s="22" t="s">
        <v>338</v>
      </c>
      <c r="AU181" s="22" t="s">
        <v>79</v>
      </c>
    </row>
    <row r="182" s="2" customFormat="1" ht="16.5" customHeight="1">
      <c r="A182" s="41"/>
      <c r="B182" s="176"/>
      <c r="C182" s="224" t="s">
        <v>571</v>
      </c>
      <c r="D182" s="224" t="s">
        <v>539</v>
      </c>
      <c r="E182" s="225" t="s">
        <v>8420</v>
      </c>
      <c r="F182" s="226" t="s">
        <v>8421</v>
      </c>
      <c r="G182" s="227" t="s">
        <v>585</v>
      </c>
      <c r="H182" s="228">
        <v>5.04</v>
      </c>
      <c r="I182" s="229"/>
      <c r="J182" s="230">
        <f>ROUND(I182*H182,2)</f>
        <v>0</v>
      </c>
      <c r="K182" s="226" t="s">
        <v>335</v>
      </c>
      <c r="L182" s="231"/>
      <c r="M182" s="232" t="s">
        <v>3</v>
      </c>
      <c r="N182" s="233" t="s">
        <v>40</v>
      </c>
      <c r="O182" s="75"/>
      <c r="P182" s="186">
        <f>O182*H182</f>
        <v>0</v>
      </c>
      <c r="Q182" s="186">
        <v>0</v>
      </c>
      <c r="R182" s="186">
        <f>Q182*H182</f>
        <v>0</v>
      </c>
      <c r="S182" s="186">
        <v>0</v>
      </c>
      <c r="T182" s="187">
        <f>S182*H182</f>
        <v>0</v>
      </c>
      <c r="U182" s="41"/>
      <c r="V182" s="41"/>
      <c r="W182" s="41"/>
      <c r="X182" s="41"/>
      <c r="Y182" s="41"/>
      <c r="Z182" s="41"/>
      <c r="AA182" s="41"/>
      <c r="AB182" s="41"/>
      <c r="AC182" s="41"/>
      <c r="AD182" s="41"/>
      <c r="AE182" s="41"/>
      <c r="AR182" s="188" t="s">
        <v>171</v>
      </c>
      <c r="AT182" s="188" t="s">
        <v>539</v>
      </c>
      <c r="AU182" s="188" t="s">
        <v>79</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113</v>
      </c>
      <c r="BM182" s="188" t="s">
        <v>696</v>
      </c>
    </row>
    <row r="183" s="15" customFormat="1">
      <c r="A183" s="15"/>
      <c r="B183" s="217"/>
      <c r="C183" s="15"/>
      <c r="D183" s="195" t="s">
        <v>442</v>
      </c>
      <c r="E183" s="218" t="s">
        <v>3</v>
      </c>
      <c r="F183" s="219" t="s">
        <v>8642</v>
      </c>
      <c r="G183" s="15"/>
      <c r="H183" s="218" t="s">
        <v>3</v>
      </c>
      <c r="I183" s="220"/>
      <c r="J183" s="15"/>
      <c r="K183" s="15"/>
      <c r="L183" s="217"/>
      <c r="M183" s="221"/>
      <c r="N183" s="222"/>
      <c r="O183" s="222"/>
      <c r="P183" s="222"/>
      <c r="Q183" s="222"/>
      <c r="R183" s="222"/>
      <c r="S183" s="222"/>
      <c r="T183" s="223"/>
      <c r="U183" s="15"/>
      <c r="V183" s="15"/>
      <c r="W183" s="15"/>
      <c r="X183" s="15"/>
      <c r="Y183" s="15"/>
      <c r="Z183" s="15"/>
      <c r="AA183" s="15"/>
      <c r="AB183" s="15"/>
      <c r="AC183" s="15"/>
      <c r="AD183" s="15"/>
      <c r="AE183" s="15"/>
      <c r="AT183" s="218" t="s">
        <v>442</v>
      </c>
      <c r="AU183" s="218" t="s">
        <v>79</v>
      </c>
      <c r="AV183" s="15" t="s">
        <v>76</v>
      </c>
      <c r="AW183" s="15" t="s">
        <v>31</v>
      </c>
      <c r="AX183" s="15" t="s">
        <v>69</v>
      </c>
      <c r="AY183" s="218" t="s">
        <v>328</v>
      </c>
    </row>
    <row r="184" s="13" customFormat="1">
      <c r="A184" s="13"/>
      <c r="B184" s="201"/>
      <c r="C184" s="13"/>
      <c r="D184" s="195" t="s">
        <v>442</v>
      </c>
      <c r="E184" s="202" t="s">
        <v>3</v>
      </c>
      <c r="F184" s="203" t="s">
        <v>9059</v>
      </c>
      <c r="G184" s="13"/>
      <c r="H184" s="204">
        <v>5.04</v>
      </c>
      <c r="I184" s="205"/>
      <c r="J184" s="13"/>
      <c r="K184" s="13"/>
      <c r="L184" s="201"/>
      <c r="M184" s="206"/>
      <c r="N184" s="207"/>
      <c r="O184" s="207"/>
      <c r="P184" s="207"/>
      <c r="Q184" s="207"/>
      <c r="R184" s="207"/>
      <c r="S184" s="207"/>
      <c r="T184" s="208"/>
      <c r="U184" s="13"/>
      <c r="V184" s="13"/>
      <c r="W184" s="13"/>
      <c r="X184" s="13"/>
      <c r="Y184" s="13"/>
      <c r="Z184" s="13"/>
      <c r="AA184" s="13"/>
      <c r="AB184" s="13"/>
      <c r="AC184" s="13"/>
      <c r="AD184" s="13"/>
      <c r="AE184" s="13"/>
      <c r="AT184" s="202" t="s">
        <v>442</v>
      </c>
      <c r="AU184" s="202" t="s">
        <v>79</v>
      </c>
      <c r="AV184" s="13" t="s">
        <v>79</v>
      </c>
      <c r="AW184" s="13" t="s">
        <v>31</v>
      </c>
      <c r="AX184" s="13" t="s">
        <v>69</v>
      </c>
      <c r="AY184" s="202" t="s">
        <v>328</v>
      </c>
    </row>
    <row r="185" s="14" customFormat="1">
      <c r="A185" s="14"/>
      <c r="B185" s="209"/>
      <c r="C185" s="14"/>
      <c r="D185" s="195" t="s">
        <v>442</v>
      </c>
      <c r="E185" s="210" t="s">
        <v>3</v>
      </c>
      <c r="F185" s="211" t="s">
        <v>452</v>
      </c>
      <c r="G185" s="14"/>
      <c r="H185" s="212">
        <v>5.04</v>
      </c>
      <c r="I185" s="213"/>
      <c r="J185" s="14"/>
      <c r="K185" s="14"/>
      <c r="L185" s="209"/>
      <c r="M185" s="214"/>
      <c r="N185" s="215"/>
      <c r="O185" s="215"/>
      <c r="P185" s="215"/>
      <c r="Q185" s="215"/>
      <c r="R185" s="215"/>
      <c r="S185" s="215"/>
      <c r="T185" s="216"/>
      <c r="U185" s="14"/>
      <c r="V185" s="14"/>
      <c r="W185" s="14"/>
      <c r="X185" s="14"/>
      <c r="Y185" s="14"/>
      <c r="Z185" s="14"/>
      <c r="AA185" s="14"/>
      <c r="AB185" s="14"/>
      <c r="AC185" s="14"/>
      <c r="AD185" s="14"/>
      <c r="AE185" s="14"/>
      <c r="AT185" s="210" t="s">
        <v>442</v>
      </c>
      <c r="AU185" s="210" t="s">
        <v>79</v>
      </c>
      <c r="AV185" s="14" t="s">
        <v>113</v>
      </c>
      <c r="AW185" s="14" t="s">
        <v>31</v>
      </c>
      <c r="AX185" s="14" t="s">
        <v>76</v>
      </c>
      <c r="AY185" s="210" t="s">
        <v>328</v>
      </c>
    </row>
    <row r="186" s="2" customFormat="1" ht="37.8" customHeight="1">
      <c r="A186" s="41"/>
      <c r="B186" s="176"/>
      <c r="C186" s="177" t="s">
        <v>576</v>
      </c>
      <c r="D186" s="177" t="s">
        <v>331</v>
      </c>
      <c r="E186" s="178" t="s">
        <v>8146</v>
      </c>
      <c r="F186" s="179" t="s">
        <v>8619</v>
      </c>
      <c r="G186" s="180" t="s">
        <v>585</v>
      </c>
      <c r="H186" s="181">
        <v>5.3339999999999996</v>
      </c>
      <c r="I186" s="182"/>
      <c r="J186" s="183">
        <f>ROUND(I186*H186,2)</f>
        <v>0</v>
      </c>
      <c r="K186" s="179" t="s">
        <v>335</v>
      </c>
      <c r="L186" s="42"/>
      <c r="M186" s="184" t="s">
        <v>3</v>
      </c>
      <c r="N186" s="185" t="s">
        <v>40</v>
      </c>
      <c r="O186" s="75"/>
      <c r="P186" s="186">
        <f>O186*H186</f>
        <v>0</v>
      </c>
      <c r="Q186" s="186">
        <v>0</v>
      </c>
      <c r="R186" s="186">
        <f>Q186*H186</f>
        <v>0</v>
      </c>
      <c r="S186" s="186">
        <v>0</v>
      </c>
      <c r="T186" s="187">
        <f>S186*H186</f>
        <v>0</v>
      </c>
      <c r="U186" s="41"/>
      <c r="V186" s="41"/>
      <c r="W186" s="41"/>
      <c r="X186" s="41"/>
      <c r="Y186" s="41"/>
      <c r="Z186" s="41"/>
      <c r="AA186" s="41"/>
      <c r="AB186" s="41"/>
      <c r="AC186" s="41"/>
      <c r="AD186" s="41"/>
      <c r="AE186" s="41"/>
      <c r="AR186" s="188" t="s">
        <v>113</v>
      </c>
      <c r="AT186" s="188" t="s">
        <v>331</v>
      </c>
      <c r="AU186" s="188" t="s">
        <v>79</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113</v>
      </c>
      <c r="BM186" s="188" t="s">
        <v>710</v>
      </c>
    </row>
    <row r="187" s="2" customFormat="1">
      <c r="A187" s="41"/>
      <c r="B187" s="42"/>
      <c r="C187" s="41"/>
      <c r="D187" s="190" t="s">
        <v>338</v>
      </c>
      <c r="E187" s="41"/>
      <c r="F187" s="191" t="s">
        <v>8148</v>
      </c>
      <c r="G187" s="41"/>
      <c r="H187" s="41"/>
      <c r="I187" s="192"/>
      <c r="J187" s="41"/>
      <c r="K187" s="41"/>
      <c r="L187" s="42"/>
      <c r="M187" s="193"/>
      <c r="N187" s="194"/>
      <c r="O187" s="75"/>
      <c r="P187" s="75"/>
      <c r="Q187" s="75"/>
      <c r="R187" s="75"/>
      <c r="S187" s="75"/>
      <c r="T187" s="76"/>
      <c r="U187" s="41"/>
      <c r="V187" s="41"/>
      <c r="W187" s="41"/>
      <c r="X187" s="41"/>
      <c r="Y187" s="41"/>
      <c r="Z187" s="41"/>
      <c r="AA187" s="41"/>
      <c r="AB187" s="41"/>
      <c r="AC187" s="41"/>
      <c r="AD187" s="41"/>
      <c r="AE187" s="41"/>
      <c r="AT187" s="22" t="s">
        <v>338</v>
      </c>
      <c r="AU187" s="22" t="s">
        <v>79</v>
      </c>
    </row>
    <row r="188" s="12" customFormat="1" ht="22.8" customHeight="1">
      <c r="A188" s="12"/>
      <c r="B188" s="163"/>
      <c r="C188" s="12"/>
      <c r="D188" s="164" t="s">
        <v>68</v>
      </c>
      <c r="E188" s="174" t="s">
        <v>9060</v>
      </c>
      <c r="F188" s="174" t="s">
        <v>9061</v>
      </c>
      <c r="G188" s="12"/>
      <c r="H188" s="12"/>
      <c r="I188" s="166"/>
      <c r="J188" s="175">
        <f>BK188</f>
        <v>0</v>
      </c>
      <c r="K188" s="12"/>
      <c r="L188" s="163"/>
      <c r="M188" s="168"/>
      <c r="N188" s="169"/>
      <c r="O188" s="169"/>
      <c r="P188" s="170">
        <f>SUM(P189:P215)</f>
        <v>0</v>
      </c>
      <c r="Q188" s="169"/>
      <c r="R188" s="170">
        <f>SUM(R189:R215)</f>
        <v>0</v>
      </c>
      <c r="S188" s="169"/>
      <c r="T188" s="171">
        <f>SUM(T189:T215)</f>
        <v>0</v>
      </c>
      <c r="U188" s="12"/>
      <c r="V188" s="12"/>
      <c r="W188" s="12"/>
      <c r="X188" s="12"/>
      <c r="Y188" s="12"/>
      <c r="Z188" s="12"/>
      <c r="AA188" s="12"/>
      <c r="AB188" s="12"/>
      <c r="AC188" s="12"/>
      <c r="AD188" s="12"/>
      <c r="AE188" s="12"/>
      <c r="AR188" s="164" t="s">
        <v>76</v>
      </c>
      <c r="AT188" s="172" t="s">
        <v>68</v>
      </c>
      <c r="AU188" s="172" t="s">
        <v>76</v>
      </c>
      <c r="AY188" s="164" t="s">
        <v>328</v>
      </c>
      <c r="BK188" s="173">
        <f>SUM(BK189:BK215)</f>
        <v>0</v>
      </c>
    </row>
    <row r="189" s="2" customFormat="1" ht="21.75" customHeight="1">
      <c r="A189" s="41"/>
      <c r="B189" s="176"/>
      <c r="C189" s="177" t="s">
        <v>473</v>
      </c>
      <c r="D189" s="177" t="s">
        <v>331</v>
      </c>
      <c r="E189" s="178" t="s">
        <v>7915</v>
      </c>
      <c r="F189" s="179" t="s">
        <v>7916</v>
      </c>
      <c r="G189" s="180" t="s">
        <v>491</v>
      </c>
      <c r="H189" s="181">
        <v>23.719999999999999</v>
      </c>
      <c r="I189" s="182"/>
      <c r="J189" s="183">
        <f>ROUND(I189*H189,2)</f>
        <v>0</v>
      </c>
      <c r="K189" s="179" t="s">
        <v>335</v>
      </c>
      <c r="L189" s="42"/>
      <c r="M189" s="184" t="s">
        <v>3</v>
      </c>
      <c r="N189" s="185" t="s">
        <v>40</v>
      </c>
      <c r="O189" s="75"/>
      <c r="P189" s="186">
        <f>O189*H189</f>
        <v>0</v>
      </c>
      <c r="Q189" s="186">
        <v>0</v>
      </c>
      <c r="R189" s="186">
        <f>Q189*H189</f>
        <v>0</v>
      </c>
      <c r="S189" s="186">
        <v>0</v>
      </c>
      <c r="T189" s="187">
        <f>S189*H189</f>
        <v>0</v>
      </c>
      <c r="U189" s="41"/>
      <c r="V189" s="41"/>
      <c r="W189" s="41"/>
      <c r="X189" s="41"/>
      <c r="Y189" s="41"/>
      <c r="Z189" s="41"/>
      <c r="AA189" s="41"/>
      <c r="AB189" s="41"/>
      <c r="AC189" s="41"/>
      <c r="AD189" s="41"/>
      <c r="AE189" s="41"/>
      <c r="AR189" s="188" t="s">
        <v>113</v>
      </c>
      <c r="AT189" s="188" t="s">
        <v>331</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718</v>
      </c>
    </row>
    <row r="190" s="2" customFormat="1">
      <c r="A190" s="41"/>
      <c r="B190" s="42"/>
      <c r="C190" s="41"/>
      <c r="D190" s="190" t="s">
        <v>338</v>
      </c>
      <c r="E190" s="41"/>
      <c r="F190" s="191" t="s">
        <v>7917</v>
      </c>
      <c r="G190" s="41"/>
      <c r="H190" s="41"/>
      <c r="I190" s="192"/>
      <c r="J190" s="41"/>
      <c r="K190" s="41"/>
      <c r="L190" s="42"/>
      <c r="M190" s="193"/>
      <c r="N190" s="194"/>
      <c r="O190" s="75"/>
      <c r="P190" s="75"/>
      <c r="Q190" s="75"/>
      <c r="R190" s="75"/>
      <c r="S190" s="75"/>
      <c r="T190" s="76"/>
      <c r="U190" s="41"/>
      <c r="V190" s="41"/>
      <c r="W190" s="41"/>
      <c r="X190" s="41"/>
      <c r="Y190" s="41"/>
      <c r="Z190" s="41"/>
      <c r="AA190" s="41"/>
      <c r="AB190" s="41"/>
      <c r="AC190" s="41"/>
      <c r="AD190" s="41"/>
      <c r="AE190" s="41"/>
      <c r="AT190" s="22" t="s">
        <v>338</v>
      </c>
      <c r="AU190" s="22" t="s">
        <v>79</v>
      </c>
    </row>
    <row r="191" s="15" customFormat="1">
      <c r="A191" s="15"/>
      <c r="B191" s="217"/>
      <c r="C191" s="15"/>
      <c r="D191" s="195" t="s">
        <v>442</v>
      </c>
      <c r="E191" s="218" t="s">
        <v>3</v>
      </c>
      <c r="F191" s="219" t="s">
        <v>8646</v>
      </c>
      <c r="G191" s="15"/>
      <c r="H191" s="218" t="s">
        <v>3</v>
      </c>
      <c r="I191" s="220"/>
      <c r="J191" s="15"/>
      <c r="K191" s="15"/>
      <c r="L191" s="217"/>
      <c r="M191" s="221"/>
      <c r="N191" s="222"/>
      <c r="O191" s="222"/>
      <c r="P191" s="222"/>
      <c r="Q191" s="222"/>
      <c r="R191" s="222"/>
      <c r="S191" s="222"/>
      <c r="T191" s="223"/>
      <c r="U191" s="15"/>
      <c r="V191" s="15"/>
      <c r="W191" s="15"/>
      <c r="X191" s="15"/>
      <c r="Y191" s="15"/>
      <c r="Z191" s="15"/>
      <c r="AA191" s="15"/>
      <c r="AB191" s="15"/>
      <c r="AC191" s="15"/>
      <c r="AD191" s="15"/>
      <c r="AE191" s="15"/>
      <c r="AT191" s="218" t="s">
        <v>442</v>
      </c>
      <c r="AU191" s="218" t="s">
        <v>79</v>
      </c>
      <c r="AV191" s="15" t="s">
        <v>76</v>
      </c>
      <c r="AW191" s="15" t="s">
        <v>31</v>
      </c>
      <c r="AX191" s="15" t="s">
        <v>69</v>
      </c>
      <c r="AY191" s="218" t="s">
        <v>328</v>
      </c>
    </row>
    <row r="192" s="13" customFormat="1">
      <c r="A192" s="13"/>
      <c r="B192" s="201"/>
      <c r="C192" s="13"/>
      <c r="D192" s="195" t="s">
        <v>442</v>
      </c>
      <c r="E192" s="202" t="s">
        <v>3</v>
      </c>
      <c r="F192" s="203" t="s">
        <v>9062</v>
      </c>
      <c r="G192" s="13"/>
      <c r="H192" s="204">
        <v>9</v>
      </c>
      <c r="I192" s="205"/>
      <c r="J192" s="13"/>
      <c r="K192" s="13"/>
      <c r="L192" s="201"/>
      <c r="M192" s="206"/>
      <c r="N192" s="207"/>
      <c r="O192" s="207"/>
      <c r="P192" s="207"/>
      <c r="Q192" s="207"/>
      <c r="R192" s="207"/>
      <c r="S192" s="207"/>
      <c r="T192" s="208"/>
      <c r="U192" s="13"/>
      <c r="V192" s="13"/>
      <c r="W192" s="13"/>
      <c r="X192" s="13"/>
      <c r="Y192" s="13"/>
      <c r="Z192" s="13"/>
      <c r="AA192" s="13"/>
      <c r="AB192" s="13"/>
      <c r="AC192" s="13"/>
      <c r="AD192" s="13"/>
      <c r="AE192" s="13"/>
      <c r="AT192" s="202" t="s">
        <v>442</v>
      </c>
      <c r="AU192" s="202" t="s">
        <v>79</v>
      </c>
      <c r="AV192" s="13" t="s">
        <v>79</v>
      </c>
      <c r="AW192" s="13" t="s">
        <v>31</v>
      </c>
      <c r="AX192" s="13" t="s">
        <v>69</v>
      </c>
      <c r="AY192" s="202" t="s">
        <v>328</v>
      </c>
    </row>
    <row r="193" s="15" customFormat="1">
      <c r="A193" s="15"/>
      <c r="B193" s="217"/>
      <c r="C193" s="15"/>
      <c r="D193" s="195" t="s">
        <v>442</v>
      </c>
      <c r="E193" s="218" t="s">
        <v>3</v>
      </c>
      <c r="F193" s="219" t="s">
        <v>8648</v>
      </c>
      <c r="G193" s="15"/>
      <c r="H193" s="218" t="s">
        <v>3</v>
      </c>
      <c r="I193" s="220"/>
      <c r="J193" s="15"/>
      <c r="K193" s="15"/>
      <c r="L193" s="217"/>
      <c r="M193" s="221"/>
      <c r="N193" s="222"/>
      <c r="O193" s="222"/>
      <c r="P193" s="222"/>
      <c r="Q193" s="222"/>
      <c r="R193" s="222"/>
      <c r="S193" s="222"/>
      <c r="T193" s="223"/>
      <c r="U193" s="15"/>
      <c r="V193" s="15"/>
      <c r="W193" s="15"/>
      <c r="X193" s="15"/>
      <c r="Y193" s="15"/>
      <c r="Z193" s="15"/>
      <c r="AA193" s="15"/>
      <c r="AB193" s="15"/>
      <c r="AC193" s="15"/>
      <c r="AD193" s="15"/>
      <c r="AE193" s="15"/>
      <c r="AT193" s="218" t="s">
        <v>442</v>
      </c>
      <c r="AU193" s="218" t="s">
        <v>79</v>
      </c>
      <c r="AV193" s="15" t="s">
        <v>76</v>
      </c>
      <c r="AW193" s="15" t="s">
        <v>31</v>
      </c>
      <c r="AX193" s="15" t="s">
        <v>69</v>
      </c>
      <c r="AY193" s="218" t="s">
        <v>328</v>
      </c>
    </row>
    <row r="194" s="13" customFormat="1">
      <c r="A194" s="13"/>
      <c r="B194" s="201"/>
      <c r="C194" s="13"/>
      <c r="D194" s="195" t="s">
        <v>442</v>
      </c>
      <c r="E194" s="202" t="s">
        <v>3</v>
      </c>
      <c r="F194" s="203" t="s">
        <v>9063</v>
      </c>
      <c r="G194" s="13"/>
      <c r="H194" s="204">
        <v>14.720000000000001</v>
      </c>
      <c r="I194" s="205"/>
      <c r="J194" s="13"/>
      <c r="K194" s="13"/>
      <c r="L194" s="201"/>
      <c r="M194" s="206"/>
      <c r="N194" s="207"/>
      <c r="O194" s="207"/>
      <c r="P194" s="207"/>
      <c r="Q194" s="207"/>
      <c r="R194" s="207"/>
      <c r="S194" s="207"/>
      <c r="T194" s="208"/>
      <c r="U194" s="13"/>
      <c r="V194" s="13"/>
      <c r="W194" s="13"/>
      <c r="X194" s="13"/>
      <c r="Y194" s="13"/>
      <c r="Z194" s="13"/>
      <c r="AA194" s="13"/>
      <c r="AB194" s="13"/>
      <c r="AC194" s="13"/>
      <c r="AD194" s="13"/>
      <c r="AE194" s="13"/>
      <c r="AT194" s="202" t="s">
        <v>442</v>
      </c>
      <c r="AU194" s="202" t="s">
        <v>79</v>
      </c>
      <c r="AV194" s="13" t="s">
        <v>79</v>
      </c>
      <c r="AW194" s="13" t="s">
        <v>31</v>
      </c>
      <c r="AX194" s="13" t="s">
        <v>69</v>
      </c>
      <c r="AY194" s="202" t="s">
        <v>328</v>
      </c>
    </row>
    <row r="195" s="14" customFormat="1">
      <c r="A195" s="14"/>
      <c r="B195" s="209"/>
      <c r="C195" s="14"/>
      <c r="D195" s="195" t="s">
        <v>442</v>
      </c>
      <c r="E195" s="210" t="s">
        <v>3</v>
      </c>
      <c r="F195" s="211" t="s">
        <v>452</v>
      </c>
      <c r="G195" s="14"/>
      <c r="H195" s="212">
        <v>23.719999999999999</v>
      </c>
      <c r="I195" s="213"/>
      <c r="J195" s="14"/>
      <c r="K195" s="14"/>
      <c r="L195" s="209"/>
      <c r="M195" s="214"/>
      <c r="N195" s="215"/>
      <c r="O195" s="215"/>
      <c r="P195" s="215"/>
      <c r="Q195" s="215"/>
      <c r="R195" s="215"/>
      <c r="S195" s="215"/>
      <c r="T195" s="216"/>
      <c r="U195" s="14"/>
      <c r="V195" s="14"/>
      <c r="W195" s="14"/>
      <c r="X195" s="14"/>
      <c r="Y195" s="14"/>
      <c r="Z195" s="14"/>
      <c r="AA195" s="14"/>
      <c r="AB195" s="14"/>
      <c r="AC195" s="14"/>
      <c r="AD195" s="14"/>
      <c r="AE195" s="14"/>
      <c r="AT195" s="210" t="s">
        <v>442</v>
      </c>
      <c r="AU195" s="210" t="s">
        <v>79</v>
      </c>
      <c r="AV195" s="14" t="s">
        <v>113</v>
      </c>
      <c r="AW195" s="14" t="s">
        <v>31</v>
      </c>
      <c r="AX195" s="14" t="s">
        <v>76</v>
      </c>
      <c r="AY195" s="210" t="s">
        <v>328</v>
      </c>
    </row>
    <row r="196" s="2" customFormat="1" ht="37.8" customHeight="1">
      <c r="A196" s="41"/>
      <c r="B196" s="176"/>
      <c r="C196" s="177" t="s">
        <v>588</v>
      </c>
      <c r="D196" s="177" t="s">
        <v>331</v>
      </c>
      <c r="E196" s="178" t="s">
        <v>7922</v>
      </c>
      <c r="F196" s="179" t="s">
        <v>7923</v>
      </c>
      <c r="G196" s="180" t="s">
        <v>491</v>
      </c>
      <c r="H196" s="181">
        <v>23.719999999999999</v>
      </c>
      <c r="I196" s="182"/>
      <c r="J196" s="183">
        <f>ROUND(I196*H196,2)</f>
        <v>0</v>
      </c>
      <c r="K196" s="179" t="s">
        <v>335</v>
      </c>
      <c r="L196" s="42"/>
      <c r="M196" s="184" t="s">
        <v>3</v>
      </c>
      <c r="N196" s="185" t="s">
        <v>40</v>
      </c>
      <c r="O196" s="75"/>
      <c r="P196" s="186">
        <f>O196*H196</f>
        <v>0</v>
      </c>
      <c r="Q196" s="186">
        <v>0</v>
      </c>
      <c r="R196" s="186">
        <f>Q196*H196</f>
        <v>0</v>
      </c>
      <c r="S196" s="186">
        <v>0</v>
      </c>
      <c r="T196" s="187">
        <f>S196*H196</f>
        <v>0</v>
      </c>
      <c r="U196" s="41"/>
      <c r="V196" s="41"/>
      <c r="W196" s="41"/>
      <c r="X196" s="41"/>
      <c r="Y196" s="41"/>
      <c r="Z196" s="41"/>
      <c r="AA196" s="41"/>
      <c r="AB196" s="41"/>
      <c r="AC196" s="41"/>
      <c r="AD196" s="41"/>
      <c r="AE196" s="41"/>
      <c r="AR196" s="188" t="s">
        <v>113</v>
      </c>
      <c r="AT196" s="188" t="s">
        <v>331</v>
      </c>
      <c r="AU196" s="188" t="s">
        <v>79</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152</v>
      </c>
    </row>
    <row r="197" s="2" customFormat="1">
      <c r="A197" s="41"/>
      <c r="B197" s="42"/>
      <c r="C197" s="41"/>
      <c r="D197" s="190" t="s">
        <v>338</v>
      </c>
      <c r="E197" s="41"/>
      <c r="F197" s="191" t="s">
        <v>7924</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79</v>
      </c>
    </row>
    <row r="198" s="2" customFormat="1" ht="16.5" customHeight="1">
      <c r="A198" s="41"/>
      <c r="B198" s="176"/>
      <c r="C198" s="224" t="s">
        <v>593</v>
      </c>
      <c r="D198" s="224" t="s">
        <v>539</v>
      </c>
      <c r="E198" s="225" t="s">
        <v>7925</v>
      </c>
      <c r="F198" s="226" t="s">
        <v>7926</v>
      </c>
      <c r="G198" s="227" t="s">
        <v>491</v>
      </c>
      <c r="H198" s="228">
        <v>23.719999999999999</v>
      </c>
      <c r="I198" s="229"/>
      <c r="J198" s="230">
        <f>ROUND(I198*H198,2)</f>
        <v>0</v>
      </c>
      <c r="K198" s="226" t="s">
        <v>335</v>
      </c>
      <c r="L198" s="231"/>
      <c r="M198" s="232" t="s">
        <v>3</v>
      </c>
      <c r="N198" s="233" t="s">
        <v>40</v>
      </c>
      <c r="O198" s="75"/>
      <c r="P198" s="186">
        <f>O198*H198</f>
        <v>0</v>
      </c>
      <c r="Q198" s="186">
        <v>0</v>
      </c>
      <c r="R198" s="186">
        <f>Q198*H198</f>
        <v>0</v>
      </c>
      <c r="S198" s="186">
        <v>0</v>
      </c>
      <c r="T198" s="187">
        <f>S198*H198</f>
        <v>0</v>
      </c>
      <c r="U198" s="41"/>
      <c r="V198" s="41"/>
      <c r="W198" s="41"/>
      <c r="X198" s="41"/>
      <c r="Y198" s="41"/>
      <c r="Z198" s="41"/>
      <c r="AA198" s="41"/>
      <c r="AB198" s="41"/>
      <c r="AC198" s="41"/>
      <c r="AD198" s="41"/>
      <c r="AE198" s="41"/>
      <c r="AR198" s="188" t="s">
        <v>171</v>
      </c>
      <c r="AT198" s="188" t="s">
        <v>539</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158</v>
      </c>
    </row>
    <row r="199" s="2" customFormat="1" ht="24.15" customHeight="1">
      <c r="A199" s="41"/>
      <c r="B199" s="176"/>
      <c r="C199" s="177" t="s">
        <v>598</v>
      </c>
      <c r="D199" s="177" t="s">
        <v>331</v>
      </c>
      <c r="E199" s="178" t="s">
        <v>8601</v>
      </c>
      <c r="F199" s="179" t="s">
        <v>8602</v>
      </c>
      <c r="G199" s="180" t="s">
        <v>439</v>
      </c>
      <c r="H199" s="181">
        <v>184</v>
      </c>
      <c r="I199" s="182"/>
      <c r="J199" s="183">
        <f>ROUND(I199*H199,2)</f>
        <v>0</v>
      </c>
      <c r="K199" s="179" t="s">
        <v>335</v>
      </c>
      <c r="L199" s="42"/>
      <c r="M199" s="184" t="s">
        <v>3</v>
      </c>
      <c r="N199" s="185" t="s">
        <v>40</v>
      </c>
      <c r="O199" s="75"/>
      <c r="P199" s="186">
        <f>O199*H199</f>
        <v>0</v>
      </c>
      <c r="Q199" s="186">
        <v>0</v>
      </c>
      <c r="R199" s="186">
        <f>Q199*H199</f>
        <v>0</v>
      </c>
      <c r="S199" s="186">
        <v>0</v>
      </c>
      <c r="T199" s="187">
        <f>S199*H199</f>
        <v>0</v>
      </c>
      <c r="U199" s="41"/>
      <c r="V199" s="41"/>
      <c r="W199" s="41"/>
      <c r="X199" s="41"/>
      <c r="Y199" s="41"/>
      <c r="Z199" s="41"/>
      <c r="AA199" s="41"/>
      <c r="AB199" s="41"/>
      <c r="AC199" s="41"/>
      <c r="AD199" s="41"/>
      <c r="AE199" s="41"/>
      <c r="AR199" s="188" t="s">
        <v>113</v>
      </c>
      <c r="AT199" s="188" t="s">
        <v>331</v>
      </c>
      <c r="AU199" s="188" t="s">
        <v>79</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751</v>
      </c>
    </row>
    <row r="200" s="2" customFormat="1">
      <c r="A200" s="41"/>
      <c r="B200" s="42"/>
      <c r="C200" s="41"/>
      <c r="D200" s="190" t="s">
        <v>338</v>
      </c>
      <c r="E200" s="41"/>
      <c r="F200" s="191" t="s">
        <v>8603</v>
      </c>
      <c r="G200" s="41"/>
      <c r="H200" s="41"/>
      <c r="I200" s="192"/>
      <c r="J200" s="41"/>
      <c r="K200" s="41"/>
      <c r="L200" s="42"/>
      <c r="M200" s="193"/>
      <c r="N200" s="194"/>
      <c r="O200" s="75"/>
      <c r="P200" s="75"/>
      <c r="Q200" s="75"/>
      <c r="R200" s="75"/>
      <c r="S200" s="75"/>
      <c r="T200" s="76"/>
      <c r="U200" s="41"/>
      <c r="V200" s="41"/>
      <c r="W200" s="41"/>
      <c r="X200" s="41"/>
      <c r="Y200" s="41"/>
      <c r="Z200" s="41"/>
      <c r="AA200" s="41"/>
      <c r="AB200" s="41"/>
      <c r="AC200" s="41"/>
      <c r="AD200" s="41"/>
      <c r="AE200" s="41"/>
      <c r="AT200" s="22" t="s">
        <v>338</v>
      </c>
      <c r="AU200" s="22" t="s">
        <v>79</v>
      </c>
    </row>
    <row r="201" s="13" customFormat="1">
      <c r="A201" s="13"/>
      <c r="B201" s="201"/>
      <c r="C201" s="13"/>
      <c r="D201" s="195" t="s">
        <v>442</v>
      </c>
      <c r="E201" s="202" t="s">
        <v>3</v>
      </c>
      <c r="F201" s="203" t="s">
        <v>9044</v>
      </c>
      <c r="G201" s="13"/>
      <c r="H201" s="204">
        <v>184</v>
      </c>
      <c r="I201" s="205"/>
      <c r="J201" s="13"/>
      <c r="K201" s="13"/>
      <c r="L201" s="201"/>
      <c r="M201" s="206"/>
      <c r="N201" s="207"/>
      <c r="O201" s="207"/>
      <c r="P201" s="207"/>
      <c r="Q201" s="207"/>
      <c r="R201" s="207"/>
      <c r="S201" s="207"/>
      <c r="T201" s="208"/>
      <c r="U201" s="13"/>
      <c r="V201" s="13"/>
      <c r="W201" s="13"/>
      <c r="X201" s="13"/>
      <c r="Y201" s="13"/>
      <c r="Z201" s="13"/>
      <c r="AA201" s="13"/>
      <c r="AB201" s="13"/>
      <c r="AC201" s="13"/>
      <c r="AD201" s="13"/>
      <c r="AE201" s="13"/>
      <c r="AT201" s="202" t="s">
        <v>442</v>
      </c>
      <c r="AU201" s="202" t="s">
        <v>79</v>
      </c>
      <c r="AV201" s="13" t="s">
        <v>79</v>
      </c>
      <c r="AW201" s="13" t="s">
        <v>31</v>
      </c>
      <c r="AX201" s="13" t="s">
        <v>69</v>
      </c>
      <c r="AY201" s="202" t="s">
        <v>328</v>
      </c>
    </row>
    <row r="202" s="14" customFormat="1">
      <c r="A202" s="14"/>
      <c r="B202" s="209"/>
      <c r="C202" s="14"/>
      <c r="D202" s="195" t="s">
        <v>442</v>
      </c>
      <c r="E202" s="210" t="s">
        <v>3</v>
      </c>
      <c r="F202" s="211" t="s">
        <v>452</v>
      </c>
      <c r="G202" s="14"/>
      <c r="H202" s="212">
        <v>184</v>
      </c>
      <c r="I202" s="213"/>
      <c r="J202" s="14"/>
      <c r="K202" s="14"/>
      <c r="L202" s="209"/>
      <c r="M202" s="214"/>
      <c r="N202" s="215"/>
      <c r="O202" s="215"/>
      <c r="P202" s="215"/>
      <c r="Q202" s="215"/>
      <c r="R202" s="215"/>
      <c r="S202" s="215"/>
      <c r="T202" s="216"/>
      <c r="U202" s="14"/>
      <c r="V202" s="14"/>
      <c r="W202" s="14"/>
      <c r="X202" s="14"/>
      <c r="Y202" s="14"/>
      <c r="Z202" s="14"/>
      <c r="AA202" s="14"/>
      <c r="AB202" s="14"/>
      <c r="AC202" s="14"/>
      <c r="AD202" s="14"/>
      <c r="AE202" s="14"/>
      <c r="AT202" s="210" t="s">
        <v>442</v>
      </c>
      <c r="AU202" s="210" t="s">
        <v>79</v>
      </c>
      <c r="AV202" s="14" t="s">
        <v>113</v>
      </c>
      <c r="AW202" s="14" t="s">
        <v>31</v>
      </c>
      <c r="AX202" s="14" t="s">
        <v>76</v>
      </c>
      <c r="AY202" s="210" t="s">
        <v>328</v>
      </c>
    </row>
    <row r="203" s="2" customFormat="1" ht="24.15" customHeight="1">
      <c r="A203" s="41"/>
      <c r="B203" s="176"/>
      <c r="C203" s="177" t="s">
        <v>605</v>
      </c>
      <c r="D203" s="177" t="s">
        <v>331</v>
      </c>
      <c r="E203" s="178" t="s">
        <v>8605</v>
      </c>
      <c r="F203" s="179" t="s">
        <v>8606</v>
      </c>
      <c r="G203" s="180" t="s">
        <v>8607</v>
      </c>
      <c r="H203" s="181">
        <v>3.6800000000000002</v>
      </c>
      <c r="I203" s="182"/>
      <c r="J203" s="183">
        <f>ROUND(I203*H203,2)</f>
        <v>0</v>
      </c>
      <c r="K203" s="179" t="s">
        <v>335</v>
      </c>
      <c r="L203" s="42"/>
      <c r="M203" s="184" t="s">
        <v>3</v>
      </c>
      <c r="N203" s="185" t="s">
        <v>40</v>
      </c>
      <c r="O203" s="75"/>
      <c r="P203" s="186">
        <f>O203*H203</f>
        <v>0</v>
      </c>
      <c r="Q203" s="186">
        <v>0</v>
      </c>
      <c r="R203" s="186">
        <f>Q203*H203</f>
        <v>0</v>
      </c>
      <c r="S203" s="186">
        <v>0</v>
      </c>
      <c r="T203" s="187">
        <f>S203*H203</f>
        <v>0</v>
      </c>
      <c r="U203" s="41"/>
      <c r="V203" s="41"/>
      <c r="W203" s="41"/>
      <c r="X203" s="41"/>
      <c r="Y203" s="41"/>
      <c r="Z203" s="41"/>
      <c r="AA203" s="41"/>
      <c r="AB203" s="41"/>
      <c r="AC203" s="41"/>
      <c r="AD203" s="41"/>
      <c r="AE203" s="41"/>
      <c r="AR203" s="188" t="s">
        <v>113</v>
      </c>
      <c r="AT203" s="188" t="s">
        <v>331</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761</v>
      </c>
    </row>
    <row r="204" s="2" customFormat="1">
      <c r="A204" s="41"/>
      <c r="B204" s="42"/>
      <c r="C204" s="41"/>
      <c r="D204" s="190" t="s">
        <v>338</v>
      </c>
      <c r="E204" s="41"/>
      <c r="F204" s="191" t="s">
        <v>8608</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79</v>
      </c>
    </row>
    <row r="205" s="15" customFormat="1">
      <c r="A205" s="15"/>
      <c r="B205" s="217"/>
      <c r="C205" s="15"/>
      <c r="D205" s="195" t="s">
        <v>442</v>
      </c>
      <c r="E205" s="218" t="s">
        <v>3</v>
      </c>
      <c r="F205" s="219" t="s">
        <v>8188</v>
      </c>
      <c r="G205" s="15"/>
      <c r="H205" s="218" t="s">
        <v>3</v>
      </c>
      <c r="I205" s="220"/>
      <c r="J205" s="15"/>
      <c r="K205" s="15"/>
      <c r="L205" s="217"/>
      <c r="M205" s="221"/>
      <c r="N205" s="222"/>
      <c r="O205" s="222"/>
      <c r="P205" s="222"/>
      <c r="Q205" s="222"/>
      <c r="R205" s="222"/>
      <c r="S205" s="222"/>
      <c r="T205" s="223"/>
      <c r="U205" s="15"/>
      <c r="V205" s="15"/>
      <c r="W205" s="15"/>
      <c r="X205" s="15"/>
      <c r="Y205" s="15"/>
      <c r="Z205" s="15"/>
      <c r="AA205" s="15"/>
      <c r="AB205" s="15"/>
      <c r="AC205" s="15"/>
      <c r="AD205" s="15"/>
      <c r="AE205" s="15"/>
      <c r="AT205" s="218" t="s">
        <v>442</v>
      </c>
      <c r="AU205" s="218" t="s">
        <v>79</v>
      </c>
      <c r="AV205" s="15" t="s">
        <v>76</v>
      </c>
      <c r="AW205" s="15" t="s">
        <v>31</v>
      </c>
      <c r="AX205" s="15" t="s">
        <v>69</v>
      </c>
      <c r="AY205" s="218" t="s">
        <v>328</v>
      </c>
    </row>
    <row r="206" s="13" customFormat="1">
      <c r="A206" s="13"/>
      <c r="B206" s="201"/>
      <c r="C206" s="13"/>
      <c r="D206" s="195" t="s">
        <v>442</v>
      </c>
      <c r="E206" s="202" t="s">
        <v>3</v>
      </c>
      <c r="F206" s="203" t="s">
        <v>9045</v>
      </c>
      <c r="G206" s="13"/>
      <c r="H206" s="204">
        <v>3.6800000000000002</v>
      </c>
      <c r="I206" s="205"/>
      <c r="J206" s="13"/>
      <c r="K206" s="13"/>
      <c r="L206" s="201"/>
      <c r="M206" s="206"/>
      <c r="N206" s="207"/>
      <c r="O206" s="207"/>
      <c r="P206" s="207"/>
      <c r="Q206" s="207"/>
      <c r="R206" s="207"/>
      <c r="S206" s="207"/>
      <c r="T206" s="208"/>
      <c r="U206" s="13"/>
      <c r="V206" s="13"/>
      <c r="W206" s="13"/>
      <c r="X206" s="13"/>
      <c r="Y206" s="13"/>
      <c r="Z206" s="13"/>
      <c r="AA206" s="13"/>
      <c r="AB206" s="13"/>
      <c r="AC206" s="13"/>
      <c r="AD206" s="13"/>
      <c r="AE206" s="13"/>
      <c r="AT206" s="202" t="s">
        <v>442</v>
      </c>
      <c r="AU206" s="202" t="s">
        <v>79</v>
      </c>
      <c r="AV206" s="13" t="s">
        <v>79</v>
      </c>
      <c r="AW206" s="13" t="s">
        <v>31</v>
      </c>
      <c r="AX206" s="13" t="s">
        <v>69</v>
      </c>
      <c r="AY206" s="202" t="s">
        <v>328</v>
      </c>
    </row>
    <row r="207" s="14" customFormat="1">
      <c r="A207" s="14"/>
      <c r="B207" s="209"/>
      <c r="C207" s="14"/>
      <c r="D207" s="195" t="s">
        <v>442</v>
      </c>
      <c r="E207" s="210" t="s">
        <v>3</v>
      </c>
      <c r="F207" s="211" t="s">
        <v>452</v>
      </c>
      <c r="G207" s="14"/>
      <c r="H207" s="212">
        <v>3.6800000000000002</v>
      </c>
      <c r="I207" s="213"/>
      <c r="J207" s="14"/>
      <c r="K207" s="14"/>
      <c r="L207" s="209"/>
      <c r="M207" s="214"/>
      <c r="N207" s="215"/>
      <c r="O207" s="215"/>
      <c r="P207" s="215"/>
      <c r="Q207" s="215"/>
      <c r="R207" s="215"/>
      <c r="S207" s="215"/>
      <c r="T207" s="216"/>
      <c r="U207" s="14"/>
      <c r="V207" s="14"/>
      <c r="W207" s="14"/>
      <c r="X207" s="14"/>
      <c r="Y207" s="14"/>
      <c r="Z207" s="14"/>
      <c r="AA207" s="14"/>
      <c r="AB207" s="14"/>
      <c r="AC207" s="14"/>
      <c r="AD207" s="14"/>
      <c r="AE207" s="14"/>
      <c r="AT207" s="210" t="s">
        <v>442</v>
      </c>
      <c r="AU207" s="210" t="s">
        <v>79</v>
      </c>
      <c r="AV207" s="14" t="s">
        <v>113</v>
      </c>
      <c r="AW207" s="14" t="s">
        <v>31</v>
      </c>
      <c r="AX207" s="14" t="s">
        <v>76</v>
      </c>
      <c r="AY207" s="210" t="s">
        <v>328</v>
      </c>
    </row>
    <row r="208" s="2" customFormat="1" ht="24.15" customHeight="1">
      <c r="A208" s="41"/>
      <c r="B208" s="176"/>
      <c r="C208" s="177" t="s">
        <v>610</v>
      </c>
      <c r="D208" s="177" t="s">
        <v>331</v>
      </c>
      <c r="E208" s="178" t="s">
        <v>8610</v>
      </c>
      <c r="F208" s="179" t="s">
        <v>8611</v>
      </c>
      <c r="G208" s="180" t="s">
        <v>585</v>
      </c>
      <c r="H208" s="181">
        <v>0.0060000000000000001</v>
      </c>
      <c r="I208" s="182"/>
      <c r="J208" s="183">
        <f>ROUND(I208*H208,2)</f>
        <v>0</v>
      </c>
      <c r="K208" s="179" t="s">
        <v>335</v>
      </c>
      <c r="L208" s="42"/>
      <c r="M208" s="184" t="s">
        <v>3</v>
      </c>
      <c r="N208" s="185" t="s">
        <v>40</v>
      </c>
      <c r="O208" s="75"/>
      <c r="P208" s="186">
        <f>O208*H208</f>
        <v>0</v>
      </c>
      <c r="Q208" s="186">
        <v>0</v>
      </c>
      <c r="R208" s="186">
        <f>Q208*H208</f>
        <v>0</v>
      </c>
      <c r="S208" s="186">
        <v>0</v>
      </c>
      <c r="T208" s="187">
        <f>S208*H208</f>
        <v>0</v>
      </c>
      <c r="U208" s="41"/>
      <c r="V208" s="41"/>
      <c r="W208" s="41"/>
      <c r="X208" s="41"/>
      <c r="Y208" s="41"/>
      <c r="Z208" s="41"/>
      <c r="AA208" s="41"/>
      <c r="AB208" s="41"/>
      <c r="AC208" s="41"/>
      <c r="AD208" s="41"/>
      <c r="AE208" s="41"/>
      <c r="AR208" s="188" t="s">
        <v>113</v>
      </c>
      <c r="AT208" s="188" t="s">
        <v>331</v>
      </c>
      <c r="AU208" s="188" t="s">
        <v>79</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113</v>
      </c>
      <c r="BM208" s="188" t="s">
        <v>769</v>
      </c>
    </row>
    <row r="209" s="2" customFormat="1">
      <c r="A209" s="41"/>
      <c r="B209" s="42"/>
      <c r="C209" s="41"/>
      <c r="D209" s="190" t="s">
        <v>338</v>
      </c>
      <c r="E209" s="41"/>
      <c r="F209" s="191" t="s">
        <v>8612</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338</v>
      </c>
      <c r="AU209" s="22" t="s">
        <v>79</v>
      </c>
    </row>
    <row r="210" s="2" customFormat="1" ht="16.5" customHeight="1">
      <c r="A210" s="41"/>
      <c r="B210" s="176"/>
      <c r="C210" s="224" t="s">
        <v>616</v>
      </c>
      <c r="D210" s="224" t="s">
        <v>539</v>
      </c>
      <c r="E210" s="225" t="s">
        <v>8617</v>
      </c>
      <c r="F210" s="226" t="s">
        <v>8618</v>
      </c>
      <c r="G210" s="227" t="s">
        <v>1388</v>
      </c>
      <c r="H210" s="228">
        <v>5.5199999999999996</v>
      </c>
      <c r="I210" s="229"/>
      <c r="J210" s="230">
        <f>ROUND(I210*H210,2)</f>
        <v>0</v>
      </c>
      <c r="K210" s="226" t="s">
        <v>335</v>
      </c>
      <c r="L210" s="231"/>
      <c r="M210" s="232" t="s">
        <v>3</v>
      </c>
      <c r="N210" s="233"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171</v>
      </c>
      <c r="AT210" s="188" t="s">
        <v>539</v>
      </c>
      <c r="AU210" s="188" t="s">
        <v>79</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778</v>
      </c>
    </row>
    <row r="211" s="15" customFormat="1">
      <c r="A211" s="15"/>
      <c r="B211" s="217"/>
      <c r="C211" s="15"/>
      <c r="D211" s="195" t="s">
        <v>442</v>
      </c>
      <c r="E211" s="218" t="s">
        <v>3</v>
      </c>
      <c r="F211" s="219" t="s">
        <v>8627</v>
      </c>
      <c r="G211" s="15"/>
      <c r="H211" s="218" t="s">
        <v>3</v>
      </c>
      <c r="I211" s="220"/>
      <c r="J211" s="15"/>
      <c r="K211" s="15"/>
      <c r="L211" s="217"/>
      <c r="M211" s="221"/>
      <c r="N211" s="222"/>
      <c r="O211" s="222"/>
      <c r="P211" s="222"/>
      <c r="Q211" s="222"/>
      <c r="R211" s="222"/>
      <c r="S211" s="222"/>
      <c r="T211" s="223"/>
      <c r="U211" s="15"/>
      <c r="V211" s="15"/>
      <c r="W211" s="15"/>
      <c r="X211" s="15"/>
      <c r="Y211" s="15"/>
      <c r="Z211" s="15"/>
      <c r="AA211" s="15"/>
      <c r="AB211" s="15"/>
      <c r="AC211" s="15"/>
      <c r="AD211" s="15"/>
      <c r="AE211" s="15"/>
      <c r="AT211" s="218" t="s">
        <v>442</v>
      </c>
      <c r="AU211" s="218" t="s">
        <v>79</v>
      </c>
      <c r="AV211" s="15" t="s">
        <v>76</v>
      </c>
      <c r="AW211" s="15" t="s">
        <v>31</v>
      </c>
      <c r="AX211" s="15" t="s">
        <v>69</v>
      </c>
      <c r="AY211" s="218" t="s">
        <v>328</v>
      </c>
    </row>
    <row r="212" s="13" customFormat="1">
      <c r="A212" s="13"/>
      <c r="B212" s="201"/>
      <c r="C212" s="13"/>
      <c r="D212" s="195" t="s">
        <v>442</v>
      </c>
      <c r="E212" s="202" t="s">
        <v>3</v>
      </c>
      <c r="F212" s="203" t="s">
        <v>9051</v>
      </c>
      <c r="G212" s="13"/>
      <c r="H212" s="204">
        <v>5.5199999999999996</v>
      </c>
      <c r="I212" s="205"/>
      <c r="J212" s="13"/>
      <c r="K212" s="13"/>
      <c r="L212" s="201"/>
      <c r="M212" s="206"/>
      <c r="N212" s="207"/>
      <c r="O212" s="207"/>
      <c r="P212" s="207"/>
      <c r="Q212" s="207"/>
      <c r="R212" s="207"/>
      <c r="S212" s="207"/>
      <c r="T212" s="208"/>
      <c r="U212" s="13"/>
      <c r="V212" s="13"/>
      <c r="W212" s="13"/>
      <c r="X212" s="13"/>
      <c r="Y212" s="13"/>
      <c r="Z212" s="13"/>
      <c r="AA212" s="13"/>
      <c r="AB212" s="13"/>
      <c r="AC212" s="13"/>
      <c r="AD212" s="13"/>
      <c r="AE212" s="13"/>
      <c r="AT212" s="202" t="s">
        <v>442</v>
      </c>
      <c r="AU212" s="202" t="s">
        <v>79</v>
      </c>
      <c r="AV212" s="13" t="s">
        <v>79</v>
      </c>
      <c r="AW212" s="13" t="s">
        <v>31</v>
      </c>
      <c r="AX212" s="13" t="s">
        <v>69</v>
      </c>
      <c r="AY212" s="202" t="s">
        <v>328</v>
      </c>
    </row>
    <row r="213" s="14" customFormat="1">
      <c r="A213" s="14"/>
      <c r="B213" s="209"/>
      <c r="C213" s="14"/>
      <c r="D213" s="195" t="s">
        <v>442</v>
      </c>
      <c r="E213" s="210" t="s">
        <v>3</v>
      </c>
      <c r="F213" s="211" t="s">
        <v>452</v>
      </c>
      <c r="G213" s="14"/>
      <c r="H213" s="212">
        <v>5.5199999999999996</v>
      </c>
      <c r="I213" s="213"/>
      <c r="J213" s="14"/>
      <c r="K213" s="14"/>
      <c r="L213" s="209"/>
      <c r="M213" s="214"/>
      <c r="N213" s="215"/>
      <c r="O213" s="215"/>
      <c r="P213" s="215"/>
      <c r="Q213" s="215"/>
      <c r="R213" s="215"/>
      <c r="S213" s="215"/>
      <c r="T213" s="216"/>
      <c r="U213" s="14"/>
      <c r="V213" s="14"/>
      <c r="W213" s="14"/>
      <c r="X213" s="14"/>
      <c r="Y213" s="14"/>
      <c r="Z213" s="14"/>
      <c r="AA213" s="14"/>
      <c r="AB213" s="14"/>
      <c r="AC213" s="14"/>
      <c r="AD213" s="14"/>
      <c r="AE213" s="14"/>
      <c r="AT213" s="210" t="s">
        <v>442</v>
      </c>
      <c r="AU213" s="210" t="s">
        <v>79</v>
      </c>
      <c r="AV213" s="14" t="s">
        <v>113</v>
      </c>
      <c r="AW213" s="14" t="s">
        <v>31</v>
      </c>
      <c r="AX213" s="14" t="s">
        <v>76</v>
      </c>
      <c r="AY213" s="210" t="s">
        <v>328</v>
      </c>
    </row>
    <row r="214" s="2" customFormat="1" ht="37.8" customHeight="1">
      <c r="A214" s="41"/>
      <c r="B214" s="176"/>
      <c r="C214" s="177" t="s">
        <v>621</v>
      </c>
      <c r="D214" s="177" t="s">
        <v>331</v>
      </c>
      <c r="E214" s="178" t="s">
        <v>8146</v>
      </c>
      <c r="F214" s="179" t="s">
        <v>8619</v>
      </c>
      <c r="G214" s="180" t="s">
        <v>585</v>
      </c>
      <c r="H214" s="181">
        <v>0.0060000000000000001</v>
      </c>
      <c r="I214" s="182"/>
      <c r="J214" s="183">
        <f>ROUND(I214*H214,2)</f>
        <v>0</v>
      </c>
      <c r="K214" s="179" t="s">
        <v>335</v>
      </c>
      <c r="L214" s="42"/>
      <c r="M214" s="184" t="s">
        <v>3</v>
      </c>
      <c r="N214" s="185" t="s">
        <v>40</v>
      </c>
      <c r="O214" s="75"/>
      <c r="P214" s="186">
        <f>O214*H214</f>
        <v>0</v>
      </c>
      <c r="Q214" s="186">
        <v>0</v>
      </c>
      <c r="R214" s="186">
        <f>Q214*H214</f>
        <v>0</v>
      </c>
      <c r="S214" s="186">
        <v>0</v>
      </c>
      <c r="T214" s="187">
        <f>S214*H214</f>
        <v>0</v>
      </c>
      <c r="U214" s="41"/>
      <c r="V214" s="41"/>
      <c r="W214" s="41"/>
      <c r="X214" s="41"/>
      <c r="Y214" s="41"/>
      <c r="Z214" s="41"/>
      <c r="AA214" s="41"/>
      <c r="AB214" s="41"/>
      <c r="AC214" s="41"/>
      <c r="AD214" s="41"/>
      <c r="AE214" s="41"/>
      <c r="AR214" s="188" t="s">
        <v>113</v>
      </c>
      <c r="AT214" s="188" t="s">
        <v>331</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788</v>
      </c>
    </row>
    <row r="215" s="2" customFormat="1">
      <c r="A215" s="41"/>
      <c r="B215" s="42"/>
      <c r="C215" s="41"/>
      <c r="D215" s="190" t="s">
        <v>338</v>
      </c>
      <c r="E215" s="41"/>
      <c r="F215" s="191" t="s">
        <v>8148</v>
      </c>
      <c r="G215" s="41"/>
      <c r="H215" s="41"/>
      <c r="I215" s="192"/>
      <c r="J215" s="41"/>
      <c r="K215" s="41"/>
      <c r="L215" s="42"/>
      <c r="M215" s="193"/>
      <c r="N215" s="194"/>
      <c r="O215" s="75"/>
      <c r="P215" s="75"/>
      <c r="Q215" s="75"/>
      <c r="R215" s="75"/>
      <c r="S215" s="75"/>
      <c r="T215" s="76"/>
      <c r="U215" s="41"/>
      <c r="V215" s="41"/>
      <c r="W215" s="41"/>
      <c r="X215" s="41"/>
      <c r="Y215" s="41"/>
      <c r="Z215" s="41"/>
      <c r="AA215" s="41"/>
      <c r="AB215" s="41"/>
      <c r="AC215" s="41"/>
      <c r="AD215" s="41"/>
      <c r="AE215" s="41"/>
      <c r="AT215" s="22" t="s">
        <v>338</v>
      </c>
      <c r="AU215" s="22" t="s">
        <v>79</v>
      </c>
    </row>
    <row r="216" s="12" customFormat="1" ht="22.8" customHeight="1">
      <c r="A216" s="12"/>
      <c r="B216" s="163"/>
      <c r="C216" s="12"/>
      <c r="D216" s="164" t="s">
        <v>68</v>
      </c>
      <c r="E216" s="174" t="s">
        <v>9064</v>
      </c>
      <c r="F216" s="174" t="s">
        <v>8651</v>
      </c>
      <c r="G216" s="12"/>
      <c r="H216" s="12"/>
      <c r="I216" s="166"/>
      <c r="J216" s="175">
        <f>BK216</f>
        <v>0</v>
      </c>
      <c r="K216" s="12"/>
      <c r="L216" s="163"/>
      <c r="M216" s="168"/>
      <c r="N216" s="169"/>
      <c r="O216" s="169"/>
      <c r="P216" s="170">
        <f>SUM(P217:P268)</f>
        <v>0</v>
      </c>
      <c r="Q216" s="169"/>
      <c r="R216" s="170">
        <f>SUM(R217:R268)</f>
        <v>0</v>
      </c>
      <c r="S216" s="169"/>
      <c r="T216" s="171">
        <f>SUM(T217:T268)</f>
        <v>0</v>
      </c>
      <c r="U216" s="12"/>
      <c r="V216" s="12"/>
      <c r="W216" s="12"/>
      <c r="X216" s="12"/>
      <c r="Y216" s="12"/>
      <c r="Z216" s="12"/>
      <c r="AA216" s="12"/>
      <c r="AB216" s="12"/>
      <c r="AC216" s="12"/>
      <c r="AD216" s="12"/>
      <c r="AE216" s="12"/>
      <c r="AR216" s="164" t="s">
        <v>76</v>
      </c>
      <c r="AT216" s="172" t="s">
        <v>68</v>
      </c>
      <c r="AU216" s="172" t="s">
        <v>76</v>
      </c>
      <c r="AY216" s="164" t="s">
        <v>328</v>
      </c>
      <c r="BK216" s="173">
        <f>SUM(BK217:BK268)</f>
        <v>0</v>
      </c>
    </row>
    <row r="217" s="2" customFormat="1" ht="21.75" customHeight="1">
      <c r="A217" s="41"/>
      <c r="B217" s="176"/>
      <c r="C217" s="177" t="s">
        <v>626</v>
      </c>
      <c r="D217" s="177" t="s">
        <v>331</v>
      </c>
      <c r="E217" s="178" t="s">
        <v>7915</v>
      </c>
      <c r="F217" s="179" t="s">
        <v>7916</v>
      </c>
      <c r="G217" s="180" t="s">
        <v>491</v>
      </c>
      <c r="H217" s="181">
        <v>23.719999999999999</v>
      </c>
      <c r="I217" s="182"/>
      <c r="J217" s="183">
        <f>ROUND(I217*H217,2)</f>
        <v>0</v>
      </c>
      <c r="K217" s="179" t="s">
        <v>335</v>
      </c>
      <c r="L217" s="42"/>
      <c r="M217" s="184" t="s">
        <v>3</v>
      </c>
      <c r="N217" s="185" t="s">
        <v>40</v>
      </c>
      <c r="O217" s="75"/>
      <c r="P217" s="186">
        <f>O217*H217</f>
        <v>0</v>
      </c>
      <c r="Q217" s="186">
        <v>0</v>
      </c>
      <c r="R217" s="186">
        <f>Q217*H217</f>
        <v>0</v>
      </c>
      <c r="S217" s="186">
        <v>0</v>
      </c>
      <c r="T217" s="187">
        <f>S217*H217</f>
        <v>0</v>
      </c>
      <c r="U217" s="41"/>
      <c r="V217" s="41"/>
      <c r="W217" s="41"/>
      <c r="X217" s="41"/>
      <c r="Y217" s="41"/>
      <c r="Z217" s="41"/>
      <c r="AA217" s="41"/>
      <c r="AB217" s="41"/>
      <c r="AC217" s="41"/>
      <c r="AD217" s="41"/>
      <c r="AE217" s="41"/>
      <c r="AR217" s="188" t="s">
        <v>113</v>
      </c>
      <c r="AT217" s="188" t="s">
        <v>331</v>
      </c>
      <c r="AU217" s="188" t="s">
        <v>79</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113</v>
      </c>
      <c r="BM217" s="188" t="s">
        <v>797</v>
      </c>
    </row>
    <row r="218" s="2" customFormat="1">
      <c r="A218" s="41"/>
      <c r="B218" s="42"/>
      <c r="C218" s="41"/>
      <c r="D218" s="190" t="s">
        <v>338</v>
      </c>
      <c r="E218" s="41"/>
      <c r="F218" s="191" t="s">
        <v>7917</v>
      </c>
      <c r="G218" s="41"/>
      <c r="H218" s="41"/>
      <c r="I218" s="192"/>
      <c r="J218" s="41"/>
      <c r="K218" s="41"/>
      <c r="L218" s="42"/>
      <c r="M218" s="193"/>
      <c r="N218" s="194"/>
      <c r="O218" s="75"/>
      <c r="P218" s="75"/>
      <c r="Q218" s="75"/>
      <c r="R218" s="75"/>
      <c r="S218" s="75"/>
      <c r="T218" s="76"/>
      <c r="U218" s="41"/>
      <c r="V218" s="41"/>
      <c r="W218" s="41"/>
      <c r="X218" s="41"/>
      <c r="Y218" s="41"/>
      <c r="Z218" s="41"/>
      <c r="AA218" s="41"/>
      <c r="AB218" s="41"/>
      <c r="AC218" s="41"/>
      <c r="AD218" s="41"/>
      <c r="AE218" s="41"/>
      <c r="AT218" s="22" t="s">
        <v>338</v>
      </c>
      <c r="AU218" s="22" t="s">
        <v>79</v>
      </c>
    </row>
    <row r="219" s="15" customFormat="1">
      <c r="A219" s="15"/>
      <c r="B219" s="217"/>
      <c r="C219" s="15"/>
      <c r="D219" s="195" t="s">
        <v>442</v>
      </c>
      <c r="E219" s="218" t="s">
        <v>3</v>
      </c>
      <c r="F219" s="219" t="s">
        <v>8646</v>
      </c>
      <c r="G219" s="15"/>
      <c r="H219" s="218" t="s">
        <v>3</v>
      </c>
      <c r="I219" s="220"/>
      <c r="J219" s="15"/>
      <c r="K219" s="15"/>
      <c r="L219" s="217"/>
      <c r="M219" s="221"/>
      <c r="N219" s="222"/>
      <c r="O219" s="222"/>
      <c r="P219" s="222"/>
      <c r="Q219" s="222"/>
      <c r="R219" s="222"/>
      <c r="S219" s="222"/>
      <c r="T219" s="223"/>
      <c r="U219" s="15"/>
      <c r="V219" s="15"/>
      <c r="W219" s="15"/>
      <c r="X219" s="15"/>
      <c r="Y219" s="15"/>
      <c r="Z219" s="15"/>
      <c r="AA219" s="15"/>
      <c r="AB219" s="15"/>
      <c r="AC219" s="15"/>
      <c r="AD219" s="15"/>
      <c r="AE219" s="15"/>
      <c r="AT219" s="218" t="s">
        <v>442</v>
      </c>
      <c r="AU219" s="218" t="s">
        <v>79</v>
      </c>
      <c r="AV219" s="15" t="s">
        <v>76</v>
      </c>
      <c r="AW219" s="15" t="s">
        <v>31</v>
      </c>
      <c r="AX219" s="15" t="s">
        <v>69</v>
      </c>
      <c r="AY219" s="218" t="s">
        <v>328</v>
      </c>
    </row>
    <row r="220" s="13" customFormat="1">
      <c r="A220" s="13"/>
      <c r="B220" s="201"/>
      <c r="C220" s="13"/>
      <c r="D220" s="195" t="s">
        <v>442</v>
      </c>
      <c r="E220" s="202" t="s">
        <v>3</v>
      </c>
      <c r="F220" s="203" t="s">
        <v>9062</v>
      </c>
      <c r="G220" s="13"/>
      <c r="H220" s="204">
        <v>9</v>
      </c>
      <c r="I220" s="205"/>
      <c r="J220" s="13"/>
      <c r="K220" s="13"/>
      <c r="L220" s="201"/>
      <c r="M220" s="206"/>
      <c r="N220" s="207"/>
      <c r="O220" s="207"/>
      <c r="P220" s="207"/>
      <c r="Q220" s="207"/>
      <c r="R220" s="207"/>
      <c r="S220" s="207"/>
      <c r="T220" s="208"/>
      <c r="U220" s="13"/>
      <c r="V220" s="13"/>
      <c r="W220" s="13"/>
      <c r="X220" s="13"/>
      <c r="Y220" s="13"/>
      <c r="Z220" s="13"/>
      <c r="AA220" s="13"/>
      <c r="AB220" s="13"/>
      <c r="AC220" s="13"/>
      <c r="AD220" s="13"/>
      <c r="AE220" s="13"/>
      <c r="AT220" s="202" t="s">
        <v>442</v>
      </c>
      <c r="AU220" s="202" t="s">
        <v>79</v>
      </c>
      <c r="AV220" s="13" t="s">
        <v>79</v>
      </c>
      <c r="AW220" s="13" t="s">
        <v>31</v>
      </c>
      <c r="AX220" s="13" t="s">
        <v>69</v>
      </c>
      <c r="AY220" s="202" t="s">
        <v>328</v>
      </c>
    </row>
    <row r="221" s="15" customFormat="1">
      <c r="A221" s="15"/>
      <c r="B221" s="217"/>
      <c r="C221" s="15"/>
      <c r="D221" s="195" t="s">
        <v>442</v>
      </c>
      <c r="E221" s="218" t="s">
        <v>3</v>
      </c>
      <c r="F221" s="219" t="s">
        <v>8648</v>
      </c>
      <c r="G221" s="15"/>
      <c r="H221" s="218" t="s">
        <v>3</v>
      </c>
      <c r="I221" s="220"/>
      <c r="J221" s="15"/>
      <c r="K221" s="15"/>
      <c r="L221" s="217"/>
      <c r="M221" s="221"/>
      <c r="N221" s="222"/>
      <c r="O221" s="222"/>
      <c r="P221" s="222"/>
      <c r="Q221" s="222"/>
      <c r="R221" s="222"/>
      <c r="S221" s="222"/>
      <c r="T221" s="223"/>
      <c r="U221" s="15"/>
      <c r="V221" s="15"/>
      <c r="W221" s="15"/>
      <c r="X221" s="15"/>
      <c r="Y221" s="15"/>
      <c r="Z221" s="15"/>
      <c r="AA221" s="15"/>
      <c r="AB221" s="15"/>
      <c r="AC221" s="15"/>
      <c r="AD221" s="15"/>
      <c r="AE221" s="15"/>
      <c r="AT221" s="218" t="s">
        <v>442</v>
      </c>
      <c r="AU221" s="218" t="s">
        <v>79</v>
      </c>
      <c r="AV221" s="15" t="s">
        <v>76</v>
      </c>
      <c r="AW221" s="15" t="s">
        <v>31</v>
      </c>
      <c r="AX221" s="15" t="s">
        <v>69</v>
      </c>
      <c r="AY221" s="218" t="s">
        <v>328</v>
      </c>
    </row>
    <row r="222" s="13" customFormat="1">
      <c r="A222" s="13"/>
      <c r="B222" s="201"/>
      <c r="C222" s="13"/>
      <c r="D222" s="195" t="s">
        <v>442</v>
      </c>
      <c r="E222" s="202" t="s">
        <v>3</v>
      </c>
      <c r="F222" s="203" t="s">
        <v>9063</v>
      </c>
      <c r="G222" s="13"/>
      <c r="H222" s="204">
        <v>14.720000000000001</v>
      </c>
      <c r="I222" s="205"/>
      <c r="J222" s="13"/>
      <c r="K222" s="13"/>
      <c r="L222" s="201"/>
      <c r="M222" s="206"/>
      <c r="N222" s="207"/>
      <c r="O222" s="207"/>
      <c r="P222" s="207"/>
      <c r="Q222" s="207"/>
      <c r="R222" s="207"/>
      <c r="S222" s="207"/>
      <c r="T222" s="208"/>
      <c r="U222" s="13"/>
      <c r="V222" s="13"/>
      <c r="W222" s="13"/>
      <c r="X222" s="13"/>
      <c r="Y222" s="13"/>
      <c r="Z222" s="13"/>
      <c r="AA222" s="13"/>
      <c r="AB222" s="13"/>
      <c r="AC222" s="13"/>
      <c r="AD222" s="13"/>
      <c r="AE222" s="13"/>
      <c r="AT222" s="202" t="s">
        <v>442</v>
      </c>
      <c r="AU222" s="202" t="s">
        <v>79</v>
      </c>
      <c r="AV222" s="13" t="s">
        <v>79</v>
      </c>
      <c r="AW222" s="13" t="s">
        <v>31</v>
      </c>
      <c r="AX222" s="13" t="s">
        <v>69</v>
      </c>
      <c r="AY222" s="202" t="s">
        <v>328</v>
      </c>
    </row>
    <row r="223" s="14" customFormat="1">
      <c r="A223" s="14"/>
      <c r="B223" s="209"/>
      <c r="C223" s="14"/>
      <c r="D223" s="195" t="s">
        <v>442</v>
      </c>
      <c r="E223" s="210" t="s">
        <v>3</v>
      </c>
      <c r="F223" s="211" t="s">
        <v>452</v>
      </c>
      <c r="G223" s="14"/>
      <c r="H223" s="212">
        <v>23.719999999999999</v>
      </c>
      <c r="I223" s="213"/>
      <c r="J223" s="14"/>
      <c r="K223" s="14"/>
      <c r="L223" s="209"/>
      <c r="M223" s="214"/>
      <c r="N223" s="215"/>
      <c r="O223" s="215"/>
      <c r="P223" s="215"/>
      <c r="Q223" s="215"/>
      <c r="R223" s="215"/>
      <c r="S223" s="215"/>
      <c r="T223" s="216"/>
      <c r="U223" s="14"/>
      <c r="V223" s="14"/>
      <c r="W223" s="14"/>
      <c r="X223" s="14"/>
      <c r="Y223" s="14"/>
      <c r="Z223" s="14"/>
      <c r="AA223" s="14"/>
      <c r="AB223" s="14"/>
      <c r="AC223" s="14"/>
      <c r="AD223" s="14"/>
      <c r="AE223" s="14"/>
      <c r="AT223" s="210" t="s">
        <v>442</v>
      </c>
      <c r="AU223" s="210" t="s">
        <v>79</v>
      </c>
      <c r="AV223" s="14" t="s">
        <v>113</v>
      </c>
      <c r="AW223" s="14" t="s">
        <v>31</v>
      </c>
      <c r="AX223" s="14" t="s">
        <v>76</v>
      </c>
      <c r="AY223" s="210" t="s">
        <v>328</v>
      </c>
    </row>
    <row r="224" s="2" customFormat="1" ht="37.8" customHeight="1">
      <c r="A224" s="41"/>
      <c r="B224" s="176"/>
      <c r="C224" s="177" t="s">
        <v>631</v>
      </c>
      <c r="D224" s="177" t="s">
        <v>331</v>
      </c>
      <c r="E224" s="178" t="s">
        <v>7922</v>
      </c>
      <c r="F224" s="179" t="s">
        <v>7923</v>
      </c>
      <c r="G224" s="180" t="s">
        <v>491</v>
      </c>
      <c r="H224" s="181">
        <v>23.719999999999999</v>
      </c>
      <c r="I224" s="182"/>
      <c r="J224" s="183">
        <f>ROUND(I224*H224,2)</f>
        <v>0</v>
      </c>
      <c r="K224" s="179" t="s">
        <v>335</v>
      </c>
      <c r="L224" s="42"/>
      <c r="M224" s="184" t="s">
        <v>3</v>
      </c>
      <c r="N224" s="185" t="s">
        <v>40</v>
      </c>
      <c r="O224" s="75"/>
      <c r="P224" s="186">
        <f>O224*H224</f>
        <v>0</v>
      </c>
      <c r="Q224" s="186">
        <v>0</v>
      </c>
      <c r="R224" s="186">
        <f>Q224*H224</f>
        <v>0</v>
      </c>
      <c r="S224" s="186">
        <v>0</v>
      </c>
      <c r="T224" s="187">
        <f>S224*H224</f>
        <v>0</v>
      </c>
      <c r="U224" s="41"/>
      <c r="V224" s="41"/>
      <c r="W224" s="41"/>
      <c r="X224" s="41"/>
      <c r="Y224" s="41"/>
      <c r="Z224" s="41"/>
      <c r="AA224" s="41"/>
      <c r="AB224" s="41"/>
      <c r="AC224" s="41"/>
      <c r="AD224" s="41"/>
      <c r="AE224" s="41"/>
      <c r="AR224" s="188" t="s">
        <v>113</v>
      </c>
      <c r="AT224" s="188" t="s">
        <v>331</v>
      </c>
      <c r="AU224" s="188" t="s">
        <v>79</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113</v>
      </c>
      <c r="BM224" s="188" t="s">
        <v>805</v>
      </c>
    </row>
    <row r="225" s="2" customFormat="1">
      <c r="A225" s="41"/>
      <c r="B225" s="42"/>
      <c r="C225" s="41"/>
      <c r="D225" s="190" t="s">
        <v>338</v>
      </c>
      <c r="E225" s="41"/>
      <c r="F225" s="191" t="s">
        <v>7924</v>
      </c>
      <c r="G225" s="41"/>
      <c r="H225" s="41"/>
      <c r="I225" s="192"/>
      <c r="J225" s="41"/>
      <c r="K225" s="41"/>
      <c r="L225" s="42"/>
      <c r="M225" s="193"/>
      <c r="N225" s="194"/>
      <c r="O225" s="75"/>
      <c r="P225" s="75"/>
      <c r="Q225" s="75"/>
      <c r="R225" s="75"/>
      <c r="S225" s="75"/>
      <c r="T225" s="76"/>
      <c r="U225" s="41"/>
      <c r="V225" s="41"/>
      <c r="W225" s="41"/>
      <c r="X225" s="41"/>
      <c r="Y225" s="41"/>
      <c r="Z225" s="41"/>
      <c r="AA225" s="41"/>
      <c r="AB225" s="41"/>
      <c r="AC225" s="41"/>
      <c r="AD225" s="41"/>
      <c r="AE225" s="41"/>
      <c r="AT225" s="22" t="s">
        <v>338</v>
      </c>
      <c r="AU225" s="22" t="s">
        <v>79</v>
      </c>
    </row>
    <row r="226" s="2" customFormat="1" ht="16.5" customHeight="1">
      <c r="A226" s="41"/>
      <c r="B226" s="176"/>
      <c r="C226" s="224" t="s">
        <v>638</v>
      </c>
      <c r="D226" s="224" t="s">
        <v>539</v>
      </c>
      <c r="E226" s="225" t="s">
        <v>7925</v>
      </c>
      <c r="F226" s="226" t="s">
        <v>7926</v>
      </c>
      <c r="G226" s="227" t="s">
        <v>491</v>
      </c>
      <c r="H226" s="228">
        <v>23.719999999999999</v>
      </c>
      <c r="I226" s="229"/>
      <c r="J226" s="230">
        <f>ROUND(I226*H226,2)</f>
        <v>0</v>
      </c>
      <c r="K226" s="226" t="s">
        <v>335</v>
      </c>
      <c r="L226" s="231"/>
      <c r="M226" s="232" t="s">
        <v>3</v>
      </c>
      <c r="N226" s="233" t="s">
        <v>40</v>
      </c>
      <c r="O226" s="75"/>
      <c r="P226" s="186">
        <f>O226*H226</f>
        <v>0</v>
      </c>
      <c r="Q226" s="186">
        <v>0</v>
      </c>
      <c r="R226" s="186">
        <f>Q226*H226</f>
        <v>0</v>
      </c>
      <c r="S226" s="186">
        <v>0</v>
      </c>
      <c r="T226" s="187">
        <f>S226*H226</f>
        <v>0</v>
      </c>
      <c r="U226" s="41"/>
      <c r="V226" s="41"/>
      <c r="W226" s="41"/>
      <c r="X226" s="41"/>
      <c r="Y226" s="41"/>
      <c r="Z226" s="41"/>
      <c r="AA226" s="41"/>
      <c r="AB226" s="41"/>
      <c r="AC226" s="41"/>
      <c r="AD226" s="41"/>
      <c r="AE226" s="41"/>
      <c r="AR226" s="188" t="s">
        <v>171</v>
      </c>
      <c r="AT226" s="188" t="s">
        <v>539</v>
      </c>
      <c r="AU226" s="188" t="s">
        <v>79</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113</v>
      </c>
      <c r="BM226" s="188" t="s">
        <v>813</v>
      </c>
    </row>
    <row r="227" s="2" customFormat="1" ht="24.15" customHeight="1">
      <c r="A227" s="41"/>
      <c r="B227" s="176"/>
      <c r="C227" s="177" t="s">
        <v>643</v>
      </c>
      <c r="D227" s="177" t="s">
        <v>331</v>
      </c>
      <c r="E227" s="178" t="s">
        <v>8601</v>
      </c>
      <c r="F227" s="179" t="s">
        <v>8602</v>
      </c>
      <c r="G227" s="180" t="s">
        <v>439</v>
      </c>
      <c r="H227" s="181">
        <v>184</v>
      </c>
      <c r="I227" s="182"/>
      <c r="J227" s="183">
        <f>ROUND(I227*H227,2)</f>
        <v>0</v>
      </c>
      <c r="K227" s="179" t="s">
        <v>335</v>
      </c>
      <c r="L227" s="42"/>
      <c r="M227" s="184" t="s">
        <v>3</v>
      </c>
      <c r="N227" s="185" t="s">
        <v>40</v>
      </c>
      <c r="O227" s="75"/>
      <c r="P227" s="186">
        <f>O227*H227</f>
        <v>0</v>
      </c>
      <c r="Q227" s="186">
        <v>0</v>
      </c>
      <c r="R227" s="186">
        <f>Q227*H227</f>
        <v>0</v>
      </c>
      <c r="S227" s="186">
        <v>0</v>
      </c>
      <c r="T227" s="187">
        <f>S227*H227</f>
        <v>0</v>
      </c>
      <c r="U227" s="41"/>
      <c r="V227" s="41"/>
      <c r="W227" s="41"/>
      <c r="X227" s="41"/>
      <c r="Y227" s="41"/>
      <c r="Z227" s="41"/>
      <c r="AA227" s="41"/>
      <c r="AB227" s="41"/>
      <c r="AC227" s="41"/>
      <c r="AD227" s="41"/>
      <c r="AE227" s="41"/>
      <c r="AR227" s="188" t="s">
        <v>113</v>
      </c>
      <c r="AT227" s="188" t="s">
        <v>331</v>
      </c>
      <c r="AU227" s="188" t="s">
        <v>79</v>
      </c>
      <c r="AY227" s="22" t="s">
        <v>328</v>
      </c>
      <c r="BE227" s="189">
        <f>IF(N227="základní",J227,0)</f>
        <v>0</v>
      </c>
      <c r="BF227" s="189">
        <f>IF(N227="snížená",J227,0)</f>
        <v>0</v>
      </c>
      <c r="BG227" s="189">
        <f>IF(N227="zákl. přenesená",J227,0)</f>
        <v>0</v>
      </c>
      <c r="BH227" s="189">
        <f>IF(N227="sníž. přenesená",J227,0)</f>
        <v>0</v>
      </c>
      <c r="BI227" s="189">
        <f>IF(N227="nulová",J227,0)</f>
        <v>0</v>
      </c>
      <c r="BJ227" s="22" t="s">
        <v>76</v>
      </c>
      <c r="BK227" s="189">
        <f>ROUND(I227*H227,2)</f>
        <v>0</v>
      </c>
      <c r="BL227" s="22" t="s">
        <v>113</v>
      </c>
      <c r="BM227" s="188" t="s">
        <v>821</v>
      </c>
    </row>
    <row r="228" s="2" customFormat="1">
      <c r="A228" s="41"/>
      <c r="B228" s="42"/>
      <c r="C228" s="41"/>
      <c r="D228" s="190" t="s">
        <v>338</v>
      </c>
      <c r="E228" s="41"/>
      <c r="F228" s="191" t="s">
        <v>8603</v>
      </c>
      <c r="G228" s="41"/>
      <c r="H228" s="41"/>
      <c r="I228" s="192"/>
      <c r="J228" s="41"/>
      <c r="K228" s="41"/>
      <c r="L228" s="42"/>
      <c r="M228" s="193"/>
      <c r="N228" s="194"/>
      <c r="O228" s="75"/>
      <c r="P228" s="75"/>
      <c r="Q228" s="75"/>
      <c r="R228" s="75"/>
      <c r="S228" s="75"/>
      <c r="T228" s="76"/>
      <c r="U228" s="41"/>
      <c r="V228" s="41"/>
      <c r="W228" s="41"/>
      <c r="X228" s="41"/>
      <c r="Y228" s="41"/>
      <c r="Z228" s="41"/>
      <c r="AA228" s="41"/>
      <c r="AB228" s="41"/>
      <c r="AC228" s="41"/>
      <c r="AD228" s="41"/>
      <c r="AE228" s="41"/>
      <c r="AT228" s="22" t="s">
        <v>338</v>
      </c>
      <c r="AU228" s="22" t="s">
        <v>79</v>
      </c>
    </row>
    <row r="229" s="13" customFormat="1">
      <c r="A229" s="13"/>
      <c r="B229" s="201"/>
      <c r="C229" s="13"/>
      <c r="D229" s="195" t="s">
        <v>442</v>
      </c>
      <c r="E229" s="202" t="s">
        <v>3</v>
      </c>
      <c r="F229" s="203" t="s">
        <v>9044</v>
      </c>
      <c r="G229" s="13"/>
      <c r="H229" s="204">
        <v>184</v>
      </c>
      <c r="I229" s="205"/>
      <c r="J229" s="13"/>
      <c r="K229" s="13"/>
      <c r="L229" s="201"/>
      <c r="M229" s="206"/>
      <c r="N229" s="207"/>
      <c r="O229" s="207"/>
      <c r="P229" s="207"/>
      <c r="Q229" s="207"/>
      <c r="R229" s="207"/>
      <c r="S229" s="207"/>
      <c r="T229" s="208"/>
      <c r="U229" s="13"/>
      <c r="V229" s="13"/>
      <c r="W229" s="13"/>
      <c r="X229" s="13"/>
      <c r="Y229" s="13"/>
      <c r="Z229" s="13"/>
      <c r="AA229" s="13"/>
      <c r="AB229" s="13"/>
      <c r="AC229" s="13"/>
      <c r="AD229" s="13"/>
      <c r="AE229" s="13"/>
      <c r="AT229" s="202" t="s">
        <v>442</v>
      </c>
      <c r="AU229" s="202" t="s">
        <v>79</v>
      </c>
      <c r="AV229" s="13" t="s">
        <v>79</v>
      </c>
      <c r="AW229" s="13" t="s">
        <v>31</v>
      </c>
      <c r="AX229" s="13" t="s">
        <v>69</v>
      </c>
      <c r="AY229" s="202" t="s">
        <v>328</v>
      </c>
    </row>
    <row r="230" s="14" customFormat="1">
      <c r="A230" s="14"/>
      <c r="B230" s="209"/>
      <c r="C230" s="14"/>
      <c r="D230" s="195" t="s">
        <v>442</v>
      </c>
      <c r="E230" s="210" t="s">
        <v>3</v>
      </c>
      <c r="F230" s="211" t="s">
        <v>452</v>
      </c>
      <c r="G230" s="14"/>
      <c r="H230" s="212">
        <v>184</v>
      </c>
      <c r="I230" s="213"/>
      <c r="J230" s="14"/>
      <c r="K230" s="14"/>
      <c r="L230" s="209"/>
      <c r="M230" s="214"/>
      <c r="N230" s="215"/>
      <c r="O230" s="215"/>
      <c r="P230" s="215"/>
      <c r="Q230" s="215"/>
      <c r="R230" s="215"/>
      <c r="S230" s="215"/>
      <c r="T230" s="216"/>
      <c r="U230" s="14"/>
      <c r="V230" s="14"/>
      <c r="W230" s="14"/>
      <c r="X230" s="14"/>
      <c r="Y230" s="14"/>
      <c r="Z230" s="14"/>
      <c r="AA230" s="14"/>
      <c r="AB230" s="14"/>
      <c r="AC230" s="14"/>
      <c r="AD230" s="14"/>
      <c r="AE230" s="14"/>
      <c r="AT230" s="210" t="s">
        <v>442</v>
      </c>
      <c r="AU230" s="210" t="s">
        <v>79</v>
      </c>
      <c r="AV230" s="14" t="s">
        <v>113</v>
      </c>
      <c r="AW230" s="14" t="s">
        <v>31</v>
      </c>
      <c r="AX230" s="14" t="s">
        <v>76</v>
      </c>
      <c r="AY230" s="210" t="s">
        <v>328</v>
      </c>
    </row>
    <row r="231" s="2" customFormat="1" ht="37.8" customHeight="1">
      <c r="A231" s="41"/>
      <c r="B231" s="176"/>
      <c r="C231" s="177" t="s">
        <v>649</v>
      </c>
      <c r="D231" s="177" t="s">
        <v>331</v>
      </c>
      <c r="E231" s="178" t="s">
        <v>8622</v>
      </c>
      <c r="F231" s="179" t="s">
        <v>8623</v>
      </c>
      <c r="G231" s="180" t="s">
        <v>439</v>
      </c>
      <c r="H231" s="181">
        <v>168</v>
      </c>
      <c r="I231" s="182"/>
      <c r="J231" s="183">
        <f>ROUND(I231*H231,2)</f>
        <v>0</v>
      </c>
      <c r="K231" s="179" t="s">
        <v>335</v>
      </c>
      <c r="L231" s="42"/>
      <c r="M231" s="184" t="s">
        <v>3</v>
      </c>
      <c r="N231" s="185" t="s">
        <v>40</v>
      </c>
      <c r="O231" s="75"/>
      <c r="P231" s="186">
        <f>O231*H231</f>
        <v>0</v>
      </c>
      <c r="Q231" s="186">
        <v>0</v>
      </c>
      <c r="R231" s="186">
        <f>Q231*H231</f>
        <v>0</v>
      </c>
      <c r="S231" s="186">
        <v>0</v>
      </c>
      <c r="T231" s="187">
        <f>S231*H231</f>
        <v>0</v>
      </c>
      <c r="U231" s="41"/>
      <c r="V231" s="41"/>
      <c r="W231" s="41"/>
      <c r="X231" s="41"/>
      <c r="Y231" s="41"/>
      <c r="Z231" s="41"/>
      <c r="AA231" s="41"/>
      <c r="AB231" s="41"/>
      <c r="AC231" s="41"/>
      <c r="AD231" s="41"/>
      <c r="AE231" s="41"/>
      <c r="AR231" s="188" t="s">
        <v>113</v>
      </c>
      <c r="AT231" s="188" t="s">
        <v>331</v>
      </c>
      <c r="AU231" s="188" t="s">
        <v>79</v>
      </c>
      <c r="AY231" s="22" t="s">
        <v>328</v>
      </c>
      <c r="BE231" s="189">
        <f>IF(N231="základní",J231,0)</f>
        <v>0</v>
      </c>
      <c r="BF231" s="189">
        <f>IF(N231="snížená",J231,0)</f>
        <v>0</v>
      </c>
      <c r="BG231" s="189">
        <f>IF(N231="zákl. přenesená",J231,0)</f>
        <v>0</v>
      </c>
      <c r="BH231" s="189">
        <f>IF(N231="sníž. přenesená",J231,0)</f>
        <v>0</v>
      </c>
      <c r="BI231" s="189">
        <f>IF(N231="nulová",J231,0)</f>
        <v>0</v>
      </c>
      <c r="BJ231" s="22" t="s">
        <v>76</v>
      </c>
      <c r="BK231" s="189">
        <f>ROUND(I231*H231,2)</f>
        <v>0</v>
      </c>
      <c r="BL231" s="22" t="s">
        <v>113</v>
      </c>
      <c r="BM231" s="188" t="s">
        <v>830</v>
      </c>
    </row>
    <row r="232" s="2" customFormat="1">
      <c r="A232" s="41"/>
      <c r="B232" s="42"/>
      <c r="C232" s="41"/>
      <c r="D232" s="190" t="s">
        <v>338</v>
      </c>
      <c r="E232" s="41"/>
      <c r="F232" s="191" t="s">
        <v>8624</v>
      </c>
      <c r="G232" s="41"/>
      <c r="H232" s="41"/>
      <c r="I232" s="192"/>
      <c r="J232" s="41"/>
      <c r="K232" s="41"/>
      <c r="L232" s="42"/>
      <c r="M232" s="193"/>
      <c r="N232" s="194"/>
      <c r="O232" s="75"/>
      <c r="P232" s="75"/>
      <c r="Q232" s="75"/>
      <c r="R232" s="75"/>
      <c r="S232" s="75"/>
      <c r="T232" s="76"/>
      <c r="U232" s="41"/>
      <c r="V232" s="41"/>
      <c r="W232" s="41"/>
      <c r="X232" s="41"/>
      <c r="Y232" s="41"/>
      <c r="Z232" s="41"/>
      <c r="AA232" s="41"/>
      <c r="AB232" s="41"/>
      <c r="AC232" s="41"/>
      <c r="AD232" s="41"/>
      <c r="AE232" s="41"/>
      <c r="AT232" s="22" t="s">
        <v>338</v>
      </c>
      <c r="AU232" s="22" t="s">
        <v>79</v>
      </c>
    </row>
    <row r="233" s="15" customFormat="1">
      <c r="A233" s="15"/>
      <c r="B233" s="217"/>
      <c r="C233" s="15"/>
      <c r="D233" s="195" t="s">
        <v>442</v>
      </c>
      <c r="E233" s="218" t="s">
        <v>3</v>
      </c>
      <c r="F233" s="219" t="s">
        <v>9050</v>
      </c>
      <c r="G233" s="15"/>
      <c r="H233" s="218" t="s">
        <v>3</v>
      </c>
      <c r="I233" s="220"/>
      <c r="J233" s="15"/>
      <c r="K233" s="15"/>
      <c r="L233" s="217"/>
      <c r="M233" s="221"/>
      <c r="N233" s="222"/>
      <c r="O233" s="222"/>
      <c r="P233" s="222"/>
      <c r="Q233" s="222"/>
      <c r="R233" s="222"/>
      <c r="S233" s="222"/>
      <c r="T233" s="223"/>
      <c r="U233" s="15"/>
      <c r="V233" s="15"/>
      <c r="W233" s="15"/>
      <c r="X233" s="15"/>
      <c r="Y233" s="15"/>
      <c r="Z233" s="15"/>
      <c r="AA233" s="15"/>
      <c r="AB233" s="15"/>
      <c r="AC233" s="15"/>
      <c r="AD233" s="15"/>
      <c r="AE233" s="15"/>
      <c r="AT233" s="218" t="s">
        <v>442</v>
      </c>
      <c r="AU233" s="218" t="s">
        <v>79</v>
      </c>
      <c r="AV233" s="15" t="s">
        <v>76</v>
      </c>
      <c r="AW233" s="15" t="s">
        <v>31</v>
      </c>
      <c r="AX233" s="15" t="s">
        <v>69</v>
      </c>
      <c r="AY233" s="218" t="s">
        <v>328</v>
      </c>
    </row>
    <row r="234" s="13" customFormat="1">
      <c r="A234" s="13"/>
      <c r="B234" s="201"/>
      <c r="C234" s="13"/>
      <c r="D234" s="195" t="s">
        <v>442</v>
      </c>
      <c r="E234" s="202" t="s">
        <v>3</v>
      </c>
      <c r="F234" s="203" t="s">
        <v>1640</v>
      </c>
      <c r="G234" s="13"/>
      <c r="H234" s="204">
        <v>168</v>
      </c>
      <c r="I234" s="205"/>
      <c r="J234" s="13"/>
      <c r="K234" s="13"/>
      <c r="L234" s="201"/>
      <c r="M234" s="206"/>
      <c r="N234" s="207"/>
      <c r="O234" s="207"/>
      <c r="P234" s="207"/>
      <c r="Q234" s="207"/>
      <c r="R234" s="207"/>
      <c r="S234" s="207"/>
      <c r="T234" s="208"/>
      <c r="U234" s="13"/>
      <c r="V234" s="13"/>
      <c r="W234" s="13"/>
      <c r="X234" s="13"/>
      <c r="Y234" s="13"/>
      <c r="Z234" s="13"/>
      <c r="AA234" s="13"/>
      <c r="AB234" s="13"/>
      <c r="AC234" s="13"/>
      <c r="AD234" s="13"/>
      <c r="AE234" s="13"/>
      <c r="AT234" s="202" t="s">
        <v>442</v>
      </c>
      <c r="AU234" s="202" t="s">
        <v>79</v>
      </c>
      <c r="AV234" s="13" t="s">
        <v>79</v>
      </c>
      <c r="AW234" s="13" t="s">
        <v>31</v>
      </c>
      <c r="AX234" s="13" t="s">
        <v>69</v>
      </c>
      <c r="AY234" s="202" t="s">
        <v>328</v>
      </c>
    </row>
    <row r="235" s="14" customFormat="1">
      <c r="A235" s="14"/>
      <c r="B235" s="209"/>
      <c r="C235" s="14"/>
      <c r="D235" s="195" t="s">
        <v>442</v>
      </c>
      <c r="E235" s="210" t="s">
        <v>3</v>
      </c>
      <c r="F235" s="211" t="s">
        <v>452</v>
      </c>
      <c r="G235" s="14"/>
      <c r="H235" s="212">
        <v>168</v>
      </c>
      <c r="I235" s="213"/>
      <c r="J235" s="14"/>
      <c r="K235" s="14"/>
      <c r="L235" s="209"/>
      <c r="M235" s="214"/>
      <c r="N235" s="215"/>
      <c r="O235" s="215"/>
      <c r="P235" s="215"/>
      <c r="Q235" s="215"/>
      <c r="R235" s="215"/>
      <c r="S235" s="215"/>
      <c r="T235" s="216"/>
      <c r="U235" s="14"/>
      <c r="V235" s="14"/>
      <c r="W235" s="14"/>
      <c r="X235" s="14"/>
      <c r="Y235" s="14"/>
      <c r="Z235" s="14"/>
      <c r="AA235" s="14"/>
      <c r="AB235" s="14"/>
      <c r="AC235" s="14"/>
      <c r="AD235" s="14"/>
      <c r="AE235" s="14"/>
      <c r="AT235" s="210" t="s">
        <v>442</v>
      </c>
      <c r="AU235" s="210" t="s">
        <v>79</v>
      </c>
      <c r="AV235" s="14" t="s">
        <v>113</v>
      </c>
      <c r="AW235" s="14" t="s">
        <v>31</v>
      </c>
      <c r="AX235" s="14" t="s">
        <v>76</v>
      </c>
      <c r="AY235" s="210" t="s">
        <v>328</v>
      </c>
    </row>
    <row r="236" s="2" customFormat="1" ht="24.15" customHeight="1">
      <c r="A236" s="41"/>
      <c r="B236" s="176"/>
      <c r="C236" s="177" t="s">
        <v>654</v>
      </c>
      <c r="D236" s="177" t="s">
        <v>331</v>
      </c>
      <c r="E236" s="178" t="s">
        <v>8605</v>
      </c>
      <c r="F236" s="179" t="s">
        <v>8606</v>
      </c>
      <c r="G236" s="180" t="s">
        <v>8607</v>
      </c>
      <c r="H236" s="181">
        <v>3.6800000000000002</v>
      </c>
      <c r="I236" s="182"/>
      <c r="J236" s="183">
        <f>ROUND(I236*H236,2)</f>
        <v>0</v>
      </c>
      <c r="K236" s="179" t="s">
        <v>335</v>
      </c>
      <c r="L236" s="42"/>
      <c r="M236" s="184" t="s">
        <v>3</v>
      </c>
      <c r="N236" s="185" t="s">
        <v>40</v>
      </c>
      <c r="O236" s="75"/>
      <c r="P236" s="186">
        <f>O236*H236</f>
        <v>0</v>
      </c>
      <c r="Q236" s="186">
        <v>0</v>
      </c>
      <c r="R236" s="186">
        <f>Q236*H236</f>
        <v>0</v>
      </c>
      <c r="S236" s="186">
        <v>0</v>
      </c>
      <c r="T236" s="187">
        <f>S236*H236</f>
        <v>0</v>
      </c>
      <c r="U236" s="41"/>
      <c r="V236" s="41"/>
      <c r="W236" s="41"/>
      <c r="X236" s="41"/>
      <c r="Y236" s="41"/>
      <c r="Z236" s="41"/>
      <c r="AA236" s="41"/>
      <c r="AB236" s="41"/>
      <c r="AC236" s="41"/>
      <c r="AD236" s="41"/>
      <c r="AE236" s="41"/>
      <c r="AR236" s="188" t="s">
        <v>113</v>
      </c>
      <c r="AT236" s="188" t="s">
        <v>331</v>
      </c>
      <c r="AU236" s="188" t="s">
        <v>79</v>
      </c>
      <c r="AY236" s="22" t="s">
        <v>328</v>
      </c>
      <c r="BE236" s="189">
        <f>IF(N236="základní",J236,0)</f>
        <v>0</v>
      </c>
      <c r="BF236" s="189">
        <f>IF(N236="snížená",J236,0)</f>
        <v>0</v>
      </c>
      <c r="BG236" s="189">
        <f>IF(N236="zákl. přenesená",J236,0)</f>
        <v>0</v>
      </c>
      <c r="BH236" s="189">
        <f>IF(N236="sníž. přenesená",J236,0)</f>
        <v>0</v>
      </c>
      <c r="BI236" s="189">
        <f>IF(N236="nulová",J236,0)</f>
        <v>0</v>
      </c>
      <c r="BJ236" s="22" t="s">
        <v>76</v>
      </c>
      <c r="BK236" s="189">
        <f>ROUND(I236*H236,2)</f>
        <v>0</v>
      </c>
      <c r="BL236" s="22" t="s">
        <v>113</v>
      </c>
      <c r="BM236" s="188" t="s">
        <v>840</v>
      </c>
    </row>
    <row r="237" s="2" customFormat="1">
      <c r="A237" s="41"/>
      <c r="B237" s="42"/>
      <c r="C237" s="41"/>
      <c r="D237" s="190" t="s">
        <v>338</v>
      </c>
      <c r="E237" s="41"/>
      <c r="F237" s="191" t="s">
        <v>8608</v>
      </c>
      <c r="G237" s="41"/>
      <c r="H237" s="41"/>
      <c r="I237" s="192"/>
      <c r="J237" s="41"/>
      <c r="K237" s="41"/>
      <c r="L237" s="42"/>
      <c r="M237" s="193"/>
      <c r="N237" s="194"/>
      <c r="O237" s="75"/>
      <c r="P237" s="75"/>
      <c r="Q237" s="75"/>
      <c r="R237" s="75"/>
      <c r="S237" s="75"/>
      <c r="T237" s="76"/>
      <c r="U237" s="41"/>
      <c r="V237" s="41"/>
      <c r="W237" s="41"/>
      <c r="X237" s="41"/>
      <c r="Y237" s="41"/>
      <c r="Z237" s="41"/>
      <c r="AA237" s="41"/>
      <c r="AB237" s="41"/>
      <c r="AC237" s="41"/>
      <c r="AD237" s="41"/>
      <c r="AE237" s="41"/>
      <c r="AT237" s="22" t="s">
        <v>338</v>
      </c>
      <c r="AU237" s="22" t="s">
        <v>79</v>
      </c>
    </row>
    <row r="238" s="15" customFormat="1">
      <c r="A238" s="15"/>
      <c r="B238" s="217"/>
      <c r="C238" s="15"/>
      <c r="D238" s="195" t="s">
        <v>442</v>
      </c>
      <c r="E238" s="218" t="s">
        <v>3</v>
      </c>
      <c r="F238" s="219" t="s">
        <v>8188</v>
      </c>
      <c r="G238" s="15"/>
      <c r="H238" s="218" t="s">
        <v>3</v>
      </c>
      <c r="I238" s="220"/>
      <c r="J238" s="15"/>
      <c r="K238" s="15"/>
      <c r="L238" s="217"/>
      <c r="M238" s="221"/>
      <c r="N238" s="222"/>
      <c r="O238" s="222"/>
      <c r="P238" s="222"/>
      <c r="Q238" s="222"/>
      <c r="R238" s="222"/>
      <c r="S238" s="222"/>
      <c r="T238" s="223"/>
      <c r="U238" s="15"/>
      <c r="V238" s="15"/>
      <c r="W238" s="15"/>
      <c r="X238" s="15"/>
      <c r="Y238" s="15"/>
      <c r="Z238" s="15"/>
      <c r="AA238" s="15"/>
      <c r="AB238" s="15"/>
      <c r="AC238" s="15"/>
      <c r="AD238" s="15"/>
      <c r="AE238" s="15"/>
      <c r="AT238" s="218" t="s">
        <v>442</v>
      </c>
      <c r="AU238" s="218" t="s">
        <v>79</v>
      </c>
      <c r="AV238" s="15" t="s">
        <v>76</v>
      </c>
      <c r="AW238" s="15" t="s">
        <v>31</v>
      </c>
      <c r="AX238" s="15" t="s">
        <v>69</v>
      </c>
      <c r="AY238" s="218" t="s">
        <v>328</v>
      </c>
    </row>
    <row r="239" s="13" customFormat="1">
      <c r="A239" s="13"/>
      <c r="B239" s="201"/>
      <c r="C239" s="13"/>
      <c r="D239" s="195" t="s">
        <v>442</v>
      </c>
      <c r="E239" s="202" t="s">
        <v>3</v>
      </c>
      <c r="F239" s="203" t="s">
        <v>9045</v>
      </c>
      <c r="G239" s="13"/>
      <c r="H239" s="204">
        <v>3.6800000000000002</v>
      </c>
      <c r="I239" s="205"/>
      <c r="J239" s="13"/>
      <c r="K239" s="13"/>
      <c r="L239" s="201"/>
      <c r="M239" s="206"/>
      <c r="N239" s="207"/>
      <c r="O239" s="207"/>
      <c r="P239" s="207"/>
      <c r="Q239" s="207"/>
      <c r="R239" s="207"/>
      <c r="S239" s="207"/>
      <c r="T239" s="208"/>
      <c r="U239" s="13"/>
      <c r="V239" s="13"/>
      <c r="W239" s="13"/>
      <c r="X239" s="13"/>
      <c r="Y239" s="13"/>
      <c r="Z239" s="13"/>
      <c r="AA239" s="13"/>
      <c r="AB239" s="13"/>
      <c r="AC239" s="13"/>
      <c r="AD239" s="13"/>
      <c r="AE239" s="13"/>
      <c r="AT239" s="202" t="s">
        <v>442</v>
      </c>
      <c r="AU239" s="202" t="s">
        <v>79</v>
      </c>
      <c r="AV239" s="13" t="s">
        <v>79</v>
      </c>
      <c r="AW239" s="13" t="s">
        <v>31</v>
      </c>
      <c r="AX239" s="13" t="s">
        <v>69</v>
      </c>
      <c r="AY239" s="202" t="s">
        <v>328</v>
      </c>
    </row>
    <row r="240" s="14" customFormat="1">
      <c r="A240" s="14"/>
      <c r="B240" s="209"/>
      <c r="C240" s="14"/>
      <c r="D240" s="195" t="s">
        <v>442</v>
      </c>
      <c r="E240" s="210" t="s">
        <v>3</v>
      </c>
      <c r="F240" s="211" t="s">
        <v>452</v>
      </c>
      <c r="G240" s="14"/>
      <c r="H240" s="212">
        <v>3.6800000000000002</v>
      </c>
      <c r="I240" s="213"/>
      <c r="J240" s="14"/>
      <c r="K240" s="14"/>
      <c r="L240" s="209"/>
      <c r="M240" s="214"/>
      <c r="N240" s="215"/>
      <c r="O240" s="215"/>
      <c r="P240" s="215"/>
      <c r="Q240" s="215"/>
      <c r="R240" s="215"/>
      <c r="S240" s="215"/>
      <c r="T240" s="216"/>
      <c r="U240" s="14"/>
      <c r="V240" s="14"/>
      <c r="W240" s="14"/>
      <c r="X240" s="14"/>
      <c r="Y240" s="14"/>
      <c r="Z240" s="14"/>
      <c r="AA240" s="14"/>
      <c r="AB240" s="14"/>
      <c r="AC240" s="14"/>
      <c r="AD240" s="14"/>
      <c r="AE240" s="14"/>
      <c r="AT240" s="210" t="s">
        <v>442</v>
      </c>
      <c r="AU240" s="210" t="s">
        <v>79</v>
      </c>
      <c r="AV240" s="14" t="s">
        <v>113</v>
      </c>
      <c r="AW240" s="14" t="s">
        <v>31</v>
      </c>
      <c r="AX240" s="14" t="s">
        <v>76</v>
      </c>
      <c r="AY240" s="210" t="s">
        <v>328</v>
      </c>
    </row>
    <row r="241" s="2" customFormat="1" ht="24.15" customHeight="1">
      <c r="A241" s="41"/>
      <c r="B241" s="176"/>
      <c r="C241" s="177" t="s">
        <v>661</v>
      </c>
      <c r="D241" s="177" t="s">
        <v>331</v>
      </c>
      <c r="E241" s="178" t="s">
        <v>8610</v>
      </c>
      <c r="F241" s="179" t="s">
        <v>8611</v>
      </c>
      <c r="G241" s="180" t="s">
        <v>585</v>
      </c>
      <c r="H241" s="181">
        <v>0.0060000000000000001</v>
      </c>
      <c r="I241" s="182"/>
      <c r="J241" s="183">
        <f>ROUND(I241*H241,2)</f>
        <v>0</v>
      </c>
      <c r="K241" s="179" t="s">
        <v>335</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113</v>
      </c>
      <c r="AT241" s="188" t="s">
        <v>331</v>
      </c>
      <c r="AU241" s="188" t="s">
        <v>79</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850</v>
      </c>
    </row>
    <row r="242" s="2" customFormat="1">
      <c r="A242" s="41"/>
      <c r="B242" s="42"/>
      <c r="C242" s="41"/>
      <c r="D242" s="190" t="s">
        <v>338</v>
      </c>
      <c r="E242" s="41"/>
      <c r="F242" s="191" t="s">
        <v>8612</v>
      </c>
      <c r="G242" s="41"/>
      <c r="H242" s="41"/>
      <c r="I242" s="192"/>
      <c r="J242" s="41"/>
      <c r="K242" s="41"/>
      <c r="L242" s="42"/>
      <c r="M242" s="193"/>
      <c r="N242" s="194"/>
      <c r="O242" s="75"/>
      <c r="P242" s="75"/>
      <c r="Q242" s="75"/>
      <c r="R242" s="75"/>
      <c r="S242" s="75"/>
      <c r="T242" s="76"/>
      <c r="U242" s="41"/>
      <c r="V242" s="41"/>
      <c r="W242" s="41"/>
      <c r="X242" s="41"/>
      <c r="Y242" s="41"/>
      <c r="Z242" s="41"/>
      <c r="AA242" s="41"/>
      <c r="AB242" s="41"/>
      <c r="AC242" s="41"/>
      <c r="AD242" s="41"/>
      <c r="AE242" s="41"/>
      <c r="AT242" s="22" t="s">
        <v>338</v>
      </c>
      <c r="AU242" s="22" t="s">
        <v>79</v>
      </c>
    </row>
    <row r="243" s="15" customFormat="1">
      <c r="A243" s="15"/>
      <c r="B243" s="217"/>
      <c r="C243" s="15"/>
      <c r="D243" s="195" t="s">
        <v>442</v>
      </c>
      <c r="E243" s="218" t="s">
        <v>3</v>
      </c>
      <c r="F243" s="219" t="s">
        <v>8615</v>
      </c>
      <c r="G243" s="15"/>
      <c r="H243" s="218" t="s">
        <v>3</v>
      </c>
      <c r="I243" s="220"/>
      <c r="J243" s="15"/>
      <c r="K243" s="15"/>
      <c r="L243" s="217"/>
      <c r="M243" s="221"/>
      <c r="N243" s="222"/>
      <c r="O243" s="222"/>
      <c r="P243" s="222"/>
      <c r="Q243" s="222"/>
      <c r="R243" s="222"/>
      <c r="S243" s="222"/>
      <c r="T243" s="223"/>
      <c r="U243" s="15"/>
      <c r="V243" s="15"/>
      <c r="W243" s="15"/>
      <c r="X243" s="15"/>
      <c r="Y243" s="15"/>
      <c r="Z243" s="15"/>
      <c r="AA243" s="15"/>
      <c r="AB243" s="15"/>
      <c r="AC243" s="15"/>
      <c r="AD243" s="15"/>
      <c r="AE243" s="15"/>
      <c r="AT243" s="218" t="s">
        <v>442</v>
      </c>
      <c r="AU243" s="218" t="s">
        <v>79</v>
      </c>
      <c r="AV243" s="15" t="s">
        <v>76</v>
      </c>
      <c r="AW243" s="15" t="s">
        <v>31</v>
      </c>
      <c r="AX243" s="15" t="s">
        <v>69</v>
      </c>
      <c r="AY243" s="218" t="s">
        <v>328</v>
      </c>
    </row>
    <row r="244" s="13" customFormat="1">
      <c r="A244" s="13"/>
      <c r="B244" s="201"/>
      <c r="C244" s="13"/>
      <c r="D244" s="195" t="s">
        <v>442</v>
      </c>
      <c r="E244" s="202" t="s">
        <v>3</v>
      </c>
      <c r="F244" s="203" t="s">
        <v>9047</v>
      </c>
      <c r="G244" s="13"/>
      <c r="H244" s="204">
        <v>0.0060000000000000001</v>
      </c>
      <c r="I244" s="205"/>
      <c r="J244" s="13"/>
      <c r="K244" s="13"/>
      <c r="L244" s="201"/>
      <c r="M244" s="206"/>
      <c r="N244" s="207"/>
      <c r="O244" s="207"/>
      <c r="P244" s="207"/>
      <c r="Q244" s="207"/>
      <c r="R244" s="207"/>
      <c r="S244" s="207"/>
      <c r="T244" s="208"/>
      <c r="U244" s="13"/>
      <c r="V244" s="13"/>
      <c r="W244" s="13"/>
      <c r="X244" s="13"/>
      <c r="Y244" s="13"/>
      <c r="Z244" s="13"/>
      <c r="AA244" s="13"/>
      <c r="AB244" s="13"/>
      <c r="AC244" s="13"/>
      <c r="AD244" s="13"/>
      <c r="AE244" s="13"/>
      <c r="AT244" s="202" t="s">
        <v>442</v>
      </c>
      <c r="AU244" s="202" t="s">
        <v>79</v>
      </c>
      <c r="AV244" s="13" t="s">
        <v>79</v>
      </c>
      <c r="AW244" s="13" t="s">
        <v>31</v>
      </c>
      <c r="AX244" s="13" t="s">
        <v>69</v>
      </c>
      <c r="AY244" s="202" t="s">
        <v>328</v>
      </c>
    </row>
    <row r="245" s="14" customFormat="1">
      <c r="A245" s="14"/>
      <c r="B245" s="209"/>
      <c r="C245" s="14"/>
      <c r="D245" s="195" t="s">
        <v>442</v>
      </c>
      <c r="E245" s="210" t="s">
        <v>3</v>
      </c>
      <c r="F245" s="211" t="s">
        <v>452</v>
      </c>
      <c r="G245" s="14"/>
      <c r="H245" s="212">
        <v>0.0060000000000000001</v>
      </c>
      <c r="I245" s="213"/>
      <c r="J245" s="14"/>
      <c r="K245" s="14"/>
      <c r="L245" s="209"/>
      <c r="M245" s="214"/>
      <c r="N245" s="215"/>
      <c r="O245" s="215"/>
      <c r="P245" s="215"/>
      <c r="Q245" s="215"/>
      <c r="R245" s="215"/>
      <c r="S245" s="215"/>
      <c r="T245" s="216"/>
      <c r="U245" s="14"/>
      <c r="V245" s="14"/>
      <c r="W245" s="14"/>
      <c r="X245" s="14"/>
      <c r="Y245" s="14"/>
      <c r="Z245" s="14"/>
      <c r="AA245" s="14"/>
      <c r="AB245" s="14"/>
      <c r="AC245" s="14"/>
      <c r="AD245" s="14"/>
      <c r="AE245" s="14"/>
      <c r="AT245" s="210" t="s">
        <v>442</v>
      </c>
      <c r="AU245" s="210" t="s">
        <v>79</v>
      </c>
      <c r="AV245" s="14" t="s">
        <v>113</v>
      </c>
      <c r="AW245" s="14" t="s">
        <v>31</v>
      </c>
      <c r="AX245" s="14" t="s">
        <v>76</v>
      </c>
      <c r="AY245" s="210" t="s">
        <v>328</v>
      </c>
    </row>
    <row r="246" s="2" customFormat="1" ht="16.5" customHeight="1">
      <c r="A246" s="41"/>
      <c r="B246" s="176"/>
      <c r="C246" s="224" t="s">
        <v>666</v>
      </c>
      <c r="D246" s="224" t="s">
        <v>539</v>
      </c>
      <c r="E246" s="225" t="s">
        <v>8617</v>
      </c>
      <c r="F246" s="226" t="s">
        <v>8618</v>
      </c>
      <c r="G246" s="227" t="s">
        <v>1388</v>
      </c>
      <c r="H246" s="228">
        <v>5.5199999999999996</v>
      </c>
      <c r="I246" s="229"/>
      <c r="J246" s="230">
        <f>ROUND(I246*H246,2)</f>
        <v>0</v>
      </c>
      <c r="K246" s="226" t="s">
        <v>335</v>
      </c>
      <c r="L246" s="231"/>
      <c r="M246" s="232" t="s">
        <v>3</v>
      </c>
      <c r="N246" s="233" t="s">
        <v>40</v>
      </c>
      <c r="O246" s="75"/>
      <c r="P246" s="186">
        <f>O246*H246</f>
        <v>0</v>
      </c>
      <c r="Q246" s="186">
        <v>0</v>
      </c>
      <c r="R246" s="186">
        <f>Q246*H246</f>
        <v>0</v>
      </c>
      <c r="S246" s="186">
        <v>0</v>
      </c>
      <c r="T246" s="187">
        <f>S246*H246</f>
        <v>0</v>
      </c>
      <c r="U246" s="41"/>
      <c r="V246" s="41"/>
      <c r="W246" s="41"/>
      <c r="X246" s="41"/>
      <c r="Y246" s="41"/>
      <c r="Z246" s="41"/>
      <c r="AA246" s="41"/>
      <c r="AB246" s="41"/>
      <c r="AC246" s="41"/>
      <c r="AD246" s="41"/>
      <c r="AE246" s="41"/>
      <c r="AR246" s="188" t="s">
        <v>171</v>
      </c>
      <c r="AT246" s="188" t="s">
        <v>539</v>
      </c>
      <c r="AU246" s="188" t="s">
        <v>79</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113</v>
      </c>
      <c r="BM246" s="188" t="s">
        <v>862</v>
      </c>
    </row>
    <row r="247" s="15" customFormat="1">
      <c r="A247" s="15"/>
      <c r="B247" s="217"/>
      <c r="C247" s="15"/>
      <c r="D247" s="195" t="s">
        <v>442</v>
      </c>
      <c r="E247" s="218" t="s">
        <v>3</v>
      </c>
      <c r="F247" s="219" t="s">
        <v>8627</v>
      </c>
      <c r="G247" s="15"/>
      <c r="H247" s="218" t="s">
        <v>3</v>
      </c>
      <c r="I247" s="220"/>
      <c r="J247" s="15"/>
      <c r="K247" s="15"/>
      <c r="L247" s="217"/>
      <c r="M247" s="221"/>
      <c r="N247" s="222"/>
      <c r="O247" s="222"/>
      <c r="P247" s="222"/>
      <c r="Q247" s="222"/>
      <c r="R247" s="222"/>
      <c r="S247" s="222"/>
      <c r="T247" s="223"/>
      <c r="U247" s="15"/>
      <c r="V247" s="15"/>
      <c r="W247" s="15"/>
      <c r="X247" s="15"/>
      <c r="Y247" s="15"/>
      <c r="Z247" s="15"/>
      <c r="AA247" s="15"/>
      <c r="AB247" s="15"/>
      <c r="AC247" s="15"/>
      <c r="AD247" s="15"/>
      <c r="AE247" s="15"/>
      <c r="AT247" s="218" t="s">
        <v>442</v>
      </c>
      <c r="AU247" s="218" t="s">
        <v>79</v>
      </c>
      <c r="AV247" s="15" t="s">
        <v>76</v>
      </c>
      <c r="AW247" s="15" t="s">
        <v>31</v>
      </c>
      <c r="AX247" s="15" t="s">
        <v>69</v>
      </c>
      <c r="AY247" s="218" t="s">
        <v>328</v>
      </c>
    </row>
    <row r="248" s="13" customFormat="1">
      <c r="A248" s="13"/>
      <c r="B248" s="201"/>
      <c r="C248" s="13"/>
      <c r="D248" s="195" t="s">
        <v>442</v>
      </c>
      <c r="E248" s="202" t="s">
        <v>3</v>
      </c>
      <c r="F248" s="203" t="s">
        <v>9051</v>
      </c>
      <c r="G248" s="13"/>
      <c r="H248" s="204">
        <v>5.5199999999999996</v>
      </c>
      <c r="I248" s="205"/>
      <c r="J248" s="13"/>
      <c r="K248" s="13"/>
      <c r="L248" s="201"/>
      <c r="M248" s="206"/>
      <c r="N248" s="207"/>
      <c r="O248" s="207"/>
      <c r="P248" s="207"/>
      <c r="Q248" s="207"/>
      <c r="R248" s="207"/>
      <c r="S248" s="207"/>
      <c r="T248" s="208"/>
      <c r="U248" s="13"/>
      <c r="V248" s="13"/>
      <c r="W248" s="13"/>
      <c r="X248" s="13"/>
      <c r="Y248" s="13"/>
      <c r="Z248" s="13"/>
      <c r="AA248" s="13"/>
      <c r="AB248" s="13"/>
      <c r="AC248" s="13"/>
      <c r="AD248" s="13"/>
      <c r="AE248" s="13"/>
      <c r="AT248" s="202" t="s">
        <v>442</v>
      </c>
      <c r="AU248" s="202" t="s">
        <v>79</v>
      </c>
      <c r="AV248" s="13" t="s">
        <v>79</v>
      </c>
      <c r="AW248" s="13" t="s">
        <v>31</v>
      </c>
      <c r="AX248" s="13" t="s">
        <v>69</v>
      </c>
      <c r="AY248" s="202" t="s">
        <v>328</v>
      </c>
    </row>
    <row r="249" s="14" customFormat="1">
      <c r="A249" s="14"/>
      <c r="B249" s="209"/>
      <c r="C249" s="14"/>
      <c r="D249" s="195" t="s">
        <v>442</v>
      </c>
      <c r="E249" s="210" t="s">
        <v>3</v>
      </c>
      <c r="F249" s="211" t="s">
        <v>452</v>
      </c>
      <c r="G249" s="14"/>
      <c r="H249" s="212">
        <v>5.5199999999999996</v>
      </c>
      <c r="I249" s="213"/>
      <c r="J249" s="14"/>
      <c r="K249" s="14"/>
      <c r="L249" s="209"/>
      <c r="M249" s="214"/>
      <c r="N249" s="215"/>
      <c r="O249" s="215"/>
      <c r="P249" s="215"/>
      <c r="Q249" s="215"/>
      <c r="R249" s="215"/>
      <c r="S249" s="215"/>
      <c r="T249" s="216"/>
      <c r="U249" s="14"/>
      <c r="V249" s="14"/>
      <c r="W249" s="14"/>
      <c r="X249" s="14"/>
      <c r="Y249" s="14"/>
      <c r="Z249" s="14"/>
      <c r="AA249" s="14"/>
      <c r="AB249" s="14"/>
      <c r="AC249" s="14"/>
      <c r="AD249" s="14"/>
      <c r="AE249" s="14"/>
      <c r="AT249" s="210" t="s">
        <v>442</v>
      </c>
      <c r="AU249" s="210" t="s">
        <v>79</v>
      </c>
      <c r="AV249" s="14" t="s">
        <v>113</v>
      </c>
      <c r="AW249" s="14" t="s">
        <v>31</v>
      </c>
      <c r="AX249" s="14" t="s">
        <v>76</v>
      </c>
      <c r="AY249" s="210" t="s">
        <v>328</v>
      </c>
    </row>
    <row r="250" s="2" customFormat="1" ht="24.15" customHeight="1">
      <c r="A250" s="41"/>
      <c r="B250" s="176"/>
      <c r="C250" s="177" t="s">
        <v>671</v>
      </c>
      <c r="D250" s="177" t="s">
        <v>331</v>
      </c>
      <c r="E250" s="178" t="s">
        <v>9054</v>
      </c>
      <c r="F250" s="179" t="s">
        <v>8635</v>
      </c>
      <c r="G250" s="180" t="s">
        <v>439</v>
      </c>
      <c r="H250" s="181">
        <v>16.800000000000001</v>
      </c>
      <c r="I250" s="182"/>
      <c r="J250" s="183">
        <f>ROUND(I250*H250,2)</f>
        <v>0</v>
      </c>
      <c r="K250" s="179" t="s">
        <v>335</v>
      </c>
      <c r="L250" s="42"/>
      <c r="M250" s="184" t="s">
        <v>3</v>
      </c>
      <c r="N250" s="185" t="s">
        <v>40</v>
      </c>
      <c r="O250" s="75"/>
      <c r="P250" s="186">
        <f>O250*H250</f>
        <v>0</v>
      </c>
      <c r="Q250" s="186">
        <v>0</v>
      </c>
      <c r="R250" s="186">
        <f>Q250*H250</f>
        <v>0</v>
      </c>
      <c r="S250" s="186">
        <v>0</v>
      </c>
      <c r="T250" s="187">
        <f>S250*H250</f>
        <v>0</v>
      </c>
      <c r="U250" s="41"/>
      <c r="V250" s="41"/>
      <c r="W250" s="41"/>
      <c r="X250" s="41"/>
      <c r="Y250" s="41"/>
      <c r="Z250" s="41"/>
      <c r="AA250" s="41"/>
      <c r="AB250" s="41"/>
      <c r="AC250" s="41"/>
      <c r="AD250" s="41"/>
      <c r="AE250" s="41"/>
      <c r="AR250" s="188" t="s">
        <v>113</v>
      </c>
      <c r="AT250" s="188" t="s">
        <v>331</v>
      </c>
      <c r="AU250" s="188" t="s">
        <v>79</v>
      </c>
      <c r="AY250" s="22" t="s">
        <v>328</v>
      </c>
      <c r="BE250" s="189">
        <f>IF(N250="základní",J250,0)</f>
        <v>0</v>
      </c>
      <c r="BF250" s="189">
        <f>IF(N250="snížená",J250,0)</f>
        <v>0</v>
      </c>
      <c r="BG250" s="189">
        <f>IF(N250="zákl. přenesená",J250,0)</f>
        <v>0</v>
      </c>
      <c r="BH250" s="189">
        <f>IF(N250="sníž. přenesená",J250,0)</f>
        <v>0</v>
      </c>
      <c r="BI250" s="189">
        <f>IF(N250="nulová",J250,0)</f>
        <v>0</v>
      </c>
      <c r="BJ250" s="22" t="s">
        <v>76</v>
      </c>
      <c r="BK250" s="189">
        <f>ROUND(I250*H250,2)</f>
        <v>0</v>
      </c>
      <c r="BL250" s="22" t="s">
        <v>113</v>
      </c>
      <c r="BM250" s="188" t="s">
        <v>177</v>
      </c>
    </row>
    <row r="251" s="2" customFormat="1">
      <c r="A251" s="41"/>
      <c r="B251" s="42"/>
      <c r="C251" s="41"/>
      <c r="D251" s="190" t="s">
        <v>338</v>
      </c>
      <c r="E251" s="41"/>
      <c r="F251" s="191" t="s">
        <v>9055</v>
      </c>
      <c r="G251" s="41"/>
      <c r="H251" s="41"/>
      <c r="I251" s="192"/>
      <c r="J251" s="41"/>
      <c r="K251" s="41"/>
      <c r="L251" s="42"/>
      <c r="M251" s="193"/>
      <c r="N251" s="194"/>
      <c r="O251" s="75"/>
      <c r="P251" s="75"/>
      <c r="Q251" s="75"/>
      <c r="R251" s="75"/>
      <c r="S251" s="75"/>
      <c r="T251" s="76"/>
      <c r="U251" s="41"/>
      <c r="V251" s="41"/>
      <c r="W251" s="41"/>
      <c r="X251" s="41"/>
      <c r="Y251" s="41"/>
      <c r="Z251" s="41"/>
      <c r="AA251" s="41"/>
      <c r="AB251" s="41"/>
      <c r="AC251" s="41"/>
      <c r="AD251" s="41"/>
      <c r="AE251" s="41"/>
      <c r="AT251" s="22" t="s">
        <v>338</v>
      </c>
      <c r="AU251" s="22" t="s">
        <v>79</v>
      </c>
    </row>
    <row r="252" s="15" customFormat="1">
      <c r="A252" s="15"/>
      <c r="B252" s="217"/>
      <c r="C252" s="15"/>
      <c r="D252" s="195" t="s">
        <v>442</v>
      </c>
      <c r="E252" s="218" t="s">
        <v>3</v>
      </c>
      <c r="F252" s="219" t="s">
        <v>8636</v>
      </c>
      <c r="G252" s="15"/>
      <c r="H252" s="218" t="s">
        <v>3</v>
      </c>
      <c r="I252" s="220"/>
      <c r="J252" s="15"/>
      <c r="K252" s="15"/>
      <c r="L252" s="217"/>
      <c r="M252" s="221"/>
      <c r="N252" s="222"/>
      <c r="O252" s="222"/>
      <c r="P252" s="222"/>
      <c r="Q252" s="222"/>
      <c r="R252" s="222"/>
      <c r="S252" s="222"/>
      <c r="T252" s="223"/>
      <c r="U252" s="15"/>
      <c r="V252" s="15"/>
      <c r="W252" s="15"/>
      <c r="X252" s="15"/>
      <c r="Y252" s="15"/>
      <c r="Z252" s="15"/>
      <c r="AA252" s="15"/>
      <c r="AB252" s="15"/>
      <c r="AC252" s="15"/>
      <c r="AD252" s="15"/>
      <c r="AE252" s="15"/>
      <c r="AT252" s="218" t="s">
        <v>442</v>
      </c>
      <c r="AU252" s="218" t="s">
        <v>79</v>
      </c>
      <c r="AV252" s="15" t="s">
        <v>76</v>
      </c>
      <c r="AW252" s="15" t="s">
        <v>31</v>
      </c>
      <c r="AX252" s="15" t="s">
        <v>69</v>
      </c>
      <c r="AY252" s="218" t="s">
        <v>328</v>
      </c>
    </row>
    <row r="253" s="15" customFormat="1">
      <c r="A253" s="15"/>
      <c r="B253" s="217"/>
      <c r="C253" s="15"/>
      <c r="D253" s="195" t="s">
        <v>442</v>
      </c>
      <c r="E253" s="218" t="s">
        <v>3</v>
      </c>
      <c r="F253" s="219" t="s">
        <v>8637</v>
      </c>
      <c r="G253" s="15"/>
      <c r="H253" s="218" t="s">
        <v>3</v>
      </c>
      <c r="I253" s="220"/>
      <c r="J253" s="15"/>
      <c r="K253" s="15"/>
      <c r="L253" s="217"/>
      <c r="M253" s="221"/>
      <c r="N253" s="222"/>
      <c r="O253" s="222"/>
      <c r="P253" s="222"/>
      <c r="Q253" s="222"/>
      <c r="R253" s="222"/>
      <c r="S253" s="222"/>
      <c r="T253" s="223"/>
      <c r="U253" s="15"/>
      <c r="V253" s="15"/>
      <c r="W253" s="15"/>
      <c r="X253" s="15"/>
      <c r="Y253" s="15"/>
      <c r="Z253" s="15"/>
      <c r="AA253" s="15"/>
      <c r="AB253" s="15"/>
      <c r="AC253" s="15"/>
      <c r="AD253" s="15"/>
      <c r="AE253" s="15"/>
      <c r="AT253" s="218" t="s">
        <v>442</v>
      </c>
      <c r="AU253" s="218" t="s">
        <v>79</v>
      </c>
      <c r="AV253" s="15" t="s">
        <v>76</v>
      </c>
      <c r="AW253" s="15" t="s">
        <v>31</v>
      </c>
      <c r="AX253" s="15" t="s">
        <v>69</v>
      </c>
      <c r="AY253" s="218" t="s">
        <v>328</v>
      </c>
    </row>
    <row r="254" s="13" customFormat="1">
      <c r="A254" s="13"/>
      <c r="B254" s="201"/>
      <c r="C254" s="13"/>
      <c r="D254" s="195" t="s">
        <v>442</v>
      </c>
      <c r="E254" s="202" t="s">
        <v>3</v>
      </c>
      <c r="F254" s="203" t="s">
        <v>9056</v>
      </c>
      <c r="G254" s="13"/>
      <c r="H254" s="204">
        <v>4</v>
      </c>
      <c r="I254" s="205"/>
      <c r="J254" s="13"/>
      <c r="K254" s="13"/>
      <c r="L254" s="201"/>
      <c r="M254" s="206"/>
      <c r="N254" s="207"/>
      <c r="O254" s="207"/>
      <c r="P254" s="207"/>
      <c r="Q254" s="207"/>
      <c r="R254" s="207"/>
      <c r="S254" s="207"/>
      <c r="T254" s="208"/>
      <c r="U254" s="13"/>
      <c r="V254" s="13"/>
      <c r="W254" s="13"/>
      <c r="X254" s="13"/>
      <c r="Y254" s="13"/>
      <c r="Z254" s="13"/>
      <c r="AA254" s="13"/>
      <c r="AB254" s="13"/>
      <c r="AC254" s="13"/>
      <c r="AD254" s="13"/>
      <c r="AE254" s="13"/>
      <c r="AT254" s="202" t="s">
        <v>442</v>
      </c>
      <c r="AU254" s="202" t="s">
        <v>79</v>
      </c>
      <c r="AV254" s="13" t="s">
        <v>79</v>
      </c>
      <c r="AW254" s="13" t="s">
        <v>31</v>
      </c>
      <c r="AX254" s="13" t="s">
        <v>69</v>
      </c>
      <c r="AY254" s="202" t="s">
        <v>328</v>
      </c>
    </row>
    <row r="255" s="15" customFormat="1">
      <c r="A255" s="15"/>
      <c r="B255" s="217"/>
      <c r="C255" s="15"/>
      <c r="D255" s="195" t="s">
        <v>442</v>
      </c>
      <c r="E255" s="218" t="s">
        <v>3</v>
      </c>
      <c r="F255" s="219" t="s">
        <v>8639</v>
      </c>
      <c r="G255" s="15"/>
      <c r="H255" s="218" t="s">
        <v>3</v>
      </c>
      <c r="I255" s="220"/>
      <c r="J255" s="15"/>
      <c r="K255" s="15"/>
      <c r="L255" s="217"/>
      <c r="M255" s="221"/>
      <c r="N255" s="222"/>
      <c r="O255" s="222"/>
      <c r="P255" s="222"/>
      <c r="Q255" s="222"/>
      <c r="R255" s="222"/>
      <c r="S255" s="222"/>
      <c r="T255" s="223"/>
      <c r="U255" s="15"/>
      <c r="V255" s="15"/>
      <c r="W255" s="15"/>
      <c r="X255" s="15"/>
      <c r="Y255" s="15"/>
      <c r="Z255" s="15"/>
      <c r="AA255" s="15"/>
      <c r="AB255" s="15"/>
      <c r="AC255" s="15"/>
      <c r="AD255" s="15"/>
      <c r="AE255" s="15"/>
      <c r="AT255" s="218" t="s">
        <v>442</v>
      </c>
      <c r="AU255" s="218" t="s">
        <v>79</v>
      </c>
      <c r="AV255" s="15" t="s">
        <v>76</v>
      </c>
      <c r="AW255" s="15" t="s">
        <v>31</v>
      </c>
      <c r="AX255" s="15" t="s">
        <v>69</v>
      </c>
      <c r="AY255" s="218" t="s">
        <v>328</v>
      </c>
    </row>
    <row r="256" s="13" customFormat="1">
      <c r="A256" s="13"/>
      <c r="B256" s="201"/>
      <c r="C256" s="13"/>
      <c r="D256" s="195" t="s">
        <v>442</v>
      </c>
      <c r="E256" s="202" t="s">
        <v>3</v>
      </c>
      <c r="F256" s="203" t="s">
        <v>9057</v>
      </c>
      <c r="G256" s="13"/>
      <c r="H256" s="204">
        <v>12.800000000000001</v>
      </c>
      <c r="I256" s="205"/>
      <c r="J256" s="13"/>
      <c r="K256" s="13"/>
      <c r="L256" s="201"/>
      <c r="M256" s="206"/>
      <c r="N256" s="207"/>
      <c r="O256" s="207"/>
      <c r="P256" s="207"/>
      <c r="Q256" s="207"/>
      <c r="R256" s="207"/>
      <c r="S256" s="207"/>
      <c r="T256" s="208"/>
      <c r="U256" s="13"/>
      <c r="V256" s="13"/>
      <c r="W256" s="13"/>
      <c r="X256" s="13"/>
      <c r="Y256" s="13"/>
      <c r="Z256" s="13"/>
      <c r="AA256" s="13"/>
      <c r="AB256" s="13"/>
      <c r="AC256" s="13"/>
      <c r="AD256" s="13"/>
      <c r="AE256" s="13"/>
      <c r="AT256" s="202" t="s">
        <v>442</v>
      </c>
      <c r="AU256" s="202" t="s">
        <v>79</v>
      </c>
      <c r="AV256" s="13" t="s">
        <v>79</v>
      </c>
      <c r="AW256" s="13" t="s">
        <v>31</v>
      </c>
      <c r="AX256" s="13" t="s">
        <v>69</v>
      </c>
      <c r="AY256" s="202" t="s">
        <v>328</v>
      </c>
    </row>
    <row r="257" s="14" customFormat="1">
      <c r="A257" s="14"/>
      <c r="B257" s="209"/>
      <c r="C257" s="14"/>
      <c r="D257" s="195" t="s">
        <v>442</v>
      </c>
      <c r="E257" s="210" t="s">
        <v>3</v>
      </c>
      <c r="F257" s="211" t="s">
        <v>452</v>
      </c>
      <c r="G257" s="14"/>
      <c r="H257" s="212">
        <v>16.800000000000001</v>
      </c>
      <c r="I257" s="213"/>
      <c r="J257" s="14"/>
      <c r="K257" s="14"/>
      <c r="L257" s="209"/>
      <c r="M257" s="214"/>
      <c r="N257" s="215"/>
      <c r="O257" s="215"/>
      <c r="P257" s="215"/>
      <c r="Q257" s="215"/>
      <c r="R257" s="215"/>
      <c r="S257" s="215"/>
      <c r="T257" s="216"/>
      <c r="U257" s="14"/>
      <c r="V257" s="14"/>
      <c r="W257" s="14"/>
      <c r="X257" s="14"/>
      <c r="Y257" s="14"/>
      <c r="Z257" s="14"/>
      <c r="AA257" s="14"/>
      <c r="AB257" s="14"/>
      <c r="AC257" s="14"/>
      <c r="AD257" s="14"/>
      <c r="AE257" s="14"/>
      <c r="AT257" s="210" t="s">
        <v>442</v>
      </c>
      <c r="AU257" s="210" t="s">
        <v>79</v>
      </c>
      <c r="AV257" s="14" t="s">
        <v>113</v>
      </c>
      <c r="AW257" s="14" t="s">
        <v>31</v>
      </c>
      <c r="AX257" s="14" t="s">
        <v>76</v>
      </c>
      <c r="AY257" s="210" t="s">
        <v>328</v>
      </c>
    </row>
    <row r="258" s="2" customFormat="1" ht="16.5" customHeight="1">
      <c r="A258" s="41"/>
      <c r="B258" s="176"/>
      <c r="C258" s="224" t="s">
        <v>676</v>
      </c>
      <c r="D258" s="224" t="s">
        <v>539</v>
      </c>
      <c r="E258" s="225" t="s">
        <v>8099</v>
      </c>
      <c r="F258" s="226" t="s">
        <v>8100</v>
      </c>
      <c r="G258" s="227" t="s">
        <v>491</v>
      </c>
      <c r="H258" s="228">
        <v>1.6799999999999999</v>
      </c>
      <c r="I258" s="229"/>
      <c r="J258" s="230">
        <f>ROUND(I258*H258,2)</f>
        <v>0</v>
      </c>
      <c r="K258" s="226" t="s">
        <v>335</v>
      </c>
      <c r="L258" s="231"/>
      <c r="M258" s="232" t="s">
        <v>3</v>
      </c>
      <c r="N258" s="233" t="s">
        <v>40</v>
      </c>
      <c r="O258" s="75"/>
      <c r="P258" s="186">
        <f>O258*H258</f>
        <v>0</v>
      </c>
      <c r="Q258" s="186">
        <v>0</v>
      </c>
      <c r="R258" s="186">
        <f>Q258*H258</f>
        <v>0</v>
      </c>
      <c r="S258" s="186">
        <v>0</v>
      </c>
      <c r="T258" s="187">
        <f>S258*H258</f>
        <v>0</v>
      </c>
      <c r="U258" s="41"/>
      <c r="V258" s="41"/>
      <c r="W258" s="41"/>
      <c r="X258" s="41"/>
      <c r="Y258" s="41"/>
      <c r="Z258" s="41"/>
      <c r="AA258" s="41"/>
      <c r="AB258" s="41"/>
      <c r="AC258" s="41"/>
      <c r="AD258" s="41"/>
      <c r="AE258" s="41"/>
      <c r="AR258" s="188" t="s">
        <v>171</v>
      </c>
      <c r="AT258" s="188" t="s">
        <v>539</v>
      </c>
      <c r="AU258" s="188" t="s">
        <v>79</v>
      </c>
      <c r="AY258" s="22" t="s">
        <v>328</v>
      </c>
      <c r="BE258" s="189">
        <f>IF(N258="základní",J258,0)</f>
        <v>0</v>
      </c>
      <c r="BF258" s="189">
        <f>IF(N258="snížená",J258,0)</f>
        <v>0</v>
      </c>
      <c r="BG258" s="189">
        <f>IF(N258="zákl. přenesená",J258,0)</f>
        <v>0</v>
      </c>
      <c r="BH258" s="189">
        <f>IF(N258="sníž. přenesená",J258,0)</f>
        <v>0</v>
      </c>
      <c r="BI258" s="189">
        <f>IF(N258="nulová",J258,0)</f>
        <v>0</v>
      </c>
      <c r="BJ258" s="22" t="s">
        <v>76</v>
      </c>
      <c r="BK258" s="189">
        <f>ROUND(I258*H258,2)</f>
        <v>0</v>
      </c>
      <c r="BL258" s="22" t="s">
        <v>113</v>
      </c>
      <c r="BM258" s="188" t="s">
        <v>879</v>
      </c>
    </row>
    <row r="259" s="13" customFormat="1">
      <c r="A259" s="13"/>
      <c r="B259" s="201"/>
      <c r="C259" s="13"/>
      <c r="D259" s="195" t="s">
        <v>442</v>
      </c>
      <c r="E259" s="202" t="s">
        <v>3</v>
      </c>
      <c r="F259" s="203" t="s">
        <v>9058</v>
      </c>
      <c r="G259" s="13"/>
      <c r="H259" s="204">
        <v>1.6799999999999999</v>
      </c>
      <c r="I259" s="205"/>
      <c r="J259" s="13"/>
      <c r="K259" s="13"/>
      <c r="L259" s="201"/>
      <c r="M259" s="206"/>
      <c r="N259" s="207"/>
      <c r="O259" s="207"/>
      <c r="P259" s="207"/>
      <c r="Q259" s="207"/>
      <c r="R259" s="207"/>
      <c r="S259" s="207"/>
      <c r="T259" s="208"/>
      <c r="U259" s="13"/>
      <c r="V259" s="13"/>
      <c r="W259" s="13"/>
      <c r="X259" s="13"/>
      <c r="Y259" s="13"/>
      <c r="Z259" s="13"/>
      <c r="AA259" s="13"/>
      <c r="AB259" s="13"/>
      <c r="AC259" s="13"/>
      <c r="AD259" s="13"/>
      <c r="AE259" s="13"/>
      <c r="AT259" s="202" t="s">
        <v>442</v>
      </c>
      <c r="AU259" s="202" t="s">
        <v>79</v>
      </c>
      <c r="AV259" s="13" t="s">
        <v>79</v>
      </c>
      <c r="AW259" s="13" t="s">
        <v>31</v>
      </c>
      <c r="AX259" s="13" t="s">
        <v>69</v>
      </c>
      <c r="AY259" s="202" t="s">
        <v>328</v>
      </c>
    </row>
    <row r="260" s="14" customFormat="1">
      <c r="A260" s="14"/>
      <c r="B260" s="209"/>
      <c r="C260" s="14"/>
      <c r="D260" s="195" t="s">
        <v>442</v>
      </c>
      <c r="E260" s="210" t="s">
        <v>3</v>
      </c>
      <c r="F260" s="211" t="s">
        <v>452</v>
      </c>
      <c r="G260" s="14"/>
      <c r="H260" s="212">
        <v>1.6799999999999999</v>
      </c>
      <c r="I260" s="213"/>
      <c r="J260" s="14"/>
      <c r="K260" s="14"/>
      <c r="L260" s="209"/>
      <c r="M260" s="214"/>
      <c r="N260" s="215"/>
      <c r="O260" s="215"/>
      <c r="P260" s="215"/>
      <c r="Q260" s="215"/>
      <c r="R260" s="215"/>
      <c r="S260" s="215"/>
      <c r="T260" s="216"/>
      <c r="U260" s="14"/>
      <c r="V260" s="14"/>
      <c r="W260" s="14"/>
      <c r="X260" s="14"/>
      <c r="Y260" s="14"/>
      <c r="Z260" s="14"/>
      <c r="AA260" s="14"/>
      <c r="AB260" s="14"/>
      <c r="AC260" s="14"/>
      <c r="AD260" s="14"/>
      <c r="AE260" s="14"/>
      <c r="AT260" s="210" t="s">
        <v>442</v>
      </c>
      <c r="AU260" s="210" t="s">
        <v>79</v>
      </c>
      <c r="AV260" s="14" t="s">
        <v>113</v>
      </c>
      <c r="AW260" s="14" t="s">
        <v>31</v>
      </c>
      <c r="AX260" s="14" t="s">
        <v>76</v>
      </c>
      <c r="AY260" s="210" t="s">
        <v>328</v>
      </c>
    </row>
    <row r="261" s="2" customFormat="1" ht="37.8" customHeight="1">
      <c r="A261" s="41"/>
      <c r="B261" s="176"/>
      <c r="C261" s="177" t="s">
        <v>682</v>
      </c>
      <c r="D261" s="177" t="s">
        <v>331</v>
      </c>
      <c r="E261" s="178" t="s">
        <v>8417</v>
      </c>
      <c r="F261" s="179" t="s">
        <v>8418</v>
      </c>
      <c r="G261" s="180" t="s">
        <v>439</v>
      </c>
      <c r="H261" s="181">
        <v>168</v>
      </c>
      <c r="I261" s="182"/>
      <c r="J261" s="183">
        <f>ROUND(I261*H261,2)</f>
        <v>0</v>
      </c>
      <c r="K261" s="179" t="s">
        <v>335</v>
      </c>
      <c r="L261" s="42"/>
      <c r="M261" s="184" t="s">
        <v>3</v>
      </c>
      <c r="N261" s="185" t="s">
        <v>40</v>
      </c>
      <c r="O261" s="75"/>
      <c r="P261" s="186">
        <f>O261*H261</f>
        <v>0</v>
      </c>
      <c r="Q261" s="186">
        <v>0</v>
      </c>
      <c r="R261" s="186">
        <f>Q261*H261</f>
        <v>0</v>
      </c>
      <c r="S261" s="186">
        <v>0</v>
      </c>
      <c r="T261" s="187">
        <f>S261*H261</f>
        <v>0</v>
      </c>
      <c r="U261" s="41"/>
      <c r="V261" s="41"/>
      <c r="W261" s="41"/>
      <c r="X261" s="41"/>
      <c r="Y261" s="41"/>
      <c r="Z261" s="41"/>
      <c r="AA261" s="41"/>
      <c r="AB261" s="41"/>
      <c r="AC261" s="41"/>
      <c r="AD261" s="41"/>
      <c r="AE261" s="41"/>
      <c r="AR261" s="188" t="s">
        <v>113</v>
      </c>
      <c r="AT261" s="188" t="s">
        <v>331</v>
      </c>
      <c r="AU261" s="188" t="s">
        <v>79</v>
      </c>
      <c r="AY261" s="22" t="s">
        <v>328</v>
      </c>
      <c r="BE261" s="189">
        <f>IF(N261="základní",J261,0)</f>
        <v>0</v>
      </c>
      <c r="BF261" s="189">
        <f>IF(N261="snížená",J261,0)</f>
        <v>0</v>
      </c>
      <c r="BG261" s="189">
        <f>IF(N261="zákl. přenesená",J261,0)</f>
        <v>0</v>
      </c>
      <c r="BH261" s="189">
        <f>IF(N261="sníž. přenesená",J261,0)</f>
        <v>0</v>
      </c>
      <c r="BI261" s="189">
        <f>IF(N261="nulová",J261,0)</f>
        <v>0</v>
      </c>
      <c r="BJ261" s="22" t="s">
        <v>76</v>
      </c>
      <c r="BK261" s="189">
        <f>ROUND(I261*H261,2)</f>
        <v>0</v>
      </c>
      <c r="BL261" s="22" t="s">
        <v>113</v>
      </c>
      <c r="BM261" s="188" t="s">
        <v>896</v>
      </c>
    </row>
    <row r="262" s="2" customFormat="1">
      <c r="A262" s="41"/>
      <c r="B262" s="42"/>
      <c r="C262" s="41"/>
      <c r="D262" s="190" t="s">
        <v>338</v>
      </c>
      <c r="E262" s="41"/>
      <c r="F262" s="191" t="s">
        <v>8419</v>
      </c>
      <c r="G262" s="41"/>
      <c r="H262" s="41"/>
      <c r="I262" s="192"/>
      <c r="J262" s="41"/>
      <c r="K262" s="41"/>
      <c r="L262" s="42"/>
      <c r="M262" s="193"/>
      <c r="N262" s="194"/>
      <c r="O262" s="75"/>
      <c r="P262" s="75"/>
      <c r="Q262" s="75"/>
      <c r="R262" s="75"/>
      <c r="S262" s="75"/>
      <c r="T262" s="76"/>
      <c r="U262" s="41"/>
      <c r="V262" s="41"/>
      <c r="W262" s="41"/>
      <c r="X262" s="41"/>
      <c r="Y262" s="41"/>
      <c r="Z262" s="41"/>
      <c r="AA262" s="41"/>
      <c r="AB262" s="41"/>
      <c r="AC262" s="41"/>
      <c r="AD262" s="41"/>
      <c r="AE262" s="41"/>
      <c r="AT262" s="22" t="s">
        <v>338</v>
      </c>
      <c r="AU262" s="22" t="s">
        <v>79</v>
      </c>
    </row>
    <row r="263" s="2" customFormat="1" ht="16.5" customHeight="1">
      <c r="A263" s="41"/>
      <c r="B263" s="176"/>
      <c r="C263" s="224" t="s">
        <v>110</v>
      </c>
      <c r="D263" s="224" t="s">
        <v>539</v>
      </c>
      <c r="E263" s="225" t="s">
        <v>8420</v>
      </c>
      <c r="F263" s="226" t="s">
        <v>8421</v>
      </c>
      <c r="G263" s="227" t="s">
        <v>585</v>
      </c>
      <c r="H263" s="228">
        <v>5.04</v>
      </c>
      <c r="I263" s="229"/>
      <c r="J263" s="230">
        <f>ROUND(I263*H263,2)</f>
        <v>0</v>
      </c>
      <c r="K263" s="226" t="s">
        <v>335</v>
      </c>
      <c r="L263" s="231"/>
      <c r="M263" s="232" t="s">
        <v>3</v>
      </c>
      <c r="N263" s="233" t="s">
        <v>40</v>
      </c>
      <c r="O263" s="75"/>
      <c r="P263" s="186">
        <f>O263*H263</f>
        <v>0</v>
      </c>
      <c r="Q263" s="186">
        <v>0</v>
      </c>
      <c r="R263" s="186">
        <f>Q263*H263</f>
        <v>0</v>
      </c>
      <c r="S263" s="186">
        <v>0</v>
      </c>
      <c r="T263" s="187">
        <f>S263*H263</f>
        <v>0</v>
      </c>
      <c r="U263" s="41"/>
      <c r="V263" s="41"/>
      <c r="W263" s="41"/>
      <c r="X263" s="41"/>
      <c r="Y263" s="41"/>
      <c r="Z263" s="41"/>
      <c r="AA263" s="41"/>
      <c r="AB263" s="41"/>
      <c r="AC263" s="41"/>
      <c r="AD263" s="41"/>
      <c r="AE263" s="41"/>
      <c r="AR263" s="188" t="s">
        <v>171</v>
      </c>
      <c r="AT263" s="188" t="s">
        <v>539</v>
      </c>
      <c r="AU263" s="188" t="s">
        <v>79</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113</v>
      </c>
      <c r="BM263" s="188" t="s">
        <v>908</v>
      </c>
    </row>
    <row r="264" s="15" customFormat="1">
      <c r="A264" s="15"/>
      <c r="B264" s="217"/>
      <c r="C264" s="15"/>
      <c r="D264" s="195" t="s">
        <v>442</v>
      </c>
      <c r="E264" s="218" t="s">
        <v>3</v>
      </c>
      <c r="F264" s="219" t="s">
        <v>8642</v>
      </c>
      <c r="G264" s="15"/>
      <c r="H264" s="218" t="s">
        <v>3</v>
      </c>
      <c r="I264" s="220"/>
      <c r="J264" s="15"/>
      <c r="K264" s="15"/>
      <c r="L264" s="217"/>
      <c r="M264" s="221"/>
      <c r="N264" s="222"/>
      <c r="O264" s="222"/>
      <c r="P264" s="222"/>
      <c r="Q264" s="222"/>
      <c r="R264" s="222"/>
      <c r="S264" s="222"/>
      <c r="T264" s="223"/>
      <c r="U264" s="15"/>
      <c r="V264" s="15"/>
      <c r="W264" s="15"/>
      <c r="X264" s="15"/>
      <c r="Y264" s="15"/>
      <c r="Z264" s="15"/>
      <c r="AA264" s="15"/>
      <c r="AB264" s="15"/>
      <c r="AC264" s="15"/>
      <c r="AD264" s="15"/>
      <c r="AE264" s="15"/>
      <c r="AT264" s="218" t="s">
        <v>442</v>
      </c>
      <c r="AU264" s="218" t="s">
        <v>79</v>
      </c>
      <c r="AV264" s="15" t="s">
        <v>76</v>
      </c>
      <c r="AW264" s="15" t="s">
        <v>31</v>
      </c>
      <c r="AX264" s="15" t="s">
        <v>69</v>
      </c>
      <c r="AY264" s="218" t="s">
        <v>328</v>
      </c>
    </row>
    <row r="265" s="13" customFormat="1">
      <c r="A265" s="13"/>
      <c r="B265" s="201"/>
      <c r="C265" s="13"/>
      <c r="D265" s="195" t="s">
        <v>442</v>
      </c>
      <c r="E265" s="202" t="s">
        <v>3</v>
      </c>
      <c r="F265" s="203" t="s">
        <v>9059</v>
      </c>
      <c r="G265" s="13"/>
      <c r="H265" s="204">
        <v>5.04</v>
      </c>
      <c r="I265" s="205"/>
      <c r="J265" s="13"/>
      <c r="K265" s="13"/>
      <c r="L265" s="201"/>
      <c r="M265" s="206"/>
      <c r="N265" s="207"/>
      <c r="O265" s="207"/>
      <c r="P265" s="207"/>
      <c r="Q265" s="207"/>
      <c r="R265" s="207"/>
      <c r="S265" s="207"/>
      <c r="T265" s="208"/>
      <c r="U265" s="13"/>
      <c r="V265" s="13"/>
      <c r="W265" s="13"/>
      <c r="X265" s="13"/>
      <c r="Y265" s="13"/>
      <c r="Z265" s="13"/>
      <c r="AA265" s="13"/>
      <c r="AB265" s="13"/>
      <c r="AC265" s="13"/>
      <c r="AD265" s="13"/>
      <c r="AE265" s="13"/>
      <c r="AT265" s="202" t="s">
        <v>442</v>
      </c>
      <c r="AU265" s="202" t="s">
        <v>79</v>
      </c>
      <c r="AV265" s="13" t="s">
        <v>79</v>
      </c>
      <c r="AW265" s="13" t="s">
        <v>31</v>
      </c>
      <c r="AX265" s="13" t="s">
        <v>69</v>
      </c>
      <c r="AY265" s="202" t="s">
        <v>328</v>
      </c>
    </row>
    <row r="266" s="14" customFormat="1">
      <c r="A266" s="14"/>
      <c r="B266" s="209"/>
      <c r="C266" s="14"/>
      <c r="D266" s="195" t="s">
        <v>442</v>
      </c>
      <c r="E266" s="210" t="s">
        <v>3</v>
      </c>
      <c r="F266" s="211" t="s">
        <v>452</v>
      </c>
      <c r="G266" s="14"/>
      <c r="H266" s="212">
        <v>5.04</v>
      </c>
      <c r="I266" s="213"/>
      <c r="J266" s="14"/>
      <c r="K266" s="14"/>
      <c r="L266" s="209"/>
      <c r="M266" s="214"/>
      <c r="N266" s="215"/>
      <c r="O266" s="215"/>
      <c r="P266" s="215"/>
      <c r="Q266" s="215"/>
      <c r="R266" s="215"/>
      <c r="S266" s="215"/>
      <c r="T266" s="216"/>
      <c r="U266" s="14"/>
      <c r="V266" s="14"/>
      <c r="W266" s="14"/>
      <c r="X266" s="14"/>
      <c r="Y266" s="14"/>
      <c r="Z266" s="14"/>
      <c r="AA266" s="14"/>
      <c r="AB266" s="14"/>
      <c r="AC266" s="14"/>
      <c r="AD266" s="14"/>
      <c r="AE266" s="14"/>
      <c r="AT266" s="210" t="s">
        <v>442</v>
      </c>
      <c r="AU266" s="210" t="s">
        <v>79</v>
      </c>
      <c r="AV266" s="14" t="s">
        <v>113</v>
      </c>
      <c r="AW266" s="14" t="s">
        <v>31</v>
      </c>
      <c r="AX266" s="14" t="s">
        <v>76</v>
      </c>
      <c r="AY266" s="210" t="s">
        <v>328</v>
      </c>
    </row>
    <row r="267" s="2" customFormat="1" ht="37.8" customHeight="1">
      <c r="A267" s="41"/>
      <c r="B267" s="176"/>
      <c r="C267" s="177" t="s">
        <v>125</v>
      </c>
      <c r="D267" s="177" t="s">
        <v>331</v>
      </c>
      <c r="E267" s="178" t="s">
        <v>8146</v>
      </c>
      <c r="F267" s="179" t="s">
        <v>8619</v>
      </c>
      <c r="G267" s="180" t="s">
        <v>585</v>
      </c>
      <c r="H267" s="181">
        <v>5.3339999999999996</v>
      </c>
      <c r="I267" s="182"/>
      <c r="J267" s="183">
        <f>ROUND(I267*H267,2)</f>
        <v>0</v>
      </c>
      <c r="K267" s="179" t="s">
        <v>335</v>
      </c>
      <c r="L267" s="42"/>
      <c r="M267" s="184" t="s">
        <v>3</v>
      </c>
      <c r="N267" s="185" t="s">
        <v>40</v>
      </c>
      <c r="O267" s="75"/>
      <c r="P267" s="186">
        <f>O267*H267</f>
        <v>0</v>
      </c>
      <c r="Q267" s="186">
        <v>0</v>
      </c>
      <c r="R267" s="186">
        <f>Q267*H267</f>
        <v>0</v>
      </c>
      <c r="S267" s="186">
        <v>0</v>
      </c>
      <c r="T267" s="187">
        <f>S267*H267</f>
        <v>0</v>
      </c>
      <c r="U267" s="41"/>
      <c r="V267" s="41"/>
      <c r="W267" s="41"/>
      <c r="X267" s="41"/>
      <c r="Y267" s="41"/>
      <c r="Z267" s="41"/>
      <c r="AA267" s="41"/>
      <c r="AB267" s="41"/>
      <c r="AC267" s="41"/>
      <c r="AD267" s="41"/>
      <c r="AE267" s="41"/>
      <c r="AR267" s="188" t="s">
        <v>113</v>
      </c>
      <c r="AT267" s="188" t="s">
        <v>331</v>
      </c>
      <c r="AU267" s="188" t="s">
        <v>79</v>
      </c>
      <c r="AY267" s="22" t="s">
        <v>328</v>
      </c>
      <c r="BE267" s="189">
        <f>IF(N267="základní",J267,0)</f>
        <v>0</v>
      </c>
      <c r="BF267" s="189">
        <f>IF(N267="snížená",J267,0)</f>
        <v>0</v>
      </c>
      <c r="BG267" s="189">
        <f>IF(N267="zákl. přenesená",J267,0)</f>
        <v>0</v>
      </c>
      <c r="BH267" s="189">
        <f>IF(N267="sníž. přenesená",J267,0)</f>
        <v>0</v>
      </c>
      <c r="BI267" s="189">
        <f>IF(N267="nulová",J267,0)</f>
        <v>0</v>
      </c>
      <c r="BJ267" s="22" t="s">
        <v>76</v>
      </c>
      <c r="BK267" s="189">
        <f>ROUND(I267*H267,2)</f>
        <v>0</v>
      </c>
      <c r="BL267" s="22" t="s">
        <v>113</v>
      </c>
      <c r="BM267" s="188" t="s">
        <v>922</v>
      </c>
    </row>
    <row r="268" s="2" customFormat="1">
      <c r="A268" s="41"/>
      <c r="B268" s="42"/>
      <c r="C268" s="41"/>
      <c r="D268" s="190" t="s">
        <v>338</v>
      </c>
      <c r="E268" s="41"/>
      <c r="F268" s="191" t="s">
        <v>8148</v>
      </c>
      <c r="G268" s="41"/>
      <c r="H268" s="41"/>
      <c r="I268" s="192"/>
      <c r="J268" s="41"/>
      <c r="K268" s="41"/>
      <c r="L268" s="42"/>
      <c r="M268" s="193"/>
      <c r="N268" s="194"/>
      <c r="O268" s="75"/>
      <c r="P268" s="75"/>
      <c r="Q268" s="75"/>
      <c r="R268" s="75"/>
      <c r="S268" s="75"/>
      <c r="T268" s="76"/>
      <c r="U268" s="41"/>
      <c r="V268" s="41"/>
      <c r="W268" s="41"/>
      <c r="X268" s="41"/>
      <c r="Y268" s="41"/>
      <c r="Z268" s="41"/>
      <c r="AA268" s="41"/>
      <c r="AB268" s="41"/>
      <c r="AC268" s="41"/>
      <c r="AD268" s="41"/>
      <c r="AE268" s="41"/>
      <c r="AT268" s="22" t="s">
        <v>338</v>
      </c>
      <c r="AU268" s="22" t="s">
        <v>79</v>
      </c>
    </row>
    <row r="269" s="12" customFormat="1" ht="22.8" customHeight="1">
      <c r="A269" s="12"/>
      <c r="B269" s="163"/>
      <c r="C269" s="12"/>
      <c r="D269" s="164" t="s">
        <v>68</v>
      </c>
      <c r="E269" s="174" t="s">
        <v>9065</v>
      </c>
      <c r="F269" s="174" t="s">
        <v>9066</v>
      </c>
      <c r="G269" s="12"/>
      <c r="H269" s="12"/>
      <c r="I269" s="166"/>
      <c r="J269" s="175">
        <f>BK269</f>
        <v>0</v>
      </c>
      <c r="K269" s="12"/>
      <c r="L269" s="163"/>
      <c r="M269" s="168"/>
      <c r="N269" s="169"/>
      <c r="O269" s="169"/>
      <c r="P269" s="170">
        <f>SUM(P270:P309)</f>
        <v>0</v>
      </c>
      <c r="Q269" s="169"/>
      <c r="R269" s="170">
        <f>SUM(R270:R309)</f>
        <v>0</v>
      </c>
      <c r="S269" s="169"/>
      <c r="T269" s="171">
        <f>SUM(T270:T309)</f>
        <v>0</v>
      </c>
      <c r="U269" s="12"/>
      <c r="V269" s="12"/>
      <c r="W269" s="12"/>
      <c r="X269" s="12"/>
      <c r="Y269" s="12"/>
      <c r="Z269" s="12"/>
      <c r="AA269" s="12"/>
      <c r="AB269" s="12"/>
      <c r="AC269" s="12"/>
      <c r="AD269" s="12"/>
      <c r="AE269" s="12"/>
      <c r="AR269" s="164" t="s">
        <v>76</v>
      </c>
      <c r="AT269" s="172" t="s">
        <v>68</v>
      </c>
      <c r="AU269" s="172" t="s">
        <v>76</v>
      </c>
      <c r="AY269" s="164" t="s">
        <v>328</v>
      </c>
      <c r="BK269" s="173">
        <f>SUM(BK270:BK309)</f>
        <v>0</v>
      </c>
    </row>
    <row r="270" s="2" customFormat="1" ht="21.75" customHeight="1">
      <c r="A270" s="41"/>
      <c r="B270" s="176"/>
      <c r="C270" s="177" t="s">
        <v>696</v>
      </c>
      <c r="D270" s="177" t="s">
        <v>331</v>
      </c>
      <c r="E270" s="178" t="s">
        <v>7915</v>
      </c>
      <c r="F270" s="179" t="s">
        <v>7916</v>
      </c>
      <c r="G270" s="180" t="s">
        <v>491</v>
      </c>
      <c r="H270" s="181">
        <v>23.719999999999999</v>
      </c>
      <c r="I270" s="182"/>
      <c r="J270" s="183">
        <f>ROUND(I270*H270,2)</f>
        <v>0</v>
      </c>
      <c r="K270" s="179" t="s">
        <v>335</v>
      </c>
      <c r="L270" s="42"/>
      <c r="M270" s="184" t="s">
        <v>3</v>
      </c>
      <c r="N270" s="185" t="s">
        <v>40</v>
      </c>
      <c r="O270" s="75"/>
      <c r="P270" s="186">
        <f>O270*H270</f>
        <v>0</v>
      </c>
      <c r="Q270" s="186">
        <v>0</v>
      </c>
      <c r="R270" s="186">
        <f>Q270*H270</f>
        <v>0</v>
      </c>
      <c r="S270" s="186">
        <v>0</v>
      </c>
      <c r="T270" s="187">
        <f>S270*H270</f>
        <v>0</v>
      </c>
      <c r="U270" s="41"/>
      <c r="V270" s="41"/>
      <c r="W270" s="41"/>
      <c r="X270" s="41"/>
      <c r="Y270" s="41"/>
      <c r="Z270" s="41"/>
      <c r="AA270" s="41"/>
      <c r="AB270" s="41"/>
      <c r="AC270" s="41"/>
      <c r="AD270" s="41"/>
      <c r="AE270" s="41"/>
      <c r="AR270" s="188" t="s">
        <v>113</v>
      </c>
      <c r="AT270" s="188" t="s">
        <v>331</v>
      </c>
      <c r="AU270" s="188" t="s">
        <v>79</v>
      </c>
      <c r="AY270" s="22" t="s">
        <v>328</v>
      </c>
      <c r="BE270" s="189">
        <f>IF(N270="základní",J270,0)</f>
        <v>0</v>
      </c>
      <c r="BF270" s="189">
        <f>IF(N270="snížená",J270,0)</f>
        <v>0</v>
      </c>
      <c r="BG270" s="189">
        <f>IF(N270="zákl. přenesená",J270,0)</f>
        <v>0</v>
      </c>
      <c r="BH270" s="189">
        <f>IF(N270="sníž. přenesená",J270,0)</f>
        <v>0</v>
      </c>
      <c r="BI270" s="189">
        <f>IF(N270="nulová",J270,0)</f>
        <v>0</v>
      </c>
      <c r="BJ270" s="22" t="s">
        <v>76</v>
      </c>
      <c r="BK270" s="189">
        <f>ROUND(I270*H270,2)</f>
        <v>0</v>
      </c>
      <c r="BL270" s="22" t="s">
        <v>113</v>
      </c>
      <c r="BM270" s="188" t="s">
        <v>939</v>
      </c>
    </row>
    <row r="271" s="2" customFormat="1">
      <c r="A271" s="41"/>
      <c r="B271" s="42"/>
      <c r="C271" s="41"/>
      <c r="D271" s="190" t="s">
        <v>338</v>
      </c>
      <c r="E271" s="41"/>
      <c r="F271" s="191" t="s">
        <v>7917</v>
      </c>
      <c r="G271" s="41"/>
      <c r="H271" s="41"/>
      <c r="I271" s="192"/>
      <c r="J271" s="41"/>
      <c r="K271" s="41"/>
      <c r="L271" s="42"/>
      <c r="M271" s="193"/>
      <c r="N271" s="194"/>
      <c r="O271" s="75"/>
      <c r="P271" s="75"/>
      <c r="Q271" s="75"/>
      <c r="R271" s="75"/>
      <c r="S271" s="75"/>
      <c r="T271" s="76"/>
      <c r="U271" s="41"/>
      <c r="V271" s="41"/>
      <c r="W271" s="41"/>
      <c r="X271" s="41"/>
      <c r="Y271" s="41"/>
      <c r="Z271" s="41"/>
      <c r="AA271" s="41"/>
      <c r="AB271" s="41"/>
      <c r="AC271" s="41"/>
      <c r="AD271" s="41"/>
      <c r="AE271" s="41"/>
      <c r="AT271" s="22" t="s">
        <v>338</v>
      </c>
      <c r="AU271" s="22" t="s">
        <v>79</v>
      </c>
    </row>
    <row r="272" s="15" customFormat="1">
      <c r="A272" s="15"/>
      <c r="B272" s="217"/>
      <c r="C272" s="15"/>
      <c r="D272" s="195" t="s">
        <v>442</v>
      </c>
      <c r="E272" s="218" t="s">
        <v>3</v>
      </c>
      <c r="F272" s="219" t="s">
        <v>8646</v>
      </c>
      <c r="G272" s="15"/>
      <c r="H272" s="218" t="s">
        <v>3</v>
      </c>
      <c r="I272" s="220"/>
      <c r="J272" s="15"/>
      <c r="K272" s="15"/>
      <c r="L272" s="217"/>
      <c r="M272" s="221"/>
      <c r="N272" s="222"/>
      <c r="O272" s="222"/>
      <c r="P272" s="222"/>
      <c r="Q272" s="222"/>
      <c r="R272" s="222"/>
      <c r="S272" s="222"/>
      <c r="T272" s="223"/>
      <c r="U272" s="15"/>
      <c r="V272" s="15"/>
      <c r="W272" s="15"/>
      <c r="X272" s="15"/>
      <c r="Y272" s="15"/>
      <c r="Z272" s="15"/>
      <c r="AA272" s="15"/>
      <c r="AB272" s="15"/>
      <c r="AC272" s="15"/>
      <c r="AD272" s="15"/>
      <c r="AE272" s="15"/>
      <c r="AT272" s="218" t="s">
        <v>442</v>
      </c>
      <c r="AU272" s="218" t="s">
        <v>79</v>
      </c>
      <c r="AV272" s="15" t="s">
        <v>76</v>
      </c>
      <c r="AW272" s="15" t="s">
        <v>31</v>
      </c>
      <c r="AX272" s="15" t="s">
        <v>69</v>
      </c>
      <c r="AY272" s="218" t="s">
        <v>328</v>
      </c>
    </row>
    <row r="273" s="13" customFormat="1">
      <c r="A273" s="13"/>
      <c r="B273" s="201"/>
      <c r="C273" s="13"/>
      <c r="D273" s="195" t="s">
        <v>442</v>
      </c>
      <c r="E273" s="202" t="s">
        <v>3</v>
      </c>
      <c r="F273" s="203" t="s">
        <v>9062</v>
      </c>
      <c r="G273" s="13"/>
      <c r="H273" s="204">
        <v>9</v>
      </c>
      <c r="I273" s="205"/>
      <c r="J273" s="13"/>
      <c r="K273" s="13"/>
      <c r="L273" s="201"/>
      <c r="M273" s="206"/>
      <c r="N273" s="207"/>
      <c r="O273" s="207"/>
      <c r="P273" s="207"/>
      <c r="Q273" s="207"/>
      <c r="R273" s="207"/>
      <c r="S273" s="207"/>
      <c r="T273" s="208"/>
      <c r="U273" s="13"/>
      <c r="V273" s="13"/>
      <c r="W273" s="13"/>
      <c r="X273" s="13"/>
      <c r="Y273" s="13"/>
      <c r="Z273" s="13"/>
      <c r="AA273" s="13"/>
      <c r="AB273" s="13"/>
      <c r="AC273" s="13"/>
      <c r="AD273" s="13"/>
      <c r="AE273" s="13"/>
      <c r="AT273" s="202" t="s">
        <v>442</v>
      </c>
      <c r="AU273" s="202" t="s">
        <v>79</v>
      </c>
      <c r="AV273" s="13" t="s">
        <v>79</v>
      </c>
      <c r="AW273" s="13" t="s">
        <v>31</v>
      </c>
      <c r="AX273" s="13" t="s">
        <v>69</v>
      </c>
      <c r="AY273" s="202" t="s">
        <v>328</v>
      </c>
    </row>
    <row r="274" s="15" customFormat="1">
      <c r="A274" s="15"/>
      <c r="B274" s="217"/>
      <c r="C274" s="15"/>
      <c r="D274" s="195" t="s">
        <v>442</v>
      </c>
      <c r="E274" s="218" t="s">
        <v>3</v>
      </c>
      <c r="F274" s="219" t="s">
        <v>8648</v>
      </c>
      <c r="G274" s="15"/>
      <c r="H274" s="218" t="s">
        <v>3</v>
      </c>
      <c r="I274" s="220"/>
      <c r="J274" s="15"/>
      <c r="K274" s="15"/>
      <c r="L274" s="217"/>
      <c r="M274" s="221"/>
      <c r="N274" s="222"/>
      <c r="O274" s="222"/>
      <c r="P274" s="222"/>
      <c r="Q274" s="222"/>
      <c r="R274" s="222"/>
      <c r="S274" s="222"/>
      <c r="T274" s="223"/>
      <c r="U274" s="15"/>
      <c r="V274" s="15"/>
      <c r="W274" s="15"/>
      <c r="X274" s="15"/>
      <c r="Y274" s="15"/>
      <c r="Z274" s="15"/>
      <c r="AA274" s="15"/>
      <c r="AB274" s="15"/>
      <c r="AC274" s="15"/>
      <c r="AD274" s="15"/>
      <c r="AE274" s="15"/>
      <c r="AT274" s="218" t="s">
        <v>442</v>
      </c>
      <c r="AU274" s="218" t="s">
        <v>79</v>
      </c>
      <c r="AV274" s="15" t="s">
        <v>76</v>
      </c>
      <c r="AW274" s="15" t="s">
        <v>31</v>
      </c>
      <c r="AX274" s="15" t="s">
        <v>69</v>
      </c>
      <c r="AY274" s="218" t="s">
        <v>328</v>
      </c>
    </row>
    <row r="275" s="13" customFormat="1">
      <c r="A275" s="13"/>
      <c r="B275" s="201"/>
      <c r="C275" s="13"/>
      <c r="D275" s="195" t="s">
        <v>442</v>
      </c>
      <c r="E275" s="202" t="s">
        <v>3</v>
      </c>
      <c r="F275" s="203" t="s">
        <v>9063</v>
      </c>
      <c r="G275" s="13"/>
      <c r="H275" s="204">
        <v>14.720000000000001</v>
      </c>
      <c r="I275" s="205"/>
      <c r="J275" s="13"/>
      <c r="K275" s="13"/>
      <c r="L275" s="201"/>
      <c r="M275" s="206"/>
      <c r="N275" s="207"/>
      <c r="O275" s="207"/>
      <c r="P275" s="207"/>
      <c r="Q275" s="207"/>
      <c r="R275" s="207"/>
      <c r="S275" s="207"/>
      <c r="T275" s="208"/>
      <c r="U275" s="13"/>
      <c r="V275" s="13"/>
      <c r="W275" s="13"/>
      <c r="X275" s="13"/>
      <c r="Y275" s="13"/>
      <c r="Z275" s="13"/>
      <c r="AA275" s="13"/>
      <c r="AB275" s="13"/>
      <c r="AC275" s="13"/>
      <c r="AD275" s="13"/>
      <c r="AE275" s="13"/>
      <c r="AT275" s="202" t="s">
        <v>442</v>
      </c>
      <c r="AU275" s="202" t="s">
        <v>79</v>
      </c>
      <c r="AV275" s="13" t="s">
        <v>79</v>
      </c>
      <c r="AW275" s="13" t="s">
        <v>31</v>
      </c>
      <c r="AX275" s="13" t="s">
        <v>69</v>
      </c>
      <c r="AY275" s="202" t="s">
        <v>328</v>
      </c>
    </row>
    <row r="276" s="14" customFormat="1">
      <c r="A276" s="14"/>
      <c r="B276" s="209"/>
      <c r="C276" s="14"/>
      <c r="D276" s="195" t="s">
        <v>442</v>
      </c>
      <c r="E276" s="210" t="s">
        <v>3</v>
      </c>
      <c r="F276" s="211" t="s">
        <v>452</v>
      </c>
      <c r="G276" s="14"/>
      <c r="H276" s="212">
        <v>23.719999999999999</v>
      </c>
      <c r="I276" s="213"/>
      <c r="J276" s="14"/>
      <c r="K276" s="14"/>
      <c r="L276" s="209"/>
      <c r="M276" s="214"/>
      <c r="N276" s="215"/>
      <c r="O276" s="215"/>
      <c r="P276" s="215"/>
      <c r="Q276" s="215"/>
      <c r="R276" s="215"/>
      <c r="S276" s="215"/>
      <c r="T276" s="216"/>
      <c r="U276" s="14"/>
      <c r="V276" s="14"/>
      <c r="W276" s="14"/>
      <c r="X276" s="14"/>
      <c r="Y276" s="14"/>
      <c r="Z276" s="14"/>
      <c r="AA276" s="14"/>
      <c r="AB276" s="14"/>
      <c r="AC276" s="14"/>
      <c r="AD276" s="14"/>
      <c r="AE276" s="14"/>
      <c r="AT276" s="210" t="s">
        <v>442</v>
      </c>
      <c r="AU276" s="210" t="s">
        <v>79</v>
      </c>
      <c r="AV276" s="14" t="s">
        <v>113</v>
      </c>
      <c r="AW276" s="14" t="s">
        <v>31</v>
      </c>
      <c r="AX276" s="14" t="s">
        <v>76</v>
      </c>
      <c r="AY276" s="210" t="s">
        <v>328</v>
      </c>
    </row>
    <row r="277" s="2" customFormat="1" ht="37.8" customHeight="1">
      <c r="A277" s="41"/>
      <c r="B277" s="176"/>
      <c r="C277" s="177" t="s">
        <v>703</v>
      </c>
      <c r="D277" s="177" t="s">
        <v>331</v>
      </c>
      <c r="E277" s="178" t="s">
        <v>7922</v>
      </c>
      <c r="F277" s="179" t="s">
        <v>7923</v>
      </c>
      <c r="G277" s="180" t="s">
        <v>491</v>
      </c>
      <c r="H277" s="181">
        <v>23.719999999999999</v>
      </c>
      <c r="I277" s="182"/>
      <c r="J277" s="183">
        <f>ROUND(I277*H277,2)</f>
        <v>0</v>
      </c>
      <c r="K277" s="179" t="s">
        <v>335</v>
      </c>
      <c r="L277" s="42"/>
      <c r="M277" s="184" t="s">
        <v>3</v>
      </c>
      <c r="N277" s="185" t="s">
        <v>40</v>
      </c>
      <c r="O277" s="75"/>
      <c r="P277" s="186">
        <f>O277*H277</f>
        <v>0</v>
      </c>
      <c r="Q277" s="186">
        <v>0</v>
      </c>
      <c r="R277" s="186">
        <f>Q277*H277</f>
        <v>0</v>
      </c>
      <c r="S277" s="186">
        <v>0</v>
      </c>
      <c r="T277" s="187">
        <f>S277*H277</f>
        <v>0</v>
      </c>
      <c r="U277" s="41"/>
      <c r="V277" s="41"/>
      <c r="W277" s="41"/>
      <c r="X277" s="41"/>
      <c r="Y277" s="41"/>
      <c r="Z277" s="41"/>
      <c r="AA277" s="41"/>
      <c r="AB277" s="41"/>
      <c r="AC277" s="41"/>
      <c r="AD277" s="41"/>
      <c r="AE277" s="41"/>
      <c r="AR277" s="188" t="s">
        <v>113</v>
      </c>
      <c r="AT277" s="188" t="s">
        <v>331</v>
      </c>
      <c r="AU277" s="188" t="s">
        <v>79</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113</v>
      </c>
      <c r="BM277" s="188" t="s">
        <v>1539</v>
      </c>
    </row>
    <row r="278" s="2" customFormat="1">
      <c r="A278" s="41"/>
      <c r="B278" s="42"/>
      <c r="C278" s="41"/>
      <c r="D278" s="190" t="s">
        <v>338</v>
      </c>
      <c r="E278" s="41"/>
      <c r="F278" s="191" t="s">
        <v>7924</v>
      </c>
      <c r="G278" s="41"/>
      <c r="H278" s="41"/>
      <c r="I278" s="192"/>
      <c r="J278" s="41"/>
      <c r="K278" s="41"/>
      <c r="L278" s="42"/>
      <c r="M278" s="193"/>
      <c r="N278" s="194"/>
      <c r="O278" s="75"/>
      <c r="P278" s="75"/>
      <c r="Q278" s="75"/>
      <c r="R278" s="75"/>
      <c r="S278" s="75"/>
      <c r="T278" s="76"/>
      <c r="U278" s="41"/>
      <c r="V278" s="41"/>
      <c r="W278" s="41"/>
      <c r="X278" s="41"/>
      <c r="Y278" s="41"/>
      <c r="Z278" s="41"/>
      <c r="AA278" s="41"/>
      <c r="AB278" s="41"/>
      <c r="AC278" s="41"/>
      <c r="AD278" s="41"/>
      <c r="AE278" s="41"/>
      <c r="AT278" s="22" t="s">
        <v>338</v>
      </c>
      <c r="AU278" s="22" t="s">
        <v>79</v>
      </c>
    </row>
    <row r="279" s="2" customFormat="1" ht="16.5" customHeight="1">
      <c r="A279" s="41"/>
      <c r="B279" s="176"/>
      <c r="C279" s="224" t="s">
        <v>710</v>
      </c>
      <c r="D279" s="224" t="s">
        <v>539</v>
      </c>
      <c r="E279" s="225" t="s">
        <v>7925</v>
      </c>
      <c r="F279" s="226" t="s">
        <v>7926</v>
      </c>
      <c r="G279" s="227" t="s">
        <v>491</v>
      </c>
      <c r="H279" s="228">
        <v>21.920000000000002</v>
      </c>
      <c r="I279" s="229"/>
      <c r="J279" s="230">
        <f>ROUND(I279*H279,2)</f>
        <v>0</v>
      </c>
      <c r="K279" s="226" t="s">
        <v>335</v>
      </c>
      <c r="L279" s="231"/>
      <c r="M279" s="232" t="s">
        <v>3</v>
      </c>
      <c r="N279" s="233" t="s">
        <v>40</v>
      </c>
      <c r="O279" s="75"/>
      <c r="P279" s="186">
        <f>O279*H279</f>
        <v>0</v>
      </c>
      <c r="Q279" s="186">
        <v>0</v>
      </c>
      <c r="R279" s="186">
        <f>Q279*H279</f>
        <v>0</v>
      </c>
      <c r="S279" s="186">
        <v>0</v>
      </c>
      <c r="T279" s="187">
        <f>S279*H279</f>
        <v>0</v>
      </c>
      <c r="U279" s="41"/>
      <c r="V279" s="41"/>
      <c r="W279" s="41"/>
      <c r="X279" s="41"/>
      <c r="Y279" s="41"/>
      <c r="Z279" s="41"/>
      <c r="AA279" s="41"/>
      <c r="AB279" s="41"/>
      <c r="AC279" s="41"/>
      <c r="AD279" s="41"/>
      <c r="AE279" s="41"/>
      <c r="AR279" s="188" t="s">
        <v>171</v>
      </c>
      <c r="AT279" s="188" t="s">
        <v>539</v>
      </c>
      <c r="AU279" s="188" t="s">
        <v>79</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113</v>
      </c>
      <c r="BM279" s="188" t="s">
        <v>1332</v>
      </c>
    </row>
    <row r="280" s="2" customFormat="1" ht="24.15" customHeight="1">
      <c r="A280" s="41"/>
      <c r="B280" s="176"/>
      <c r="C280" s="177" t="s">
        <v>713</v>
      </c>
      <c r="D280" s="177" t="s">
        <v>331</v>
      </c>
      <c r="E280" s="178" t="s">
        <v>8601</v>
      </c>
      <c r="F280" s="179" t="s">
        <v>8602</v>
      </c>
      <c r="G280" s="180" t="s">
        <v>439</v>
      </c>
      <c r="H280" s="181">
        <v>184</v>
      </c>
      <c r="I280" s="182"/>
      <c r="J280" s="183">
        <f>ROUND(I280*H280,2)</f>
        <v>0</v>
      </c>
      <c r="K280" s="179" t="s">
        <v>335</v>
      </c>
      <c r="L280" s="42"/>
      <c r="M280" s="184" t="s">
        <v>3</v>
      </c>
      <c r="N280" s="185" t="s">
        <v>40</v>
      </c>
      <c r="O280" s="75"/>
      <c r="P280" s="186">
        <f>O280*H280</f>
        <v>0</v>
      </c>
      <c r="Q280" s="186">
        <v>0</v>
      </c>
      <c r="R280" s="186">
        <f>Q280*H280</f>
        <v>0</v>
      </c>
      <c r="S280" s="186">
        <v>0</v>
      </c>
      <c r="T280" s="187">
        <f>S280*H280</f>
        <v>0</v>
      </c>
      <c r="U280" s="41"/>
      <c r="V280" s="41"/>
      <c r="W280" s="41"/>
      <c r="X280" s="41"/>
      <c r="Y280" s="41"/>
      <c r="Z280" s="41"/>
      <c r="AA280" s="41"/>
      <c r="AB280" s="41"/>
      <c r="AC280" s="41"/>
      <c r="AD280" s="41"/>
      <c r="AE280" s="41"/>
      <c r="AR280" s="188" t="s">
        <v>113</v>
      </c>
      <c r="AT280" s="188" t="s">
        <v>331</v>
      </c>
      <c r="AU280" s="188" t="s">
        <v>79</v>
      </c>
      <c r="AY280" s="22" t="s">
        <v>328</v>
      </c>
      <c r="BE280" s="189">
        <f>IF(N280="základní",J280,0)</f>
        <v>0</v>
      </c>
      <c r="BF280" s="189">
        <f>IF(N280="snížená",J280,0)</f>
        <v>0</v>
      </c>
      <c r="BG280" s="189">
        <f>IF(N280="zákl. přenesená",J280,0)</f>
        <v>0</v>
      </c>
      <c r="BH280" s="189">
        <f>IF(N280="sníž. přenesená",J280,0)</f>
        <v>0</v>
      </c>
      <c r="BI280" s="189">
        <f>IF(N280="nulová",J280,0)</f>
        <v>0</v>
      </c>
      <c r="BJ280" s="22" t="s">
        <v>76</v>
      </c>
      <c r="BK280" s="189">
        <f>ROUND(I280*H280,2)</f>
        <v>0</v>
      </c>
      <c r="BL280" s="22" t="s">
        <v>113</v>
      </c>
      <c r="BM280" s="188" t="s">
        <v>1335</v>
      </c>
    </row>
    <row r="281" s="2" customFormat="1">
      <c r="A281" s="41"/>
      <c r="B281" s="42"/>
      <c r="C281" s="41"/>
      <c r="D281" s="190" t="s">
        <v>338</v>
      </c>
      <c r="E281" s="41"/>
      <c r="F281" s="191" t="s">
        <v>8603</v>
      </c>
      <c r="G281" s="41"/>
      <c r="H281" s="41"/>
      <c r="I281" s="192"/>
      <c r="J281" s="41"/>
      <c r="K281" s="41"/>
      <c r="L281" s="42"/>
      <c r="M281" s="193"/>
      <c r="N281" s="194"/>
      <c r="O281" s="75"/>
      <c r="P281" s="75"/>
      <c r="Q281" s="75"/>
      <c r="R281" s="75"/>
      <c r="S281" s="75"/>
      <c r="T281" s="76"/>
      <c r="U281" s="41"/>
      <c r="V281" s="41"/>
      <c r="W281" s="41"/>
      <c r="X281" s="41"/>
      <c r="Y281" s="41"/>
      <c r="Z281" s="41"/>
      <c r="AA281" s="41"/>
      <c r="AB281" s="41"/>
      <c r="AC281" s="41"/>
      <c r="AD281" s="41"/>
      <c r="AE281" s="41"/>
      <c r="AT281" s="22" t="s">
        <v>338</v>
      </c>
      <c r="AU281" s="22" t="s">
        <v>79</v>
      </c>
    </row>
    <row r="282" s="13" customFormat="1">
      <c r="A282" s="13"/>
      <c r="B282" s="201"/>
      <c r="C282" s="13"/>
      <c r="D282" s="195" t="s">
        <v>442</v>
      </c>
      <c r="E282" s="202" t="s">
        <v>3</v>
      </c>
      <c r="F282" s="203" t="s">
        <v>9044</v>
      </c>
      <c r="G282" s="13"/>
      <c r="H282" s="204">
        <v>184</v>
      </c>
      <c r="I282" s="205"/>
      <c r="J282" s="13"/>
      <c r="K282" s="13"/>
      <c r="L282" s="201"/>
      <c r="M282" s="206"/>
      <c r="N282" s="207"/>
      <c r="O282" s="207"/>
      <c r="P282" s="207"/>
      <c r="Q282" s="207"/>
      <c r="R282" s="207"/>
      <c r="S282" s="207"/>
      <c r="T282" s="208"/>
      <c r="U282" s="13"/>
      <c r="V282" s="13"/>
      <c r="W282" s="13"/>
      <c r="X282" s="13"/>
      <c r="Y282" s="13"/>
      <c r="Z282" s="13"/>
      <c r="AA282" s="13"/>
      <c r="AB282" s="13"/>
      <c r="AC282" s="13"/>
      <c r="AD282" s="13"/>
      <c r="AE282" s="13"/>
      <c r="AT282" s="202" t="s">
        <v>442</v>
      </c>
      <c r="AU282" s="202" t="s">
        <v>79</v>
      </c>
      <c r="AV282" s="13" t="s">
        <v>79</v>
      </c>
      <c r="AW282" s="13" t="s">
        <v>31</v>
      </c>
      <c r="AX282" s="13" t="s">
        <v>69</v>
      </c>
      <c r="AY282" s="202" t="s">
        <v>328</v>
      </c>
    </row>
    <row r="283" s="14" customFormat="1">
      <c r="A283" s="14"/>
      <c r="B283" s="209"/>
      <c r="C283" s="14"/>
      <c r="D283" s="195" t="s">
        <v>442</v>
      </c>
      <c r="E283" s="210" t="s">
        <v>3</v>
      </c>
      <c r="F283" s="211" t="s">
        <v>452</v>
      </c>
      <c r="G283" s="14"/>
      <c r="H283" s="212">
        <v>184</v>
      </c>
      <c r="I283" s="213"/>
      <c r="J283" s="14"/>
      <c r="K283" s="14"/>
      <c r="L283" s="209"/>
      <c r="M283" s="214"/>
      <c r="N283" s="215"/>
      <c r="O283" s="215"/>
      <c r="P283" s="215"/>
      <c r="Q283" s="215"/>
      <c r="R283" s="215"/>
      <c r="S283" s="215"/>
      <c r="T283" s="216"/>
      <c r="U283" s="14"/>
      <c r="V283" s="14"/>
      <c r="W283" s="14"/>
      <c r="X283" s="14"/>
      <c r="Y283" s="14"/>
      <c r="Z283" s="14"/>
      <c r="AA283" s="14"/>
      <c r="AB283" s="14"/>
      <c r="AC283" s="14"/>
      <c r="AD283" s="14"/>
      <c r="AE283" s="14"/>
      <c r="AT283" s="210" t="s">
        <v>442</v>
      </c>
      <c r="AU283" s="210" t="s">
        <v>79</v>
      </c>
      <c r="AV283" s="14" t="s">
        <v>113</v>
      </c>
      <c r="AW283" s="14" t="s">
        <v>31</v>
      </c>
      <c r="AX283" s="14" t="s">
        <v>76</v>
      </c>
      <c r="AY283" s="210" t="s">
        <v>328</v>
      </c>
    </row>
    <row r="284" s="2" customFormat="1" ht="24.15" customHeight="1">
      <c r="A284" s="41"/>
      <c r="B284" s="176"/>
      <c r="C284" s="177" t="s">
        <v>718</v>
      </c>
      <c r="D284" s="177" t="s">
        <v>331</v>
      </c>
      <c r="E284" s="178" t="s">
        <v>8605</v>
      </c>
      <c r="F284" s="179" t="s">
        <v>8606</v>
      </c>
      <c r="G284" s="180" t="s">
        <v>8607</v>
      </c>
      <c r="H284" s="181">
        <v>3.6800000000000002</v>
      </c>
      <c r="I284" s="182"/>
      <c r="J284" s="183">
        <f>ROUND(I284*H284,2)</f>
        <v>0</v>
      </c>
      <c r="K284" s="179" t="s">
        <v>335</v>
      </c>
      <c r="L284" s="42"/>
      <c r="M284" s="184" t="s">
        <v>3</v>
      </c>
      <c r="N284" s="185" t="s">
        <v>40</v>
      </c>
      <c r="O284" s="75"/>
      <c r="P284" s="186">
        <f>O284*H284</f>
        <v>0</v>
      </c>
      <c r="Q284" s="186">
        <v>0</v>
      </c>
      <c r="R284" s="186">
        <f>Q284*H284</f>
        <v>0</v>
      </c>
      <c r="S284" s="186">
        <v>0</v>
      </c>
      <c r="T284" s="187">
        <f>S284*H284</f>
        <v>0</v>
      </c>
      <c r="U284" s="41"/>
      <c r="V284" s="41"/>
      <c r="W284" s="41"/>
      <c r="X284" s="41"/>
      <c r="Y284" s="41"/>
      <c r="Z284" s="41"/>
      <c r="AA284" s="41"/>
      <c r="AB284" s="41"/>
      <c r="AC284" s="41"/>
      <c r="AD284" s="41"/>
      <c r="AE284" s="41"/>
      <c r="AR284" s="188" t="s">
        <v>113</v>
      </c>
      <c r="AT284" s="188" t="s">
        <v>331</v>
      </c>
      <c r="AU284" s="188" t="s">
        <v>79</v>
      </c>
      <c r="AY284" s="22" t="s">
        <v>328</v>
      </c>
      <c r="BE284" s="189">
        <f>IF(N284="základní",J284,0)</f>
        <v>0</v>
      </c>
      <c r="BF284" s="189">
        <f>IF(N284="snížená",J284,0)</f>
        <v>0</v>
      </c>
      <c r="BG284" s="189">
        <f>IF(N284="zákl. přenesená",J284,0)</f>
        <v>0</v>
      </c>
      <c r="BH284" s="189">
        <f>IF(N284="sníž. přenesená",J284,0)</f>
        <v>0</v>
      </c>
      <c r="BI284" s="189">
        <f>IF(N284="nulová",J284,0)</f>
        <v>0</v>
      </c>
      <c r="BJ284" s="22" t="s">
        <v>76</v>
      </c>
      <c r="BK284" s="189">
        <f>ROUND(I284*H284,2)</f>
        <v>0</v>
      </c>
      <c r="BL284" s="22" t="s">
        <v>113</v>
      </c>
      <c r="BM284" s="188" t="s">
        <v>1338</v>
      </c>
    </row>
    <row r="285" s="2" customFormat="1">
      <c r="A285" s="41"/>
      <c r="B285" s="42"/>
      <c r="C285" s="41"/>
      <c r="D285" s="190" t="s">
        <v>338</v>
      </c>
      <c r="E285" s="41"/>
      <c r="F285" s="191" t="s">
        <v>8608</v>
      </c>
      <c r="G285" s="41"/>
      <c r="H285" s="41"/>
      <c r="I285" s="192"/>
      <c r="J285" s="41"/>
      <c r="K285" s="41"/>
      <c r="L285" s="42"/>
      <c r="M285" s="193"/>
      <c r="N285" s="194"/>
      <c r="O285" s="75"/>
      <c r="P285" s="75"/>
      <c r="Q285" s="75"/>
      <c r="R285" s="75"/>
      <c r="S285" s="75"/>
      <c r="T285" s="76"/>
      <c r="U285" s="41"/>
      <c r="V285" s="41"/>
      <c r="W285" s="41"/>
      <c r="X285" s="41"/>
      <c r="Y285" s="41"/>
      <c r="Z285" s="41"/>
      <c r="AA285" s="41"/>
      <c r="AB285" s="41"/>
      <c r="AC285" s="41"/>
      <c r="AD285" s="41"/>
      <c r="AE285" s="41"/>
      <c r="AT285" s="22" t="s">
        <v>338</v>
      </c>
      <c r="AU285" s="22" t="s">
        <v>79</v>
      </c>
    </row>
    <row r="286" s="15" customFormat="1">
      <c r="A286" s="15"/>
      <c r="B286" s="217"/>
      <c r="C286" s="15"/>
      <c r="D286" s="195" t="s">
        <v>442</v>
      </c>
      <c r="E286" s="218" t="s">
        <v>3</v>
      </c>
      <c r="F286" s="219" t="s">
        <v>8188</v>
      </c>
      <c r="G286" s="15"/>
      <c r="H286" s="218" t="s">
        <v>3</v>
      </c>
      <c r="I286" s="220"/>
      <c r="J286" s="15"/>
      <c r="K286" s="15"/>
      <c r="L286" s="217"/>
      <c r="M286" s="221"/>
      <c r="N286" s="222"/>
      <c r="O286" s="222"/>
      <c r="P286" s="222"/>
      <c r="Q286" s="222"/>
      <c r="R286" s="222"/>
      <c r="S286" s="222"/>
      <c r="T286" s="223"/>
      <c r="U286" s="15"/>
      <c r="V286" s="15"/>
      <c r="W286" s="15"/>
      <c r="X286" s="15"/>
      <c r="Y286" s="15"/>
      <c r="Z286" s="15"/>
      <c r="AA286" s="15"/>
      <c r="AB286" s="15"/>
      <c r="AC286" s="15"/>
      <c r="AD286" s="15"/>
      <c r="AE286" s="15"/>
      <c r="AT286" s="218" t="s">
        <v>442</v>
      </c>
      <c r="AU286" s="218" t="s">
        <v>79</v>
      </c>
      <c r="AV286" s="15" t="s">
        <v>76</v>
      </c>
      <c r="AW286" s="15" t="s">
        <v>31</v>
      </c>
      <c r="AX286" s="15" t="s">
        <v>69</v>
      </c>
      <c r="AY286" s="218" t="s">
        <v>328</v>
      </c>
    </row>
    <row r="287" s="13" customFormat="1">
      <c r="A287" s="13"/>
      <c r="B287" s="201"/>
      <c r="C287" s="13"/>
      <c r="D287" s="195" t="s">
        <v>442</v>
      </c>
      <c r="E287" s="202" t="s">
        <v>3</v>
      </c>
      <c r="F287" s="203" t="s">
        <v>9045</v>
      </c>
      <c r="G287" s="13"/>
      <c r="H287" s="204">
        <v>3.6800000000000002</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79</v>
      </c>
      <c r="AV287" s="13" t="s">
        <v>79</v>
      </c>
      <c r="AW287" s="13" t="s">
        <v>31</v>
      </c>
      <c r="AX287" s="13" t="s">
        <v>69</v>
      </c>
      <c r="AY287" s="202" t="s">
        <v>328</v>
      </c>
    </row>
    <row r="288" s="14" customFormat="1">
      <c r="A288" s="14"/>
      <c r="B288" s="209"/>
      <c r="C288" s="14"/>
      <c r="D288" s="195" t="s">
        <v>442</v>
      </c>
      <c r="E288" s="210" t="s">
        <v>3</v>
      </c>
      <c r="F288" s="211" t="s">
        <v>452</v>
      </c>
      <c r="G288" s="14"/>
      <c r="H288" s="212">
        <v>3.6800000000000002</v>
      </c>
      <c r="I288" s="213"/>
      <c r="J288" s="14"/>
      <c r="K288" s="14"/>
      <c r="L288" s="209"/>
      <c r="M288" s="214"/>
      <c r="N288" s="215"/>
      <c r="O288" s="215"/>
      <c r="P288" s="215"/>
      <c r="Q288" s="215"/>
      <c r="R288" s="215"/>
      <c r="S288" s="215"/>
      <c r="T288" s="216"/>
      <c r="U288" s="14"/>
      <c r="V288" s="14"/>
      <c r="W288" s="14"/>
      <c r="X288" s="14"/>
      <c r="Y288" s="14"/>
      <c r="Z288" s="14"/>
      <c r="AA288" s="14"/>
      <c r="AB288" s="14"/>
      <c r="AC288" s="14"/>
      <c r="AD288" s="14"/>
      <c r="AE288" s="14"/>
      <c r="AT288" s="210" t="s">
        <v>442</v>
      </c>
      <c r="AU288" s="210" t="s">
        <v>79</v>
      </c>
      <c r="AV288" s="14" t="s">
        <v>113</v>
      </c>
      <c r="AW288" s="14" t="s">
        <v>31</v>
      </c>
      <c r="AX288" s="14" t="s">
        <v>76</v>
      </c>
      <c r="AY288" s="210" t="s">
        <v>328</v>
      </c>
    </row>
    <row r="289" s="2" customFormat="1" ht="24.15" customHeight="1">
      <c r="A289" s="41"/>
      <c r="B289" s="176"/>
      <c r="C289" s="177" t="s">
        <v>148</v>
      </c>
      <c r="D289" s="177" t="s">
        <v>331</v>
      </c>
      <c r="E289" s="178" t="s">
        <v>8610</v>
      </c>
      <c r="F289" s="179" t="s">
        <v>8611</v>
      </c>
      <c r="G289" s="180" t="s">
        <v>585</v>
      </c>
      <c r="H289" s="181">
        <v>0.0060000000000000001</v>
      </c>
      <c r="I289" s="182"/>
      <c r="J289" s="183">
        <f>ROUND(I289*H289,2)</f>
        <v>0</v>
      </c>
      <c r="K289" s="179" t="s">
        <v>335</v>
      </c>
      <c r="L289" s="42"/>
      <c r="M289" s="184" t="s">
        <v>3</v>
      </c>
      <c r="N289" s="185" t="s">
        <v>40</v>
      </c>
      <c r="O289" s="75"/>
      <c r="P289" s="186">
        <f>O289*H289</f>
        <v>0</v>
      </c>
      <c r="Q289" s="186">
        <v>0</v>
      </c>
      <c r="R289" s="186">
        <f>Q289*H289</f>
        <v>0</v>
      </c>
      <c r="S289" s="186">
        <v>0</v>
      </c>
      <c r="T289" s="187">
        <f>S289*H289</f>
        <v>0</v>
      </c>
      <c r="U289" s="41"/>
      <c r="V289" s="41"/>
      <c r="W289" s="41"/>
      <c r="X289" s="41"/>
      <c r="Y289" s="41"/>
      <c r="Z289" s="41"/>
      <c r="AA289" s="41"/>
      <c r="AB289" s="41"/>
      <c r="AC289" s="41"/>
      <c r="AD289" s="41"/>
      <c r="AE289" s="41"/>
      <c r="AR289" s="188" t="s">
        <v>113</v>
      </c>
      <c r="AT289" s="188" t="s">
        <v>331</v>
      </c>
      <c r="AU289" s="188" t="s">
        <v>79</v>
      </c>
      <c r="AY289" s="22" t="s">
        <v>328</v>
      </c>
      <c r="BE289" s="189">
        <f>IF(N289="základní",J289,0)</f>
        <v>0</v>
      </c>
      <c r="BF289" s="189">
        <f>IF(N289="snížená",J289,0)</f>
        <v>0</v>
      </c>
      <c r="BG289" s="189">
        <f>IF(N289="zákl. přenesená",J289,0)</f>
        <v>0</v>
      </c>
      <c r="BH289" s="189">
        <f>IF(N289="sníž. přenesená",J289,0)</f>
        <v>0</v>
      </c>
      <c r="BI289" s="189">
        <f>IF(N289="nulová",J289,0)</f>
        <v>0</v>
      </c>
      <c r="BJ289" s="22" t="s">
        <v>76</v>
      </c>
      <c r="BK289" s="189">
        <f>ROUND(I289*H289,2)</f>
        <v>0</v>
      </c>
      <c r="BL289" s="22" t="s">
        <v>113</v>
      </c>
      <c r="BM289" s="188" t="s">
        <v>1341</v>
      </c>
    </row>
    <row r="290" s="2" customFormat="1">
      <c r="A290" s="41"/>
      <c r="B290" s="42"/>
      <c r="C290" s="41"/>
      <c r="D290" s="190" t="s">
        <v>338</v>
      </c>
      <c r="E290" s="41"/>
      <c r="F290" s="191" t="s">
        <v>8612</v>
      </c>
      <c r="G290" s="41"/>
      <c r="H290" s="41"/>
      <c r="I290" s="192"/>
      <c r="J290" s="41"/>
      <c r="K290" s="41"/>
      <c r="L290" s="42"/>
      <c r="M290" s="193"/>
      <c r="N290" s="194"/>
      <c r="O290" s="75"/>
      <c r="P290" s="75"/>
      <c r="Q290" s="75"/>
      <c r="R290" s="75"/>
      <c r="S290" s="75"/>
      <c r="T290" s="76"/>
      <c r="U290" s="41"/>
      <c r="V290" s="41"/>
      <c r="W290" s="41"/>
      <c r="X290" s="41"/>
      <c r="Y290" s="41"/>
      <c r="Z290" s="41"/>
      <c r="AA290" s="41"/>
      <c r="AB290" s="41"/>
      <c r="AC290" s="41"/>
      <c r="AD290" s="41"/>
      <c r="AE290" s="41"/>
      <c r="AT290" s="22" t="s">
        <v>338</v>
      </c>
      <c r="AU290" s="22" t="s">
        <v>79</v>
      </c>
    </row>
    <row r="291" s="2" customFormat="1" ht="16.5" customHeight="1">
      <c r="A291" s="41"/>
      <c r="B291" s="176"/>
      <c r="C291" s="224" t="s">
        <v>152</v>
      </c>
      <c r="D291" s="224" t="s">
        <v>539</v>
      </c>
      <c r="E291" s="225" t="s">
        <v>8617</v>
      </c>
      <c r="F291" s="226" t="s">
        <v>8618</v>
      </c>
      <c r="G291" s="227" t="s">
        <v>1388</v>
      </c>
      <c r="H291" s="228">
        <v>5.5199999999999996</v>
      </c>
      <c r="I291" s="229"/>
      <c r="J291" s="230">
        <f>ROUND(I291*H291,2)</f>
        <v>0</v>
      </c>
      <c r="K291" s="226" t="s">
        <v>335</v>
      </c>
      <c r="L291" s="231"/>
      <c r="M291" s="232" t="s">
        <v>3</v>
      </c>
      <c r="N291" s="233" t="s">
        <v>40</v>
      </c>
      <c r="O291" s="75"/>
      <c r="P291" s="186">
        <f>O291*H291</f>
        <v>0</v>
      </c>
      <c r="Q291" s="186">
        <v>0</v>
      </c>
      <c r="R291" s="186">
        <f>Q291*H291</f>
        <v>0</v>
      </c>
      <c r="S291" s="186">
        <v>0</v>
      </c>
      <c r="T291" s="187">
        <f>S291*H291</f>
        <v>0</v>
      </c>
      <c r="U291" s="41"/>
      <c r="V291" s="41"/>
      <c r="W291" s="41"/>
      <c r="X291" s="41"/>
      <c r="Y291" s="41"/>
      <c r="Z291" s="41"/>
      <c r="AA291" s="41"/>
      <c r="AB291" s="41"/>
      <c r="AC291" s="41"/>
      <c r="AD291" s="41"/>
      <c r="AE291" s="41"/>
      <c r="AR291" s="188" t="s">
        <v>171</v>
      </c>
      <c r="AT291" s="188" t="s">
        <v>539</v>
      </c>
      <c r="AU291" s="188" t="s">
        <v>79</v>
      </c>
      <c r="AY291" s="22" t="s">
        <v>328</v>
      </c>
      <c r="BE291" s="189">
        <f>IF(N291="základní",J291,0)</f>
        <v>0</v>
      </c>
      <c r="BF291" s="189">
        <f>IF(N291="snížená",J291,0)</f>
        <v>0</v>
      </c>
      <c r="BG291" s="189">
        <f>IF(N291="zákl. přenesená",J291,0)</f>
        <v>0</v>
      </c>
      <c r="BH291" s="189">
        <f>IF(N291="sníž. přenesená",J291,0)</f>
        <v>0</v>
      </c>
      <c r="BI291" s="189">
        <f>IF(N291="nulová",J291,0)</f>
        <v>0</v>
      </c>
      <c r="BJ291" s="22" t="s">
        <v>76</v>
      </c>
      <c r="BK291" s="189">
        <f>ROUND(I291*H291,2)</f>
        <v>0</v>
      </c>
      <c r="BL291" s="22" t="s">
        <v>113</v>
      </c>
      <c r="BM291" s="188" t="s">
        <v>1344</v>
      </c>
    </row>
    <row r="292" s="15" customFormat="1">
      <c r="A292" s="15"/>
      <c r="B292" s="217"/>
      <c r="C292" s="15"/>
      <c r="D292" s="195" t="s">
        <v>442</v>
      </c>
      <c r="E292" s="218" t="s">
        <v>3</v>
      </c>
      <c r="F292" s="219" t="s">
        <v>8627</v>
      </c>
      <c r="G292" s="15"/>
      <c r="H292" s="218" t="s">
        <v>3</v>
      </c>
      <c r="I292" s="220"/>
      <c r="J292" s="15"/>
      <c r="K292" s="15"/>
      <c r="L292" s="217"/>
      <c r="M292" s="221"/>
      <c r="N292" s="222"/>
      <c r="O292" s="222"/>
      <c r="P292" s="222"/>
      <c r="Q292" s="222"/>
      <c r="R292" s="222"/>
      <c r="S292" s="222"/>
      <c r="T292" s="223"/>
      <c r="U292" s="15"/>
      <c r="V292" s="15"/>
      <c r="W292" s="15"/>
      <c r="X292" s="15"/>
      <c r="Y292" s="15"/>
      <c r="Z292" s="15"/>
      <c r="AA292" s="15"/>
      <c r="AB292" s="15"/>
      <c r="AC292" s="15"/>
      <c r="AD292" s="15"/>
      <c r="AE292" s="15"/>
      <c r="AT292" s="218" t="s">
        <v>442</v>
      </c>
      <c r="AU292" s="218" t="s">
        <v>79</v>
      </c>
      <c r="AV292" s="15" t="s">
        <v>76</v>
      </c>
      <c r="AW292" s="15" t="s">
        <v>31</v>
      </c>
      <c r="AX292" s="15" t="s">
        <v>69</v>
      </c>
      <c r="AY292" s="218" t="s">
        <v>328</v>
      </c>
    </row>
    <row r="293" s="13" customFormat="1">
      <c r="A293" s="13"/>
      <c r="B293" s="201"/>
      <c r="C293" s="13"/>
      <c r="D293" s="195" t="s">
        <v>442</v>
      </c>
      <c r="E293" s="202" t="s">
        <v>3</v>
      </c>
      <c r="F293" s="203" t="s">
        <v>9051</v>
      </c>
      <c r="G293" s="13"/>
      <c r="H293" s="204">
        <v>5.5199999999999996</v>
      </c>
      <c r="I293" s="205"/>
      <c r="J293" s="13"/>
      <c r="K293" s="13"/>
      <c r="L293" s="201"/>
      <c r="M293" s="206"/>
      <c r="N293" s="207"/>
      <c r="O293" s="207"/>
      <c r="P293" s="207"/>
      <c r="Q293" s="207"/>
      <c r="R293" s="207"/>
      <c r="S293" s="207"/>
      <c r="T293" s="208"/>
      <c r="U293" s="13"/>
      <c r="V293" s="13"/>
      <c r="W293" s="13"/>
      <c r="X293" s="13"/>
      <c r="Y293" s="13"/>
      <c r="Z293" s="13"/>
      <c r="AA293" s="13"/>
      <c r="AB293" s="13"/>
      <c r="AC293" s="13"/>
      <c r="AD293" s="13"/>
      <c r="AE293" s="13"/>
      <c r="AT293" s="202" t="s">
        <v>442</v>
      </c>
      <c r="AU293" s="202" t="s">
        <v>79</v>
      </c>
      <c r="AV293" s="13" t="s">
        <v>79</v>
      </c>
      <c r="AW293" s="13" t="s">
        <v>31</v>
      </c>
      <c r="AX293" s="13" t="s">
        <v>69</v>
      </c>
      <c r="AY293" s="202" t="s">
        <v>328</v>
      </c>
    </row>
    <row r="294" s="14" customFormat="1">
      <c r="A294" s="14"/>
      <c r="B294" s="209"/>
      <c r="C294" s="14"/>
      <c r="D294" s="195" t="s">
        <v>442</v>
      </c>
      <c r="E294" s="210" t="s">
        <v>3</v>
      </c>
      <c r="F294" s="211" t="s">
        <v>452</v>
      </c>
      <c r="G294" s="14"/>
      <c r="H294" s="212">
        <v>5.5199999999999996</v>
      </c>
      <c r="I294" s="213"/>
      <c r="J294" s="14"/>
      <c r="K294" s="14"/>
      <c r="L294" s="209"/>
      <c r="M294" s="214"/>
      <c r="N294" s="215"/>
      <c r="O294" s="215"/>
      <c r="P294" s="215"/>
      <c r="Q294" s="215"/>
      <c r="R294" s="215"/>
      <c r="S294" s="215"/>
      <c r="T294" s="216"/>
      <c r="U294" s="14"/>
      <c r="V294" s="14"/>
      <c r="W294" s="14"/>
      <c r="X294" s="14"/>
      <c r="Y294" s="14"/>
      <c r="Z294" s="14"/>
      <c r="AA294" s="14"/>
      <c r="AB294" s="14"/>
      <c r="AC294" s="14"/>
      <c r="AD294" s="14"/>
      <c r="AE294" s="14"/>
      <c r="AT294" s="210" t="s">
        <v>442</v>
      </c>
      <c r="AU294" s="210" t="s">
        <v>79</v>
      </c>
      <c r="AV294" s="14" t="s">
        <v>113</v>
      </c>
      <c r="AW294" s="14" t="s">
        <v>31</v>
      </c>
      <c r="AX294" s="14" t="s">
        <v>76</v>
      </c>
      <c r="AY294" s="210" t="s">
        <v>328</v>
      </c>
    </row>
    <row r="295" s="2" customFormat="1" ht="24.15" customHeight="1">
      <c r="A295" s="41"/>
      <c r="B295" s="176"/>
      <c r="C295" s="177" t="s">
        <v>155</v>
      </c>
      <c r="D295" s="177" t="s">
        <v>331</v>
      </c>
      <c r="E295" s="178" t="s">
        <v>8101</v>
      </c>
      <c r="F295" s="179" t="s">
        <v>8102</v>
      </c>
      <c r="G295" s="180" t="s">
        <v>574</v>
      </c>
      <c r="H295" s="181">
        <v>15</v>
      </c>
      <c r="I295" s="182"/>
      <c r="J295" s="183">
        <f>ROUND(I295*H295,2)</f>
        <v>0</v>
      </c>
      <c r="K295" s="179" t="s">
        <v>335</v>
      </c>
      <c r="L295" s="42"/>
      <c r="M295" s="184" t="s">
        <v>3</v>
      </c>
      <c r="N295" s="185" t="s">
        <v>40</v>
      </c>
      <c r="O295" s="75"/>
      <c r="P295" s="186">
        <f>O295*H295</f>
        <v>0</v>
      </c>
      <c r="Q295" s="186">
        <v>0</v>
      </c>
      <c r="R295" s="186">
        <f>Q295*H295</f>
        <v>0</v>
      </c>
      <c r="S295" s="186">
        <v>0</v>
      </c>
      <c r="T295" s="187">
        <f>S295*H295</f>
        <v>0</v>
      </c>
      <c r="U295" s="41"/>
      <c r="V295" s="41"/>
      <c r="W295" s="41"/>
      <c r="X295" s="41"/>
      <c r="Y295" s="41"/>
      <c r="Z295" s="41"/>
      <c r="AA295" s="41"/>
      <c r="AB295" s="41"/>
      <c r="AC295" s="41"/>
      <c r="AD295" s="41"/>
      <c r="AE295" s="41"/>
      <c r="AR295" s="188" t="s">
        <v>113</v>
      </c>
      <c r="AT295" s="188" t="s">
        <v>331</v>
      </c>
      <c r="AU295" s="188" t="s">
        <v>79</v>
      </c>
      <c r="AY295" s="22" t="s">
        <v>328</v>
      </c>
      <c r="BE295" s="189">
        <f>IF(N295="základní",J295,0)</f>
        <v>0</v>
      </c>
      <c r="BF295" s="189">
        <f>IF(N295="snížená",J295,0)</f>
        <v>0</v>
      </c>
      <c r="BG295" s="189">
        <f>IF(N295="zákl. přenesená",J295,0)</f>
        <v>0</v>
      </c>
      <c r="BH295" s="189">
        <f>IF(N295="sníž. přenesená",J295,0)</f>
        <v>0</v>
      </c>
      <c r="BI295" s="189">
        <f>IF(N295="nulová",J295,0)</f>
        <v>0</v>
      </c>
      <c r="BJ295" s="22" t="s">
        <v>76</v>
      </c>
      <c r="BK295" s="189">
        <f>ROUND(I295*H295,2)</f>
        <v>0</v>
      </c>
      <c r="BL295" s="22" t="s">
        <v>113</v>
      </c>
      <c r="BM295" s="188" t="s">
        <v>1347</v>
      </c>
    </row>
    <row r="296" s="2" customFormat="1">
      <c r="A296" s="41"/>
      <c r="B296" s="42"/>
      <c r="C296" s="41"/>
      <c r="D296" s="190" t="s">
        <v>338</v>
      </c>
      <c r="E296" s="41"/>
      <c r="F296" s="191" t="s">
        <v>8103</v>
      </c>
      <c r="G296" s="41"/>
      <c r="H296" s="41"/>
      <c r="I296" s="192"/>
      <c r="J296" s="41"/>
      <c r="K296" s="41"/>
      <c r="L296" s="42"/>
      <c r="M296" s="193"/>
      <c r="N296" s="194"/>
      <c r="O296" s="75"/>
      <c r="P296" s="75"/>
      <c r="Q296" s="75"/>
      <c r="R296" s="75"/>
      <c r="S296" s="75"/>
      <c r="T296" s="76"/>
      <c r="U296" s="41"/>
      <c r="V296" s="41"/>
      <c r="W296" s="41"/>
      <c r="X296" s="41"/>
      <c r="Y296" s="41"/>
      <c r="Z296" s="41"/>
      <c r="AA296" s="41"/>
      <c r="AB296" s="41"/>
      <c r="AC296" s="41"/>
      <c r="AD296" s="41"/>
      <c r="AE296" s="41"/>
      <c r="AT296" s="22" t="s">
        <v>338</v>
      </c>
      <c r="AU296" s="22" t="s">
        <v>79</v>
      </c>
    </row>
    <row r="297" s="2" customFormat="1" ht="16.5" customHeight="1">
      <c r="A297" s="41"/>
      <c r="B297" s="176"/>
      <c r="C297" s="224" t="s">
        <v>158</v>
      </c>
      <c r="D297" s="224" t="s">
        <v>539</v>
      </c>
      <c r="E297" s="225" t="s">
        <v>8108</v>
      </c>
      <c r="F297" s="226" t="s">
        <v>8109</v>
      </c>
      <c r="G297" s="227" t="s">
        <v>3585</v>
      </c>
      <c r="H297" s="228">
        <v>9</v>
      </c>
      <c r="I297" s="229"/>
      <c r="J297" s="230">
        <f>ROUND(I297*H297,2)</f>
        <v>0</v>
      </c>
      <c r="K297" s="226" t="s">
        <v>3</v>
      </c>
      <c r="L297" s="231"/>
      <c r="M297" s="232" t="s">
        <v>3</v>
      </c>
      <c r="N297" s="233" t="s">
        <v>40</v>
      </c>
      <c r="O297" s="75"/>
      <c r="P297" s="186">
        <f>O297*H297</f>
        <v>0</v>
      </c>
      <c r="Q297" s="186">
        <v>0</v>
      </c>
      <c r="R297" s="186">
        <f>Q297*H297</f>
        <v>0</v>
      </c>
      <c r="S297" s="186">
        <v>0</v>
      </c>
      <c r="T297" s="187">
        <f>S297*H297</f>
        <v>0</v>
      </c>
      <c r="U297" s="41"/>
      <c r="V297" s="41"/>
      <c r="W297" s="41"/>
      <c r="X297" s="41"/>
      <c r="Y297" s="41"/>
      <c r="Z297" s="41"/>
      <c r="AA297" s="41"/>
      <c r="AB297" s="41"/>
      <c r="AC297" s="41"/>
      <c r="AD297" s="41"/>
      <c r="AE297" s="41"/>
      <c r="AR297" s="188" t="s">
        <v>171</v>
      </c>
      <c r="AT297" s="188" t="s">
        <v>539</v>
      </c>
      <c r="AU297" s="188" t="s">
        <v>79</v>
      </c>
      <c r="AY297" s="22" t="s">
        <v>328</v>
      </c>
      <c r="BE297" s="189">
        <f>IF(N297="základní",J297,0)</f>
        <v>0</v>
      </c>
      <c r="BF297" s="189">
        <f>IF(N297="snížená",J297,0)</f>
        <v>0</v>
      </c>
      <c r="BG297" s="189">
        <f>IF(N297="zákl. přenesená",J297,0)</f>
        <v>0</v>
      </c>
      <c r="BH297" s="189">
        <f>IF(N297="sníž. přenesená",J297,0)</f>
        <v>0</v>
      </c>
      <c r="BI297" s="189">
        <f>IF(N297="nulová",J297,0)</f>
        <v>0</v>
      </c>
      <c r="BJ297" s="22" t="s">
        <v>76</v>
      </c>
      <c r="BK297" s="189">
        <f>ROUND(I297*H297,2)</f>
        <v>0</v>
      </c>
      <c r="BL297" s="22" t="s">
        <v>113</v>
      </c>
      <c r="BM297" s="188" t="s">
        <v>570</v>
      </c>
    </row>
    <row r="298" s="13" customFormat="1">
      <c r="A298" s="13"/>
      <c r="B298" s="201"/>
      <c r="C298" s="13"/>
      <c r="D298" s="195" t="s">
        <v>442</v>
      </c>
      <c r="E298" s="202" t="s">
        <v>3</v>
      </c>
      <c r="F298" s="203" t="s">
        <v>8953</v>
      </c>
      <c r="G298" s="13"/>
      <c r="H298" s="204">
        <v>9</v>
      </c>
      <c r="I298" s="205"/>
      <c r="J298" s="13"/>
      <c r="K298" s="13"/>
      <c r="L298" s="201"/>
      <c r="M298" s="206"/>
      <c r="N298" s="207"/>
      <c r="O298" s="207"/>
      <c r="P298" s="207"/>
      <c r="Q298" s="207"/>
      <c r="R298" s="207"/>
      <c r="S298" s="207"/>
      <c r="T298" s="208"/>
      <c r="U298" s="13"/>
      <c r="V298" s="13"/>
      <c r="W298" s="13"/>
      <c r="X298" s="13"/>
      <c r="Y298" s="13"/>
      <c r="Z298" s="13"/>
      <c r="AA298" s="13"/>
      <c r="AB298" s="13"/>
      <c r="AC298" s="13"/>
      <c r="AD298" s="13"/>
      <c r="AE298" s="13"/>
      <c r="AT298" s="202" t="s">
        <v>442</v>
      </c>
      <c r="AU298" s="202" t="s">
        <v>79</v>
      </c>
      <c r="AV298" s="13" t="s">
        <v>79</v>
      </c>
      <c r="AW298" s="13" t="s">
        <v>31</v>
      </c>
      <c r="AX298" s="13" t="s">
        <v>69</v>
      </c>
      <c r="AY298" s="202" t="s">
        <v>328</v>
      </c>
    </row>
    <row r="299" s="14" customFormat="1">
      <c r="A299" s="14"/>
      <c r="B299" s="209"/>
      <c r="C299" s="14"/>
      <c r="D299" s="195" t="s">
        <v>442</v>
      </c>
      <c r="E299" s="210" t="s">
        <v>3</v>
      </c>
      <c r="F299" s="211" t="s">
        <v>452</v>
      </c>
      <c r="G299" s="14"/>
      <c r="H299" s="212">
        <v>9</v>
      </c>
      <c r="I299" s="213"/>
      <c r="J299" s="14"/>
      <c r="K299" s="14"/>
      <c r="L299" s="209"/>
      <c r="M299" s="214"/>
      <c r="N299" s="215"/>
      <c r="O299" s="215"/>
      <c r="P299" s="215"/>
      <c r="Q299" s="215"/>
      <c r="R299" s="215"/>
      <c r="S299" s="215"/>
      <c r="T299" s="216"/>
      <c r="U299" s="14"/>
      <c r="V299" s="14"/>
      <c r="W299" s="14"/>
      <c r="X299" s="14"/>
      <c r="Y299" s="14"/>
      <c r="Z299" s="14"/>
      <c r="AA299" s="14"/>
      <c r="AB299" s="14"/>
      <c r="AC299" s="14"/>
      <c r="AD299" s="14"/>
      <c r="AE299" s="14"/>
      <c r="AT299" s="210" t="s">
        <v>442</v>
      </c>
      <c r="AU299" s="210" t="s">
        <v>79</v>
      </c>
      <c r="AV299" s="14" t="s">
        <v>113</v>
      </c>
      <c r="AW299" s="14" t="s">
        <v>31</v>
      </c>
      <c r="AX299" s="14" t="s">
        <v>76</v>
      </c>
      <c r="AY299" s="210" t="s">
        <v>328</v>
      </c>
    </row>
    <row r="300" s="2" customFormat="1" ht="24.15" customHeight="1">
      <c r="A300" s="41"/>
      <c r="B300" s="176"/>
      <c r="C300" s="177" t="s">
        <v>161</v>
      </c>
      <c r="D300" s="177" t="s">
        <v>331</v>
      </c>
      <c r="E300" s="178" t="s">
        <v>7907</v>
      </c>
      <c r="F300" s="179" t="s">
        <v>8657</v>
      </c>
      <c r="G300" s="180" t="s">
        <v>367</v>
      </c>
      <c r="H300" s="181">
        <v>5</v>
      </c>
      <c r="I300" s="182"/>
      <c r="J300" s="183">
        <f>ROUND(I300*H300,2)</f>
        <v>0</v>
      </c>
      <c r="K300" s="179" t="s">
        <v>335</v>
      </c>
      <c r="L300" s="42"/>
      <c r="M300" s="184" t="s">
        <v>3</v>
      </c>
      <c r="N300" s="185" t="s">
        <v>40</v>
      </c>
      <c r="O300" s="75"/>
      <c r="P300" s="186">
        <f>O300*H300</f>
        <v>0</v>
      </c>
      <c r="Q300" s="186">
        <v>0</v>
      </c>
      <c r="R300" s="186">
        <f>Q300*H300</f>
        <v>0</v>
      </c>
      <c r="S300" s="186">
        <v>0</v>
      </c>
      <c r="T300" s="187">
        <f>S300*H300</f>
        <v>0</v>
      </c>
      <c r="U300" s="41"/>
      <c r="V300" s="41"/>
      <c r="W300" s="41"/>
      <c r="X300" s="41"/>
      <c r="Y300" s="41"/>
      <c r="Z300" s="41"/>
      <c r="AA300" s="41"/>
      <c r="AB300" s="41"/>
      <c r="AC300" s="41"/>
      <c r="AD300" s="41"/>
      <c r="AE300" s="41"/>
      <c r="AR300" s="188" t="s">
        <v>113</v>
      </c>
      <c r="AT300" s="188" t="s">
        <v>331</v>
      </c>
      <c r="AU300" s="188" t="s">
        <v>79</v>
      </c>
      <c r="AY300" s="22" t="s">
        <v>328</v>
      </c>
      <c r="BE300" s="189">
        <f>IF(N300="základní",J300,0)</f>
        <v>0</v>
      </c>
      <c r="BF300" s="189">
        <f>IF(N300="snížená",J300,0)</f>
        <v>0</v>
      </c>
      <c r="BG300" s="189">
        <f>IF(N300="zákl. přenesená",J300,0)</f>
        <v>0</v>
      </c>
      <c r="BH300" s="189">
        <f>IF(N300="sníž. přenesená",J300,0)</f>
        <v>0</v>
      </c>
      <c r="BI300" s="189">
        <f>IF(N300="nulová",J300,0)</f>
        <v>0</v>
      </c>
      <c r="BJ300" s="22" t="s">
        <v>76</v>
      </c>
      <c r="BK300" s="189">
        <f>ROUND(I300*H300,2)</f>
        <v>0</v>
      </c>
      <c r="BL300" s="22" t="s">
        <v>113</v>
      </c>
      <c r="BM300" s="188" t="s">
        <v>1352</v>
      </c>
    </row>
    <row r="301" s="2" customFormat="1">
      <c r="A301" s="41"/>
      <c r="B301" s="42"/>
      <c r="C301" s="41"/>
      <c r="D301" s="190" t="s">
        <v>338</v>
      </c>
      <c r="E301" s="41"/>
      <c r="F301" s="191" t="s">
        <v>7909</v>
      </c>
      <c r="G301" s="41"/>
      <c r="H301" s="41"/>
      <c r="I301" s="192"/>
      <c r="J301" s="41"/>
      <c r="K301" s="41"/>
      <c r="L301" s="42"/>
      <c r="M301" s="193"/>
      <c r="N301" s="194"/>
      <c r="O301" s="75"/>
      <c r="P301" s="75"/>
      <c r="Q301" s="75"/>
      <c r="R301" s="75"/>
      <c r="S301" s="75"/>
      <c r="T301" s="76"/>
      <c r="U301" s="41"/>
      <c r="V301" s="41"/>
      <c r="W301" s="41"/>
      <c r="X301" s="41"/>
      <c r="Y301" s="41"/>
      <c r="Z301" s="41"/>
      <c r="AA301" s="41"/>
      <c r="AB301" s="41"/>
      <c r="AC301" s="41"/>
      <c r="AD301" s="41"/>
      <c r="AE301" s="41"/>
      <c r="AT301" s="22" t="s">
        <v>338</v>
      </c>
      <c r="AU301" s="22" t="s">
        <v>79</v>
      </c>
    </row>
    <row r="302" s="2" customFormat="1" ht="21.75" customHeight="1">
      <c r="A302" s="41"/>
      <c r="B302" s="176"/>
      <c r="C302" s="177" t="s">
        <v>751</v>
      </c>
      <c r="D302" s="177" t="s">
        <v>331</v>
      </c>
      <c r="E302" s="178" t="s">
        <v>8629</v>
      </c>
      <c r="F302" s="179" t="s">
        <v>8630</v>
      </c>
      <c r="G302" s="180" t="s">
        <v>367</v>
      </c>
      <c r="H302" s="181">
        <v>15</v>
      </c>
      <c r="I302" s="182"/>
      <c r="J302" s="183">
        <f>ROUND(I302*H302,2)</f>
        <v>0</v>
      </c>
      <c r="K302" s="179" t="s">
        <v>335</v>
      </c>
      <c r="L302" s="42"/>
      <c r="M302" s="184" t="s">
        <v>3</v>
      </c>
      <c r="N302" s="185" t="s">
        <v>40</v>
      </c>
      <c r="O302" s="75"/>
      <c r="P302" s="186">
        <f>O302*H302</f>
        <v>0</v>
      </c>
      <c r="Q302" s="186">
        <v>0</v>
      </c>
      <c r="R302" s="186">
        <f>Q302*H302</f>
        <v>0</v>
      </c>
      <c r="S302" s="186">
        <v>0</v>
      </c>
      <c r="T302" s="187">
        <f>S302*H302</f>
        <v>0</v>
      </c>
      <c r="U302" s="41"/>
      <c r="V302" s="41"/>
      <c r="W302" s="41"/>
      <c r="X302" s="41"/>
      <c r="Y302" s="41"/>
      <c r="Z302" s="41"/>
      <c r="AA302" s="41"/>
      <c r="AB302" s="41"/>
      <c r="AC302" s="41"/>
      <c r="AD302" s="41"/>
      <c r="AE302" s="41"/>
      <c r="AR302" s="188" t="s">
        <v>113</v>
      </c>
      <c r="AT302" s="188" t="s">
        <v>331</v>
      </c>
      <c r="AU302" s="188" t="s">
        <v>79</v>
      </c>
      <c r="AY302" s="22" t="s">
        <v>328</v>
      </c>
      <c r="BE302" s="189">
        <f>IF(N302="základní",J302,0)</f>
        <v>0</v>
      </c>
      <c r="BF302" s="189">
        <f>IF(N302="snížená",J302,0)</f>
        <v>0</v>
      </c>
      <c r="BG302" s="189">
        <f>IF(N302="zákl. přenesená",J302,0)</f>
        <v>0</v>
      </c>
      <c r="BH302" s="189">
        <f>IF(N302="sníž. přenesená",J302,0)</f>
        <v>0</v>
      </c>
      <c r="BI302" s="189">
        <f>IF(N302="nulová",J302,0)</f>
        <v>0</v>
      </c>
      <c r="BJ302" s="22" t="s">
        <v>76</v>
      </c>
      <c r="BK302" s="189">
        <f>ROUND(I302*H302,2)</f>
        <v>0</v>
      </c>
      <c r="BL302" s="22" t="s">
        <v>113</v>
      </c>
      <c r="BM302" s="188" t="s">
        <v>1355</v>
      </c>
    </row>
    <row r="303" s="2" customFormat="1">
      <c r="A303" s="41"/>
      <c r="B303" s="42"/>
      <c r="C303" s="41"/>
      <c r="D303" s="190" t="s">
        <v>338</v>
      </c>
      <c r="E303" s="41"/>
      <c r="F303" s="191" t="s">
        <v>8631</v>
      </c>
      <c r="G303" s="41"/>
      <c r="H303" s="41"/>
      <c r="I303" s="192"/>
      <c r="J303" s="41"/>
      <c r="K303" s="41"/>
      <c r="L303" s="42"/>
      <c r="M303" s="193"/>
      <c r="N303" s="194"/>
      <c r="O303" s="75"/>
      <c r="P303" s="75"/>
      <c r="Q303" s="75"/>
      <c r="R303" s="75"/>
      <c r="S303" s="75"/>
      <c r="T303" s="76"/>
      <c r="U303" s="41"/>
      <c r="V303" s="41"/>
      <c r="W303" s="41"/>
      <c r="X303" s="41"/>
      <c r="Y303" s="41"/>
      <c r="Z303" s="41"/>
      <c r="AA303" s="41"/>
      <c r="AB303" s="41"/>
      <c r="AC303" s="41"/>
      <c r="AD303" s="41"/>
      <c r="AE303" s="41"/>
      <c r="AT303" s="22" t="s">
        <v>338</v>
      </c>
      <c r="AU303" s="22" t="s">
        <v>79</v>
      </c>
    </row>
    <row r="304" s="2" customFormat="1" ht="44.25" customHeight="1">
      <c r="A304" s="41"/>
      <c r="B304" s="176"/>
      <c r="C304" s="177" t="s">
        <v>756</v>
      </c>
      <c r="D304" s="177" t="s">
        <v>331</v>
      </c>
      <c r="E304" s="178" t="s">
        <v>8661</v>
      </c>
      <c r="F304" s="179" t="s">
        <v>8662</v>
      </c>
      <c r="G304" s="180" t="s">
        <v>585</v>
      </c>
      <c r="H304" s="181">
        <v>0.27000000000000002</v>
      </c>
      <c r="I304" s="182"/>
      <c r="J304" s="183">
        <f>ROUND(I304*H304,2)</f>
        <v>0</v>
      </c>
      <c r="K304" s="179" t="s">
        <v>335</v>
      </c>
      <c r="L304" s="42"/>
      <c r="M304" s="184" t="s">
        <v>3</v>
      </c>
      <c r="N304" s="185" t="s">
        <v>40</v>
      </c>
      <c r="O304" s="75"/>
      <c r="P304" s="186">
        <f>O304*H304</f>
        <v>0</v>
      </c>
      <c r="Q304" s="186">
        <v>0</v>
      </c>
      <c r="R304" s="186">
        <f>Q304*H304</f>
        <v>0</v>
      </c>
      <c r="S304" s="186">
        <v>0</v>
      </c>
      <c r="T304" s="187">
        <f>S304*H304</f>
        <v>0</v>
      </c>
      <c r="U304" s="41"/>
      <c r="V304" s="41"/>
      <c r="W304" s="41"/>
      <c r="X304" s="41"/>
      <c r="Y304" s="41"/>
      <c r="Z304" s="41"/>
      <c r="AA304" s="41"/>
      <c r="AB304" s="41"/>
      <c r="AC304" s="41"/>
      <c r="AD304" s="41"/>
      <c r="AE304" s="41"/>
      <c r="AR304" s="188" t="s">
        <v>113</v>
      </c>
      <c r="AT304" s="188" t="s">
        <v>331</v>
      </c>
      <c r="AU304" s="188" t="s">
        <v>79</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113</v>
      </c>
      <c r="BM304" s="188" t="s">
        <v>1358</v>
      </c>
    </row>
    <row r="305" s="2" customFormat="1">
      <c r="A305" s="41"/>
      <c r="B305" s="42"/>
      <c r="C305" s="41"/>
      <c r="D305" s="190" t="s">
        <v>338</v>
      </c>
      <c r="E305" s="41"/>
      <c r="F305" s="191" t="s">
        <v>8663</v>
      </c>
      <c r="G305" s="41"/>
      <c r="H305" s="41"/>
      <c r="I305" s="192"/>
      <c r="J305" s="41"/>
      <c r="K305" s="41"/>
      <c r="L305" s="42"/>
      <c r="M305" s="193"/>
      <c r="N305" s="194"/>
      <c r="O305" s="75"/>
      <c r="P305" s="75"/>
      <c r="Q305" s="75"/>
      <c r="R305" s="75"/>
      <c r="S305" s="75"/>
      <c r="T305" s="76"/>
      <c r="U305" s="41"/>
      <c r="V305" s="41"/>
      <c r="W305" s="41"/>
      <c r="X305" s="41"/>
      <c r="Y305" s="41"/>
      <c r="Z305" s="41"/>
      <c r="AA305" s="41"/>
      <c r="AB305" s="41"/>
      <c r="AC305" s="41"/>
      <c r="AD305" s="41"/>
      <c r="AE305" s="41"/>
      <c r="AT305" s="22" t="s">
        <v>338</v>
      </c>
      <c r="AU305" s="22" t="s">
        <v>79</v>
      </c>
    </row>
    <row r="306" s="13" customFormat="1">
      <c r="A306" s="13"/>
      <c r="B306" s="201"/>
      <c r="C306" s="13"/>
      <c r="D306" s="195" t="s">
        <v>442</v>
      </c>
      <c r="E306" s="202" t="s">
        <v>3</v>
      </c>
      <c r="F306" s="203" t="s">
        <v>9067</v>
      </c>
      <c r="G306" s="13"/>
      <c r="H306" s="204">
        <v>0.27000000000000002</v>
      </c>
      <c r="I306" s="205"/>
      <c r="J306" s="13"/>
      <c r="K306" s="13"/>
      <c r="L306" s="201"/>
      <c r="M306" s="206"/>
      <c r="N306" s="207"/>
      <c r="O306" s="207"/>
      <c r="P306" s="207"/>
      <c r="Q306" s="207"/>
      <c r="R306" s="207"/>
      <c r="S306" s="207"/>
      <c r="T306" s="208"/>
      <c r="U306" s="13"/>
      <c r="V306" s="13"/>
      <c r="W306" s="13"/>
      <c r="X306" s="13"/>
      <c r="Y306" s="13"/>
      <c r="Z306" s="13"/>
      <c r="AA306" s="13"/>
      <c r="AB306" s="13"/>
      <c r="AC306" s="13"/>
      <c r="AD306" s="13"/>
      <c r="AE306" s="13"/>
      <c r="AT306" s="202" t="s">
        <v>442</v>
      </c>
      <c r="AU306" s="202" t="s">
        <v>79</v>
      </c>
      <c r="AV306" s="13" t="s">
        <v>79</v>
      </c>
      <c r="AW306" s="13" t="s">
        <v>31</v>
      </c>
      <c r="AX306" s="13" t="s">
        <v>69</v>
      </c>
      <c r="AY306" s="202" t="s">
        <v>328</v>
      </c>
    </row>
    <row r="307" s="14" customFormat="1">
      <c r="A307" s="14"/>
      <c r="B307" s="209"/>
      <c r="C307" s="14"/>
      <c r="D307" s="195" t="s">
        <v>442</v>
      </c>
      <c r="E307" s="210" t="s">
        <v>3</v>
      </c>
      <c r="F307" s="211" t="s">
        <v>452</v>
      </c>
      <c r="G307" s="14"/>
      <c r="H307" s="212">
        <v>0.27000000000000002</v>
      </c>
      <c r="I307" s="213"/>
      <c r="J307" s="14"/>
      <c r="K307" s="14"/>
      <c r="L307" s="209"/>
      <c r="M307" s="214"/>
      <c r="N307" s="215"/>
      <c r="O307" s="215"/>
      <c r="P307" s="215"/>
      <c r="Q307" s="215"/>
      <c r="R307" s="215"/>
      <c r="S307" s="215"/>
      <c r="T307" s="216"/>
      <c r="U307" s="14"/>
      <c r="V307" s="14"/>
      <c r="W307" s="14"/>
      <c r="X307" s="14"/>
      <c r="Y307" s="14"/>
      <c r="Z307" s="14"/>
      <c r="AA307" s="14"/>
      <c r="AB307" s="14"/>
      <c r="AC307" s="14"/>
      <c r="AD307" s="14"/>
      <c r="AE307" s="14"/>
      <c r="AT307" s="210" t="s">
        <v>442</v>
      </c>
      <c r="AU307" s="210" t="s">
        <v>79</v>
      </c>
      <c r="AV307" s="14" t="s">
        <v>113</v>
      </c>
      <c r="AW307" s="14" t="s">
        <v>31</v>
      </c>
      <c r="AX307" s="14" t="s">
        <v>76</v>
      </c>
      <c r="AY307" s="210" t="s">
        <v>328</v>
      </c>
    </row>
    <row r="308" s="2" customFormat="1" ht="37.8" customHeight="1">
      <c r="A308" s="41"/>
      <c r="B308" s="176"/>
      <c r="C308" s="177" t="s">
        <v>761</v>
      </c>
      <c r="D308" s="177" t="s">
        <v>331</v>
      </c>
      <c r="E308" s="178" t="s">
        <v>8146</v>
      </c>
      <c r="F308" s="179" t="s">
        <v>8619</v>
      </c>
      <c r="G308" s="180" t="s">
        <v>585</v>
      </c>
      <c r="H308" s="181">
        <v>0.010999999999999999</v>
      </c>
      <c r="I308" s="182"/>
      <c r="J308" s="183">
        <f>ROUND(I308*H308,2)</f>
        <v>0</v>
      </c>
      <c r="K308" s="179" t="s">
        <v>335</v>
      </c>
      <c r="L308" s="42"/>
      <c r="M308" s="184" t="s">
        <v>3</v>
      </c>
      <c r="N308" s="185" t="s">
        <v>40</v>
      </c>
      <c r="O308" s="75"/>
      <c r="P308" s="186">
        <f>O308*H308</f>
        <v>0</v>
      </c>
      <c r="Q308" s="186">
        <v>0</v>
      </c>
      <c r="R308" s="186">
        <f>Q308*H308</f>
        <v>0</v>
      </c>
      <c r="S308" s="186">
        <v>0</v>
      </c>
      <c r="T308" s="187">
        <f>S308*H308</f>
        <v>0</v>
      </c>
      <c r="U308" s="41"/>
      <c r="V308" s="41"/>
      <c r="W308" s="41"/>
      <c r="X308" s="41"/>
      <c r="Y308" s="41"/>
      <c r="Z308" s="41"/>
      <c r="AA308" s="41"/>
      <c r="AB308" s="41"/>
      <c r="AC308" s="41"/>
      <c r="AD308" s="41"/>
      <c r="AE308" s="41"/>
      <c r="AR308" s="188" t="s">
        <v>113</v>
      </c>
      <c r="AT308" s="188" t="s">
        <v>331</v>
      </c>
      <c r="AU308" s="188" t="s">
        <v>79</v>
      </c>
      <c r="AY308" s="22" t="s">
        <v>328</v>
      </c>
      <c r="BE308" s="189">
        <f>IF(N308="základní",J308,0)</f>
        <v>0</v>
      </c>
      <c r="BF308" s="189">
        <f>IF(N308="snížená",J308,0)</f>
        <v>0</v>
      </c>
      <c r="BG308" s="189">
        <f>IF(N308="zákl. přenesená",J308,0)</f>
        <v>0</v>
      </c>
      <c r="BH308" s="189">
        <f>IF(N308="sníž. přenesená",J308,0)</f>
        <v>0</v>
      </c>
      <c r="BI308" s="189">
        <f>IF(N308="nulová",J308,0)</f>
        <v>0</v>
      </c>
      <c r="BJ308" s="22" t="s">
        <v>76</v>
      </c>
      <c r="BK308" s="189">
        <f>ROUND(I308*H308,2)</f>
        <v>0</v>
      </c>
      <c r="BL308" s="22" t="s">
        <v>113</v>
      </c>
      <c r="BM308" s="188" t="s">
        <v>1361</v>
      </c>
    </row>
    <row r="309" s="2" customFormat="1">
      <c r="A309" s="41"/>
      <c r="B309" s="42"/>
      <c r="C309" s="41"/>
      <c r="D309" s="190" t="s">
        <v>338</v>
      </c>
      <c r="E309" s="41"/>
      <c r="F309" s="191" t="s">
        <v>8148</v>
      </c>
      <c r="G309" s="41"/>
      <c r="H309" s="41"/>
      <c r="I309" s="192"/>
      <c r="J309" s="41"/>
      <c r="K309" s="41"/>
      <c r="L309" s="42"/>
      <c r="M309" s="197"/>
      <c r="N309" s="198"/>
      <c r="O309" s="199"/>
      <c r="P309" s="199"/>
      <c r="Q309" s="199"/>
      <c r="R309" s="199"/>
      <c r="S309" s="199"/>
      <c r="T309" s="200"/>
      <c r="U309" s="41"/>
      <c r="V309" s="41"/>
      <c r="W309" s="41"/>
      <c r="X309" s="41"/>
      <c r="Y309" s="41"/>
      <c r="Z309" s="41"/>
      <c r="AA309" s="41"/>
      <c r="AB309" s="41"/>
      <c r="AC309" s="41"/>
      <c r="AD309" s="41"/>
      <c r="AE309" s="41"/>
      <c r="AT309" s="22" t="s">
        <v>338</v>
      </c>
      <c r="AU309" s="22" t="s">
        <v>79</v>
      </c>
    </row>
    <row r="310" s="2" customFormat="1" ht="6.96" customHeight="1">
      <c r="A310" s="41"/>
      <c r="B310" s="58"/>
      <c r="C310" s="59"/>
      <c r="D310" s="59"/>
      <c r="E310" s="59"/>
      <c r="F310" s="59"/>
      <c r="G310" s="59"/>
      <c r="H310" s="59"/>
      <c r="I310" s="59"/>
      <c r="J310" s="59"/>
      <c r="K310" s="59"/>
      <c r="L310" s="42"/>
      <c r="M310" s="41"/>
      <c r="O310" s="41"/>
      <c r="P310" s="41"/>
      <c r="Q310" s="41"/>
      <c r="R310" s="41"/>
      <c r="S310" s="41"/>
      <c r="T310" s="41"/>
      <c r="U310" s="41"/>
      <c r="V310" s="41"/>
      <c r="W310" s="41"/>
      <c r="X310" s="41"/>
      <c r="Y310" s="41"/>
      <c r="Z310" s="41"/>
      <c r="AA310" s="41"/>
      <c r="AB310" s="41"/>
      <c r="AC310" s="41"/>
      <c r="AD310" s="41"/>
      <c r="AE310" s="41"/>
    </row>
  </sheetData>
  <autoFilter ref="C96:K309"/>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1" r:id="rId1" display="https://podminky.urs.cz/item/CS_URS_2025_01/185804312"/>
    <hyperlink ref="F108" r:id="rId2" display="https://podminky.urs.cz/item/CS_URS_2025_01/185851121"/>
    <hyperlink ref="F111" r:id="rId3" display="https://podminky.urs.cz/item/CS_URS_2025_01/111151121"/>
    <hyperlink ref="F116" r:id="rId4" display="https://podminky.urs.cz/item/CS_URS_2025_01/184817111"/>
    <hyperlink ref="F120" r:id="rId5" display="https://podminky.urs.cz/item/CS_URS_2025_01/111111116"/>
    <hyperlink ref="F125" r:id="rId6" display="https://podminky.urs.cz/item/CS_URS_2025_01/185802113"/>
    <hyperlink ref="F133" r:id="rId7" display="https://podminky.urs.cz/item/CS_URS_2025_01/998231411"/>
    <hyperlink ref="F136" r:id="rId8" display="https://podminky.urs.cz/item/CS_URS_2025_01/185804312"/>
    <hyperlink ref="F143" r:id="rId9" display="https://podminky.urs.cz/item/CS_URS_2025_01/185851121"/>
    <hyperlink ref="F146" r:id="rId10" display="https://podminky.urs.cz/item/CS_URS_2025_01/184817111"/>
    <hyperlink ref="F150" r:id="rId11" display="https://podminky.urs.cz/item/CS_URS_2025_01/184817114"/>
    <hyperlink ref="F155" r:id="rId12" display="https://podminky.urs.cz/item/CS_URS_2025_01/111111116"/>
    <hyperlink ref="F160" r:id="rId13" display="https://podminky.urs.cz/item/CS_URS_2025_01/185802113"/>
    <hyperlink ref="F166" r:id="rId14" display="https://podminky.urs.cz/item/CS_URS_2025_01/184215133R.1"/>
    <hyperlink ref="F168" r:id="rId15" display="https://podminky.urs.cz/item/CS_URS_2025_01/184852322"/>
    <hyperlink ref="F170" r:id="rId16" display="https://podminky.urs.cz/item/CS_URS_2025_01/184911421.4"/>
    <hyperlink ref="F181" r:id="rId17" display="https://podminky.urs.cz/item/CS_URS_2025_01/184911151"/>
    <hyperlink ref="F187" r:id="rId18" display="https://podminky.urs.cz/item/CS_URS_2025_01/998231411"/>
    <hyperlink ref="F190" r:id="rId19" display="https://podminky.urs.cz/item/CS_URS_2025_01/185804312"/>
    <hyperlink ref="F197" r:id="rId20" display="https://podminky.urs.cz/item/CS_URS_2025_01/185851121"/>
    <hyperlink ref="F200" r:id="rId21" display="https://podminky.urs.cz/item/CS_URS_2025_01/184817111"/>
    <hyperlink ref="F204" r:id="rId22" display="https://podminky.urs.cz/item/CS_URS_2025_01/111111116"/>
    <hyperlink ref="F209" r:id="rId23" display="https://podminky.urs.cz/item/CS_URS_2025_01/185802113"/>
    <hyperlink ref="F215" r:id="rId24" display="https://podminky.urs.cz/item/CS_URS_2025_01/998231411"/>
    <hyperlink ref="F218" r:id="rId25" display="https://podminky.urs.cz/item/CS_URS_2025_01/185804312"/>
    <hyperlink ref="F225" r:id="rId26" display="https://podminky.urs.cz/item/CS_URS_2025_01/185851121"/>
    <hyperlink ref="F228" r:id="rId27" display="https://podminky.urs.cz/item/CS_URS_2025_01/184817111"/>
    <hyperlink ref="F232" r:id="rId28" display="https://podminky.urs.cz/item/CS_URS_2025_01/184817114"/>
    <hyperlink ref="F237" r:id="rId29" display="https://podminky.urs.cz/item/CS_URS_2025_01/111111116"/>
    <hyperlink ref="F242" r:id="rId30" display="https://podminky.urs.cz/item/CS_URS_2025_01/185802113"/>
    <hyperlink ref="F251" r:id="rId31" display="https://podminky.urs.cz/item/CS_URS_2025_01/184911421.4"/>
    <hyperlink ref="F262" r:id="rId32" display="https://podminky.urs.cz/item/CS_URS_2025_01/184911151"/>
    <hyperlink ref="F268" r:id="rId33" display="https://podminky.urs.cz/item/CS_URS_2025_01/998231411"/>
    <hyperlink ref="F271" r:id="rId34" display="https://podminky.urs.cz/item/CS_URS_2025_01/185804312"/>
    <hyperlink ref="F278" r:id="rId35" display="https://podminky.urs.cz/item/CS_URS_2025_01/185851121"/>
    <hyperlink ref="F281" r:id="rId36" display="https://podminky.urs.cz/item/CS_URS_2025_01/184817111"/>
    <hyperlink ref="F285" r:id="rId37" display="https://podminky.urs.cz/item/CS_URS_2025_01/111111116"/>
    <hyperlink ref="F290" r:id="rId38" display="https://podminky.urs.cz/item/CS_URS_2025_01/185802113"/>
    <hyperlink ref="F296" r:id="rId39" display="https://podminky.urs.cz/item/CS_URS_2025_01/184813161"/>
    <hyperlink ref="F301" r:id="rId40" display="https://podminky.urs.cz/item/CS_URS_2025_01/184215173"/>
    <hyperlink ref="F303" r:id="rId41" display="https://podminky.urs.cz/item/CS_URS_2025_01/184852322"/>
    <hyperlink ref="F305" r:id="rId42" display="https://podminky.urs.cz/item/CS_URS_2025_01/997221858"/>
    <hyperlink ref="F309" r:id="rId43" display="https://podminky.urs.cz/item/CS_URS_2025_01/998231411"/>
  </hyperlinks>
  <pageMargins left="0.39375" right="0.39375" top="0.39375" bottom="0.39375" header="0" footer="0"/>
  <pageSetup paperSize="9" orientation="portrait" blackAndWhite="1" fitToHeight="100"/>
  <headerFooter>
    <oddFooter>&amp;CStrana &amp;P z &amp;N</oddFooter>
  </headerFooter>
  <drawing r:id="rId44"/>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247</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s="1" customFormat="1" ht="12" customHeight="1">
      <c r="B8" s="25"/>
      <c r="D8" s="35" t="s">
        <v>301</v>
      </c>
      <c r="L8" s="25"/>
    </row>
    <row r="9" s="2" customFormat="1" ht="23.25" customHeight="1">
      <c r="A9" s="41"/>
      <c r="B9" s="42"/>
      <c r="C9" s="41"/>
      <c r="D9" s="41"/>
      <c r="E9" s="127" t="s">
        <v>9068</v>
      </c>
      <c r="F9" s="41"/>
      <c r="G9" s="41"/>
      <c r="H9" s="41"/>
      <c r="I9" s="41"/>
      <c r="J9" s="41"/>
      <c r="K9" s="41"/>
      <c r="L9" s="129"/>
      <c r="S9" s="41"/>
      <c r="T9" s="41"/>
      <c r="U9" s="41"/>
      <c r="V9" s="41"/>
      <c r="W9" s="41"/>
      <c r="X9" s="41"/>
      <c r="Y9" s="41"/>
      <c r="Z9" s="41"/>
      <c r="AA9" s="41"/>
      <c r="AB9" s="41"/>
      <c r="AC9" s="41"/>
      <c r="AD9" s="41"/>
      <c r="AE9" s="41"/>
    </row>
    <row r="10" s="2" customFormat="1" ht="12" customHeight="1">
      <c r="A10" s="41"/>
      <c r="B10" s="42"/>
      <c r="C10" s="41"/>
      <c r="D10" s="35" t="s">
        <v>303</v>
      </c>
      <c r="E10" s="41"/>
      <c r="F10" s="41"/>
      <c r="G10" s="41"/>
      <c r="H10" s="41"/>
      <c r="I10" s="41"/>
      <c r="J10" s="41"/>
      <c r="K10" s="41"/>
      <c r="L10" s="129"/>
      <c r="S10" s="41"/>
      <c r="T10" s="41"/>
      <c r="U10" s="41"/>
      <c r="V10" s="41"/>
      <c r="W10" s="41"/>
      <c r="X10" s="41"/>
      <c r="Y10" s="41"/>
      <c r="Z10" s="41"/>
      <c r="AA10" s="41"/>
      <c r="AB10" s="41"/>
      <c r="AC10" s="41"/>
      <c r="AD10" s="41"/>
      <c r="AE10" s="41"/>
    </row>
    <row r="11" s="2" customFormat="1" ht="16.5" customHeight="1">
      <c r="A11" s="41"/>
      <c r="B11" s="42"/>
      <c r="C11" s="41"/>
      <c r="D11" s="41"/>
      <c r="E11" s="65" t="s">
        <v>304</v>
      </c>
      <c r="F11" s="41"/>
      <c r="G11" s="41"/>
      <c r="H11" s="41"/>
      <c r="I11" s="41"/>
      <c r="J11" s="41"/>
      <c r="K11" s="41"/>
      <c r="L11" s="129"/>
      <c r="S11" s="41"/>
      <c r="T11" s="41"/>
      <c r="U11" s="41"/>
      <c r="V11" s="41"/>
      <c r="W11" s="41"/>
      <c r="X11" s="41"/>
      <c r="Y11" s="41"/>
      <c r="Z11" s="41"/>
      <c r="AA11" s="41"/>
      <c r="AB11" s="41"/>
      <c r="AC11" s="41"/>
      <c r="AD11" s="41"/>
      <c r="AE11" s="41"/>
    </row>
    <row r="12" s="2" customFormat="1">
      <c r="A12" s="41"/>
      <c r="B12" s="42"/>
      <c r="C12" s="41"/>
      <c r="D12" s="41"/>
      <c r="E12" s="41"/>
      <c r="F12" s="41"/>
      <c r="G12" s="41"/>
      <c r="H12" s="41"/>
      <c r="I12" s="41"/>
      <c r="J12" s="41"/>
      <c r="K12" s="41"/>
      <c r="L12" s="129"/>
      <c r="S12" s="41"/>
      <c r="T12" s="41"/>
      <c r="U12" s="41"/>
      <c r="V12" s="41"/>
      <c r="W12" s="41"/>
      <c r="X12" s="41"/>
      <c r="Y12" s="41"/>
      <c r="Z12" s="41"/>
      <c r="AA12" s="41"/>
      <c r="AB12" s="41"/>
      <c r="AC12" s="41"/>
      <c r="AD12" s="41"/>
      <c r="AE12" s="41"/>
    </row>
    <row r="13" s="2" customFormat="1" ht="12" customHeight="1">
      <c r="A13" s="41"/>
      <c r="B13" s="42"/>
      <c r="C13" s="41"/>
      <c r="D13" s="35" t="s">
        <v>19</v>
      </c>
      <c r="E13" s="41"/>
      <c r="F13" s="30" t="s">
        <v>78</v>
      </c>
      <c r="G13" s="41"/>
      <c r="H13" s="41"/>
      <c r="I13" s="35" t="s">
        <v>20</v>
      </c>
      <c r="J13" s="30" t="s">
        <v>3</v>
      </c>
      <c r="K13" s="41"/>
      <c r="L13" s="129"/>
      <c r="S13" s="41"/>
      <c r="T13" s="41"/>
      <c r="U13" s="41"/>
      <c r="V13" s="41"/>
      <c r="W13" s="41"/>
      <c r="X13" s="41"/>
      <c r="Y13" s="41"/>
      <c r="Z13" s="41"/>
      <c r="AA13" s="41"/>
      <c r="AB13" s="41"/>
      <c r="AC13" s="41"/>
      <c r="AD13" s="41"/>
      <c r="AE13" s="41"/>
    </row>
    <row r="14" s="2" customFormat="1" ht="12" customHeight="1">
      <c r="A14" s="41"/>
      <c r="B14" s="42"/>
      <c r="C14" s="41"/>
      <c r="D14" s="35" t="s">
        <v>21</v>
      </c>
      <c r="E14" s="41"/>
      <c r="F14" s="30" t="s">
        <v>22</v>
      </c>
      <c r="G14" s="41"/>
      <c r="H14" s="41"/>
      <c r="I14" s="35" t="s">
        <v>23</v>
      </c>
      <c r="J14" s="67" t="str">
        <f>'Rekapitulace stavby'!AN8</f>
        <v>26. 8. 2025</v>
      </c>
      <c r="K14" s="41"/>
      <c r="L14" s="129"/>
      <c r="S14" s="41"/>
      <c r="T14" s="41"/>
      <c r="U14" s="41"/>
      <c r="V14" s="41"/>
      <c r="W14" s="41"/>
      <c r="X14" s="41"/>
      <c r="Y14" s="41"/>
      <c r="Z14" s="41"/>
      <c r="AA14" s="41"/>
      <c r="AB14" s="41"/>
      <c r="AC14" s="41"/>
      <c r="AD14" s="41"/>
      <c r="AE14" s="41"/>
    </row>
    <row r="15" s="2" customFormat="1" ht="10.8" customHeight="1">
      <c r="A15" s="41"/>
      <c r="B15" s="42"/>
      <c r="C15" s="41"/>
      <c r="D15" s="41"/>
      <c r="E15" s="41"/>
      <c r="F15" s="41"/>
      <c r="G15" s="41"/>
      <c r="H15" s="41"/>
      <c r="I15" s="41"/>
      <c r="J15" s="41"/>
      <c r="K15" s="41"/>
      <c r="L15" s="129"/>
      <c r="S15" s="41"/>
      <c r="T15" s="41"/>
      <c r="U15" s="41"/>
      <c r="V15" s="41"/>
      <c r="W15" s="41"/>
      <c r="X15" s="41"/>
      <c r="Y15" s="41"/>
      <c r="Z15" s="41"/>
      <c r="AA15" s="41"/>
      <c r="AB15" s="41"/>
      <c r="AC15" s="41"/>
      <c r="AD15" s="41"/>
      <c r="AE15" s="41"/>
    </row>
    <row r="16" s="2" customFormat="1" ht="12" customHeight="1">
      <c r="A16" s="41"/>
      <c r="B16" s="42"/>
      <c r="C16" s="41"/>
      <c r="D16" s="35" t="s">
        <v>25</v>
      </c>
      <c r="E16" s="41"/>
      <c r="F16" s="41"/>
      <c r="G16" s="41"/>
      <c r="H16" s="41"/>
      <c r="I16" s="35" t="s">
        <v>26</v>
      </c>
      <c r="J16" s="30" t="str">
        <f>IF('Rekapitulace stavby'!AN10="","",'Rekapitulace stavby'!AN10)</f>
        <v/>
      </c>
      <c r="K16" s="41"/>
      <c r="L16" s="129"/>
      <c r="S16" s="41"/>
      <c r="T16" s="41"/>
      <c r="U16" s="41"/>
      <c r="V16" s="41"/>
      <c r="W16" s="41"/>
      <c r="X16" s="41"/>
      <c r="Y16" s="41"/>
      <c r="Z16" s="41"/>
      <c r="AA16" s="41"/>
      <c r="AB16" s="41"/>
      <c r="AC16" s="41"/>
      <c r="AD16" s="41"/>
      <c r="AE16" s="41"/>
    </row>
    <row r="17" s="2" customFormat="1" ht="18" customHeight="1">
      <c r="A17" s="41"/>
      <c r="B17" s="42"/>
      <c r="C17" s="41"/>
      <c r="D17" s="41"/>
      <c r="E17" s="30" t="str">
        <f>IF('Rekapitulace stavby'!E11="","",'Rekapitulace stavby'!E11)</f>
        <v xml:space="preserve"> </v>
      </c>
      <c r="F17" s="41"/>
      <c r="G17" s="41"/>
      <c r="H17" s="41"/>
      <c r="I17" s="35" t="s">
        <v>27</v>
      </c>
      <c r="J17" s="30" t="str">
        <f>IF('Rekapitulace stavby'!AN11="","",'Rekapitulace stavby'!AN11)</f>
        <v/>
      </c>
      <c r="K17" s="41"/>
      <c r="L17" s="129"/>
      <c r="S17" s="41"/>
      <c r="T17" s="41"/>
      <c r="U17" s="41"/>
      <c r="V17" s="41"/>
      <c r="W17" s="41"/>
      <c r="X17" s="41"/>
      <c r="Y17" s="41"/>
      <c r="Z17" s="41"/>
      <c r="AA17" s="41"/>
      <c r="AB17" s="41"/>
      <c r="AC17" s="41"/>
      <c r="AD17" s="41"/>
      <c r="AE17" s="41"/>
    </row>
    <row r="18" s="2" customFormat="1" ht="6.96" customHeight="1">
      <c r="A18" s="41"/>
      <c r="B18" s="42"/>
      <c r="C18" s="41"/>
      <c r="D18" s="41"/>
      <c r="E18" s="41"/>
      <c r="F18" s="41"/>
      <c r="G18" s="41"/>
      <c r="H18" s="41"/>
      <c r="I18" s="41"/>
      <c r="J18" s="41"/>
      <c r="K18" s="41"/>
      <c r="L18" s="129"/>
      <c r="S18" s="41"/>
      <c r="T18" s="41"/>
      <c r="U18" s="41"/>
      <c r="V18" s="41"/>
      <c r="W18" s="41"/>
      <c r="X18" s="41"/>
      <c r="Y18" s="41"/>
      <c r="Z18" s="41"/>
      <c r="AA18" s="41"/>
      <c r="AB18" s="41"/>
      <c r="AC18" s="41"/>
      <c r="AD18" s="41"/>
      <c r="AE18" s="41"/>
    </row>
    <row r="19" s="2" customFormat="1" ht="12" customHeight="1">
      <c r="A19" s="41"/>
      <c r="B19" s="42"/>
      <c r="C19" s="41"/>
      <c r="D19" s="35" t="s">
        <v>28</v>
      </c>
      <c r="E19" s="41"/>
      <c r="F19" s="41"/>
      <c r="G19" s="41"/>
      <c r="H19" s="41"/>
      <c r="I19" s="35" t="s">
        <v>26</v>
      </c>
      <c r="J19" s="36" t="str">
        <f>'Rekapitulace stavby'!AN13</f>
        <v>Vyplň údaj</v>
      </c>
      <c r="K19" s="41"/>
      <c r="L19" s="129"/>
      <c r="S19" s="41"/>
      <c r="T19" s="41"/>
      <c r="U19" s="41"/>
      <c r="V19" s="41"/>
      <c r="W19" s="41"/>
      <c r="X19" s="41"/>
      <c r="Y19" s="41"/>
      <c r="Z19" s="41"/>
      <c r="AA19" s="41"/>
      <c r="AB19" s="41"/>
      <c r="AC19" s="41"/>
      <c r="AD19" s="41"/>
      <c r="AE19" s="41"/>
    </row>
    <row r="20" s="2" customFormat="1" ht="18" customHeight="1">
      <c r="A20" s="41"/>
      <c r="B20" s="42"/>
      <c r="C20" s="41"/>
      <c r="D20" s="41"/>
      <c r="E20" s="36" t="str">
        <f>'Rekapitulace stavby'!E14</f>
        <v>Vyplň údaj</v>
      </c>
      <c r="F20" s="30"/>
      <c r="G20" s="30"/>
      <c r="H20" s="30"/>
      <c r="I20" s="35" t="s">
        <v>27</v>
      </c>
      <c r="J20" s="36" t="str">
        <f>'Rekapitulace stavby'!AN14</f>
        <v>Vyplň údaj</v>
      </c>
      <c r="K20" s="41"/>
      <c r="L20" s="129"/>
      <c r="S20" s="41"/>
      <c r="T20" s="41"/>
      <c r="U20" s="41"/>
      <c r="V20" s="41"/>
      <c r="W20" s="41"/>
      <c r="X20" s="41"/>
      <c r="Y20" s="41"/>
      <c r="Z20" s="41"/>
      <c r="AA20" s="41"/>
      <c r="AB20" s="41"/>
      <c r="AC20" s="41"/>
      <c r="AD20" s="41"/>
      <c r="AE20" s="41"/>
    </row>
    <row r="21" s="2" customFormat="1" ht="6.96" customHeight="1">
      <c r="A21" s="41"/>
      <c r="B21" s="42"/>
      <c r="C21" s="41"/>
      <c r="D21" s="41"/>
      <c r="E21" s="41"/>
      <c r="F21" s="41"/>
      <c r="G21" s="41"/>
      <c r="H21" s="41"/>
      <c r="I21" s="41"/>
      <c r="J21" s="41"/>
      <c r="K21" s="41"/>
      <c r="L21" s="129"/>
      <c r="S21" s="41"/>
      <c r="T21" s="41"/>
      <c r="U21" s="41"/>
      <c r="V21" s="41"/>
      <c r="W21" s="41"/>
      <c r="X21" s="41"/>
      <c r="Y21" s="41"/>
      <c r="Z21" s="41"/>
      <c r="AA21" s="41"/>
      <c r="AB21" s="41"/>
      <c r="AC21" s="41"/>
      <c r="AD21" s="41"/>
      <c r="AE21" s="41"/>
    </row>
    <row r="22" s="2" customFormat="1" ht="12" customHeight="1">
      <c r="A22" s="41"/>
      <c r="B22" s="42"/>
      <c r="C22" s="41"/>
      <c r="D22" s="35" t="s">
        <v>30</v>
      </c>
      <c r="E22" s="41"/>
      <c r="F22" s="41"/>
      <c r="G22" s="41"/>
      <c r="H22" s="41"/>
      <c r="I22" s="35" t="s">
        <v>26</v>
      </c>
      <c r="J22" s="30" t="str">
        <f>IF('Rekapitulace stavby'!AN16="","",'Rekapitulace stavby'!AN16)</f>
        <v/>
      </c>
      <c r="K22" s="41"/>
      <c r="L22" s="129"/>
      <c r="S22" s="41"/>
      <c r="T22" s="41"/>
      <c r="U22" s="41"/>
      <c r="V22" s="41"/>
      <c r="W22" s="41"/>
      <c r="X22" s="41"/>
      <c r="Y22" s="41"/>
      <c r="Z22" s="41"/>
      <c r="AA22" s="41"/>
      <c r="AB22" s="41"/>
      <c r="AC22" s="41"/>
      <c r="AD22" s="41"/>
      <c r="AE22" s="41"/>
    </row>
    <row r="23" s="2" customFormat="1" ht="18" customHeight="1">
      <c r="A23" s="41"/>
      <c r="B23" s="42"/>
      <c r="C23" s="41"/>
      <c r="D23" s="41"/>
      <c r="E23" s="30" t="str">
        <f>IF('Rekapitulace stavby'!E17="","",'Rekapitulace stavby'!E17)</f>
        <v xml:space="preserve"> </v>
      </c>
      <c r="F23" s="41"/>
      <c r="G23" s="41"/>
      <c r="H23" s="41"/>
      <c r="I23" s="35" t="s">
        <v>27</v>
      </c>
      <c r="J23" s="30" t="str">
        <f>IF('Rekapitulace stavby'!AN17="","",'Rekapitulace stavby'!AN17)</f>
        <v/>
      </c>
      <c r="K23" s="41"/>
      <c r="L23" s="129"/>
      <c r="S23" s="41"/>
      <c r="T23" s="41"/>
      <c r="U23" s="41"/>
      <c r="V23" s="41"/>
      <c r="W23" s="41"/>
      <c r="X23" s="41"/>
      <c r="Y23" s="41"/>
      <c r="Z23" s="41"/>
      <c r="AA23" s="41"/>
      <c r="AB23" s="41"/>
      <c r="AC23" s="41"/>
      <c r="AD23" s="41"/>
      <c r="AE23" s="41"/>
    </row>
    <row r="24" s="2" customFormat="1" ht="6.96" customHeight="1">
      <c r="A24" s="41"/>
      <c r="B24" s="42"/>
      <c r="C24" s="41"/>
      <c r="D24" s="41"/>
      <c r="E24" s="41"/>
      <c r="F24" s="41"/>
      <c r="G24" s="41"/>
      <c r="H24" s="41"/>
      <c r="I24" s="41"/>
      <c r="J24" s="41"/>
      <c r="K24" s="41"/>
      <c r="L24" s="129"/>
      <c r="S24" s="41"/>
      <c r="T24" s="41"/>
      <c r="U24" s="41"/>
      <c r="V24" s="41"/>
      <c r="W24" s="41"/>
      <c r="X24" s="41"/>
      <c r="Y24" s="41"/>
      <c r="Z24" s="41"/>
      <c r="AA24" s="41"/>
      <c r="AB24" s="41"/>
      <c r="AC24" s="41"/>
      <c r="AD24" s="41"/>
      <c r="AE24" s="41"/>
    </row>
    <row r="25" s="2" customFormat="1" ht="12" customHeight="1">
      <c r="A25" s="41"/>
      <c r="B25" s="42"/>
      <c r="C25" s="41"/>
      <c r="D25" s="35" t="s">
        <v>32</v>
      </c>
      <c r="E25" s="41"/>
      <c r="F25" s="41"/>
      <c r="G25" s="41"/>
      <c r="H25" s="41"/>
      <c r="I25" s="35" t="s">
        <v>26</v>
      </c>
      <c r="J25" s="30" t="str">
        <f>IF('Rekapitulace stavby'!AN19="","",'Rekapitulace stavby'!AN19)</f>
        <v/>
      </c>
      <c r="K25" s="41"/>
      <c r="L25" s="129"/>
      <c r="S25" s="41"/>
      <c r="T25" s="41"/>
      <c r="U25" s="41"/>
      <c r="V25" s="41"/>
      <c r="W25" s="41"/>
      <c r="X25" s="41"/>
      <c r="Y25" s="41"/>
      <c r="Z25" s="41"/>
      <c r="AA25" s="41"/>
      <c r="AB25" s="41"/>
      <c r="AC25" s="41"/>
      <c r="AD25" s="41"/>
      <c r="AE25" s="41"/>
    </row>
    <row r="26" s="2" customFormat="1" ht="18" customHeight="1">
      <c r="A26" s="41"/>
      <c r="B26" s="42"/>
      <c r="C26" s="41"/>
      <c r="D26" s="41"/>
      <c r="E26" s="30" t="str">
        <f>IF('Rekapitulace stavby'!E20="","",'Rekapitulace stavby'!E20)</f>
        <v xml:space="preserve"> </v>
      </c>
      <c r="F26" s="41"/>
      <c r="G26" s="41"/>
      <c r="H26" s="41"/>
      <c r="I26" s="35" t="s">
        <v>27</v>
      </c>
      <c r="J26" s="30" t="str">
        <f>IF('Rekapitulace stavby'!AN20="","",'Rekapitulace stavby'!AN20)</f>
        <v/>
      </c>
      <c r="K26" s="41"/>
      <c r="L26" s="129"/>
      <c r="S26" s="41"/>
      <c r="T26" s="41"/>
      <c r="U26" s="41"/>
      <c r="V26" s="41"/>
      <c r="W26" s="41"/>
      <c r="X26" s="41"/>
      <c r="Y26" s="41"/>
      <c r="Z26" s="41"/>
      <c r="AA26" s="41"/>
      <c r="AB26" s="41"/>
      <c r="AC26" s="41"/>
      <c r="AD26" s="41"/>
      <c r="AE26" s="41"/>
    </row>
    <row r="27" s="2" customFormat="1" ht="6.96" customHeight="1">
      <c r="A27" s="41"/>
      <c r="B27" s="42"/>
      <c r="C27" s="41"/>
      <c r="D27" s="41"/>
      <c r="E27" s="41"/>
      <c r="F27" s="41"/>
      <c r="G27" s="41"/>
      <c r="H27" s="41"/>
      <c r="I27" s="41"/>
      <c r="J27" s="41"/>
      <c r="K27" s="41"/>
      <c r="L27" s="129"/>
      <c r="S27" s="41"/>
      <c r="T27" s="41"/>
      <c r="U27" s="41"/>
      <c r="V27" s="41"/>
      <c r="W27" s="41"/>
      <c r="X27" s="41"/>
      <c r="Y27" s="41"/>
      <c r="Z27" s="41"/>
      <c r="AA27" s="41"/>
      <c r="AB27" s="41"/>
      <c r="AC27" s="41"/>
      <c r="AD27" s="41"/>
      <c r="AE27" s="41"/>
    </row>
    <row r="28" s="2" customFormat="1" ht="12" customHeight="1">
      <c r="A28" s="41"/>
      <c r="B28" s="42"/>
      <c r="C28" s="41"/>
      <c r="D28" s="35" t="s">
        <v>33</v>
      </c>
      <c r="E28" s="41"/>
      <c r="F28" s="41"/>
      <c r="G28" s="41"/>
      <c r="H28" s="41"/>
      <c r="I28" s="41"/>
      <c r="J28" s="41"/>
      <c r="K28" s="41"/>
      <c r="L28" s="129"/>
      <c r="S28" s="41"/>
      <c r="T28" s="41"/>
      <c r="U28" s="41"/>
      <c r="V28" s="41"/>
      <c r="W28" s="41"/>
      <c r="X28" s="41"/>
      <c r="Y28" s="41"/>
      <c r="Z28" s="41"/>
      <c r="AA28" s="41"/>
      <c r="AB28" s="41"/>
      <c r="AC28" s="41"/>
      <c r="AD28" s="41"/>
      <c r="AE28" s="41"/>
    </row>
    <row r="29" s="8" customFormat="1" ht="16.5" customHeight="1">
      <c r="A29" s="130"/>
      <c r="B29" s="131"/>
      <c r="C29" s="130"/>
      <c r="D29" s="130"/>
      <c r="E29" s="39" t="s">
        <v>3</v>
      </c>
      <c r="F29" s="39"/>
      <c r="G29" s="39"/>
      <c r="H29" s="39"/>
      <c r="I29" s="130"/>
      <c r="J29" s="130"/>
      <c r="K29" s="130"/>
      <c r="L29" s="132"/>
      <c r="S29" s="130"/>
      <c r="T29" s="130"/>
      <c r="U29" s="130"/>
      <c r="V29" s="130"/>
      <c r="W29" s="130"/>
      <c r="X29" s="130"/>
      <c r="Y29" s="130"/>
      <c r="Z29" s="130"/>
      <c r="AA29" s="130"/>
      <c r="AB29" s="130"/>
      <c r="AC29" s="130"/>
      <c r="AD29" s="130"/>
      <c r="AE29" s="130"/>
    </row>
    <row r="30" s="2" customFormat="1" ht="6.96" customHeight="1">
      <c r="A30" s="41"/>
      <c r="B30" s="42"/>
      <c r="C30" s="41"/>
      <c r="D30" s="41"/>
      <c r="E30" s="41"/>
      <c r="F30" s="41"/>
      <c r="G30" s="41"/>
      <c r="H30" s="41"/>
      <c r="I30" s="41"/>
      <c r="J30" s="41"/>
      <c r="K30" s="41"/>
      <c r="L30" s="129"/>
      <c r="S30" s="41"/>
      <c r="T30" s="41"/>
      <c r="U30" s="41"/>
      <c r="V30" s="41"/>
      <c r="W30" s="41"/>
      <c r="X30" s="41"/>
      <c r="Y30" s="41"/>
      <c r="Z30" s="41"/>
      <c r="AA30" s="41"/>
      <c r="AB30" s="41"/>
      <c r="AC30" s="41"/>
      <c r="AD30" s="41"/>
      <c r="AE30" s="41"/>
    </row>
    <row r="31" s="2" customFormat="1" ht="6.96" customHeight="1">
      <c r="A31" s="41"/>
      <c r="B31" s="42"/>
      <c r="C31" s="41"/>
      <c r="D31" s="87"/>
      <c r="E31" s="87"/>
      <c r="F31" s="87"/>
      <c r="G31" s="87"/>
      <c r="H31" s="87"/>
      <c r="I31" s="87"/>
      <c r="J31" s="87"/>
      <c r="K31" s="87"/>
      <c r="L31" s="129"/>
      <c r="S31" s="41"/>
      <c r="T31" s="41"/>
      <c r="U31" s="41"/>
      <c r="V31" s="41"/>
      <c r="W31" s="41"/>
      <c r="X31" s="41"/>
      <c r="Y31" s="41"/>
      <c r="Z31" s="41"/>
      <c r="AA31" s="41"/>
      <c r="AB31" s="41"/>
      <c r="AC31" s="41"/>
      <c r="AD31" s="41"/>
      <c r="AE31" s="41"/>
    </row>
    <row r="32" s="2" customFormat="1" ht="25.44" customHeight="1">
      <c r="A32" s="41"/>
      <c r="B32" s="42"/>
      <c r="C32" s="41"/>
      <c r="D32" s="133" t="s">
        <v>35</v>
      </c>
      <c r="E32" s="41"/>
      <c r="F32" s="41"/>
      <c r="G32" s="41"/>
      <c r="H32" s="41"/>
      <c r="I32" s="41"/>
      <c r="J32" s="93">
        <f>ROUND(J92, 2)</f>
        <v>0</v>
      </c>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14.4" customHeight="1">
      <c r="A34" s="41"/>
      <c r="B34" s="42"/>
      <c r="C34" s="41"/>
      <c r="D34" s="41"/>
      <c r="E34" s="41"/>
      <c r="F34" s="46" t="s">
        <v>37</v>
      </c>
      <c r="G34" s="41"/>
      <c r="H34" s="41"/>
      <c r="I34" s="46" t="s">
        <v>36</v>
      </c>
      <c r="J34" s="46" t="s">
        <v>38</v>
      </c>
      <c r="K34" s="41"/>
      <c r="L34" s="129"/>
      <c r="S34" s="41"/>
      <c r="T34" s="41"/>
      <c r="U34" s="41"/>
      <c r="V34" s="41"/>
      <c r="W34" s="41"/>
      <c r="X34" s="41"/>
      <c r="Y34" s="41"/>
      <c r="Z34" s="41"/>
      <c r="AA34" s="41"/>
      <c r="AB34" s="41"/>
      <c r="AC34" s="41"/>
      <c r="AD34" s="41"/>
      <c r="AE34" s="41"/>
    </row>
    <row r="35" s="2" customFormat="1" ht="14.4" customHeight="1">
      <c r="A35" s="41"/>
      <c r="B35" s="42"/>
      <c r="C35" s="41"/>
      <c r="D35" s="128" t="s">
        <v>39</v>
      </c>
      <c r="E35" s="35" t="s">
        <v>40</v>
      </c>
      <c r="F35" s="134">
        <f>ROUND((SUM(BE92:BE132)),  2)</f>
        <v>0</v>
      </c>
      <c r="G35" s="41"/>
      <c r="H35" s="41"/>
      <c r="I35" s="135">
        <v>0.20999999999999999</v>
      </c>
      <c r="J35" s="134">
        <f>ROUND(((SUM(BE92:BE132))*I35),  2)</f>
        <v>0</v>
      </c>
      <c r="K35" s="41"/>
      <c r="L35" s="129"/>
      <c r="S35" s="41"/>
      <c r="T35" s="41"/>
      <c r="U35" s="41"/>
      <c r="V35" s="41"/>
      <c r="W35" s="41"/>
      <c r="X35" s="41"/>
      <c r="Y35" s="41"/>
      <c r="Z35" s="41"/>
      <c r="AA35" s="41"/>
      <c r="AB35" s="41"/>
      <c r="AC35" s="41"/>
      <c r="AD35" s="41"/>
      <c r="AE35" s="41"/>
    </row>
    <row r="36" s="2" customFormat="1" ht="14.4" customHeight="1">
      <c r="A36" s="41"/>
      <c r="B36" s="42"/>
      <c r="C36" s="41"/>
      <c r="D36" s="41"/>
      <c r="E36" s="35" t="s">
        <v>41</v>
      </c>
      <c r="F36" s="134">
        <f>ROUND((SUM(BF92:BF132)),  2)</f>
        <v>0</v>
      </c>
      <c r="G36" s="41"/>
      <c r="H36" s="41"/>
      <c r="I36" s="135">
        <v>0.12</v>
      </c>
      <c r="J36" s="134">
        <f>ROUND(((SUM(BF92:BF132))*I36),  2)</f>
        <v>0</v>
      </c>
      <c r="K36" s="41"/>
      <c r="L36" s="129"/>
      <c r="S36" s="41"/>
      <c r="T36" s="41"/>
      <c r="U36" s="41"/>
      <c r="V36" s="41"/>
      <c r="W36" s="41"/>
      <c r="X36" s="41"/>
      <c r="Y36" s="41"/>
      <c r="Z36" s="41"/>
      <c r="AA36" s="41"/>
      <c r="AB36" s="41"/>
      <c r="AC36" s="41"/>
      <c r="AD36" s="41"/>
      <c r="AE36" s="41"/>
    </row>
    <row r="37" hidden="1" s="2" customFormat="1" ht="14.4" customHeight="1">
      <c r="A37" s="41"/>
      <c r="B37" s="42"/>
      <c r="C37" s="41"/>
      <c r="D37" s="41"/>
      <c r="E37" s="35" t="s">
        <v>42</v>
      </c>
      <c r="F37" s="134">
        <f>ROUND((SUM(BG92:BG132)),  2)</f>
        <v>0</v>
      </c>
      <c r="G37" s="41"/>
      <c r="H37" s="41"/>
      <c r="I37" s="135">
        <v>0.20999999999999999</v>
      </c>
      <c r="J37" s="134">
        <f>0</f>
        <v>0</v>
      </c>
      <c r="K37" s="41"/>
      <c r="L37" s="129"/>
      <c r="S37" s="41"/>
      <c r="T37" s="41"/>
      <c r="U37" s="41"/>
      <c r="V37" s="41"/>
      <c r="W37" s="41"/>
      <c r="X37" s="41"/>
      <c r="Y37" s="41"/>
      <c r="Z37" s="41"/>
      <c r="AA37" s="41"/>
      <c r="AB37" s="41"/>
      <c r="AC37" s="41"/>
      <c r="AD37" s="41"/>
      <c r="AE37" s="41"/>
    </row>
    <row r="38" hidden="1" s="2" customFormat="1" ht="14.4" customHeight="1">
      <c r="A38" s="41"/>
      <c r="B38" s="42"/>
      <c r="C38" s="41"/>
      <c r="D38" s="41"/>
      <c r="E38" s="35" t="s">
        <v>43</v>
      </c>
      <c r="F38" s="134">
        <f>ROUND((SUM(BH92:BH132)),  2)</f>
        <v>0</v>
      </c>
      <c r="G38" s="41"/>
      <c r="H38" s="41"/>
      <c r="I38" s="135">
        <v>0.12</v>
      </c>
      <c r="J38" s="134">
        <f>0</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44</v>
      </c>
      <c r="F39" s="134">
        <f>ROUND((SUM(BI92:BI132)),  2)</f>
        <v>0</v>
      </c>
      <c r="G39" s="41"/>
      <c r="H39" s="41"/>
      <c r="I39" s="135">
        <v>0</v>
      </c>
      <c r="J39" s="134">
        <f>0</f>
        <v>0</v>
      </c>
      <c r="K39" s="41"/>
      <c r="L39" s="129"/>
      <c r="S39" s="41"/>
      <c r="T39" s="41"/>
      <c r="U39" s="41"/>
      <c r="V39" s="41"/>
      <c r="W39" s="41"/>
      <c r="X39" s="41"/>
      <c r="Y39" s="41"/>
      <c r="Z39" s="41"/>
      <c r="AA39" s="41"/>
      <c r="AB39" s="41"/>
      <c r="AC39" s="41"/>
      <c r="AD39" s="41"/>
      <c r="AE39" s="41"/>
    </row>
    <row r="40" s="2" customFormat="1" ht="6.96" customHeight="1">
      <c r="A40" s="41"/>
      <c r="B40" s="42"/>
      <c r="C40" s="41"/>
      <c r="D40" s="41"/>
      <c r="E40" s="41"/>
      <c r="F40" s="41"/>
      <c r="G40" s="41"/>
      <c r="H40" s="41"/>
      <c r="I40" s="41"/>
      <c r="J40" s="41"/>
      <c r="K40" s="41"/>
      <c r="L40" s="129"/>
      <c r="S40" s="41"/>
      <c r="T40" s="41"/>
      <c r="U40" s="41"/>
      <c r="V40" s="41"/>
      <c r="W40" s="41"/>
      <c r="X40" s="41"/>
      <c r="Y40" s="41"/>
      <c r="Z40" s="41"/>
      <c r="AA40" s="41"/>
      <c r="AB40" s="41"/>
      <c r="AC40" s="41"/>
      <c r="AD40" s="41"/>
      <c r="AE40" s="41"/>
    </row>
    <row r="41" s="2" customFormat="1" ht="25.44" customHeight="1">
      <c r="A41" s="41"/>
      <c r="B41" s="42"/>
      <c r="C41" s="136"/>
      <c r="D41" s="137" t="s">
        <v>45</v>
      </c>
      <c r="E41" s="79"/>
      <c r="F41" s="79"/>
      <c r="G41" s="138" t="s">
        <v>46</v>
      </c>
      <c r="H41" s="139" t="s">
        <v>47</v>
      </c>
      <c r="I41" s="79"/>
      <c r="J41" s="140">
        <f>SUM(J32:J39)</f>
        <v>0</v>
      </c>
      <c r="K41" s="141"/>
      <c r="L41" s="129"/>
      <c r="S41" s="41"/>
      <c r="T41" s="41"/>
      <c r="U41" s="41"/>
      <c r="V41" s="41"/>
      <c r="W41" s="41"/>
      <c r="X41" s="41"/>
      <c r="Y41" s="41"/>
      <c r="Z41" s="41"/>
      <c r="AA41" s="41"/>
      <c r="AB41" s="41"/>
      <c r="AC41" s="41"/>
      <c r="AD41" s="41"/>
      <c r="AE41" s="41"/>
    </row>
    <row r="42" s="2" customFormat="1" ht="14.4" customHeight="1">
      <c r="A42" s="41"/>
      <c r="B42" s="58"/>
      <c r="C42" s="59"/>
      <c r="D42" s="59"/>
      <c r="E42" s="59"/>
      <c r="F42" s="59"/>
      <c r="G42" s="59"/>
      <c r="H42" s="59"/>
      <c r="I42" s="59"/>
      <c r="J42" s="59"/>
      <c r="K42" s="59"/>
      <c r="L42" s="129"/>
      <c r="S42" s="41"/>
      <c r="T42" s="41"/>
      <c r="U42" s="41"/>
      <c r="V42" s="41"/>
      <c r="W42" s="41"/>
      <c r="X42" s="41"/>
      <c r="Y42" s="41"/>
      <c r="Z42" s="41"/>
      <c r="AA42" s="41"/>
      <c r="AB42" s="41"/>
      <c r="AC42" s="41"/>
      <c r="AD42" s="41"/>
      <c r="AE42" s="41"/>
    </row>
    <row r="46" s="2" customFormat="1" ht="6.96" customHeight="1">
      <c r="A46" s="41"/>
      <c r="B46" s="60"/>
      <c r="C46" s="61"/>
      <c r="D46" s="61"/>
      <c r="E46" s="61"/>
      <c r="F46" s="61"/>
      <c r="G46" s="61"/>
      <c r="H46" s="61"/>
      <c r="I46" s="61"/>
      <c r="J46" s="61"/>
      <c r="K46" s="61"/>
      <c r="L46" s="129"/>
      <c r="S46" s="41"/>
      <c r="T46" s="41"/>
      <c r="U46" s="41"/>
      <c r="V46" s="41"/>
      <c r="W46" s="41"/>
      <c r="X46" s="41"/>
      <c r="Y46" s="41"/>
      <c r="Z46" s="41"/>
      <c r="AA46" s="41"/>
      <c r="AB46" s="41"/>
      <c r="AC46" s="41"/>
      <c r="AD46" s="41"/>
      <c r="AE46" s="41"/>
    </row>
    <row r="47" s="2" customFormat="1" ht="24.96" customHeight="1">
      <c r="A47" s="41"/>
      <c r="B47" s="42"/>
      <c r="C47" s="26" t="s">
        <v>307</v>
      </c>
      <c r="D47" s="41"/>
      <c r="E47" s="41"/>
      <c r="F47" s="41"/>
      <c r="G47" s="41"/>
      <c r="H47" s="41"/>
      <c r="I47" s="41"/>
      <c r="J47" s="41"/>
      <c r="K47" s="41"/>
      <c r="L47" s="129"/>
      <c r="S47" s="41"/>
      <c r="T47" s="41"/>
      <c r="U47" s="41"/>
      <c r="V47" s="41"/>
      <c r="W47" s="41"/>
      <c r="X47" s="41"/>
      <c r="Y47" s="41"/>
      <c r="Z47" s="41"/>
      <c r="AA47" s="41"/>
      <c r="AB47" s="41"/>
      <c r="AC47" s="41"/>
      <c r="AD47" s="41"/>
      <c r="AE47" s="41"/>
    </row>
    <row r="48" s="2" customFormat="1" ht="6.96" customHeight="1">
      <c r="A48" s="41"/>
      <c r="B48" s="42"/>
      <c r="C48" s="41"/>
      <c r="D48" s="41"/>
      <c r="E48" s="41"/>
      <c r="F48" s="41"/>
      <c r="G48" s="41"/>
      <c r="H48" s="41"/>
      <c r="I48" s="41"/>
      <c r="J48" s="41"/>
      <c r="K48" s="41"/>
      <c r="L48" s="129"/>
      <c r="S48" s="41"/>
      <c r="T48" s="41"/>
      <c r="U48" s="41"/>
      <c r="V48" s="41"/>
      <c r="W48" s="41"/>
      <c r="X48" s="41"/>
      <c r="Y48" s="41"/>
      <c r="Z48" s="41"/>
      <c r="AA48" s="41"/>
      <c r="AB48" s="41"/>
      <c r="AC48" s="41"/>
      <c r="AD48" s="41"/>
      <c r="AE48" s="41"/>
    </row>
    <row r="49" s="2" customFormat="1" ht="12" customHeight="1">
      <c r="A49" s="41"/>
      <c r="B49" s="42"/>
      <c r="C49" s="35" t="s">
        <v>17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26.25" customHeight="1">
      <c r="A50" s="41"/>
      <c r="B50" s="42"/>
      <c r="C50" s="41"/>
      <c r="D50" s="41"/>
      <c r="E50" s="127" t="str">
        <f>E7</f>
        <v>Revitalizace multimodálního uzlu ve Dvoře Králové nad Labem - etapa I-VI.</v>
      </c>
      <c r="F50" s="35"/>
      <c r="G50" s="35"/>
      <c r="H50" s="35"/>
      <c r="I50" s="41"/>
      <c r="J50" s="41"/>
      <c r="K50" s="41"/>
      <c r="L50" s="129"/>
      <c r="S50" s="41"/>
      <c r="T50" s="41"/>
      <c r="U50" s="41"/>
      <c r="V50" s="41"/>
      <c r="W50" s="41"/>
      <c r="X50" s="41"/>
      <c r="Y50" s="41"/>
      <c r="Z50" s="41"/>
      <c r="AA50" s="41"/>
      <c r="AB50" s="41"/>
      <c r="AC50" s="41"/>
      <c r="AD50" s="41"/>
      <c r="AE50" s="41"/>
    </row>
    <row r="51" s="1" customFormat="1" ht="12" customHeight="1">
      <c r="B51" s="25"/>
      <c r="C51" s="35" t="s">
        <v>301</v>
      </c>
      <c r="L51" s="25"/>
    </row>
    <row r="52" s="2" customFormat="1" ht="23.25" customHeight="1">
      <c r="A52" s="41"/>
      <c r="B52" s="42"/>
      <c r="C52" s="41"/>
      <c r="D52" s="41"/>
      <c r="E52" s="127" t="s">
        <v>9068</v>
      </c>
      <c r="F52" s="41"/>
      <c r="G52" s="41"/>
      <c r="H52" s="41"/>
      <c r="I52" s="41"/>
      <c r="J52" s="41"/>
      <c r="K52" s="41"/>
      <c r="L52" s="129"/>
      <c r="S52" s="41"/>
      <c r="T52" s="41"/>
      <c r="U52" s="41"/>
      <c r="V52" s="41"/>
      <c r="W52" s="41"/>
      <c r="X52" s="41"/>
      <c r="Y52" s="41"/>
      <c r="Z52" s="41"/>
      <c r="AA52" s="41"/>
      <c r="AB52" s="41"/>
      <c r="AC52" s="41"/>
      <c r="AD52" s="41"/>
      <c r="AE52" s="41"/>
    </row>
    <row r="53" s="2" customFormat="1" ht="12" customHeight="1">
      <c r="A53" s="41"/>
      <c r="B53" s="42"/>
      <c r="C53" s="35" t="s">
        <v>303</v>
      </c>
      <c r="D53" s="41"/>
      <c r="E53" s="41"/>
      <c r="F53" s="41"/>
      <c r="G53" s="41"/>
      <c r="H53" s="41"/>
      <c r="I53" s="41"/>
      <c r="J53" s="41"/>
      <c r="K53" s="41"/>
      <c r="L53" s="129"/>
      <c r="S53" s="41"/>
      <c r="T53" s="41"/>
      <c r="U53" s="41"/>
      <c r="V53" s="41"/>
      <c r="W53" s="41"/>
      <c r="X53" s="41"/>
      <c r="Y53" s="41"/>
      <c r="Z53" s="41"/>
      <c r="AA53" s="41"/>
      <c r="AB53" s="41"/>
      <c r="AC53" s="41"/>
      <c r="AD53" s="41"/>
      <c r="AE53" s="41"/>
    </row>
    <row r="54" s="2" customFormat="1" ht="16.5" customHeight="1">
      <c r="A54" s="41"/>
      <c r="B54" s="42"/>
      <c r="C54" s="41"/>
      <c r="D54" s="41"/>
      <c r="E54" s="65" t="str">
        <f>E11</f>
        <v>SO00 - Objekty přípravy staveniště</v>
      </c>
      <c r="F54" s="41"/>
      <c r="G54" s="41"/>
      <c r="H54" s="41"/>
      <c r="I54" s="41"/>
      <c r="J54" s="41"/>
      <c r="K54" s="41"/>
      <c r="L54" s="129"/>
      <c r="S54" s="41"/>
      <c r="T54" s="41"/>
      <c r="U54" s="41"/>
      <c r="V54" s="41"/>
      <c r="W54" s="41"/>
      <c r="X54" s="41"/>
      <c r="Y54" s="41"/>
      <c r="Z54" s="41"/>
      <c r="AA54" s="41"/>
      <c r="AB54" s="41"/>
      <c r="AC54" s="41"/>
      <c r="AD54" s="41"/>
      <c r="AE54" s="41"/>
    </row>
    <row r="55" s="2" customFormat="1" ht="6.96" customHeight="1">
      <c r="A55" s="41"/>
      <c r="B55" s="42"/>
      <c r="C55" s="41"/>
      <c r="D55" s="41"/>
      <c r="E55" s="41"/>
      <c r="F55" s="41"/>
      <c r="G55" s="41"/>
      <c r="H55" s="41"/>
      <c r="I55" s="41"/>
      <c r="J55" s="41"/>
      <c r="K55" s="41"/>
      <c r="L55" s="129"/>
      <c r="S55" s="41"/>
      <c r="T55" s="41"/>
      <c r="U55" s="41"/>
      <c r="V55" s="41"/>
      <c r="W55" s="41"/>
      <c r="X55" s="41"/>
      <c r="Y55" s="41"/>
      <c r="Z55" s="41"/>
      <c r="AA55" s="41"/>
      <c r="AB55" s="41"/>
      <c r="AC55" s="41"/>
      <c r="AD55" s="41"/>
      <c r="AE55" s="41"/>
    </row>
    <row r="56" s="2" customFormat="1" ht="12" customHeight="1">
      <c r="A56" s="41"/>
      <c r="B56" s="42"/>
      <c r="C56" s="35" t="s">
        <v>21</v>
      </c>
      <c r="D56" s="41"/>
      <c r="E56" s="41"/>
      <c r="F56" s="30" t="str">
        <f>F14</f>
        <v xml:space="preserve"> </v>
      </c>
      <c r="G56" s="41"/>
      <c r="H56" s="41"/>
      <c r="I56" s="35" t="s">
        <v>23</v>
      </c>
      <c r="J56" s="67" t="str">
        <f>IF(J14="","",J14)</f>
        <v>26. 8. 2025</v>
      </c>
      <c r="K56" s="41"/>
      <c r="L56" s="129"/>
      <c r="S56" s="41"/>
      <c r="T56" s="41"/>
      <c r="U56" s="41"/>
      <c r="V56" s="41"/>
      <c r="W56" s="41"/>
      <c r="X56" s="41"/>
      <c r="Y56" s="41"/>
      <c r="Z56" s="41"/>
      <c r="AA56" s="41"/>
      <c r="AB56" s="41"/>
      <c r="AC56" s="41"/>
      <c r="AD56" s="41"/>
      <c r="AE56" s="41"/>
    </row>
    <row r="57" s="2" customFormat="1" ht="6.96" customHeight="1">
      <c r="A57" s="41"/>
      <c r="B57" s="42"/>
      <c r="C57" s="41"/>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5.15" customHeight="1">
      <c r="A58" s="41"/>
      <c r="B58" s="42"/>
      <c r="C58" s="35" t="s">
        <v>25</v>
      </c>
      <c r="D58" s="41"/>
      <c r="E58" s="41"/>
      <c r="F58" s="30" t="str">
        <f>E17</f>
        <v xml:space="preserve"> </v>
      </c>
      <c r="G58" s="41"/>
      <c r="H58" s="41"/>
      <c r="I58" s="35" t="s">
        <v>30</v>
      </c>
      <c r="J58" s="39" t="str">
        <f>E23</f>
        <v xml:space="preserve"> </v>
      </c>
      <c r="K58" s="41"/>
      <c r="L58" s="129"/>
      <c r="S58" s="41"/>
      <c r="T58" s="41"/>
      <c r="U58" s="41"/>
      <c r="V58" s="41"/>
      <c r="W58" s="41"/>
      <c r="X58" s="41"/>
      <c r="Y58" s="41"/>
      <c r="Z58" s="41"/>
      <c r="AA58" s="41"/>
      <c r="AB58" s="41"/>
      <c r="AC58" s="41"/>
      <c r="AD58" s="41"/>
      <c r="AE58" s="41"/>
    </row>
    <row r="59" s="2" customFormat="1" ht="15.15" customHeight="1">
      <c r="A59" s="41"/>
      <c r="B59" s="42"/>
      <c r="C59" s="35" t="s">
        <v>28</v>
      </c>
      <c r="D59" s="41"/>
      <c r="E59" s="41"/>
      <c r="F59" s="30" t="str">
        <f>IF(E20="","",E20)</f>
        <v>Vyplň údaj</v>
      </c>
      <c r="G59" s="41"/>
      <c r="H59" s="41"/>
      <c r="I59" s="35" t="s">
        <v>32</v>
      </c>
      <c r="J59" s="39" t="str">
        <f>E26</f>
        <v xml:space="preserve"> </v>
      </c>
      <c r="K59" s="41"/>
      <c r="L59" s="129"/>
      <c r="S59" s="41"/>
      <c r="T59" s="41"/>
      <c r="U59" s="41"/>
      <c r="V59" s="41"/>
      <c r="W59" s="41"/>
      <c r="X59" s="41"/>
      <c r="Y59" s="41"/>
      <c r="Z59" s="41"/>
      <c r="AA59" s="41"/>
      <c r="AB59" s="41"/>
      <c r="AC59" s="41"/>
      <c r="AD59" s="41"/>
      <c r="AE59" s="41"/>
    </row>
    <row r="60" s="2" customFormat="1" ht="10.32" customHeight="1">
      <c r="A60" s="41"/>
      <c r="B60" s="42"/>
      <c r="C60" s="41"/>
      <c r="D60" s="41"/>
      <c r="E60" s="41"/>
      <c r="F60" s="41"/>
      <c r="G60" s="41"/>
      <c r="H60" s="41"/>
      <c r="I60" s="41"/>
      <c r="J60" s="41"/>
      <c r="K60" s="41"/>
      <c r="L60" s="129"/>
      <c r="S60" s="41"/>
      <c r="T60" s="41"/>
      <c r="U60" s="41"/>
      <c r="V60" s="41"/>
      <c r="W60" s="41"/>
      <c r="X60" s="41"/>
      <c r="Y60" s="41"/>
      <c r="Z60" s="41"/>
      <c r="AA60" s="41"/>
      <c r="AB60" s="41"/>
      <c r="AC60" s="41"/>
      <c r="AD60" s="41"/>
      <c r="AE60" s="41"/>
    </row>
    <row r="61" s="2" customFormat="1" ht="29.28" customHeight="1">
      <c r="A61" s="41"/>
      <c r="B61" s="42"/>
      <c r="C61" s="142" t="s">
        <v>308</v>
      </c>
      <c r="D61" s="136"/>
      <c r="E61" s="136"/>
      <c r="F61" s="136"/>
      <c r="G61" s="136"/>
      <c r="H61" s="136"/>
      <c r="I61" s="136"/>
      <c r="J61" s="143" t="s">
        <v>309</v>
      </c>
      <c r="K61" s="136"/>
      <c r="L61" s="129"/>
      <c r="S61" s="41"/>
      <c r="T61" s="41"/>
      <c r="U61" s="41"/>
      <c r="V61" s="41"/>
      <c r="W61" s="41"/>
      <c r="X61" s="41"/>
      <c r="Y61" s="41"/>
      <c r="Z61" s="41"/>
      <c r="AA61" s="41"/>
      <c r="AB61" s="41"/>
      <c r="AC61" s="41"/>
      <c r="AD61" s="41"/>
      <c r="AE61" s="41"/>
    </row>
    <row r="62" s="2" customFormat="1" ht="10.32" customHeight="1">
      <c r="A62" s="41"/>
      <c r="B62" s="42"/>
      <c r="C62" s="41"/>
      <c r="D62" s="41"/>
      <c r="E62" s="41"/>
      <c r="F62" s="41"/>
      <c r="G62" s="41"/>
      <c r="H62" s="41"/>
      <c r="I62" s="41"/>
      <c r="J62" s="41"/>
      <c r="K62" s="41"/>
      <c r="L62" s="129"/>
      <c r="S62" s="41"/>
      <c r="T62" s="41"/>
      <c r="U62" s="41"/>
      <c r="V62" s="41"/>
      <c r="W62" s="41"/>
      <c r="X62" s="41"/>
      <c r="Y62" s="41"/>
      <c r="Z62" s="41"/>
      <c r="AA62" s="41"/>
      <c r="AB62" s="41"/>
      <c r="AC62" s="41"/>
      <c r="AD62" s="41"/>
      <c r="AE62" s="41"/>
    </row>
    <row r="63" s="2" customFormat="1" ht="22.8" customHeight="1">
      <c r="A63" s="41"/>
      <c r="B63" s="42"/>
      <c r="C63" s="144" t="s">
        <v>67</v>
      </c>
      <c r="D63" s="41"/>
      <c r="E63" s="41"/>
      <c r="F63" s="41"/>
      <c r="G63" s="41"/>
      <c r="H63" s="41"/>
      <c r="I63" s="41"/>
      <c r="J63" s="93">
        <f>J92</f>
        <v>0</v>
      </c>
      <c r="K63" s="41"/>
      <c r="L63" s="129"/>
      <c r="S63" s="41"/>
      <c r="T63" s="41"/>
      <c r="U63" s="41"/>
      <c r="V63" s="41"/>
      <c r="W63" s="41"/>
      <c r="X63" s="41"/>
      <c r="Y63" s="41"/>
      <c r="Z63" s="41"/>
      <c r="AA63" s="41"/>
      <c r="AB63" s="41"/>
      <c r="AC63" s="41"/>
      <c r="AD63" s="41"/>
      <c r="AE63" s="41"/>
      <c r="AU63" s="22" t="s">
        <v>310</v>
      </c>
    </row>
    <row r="64" s="9" customFormat="1" ht="24.96" customHeight="1">
      <c r="A64" s="9"/>
      <c r="B64" s="145"/>
      <c r="C64" s="9"/>
      <c r="D64" s="146" t="s">
        <v>311</v>
      </c>
      <c r="E64" s="147"/>
      <c r="F64" s="147"/>
      <c r="G64" s="147"/>
      <c r="H64" s="147"/>
      <c r="I64" s="147"/>
      <c r="J64" s="148">
        <f>J93</f>
        <v>0</v>
      </c>
      <c r="K64" s="9"/>
      <c r="L64" s="145"/>
      <c r="S64" s="9"/>
      <c r="T64" s="9"/>
      <c r="U64" s="9"/>
      <c r="V64" s="9"/>
      <c r="W64" s="9"/>
      <c r="X64" s="9"/>
      <c r="Y64" s="9"/>
      <c r="Z64" s="9"/>
      <c r="AA64" s="9"/>
      <c r="AB64" s="9"/>
      <c r="AC64" s="9"/>
      <c r="AD64" s="9"/>
      <c r="AE64" s="9"/>
    </row>
    <row r="65" s="10" customFormat="1" ht="19.92" customHeight="1">
      <c r="A65" s="10"/>
      <c r="B65" s="149"/>
      <c r="C65" s="10"/>
      <c r="D65" s="150" t="s">
        <v>375</v>
      </c>
      <c r="E65" s="151"/>
      <c r="F65" s="151"/>
      <c r="G65" s="151"/>
      <c r="H65" s="151"/>
      <c r="I65" s="151"/>
      <c r="J65" s="152">
        <f>J94</f>
        <v>0</v>
      </c>
      <c r="K65" s="10"/>
      <c r="L65" s="149"/>
      <c r="S65" s="10"/>
      <c r="T65" s="10"/>
      <c r="U65" s="10"/>
      <c r="V65" s="10"/>
      <c r="W65" s="10"/>
      <c r="X65" s="10"/>
      <c r="Y65" s="10"/>
      <c r="Z65" s="10"/>
      <c r="AA65" s="10"/>
      <c r="AB65" s="10"/>
      <c r="AC65" s="10"/>
      <c r="AD65" s="10"/>
      <c r="AE65" s="10"/>
    </row>
    <row r="66" s="10" customFormat="1" ht="19.92" customHeight="1">
      <c r="A66" s="10"/>
      <c r="B66" s="149"/>
      <c r="C66" s="10"/>
      <c r="D66" s="150" t="s">
        <v>312</v>
      </c>
      <c r="E66" s="151"/>
      <c r="F66" s="151"/>
      <c r="G66" s="151"/>
      <c r="H66" s="151"/>
      <c r="I66" s="151"/>
      <c r="J66" s="152">
        <f>J105</f>
        <v>0</v>
      </c>
      <c r="K66" s="10"/>
      <c r="L66" s="149"/>
      <c r="S66" s="10"/>
      <c r="T66" s="10"/>
      <c r="U66" s="10"/>
      <c r="V66" s="10"/>
      <c r="W66" s="10"/>
      <c r="X66" s="10"/>
      <c r="Y66" s="10"/>
      <c r="Z66" s="10"/>
      <c r="AA66" s="10"/>
      <c r="AB66" s="10"/>
      <c r="AC66" s="10"/>
      <c r="AD66" s="10"/>
      <c r="AE66" s="10"/>
    </row>
    <row r="67" s="10" customFormat="1" ht="19.92" customHeight="1">
      <c r="A67" s="10"/>
      <c r="B67" s="149"/>
      <c r="C67" s="10"/>
      <c r="D67" s="150" t="s">
        <v>313</v>
      </c>
      <c r="E67" s="151"/>
      <c r="F67" s="151"/>
      <c r="G67" s="151"/>
      <c r="H67" s="151"/>
      <c r="I67" s="151"/>
      <c r="J67" s="152">
        <f>J119</f>
        <v>0</v>
      </c>
      <c r="K67" s="10"/>
      <c r="L67" s="149"/>
      <c r="S67" s="10"/>
      <c r="T67" s="10"/>
      <c r="U67" s="10"/>
      <c r="V67" s="10"/>
      <c r="W67" s="10"/>
      <c r="X67" s="10"/>
      <c r="Y67" s="10"/>
      <c r="Z67" s="10"/>
      <c r="AA67" s="10"/>
      <c r="AB67" s="10"/>
      <c r="AC67" s="10"/>
      <c r="AD67" s="10"/>
      <c r="AE67" s="10"/>
    </row>
    <row r="68" s="10" customFormat="1" ht="19.92" customHeight="1">
      <c r="A68" s="10"/>
      <c r="B68" s="149"/>
      <c r="C68" s="10"/>
      <c r="D68" s="150" t="s">
        <v>376</v>
      </c>
      <c r="E68" s="151"/>
      <c r="F68" s="151"/>
      <c r="G68" s="151"/>
      <c r="H68" s="151"/>
      <c r="I68" s="151"/>
      <c r="J68" s="152">
        <f>J124</f>
        <v>0</v>
      </c>
      <c r="K68" s="10"/>
      <c r="L68" s="149"/>
      <c r="S68" s="10"/>
      <c r="T68" s="10"/>
      <c r="U68" s="10"/>
      <c r="V68" s="10"/>
      <c r="W68" s="10"/>
      <c r="X68" s="10"/>
      <c r="Y68" s="10"/>
      <c r="Z68" s="10"/>
      <c r="AA68" s="10"/>
      <c r="AB68" s="10"/>
      <c r="AC68" s="10"/>
      <c r="AD68" s="10"/>
      <c r="AE68" s="10"/>
    </row>
    <row r="69" s="10" customFormat="1" ht="19.92" customHeight="1">
      <c r="A69" s="10"/>
      <c r="B69" s="149"/>
      <c r="C69" s="10"/>
      <c r="D69" s="150" t="s">
        <v>377</v>
      </c>
      <c r="E69" s="151"/>
      <c r="F69" s="151"/>
      <c r="G69" s="151"/>
      <c r="H69" s="151"/>
      <c r="I69" s="151"/>
      <c r="J69" s="152">
        <f>J127</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378</v>
      </c>
      <c r="E70" s="151"/>
      <c r="F70" s="151"/>
      <c r="G70" s="151"/>
      <c r="H70" s="151"/>
      <c r="I70" s="151"/>
      <c r="J70" s="152">
        <f>J130</f>
        <v>0</v>
      </c>
      <c r="K70" s="10"/>
      <c r="L70" s="149"/>
      <c r="S70" s="10"/>
      <c r="T70" s="10"/>
      <c r="U70" s="10"/>
      <c r="V70" s="10"/>
      <c r="W70" s="10"/>
      <c r="X70" s="10"/>
      <c r="Y70" s="10"/>
      <c r="Z70" s="10"/>
      <c r="AA70" s="10"/>
      <c r="AB70" s="10"/>
      <c r="AC70" s="10"/>
      <c r="AD70" s="10"/>
      <c r="AE70" s="10"/>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2" customFormat="1" ht="23.25" customHeight="1">
      <c r="A82" s="41"/>
      <c r="B82" s="42"/>
      <c r="C82" s="41"/>
      <c r="D82" s="41"/>
      <c r="E82" s="127" t="s">
        <v>9068</v>
      </c>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303</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16.5" customHeight="1">
      <c r="A84" s="41"/>
      <c r="B84" s="42"/>
      <c r="C84" s="41"/>
      <c r="D84" s="41"/>
      <c r="E84" s="65" t="str">
        <f>E11</f>
        <v>SO00 - Objekty přípravy staveniště</v>
      </c>
      <c r="F84" s="41"/>
      <c r="G84" s="41"/>
      <c r="H84" s="41"/>
      <c r="I84" s="41"/>
      <c r="J84" s="41"/>
      <c r="K84" s="41"/>
      <c r="L84" s="129"/>
      <c r="S84" s="41"/>
      <c r="T84" s="41"/>
      <c r="U84" s="41"/>
      <c r="V84" s="41"/>
      <c r="W84" s="41"/>
      <c r="X84" s="41"/>
      <c r="Y84" s="41"/>
      <c r="Z84" s="41"/>
      <c r="AA84" s="41"/>
      <c r="AB84" s="41"/>
      <c r="AC84" s="41"/>
      <c r="AD84" s="41"/>
      <c r="AE84" s="41"/>
    </row>
    <row r="85" s="2" customFormat="1" ht="6.96" customHeight="1">
      <c r="A85" s="41"/>
      <c r="B85" s="42"/>
      <c r="C85" s="41"/>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21</v>
      </c>
      <c r="D86" s="41"/>
      <c r="E86" s="41"/>
      <c r="F86" s="30" t="str">
        <f>F14</f>
        <v xml:space="preserve"> </v>
      </c>
      <c r="G86" s="41"/>
      <c r="H86" s="41"/>
      <c r="I86" s="35" t="s">
        <v>23</v>
      </c>
      <c r="J86" s="67" t="str">
        <f>IF(J14="","",J14)</f>
        <v>26. 8. 2025</v>
      </c>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5.15" customHeight="1">
      <c r="A88" s="41"/>
      <c r="B88" s="42"/>
      <c r="C88" s="35" t="s">
        <v>25</v>
      </c>
      <c r="D88" s="41"/>
      <c r="E88" s="41"/>
      <c r="F88" s="30" t="str">
        <f>E17</f>
        <v xml:space="preserve"> </v>
      </c>
      <c r="G88" s="41"/>
      <c r="H88" s="41"/>
      <c r="I88" s="35" t="s">
        <v>30</v>
      </c>
      <c r="J88" s="39" t="str">
        <f>E23</f>
        <v xml:space="preserve"> </v>
      </c>
      <c r="K88" s="41"/>
      <c r="L88" s="129"/>
      <c r="S88" s="41"/>
      <c r="T88" s="41"/>
      <c r="U88" s="41"/>
      <c r="V88" s="41"/>
      <c r="W88" s="41"/>
      <c r="X88" s="41"/>
      <c r="Y88" s="41"/>
      <c r="Z88" s="41"/>
      <c r="AA88" s="41"/>
      <c r="AB88" s="41"/>
      <c r="AC88" s="41"/>
      <c r="AD88" s="41"/>
      <c r="AE88" s="41"/>
    </row>
    <row r="89" s="2" customFormat="1" ht="15.15" customHeight="1">
      <c r="A89" s="41"/>
      <c r="B89" s="42"/>
      <c r="C89" s="35" t="s">
        <v>28</v>
      </c>
      <c r="D89" s="41"/>
      <c r="E89" s="41"/>
      <c r="F89" s="30" t="str">
        <f>IF(E20="","",E20)</f>
        <v>Vyplň údaj</v>
      </c>
      <c r="G89" s="41"/>
      <c r="H89" s="41"/>
      <c r="I89" s="35" t="s">
        <v>32</v>
      </c>
      <c r="J89" s="39" t="str">
        <f>E26</f>
        <v xml:space="preserve"> </v>
      </c>
      <c r="K89" s="41"/>
      <c r="L89" s="129"/>
      <c r="S89" s="41"/>
      <c r="T89" s="41"/>
      <c r="U89" s="41"/>
      <c r="V89" s="41"/>
      <c r="W89" s="41"/>
      <c r="X89" s="41"/>
      <c r="Y89" s="41"/>
      <c r="Z89" s="41"/>
      <c r="AA89" s="41"/>
      <c r="AB89" s="41"/>
      <c r="AC89" s="41"/>
      <c r="AD89" s="41"/>
      <c r="AE89" s="41"/>
    </row>
    <row r="90" s="2" customFormat="1" ht="10.32"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11" customFormat="1" ht="29.28" customHeight="1">
      <c r="A91" s="153"/>
      <c r="B91" s="154"/>
      <c r="C91" s="155" t="s">
        <v>315</v>
      </c>
      <c r="D91" s="156" t="s">
        <v>54</v>
      </c>
      <c r="E91" s="156" t="s">
        <v>50</v>
      </c>
      <c r="F91" s="156" t="s">
        <v>51</v>
      </c>
      <c r="G91" s="156" t="s">
        <v>316</v>
      </c>
      <c r="H91" s="156" t="s">
        <v>317</v>
      </c>
      <c r="I91" s="156" t="s">
        <v>318</v>
      </c>
      <c r="J91" s="156" t="s">
        <v>309</v>
      </c>
      <c r="K91" s="157" t="s">
        <v>319</v>
      </c>
      <c r="L91" s="158"/>
      <c r="M91" s="83" t="s">
        <v>3</v>
      </c>
      <c r="N91" s="84" t="s">
        <v>39</v>
      </c>
      <c r="O91" s="84" t="s">
        <v>320</v>
      </c>
      <c r="P91" s="84" t="s">
        <v>321</v>
      </c>
      <c r="Q91" s="84" t="s">
        <v>322</v>
      </c>
      <c r="R91" s="84" t="s">
        <v>323</v>
      </c>
      <c r="S91" s="84" t="s">
        <v>324</v>
      </c>
      <c r="T91" s="85" t="s">
        <v>325</v>
      </c>
      <c r="U91" s="153"/>
      <c r="V91" s="153"/>
      <c r="W91" s="153"/>
      <c r="X91" s="153"/>
      <c r="Y91" s="153"/>
      <c r="Z91" s="153"/>
      <c r="AA91" s="153"/>
      <c r="AB91" s="153"/>
      <c r="AC91" s="153"/>
      <c r="AD91" s="153"/>
      <c r="AE91" s="153"/>
    </row>
    <row r="92" s="2" customFormat="1" ht="22.8" customHeight="1">
      <c r="A92" s="41"/>
      <c r="B92" s="42"/>
      <c r="C92" s="90" t="s">
        <v>326</v>
      </c>
      <c r="D92" s="41"/>
      <c r="E92" s="41"/>
      <c r="F92" s="41"/>
      <c r="G92" s="41"/>
      <c r="H92" s="41"/>
      <c r="I92" s="41"/>
      <c r="J92" s="159">
        <f>BK92</f>
        <v>0</v>
      </c>
      <c r="K92" s="41"/>
      <c r="L92" s="42"/>
      <c r="M92" s="86"/>
      <c r="N92" s="71"/>
      <c r="O92" s="87"/>
      <c r="P92" s="160">
        <f>P93</f>
        <v>0</v>
      </c>
      <c r="Q92" s="87"/>
      <c r="R92" s="160">
        <f>R93</f>
        <v>0</v>
      </c>
      <c r="S92" s="87"/>
      <c r="T92" s="161">
        <f>T93</f>
        <v>0</v>
      </c>
      <c r="U92" s="41"/>
      <c r="V92" s="41"/>
      <c r="W92" s="41"/>
      <c r="X92" s="41"/>
      <c r="Y92" s="41"/>
      <c r="Z92" s="41"/>
      <c r="AA92" s="41"/>
      <c r="AB92" s="41"/>
      <c r="AC92" s="41"/>
      <c r="AD92" s="41"/>
      <c r="AE92" s="41"/>
      <c r="AT92" s="22" t="s">
        <v>68</v>
      </c>
      <c r="AU92" s="22" t="s">
        <v>310</v>
      </c>
      <c r="BK92" s="162">
        <f>BK93</f>
        <v>0</v>
      </c>
    </row>
    <row r="93" s="12" customFormat="1" ht="25.92" customHeight="1">
      <c r="A93" s="12"/>
      <c r="B93" s="163"/>
      <c r="C93" s="12"/>
      <c r="D93" s="164" t="s">
        <v>68</v>
      </c>
      <c r="E93" s="165" t="s">
        <v>120</v>
      </c>
      <c r="F93" s="165" t="s">
        <v>327</v>
      </c>
      <c r="G93" s="12"/>
      <c r="H93" s="12"/>
      <c r="I93" s="166"/>
      <c r="J93" s="167">
        <f>BK93</f>
        <v>0</v>
      </c>
      <c r="K93" s="12"/>
      <c r="L93" s="163"/>
      <c r="M93" s="168"/>
      <c r="N93" s="169"/>
      <c r="O93" s="169"/>
      <c r="P93" s="170">
        <f>P94+P105+P119+P124+P127+P130</f>
        <v>0</v>
      </c>
      <c r="Q93" s="169"/>
      <c r="R93" s="170">
        <f>R94+R105+R119+R124+R127+R130</f>
        <v>0</v>
      </c>
      <c r="S93" s="169"/>
      <c r="T93" s="171">
        <f>T94+T105+T119+T124+T127+T130</f>
        <v>0</v>
      </c>
      <c r="U93" s="12"/>
      <c r="V93" s="12"/>
      <c r="W93" s="12"/>
      <c r="X93" s="12"/>
      <c r="Y93" s="12"/>
      <c r="Z93" s="12"/>
      <c r="AA93" s="12"/>
      <c r="AB93" s="12"/>
      <c r="AC93" s="12"/>
      <c r="AD93" s="12"/>
      <c r="AE93" s="12"/>
      <c r="AR93" s="164" t="s">
        <v>138</v>
      </c>
      <c r="AT93" s="172" t="s">
        <v>68</v>
      </c>
      <c r="AU93" s="172" t="s">
        <v>69</v>
      </c>
      <c r="AY93" s="164" t="s">
        <v>328</v>
      </c>
      <c r="BK93" s="173">
        <f>BK94+BK105+BK119+BK124+BK127+BK130</f>
        <v>0</v>
      </c>
    </row>
    <row r="94" s="12" customFormat="1" ht="22.8" customHeight="1">
      <c r="A94" s="12"/>
      <c r="B94" s="163"/>
      <c r="C94" s="12"/>
      <c r="D94" s="164" t="s">
        <v>68</v>
      </c>
      <c r="E94" s="174" t="s">
        <v>379</v>
      </c>
      <c r="F94" s="174" t="s">
        <v>380</v>
      </c>
      <c r="G94" s="12"/>
      <c r="H94" s="12"/>
      <c r="I94" s="166"/>
      <c r="J94" s="175">
        <f>BK94</f>
        <v>0</v>
      </c>
      <c r="K94" s="12"/>
      <c r="L94" s="163"/>
      <c r="M94" s="168"/>
      <c r="N94" s="169"/>
      <c r="O94" s="169"/>
      <c r="P94" s="170">
        <f>SUM(P95:P104)</f>
        <v>0</v>
      </c>
      <c r="Q94" s="169"/>
      <c r="R94" s="170">
        <f>SUM(R95:R104)</f>
        <v>0</v>
      </c>
      <c r="S94" s="169"/>
      <c r="T94" s="171">
        <f>SUM(T95:T104)</f>
        <v>0</v>
      </c>
      <c r="U94" s="12"/>
      <c r="V94" s="12"/>
      <c r="W94" s="12"/>
      <c r="X94" s="12"/>
      <c r="Y94" s="12"/>
      <c r="Z94" s="12"/>
      <c r="AA94" s="12"/>
      <c r="AB94" s="12"/>
      <c r="AC94" s="12"/>
      <c r="AD94" s="12"/>
      <c r="AE94" s="12"/>
      <c r="AR94" s="164" t="s">
        <v>138</v>
      </c>
      <c r="AT94" s="172" t="s">
        <v>68</v>
      </c>
      <c r="AU94" s="172" t="s">
        <v>76</v>
      </c>
      <c r="AY94" s="164" t="s">
        <v>328</v>
      </c>
      <c r="BK94" s="173">
        <f>SUM(BK95:BK104)</f>
        <v>0</v>
      </c>
    </row>
    <row r="95" s="2" customFormat="1" ht="16.5" customHeight="1">
      <c r="A95" s="41"/>
      <c r="B95" s="176"/>
      <c r="C95" s="177" t="s">
        <v>76</v>
      </c>
      <c r="D95" s="177" t="s">
        <v>331</v>
      </c>
      <c r="E95" s="178" t="s">
        <v>381</v>
      </c>
      <c r="F95" s="179" t="s">
        <v>382</v>
      </c>
      <c r="G95" s="180" t="s">
        <v>334</v>
      </c>
      <c r="H95" s="181">
        <v>1</v>
      </c>
      <c r="I95" s="182"/>
      <c r="J95" s="183">
        <f>ROUND(I95*H95,2)</f>
        <v>0</v>
      </c>
      <c r="K95" s="179" t="s">
        <v>335</v>
      </c>
      <c r="L95" s="42"/>
      <c r="M95" s="184" t="s">
        <v>3</v>
      </c>
      <c r="N95" s="185" t="s">
        <v>40</v>
      </c>
      <c r="O95" s="75"/>
      <c r="P95" s="186">
        <f>O95*H95</f>
        <v>0</v>
      </c>
      <c r="Q95" s="186">
        <v>0</v>
      </c>
      <c r="R95" s="186">
        <f>Q95*H95</f>
        <v>0</v>
      </c>
      <c r="S95" s="186">
        <v>0</v>
      </c>
      <c r="T95" s="187">
        <f>S95*H95</f>
        <v>0</v>
      </c>
      <c r="U95" s="41"/>
      <c r="V95" s="41"/>
      <c r="W95" s="41"/>
      <c r="X95" s="41"/>
      <c r="Y95" s="41"/>
      <c r="Z95" s="41"/>
      <c r="AA95" s="41"/>
      <c r="AB95" s="41"/>
      <c r="AC95" s="41"/>
      <c r="AD95" s="41"/>
      <c r="AE95" s="41"/>
      <c r="AR95" s="188" t="s">
        <v>336</v>
      </c>
      <c r="AT95" s="188" t="s">
        <v>331</v>
      </c>
      <c r="AU95" s="188" t="s">
        <v>79</v>
      </c>
      <c r="AY95" s="22" t="s">
        <v>328</v>
      </c>
      <c r="BE95" s="189">
        <f>IF(N95="základní",J95,0)</f>
        <v>0</v>
      </c>
      <c r="BF95" s="189">
        <f>IF(N95="snížená",J95,0)</f>
        <v>0</v>
      </c>
      <c r="BG95" s="189">
        <f>IF(N95="zákl. přenesená",J95,0)</f>
        <v>0</v>
      </c>
      <c r="BH95" s="189">
        <f>IF(N95="sníž. přenesená",J95,0)</f>
        <v>0</v>
      </c>
      <c r="BI95" s="189">
        <f>IF(N95="nulová",J95,0)</f>
        <v>0</v>
      </c>
      <c r="BJ95" s="22" t="s">
        <v>76</v>
      </c>
      <c r="BK95" s="189">
        <f>ROUND(I95*H95,2)</f>
        <v>0</v>
      </c>
      <c r="BL95" s="22" t="s">
        <v>336</v>
      </c>
      <c r="BM95" s="188" t="s">
        <v>383</v>
      </c>
    </row>
    <row r="96" s="2" customFormat="1">
      <c r="A96" s="41"/>
      <c r="B96" s="42"/>
      <c r="C96" s="41"/>
      <c r="D96" s="190" t="s">
        <v>338</v>
      </c>
      <c r="E96" s="41"/>
      <c r="F96" s="191" t="s">
        <v>384</v>
      </c>
      <c r="G96" s="41"/>
      <c r="H96" s="41"/>
      <c r="I96" s="192"/>
      <c r="J96" s="41"/>
      <c r="K96" s="41"/>
      <c r="L96" s="42"/>
      <c r="M96" s="193"/>
      <c r="N96" s="194"/>
      <c r="O96" s="75"/>
      <c r="P96" s="75"/>
      <c r="Q96" s="75"/>
      <c r="R96" s="75"/>
      <c r="S96" s="75"/>
      <c r="T96" s="76"/>
      <c r="U96" s="41"/>
      <c r="V96" s="41"/>
      <c r="W96" s="41"/>
      <c r="X96" s="41"/>
      <c r="Y96" s="41"/>
      <c r="Z96" s="41"/>
      <c r="AA96" s="41"/>
      <c r="AB96" s="41"/>
      <c r="AC96" s="41"/>
      <c r="AD96" s="41"/>
      <c r="AE96" s="41"/>
      <c r="AT96" s="22" t="s">
        <v>338</v>
      </c>
      <c r="AU96" s="22" t="s">
        <v>79</v>
      </c>
    </row>
    <row r="97" s="2" customFormat="1" ht="16.5" customHeight="1">
      <c r="A97" s="41"/>
      <c r="B97" s="176"/>
      <c r="C97" s="177" t="s">
        <v>79</v>
      </c>
      <c r="D97" s="177" t="s">
        <v>331</v>
      </c>
      <c r="E97" s="178" t="s">
        <v>385</v>
      </c>
      <c r="F97" s="179" t="s">
        <v>386</v>
      </c>
      <c r="G97" s="180" t="s">
        <v>334</v>
      </c>
      <c r="H97" s="181">
        <v>1</v>
      </c>
      <c r="I97" s="182"/>
      <c r="J97" s="183">
        <f>ROUND(I97*H97,2)</f>
        <v>0</v>
      </c>
      <c r="K97" s="179" t="s">
        <v>335</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336</v>
      </c>
      <c r="AT97" s="188" t="s">
        <v>331</v>
      </c>
      <c r="AU97" s="188" t="s">
        <v>79</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336</v>
      </c>
      <c r="BM97" s="188" t="s">
        <v>387</v>
      </c>
    </row>
    <row r="98" s="2" customFormat="1">
      <c r="A98" s="41"/>
      <c r="B98" s="42"/>
      <c r="C98" s="41"/>
      <c r="D98" s="190" t="s">
        <v>338</v>
      </c>
      <c r="E98" s="41"/>
      <c r="F98" s="191" t="s">
        <v>388</v>
      </c>
      <c r="G98" s="41"/>
      <c r="H98" s="41"/>
      <c r="I98" s="192"/>
      <c r="J98" s="41"/>
      <c r="K98" s="41"/>
      <c r="L98" s="42"/>
      <c r="M98" s="193"/>
      <c r="N98" s="194"/>
      <c r="O98" s="75"/>
      <c r="P98" s="75"/>
      <c r="Q98" s="75"/>
      <c r="R98" s="75"/>
      <c r="S98" s="75"/>
      <c r="T98" s="76"/>
      <c r="U98" s="41"/>
      <c r="V98" s="41"/>
      <c r="W98" s="41"/>
      <c r="X98" s="41"/>
      <c r="Y98" s="41"/>
      <c r="Z98" s="41"/>
      <c r="AA98" s="41"/>
      <c r="AB98" s="41"/>
      <c r="AC98" s="41"/>
      <c r="AD98" s="41"/>
      <c r="AE98" s="41"/>
      <c r="AT98" s="22" t="s">
        <v>338</v>
      </c>
      <c r="AU98" s="22" t="s">
        <v>79</v>
      </c>
    </row>
    <row r="99" s="2" customFormat="1" ht="16.5" customHeight="1">
      <c r="A99" s="41"/>
      <c r="B99" s="176"/>
      <c r="C99" s="177" t="s">
        <v>87</v>
      </c>
      <c r="D99" s="177" t="s">
        <v>331</v>
      </c>
      <c r="E99" s="178" t="s">
        <v>389</v>
      </c>
      <c r="F99" s="179" t="s">
        <v>390</v>
      </c>
      <c r="G99" s="180" t="s">
        <v>334</v>
      </c>
      <c r="H99" s="181">
        <v>1</v>
      </c>
      <c r="I99" s="182"/>
      <c r="J99" s="183">
        <f>ROUND(I99*H99,2)</f>
        <v>0</v>
      </c>
      <c r="K99" s="179" t="s">
        <v>335</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336</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336</v>
      </c>
      <c r="BM99" s="188" t="s">
        <v>391</v>
      </c>
    </row>
    <row r="100" s="2" customFormat="1">
      <c r="A100" s="41"/>
      <c r="B100" s="42"/>
      <c r="C100" s="41"/>
      <c r="D100" s="190" t="s">
        <v>338</v>
      </c>
      <c r="E100" s="41"/>
      <c r="F100" s="191" t="s">
        <v>392</v>
      </c>
      <c r="G100" s="41"/>
      <c r="H100" s="41"/>
      <c r="I100" s="192"/>
      <c r="J100" s="41"/>
      <c r="K100" s="41"/>
      <c r="L100" s="42"/>
      <c r="M100" s="193"/>
      <c r="N100" s="194"/>
      <c r="O100" s="75"/>
      <c r="P100" s="75"/>
      <c r="Q100" s="75"/>
      <c r="R100" s="75"/>
      <c r="S100" s="75"/>
      <c r="T100" s="76"/>
      <c r="U100" s="41"/>
      <c r="V100" s="41"/>
      <c r="W100" s="41"/>
      <c r="X100" s="41"/>
      <c r="Y100" s="41"/>
      <c r="Z100" s="41"/>
      <c r="AA100" s="41"/>
      <c r="AB100" s="41"/>
      <c r="AC100" s="41"/>
      <c r="AD100" s="41"/>
      <c r="AE100" s="41"/>
      <c r="AT100" s="22" t="s">
        <v>338</v>
      </c>
      <c r="AU100" s="22" t="s">
        <v>79</v>
      </c>
    </row>
    <row r="101" s="2" customFormat="1" ht="16.5" customHeight="1">
      <c r="A101" s="41"/>
      <c r="B101" s="176"/>
      <c r="C101" s="177" t="s">
        <v>113</v>
      </c>
      <c r="D101" s="177" t="s">
        <v>331</v>
      </c>
      <c r="E101" s="178" t="s">
        <v>393</v>
      </c>
      <c r="F101" s="179" t="s">
        <v>394</v>
      </c>
      <c r="G101" s="180" t="s">
        <v>367</v>
      </c>
      <c r="H101" s="181">
        <v>1</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336</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336</v>
      </c>
      <c r="BM101" s="188" t="s">
        <v>395</v>
      </c>
    </row>
    <row r="102" s="2" customFormat="1">
      <c r="A102" s="41"/>
      <c r="B102" s="42"/>
      <c r="C102" s="41"/>
      <c r="D102" s="190" t="s">
        <v>338</v>
      </c>
      <c r="E102" s="41"/>
      <c r="F102" s="191" t="s">
        <v>396</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2" customFormat="1" ht="16.5" customHeight="1">
      <c r="A103" s="41"/>
      <c r="B103" s="176"/>
      <c r="C103" s="177" t="s">
        <v>138</v>
      </c>
      <c r="D103" s="177" t="s">
        <v>331</v>
      </c>
      <c r="E103" s="178" t="s">
        <v>397</v>
      </c>
      <c r="F103" s="179" t="s">
        <v>398</v>
      </c>
      <c r="G103" s="180" t="s">
        <v>367</v>
      </c>
      <c r="H103" s="181">
        <v>1</v>
      </c>
      <c r="I103" s="182"/>
      <c r="J103" s="183">
        <f>ROUND(I103*H103,2)</f>
        <v>0</v>
      </c>
      <c r="K103" s="179" t="s">
        <v>335</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399</v>
      </c>
    </row>
    <row r="104" s="2" customFormat="1">
      <c r="A104" s="41"/>
      <c r="B104" s="42"/>
      <c r="C104" s="41"/>
      <c r="D104" s="190" t="s">
        <v>338</v>
      </c>
      <c r="E104" s="41"/>
      <c r="F104" s="191" t="s">
        <v>400</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2" customFormat="1" ht="22.8" customHeight="1">
      <c r="A105" s="12"/>
      <c r="B105" s="163"/>
      <c r="C105" s="12"/>
      <c r="D105" s="164" t="s">
        <v>68</v>
      </c>
      <c r="E105" s="174" t="s">
        <v>329</v>
      </c>
      <c r="F105" s="174" t="s">
        <v>330</v>
      </c>
      <c r="G105" s="12"/>
      <c r="H105" s="12"/>
      <c r="I105" s="166"/>
      <c r="J105" s="175">
        <f>BK105</f>
        <v>0</v>
      </c>
      <c r="K105" s="12"/>
      <c r="L105" s="163"/>
      <c r="M105" s="168"/>
      <c r="N105" s="169"/>
      <c r="O105" s="169"/>
      <c r="P105" s="170">
        <f>SUM(P106:P118)</f>
        <v>0</v>
      </c>
      <c r="Q105" s="169"/>
      <c r="R105" s="170">
        <f>SUM(R106:R118)</f>
        <v>0</v>
      </c>
      <c r="S105" s="169"/>
      <c r="T105" s="171">
        <f>SUM(T106:T118)</f>
        <v>0</v>
      </c>
      <c r="U105" s="12"/>
      <c r="V105" s="12"/>
      <c r="W105" s="12"/>
      <c r="X105" s="12"/>
      <c r="Y105" s="12"/>
      <c r="Z105" s="12"/>
      <c r="AA105" s="12"/>
      <c r="AB105" s="12"/>
      <c r="AC105" s="12"/>
      <c r="AD105" s="12"/>
      <c r="AE105" s="12"/>
      <c r="AR105" s="164" t="s">
        <v>138</v>
      </c>
      <c r="AT105" s="172" t="s">
        <v>68</v>
      </c>
      <c r="AU105" s="172" t="s">
        <v>76</v>
      </c>
      <c r="AY105" s="164" t="s">
        <v>328</v>
      </c>
      <c r="BK105" s="173">
        <f>SUM(BK106:BK118)</f>
        <v>0</v>
      </c>
    </row>
    <row r="106" s="2" customFormat="1" ht="24.15" customHeight="1">
      <c r="A106" s="41"/>
      <c r="B106" s="176"/>
      <c r="C106" s="177" t="s">
        <v>150</v>
      </c>
      <c r="D106" s="177" t="s">
        <v>331</v>
      </c>
      <c r="E106" s="178" t="s">
        <v>332</v>
      </c>
      <c r="F106" s="179" t="s">
        <v>333</v>
      </c>
      <c r="G106" s="180" t="s">
        <v>334</v>
      </c>
      <c r="H106" s="181">
        <v>1</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336</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336</v>
      </c>
      <c r="BM106" s="188" t="s">
        <v>8666</v>
      </c>
    </row>
    <row r="107" s="2" customFormat="1">
      <c r="A107" s="41"/>
      <c r="B107" s="42"/>
      <c r="C107" s="41"/>
      <c r="D107" s="190" t="s">
        <v>338</v>
      </c>
      <c r="E107" s="41"/>
      <c r="F107" s="191" t="s">
        <v>339</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2" customFormat="1">
      <c r="A108" s="41"/>
      <c r="B108" s="42"/>
      <c r="C108" s="41"/>
      <c r="D108" s="195" t="s">
        <v>340</v>
      </c>
      <c r="E108" s="41"/>
      <c r="F108" s="196" t="s">
        <v>341</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340</v>
      </c>
      <c r="AU108" s="22" t="s">
        <v>79</v>
      </c>
    </row>
    <row r="109" s="2" customFormat="1" ht="16.5" customHeight="1">
      <c r="A109" s="41"/>
      <c r="B109" s="176"/>
      <c r="C109" s="177" t="s">
        <v>168</v>
      </c>
      <c r="D109" s="177" t="s">
        <v>331</v>
      </c>
      <c r="E109" s="178" t="s">
        <v>342</v>
      </c>
      <c r="F109" s="179" t="s">
        <v>343</v>
      </c>
      <c r="G109" s="180" t="s">
        <v>334</v>
      </c>
      <c r="H109" s="181">
        <v>1</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336</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336</v>
      </c>
      <c r="BM109" s="188" t="s">
        <v>8667</v>
      </c>
    </row>
    <row r="110" s="2" customFormat="1">
      <c r="A110" s="41"/>
      <c r="B110" s="42"/>
      <c r="C110" s="41"/>
      <c r="D110" s="190" t="s">
        <v>338</v>
      </c>
      <c r="E110" s="41"/>
      <c r="F110" s="191" t="s">
        <v>345</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79</v>
      </c>
    </row>
    <row r="111" s="2" customFormat="1" ht="16.5" customHeight="1">
      <c r="A111" s="41"/>
      <c r="B111" s="176"/>
      <c r="C111" s="177" t="s">
        <v>171</v>
      </c>
      <c r="D111" s="177" t="s">
        <v>331</v>
      </c>
      <c r="E111" s="178" t="s">
        <v>346</v>
      </c>
      <c r="F111" s="179" t="s">
        <v>347</v>
      </c>
      <c r="G111" s="180" t="s">
        <v>334</v>
      </c>
      <c r="H111" s="181">
        <v>1</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336</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336</v>
      </c>
      <c r="BM111" s="188" t="s">
        <v>8668</v>
      </c>
    </row>
    <row r="112" s="2" customFormat="1">
      <c r="A112" s="41"/>
      <c r="B112" s="42"/>
      <c r="C112" s="41"/>
      <c r="D112" s="190" t="s">
        <v>338</v>
      </c>
      <c r="E112" s="41"/>
      <c r="F112" s="191" t="s">
        <v>349</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79</v>
      </c>
    </row>
    <row r="113" s="2" customFormat="1" ht="16.5" customHeight="1">
      <c r="A113" s="41"/>
      <c r="B113" s="176"/>
      <c r="C113" s="177" t="s">
        <v>183</v>
      </c>
      <c r="D113" s="177" t="s">
        <v>331</v>
      </c>
      <c r="E113" s="178" t="s">
        <v>350</v>
      </c>
      <c r="F113" s="179" t="s">
        <v>351</v>
      </c>
      <c r="G113" s="180" t="s">
        <v>334</v>
      </c>
      <c r="H113" s="181">
        <v>1</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336</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336</v>
      </c>
      <c r="BM113" s="188" t="s">
        <v>8669</v>
      </c>
    </row>
    <row r="114" s="2" customFormat="1">
      <c r="A114" s="41"/>
      <c r="B114" s="42"/>
      <c r="C114" s="41"/>
      <c r="D114" s="190" t="s">
        <v>338</v>
      </c>
      <c r="E114" s="41"/>
      <c r="F114" s="191" t="s">
        <v>353</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2" customFormat="1" ht="21.75" customHeight="1">
      <c r="A115" s="41"/>
      <c r="B115" s="176"/>
      <c r="C115" s="177" t="s">
        <v>235</v>
      </c>
      <c r="D115" s="177" t="s">
        <v>331</v>
      </c>
      <c r="E115" s="178" t="s">
        <v>354</v>
      </c>
      <c r="F115" s="179" t="s">
        <v>355</v>
      </c>
      <c r="G115" s="180" t="s">
        <v>356</v>
      </c>
      <c r="H115" s="181">
        <v>1</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336</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336</v>
      </c>
      <c r="BM115" s="188" t="s">
        <v>8670</v>
      </c>
    </row>
    <row r="116" s="2" customFormat="1">
      <c r="A116" s="41"/>
      <c r="B116" s="42"/>
      <c r="C116" s="41"/>
      <c r="D116" s="190" t="s">
        <v>338</v>
      </c>
      <c r="E116" s="41"/>
      <c r="F116" s="191" t="s">
        <v>358</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2" customFormat="1" ht="24.15" customHeight="1">
      <c r="A117" s="41"/>
      <c r="B117" s="176"/>
      <c r="C117" s="177" t="s">
        <v>239</v>
      </c>
      <c r="D117" s="177" t="s">
        <v>331</v>
      </c>
      <c r="E117" s="178" t="s">
        <v>359</v>
      </c>
      <c r="F117" s="179" t="s">
        <v>360</v>
      </c>
      <c r="G117" s="180" t="s">
        <v>356</v>
      </c>
      <c r="H117" s="181">
        <v>1</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336</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336</v>
      </c>
      <c r="BM117" s="188" t="s">
        <v>8671</v>
      </c>
    </row>
    <row r="118" s="2" customFormat="1">
      <c r="A118" s="41"/>
      <c r="B118" s="42"/>
      <c r="C118" s="41"/>
      <c r="D118" s="190" t="s">
        <v>338</v>
      </c>
      <c r="E118" s="41"/>
      <c r="F118" s="191" t="s">
        <v>362</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2" customFormat="1" ht="22.8" customHeight="1">
      <c r="A119" s="12"/>
      <c r="B119" s="163"/>
      <c r="C119" s="12"/>
      <c r="D119" s="164" t="s">
        <v>68</v>
      </c>
      <c r="E119" s="174" t="s">
        <v>363</v>
      </c>
      <c r="F119" s="174" t="s">
        <v>364</v>
      </c>
      <c r="G119" s="12"/>
      <c r="H119" s="12"/>
      <c r="I119" s="166"/>
      <c r="J119" s="175">
        <f>BK119</f>
        <v>0</v>
      </c>
      <c r="K119" s="12"/>
      <c r="L119" s="163"/>
      <c r="M119" s="168"/>
      <c r="N119" s="169"/>
      <c r="O119" s="169"/>
      <c r="P119" s="170">
        <f>SUM(P120:P123)</f>
        <v>0</v>
      </c>
      <c r="Q119" s="169"/>
      <c r="R119" s="170">
        <f>SUM(R120:R123)</f>
        <v>0</v>
      </c>
      <c r="S119" s="169"/>
      <c r="T119" s="171">
        <f>SUM(T120:T123)</f>
        <v>0</v>
      </c>
      <c r="U119" s="12"/>
      <c r="V119" s="12"/>
      <c r="W119" s="12"/>
      <c r="X119" s="12"/>
      <c r="Y119" s="12"/>
      <c r="Z119" s="12"/>
      <c r="AA119" s="12"/>
      <c r="AB119" s="12"/>
      <c r="AC119" s="12"/>
      <c r="AD119" s="12"/>
      <c r="AE119" s="12"/>
      <c r="AR119" s="164" t="s">
        <v>138</v>
      </c>
      <c r="AT119" s="172" t="s">
        <v>68</v>
      </c>
      <c r="AU119" s="172" t="s">
        <v>76</v>
      </c>
      <c r="AY119" s="164" t="s">
        <v>328</v>
      </c>
      <c r="BK119" s="173">
        <f>SUM(BK120:BK123)</f>
        <v>0</v>
      </c>
    </row>
    <row r="120" s="2" customFormat="1" ht="16.5" customHeight="1">
      <c r="A120" s="41"/>
      <c r="B120" s="176"/>
      <c r="C120" s="177" t="s">
        <v>9</v>
      </c>
      <c r="D120" s="177" t="s">
        <v>331</v>
      </c>
      <c r="E120" s="178" t="s">
        <v>365</v>
      </c>
      <c r="F120" s="179" t="s">
        <v>366</v>
      </c>
      <c r="G120" s="180" t="s">
        <v>367</v>
      </c>
      <c r="H120" s="181">
        <v>1</v>
      </c>
      <c r="I120" s="182"/>
      <c r="J120" s="183">
        <f>ROUND(I120*H120,2)</f>
        <v>0</v>
      </c>
      <c r="K120" s="179" t="s">
        <v>335</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336</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336</v>
      </c>
      <c r="BM120" s="188" t="s">
        <v>8672</v>
      </c>
    </row>
    <row r="121" s="2" customFormat="1">
      <c r="A121" s="41"/>
      <c r="B121" s="42"/>
      <c r="C121" s="41"/>
      <c r="D121" s="190" t="s">
        <v>338</v>
      </c>
      <c r="E121" s="41"/>
      <c r="F121" s="191" t="s">
        <v>369</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2" customFormat="1" ht="16.5" customHeight="1">
      <c r="A122" s="41"/>
      <c r="B122" s="176"/>
      <c r="C122" s="177" t="s">
        <v>505</v>
      </c>
      <c r="D122" s="177" t="s">
        <v>331</v>
      </c>
      <c r="E122" s="178" t="s">
        <v>370</v>
      </c>
      <c r="F122" s="179" t="s">
        <v>371</v>
      </c>
      <c r="G122" s="180" t="s">
        <v>356</v>
      </c>
      <c r="H122" s="181">
        <v>1</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336</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336</v>
      </c>
      <c r="BM122" s="188" t="s">
        <v>8673</v>
      </c>
    </row>
    <row r="123" s="2" customFormat="1">
      <c r="A123" s="41"/>
      <c r="B123" s="42"/>
      <c r="C123" s="41"/>
      <c r="D123" s="190" t="s">
        <v>338</v>
      </c>
      <c r="E123" s="41"/>
      <c r="F123" s="191" t="s">
        <v>373</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12" customFormat="1" ht="22.8" customHeight="1">
      <c r="A124" s="12"/>
      <c r="B124" s="163"/>
      <c r="C124" s="12"/>
      <c r="D124" s="164" t="s">
        <v>68</v>
      </c>
      <c r="E124" s="174" t="s">
        <v>401</v>
      </c>
      <c r="F124" s="174" t="s">
        <v>402</v>
      </c>
      <c r="G124" s="12"/>
      <c r="H124" s="12"/>
      <c r="I124" s="166"/>
      <c r="J124" s="175">
        <f>BK124</f>
        <v>0</v>
      </c>
      <c r="K124" s="12"/>
      <c r="L124" s="163"/>
      <c r="M124" s="168"/>
      <c r="N124" s="169"/>
      <c r="O124" s="169"/>
      <c r="P124" s="170">
        <f>SUM(P125:P126)</f>
        <v>0</v>
      </c>
      <c r="Q124" s="169"/>
      <c r="R124" s="170">
        <f>SUM(R125:R126)</f>
        <v>0</v>
      </c>
      <c r="S124" s="169"/>
      <c r="T124" s="171">
        <f>SUM(T125:T126)</f>
        <v>0</v>
      </c>
      <c r="U124" s="12"/>
      <c r="V124" s="12"/>
      <c r="W124" s="12"/>
      <c r="X124" s="12"/>
      <c r="Y124" s="12"/>
      <c r="Z124" s="12"/>
      <c r="AA124" s="12"/>
      <c r="AB124" s="12"/>
      <c r="AC124" s="12"/>
      <c r="AD124" s="12"/>
      <c r="AE124" s="12"/>
      <c r="AR124" s="164" t="s">
        <v>138</v>
      </c>
      <c r="AT124" s="172" t="s">
        <v>68</v>
      </c>
      <c r="AU124" s="172" t="s">
        <v>76</v>
      </c>
      <c r="AY124" s="164" t="s">
        <v>328</v>
      </c>
      <c r="BK124" s="173">
        <f>SUM(BK125:BK126)</f>
        <v>0</v>
      </c>
    </row>
    <row r="125" s="2" customFormat="1" ht="16.5" customHeight="1">
      <c r="A125" s="41"/>
      <c r="B125" s="176"/>
      <c r="C125" s="177" t="s">
        <v>512</v>
      </c>
      <c r="D125" s="177" t="s">
        <v>331</v>
      </c>
      <c r="E125" s="178" t="s">
        <v>403</v>
      </c>
      <c r="F125" s="179" t="s">
        <v>404</v>
      </c>
      <c r="G125" s="180" t="s">
        <v>367</v>
      </c>
      <c r="H125" s="181">
        <v>1</v>
      </c>
      <c r="I125" s="182"/>
      <c r="J125" s="183">
        <f>ROUND(I125*H125,2)</f>
        <v>0</v>
      </c>
      <c r="K125" s="179" t="s">
        <v>335</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336</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336</v>
      </c>
      <c r="BM125" s="188" t="s">
        <v>405</v>
      </c>
    </row>
    <row r="126" s="2" customFormat="1">
      <c r="A126" s="41"/>
      <c r="B126" s="42"/>
      <c r="C126" s="41"/>
      <c r="D126" s="190" t="s">
        <v>338</v>
      </c>
      <c r="E126" s="41"/>
      <c r="F126" s="191" t="s">
        <v>406</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338</v>
      </c>
      <c r="AU126" s="22" t="s">
        <v>79</v>
      </c>
    </row>
    <row r="127" s="12" customFormat="1" ht="22.8" customHeight="1">
      <c r="A127" s="12"/>
      <c r="B127" s="163"/>
      <c r="C127" s="12"/>
      <c r="D127" s="164" t="s">
        <v>68</v>
      </c>
      <c r="E127" s="174" t="s">
        <v>407</v>
      </c>
      <c r="F127" s="174" t="s">
        <v>408</v>
      </c>
      <c r="G127" s="12"/>
      <c r="H127" s="12"/>
      <c r="I127" s="166"/>
      <c r="J127" s="175">
        <f>BK127</f>
        <v>0</v>
      </c>
      <c r="K127" s="12"/>
      <c r="L127" s="163"/>
      <c r="M127" s="168"/>
      <c r="N127" s="169"/>
      <c r="O127" s="169"/>
      <c r="P127" s="170">
        <f>SUM(P128:P129)</f>
        <v>0</v>
      </c>
      <c r="Q127" s="169"/>
      <c r="R127" s="170">
        <f>SUM(R128:R129)</f>
        <v>0</v>
      </c>
      <c r="S127" s="169"/>
      <c r="T127" s="171">
        <f>SUM(T128:T129)</f>
        <v>0</v>
      </c>
      <c r="U127" s="12"/>
      <c r="V127" s="12"/>
      <c r="W127" s="12"/>
      <c r="X127" s="12"/>
      <c r="Y127" s="12"/>
      <c r="Z127" s="12"/>
      <c r="AA127" s="12"/>
      <c r="AB127" s="12"/>
      <c r="AC127" s="12"/>
      <c r="AD127" s="12"/>
      <c r="AE127" s="12"/>
      <c r="AR127" s="164" t="s">
        <v>138</v>
      </c>
      <c r="AT127" s="172" t="s">
        <v>68</v>
      </c>
      <c r="AU127" s="172" t="s">
        <v>76</v>
      </c>
      <c r="AY127" s="164" t="s">
        <v>328</v>
      </c>
      <c r="BK127" s="173">
        <f>SUM(BK128:BK129)</f>
        <v>0</v>
      </c>
    </row>
    <row r="128" s="2" customFormat="1" ht="16.5" customHeight="1">
      <c r="A128" s="41"/>
      <c r="B128" s="176"/>
      <c r="C128" s="177" t="s">
        <v>526</v>
      </c>
      <c r="D128" s="177" t="s">
        <v>331</v>
      </c>
      <c r="E128" s="178" t="s">
        <v>409</v>
      </c>
      <c r="F128" s="179" t="s">
        <v>410</v>
      </c>
      <c r="G128" s="180" t="s">
        <v>356</v>
      </c>
      <c r="H128" s="181">
        <v>1</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336</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336</v>
      </c>
      <c r="BM128" s="188" t="s">
        <v>411</v>
      </c>
    </row>
    <row r="129" s="2" customFormat="1">
      <c r="A129" s="41"/>
      <c r="B129" s="42"/>
      <c r="C129" s="41"/>
      <c r="D129" s="190" t="s">
        <v>338</v>
      </c>
      <c r="E129" s="41"/>
      <c r="F129" s="191" t="s">
        <v>412</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12" customFormat="1" ht="22.8" customHeight="1">
      <c r="A130" s="12"/>
      <c r="B130" s="163"/>
      <c r="C130" s="12"/>
      <c r="D130" s="164" t="s">
        <v>68</v>
      </c>
      <c r="E130" s="174" t="s">
        <v>413</v>
      </c>
      <c r="F130" s="174" t="s">
        <v>414</v>
      </c>
      <c r="G130" s="12"/>
      <c r="H130" s="12"/>
      <c r="I130" s="166"/>
      <c r="J130" s="175">
        <f>BK130</f>
        <v>0</v>
      </c>
      <c r="K130" s="12"/>
      <c r="L130" s="163"/>
      <c r="M130" s="168"/>
      <c r="N130" s="169"/>
      <c r="O130" s="169"/>
      <c r="P130" s="170">
        <f>SUM(P131:P132)</f>
        <v>0</v>
      </c>
      <c r="Q130" s="169"/>
      <c r="R130" s="170">
        <f>SUM(R131:R132)</f>
        <v>0</v>
      </c>
      <c r="S130" s="169"/>
      <c r="T130" s="171">
        <f>SUM(T131:T132)</f>
        <v>0</v>
      </c>
      <c r="U130" s="12"/>
      <c r="V130" s="12"/>
      <c r="W130" s="12"/>
      <c r="X130" s="12"/>
      <c r="Y130" s="12"/>
      <c r="Z130" s="12"/>
      <c r="AA130" s="12"/>
      <c r="AB130" s="12"/>
      <c r="AC130" s="12"/>
      <c r="AD130" s="12"/>
      <c r="AE130" s="12"/>
      <c r="AR130" s="164" t="s">
        <v>138</v>
      </c>
      <c r="AT130" s="172" t="s">
        <v>68</v>
      </c>
      <c r="AU130" s="172" t="s">
        <v>76</v>
      </c>
      <c r="AY130" s="164" t="s">
        <v>328</v>
      </c>
      <c r="BK130" s="173">
        <f>SUM(BK131:BK132)</f>
        <v>0</v>
      </c>
    </row>
    <row r="131" s="2" customFormat="1" ht="24.15" customHeight="1">
      <c r="A131" s="41"/>
      <c r="B131" s="176"/>
      <c r="C131" s="177" t="s">
        <v>532</v>
      </c>
      <c r="D131" s="177" t="s">
        <v>331</v>
      </c>
      <c r="E131" s="178" t="s">
        <v>415</v>
      </c>
      <c r="F131" s="179" t="s">
        <v>416</v>
      </c>
      <c r="G131" s="180" t="s">
        <v>356</v>
      </c>
      <c r="H131" s="181">
        <v>1</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336</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336</v>
      </c>
      <c r="BM131" s="188" t="s">
        <v>417</v>
      </c>
    </row>
    <row r="132" s="2" customFormat="1">
      <c r="A132" s="41"/>
      <c r="B132" s="42"/>
      <c r="C132" s="41"/>
      <c r="D132" s="190" t="s">
        <v>338</v>
      </c>
      <c r="E132" s="41"/>
      <c r="F132" s="191" t="s">
        <v>418</v>
      </c>
      <c r="G132" s="41"/>
      <c r="H132" s="41"/>
      <c r="I132" s="192"/>
      <c r="J132" s="41"/>
      <c r="K132" s="41"/>
      <c r="L132" s="42"/>
      <c r="M132" s="197"/>
      <c r="N132" s="198"/>
      <c r="O132" s="199"/>
      <c r="P132" s="199"/>
      <c r="Q132" s="199"/>
      <c r="R132" s="199"/>
      <c r="S132" s="199"/>
      <c r="T132" s="200"/>
      <c r="U132" s="41"/>
      <c r="V132" s="41"/>
      <c r="W132" s="41"/>
      <c r="X132" s="41"/>
      <c r="Y132" s="41"/>
      <c r="Z132" s="41"/>
      <c r="AA132" s="41"/>
      <c r="AB132" s="41"/>
      <c r="AC132" s="41"/>
      <c r="AD132" s="41"/>
      <c r="AE132" s="41"/>
      <c r="AT132" s="22" t="s">
        <v>338</v>
      </c>
      <c r="AU132" s="22" t="s">
        <v>79</v>
      </c>
    </row>
    <row r="133" s="2" customFormat="1" ht="6.96" customHeight="1">
      <c r="A133" s="41"/>
      <c r="B133" s="58"/>
      <c r="C133" s="59"/>
      <c r="D133" s="59"/>
      <c r="E133" s="59"/>
      <c r="F133" s="59"/>
      <c r="G133" s="59"/>
      <c r="H133" s="59"/>
      <c r="I133" s="59"/>
      <c r="J133" s="59"/>
      <c r="K133" s="59"/>
      <c r="L133" s="42"/>
      <c r="M133" s="41"/>
      <c r="O133" s="41"/>
      <c r="P133" s="41"/>
      <c r="Q133" s="41"/>
      <c r="R133" s="41"/>
      <c r="S133" s="41"/>
      <c r="T133" s="41"/>
      <c r="U133" s="41"/>
      <c r="V133" s="41"/>
      <c r="W133" s="41"/>
      <c r="X133" s="41"/>
      <c r="Y133" s="41"/>
      <c r="Z133" s="41"/>
      <c r="AA133" s="41"/>
      <c r="AB133" s="41"/>
      <c r="AC133" s="41"/>
      <c r="AD133" s="41"/>
      <c r="AE133" s="41"/>
    </row>
  </sheetData>
  <autoFilter ref="C91:K13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5_01/012103000"/>
    <hyperlink ref="F98" r:id="rId2" display="https://podminky.urs.cz/item/CS_URS_2025_01/012303000"/>
    <hyperlink ref="F100" r:id="rId3" display="https://podminky.urs.cz/item/CS_URS_2025_01/013254000"/>
    <hyperlink ref="F102" r:id="rId4" display="https://podminky.urs.cz/item/CS_URS_2025_01/013294000"/>
    <hyperlink ref="F104" r:id="rId5" display="https://podminky.urs.cz/item/CS_URS_2025_01/091003000"/>
    <hyperlink ref="F107" r:id="rId6" display="https://podminky.urs.cz/item/CS_URS_2025_01/030001000"/>
    <hyperlink ref="F110" r:id="rId7" display="https://podminky.urs.cz/item/CS_URS_2025_01/033002000"/>
    <hyperlink ref="F112" r:id="rId8" display="https://podminky.urs.cz/item/CS_URS_2025_01/034103000"/>
    <hyperlink ref="F114" r:id="rId9" display="https://podminky.urs.cz/item/CS_URS_2025_01/039002000"/>
    <hyperlink ref="F116" r:id="rId10" display="https://podminky.urs.cz/item/CS_URS_2025_01/041403000"/>
    <hyperlink ref="F118" r:id="rId11" display="https://podminky.urs.cz/item/CS_URS_2025_01/091002000"/>
    <hyperlink ref="F121" r:id="rId12" display="https://podminky.urs.cz/item/CS_URS_2025_01/044002000"/>
    <hyperlink ref="F123" r:id="rId13" display="https://podminky.urs.cz/item/CS_URS_2025_01/045002000"/>
    <hyperlink ref="F126" r:id="rId14" display="https://podminky.urs.cz/item/CS_URS_2025_01/072002000"/>
    <hyperlink ref="F129" r:id="rId15" display="https://podminky.urs.cz/item/CS_URS_2025_01/081002000"/>
    <hyperlink ref="F132" r:id="rId16" display="https://podminky.urs.cz/item/CS_URS_2025_01/091503000"/>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251</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9068</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9069</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421</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422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3</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22</v>
      </c>
      <c r="F25" s="41"/>
      <c r="G25" s="41"/>
      <c r="H25" s="41"/>
      <c r="I25" s="35" t="s">
        <v>27</v>
      </c>
      <c r="J25" s="30" t="s">
        <v>3</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423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424</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ROUND(J100,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ROUND((SUM(BE100:BE310)),  2)</f>
        <v>0</v>
      </c>
      <c r="G37" s="41"/>
      <c r="H37" s="41"/>
      <c r="I37" s="135">
        <v>0.20999999999999999</v>
      </c>
      <c r="J37" s="134">
        <f>ROUND(((SUM(BE100:BE310))*I37),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ROUND((SUM(BF100:BF310)),  2)</f>
        <v>0</v>
      </c>
      <c r="G38" s="41"/>
      <c r="H38" s="41"/>
      <c r="I38" s="135">
        <v>0.12</v>
      </c>
      <c r="J38" s="134">
        <f>ROUND(((SUM(BF100:BF310))*I38),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ROUND((SUM(BG100:BG310)),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ROUND((SUM(BH100:BH310)),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ROUND((SUM(BI100:BI310)),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9068</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 101.3 - Etapa III.</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Město Dvůr Králové nad Labem</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25.65" customHeight="1">
      <c r="A63" s="41"/>
      <c r="B63" s="42"/>
      <c r="C63" s="35" t="s">
        <v>28</v>
      </c>
      <c r="D63" s="41"/>
      <c r="E63" s="41"/>
      <c r="F63" s="30" t="str">
        <f>IF(E22="","",E22)</f>
        <v>Vyplň údaj</v>
      </c>
      <c r="G63" s="41"/>
      <c r="H63" s="41"/>
      <c r="I63" s="35" t="s">
        <v>32</v>
      </c>
      <c r="J63" s="39" t="str">
        <f>E28</f>
        <v>VECTURA Pardubice s.r.o.</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J100</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J101</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J102</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427</v>
      </c>
      <c r="E70" s="151"/>
      <c r="F70" s="151"/>
      <c r="G70" s="151"/>
      <c r="H70" s="151"/>
      <c r="I70" s="151"/>
      <c r="J70" s="152">
        <f>J155</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429</v>
      </c>
      <c r="E71" s="151"/>
      <c r="F71" s="151"/>
      <c r="G71" s="151"/>
      <c r="H71" s="151"/>
      <c r="I71" s="151"/>
      <c r="J71" s="152">
        <f>J171</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431</v>
      </c>
      <c r="E72" s="151"/>
      <c r="F72" s="151"/>
      <c r="G72" s="151"/>
      <c r="H72" s="151"/>
      <c r="I72" s="151"/>
      <c r="J72" s="152">
        <f>J246</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432</v>
      </c>
      <c r="E73" s="151"/>
      <c r="F73" s="151"/>
      <c r="G73" s="151"/>
      <c r="H73" s="151"/>
      <c r="I73" s="151"/>
      <c r="J73" s="152">
        <f>J281</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433</v>
      </c>
      <c r="E74" s="151"/>
      <c r="F74" s="151"/>
      <c r="G74" s="151"/>
      <c r="H74" s="151"/>
      <c r="I74" s="151"/>
      <c r="J74" s="152">
        <f>J303</f>
        <v>0</v>
      </c>
      <c r="K74" s="10"/>
      <c r="L74" s="149"/>
      <c r="S74" s="10"/>
      <c r="T74" s="10"/>
      <c r="U74" s="10"/>
      <c r="V74" s="10"/>
      <c r="W74" s="10"/>
      <c r="X74" s="10"/>
      <c r="Y74" s="10"/>
      <c r="Z74" s="10"/>
      <c r="AA74" s="10"/>
      <c r="AB74" s="10"/>
      <c r="AC74" s="10"/>
      <c r="AD74" s="10"/>
      <c r="AE74" s="10"/>
    </row>
    <row r="75" s="9" customFormat="1" ht="24.96" customHeight="1">
      <c r="A75" s="9"/>
      <c r="B75" s="145"/>
      <c r="C75" s="9"/>
      <c r="D75" s="146" t="s">
        <v>311</v>
      </c>
      <c r="E75" s="147"/>
      <c r="F75" s="147"/>
      <c r="G75" s="147"/>
      <c r="H75" s="147"/>
      <c r="I75" s="147"/>
      <c r="J75" s="148">
        <f>J306</f>
        <v>0</v>
      </c>
      <c r="K75" s="9"/>
      <c r="L75" s="145"/>
      <c r="S75" s="9"/>
      <c r="T75" s="9"/>
      <c r="U75" s="9"/>
      <c r="V75" s="9"/>
      <c r="W75" s="9"/>
      <c r="X75" s="9"/>
      <c r="Y75" s="9"/>
      <c r="Z75" s="9"/>
      <c r="AA75" s="9"/>
      <c r="AB75" s="9"/>
      <c r="AC75" s="9"/>
      <c r="AD75" s="9"/>
      <c r="AE75" s="9"/>
    </row>
    <row r="76" s="10" customFormat="1" ht="19.92" customHeight="1">
      <c r="A76" s="10"/>
      <c r="B76" s="149"/>
      <c r="C76" s="10"/>
      <c r="D76" s="150" t="s">
        <v>313</v>
      </c>
      <c r="E76" s="151"/>
      <c r="F76" s="151"/>
      <c r="G76" s="151"/>
      <c r="H76" s="151"/>
      <c r="I76" s="151"/>
      <c r="J76" s="152">
        <f>J307</f>
        <v>0</v>
      </c>
      <c r="K76" s="10"/>
      <c r="L76" s="149"/>
      <c r="S76" s="10"/>
      <c r="T76" s="10"/>
      <c r="U76" s="10"/>
      <c r="V76" s="10"/>
      <c r="W76" s="10"/>
      <c r="X76" s="10"/>
      <c r="Y76" s="10"/>
      <c r="Z76" s="10"/>
      <c r="AA76" s="10"/>
      <c r="AB76" s="10"/>
      <c r="AC76" s="10"/>
      <c r="AD76" s="10"/>
      <c r="AE76" s="10"/>
    </row>
    <row r="77" s="2" customFormat="1" ht="21.84" customHeight="1">
      <c r="A77" s="41"/>
      <c r="B77" s="42"/>
      <c r="C77" s="41"/>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58"/>
      <c r="C78" s="59"/>
      <c r="D78" s="59"/>
      <c r="E78" s="59"/>
      <c r="F78" s="59"/>
      <c r="G78" s="59"/>
      <c r="H78" s="59"/>
      <c r="I78" s="59"/>
      <c r="J78" s="59"/>
      <c r="K78" s="59"/>
      <c r="L78" s="129"/>
      <c r="S78" s="41"/>
      <c r="T78" s="41"/>
      <c r="U78" s="41"/>
      <c r="V78" s="41"/>
      <c r="W78" s="41"/>
      <c r="X78" s="41"/>
      <c r="Y78" s="41"/>
      <c r="Z78" s="41"/>
      <c r="AA78" s="41"/>
      <c r="AB78" s="41"/>
      <c r="AC78" s="41"/>
      <c r="AD78" s="41"/>
      <c r="AE78" s="41"/>
    </row>
    <row r="82" s="2" customFormat="1" ht="6.96" customHeight="1">
      <c r="A82" s="41"/>
      <c r="B82" s="60"/>
      <c r="C82" s="61"/>
      <c r="D82" s="61"/>
      <c r="E82" s="61"/>
      <c r="F82" s="61"/>
      <c r="G82" s="61"/>
      <c r="H82" s="61"/>
      <c r="I82" s="61"/>
      <c r="J82" s="61"/>
      <c r="K82" s="61"/>
      <c r="L82" s="129"/>
      <c r="S82" s="41"/>
      <c r="T82" s="41"/>
      <c r="U82" s="41"/>
      <c r="V82" s="41"/>
      <c r="W82" s="41"/>
      <c r="X82" s="41"/>
      <c r="Y82" s="41"/>
      <c r="Z82" s="41"/>
      <c r="AA82" s="41"/>
      <c r="AB82" s="41"/>
      <c r="AC82" s="41"/>
      <c r="AD82" s="41"/>
      <c r="AE82" s="41"/>
    </row>
    <row r="83" s="2" customFormat="1" ht="24.96" customHeight="1">
      <c r="A83" s="41"/>
      <c r="B83" s="42"/>
      <c r="C83" s="26" t="s">
        <v>314</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6.96" customHeight="1">
      <c r="A84" s="41"/>
      <c r="B84" s="42"/>
      <c r="C84" s="41"/>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17</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26.25" customHeight="1">
      <c r="A86" s="41"/>
      <c r="B86" s="42"/>
      <c r="C86" s="41"/>
      <c r="D86" s="41"/>
      <c r="E86" s="127" t="str">
        <f>E7</f>
        <v>Revitalizace multimodálního uzlu ve Dvoře Králové nad Labem - etapa I-VI.</v>
      </c>
      <c r="F86" s="35"/>
      <c r="G86" s="35"/>
      <c r="H86" s="35"/>
      <c r="I86" s="41"/>
      <c r="J86" s="41"/>
      <c r="K86" s="41"/>
      <c r="L86" s="129"/>
      <c r="S86" s="41"/>
      <c r="T86" s="41"/>
      <c r="U86" s="41"/>
      <c r="V86" s="41"/>
      <c r="W86" s="41"/>
      <c r="X86" s="41"/>
      <c r="Y86" s="41"/>
      <c r="Z86" s="41"/>
      <c r="AA86" s="41"/>
      <c r="AB86" s="41"/>
      <c r="AC86" s="41"/>
      <c r="AD86" s="41"/>
      <c r="AE86" s="41"/>
    </row>
    <row r="87" s="1" customFormat="1" ht="12" customHeight="1">
      <c r="B87" s="25"/>
      <c r="C87" s="35" t="s">
        <v>301</v>
      </c>
      <c r="L87" s="25"/>
    </row>
    <row r="88" s="1" customFormat="1" ht="23.25" customHeight="1">
      <c r="B88" s="25"/>
      <c r="E88" s="127" t="s">
        <v>9068</v>
      </c>
      <c r="F88" s="1"/>
      <c r="G88" s="1"/>
      <c r="H88" s="1"/>
      <c r="L88" s="25"/>
    </row>
    <row r="89" s="1" customFormat="1" ht="12" customHeight="1">
      <c r="B89" s="25"/>
      <c r="C89" s="35" t="s">
        <v>303</v>
      </c>
      <c r="L89" s="25"/>
    </row>
    <row r="90" s="2" customFormat="1" ht="16.5" customHeight="1">
      <c r="A90" s="41"/>
      <c r="B90" s="42"/>
      <c r="C90" s="41"/>
      <c r="D90" s="41"/>
      <c r="E90" s="128" t="s">
        <v>419</v>
      </c>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305</v>
      </c>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6.5" customHeight="1">
      <c r="A92" s="41"/>
      <c r="B92" s="42"/>
      <c r="C92" s="41"/>
      <c r="D92" s="41"/>
      <c r="E92" s="65" t="str">
        <f>E13</f>
        <v>SO 101.3 - Etapa III.</v>
      </c>
      <c r="F92" s="41"/>
      <c r="G92" s="41"/>
      <c r="H92" s="41"/>
      <c r="I92" s="41"/>
      <c r="J92" s="41"/>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2" customHeight="1">
      <c r="A94" s="41"/>
      <c r="B94" s="42"/>
      <c r="C94" s="35" t="s">
        <v>21</v>
      </c>
      <c r="D94" s="41"/>
      <c r="E94" s="41"/>
      <c r="F94" s="30" t="str">
        <f>F16</f>
        <v xml:space="preserve"> </v>
      </c>
      <c r="G94" s="41"/>
      <c r="H94" s="41"/>
      <c r="I94" s="35" t="s">
        <v>23</v>
      </c>
      <c r="J94" s="67" t="str">
        <f>IF(J16="","",J16)</f>
        <v>26. 8. 2025</v>
      </c>
      <c r="K94" s="41"/>
      <c r="L94" s="129"/>
      <c r="S94" s="41"/>
      <c r="T94" s="41"/>
      <c r="U94" s="41"/>
      <c r="V94" s="41"/>
      <c r="W94" s="41"/>
      <c r="X94" s="41"/>
      <c r="Y94" s="41"/>
      <c r="Z94" s="41"/>
      <c r="AA94" s="41"/>
      <c r="AB94" s="41"/>
      <c r="AC94" s="41"/>
      <c r="AD94" s="41"/>
      <c r="AE94" s="41"/>
    </row>
    <row r="95" s="2" customFormat="1" ht="6.96"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2" customFormat="1" ht="15.15" customHeight="1">
      <c r="A96" s="41"/>
      <c r="B96" s="42"/>
      <c r="C96" s="35" t="s">
        <v>25</v>
      </c>
      <c r="D96" s="41"/>
      <c r="E96" s="41"/>
      <c r="F96" s="30" t="str">
        <f>E19</f>
        <v>Město Dvůr Králové nad Labem</v>
      </c>
      <c r="G96" s="41"/>
      <c r="H96" s="41"/>
      <c r="I96" s="35" t="s">
        <v>30</v>
      </c>
      <c r="J96" s="39" t="str">
        <f>E25</f>
        <v xml:space="preserve"> </v>
      </c>
      <c r="K96" s="41"/>
      <c r="L96" s="129"/>
      <c r="S96" s="41"/>
      <c r="T96" s="41"/>
      <c r="U96" s="41"/>
      <c r="V96" s="41"/>
      <c r="W96" s="41"/>
      <c r="X96" s="41"/>
      <c r="Y96" s="41"/>
      <c r="Z96" s="41"/>
      <c r="AA96" s="41"/>
      <c r="AB96" s="41"/>
      <c r="AC96" s="41"/>
      <c r="AD96" s="41"/>
      <c r="AE96" s="41"/>
    </row>
    <row r="97" s="2" customFormat="1" ht="25.65" customHeight="1">
      <c r="A97" s="41"/>
      <c r="B97" s="42"/>
      <c r="C97" s="35" t="s">
        <v>28</v>
      </c>
      <c r="D97" s="41"/>
      <c r="E97" s="41"/>
      <c r="F97" s="30" t="str">
        <f>IF(E22="","",E22)</f>
        <v>Vyplň údaj</v>
      </c>
      <c r="G97" s="41"/>
      <c r="H97" s="41"/>
      <c r="I97" s="35" t="s">
        <v>32</v>
      </c>
      <c r="J97" s="39" t="str">
        <f>E28</f>
        <v>VECTURA Pardubice s.r.o.</v>
      </c>
      <c r="K97" s="41"/>
      <c r="L97" s="129"/>
      <c r="S97" s="41"/>
      <c r="T97" s="41"/>
      <c r="U97" s="41"/>
      <c r="V97" s="41"/>
      <c r="W97" s="41"/>
      <c r="X97" s="41"/>
      <c r="Y97" s="41"/>
      <c r="Z97" s="41"/>
      <c r="AA97" s="41"/>
      <c r="AB97" s="41"/>
      <c r="AC97" s="41"/>
      <c r="AD97" s="41"/>
      <c r="AE97" s="41"/>
    </row>
    <row r="98" s="2" customFormat="1" ht="10.32" customHeight="1">
      <c r="A98" s="41"/>
      <c r="B98" s="42"/>
      <c r="C98" s="41"/>
      <c r="D98" s="41"/>
      <c r="E98" s="41"/>
      <c r="F98" s="41"/>
      <c r="G98" s="41"/>
      <c r="H98" s="41"/>
      <c r="I98" s="41"/>
      <c r="J98" s="41"/>
      <c r="K98" s="41"/>
      <c r="L98" s="129"/>
      <c r="S98" s="41"/>
      <c r="T98" s="41"/>
      <c r="U98" s="41"/>
      <c r="V98" s="41"/>
      <c r="W98" s="41"/>
      <c r="X98" s="41"/>
      <c r="Y98" s="41"/>
      <c r="Z98" s="41"/>
      <c r="AA98" s="41"/>
      <c r="AB98" s="41"/>
      <c r="AC98" s="41"/>
      <c r="AD98" s="41"/>
      <c r="AE98" s="41"/>
    </row>
    <row r="99" s="11" customFormat="1" ht="29.28" customHeight="1">
      <c r="A99" s="153"/>
      <c r="B99" s="154"/>
      <c r="C99" s="155" t="s">
        <v>315</v>
      </c>
      <c r="D99" s="156" t="s">
        <v>54</v>
      </c>
      <c r="E99" s="156" t="s">
        <v>50</v>
      </c>
      <c r="F99" s="156" t="s">
        <v>51</v>
      </c>
      <c r="G99" s="156" t="s">
        <v>316</v>
      </c>
      <c r="H99" s="156" t="s">
        <v>317</v>
      </c>
      <c r="I99" s="156" t="s">
        <v>318</v>
      </c>
      <c r="J99" s="156" t="s">
        <v>309</v>
      </c>
      <c r="K99" s="157" t="s">
        <v>319</v>
      </c>
      <c r="L99" s="158"/>
      <c r="M99" s="83" t="s">
        <v>3</v>
      </c>
      <c r="N99" s="84" t="s">
        <v>39</v>
      </c>
      <c r="O99" s="84" t="s">
        <v>320</v>
      </c>
      <c r="P99" s="84" t="s">
        <v>321</v>
      </c>
      <c r="Q99" s="84" t="s">
        <v>322</v>
      </c>
      <c r="R99" s="84" t="s">
        <v>323</v>
      </c>
      <c r="S99" s="84" t="s">
        <v>324</v>
      </c>
      <c r="T99" s="85" t="s">
        <v>325</v>
      </c>
      <c r="U99" s="153"/>
      <c r="V99" s="153"/>
      <c r="W99" s="153"/>
      <c r="X99" s="153"/>
      <c r="Y99" s="153"/>
      <c r="Z99" s="153"/>
      <c r="AA99" s="153"/>
      <c r="AB99" s="153"/>
      <c r="AC99" s="153"/>
      <c r="AD99" s="153"/>
      <c r="AE99" s="153"/>
    </row>
    <row r="100" s="2" customFormat="1" ht="22.8" customHeight="1">
      <c r="A100" s="41"/>
      <c r="B100" s="42"/>
      <c r="C100" s="90" t="s">
        <v>326</v>
      </c>
      <c r="D100" s="41"/>
      <c r="E100" s="41"/>
      <c r="F100" s="41"/>
      <c r="G100" s="41"/>
      <c r="H100" s="41"/>
      <c r="I100" s="41"/>
      <c r="J100" s="159">
        <f>BK100</f>
        <v>0</v>
      </c>
      <c r="K100" s="41"/>
      <c r="L100" s="42"/>
      <c r="M100" s="86"/>
      <c r="N100" s="71"/>
      <c r="O100" s="87"/>
      <c r="P100" s="160">
        <f>P101+P306</f>
        <v>0</v>
      </c>
      <c r="Q100" s="87"/>
      <c r="R100" s="160">
        <f>R101+R306</f>
        <v>677.55701432000012</v>
      </c>
      <c r="S100" s="87"/>
      <c r="T100" s="161">
        <f>T101+T306</f>
        <v>561.15789999999993</v>
      </c>
      <c r="U100" s="41"/>
      <c r="V100" s="41"/>
      <c r="W100" s="41"/>
      <c r="X100" s="41"/>
      <c r="Y100" s="41"/>
      <c r="Z100" s="41"/>
      <c r="AA100" s="41"/>
      <c r="AB100" s="41"/>
      <c r="AC100" s="41"/>
      <c r="AD100" s="41"/>
      <c r="AE100" s="41"/>
      <c r="AT100" s="22" t="s">
        <v>68</v>
      </c>
      <c r="AU100" s="22" t="s">
        <v>310</v>
      </c>
      <c r="BK100" s="162">
        <f>BK101+BK306</f>
        <v>0</v>
      </c>
    </row>
    <row r="101" s="12" customFormat="1" ht="25.92" customHeight="1">
      <c r="A101" s="12"/>
      <c r="B101" s="163"/>
      <c r="C101" s="12"/>
      <c r="D101" s="164" t="s">
        <v>68</v>
      </c>
      <c r="E101" s="165" t="s">
        <v>434</v>
      </c>
      <c r="F101" s="165" t="s">
        <v>435</v>
      </c>
      <c r="G101" s="12"/>
      <c r="H101" s="12"/>
      <c r="I101" s="166"/>
      <c r="J101" s="167">
        <f>BK101</f>
        <v>0</v>
      </c>
      <c r="K101" s="12"/>
      <c r="L101" s="163"/>
      <c r="M101" s="168"/>
      <c r="N101" s="169"/>
      <c r="O101" s="169"/>
      <c r="P101" s="170">
        <f>P102+P155+P171+P246+P281+P303</f>
        <v>0</v>
      </c>
      <c r="Q101" s="169"/>
      <c r="R101" s="170">
        <f>R102+R155+R171+R246+R281+R303</f>
        <v>677.55701432000012</v>
      </c>
      <c r="S101" s="169"/>
      <c r="T101" s="171">
        <f>T102+T155+T171+T246+T281+T303</f>
        <v>561.15789999999993</v>
      </c>
      <c r="U101" s="12"/>
      <c r="V101" s="12"/>
      <c r="W101" s="12"/>
      <c r="X101" s="12"/>
      <c r="Y101" s="12"/>
      <c r="Z101" s="12"/>
      <c r="AA101" s="12"/>
      <c r="AB101" s="12"/>
      <c r="AC101" s="12"/>
      <c r="AD101" s="12"/>
      <c r="AE101" s="12"/>
      <c r="AR101" s="164" t="s">
        <v>76</v>
      </c>
      <c r="AT101" s="172" t="s">
        <v>68</v>
      </c>
      <c r="AU101" s="172" t="s">
        <v>69</v>
      </c>
      <c r="AY101" s="164" t="s">
        <v>328</v>
      </c>
      <c r="BK101" s="173">
        <f>BK102+BK155+BK171+BK246+BK281+BK303</f>
        <v>0</v>
      </c>
    </row>
    <row r="102" s="12" customFormat="1" ht="22.8" customHeight="1">
      <c r="A102" s="12"/>
      <c r="B102" s="163"/>
      <c r="C102" s="12"/>
      <c r="D102" s="164" t="s">
        <v>68</v>
      </c>
      <c r="E102" s="174" t="s">
        <v>76</v>
      </c>
      <c r="F102" s="174" t="s">
        <v>436</v>
      </c>
      <c r="G102" s="12"/>
      <c r="H102" s="12"/>
      <c r="I102" s="166"/>
      <c r="J102" s="175">
        <f>BK102</f>
        <v>0</v>
      </c>
      <c r="K102" s="12"/>
      <c r="L102" s="163"/>
      <c r="M102" s="168"/>
      <c r="N102" s="169"/>
      <c r="O102" s="169"/>
      <c r="P102" s="170">
        <f>SUM(P103:P154)</f>
        <v>0</v>
      </c>
      <c r="Q102" s="169"/>
      <c r="R102" s="170">
        <f>SUM(R103:R154)</f>
        <v>0.020524500000000001</v>
      </c>
      <c r="S102" s="169"/>
      <c r="T102" s="171">
        <f>SUM(T103:T154)</f>
        <v>561.15789999999993</v>
      </c>
      <c r="U102" s="12"/>
      <c r="V102" s="12"/>
      <c r="W102" s="12"/>
      <c r="X102" s="12"/>
      <c r="Y102" s="12"/>
      <c r="Z102" s="12"/>
      <c r="AA102" s="12"/>
      <c r="AB102" s="12"/>
      <c r="AC102" s="12"/>
      <c r="AD102" s="12"/>
      <c r="AE102" s="12"/>
      <c r="AR102" s="164" t="s">
        <v>76</v>
      </c>
      <c r="AT102" s="172" t="s">
        <v>68</v>
      </c>
      <c r="AU102" s="172" t="s">
        <v>76</v>
      </c>
      <c r="AY102" s="164" t="s">
        <v>328</v>
      </c>
      <c r="BK102" s="173">
        <f>SUM(BK103:BK154)</f>
        <v>0</v>
      </c>
    </row>
    <row r="103" s="2" customFormat="1" ht="24.15" customHeight="1">
      <c r="A103" s="41"/>
      <c r="B103" s="176"/>
      <c r="C103" s="177" t="s">
        <v>76</v>
      </c>
      <c r="D103" s="177" t="s">
        <v>331</v>
      </c>
      <c r="E103" s="178" t="s">
        <v>437</v>
      </c>
      <c r="F103" s="179" t="s">
        <v>438</v>
      </c>
      <c r="G103" s="180" t="s">
        <v>439</v>
      </c>
      <c r="H103" s="181">
        <v>102</v>
      </c>
      <c r="I103" s="182"/>
      <c r="J103" s="183">
        <f>ROUND(I103*H103,2)</f>
        <v>0</v>
      </c>
      <c r="K103" s="179" t="s">
        <v>335</v>
      </c>
      <c r="L103" s="42"/>
      <c r="M103" s="184" t="s">
        <v>3</v>
      </c>
      <c r="N103" s="185" t="s">
        <v>40</v>
      </c>
      <c r="O103" s="75"/>
      <c r="P103" s="186">
        <f>O103*H103</f>
        <v>0</v>
      </c>
      <c r="Q103" s="186">
        <v>0</v>
      </c>
      <c r="R103" s="186">
        <f>Q103*H103</f>
        <v>0</v>
      </c>
      <c r="S103" s="186">
        <v>0.26000000000000001</v>
      </c>
      <c r="T103" s="187">
        <f>S103*H103</f>
        <v>26.52</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9070</v>
      </c>
    </row>
    <row r="104" s="2" customFormat="1">
      <c r="A104" s="41"/>
      <c r="B104" s="42"/>
      <c r="C104" s="41"/>
      <c r="D104" s="190" t="s">
        <v>338</v>
      </c>
      <c r="E104" s="41"/>
      <c r="F104" s="191" t="s">
        <v>441</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3" customFormat="1">
      <c r="A105" s="13"/>
      <c r="B105" s="201"/>
      <c r="C105" s="13"/>
      <c r="D105" s="195" t="s">
        <v>442</v>
      </c>
      <c r="E105" s="202" t="s">
        <v>3</v>
      </c>
      <c r="F105" s="203" t="s">
        <v>9071</v>
      </c>
      <c r="G105" s="13"/>
      <c r="H105" s="204">
        <v>102</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79</v>
      </c>
      <c r="AV105" s="13" t="s">
        <v>79</v>
      </c>
      <c r="AW105" s="13" t="s">
        <v>31</v>
      </c>
      <c r="AX105" s="13" t="s">
        <v>76</v>
      </c>
      <c r="AY105" s="202" t="s">
        <v>328</v>
      </c>
    </row>
    <row r="106" s="2" customFormat="1" ht="33" customHeight="1">
      <c r="A106" s="41"/>
      <c r="B106" s="176"/>
      <c r="C106" s="177" t="s">
        <v>79</v>
      </c>
      <c r="D106" s="177" t="s">
        <v>331</v>
      </c>
      <c r="E106" s="178" t="s">
        <v>8677</v>
      </c>
      <c r="F106" s="179" t="s">
        <v>8678</v>
      </c>
      <c r="G106" s="180" t="s">
        <v>439</v>
      </c>
      <c r="H106" s="181">
        <v>786.54999999999995</v>
      </c>
      <c r="I106" s="182"/>
      <c r="J106" s="183">
        <f>ROUND(I106*H106,2)</f>
        <v>0</v>
      </c>
      <c r="K106" s="179" t="s">
        <v>335</v>
      </c>
      <c r="L106" s="42"/>
      <c r="M106" s="184" t="s">
        <v>3</v>
      </c>
      <c r="N106" s="185" t="s">
        <v>40</v>
      </c>
      <c r="O106" s="75"/>
      <c r="P106" s="186">
        <f>O106*H106</f>
        <v>0</v>
      </c>
      <c r="Q106" s="186">
        <v>0</v>
      </c>
      <c r="R106" s="186">
        <f>Q106*H106</f>
        <v>0</v>
      </c>
      <c r="S106" s="186">
        <v>0.57999999999999996</v>
      </c>
      <c r="T106" s="187">
        <f>S106*H106</f>
        <v>456.19899999999996</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9072</v>
      </c>
    </row>
    <row r="107" s="2" customFormat="1">
      <c r="A107" s="41"/>
      <c r="B107" s="42"/>
      <c r="C107" s="41"/>
      <c r="D107" s="190" t="s">
        <v>338</v>
      </c>
      <c r="E107" s="41"/>
      <c r="F107" s="191" t="s">
        <v>8680</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13" customFormat="1">
      <c r="A108" s="13"/>
      <c r="B108" s="201"/>
      <c r="C108" s="13"/>
      <c r="D108" s="195" t="s">
        <v>442</v>
      </c>
      <c r="E108" s="202" t="s">
        <v>3</v>
      </c>
      <c r="F108" s="203" t="s">
        <v>9073</v>
      </c>
      <c r="G108" s="13"/>
      <c r="H108" s="204">
        <v>540</v>
      </c>
      <c r="I108" s="205"/>
      <c r="J108" s="13"/>
      <c r="K108" s="13"/>
      <c r="L108" s="201"/>
      <c r="M108" s="206"/>
      <c r="N108" s="207"/>
      <c r="O108" s="207"/>
      <c r="P108" s="207"/>
      <c r="Q108" s="207"/>
      <c r="R108" s="207"/>
      <c r="S108" s="207"/>
      <c r="T108" s="208"/>
      <c r="U108" s="13"/>
      <c r="V108" s="13"/>
      <c r="W108" s="13"/>
      <c r="X108" s="13"/>
      <c r="Y108" s="13"/>
      <c r="Z108" s="13"/>
      <c r="AA108" s="13"/>
      <c r="AB108" s="13"/>
      <c r="AC108" s="13"/>
      <c r="AD108" s="13"/>
      <c r="AE108" s="13"/>
      <c r="AT108" s="202" t="s">
        <v>442</v>
      </c>
      <c r="AU108" s="202" t="s">
        <v>79</v>
      </c>
      <c r="AV108" s="13" t="s">
        <v>79</v>
      </c>
      <c r="AW108" s="13" t="s">
        <v>31</v>
      </c>
      <c r="AX108" s="13" t="s">
        <v>69</v>
      </c>
      <c r="AY108" s="202" t="s">
        <v>328</v>
      </c>
    </row>
    <row r="109" s="13" customFormat="1">
      <c r="A109" s="13"/>
      <c r="B109" s="201"/>
      <c r="C109" s="13"/>
      <c r="D109" s="195" t="s">
        <v>442</v>
      </c>
      <c r="E109" s="202" t="s">
        <v>3</v>
      </c>
      <c r="F109" s="203" t="s">
        <v>9074</v>
      </c>
      <c r="G109" s="13"/>
      <c r="H109" s="204">
        <v>18.5</v>
      </c>
      <c r="I109" s="205"/>
      <c r="J109" s="13"/>
      <c r="K109" s="13"/>
      <c r="L109" s="201"/>
      <c r="M109" s="206"/>
      <c r="N109" s="207"/>
      <c r="O109" s="207"/>
      <c r="P109" s="207"/>
      <c r="Q109" s="207"/>
      <c r="R109" s="207"/>
      <c r="S109" s="207"/>
      <c r="T109" s="208"/>
      <c r="U109" s="13"/>
      <c r="V109" s="13"/>
      <c r="W109" s="13"/>
      <c r="X109" s="13"/>
      <c r="Y109" s="13"/>
      <c r="Z109" s="13"/>
      <c r="AA109" s="13"/>
      <c r="AB109" s="13"/>
      <c r="AC109" s="13"/>
      <c r="AD109" s="13"/>
      <c r="AE109" s="13"/>
      <c r="AT109" s="202" t="s">
        <v>442</v>
      </c>
      <c r="AU109" s="202" t="s">
        <v>79</v>
      </c>
      <c r="AV109" s="13" t="s">
        <v>79</v>
      </c>
      <c r="AW109" s="13" t="s">
        <v>31</v>
      </c>
      <c r="AX109" s="13" t="s">
        <v>69</v>
      </c>
      <c r="AY109" s="202" t="s">
        <v>328</v>
      </c>
    </row>
    <row r="110" s="13" customFormat="1">
      <c r="A110" s="13"/>
      <c r="B110" s="201"/>
      <c r="C110" s="13"/>
      <c r="D110" s="195" t="s">
        <v>442</v>
      </c>
      <c r="E110" s="202" t="s">
        <v>3</v>
      </c>
      <c r="F110" s="203" t="s">
        <v>9075</v>
      </c>
      <c r="G110" s="13"/>
      <c r="H110" s="204">
        <v>228.05000000000001</v>
      </c>
      <c r="I110" s="205"/>
      <c r="J110" s="13"/>
      <c r="K110" s="13"/>
      <c r="L110" s="201"/>
      <c r="M110" s="206"/>
      <c r="N110" s="207"/>
      <c r="O110" s="207"/>
      <c r="P110" s="207"/>
      <c r="Q110" s="207"/>
      <c r="R110" s="207"/>
      <c r="S110" s="207"/>
      <c r="T110" s="208"/>
      <c r="U110" s="13"/>
      <c r="V110" s="13"/>
      <c r="W110" s="13"/>
      <c r="X110" s="13"/>
      <c r="Y110" s="13"/>
      <c r="Z110" s="13"/>
      <c r="AA110" s="13"/>
      <c r="AB110" s="13"/>
      <c r="AC110" s="13"/>
      <c r="AD110" s="13"/>
      <c r="AE110" s="13"/>
      <c r="AT110" s="202" t="s">
        <v>442</v>
      </c>
      <c r="AU110" s="202" t="s">
        <v>79</v>
      </c>
      <c r="AV110" s="13" t="s">
        <v>79</v>
      </c>
      <c r="AW110" s="13" t="s">
        <v>31</v>
      </c>
      <c r="AX110" s="13" t="s">
        <v>69</v>
      </c>
      <c r="AY110" s="202" t="s">
        <v>328</v>
      </c>
    </row>
    <row r="111" s="14" customFormat="1">
      <c r="A111" s="14"/>
      <c r="B111" s="209"/>
      <c r="C111" s="14"/>
      <c r="D111" s="195" t="s">
        <v>442</v>
      </c>
      <c r="E111" s="210" t="s">
        <v>3</v>
      </c>
      <c r="F111" s="211" t="s">
        <v>452</v>
      </c>
      <c r="G111" s="14"/>
      <c r="H111" s="212">
        <v>786.54999999999995</v>
      </c>
      <c r="I111" s="213"/>
      <c r="J111" s="14"/>
      <c r="K111" s="14"/>
      <c r="L111" s="209"/>
      <c r="M111" s="214"/>
      <c r="N111" s="215"/>
      <c r="O111" s="215"/>
      <c r="P111" s="215"/>
      <c r="Q111" s="215"/>
      <c r="R111" s="215"/>
      <c r="S111" s="215"/>
      <c r="T111" s="216"/>
      <c r="U111" s="14"/>
      <c r="V111" s="14"/>
      <c r="W111" s="14"/>
      <c r="X111" s="14"/>
      <c r="Y111" s="14"/>
      <c r="Z111" s="14"/>
      <c r="AA111" s="14"/>
      <c r="AB111" s="14"/>
      <c r="AC111" s="14"/>
      <c r="AD111" s="14"/>
      <c r="AE111" s="14"/>
      <c r="AT111" s="210" t="s">
        <v>442</v>
      </c>
      <c r="AU111" s="210" t="s">
        <v>79</v>
      </c>
      <c r="AV111" s="14" t="s">
        <v>113</v>
      </c>
      <c r="AW111" s="14" t="s">
        <v>31</v>
      </c>
      <c r="AX111" s="14" t="s">
        <v>76</v>
      </c>
      <c r="AY111" s="210" t="s">
        <v>328</v>
      </c>
    </row>
    <row r="112" s="2" customFormat="1" ht="33" customHeight="1">
      <c r="A112" s="41"/>
      <c r="B112" s="176"/>
      <c r="C112" s="177" t="s">
        <v>87</v>
      </c>
      <c r="D112" s="177" t="s">
        <v>331</v>
      </c>
      <c r="E112" s="178" t="s">
        <v>8688</v>
      </c>
      <c r="F112" s="179" t="s">
        <v>8689</v>
      </c>
      <c r="G112" s="180" t="s">
        <v>439</v>
      </c>
      <c r="H112" s="181">
        <v>228.05000000000001</v>
      </c>
      <c r="I112" s="182"/>
      <c r="J112" s="183">
        <f>ROUND(I112*H112,2)</f>
        <v>0</v>
      </c>
      <c r="K112" s="179" t="s">
        <v>8690</v>
      </c>
      <c r="L112" s="42"/>
      <c r="M112" s="184" t="s">
        <v>3</v>
      </c>
      <c r="N112" s="185" t="s">
        <v>40</v>
      </c>
      <c r="O112" s="75"/>
      <c r="P112" s="186">
        <f>O112*H112</f>
        <v>0</v>
      </c>
      <c r="Q112" s="186">
        <v>9.0000000000000006E-05</v>
      </c>
      <c r="R112" s="186">
        <f>Q112*H112</f>
        <v>0.020524500000000001</v>
      </c>
      <c r="S112" s="186">
        <v>0.23000000000000001</v>
      </c>
      <c r="T112" s="187">
        <f>S112*H112</f>
        <v>52.451500000000003</v>
      </c>
      <c r="U112" s="41"/>
      <c r="V112" s="41"/>
      <c r="W112" s="41"/>
      <c r="X112" s="41"/>
      <c r="Y112" s="41"/>
      <c r="Z112" s="41"/>
      <c r="AA112" s="41"/>
      <c r="AB112" s="41"/>
      <c r="AC112" s="41"/>
      <c r="AD112" s="41"/>
      <c r="AE112" s="41"/>
      <c r="AR112" s="188" t="s">
        <v>113</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9076</v>
      </c>
    </row>
    <row r="113" s="2" customFormat="1">
      <c r="A113" s="41"/>
      <c r="B113" s="42"/>
      <c r="C113" s="41"/>
      <c r="D113" s="190" t="s">
        <v>338</v>
      </c>
      <c r="E113" s="41"/>
      <c r="F113" s="191" t="s">
        <v>8692</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79</v>
      </c>
    </row>
    <row r="114" s="13" customFormat="1">
      <c r="A114" s="13"/>
      <c r="B114" s="201"/>
      <c r="C114" s="13"/>
      <c r="D114" s="195" t="s">
        <v>442</v>
      </c>
      <c r="E114" s="202" t="s">
        <v>3</v>
      </c>
      <c r="F114" s="203" t="s">
        <v>9077</v>
      </c>
      <c r="G114" s="13"/>
      <c r="H114" s="204">
        <v>228.05000000000001</v>
      </c>
      <c r="I114" s="205"/>
      <c r="J114" s="13"/>
      <c r="K114" s="13"/>
      <c r="L114" s="201"/>
      <c r="M114" s="206"/>
      <c r="N114" s="207"/>
      <c r="O114" s="207"/>
      <c r="P114" s="207"/>
      <c r="Q114" s="207"/>
      <c r="R114" s="207"/>
      <c r="S114" s="207"/>
      <c r="T114" s="208"/>
      <c r="U114" s="13"/>
      <c r="V114" s="13"/>
      <c r="W114" s="13"/>
      <c r="X114" s="13"/>
      <c r="Y114" s="13"/>
      <c r="Z114" s="13"/>
      <c r="AA114" s="13"/>
      <c r="AB114" s="13"/>
      <c r="AC114" s="13"/>
      <c r="AD114" s="13"/>
      <c r="AE114" s="13"/>
      <c r="AT114" s="202" t="s">
        <v>442</v>
      </c>
      <c r="AU114" s="202" t="s">
        <v>79</v>
      </c>
      <c r="AV114" s="13" t="s">
        <v>79</v>
      </c>
      <c r="AW114" s="13" t="s">
        <v>31</v>
      </c>
      <c r="AX114" s="13" t="s">
        <v>69</v>
      </c>
      <c r="AY114" s="202" t="s">
        <v>328</v>
      </c>
    </row>
    <row r="115" s="14" customFormat="1">
      <c r="A115" s="14"/>
      <c r="B115" s="209"/>
      <c r="C115" s="14"/>
      <c r="D115" s="195" t="s">
        <v>442</v>
      </c>
      <c r="E115" s="210" t="s">
        <v>3</v>
      </c>
      <c r="F115" s="211" t="s">
        <v>452</v>
      </c>
      <c r="G115" s="14"/>
      <c r="H115" s="212">
        <v>228.05000000000001</v>
      </c>
      <c r="I115" s="213"/>
      <c r="J115" s="14"/>
      <c r="K115" s="14"/>
      <c r="L115" s="209"/>
      <c r="M115" s="214"/>
      <c r="N115" s="215"/>
      <c r="O115" s="215"/>
      <c r="P115" s="215"/>
      <c r="Q115" s="215"/>
      <c r="R115" s="215"/>
      <c r="S115" s="215"/>
      <c r="T115" s="216"/>
      <c r="U115" s="14"/>
      <c r="V115" s="14"/>
      <c r="W115" s="14"/>
      <c r="X115" s="14"/>
      <c r="Y115" s="14"/>
      <c r="Z115" s="14"/>
      <c r="AA115" s="14"/>
      <c r="AB115" s="14"/>
      <c r="AC115" s="14"/>
      <c r="AD115" s="14"/>
      <c r="AE115" s="14"/>
      <c r="AT115" s="210" t="s">
        <v>442</v>
      </c>
      <c r="AU115" s="210" t="s">
        <v>79</v>
      </c>
      <c r="AV115" s="14" t="s">
        <v>113</v>
      </c>
      <c r="AW115" s="14" t="s">
        <v>31</v>
      </c>
      <c r="AX115" s="14" t="s">
        <v>76</v>
      </c>
      <c r="AY115" s="210" t="s">
        <v>328</v>
      </c>
    </row>
    <row r="116" s="2" customFormat="1" ht="16.5" customHeight="1">
      <c r="A116" s="41"/>
      <c r="B116" s="176"/>
      <c r="C116" s="177" t="s">
        <v>113</v>
      </c>
      <c r="D116" s="177" t="s">
        <v>331</v>
      </c>
      <c r="E116" s="178" t="s">
        <v>474</v>
      </c>
      <c r="F116" s="179" t="s">
        <v>475</v>
      </c>
      <c r="G116" s="180" t="s">
        <v>476</v>
      </c>
      <c r="H116" s="181">
        <v>124.28</v>
      </c>
      <c r="I116" s="182"/>
      <c r="J116" s="183">
        <f>ROUND(I116*H116,2)</f>
        <v>0</v>
      </c>
      <c r="K116" s="179" t="s">
        <v>335</v>
      </c>
      <c r="L116" s="42"/>
      <c r="M116" s="184" t="s">
        <v>3</v>
      </c>
      <c r="N116" s="185" t="s">
        <v>40</v>
      </c>
      <c r="O116" s="75"/>
      <c r="P116" s="186">
        <f>O116*H116</f>
        <v>0</v>
      </c>
      <c r="Q116" s="186">
        <v>0</v>
      </c>
      <c r="R116" s="186">
        <f>Q116*H116</f>
        <v>0</v>
      </c>
      <c r="S116" s="186">
        <v>0.20499999999999999</v>
      </c>
      <c r="T116" s="187">
        <f>S116*H116</f>
        <v>25.477399999999999</v>
      </c>
      <c r="U116" s="41"/>
      <c r="V116" s="41"/>
      <c r="W116" s="41"/>
      <c r="X116" s="41"/>
      <c r="Y116" s="41"/>
      <c r="Z116" s="41"/>
      <c r="AA116" s="41"/>
      <c r="AB116" s="41"/>
      <c r="AC116" s="41"/>
      <c r="AD116" s="41"/>
      <c r="AE116" s="41"/>
      <c r="AR116" s="188" t="s">
        <v>113</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9078</v>
      </c>
    </row>
    <row r="117" s="2" customFormat="1">
      <c r="A117" s="41"/>
      <c r="B117" s="42"/>
      <c r="C117" s="41"/>
      <c r="D117" s="190" t="s">
        <v>338</v>
      </c>
      <c r="E117" s="41"/>
      <c r="F117" s="191" t="s">
        <v>478</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338</v>
      </c>
      <c r="AU117" s="22" t="s">
        <v>79</v>
      </c>
    </row>
    <row r="118" s="13" customFormat="1">
      <c r="A118" s="13"/>
      <c r="B118" s="201"/>
      <c r="C118" s="13"/>
      <c r="D118" s="195" t="s">
        <v>442</v>
      </c>
      <c r="E118" s="202" t="s">
        <v>3</v>
      </c>
      <c r="F118" s="203" t="s">
        <v>9079</v>
      </c>
      <c r="G118" s="13"/>
      <c r="H118" s="204">
        <v>124.28</v>
      </c>
      <c r="I118" s="205"/>
      <c r="J118" s="13"/>
      <c r="K118" s="13"/>
      <c r="L118" s="201"/>
      <c r="M118" s="206"/>
      <c r="N118" s="207"/>
      <c r="O118" s="207"/>
      <c r="P118" s="207"/>
      <c r="Q118" s="207"/>
      <c r="R118" s="207"/>
      <c r="S118" s="207"/>
      <c r="T118" s="208"/>
      <c r="U118" s="13"/>
      <c r="V118" s="13"/>
      <c r="W118" s="13"/>
      <c r="X118" s="13"/>
      <c r="Y118" s="13"/>
      <c r="Z118" s="13"/>
      <c r="AA118" s="13"/>
      <c r="AB118" s="13"/>
      <c r="AC118" s="13"/>
      <c r="AD118" s="13"/>
      <c r="AE118" s="13"/>
      <c r="AT118" s="202" t="s">
        <v>442</v>
      </c>
      <c r="AU118" s="202" t="s">
        <v>79</v>
      </c>
      <c r="AV118" s="13" t="s">
        <v>79</v>
      </c>
      <c r="AW118" s="13" t="s">
        <v>31</v>
      </c>
      <c r="AX118" s="13" t="s">
        <v>69</v>
      </c>
      <c r="AY118" s="202" t="s">
        <v>328</v>
      </c>
    </row>
    <row r="119" s="14" customFormat="1">
      <c r="A119" s="14"/>
      <c r="B119" s="209"/>
      <c r="C119" s="14"/>
      <c r="D119" s="195" t="s">
        <v>442</v>
      </c>
      <c r="E119" s="210" t="s">
        <v>3</v>
      </c>
      <c r="F119" s="211" t="s">
        <v>452</v>
      </c>
      <c r="G119" s="14"/>
      <c r="H119" s="212">
        <v>124.28</v>
      </c>
      <c r="I119" s="213"/>
      <c r="J119" s="14"/>
      <c r="K119" s="14"/>
      <c r="L119" s="209"/>
      <c r="M119" s="214"/>
      <c r="N119" s="215"/>
      <c r="O119" s="215"/>
      <c r="P119" s="215"/>
      <c r="Q119" s="215"/>
      <c r="R119" s="215"/>
      <c r="S119" s="215"/>
      <c r="T119" s="216"/>
      <c r="U119" s="14"/>
      <c r="V119" s="14"/>
      <c r="W119" s="14"/>
      <c r="X119" s="14"/>
      <c r="Y119" s="14"/>
      <c r="Z119" s="14"/>
      <c r="AA119" s="14"/>
      <c r="AB119" s="14"/>
      <c r="AC119" s="14"/>
      <c r="AD119" s="14"/>
      <c r="AE119" s="14"/>
      <c r="AT119" s="210" t="s">
        <v>442</v>
      </c>
      <c r="AU119" s="210" t="s">
        <v>79</v>
      </c>
      <c r="AV119" s="14" t="s">
        <v>113</v>
      </c>
      <c r="AW119" s="14" t="s">
        <v>31</v>
      </c>
      <c r="AX119" s="14" t="s">
        <v>76</v>
      </c>
      <c r="AY119" s="210" t="s">
        <v>328</v>
      </c>
    </row>
    <row r="120" s="2" customFormat="1" ht="16.5" customHeight="1">
      <c r="A120" s="41"/>
      <c r="B120" s="176"/>
      <c r="C120" s="177" t="s">
        <v>138</v>
      </c>
      <c r="D120" s="177" t="s">
        <v>331</v>
      </c>
      <c r="E120" s="178" t="s">
        <v>481</v>
      </c>
      <c r="F120" s="179" t="s">
        <v>482</v>
      </c>
      <c r="G120" s="180" t="s">
        <v>476</v>
      </c>
      <c r="H120" s="181">
        <v>12.75</v>
      </c>
      <c r="I120" s="182"/>
      <c r="J120" s="183">
        <f>ROUND(I120*H120,2)</f>
        <v>0</v>
      </c>
      <c r="K120" s="179" t="s">
        <v>335</v>
      </c>
      <c r="L120" s="42"/>
      <c r="M120" s="184" t="s">
        <v>3</v>
      </c>
      <c r="N120" s="185" t="s">
        <v>40</v>
      </c>
      <c r="O120" s="75"/>
      <c r="P120" s="186">
        <f>O120*H120</f>
        <v>0</v>
      </c>
      <c r="Q120" s="186">
        <v>0</v>
      </c>
      <c r="R120" s="186">
        <f>Q120*H120</f>
        <v>0</v>
      </c>
      <c r="S120" s="186">
        <v>0.040000000000000001</v>
      </c>
      <c r="T120" s="187">
        <f>S120*H120</f>
        <v>0.51000000000000001</v>
      </c>
      <c r="U120" s="41"/>
      <c r="V120" s="41"/>
      <c r="W120" s="41"/>
      <c r="X120" s="41"/>
      <c r="Y120" s="41"/>
      <c r="Z120" s="41"/>
      <c r="AA120" s="41"/>
      <c r="AB120" s="41"/>
      <c r="AC120" s="41"/>
      <c r="AD120" s="41"/>
      <c r="AE120" s="41"/>
      <c r="AR120" s="188" t="s">
        <v>113</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9080</v>
      </c>
    </row>
    <row r="121" s="2" customFormat="1">
      <c r="A121" s="41"/>
      <c r="B121" s="42"/>
      <c r="C121" s="41"/>
      <c r="D121" s="190" t="s">
        <v>338</v>
      </c>
      <c r="E121" s="41"/>
      <c r="F121" s="191" t="s">
        <v>484</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13" customFormat="1">
      <c r="A122" s="13"/>
      <c r="B122" s="201"/>
      <c r="C122" s="13"/>
      <c r="D122" s="195" t="s">
        <v>442</v>
      </c>
      <c r="E122" s="202" t="s">
        <v>3</v>
      </c>
      <c r="F122" s="203" t="s">
        <v>9081</v>
      </c>
      <c r="G122" s="13"/>
      <c r="H122" s="204">
        <v>12.75</v>
      </c>
      <c r="I122" s="205"/>
      <c r="J122" s="13"/>
      <c r="K122" s="13"/>
      <c r="L122" s="201"/>
      <c r="M122" s="206"/>
      <c r="N122" s="207"/>
      <c r="O122" s="207"/>
      <c r="P122" s="207"/>
      <c r="Q122" s="207"/>
      <c r="R122" s="207"/>
      <c r="S122" s="207"/>
      <c r="T122" s="208"/>
      <c r="U122" s="13"/>
      <c r="V122" s="13"/>
      <c r="W122" s="13"/>
      <c r="X122" s="13"/>
      <c r="Y122" s="13"/>
      <c r="Z122" s="13"/>
      <c r="AA122" s="13"/>
      <c r="AB122" s="13"/>
      <c r="AC122" s="13"/>
      <c r="AD122" s="13"/>
      <c r="AE122" s="13"/>
      <c r="AT122" s="202" t="s">
        <v>442</v>
      </c>
      <c r="AU122" s="202" t="s">
        <v>79</v>
      </c>
      <c r="AV122" s="13" t="s">
        <v>79</v>
      </c>
      <c r="AW122" s="13" t="s">
        <v>31</v>
      </c>
      <c r="AX122" s="13" t="s">
        <v>76</v>
      </c>
      <c r="AY122" s="202" t="s">
        <v>328</v>
      </c>
    </row>
    <row r="123" s="2" customFormat="1" ht="24.15" customHeight="1">
      <c r="A123" s="41"/>
      <c r="B123" s="176"/>
      <c r="C123" s="177" t="s">
        <v>150</v>
      </c>
      <c r="D123" s="177" t="s">
        <v>331</v>
      </c>
      <c r="E123" s="178" t="s">
        <v>485</v>
      </c>
      <c r="F123" s="179" t="s">
        <v>486</v>
      </c>
      <c r="G123" s="180" t="s">
        <v>439</v>
      </c>
      <c r="H123" s="181">
        <v>533</v>
      </c>
      <c r="I123" s="182"/>
      <c r="J123" s="183">
        <f>ROUND(I123*H123,2)</f>
        <v>0</v>
      </c>
      <c r="K123" s="179" t="s">
        <v>335</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9082</v>
      </c>
    </row>
    <row r="124" s="2" customFormat="1">
      <c r="A124" s="41"/>
      <c r="B124" s="42"/>
      <c r="C124" s="41"/>
      <c r="D124" s="190" t="s">
        <v>338</v>
      </c>
      <c r="E124" s="41"/>
      <c r="F124" s="191" t="s">
        <v>488</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79</v>
      </c>
    </row>
    <row r="125" s="13" customFormat="1">
      <c r="A125" s="13"/>
      <c r="B125" s="201"/>
      <c r="C125" s="13"/>
      <c r="D125" s="195" t="s">
        <v>442</v>
      </c>
      <c r="E125" s="202" t="s">
        <v>3</v>
      </c>
      <c r="F125" s="203" t="s">
        <v>9083</v>
      </c>
      <c r="G125" s="13"/>
      <c r="H125" s="204">
        <v>533</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79</v>
      </c>
      <c r="AV125" s="13" t="s">
        <v>79</v>
      </c>
      <c r="AW125" s="13" t="s">
        <v>31</v>
      </c>
      <c r="AX125" s="13" t="s">
        <v>76</v>
      </c>
      <c r="AY125" s="202" t="s">
        <v>328</v>
      </c>
    </row>
    <row r="126" s="2" customFormat="1" ht="33" customHeight="1">
      <c r="A126" s="41"/>
      <c r="B126" s="176"/>
      <c r="C126" s="177" t="s">
        <v>168</v>
      </c>
      <c r="D126" s="177" t="s">
        <v>331</v>
      </c>
      <c r="E126" s="178" t="s">
        <v>489</v>
      </c>
      <c r="F126" s="179" t="s">
        <v>490</v>
      </c>
      <c r="G126" s="180" t="s">
        <v>491</v>
      </c>
      <c r="H126" s="181">
        <v>317.5</v>
      </c>
      <c r="I126" s="182"/>
      <c r="J126" s="183">
        <f>ROUND(I126*H126,2)</f>
        <v>0</v>
      </c>
      <c r="K126" s="179" t="s">
        <v>335</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9084</v>
      </c>
    </row>
    <row r="127" s="2" customFormat="1">
      <c r="A127" s="41"/>
      <c r="B127" s="42"/>
      <c r="C127" s="41"/>
      <c r="D127" s="190" t="s">
        <v>338</v>
      </c>
      <c r="E127" s="41"/>
      <c r="F127" s="191" t="s">
        <v>493</v>
      </c>
      <c r="G127" s="41"/>
      <c r="H127" s="41"/>
      <c r="I127" s="192"/>
      <c r="J127" s="41"/>
      <c r="K127" s="41"/>
      <c r="L127" s="42"/>
      <c r="M127" s="193"/>
      <c r="N127" s="194"/>
      <c r="O127" s="75"/>
      <c r="P127" s="75"/>
      <c r="Q127" s="75"/>
      <c r="R127" s="75"/>
      <c r="S127" s="75"/>
      <c r="T127" s="76"/>
      <c r="U127" s="41"/>
      <c r="V127" s="41"/>
      <c r="W127" s="41"/>
      <c r="X127" s="41"/>
      <c r="Y127" s="41"/>
      <c r="Z127" s="41"/>
      <c r="AA127" s="41"/>
      <c r="AB127" s="41"/>
      <c r="AC127" s="41"/>
      <c r="AD127" s="41"/>
      <c r="AE127" s="41"/>
      <c r="AT127" s="22" t="s">
        <v>338</v>
      </c>
      <c r="AU127" s="22" t="s">
        <v>79</v>
      </c>
    </row>
    <row r="128" s="13" customFormat="1">
      <c r="A128" s="13"/>
      <c r="B128" s="201"/>
      <c r="C128" s="13"/>
      <c r="D128" s="195" t="s">
        <v>442</v>
      </c>
      <c r="E128" s="202" t="s">
        <v>3</v>
      </c>
      <c r="F128" s="203" t="s">
        <v>9085</v>
      </c>
      <c r="G128" s="13"/>
      <c r="H128" s="204">
        <v>317.5</v>
      </c>
      <c r="I128" s="205"/>
      <c r="J128" s="13"/>
      <c r="K128" s="13"/>
      <c r="L128" s="201"/>
      <c r="M128" s="206"/>
      <c r="N128" s="207"/>
      <c r="O128" s="207"/>
      <c r="P128" s="207"/>
      <c r="Q128" s="207"/>
      <c r="R128" s="207"/>
      <c r="S128" s="207"/>
      <c r="T128" s="208"/>
      <c r="U128" s="13"/>
      <c r="V128" s="13"/>
      <c r="W128" s="13"/>
      <c r="X128" s="13"/>
      <c r="Y128" s="13"/>
      <c r="Z128" s="13"/>
      <c r="AA128" s="13"/>
      <c r="AB128" s="13"/>
      <c r="AC128" s="13"/>
      <c r="AD128" s="13"/>
      <c r="AE128" s="13"/>
      <c r="AT128" s="202" t="s">
        <v>442</v>
      </c>
      <c r="AU128" s="202" t="s">
        <v>79</v>
      </c>
      <c r="AV128" s="13" t="s">
        <v>79</v>
      </c>
      <c r="AW128" s="13" t="s">
        <v>31</v>
      </c>
      <c r="AX128" s="13" t="s">
        <v>76</v>
      </c>
      <c r="AY128" s="202" t="s">
        <v>328</v>
      </c>
    </row>
    <row r="129" s="2" customFormat="1" ht="33" customHeight="1">
      <c r="A129" s="41"/>
      <c r="B129" s="176"/>
      <c r="C129" s="177" t="s">
        <v>171</v>
      </c>
      <c r="D129" s="177" t="s">
        <v>331</v>
      </c>
      <c r="E129" s="178" t="s">
        <v>495</v>
      </c>
      <c r="F129" s="179" t="s">
        <v>496</v>
      </c>
      <c r="G129" s="180" t="s">
        <v>491</v>
      </c>
      <c r="H129" s="181">
        <v>18.385999999999999</v>
      </c>
      <c r="I129" s="182"/>
      <c r="J129" s="183">
        <f>ROUND(I129*H129,2)</f>
        <v>0</v>
      </c>
      <c r="K129" s="179" t="s">
        <v>335</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79</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9086</v>
      </c>
    </row>
    <row r="130" s="2" customFormat="1">
      <c r="A130" s="41"/>
      <c r="B130" s="42"/>
      <c r="C130" s="41"/>
      <c r="D130" s="190" t="s">
        <v>338</v>
      </c>
      <c r="E130" s="41"/>
      <c r="F130" s="191" t="s">
        <v>498</v>
      </c>
      <c r="G130" s="41"/>
      <c r="H130" s="41"/>
      <c r="I130" s="192"/>
      <c r="J130" s="41"/>
      <c r="K130" s="41"/>
      <c r="L130" s="42"/>
      <c r="M130" s="193"/>
      <c r="N130" s="194"/>
      <c r="O130" s="75"/>
      <c r="P130" s="75"/>
      <c r="Q130" s="75"/>
      <c r="R130" s="75"/>
      <c r="S130" s="75"/>
      <c r="T130" s="76"/>
      <c r="U130" s="41"/>
      <c r="V130" s="41"/>
      <c r="W130" s="41"/>
      <c r="X130" s="41"/>
      <c r="Y130" s="41"/>
      <c r="Z130" s="41"/>
      <c r="AA130" s="41"/>
      <c r="AB130" s="41"/>
      <c r="AC130" s="41"/>
      <c r="AD130" s="41"/>
      <c r="AE130" s="41"/>
      <c r="AT130" s="22" t="s">
        <v>338</v>
      </c>
      <c r="AU130" s="22" t="s">
        <v>79</v>
      </c>
    </row>
    <row r="131" s="13" customFormat="1">
      <c r="A131" s="13"/>
      <c r="B131" s="201"/>
      <c r="C131" s="13"/>
      <c r="D131" s="195" t="s">
        <v>442</v>
      </c>
      <c r="E131" s="202" t="s">
        <v>3</v>
      </c>
      <c r="F131" s="203" t="s">
        <v>9087</v>
      </c>
      <c r="G131" s="13"/>
      <c r="H131" s="204">
        <v>18.385999999999999</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79</v>
      </c>
      <c r="AV131" s="13" t="s">
        <v>79</v>
      </c>
      <c r="AW131" s="13" t="s">
        <v>31</v>
      </c>
      <c r="AX131" s="13" t="s">
        <v>76</v>
      </c>
      <c r="AY131" s="202" t="s">
        <v>328</v>
      </c>
    </row>
    <row r="132" s="2" customFormat="1" ht="37.8" customHeight="1">
      <c r="A132" s="41"/>
      <c r="B132" s="176"/>
      <c r="C132" s="177" t="s">
        <v>183</v>
      </c>
      <c r="D132" s="177" t="s">
        <v>331</v>
      </c>
      <c r="E132" s="178" t="s">
        <v>8707</v>
      </c>
      <c r="F132" s="179" t="s">
        <v>8708</v>
      </c>
      <c r="G132" s="180" t="s">
        <v>491</v>
      </c>
      <c r="H132" s="181">
        <v>415.83600000000001</v>
      </c>
      <c r="I132" s="182"/>
      <c r="J132" s="183">
        <f>ROUND(I132*H132,2)</f>
        <v>0</v>
      </c>
      <c r="K132" s="179" t="s">
        <v>335</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9088</v>
      </c>
    </row>
    <row r="133" s="2" customFormat="1">
      <c r="A133" s="41"/>
      <c r="B133" s="42"/>
      <c r="C133" s="41"/>
      <c r="D133" s="190" t="s">
        <v>338</v>
      </c>
      <c r="E133" s="41"/>
      <c r="F133" s="191" t="s">
        <v>8710</v>
      </c>
      <c r="G133" s="41"/>
      <c r="H133" s="41"/>
      <c r="I133" s="192"/>
      <c r="J133" s="41"/>
      <c r="K133" s="41"/>
      <c r="L133" s="42"/>
      <c r="M133" s="193"/>
      <c r="N133" s="194"/>
      <c r="O133" s="75"/>
      <c r="P133" s="75"/>
      <c r="Q133" s="75"/>
      <c r="R133" s="75"/>
      <c r="S133" s="75"/>
      <c r="T133" s="76"/>
      <c r="U133" s="41"/>
      <c r="V133" s="41"/>
      <c r="W133" s="41"/>
      <c r="X133" s="41"/>
      <c r="Y133" s="41"/>
      <c r="Z133" s="41"/>
      <c r="AA133" s="41"/>
      <c r="AB133" s="41"/>
      <c r="AC133" s="41"/>
      <c r="AD133" s="41"/>
      <c r="AE133" s="41"/>
      <c r="AT133" s="22" t="s">
        <v>338</v>
      </c>
      <c r="AU133" s="22" t="s">
        <v>79</v>
      </c>
    </row>
    <row r="134" s="13" customFormat="1">
      <c r="A134" s="13"/>
      <c r="B134" s="201"/>
      <c r="C134" s="13"/>
      <c r="D134" s="195" t="s">
        <v>442</v>
      </c>
      <c r="E134" s="202" t="s">
        <v>3</v>
      </c>
      <c r="F134" s="203" t="s">
        <v>9089</v>
      </c>
      <c r="G134" s="13"/>
      <c r="H134" s="204">
        <v>79.950000000000003</v>
      </c>
      <c r="I134" s="205"/>
      <c r="J134" s="13"/>
      <c r="K134" s="13"/>
      <c r="L134" s="201"/>
      <c r="M134" s="206"/>
      <c r="N134" s="207"/>
      <c r="O134" s="207"/>
      <c r="P134" s="207"/>
      <c r="Q134" s="207"/>
      <c r="R134" s="207"/>
      <c r="S134" s="207"/>
      <c r="T134" s="208"/>
      <c r="U134" s="13"/>
      <c r="V134" s="13"/>
      <c r="W134" s="13"/>
      <c r="X134" s="13"/>
      <c r="Y134" s="13"/>
      <c r="Z134" s="13"/>
      <c r="AA134" s="13"/>
      <c r="AB134" s="13"/>
      <c r="AC134" s="13"/>
      <c r="AD134" s="13"/>
      <c r="AE134" s="13"/>
      <c r="AT134" s="202" t="s">
        <v>442</v>
      </c>
      <c r="AU134" s="202" t="s">
        <v>79</v>
      </c>
      <c r="AV134" s="13" t="s">
        <v>79</v>
      </c>
      <c r="AW134" s="13" t="s">
        <v>31</v>
      </c>
      <c r="AX134" s="13" t="s">
        <v>69</v>
      </c>
      <c r="AY134" s="202" t="s">
        <v>328</v>
      </c>
    </row>
    <row r="135" s="13" customFormat="1">
      <c r="A135" s="13"/>
      <c r="B135" s="201"/>
      <c r="C135" s="13"/>
      <c r="D135" s="195" t="s">
        <v>442</v>
      </c>
      <c r="E135" s="202" t="s">
        <v>3</v>
      </c>
      <c r="F135" s="203" t="s">
        <v>9090</v>
      </c>
      <c r="G135" s="13"/>
      <c r="H135" s="204">
        <v>18.385999999999999</v>
      </c>
      <c r="I135" s="205"/>
      <c r="J135" s="13"/>
      <c r="K135" s="13"/>
      <c r="L135" s="201"/>
      <c r="M135" s="206"/>
      <c r="N135" s="207"/>
      <c r="O135" s="207"/>
      <c r="P135" s="207"/>
      <c r="Q135" s="207"/>
      <c r="R135" s="207"/>
      <c r="S135" s="207"/>
      <c r="T135" s="208"/>
      <c r="U135" s="13"/>
      <c r="V135" s="13"/>
      <c r="W135" s="13"/>
      <c r="X135" s="13"/>
      <c r="Y135" s="13"/>
      <c r="Z135" s="13"/>
      <c r="AA135" s="13"/>
      <c r="AB135" s="13"/>
      <c r="AC135" s="13"/>
      <c r="AD135" s="13"/>
      <c r="AE135" s="13"/>
      <c r="AT135" s="202" t="s">
        <v>442</v>
      </c>
      <c r="AU135" s="202" t="s">
        <v>79</v>
      </c>
      <c r="AV135" s="13" t="s">
        <v>79</v>
      </c>
      <c r="AW135" s="13" t="s">
        <v>31</v>
      </c>
      <c r="AX135" s="13" t="s">
        <v>69</v>
      </c>
      <c r="AY135" s="202" t="s">
        <v>328</v>
      </c>
    </row>
    <row r="136" s="13" customFormat="1">
      <c r="A136" s="13"/>
      <c r="B136" s="201"/>
      <c r="C136" s="13"/>
      <c r="D136" s="195" t="s">
        <v>442</v>
      </c>
      <c r="E136" s="202" t="s">
        <v>3</v>
      </c>
      <c r="F136" s="203" t="s">
        <v>9091</v>
      </c>
      <c r="G136" s="13"/>
      <c r="H136" s="204">
        <v>317.5</v>
      </c>
      <c r="I136" s="205"/>
      <c r="J136" s="13"/>
      <c r="K136" s="13"/>
      <c r="L136" s="201"/>
      <c r="M136" s="206"/>
      <c r="N136" s="207"/>
      <c r="O136" s="207"/>
      <c r="P136" s="207"/>
      <c r="Q136" s="207"/>
      <c r="R136" s="207"/>
      <c r="S136" s="207"/>
      <c r="T136" s="208"/>
      <c r="U136" s="13"/>
      <c r="V136" s="13"/>
      <c r="W136" s="13"/>
      <c r="X136" s="13"/>
      <c r="Y136" s="13"/>
      <c r="Z136" s="13"/>
      <c r="AA136" s="13"/>
      <c r="AB136" s="13"/>
      <c r="AC136" s="13"/>
      <c r="AD136" s="13"/>
      <c r="AE136" s="13"/>
      <c r="AT136" s="202" t="s">
        <v>442</v>
      </c>
      <c r="AU136" s="202" t="s">
        <v>79</v>
      </c>
      <c r="AV136" s="13" t="s">
        <v>79</v>
      </c>
      <c r="AW136" s="13" t="s">
        <v>31</v>
      </c>
      <c r="AX136" s="13" t="s">
        <v>69</v>
      </c>
      <c r="AY136" s="202" t="s">
        <v>328</v>
      </c>
    </row>
    <row r="137" s="14" customFormat="1">
      <c r="A137" s="14"/>
      <c r="B137" s="209"/>
      <c r="C137" s="14"/>
      <c r="D137" s="195" t="s">
        <v>442</v>
      </c>
      <c r="E137" s="210" t="s">
        <v>3</v>
      </c>
      <c r="F137" s="211" t="s">
        <v>452</v>
      </c>
      <c r="G137" s="14"/>
      <c r="H137" s="212">
        <v>415.83600000000001</v>
      </c>
      <c r="I137" s="213"/>
      <c r="J137" s="14"/>
      <c r="K137" s="14"/>
      <c r="L137" s="209"/>
      <c r="M137" s="214"/>
      <c r="N137" s="215"/>
      <c r="O137" s="215"/>
      <c r="P137" s="215"/>
      <c r="Q137" s="215"/>
      <c r="R137" s="215"/>
      <c r="S137" s="215"/>
      <c r="T137" s="216"/>
      <c r="U137" s="14"/>
      <c r="V137" s="14"/>
      <c r="W137" s="14"/>
      <c r="X137" s="14"/>
      <c r="Y137" s="14"/>
      <c r="Z137" s="14"/>
      <c r="AA137" s="14"/>
      <c r="AB137" s="14"/>
      <c r="AC137" s="14"/>
      <c r="AD137" s="14"/>
      <c r="AE137" s="14"/>
      <c r="AT137" s="210" t="s">
        <v>442</v>
      </c>
      <c r="AU137" s="210" t="s">
        <v>79</v>
      </c>
      <c r="AV137" s="14" t="s">
        <v>113</v>
      </c>
      <c r="AW137" s="14" t="s">
        <v>31</v>
      </c>
      <c r="AX137" s="14" t="s">
        <v>76</v>
      </c>
      <c r="AY137" s="210" t="s">
        <v>328</v>
      </c>
    </row>
    <row r="138" s="2" customFormat="1" ht="37.8" customHeight="1">
      <c r="A138" s="41"/>
      <c r="B138" s="176"/>
      <c r="C138" s="177" t="s">
        <v>235</v>
      </c>
      <c r="D138" s="177" t="s">
        <v>331</v>
      </c>
      <c r="E138" s="178" t="s">
        <v>8713</v>
      </c>
      <c r="F138" s="179" t="s">
        <v>8714</v>
      </c>
      <c r="G138" s="180" t="s">
        <v>491</v>
      </c>
      <c r="H138" s="181">
        <v>4158.3599999999997</v>
      </c>
      <c r="I138" s="182"/>
      <c r="J138" s="183">
        <f>ROUND(I138*H138,2)</f>
        <v>0</v>
      </c>
      <c r="K138" s="179" t="s">
        <v>335</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79</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9092</v>
      </c>
    </row>
    <row r="139" s="2" customFormat="1">
      <c r="A139" s="41"/>
      <c r="B139" s="42"/>
      <c r="C139" s="41"/>
      <c r="D139" s="190" t="s">
        <v>338</v>
      </c>
      <c r="E139" s="41"/>
      <c r="F139" s="191" t="s">
        <v>8716</v>
      </c>
      <c r="G139" s="41"/>
      <c r="H139" s="41"/>
      <c r="I139" s="192"/>
      <c r="J139" s="41"/>
      <c r="K139" s="41"/>
      <c r="L139" s="42"/>
      <c r="M139" s="193"/>
      <c r="N139" s="194"/>
      <c r="O139" s="75"/>
      <c r="P139" s="75"/>
      <c r="Q139" s="75"/>
      <c r="R139" s="75"/>
      <c r="S139" s="75"/>
      <c r="T139" s="76"/>
      <c r="U139" s="41"/>
      <c r="V139" s="41"/>
      <c r="W139" s="41"/>
      <c r="X139" s="41"/>
      <c r="Y139" s="41"/>
      <c r="Z139" s="41"/>
      <c r="AA139" s="41"/>
      <c r="AB139" s="41"/>
      <c r="AC139" s="41"/>
      <c r="AD139" s="41"/>
      <c r="AE139" s="41"/>
      <c r="AT139" s="22" t="s">
        <v>338</v>
      </c>
      <c r="AU139" s="22" t="s">
        <v>79</v>
      </c>
    </row>
    <row r="140" s="13" customFormat="1">
      <c r="A140" s="13"/>
      <c r="B140" s="201"/>
      <c r="C140" s="13"/>
      <c r="D140" s="195" t="s">
        <v>442</v>
      </c>
      <c r="E140" s="202" t="s">
        <v>3</v>
      </c>
      <c r="F140" s="203" t="s">
        <v>9093</v>
      </c>
      <c r="G140" s="13"/>
      <c r="H140" s="204">
        <v>4158.3599999999997</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76</v>
      </c>
      <c r="AY140" s="202" t="s">
        <v>328</v>
      </c>
    </row>
    <row r="141" s="2" customFormat="1" ht="16.5" customHeight="1">
      <c r="A141" s="41"/>
      <c r="B141" s="176"/>
      <c r="C141" s="177" t="s">
        <v>239</v>
      </c>
      <c r="D141" s="177" t="s">
        <v>331</v>
      </c>
      <c r="E141" s="178" t="s">
        <v>506</v>
      </c>
      <c r="F141" s="179" t="s">
        <v>507</v>
      </c>
      <c r="G141" s="180" t="s">
        <v>491</v>
      </c>
      <c r="H141" s="181">
        <v>415.83600000000001</v>
      </c>
      <c r="I141" s="182"/>
      <c r="J141" s="183">
        <f>ROUND(I141*H141,2)</f>
        <v>0</v>
      </c>
      <c r="K141" s="179" t="s">
        <v>335</v>
      </c>
      <c r="L141" s="42"/>
      <c r="M141" s="184" t="s">
        <v>3</v>
      </c>
      <c r="N141" s="185" t="s">
        <v>40</v>
      </c>
      <c r="O141" s="75"/>
      <c r="P141" s="186">
        <f>O141*H141</f>
        <v>0</v>
      </c>
      <c r="Q141" s="186">
        <v>0</v>
      </c>
      <c r="R141" s="186">
        <f>Q141*H141</f>
        <v>0</v>
      </c>
      <c r="S141" s="186">
        <v>0</v>
      </c>
      <c r="T141" s="187">
        <f>S141*H141</f>
        <v>0</v>
      </c>
      <c r="U141" s="41"/>
      <c r="V141" s="41"/>
      <c r="W141" s="41"/>
      <c r="X141" s="41"/>
      <c r="Y141" s="41"/>
      <c r="Z141" s="41"/>
      <c r="AA141" s="41"/>
      <c r="AB141" s="41"/>
      <c r="AC141" s="41"/>
      <c r="AD141" s="41"/>
      <c r="AE141" s="41"/>
      <c r="AR141" s="188" t="s">
        <v>113</v>
      </c>
      <c r="AT141" s="188" t="s">
        <v>331</v>
      </c>
      <c r="AU141" s="188" t="s">
        <v>79</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113</v>
      </c>
      <c r="BM141" s="188" t="s">
        <v>9094</v>
      </c>
    </row>
    <row r="142" s="2" customFormat="1">
      <c r="A142" s="41"/>
      <c r="B142" s="42"/>
      <c r="C142" s="41"/>
      <c r="D142" s="190" t="s">
        <v>338</v>
      </c>
      <c r="E142" s="41"/>
      <c r="F142" s="191" t="s">
        <v>509</v>
      </c>
      <c r="G142" s="41"/>
      <c r="H142" s="41"/>
      <c r="I142" s="192"/>
      <c r="J142" s="41"/>
      <c r="K142" s="41"/>
      <c r="L142" s="42"/>
      <c r="M142" s="193"/>
      <c r="N142" s="194"/>
      <c r="O142" s="75"/>
      <c r="P142" s="75"/>
      <c r="Q142" s="75"/>
      <c r="R142" s="75"/>
      <c r="S142" s="75"/>
      <c r="T142" s="76"/>
      <c r="U142" s="41"/>
      <c r="V142" s="41"/>
      <c r="W142" s="41"/>
      <c r="X142" s="41"/>
      <c r="Y142" s="41"/>
      <c r="Z142" s="41"/>
      <c r="AA142" s="41"/>
      <c r="AB142" s="41"/>
      <c r="AC142" s="41"/>
      <c r="AD142" s="41"/>
      <c r="AE142" s="41"/>
      <c r="AT142" s="22" t="s">
        <v>338</v>
      </c>
      <c r="AU142" s="22" t="s">
        <v>79</v>
      </c>
    </row>
    <row r="143" s="13" customFormat="1">
      <c r="A143" s="13"/>
      <c r="B143" s="201"/>
      <c r="C143" s="13"/>
      <c r="D143" s="195" t="s">
        <v>442</v>
      </c>
      <c r="E143" s="202" t="s">
        <v>3</v>
      </c>
      <c r="F143" s="203" t="s">
        <v>9089</v>
      </c>
      <c r="G143" s="13"/>
      <c r="H143" s="204">
        <v>79.950000000000003</v>
      </c>
      <c r="I143" s="205"/>
      <c r="J143" s="13"/>
      <c r="K143" s="13"/>
      <c r="L143" s="201"/>
      <c r="M143" s="206"/>
      <c r="N143" s="207"/>
      <c r="O143" s="207"/>
      <c r="P143" s="207"/>
      <c r="Q143" s="207"/>
      <c r="R143" s="207"/>
      <c r="S143" s="207"/>
      <c r="T143" s="208"/>
      <c r="U143" s="13"/>
      <c r="V143" s="13"/>
      <c r="W143" s="13"/>
      <c r="X143" s="13"/>
      <c r="Y143" s="13"/>
      <c r="Z143" s="13"/>
      <c r="AA143" s="13"/>
      <c r="AB143" s="13"/>
      <c r="AC143" s="13"/>
      <c r="AD143" s="13"/>
      <c r="AE143" s="13"/>
      <c r="AT143" s="202" t="s">
        <v>442</v>
      </c>
      <c r="AU143" s="202" t="s">
        <v>79</v>
      </c>
      <c r="AV143" s="13" t="s">
        <v>79</v>
      </c>
      <c r="AW143" s="13" t="s">
        <v>31</v>
      </c>
      <c r="AX143" s="13" t="s">
        <v>69</v>
      </c>
      <c r="AY143" s="202" t="s">
        <v>328</v>
      </c>
    </row>
    <row r="144" s="13" customFormat="1">
      <c r="A144" s="13"/>
      <c r="B144" s="201"/>
      <c r="C144" s="13"/>
      <c r="D144" s="195" t="s">
        <v>442</v>
      </c>
      <c r="E144" s="202" t="s">
        <v>3</v>
      </c>
      <c r="F144" s="203" t="s">
        <v>9091</v>
      </c>
      <c r="G144" s="13"/>
      <c r="H144" s="204">
        <v>317.5</v>
      </c>
      <c r="I144" s="205"/>
      <c r="J144" s="13"/>
      <c r="K144" s="13"/>
      <c r="L144" s="201"/>
      <c r="M144" s="206"/>
      <c r="N144" s="207"/>
      <c r="O144" s="207"/>
      <c r="P144" s="207"/>
      <c r="Q144" s="207"/>
      <c r="R144" s="207"/>
      <c r="S144" s="207"/>
      <c r="T144" s="208"/>
      <c r="U144" s="13"/>
      <c r="V144" s="13"/>
      <c r="W144" s="13"/>
      <c r="X144" s="13"/>
      <c r="Y144" s="13"/>
      <c r="Z144" s="13"/>
      <c r="AA144" s="13"/>
      <c r="AB144" s="13"/>
      <c r="AC144" s="13"/>
      <c r="AD144" s="13"/>
      <c r="AE144" s="13"/>
      <c r="AT144" s="202" t="s">
        <v>442</v>
      </c>
      <c r="AU144" s="202" t="s">
        <v>79</v>
      </c>
      <c r="AV144" s="13" t="s">
        <v>79</v>
      </c>
      <c r="AW144" s="13" t="s">
        <v>31</v>
      </c>
      <c r="AX144" s="13" t="s">
        <v>69</v>
      </c>
      <c r="AY144" s="202" t="s">
        <v>328</v>
      </c>
    </row>
    <row r="145" s="13" customFormat="1">
      <c r="A145" s="13"/>
      <c r="B145" s="201"/>
      <c r="C145" s="13"/>
      <c r="D145" s="195" t="s">
        <v>442</v>
      </c>
      <c r="E145" s="202" t="s">
        <v>3</v>
      </c>
      <c r="F145" s="203" t="s">
        <v>9090</v>
      </c>
      <c r="G145" s="13"/>
      <c r="H145" s="204">
        <v>18.385999999999999</v>
      </c>
      <c r="I145" s="205"/>
      <c r="J145" s="13"/>
      <c r="K145" s="13"/>
      <c r="L145" s="201"/>
      <c r="M145" s="206"/>
      <c r="N145" s="207"/>
      <c r="O145" s="207"/>
      <c r="P145" s="207"/>
      <c r="Q145" s="207"/>
      <c r="R145" s="207"/>
      <c r="S145" s="207"/>
      <c r="T145" s="208"/>
      <c r="U145" s="13"/>
      <c r="V145" s="13"/>
      <c r="W145" s="13"/>
      <c r="X145" s="13"/>
      <c r="Y145" s="13"/>
      <c r="Z145" s="13"/>
      <c r="AA145" s="13"/>
      <c r="AB145" s="13"/>
      <c r="AC145" s="13"/>
      <c r="AD145" s="13"/>
      <c r="AE145" s="13"/>
      <c r="AT145" s="202" t="s">
        <v>442</v>
      </c>
      <c r="AU145" s="202" t="s">
        <v>79</v>
      </c>
      <c r="AV145" s="13" t="s">
        <v>79</v>
      </c>
      <c r="AW145" s="13" t="s">
        <v>31</v>
      </c>
      <c r="AX145" s="13" t="s">
        <v>69</v>
      </c>
      <c r="AY145" s="202" t="s">
        <v>328</v>
      </c>
    </row>
    <row r="146" s="14" customFormat="1">
      <c r="A146" s="14"/>
      <c r="B146" s="209"/>
      <c r="C146" s="14"/>
      <c r="D146" s="195" t="s">
        <v>442</v>
      </c>
      <c r="E146" s="210" t="s">
        <v>3</v>
      </c>
      <c r="F146" s="211" t="s">
        <v>452</v>
      </c>
      <c r="G146" s="14"/>
      <c r="H146" s="212">
        <v>415.83600000000001</v>
      </c>
      <c r="I146" s="213"/>
      <c r="J146" s="14"/>
      <c r="K146" s="14"/>
      <c r="L146" s="209"/>
      <c r="M146" s="214"/>
      <c r="N146" s="215"/>
      <c r="O146" s="215"/>
      <c r="P146" s="215"/>
      <c r="Q146" s="215"/>
      <c r="R146" s="215"/>
      <c r="S146" s="215"/>
      <c r="T146" s="216"/>
      <c r="U146" s="14"/>
      <c r="V146" s="14"/>
      <c r="W146" s="14"/>
      <c r="X146" s="14"/>
      <c r="Y146" s="14"/>
      <c r="Z146" s="14"/>
      <c r="AA146" s="14"/>
      <c r="AB146" s="14"/>
      <c r="AC146" s="14"/>
      <c r="AD146" s="14"/>
      <c r="AE146" s="14"/>
      <c r="AT146" s="210" t="s">
        <v>442</v>
      </c>
      <c r="AU146" s="210" t="s">
        <v>79</v>
      </c>
      <c r="AV146" s="14" t="s">
        <v>113</v>
      </c>
      <c r="AW146" s="14" t="s">
        <v>31</v>
      </c>
      <c r="AX146" s="14" t="s">
        <v>76</v>
      </c>
      <c r="AY146" s="210" t="s">
        <v>328</v>
      </c>
    </row>
    <row r="147" s="2" customFormat="1" ht="24.15" customHeight="1">
      <c r="A147" s="41"/>
      <c r="B147" s="176"/>
      <c r="C147" s="177" t="s">
        <v>9</v>
      </c>
      <c r="D147" s="177" t="s">
        <v>331</v>
      </c>
      <c r="E147" s="178" t="s">
        <v>513</v>
      </c>
      <c r="F147" s="179" t="s">
        <v>514</v>
      </c>
      <c r="G147" s="180" t="s">
        <v>439</v>
      </c>
      <c r="H147" s="181">
        <v>1050.0999999999999</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9095</v>
      </c>
    </row>
    <row r="148" s="2" customFormat="1">
      <c r="A148" s="41"/>
      <c r="B148" s="42"/>
      <c r="C148" s="41"/>
      <c r="D148" s="190" t="s">
        <v>338</v>
      </c>
      <c r="E148" s="41"/>
      <c r="F148" s="191" t="s">
        <v>516</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79</v>
      </c>
    </row>
    <row r="149" s="13" customFormat="1">
      <c r="A149" s="13"/>
      <c r="B149" s="201"/>
      <c r="C149" s="13"/>
      <c r="D149" s="195" t="s">
        <v>442</v>
      </c>
      <c r="E149" s="202" t="s">
        <v>3</v>
      </c>
      <c r="F149" s="203" t="s">
        <v>9096</v>
      </c>
      <c r="G149" s="13"/>
      <c r="H149" s="204">
        <v>460.63999999999999</v>
      </c>
      <c r="I149" s="205"/>
      <c r="J149" s="13"/>
      <c r="K149" s="13"/>
      <c r="L149" s="201"/>
      <c r="M149" s="206"/>
      <c r="N149" s="207"/>
      <c r="O149" s="207"/>
      <c r="P149" s="207"/>
      <c r="Q149" s="207"/>
      <c r="R149" s="207"/>
      <c r="S149" s="207"/>
      <c r="T149" s="208"/>
      <c r="U149" s="13"/>
      <c r="V149" s="13"/>
      <c r="W149" s="13"/>
      <c r="X149" s="13"/>
      <c r="Y149" s="13"/>
      <c r="Z149" s="13"/>
      <c r="AA149" s="13"/>
      <c r="AB149" s="13"/>
      <c r="AC149" s="13"/>
      <c r="AD149" s="13"/>
      <c r="AE149" s="13"/>
      <c r="AT149" s="202" t="s">
        <v>442</v>
      </c>
      <c r="AU149" s="202" t="s">
        <v>79</v>
      </c>
      <c r="AV149" s="13" t="s">
        <v>79</v>
      </c>
      <c r="AW149" s="13" t="s">
        <v>31</v>
      </c>
      <c r="AX149" s="13" t="s">
        <v>69</v>
      </c>
      <c r="AY149" s="202" t="s">
        <v>328</v>
      </c>
    </row>
    <row r="150" s="13" customFormat="1">
      <c r="A150" s="13"/>
      <c r="B150" s="201"/>
      <c r="C150" s="13"/>
      <c r="D150" s="195" t="s">
        <v>442</v>
      </c>
      <c r="E150" s="202" t="s">
        <v>3</v>
      </c>
      <c r="F150" s="203" t="s">
        <v>9097</v>
      </c>
      <c r="G150" s="13"/>
      <c r="H150" s="204">
        <v>198.78</v>
      </c>
      <c r="I150" s="205"/>
      <c r="J150" s="13"/>
      <c r="K150" s="13"/>
      <c r="L150" s="201"/>
      <c r="M150" s="206"/>
      <c r="N150" s="207"/>
      <c r="O150" s="207"/>
      <c r="P150" s="207"/>
      <c r="Q150" s="207"/>
      <c r="R150" s="207"/>
      <c r="S150" s="207"/>
      <c r="T150" s="208"/>
      <c r="U150" s="13"/>
      <c r="V150" s="13"/>
      <c r="W150" s="13"/>
      <c r="X150" s="13"/>
      <c r="Y150" s="13"/>
      <c r="Z150" s="13"/>
      <c r="AA150" s="13"/>
      <c r="AB150" s="13"/>
      <c r="AC150" s="13"/>
      <c r="AD150" s="13"/>
      <c r="AE150" s="13"/>
      <c r="AT150" s="202" t="s">
        <v>442</v>
      </c>
      <c r="AU150" s="202" t="s">
        <v>79</v>
      </c>
      <c r="AV150" s="13" t="s">
        <v>79</v>
      </c>
      <c r="AW150" s="13" t="s">
        <v>31</v>
      </c>
      <c r="AX150" s="13" t="s">
        <v>69</v>
      </c>
      <c r="AY150" s="202" t="s">
        <v>328</v>
      </c>
    </row>
    <row r="151" s="13" customFormat="1">
      <c r="A151" s="13"/>
      <c r="B151" s="201"/>
      <c r="C151" s="13"/>
      <c r="D151" s="195" t="s">
        <v>442</v>
      </c>
      <c r="E151" s="202" t="s">
        <v>3</v>
      </c>
      <c r="F151" s="203" t="s">
        <v>9098</v>
      </c>
      <c r="G151" s="13"/>
      <c r="H151" s="204">
        <v>45.719999999999999</v>
      </c>
      <c r="I151" s="205"/>
      <c r="J151" s="13"/>
      <c r="K151" s="13"/>
      <c r="L151" s="201"/>
      <c r="M151" s="206"/>
      <c r="N151" s="207"/>
      <c r="O151" s="207"/>
      <c r="P151" s="207"/>
      <c r="Q151" s="207"/>
      <c r="R151" s="207"/>
      <c r="S151" s="207"/>
      <c r="T151" s="208"/>
      <c r="U151" s="13"/>
      <c r="V151" s="13"/>
      <c r="W151" s="13"/>
      <c r="X151" s="13"/>
      <c r="Y151" s="13"/>
      <c r="Z151" s="13"/>
      <c r="AA151" s="13"/>
      <c r="AB151" s="13"/>
      <c r="AC151" s="13"/>
      <c r="AD151" s="13"/>
      <c r="AE151" s="13"/>
      <c r="AT151" s="202" t="s">
        <v>442</v>
      </c>
      <c r="AU151" s="202" t="s">
        <v>79</v>
      </c>
      <c r="AV151" s="13" t="s">
        <v>79</v>
      </c>
      <c r="AW151" s="13" t="s">
        <v>31</v>
      </c>
      <c r="AX151" s="13" t="s">
        <v>69</v>
      </c>
      <c r="AY151" s="202" t="s">
        <v>328</v>
      </c>
    </row>
    <row r="152" s="13" customFormat="1">
      <c r="A152" s="13"/>
      <c r="B152" s="201"/>
      <c r="C152" s="13"/>
      <c r="D152" s="195" t="s">
        <v>442</v>
      </c>
      <c r="E152" s="202" t="s">
        <v>3</v>
      </c>
      <c r="F152" s="203" t="s">
        <v>9099</v>
      </c>
      <c r="G152" s="13"/>
      <c r="H152" s="204">
        <v>336.55000000000001</v>
      </c>
      <c r="I152" s="205"/>
      <c r="J152" s="13"/>
      <c r="K152" s="13"/>
      <c r="L152" s="201"/>
      <c r="M152" s="206"/>
      <c r="N152" s="207"/>
      <c r="O152" s="207"/>
      <c r="P152" s="207"/>
      <c r="Q152" s="207"/>
      <c r="R152" s="207"/>
      <c r="S152" s="207"/>
      <c r="T152" s="208"/>
      <c r="U152" s="13"/>
      <c r="V152" s="13"/>
      <c r="W152" s="13"/>
      <c r="X152" s="13"/>
      <c r="Y152" s="13"/>
      <c r="Z152" s="13"/>
      <c r="AA152" s="13"/>
      <c r="AB152" s="13"/>
      <c r="AC152" s="13"/>
      <c r="AD152" s="13"/>
      <c r="AE152" s="13"/>
      <c r="AT152" s="202" t="s">
        <v>442</v>
      </c>
      <c r="AU152" s="202" t="s">
        <v>79</v>
      </c>
      <c r="AV152" s="13" t="s">
        <v>79</v>
      </c>
      <c r="AW152" s="13" t="s">
        <v>31</v>
      </c>
      <c r="AX152" s="13" t="s">
        <v>69</v>
      </c>
      <c r="AY152" s="202" t="s">
        <v>328</v>
      </c>
    </row>
    <row r="153" s="13" customFormat="1">
      <c r="A153" s="13"/>
      <c r="B153" s="201"/>
      <c r="C153" s="13"/>
      <c r="D153" s="195" t="s">
        <v>442</v>
      </c>
      <c r="E153" s="202" t="s">
        <v>3</v>
      </c>
      <c r="F153" s="203" t="s">
        <v>9100</v>
      </c>
      <c r="G153" s="13"/>
      <c r="H153" s="204">
        <v>8.4100000000000001</v>
      </c>
      <c r="I153" s="205"/>
      <c r="J153" s="13"/>
      <c r="K153" s="13"/>
      <c r="L153" s="201"/>
      <c r="M153" s="206"/>
      <c r="N153" s="207"/>
      <c r="O153" s="207"/>
      <c r="P153" s="207"/>
      <c r="Q153" s="207"/>
      <c r="R153" s="207"/>
      <c r="S153" s="207"/>
      <c r="T153" s="208"/>
      <c r="U153" s="13"/>
      <c r="V153" s="13"/>
      <c r="W153" s="13"/>
      <c r="X153" s="13"/>
      <c r="Y153" s="13"/>
      <c r="Z153" s="13"/>
      <c r="AA153" s="13"/>
      <c r="AB153" s="13"/>
      <c r="AC153" s="13"/>
      <c r="AD153" s="13"/>
      <c r="AE153" s="13"/>
      <c r="AT153" s="202" t="s">
        <v>442</v>
      </c>
      <c r="AU153" s="202" t="s">
        <v>79</v>
      </c>
      <c r="AV153" s="13" t="s">
        <v>79</v>
      </c>
      <c r="AW153" s="13" t="s">
        <v>31</v>
      </c>
      <c r="AX153" s="13" t="s">
        <v>69</v>
      </c>
      <c r="AY153" s="202" t="s">
        <v>328</v>
      </c>
    </row>
    <row r="154" s="14" customFormat="1">
      <c r="A154" s="14"/>
      <c r="B154" s="209"/>
      <c r="C154" s="14"/>
      <c r="D154" s="195" t="s">
        <v>442</v>
      </c>
      <c r="E154" s="210" t="s">
        <v>3</v>
      </c>
      <c r="F154" s="211" t="s">
        <v>452</v>
      </c>
      <c r="G154" s="14"/>
      <c r="H154" s="212">
        <v>1050.1000000000001</v>
      </c>
      <c r="I154" s="213"/>
      <c r="J154" s="14"/>
      <c r="K154" s="14"/>
      <c r="L154" s="209"/>
      <c r="M154" s="214"/>
      <c r="N154" s="215"/>
      <c r="O154" s="215"/>
      <c r="P154" s="215"/>
      <c r="Q154" s="215"/>
      <c r="R154" s="215"/>
      <c r="S154" s="215"/>
      <c r="T154" s="216"/>
      <c r="U154" s="14"/>
      <c r="V154" s="14"/>
      <c r="W154" s="14"/>
      <c r="X154" s="14"/>
      <c r="Y154" s="14"/>
      <c r="Z154" s="14"/>
      <c r="AA154" s="14"/>
      <c r="AB154" s="14"/>
      <c r="AC154" s="14"/>
      <c r="AD154" s="14"/>
      <c r="AE154" s="14"/>
      <c r="AT154" s="210" t="s">
        <v>442</v>
      </c>
      <c r="AU154" s="210" t="s">
        <v>79</v>
      </c>
      <c r="AV154" s="14" t="s">
        <v>113</v>
      </c>
      <c r="AW154" s="14" t="s">
        <v>31</v>
      </c>
      <c r="AX154" s="14" t="s">
        <v>76</v>
      </c>
      <c r="AY154" s="210" t="s">
        <v>328</v>
      </c>
    </row>
    <row r="155" s="12" customFormat="1" ht="22.8" customHeight="1">
      <c r="A155" s="12"/>
      <c r="B155" s="163"/>
      <c r="C155" s="12"/>
      <c r="D155" s="164" t="s">
        <v>68</v>
      </c>
      <c r="E155" s="174" t="s">
        <v>79</v>
      </c>
      <c r="F155" s="174" t="s">
        <v>525</v>
      </c>
      <c r="G155" s="12"/>
      <c r="H155" s="12"/>
      <c r="I155" s="166"/>
      <c r="J155" s="175">
        <f>BK155</f>
        <v>0</v>
      </c>
      <c r="K155" s="12"/>
      <c r="L155" s="163"/>
      <c r="M155" s="168"/>
      <c r="N155" s="169"/>
      <c r="O155" s="169"/>
      <c r="P155" s="170">
        <f>SUM(P156:P170)</f>
        <v>0</v>
      </c>
      <c r="Q155" s="169"/>
      <c r="R155" s="170">
        <f>SUM(R156:R170)</f>
        <v>39.171665000000004</v>
      </c>
      <c r="S155" s="169"/>
      <c r="T155" s="171">
        <f>SUM(T156:T170)</f>
        <v>0</v>
      </c>
      <c r="U155" s="12"/>
      <c r="V155" s="12"/>
      <c r="W155" s="12"/>
      <c r="X155" s="12"/>
      <c r="Y155" s="12"/>
      <c r="Z155" s="12"/>
      <c r="AA155" s="12"/>
      <c r="AB155" s="12"/>
      <c r="AC155" s="12"/>
      <c r="AD155" s="12"/>
      <c r="AE155" s="12"/>
      <c r="AR155" s="164" t="s">
        <v>76</v>
      </c>
      <c r="AT155" s="172" t="s">
        <v>68</v>
      </c>
      <c r="AU155" s="172" t="s">
        <v>76</v>
      </c>
      <c r="AY155" s="164" t="s">
        <v>328</v>
      </c>
      <c r="BK155" s="173">
        <f>SUM(BK156:BK170)</f>
        <v>0</v>
      </c>
    </row>
    <row r="156" s="2" customFormat="1" ht="33" customHeight="1">
      <c r="A156" s="41"/>
      <c r="B156" s="176"/>
      <c r="C156" s="177" t="s">
        <v>505</v>
      </c>
      <c r="D156" s="177" t="s">
        <v>331</v>
      </c>
      <c r="E156" s="178" t="s">
        <v>527</v>
      </c>
      <c r="F156" s="179" t="s">
        <v>528</v>
      </c>
      <c r="G156" s="180" t="s">
        <v>491</v>
      </c>
      <c r="H156" s="181">
        <v>10.144</v>
      </c>
      <c r="I156" s="182"/>
      <c r="J156" s="183">
        <f>ROUND(I156*H156,2)</f>
        <v>0</v>
      </c>
      <c r="K156" s="179" t="s">
        <v>335</v>
      </c>
      <c r="L156" s="42"/>
      <c r="M156" s="184" t="s">
        <v>3</v>
      </c>
      <c r="N156" s="185" t="s">
        <v>40</v>
      </c>
      <c r="O156" s="75"/>
      <c r="P156" s="186">
        <f>O156*H156</f>
        <v>0</v>
      </c>
      <c r="Q156" s="186">
        <v>1.665</v>
      </c>
      <c r="R156" s="186">
        <f>Q156*H156</f>
        <v>16.889759999999999</v>
      </c>
      <c r="S156" s="186">
        <v>0</v>
      </c>
      <c r="T156" s="187">
        <f>S156*H156</f>
        <v>0</v>
      </c>
      <c r="U156" s="41"/>
      <c r="V156" s="41"/>
      <c r="W156" s="41"/>
      <c r="X156" s="41"/>
      <c r="Y156" s="41"/>
      <c r="Z156" s="41"/>
      <c r="AA156" s="41"/>
      <c r="AB156" s="41"/>
      <c r="AC156" s="41"/>
      <c r="AD156" s="41"/>
      <c r="AE156" s="41"/>
      <c r="AR156" s="188" t="s">
        <v>113</v>
      </c>
      <c r="AT156" s="188" t="s">
        <v>331</v>
      </c>
      <c r="AU156" s="188" t="s">
        <v>79</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9101</v>
      </c>
    </row>
    <row r="157" s="2" customFormat="1">
      <c r="A157" s="41"/>
      <c r="B157" s="42"/>
      <c r="C157" s="41"/>
      <c r="D157" s="190" t="s">
        <v>338</v>
      </c>
      <c r="E157" s="41"/>
      <c r="F157" s="191" t="s">
        <v>530</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79</v>
      </c>
    </row>
    <row r="158" s="13" customFormat="1">
      <c r="A158" s="13"/>
      <c r="B158" s="201"/>
      <c r="C158" s="13"/>
      <c r="D158" s="195" t="s">
        <v>442</v>
      </c>
      <c r="E158" s="202" t="s">
        <v>3</v>
      </c>
      <c r="F158" s="203" t="s">
        <v>9102</v>
      </c>
      <c r="G158" s="13"/>
      <c r="H158" s="204">
        <v>10.144</v>
      </c>
      <c r="I158" s="205"/>
      <c r="J158" s="13"/>
      <c r="K158" s="13"/>
      <c r="L158" s="201"/>
      <c r="M158" s="206"/>
      <c r="N158" s="207"/>
      <c r="O158" s="207"/>
      <c r="P158" s="207"/>
      <c r="Q158" s="207"/>
      <c r="R158" s="207"/>
      <c r="S158" s="207"/>
      <c r="T158" s="208"/>
      <c r="U158" s="13"/>
      <c r="V158" s="13"/>
      <c r="W158" s="13"/>
      <c r="X158" s="13"/>
      <c r="Y158" s="13"/>
      <c r="Z158" s="13"/>
      <c r="AA158" s="13"/>
      <c r="AB158" s="13"/>
      <c r="AC158" s="13"/>
      <c r="AD158" s="13"/>
      <c r="AE158" s="13"/>
      <c r="AT158" s="202" t="s">
        <v>442</v>
      </c>
      <c r="AU158" s="202" t="s">
        <v>79</v>
      </c>
      <c r="AV158" s="13" t="s">
        <v>79</v>
      </c>
      <c r="AW158" s="13" t="s">
        <v>31</v>
      </c>
      <c r="AX158" s="13" t="s">
        <v>76</v>
      </c>
      <c r="AY158" s="202" t="s">
        <v>328</v>
      </c>
    </row>
    <row r="159" s="2" customFormat="1" ht="33" customHeight="1">
      <c r="A159" s="41"/>
      <c r="B159" s="176"/>
      <c r="C159" s="177" t="s">
        <v>512</v>
      </c>
      <c r="D159" s="177" t="s">
        <v>331</v>
      </c>
      <c r="E159" s="178" t="s">
        <v>533</v>
      </c>
      <c r="F159" s="179" t="s">
        <v>534</v>
      </c>
      <c r="G159" s="180" t="s">
        <v>439</v>
      </c>
      <c r="H159" s="181">
        <v>120.45999999999999</v>
      </c>
      <c r="I159" s="182"/>
      <c r="J159" s="183">
        <f>ROUND(I159*H159,2)</f>
        <v>0</v>
      </c>
      <c r="K159" s="179" t="s">
        <v>335</v>
      </c>
      <c r="L159" s="42"/>
      <c r="M159" s="184" t="s">
        <v>3</v>
      </c>
      <c r="N159" s="185" t="s">
        <v>40</v>
      </c>
      <c r="O159" s="75"/>
      <c r="P159" s="186">
        <f>O159*H159</f>
        <v>0</v>
      </c>
      <c r="Q159" s="186">
        <v>0.00031</v>
      </c>
      <c r="R159" s="186">
        <f>Q159*H159</f>
        <v>0.037342599999999997</v>
      </c>
      <c r="S159" s="186">
        <v>0</v>
      </c>
      <c r="T159" s="187">
        <f>S159*H159</f>
        <v>0</v>
      </c>
      <c r="U159" s="41"/>
      <c r="V159" s="41"/>
      <c r="W159" s="41"/>
      <c r="X159" s="41"/>
      <c r="Y159" s="41"/>
      <c r="Z159" s="41"/>
      <c r="AA159" s="41"/>
      <c r="AB159" s="41"/>
      <c r="AC159" s="41"/>
      <c r="AD159" s="41"/>
      <c r="AE159" s="41"/>
      <c r="AR159" s="188" t="s">
        <v>113</v>
      </c>
      <c r="AT159" s="188" t="s">
        <v>331</v>
      </c>
      <c r="AU159" s="188" t="s">
        <v>79</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9103</v>
      </c>
    </row>
    <row r="160" s="2" customFormat="1">
      <c r="A160" s="41"/>
      <c r="B160" s="42"/>
      <c r="C160" s="41"/>
      <c r="D160" s="190" t="s">
        <v>338</v>
      </c>
      <c r="E160" s="41"/>
      <c r="F160" s="191" t="s">
        <v>536</v>
      </c>
      <c r="G160" s="41"/>
      <c r="H160" s="41"/>
      <c r="I160" s="192"/>
      <c r="J160" s="41"/>
      <c r="K160" s="41"/>
      <c r="L160" s="42"/>
      <c r="M160" s="193"/>
      <c r="N160" s="194"/>
      <c r="O160" s="75"/>
      <c r="P160" s="75"/>
      <c r="Q160" s="75"/>
      <c r="R160" s="75"/>
      <c r="S160" s="75"/>
      <c r="T160" s="76"/>
      <c r="U160" s="41"/>
      <c r="V160" s="41"/>
      <c r="W160" s="41"/>
      <c r="X160" s="41"/>
      <c r="Y160" s="41"/>
      <c r="Z160" s="41"/>
      <c r="AA160" s="41"/>
      <c r="AB160" s="41"/>
      <c r="AC160" s="41"/>
      <c r="AD160" s="41"/>
      <c r="AE160" s="41"/>
      <c r="AT160" s="22" t="s">
        <v>338</v>
      </c>
      <c r="AU160" s="22" t="s">
        <v>79</v>
      </c>
    </row>
    <row r="161" s="13" customFormat="1">
      <c r="A161" s="13"/>
      <c r="B161" s="201"/>
      <c r="C161" s="13"/>
      <c r="D161" s="195" t="s">
        <v>442</v>
      </c>
      <c r="E161" s="202" t="s">
        <v>3</v>
      </c>
      <c r="F161" s="203" t="s">
        <v>9104</v>
      </c>
      <c r="G161" s="13"/>
      <c r="H161" s="204">
        <v>120.45999999999999</v>
      </c>
      <c r="I161" s="205"/>
      <c r="J161" s="13"/>
      <c r="K161" s="13"/>
      <c r="L161" s="201"/>
      <c r="M161" s="206"/>
      <c r="N161" s="207"/>
      <c r="O161" s="207"/>
      <c r="P161" s="207"/>
      <c r="Q161" s="207"/>
      <c r="R161" s="207"/>
      <c r="S161" s="207"/>
      <c r="T161" s="208"/>
      <c r="U161" s="13"/>
      <c r="V161" s="13"/>
      <c r="W161" s="13"/>
      <c r="X161" s="13"/>
      <c r="Y161" s="13"/>
      <c r="Z161" s="13"/>
      <c r="AA161" s="13"/>
      <c r="AB161" s="13"/>
      <c r="AC161" s="13"/>
      <c r="AD161" s="13"/>
      <c r="AE161" s="13"/>
      <c r="AT161" s="202" t="s">
        <v>442</v>
      </c>
      <c r="AU161" s="202" t="s">
        <v>79</v>
      </c>
      <c r="AV161" s="13" t="s">
        <v>79</v>
      </c>
      <c r="AW161" s="13" t="s">
        <v>31</v>
      </c>
      <c r="AX161" s="13" t="s">
        <v>76</v>
      </c>
      <c r="AY161" s="202" t="s">
        <v>328</v>
      </c>
    </row>
    <row r="162" s="2" customFormat="1" ht="24.15" customHeight="1">
      <c r="A162" s="41"/>
      <c r="B162" s="176"/>
      <c r="C162" s="224" t="s">
        <v>526</v>
      </c>
      <c r="D162" s="224" t="s">
        <v>539</v>
      </c>
      <c r="E162" s="225" t="s">
        <v>540</v>
      </c>
      <c r="F162" s="226" t="s">
        <v>541</v>
      </c>
      <c r="G162" s="227" t="s">
        <v>439</v>
      </c>
      <c r="H162" s="228">
        <v>88.951999999999998</v>
      </c>
      <c r="I162" s="229"/>
      <c r="J162" s="230">
        <f>ROUND(I162*H162,2)</f>
        <v>0</v>
      </c>
      <c r="K162" s="226" t="s">
        <v>335</v>
      </c>
      <c r="L162" s="231"/>
      <c r="M162" s="232" t="s">
        <v>3</v>
      </c>
      <c r="N162" s="233" t="s">
        <v>40</v>
      </c>
      <c r="O162" s="75"/>
      <c r="P162" s="186">
        <f>O162*H162</f>
        <v>0</v>
      </c>
      <c r="Q162" s="186">
        <v>0.00020000000000000001</v>
      </c>
      <c r="R162" s="186">
        <f>Q162*H162</f>
        <v>0.017790400000000001</v>
      </c>
      <c r="S162" s="186">
        <v>0</v>
      </c>
      <c r="T162" s="187">
        <f>S162*H162</f>
        <v>0</v>
      </c>
      <c r="U162" s="41"/>
      <c r="V162" s="41"/>
      <c r="W162" s="41"/>
      <c r="X162" s="41"/>
      <c r="Y162" s="41"/>
      <c r="Z162" s="41"/>
      <c r="AA162" s="41"/>
      <c r="AB162" s="41"/>
      <c r="AC162" s="41"/>
      <c r="AD162" s="41"/>
      <c r="AE162" s="41"/>
      <c r="AR162" s="188" t="s">
        <v>171</v>
      </c>
      <c r="AT162" s="188" t="s">
        <v>539</v>
      </c>
      <c r="AU162" s="188" t="s">
        <v>79</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9105</v>
      </c>
    </row>
    <row r="163" s="13" customFormat="1">
      <c r="A163" s="13"/>
      <c r="B163" s="201"/>
      <c r="C163" s="13"/>
      <c r="D163" s="195" t="s">
        <v>442</v>
      </c>
      <c r="E163" s="202" t="s">
        <v>3</v>
      </c>
      <c r="F163" s="203" t="s">
        <v>9106</v>
      </c>
      <c r="G163" s="13"/>
      <c r="H163" s="204">
        <v>75.096999999999994</v>
      </c>
      <c r="I163" s="205"/>
      <c r="J163" s="13"/>
      <c r="K163" s="13"/>
      <c r="L163" s="201"/>
      <c r="M163" s="206"/>
      <c r="N163" s="207"/>
      <c r="O163" s="207"/>
      <c r="P163" s="207"/>
      <c r="Q163" s="207"/>
      <c r="R163" s="207"/>
      <c r="S163" s="207"/>
      <c r="T163" s="208"/>
      <c r="U163" s="13"/>
      <c r="V163" s="13"/>
      <c r="W163" s="13"/>
      <c r="X163" s="13"/>
      <c r="Y163" s="13"/>
      <c r="Z163" s="13"/>
      <c r="AA163" s="13"/>
      <c r="AB163" s="13"/>
      <c r="AC163" s="13"/>
      <c r="AD163" s="13"/>
      <c r="AE163" s="13"/>
      <c r="AT163" s="202" t="s">
        <v>442</v>
      </c>
      <c r="AU163" s="202" t="s">
        <v>79</v>
      </c>
      <c r="AV163" s="13" t="s">
        <v>79</v>
      </c>
      <c r="AW163" s="13" t="s">
        <v>31</v>
      </c>
      <c r="AX163" s="13" t="s">
        <v>69</v>
      </c>
      <c r="AY163" s="202" t="s">
        <v>328</v>
      </c>
    </row>
    <row r="164" s="13" customFormat="1">
      <c r="A164" s="13"/>
      <c r="B164" s="201"/>
      <c r="C164" s="13"/>
      <c r="D164" s="195" t="s">
        <v>442</v>
      </c>
      <c r="E164" s="202" t="s">
        <v>3</v>
      </c>
      <c r="F164" s="203" t="s">
        <v>9107</v>
      </c>
      <c r="G164" s="13"/>
      <c r="H164" s="204">
        <v>88.951999999999998</v>
      </c>
      <c r="I164" s="205"/>
      <c r="J164" s="13"/>
      <c r="K164" s="13"/>
      <c r="L164" s="201"/>
      <c r="M164" s="206"/>
      <c r="N164" s="207"/>
      <c r="O164" s="207"/>
      <c r="P164" s="207"/>
      <c r="Q164" s="207"/>
      <c r="R164" s="207"/>
      <c r="S164" s="207"/>
      <c r="T164" s="208"/>
      <c r="U164" s="13"/>
      <c r="V164" s="13"/>
      <c r="W164" s="13"/>
      <c r="X164" s="13"/>
      <c r="Y164" s="13"/>
      <c r="Z164" s="13"/>
      <c r="AA164" s="13"/>
      <c r="AB164" s="13"/>
      <c r="AC164" s="13"/>
      <c r="AD164" s="13"/>
      <c r="AE164" s="13"/>
      <c r="AT164" s="202" t="s">
        <v>442</v>
      </c>
      <c r="AU164" s="202" t="s">
        <v>79</v>
      </c>
      <c r="AV164" s="13" t="s">
        <v>79</v>
      </c>
      <c r="AW164" s="13" t="s">
        <v>31</v>
      </c>
      <c r="AX164" s="13" t="s">
        <v>76</v>
      </c>
      <c r="AY164" s="202" t="s">
        <v>328</v>
      </c>
    </row>
    <row r="165" s="2" customFormat="1" ht="16.5" customHeight="1">
      <c r="A165" s="41"/>
      <c r="B165" s="176"/>
      <c r="C165" s="177" t="s">
        <v>532</v>
      </c>
      <c r="D165" s="177" t="s">
        <v>331</v>
      </c>
      <c r="E165" s="178" t="s">
        <v>545</v>
      </c>
      <c r="F165" s="179" t="s">
        <v>546</v>
      </c>
      <c r="G165" s="180" t="s">
        <v>491</v>
      </c>
      <c r="H165" s="181">
        <v>2.536</v>
      </c>
      <c r="I165" s="182"/>
      <c r="J165" s="183">
        <f>ROUND(I165*H165,2)</f>
        <v>0</v>
      </c>
      <c r="K165" s="179" t="s">
        <v>335</v>
      </c>
      <c r="L165" s="42"/>
      <c r="M165" s="184" t="s">
        <v>3</v>
      </c>
      <c r="N165" s="185" t="s">
        <v>40</v>
      </c>
      <c r="O165" s="75"/>
      <c r="P165" s="186">
        <f>O165*H165</f>
        <v>0</v>
      </c>
      <c r="Q165" s="186">
        <v>1.9199999999999999</v>
      </c>
      <c r="R165" s="186">
        <f>Q165*H165</f>
        <v>4.8691199999999997</v>
      </c>
      <c r="S165" s="186">
        <v>0</v>
      </c>
      <c r="T165" s="187">
        <f>S165*H165</f>
        <v>0</v>
      </c>
      <c r="U165" s="41"/>
      <c r="V165" s="41"/>
      <c r="W165" s="41"/>
      <c r="X165" s="41"/>
      <c r="Y165" s="41"/>
      <c r="Z165" s="41"/>
      <c r="AA165" s="41"/>
      <c r="AB165" s="41"/>
      <c r="AC165" s="41"/>
      <c r="AD165" s="41"/>
      <c r="AE165" s="41"/>
      <c r="AR165" s="188" t="s">
        <v>113</v>
      </c>
      <c r="AT165" s="188" t="s">
        <v>331</v>
      </c>
      <c r="AU165" s="188" t="s">
        <v>79</v>
      </c>
      <c r="AY165" s="22" t="s">
        <v>328</v>
      </c>
      <c r="BE165" s="189">
        <f>IF(N165="základní",J165,0)</f>
        <v>0</v>
      </c>
      <c r="BF165" s="189">
        <f>IF(N165="snížená",J165,0)</f>
        <v>0</v>
      </c>
      <c r="BG165" s="189">
        <f>IF(N165="zákl. přenesená",J165,0)</f>
        <v>0</v>
      </c>
      <c r="BH165" s="189">
        <f>IF(N165="sníž. přenesená",J165,0)</f>
        <v>0</v>
      </c>
      <c r="BI165" s="189">
        <f>IF(N165="nulová",J165,0)</f>
        <v>0</v>
      </c>
      <c r="BJ165" s="22" t="s">
        <v>76</v>
      </c>
      <c r="BK165" s="189">
        <f>ROUND(I165*H165,2)</f>
        <v>0</v>
      </c>
      <c r="BL165" s="22" t="s">
        <v>113</v>
      </c>
      <c r="BM165" s="188" t="s">
        <v>9108</v>
      </c>
    </row>
    <row r="166" s="2" customFormat="1">
      <c r="A166" s="41"/>
      <c r="B166" s="42"/>
      <c r="C166" s="41"/>
      <c r="D166" s="190" t="s">
        <v>338</v>
      </c>
      <c r="E166" s="41"/>
      <c r="F166" s="191" t="s">
        <v>548</v>
      </c>
      <c r="G166" s="41"/>
      <c r="H166" s="41"/>
      <c r="I166" s="192"/>
      <c r="J166" s="41"/>
      <c r="K166" s="41"/>
      <c r="L166" s="42"/>
      <c r="M166" s="193"/>
      <c r="N166" s="194"/>
      <c r="O166" s="75"/>
      <c r="P166" s="75"/>
      <c r="Q166" s="75"/>
      <c r="R166" s="75"/>
      <c r="S166" s="75"/>
      <c r="T166" s="76"/>
      <c r="U166" s="41"/>
      <c r="V166" s="41"/>
      <c r="W166" s="41"/>
      <c r="X166" s="41"/>
      <c r="Y166" s="41"/>
      <c r="Z166" s="41"/>
      <c r="AA166" s="41"/>
      <c r="AB166" s="41"/>
      <c r="AC166" s="41"/>
      <c r="AD166" s="41"/>
      <c r="AE166" s="41"/>
      <c r="AT166" s="22" t="s">
        <v>338</v>
      </c>
      <c r="AU166" s="22" t="s">
        <v>79</v>
      </c>
    </row>
    <row r="167" s="13" customFormat="1">
      <c r="A167" s="13"/>
      <c r="B167" s="201"/>
      <c r="C167" s="13"/>
      <c r="D167" s="195" t="s">
        <v>442</v>
      </c>
      <c r="E167" s="202" t="s">
        <v>3</v>
      </c>
      <c r="F167" s="203" t="s">
        <v>9109</v>
      </c>
      <c r="G167" s="13"/>
      <c r="H167" s="204">
        <v>2.536</v>
      </c>
      <c r="I167" s="205"/>
      <c r="J167" s="13"/>
      <c r="K167" s="13"/>
      <c r="L167" s="201"/>
      <c r="M167" s="206"/>
      <c r="N167" s="207"/>
      <c r="O167" s="207"/>
      <c r="P167" s="207"/>
      <c r="Q167" s="207"/>
      <c r="R167" s="207"/>
      <c r="S167" s="207"/>
      <c r="T167" s="208"/>
      <c r="U167" s="13"/>
      <c r="V167" s="13"/>
      <c r="W167" s="13"/>
      <c r="X167" s="13"/>
      <c r="Y167" s="13"/>
      <c r="Z167" s="13"/>
      <c r="AA167" s="13"/>
      <c r="AB167" s="13"/>
      <c r="AC167" s="13"/>
      <c r="AD167" s="13"/>
      <c r="AE167" s="13"/>
      <c r="AT167" s="202" t="s">
        <v>442</v>
      </c>
      <c r="AU167" s="202" t="s">
        <v>79</v>
      </c>
      <c r="AV167" s="13" t="s">
        <v>79</v>
      </c>
      <c r="AW167" s="13" t="s">
        <v>31</v>
      </c>
      <c r="AX167" s="13" t="s">
        <v>76</v>
      </c>
      <c r="AY167" s="202" t="s">
        <v>328</v>
      </c>
    </row>
    <row r="168" s="2" customFormat="1" ht="37.8" customHeight="1">
      <c r="A168" s="41"/>
      <c r="B168" s="176"/>
      <c r="C168" s="177" t="s">
        <v>538</v>
      </c>
      <c r="D168" s="177" t="s">
        <v>331</v>
      </c>
      <c r="E168" s="178" t="s">
        <v>551</v>
      </c>
      <c r="F168" s="179" t="s">
        <v>552</v>
      </c>
      <c r="G168" s="180" t="s">
        <v>476</v>
      </c>
      <c r="H168" s="181">
        <v>63.399999999999999</v>
      </c>
      <c r="I168" s="182"/>
      <c r="J168" s="183">
        <f>ROUND(I168*H168,2)</f>
        <v>0</v>
      </c>
      <c r="K168" s="179" t="s">
        <v>335</v>
      </c>
      <c r="L168" s="42"/>
      <c r="M168" s="184" t="s">
        <v>3</v>
      </c>
      <c r="N168" s="185" t="s">
        <v>40</v>
      </c>
      <c r="O168" s="75"/>
      <c r="P168" s="186">
        <f>O168*H168</f>
        <v>0</v>
      </c>
      <c r="Q168" s="186">
        <v>0.27378000000000002</v>
      </c>
      <c r="R168" s="186">
        <f>Q168*H168</f>
        <v>17.357652000000002</v>
      </c>
      <c r="S168" s="186">
        <v>0</v>
      </c>
      <c r="T168" s="187">
        <f>S168*H168</f>
        <v>0</v>
      </c>
      <c r="U168" s="41"/>
      <c r="V168" s="41"/>
      <c r="W168" s="41"/>
      <c r="X168" s="41"/>
      <c r="Y168" s="41"/>
      <c r="Z168" s="41"/>
      <c r="AA168" s="41"/>
      <c r="AB168" s="41"/>
      <c r="AC168" s="41"/>
      <c r="AD168" s="41"/>
      <c r="AE168" s="41"/>
      <c r="AR168" s="188" t="s">
        <v>113</v>
      </c>
      <c r="AT168" s="188" t="s">
        <v>331</v>
      </c>
      <c r="AU168" s="188" t="s">
        <v>79</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113</v>
      </c>
      <c r="BM168" s="188" t="s">
        <v>9110</v>
      </c>
    </row>
    <row r="169" s="2" customFormat="1">
      <c r="A169" s="41"/>
      <c r="B169" s="42"/>
      <c r="C169" s="41"/>
      <c r="D169" s="190" t="s">
        <v>338</v>
      </c>
      <c r="E169" s="41"/>
      <c r="F169" s="191" t="s">
        <v>554</v>
      </c>
      <c r="G169" s="41"/>
      <c r="H169" s="41"/>
      <c r="I169" s="192"/>
      <c r="J169" s="41"/>
      <c r="K169" s="41"/>
      <c r="L169" s="42"/>
      <c r="M169" s="193"/>
      <c r="N169" s="194"/>
      <c r="O169" s="75"/>
      <c r="P169" s="75"/>
      <c r="Q169" s="75"/>
      <c r="R169" s="75"/>
      <c r="S169" s="75"/>
      <c r="T169" s="76"/>
      <c r="U169" s="41"/>
      <c r="V169" s="41"/>
      <c r="W169" s="41"/>
      <c r="X169" s="41"/>
      <c r="Y169" s="41"/>
      <c r="Z169" s="41"/>
      <c r="AA169" s="41"/>
      <c r="AB169" s="41"/>
      <c r="AC169" s="41"/>
      <c r="AD169" s="41"/>
      <c r="AE169" s="41"/>
      <c r="AT169" s="22" t="s">
        <v>338</v>
      </c>
      <c r="AU169" s="22" t="s">
        <v>79</v>
      </c>
    </row>
    <row r="170" s="13" customFormat="1">
      <c r="A170" s="13"/>
      <c r="B170" s="201"/>
      <c r="C170" s="13"/>
      <c r="D170" s="195" t="s">
        <v>442</v>
      </c>
      <c r="E170" s="202" t="s">
        <v>3</v>
      </c>
      <c r="F170" s="203" t="s">
        <v>9111</v>
      </c>
      <c r="G170" s="13"/>
      <c r="H170" s="204">
        <v>63.399999999999999</v>
      </c>
      <c r="I170" s="205"/>
      <c r="J170" s="13"/>
      <c r="K170" s="13"/>
      <c r="L170" s="201"/>
      <c r="M170" s="206"/>
      <c r="N170" s="207"/>
      <c r="O170" s="207"/>
      <c r="P170" s="207"/>
      <c r="Q170" s="207"/>
      <c r="R170" s="207"/>
      <c r="S170" s="207"/>
      <c r="T170" s="208"/>
      <c r="U170" s="13"/>
      <c r="V170" s="13"/>
      <c r="W170" s="13"/>
      <c r="X170" s="13"/>
      <c r="Y170" s="13"/>
      <c r="Z170" s="13"/>
      <c r="AA170" s="13"/>
      <c r="AB170" s="13"/>
      <c r="AC170" s="13"/>
      <c r="AD170" s="13"/>
      <c r="AE170" s="13"/>
      <c r="AT170" s="202" t="s">
        <v>442</v>
      </c>
      <c r="AU170" s="202" t="s">
        <v>79</v>
      </c>
      <c r="AV170" s="13" t="s">
        <v>79</v>
      </c>
      <c r="AW170" s="13" t="s">
        <v>31</v>
      </c>
      <c r="AX170" s="13" t="s">
        <v>76</v>
      </c>
      <c r="AY170" s="202" t="s">
        <v>328</v>
      </c>
    </row>
    <row r="171" s="12" customFormat="1" ht="22.8" customHeight="1">
      <c r="A171" s="12"/>
      <c r="B171" s="163"/>
      <c r="C171" s="12"/>
      <c r="D171" s="164" t="s">
        <v>68</v>
      </c>
      <c r="E171" s="174" t="s">
        <v>138</v>
      </c>
      <c r="F171" s="174" t="s">
        <v>578</v>
      </c>
      <c r="G171" s="12"/>
      <c r="H171" s="12"/>
      <c r="I171" s="166"/>
      <c r="J171" s="175">
        <f>BK171</f>
        <v>0</v>
      </c>
      <c r="K171" s="12"/>
      <c r="L171" s="163"/>
      <c r="M171" s="168"/>
      <c r="N171" s="169"/>
      <c r="O171" s="169"/>
      <c r="P171" s="170">
        <f>SUM(P172:P245)</f>
        <v>0</v>
      </c>
      <c r="Q171" s="169"/>
      <c r="R171" s="170">
        <f>SUM(R172:R245)</f>
        <v>576.65741362000006</v>
      </c>
      <c r="S171" s="169"/>
      <c r="T171" s="171">
        <f>SUM(T172:T245)</f>
        <v>0</v>
      </c>
      <c r="U171" s="12"/>
      <c r="V171" s="12"/>
      <c r="W171" s="12"/>
      <c r="X171" s="12"/>
      <c r="Y171" s="12"/>
      <c r="Z171" s="12"/>
      <c r="AA171" s="12"/>
      <c r="AB171" s="12"/>
      <c r="AC171" s="12"/>
      <c r="AD171" s="12"/>
      <c r="AE171" s="12"/>
      <c r="AR171" s="164" t="s">
        <v>76</v>
      </c>
      <c r="AT171" s="172" t="s">
        <v>68</v>
      </c>
      <c r="AU171" s="172" t="s">
        <v>76</v>
      </c>
      <c r="AY171" s="164" t="s">
        <v>328</v>
      </c>
      <c r="BK171" s="173">
        <f>SUM(BK172:BK245)</f>
        <v>0</v>
      </c>
    </row>
    <row r="172" s="2" customFormat="1" ht="37.8" customHeight="1">
      <c r="A172" s="41"/>
      <c r="B172" s="176"/>
      <c r="C172" s="177" t="s">
        <v>544</v>
      </c>
      <c r="D172" s="177" t="s">
        <v>331</v>
      </c>
      <c r="E172" s="178" t="s">
        <v>579</v>
      </c>
      <c r="F172" s="179" t="s">
        <v>580</v>
      </c>
      <c r="G172" s="180" t="s">
        <v>439</v>
      </c>
      <c r="H172" s="181">
        <v>878.24000000000001</v>
      </c>
      <c r="I172" s="182"/>
      <c r="J172" s="183">
        <f>ROUND(I172*H172,2)</f>
        <v>0</v>
      </c>
      <c r="K172" s="179" t="s">
        <v>335</v>
      </c>
      <c r="L172" s="42"/>
      <c r="M172" s="184" t="s">
        <v>3</v>
      </c>
      <c r="N172" s="185" t="s">
        <v>40</v>
      </c>
      <c r="O172" s="75"/>
      <c r="P172" s="186">
        <f>O172*H172</f>
        <v>0</v>
      </c>
      <c r="Q172" s="186">
        <v>0</v>
      </c>
      <c r="R172" s="186">
        <f>Q172*H172</f>
        <v>0</v>
      </c>
      <c r="S172" s="186">
        <v>0</v>
      </c>
      <c r="T172" s="187">
        <f>S172*H172</f>
        <v>0</v>
      </c>
      <c r="U172" s="41"/>
      <c r="V172" s="41"/>
      <c r="W172" s="41"/>
      <c r="X172" s="41"/>
      <c r="Y172" s="41"/>
      <c r="Z172" s="41"/>
      <c r="AA172" s="41"/>
      <c r="AB172" s="41"/>
      <c r="AC172" s="41"/>
      <c r="AD172" s="41"/>
      <c r="AE172" s="41"/>
      <c r="AR172" s="188" t="s">
        <v>113</v>
      </c>
      <c r="AT172" s="188" t="s">
        <v>331</v>
      </c>
      <c r="AU172" s="188" t="s">
        <v>79</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9112</v>
      </c>
    </row>
    <row r="173" s="2" customFormat="1">
      <c r="A173" s="41"/>
      <c r="B173" s="42"/>
      <c r="C173" s="41"/>
      <c r="D173" s="190" t="s">
        <v>338</v>
      </c>
      <c r="E173" s="41"/>
      <c r="F173" s="191" t="s">
        <v>582</v>
      </c>
      <c r="G173" s="41"/>
      <c r="H173" s="41"/>
      <c r="I173" s="192"/>
      <c r="J173" s="41"/>
      <c r="K173" s="41"/>
      <c r="L173" s="42"/>
      <c r="M173" s="193"/>
      <c r="N173" s="194"/>
      <c r="O173" s="75"/>
      <c r="P173" s="75"/>
      <c r="Q173" s="75"/>
      <c r="R173" s="75"/>
      <c r="S173" s="75"/>
      <c r="T173" s="76"/>
      <c r="U173" s="41"/>
      <c r="V173" s="41"/>
      <c r="W173" s="41"/>
      <c r="X173" s="41"/>
      <c r="Y173" s="41"/>
      <c r="Z173" s="41"/>
      <c r="AA173" s="41"/>
      <c r="AB173" s="41"/>
      <c r="AC173" s="41"/>
      <c r="AD173" s="41"/>
      <c r="AE173" s="41"/>
      <c r="AT173" s="22" t="s">
        <v>338</v>
      </c>
      <c r="AU173" s="22" t="s">
        <v>79</v>
      </c>
    </row>
    <row r="174" s="13" customFormat="1">
      <c r="A174" s="13"/>
      <c r="B174" s="201"/>
      <c r="C174" s="13"/>
      <c r="D174" s="195" t="s">
        <v>442</v>
      </c>
      <c r="E174" s="202" t="s">
        <v>3</v>
      </c>
      <c r="F174" s="203" t="s">
        <v>9113</v>
      </c>
      <c r="G174" s="13"/>
      <c r="H174" s="204">
        <v>878.24000000000001</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79</v>
      </c>
      <c r="AV174" s="13" t="s">
        <v>79</v>
      </c>
      <c r="AW174" s="13" t="s">
        <v>31</v>
      </c>
      <c r="AX174" s="13" t="s">
        <v>76</v>
      </c>
      <c r="AY174" s="202" t="s">
        <v>328</v>
      </c>
    </row>
    <row r="175" s="2" customFormat="1" ht="21.75" customHeight="1">
      <c r="A175" s="41"/>
      <c r="B175" s="176"/>
      <c r="C175" s="224" t="s">
        <v>550</v>
      </c>
      <c r="D175" s="224" t="s">
        <v>539</v>
      </c>
      <c r="E175" s="225" t="s">
        <v>583</v>
      </c>
      <c r="F175" s="226" t="s">
        <v>584</v>
      </c>
      <c r="G175" s="227" t="s">
        <v>585</v>
      </c>
      <c r="H175" s="228">
        <v>24.370999999999999</v>
      </c>
      <c r="I175" s="229"/>
      <c r="J175" s="230">
        <f>ROUND(I175*H175,2)</f>
        <v>0</v>
      </c>
      <c r="K175" s="226" t="s">
        <v>335</v>
      </c>
      <c r="L175" s="231"/>
      <c r="M175" s="232" t="s">
        <v>3</v>
      </c>
      <c r="N175" s="233" t="s">
        <v>40</v>
      </c>
      <c r="O175" s="75"/>
      <c r="P175" s="186">
        <f>O175*H175</f>
        <v>0</v>
      </c>
      <c r="Q175" s="186">
        <v>1</v>
      </c>
      <c r="R175" s="186">
        <f>Q175*H175</f>
        <v>24.370999999999999</v>
      </c>
      <c r="S175" s="186">
        <v>0</v>
      </c>
      <c r="T175" s="187">
        <f>S175*H175</f>
        <v>0</v>
      </c>
      <c r="U175" s="41"/>
      <c r="V175" s="41"/>
      <c r="W175" s="41"/>
      <c r="X175" s="41"/>
      <c r="Y175" s="41"/>
      <c r="Z175" s="41"/>
      <c r="AA175" s="41"/>
      <c r="AB175" s="41"/>
      <c r="AC175" s="41"/>
      <c r="AD175" s="41"/>
      <c r="AE175" s="41"/>
      <c r="AR175" s="188" t="s">
        <v>171</v>
      </c>
      <c r="AT175" s="188" t="s">
        <v>539</v>
      </c>
      <c r="AU175" s="188" t="s">
        <v>79</v>
      </c>
      <c r="AY175" s="22" t="s">
        <v>328</v>
      </c>
      <c r="BE175" s="189">
        <f>IF(N175="základní",J175,0)</f>
        <v>0</v>
      </c>
      <c r="BF175" s="189">
        <f>IF(N175="snížená",J175,0)</f>
        <v>0</v>
      </c>
      <c r="BG175" s="189">
        <f>IF(N175="zákl. přenesená",J175,0)</f>
        <v>0</v>
      </c>
      <c r="BH175" s="189">
        <f>IF(N175="sníž. přenesená",J175,0)</f>
        <v>0</v>
      </c>
      <c r="BI175" s="189">
        <f>IF(N175="nulová",J175,0)</f>
        <v>0</v>
      </c>
      <c r="BJ175" s="22" t="s">
        <v>76</v>
      </c>
      <c r="BK175" s="189">
        <f>ROUND(I175*H175,2)</f>
        <v>0</v>
      </c>
      <c r="BL175" s="22" t="s">
        <v>113</v>
      </c>
      <c r="BM175" s="188" t="s">
        <v>9114</v>
      </c>
    </row>
    <row r="176" s="13" customFormat="1">
      <c r="A176" s="13"/>
      <c r="B176" s="201"/>
      <c r="C176" s="13"/>
      <c r="D176" s="195" t="s">
        <v>442</v>
      </c>
      <c r="E176" s="202" t="s">
        <v>3</v>
      </c>
      <c r="F176" s="203" t="s">
        <v>9115</v>
      </c>
      <c r="G176" s="13"/>
      <c r="H176" s="204">
        <v>24.370999999999999</v>
      </c>
      <c r="I176" s="205"/>
      <c r="J176" s="13"/>
      <c r="K176" s="13"/>
      <c r="L176" s="201"/>
      <c r="M176" s="206"/>
      <c r="N176" s="207"/>
      <c r="O176" s="207"/>
      <c r="P176" s="207"/>
      <c r="Q176" s="207"/>
      <c r="R176" s="207"/>
      <c r="S176" s="207"/>
      <c r="T176" s="208"/>
      <c r="U176" s="13"/>
      <c r="V176" s="13"/>
      <c r="W176" s="13"/>
      <c r="X176" s="13"/>
      <c r="Y176" s="13"/>
      <c r="Z176" s="13"/>
      <c r="AA176" s="13"/>
      <c r="AB176" s="13"/>
      <c r="AC176" s="13"/>
      <c r="AD176" s="13"/>
      <c r="AE176" s="13"/>
      <c r="AT176" s="202" t="s">
        <v>442</v>
      </c>
      <c r="AU176" s="202" t="s">
        <v>79</v>
      </c>
      <c r="AV176" s="13" t="s">
        <v>79</v>
      </c>
      <c r="AW176" s="13" t="s">
        <v>31</v>
      </c>
      <c r="AX176" s="13" t="s">
        <v>76</v>
      </c>
      <c r="AY176" s="202" t="s">
        <v>328</v>
      </c>
    </row>
    <row r="177" s="2" customFormat="1" ht="24.15" customHeight="1">
      <c r="A177" s="41"/>
      <c r="B177" s="176"/>
      <c r="C177" s="177" t="s">
        <v>556</v>
      </c>
      <c r="D177" s="177" t="s">
        <v>331</v>
      </c>
      <c r="E177" s="178" t="s">
        <v>599</v>
      </c>
      <c r="F177" s="179" t="s">
        <v>600</v>
      </c>
      <c r="G177" s="180" t="s">
        <v>439</v>
      </c>
      <c r="H177" s="181">
        <v>8.4100000000000001</v>
      </c>
      <c r="I177" s="182"/>
      <c r="J177" s="183">
        <f>ROUND(I177*H177,2)</f>
        <v>0</v>
      </c>
      <c r="K177" s="179" t="s">
        <v>335</v>
      </c>
      <c r="L177" s="42"/>
      <c r="M177" s="184" t="s">
        <v>3</v>
      </c>
      <c r="N177" s="185" t="s">
        <v>40</v>
      </c>
      <c r="O177" s="75"/>
      <c r="P177" s="186">
        <f>O177*H177</f>
        <v>0</v>
      </c>
      <c r="Q177" s="186">
        <v>0.096680000000000002</v>
      </c>
      <c r="R177" s="186">
        <f>Q177*H177</f>
        <v>0.81307879999999999</v>
      </c>
      <c r="S177" s="186">
        <v>0</v>
      </c>
      <c r="T177" s="187">
        <f>S177*H177</f>
        <v>0</v>
      </c>
      <c r="U177" s="41"/>
      <c r="V177" s="41"/>
      <c r="W177" s="41"/>
      <c r="X177" s="41"/>
      <c r="Y177" s="41"/>
      <c r="Z177" s="41"/>
      <c r="AA177" s="41"/>
      <c r="AB177" s="41"/>
      <c r="AC177" s="41"/>
      <c r="AD177" s="41"/>
      <c r="AE177" s="41"/>
      <c r="AR177" s="188" t="s">
        <v>113</v>
      </c>
      <c r="AT177" s="188" t="s">
        <v>331</v>
      </c>
      <c r="AU177" s="188" t="s">
        <v>79</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9116</v>
      </c>
    </row>
    <row r="178" s="2" customFormat="1">
      <c r="A178" s="41"/>
      <c r="B178" s="42"/>
      <c r="C178" s="41"/>
      <c r="D178" s="190" t="s">
        <v>338</v>
      </c>
      <c r="E178" s="41"/>
      <c r="F178" s="191" t="s">
        <v>602</v>
      </c>
      <c r="G178" s="41"/>
      <c r="H178" s="41"/>
      <c r="I178" s="192"/>
      <c r="J178" s="41"/>
      <c r="K178" s="41"/>
      <c r="L178" s="42"/>
      <c r="M178" s="193"/>
      <c r="N178" s="194"/>
      <c r="O178" s="75"/>
      <c r="P178" s="75"/>
      <c r="Q178" s="75"/>
      <c r="R178" s="75"/>
      <c r="S178" s="75"/>
      <c r="T178" s="76"/>
      <c r="U178" s="41"/>
      <c r="V178" s="41"/>
      <c r="W178" s="41"/>
      <c r="X178" s="41"/>
      <c r="Y178" s="41"/>
      <c r="Z178" s="41"/>
      <c r="AA178" s="41"/>
      <c r="AB178" s="41"/>
      <c r="AC178" s="41"/>
      <c r="AD178" s="41"/>
      <c r="AE178" s="41"/>
      <c r="AT178" s="22" t="s">
        <v>338</v>
      </c>
      <c r="AU178" s="22" t="s">
        <v>79</v>
      </c>
    </row>
    <row r="179" s="13" customFormat="1">
      <c r="A179" s="13"/>
      <c r="B179" s="201"/>
      <c r="C179" s="13"/>
      <c r="D179" s="195" t="s">
        <v>442</v>
      </c>
      <c r="E179" s="202" t="s">
        <v>3</v>
      </c>
      <c r="F179" s="203" t="s">
        <v>9117</v>
      </c>
      <c r="G179" s="13"/>
      <c r="H179" s="204">
        <v>8.4100000000000001</v>
      </c>
      <c r="I179" s="205"/>
      <c r="J179" s="13"/>
      <c r="K179" s="13"/>
      <c r="L179" s="201"/>
      <c r="M179" s="206"/>
      <c r="N179" s="207"/>
      <c r="O179" s="207"/>
      <c r="P179" s="207"/>
      <c r="Q179" s="207"/>
      <c r="R179" s="207"/>
      <c r="S179" s="207"/>
      <c r="T179" s="208"/>
      <c r="U179" s="13"/>
      <c r="V179" s="13"/>
      <c r="W179" s="13"/>
      <c r="X179" s="13"/>
      <c r="Y179" s="13"/>
      <c r="Z179" s="13"/>
      <c r="AA179" s="13"/>
      <c r="AB179" s="13"/>
      <c r="AC179" s="13"/>
      <c r="AD179" s="13"/>
      <c r="AE179" s="13"/>
      <c r="AT179" s="202" t="s">
        <v>442</v>
      </c>
      <c r="AU179" s="202" t="s">
        <v>79</v>
      </c>
      <c r="AV179" s="13" t="s">
        <v>79</v>
      </c>
      <c r="AW179" s="13" t="s">
        <v>31</v>
      </c>
      <c r="AX179" s="13" t="s">
        <v>69</v>
      </c>
      <c r="AY179" s="202" t="s">
        <v>328</v>
      </c>
    </row>
    <row r="180" s="14" customFormat="1">
      <c r="A180" s="14"/>
      <c r="B180" s="209"/>
      <c r="C180" s="14"/>
      <c r="D180" s="195" t="s">
        <v>442</v>
      </c>
      <c r="E180" s="210" t="s">
        <v>3</v>
      </c>
      <c r="F180" s="211" t="s">
        <v>452</v>
      </c>
      <c r="G180" s="14"/>
      <c r="H180" s="212">
        <v>8.4100000000000001</v>
      </c>
      <c r="I180" s="213"/>
      <c r="J180" s="14"/>
      <c r="K180" s="14"/>
      <c r="L180" s="209"/>
      <c r="M180" s="214"/>
      <c r="N180" s="215"/>
      <c r="O180" s="215"/>
      <c r="P180" s="215"/>
      <c r="Q180" s="215"/>
      <c r="R180" s="215"/>
      <c r="S180" s="215"/>
      <c r="T180" s="216"/>
      <c r="U180" s="14"/>
      <c r="V180" s="14"/>
      <c r="W180" s="14"/>
      <c r="X180" s="14"/>
      <c r="Y180" s="14"/>
      <c r="Z180" s="14"/>
      <c r="AA180" s="14"/>
      <c r="AB180" s="14"/>
      <c r="AC180" s="14"/>
      <c r="AD180" s="14"/>
      <c r="AE180" s="14"/>
      <c r="AT180" s="210" t="s">
        <v>442</v>
      </c>
      <c r="AU180" s="210" t="s">
        <v>79</v>
      </c>
      <c r="AV180" s="14" t="s">
        <v>113</v>
      </c>
      <c r="AW180" s="14" t="s">
        <v>31</v>
      </c>
      <c r="AX180" s="14" t="s">
        <v>76</v>
      </c>
      <c r="AY180" s="210" t="s">
        <v>328</v>
      </c>
    </row>
    <row r="181" s="2" customFormat="1" ht="24.15" customHeight="1">
      <c r="A181" s="41"/>
      <c r="B181" s="176"/>
      <c r="C181" s="177" t="s">
        <v>8</v>
      </c>
      <c r="D181" s="177" t="s">
        <v>331</v>
      </c>
      <c r="E181" s="178" t="s">
        <v>611</v>
      </c>
      <c r="F181" s="179" t="s">
        <v>612</v>
      </c>
      <c r="G181" s="180" t="s">
        <v>439</v>
      </c>
      <c r="H181" s="181">
        <v>7.359</v>
      </c>
      <c r="I181" s="182"/>
      <c r="J181" s="183">
        <f>ROUND(I181*H181,2)</f>
        <v>0</v>
      </c>
      <c r="K181" s="179" t="s">
        <v>335</v>
      </c>
      <c r="L181" s="42"/>
      <c r="M181" s="184" t="s">
        <v>3</v>
      </c>
      <c r="N181" s="185" t="s">
        <v>40</v>
      </c>
      <c r="O181" s="75"/>
      <c r="P181" s="186">
        <f>O181*H181</f>
        <v>0</v>
      </c>
      <c r="Q181" s="186">
        <v>0.18151999999999999</v>
      </c>
      <c r="R181" s="186">
        <f>Q181*H181</f>
        <v>1.33580568</v>
      </c>
      <c r="S181" s="186">
        <v>0</v>
      </c>
      <c r="T181" s="187">
        <f>S181*H181</f>
        <v>0</v>
      </c>
      <c r="U181" s="41"/>
      <c r="V181" s="41"/>
      <c r="W181" s="41"/>
      <c r="X181" s="41"/>
      <c r="Y181" s="41"/>
      <c r="Z181" s="41"/>
      <c r="AA181" s="41"/>
      <c r="AB181" s="41"/>
      <c r="AC181" s="41"/>
      <c r="AD181" s="41"/>
      <c r="AE181" s="41"/>
      <c r="AR181" s="188" t="s">
        <v>113</v>
      </c>
      <c r="AT181" s="188" t="s">
        <v>331</v>
      </c>
      <c r="AU181" s="188" t="s">
        <v>79</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113</v>
      </c>
      <c r="BM181" s="188" t="s">
        <v>9118</v>
      </c>
    </row>
    <row r="182" s="2" customFormat="1">
      <c r="A182" s="41"/>
      <c r="B182" s="42"/>
      <c r="C182" s="41"/>
      <c r="D182" s="190" t="s">
        <v>338</v>
      </c>
      <c r="E182" s="41"/>
      <c r="F182" s="191" t="s">
        <v>614</v>
      </c>
      <c r="G182" s="41"/>
      <c r="H182" s="41"/>
      <c r="I182" s="192"/>
      <c r="J182" s="41"/>
      <c r="K182" s="41"/>
      <c r="L182" s="42"/>
      <c r="M182" s="193"/>
      <c r="N182" s="194"/>
      <c r="O182" s="75"/>
      <c r="P182" s="75"/>
      <c r="Q182" s="75"/>
      <c r="R182" s="75"/>
      <c r="S182" s="75"/>
      <c r="T182" s="76"/>
      <c r="U182" s="41"/>
      <c r="V182" s="41"/>
      <c r="W182" s="41"/>
      <c r="X182" s="41"/>
      <c r="Y182" s="41"/>
      <c r="Z182" s="41"/>
      <c r="AA182" s="41"/>
      <c r="AB182" s="41"/>
      <c r="AC182" s="41"/>
      <c r="AD182" s="41"/>
      <c r="AE182" s="41"/>
      <c r="AT182" s="22" t="s">
        <v>338</v>
      </c>
      <c r="AU182" s="22" t="s">
        <v>79</v>
      </c>
    </row>
    <row r="183" s="13" customFormat="1">
      <c r="A183" s="13"/>
      <c r="B183" s="201"/>
      <c r="C183" s="13"/>
      <c r="D183" s="195" t="s">
        <v>442</v>
      </c>
      <c r="E183" s="202" t="s">
        <v>3</v>
      </c>
      <c r="F183" s="203" t="s">
        <v>9119</v>
      </c>
      <c r="G183" s="13"/>
      <c r="H183" s="204">
        <v>7.359</v>
      </c>
      <c r="I183" s="205"/>
      <c r="J183" s="13"/>
      <c r="K183" s="13"/>
      <c r="L183" s="201"/>
      <c r="M183" s="206"/>
      <c r="N183" s="207"/>
      <c r="O183" s="207"/>
      <c r="P183" s="207"/>
      <c r="Q183" s="207"/>
      <c r="R183" s="207"/>
      <c r="S183" s="207"/>
      <c r="T183" s="208"/>
      <c r="U183" s="13"/>
      <c r="V183" s="13"/>
      <c r="W183" s="13"/>
      <c r="X183" s="13"/>
      <c r="Y183" s="13"/>
      <c r="Z183" s="13"/>
      <c r="AA183" s="13"/>
      <c r="AB183" s="13"/>
      <c r="AC183" s="13"/>
      <c r="AD183" s="13"/>
      <c r="AE183" s="13"/>
      <c r="AT183" s="202" t="s">
        <v>442</v>
      </c>
      <c r="AU183" s="202" t="s">
        <v>79</v>
      </c>
      <c r="AV183" s="13" t="s">
        <v>79</v>
      </c>
      <c r="AW183" s="13" t="s">
        <v>31</v>
      </c>
      <c r="AX183" s="13" t="s">
        <v>69</v>
      </c>
      <c r="AY183" s="202" t="s">
        <v>328</v>
      </c>
    </row>
    <row r="184" s="14" customFormat="1">
      <c r="A184" s="14"/>
      <c r="B184" s="209"/>
      <c r="C184" s="14"/>
      <c r="D184" s="195" t="s">
        <v>442</v>
      </c>
      <c r="E184" s="210" t="s">
        <v>3</v>
      </c>
      <c r="F184" s="211" t="s">
        <v>452</v>
      </c>
      <c r="G184" s="14"/>
      <c r="H184" s="212">
        <v>7.359</v>
      </c>
      <c r="I184" s="213"/>
      <c r="J184" s="14"/>
      <c r="K184" s="14"/>
      <c r="L184" s="209"/>
      <c r="M184" s="214"/>
      <c r="N184" s="215"/>
      <c r="O184" s="215"/>
      <c r="P184" s="215"/>
      <c r="Q184" s="215"/>
      <c r="R184" s="215"/>
      <c r="S184" s="215"/>
      <c r="T184" s="216"/>
      <c r="U184" s="14"/>
      <c r="V184" s="14"/>
      <c r="W184" s="14"/>
      <c r="X184" s="14"/>
      <c r="Y184" s="14"/>
      <c r="Z184" s="14"/>
      <c r="AA184" s="14"/>
      <c r="AB184" s="14"/>
      <c r="AC184" s="14"/>
      <c r="AD184" s="14"/>
      <c r="AE184" s="14"/>
      <c r="AT184" s="210" t="s">
        <v>442</v>
      </c>
      <c r="AU184" s="210" t="s">
        <v>79</v>
      </c>
      <c r="AV184" s="14" t="s">
        <v>113</v>
      </c>
      <c r="AW184" s="14" t="s">
        <v>31</v>
      </c>
      <c r="AX184" s="14" t="s">
        <v>76</v>
      </c>
      <c r="AY184" s="210" t="s">
        <v>328</v>
      </c>
    </row>
    <row r="185" s="2" customFormat="1" ht="33" customHeight="1">
      <c r="A185" s="41"/>
      <c r="B185" s="176"/>
      <c r="C185" s="177" t="s">
        <v>564</v>
      </c>
      <c r="D185" s="177" t="s">
        <v>331</v>
      </c>
      <c r="E185" s="178" t="s">
        <v>617</v>
      </c>
      <c r="F185" s="179" t="s">
        <v>618</v>
      </c>
      <c r="G185" s="180" t="s">
        <v>439</v>
      </c>
      <c r="H185" s="181">
        <v>5.8869999999999996</v>
      </c>
      <c r="I185" s="182"/>
      <c r="J185" s="183">
        <f>ROUND(I185*H185,2)</f>
        <v>0</v>
      </c>
      <c r="K185" s="179" t="s">
        <v>335</v>
      </c>
      <c r="L185" s="42"/>
      <c r="M185" s="184" t="s">
        <v>3</v>
      </c>
      <c r="N185" s="185" t="s">
        <v>40</v>
      </c>
      <c r="O185" s="75"/>
      <c r="P185" s="186">
        <f>O185*H185</f>
        <v>0</v>
      </c>
      <c r="Q185" s="186">
        <v>0.23737</v>
      </c>
      <c r="R185" s="186">
        <f>Q185*H185</f>
        <v>1.39739719</v>
      </c>
      <c r="S185" s="186">
        <v>0</v>
      </c>
      <c r="T185" s="187">
        <f>S185*H185</f>
        <v>0</v>
      </c>
      <c r="U185" s="41"/>
      <c r="V185" s="41"/>
      <c r="W185" s="41"/>
      <c r="X185" s="41"/>
      <c r="Y185" s="41"/>
      <c r="Z185" s="41"/>
      <c r="AA185" s="41"/>
      <c r="AB185" s="41"/>
      <c r="AC185" s="41"/>
      <c r="AD185" s="41"/>
      <c r="AE185" s="41"/>
      <c r="AR185" s="188" t="s">
        <v>113</v>
      </c>
      <c r="AT185" s="188" t="s">
        <v>331</v>
      </c>
      <c r="AU185" s="188" t="s">
        <v>79</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9120</v>
      </c>
    </row>
    <row r="186" s="2" customFormat="1">
      <c r="A186" s="41"/>
      <c r="B186" s="42"/>
      <c r="C186" s="41"/>
      <c r="D186" s="190" t="s">
        <v>338</v>
      </c>
      <c r="E186" s="41"/>
      <c r="F186" s="191" t="s">
        <v>620</v>
      </c>
      <c r="G186" s="41"/>
      <c r="H186" s="41"/>
      <c r="I186" s="192"/>
      <c r="J186" s="41"/>
      <c r="K186" s="41"/>
      <c r="L186" s="42"/>
      <c r="M186" s="193"/>
      <c r="N186" s="194"/>
      <c r="O186" s="75"/>
      <c r="P186" s="75"/>
      <c r="Q186" s="75"/>
      <c r="R186" s="75"/>
      <c r="S186" s="75"/>
      <c r="T186" s="76"/>
      <c r="U186" s="41"/>
      <c r="V186" s="41"/>
      <c r="W186" s="41"/>
      <c r="X186" s="41"/>
      <c r="Y186" s="41"/>
      <c r="Z186" s="41"/>
      <c r="AA186" s="41"/>
      <c r="AB186" s="41"/>
      <c r="AC186" s="41"/>
      <c r="AD186" s="41"/>
      <c r="AE186" s="41"/>
      <c r="AT186" s="22" t="s">
        <v>338</v>
      </c>
      <c r="AU186" s="22" t="s">
        <v>79</v>
      </c>
    </row>
    <row r="187" s="13" customFormat="1">
      <c r="A187" s="13"/>
      <c r="B187" s="201"/>
      <c r="C187" s="13"/>
      <c r="D187" s="195" t="s">
        <v>442</v>
      </c>
      <c r="E187" s="202" t="s">
        <v>3</v>
      </c>
      <c r="F187" s="203" t="s">
        <v>9121</v>
      </c>
      <c r="G187" s="13"/>
      <c r="H187" s="204">
        <v>5.8869999999999996</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31</v>
      </c>
      <c r="AX187" s="13" t="s">
        <v>69</v>
      </c>
      <c r="AY187" s="202" t="s">
        <v>328</v>
      </c>
    </row>
    <row r="188" s="14" customFormat="1">
      <c r="A188" s="14"/>
      <c r="B188" s="209"/>
      <c r="C188" s="14"/>
      <c r="D188" s="195" t="s">
        <v>442</v>
      </c>
      <c r="E188" s="210" t="s">
        <v>3</v>
      </c>
      <c r="F188" s="211" t="s">
        <v>452</v>
      </c>
      <c r="G188" s="14"/>
      <c r="H188" s="212">
        <v>5.8869999999999996</v>
      </c>
      <c r="I188" s="213"/>
      <c r="J188" s="14"/>
      <c r="K188" s="14"/>
      <c r="L188" s="209"/>
      <c r="M188" s="214"/>
      <c r="N188" s="215"/>
      <c r="O188" s="215"/>
      <c r="P188" s="215"/>
      <c r="Q188" s="215"/>
      <c r="R188" s="215"/>
      <c r="S188" s="215"/>
      <c r="T188" s="216"/>
      <c r="U188" s="14"/>
      <c r="V188" s="14"/>
      <c r="W188" s="14"/>
      <c r="X188" s="14"/>
      <c r="Y188" s="14"/>
      <c r="Z188" s="14"/>
      <c r="AA188" s="14"/>
      <c r="AB188" s="14"/>
      <c r="AC188" s="14"/>
      <c r="AD188" s="14"/>
      <c r="AE188" s="14"/>
      <c r="AT188" s="210" t="s">
        <v>442</v>
      </c>
      <c r="AU188" s="210" t="s">
        <v>79</v>
      </c>
      <c r="AV188" s="14" t="s">
        <v>113</v>
      </c>
      <c r="AW188" s="14" t="s">
        <v>31</v>
      </c>
      <c r="AX188" s="14" t="s">
        <v>76</v>
      </c>
      <c r="AY188" s="210" t="s">
        <v>328</v>
      </c>
    </row>
    <row r="189" s="2" customFormat="1" ht="24.15" customHeight="1">
      <c r="A189" s="41"/>
      <c r="B189" s="176"/>
      <c r="C189" s="177" t="s">
        <v>571</v>
      </c>
      <c r="D189" s="177" t="s">
        <v>331</v>
      </c>
      <c r="E189" s="178" t="s">
        <v>622</v>
      </c>
      <c r="F189" s="179" t="s">
        <v>623</v>
      </c>
      <c r="G189" s="180" t="s">
        <v>439</v>
      </c>
      <c r="H189" s="181">
        <v>4.2050000000000001</v>
      </c>
      <c r="I189" s="182"/>
      <c r="J189" s="183">
        <f>ROUND(I189*H189,2)</f>
        <v>0</v>
      </c>
      <c r="K189" s="179" t="s">
        <v>335</v>
      </c>
      <c r="L189" s="42"/>
      <c r="M189" s="184" t="s">
        <v>3</v>
      </c>
      <c r="N189" s="185" t="s">
        <v>40</v>
      </c>
      <c r="O189" s="75"/>
      <c r="P189" s="186">
        <f>O189*H189</f>
        <v>0</v>
      </c>
      <c r="Q189" s="186">
        <v>0.49586999999999998</v>
      </c>
      <c r="R189" s="186">
        <f>Q189*H189</f>
        <v>2.08513335</v>
      </c>
      <c r="S189" s="186">
        <v>0</v>
      </c>
      <c r="T189" s="187">
        <f>S189*H189</f>
        <v>0</v>
      </c>
      <c r="U189" s="41"/>
      <c r="V189" s="41"/>
      <c r="W189" s="41"/>
      <c r="X189" s="41"/>
      <c r="Y189" s="41"/>
      <c r="Z189" s="41"/>
      <c r="AA189" s="41"/>
      <c r="AB189" s="41"/>
      <c r="AC189" s="41"/>
      <c r="AD189" s="41"/>
      <c r="AE189" s="41"/>
      <c r="AR189" s="188" t="s">
        <v>113</v>
      </c>
      <c r="AT189" s="188" t="s">
        <v>331</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9122</v>
      </c>
    </row>
    <row r="190" s="2" customFormat="1">
      <c r="A190" s="41"/>
      <c r="B190" s="42"/>
      <c r="C190" s="41"/>
      <c r="D190" s="190" t="s">
        <v>338</v>
      </c>
      <c r="E190" s="41"/>
      <c r="F190" s="191" t="s">
        <v>625</v>
      </c>
      <c r="G190" s="41"/>
      <c r="H190" s="41"/>
      <c r="I190" s="192"/>
      <c r="J190" s="41"/>
      <c r="K190" s="41"/>
      <c r="L190" s="42"/>
      <c r="M190" s="193"/>
      <c r="N190" s="194"/>
      <c r="O190" s="75"/>
      <c r="P190" s="75"/>
      <c r="Q190" s="75"/>
      <c r="R190" s="75"/>
      <c r="S190" s="75"/>
      <c r="T190" s="76"/>
      <c r="U190" s="41"/>
      <c r="V190" s="41"/>
      <c r="W190" s="41"/>
      <c r="X190" s="41"/>
      <c r="Y190" s="41"/>
      <c r="Z190" s="41"/>
      <c r="AA190" s="41"/>
      <c r="AB190" s="41"/>
      <c r="AC190" s="41"/>
      <c r="AD190" s="41"/>
      <c r="AE190" s="41"/>
      <c r="AT190" s="22" t="s">
        <v>338</v>
      </c>
      <c r="AU190" s="22" t="s">
        <v>79</v>
      </c>
    </row>
    <row r="191" s="13" customFormat="1">
      <c r="A191" s="13"/>
      <c r="B191" s="201"/>
      <c r="C191" s="13"/>
      <c r="D191" s="195" t="s">
        <v>442</v>
      </c>
      <c r="E191" s="202" t="s">
        <v>3</v>
      </c>
      <c r="F191" s="203" t="s">
        <v>9123</v>
      </c>
      <c r="G191" s="13"/>
      <c r="H191" s="204">
        <v>4.2050000000000001</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79</v>
      </c>
      <c r="AV191" s="13" t="s">
        <v>79</v>
      </c>
      <c r="AW191" s="13" t="s">
        <v>31</v>
      </c>
      <c r="AX191" s="13" t="s">
        <v>69</v>
      </c>
      <c r="AY191" s="202" t="s">
        <v>328</v>
      </c>
    </row>
    <row r="192" s="14" customFormat="1">
      <c r="A192" s="14"/>
      <c r="B192" s="209"/>
      <c r="C192" s="14"/>
      <c r="D192" s="195" t="s">
        <v>442</v>
      </c>
      <c r="E192" s="210" t="s">
        <v>3</v>
      </c>
      <c r="F192" s="211" t="s">
        <v>452</v>
      </c>
      <c r="G192" s="14"/>
      <c r="H192" s="212">
        <v>4.2050000000000001</v>
      </c>
      <c r="I192" s="213"/>
      <c r="J192" s="14"/>
      <c r="K192" s="14"/>
      <c r="L192" s="209"/>
      <c r="M192" s="214"/>
      <c r="N192" s="215"/>
      <c r="O192" s="215"/>
      <c r="P192" s="215"/>
      <c r="Q192" s="215"/>
      <c r="R192" s="215"/>
      <c r="S192" s="215"/>
      <c r="T192" s="216"/>
      <c r="U192" s="14"/>
      <c r="V192" s="14"/>
      <c r="W192" s="14"/>
      <c r="X192" s="14"/>
      <c r="Y192" s="14"/>
      <c r="Z192" s="14"/>
      <c r="AA192" s="14"/>
      <c r="AB192" s="14"/>
      <c r="AC192" s="14"/>
      <c r="AD192" s="14"/>
      <c r="AE192" s="14"/>
      <c r="AT192" s="210" t="s">
        <v>442</v>
      </c>
      <c r="AU192" s="210" t="s">
        <v>79</v>
      </c>
      <c r="AV192" s="14" t="s">
        <v>113</v>
      </c>
      <c r="AW192" s="14" t="s">
        <v>31</v>
      </c>
      <c r="AX192" s="14" t="s">
        <v>76</v>
      </c>
      <c r="AY192" s="210" t="s">
        <v>328</v>
      </c>
    </row>
    <row r="193" s="2" customFormat="1" ht="24.15" customHeight="1">
      <c r="A193" s="41"/>
      <c r="B193" s="176"/>
      <c r="C193" s="177" t="s">
        <v>576</v>
      </c>
      <c r="D193" s="177" t="s">
        <v>331</v>
      </c>
      <c r="E193" s="178" t="s">
        <v>704</v>
      </c>
      <c r="F193" s="179" t="s">
        <v>705</v>
      </c>
      <c r="G193" s="180" t="s">
        <v>439</v>
      </c>
      <c r="H193" s="181">
        <v>1.472</v>
      </c>
      <c r="I193" s="182"/>
      <c r="J193" s="183">
        <f>ROUND(I193*H193,2)</f>
        <v>0</v>
      </c>
      <c r="K193" s="179" t="s">
        <v>8690</v>
      </c>
      <c r="L193" s="42"/>
      <c r="M193" s="184" t="s">
        <v>3</v>
      </c>
      <c r="N193" s="185" t="s">
        <v>40</v>
      </c>
      <c r="O193" s="75"/>
      <c r="P193" s="186">
        <f>O193*H193</f>
        <v>0</v>
      </c>
      <c r="Q193" s="186">
        <v>0</v>
      </c>
      <c r="R193" s="186">
        <f>Q193*H193</f>
        <v>0</v>
      </c>
      <c r="S193" s="186">
        <v>0</v>
      </c>
      <c r="T193" s="187">
        <f>S193*H193</f>
        <v>0</v>
      </c>
      <c r="U193" s="41"/>
      <c r="V193" s="41"/>
      <c r="W193" s="41"/>
      <c r="X193" s="41"/>
      <c r="Y193" s="41"/>
      <c r="Z193" s="41"/>
      <c r="AA193" s="41"/>
      <c r="AB193" s="41"/>
      <c r="AC193" s="41"/>
      <c r="AD193" s="41"/>
      <c r="AE193" s="41"/>
      <c r="AR193" s="188" t="s">
        <v>113</v>
      </c>
      <c r="AT193" s="188" t="s">
        <v>331</v>
      </c>
      <c r="AU193" s="188" t="s">
        <v>79</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9124</v>
      </c>
    </row>
    <row r="194" s="2" customFormat="1">
      <c r="A194" s="41"/>
      <c r="B194" s="42"/>
      <c r="C194" s="41"/>
      <c r="D194" s="190" t="s">
        <v>338</v>
      </c>
      <c r="E194" s="41"/>
      <c r="F194" s="191" t="s">
        <v>9125</v>
      </c>
      <c r="G194" s="41"/>
      <c r="H194" s="41"/>
      <c r="I194" s="192"/>
      <c r="J194" s="41"/>
      <c r="K194" s="41"/>
      <c r="L194" s="42"/>
      <c r="M194" s="193"/>
      <c r="N194" s="194"/>
      <c r="O194" s="75"/>
      <c r="P194" s="75"/>
      <c r="Q194" s="75"/>
      <c r="R194" s="75"/>
      <c r="S194" s="75"/>
      <c r="T194" s="76"/>
      <c r="U194" s="41"/>
      <c r="V194" s="41"/>
      <c r="W194" s="41"/>
      <c r="X194" s="41"/>
      <c r="Y194" s="41"/>
      <c r="Z194" s="41"/>
      <c r="AA194" s="41"/>
      <c r="AB194" s="41"/>
      <c r="AC194" s="41"/>
      <c r="AD194" s="41"/>
      <c r="AE194" s="41"/>
      <c r="AT194" s="22" t="s">
        <v>338</v>
      </c>
      <c r="AU194" s="22" t="s">
        <v>79</v>
      </c>
    </row>
    <row r="195" s="13" customFormat="1">
      <c r="A195" s="13"/>
      <c r="B195" s="201"/>
      <c r="C195" s="13"/>
      <c r="D195" s="195" t="s">
        <v>442</v>
      </c>
      <c r="E195" s="202" t="s">
        <v>3</v>
      </c>
      <c r="F195" s="203" t="s">
        <v>9126</v>
      </c>
      <c r="G195" s="13"/>
      <c r="H195" s="204">
        <v>1.472</v>
      </c>
      <c r="I195" s="205"/>
      <c r="J195" s="13"/>
      <c r="K195" s="13"/>
      <c r="L195" s="201"/>
      <c r="M195" s="206"/>
      <c r="N195" s="207"/>
      <c r="O195" s="207"/>
      <c r="P195" s="207"/>
      <c r="Q195" s="207"/>
      <c r="R195" s="207"/>
      <c r="S195" s="207"/>
      <c r="T195" s="208"/>
      <c r="U195" s="13"/>
      <c r="V195" s="13"/>
      <c r="W195" s="13"/>
      <c r="X195" s="13"/>
      <c r="Y195" s="13"/>
      <c r="Z195" s="13"/>
      <c r="AA195" s="13"/>
      <c r="AB195" s="13"/>
      <c r="AC195" s="13"/>
      <c r="AD195" s="13"/>
      <c r="AE195" s="13"/>
      <c r="AT195" s="202" t="s">
        <v>442</v>
      </c>
      <c r="AU195" s="202" t="s">
        <v>79</v>
      </c>
      <c r="AV195" s="13" t="s">
        <v>79</v>
      </c>
      <c r="AW195" s="13" t="s">
        <v>31</v>
      </c>
      <c r="AX195" s="13" t="s">
        <v>69</v>
      </c>
      <c r="AY195" s="202" t="s">
        <v>328</v>
      </c>
    </row>
    <row r="196" s="14" customFormat="1">
      <c r="A196" s="14"/>
      <c r="B196" s="209"/>
      <c r="C196" s="14"/>
      <c r="D196" s="195" t="s">
        <v>442</v>
      </c>
      <c r="E196" s="210" t="s">
        <v>3</v>
      </c>
      <c r="F196" s="211" t="s">
        <v>452</v>
      </c>
      <c r="G196" s="14"/>
      <c r="H196" s="212">
        <v>1.472</v>
      </c>
      <c r="I196" s="213"/>
      <c r="J196" s="14"/>
      <c r="K196" s="14"/>
      <c r="L196" s="209"/>
      <c r="M196" s="214"/>
      <c r="N196" s="215"/>
      <c r="O196" s="215"/>
      <c r="P196" s="215"/>
      <c r="Q196" s="215"/>
      <c r="R196" s="215"/>
      <c r="S196" s="215"/>
      <c r="T196" s="216"/>
      <c r="U196" s="14"/>
      <c r="V196" s="14"/>
      <c r="W196" s="14"/>
      <c r="X196" s="14"/>
      <c r="Y196" s="14"/>
      <c r="Z196" s="14"/>
      <c r="AA196" s="14"/>
      <c r="AB196" s="14"/>
      <c r="AC196" s="14"/>
      <c r="AD196" s="14"/>
      <c r="AE196" s="14"/>
      <c r="AT196" s="210" t="s">
        <v>442</v>
      </c>
      <c r="AU196" s="210" t="s">
        <v>79</v>
      </c>
      <c r="AV196" s="14" t="s">
        <v>113</v>
      </c>
      <c r="AW196" s="14" t="s">
        <v>31</v>
      </c>
      <c r="AX196" s="14" t="s">
        <v>76</v>
      </c>
      <c r="AY196" s="210" t="s">
        <v>328</v>
      </c>
    </row>
    <row r="197" s="2" customFormat="1" ht="33" customHeight="1">
      <c r="A197" s="41"/>
      <c r="B197" s="176"/>
      <c r="C197" s="177" t="s">
        <v>473</v>
      </c>
      <c r="D197" s="177" t="s">
        <v>331</v>
      </c>
      <c r="E197" s="178" t="s">
        <v>589</v>
      </c>
      <c r="F197" s="179" t="s">
        <v>9127</v>
      </c>
      <c r="G197" s="180" t="s">
        <v>439</v>
      </c>
      <c r="H197" s="181">
        <v>336.55000000000001</v>
      </c>
      <c r="I197" s="182"/>
      <c r="J197" s="183">
        <f>ROUND(I197*H197,2)</f>
        <v>0</v>
      </c>
      <c r="K197" s="179" t="s">
        <v>335</v>
      </c>
      <c r="L197" s="42"/>
      <c r="M197" s="184" t="s">
        <v>3</v>
      </c>
      <c r="N197" s="185" t="s">
        <v>40</v>
      </c>
      <c r="O197" s="75"/>
      <c r="P197" s="186">
        <f>O197*H197</f>
        <v>0</v>
      </c>
      <c r="Q197" s="186">
        <v>0.10373</v>
      </c>
      <c r="R197" s="186">
        <f>Q197*H197</f>
        <v>34.910331500000005</v>
      </c>
      <c r="S197" s="186">
        <v>0</v>
      </c>
      <c r="T197" s="187">
        <f>S197*H197</f>
        <v>0</v>
      </c>
      <c r="U197" s="41"/>
      <c r="V197" s="41"/>
      <c r="W197" s="41"/>
      <c r="X197" s="41"/>
      <c r="Y197" s="41"/>
      <c r="Z197" s="41"/>
      <c r="AA197" s="41"/>
      <c r="AB197" s="41"/>
      <c r="AC197" s="41"/>
      <c r="AD197" s="41"/>
      <c r="AE197" s="41"/>
      <c r="AR197" s="188" t="s">
        <v>113</v>
      </c>
      <c r="AT197" s="188" t="s">
        <v>331</v>
      </c>
      <c r="AU197" s="188" t="s">
        <v>79</v>
      </c>
      <c r="AY197" s="22" t="s">
        <v>328</v>
      </c>
      <c r="BE197" s="189">
        <f>IF(N197="základní",J197,0)</f>
        <v>0</v>
      </c>
      <c r="BF197" s="189">
        <f>IF(N197="snížená",J197,0)</f>
        <v>0</v>
      </c>
      <c r="BG197" s="189">
        <f>IF(N197="zákl. přenesená",J197,0)</f>
        <v>0</v>
      </c>
      <c r="BH197" s="189">
        <f>IF(N197="sníž. přenesená",J197,0)</f>
        <v>0</v>
      </c>
      <c r="BI197" s="189">
        <f>IF(N197="nulová",J197,0)</f>
        <v>0</v>
      </c>
      <c r="BJ197" s="22" t="s">
        <v>76</v>
      </c>
      <c r="BK197" s="189">
        <f>ROUND(I197*H197,2)</f>
        <v>0</v>
      </c>
      <c r="BL197" s="22" t="s">
        <v>113</v>
      </c>
      <c r="BM197" s="188" t="s">
        <v>9128</v>
      </c>
    </row>
    <row r="198" s="2" customFormat="1">
      <c r="A198" s="41"/>
      <c r="B198" s="42"/>
      <c r="C198" s="41"/>
      <c r="D198" s="190" t="s">
        <v>338</v>
      </c>
      <c r="E198" s="41"/>
      <c r="F198" s="191" t="s">
        <v>592</v>
      </c>
      <c r="G198" s="41"/>
      <c r="H198" s="41"/>
      <c r="I198" s="192"/>
      <c r="J198" s="41"/>
      <c r="K198" s="41"/>
      <c r="L198" s="42"/>
      <c r="M198" s="193"/>
      <c r="N198" s="194"/>
      <c r="O198" s="75"/>
      <c r="P198" s="75"/>
      <c r="Q198" s="75"/>
      <c r="R198" s="75"/>
      <c r="S198" s="75"/>
      <c r="T198" s="76"/>
      <c r="U198" s="41"/>
      <c r="V198" s="41"/>
      <c r="W198" s="41"/>
      <c r="X198" s="41"/>
      <c r="Y198" s="41"/>
      <c r="Z198" s="41"/>
      <c r="AA198" s="41"/>
      <c r="AB198" s="41"/>
      <c r="AC198" s="41"/>
      <c r="AD198" s="41"/>
      <c r="AE198" s="41"/>
      <c r="AT198" s="22" t="s">
        <v>338</v>
      </c>
      <c r="AU198" s="22" t="s">
        <v>79</v>
      </c>
    </row>
    <row r="199" s="13" customFormat="1">
      <c r="A199" s="13"/>
      <c r="B199" s="201"/>
      <c r="C199" s="13"/>
      <c r="D199" s="195" t="s">
        <v>442</v>
      </c>
      <c r="E199" s="202" t="s">
        <v>3</v>
      </c>
      <c r="F199" s="203" t="s">
        <v>9099</v>
      </c>
      <c r="G199" s="13"/>
      <c r="H199" s="204">
        <v>336.55000000000001</v>
      </c>
      <c r="I199" s="205"/>
      <c r="J199" s="13"/>
      <c r="K199" s="13"/>
      <c r="L199" s="201"/>
      <c r="M199" s="206"/>
      <c r="N199" s="207"/>
      <c r="O199" s="207"/>
      <c r="P199" s="207"/>
      <c r="Q199" s="207"/>
      <c r="R199" s="207"/>
      <c r="S199" s="207"/>
      <c r="T199" s="208"/>
      <c r="U199" s="13"/>
      <c r="V199" s="13"/>
      <c r="W199" s="13"/>
      <c r="X199" s="13"/>
      <c r="Y199" s="13"/>
      <c r="Z199" s="13"/>
      <c r="AA199" s="13"/>
      <c r="AB199" s="13"/>
      <c r="AC199" s="13"/>
      <c r="AD199" s="13"/>
      <c r="AE199" s="13"/>
      <c r="AT199" s="202" t="s">
        <v>442</v>
      </c>
      <c r="AU199" s="202" t="s">
        <v>79</v>
      </c>
      <c r="AV199" s="13" t="s">
        <v>79</v>
      </c>
      <c r="AW199" s="13" t="s">
        <v>31</v>
      </c>
      <c r="AX199" s="13" t="s">
        <v>76</v>
      </c>
      <c r="AY199" s="202" t="s">
        <v>328</v>
      </c>
    </row>
    <row r="200" s="2" customFormat="1" ht="24.15" customHeight="1">
      <c r="A200" s="41"/>
      <c r="B200" s="176"/>
      <c r="C200" s="177" t="s">
        <v>588</v>
      </c>
      <c r="D200" s="177" t="s">
        <v>331</v>
      </c>
      <c r="E200" s="178" t="s">
        <v>606</v>
      </c>
      <c r="F200" s="179" t="s">
        <v>607</v>
      </c>
      <c r="G200" s="180" t="s">
        <v>439</v>
      </c>
      <c r="H200" s="181">
        <v>336.55000000000001</v>
      </c>
      <c r="I200" s="182"/>
      <c r="J200" s="183">
        <f>ROUND(I200*H200,2)</f>
        <v>0</v>
      </c>
      <c r="K200" s="179" t="s">
        <v>335</v>
      </c>
      <c r="L200" s="42"/>
      <c r="M200" s="184" t="s">
        <v>3</v>
      </c>
      <c r="N200" s="185" t="s">
        <v>40</v>
      </c>
      <c r="O200" s="75"/>
      <c r="P200" s="186">
        <f>O200*H200</f>
        <v>0</v>
      </c>
      <c r="Q200" s="186">
        <v>0.15559000000000001</v>
      </c>
      <c r="R200" s="186">
        <f>Q200*H200</f>
        <v>52.363814500000004</v>
      </c>
      <c r="S200" s="186">
        <v>0</v>
      </c>
      <c r="T200" s="187">
        <f>S200*H200</f>
        <v>0</v>
      </c>
      <c r="U200" s="41"/>
      <c r="V200" s="41"/>
      <c r="W200" s="41"/>
      <c r="X200" s="41"/>
      <c r="Y200" s="41"/>
      <c r="Z200" s="41"/>
      <c r="AA200" s="41"/>
      <c r="AB200" s="41"/>
      <c r="AC200" s="41"/>
      <c r="AD200" s="41"/>
      <c r="AE200" s="41"/>
      <c r="AR200" s="188" t="s">
        <v>113</v>
      </c>
      <c r="AT200" s="188" t="s">
        <v>331</v>
      </c>
      <c r="AU200" s="188" t="s">
        <v>79</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9129</v>
      </c>
    </row>
    <row r="201" s="2" customFormat="1">
      <c r="A201" s="41"/>
      <c r="B201" s="42"/>
      <c r="C201" s="41"/>
      <c r="D201" s="190" t="s">
        <v>338</v>
      </c>
      <c r="E201" s="41"/>
      <c r="F201" s="191" t="s">
        <v>609</v>
      </c>
      <c r="G201" s="41"/>
      <c r="H201" s="41"/>
      <c r="I201" s="192"/>
      <c r="J201" s="41"/>
      <c r="K201" s="41"/>
      <c r="L201" s="42"/>
      <c r="M201" s="193"/>
      <c r="N201" s="194"/>
      <c r="O201" s="75"/>
      <c r="P201" s="75"/>
      <c r="Q201" s="75"/>
      <c r="R201" s="75"/>
      <c r="S201" s="75"/>
      <c r="T201" s="76"/>
      <c r="U201" s="41"/>
      <c r="V201" s="41"/>
      <c r="W201" s="41"/>
      <c r="X201" s="41"/>
      <c r="Y201" s="41"/>
      <c r="Z201" s="41"/>
      <c r="AA201" s="41"/>
      <c r="AB201" s="41"/>
      <c r="AC201" s="41"/>
      <c r="AD201" s="41"/>
      <c r="AE201" s="41"/>
      <c r="AT201" s="22" t="s">
        <v>338</v>
      </c>
      <c r="AU201" s="22" t="s">
        <v>79</v>
      </c>
    </row>
    <row r="202" s="13" customFormat="1">
      <c r="A202" s="13"/>
      <c r="B202" s="201"/>
      <c r="C202" s="13"/>
      <c r="D202" s="195" t="s">
        <v>442</v>
      </c>
      <c r="E202" s="202" t="s">
        <v>3</v>
      </c>
      <c r="F202" s="203" t="s">
        <v>9099</v>
      </c>
      <c r="G202" s="13"/>
      <c r="H202" s="204">
        <v>336.55000000000001</v>
      </c>
      <c r="I202" s="205"/>
      <c r="J202" s="13"/>
      <c r="K202" s="13"/>
      <c r="L202" s="201"/>
      <c r="M202" s="206"/>
      <c r="N202" s="207"/>
      <c r="O202" s="207"/>
      <c r="P202" s="207"/>
      <c r="Q202" s="207"/>
      <c r="R202" s="207"/>
      <c r="S202" s="207"/>
      <c r="T202" s="208"/>
      <c r="U202" s="13"/>
      <c r="V202" s="13"/>
      <c r="W202" s="13"/>
      <c r="X202" s="13"/>
      <c r="Y202" s="13"/>
      <c r="Z202" s="13"/>
      <c r="AA202" s="13"/>
      <c r="AB202" s="13"/>
      <c r="AC202" s="13"/>
      <c r="AD202" s="13"/>
      <c r="AE202" s="13"/>
      <c r="AT202" s="202" t="s">
        <v>442</v>
      </c>
      <c r="AU202" s="202" t="s">
        <v>79</v>
      </c>
      <c r="AV202" s="13" t="s">
        <v>79</v>
      </c>
      <c r="AW202" s="13" t="s">
        <v>31</v>
      </c>
      <c r="AX202" s="13" t="s">
        <v>76</v>
      </c>
      <c r="AY202" s="202" t="s">
        <v>328</v>
      </c>
    </row>
    <row r="203" s="2" customFormat="1" ht="33" customHeight="1">
      <c r="A203" s="41"/>
      <c r="B203" s="176"/>
      <c r="C203" s="177" t="s">
        <v>593</v>
      </c>
      <c r="D203" s="177" t="s">
        <v>331</v>
      </c>
      <c r="E203" s="178" t="s">
        <v>594</v>
      </c>
      <c r="F203" s="179" t="s">
        <v>595</v>
      </c>
      <c r="G203" s="180" t="s">
        <v>439</v>
      </c>
      <c r="H203" s="181">
        <v>336.55000000000001</v>
      </c>
      <c r="I203" s="182"/>
      <c r="J203" s="183">
        <f>ROUND(I203*H203,2)</f>
        <v>0</v>
      </c>
      <c r="K203" s="179" t="s">
        <v>335</v>
      </c>
      <c r="L203" s="42"/>
      <c r="M203" s="184" t="s">
        <v>3</v>
      </c>
      <c r="N203" s="185" t="s">
        <v>40</v>
      </c>
      <c r="O203" s="75"/>
      <c r="P203" s="186">
        <f>O203*H203</f>
        <v>0</v>
      </c>
      <c r="Q203" s="186">
        <v>0.13188</v>
      </c>
      <c r="R203" s="186">
        <f>Q203*H203</f>
        <v>44.384214</v>
      </c>
      <c r="S203" s="186">
        <v>0</v>
      </c>
      <c r="T203" s="187">
        <f>S203*H203</f>
        <v>0</v>
      </c>
      <c r="U203" s="41"/>
      <c r="V203" s="41"/>
      <c r="W203" s="41"/>
      <c r="X203" s="41"/>
      <c r="Y203" s="41"/>
      <c r="Z203" s="41"/>
      <c r="AA203" s="41"/>
      <c r="AB203" s="41"/>
      <c r="AC203" s="41"/>
      <c r="AD203" s="41"/>
      <c r="AE203" s="41"/>
      <c r="AR203" s="188" t="s">
        <v>113</v>
      </c>
      <c r="AT203" s="188" t="s">
        <v>331</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9130</v>
      </c>
    </row>
    <row r="204" s="2" customFormat="1">
      <c r="A204" s="41"/>
      <c r="B204" s="42"/>
      <c r="C204" s="41"/>
      <c r="D204" s="190" t="s">
        <v>338</v>
      </c>
      <c r="E204" s="41"/>
      <c r="F204" s="191" t="s">
        <v>597</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79</v>
      </c>
    </row>
    <row r="205" s="13" customFormat="1">
      <c r="A205" s="13"/>
      <c r="B205" s="201"/>
      <c r="C205" s="13"/>
      <c r="D205" s="195" t="s">
        <v>442</v>
      </c>
      <c r="E205" s="202" t="s">
        <v>3</v>
      </c>
      <c r="F205" s="203" t="s">
        <v>9099</v>
      </c>
      <c r="G205" s="13"/>
      <c r="H205" s="204">
        <v>336.55000000000001</v>
      </c>
      <c r="I205" s="205"/>
      <c r="J205" s="13"/>
      <c r="K205" s="13"/>
      <c r="L205" s="201"/>
      <c r="M205" s="206"/>
      <c r="N205" s="207"/>
      <c r="O205" s="207"/>
      <c r="P205" s="207"/>
      <c r="Q205" s="207"/>
      <c r="R205" s="207"/>
      <c r="S205" s="207"/>
      <c r="T205" s="208"/>
      <c r="U205" s="13"/>
      <c r="V205" s="13"/>
      <c r="W205" s="13"/>
      <c r="X205" s="13"/>
      <c r="Y205" s="13"/>
      <c r="Z205" s="13"/>
      <c r="AA205" s="13"/>
      <c r="AB205" s="13"/>
      <c r="AC205" s="13"/>
      <c r="AD205" s="13"/>
      <c r="AE205" s="13"/>
      <c r="AT205" s="202" t="s">
        <v>442</v>
      </c>
      <c r="AU205" s="202" t="s">
        <v>79</v>
      </c>
      <c r="AV205" s="13" t="s">
        <v>79</v>
      </c>
      <c r="AW205" s="13" t="s">
        <v>31</v>
      </c>
      <c r="AX205" s="13" t="s">
        <v>76</v>
      </c>
      <c r="AY205" s="202" t="s">
        <v>328</v>
      </c>
    </row>
    <row r="206" s="2" customFormat="1" ht="24.15" customHeight="1">
      <c r="A206" s="41"/>
      <c r="B206" s="176"/>
      <c r="C206" s="177" t="s">
        <v>598</v>
      </c>
      <c r="D206" s="177" t="s">
        <v>331</v>
      </c>
      <c r="E206" s="178" t="s">
        <v>9131</v>
      </c>
      <c r="F206" s="179" t="s">
        <v>9132</v>
      </c>
      <c r="G206" s="180" t="s">
        <v>439</v>
      </c>
      <c r="H206" s="181">
        <v>673.10000000000002</v>
      </c>
      <c r="I206" s="182"/>
      <c r="J206" s="183">
        <f>ROUND(I206*H206,2)</f>
        <v>0</v>
      </c>
      <c r="K206" s="179" t="s">
        <v>335</v>
      </c>
      <c r="L206" s="42"/>
      <c r="M206" s="184" t="s">
        <v>3</v>
      </c>
      <c r="N206" s="185" t="s">
        <v>40</v>
      </c>
      <c r="O206" s="75"/>
      <c r="P206" s="186">
        <f>O206*H206</f>
        <v>0</v>
      </c>
      <c r="Q206" s="186">
        <v>0.34499999999999997</v>
      </c>
      <c r="R206" s="186">
        <f>Q206*H206</f>
        <v>232.21949999999998</v>
      </c>
      <c r="S206" s="186">
        <v>0</v>
      </c>
      <c r="T206" s="187">
        <f>S206*H206</f>
        <v>0</v>
      </c>
      <c r="U206" s="41"/>
      <c r="V206" s="41"/>
      <c r="W206" s="41"/>
      <c r="X206" s="41"/>
      <c r="Y206" s="41"/>
      <c r="Z206" s="41"/>
      <c r="AA206" s="41"/>
      <c r="AB206" s="41"/>
      <c r="AC206" s="41"/>
      <c r="AD206" s="41"/>
      <c r="AE206" s="41"/>
      <c r="AR206" s="188" t="s">
        <v>113</v>
      </c>
      <c r="AT206" s="188" t="s">
        <v>331</v>
      </c>
      <c r="AU206" s="188" t="s">
        <v>79</v>
      </c>
      <c r="AY206" s="22" t="s">
        <v>328</v>
      </c>
      <c r="BE206" s="189">
        <f>IF(N206="základní",J206,0)</f>
        <v>0</v>
      </c>
      <c r="BF206" s="189">
        <f>IF(N206="snížená",J206,0)</f>
        <v>0</v>
      </c>
      <c r="BG206" s="189">
        <f>IF(N206="zákl. přenesená",J206,0)</f>
        <v>0</v>
      </c>
      <c r="BH206" s="189">
        <f>IF(N206="sníž. přenesená",J206,0)</f>
        <v>0</v>
      </c>
      <c r="BI206" s="189">
        <f>IF(N206="nulová",J206,0)</f>
        <v>0</v>
      </c>
      <c r="BJ206" s="22" t="s">
        <v>76</v>
      </c>
      <c r="BK206" s="189">
        <f>ROUND(I206*H206,2)</f>
        <v>0</v>
      </c>
      <c r="BL206" s="22" t="s">
        <v>113</v>
      </c>
      <c r="BM206" s="188" t="s">
        <v>9133</v>
      </c>
    </row>
    <row r="207" s="2" customFormat="1">
      <c r="A207" s="41"/>
      <c r="B207" s="42"/>
      <c r="C207" s="41"/>
      <c r="D207" s="190" t="s">
        <v>338</v>
      </c>
      <c r="E207" s="41"/>
      <c r="F207" s="191" t="s">
        <v>9134</v>
      </c>
      <c r="G207" s="41"/>
      <c r="H207" s="41"/>
      <c r="I207" s="192"/>
      <c r="J207" s="41"/>
      <c r="K207" s="41"/>
      <c r="L207" s="42"/>
      <c r="M207" s="193"/>
      <c r="N207" s="194"/>
      <c r="O207" s="75"/>
      <c r="P207" s="75"/>
      <c r="Q207" s="75"/>
      <c r="R207" s="75"/>
      <c r="S207" s="75"/>
      <c r="T207" s="76"/>
      <c r="U207" s="41"/>
      <c r="V207" s="41"/>
      <c r="W207" s="41"/>
      <c r="X207" s="41"/>
      <c r="Y207" s="41"/>
      <c r="Z207" s="41"/>
      <c r="AA207" s="41"/>
      <c r="AB207" s="41"/>
      <c r="AC207" s="41"/>
      <c r="AD207" s="41"/>
      <c r="AE207" s="41"/>
      <c r="AT207" s="22" t="s">
        <v>338</v>
      </c>
      <c r="AU207" s="22" t="s">
        <v>79</v>
      </c>
    </row>
    <row r="208" s="13" customFormat="1">
      <c r="A208" s="13"/>
      <c r="B208" s="201"/>
      <c r="C208" s="13"/>
      <c r="D208" s="195" t="s">
        <v>442</v>
      </c>
      <c r="E208" s="202" t="s">
        <v>3</v>
      </c>
      <c r="F208" s="203" t="s">
        <v>9135</v>
      </c>
      <c r="G208" s="13"/>
      <c r="H208" s="204">
        <v>673.10000000000002</v>
      </c>
      <c r="I208" s="205"/>
      <c r="J208" s="13"/>
      <c r="K208" s="13"/>
      <c r="L208" s="201"/>
      <c r="M208" s="206"/>
      <c r="N208" s="207"/>
      <c r="O208" s="207"/>
      <c r="P208" s="207"/>
      <c r="Q208" s="207"/>
      <c r="R208" s="207"/>
      <c r="S208" s="207"/>
      <c r="T208" s="208"/>
      <c r="U208" s="13"/>
      <c r="V208" s="13"/>
      <c r="W208" s="13"/>
      <c r="X208" s="13"/>
      <c r="Y208" s="13"/>
      <c r="Z208" s="13"/>
      <c r="AA208" s="13"/>
      <c r="AB208" s="13"/>
      <c r="AC208" s="13"/>
      <c r="AD208" s="13"/>
      <c r="AE208" s="13"/>
      <c r="AT208" s="202" t="s">
        <v>442</v>
      </c>
      <c r="AU208" s="202" t="s">
        <v>79</v>
      </c>
      <c r="AV208" s="13" t="s">
        <v>79</v>
      </c>
      <c r="AW208" s="13" t="s">
        <v>31</v>
      </c>
      <c r="AX208" s="13" t="s">
        <v>76</v>
      </c>
      <c r="AY208" s="202" t="s">
        <v>328</v>
      </c>
    </row>
    <row r="209" s="2" customFormat="1" ht="24.15" customHeight="1">
      <c r="A209" s="41"/>
      <c r="B209" s="176"/>
      <c r="C209" s="177" t="s">
        <v>605</v>
      </c>
      <c r="D209" s="177" t="s">
        <v>331</v>
      </c>
      <c r="E209" s="178" t="s">
        <v>627</v>
      </c>
      <c r="F209" s="179" t="s">
        <v>628</v>
      </c>
      <c r="G209" s="180" t="s">
        <v>439</v>
      </c>
      <c r="H209" s="181">
        <v>344.95999999999998</v>
      </c>
      <c r="I209" s="182"/>
      <c r="J209" s="183">
        <f>ROUND(I209*H209,2)</f>
        <v>0</v>
      </c>
      <c r="K209" s="179" t="s">
        <v>335</v>
      </c>
      <c r="L209" s="42"/>
      <c r="M209" s="184" t="s">
        <v>3</v>
      </c>
      <c r="N209" s="185" t="s">
        <v>40</v>
      </c>
      <c r="O209" s="75"/>
      <c r="P209" s="186">
        <f>O209*H209</f>
        <v>0</v>
      </c>
      <c r="Q209" s="186">
        <v>0.0060099999999999997</v>
      </c>
      <c r="R209" s="186">
        <f>Q209*H209</f>
        <v>2.0732095999999998</v>
      </c>
      <c r="S209" s="186">
        <v>0</v>
      </c>
      <c r="T209" s="187">
        <f>S209*H209</f>
        <v>0</v>
      </c>
      <c r="U209" s="41"/>
      <c r="V209" s="41"/>
      <c r="W209" s="41"/>
      <c r="X209" s="41"/>
      <c r="Y209" s="41"/>
      <c r="Z209" s="41"/>
      <c r="AA209" s="41"/>
      <c r="AB209" s="41"/>
      <c r="AC209" s="41"/>
      <c r="AD209" s="41"/>
      <c r="AE209" s="41"/>
      <c r="AR209" s="188" t="s">
        <v>113</v>
      </c>
      <c r="AT209" s="188" t="s">
        <v>331</v>
      </c>
      <c r="AU209" s="188" t="s">
        <v>79</v>
      </c>
      <c r="AY209" s="22" t="s">
        <v>328</v>
      </c>
      <c r="BE209" s="189">
        <f>IF(N209="základní",J209,0)</f>
        <v>0</v>
      </c>
      <c r="BF209" s="189">
        <f>IF(N209="snížená",J209,0)</f>
        <v>0</v>
      </c>
      <c r="BG209" s="189">
        <f>IF(N209="zákl. přenesená",J209,0)</f>
        <v>0</v>
      </c>
      <c r="BH209" s="189">
        <f>IF(N209="sníž. přenesená",J209,0)</f>
        <v>0</v>
      </c>
      <c r="BI209" s="189">
        <f>IF(N209="nulová",J209,0)</f>
        <v>0</v>
      </c>
      <c r="BJ209" s="22" t="s">
        <v>76</v>
      </c>
      <c r="BK209" s="189">
        <f>ROUND(I209*H209,2)</f>
        <v>0</v>
      </c>
      <c r="BL209" s="22" t="s">
        <v>113</v>
      </c>
      <c r="BM209" s="188" t="s">
        <v>9136</v>
      </c>
    </row>
    <row r="210" s="2" customFormat="1">
      <c r="A210" s="41"/>
      <c r="B210" s="42"/>
      <c r="C210" s="41"/>
      <c r="D210" s="190" t="s">
        <v>338</v>
      </c>
      <c r="E210" s="41"/>
      <c r="F210" s="191" t="s">
        <v>630</v>
      </c>
      <c r="G210" s="41"/>
      <c r="H210" s="41"/>
      <c r="I210" s="192"/>
      <c r="J210" s="41"/>
      <c r="K210" s="41"/>
      <c r="L210" s="42"/>
      <c r="M210" s="193"/>
      <c r="N210" s="194"/>
      <c r="O210" s="75"/>
      <c r="P210" s="75"/>
      <c r="Q210" s="75"/>
      <c r="R210" s="75"/>
      <c r="S210" s="75"/>
      <c r="T210" s="76"/>
      <c r="U210" s="41"/>
      <c r="V210" s="41"/>
      <c r="W210" s="41"/>
      <c r="X210" s="41"/>
      <c r="Y210" s="41"/>
      <c r="Z210" s="41"/>
      <c r="AA210" s="41"/>
      <c r="AB210" s="41"/>
      <c r="AC210" s="41"/>
      <c r="AD210" s="41"/>
      <c r="AE210" s="41"/>
      <c r="AT210" s="22" t="s">
        <v>338</v>
      </c>
      <c r="AU210" s="22" t="s">
        <v>79</v>
      </c>
    </row>
    <row r="211" s="13" customFormat="1">
      <c r="A211" s="13"/>
      <c r="B211" s="201"/>
      <c r="C211" s="13"/>
      <c r="D211" s="195" t="s">
        <v>442</v>
      </c>
      <c r="E211" s="202" t="s">
        <v>3</v>
      </c>
      <c r="F211" s="203" t="s">
        <v>9117</v>
      </c>
      <c r="G211" s="13"/>
      <c r="H211" s="204">
        <v>8.4100000000000001</v>
      </c>
      <c r="I211" s="205"/>
      <c r="J211" s="13"/>
      <c r="K211" s="13"/>
      <c r="L211" s="201"/>
      <c r="M211" s="206"/>
      <c r="N211" s="207"/>
      <c r="O211" s="207"/>
      <c r="P211" s="207"/>
      <c r="Q211" s="207"/>
      <c r="R211" s="207"/>
      <c r="S211" s="207"/>
      <c r="T211" s="208"/>
      <c r="U211" s="13"/>
      <c r="V211" s="13"/>
      <c r="W211" s="13"/>
      <c r="X211" s="13"/>
      <c r="Y211" s="13"/>
      <c r="Z211" s="13"/>
      <c r="AA211" s="13"/>
      <c r="AB211" s="13"/>
      <c r="AC211" s="13"/>
      <c r="AD211" s="13"/>
      <c r="AE211" s="13"/>
      <c r="AT211" s="202" t="s">
        <v>442</v>
      </c>
      <c r="AU211" s="202" t="s">
        <v>79</v>
      </c>
      <c r="AV211" s="13" t="s">
        <v>79</v>
      </c>
      <c r="AW211" s="13" t="s">
        <v>31</v>
      </c>
      <c r="AX211" s="13" t="s">
        <v>69</v>
      </c>
      <c r="AY211" s="202" t="s">
        <v>328</v>
      </c>
    </row>
    <row r="212" s="13" customFormat="1">
      <c r="A212" s="13"/>
      <c r="B212" s="201"/>
      <c r="C212" s="13"/>
      <c r="D212" s="195" t="s">
        <v>442</v>
      </c>
      <c r="E212" s="202" t="s">
        <v>3</v>
      </c>
      <c r="F212" s="203" t="s">
        <v>9099</v>
      </c>
      <c r="G212" s="13"/>
      <c r="H212" s="204">
        <v>336.55000000000001</v>
      </c>
      <c r="I212" s="205"/>
      <c r="J212" s="13"/>
      <c r="K212" s="13"/>
      <c r="L212" s="201"/>
      <c r="M212" s="206"/>
      <c r="N212" s="207"/>
      <c r="O212" s="207"/>
      <c r="P212" s="207"/>
      <c r="Q212" s="207"/>
      <c r="R212" s="207"/>
      <c r="S212" s="207"/>
      <c r="T212" s="208"/>
      <c r="U212" s="13"/>
      <c r="V212" s="13"/>
      <c r="W212" s="13"/>
      <c r="X212" s="13"/>
      <c r="Y212" s="13"/>
      <c r="Z212" s="13"/>
      <c r="AA212" s="13"/>
      <c r="AB212" s="13"/>
      <c r="AC212" s="13"/>
      <c r="AD212" s="13"/>
      <c r="AE212" s="13"/>
      <c r="AT212" s="202" t="s">
        <v>442</v>
      </c>
      <c r="AU212" s="202" t="s">
        <v>79</v>
      </c>
      <c r="AV212" s="13" t="s">
        <v>79</v>
      </c>
      <c r="AW212" s="13" t="s">
        <v>31</v>
      </c>
      <c r="AX212" s="13" t="s">
        <v>69</v>
      </c>
      <c r="AY212" s="202" t="s">
        <v>328</v>
      </c>
    </row>
    <row r="213" s="14" customFormat="1">
      <c r="A213" s="14"/>
      <c r="B213" s="209"/>
      <c r="C213" s="14"/>
      <c r="D213" s="195" t="s">
        <v>442</v>
      </c>
      <c r="E213" s="210" t="s">
        <v>3</v>
      </c>
      <c r="F213" s="211" t="s">
        <v>452</v>
      </c>
      <c r="G213" s="14"/>
      <c r="H213" s="212">
        <v>344.96000000000004</v>
      </c>
      <c r="I213" s="213"/>
      <c r="J213" s="14"/>
      <c r="K213" s="14"/>
      <c r="L213" s="209"/>
      <c r="M213" s="214"/>
      <c r="N213" s="215"/>
      <c r="O213" s="215"/>
      <c r="P213" s="215"/>
      <c r="Q213" s="215"/>
      <c r="R213" s="215"/>
      <c r="S213" s="215"/>
      <c r="T213" s="216"/>
      <c r="U213" s="14"/>
      <c r="V213" s="14"/>
      <c r="W213" s="14"/>
      <c r="X213" s="14"/>
      <c r="Y213" s="14"/>
      <c r="Z213" s="14"/>
      <c r="AA213" s="14"/>
      <c r="AB213" s="14"/>
      <c r="AC213" s="14"/>
      <c r="AD213" s="14"/>
      <c r="AE213" s="14"/>
      <c r="AT213" s="210" t="s">
        <v>442</v>
      </c>
      <c r="AU213" s="210" t="s">
        <v>79</v>
      </c>
      <c r="AV213" s="14" t="s">
        <v>113</v>
      </c>
      <c r="AW213" s="14" t="s">
        <v>31</v>
      </c>
      <c r="AX213" s="14" t="s">
        <v>76</v>
      </c>
      <c r="AY213" s="210" t="s">
        <v>328</v>
      </c>
    </row>
    <row r="214" s="2" customFormat="1" ht="21.75" customHeight="1">
      <c r="A214" s="41"/>
      <c r="B214" s="176"/>
      <c r="C214" s="177" t="s">
        <v>610</v>
      </c>
      <c r="D214" s="177" t="s">
        <v>331</v>
      </c>
      <c r="E214" s="178" t="s">
        <v>632</v>
      </c>
      <c r="F214" s="179" t="s">
        <v>633</v>
      </c>
      <c r="G214" s="180" t="s">
        <v>439</v>
      </c>
      <c r="H214" s="181">
        <v>689.91999999999996</v>
      </c>
      <c r="I214" s="182"/>
      <c r="J214" s="183">
        <f>ROUND(I214*H214,2)</f>
        <v>0</v>
      </c>
      <c r="K214" s="179" t="s">
        <v>335</v>
      </c>
      <c r="L214" s="42"/>
      <c r="M214" s="184" t="s">
        <v>3</v>
      </c>
      <c r="N214" s="185" t="s">
        <v>40</v>
      </c>
      <c r="O214" s="75"/>
      <c r="P214" s="186">
        <f>O214*H214</f>
        <v>0</v>
      </c>
      <c r="Q214" s="186">
        <v>0.00051000000000000004</v>
      </c>
      <c r="R214" s="186">
        <f>Q214*H214</f>
        <v>0.35185919999999998</v>
      </c>
      <c r="S214" s="186">
        <v>0</v>
      </c>
      <c r="T214" s="187">
        <f>S214*H214</f>
        <v>0</v>
      </c>
      <c r="U214" s="41"/>
      <c r="V214" s="41"/>
      <c r="W214" s="41"/>
      <c r="X214" s="41"/>
      <c r="Y214" s="41"/>
      <c r="Z214" s="41"/>
      <c r="AA214" s="41"/>
      <c r="AB214" s="41"/>
      <c r="AC214" s="41"/>
      <c r="AD214" s="41"/>
      <c r="AE214" s="41"/>
      <c r="AR214" s="188" t="s">
        <v>113</v>
      </c>
      <c r="AT214" s="188" t="s">
        <v>331</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9137</v>
      </c>
    </row>
    <row r="215" s="2" customFormat="1">
      <c r="A215" s="41"/>
      <c r="B215" s="42"/>
      <c r="C215" s="41"/>
      <c r="D215" s="190" t="s">
        <v>338</v>
      </c>
      <c r="E215" s="41"/>
      <c r="F215" s="191" t="s">
        <v>635</v>
      </c>
      <c r="G215" s="41"/>
      <c r="H215" s="41"/>
      <c r="I215" s="192"/>
      <c r="J215" s="41"/>
      <c r="K215" s="41"/>
      <c r="L215" s="42"/>
      <c r="M215" s="193"/>
      <c r="N215" s="194"/>
      <c r="O215" s="75"/>
      <c r="P215" s="75"/>
      <c r="Q215" s="75"/>
      <c r="R215" s="75"/>
      <c r="S215" s="75"/>
      <c r="T215" s="76"/>
      <c r="U215" s="41"/>
      <c r="V215" s="41"/>
      <c r="W215" s="41"/>
      <c r="X215" s="41"/>
      <c r="Y215" s="41"/>
      <c r="Z215" s="41"/>
      <c r="AA215" s="41"/>
      <c r="AB215" s="41"/>
      <c r="AC215" s="41"/>
      <c r="AD215" s="41"/>
      <c r="AE215" s="41"/>
      <c r="AT215" s="22" t="s">
        <v>338</v>
      </c>
      <c r="AU215" s="22" t="s">
        <v>79</v>
      </c>
    </row>
    <row r="216" s="13" customFormat="1">
      <c r="A216" s="13"/>
      <c r="B216" s="201"/>
      <c r="C216" s="13"/>
      <c r="D216" s="195" t="s">
        <v>442</v>
      </c>
      <c r="E216" s="202" t="s">
        <v>3</v>
      </c>
      <c r="F216" s="203" t="s">
        <v>9138</v>
      </c>
      <c r="G216" s="13"/>
      <c r="H216" s="204">
        <v>16.82</v>
      </c>
      <c r="I216" s="205"/>
      <c r="J216" s="13"/>
      <c r="K216" s="13"/>
      <c r="L216" s="201"/>
      <c r="M216" s="206"/>
      <c r="N216" s="207"/>
      <c r="O216" s="207"/>
      <c r="P216" s="207"/>
      <c r="Q216" s="207"/>
      <c r="R216" s="207"/>
      <c r="S216" s="207"/>
      <c r="T216" s="208"/>
      <c r="U216" s="13"/>
      <c r="V216" s="13"/>
      <c r="W216" s="13"/>
      <c r="X216" s="13"/>
      <c r="Y216" s="13"/>
      <c r="Z216" s="13"/>
      <c r="AA216" s="13"/>
      <c r="AB216" s="13"/>
      <c r="AC216" s="13"/>
      <c r="AD216" s="13"/>
      <c r="AE216" s="13"/>
      <c r="AT216" s="202" t="s">
        <v>442</v>
      </c>
      <c r="AU216" s="202" t="s">
        <v>79</v>
      </c>
      <c r="AV216" s="13" t="s">
        <v>79</v>
      </c>
      <c r="AW216" s="13" t="s">
        <v>31</v>
      </c>
      <c r="AX216" s="13" t="s">
        <v>69</v>
      </c>
      <c r="AY216" s="202" t="s">
        <v>328</v>
      </c>
    </row>
    <row r="217" s="13" customFormat="1">
      <c r="A217" s="13"/>
      <c r="B217" s="201"/>
      <c r="C217" s="13"/>
      <c r="D217" s="195" t="s">
        <v>442</v>
      </c>
      <c r="E217" s="202" t="s">
        <v>3</v>
      </c>
      <c r="F217" s="203" t="s">
        <v>9135</v>
      </c>
      <c r="G217" s="13"/>
      <c r="H217" s="204">
        <v>673.10000000000002</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79</v>
      </c>
      <c r="AV217" s="13" t="s">
        <v>79</v>
      </c>
      <c r="AW217" s="13" t="s">
        <v>31</v>
      </c>
      <c r="AX217" s="13" t="s">
        <v>69</v>
      </c>
      <c r="AY217" s="202" t="s">
        <v>328</v>
      </c>
    </row>
    <row r="218" s="14" customFormat="1">
      <c r="A218" s="14"/>
      <c r="B218" s="209"/>
      <c r="C218" s="14"/>
      <c r="D218" s="195" t="s">
        <v>442</v>
      </c>
      <c r="E218" s="210" t="s">
        <v>3</v>
      </c>
      <c r="F218" s="211" t="s">
        <v>452</v>
      </c>
      <c r="G218" s="14"/>
      <c r="H218" s="212">
        <v>689.92000000000007</v>
      </c>
      <c r="I218" s="213"/>
      <c r="J218" s="14"/>
      <c r="K218" s="14"/>
      <c r="L218" s="209"/>
      <c r="M218" s="214"/>
      <c r="N218" s="215"/>
      <c r="O218" s="215"/>
      <c r="P218" s="215"/>
      <c r="Q218" s="215"/>
      <c r="R218" s="215"/>
      <c r="S218" s="215"/>
      <c r="T218" s="216"/>
      <c r="U218" s="14"/>
      <c r="V218" s="14"/>
      <c r="W218" s="14"/>
      <c r="X218" s="14"/>
      <c r="Y218" s="14"/>
      <c r="Z218" s="14"/>
      <c r="AA218" s="14"/>
      <c r="AB218" s="14"/>
      <c r="AC218" s="14"/>
      <c r="AD218" s="14"/>
      <c r="AE218" s="14"/>
      <c r="AT218" s="210" t="s">
        <v>442</v>
      </c>
      <c r="AU218" s="210" t="s">
        <v>79</v>
      </c>
      <c r="AV218" s="14" t="s">
        <v>113</v>
      </c>
      <c r="AW218" s="14" t="s">
        <v>31</v>
      </c>
      <c r="AX218" s="14" t="s">
        <v>76</v>
      </c>
      <c r="AY218" s="210" t="s">
        <v>328</v>
      </c>
    </row>
    <row r="219" s="2" customFormat="1" ht="33" customHeight="1">
      <c r="A219" s="41"/>
      <c r="B219" s="176"/>
      <c r="C219" s="177" t="s">
        <v>616</v>
      </c>
      <c r="D219" s="177" t="s">
        <v>331</v>
      </c>
      <c r="E219" s="178" t="s">
        <v>727</v>
      </c>
      <c r="F219" s="179" t="s">
        <v>728</v>
      </c>
      <c r="G219" s="180" t="s">
        <v>439</v>
      </c>
      <c r="H219" s="181">
        <v>9.6799999999999997</v>
      </c>
      <c r="I219" s="182"/>
      <c r="J219" s="183">
        <f>ROUND(I219*H219,2)</f>
        <v>0</v>
      </c>
      <c r="K219" s="179" t="s">
        <v>335</v>
      </c>
      <c r="L219" s="42"/>
      <c r="M219" s="184" t="s">
        <v>3</v>
      </c>
      <c r="N219" s="185" t="s">
        <v>40</v>
      </c>
      <c r="O219" s="75"/>
      <c r="P219" s="186">
        <f>O219*H219</f>
        <v>0</v>
      </c>
      <c r="Q219" s="186">
        <v>0.089219999999999994</v>
      </c>
      <c r="R219" s="186">
        <f>Q219*H219</f>
        <v>0.86364959999999991</v>
      </c>
      <c r="S219" s="186">
        <v>0</v>
      </c>
      <c r="T219" s="187">
        <f>S219*H219</f>
        <v>0</v>
      </c>
      <c r="U219" s="41"/>
      <c r="V219" s="41"/>
      <c r="W219" s="41"/>
      <c r="X219" s="41"/>
      <c r="Y219" s="41"/>
      <c r="Z219" s="41"/>
      <c r="AA219" s="41"/>
      <c r="AB219" s="41"/>
      <c r="AC219" s="41"/>
      <c r="AD219" s="41"/>
      <c r="AE219" s="41"/>
      <c r="AR219" s="188" t="s">
        <v>113</v>
      </c>
      <c r="AT219" s="188" t="s">
        <v>331</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9139</v>
      </c>
    </row>
    <row r="220" s="2" customFormat="1">
      <c r="A220" s="41"/>
      <c r="B220" s="42"/>
      <c r="C220" s="41"/>
      <c r="D220" s="190" t="s">
        <v>338</v>
      </c>
      <c r="E220" s="41"/>
      <c r="F220" s="191" t="s">
        <v>730</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79</v>
      </c>
    </row>
    <row r="221" s="13" customFormat="1">
      <c r="A221" s="13"/>
      <c r="B221" s="201"/>
      <c r="C221" s="13"/>
      <c r="D221" s="195" t="s">
        <v>442</v>
      </c>
      <c r="E221" s="202" t="s">
        <v>3</v>
      </c>
      <c r="F221" s="203" t="s">
        <v>9140</v>
      </c>
      <c r="G221" s="13"/>
      <c r="H221" s="204">
        <v>9.6799999999999997</v>
      </c>
      <c r="I221" s="205"/>
      <c r="J221" s="13"/>
      <c r="K221" s="13"/>
      <c r="L221" s="201"/>
      <c r="M221" s="206"/>
      <c r="N221" s="207"/>
      <c r="O221" s="207"/>
      <c r="P221" s="207"/>
      <c r="Q221" s="207"/>
      <c r="R221" s="207"/>
      <c r="S221" s="207"/>
      <c r="T221" s="208"/>
      <c r="U221" s="13"/>
      <c r="V221" s="13"/>
      <c r="W221" s="13"/>
      <c r="X221" s="13"/>
      <c r="Y221" s="13"/>
      <c r="Z221" s="13"/>
      <c r="AA221" s="13"/>
      <c r="AB221" s="13"/>
      <c r="AC221" s="13"/>
      <c r="AD221" s="13"/>
      <c r="AE221" s="13"/>
      <c r="AT221" s="202" t="s">
        <v>442</v>
      </c>
      <c r="AU221" s="202" t="s">
        <v>79</v>
      </c>
      <c r="AV221" s="13" t="s">
        <v>79</v>
      </c>
      <c r="AW221" s="13" t="s">
        <v>31</v>
      </c>
      <c r="AX221" s="13" t="s">
        <v>76</v>
      </c>
      <c r="AY221" s="202" t="s">
        <v>328</v>
      </c>
    </row>
    <row r="222" s="2" customFormat="1" ht="21.75" customHeight="1">
      <c r="A222" s="41"/>
      <c r="B222" s="176"/>
      <c r="C222" s="224" t="s">
        <v>621</v>
      </c>
      <c r="D222" s="224" t="s">
        <v>539</v>
      </c>
      <c r="E222" s="225" t="s">
        <v>735</v>
      </c>
      <c r="F222" s="226" t="s">
        <v>736</v>
      </c>
      <c r="G222" s="227" t="s">
        <v>439</v>
      </c>
      <c r="H222" s="228">
        <v>7.548</v>
      </c>
      <c r="I222" s="229"/>
      <c r="J222" s="230">
        <f>ROUND(I222*H222,2)</f>
        <v>0</v>
      </c>
      <c r="K222" s="226" t="s">
        <v>335</v>
      </c>
      <c r="L222" s="231"/>
      <c r="M222" s="232" t="s">
        <v>3</v>
      </c>
      <c r="N222" s="233" t="s">
        <v>40</v>
      </c>
      <c r="O222" s="75"/>
      <c r="P222" s="186">
        <f>O222*H222</f>
        <v>0</v>
      </c>
      <c r="Q222" s="186">
        <v>0.13200000000000001</v>
      </c>
      <c r="R222" s="186">
        <f>Q222*H222</f>
        <v>0.996336</v>
      </c>
      <c r="S222" s="186">
        <v>0</v>
      </c>
      <c r="T222" s="187">
        <f>S222*H222</f>
        <v>0</v>
      </c>
      <c r="U222" s="41"/>
      <c r="V222" s="41"/>
      <c r="W222" s="41"/>
      <c r="X222" s="41"/>
      <c r="Y222" s="41"/>
      <c r="Z222" s="41"/>
      <c r="AA222" s="41"/>
      <c r="AB222" s="41"/>
      <c r="AC222" s="41"/>
      <c r="AD222" s="41"/>
      <c r="AE222" s="41"/>
      <c r="AR222" s="188" t="s">
        <v>171</v>
      </c>
      <c r="AT222" s="188" t="s">
        <v>539</v>
      </c>
      <c r="AU222" s="188" t="s">
        <v>79</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9141</v>
      </c>
    </row>
    <row r="223" s="13" customFormat="1">
      <c r="A223" s="13"/>
      <c r="B223" s="201"/>
      <c r="C223" s="13"/>
      <c r="D223" s="195" t="s">
        <v>442</v>
      </c>
      <c r="E223" s="202" t="s">
        <v>3</v>
      </c>
      <c r="F223" s="203" t="s">
        <v>9142</v>
      </c>
      <c r="G223" s="13"/>
      <c r="H223" s="204">
        <v>7.4000000000000004</v>
      </c>
      <c r="I223" s="205"/>
      <c r="J223" s="13"/>
      <c r="K223" s="13"/>
      <c r="L223" s="201"/>
      <c r="M223" s="206"/>
      <c r="N223" s="207"/>
      <c r="O223" s="207"/>
      <c r="P223" s="207"/>
      <c r="Q223" s="207"/>
      <c r="R223" s="207"/>
      <c r="S223" s="207"/>
      <c r="T223" s="208"/>
      <c r="U223" s="13"/>
      <c r="V223" s="13"/>
      <c r="W223" s="13"/>
      <c r="X223" s="13"/>
      <c r="Y223" s="13"/>
      <c r="Z223" s="13"/>
      <c r="AA223" s="13"/>
      <c r="AB223" s="13"/>
      <c r="AC223" s="13"/>
      <c r="AD223" s="13"/>
      <c r="AE223" s="13"/>
      <c r="AT223" s="202" t="s">
        <v>442</v>
      </c>
      <c r="AU223" s="202" t="s">
        <v>79</v>
      </c>
      <c r="AV223" s="13" t="s">
        <v>79</v>
      </c>
      <c r="AW223" s="13" t="s">
        <v>31</v>
      </c>
      <c r="AX223" s="13" t="s">
        <v>69</v>
      </c>
      <c r="AY223" s="202" t="s">
        <v>328</v>
      </c>
    </row>
    <row r="224" s="13" customFormat="1">
      <c r="A224" s="13"/>
      <c r="B224" s="201"/>
      <c r="C224" s="13"/>
      <c r="D224" s="195" t="s">
        <v>442</v>
      </c>
      <c r="E224" s="202" t="s">
        <v>3</v>
      </c>
      <c r="F224" s="203" t="s">
        <v>9143</v>
      </c>
      <c r="G224" s="13"/>
      <c r="H224" s="204">
        <v>7.548</v>
      </c>
      <c r="I224" s="205"/>
      <c r="J224" s="13"/>
      <c r="K224" s="13"/>
      <c r="L224" s="201"/>
      <c r="M224" s="206"/>
      <c r="N224" s="207"/>
      <c r="O224" s="207"/>
      <c r="P224" s="207"/>
      <c r="Q224" s="207"/>
      <c r="R224" s="207"/>
      <c r="S224" s="207"/>
      <c r="T224" s="208"/>
      <c r="U224" s="13"/>
      <c r="V224" s="13"/>
      <c r="W224" s="13"/>
      <c r="X224" s="13"/>
      <c r="Y224" s="13"/>
      <c r="Z224" s="13"/>
      <c r="AA224" s="13"/>
      <c r="AB224" s="13"/>
      <c r="AC224" s="13"/>
      <c r="AD224" s="13"/>
      <c r="AE224" s="13"/>
      <c r="AT224" s="202" t="s">
        <v>442</v>
      </c>
      <c r="AU224" s="202" t="s">
        <v>79</v>
      </c>
      <c r="AV224" s="13" t="s">
        <v>79</v>
      </c>
      <c r="AW224" s="13" t="s">
        <v>31</v>
      </c>
      <c r="AX224" s="13" t="s">
        <v>76</v>
      </c>
      <c r="AY224" s="202" t="s">
        <v>328</v>
      </c>
    </row>
    <row r="225" s="2" customFormat="1" ht="24.15" customHeight="1">
      <c r="A225" s="41"/>
      <c r="B225" s="176"/>
      <c r="C225" s="224" t="s">
        <v>626</v>
      </c>
      <c r="D225" s="224" t="s">
        <v>539</v>
      </c>
      <c r="E225" s="225" t="s">
        <v>9144</v>
      </c>
      <c r="F225" s="226" t="s">
        <v>9145</v>
      </c>
      <c r="G225" s="227" t="s">
        <v>439</v>
      </c>
      <c r="H225" s="228">
        <v>2.3260000000000001</v>
      </c>
      <c r="I225" s="229"/>
      <c r="J225" s="230">
        <f>ROUND(I225*H225,2)</f>
        <v>0</v>
      </c>
      <c r="K225" s="226" t="s">
        <v>335</v>
      </c>
      <c r="L225" s="231"/>
      <c r="M225" s="232" t="s">
        <v>3</v>
      </c>
      <c r="N225" s="233" t="s">
        <v>40</v>
      </c>
      <c r="O225" s="75"/>
      <c r="P225" s="186">
        <f>O225*H225</f>
        <v>0</v>
      </c>
      <c r="Q225" s="186">
        <v>0.13100000000000001</v>
      </c>
      <c r="R225" s="186">
        <f>Q225*H225</f>
        <v>0.30470600000000003</v>
      </c>
      <c r="S225" s="186">
        <v>0</v>
      </c>
      <c r="T225" s="187">
        <f>S225*H225</f>
        <v>0</v>
      </c>
      <c r="U225" s="41"/>
      <c r="V225" s="41"/>
      <c r="W225" s="41"/>
      <c r="X225" s="41"/>
      <c r="Y225" s="41"/>
      <c r="Z225" s="41"/>
      <c r="AA225" s="41"/>
      <c r="AB225" s="41"/>
      <c r="AC225" s="41"/>
      <c r="AD225" s="41"/>
      <c r="AE225" s="41"/>
      <c r="AR225" s="188" t="s">
        <v>171</v>
      </c>
      <c r="AT225" s="188" t="s">
        <v>539</v>
      </c>
      <c r="AU225" s="188" t="s">
        <v>79</v>
      </c>
      <c r="AY225" s="22" t="s">
        <v>328</v>
      </c>
      <c r="BE225" s="189">
        <f>IF(N225="základní",J225,0)</f>
        <v>0</v>
      </c>
      <c r="BF225" s="189">
        <f>IF(N225="snížená",J225,0)</f>
        <v>0</v>
      </c>
      <c r="BG225" s="189">
        <f>IF(N225="zákl. přenesená",J225,0)</f>
        <v>0</v>
      </c>
      <c r="BH225" s="189">
        <f>IF(N225="sníž. přenesená",J225,0)</f>
        <v>0</v>
      </c>
      <c r="BI225" s="189">
        <f>IF(N225="nulová",J225,0)</f>
        <v>0</v>
      </c>
      <c r="BJ225" s="22" t="s">
        <v>76</v>
      </c>
      <c r="BK225" s="189">
        <f>ROUND(I225*H225,2)</f>
        <v>0</v>
      </c>
      <c r="BL225" s="22" t="s">
        <v>113</v>
      </c>
      <c r="BM225" s="188" t="s">
        <v>9146</v>
      </c>
    </row>
    <row r="226" s="13" customFormat="1">
      <c r="A226" s="13"/>
      <c r="B226" s="201"/>
      <c r="C226" s="13"/>
      <c r="D226" s="195" t="s">
        <v>442</v>
      </c>
      <c r="E226" s="202" t="s">
        <v>3</v>
      </c>
      <c r="F226" s="203" t="s">
        <v>9147</v>
      </c>
      <c r="G226" s="13"/>
      <c r="H226" s="204">
        <v>2.2799999999999998</v>
      </c>
      <c r="I226" s="205"/>
      <c r="J226" s="13"/>
      <c r="K226" s="13"/>
      <c r="L226" s="201"/>
      <c r="M226" s="206"/>
      <c r="N226" s="207"/>
      <c r="O226" s="207"/>
      <c r="P226" s="207"/>
      <c r="Q226" s="207"/>
      <c r="R226" s="207"/>
      <c r="S226" s="207"/>
      <c r="T226" s="208"/>
      <c r="U226" s="13"/>
      <c r="V226" s="13"/>
      <c r="W226" s="13"/>
      <c r="X226" s="13"/>
      <c r="Y226" s="13"/>
      <c r="Z226" s="13"/>
      <c r="AA226" s="13"/>
      <c r="AB226" s="13"/>
      <c r="AC226" s="13"/>
      <c r="AD226" s="13"/>
      <c r="AE226" s="13"/>
      <c r="AT226" s="202" t="s">
        <v>442</v>
      </c>
      <c r="AU226" s="202" t="s">
        <v>79</v>
      </c>
      <c r="AV226" s="13" t="s">
        <v>79</v>
      </c>
      <c r="AW226" s="13" t="s">
        <v>31</v>
      </c>
      <c r="AX226" s="13" t="s">
        <v>69</v>
      </c>
      <c r="AY226" s="202" t="s">
        <v>328</v>
      </c>
    </row>
    <row r="227" s="13" customFormat="1">
      <c r="A227" s="13"/>
      <c r="B227" s="201"/>
      <c r="C227" s="13"/>
      <c r="D227" s="195" t="s">
        <v>442</v>
      </c>
      <c r="E227" s="202" t="s">
        <v>3</v>
      </c>
      <c r="F227" s="203" t="s">
        <v>9148</v>
      </c>
      <c r="G227" s="13"/>
      <c r="H227" s="204">
        <v>2.3260000000000001</v>
      </c>
      <c r="I227" s="205"/>
      <c r="J227" s="13"/>
      <c r="K227" s="13"/>
      <c r="L227" s="201"/>
      <c r="M227" s="206"/>
      <c r="N227" s="207"/>
      <c r="O227" s="207"/>
      <c r="P227" s="207"/>
      <c r="Q227" s="207"/>
      <c r="R227" s="207"/>
      <c r="S227" s="207"/>
      <c r="T227" s="208"/>
      <c r="U227" s="13"/>
      <c r="V227" s="13"/>
      <c r="W227" s="13"/>
      <c r="X227" s="13"/>
      <c r="Y227" s="13"/>
      <c r="Z227" s="13"/>
      <c r="AA227" s="13"/>
      <c r="AB227" s="13"/>
      <c r="AC227" s="13"/>
      <c r="AD227" s="13"/>
      <c r="AE227" s="13"/>
      <c r="AT227" s="202" t="s">
        <v>442</v>
      </c>
      <c r="AU227" s="202" t="s">
        <v>79</v>
      </c>
      <c r="AV227" s="13" t="s">
        <v>79</v>
      </c>
      <c r="AW227" s="13" t="s">
        <v>31</v>
      </c>
      <c r="AX227" s="13" t="s">
        <v>76</v>
      </c>
      <c r="AY227" s="202" t="s">
        <v>328</v>
      </c>
    </row>
    <row r="228" s="2" customFormat="1" ht="24.15" customHeight="1">
      <c r="A228" s="41"/>
      <c r="B228" s="176"/>
      <c r="C228" s="177" t="s">
        <v>631</v>
      </c>
      <c r="D228" s="177" t="s">
        <v>331</v>
      </c>
      <c r="E228" s="178" t="s">
        <v>719</v>
      </c>
      <c r="F228" s="179" t="s">
        <v>720</v>
      </c>
      <c r="G228" s="180" t="s">
        <v>439</v>
      </c>
      <c r="H228" s="181">
        <v>122.25</v>
      </c>
      <c r="I228" s="182"/>
      <c r="J228" s="183">
        <f>ROUND(I228*H228,2)</f>
        <v>0</v>
      </c>
      <c r="K228" s="179" t="s">
        <v>335</v>
      </c>
      <c r="L228" s="42"/>
      <c r="M228" s="184" t="s">
        <v>3</v>
      </c>
      <c r="N228" s="185" t="s">
        <v>40</v>
      </c>
      <c r="O228" s="75"/>
      <c r="P228" s="186">
        <f>O228*H228</f>
        <v>0</v>
      </c>
      <c r="Q228" s="186">
        <v>0.46000000000000002</v>
      </c>
      <c r="R228" s="186">
        <f>Q228*H228</f>
        <v>56.234999999999999</v>
      </c>
      <c r="S228" s="186">
        <v>0</v>
      </c>
      <c r="T228" s="187">
        <f>S228*H228</f>
        <v>0</v>
      </c>
      <c r="U228" s="41"/>
      <c r="V228" s="41"/>
      <c r="W228" s="41"/>
      <c r="X228" s="41"/>
      <c r="Y228" s="41"/>
      <c r="Z228" s="41"/>
      <c r="AA228" s="41"/>
      <c r="AB228" s="41"/>
      <c r="AC228" s="41"/>
      <c r="AD228" s="41"/>
      <c r="AE228" s="41"/>
      <c r="AR228" s="188" t="s">
        <v>113</v>
      </c>
      <c r="AT228" s="188" t="s">
        <v>331</v>
      </c>
      <c r="AU228" s="188" t="s">
        <v>79</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113</v>
      </c>
      <c r="BM228" s="188" t="s">
        <v>9149</v>
      </c>
    </row>
    <row r="229" s="2" customFormat="1">
      <c r="A229" s="41"/>
      <c r="B229" s="42"/>
      <c r="C229" s="41"/>
      <c r="D229" s="190" t="s">
        <v>338</v>
      </c>
      <c r="E229" s="41"/>
      <c r="F229" s="191" t="s">
        <v>722</v>
      </c>
      <c r="G229" s="41"/>
      <c r="H229" s="41"/>
      <c r="I229" s="192"/>
      <c r="J229" s="41"/>
      <c r="K229" s="41"/>
      <c r="L229" s="42"/>
      <c r="M229" s="193"/>
      <c r="N229" s="194"/>
      <c r="O229" s="75"/>
      <c r="P229" s="75"/>
      <c r="Q229" s="75"/>
      <c r="R229" s="75"/>
      <c r="S229" s="75"/>
      <c r="T229" s="76"/>
      <c r="U229" s="41"/>
      <c r="V229" s="41"/>
      <c r="W229" s="41"/>
      <c r="X229" s="41"/>
      <c r="Y229" s="41"/>
      <c r="Z229" s="41"/>
      <c r="AA229" s="41"/>
      <c r="AB229" s="41"/>
      <c r="AC229" s="41"/>
      <c r="AD229" s="41"/>
      <c r="AE229" s="41"/>
      <c r="AT229" s="22" t="s">
        <v>338</v>
      </c>
      <c r="AU229" s="22" t="s">
        <v>79</v>
      </c>
    </row>
    <row r="230" s="13" customFormat="1">
      <c r="A230" s="13"/>
      <c r="B230" s="201"/>
      <c r="C230" s="13"/>
      <c r="D230" s="195" t="s">
        <v>442</v>
      </c>
      <c r="E230" s="202" t="s">
        <v>3</v>
      </c>
      <c r="F230" s="203" t="s">
        <v>9150</v>
      </c>
      <c r="G230" s="13"/>
      <c r="H230" s="204">
        <v>45.719999999999999</v>
      </c>
      <c r="I230" s="205"/>
      <c r="J230" s="13"/>
      <c r="K230" s="13"/>
      <c r="L230" s="201"/>
      <c r="M230" s="206"/>
      <c r="N230" s="207"/>
      <c r="O230" s="207"/>
      <c r="P230" s="207"/>
      <c r="Q230" s="207"/>
      <c r="R230" s="207"/>
      <c r="S230" s="207"/>
      <c r="T230" s="208"/>
      <c r="U230" s="13"/>
      <c r="V230" s="13"/>
      <c r="W230" s="13"/>
      <c r="X230" s="13"/>
      <c r="Y230" s="13"/>
      <c r="Z230" s="13"/>
      <c r="AA230" s="13"/>
      <c r="AB230" s="13"/>
      <c r="AC230" s="13"/>
      <c r="AD230" s="13"/>
      <c r="AE230" s="13"/>
      <c r="AT230" s="202" t="s">
        <v>442</v>
      </c>
      <c r="AU230" s="202" t="s">
        <v>79</v>
      </c>
      <c r="AV230" s="13" t="s">
        <v>79</v>
      </c>
      <c r="AW230" s="13" t="s">
        <v>31</v>
      </c>
      <c r="AX230" s="13" t="s">
        <v>69</v>
      </c>
      <c r="AY230" s="202" t="s">
        <v>328</v>
      </c>
    </row>
    <row r="231" s="13" customFormat="1">
      <c r="A231" s="13"/>
      <c r="B231" s="201"/>
      <c r="C231" s="13"/>
      <c r="D231" s="195" t="s">
        <v>442</v>
      </c>
      <c r="E231" s="202" t="s">
        <v>3</v>
      </c>
      <c r="F231" s="203" t="s">
        <v>9151</v>
      </c>
      <c r="G231" s="13"/>
      <c r="H231" s="204">
        <v>76.530000000000001</v>
      </c>
      <c r="I231" s="205"/>
      <c r="J231" s="13"/>
      <c r="K231" s="13"/>
      <c r="L231" s="201"/>
      <c r="M231" s="206"/>
      <c r="N231" s="207"/>
      <c r="O231" s="207"/>
      <c r="P231" s="207"/>
      <c r="Q231" s="207"/>
      <c r="R231" s="207"/>
      <c r="S231" s="207"/>
      <c r="T231" s="208"/>
      <c r="U231" s="13"/>
      <c r="V231" s="13"/>
      <c r="W231" s="13"/>
      <c r="X231" s="13"/>
      <c r="Y231" s="13"/>
      <c r="Z231" s="13"/>
      <c r="AA231" s="13"/>
      <c r="AB231" s="13"/>
      <c r="AC231" s="13"/>
      <c r="AD231" s="13"/>
      <c r="AE231" s="13"/>
      <c r="AT231" s="202" t="s">
        <v>442</v>
      </c>
      <c r="AU231" s="202" t="s">
        <v>79</v>
      </c>
      <c r="AV231" s="13" t="s">
        <v>79</v>
      </c>
      <c r="AW231" s="13" t="s">
        <v>31</v>
      </c>
      <c r="AX231" s="13" t="s">
        <v>69</v>
      </c>
      <c r="AY231" s="202" t="s">
        <v>328</v>
      </c>
    </row>
    <row r="232" s="14" customFormat="1">
      <c r="A232" s="14"/>
      <c r="B232" s="209"/>
      <c r="C232" s="14"/>
      <c r="D232" s="195" t="s">
        <v>442</v>
      </c>
      <c r="E232" s="210" t="s">
        <v>3</v>
      </c>
      <c r="F232" s="211" t="s">
        <v>452</v>
      </c>
      <c r="G232" s="14"/>
      <c r="H232" s="212">
        <v>122.25</v>
      </c>
      <c r="I232" s="213"/>
      <c r="J232" s="14"/>
      <c r="K232" s="14"/>
      <c r="L232" s="209"/>
      <c r="M232" s="214"/>
      <c r="N232" s="215"/>
      <c r="O232" s="215"/>
      <c r="P232" s="215"/>
      <c r="Q232" s="215"/>
      <c r="R232" s="215"/>
      <c r="S232" s="215"/>
      <c r="T232" s="216"/>
      <c r="U232" s="14"/>
      <c r="V232" s="14"/>
      <c r="W232" s="14"/>
      <c r="X232" s="14"/>
      <c r="Y232" s="14"/>
      <c r="Z232" s="14"/>
      <c r="AA232" s="14"/>
      <c r="AB232" s="14"/>
      <c r="AC232" s="14"/>
      <c r="AD232" s="14"/>
      <c r="AE232" s="14"/>
      <c r="AT232" s="210" t="s">
        <v>442</v>
      </c>
      <c r="AU232" s="210" t="s">
        <v>79</v>
      </c>
      <c r="AV232" s="14" t="s">
        <v>113</v>
      </c>
      <c r="AW232" s="14" t="s">
        <v>31</v>
      </c>
      <c r="AX232" s="14" t="s">
        <v>76</v>
      </c>
      <c r="AY232" s="210" t="s">
        <v>328</v>
      </c>
    </row>
    <row r="233" s="2" customFormat="1" ht="33" customHeight="1">
      <c r="A233" s="41"/>
      <c r="B233" s="176"/>
      <c r="C233" s="177" t="s">
        <v>638</v>
      </c>
      <c r="D233" s="177" t="s">
        <v>331</v>
      </c>
      <c r="E233" s="178" t="s">
        <v>8748</v>
      </c>
      <c r="F233" s="179" t="s">
        <v>8749</v>
      </c>
      <c r="G233" s="180" t="s">
        <v>439</v>
      </c>
      <c r="H233" s="181">
        <v>506.36000000000001</v>
      </c>
      <c r="I233" s="182"/>
      <c r="J233" s="183">
        <f>ROUND(I233*H233,2)</f>
        <v>0</v>
      </c>
      <c r="K233" s="179" t="s">
        <v>335</v>
      </c>
      <c r="L233" s="42"/>
      <c r="M233" s="184" t="s">
        <v>3</v>
      </c>
      <c r="N233" s="185" t="s">
        <v>40</v>
      </c>
      <c r="O233" s="75"/>
      <c r="P233" s="186">
        <f>O233*H233</f>
        <v>0</v>
      </c>
      <c r="Q233" s="186">
        <v>0.090620000000000006</v>
      </c>
      <c r="R233" s="186">
        <f>Q233*H233</f>
        <v>45.886343200000006</v>
      </c>
      <c r="S233" s="186">
        <v>0</v>
      </c>
      <c r="T233" s="187">
        <f>S233*H233</f>
        <v>0</v>
      </c>
      <c r="U233" s="41"/>
      <c r="V233" s="41"/>
      <c r="W233" s="41"/>
      <c r="X233" s="41"/>
      <c r="Y233" s="41"/>
      <c r="Z233" s="41"/>
      <c r="AA233" s="41"/>
      <c r="AB233" s="41"/>
      <c r="AC233" s="41"/>
      <c r="AD233" s="41"/>
      <c r="AE233" s="41"/>
      <c r="AR233" s="188" t="s">
        <v>113</v>
      </c>
      <c r="AT233" s="188" t="s">
        <v>331</v>
      </c>
      <c r="AU233" s="188" t="s">
        <v>79</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113</v>
      </c>
      <c r="BM233" s="188" t="s">
        <v>9152</v>
      </c>
    </row>
    <row r="234" s="2" customFormat="1">
      <c r="A234" s="41"/>
      <c r="B234" s="42"/>
      <c r="C234" s="41"/>
      <c r="D234" s="190" t="s">
        <v>338</v>
      </c>
      <c r="E234" s="41"/>
      <c r="F234" s="191" t="s">
        <v>8751</v>
      </c>
      <c r="G234" s="41"/>
      <c r="H234" s="41"/>
      <c r="I234" s="192"/>
      <c r="J234" s="41"/>
      <c r="K234" s="41"/>
      <c r="L234" s="42"/>
      <c r="M234" s="193"/>
      <c r="N234" s="194"/>
      <c r="O234" s="75"/>
      <c r="P234" s="75"/>
      <c r="Q234" s="75"/>
      <c r="R234" s="75"/>
      <c r="S234" s="75"/>
      <c r="T234" s="76"/>
      <c r="U234" s="41"/>
      <c r="V234" s="41"/>
      <c r="W234" s="41"/>
      <c r="X234" s="41"/>
      <c r="Y234" s="41"/>
      <c r="Z234" s="41"/>
      <c r="AA234" s="41"/>
      <c r="AB234" s="41"/>
      <c r="AC234" s="41"/>
      <c r="AD234" s="41"/>
      <c r="AE234" s="41"/>
      <c r="AT234" s="22" t="s">
        <v>338</v>
      </c>
      <c r="AU234" s="22" t="s">
        <v>79</v>
      </c>
    </row>
    <row r="235" s="13" customFormat="1">
      <c r="A235" s="13"/>
      <c r="B235" s="201"/>
      <c r="C235" s="13"/>
      <c r="D235" s="195" t="s">
        <v>442</v>
      </c>
      <c r="E235" s="202" t="s">
        <v>3</v>
      </c>
      <c r="F235" s="203" t="s">
        <v>9153</v>
      </c>
      <c r="G235" s="13"/>
      <c r="H235" s="204">
        <v>45.719999999999999</v>
      </c>
      <c r="I235" s="205"/>
      <c r="J235" s="13"/>
      <c r="K235" s="13"/>
      <c r="L235" s="201"/>
      <c r="M235" s="206"/>
      <c r="N235" s="207"/>
      <c r="O235" s="207"/>
      <c r="P235" s="207"/>
      <c r="Q235" s="207"/>
      <c r="R235" s="207"/>
      <c r="S235" s="207"/>
      <c r="T235" s="208"/>
      <c r="U235" s="13"/>
      <c r="V235" s="13"/>
      <c r="W235" s="13"/>
      <c r="X235" s="13"/>
      <c r="Y235" s="13"/>
      <c r="Z235" s="13"/>
      <c r="AA235" s="13"/>
      <c r="AB235" s="13"/>
      <c r="AC235" s="13"/>
      <c r="AD235" s="13"/>
      <c r="AE235" s="13"/>
      <c r="AT235" s="202" t="s">
        <v>442</v>
      </c>
      <c r="AU235" s="202" t="s">
        <v>79</v>
      </c>
      <c r="AV235" s="13" t="s">
        <v>79</v>
      </c>
      <c r="AW235" s="13" t="s">
        <v>31</v>
      </c>
      <c r="AX235" s="13" t="s">
        <v>69</v>
      </c>
      <c r="AY235" s="202" t="s">
        <v>328</v>
      </c>
    </row>
    <row r="236" s="13" customFormat="1">
      <c r="A236" s="13"/>
      <c r="B236" s="201"/>
      <c r="C236" s="13"/>
      <c r="D236" s="195" t="s">
        <v>442</v>
      </c>
      <c r="E236" s="202" t="s">
        <v>3</v>
      </c>
      <c r="F236" s="203" t="s">
        <v>9096</v>
      </c>
      <c r="G236" s="13"/>
      <c r="H236" s="204">
        <v>460.63999999999999</v>
      </c>
      <c r="I236" s="205"/>
      <c r="J236" s="13"/>
      <c r="K236" s="13"/>
      <c r="L236" s="201"/>
      <c r="M236" s="206"/>
      <c r="N236" s="207"/>
      <c r="O236" s="207"/>
      <c r="P236" s="207"/>
      <c r="Q236" s="207"/>
      <c r="R236" s="207"/>
      <c r="S236" s="207"/>
      <c r="T236" s="208"/>
      <c r="U236" s="13"/>
      <c r="V236" s="13"/>
      <c r="W236" s="13"/>
      <c r="X236" s="13"/>
      <c r="Y236" s="13"/>
      <c r="Z236" s="13"/>
      <c r="AA236" s="13"/>
      <c r="AB236" s="13"/>
      <c r="AC236" s="13"/>
      <c r="AD236" s="13"/>
      <c r="AE236" s="13"/>
      <c r="AT236" s="202" t="s">
        <v>442</v>
      </c>
      <c r="AU236" s="202" t="s">
        <v>79</v>
      </c>
      <c r="AV236" s="13" t="s">
        <v>79</v>
      </c>
      <c r="AW236" s="13" t="s">
        <v>31</v>
      </c>
      <c r="AX236" s="13" t="s">
        <v>69</v>
      </c>
      <c r="AY236" s="202" t="s">
        <v>328</v>
      </c>
    </row>
    <row r="237" s="14" customFormat="1">
      <c r="A237" s="14"/>
      <c r="B237" s="209"/>
      <c r="C237" s="14"/>
      <c r="D237" s="195" t="s">
        <v>442</v>
      </c>
      <c r="E237" s="210" t="s">
        <v>3</v>
      </c>
      <c r="F237" s="211" t="s">
        <v>452</v>
      </c>
      <c r="G237" s="14"/>
      <c r="H237" s="212">
        <v>506.36000000000001</v>
      </c>
      <c r="I237" s="213"/>
      <c r="J237" s="14"/>
      <c r="K237" s="14"/>
      <c r="L237" s="209"/>
      <c r="M237" s="214"/>
      <c r="N237" s="215"/>
      <c r="O237" s="215"/>
      <c r="P237" s="215"/>
      <c r="Q237" s="215"/>
      <c r="R237" s="215"/>
      <c r="S237" s="215"/>
      <c r="T237" s="216"/>
      <c r="U237" s="14"/>
      <c r="V237" s="14"/>
      <c r="W237" s="14"/>
      <c r="X237" s="14"/>
      <c r="Y237" s="14"/>
      <c r="Z237" s="14"/>
      <c r="AA237" s="14"/>
      <c r="AB237" s="14"/>
      <c r="AC237" s="14"/>
      <c r="AD237" s="14"/>
      <c r="AE237" s="14"/>
      <c r="AT237" s="210" t="s">
        <v>442</v>
      </c>
      <c r="AU237" s="210" t="s">
        <v>79</v>
      </c>
      <c r="AV237" s="14" t="s">
        <v>113</v>
      </c>
      <c r="AW237" s="14" t="s">
        <v>31</v>
      </c>
      <c r="AX237" s="14" t="s">
        <v>76</v>
      </c>
      <c r="AY237" s="210" t="s">
        <v>328</v>
      </c>
    </row>
    <row r="238" s="2" customFormat="1" ht="24.15" customHeight="1">
      <c r="A238" s="41"/>
      <c r="B238" s="176"/>
      <c r="C238" s="224" t="s">
        <v>643</v>
      </c>
      <c r="D238" s="224" t="s">
        <v>539</v>
      </c>
      <c r="E238" s="225" t="s">
        <v>9154</v>
      </c>
      <c r="F238" s="226" t="s">
        <v>9155</v>
      </c>
      <c r="G238" s="227" t="s">
        <v>439</v>
      </c>
      <c r="H238" s="228">
        <v>474.459</v>
      </c>
      <c r="I238" s="229"/>
      <c r="J238" s="230">
        <f>ROUND(I238*H238,2)</f>
        <v>0</v>
      </c>
      <c r="K238" s="226" t="s">
        <v>335</v>
      </c>
      <c r="L238" s="231"/>
      <c r="M238" s="232" t="s">
        <v>3</v>
      </c>
      <c r="N238" s="233" t="s">
        <v>40</v>
      </c>
      <c r="O238" s="75"/>
      <c r="P238" s="186">
        <f>O238*H238</f>
        <v>0</v>
      </c>
      <c r="Q238" s="186">
        <v>0.14499999999999999</v>
      </c>
      <c r="R238" s="186">
        <f>Q238*H238</f>
        <v>68.796554999999998</v>
      </c>
      <c r="S238" s="186">
        <v>0</v>
      </c>
      <c r="T238" s="187">
        <f>S238*H238</f>
        <v>0</v>
      </c>
      <c r="U238" s="41"/>
      <c r="V238" s="41"/>
      <c r="W238" s="41"/>
      <c r="X238" s="41"/>
      <c r="Y238" s="41"/>
      <c r="Z238" s="41"/>
      <c r="AA238" s="41"/>
      <c r="AB238" s="41"/>
      <c r="AC238" s="41"/>
      <c r="AD238" s="41"/>
      <c r="AE238" s="41"/>
      <c r="AR238" s="188" t="s">
        <v>171</v>
      </c>
      <c r="AT238" s="188" t="s">
        <v>539</v>
      </c>
      <c r="AU238" s="188" t="s">
        <v>79</v>
      </c>
      <c r="AY238" s="22" t="s">
        <v>328</v>
      </c>
      <c r="BE238" s="189">
        <f>IF(N238="základní",J238,0)</f>
        <v>0</v>
      </c>
      <c r="BF238" s="189">
        <f>IF(N238="snížená",J238,0)</f>
        <v>0</v>
      </c>
      <c r="BG238" s="189">
        <f>IF(N238="zákl. přenesená",J238,0)</f>
        <v>0</v>
      </c>
      <c r="BH238" s="189">
        <f>IF(N238="sníž. přenesená",J238,0)</f>
        <v>0</v>
      </c>
      <c r="BI238" s="189">
        <f>IF(N238="nulová",J238,0)</f>
        <v>0</v>
      </c>
      <c r="BJ238" s="22" t="s">
        <v>76</v>
      </c>
      <c r="BK238" s="189">
        <f>ROUND(I238*H238,2)</f>
        <v>0</v>
      </c>
      <c r="BL238" s="22" t="s">
        <v>113</v>
      </c>
      <c r="BM238" s="188" t="s">
        <v>9156</v>
      </c>
    </row>
    <row r="239" s="13" customFormat="1">
      <c r="A239" s="13"/>
      <c r="B239" s="201"/>
      <c r="C239" s="13"/>
      <c r="D239" s="195" t="s">
        <v>442</v>
      </c>
      <c r="E239" s="202" t="s">
        <v>3</v>
      </c>
      <c r="F239" s="203" t="s">
        <v>9157</v>
      </c>
      <c r="G239" s="13"/>
      <c r="H239" s="204">
        <v>460.63999999999999</v>
      </c>
      <c r="I239" s="205"/>
      <c r="J239" s="13"/>
      <c r="K239" s="13"/>
      <c r="L239" s="201"/>
      <c r="M239" s="206"/>
      <c r="N239" s="207"/>
      <c r="O239" s="207"/>
      <c r="P239" s="207"/>
      <c r="Q239" s="207"/>
      <c r="R239" s="207"/>
      <c r="S239" s="207"/>
      <c r="T239" s="208"/>
      <c r="U239" s="13"/>
      <c r="V239" s="13"/>
      <c r="W239" s="13"/>
      <c r="X239" s="13"/>
      <c r="Y239" s="13"/>
      <c r="Z239" s="13"/>
      <c r="AA239" s="13"/>
      <c r="AB239" s="13"/>
      <c r="AC239" s="13"/>
      <c r="AD239" s="13"/>
      <c r="AE239" s="13"/>
      <c r="AT239" s="202" t="s">
        <v>442</v>
      </c>
      <c r="AU239" s="202" t="s">
        <v>79</v>
      </c>
      <c r="AV239" s="13" t="s">
        <v>79</v>
      </c>
      <c r="AW239" s="13" t="s">
        <v>31</v>
      </c>
      <c r="AX239" s="13" t="s">
        <v>69</v>
      </c>
      <c r="AY239" s="202" t="s">
        <v>328</v>
      </c>
    </row>
    <row r="240" s="13" customFormat="1">
      <c r="A240" s="13"/>
      <c r="B240" s="201"/>
      <c r="C240" s="13"/>
      <c r="D240" s="195" t="s">
        <v>442</v>
      </c>
      <c r="E240" s="202" t="s">
        <v>3</v>
      </c>
      <c r="F240" s="203" t="s">
        <v>9158</v>
      </c>
      <c r="G240" s="13"/>
      <c r="H240" s="204">
        <v>474.459</v>
      </c>
      <c r="I240" s="205"/>
      <c r="J240" s="13"/>
      <c r="K240" s="13"/>
      <c r="L240" s="201"/>
      <c r="M240" s="206"/>
      <c r="N240" s="207"/>
      <c r="O240" s="207"/>
      <c r="P240" s="207"/>
      <c r="Q240" s="207"/>
      <c r="R240" s="207"/>
      <c r="S240" s="207"/>
      <c r="T240" s="208"/>
      <c r="U240" s="13"/>
      <c r="V240" s="13"/>
      <c r="W240" s="13"/>
      <c r="X240" s="13"/>
      <c r="Y240" s="13"/>
      <c r="Z240" s="13"/>
      <c r="AA240" s="13"/>
      <c r="AB240" s="13"/>
      <c r="AC240" s="13"/>
      <c r="AD240" s="13"/>
      <c r="AE240" s="13"/>
      <c r="AT240" s="202" t="s">
        <v>442</v>
      </c>
      <c r="AU240" s="202" t="s">
        <v>79</v>
      </c>
      <c r="AV240" s="13" t="s">
        <v>79</v>
      </c>
      <c r="AW240" s="13" t="s">
        <v>31</v>
      </c>
      <c r="AX240" s="13" t="s">
        <v>76</v>
      </c>
      <c r="AY240" s="202" t="s">
        <v>328</v>
      </c>
    </row>
    <row r="241" s="2" customFormat="1" ht="24.15" customHeight="1">
      <c r="A241" s="41"/>
      <c r="B241" s="176"/>
      <c r="C241" s="224" t="s">
        <v>649</v>
      </c>
      <c r="D241" s="224" t="s">
        <v>539</v>
      </c>
      <c r="E241" s="225" t="s">
        <v>8758</v>
      </c>
      <c r="F241" s="226" t="s">
        <v>9159</v>
      </c>
      <c r="G241" s="227" t="s">
        <v>439</v>
      </c>
      <c r="H241" s="228">
        <v>45.719999999999999</v>
      </c>
      <c r="I241" s="229"/>
      <c r="J241" s="230">
        <f>ROUND(I241*H241,2)</f>
        <v>0</v>
      </c>
      <c r="K241" s="226" t="s">
        <v>335</v>
      </c>
      <c r="L241" s="231"/>
      <c r="M241" s="232" t="s">
        <v>3</v>
      </c>
      <c r="N241" s="233" t="s">
        <v>40</v>
      </c>
      <c r="O241" s="75"/>
      <c r="P241" s="186">
        <f>O241*H241</f>
        <v>0</v>
      </c>
      <c r="Q241" s="186">
        <v>0.159</v>
      </c>
      <c r="R241" s="186">
        <f>Q241*H241</f>
        <v>7.2694799999999997</v>
      </c>
      <c r="S241" s="186">
        <v>0</v>
      </c>
      <c r="T241" s="187">
        <f>S241*H241</f>
        <v>0</v>
      </c>
      <c r="U241" s="41"/>
      <c r="V241" s="41"/>
      <c r="W241" s="41"/>
      <c r="X241" s="41"/>
      <c r="Y241" s="41"/>
      <c r="Z241" s="41"/>
      <c r="AA241" s="41"/>
      <c r="AB241" s="41"/>
      <c r="AC241" s="41"/>
      <c r="AD241" s="41"/>
      <c r="AE241" s="41"/>
      <c r="AR241" s="188" t="s">
        <v>171</v>
      </c>
      <c r="AT241" s="188" t="s">
        <v>539</v>
      </c>
      <c r="AU241" s="188" t="s">
        <v>79</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9160</v>
      </c>
    </row>
    <row r="242" s="13" customFormat="1">
      <c r="A242" s="13"/>
      <c r="B242" s="201"/>
      <c r="C242" s="13"/>
      <c r="D242" s="195" t="s">
        <v>442</v>
      </c>
      <c r="E242" s="202" t="s">
        <v>3</v>
      </c>
      <c r="F242" s="203" t="s">
        <v>9161</v>
      </c>
      <c r="G242" s="13"/>
      <c r="H242" s="204">
        <v>45.719999999999999</v>
      </c>
      <c r="I242" s="205"/>
      <c r="J242" s="13"/>
      <c r="K242" s="13"/>
      <c r="L242" s="201"/>
      <c r="M242" s="206"/>
      <c r="N242" s="207"/>
      <c r="O242" s="207"/>
      <c r="P242" s="207"/>
      <c r="Q242" s="207"/>
      <c r="R242" s="207"/>
      <c r="S242" s="207"/>
      <c r="T242" s="208"/>
      <c r="U242" s="13"/>
      <c r="V242" s="13"/>
      <c r="W242" s="13"/>
      <c r="X242" s="13"/>
      <c r="Y242" s="13"/>
      <c r="Z242" s="13"/>
      <c r="AA242" s="13"/>
      <c r="AB242" s="13"/>
      <c r="AC242" s="13"/>
      <c r="AD242" s="13"/>
      <c r="AE242" s="13"/>
      <c r="AT242" s="202" t="s">
        <v>442</v>
      </c>
      <c r="AU242" s="202" t="s">
        <v>79</v>
      </c>
      <c r="AV242" s="13" t="s">
        <v>79</v>
      </c>
      <c r="AW242" s="13" t="s">
        <v>31</v>
      </c>
      <c r="AX242" s="13" t="s">
        <v>76</v>
      </c>
      <c r="AY242" s="202" t="s">
        <v>328</v>
      </c>
    </row>
    <row r="243" s="2" customFormat="1" ht="24.15" customHeight="1">
      <c r="A243" s="41"/>
      <c r="B243" s="176"/>
      <c r="C243" s="177" t="s">
        <v>654</v>
      </c>
      <c r="D243" s="177" t="s">
        <v>331</v>
      </c>
      <c r="E243" s="178" t="s">
        <v>704</v>
      </c>
      <c r="F243" s="179" t="s">
        <v>705</v>
      </c>
      <c r="G243" s="180" t="s">
        <v>439</v>
      </c>
      <c r="H243" s="181">
        <v>460.63999999999999</v>
      </c>
      <c r="I243" s="182"/>
      <c r="J243" s="183">
        <f>ROUND(I243*H243,2)</f>
        <v>0</v>
      </c>
      <c r="K243" s="179" t="s">
        <v>8690</v>
      </c>
      <c r="L243" s="42"/>
      <c r="M243" s="184" t="s">
        <v>3</v>
      </c>
      <c r="N243" s="185" t="s">
        <v>40</v>
      </c>
      <c r="O243" s="75"/>
      <c r="P243" s="186">
        <f>O243*H243</f>
        <v>0</v>
      </c>
      <c r="Q243" s="186">
        <v>0</v>
      </c>
      <c r="R243" s="186">
        <f>Q243*H243</f>
        <v>0</v>
      </c>
      <c r="S243" s="186">
        <v>0</v>
      </c>
      <c r="T243" s="187">
        <f>S243*H243</f>
        <v>0</v>
      </c>
      <c r="U243" s="41"/>
      <c r="V243" s="41"/>
      <c r="W243" s="41"/>
      <c r="X243" s="41"/>
      <c r="Y243" s="41"/>
      <c r="Z243" s="41"/>
      <c r="AA243" s="41"/>
      <c r="AB243" s="41"/>
      <c r="AC243" s="41"/>
      <c r="AD243" s="41"/>
      <c r="AE243" s="41"/>
      <c r="AR243" s="188" t="s">
        <v>113</v>
      </c>
      <c r="AT243" s="188" t="s">
        <v>331</v>
      </c>
      <c r="AU243" s="188" t="s">
        <v>79</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113</v>
      </c>
      <c r="BM243" s="188" t="s">
        <v>9162</v>
      </c>
    </row>
    <row r="244" s="2" customFormat="1">
      <c r="A244" s="41"/>
      <c r="B244" s="42"/>
      <c r="C244" s="41"/>
      <c r="D244" s="190" t="s">
        <v>338</v>
      </c>
      <c r="E244" s="41"/>
      <c r="F244" s="191" t="s">
        <v>9125</v>
      </c>
      <c r="G244" s="41"/>
      <c r="H244" s="41"/>
      <c r="I244" s="192"/>
      <c r="J244" s="41"/>
      <c r="K244" s="41"/>
      <c r="L244" s="42"/>
      <c r="M244" s="193"/>
      <c r="N244" s="194"/>
      <c r="O244" s="75"/>
      <c r="P244" s="75"/>
      <c r="Q244" s="75"/>
      <c r="R244" s="75"/>
      <c r="S244" s="75"/>
      <c r="T244" s="76"/>
      <c r="U244" s="41"/>
      <c r="V244" s="41"/>
      <c r="W244" s="41"/>
      <c r="X244" s="41"/>
      <c r="Y244" s="41"/>
      <c r="Z244" s="41"/>
      <c r="AA244" s="41"/>
      <c r="AB244" s="41"/>
      <c r="AC244" s="41"/>
      <c r="AD244" s="41"/>
      <c r="AE244" s="41"/>
      <c r="AT244" s="22" t="s">
        <v>338</v>
      </c>
      <c r="AU244" s="22" t="s">
        <v>79</v>
      </c>
    </row>
    <row r="245" s="13" customFormat="1">
      <c r="A245" s="13"/>
      <c r="B245" s="201"/>
      <c r="C245" s="13"/>
      <c r="D245" s="195" t="s">
        <v>442</v>
      </c>
      <c r="E245" s="202" t="s">
        <v>3</v>
      </c>
      <c r="F245" s="203" t="s">
        <v>9096</v>
      </c>
      <c r="G245" s="13"/>
      <c r="H245" s="204">
        <v>460.63999999999999</v>
      </c>
      <c r="I245" s="205"/>
      <c r="J245" s="13"/>
      <c r="K245" s="13"/>
      <c r="L245" s="201"/>
      <c r="M245" s="206"/>
      <c r="N245" s="207"/>
      <c r="O245" s="207"/>
      <c r="P245" s="207"/>
      <c r="Q245" s="207"/>
      <c r="R245" s="207"/>
      <c r="S245" s="207"/>
      <c r="T245" s="208"/>
      <c r="U245" s="13"/>
      <c r="V245" s="13"/>
      <c r="W245" s="13"/>
      <c r="X245" s="13"/>
      <c r="Y245" s="13"/>
      <c r="Z245" s="13"/>
      <c r="AA245" s="13"/>
      <c r="AB245" s="13"/>
      <c r="AC245" s="13"/>
      <c r="AD245" s="13"/>
      <c r="AE245" s="13"/>
      <c r="AT245" s="202" t="s">
        <v>442</v>
      </c>
      <c r="AU245" s="202" t="s">
        <v>79</v>
      </c>
      <c r="AV245" s="13" t="s">
        <v>79</v>
      </c>
      <c r="AW245" s="13" t="s">
        <v>31</v>
      </c>
      <c r="AX245" s="13" t="s">
        <v>76</v>
      </c>
      <c r="AY245" s="202" t="s">
        <v>328</v>
      </c>
    </row>
    <row r="246" s="12" customFormat="1" ht="22.8" customHeight="1">
      <c r="A246" s="12"/>
      <c r="B246" s="163"/>
      <c r="C246" s="12"/>
      <c r="D246" s="164" t="s">
        <v>68</v>
      </c>
      <c r="E246" s="174" t="s">
        <v>183</v>
      </c>
      <c r="F246" s="174" t="s">
        <v>782</v>
      </c>
      <c r="G246" s="12"/>
      <c r="H246" s="12"/>
      <c r="I246" s="166"/>
      <c r="J246" s="175">
        <f>BK246</f>
        <v>0</v>
      </c>
      <c r="K246" s="12"/>
      <c r="L246" s="163"/>
      <c r="M246" s="168"/>
      <c r="N246" s="169"/>
      <c r="O246" s="169"/>
      <c r="P246" s="170">
        <f>SUM(P247:P280)</f>
        <v>0</v>
      </c>
      <c r="Q246" s="169"/>
      <c r="R246" s="170">
        <f>SUM(R247:R280)</f>
        <v>61.70741120000001</v>
      </c>
      <c r="S246" s="169"/>
      <c r="T246" s="171">
        <f>SUM(T247:T280)</f>
        <v>0</v>
      </c>
      <c r="U246" s="12"/>
      <c r="V246" s="12"/>
      <c r="W246" s="12"/>
      <c r="X246" s="12"/>
      <c r="Y246" s="12"/>
      <c r="Z246" s="12"/>
      <c r="AA246" s="12"/>
      <c r="AB246" s="12"/>
      <c r="AC246" s="12"/>
      <c r="AD246" s="12"/>
      <c r="AE246" s="12"/>
      <c r="AR246" s="164" t="s">
        <v>76</v>
      </c>
      <c r="AT246" s="172" t="s">
        <v>68</v>
      </c>
      <c r="AU246" s="172" t="s">
        <v>76</v>
      </c>
      <c r="AY246" s="164" t="s">
        <v>328</v>
      </c>
      <c r="BK246" s="173">
        <f>SUM(BK247:BK280)</f>
        <v>0</v>
      </c>
    </row>
    <row r="247" s="2" customFormat="1" ht="24.15" customHeight="1">
      <c r="A247" s="41"/>
      <c r="B247" s="176"/>
      <c r="C247" s="177" t="s">
        <v>661</v>
      </c>
      <c r="D247" s="177" t="s">
        <v>331</v>
      </c>
      <c r="E247" s="178" t="s">
        <v>826</v>
      </c>
      <c r="F247" s="179" t="s">
        <v>827</v>
      </c>
      <c r="G247" s="180" t="s">
        <v>476</v>
      </c>
      <c r="H247" s="181">
        <v>150</v>
      </c>
      <c r="I247" s="182"/>
      <c r="J247" s="183">
        <f>ROUND(I247*H247,2)</f>
        <v>0</v>
      </c>
      <c r="K247" s="179" t="s">
        <v>8690</v>
      </c>
      <c r="L247" s="42"/>
      <c r="M247" s="184" t="s">
        <v>3</v>
      </c>
      <c r="N247" s="185" t="s">
        <v>40</v>
      </c>
      <c r="O247" s="75"/>
      <c r="P247" s="186">
        <f>O247*H247</f>
        <v>0</v>
      </c>
      <c r="Q247" s="186">
        <v>0.00020000000000000001</v>
      </c>
      <c r="R247" s="186">
        <f>Q247*H247</f>
        <v>0.030000000000000002</v>
      </c>
      <c r="S247" s="186">
        <v>0</v>
      </c>
      <c r="T247" s="187">
        <f>S247*H247</f>
        <v>0</v>
      </c>
      <c r="U247" s="41"/>
      <c r="V247" s="41"/>
      <c r="W247" s="41"/>
      <c r="X247" s="41"/>
      <c r="Y247" s="41"/>
      <c r="Z247" s="41"/>
      <c r="AA247" s="41"/>
      <c r="AB247" s="41"/>
      <c r="AC247" s="41"/>
      <c r="AD247" s="41"/>
      <c r="AE247" s="41"/>
      <c r="AR247" s="188" t="s">
        <v>113</v>
      </c>
      <c r="AT247" s="188" t="s">
        <v>331</v>
      </c>
      <c r="AU247" s="188" t="s">
        <v>79</v>
      </c>
      <c r="AY247" s="22" t="s">
        <v>328</v>
      </c>
      <c r="BE247" s="189">
        <f>IF(N247="základní",J247,0)</f>
        <v>0</v>
      </c>
      <c r="BF247" s="189">
        <f>IF(N247="snížená",J247,0)</f>
        <v>0</v>
      </c>
      <c r="BG247" s="189">
        <f>IF(N247="zákl. přenesená",J247,0)</f>
        <v>0</v>
      </c>
      <c r="BH247" s="189">
        <f>IF(N247="sníž. přenesená",J247,0)</f>
        <v>0</v>
      </c>
      <c r="BI247" s="189">
        <f>IF(N247="nulová",J247,0)</f>
        <v>0</v>
      </c>
      <c r="BJ247" s="22" t="s">
        <v>76</v>
      </c>
      <c r="BK247" s="189">
        <f>ROUND(I247*H247,2)</f>
        <v>0</v>
      </c>
      <c r="BL247" s="22" t="s">
        <v>113</v>
      </c>
      <c r="BM247" s="188" t="s">
        <v>9163</v>
      </c>
    </row>
    <row r="248" s="2" customFormat="1">
      <c r="A248" s="41"/>
      <c r="B248" s="42"/>
      <c r="C248" s="41"/>
      <c r="D248" s="190" t="s">
        <v>338</v>
      </c>
      <c r="E248" s="41"/>
      <c r="F248" s="191" t="s">
        <v>9164</v>
      </c>
      <c r="G248" s="41"/>
      <c r="H248" s="41"/>
      <c r="I248" s="192"/>
      <c r="J248" s="41"/>
      <c r="K248" s="41"/>
      <c r="L248" s="42"/>
      <c r="M248" s="193"/>
      <c r="N248" s="194"/>
      <c r="O248" s="75"/>
      <c r="P248" s="75"/>
      <c r="Q248" s="75"/>
      <c r="R248" s="75"/>
      <c r="S248" s="75"/>
      <c r="T248" s="76"/>
      <c r="U248" s="41"/>
      <c r="V248" s="41"/>
      <c r="W248" s="41"/>
      <c r="X248" s="41"/>
      <c r="Y248" s="41"/>
      <c r="Z248" s="41"/>
      <c r="AA248" s="41"/>
      <c r="AB248" s="41"/>
      <c r="AC248" s="41"/>
      <c r="AD248" s="41"/>
      <c r="AE248" s="41"/>
      <c r="AT248" s="22" t="s">
        <v>338</v>
      </c>
      <c r="AU248" s="22" t="s">
        <v>79</v>
      </c>
    </row>
    <row r="249" s="13" customFormat="1">
      <c r="A249" s="13"/>
      <c r="B249" s="201"/>
      <c r="C249" s="13"/>
      <c r="D249" s="195" t="s">
        <v>442</v>
      </c>
      <c r="E249" s="202" t="s">
        <v>3</v>
      </c>
      <c r="F249" s="203" t="s">
        <v>9165</v>
      </c>
      <c r="G249" s="13"/>
      <c r="H249" s="204">
        <v>150</v>
      </c>
      <c r="I249" s="205"/>
      <c r="J249" s="13"/>
      <c r="K249" s="13"/>
      <c r="L249" s="201"/>
      <c r="M249" s="206"/>
      <c r="N249" s="207"/>
      <c r="O249" s="207"/>
      <c r="P249" s="207"/>
      <c r="Q249" s="207"/>
      <c r="R249" s="207"/>
      <c r="S249" s="207"/>
      <c r="T249" s="208"/>
      <c r="U249" s="13"/>
      <c r="V249" s="13"/>
      <c r="W249" s="13"/>
      <c r="X249" s="13"/>
      <c r="Y249" s="13"/>
      <c r="Z249" s="13"/>
      <c r="AA249" s="13"/>
      <c r="AB249" s="13"/>
      <c r="AC249" s="13"/>
      <c r="AD249" s="13"/>
      <c r="AE249" s="13"/>
      <c r="AT249" s="202" t="s">
        <v>442</v>
      </c>
      <c r="AU249" s="202" t="s">
        <v>79</v>
      </c>
      <c r="AV249" s="13" t="s">
        <v>79</v>
      </c>
      <c r="AW249" s="13" t="s">
        <v>31</v>
      </c>
      <c r="AX249" s="13" t="s">
        <v>76</v>
      </c>
      <c r="AY249" s="202" t="s">
        <v>328</v>
      </c>
    </row>
    <row r="250" s="2" customFormat="1" ht="33" customHeight="1">
      <c r="A250" s="41"/>
      <c r="B250" s="176"/>
      <c r="C250" s="177" t="s">
        <v>666</v>
      </c>
      <c r="D250" s="177" t="s">
        <v>331</v>
      </c>
      <c r="E250" s="178" t="s">
        <v>846</v>
      </c>
      <c r="F250" s="179" t="s">
        <v>847</v>
      </c>
      <c r="G250" s="180" t="s">
        <v>476</v>
      </c>
      <c r="H250" s="181">
        <v>176.964</v>
      </c>
      <c r="I250" s="182"/>
      <c r="J250" s="183">
        <f>ROUND(I250*H250,2)</f>
        <v>0</v>
      </c>
      <c r="K250" s="179" t="s">
        <v>335</v>
      </c>
      <c r="L250" s="42"/>
      <c r="M250" s="184" t="s">
        <v>3</v>
      </c>
      <c r="N250" s="185" t="s">
        <v>40</v>
      </c>
      <c r="O250" s="75"/>
      <c r="P250" s="186">
        <f>O250*H250</f>
        <v>0</v>
      </c>
      <c r="Q250" s="186">
        <v>0.16850000000000001</v>
      </c>
      <c r="R250" s="186">
        <f>Q250*H250</f>
        <v>29.818434000000003</v>
      </c>
      <c r="S250" s="186">
        <v>0</v>
      </c>
      <c r="T250" s="187">
        <f>S250*H250</f>
        <v>0</v>
      </c>
      <c r="U250" s="41"/>
      <c r="V250" s="41"/>
      <c r="W250" s="41"/>
      <c r="X250" s="41"/>
      <c r="Y250" s="41"/>
      <c r="Z250" s="41"/>
      <c r="AA250" s="41"/>
      <c r="AB250" s="41"/>
      <c r="AC250" s="41"/>
      <c r="AD250" s="41"/>
      <c r="AE250" s="41"/>
      <c r="AR250" s="188" t="s">
        <v>113</v>
      </c>
      <c r="AT250" s="188" t="s">
        <v>331</v>
      </c>
      <c r="AU250" s="188" t="s">
        <v>79</v>
      </c>
      <c r="AY250" s="22" t="s">
        <v>328</v>
      </c>
      <c r="BE250" s="189">
        <f>IF(N250="základní",J250,0)</f>
        <v>0</v>
      </c>
      <c r="BF250" s="189">
        <f>IF(N250="snížená",J250,0)</f>
        <v>0</v>
      </c>
      <c r="BG250" s="189">
        <f>IF(N250="zákl. přenesená",J250,0)</f>
        <v>0</v>
      </c>
      <c r="BH250" s="189">
        <f>IF(N250="sníž. přenesená",J250,0)</f>
        <v>0</v>
      </c>
      <c r="BI250" s="189">
        <f>IF(N250="nulová",J250,0)</f>
        <v>0</v>
      </c>
      <c r="BJ250" s="22" t="s">
        <v>76</v>
      </c>
      <c r="BK250" s="189">
        <f>ROUND(I250*H250,2)</f>
        <v>0</v>
      </c>
      <c r="BL250" s="22" t="s">
        <v>113</v>
      </c>
      <c r="BM250" s="188" t="s">
        <v>9166</v>
      </c>
    </row>
    <row r="251" s="2" customFormat="1">
      <c r="A251" s="41"/>
      <c r="B251" s="42"/>
      <c r="C251" s="41"/>
      <c r="D251" s="190" t="s">
        <v>338</v>
      </c>
      <c r="E251" s="41"/>
      <c r="F251" s="191" t="s">
        <v>849</v>
      </c>
      <c r="G251" s="41"/>
      <c r="H251" s="41"/>
      <c r="I251" s="192"/>
      <c r="J251" s="41"/>
      <c r="K251" s="41"/>
      <c r="L251" s="42"/>
      <c r="M251" s="193"/>
      <c r="N251" s="194"/>
      <c r="O251" s="75"/>
      <c r="P251" s="75"/>
      <c r="Q251" s="75"/>
      <c r="R251" s="75"/>
      <c r="S251" s="75"/>
      <c r="T251" s="76"/>
      <c r="U251" s="41"/>
      <c r="V251" s="41"/>
      <c r="W251" s="41"/>
      <c r="X251" s="41"/>
      <c r="Y251" s="41"/>
      <c r="Z251" s="41"/>
      <c r="AA251" s="41"/>
      <c r="AB251" s="41"/>
      <c r="AC251" s="41"/>
      <c r="AD251" s="41"/>
      <c r="AE251" s="41"/>
      <c r="AT251" s="22" t="s">
        <v>338</v>
      </c>
      <c r="AU251" s="22" t="s">
        <v>79</v>
      </c>
    </row>
    <row r="252" s="13" customFormat="1">
      <c r="A252" s="13"/>
      <c r="B252" s="201"/>
      <c r="C252" s="13"/>
      <c r="D252" s="195" t="s">
        <v>442</v>
      </c>
      <c r="E252" s="202" t="s">
        <v>3</v>
      </c>
      <c r="F252" s="203" t="s">
        <v>9167</v>
      </c>
      <c r="G252" s="13"/>
      <c r="H252" s="204">
        <v>176.964</v>
      </c>
      <c r="I252" s="205"/>
      <c r="J252" s="13"/>
      <c r="K252" s="13"/>
      <c r="L252" s="201"/>
      <c r="M252" s="206"/>
      <c r="N252" s="207"/>
      <c r="O252" s="207"/>
      <c r="P252" s="207"/>
      <c r="Q252" s="207"/>
      <c r="R252" s="207"/>
      <c r="S252" s="207"/>
      <c r="T252" s="208"/>
      <c r="U252" s="13"/>
      <c r="V252" s="13"/>
      <c r="W252" s="13"/>
      <c r="X252" s="13"/>
      <c r="Y252" s="13"/>
      <c r="Z252" s="13"/>
      <c r="AA252" s="13"/>
      <c r="AB252" s="13"/>
      <c r="AC252" s="13"/>
      <c r="AD252" s="13"/>
      <c r="AE252" s="13"/>
      <c r="AT252" s="202" t="s">
        <v>442</v>
      </c>
      <c r="AU252" s="202" t="s">
        <v>79</v>
      </c>
      <c r="AV252" s="13" t="s">
        <v>79</v>
      </c>
      <c r="AW252" s="13" t="s">
        <v>31</v>
      </c>
      <c r="AX252" s="13" t="s">
        <v>76</v>
      </c>
      <c r="AY252" s="202" t="s">
        <v>328</v>
      </c>
    </row>
    <row r="253" s="2" customFormat="1" ht="16.5" customHeight="1">
      <c r="A253" s="41"/>
      <c r="B253" s="176"/>
      <c r="C253" s="224" t="s">
        <v>671</v>
      </c>
      <c r="D253" s="224" t="s">
        <v>539</v>
      </c>
      <c r="E253" s="225" t="s">
        <v>851</v>
      </c>
      <c r="F253" s="226" t="s">
        <v>852</v>
      </c>
      <c r="G253" s="227" t="s">
        <v>476</v>
      </c>
      <c r="H253" s="228">
        <v>168.45500000000001</v>
      </c>
      <c r="I253" s="229"/>
      <c r="J253" s="230">
        <f>ROUND(I253*H253,2)</f>
        <v>0</v>
      </c>
      <c r="K253" s="226" t="s">
        <v>335</v>
      </c>
      <c r="L253" s="231"/>
      <c r="M253" s="232" t="s">
        <v>3</v>
      </c>
      <c r="N253" s="233" t="s">
        <v>40</v>
      </c>
      <c r="O253" s="75"/>
      <c r="P253" s="186">
        <f>O253*H253</f>
        <v>0</v>
      </c>
      <c r="Q253" s="186">
        <v>0.080000000000000002</v>
      </c>
      <c r="R253" s="186">
        <f>Q253*H253</f>
        <v>13.476400000000002</v>
      </c>
      <c r="S253" s="186">
        <v>0</v>
      </c>
      <c r="T253" s="187">
        <f>S253*H253</f>
        <v>0</v>
      </c>
      <c r="U253" s="41"/>
      <c r="V253" s="41"/>
      <c r="W253" s="41"/>
      <c r="X253" s="41"/>
      <c r="Y253" s="41"/>
      <c r="Z253" s="41"/>
      <c r="AA253" s="41"/>
      <c r="AB253" s="41"/>
      <c r="AC253" s="41"/>
      <c r="AD253" s="41"/>
      <c r="AE253" s="41"/>
      <c r="AR253" s="188" t="s">
        <v>171</v>
      </c>
      <c r="AT253" s="188" t="s">
        <v>539</v>
      </c>
      <c r="AU253" s="188" t="s">
        <v>79</v>
      </c>
      <c r="AY253" s="22" t="s">
        <v>328</v>
      </c>
      <c r="BE253" s="189">
        <f>IF(N253="základní",J253,0)</f>
        <v>0</v>
      </c>
      <c r="BF253" s="189">
        <f>IF(N253="snížená",J253,0)</f>
        <v>0</v>
      </c>
      <c r="BG253" s="189">
        <f>IF(N253="zákl. přenesená",J253,0)</f>
        <v>0</v>
      </c>
      <c r="BH253" s="189">
        <f>IF(N253="sníž. přenesená",J253,0)</f>
        <v>0</v>
      </c>
      <c r="BI253" s="189">
        <f>IF(N253="nulová",J253,0)</f>
        <v>0</v>
      </c>
      <c r="BJ253" s="22" t="s">
        <v>76</v>
      </c>
      <c r="BK253" s="189">
        <f>ROUND(I253*H253,2)</f>
        <v>0</v>
      </c>
      <c r="BL253" s="22" t="s">
        <v>113</v>
      </c>
      <c r="BM253" s="188" t="s">
        <v>9168</v>
      </c>
    </row>
    <row r="254" s="13" customFormat="1">
      <c r="A254" s="13"/>
      <c r="B254" s="201"/>
      <c r="C254" s="13"/>
      <c r="D254" s="195" t="s">
        <v>442</v>
      </c>
      <c r="E254" s="202" t="s">
        <v>3</v>
      </c>
      <c r="F254" s="203" t="s">
        <v>9169</v>
      </c>
      <c r="G254" s="13"/>
      <c r="H254" s="204">
        <v>165.15199999999999</v>
      </c>
      <c r="I254" s="205"/>
      <c r="J254" s="13"/>
      <c r="K254" s="13"/>
      <c r="L254" s="201"/>
      <c r="M254" s="206"/>
      <c r="N254" s="207"/>
      <c r="O254" s="207"/>
      <c r="P254" s="207"/>
      <c r="Q254" s="207"/>
      <c r="R254" s="207"/>
      <c r="S254" s="207"/>
      <c r="T254" s="208"/>
      <c r="U254" s="13"/>
      <c r="V254" s="13"/>
      <c r="W254" s="13"/>
      <c r="X254" s="13"/>
      <c r="Y254" s="13"/>
      <c r="Z254" s="13"/>
      <c r="AA254" s="13"/>
      <c r="AB254" s="13"/>
      <c r="AC254" s="13"/>
      <c r="AD254" s="13"/>
      <c r="AE254" s="13"/>
      <c r="AT254" s="202" t="s">
        <v>442</v>
      </c>
      <c r="AU254" s="202" t="s">
        <v>79</v>
      </c>
      <c r="AV254" s="13" t="s">
        <v>79</v>
      </c>
      <c r="AW254" s="13" t="s">
        <v>31</v>
      </c>
      <c r="AX254" s="13" t="s">
        <v>69</v>
      </c>
      <c r="AY254" s="202" t="s">
        <v>328</v>
      </c>
    </row>
    <row r="255" s="13" customFormat="1">
      <c r="A255" s="13"/>
      <c r="B255" s="201"/>
      <c r="C255" s="13"/>
      <c r="D255" s="195" t="s">
        <v>442</v>
      </c>
      <c r="E255" s="202" t="s">
        <v>3</v>
      </c>
      <c r="F255" s="203" t="s">
        <v>9170</v>
      </c>
      <c r="G255" s="13"/>
      <c r="H255" s="204">
        <v>168.45500000000001</v>
      </c>
      <c r="I255" s="205"/>
      <c r="J255" s="13"/>
      <c r="K255" s="13"/>
      <c r="L255" s="201"/>
      <c r="M255" s="206"/>
      <c r="N255" s="207"/>
      <c r="O255" s="207"/>
      <c r="P255" s="207"/>
      <c r="Q255" s="207"/>
      <c r="R255" s="207"/>
      <c r="S255" s="207"/>
      <c r="T255" s="208"/>
      <c r="U255" s="13"/>
      <c r="V255" s="13"/>
      <c r="W255" s="13"/>
      <c r="X255" s="13"/>
      <c r="Y255" s="13"/>
      <c r="Z255" s="13"/>
      <c r="AA255" s="13"/>
      <c r="AB255" s="13"/>
      <c r="AC255" s="13"/>
      <c r="AD255" s="13"/>
      <c r="AE255" s="13"/>
      <c r="AT255" s="202" t="s">
        <v>442</v>
      </c>
      <c r="AU255" s="202" t="s">
        <v>79</v>
      </c>
      <c r="AV255" s="13" t="s">
        <v>79</v>
      </c>
      <c r="AW255" s="13" t="s">
        <v>31</v>
      </c>
      <c r="AX255" s="13" t="s">
        <v>76</v>
      </c>
      <c r="AY255" s="202" t="s">
        <v>328</v>
      </c>
    </row>
    <row r="256" s="2" customFormat="1" ht="24.15" customHeight="1">
      <c r="A256" s="41"/>
      <c r="B256" s="176"/>
      <c r="C256" s="224" t="s">
        <v>676</v>
      </c>
      <c r="D256" s="224" t="s">
        <v>539</v>
      </c>
      <c r="E256" s="225" t="s">
        <v>8782</v>
      </c>
      <c r="F256" s="226" t="s">
        <v>8783</v>
      </c>
      <c r="G256" s="227" t="s">
        <v>476</v>
      </c>
      <c r="H256" s="228">
        <v>5.8099999999999996</v>
      </c>
      <c r="I256" s="229"/>
      <c r="J256" s="230">
        <f>ROUND(I256*H256,2)</f>
        <v>0</v>
      </c>
      <c r="K256" s="226" t="s">
        <v>335</v>
      </c>
      <c r="L256" s="231"/>
      <c r="M256" s="232" t="s">
        <v>3</v>
      </c>
      <c r="N256" s="233" t="s">
        <v>40</v>
      </c>
      <c r="O256" s="75"/>
      <c r="P256" s="186">
        <f>O256*H256</f>
        <v>0</v>
      </c>
      <c r="Q256" s="186">
        <v>0.048300000000000003</v>
      </c>
      <c r="R256" s="186">
        <f>Q256*H256</f>
        <v>0.28062300000000001</v>
      </c>
      <c r="S256" s="186">
        <v>0</v>
      </c>
      <c r="T256" s="187">
        <f>S256*H256</f>
        <v>0</v>
      </c>
      <c r="U256" s="41"/>
      <c r="V256" s="41"/>
      <c r="W256" s="41"/>
      <c r="X256" s="41"/>
      <c r="Y256" s="41"/>
      <c r="Z256" s="41"/>
      <c r="AA256" s="41"/>
      <c r="AB256" s="41"/>
      <c r="AC256" s="41"/>
      <c r="AD256" s="41"/>
      <c r="AE256" s="41"/>
      <c r="AR256" s="188" t="s">
        <v>171</v>
      </c>
      <c r="AT256" s="188" t="s">
        <v>539</v>
      </c>
      <c r="AU256" s="188" t="s">
        <v>79</v>
      </c>
      <c r="AY256" s="22" t="s">
        <v>328</v>
      </c>
      <c r="BE256" s="189">
        <f>IF(N256="základní",J256,0)</f>
        <v>0</v>
      </c>
      <c r="BF256" s="189">
        <f>IF(N256="snížená",J256,0)</f>
        <v>0</v>
      </c>
      <c r="BG256" s="189">
        <f>IF(N256="zákl. přenesená",J256,0)</f>
        <v>0</v>
      </c>
      <c r="BH256" s="189">
        <f>IF(N256="sníž. přenesená",J256,0)</f>
        <v>0</v>
      </c>
      <c r="BI256" s="189">
        <f>IF(N256="nulová",J256,0)</f>
        <v>0</v>
      </c>
      <c r="BJ256" s="22" t="s">
        <v>76</v>
      </c>
      <c r="BK256" s="189">
        <f>ROUND(I256*H256,2)</f>
        <v>0</v>
      </c>
      <c r="BL256" s="22" t="s">
        <v>113</v>
      </c>
      <c r="BM256" s="188" t="s">
        <v>9171</v>
      </c>
    </row>
    <row r="257" s="13" customFormat="1">
      <c r="A257" s="13"/>
      <c r="B257" s="201"/>
      <c r="C257" s="13"/>
      <c r="D257" s="195" t="s">
        <v>442</v>
      </c>
      <c r="E257" s="202" t="s">
        <v>3</v>
      </c>
      <c r="F257" s="203" t="s">
        <v>9172</v>
      </c>
      <c r="G257" s="13"/>
      <c r="H257" s="204">
        <v>5.8099999999999996</v>
      </c>
      <c r="I257" s="205"/>
      <c r="J257" s="13"/>
      <c r="K257" s="13"/>
      <c r="L257" s="201"/>
      <c r="M257" s="206"/>
      <c r="N257" s="207"/>
      <c r="O257" s="207"/>
      <c r="P257" s="207"/>
      <c r="Q257" s="207"/>
      <c r="R257" s="207"/>
      <c r="S257" s="207"/>
      <c r="T257" s="208"/>
      <c r="U257" s="13"/>
      <c r="V257" s="13"/>
      <c r="W257" s="13"/>
      <c r="X257" s="13"/>
      <c r="Y257" s="13"/>
      <c r="Z257" s="13"/>
      <c r="AA257" s="13"/>
      <c r="AB257" s="13"/>
      <c r="AC257" s="13"/>
      <c r="AD257" s="13"/>
      <c r="AE257" s="13"/>
      <c r="AT257" s="202" t="s">
        <v>442</v>
      </c>
      <c r="AU257" s="202" t="s">
        <v>79</v>
      </c>
      <c r="AV257" s="13" t="s">
        <v>79</v>
      </c>
      <c r="AW257" s="13" t="s">
        <v>31</v>
      </c>
      <c r="AX257" s="13" t="s">
        <v>76</v>
      </c>
      <c r="AY257" s="202" t="s">
        <v>328</v>
      </c>
    </row>
    <row r="258" s="2" customFormat="1" ht="24.15" customHeight="1">
      <c r="A258" s="41"/>
      <c r="B258" s="176"/>
      <c r="C258" s="224" t="s">
        <v>682</v>
      </c>
      <c r="D258" s="224" t="s">
        <v>539</v>
      </c>
      <c r="E258" s="225" t="s">
        <v>8786</v>
      </c>
      <c r="F258" s="226" t="s">
        <v>8787</v>
      </c>
      <c r="G258" s="227" t="s">
        <v>476</v>
      </c>
      <c r="H258" s="228">
        <v>6</v>
      </c>
      <c r="I258" s="229"/>
      <c r="J258" s="230">
        <f>ROUND(I258*H258,2)</f>
        <v>0</v>
      </c>
      <c r="K258" s="226" t="s">
        <v>335</v>
      </c>
      <c r="L258" s="231"/>
      <c r="M258" s="232" t="s">
        <v>3</v>
      </c>
      <c r="N258" s="233" t="s">
        <v>40</v>
      </c>
      <c r="O258" s="75"/>
      <c r="P258" s="186">
        <f>O258*H258</f>
        <v>0</v>
      </c>
      <c r="Q258" s="186">
        <v>0.085999999999999993</v>
      </c>
      <c r="R258" s="186">
        <f>Q258*H258</f>
        <v>0.51600000000000001</v>
      </c>
      <c r="S258" s="186">
        <v>0</v>
      </c>
      <c r="T258" s="187">
        <f>S258*H258</f>
        <v>0</v>
      </c>
      <c r="U258" s="41"/>
      <c r="V258" s="41"/>
      <c r="W258" s="41"/>
      <c r="X258" s="41"/>
      <c r="Y258" s="41"/>
      <c r="Z258" s="41"/>
      <c r="AA258" s="41"/>
      <c r="AB258" s="41"/>
      <c r="AC258" s="41"/>
      <c r="AD258" s="41"/>
      <c r="AE258" s="41"/>
      <c r="AR258" s="188" t="s">
        <v>171</v>
      </c>
      <c r="AT258" s="188" t="s">
        <v>539</v>
      </c>
      <c r="AU258" s="188" t="s">
        <v>79</v>
      </c>
      <c r="AY258" s="22" t="s">
        <v>328</v>
      </c>
      <c r="BE258" s="189">
        <f>IF(N258="základní",J258,0)</f>
        <v>0</v>
      </c>
      <c r="BF258" s="189">
        <f>IF(N258="snížená",J258,0)</f>
        <v>0</v>
      </c>
      <c r="BG258" s="189">
        <f>IF(N258="zákl. přenesená",J258,0)</f>
        <v>0</v>
      </c>
      <c r="BH258" s="189">
        <f>IF(N258="sníž. přenesená",J258,0)</f>
        <v>0</v>
      </c>
      <c r="BI258" s="189">
        <f>IF(N258="nulová",J258,0)</f>
        <v>0</v>
      </c>
      <c r="BJ258" s="22" t="s">
        <v>76</v>
      </c>
      <c r="BK258" s="189">
        <f>ROUND(I258*H258,2)</f>
        <v>0</v>
      </c>
      <c r="BL258" s="22" t="s">
        <v>113</v>
      </c>
      <c r="BM258" s="188" t="s">
        <v>9173</v>
      </c>
    </row>
    <row r="259" s="13" customFormat="1">
      <c r="A259" s="13"/>
      <c r="B259" s="201"/>
      <c r="C259" s="13"/>
      <c r="D259" s="195" t="s">
        <v>442</v>
      </c>
      <c r="E259" s="202" t="s">
        <v>3</v>
      </c>
      <c r="F259" s="203" t="s">
        <v>9174</v>
      </c>
      <c r="G259" s="13"/>
      <c r="H259" s="204">
        <v>6</v>
      </c>
      <c r="I259" s="205"/>
      <c r="J259" s="13"/>
      <c r="K259" s="13"/>
      <c r="L259" s="201"/>
      <c r="M259" s="206"/>
      <c r="N259" s="207"/>
      <c r="O259" s="207"/>
      <c r="P259" s="207"/>
      <c r="Q259" s="207"/>
      <c r="R259" s="207"/>
      <c r="S259" s="207"/>
      <c r="T259" s="208"/>
      <c r="U259" s="13"/>
      <c r="V259" s="13"/>
      <c r="W259" s="13"/>
      <c r="X259" s="13"/>
      <c r="Y259" s="13"/>
      <c r="Z259" s="13"/>
      <c r="AA259" s="13"/>
      <c r="AB259" s="13"/>
      <c r="AC259" s="13"/>
      <c r="AD259" s="13"/>
      <c r="AE259" s="13"/>
      <c r="AT259" s="202" t="s">
        <v>442</v>
      </c>
      <c r="AU259" s="202" t="s">
        <v>79</v>
      </c>
      <c r="AV259" s="13" t="s">
        <v>79</v>
      </c>
      <c r="AW259" s="13" t="s">
        <v>31</v>
      </c>
      <c r="AX259" s="13" t="s">
        <v>76</v>
      </c>
      <c r="AY259" s="202" t="s">
        <v>328</v>
      </c>
    </row>
    <row r="260" s="2" customFormat="1" ht="24.15" customHeight="1">
      <c r="A260" s="41"/>
      <c r="B260" s="176"/>
      <c r="C260" s="177" t="s">
        <v>110</v>
      </c>
      <c r="D260" s="177" t="s">
        <v>331</v>
      </c>
      <c r="E260" s="178" t="s">
        <v>8790</v>
      </c>
      <c r="F260" s="179" t="s">
        <v>8791</v>
      </c>
      <c r="G260" s="180" t="s">
        <v>476</v>
      </c>
      <c r="H260" s="181">
        <v>4</v>
      </c>
      <c r="I260" s="182"/>
      <c r="J260" s="183">
        <f>ROUND(I260*H260,2)</f>
        <v>0</v>
      </c>
      <c r="K260" s="179" t="s">
        <v>335</v>
      </c>
      <c r="L260" s="42"/>
      <c r="M260" s="184" t="s">
        <v>3</v>
      </c>
      <c r="N260" s="185" t="s">
        <v>40</v>
      </c>
      <c r="O260" s="75"/>
      <c r="P260" s="186">
        <f>O260*H260</f>
        <v>0</v>
      </c>
      <c r="Q260" s="186">
        <v>0.077160000000000006</v>
      </c>
      <c r="R260" s="186">
        <f>Q260*H260</f>
        <v>0.30864000000000003</v>
      </c>
      <c r="S260" s="186">
        <v>0</v>
      </c>
      <c r="T260" s="187">
        <f>S260*H260</f>
        <v>0</v>
      </c>
      <c r="U260" s="41"/>
      <c r="V260" s="41"/>
      <c r="W260" s="41"/>
      <c r="X260" s="41"/>
      <c r="Y260" s="41"/>
      <c r="Z260" s="41"/>
      <c r="AA260" s="41"/>
      <c r="AB260" s="41"/>
      <c r="AC260" s="41"/>
      <c r="AD260" s="41"/>
      <c r="AE260" s="41"/>
      <c r="AR260" s="188" t="s">
        <v>113</v>
      </c>
      <c r="AT260" s="188" t="s">
        <v>331</v>
      </c>
      <c r="AU260" s="188" t="s">
        <v>79</v>
      </c>
      <c r="AY260" s="22" t="s">
        <v>328</v>
      </c>
      <c r="BE260" s="189">
        <f>IF(N260="základní",J260,0)</f>
        <v>0</v>
      </c>
      <c r="BF260" s="189">
        <f>IF(N260="snížená",J260,0)</f>
        <v>0</v>
      </c>
      <c r="BG260" s="189">
        <f>IF(N260="zákl. přenesená",J260,0)</f>
        <v>0</v>
      </c>
      <c r="BH260" s="189">
        <f>IF(N260="sníž. přenesená",J260,0)</f>
        <v>0</v>
      </c>
      <c r="BI260" s="189">
        <f>IF(N260="nulová",J260,0)</f>
        <v>0</v>
      </c>
      <c r="BJ260" s="22" t="s">
        <v>76</v>
      </c>
      <c r="BK260" s="189">
        <f>ROUND(I260*H260,2)</f>
        <v>0</v>
      </c>
      <c r="BL260" s="22" t="s">
        <v>113</v>
      </c>
      <c r="BM260" s="188" t="s">
        <v>9175</v>
      </c>
    </row>
    <row r="261" s="2" customFormat="1">
      <c r="A261" s="41"/>
      <c r="B261" s="42"/>
      <c r="C261" s="41"/>
      <c r="D261" s="190" t="s">
        <v>338</v>
      </c>
      <c r="E261" s="41"/>
      <c r="F261" s="191" t="s">
        <v>8793</v>
      </c>
      <c r="G261" s="41"/>
      <c r="H261" s="41"/>
      <c r="I261" s="192"/>
      <c r="J261" s="41"/>
      <c r="K261" s="41"/>
      <c r="L261" s="42"/>
      <c r="M261" s="193"/>
      <c r="N261" s="194"/>
      <c r="O261" s="75"/>
      <c r="P261" s="75"/>
      <c r="Q261" s="75"/>
      <c r="R261" s="75"/>
      <c r="S261" s="75"/>
      <c r="T261" s="76"/>
      <c r="U261" s="41"/>
      <c r="V261" s="41"/>
      <c r="W261" s="41"/>
      <c r="X261" s="41"/>
      <c r="Y261" s="41"/>
      <c r="Z261" s="41"/>
      <c r="AA261" s="41"/>
      <c r="AB261" s="41"/>
      <c r="AC261" s="41"/>
      <c r="AD261" s="41"/>
      <c r="AE261" s="41"/>
      <c r="AT261" s="22" t="s">
        <v>338</v>
      </c>
      <c r="AU261" s="22" t="s">
        <v>79</v>
      </c>
    </row>
    <row r="262" s="2" customFormat="1" ht="16.5" customHeight="1">
      <c r="A262" s="41"/>
      <c r="B262" s="176"/>
      <c r="C262" s="224" t="s">
        <v>125</v>
      </c>
      <c r="D262" s="224" t="s">
        <v>539</v>
      </c>
      <c r="E262" s="225" t="s">
        <v>8794</v>
      </c>
      <c r="F262" s="226" t="s">
        <v>8795</v>
      </c>
      <c r="G262" s="227" t="s">
        <v>439</v>
      </c>
      <c r="H262" s="228">
        <v>1</v>
      </c>
      <c r="I262" s="229"/>
      <c r="J262" s="230">
        <f>ROUND(I262*H262,2)</f>
        <v>0</v>
      </c>
      <c r="K262" s="226" t="s">
        <v>335</v>
      </c>
      <c r="L262" s="231"/>
      <c r="M262" s="232" t="s">
        <v>3</v>
      </c>
      <c r="N262" s="233" t="s">
        <v>40</v>
      </c>
      <c r="O262" s="75"/>
      <c r="P262" s="186">
        <f>O262*H262</f>
        <v>0</v>
      </c>
      <c r="Q262" s="186">
        <v>0.41699999999999998</v>
      </c>
      <c r="R262" s="186">
        <f>Q262*H262</f>
        <v>0.41699999999999998</v>
      </c>
      <c r="S262" s="186">
        <v>0</v>
      </c>
      <c r="T262" s="187">
        <f>S262*H262</f>
        <v>0</v>
      </c>
      <c r="U262" s="41"/>
      <c r="V262" s="41"/>
      <c r="W262" s="41"/>
      <c r="X262" s="41"/>
      <c r="Y262" s="41"/>
      <c r="Z262" s="41"/>
      <c r="AA262" s="41"/>
      <c r="AB262" s="41"/>
      <c r="AC262" s="41"/>
      <c r="AD262" s="41"/>
      <c r="AE262" s="41"/>
      <c r="AR262" s="188" t="s">
        <v>171</v>
      </c>
      <c r="AT262" s="188" t="s">
        <v>539</v>
      </c>
      <c r="AU262" s="188" t="s">
        <v>79</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113</v>
      </c>
      <c r="BM262" s="188" t="s">
        <v>9176</v>
      </c>
    </row>
    <row r="263" s="2" customFormat="1" ht="24.15" customHeight="1">
      <c r="A263" s="41"/>
      <c r="B263" s="176"/>
      <c r="C263" s="177" t="s">
        <v>696</v>
      </c>
      <c r="D263" s="177" t="s">
        <v>331</v>
      </c>
      <c r="E263" s="178" t="s">
        <v>9177</v>
      </c>
      <c r="F263" s="179" t="s">
        <v>9178</v>
      </c>
      <c r="G263" s="180" t="s">
        <v>476</v>
      </c>
      <c r="H263" s="181">
        <v>112.22</v>
      </c>
      <c r="I263" s="182"/>
      <c r="J263" s="183">
        <f>ROUND(I263*H263,2)</f>
        <v>0</v>
      </c>
      <c r="K263" s="179" t="s">
        <v>335</v>
      </c>
      <c r="L263" s="42"/>
      <c r="M263" s="184" t="s">
        <v>3</v>
      </c>
      <c r="N263" s="185" t="s">
        <v>40</v>
      </c>
      <c r="O263" s="75"/>
      <c r="P263" s="186">
        <f>O263*H263</f>
        <v>0</v>
      </c>
      <c r="Q263" s="186">
        <v>0.085760000000000003</v>
      </c>
      <c r="R263" s="186">
        <f>Q263*H263</f>
        <v>9.6239872000000002</v>
      </c>
      <c r="S263" s="186">
        <v>0</v>
      </c>
      <c r="T263" s="187">
        <f>S263*H263</f>
        <v>0</v>
      </c>
      <c r="U263" s="41"/>
      <c r="V263" s="41"/>
      <c r="W263" s="41"/>
      <c r="X263" s="41"/>
      <c r="Y263" s="41"/>
      <c r="Z263" s="41"/>
      <c r="AA263" s="41"/>
      <c r="AB263" s="41"/>
      <c r="AC263" s="41"/>
      <c r="AD263" s="41"/>
      <c r="AE263" s="41"/>
      <c r="AR263" s="188" t="s">
        <v>113</v>
      </c>
      <c r="AT263" s="188" t="s">
        <v>331</v>
      </c>
      <c r="AU263" s="188" t="s">
        <v>79</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113</v>
      </c>
      <c r="BM263" s="188" t="s">
        <v>9179</v>
      </c>
    </row>
    <row r="264" s="2" customFormat="1">
      <c r="A264" s="41"/>
      <c r="B264" s="42"/>
      <c r="C264" s="41"/>
      <c r="D264" s="190" t="s">
        <v>338</v>
      </c>
      <c r="E264" s="41"/>
      <c r="F264" s="191" t="s">
        <v>9180</v>
      </c>
      <c r="G264" s="41"/>
      <c r="H264" s="41"/>
      <c r="I264" s="192"/>
      <c r="J264" s="41"/>
      <c r="K264" s="41"/>
      <c r="L264" s="42"/>
      <c r="M264" s="193"/>
      <c r="N264" s="194"/>
      <c r="O264" s="75"/>
      <c r="P264" s="75"/>
      <c r="Q264" s="75"/>
      <c r="R264" s="75"/>
      <c r="S264" s="75"/>
      <c r="T264" s="76"/>
      <c r="U264" s="41"/>
      <c r="V264" s="41"/>
      <c r="W264" s="41"/>
      <c r="X264" s="41"/>
      <c r="Y264" s="41"/>
      <c r="Z264" s="41"/>
      <c r="AA264" s="41"/>
      <c r="AB264" s="41"/>
      <c r="AC264" s="41"/>
      <c r="AD264" s="41"/>
      <c r="AE264" s="41"/>
      <c r="AT264" s="22" t="s">
        <v>338</v>
      </c>
      <c r="AU264" s="22" t="s">
        <v>79</v>
      </c>
    </row>
    <row r="265" s="13" customFormat="1">
      <c r="A265" s="13"/>
      <c r="B265" s="201"/>
      <c r="C265" s="13"/>
      <c r="D265" s="195" t="s">
        <v>442</v>
      </c>
      <c r="E265" s="202" t="s">
        <v>3</v>
      </c>
      <c r="F265" s="203" t="s">
        <v>9181</v>
      </c>
      <c r="G265" s="13"/>
      <c r="H265" s="204">
        <v>112.22</v>
      </c>
      <c r="I265" s="205"/>
      <c r="J265" s="13"/>
      <c r="K265" s="13"/>
      <c r="L265" s="201"/>
      <c r="M265" s="206"/>
      <c r="N265" s="207"/>
      <c r="O265" s="207"/>
      <c r="P265" s="207"/>
      <c r="Q265" s="207"/>
      <c r="R265" s="207"/>
      <c r="S265" s="207"/>
      <c r="T265" s="208"/>
      <c r="U265" s="13"/>
      <c r="V265" s="13"/>
      <c r="W265" s="13"/>
      <c r="X265" s="13"/>
      <c r="Y265" s="13"/>
      <c r="Z265" s="13"/>
      <c r="AA265" s="13"/>
      <c r="AB265" s="13"/>
      <c r="AC265" s="13"/>
      <c r="AD265" s="13"/>
      <c r="AE265" s="13"/>
      <c r="AT265" s="202" t="s">
        <v>442</v>
      </c>
      <c r="AU265" s="202" t="s">
        <v>79</v>
      </c>
      <c r="AV265" s="13" t="s">
        <v>79</v>
      </c>
      <c r="AW265" s="13" t="s">
        <v>31</v>
      </c>
      <c r="AX265" s="13" t="s">
        <v>76</v>
      </c>
      <c r="AY265" s="202" t="s">
        <v>328</v>
      </c>
    </row>
    <row r="266" s="2" customFormat="1" ht="16.5" customHeight="1">
      <c r="A266" s="41"/>
      <c r="B266" s="176"/>
      <c r="C266" s="224" t="s">
        <v>703</v>
      </c>
      <c r="D266" s="224" t="s">
        <v>539</v>
      </c>
      <c r="E266" s="225" t="s">
        <v>9182</v>
      </c>
      <c r="F266" s="226" t="s">
        <v>9183</v>
      </c>
      <c r="G266" s="227" t="s">
        <v>476</v>
      </c>
      <c r="H266" s="228">
        <v>114.464</v>
      </c>
      <c r="I266" s="229"/>
      <c r="J266" s="230">
        <f>ROUND(I266*H266,2)</f>
        <v>0</v>
      </c>
      <c r="K266" s="226" t="s">
        <v>335</v>
      </c>
      <c r="L266" s="231"/>
      <c r="M266" s="232" t="s">
        <v>3</v>
      </c>
      <c r="N266" s="233" t="s">
        <v>40</v>
      </c>
      <c r="O266" s="75"/>
      <c r="P266" s="186">
        <f>O266*H266</f>
        <v>0</v>
      </c>
      <c r="Q266" s="186">
        <v>0.045999999999999999</v>
      </c>
      <c r="R266" s="186">
        <f>Q266*H266</f>
        <v>5.2653439999999998</v>
      </c>
      <c r="S266" s="186">
        <v>0</v>
      </c>
      <c r="T266" s="187">
        <f>S266*H266</f>
        <v>0</v>
      </c>
      <c r="U266" s="41"/>
      <c r="V266" s="41"/>
      <c r="W266" s="41"/>
      <c r="X266" s="41"/>
      <c r="Y266" s="41"/>
      <c r="Z266" s="41"/>
      <c r="AA266" s="41"/>
      <c r="AB266" s="41"/>
      <c r="AC266" s="41"/>
      <c r="AD266" s="41"/>
      <c r="AE266" s="41"/>
      <c r="AR266" s="188" t="s">
        <v>171</v>
      </c>
      <c r="AT266" s="188" t="s">
        <v>539</v>
      </c>
      <c r="AU266" s="188" t="s">
        <v>79</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113</v>
      </c>
      <c r="BM266" s="188" t="s">
        <v>9184</v>
      </c>
    </row>
    <row r="267" s="13" customFormat="1">
      <c r="A267" s="13"/>
      <c r="B267" s="201"/>
      <c r="C267" s="13"/>
      <c r="D267" s="195" t="s">
        <v>442</v>
      </c>
      <c r="E267" s="202" t="s">
        <v>3</v>
      </c>
      <c r="F267" s="203" t="s">
        <v>9181</v>
      </c>
      <c r="G267" s="13"/>
      <c r="H267" s="204">
        <v>112.22</v>
      </c>
      <c r="I267" s="205"/>
      <c r="J267" s="13"/>
      <c r="K267" s="13"/>
      <c r="L267" s="201"/>
      <c r="M267" s="206"/>
      <c r="N267" s="207"/>
      <c r="O267" s="207"/>
      <c r="P267" s="207"/>
      <c r="Q267" s="207"/>
      <c r="R267" s="207"/>
      <c r="S267" s="207"/>
      <c r="T267" s="208"/>
      <c r="U267" s="13"/>
      <c r="V267" s="13"/>
      <c r="W267" s="13"/>
      <c r="X267" s="13"/>
      <c r="Y267" s="13"/>
      <c r="Z267" s="13"/>
      <c r="AA267" s="13"/>
      <c r="AB267" s="13"/>
      <c r="AC267" s="13"/>
      <c r="AD267" s="13"/>
      <c r="AE267" s="13"/>
      <c r="AT267" s="202" t="s">
        <v>442</v>
      </c>
      <c r="AU267" s="202" t="s">
        <v>79</v>
      </c>
      <c r="AV267" s="13" t="s">
        <v>79</v>
      </c>
      <c r="AW267" s="13" t="s">
        <v>31</v>
      </c>
      <c r="AX267" s="13" t="s">
        <v>69</v>
      </c>
      <c r="AY267" s="202" t="s">
        <v>328</v>
      </c>
    </row>
    <row r="268" s="13" customFormat="1">
      <c r="A268" s="13"/>
      <c r="B268" s="201"/>
      <c r="C268" s="13"/>
      <c r="D268" s="195" t="s">
        <v>442</v>
      </c>
      <c r="E268" s="202" t="s">
        <v>3</v>
      </c>
      <c r="F268" s="203" t="s">
        <v>9185</v>
      </c>
      <c r="G268" s="13"/>
      <c r="H268" s="204">
        <v>114.464</v>
      </c>
      <c r="I268" s="205"/>
      <c r="J268" s="13"/>
      <c r="K268" s="13"/>
      <c r="L268" s="201"/>
      <c r="M268" s="206"/>
      <c r="N268" s="207"/>
      <c r="O268" s="207"/>
      <c r="P268" s="207"/>
      <c r="Q268" s="207"/>
      <c r="R268" s="207"/>
      <c r="S268" s="207"/>
      <c r="T268" s="208"/>
      <c r="U268" s="13"/>
      <c r="V268" s="13"/>
      <c r="W268" s="13"/>
      <c r="X268" s="13"/>
      <c r="Y268" s="13"/>
      <c r="Z268" s="13"/>
      <c r="AA268" s="13"/>
      <c r="AB268" s="13"/>
      <c r="AC268" s="13"/>
      <c r="AD268" s="13"/>
      <c r="AE268" s="13"/>
      <c r="AT268" s="202" t="s">
        <v>442</v>
      </c>
      <c r="AU268" s="202" t="s">
        <v>79</v>
      </c>
      <c r="AV268" s="13" t="s">
        <v>79</v>
      </c>
      <c r="AW268" s="13" t="s">
        <v>31</v>
      </c>
      <c r="AX268" s="13" t="s">
        <v>76</v>
      </c>
      <c r="AY268" s="202" t="s">
        <v>328</v>
      </c>
    </row>
    <row r="269" s="2" customFormat="1" ht="33" customHeight="1">
      <c r="A269" s="41"/>
      <c r="B269" s="176"/>
      <c r="C269" s="177" t="s">
        <v>710</v>
      </c>
      <c r="D269" s="177" t="s">
        <v>331</v>
      </c>
      <c r="E269" s="178" t="s">
        <v>856</v>
      </c>
      <c r="F269" s="179" t="s">
        <v>857</v>
      </c>
      <c r="G269" s="180" t="s">
        <v>476</v>
      </c>
      <c r="H269" s="181">
        <v>10.550000000000001</v>
      </c>
      <c r="I269" s="182"/>
      <c r="J269" s="183">
        <f>ROUND(I269*H269,2)</f>
        <v>0</v>
      </c>
      <c r="K269" s="179" t="s">
        <v>335</v>
      </c>
      <c r="L269" s="42"/>
      <c r="M269" s="184" t="s">
        <v>3</v>
      </c>
      <c r="N269" s="185" t="s">
        <v>40</v>
      </c>
      <c r="O269" s="75"/>
      <c r="P269" s="186">
        <f>O269*H269</f>
        <v>0</v>
      </c>
      <c r="Q269" s="186">
        <v>0.14041999999999999</v>
      </c>
      <c r="R269" s="186">
        <f>Q269*H269</f>
        <v>1.4814309999999999</v>
      </c>
      <c r="S269" s="186">
        <v>0</v>
      </c>
      <c r="T269" s="187">
        <f>S269*H269</f>
        <v>0</v>
      </c>
      <c r="U269" s="41"/>
      <c r="V269" s="41"/>
      <c r="W269" s="41"/>
      <c r="X269" s="41"/>
      <c r="Y269" s="41"/>
      <c r="Z269" s="41"/>
      <c r="AA269" s="41"/>
      <c r="AB269" s="41"/>
      <c r="AC269" s="41"/>
      <c r="AD269" s="41"/>
      <c r="AE269" s="41"/>
      <c r="AR269" s="188" t="s">
        <v>113</v>
      </c>
      <c r="AT269" s="188" t="s">
        <v>331</v>
      </c>
      <c r="AU269" s="188" t="s">
        <v>79</v>
      </c>
      <c r="AY269" s="22" t="s">
        <v>328</v>
      </c>
      <c r="BE269" s="189">
        <f>IF(N269="základní",J269,0)</f>
        <v>0</v>
      </c>
      <c r="BF269" s="189">
        <f>IF(N269="snížená",J269,0)</f>
        <v>0</v>
      </c>
      <c r="BG269" s="189">
        <f>IF(N269="zákl. přenesená",J269,0)</f>
        <v>0</v>
      </c>
      <c r="BH269" s="189">
        <f>IF(N269="sníž. přenesená",J269,0)</f>
        <v>0</v>
      </c>
      <c r="BI269" s="189">
        <f>IF(N269="nulová",J269,0)</f>
        <v>0</v>
      </c>
      <c r="BJ269" s="22" t="s">
        <v>76</v>
      </c>
      <c r="BK269" s="189">
        <f>ROUND(I269*H269,2)</f>
        <v>0</v>
      </c>
      <c r="BL269" s="22" t="s">
        <v>113</v>
      </c>
      <c r="BM269" s="188" t="s">
        <v>9186</v>
      </c>
    </row>
    <row r="270" s="2" customFormat="1">
      <c r="A270" s="41"/>
      <c r="B270" s="42"/>
      <c r="C270" s="41"/>
      <c r="D270" s="190" t="s">
        <v>338</v>
      </c>
      <c r="E270" s="41"/>
      <c r="F270" s="191" t="s">
        <v>859</v>
      </c>
      <c r="G270" s="41"/>
      <c r="H270" s="41"/>
      <c r="I270" s="192"/>
      <c r="J270" s="41"/>
      <c r="K270" s="41"/>
      <c r="L270" s="42"/>
      <c r="M270" s="193"/>
      <c r="N270" s="194"/>
      <c r="O270" s="75"/>
      <c r="P270" s="75"/>
      <c r="Q270" s="75"/>
      <c r="R270" s="75"/>
      <c r="S270" s="75"/>
      <c r="T270" s="76"/>
      <c r="U270" s="41"/>
      <c r="V270" s="41"/>
      <c r="W270" s="41"/>
      <c r="X270" s="41"/>
      <c r="Y270" s="41"/>
      <c r="Z270" s="41"/>
      <c r="AA270" s="41"/>
      <c r="AB270" s="41"/>
      <c r="AC270" s="41"/>
      <c r="AD270" s="41"/>
      <c r="AE270" s="41"/>
      <c r="AT270" s="22" t="s">
        <v>338</v>
      </c>
      <c r="AU270" s="22" t="s">
        <v>79</v>
      </c>
    </row>
    <row r="271" s="13" customFormat="1">
      <c r="A271" s="13"/>
      <c r="B271" s="201"/>
      <c r="C271" s="13"/>
      <c r="D271" s="195" t="s">
        <v>442</v>
      </c>
      <c r="E271" s="202" t="s">
        <v>3</v>
      </c>
      <c r="F271" s="203" t="s">
        <v>9187</v>
      </c>
      <c r="G271" s="13"/>
      <c r="H271" s="204">
        <v>10.550000000000001</v>
      </c>
      <c r="I271" s="205"/>
      <c r="J271" s="13"/>
      <c r="K271" s="13"/>
      <c r="L271" s="201"/>
      <c r="M271" s="206"/>
      <c r="N271" s="207"/>
      <c r="O271" s="207"/>
      <c r="P271" s="207"/>
      <c r="Q271" s="207"/>
      <c r="R271" s="207"/>
      <c r="S271" s="207"/>
      <c r="T271" s="208"/>
      <c r="U271" s="13"/>
      <c r="V271" s="13"/>
      <c r="W271" s="13"/>
      <c r="X271" s="13"/>
      <c r="Y271" s="13"/>
      <c r="Z271" s="13"/>
      <c r="AA271" s="13"/>
      <c r="AB271" s="13"/>
      <c r="AC271" s="13"/>
      <c r="AD271" s="13"/>
      <c r="AE271" s="13"/>
      <c r="AT271" s="202" t="s">
        <v>442</v>
      </c>
      <c r="AU271" s="202" t="s">
        <v>79</v>
      </c>
      <c r="AV271" s="13" t="s">
        <v>79</v>
      </c>
      <c r="AW271" s="13" t="s">
        <v>31</v>
      </c>
      <c r="AX271" s="13" t="s">
        <v>76</v>
      </c>
      <c r="AY271" s="202" t="s">
        <v>328</v>
      </c>
    </row>
    <row r="272" s="2" customFormat="1" ht="16.5" customHeight="1">
      <c r="A272" s="41"/>
      <c r="B272" s="176"/>
      <c r="C272" s="224" t="s">
        <v>713</v>
      </c>
      <c r="D272" s="224" t="s">
        <v>539</v>
      </c>
      <c r="E272" s="225" t="s">
        <v>867</v>
      </c>
      <c r="F272" s="226" t="s">
        <v>868</v>
      </c>
      <c r="G272" s="227" t="s">
        <v>476</v>
      </c>
      <c r="H272" s="228">
        <v>10.760999999999999</v>
      </c>
      <c r="I272" s="229"/>
      <c r="J272" s="230">
        <f>ROUND(I272*H272,2)</f>
        <v>0</v>
      </c>
      <c r="K272" s="226" t="s">
        <v>335</v>
      </c>
      <c r="L272" s="231"/>
      <c r="M272" s="232" t="s">
        <v>3</v>
      </c>
      <c r="N272" s="233" t="s">
        <v>40</v>
      </c>
      <c r="O272" s="75"/>
      <c r="P272" s="186">
        <f>O272*H272</f>
        <v>0</v>
      </c>
      <c r="Q272" s="186">
        <v>0.044999999999999998</v>
      </c>
      <c r="R272" s="186">
        <f>Q272*H272</f>
        <v>0.48424499999999993</v>
      </c>
      <c r="S272" s="186">
        <v>0</v>
      </c>
      <c r="T272" s="187">
        <f>S272*H272</f>
        <v>0</v>
      </c>
      <c r="U272" s="41"/>
      <c r="V272" s="41"/>
      <c r="W272" s="41"/>
      <c r="X272" s="41"/>
      <c r="Y272" s="41"/>
      <c r="Z272" s="41"/>
      <c r="AA272" s="41"/>
      <c r="AB272" s="41"/>
      <c r="AC272" s="41"/>
      <c r="AD272" s="41"/>
      <c r="AE272" s="41"/>
      <c r="AR272" s="188" t="s">
        <v>171</v>
      </c>
      <c r="AT272" s="188" t="s">
        <v>539</v>
      </c>
      <c r="AU272" s="188" t="s">
        <v>79</v>
      </c>
      <c r="AY272" s="22" t="s">
        <v>328</v>
      </c>
      <c r="BE272" s="189">
        <f>IF(N272="základní",J272,0)</f>
        <v>0</v>
      </c>
      <c r="BF272" s="189">
        <f>IF(N272="snížená",J272,0)</f>
        <v>0</v>
      </c>
      <c r="BG272" s="189">
        <f>IF(N272="zákl. přenesená",J272,0)</f>
        <v>0</v>
      </c>
      <c r="BH272" s="189">
        <f>IF(N272="sníž. přenesená",J272,0)</f>
        <v>0</v>
      </c>
      <c r="BI272" s="189">
        <f>IF(N272="nulová",J272,0)</f>
        <v>0</v>
      </c>
      <c r="BJ272" s="22" t="s">
        <v>76</v>
      </c>
      <c r="BK272" s="189">
        <f>ROUND(I272*H272,2)</f>
        <v>0</v>
      </c>
      <c r="BL272" s="22" t="s">
        <v>113</v>
      </c>
      <c r="BM272" s="188" t="s">
        <v>9188</v>
      </c>
    </row>
    <row r="273" s="13" customFormat="1">
      <c r="A273" s="13"/>
      <c r="B273" s="201"/>
      <c r="C273" s="13"/>
      <c r="D273" s="195" t="s">
        <v>442</v>
      </c>
      <c r="E273" s="202" t="s">
        <v>3</v>
      </c>
      <c r="F273" s="203" t="s">
        <v>9189</v>
      </c>
      <c r="G273" s="13"/>
      <c r="H273" s="204">
        <v>10.550000000000001</v>
      </c>
      <c r="I273" s="205"/>
      <c r="J273" s="13"/>
      <c r="K273" s="13"/>
      <c r="L273" s="201"/>
      <c r="M273" s="206"/>
      <c r="N273" s="207"/>
      <c r="O273" s="207"/>
      <c r="P273" s="207"/>
      <c r="Q273" s="207"/>
      <c r="R273" s="207"/>
      <c r="S273" s="207"/>
      <c r="T273" s="208"/>
      <c r="U273" s="13"/>
      <c r="V273" s="13"/>
      <c r="W273" s="13"/>
      <c r="X273" s="13"/>
      <c r="Y273" s="13"/>
      <c r="Z273" s="13"/>
      <c r="AA273" s="13"/>
      <c r="AB273" s="13"/>
      <c r="AC273" s="13"/>
      <c r="AD273" s="13"/>
      <c r="AE273" s="13"/>
      <c r="AT273" s="202" t="s">
        <v>442</v>
      </c>
      <c r="AU273" s="202" t="s">
        <v>79</v>
      </c>
      <c r="AV273" s="13" t="s">
        <v>79</v>
      </c>
      <c r="AW273" s="13" t="s">
        <v>31</v>
      </c>
      <c r="AX273" s="13" t="s">
        <v>69</v>
      </c>
      <c r="AY273" s="202" t="s">
        <v>328</v>
      </c>
    </row>
    <row r="274" s="13" customFormat="1">
      <c r="A274" s="13"/>
      <c r="B274" s="201"/>
      <c r="C274" s="13"/>
      <c r="D274" s="195" t="s">
        <v>442</v>
      </c>
      <c r="E274" s="202" t="s">
        <v>3</v>
      </c>
      <c r="F274" s="203" t="s">
        <v>9190</v>
      </c>
      <c r="G274" s="13"/>
      <c r="H274" s="204">
        <v>10.760999999999999</v>
      </c>
      <c r="I274" s="205"/>
      <c r="J274" s="13"/>
      <c r="K274" s="13"/>
      <c r="L274" s="201"/>
      <c r="M274" s="206"/>
      <c r="N274" s="207"/>
      <c r="O274" s="207"/>
      <c r="P274" s="207"/>
      <c r="Q274" s="207"/>
      <c r="R274" s="207"/>
      <c r="S274" s="207"/>
      <c r="T274" s="208"/>
      <c r="U274" s="13"/>
      <c r="V274" s="13"/>
      <c r="W274" s="13"/>
      <c r="X274" s="13"/>
      <c r="Y274" s="13"/>
      <c r="Z274" s="13"/>
      <c r="AA274" s="13"/>
      <c r="AB274" s="13"/>
      <c r="AC274" s="13"/>
      <c r="AD274" s="13"/>
      <c r="AE274" s="13"/>
      <c r="AT274" s="202" t="s">
        <v>442</v>
      </c>
      <c r="AU274" s="202" t="s">
        <v>79</v>
      </c>
      <c r="AV274" s="13" t="s">
        <v>79</v>
      </c>
      <c r="AW274" s="13" t="s">
        <v>31</v>
      </c>
      <c r="AX274" s="13" t="s">
        <v>76</v>
      </c>
      <c r="AY274" s="202" t="s">
        <v>328</v>
      </c>
    </row>
    <row r="275" s="2" customFormat="1" ht="24.15" customHeight="1">
      <c r="A275" s="41"/>
      <c r="B275" s="176"/>
      <c r="C275" s="177" t="s">
        <v>718</v>
      </c>
      <c r="D275" s="177" t="s">
        <v>331</v>
      </c>
      <c r="E275" s="178" t="s">
        <v>8804</v>
      </c>
      <c r="F275" s="179" t="s">
        <v>8805</v>
      </c>
      <c r="G275" s="180" t="s">
        <v>476</v>
      </c>
      <c r="H275" s="181">
        <v>35.380000000000003</v>
      </c>
      <c r="I275" s="182"/>
      <c r="J275" s="183">
        <f>ROUND(I275*H275,2)</f>
        <v>0</v>
      </c>
      <c r="K275" s="179" t="s">
        <v>335</v>
      </c>
      <c r="L275" s="42"/>
      <c r="M275" s="184" t="s">
        <v>3</v>
      </c>
      <c r="N275" s="185" t="s">
        <v>40</v>
      </c>
      <c r="O275" s="75"/>
      <c r="P275" s="186">
        <f>O275*H275</f>
        <v>0</v>
      </c>
      <c r="Q275" s="186">
        <v>0</v>
      </c>
      <c r="R275" s="186">
        <f>Q275*H275</f>
        <v>0</v>
      </c>
      <c r="S275" s="186">
        <v>0</v>
      </c>
      <c r="T275" s="187">
        <f>S275*H275</f>
        <v>0</v>
      </c>
      <c r="U275" s="41"/>
      <c r="V275" s="41"/>
      <c r="W275" s="41"/>
      <c r="X275" s="41"/>
      <c r="Y275" s="41"/>
      <c r="Z275" s="41"/>
      <c r="AA275" s="41"/>
      <c r="AB275" s="41"/>
      <c r="AC275" s="41"/>
      <c r="AD275" s="41"/>
      <c r="AE275" s="41"/>
      <c r="AR275" s="188" t="s">
        <v>113</v>
      </c>
      <c r="AT275" s="188" t="s">
        <v>331</v>
      </c>
      <c r="AU275" s="188" t="s">
        <v>79</v>
      </c>
      <c r="AY275" s="22" t="s">
        <v>328</v>
      </c>
      <c r="BE275" s="189">
        <f>IF(N275="základní",J275,0)</f>
        <v>0</v>
      </c>
      <c r="BF275" s="189">
        <f>IF(N275="snížená",J275,0)</f>
        <v>0</v>
      </c>
      <c r="BG275" s="189">
        <f>IF(N275="zákl. přenesená",J275,0)</f>
        <v>0</v>
      </c>
      <c r="BH275" s="189">
        <f>IF(N275="sníž. přenesená",J275,0)</f>
        <v>0</v>
      </c>
      <c r="BI275" s="189">
        <f>IF(N275="nulová",J275,0)</f>
        <v>0</v>
      </c>
      <c r="BJ275" s="22" t="s">
        <v>76</v>
      </c>
      <c r="BK275" s="189">
        <f>ROUND(I275*H275,2)</f>
        <v>0</v>
      </c>
      <c r="BL275" s="22" t="s">
        <v>113</v>
      </c>
      <c r="BM275" s="188" t="s">
        <v>9191</v>
      </c>
    </row>
    <row r="276" s="2" customFormat="1">
      <c r="A276" s="41"/>
      <c r="B276" s="42"/>
      <c r="C276" s="41"/>
      <c r="D276" s="190" t="s">
        <v>338</v>
      </c>
      <c r="E276" s="41"/>
      <c r="F276" s="191" t="s">
        <v>8807</v>
      </c>
      <c r="G276" s="41"/>
      <c r="H276" s="41"/>
      <c r="I276" s="192"/>
      <c r="J276" s="41"/>
      <c r="K276" s="41"/>
      <c r="L276" s="42"/>
      <c r="M276" s="193"/>
      <c r="N276" s="194"/>
      <c r="O276" s="75"/>
      <c r="P276" s="75"/>
      <c r="Q276" s="75"/>
      <c r="R276" s="75"/>
      <c r="S276" s="75"/>
      <c r="T276" s="76"/>
      <c r="U276" s="41"/>
      <c r="V276" s="41"/>
      <c r="W276" s="41"/>
      <c r="X276" s="41"/>
      <c r="Y276" s="41"/>
      <c r="Z276" s="41"/>
      <c r="AA276" s="41"/>
      <c r="AB276" s="41"/>
      <c r="AC276" s="41"/>
      <c r="AD276" s="41"/>
      <c r="AE276" s="41"/>
      <c r="AT276" s="22" t="s">
        <v>338</v>
      </c>
      <c r="AU276" s="22" t="s">
        <v>79</v>
      </c>
    </row>
    <row r="277" s="2" customFormat="1" ht="24.15" customHeight="1">
      <c r="A277" s="41"/>
      <c r="B277" s="176"/>
      <c r="C277" s="177" t="s">
        <v>148</v>
      </c>
      <c r="D277" s="177" t="s">
        <v>331</v>
      </c>
      <c r="E277" s="178" t="s">
        <v>8808</v>
      </c>
      <c r="F277" s="179" t="s">
        <v>8809</v>
      </c>
      <c r="G277" s="180" t="s">
        <v>476</v>
      </c>
      <c r="H277" s="181">
        <v>35.380000000000003</v>
      </c>
      <c r="I277" s="182"/>
      <c r="J277" s="183">
        <f>ROUND(I277*H277,2)</f>
        <v>0</v>
      </c>
      <c r="K277" s="179" t="s">
        <v>335</v>
      </c>
      <c r="L277" s="42"/>
      <c r="M277" s="184" t="s">
        <v>3</v>
      </c>
      <c r="N277" s="185" t="s">
        <v>40</v>
      </c>
      <c r="O277" s="75"/>
      <c r="P277" s="186">
        <f>O277*H277</f>
        <v>0</v>
      </c>
      <c r="Q277" s="186">
        <v>0.00014999999999999999</v>
      </c>
      <c r="R277" s="186">
        <f>Q277*H277</f>
        <v>0.0053070000000000001</v>
      </c>
      <c r="S277" s="186">
        <v>0</v>
      </c>
      <c r="T277" s="187">
        <f>S277*H277</f>
        <v>0</v>
      </c>
      <c r="U277" s="41"/>
      <c r="V277" s="41"/>
      <c r="W277" s="41"/>
      <c r="X277" s="41"/>
      <c r="Y277" s="41"/>
      <c r="Z277" s="41"/>
      <c r="AA277" s="41"/>
      <c r="AB277" s="41"/>
      <c r="AC277" s="41"/>
      <c r="AD277" s="41"/>
      <c r="AE277" s="41"/>
      <c r="AR277" s="188" t="s">
        <v>113</v>
      </c>
      <c r="AT277" s="188" t="s">
        <v>331</v>
      </c>
      <c r="AU277" s="188" t="s">
        <v>79</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113</v>
      </c>
      <c r="BM277" s="188" t="s">
        <v>9192</v>
      </c>
    </row>
    <row r="278" s="2" customFormat="1">
      <c r="A278" s="41"/>
      <c r="B278" s="42"/>
      <c r="C278" s="41"/>
      <c r="D278" s="190" t="s">
        <v>338</v>
      </c>
      <c r="E278" s="41"/>
      <c r="F278" s="191" t="s">
        <v>8811</v>
      </c>
      <c r="G278" s="41"/>
      <c r="H278" s="41"/>
      <c r="I278" s="192"/>
      <c r="J278" s="41"/>
      <c r="K278" s="41"/>
      <c r="L278" s="42"/>
      <c r="M278" s="193"/>
      <c r="N278" s="194"/>
      <c r="O278" s="75"/>
      <c r="P278" s="75"/>
      <c r="Q278" s="75"/>
      <c r="R278" s="75"/>
      <c r="S278" s="75"/>
      <c r="T278" s="76"/>
      <c r="U278" s="41"/>
      <c r="V278" s="41"/>
      <c r="W278" s="41"/>
      <c r="X278" s="41"/>
      <c r="Y278" s="41"/>
      <c r="Z278" s="41"/>
      <c r="AA278" s="41"/>
      <c r="AB278" s="41"/>
      <c r="AC278" s="41"/>
      <c r="AD278" s="41"/>
      <c r="AE278" s="41"/>
      <c r="AT278" s="22" t="s">
        <v>338</v>
      </c>
      <c r="AU278" s="22" t="s">
        <v>79</v>
      </c>
    </row>
    <row r="279" s="2" customFormat="1" ht="24.15" customHeight="1">
      <c r="A279" s="41"/>
      <c r="B279" s="176"/>
      <c r="C279" s="177" t="s">
        <v>152</v>
      </c>
      <c r="D279" s="177" t="s">
        <v>331</v>
      </c>
      <c r="E279" s="178" t="s">
        <v>871</v>
      </c>
      <c r="F279" s="179" t="s">
        <v>872</v>
      </c>
      <c r="G279" s="180" t="s">
        <v>476</v>
      </c>
      <c r="H279" s="181">
        <v>35.380000000000003</v>
      </c>
      <c r="I279" s="182"/>
      <c r="J279" s="183">
        <f>ROUND(I279*H279,2)</f>
        <v>0</v>
      </c>
      <c r="K279" s="179" t="s">
        <v>335</v>
      </c>
      <c r="L279" s="42"/>
      <c r="M279" s="184" t="s">
        <v>3</v>
      </c>
      <c r="N279" s="185" t="s">
        <v>40</v>
      </c>
      <c r="O279" s="75"/>
      <c r="P279" s="186">
        <f>O279*H279</f>
        <v>0</v>
      </c>
      <c r="Q279" s="186">
        <v>0</v>
      </c>
      <c r="R279" s="186">
        <f>Q279*H279</f>
        <v>0</v>
      </c>
      <c r="S279" s="186">
        <v>0</v>
      </c>
      <c r="T279" s="187">
        <f>S279*H279</f>
        <v>0</v>
      </c>
      <c r="U279" s="41"/>
      <c r="V279" s="41"/>
      <c r="W279" s="41"/>
      <c r="X279" s="41"/>
      <c r="Y279" s="41"/>
      <c r="Z279" s="41"/>
      <c r="AA279" s="41"/>
      <c r="AB279" s="41"/>
      <c r="AC279" s="41"/>
      <c r="AD279" s="41"/>
      <c r="AE279" s="41"/>
      <c r="AR279" s="188" t="s">
        <v>113</v>
      </c>
      <c r="AT279" s="188" t="s">
        <v>331</v>
      </c>
      <c r="AU279" s="188" t="s">
        <v>79</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113</v>
      </c>
      <c r="BM279" s="188" t="s">
        <v>9193</v>
      </c>
    </row>
    <row r="280" s="2" customFormat="1">
      <c r="A280" s="41"/>
      <c r="B280" s="42"/>
      <c r="C280" s="41"/>
      <c r="D280" s="190" t="s">
        <v>338</v>
      </c>
      <c r="E280" s="41"/>
      <c r="F280" s="191" t="s">
        <v>874</v>
      </c>
      <c r="G280" s="41"/>
      <c r="H280" s="41"/>
      <c r="I280" s="192"/>
      <c r="J280" s="41"/>
      <c r="K280" s="41"/>
      <c r="L280" s="42"/>
      <c r="M280" s="193"/>
      <c r="N280" s="194"/>
      <c r="O280" s="75"/>
      <c r="P280" s="75"/>
      <c r="Q280" s="75"/>
      <c r="R280" s="75"/>
      <c r="S280" s="75"/>
      <c r="T280" s="76"/>
      <c r="U280" s="41"/>
      <c r="V280" s="41"/>
      <c r="W280" s="41"/>
      <c r="X280" s="41"/>
      <c r="Y280" s="41"/>
      <c r="Z280" s="41"/>
      <c r="AA280" s="41"/>
      <c r="AB280" s="41"/>
      <c r="AC280" s="41"/>
      <c r="AD280" s="41"/>
      <c r="AE280" s="41"/>
      <c r="AT280" s="22" t="s">
        <v>338</v>
      </c>
      <c r="AU280" s="22" t="s">
        <v>79</v>
      </c>
    </row>
    <row r="281" s="12" customFormat="1" ht="22.8" customHeight="1">
      <c r="A281" s="12"/>
      <c r="B281" s="163"/>
      <c r="C281" s="12"/>
      <c r="D281" s="164" t="s">
        <v>68</v>
      </c>
      <c r="E281" s="174" t="s">
        <v>901</v>
      </c>
      <c r="F281" s="174" t="s">
        <v>902</v>
      </c>
      <c r="G281" s="12"/>
      <c r="H281" s="12"/>
      <c r="I281" s="166"/>
      <c r="J281" s="175">
        <f>BK281</f>
        <v>0</v>
      </c>
      <c r="K281" s="12"/>
      <c r="L281" s="163"/>
      <c r="M281" s="168"/>
      <c r="N281" s="169"/>
      <c r="O281" s="169"/>
      <c r="P281" s="170">
        <f>SUM(P282:P302)</f>
        <v>0</v>
      </c>
      <c r="Q281" s="169"/>
      <c r="R281" s="170">
        <f>SUM(R282:R302)</f>
        <v>0</v>
      </c>
      <c r="S281" s="169"/>
      <c r="T281" s="171">
        <f>SUM(T282:T302)</f>
        <v>0</v>
      </c>
      <c r="U281" s="12"/>
      <c r="V281" s="12"/>
      <c r="W281" s="12"/>
      <c r="X281" s="12"/>
      <c r="Y281" s="12"/>
      <c r="Z281" s="12"/>
      <c r="AA281" s="12"/>
      <c r="AB281" s="12"/>
      <c r="AC281" s="12"/>
      <c r="AD281" s="12"/>
      <c r="AE281" s="12"/>
      <c r="AR281" s="164" t="s">
        <v>76</v>
      </c>
      <c r="AT281" s="172" t="s">
        <v>68</v>
      </c>
      <c r="AU281" s="172" t="s">
        <v>76</v>
      </c>
      <c r="AY281" s="164" t="s">
        <v>328</v>
      </c>
      <c r="BK281" s="173">
        <f>SUM(BK282:BK302)</f>
        <v>0</v>
      </c>
    </row>
    <row r="282" s="2" customFormat="1" ht="21.75" customHeight="1">
      <c r="A282" s="41"/>
      <c r="B282" s="176"/>
      <c r="C282" s="177" t="s">
        <v>155</v>
      </c>
      <c r="D282" s="177" t="s">
        <v>331</v>
      </c>
      <c r="E282" s="178" t="s">
        <v>8814</v>
      </c>
      <c r="F282" s="179" t="s">
        <v>8815</v>
      </c>
      <c r="G282" s="180" t="s">
        <v>585</v>
      </c>
      <c r="H282" s="181">
        <v>561.15800000000002</v>
      </c>
      <c r="I282" s="182"/>
      <c r="J282" s="183">
        <f>ROUND(I282*H282,2)</f>
        <v>0</v>
      </c>
      <c r="K282" s="179" t="s">
        <v>335</v>
      </c>
      <c r="L282" s="42"/>
      <c r="M282" s="184" t="s">
        <v>3</v>
      </c>
      <c r="N282" s="185" t="s">
        <v>40</v>
      </c>
      <c r="O282" s="75"/>
      <c r="P282" s="186">
        <f>O282*H282</f>
        <v>0</v>
      </c>
      <c r="Q282" s="186">
        <v>0</v>
      </c>
      <c r="R282" s="186">
        <f>Q282*H282</f>
        <v>0</v>
      </c>
      <c r="S282" s="186">
        <v>0</v>
      </c>
      <c r="T282" s="187">
        <f>S282*H282</f>
        <v>0</v>
      </c>
      <c r="U282" s="41"/>
      <c r="V282" s="41"/>
      <c r="W282" s="41"/>
      <c r="X282" s="41"/>
      <c r="Y282" s="41"/>
      <c r="Z282" s="41"/>
      <c r="AA282" s="41"/>
      <c r="AB282" s="41"/>
      <c r="AC282" s="41"/>
      <c r="AD282" s="41"/>
      <c r="AE282" s="41"/>
      <c r="AR282" s="188" t="s">
        <v>113</v>
      </c>
      <c r="AT282" s="188" t="s">
        <v>331</v>
      </c>
      <c r="AU282" s="188" t="s">
        <v>79</v>
      </c>
      <c r="AY282" s="22" t="s">
        <v>328</v>
      </c>
      <c r="BE282" s="189">
        <f>IF(N282="základní",J282,0)</f>
        <v>0</v>
      </c>
      <c r="BF282" s="189">
        <f>IF(N282="snížená",J282,0)</f>
        <v>0</v>
      </c>
      <c r="BG282" s="189">
        <f>IF(N282="zákl. přenesená",J282,0)</f>
        <v>0</v>
      </c>
      <c r="BH282" s="189">
        <f>IF(N282="sníž. přenesená",J282,0)</f>
        <v>0</v>
      </c>
      <c r="BI282" s="189">
        <f>IF(N282="nulová",J282,0)</f>
        <v>0</v>
      </c>
      <c r="BJ282" s="22" t="s">
        <v>76</v>
      </c>
      <c r="BK282" s="189">
        <f>ROUND(I282*H282,2)</f>
        <v>0</v>
      </c>
      <c r="BL282" s="22" t="s">
        <v>113</v>
      </c>
      <c r="BM282" s="188" t="s">
        <v>9194</v>
      </c>
    </row>
    <row r="283" s="2" customFormat="1">
      <c r="A283" s="41"/>
      <c r="B283" s="42"/>
      <c r="C283" s="41"/>
      <c r="D283" s="190" t="s">
        <v>338</v>
      </c>
      <c r="E283" s="41"/>
      <c r="F283" s="191" t="s">
        <v>8817</v>
      </c>
      <c r="G283" s="41"/>
      <c r="H283" s="41"/>
      <c r="I283" s="192"/>
      <c r="J283" s="41"/>
      <c r="K283" s="41"/>
      <c r="L283" s="42"/>
      <c r="M283" s="193"/>
      <c r="N283" s="194"/>
      <c r="O283" s="75"/>
      <c r="P283" s="75"/>
      <c r="Q283" s="75"/>
      <c r="R283" s="75"/>
      <c r="S283" s="75"/>
      <c r="T283" s="76"/>
      <c r="U283" s="41"/>
      <c r="V283" s="41"/>
      <c r="W283" s="41"/>
      <c r="X283" s="41"/>
      <c r="Y283" s="41"/>
      <c r="Z283" s="41"/>
      <c r="AA283" s="41"/>
      <c r="AB283" s="41"/>
      <c r="AC283" s="41"/>
      <c r="AD283" s="41"/>
      <c r="AE283" s="41"/>
      <c r="AT283" s="22" t="s">
        <v>338</v>
      </c>
      <c r="AU283" s="22" t="s">
        <v>79</v>
      </c>
    </row>
    <row r="284" s="2" customFormat="1" ht="24.15" customHeight="1">
      <c r="A284" s="41"/>
      <c r="B284" s="176"/>
      <c r="C284" s="177" t="s">
        <v>158</v>
      </c>
      <c r="D284" s="177" t="s">
        <v>331</v>
      </c>
      <c r="E284" s="178" t="s">
        <v>9195</v>
      </c>
      <c r="F284" s="179" t="s">
        <v>9196</v>
      </c>
      <c r="G284" s="180" t="s">
        <v>585</v>
      </c>
      <c r="H284" s="181">
        <v>5611.5799999999999</v>
      </c>
      <c r="I284" s="182"/>
      <c r="J284" s="183">
        <f>ROUND(I284*H284,2)</f>
        <v>0</v>
      </c>
      <c r="K284" s="179" t="s">
        <v>335</v>
      </c>
      <c r="L284" s="42"/>
      <c r="M284" s="184" t="s">
        <v>3</v>
      </c>
      <c r="N284" s="185" t="s">
        <v>40</v>
      </c>
      <c r="O284" s="75"/>
      <c r="P284" s="186">
        <f>O284*H284</f>
        <v>0</v>
      </c>
      <c r="Q284" s="186">
        <v>0</v>
      </c>
      <c r="R284" s="186">
        <f>Q284*H284</f>
        <v>0</v>
      </c>
      <c r="S284" s="186">
        <v>0</v>
      </c>
      <c r="T284" s="187">
        <f>S284*H284</f>
        <v>0</v>
      </c>
      <c r="U284" s="41"/>
      <c r="V284" s="41"/>
      <c r="W284" s="41"/>
      <c r="X284" s="41"/>
      <c r="Y284" s="41"/>
      <c r="Z284" s="41"/>
      <c r="AA284" s="41"/>
      <c r="AB284" s="41"/>
      <c r="AC284" s="41"/>
      <c r="AD284" s="41"/>
      <c r="AE284" s="41"/>
      <c r="AR284" s="188" t="s">
        <v>113</v>
      </c>
      <c r="AT284" s="188" t="s">
        <v>331</v>
      </c>
      <c r="AU284" s="188" t="s">
        <v>79</v>
      </c>
      <c r="AY284" s="22" t="s">
        <v>328</v>
      </c>
      <c r="BE284" s="189">
        <f>IF(N284="základní",J284,0)</f>
        <v>0</v>
      </c>
      <c r="BF284" s="189">
        <f>IF(N284="snížená",J284,0)</f>
        <v>0</v>
      </c>
      <c r="BG284" s="189">
        <f>IF(N284="zákl. přenesená",J284,0)</f>
        <v>0</v>
      </c>
      <c r="BH284" s="189">
        <f>IF(N284="sníž. přenesená",J284,0)</f>
        <v>0</v>
      </c>
      <c r="BI284" s="189">
        <f>IF(N284="nulová",J284,0)</f>
        <v>0</v>
      </c>
      <c r="BJ284" s="22" t="s">
        <v>76</v>
      </c>
      <c r="BK284" s="189">
        <f>ROUND(I284*H284,2)</f>
        <v>0</v>
      </c>
      <c r="BL284" s="22" t="s">
        <v>113</v>
      </c>
      <c r="BM284" s="188" t="s">
        <v>9197</v>
      </c>
    </row>
    <row r="285" s="2" customFormat="1">
      <c r="A285" s="41"/>
      <c r="B285" s="42"/>
      <c r="C285" s="41"/>
      <c r="D285" s="190" t="s">
        <v>338</v>
      </c>
      <c r="E285" s="41"/>
      <c r="F285" s="191" t="s">
        <v>9198</v>
      </c>
      <c r="G285" s="41"/>
      <c r="H285" s="41"/>
      <c r="I285" s="192"/>
      <c r="J285" s="41"/>
      <c r="K285" s="41"/>
      <c r="L285" s="42"/>
      <c r="M285" s="193"/>
      <c r="N285" s="194"/>
      <c r="O285" s="75"/>
      <c r="P285" s="75"/>
      <c r="Q285" s="75"/>
      <c r="R285" s="75"/>
      <c r="S285" s="75"/>
      <c r="T285" s="76"/>
      <c r="U285" s="41"/>
      <c r="V285" s="41"/>
      <c r="W285" s="41"/>
      <c r="X285" s="41"/>
      <c r="Y285" s="41"/>
      <c r="Z285" s="41"/>
      <c r="AA285" s="41"/>
      <c r="AB285" s="41"/>
      <c r="AC285" s="41"/>
      <c r="AD285" s="41"/>
      <c r="AE285" s="41"/>
      <c r="AT285" s="22" t="s">
        <v>338</v>
      </c>
      <c r="AU285" s="22" t="s">
        <v>79</v>
      </c>
    </row>
    <row r="286" s="13" customFormat="1">
      <c r="A286" s="13"/>
      <c r="B286" s="201"/>
      <c r="C286" s="13"/>
      <c r="D286" s="195" t="s">
        <v>442</v>
      </c>
      <c r="E286" s="202" t="s">
        <v>3</v>
      </c>
      <c r="F286" s="203" t="s">
        <v>9199</v>
      </c>
      <c r="G286" s="13"/>
      <c r="H286" s="204">
        <v>561.15800000000002</v>
      </c>
      <c r="I286" s="205"/>
      <c r="J286" s="13"/>
      <c r="K286" s="13"/>
      <c r="L286" s="201"/>
      <c r="M286" s="206"/>
      <c r="N286" s="207"/>
      <c r="O286" s="207"/>
      <c r="P286" s="207"/>
      <c r="Q286" s="207"/>
      <c r="R286" s="207"/>
      <c r="S286" s="207"/>
      <c r="T286" s="208"/>
      <c r="U286" s="13"/>
      <c r="V286" s="13"/>
      <c r="W286" s="13"/>
      <c r="X286" s="13"/>
      <c r="Y286" s="13"/>
      <c r="Z286" s="13"/>
      <c r="AA286" s="13"/>
      <c r="AB286" s="13"/>
      <c r="AC286" s="13"/>
      <c r="AD286" s="13"/>
      <c r="AE286" s="13"/>
      <c r="AT286" s="202" t="s">
        <v>442</v>
      </c>
      <c r="AU286" s="202" t="s">
        <v>79</v>
      </c>
      <c r="AV286" s="13" t="s">
        <v>79</v>
      </c>
      <c r="AW286" s="13" t="s">
        <v>31</v>
      </c>
      <c r="AX286" s="13" t="s">
        <v>69</v>
      </c>
      <c r="AY286" s="202" t="s">
        <v>328</v>
      </c>
    </row>
    <row r="287" s="13" customFormat="1">
      <c r="A287" s="13"/>
      <c r="B287" s="201"/>
      <c r="C287" s="13"/>
      <c r="D287" s="195" t="s">
        <v>442</v>
      </c>
      <c r="E287" s="202" t="s">
        <v>3</v>
      </c>
      <c r="F287" s="203" t="s">
        <v>9200</v>
      </c>
      <c r="G287" s="13"/>
      <c r="H287" s="204">
        <v>5611.5799999999999</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79</v>
      </c>
      <c r="AV287" s="13" t="s">
        <v>79</v>
      </c>
      <c r="AW287" s="13" t="s">
        <v>31</v>
      </c>
      <c r="AX287" s="13" t="s">
        <v>76</v>
      </c>
      <c r="AY287" s="202" t="s">
        <v>328</v>
      </c>
    </row>
    <row r="288" s="2" customFormat="1" ht="24.15" customHeight="1">
      <c r="A288" s="41"/>
      <c r="B288" s="176"/>
      <c r="C288" s="177" t="s">
        <v>161</v>
      </c>
      <c r="D288" s="177" t="s">
        <v>331</v>
      </c>
      <c r="E288" s="178" t="s">
        <v>8823</v>
      </c>
      <c r="F288" s="179" t="s">
        <v>8824</v>
      </c>
      <c r="G288" s="180" t="s">
        <v>585</v>
      </c>
      <c r="H288" s="181">
        <v>561.15800000000002</v>
      </c>
      <c r="I288" s="182"/>
      <c r="J288" s="183">
        <f>ROUND(I288*H288,2)</f>
        <v>0</v>
      </c>
      <c r="K288" s="179" t="s">
        <v>335</v>
      </c>
      <c r="L288" s="42"/>
      <c r="M288" s="184" t="s">
        <v>3</v>
      </c>
      <c r="N288" s="185" t="s">
        <v>40</v>
      </c>
      <c r="O288" s="75"/>
      <c r="P288" s="186">
        <f>O288*H288</f>
        <v>0</v>
      </c>
      <c r="Q288" s="186">
        <v>0</v>
      </c>
      <c r="R288" s="186">
        <f>Q288*H288</f>
        <v>0</v>
      </c>
      <c r="S288" s="186">
        <v>0</v>
      </c>
      <c r="T288" s="187">
        <f>S288*H288</f>
        <v>0</v>
      </c>
      <c r="U288" s="41"/>
      <c r="V288" s="41"/>
      <c r="W288" s="41"/>
      <c r="X288" s="41"/>
      <c r="Y288" s="41"/>
      <c r="Z288" s="41"/>
      <c r="AA288" s="41"/>
      <c r="AB288" s="41"/>
      <c r="AC288" s="41"/>
      <c r="AD288" s="41"/>
      <c r="AE288" s="41"/>
      <c r="AR288" s="188" t="s">
        <v>113</v>
      </c>
      <c r="AT288" s="188" t="s">
        <v>331</v>
      </c>
      <c r="AU288" s="188" t="s">
        <v>79</v>
      </c>
      <c r="AY288" s="22" t="s">
        <v>328</v>
      </c>
      <c r="BE288" s="189">
        <f>IF(N288="základní",J288,0)</f>
        <v>0</v>
      </c>
      <c r="BF288" s="189">
        <f>IF(N288="snížená",J288,0)</f>
        <v>0</v>
      </c>
      <c r="BG288" s="189">
        <f>IF(N288="zákl. přenesená",J288,0)</f>
        <v>0</v>
      </c>
      <c r="BH288" s="189">
        <f>IF(N288="sníž. přenesená",J288,0)</f>
        <v>0</v>
      </c>
      <c r="BI288" s="189">
        <f>IF(N288="nulová",J288,0)</f>
        <v>0</v>
      </c>
      <c r="BJ288" s="22" t="s">
        <v>76</v>
      </c>
      <c r="BK288" s="189">
        <f>ROUND(I288*H288,2)</f>
        <v>0</v>
      </c>
      <c r="BL288" s="22" t="s">
        <v>113</v>
      </c>
      <c r="BM288" s="188" t="s">
        <v>9201</v>
      </c>
    </row>
    <row r="289" s="2" customFormat="1">
      <c r="A289" s="41"/>
      <c r="B289" s="42"/>
      <c r="C289" s="41"/>
      <c r="D289" s="190" t="s">
        <v>338</v>
      </c>
      <c r="E289" s="41"/>
      <c r="F289" s="191" t="s">
        <v>8826</v>
      </c>
      <c r="G289" s="41"/>
      <c r="H289" s="41"/>
      <c r="I289" s="192"/>
      <c r="J289" s="41"/>
      <c r="K289" s="41"/>
      <c r="L289" s="42"/>
      <c r="M289" s="193"/>
      <c r="N289" s="194"/>
      <c r="O289" s="75"/>
      <c r="P289" s="75"/>
      <c r="Q289" s="75"/>
      <c r="R289" s="75"/>
      <c r="S289" s="75"/>
      <c r="T289" s="76"/>
      <c r="U289" s="41"/>
      <c r="V289" s="41"/>
      <c r="W289" s="41"/>
      <c r="X289" s="41"/>
      <c r="Y289" s="41"/>
      <c r="Z289" s="41"/>
      <c r="AA289" s="41"/>
      <c r="AB289" s="41"/>
      <c r="AC289" s="41"/>
      <c r="AD289" s="41"/>
      <c r="AE289" s="41"/>
      <c r="AT289" s="22" t="s">
        <v>338</v>
      </c>
      <c r="AU289" s="22" t="s">
        <v>79</v>
      </c>
    </row>
    <row r="290" s="2" customFormat="1" ht="33" customHeight="1">
      <c r="A290" s="41"/>
      <c r="B290" s="176"/>
      <c r="C290" s="177" t="s">
        <v>751</v>
      </c>
      <c r="D290" s="177" t="s">
        <v>331</v>
      </c>
      <c r="E290" s="178" t="s">
        <v>8827</v>
      </c>
      <c r="F290" s="179" t="s">
        <v>8828</v>
      </c>
      <c r="G290" s="180" t="s">
        <v>585</v>
      </c>
      <c r="H290" s="181">
        <v>52.506999999999998</v>
      </c>
      <c r="I290" s="182"/>
      <c r="J290" s="183">
        <f>ROUND(I290*H290,2)</f>
        <v>0</v>
      </c>
      <c r="K290" s="179" t="s">
        <v>335</v>
      </c>
      <c r="L290" s="42"/>
      <c r="M290" s="184" t="s">
        <v>3</v>
      </c>
      <c r="N290" s="185" t="s">
        <v>40</v>
      </c>
      <c r="O290" s="75"/>
      <c r="P290" s="186">
        <f>O290*H290</f>
        <v>0</v>
      </c>
      <c r="Q290" s="186">
        <v>0</v>
      </c>
      <c r="R290" s="186">
        <f>Q290*H290</f>
        <v>0</v>
      </c>
      <c r="S290" s="186">
        <v>0</v>
      </c>
      <c r="T290" s="187">
        <f>S290*H290</f>
        <v>0</v>
      </c>
      <c r="U290" s="41"/>
      <c r="V290" s="41"/>
      <c r="W290" s="41"/>
      <c r="X290" s="41"/>
      <c r="Y290" s="41"/>
      <c r="Z290" s="41"/>
      <c r="AA290" s="41"/>
      <c r="AB290" s="41"/>
      <c r="AC290" s="41"/>
      <c r="AD290" s="41"/>
      <c r="AE290" s="41"/>
      <c r="AR290" s="188" t="s">
        <v>113</v>
      </c>
      <c r="AT290" s="188" t="s">
        <v>331</v>
      </c>
      <c r="AU290" s="188" t="s">
        <v>79</v>
      </c>
      <c r="AY290" s="22" t="s">
        <v>328</v>
      </c>
      <c r="BE290" s="189">
        <f>IF(N290="základní",J290,0)</f>
        <v>0</v>
      </c>
      <c r="BF290" s="189">
        <f>IF(N290="snížená",J290,0)</f>
        <v>0</v>
      </c>
      <c r="BG290" s="189">
        <f>IF(N290="zákl. přenesená",J290,0)</f>
        <v>0</v>
      </c>
      <c r="BH290" s="189">
        <f>IF(N290="sníž. přenesená",J290,0)</f>
        <v>0</v>
      </c>
      <c r="BI290" s="189">
        <f>IF(N290="nulová",J290,0)</f>
        <v>0</v>
      </c>
      <c r="BJ290" s="22" t="s">
        <v>76</v>
      </c>
      <c r="BK290" s="189">
        <f>ROUND(I290*H290,2)</f>
        <v>0</v>
      </c>
      <c r="BL290" s="22" t="s">
        <v>113</v>
      </c>
      <c r="BM290" s="188" t="s">
        <v>9202</v>
      </c>
    </row>
    <row r="291" s="2" customFormat="1">
      <c r="A291" s="41"/>
      <c r="B291" s="42"/>
      <c r="C291" s="41"/>
      <c r="D291" s="190" t="s">
        <v>338</v>
      </c>
      <c r="E291" s="41"/>
      <c r="F291" s="191" t="s">
        <v>8830</v>
      </c>
      <c r="G291" s="41"/>
      <c r="H291" s="41"/>
      <c r="I291" s="192"/>
      <c r="J291" s="41"/>
      <c r="K291" s="41"/>
      <c r="L291" s="42"/>
      <c r="M291" s="193"/>
      <c r="N291" s="194"/>
      <c r="O291" s="75"/>
      <c r="P291" s="75"/>
      <c r="Q291" s="75"/>
      <c r="R291" s="75"/>
      <c r="S291" s="75"/>
      <c r="T291" s="76"/>
      <c r="U291" s="41"/>
      <c r="V291" s="41"/>
      <c r="W291" s="41"/>
      <c r="X291" s="41"/>
      <c r="Y291" s="41"/>
      <c r="Z291" s="41"/>
      <c r="AA291" s="41"/>
      <c r="AB291" s="41"/>
      <c r="AC291" s="41"/>
      <c r="AD291" s="41"/>
      <c r="AE291" s="41"/>
      <c r="AT291" s="22" t="s">
        <v>338</v>
      </c>
      <c r="AU291" s="22" t="s">
        <v>79</v>
      </c>
    </row>
    <row r="292" s="13" customFormat="1">
      <c r="A292" s="13"/>
      <c r="B292" s="201"/>
      <c r="C292" s="13"/>
      <c r="D292" s="195" t="s">
        <v>442</v>
      </c>
      <c r="E292" s="202" t="s">
        <v>3</v>
      </c>
      <c r="F292" s="203" t="s">
        <v>9203</v>
      </c>
      <c r="G292" s="13"/>
      <c r="H292" s="204">
        <v>26.52</v>
      </c>
      <c r="I292" s="205"/>
      <c r="J292" s="13"/>
      <c r="K292" s="13"/>
      <c r="L292" s="201"/>
      <c r="M292" s="206"/>
      <c r="N292" s="207"/>
      <c r="O292" s="207"/>
      <c r="P292" s="207"/>
      <c r="Q292" s="207"/>
      <c r="R292" s="207"/>
      <c r="S292" s="207"/>
      <c r="T292" s="208"/>
      <c r="U292" s="13"/>
      <c r="V292" s="13"/>
      <c r="W292" s="13"/>
      <c r="X292" s="13"/>
      <c r="Y292" s="13"/>
      <c r="Z292" s="13"/>
      <c r="AA292" s="13"/>
      <c r="AB292" s="13"/>
      <c r="AC292" s="13"/>
      <c r="AD292" s="13"/>
      <c r="AE292" s="13"/>
      <c r="AT292" s="202" t="s">
        <v>442</v>
      </c>
      <c r="AU292" s="202" t="s">
        <v>79</v>
      </c>
      <c r="AV292" s="13" t="s">
        <v>79</v>
      </c>
      <c r="AW292" s="13" t="s">
        <v>31</v>
      </c>
      <c r="AX292" s="13" t="s">
        <v>69</v>
      </c>
      <c r="AY292" s="202" t="s">
        <v>328</v>
      </c>
    </row>
    <row r="293" s="13" customFormat="1">
      <c r="A293" s="13"/>
      <c r="B293" s="201"/>
      <c r="C293" s="13"/>
      <c r="D293" s="195" t="s">
        <v>442</v>
      </c>
      <c r="E293" s="202" t="s">
        <v>3</v>
      </c>
      <c r="F293" s="203" t="s">
        <v>9204</v>
      </c>
      <c r="G293" s="13"/>
      <c r="H293" s="204">
        <v>25.986999999999998</v>
      </c>
      <c r="I293" s="205"/>
      <c r="J293" s="13"/>
      <c r="K293" s="13"/>
      <c r="L293" s="201"/>
      <c r="M293" s="206"/>
      <c r="N293" s="207"/>
      <c r="O293" s="207"/>
      <c r="P293" s="207"/>
      <c r="Q293" s="207"/>
      <c r="R293" s="207"/>
      <c r="S293" s="207"/>
      <c r="T293" s="208"/>
      <c r="U293" s="13"/>
      <c r="V293" s="13"/>
      <c r="W293" s="13"/>
      <c r="X293" s="13"/>
      <c r="Y293" s="13"/>
      <c r="Z293" s="13"/>
      <c r="AA293" s="13"/>
      <c r="AB293" s="13"/>
      <c r="AC293" s="13"/>
      <c r="AD293" s="13"/>
      <c r="AE293" s="13"/>
      <c r="AT293" s="202" t="s">
        <v>442</v>
      </c>
      <c r="AU293" s="202" t="s">
        <v>79</v>
      </c>
      <c r="AV293" s="13" t="s">
        <v>79</v>
      </c>
      <c r="AW293" s="13" t="s">
        <v>31</v>
      </c>
      <c r="AX293" s="13" t="s">
        <v>69</v>
      </c>
      <c r="AY293" s="202" t="s">
        <v>328</v>
      </c>
    </row>
    <row r="294" s="14" customFormat="1">
      <c r="A294" s="14"/>
      <c r="B294" s="209"/>
      <c r="C294" s="14"/>
      <c r="D294" s="195" t="s">
        <v>442</v>
      </c>
      <c r="E294" s="210" t="s">
        <v>3</v>
      </c>
      <c r="F294" s="211" t="s">
        <v>452</v>
      </c>
      <c r="G294" s="14"/>
      <c r="H294" s="212">
        <v>52.506999999999998</v>
      </c>
      <c r="I294" s="213"/>
      <c r="J294" s="14"/>
      <c r="K294" s="14"/>
      <c r="L294" s="209"/>
      <c r="M294" s="214"/>
      <c r="N294" s="215"/>
      <c r="O294" s="215"/>
      <c r="P294" s="215"/>
      <c r="Q294" s="215"/>
      <c r="R294" s="215"/>
      <c r="S294" s="215"/>
      <c r="T294" s="216"/>
      <c r="U294" s="14"/>
      <c r="V294" s="14"/>
      <c r="W294" s="14"/>
      <c r="X294" s="14"/>
      <c r="Y294" s="14"/>
      <c r="Z294" s="14"/>
      <c r="AA294" s="14"/>
      <c r="AB294" s="14"/>
      <c r="AC294" s="14"/>
      <c r="AD294" s="14"/>
      <c r="AE294" s="14"/>
      <c r="AT294" s="210" t="s">
        <v>442</v>
      </c>
      <c r="AU294" s="210" t="s">
        <v>79</v>
      </c>
      <c r="AV294" s="14" t="s">
        <v>113</v>
      </c>
      <c r="AW294" s="14" t="s">
        <v>31</v>
      </c>
      <c r="AX294" s="14" t="s">
        <v>76</v>
      </c>
      <c r="AY294" s="210" t="s">
        <v>328</v>
      </c>
    </row>
    <row r="295" s="2" customFormat="1" ht="33" customHeight="1">
      <c r="A295" s="41"/>
      <c r="B295" s="176"/>
      <c r="C295" s="177" t="s">
        <v>756</v>
      </c>
      <c r="D295" s="177" t="s">
        <v>331</v>
      </c>
      <c r="E295" s="178" t="s">
        <v>8833</v>
      </c>
      <c r="F295" s="179" t="s">
        <v>8834</v>
      </c>
      <c r="G295" s="180" t="s">
        <v>585</v>
      </c>
      <c r="H295" s="181">
        <v>52.451999999999998</v>
      </c>
      <c r="I295" s="182"/>
      <c r="J295" s="183">
        <f>ROUND(I295*H295,2)</f>
        <v>0</v>
      </c>
      <c r="K295" s="179" t="s">
        <v>335</v>
      </c>
      <c r="L295" s="42"/>
      <c r="M295" s="184" t="s">
        <v>3</v>
      </c>
      <c r="N295" s="185" t="s">
        <v>40</v>
      </c>
      <c r="O295" s="75"/>
      <c r="P295" s="186">
        <f>O295*H295</f>
        <v>0</v>
      </c>
      <c r="Q295" s="186">
        <v>0</v>
      </c>
      <c r="R295" s="186">
        <f>Q295*H295</f>
        <v>0</v>
      </c>
      <c r="S295" s="186">
        <v>0</v>
      </c>
      <c r="T295" s="187">
        <f>S295*H295</f>
        <v>0</v>
      </c>
      <c r="U295" s="41"/>
      <c r="V295" s="41"/>
      <c r="W295" s="41"/>
      <c r="X295" s="41"/>
      <c r="Y295" s="41"/>
      <c r="Z295" s="41"/>
      <c r="AA295" s="41"/>
      <c r="AB295" s="41"/>
      <c r="AC295" s="41"/>
      <c r="AD295" s="41"/>
      <c r="AE295" s="41"/>
      <c r="AR295" s="188" t="s">
        <v>113</v>
      </c>
      <c r="AT295" s="188" t="s">
        <v>331</v>
      </c>
      <c r="AU295" s="188" t="s">
        <v>79</v>
      </c>
      <c r="AY295" s="22" t="s">
        <v>328</v>
      </c>
      <c r="BE295" s="189">
        <f>IF(N295="základní",J295,0)</f>
        <v>0</v>
      </c>
      <c r="BF295" s="189">
        <f>IF(N295="snížená",J295,0)</f>
        <v>0</v>
      </c>
      <c r="BG295" s="189">
        <f>IF(N295="zákl. přenesená",J295,0)</f>
        <v>0</v>
      </c>
      <c r="BH295" s="189">
        <f>IF(N295="sníž. přenesená",J295,0)</f>
        <v>0</v>
      </c>
      <c r="BI295" s="189">
        <f>IF(N295="nulová",J295,0)</f>
        <v>0</v>
      </c>
      <c r="BJ295" s="22" t="s">
        <v>76</v>
      </c>
      <c r="BK295" s="189">
        <f>ROUND(I295*H295,2)</f>
        <v>0</v>
      </c>
      <c r="BL295" s="22" t="s">
        <v>113</v>
      </c>
      <c r="BM295" s="188" t="s">
        <v>9205</v>
      </c>
    </row>
    <row r="296" s="2" customFormat="1">
      <c r="A296" s="41"/>
      <c r="B296" s="42"/>
      <c r="C296" s="41"/>
      <c r="D296" s="190" t="s">
        <v>338</v>
      </c>
      <c r="E296" s="41"/>
      <c r="F296" s="191" t="s">
        <v>8836</v>
      </c>
      <c r="G296" s="41"/>
      <c r="H296" s="41"/>
      <c r="I296" s="192"/>
      <c r="J296" s="41"/>
      <c r="K296" s="41"/>
      <c r="L296" s="42"/>
      <c r="M296" s="193"/>
      <c r="N296" s="194"/>
      <c r="O296" s="75"/>
      <c r="P296" s="75"/>
      <c r="Q296" s="75"/>
      <c r="R296" s="75"/>
      <c r="S296" s="75"/>
      <c r="T296" s="76"/>
      <c r="U296" s="41"/>
      <c r="V296" s="41"/>
      <c r="W296" s="41"/>
      <c r="X296" s="41"/>
      <c r="Y296" s="41"/>
      <c r="Z296" s="41"/>
      <c r="AA296" s="41"/>
      <c r="AB296" s="41"/>
      <c r="AC296" s="41"/>
      <c r="AD296" s="41"/>
      <c r="AE296" s="41"/>
      <c r="AT296" s="22" t="s">
        <v>338</v>
      </c>
      <c r="AU296" s="22" t="s">
        <v>79</v>
      </c>
    </row>
    <row r="297" s="13" customFormat="1">
      <c r="A297" s="13"/>
      <c r="B297" s="201"/>
      <c r="C297" s="13"/>
      <c r="D297" s="195" t="s">
        <v>442</v>
      </c>
      <c r="E297" s="202" t="s">
        <v>3</v>
      </c>
      <c r="F297" s="203" t="s">
        <v>9206</v>
      </c>
      <c r="G297" s="13"/>
      <c r="H297" s="204">
        <v>52.451999999999998</v>
      </c>
      <c r="I297" s="205"/>
      <c r="J297" s="13"/>
      <c r="K297" s="13"/>
      <c r="L297" s="201"/>
      <c r="M297" s="206"/>
      <c r="N297" s="207"/>
      <c r="O297" s="207"/>
      <c r="P297" s="207"/>
      <c r="Q297" s="207"/>
      <c r="R297" s="207"/>
      <c r="S297" s="207"/>
      <c r="T297" s="208"/>
      <c r="U297" s="13"/>
      <c r="V297" s="13"/>
      <c r="W297" s="13"/>
      <c r="X297" s="13"/>
      <c r="Y297" s="13"/>
      <c r="Z297" s="13"/>
      <c r="AA297" s="13"/>
      <c r="AB297" s="13"/>
      <c r="AC297" s="13"/>
      <c r="AD297" s="13"/>
      <c r="AE297" s="13"/>
      <c r="AT297" s="202" t="s">
        <v>442</v>
      </c>
      <c r="AU297" s="202" t="s">
        <v>79</v>
      </c>
      <c r="AV297" s="13" t="s">
        <v>79</v>
      </c>
      <c r="AW297" s="13" t="s">
        <v>31</v>
      </c>
      <c r="AX297" s="13" t="s">
        <v>76</v>
      </c>
      <c r="AY297" s="202" t="s">
        <v>328</v>
      </c>
    </row>
    <row r="298" s="2" customFormat="1" ht="44.25" customHeight="1">
      <c r="A298" s="41"/>
      <c r="B298" s="176"/>
      <c r="C298" s="177" t="s">
        <v>761</v>
      </c>
      <c r="D298" s="177" t="s">
        <v>331</v>
      </c>
      <c r="E298" s="178" t="s">
        <v>923</v>
      </c>
      <c r="F298" s="179" t="s">
        <v>924</v>
      </c>
      <c r="G298" s="180" t="s">
        <v>585</v>
      </c>
      <c r="H298" s="181">
        <v>1246.287</v>
      </c>
      <c r="I298" s="182"/>
      <c r="J298" s="183">
        <f>ROUND(I298*H298,2)</f>
        <v>0</v>
      </c>
      <c r="K298" s="179" t="s">
        <v>335</v>
      </c>
      <c r="L298" s="42"/>
      <c r="M298" s="184" t="s">
        <v>3</v>
      </c>
      <c r="N298" s="185" t="s">
        <v>40</v>
      </c>
      <c r="O298" s="75"/>
      <c r="P298" s="186">
        <f>O298*H298</f>
        <v>0</v>
      </c>
      <c r="Q298" s="186">
        <v>0</v>
      </c>
      <c r="R298" s="186">
        <f>Q298*H298</f>
        <v>0</v>
      </c>
      <c r="S298" s="186">
        <v>0</v>
      </c>
      <c r="T298" s="187">
        <f>S298*H298</f>
        <v>0</v>
      </c>
      <c r="U298" s="41"/>
      <c r="V298" s="41"/>
      <c r="W298" s="41"/>
      <c r="X298" s="41"/>
      <c r="Y298" s="41"/>
      <c r="Z298" s="41"/>
      <c r="AA298" s="41"/>
      <c r="AB298" s="41"/>
      <c r="AC298" s="41"/>
      <c r="AD298" s="41"/>
      <c r="AE298" s="41"/>
      <c r="AR298" s="188" t="s">
        <v>113</v>
      </c>
      <c r="AT298" s="188" t="s">
        <v>331</v>
      </c>
      <c r="AU298" s="188" t="s">
        <v>79</v>
      </c>
      <c r="AY298" s="22" t="s">
        <v>328</v>
      </c>
      <c r="BE298" s="189">
        <f>IF(N298="základní",J298,0)</f>
        <v>0</v>
      </c>
      <c r="BF298" s="189">
        <f>IF(N298="snížená",J298,0)</f>
        <v>0</v>
      </c>
      <c r="BG298" s="189">
        <f>IF(N298="zákl. přenesená",J298,0)</f>
        <v>0</v>
      </c>
      <c r="BH298" s="189">
        <f>IF(N298="sníž. přenesená",J298,0)</f>
        <v>0</v>
      </c>
      <c r="BI298" s="189">
        <f>IF(N298="nulová",J298,0)</f>
        <v>0</v>
      </c>
      <c r="BJ298" s="22" t="s">
        <v>76</v>
      </c>
      <c r="BK298" s="189">
        <f>ROUND(I298*H298,2)</f>
        <v>0</v>
      </c>
      <c r="BL298" s="22" t="s">
        <v>113</v>
      </c>
      <c r="BM298" s="188" t="s">
        <v>9207</v>
      </c>
    </row>
    <row r="299" s="2" customFormat="1">
      <c r="A299" s="41"/>
      <c r="B299" s="42"/>
      <c r="C299" s="41"/>
      <c r="D299" s="190" t="s">
        <v>338</v>
      </c>
      <c r="E299" s="41"/>
      <c r="F299" s="191" t="s">
        <v>8839</v>
      </c>
      <c r="G299" s="41"/>
      <c r="H299" s="41"/>
      <c r="I299" s="192"/>
      <c r="J299" s="41"/>
      <c r="K299" s="41"/>
      <c r="L299" s="42"/>
      <c r="M299" s="193"/>
      <c r="N299" s="194"/>
      <c r="O299" s="75"/>
      <c r="P299" s="75"/>
      <c r="Q299" s="75"/>
      <c r="R299" s="75"/>
      <c r="S299" s="75"/>
      <c r="T299" s="76"/>
      <c r="U299" s="41"/>
      <c r="V299" s="41"/>
      <c r="W299" s="41"/>
      <c r="X299" s="41"/>
      <c r="Y299" s="41"/>
      <c r="Z299" s="41"/>
      <c r="AA299" s="41"/>
      <c r="AB299" s="41"/>
      <c r="AC299" s="41"/>
      <c r="AD299" s="41"/>
      <c r="AE299" s="41"/>
      <c r="AT299" s="22" t="s">
        <v>338</v>
      </c>
      <c r="AU299" s="22" t="s">
        <v>79</v>
      </c>
    </row>
    <row r="300" s="13" customFormat="1">
      <c r="A300" s="13"/>
      <c r="B300" s="201"/>
      <c r="C300" s="13"/>
      <c r="D300" s="195" t="s">
        <v>442</v>
      </c>
      <c r="E300" s="202" t="s">
        <v>3</v>
      </c>
      <c r="F300" s="203" t="s">
        <v>9208</v>
      </c>
      <c r="G300" s="13"/>
      <c r="H300" s="204">
        <v>456.19900000000001</v>
      </c>
      <c r="I300" s="205"/>
      <c r="J300" s="13"/>
      <c r="K300" s="13"/>
      <c r="L300" s="201"/>
      <c r="M300" s="206"/>
      <c r="N300" s="207"/>
      <c r="O300" s="207"/>
      <c r="P300" s="207"/>
      <c r="Q300" s="207"/>
      <c r="R300" s="207"/>
      <c r="S300" s="207"/>
      <c r="T300" s="208"/>
      <c r="U300" s="13"/>
      <c r="V300" s="13"/>
      <c r="W300" s="13"/>
      <c r="X300" s="13"/>
      <c r="Y300" s="13"/>
      <c r="Z300" s="13"/>
      <c r="AA300" s="13"/>
      <c r="AB300" s="13"/>
      <c r="AC300" s="13"/>
      <c r="AD300" s="13"/>
      <c r="AE300" s="13"/>
      <c r="AT300" s="202" t="s">
        <v>442</v>
      </c>
      <c r="AU300" s="202" t="s">
        <v>79</v>
      </c>
      <c r="AV300" s="13" t="s">
        <v>79</v>
      </c>
      <c r="AW300" s="13" t="s">
        <v>31</v>
      </c>
      <c r="AX300" s="13" t="s">
        <v>69</v>
      </c>
      <c r="AY300" s="202" t="s">
        <v>328</v>
      </c>
    </row>
    <row r="301" s="13" customFormat="1">
      <c r="A301" s="13"/>
      <c r="B301" s="201"/>
      <c r="C301" s="13"/>
      <c r="D301" s="195" t="s">
        <v>442</v>
      </c>
      <c r="E301" s="202" t="s">
        <v>3</v>
      </c>
      <c r="F301" s="203" t="s">
        <v>9209</v>
      </c>
      <c r="G301" s="13"/>
      <c r="H301" s="204">
        <v>790.08799999999997</v>
      </c>
      <c r="I301" s="205"/>
      <c r="J301" s="13"/>
      <c r="K301" s="13"/>
      <c r="L301" s="201"/>
      <c r="M301" s="206"/>
      <c r="N301" s="207"/>
      <c r="O301" s="207"/>
      <c r="P301" s="207"/>
      <c r="Q301" s="207"/>
      <c r="R301" s="207"/>
      <c r="S301" s="207"/>
      <c r="T301" s="208"/>
      <c r="U301" s="13"/>
      <c r="V301" s="13"/>
      <c r="W301" s="13"/>
      <c r="X301" s="13"/>
      <c r="Y301" s="13"/>
      <c r="Z301" s="13"/>
      <c r="AA301" s="13"/>
      <c r="AB301" s="13"/>
      <c r="AC301" s="13"/>
      <c r="AD301" s="13"/>
      <c r="AE301" s="13"/>
      <c r="AT301" s="202" t="s">
        <v>442</v>
      </c>
      <c r="AU301" s="202" t="s">
        <v>79</v>
      </c>
      <c r="AV301" s="13" t="s">
        <v>79</v>
      </c>
      <c r="AW301" s="13" t="s">
        <v>31</v>
      </c>
      <c r="AX301" s="13" t="s">
        <v>69</v>
      </c>
      <c r="AY301" s="202" t="s">
        <v>328</v>
      </c>
    </row>
    <row r="302" s="14" customFormat="1">
      <c r="A302" s="14"/>
      <c r="B302" s="209"/>
      <c r="C302" s="14"/>
      <c r="D302" s="195" t="s">
        <v>442</v>
      </c>
      <c r="E302" s="210" t="s">
        <v>3</v>
      </c>
      <c r="F302" s="211" t="s">
        <v>452</v>
      </c>
      <c r="G302" s="14"/>
      <c r="H302" s="212">
        <v>1246.287</v>
      </c>
      <c r="I302" s="213"/>
      <c r="J302" s="14"/>
      <c r="K302" s="14"/>
      <c r="L302" s="209"/>
      <c r="M302" s="214"/>
      <c r="N302" s="215"/>
      <c r="O302" s="215"/>
      <c r="P302" s="215"/>
      <c r="Q302" s="215"/>
      <c r="R302" s="215"/>
      <c r="S302" s="215"/>
      <c r="T302" s="216"/>
      <c r="U302" s="14"/>
      <c r="V302" s="14"/>
      <c r="W302" s="14"/>
      <c r="X302" s="14"/>
      <c r="Y302" s="14"/>
      <c r="Z302" s="14"/>
      <c r="AA302" s="14"/>
      <c r="AB302" s="14"/>
      <c r="AC302" s="14"/>
      <c r="AD302" s="14"/>
      <c r="AE302" s="14"/>
      <c r="AT302" s="210" t="s">
        <v>442</v>
      </c>
      <c r="AU302" s="210" t="s">
        <v>79</v>
      </c>
      <c r="AV302" s="14" t="s">
        <v>113</v>
      </c>
      <c r="AW302" s="14" t="s">
        <v>31</v>
      </c>
      <c r="AX302" s="14" t="s">
        <v>76</v>
      </c>
      <c r="AY302" s="210" t="s">
        <v>328</v>
      </c>
    </row>
    <row r="303" s="12" customFormat="1" ht="22.8" customHeight="1">
      <c r="A303" s="12"/>
      <c r="B303" s="163"/>
      <c r="C303" s="12"/>
      <c r="D303" s="164" t="s">
        <v>68</v>
      </c>
      <c r="E303" s="174" t="s">
        <v>932</v>
      </c>
      <c r="F303" s="174" t="s">
        <v>933</v>
      </c>
      <c r="G303" s="12"/>
      <c r="H303" s="12"/>
      <c r="I303" s="166"/>
      <c r="J303" s="175">
        <f>BK303</f>
        <v>0</v>
      </c>
      <c r="K303" s="12"/>
      <c r="L303" s="163"/>
      <c r="M303" s="168"/>
      <c r="N303" s="169"/>
      <c r="O303" s="169"/>
      <c r="P303" s="170">
        <f>SUM(P304:P305)</f>
        <v>0</v>
      </c>
      <c r="Q303" s="169"/>
      <c r="R303" s="170">
        <f>SUM(R304:R305)</f>
        <v>0</v>
      </c>
      <c r="S303" s="169"/>
      <c r="T303" s="171">
        <f>SUM(T304:T305)</f>
        <v>0</v>
      </c>
      <c r="U303" s="12"/>
      <c r="V303" s="12"/>
      <c r="W303" s="12"/>
      <c r="X303" s="12"/>
      <c r="Y303" s="12"/>
      <c r="Z303" s="12"/>
      <c r="AA303" s="12"/>
      <c r="AB303" s="12"/>
      <c r="AC303" s="12"/>
      <c r="AD303" s="12"/>
      <c r="AE303" s="12"/>
      <c r="AR303" s="164" t="s">
        <v>76</v>
      </c>
      <c r="AT303" s="172" t="s">
        <v>68</v>
      </c>
      <c r="AU303" s="172" t="s">
        <v>76</v>
      </c>
      <c r="AY303" s="164" t="s">
        <v>328</v>
      </c>
      <c r="BK303" s="173">
        <f>SUM(BK304:BK305)</f>
        <v>0</v>
      </c>
    </row>
    <row r="304" s="2" customFormat="1" ht="33" customHeight="1">
      <c r="A304" s="41"/>
      <c r="B304" s="176"/>
      <c r="C304" s="177" t="s">
        <v>765</v>
      </c>
      <c r="D304" s="177" t="s">
        <v>331</v>
      </c>
      <c r="E304" s="178" t="s">
        <v>935</v>
      </c>
      <c r="F304" s="179" t="s">
        <v>936</v>
      </c>
      <c r="G304" s="180" t="s">
        <v>585</v>
      </c>
      <c r="H304" s="181">
        <v>677.55700000000002</v>
      </c>
      <c r="I304" s="182"/>
      <c r="J304" s="183">
        <f>ROUND(I304*H304,2)</f>
        <v>0</v>
      </c>
      <c r="K304" s="179" t="s">
        <v>335</v>
      </c>
      <c r="L304" s="42"/>
      <c r="M304" s="184" t="s">
        <v>3</v>
      </c>
      <c r="N304" s="185" t="s">
        <v>40</v>
      </c>
      <c r="O304" s="75"/>
      <c r="P304" s="186">
        <f>O304*H304</f>
        <v>0</v>
      </c>
      <c r="Q304" s="186">
        <v>0</v>
      </c>
      <c r="R304" s="186">
        <f>Q304*H304</f>
        <v>0</v>
      </c>
      <c r="S304" s="186">
        <v>0</v>
      </c>
      <c r="T304" s="187">
        <f>S304*H304</f>
        <v>0</v>
      </c>
      <c r="U304" s="41"/>
      <c r="V304" s="41"/>
      <c r="W304" s="41"/>
      <c r="X304" s="41"/>
      <c r="Y304" s="41"/>
      <c r="Z304" s="41"/>
      <c r="AA304" s="41"/>
      <c r="AB304" s="41"/>
      <c r="AC304" s="41"/>
      <c r="AD304" s="41"/>
      <c r="AE304" s="41"/>
      <c r="AR304" s="188" t="s">
        <v>113</v>
      </c>
      <c r="AT304" s="188" t="s">
        <v>331</v>
      </c>
      <c r="AU304" s="188" t="s">
        <v>79</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113</v>
      </c>
      <c r="BM304" s="188" t="s">
        <v>9210</v>
      </c>
    </row>
    <row r="305" s="2" customFormat="1">
      <c r="A305" s="41"/>
      <c r="B305" s="42"/>
      <c r="C305" s="41"/>
      <c r="D305" s="190" t="s">
        <v>338</v>
      </c>
      <c r="E305" s="41"/>
      <c r="F305" s="191" t="s">
        <v>938</v>
      </c>
      <c r="G305" s="41"/>
      <c r="H305" s="41"/>
      <c r="I305" s="192"/>
      <c r="J305" s="41"/>
      <c r="K305" s="41"/>
      <c r="L305" s="42"/>
      <c r="M305" s="193"/>
      <c r="N305" s="194"/>
      <c r="O305" s="75"/>
      <c r="P305" s="75"/>
      <c r="Q305" s="75"/>
      <c r="R305" s="75"/>
      <c r="S305" s="75"/>
      <c r="T305" s="76"/>
      <c r="U305" s="41"/>
      <c r="V305" s="41"/>
      <c r="W305" s="41"/>
      <c r="X305" s="41"/>
      <c r="Y305" s="41"/>
      <c r="Z305" s="41"/>
      <c r="AA305" s="41"/>
      <c r="AB305" s="41"/>
      <c r="AC305" s="41"/>
      <c r="AD305" s="41"/>
      <c r="AE305" s="41"/>
      <c r="AT305" s="22" t="s">
        <v>338</v>
      </c>
      <c r="AU305" s="22" t="s">
        <v>79</v>
      </c>
    </row>
    <row r="306" s="12" customFormat="1" ht="25.92" customHeight="1">
      <c r="A306" s="12"/>
      <c r="B306" s="163"/>
      <c r="C306" s="12"/>
      <c r="D306" s="164" t="s">
        <v>68</v>
      </c>
      <c r="E306" s="165" t="s">
        <v>120</v>
      </c>
      <c r="F306" s="165" t="s">
        <v>327</v>
      </c>
      <c r="G306" s="12"/>
      <c r="H306" s="12"/>
      <c r="I306" s="166"/>
      <c r="J306" s="167">
        <f>BK306</f>
        <v>0</v>
      </c>
      <c r="K306" s="12"/>
      <c r="L306" s="163"/>
      <c r="M306" s="168"/>
      <c r="N306" s="169"/>
      <c r="O306" s="169"/>
      <c r="P306" s="170">
        <f>P307</f>
        <v>0</v>
      </c>
      <c r="Q306" s="169"/>
      <c r="R306" s="170">
        <f>R307</f>
        <v>0</v>
      </c>
      <c r="S306" s="169"/>
      <c r="T306" s="171">
        <f>T307</f>
        <v>0</v>
      </c>
      <c r="U306" s="12"/>
      <c r="V306" s="12"/>
      <c r="W306" s="12"/>
      <c r="X306" s="12"/>
      <c r="Y306" s="12"/>
      <c r="Z306" s="12"/>
      <c r="AA306" s="12"/>
      <c r="AB306" s="12"/>
      <c r="AC306" s="12"/>
      <c r="AD306" s="12"/>
      <c r="AE306" s="12"/>
      <c r="AR306" s="164" t="s">
        <v>138</v>
      </c>
      <c r="AT306" s="172" t="s">
        <v>68</v>
      </c>
      <c r="AU306" s="172" t="s">
        <v>69</v>
      </c>
      <c r="AY306" s="164" t="s">
        <v>328</v>
      </c>
      <c r="BK306" s="173">
        <f>BK307</f>
        <v>0</v>
      </c>
    </row>
    <row r="307" s="12" customFormat="1" ht="22.8" customHeight="1">
      <c r="A307" s="12"/>
      <c r="B307" s="163"/>
      <c r="C307" s="12"/>
      <c r="D307" s="164" t="s">
        <v>68</v>
      </c>
      <c r="E307" s="174" t="s">
        <v>363</v>
      </c>
      <c r="F307" s="174" t="s">
        <v>364</v>
      </c>
      <c r="G307" s="12"/>
      <c r="H307" s="12"/>
      <c r="I307" s="166"/>
      <c r="J307" s="175">
        <f>BK307</f>
        <v>0</v>
      </c>
      <c r="K307" s="12"/>
      <c r="L307" s="163"/>
      <c r="M307" s="168"/>
      <c r="N307" s="169"/>
      <c r="O307" s="169"/>
      <c r="P307" s="170">
        <f>SUM(P308:P310)</f>
        <v>0</v>
      </c>
      <c r="Q307" s="169"/>
      <c r="R307" s="170">
        <f>SUM(R308:R310)</f>
        <v>0</v>
      </c>
      <c r="S307" s="169"/>
      <c r="T307" s="171">
        <f>SUM(T308:T310)</f>
        <v>0</v>
      </c>
      <c r="U307" s="12"/>
      <c r="V307" s="12"/>
      <c r="W307" s="12"/>
      <c r="X307" s="12"/>
      <c r="Y307" s="12"/>
      <c r="Z307" s="12"/>
      <c r="AA307" s="12"/>
      <c r="AB307" s="12"/>
      <c r="AC307" s="12"/>
      <c r="AD307" s="12"/>
      <c r="AE307" s="12"/>
      <c r="AR307" s="164" t="s">
        <v>138</v>
      </c>
      <c r="AT307" s="172" t="s">
        <v>68</v>
      </c>
      <c r="AU307" s="172" t="s">
        <v>76</v>
      </c>
      <c r="AY307" s="164" t="s">
        <v>328</v>
      </c>
      <c r="BK307" s="173">
        <f>SUM(BK308:BK310)</f>
        <v>0</v>
      </c>
    </row>
    <row r="308" s="2" customFormat="1" ht="16.5" customHeight="1">
      <c r="A308" s="41"/>
      <c r="B308" s="176"/>
      <c r="C308" s="177" t="s">
        <v>769</v>
      </c>
      <c r="D308" s="177" t="s">
        <v>331</v>
      </c>
      <c r="E308" s="178" t="s">
        <v>8843</v>
      </c>
      <c r="F308" s="179" t="s">
        <v>8844</v>
      </c>
      <c r="G308" s="180" t="s">
        <v>8845</v>
      </c>
      <c r="H308" s="181">
        <v>10</v>
      </c>
      <c r="I308" s="182"/>
      <c r="J308" s="183">
        <f>ROUND(I308*H308,2)</f>
        <v>0</v>
      </c>
      <c r="K308" s="179" t="s">
        <v>335</v>
      </c>
      <c r="L308" s="42"/>
      <c r="M308" s="184" t="s">
        <v>3</v>
      </c>
      <c r="N308" s="185" t="s">
        <v>40</v>
      </c>
      <c r="O308" s="75"/>
      <c r="P308" s="186">
        <f>O308*H308</f>
        <v>0</v>
      </c>
      <c r="Q308" s="186">
        <v>0</v>
      </c>
      <c r="R308" s="186">
        <f>Q308*H308</f>
        <v>0</v>
      </c>
      <c r="S308" s="186">
        <v>0</v>
      </c>
      <c r="T308" s="187">
        <f>S308*H308</f>
        <v>0</v>
      </c>
      <c r="U308" s="41"/>
      <c r="V308" s="41"/>
      <c r="W308" s="41"/>
      <c r="X308" s="41"/>
      <c r="Y308" s="41"/>
      <c r="Z308" s="41"/>
      <c r="AA308" s="41"/>
      <c r="AB308" s="41"/>
      <c r="AC308" s="41"/>
      <c r="AD308" s="41"/>
      <c r="AE308" s="41"/>
      <c r="AR308" s="188" t="s">
        <v>336</v>
      </c>
      <c r="AT308" s="188" t="s">
        <v>331</v>
      </c>
      <c r="AU308" s="188" t="s">
        <v>79</v>
      </c>
      <c r="AY308" s="22" t="s">
        <v>328</v>
      </c>
      <c r="BE308" s="189">
        <f>IF(N308="základní",J308,0)</f>
        <v>0</v>
      </c>
      <c r="BF308" s="189">
        <f>IF(N308="snížená",J308,0)</f>
        <v>0</v>
      </c>
      <c r="BG308" s="189">
        <f>IF(N308="zákl. přenesená",J308,0)</f>
        <v>0</v>
      </c>
      <c r="BH308" s="189">
        <f>IF(N308="sníž. přenesená",J308,0)</f>
        <v>0</v>
      </c>
      <c r="BI308" s="189">
        <f>IF(N308="nulová",J308,0)</f>
        <v>0</v>
      </c>
      <c r="BJ308" s="22" t="s">
        <v>76</v>
      </c>
      <c r="BK308" s="189">
        <f>ROUND(I308*H308,2)</f>
        <v>0</v>
      </c>
      <c r="BL308" s="22" t="s">
        <v>336</v>
      </c>
      <c r="BM308" s="188" t="s">
        <v>9211</v>
      </c>
    </row>
    <row r="309" s="2" customFormat="1">
      <c r="A309" s="41"/>
      <c r="B309" s="42"/>
      <c r="C309" s="41"/>
      <c r="D309" s="190" t="s">
        <v>338</v>
      </c>
      <c r="E309" s="41"/>
      <c r="F309" s="191" t="s">
        <v>8847</v>
      </c>
      <c r="G309" s="41"/>
      <c r="H309" s="41"/>
      <c r="I309" s="192"/>
      <c r="J309" s="41"/>
      <c r="K309" s="41"/>
      <c r="L309" s="42"/>
      <c r="M309" s="193"/>
      <c r="N309" s="194"/>
      <c r="O309" s="75"/>
      <c r="P309" s="75"/>
      <c r="Q309" s="75"/>
      <c r="R309" s="75"/>
      <c r="S309" s="75"/>
      <c r="T309" s="76"/>
      <c r="U309" s="41"/>
      <c r="V309" s="41"/>
      <c r="W309" s="41"/>
      <c r="X309" s="41"/>
      <c r="Y309" s="41"/>
      <c r="Z309" s="41"/>
      <c r="AA309" s="41"/>
      <c r="AB309" s="41"/>
      <c r="AC309" s="41"/>
      <c r="AD309" s="41"/>
      <c r="AE309" s="41"/>
      <c r="AT309" s="22" t="s">
        <v>338</v>
      </c>
      <c r="AU309" s="22" t="s">
        <v>79</v>
      </c>
    </row>
    <row r="310" s="13" customFormat="1">
      <c r="A310" s="13"/>
      <c r="B310" s="201"/>
      <c r="C310" s="13"/>
      <c r="D310" s="195" t="s">
        <v>442</v>
      </c>
      <c r="E310" s="202" t="s">
        <v>3</v>
      </c>
      <c r="F310" s="203" t="s">
        <v>9212</v>
      </c>
      <c r="G310" s="13"/>
      <c r="H310" s="204">
        <v>10</v>
      </c>
      <c r="I310" s="205"/>
      <c r="J310" s="13"/>
      <c r="K310" s="13"/>
      <c r="L310" s="201"/>
      <c r="M310" s="234"/>
      <c r="N310" s="235"/>
      <c r="O310" s="235"/>
      <c r="P310" s="235"/>
      <c r="Q310" s="235"/>
      <c r="R310" s="235"/>
      <c r="S310" s="235"/>
      <c r="T310" s="236"/>
      <c r="U310" s="13"/>
      <c r="V310" s="13"/>
      <c r="W310" s="13"/>
      <c r="X310" s="13"/>
      <c r="Y310" s="13"/>
      <c r="Z310" s="13"/>
      <c r="AA310" s="13"/>
      <c r="AB310" s="13"/>
      <c r="AC310" s="13"/>
      <c r="AD310" s="13"/>
      <c r="AE310" s="13"/>
      <c r="AT310" s="202" t="s">
        <v>442</v>
      </c>
      <c r="AU310" s="202" t="s">
        <v>79</v>
      </c>
      <c r="AV310" s="13" t="s">
        <v>79</v>
      </c>
      <c r="AW310" s="13" t="s">
        <v>31</v>
      </c>
      <c r="AX310" s="13" t="s">
        <v>76</v>
      </c>
      <c r="AY310" s="202" t="s">
        <v>328</v>
      </c>
    </row>
    <row r="311" s="2" customFormat="1" ht="6.96" customHeight="1">
      <c r="A311" s="41"/>
      <c r="B311" s="58"/>
      <c r="C311" s="59"/>
      <c r="D311" s="59"/>
      <c r="E311" s="59"/>
      <c r="F311" s="59"/>
      <c r="G311" s="59"/>
      <c r="H311" s="59"/>
      <c r="I311" s="59"/>
      <c r="J311" s="59"/>
      <c r="K311" s="59"/>
      <c r="L311" s="42"/>
      <c r="M311" s="41"/>
      <c r="O311" s="41"/>
      <c r="P311" s="41"/>
      <c r="Q311" s="41"/>
      <c r="R311" s="41"/>
      <c r="S311" s="41"/>
      <c r="T311" s="41"/>
      <c r="U311" s="41"/>
      <c r="V311" s="41"/>
      <c r="W311" s="41"/>
      <c r="X311" s="41"/>
      <c r="Y311" s="41"/>
      <c r="Z311" s="41"/>
      <c r="AA311" s="41"/>
      <c r="AB311" s="41"/>
      <c r="AC311" s="41"/>
      <c r="AD311" s="41"/>
      <c r="AE311" s="41"/>
    </row>
  </sheetData>
  <autoFilter ref="C99:K310"/>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5_01/113106134"/>
    <hyperlink ref="F107" r:id="rId2" display="https://podminky.urs.cz/item/CS_URS_2025_01/113107164"/>
    <hyperlink ref="F113" r:id="rId3" display="https://podminky.urs.cz/item/CS_URS_2023_01/113154124"/>
    <hyperlink ref="F117" r:id="rId4" display="https://podminky.urs.cz/item/CS_URS_2025_01/113202111"/>
    <hyperlink ref="F121" r:id="rId5" display="https://podminky.urs.cz/item/CS_URS_2025_01/113204111"/>
    <hyperlink ref="F124" r:id="rId6" display="https://podminky.urs.cz/item/CS_URS_2025_01/121151103"/>
    <hyperlink ref="F127" r:id="rId7" display="https://podminky.urs.cz/item/CS_URS_2025_01/122251104"/>
    <hyperlink ref="F130" r:id="rId8" display="https://podminky.urs.cz/item/CS_URS_2025_01/132351102"/>
    <hyperlink ref="F133" r:id="rId9" display="https://podminky.urs.cz/item/CS_URS_2025_01/162751137"/>
    <hyperlink ref="F139" r:id="rId10" display="https://podminky.urs.cz/item/CS_URS_2025_01/162751139"/>
    <hyperlink ref="F142" r:id="rId11" display="https://podminky.urs.cz/item/CS_URS_2025_01/171251101"/>
    <hyperlink ref="F148" r:id="rId12" display="https://podminky.urs.cz/item/CS_URS_2025_01/181951112"/>
    <hyperlink ref="F157" r:id="rId13" display="https://podminky.urs.cz/item/CS_URS_2025_01/211561111"/>
    <hyperlink ref="F160" r:id="rId14" display="https://podminky.urs.cz/item/CS_URS_2025_01/211971121"/>
    <hyperlink ref="F166" r:id="rId15" display="https://podminky.urs.cz/item/CS_URS_2025_01/212572111"/>
    <hyperlink ref="F169" r:id="rId16" display="https://podminky.urs.cz/item/CS_URS_2025_01/212752112"/>
    <hyperlink ref="F173" r:id="rId17" display="https://podminky.urs.cz/item/CS_URS_2025_01/561081111"/>
    <hyperlink ref="F178" r:id="rId18" display="https://podminky.urs.cz/item/CS_URS_2025_01/576133211"/>
    <hyperlink ref="F182" r:id="rId19" display="https://podminky.urs.cz/item/CS_URS_2025_01/577165032"/>
    <hyperlink ref="F186" r:id="rId20" display="https://podminky.urs.cz/item/CS_URS_2025_01/565166102"/>
    <hyperlink ref="F190" r:id="rId21" display="https://podminky.urs.cz/item/CS_URS_2025_01/564962111"/>
    <hyperlink ref="F194" r:id="rId22" display="https://podminky.urs.cz/item/CS_URS_2023_01/564871111"/>
    <hyperlink ref="F198" r:id="rId23" display="https://podminky.urs.cz/item/CS_URS_2025_01/577134111"/>
    <hyperlink ref="F201" r:id="rId24" display="https://podminky.urs.cz/item/CS_URS_2025_01/577155112"/>
    <hyperlink ref="F204" r:id="rId25" display="https://podminky.urs.cz/item/CS_URS_2025_01/565135101"/>
    <hyperlink ref="F207" r:id="rId26" display="https://podminky.urs.cz/item/CS_URS_2025_01/564851111"/>
    <hyperlink ref="F210" r:id="rId27" display="https://podminky.urs.cz/item/CS_URS_2025_01/573111112"/>
    <hyperlink ref="F215" r:id="rId28" display="https://podminky.urs.cz/item/CS_URS_2025_01/573211109"/>
    <hyperlink ref="F220" r:id="rId29" display="https://podminky.urs.cz/item/CS_URS_2025_01/596211112"/>
    <hyperlink ref="F229" r:id="rId30" display="https://podminky.urs.cz/item/CS_URS_2025_01/564861111"/>
    <hyperlink ref="F234" r:id="rId31" display="https://podminky.urs.cz/item/CS_URS_2025_01/596211211"/>
    <hyperlink ref="F244" r:id="rId32" display="https://podminky.urs.cz/item/CS_URS_2023_01/564871111"/>
    <hyperlink ref="F248" r:id="rId33" display="https://podminky.urs.cz/item/CS_URS_2023_01/915211111"/>
    <hyperlink ref="F251" r:id="rId34" display="https://podminky.urs.cz/item/CS_URS_2025_01/916131213"/>
    <hyperlink ref="F261" r:id="rId35" display="https://podminky.urs.cz/item/CS_URS_2025_01/916132111"/>
    <hyperlink ref="F264" r:id="rId36" display="https://podminky.urs.cz/item/CS_URS_2025_01/916132112"/>
    <hyperlink ref="F270" r:id="rId37" display="https://podminky.urs.cz/item/CS_URS_2025_01/916231213"/>
    <hyperlink ref="F276" r:id="rId38" display="https://podminky.urs.cz/item/CS_URS_2025_01/919112212"/>
    <hyperlink ref="F278" r:id="rId39" display="https://podminky.urs.cz/item/CS_URS_2025_01/919122111"/>
    <hyperlink ref="F280" r:id="rId40" display="https://podminky.urs.cz/item/CS_URS_2025_01/919735114"/>
    <hyperlink ref="F283" r:id="rId41" display="https://podminky.urs.cz/item/CS_URS_2025_01/997221551"/>
    <hyperlink ref="F285" r:id="rId42" display="https://podminky.urs.cz/item/CS_URS_2025_01/997221559"/>
    <hyperlink ref="F289" r:id="rId43" display="https://podminky.urs.cz/item/CS_URS_2025_01/997221611"/>
    <hyperlink ref="F291" r:id="rId44" display="https://podminky.urs.cz/item/CS_URS_2025_01/997221615"/>
    <hyperlink ref="F296" r:id="rId45" display="https://podminky.urs.cz/item/CS_URS_2025_01/997221645"/>
    <hyperlink ref="F299" r:id="rId46" display="https://podminky.urs.cz/item/CS_URS_2025_01/997221873"/>
    <hyperlink ref="F305" r:id="rId47" display="https://podminky.urs.cz/item/CS_URS_2025_01/998225111"/>
    <hyperlink ref="F309" r:id="rId48" display="https://podminky.urs.cz/item/CS_URS_2025_01/043002000"/>
  </hyperlinks>
  <pageMargins left="0.39375" right="0.39375" top="0.39375" bottom="0.39375" header="0" footer="0"/>
  <pageSetup paperSize="9" orientation="portrait" blackAndWhite="1" fitToHeight="100"/>
  <headerFooter>
    <oddFooter>&amp;CStrana &amp;P z &amp;N</oddFooter>
  </headerFooter>
  <drawing r:id="rId49"/>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255</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9068</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9213</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3</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955</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956</v>
      </c>
      <c r="F25" s="41"/>
      <c r="G25" s="41"/>
      <c r="H25" s="41"/>
      <c r="I25" s="35" t="s">
        <v>27</v>
      </c>
      <c r="J25" s="30" t="s">
        <v>957</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958</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ROUND(J95,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ROUND((SUM(BE95:BE135)),  2)</f>
        <v>0</v>
      </c>
      <c r="G37" s="41"/>
      <c r="H37" s="41"/>
      <c r="I37" s="135">
        <v>0.20999999999999999</v>
      </c>
      <c r="J37" s="134">
        <f>ROUND(((SUM(BE95:BE135))*I37),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ROUND((SUM(BF95:BF135)),  2)</f>
        <v>0</v>
      </c>
      <c r="G38" s="41"/>
      <c r="H38" s="41"/>
      <c r="I38" s="135">
        <v>0.12</v>
      </c>
      <c r="J38" s="134">
        <f>ROUND(((SUM(BF95:BF135))*I38),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ROUND((SUM(BG95:BG135)),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ROUND((SUM(BH95:BH135)),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ROUND((SUM(BI95:BI135)),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9068</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22109P-III - 300 Vodohospodářské objekty - etapa III</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Grania s.r.o.</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Ing. Vít Rous</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J95</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J96</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J97</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427</v>
      </c>
      <c r="E70" s="151"/>
      <c r="F70" s="151"/>
      <c r="G70" s="151"/>
      <c r="H70" s="151"/>
      <c r="I70" s="151"/>
      <c r="J70" s="152">
        <f>J107</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960</v>
      </c>
      <c r="E71" s="151"/>
      <c r="F71" s="151"/>
      <c r="G71" s="151"/>
      <c r="H71" s="151"/>
      <c r="I71" s="151"/>
      <c r="J71" s="152">
        <f>J126</f>
        <v>0</v>
      </c>
      <c r="K71" s="10"/>
      <c r="L71" s="149"/>
      <c r="S71" s="10"/>
      <c r="T71" s="10"/>
      <c r="U71" s="10"/>
      <c r="V71" s="10"/>
      <c r="W71" s="10"/>
      <c r="X71" s="10"/>
      <c r="Y71" s="10"/>
      <c r="Z71" s="10"/>
      <c r="AA71" s="10"/>
      <c r="AB71" s="10"/>
      <c r="AC71" s="10"/>
      <c r="AD71" s="10"/>
      <c r="AE71" s="10"/>
    </row>
    <row r="72" s="2" customFormat="1" ht="21.84" customHeight="1">
      <c r="A72" s="41"/>
      <c r="B72" s="42"/>
      <c r="C72" s="41"/>
      <c r="D72" s="41"/>
      <c r="E72" s="41"/>
      <c r="F72" s="41"/>
      <c r="G72" s="41"/>
      <c r="H72" s="41"/>
      <c r="I72" s="41"/>
      <c r="J72" s="41"/>
      <c r="K72" s="41"/>
      <c r="L72" s="129"/>
      <c r="S72" s="41"/>
      <c r="T72" s="41"/>
      <c r="U72" s="41"/>
      <c r="V72" s="41"/>
      <c r="W72" s="41"/>
      <c r="X72" s="41"/>
      <c r="Y72" s="41"/>
      <c r="Z72" s="41"/>
      <c r="AA72" s="41"/>
      <c r="AB72" s="41"/>
      <c r="AC72" s="41"/>
      <c r="AD72" s="41"/>
      <c r="AE72" s="41"/>
    </row>
    <row r="73" s="2" customFormat="1" ht="6.96" customHeight="1">
      <c r="A73" s="41"/>
      <c r="B73" s="58"/>
      <c r="C73" s="59"/>
      <c r="D73" s="59"/>
      <c r="E73" s="59"/>
      <c r="F73" s="59"/>
      <c r="G73" s="59"/>
      <c r="H73" s="59"/>
      <c r="I73" s="59"/>
      <c r="J73" s="59"/>
      <c r="K73" s="59"/>
      <c r="L73" s="129"/>
      <c r="S73" s="41"/>
      <c r="T73" s="41"/>
      <c r="U73" s="41"/>
      <c r="V73" s="41"/>
      <c r="W73" s="41"/>
      <c r="X73" s="41"/>
      <c r="Y73" s="41"/>
      <c r="Z73" s="41"/>
      <c r="AA73" s="41"/>
      <c r="AB73" s="41"/>
      <c r="AC73" s="41"/>
      <c r="AD73" s="41"/>
      <c r="AE73" s="41"/>
    </row>
    <row r="77" s="2" customFormat="1" ht="6.96" customHeight="1">
      <c r="A77" s="41"/>
      <c r="B77" s="60"/>
      <c r="C77" s="61"/>
      <c r="D77" s="61"/>
      <c r="E77" s="61"/>
      <c r="F77" s="61"/>
      <c r="G77" s="61"/>
      <c r="H77" s="61"/>
      <c r="I77" s="61"/>
      <c r="J77" s="61"/>
      <c r="K77" s="61"/>
      <c r="L77" s="129"/>
      <c r="S77" s="41"/>
      <c r="T77" s="41"/>
      <c r="U77" s="41"/>
      <c r="V77" s="41"/>
      <c r="W77" s="41"/>
      <c r="X77" s="41"/>
      <c r="Y77" s="41"/>
      <c r="Z77" s="41"/>
      <c r="AA77" s="41"/>
      <c r="AB77" s="41"/>
      <c r="AC77" s="41"/>
      <c r="AD77" s="41"/>
      <c r="AE77" s="41"/>
    </row>
    <row r="78" s="2" customFormat="1" ht="24.96" customHeight="1">
      <c r="A78" s="41"/>
      <c r="B78" s="42"/>
      <c r="C78" s="26" t="s">
        <v>314</v>
      </c>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6.96" customHeight="1">
      <c r="A79" s="41"/>
      <c r="B79" s="42"/>
      <c r="C79" s="41"/>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12" customHeight="1">
      <c r="A80" s="41"/>
      <c r="B80" s="42"/>
      <c r="C80" s="35" t="s">
        <v>17</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26.25" customHeight="1">
      <c r="A81" s="41"/>
      <c r="B81" s="42"/>
      <c r="C81" s="41"/>
      <c r="D81" s="41"/>
      <c r="E81" s="127" t="str">
        <f>E7</f>
        <v>Revitalizace multimodálního uzlu ve Dvoře Králové nad Labem - etapa I-VI.</v>
      </c>
      <c r="F81" s="35"/>
      <c r="G81" s="35"/>
      <c r="H81" s="35"/>
      <c r="I81" s="41"/>
      <c r="J81" s="41"/>
      <c r="K81" s="41"/>
      <c r="L81" s="129"/>
      <c r="S81" s="41"/>
      <c r="T81" s="41"/>
      <c r="U81" s="41"/>
      <c r="V81" s="41"/>
      <c r="W81" s="41"/>
      <c r="X81" s="41"/>
      <c r="Y81" s="41"/>
      <c r="Z81" s="41"/>
      <c r="AA81" s="41"/>
      <c r="AB81" s="41"/>
      <c r="AC81" s="41"/>
      <c r="AD81" s="41"/>
      <c r="AE81" s="41"/>
    </row>
    <row r="82" s="1" customFormat="1" ht="12" customHeight="1">
      <c r="B82" s="25"/>
      <c r="C82" s="35" t="s">
        <v>301</v>
      </c>
      <c r="L82" s="25"/>
    </row>
    <row r="83" s="1" customFormat="1" ht="23.25" customHeight="1">
      <c r="B83" s="25"/>
      <c r="E83" s="127" t="s">
        <v>9068</v>
      </c>
      <c r="F83" s="1"/>
      <c r="G83" s="1"/>
      <c r="H83" s="1"/>
      <c r="L83" s="25"/>
    </row>
    <row r="84" s="1" customFormat="1" ht="12" customHeight="1">
      <c r="B84" s="25"/>
      <c r="C84" s="35" t="s">
        <v>303</v>
      </c>
      <c r="L84" s="25"/>
    </row>
    <row r="85" s="2" customFormat="1" ht="16.5" customHeight="1">
      <c r="A85" s="41"/>
      <c r="B85" s="42"/>
      <c r="C85" s="41"/>
      <c r="D85" s="41"/>
      <c r="E85" s="128" t="s">
        <v>419</v>
      </c>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1834</v>
      </c>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6.5" customHeight="1">
      <c r="A87" s="41"/>
      <c r="B87" s="42"/>
      <c r="C87" s="41"/>
      <c r="D87" s="41"/>
      <c r="E87" s="65" t="str">
        <f>E13</f>
        <v>22109P-III - 300 Vodohospodářské objekty - etapa III</v>
      </c>
      <c r="F87" s="41"/>
      <c r="G87" s="41"/>
      <c r="H87" s="41"/>
      <c r="I87" s="41"/>
      <c r="J87" s="41"/>
      <c r="K87" s="41"/>
      <c r="L87" s="129"/>
      <c r="S87" s="41"/>
      <c r="T87" s="41"/>
      <c r="U87" s="41"/>
      <c r="V87" s="41"/>
      <c r="W87" s="41"/>
      <c r="X87" s="41"/>
      <c r="Y87" s="41"/>
      <c r="Z87" s="41"/>
      <c r="AA87" s="41"/>
      <c r="AB87" s="41"/>
      <c r="AC87" s="41"/>
      <c r="AD87" s="41"/>
      <c r="AE87" s="41"/>
    </row>
    <row r="88" s="2" customFormat="1" ht="6.96" customHeight="1">
      <c r="A88" s="41"/>
      <c r="B88" s="42"/>
      <c r="C88" s="41"/>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21</v>
      </c>
      <c r="D89" s="41"/>
      <c r="E89" s="41"/>
      <c r="F89" s="30" t="str">
        <f>F16</f>
        <v xml:space="preserve"> </v>
      </c>
      <c r="G89" s="41"/>
      <c r="H89" s="41"/>
      <c r="I89" s="35" t="s">
        <v>23</v>
      </c>
      <c r="J89" s="67" t="str">
        <f>IF(J16="","",J16)</f>
        <v>26. 8. 2025</v>
      </c>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5.15" customHeight="1">
      <c r="A91" s="41"/>
      <c r="B91" s="42"/>
      <c r="C91" s="35" t="s">
        <v>25</v>
      </c>
      <c r="D91" s="41"/>
      <c r="E91" s="41"/>
      <c r="F91" s="30" t="str">
        <f>E19</f>
        <v xml:space="preserve"> </v>
      </c>
      <c r="G91" s="41"/>
      <c r="H91" s="41"/>
      <c r="I91" s="35" t="s">
        <v>30</v>
      </c>
      <c r="J91" s="39" t="str">
        <f>E25</f>
        <v>Grania s.r.o.</v>
      </c>
      <c r="K91" s="41"/>
      <c r="L91" s="129"/>
      <c r="S91" s="41"/>
      <c r="T91" s="41"/>
      <c r="U91" s="41"/>
      <c r="V91" s="41"/>
      <c r="W91" s="41"/>
      <c r="X91" s="41"/>
      <c r="Y91" s="41"/>
      <c r="Z91" s="41"/>
      <c r="AA91" s="41"/>
      <c r="AB91" s="41"/>
      <c r="AC91" s="41"/>
      <c r="AD91" s="41"/>
      <c r="AE91" s="41"/>
    </row>
    <row r="92" s="2" customFormat="1" ht="15.15" customHeight="1">
      <c r="A92" s="41"/>
      <c r="B92" s="42"/>
      <c r="C92" s="35" t="s">
        <v>28</v>
      </c>
      <c r="D92" s="41"/>
      <c r="E92" s="41"/>
      <c r="F92" s="30" t="str">
        <f>IF(E22="","",E22)</f>
        <v>Vyplň údaj</v>
      </c>
      <c r="G92" s="41"/>
      <c r="H92" s="41"/>
      <c r="I92" s="35" t="s">
        <v>32</v>
      </c>
      <c r="J92" s="39" t="str">
        <f>E28</f>
        <v>Ing. Vít Rous</v>
      </c>
      <c r="K92" s="41"/>
      <c r="L92" s="129"/>
      <c r="S92" s="41"/>
      <c r="T92" s="41"/>
      <c r="U92" s="41"/>
      <c r="V92" s="41"/>
      <c r="W92" s="41"/>
      <c r="X92" s="41"/>
      <c r="Y92" s="41"/>
      <c r="Z92" s="41"/>
      <c r="AA92" s="41"/>
      <c r="AB92" s="41"/>
      <c r="AC92" s="41"/>
      <c r="AD92" s="41"/>
      <c r="AE92" s="41"/>
    </row>
    <row r="93" s="2" customFormat="1" ht="10.32"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11" customFormat="1" ht="29.28" customHeight="1">
      <c r="A94" s="153"/>
      <c r="B94" s="154"/>
      <c r="C94" s="155" t="s">
        <v>315</v>
      </c>
      <c r="D94" s="156" t="s">
        <v>54</v>
      </c>
      <c r="E94" s="156" t="s">
        <v>50</v>
      </c>
      <c r="F94" s="156" t="s">
        <v>51</v>
      </c>
      <c r="G94" s="156" t="s">
        <v>316</v>
      </c>
      <c r="H94" s="156" t="s">
        <v>317</v>
      </c>
      <c r="I94" s="156" t="s">
        <v>318</v>
      </c>
      <c r="J94" s="156" t="s">
        <v>309</v>
      </c>
      <c r="K94" s="157" t="s">
        <v>319</v>
      </c>
      <c r="L94" s="158"/>
      <c r="M94" s="83" t="s">
        <v>3</v>
      </c>
      <c r="N94" s="84" t="s">
        <v>39</v>
      </c>
      <c r="O94" s="84" t="s">
        <v>320</v>
      </c>
      <c r="P94" s="84" t="s">
        <v>321</v>
      </c>
      <c r="Q94" s="84" t="s">
        <v>322</v>
      </c>
      <c r="R94" s="84" t="s">
        <v>323</v>
      </c>
      <c r="S94" s="84" t="s">
        <v>324</v>
      </c>
      <c r="T94" s="85" t="s">
        <v>325</v>
      </c>
      <c r="U94" s="153"/>
      <c r="V94" s="153"/>
      <c r="W94" s="153"/>
      <c r="X94" s="153"/>
      <c r="Y94" s="153"/>
      <c r="Z94" s="153"/>
      <c r="AA94" s="153"/>
      <c r="AB94" s="153"/>
      <c r="AC94" s="153"/>
      <c r="AD94" s="153"/>
      <c r="AE94" s="153"/>
    </row>
    <row r="95" s="2" customFormat="1" ht="22.8" customHeight="1">
      <c r="A95" s="41"/>
      <c r="B95" s="42"/>
      <c r="C95" s="90" t="s">
        <v>326</v>
      </c>
      <c r="D95" s="41"/>
      <c r="E95" s="41"/>
      <c r="F95" s="41"/>
      <c r="G95" s="41"/>
      <c r="H95" s="41"/>
      <c r="I95" s="41"/>
      <c r="J95" s="159">
        <f>BK95</f>
        <v>0</v>
      </c>
      <c r="K95" s="41"/>
      <c r="L95" s="42"/>
      <c r="M95" s="86"/>
      <c r="N95" s="71"/>
      <c r="O95" s="87"/>
      <c r="P95" s="160">
        <f>P96</f>
        <v>0</v>
      </c>
      <c r="Q95" s="87"/>
      <c r="R95" s="160">
        <f>R96</f>
        <v>22.9660592</v>
      </c>
      <c r="S95" s="87"/>
      <c r="T95" s="161">
        <f>T96</f>
        <v>0</v>
      </c>
      <c r="U95" s="41"/>
      <c r="V95" s="41"/>
      <c r="W95" s="41"/>
      <c r="X95" s="41"/>
      <c r="Y95" s="41"/>
      <c r="Z95" s="41"/>
      <c r="AA95" s="41"/>
      <c r="AB95" s="41"/>
      <c r="AC95" s="41"/>
      <c r="AD95" s="41"/>
      <c r="AE95" s="41"/>
      <c r="AT95" s="22" t="s">
        <v>68</v>
      </c>
      <c r="AU95" s="22" t="s">
        <v>310</v>
      </c>
      <c r="BK95" s="162">
        <f>BK96</f>
        <v>0</v>
      </c>
    </row>
    <row r="96" s="12" customFormat="1" ht="25.92" customHeight="1">
      <c r="A96" s="12"/>
      <c r="B96" s="163"/>
      <c r="C96" s="12"/>
      <c r="D96" s="164" t="s">
        <v>68</v>
      </c>
      <c r="E96" s="165" t="s">
        <v>434</v>
      </c>
      <c r="F96" s="165" t="s">
        <v>435</v>
      </c>
      <c r="G96" s="12"/>
      <c r="H96" s="12"/>
      <c r="I96" s="166"/>
      <c r="J96" s="167">
        <f>BK96</f>
        <v>0</v>
      </c>
      <c r="K96" s="12"/>
      <c r="L96" s="163"/>
      <c r="M96" s="168"/>
      <c r="N96" s="169"/>
      <c r="O96" s="169"/>
      <c r="P96" s="170">
        <f>P97+P107+P126</f>
        <v>0</v>
      </c>
      <c r="Q96" s="169"/>
      <c r="R96" s="170">
        <f>R97+R107+R126</f>
        <v>22.9660592</v>
      </c>
      <c r="S96" s="169"/>
      <c r="T96" s="171">
        <f>T97+T107+T126</f>
        <v>0</v>
      </c>
      <c r="U96" s="12"/>
      <c r="V96" s="12"/>
      <c r="W96" s="12"/>
      <c r="X96" s="12"/>
      <c r="Y96" s="12"/>
      <c r="Z96" s="12"/>
      <c r="AA96" s="12"/>
      <c r="AB96" s="12"/>
      <c r="AC96" s="12"/>
      <c r="AD96" s="12"/>
      <c r="AE96" s="12"/>
      <c r="AR96" s="164" t="s">
        <v>76</v>
      </c>
      <c r="AT96" s="172" t="s">
        <v>68</v>
      </c>
      <c r="AU96" s="172" t="s">
        <v>69</v>
      </c>
      <c r="AY96" s="164" t="s">
        <v>328</v>
      </c>
      <c r="BK96" s="173">
        <f>BK97+BK107+BK126</f>
        <v>0</v>
      </c>
    </row>
    <row r="97" s="12" customFormat="1" ht="22.8" customHeight="1">
      <c r="A97" s="12"/>
      <c r="B97" s="163"/>
      <c r="C97" s="12"/>
      <c r="D97" s="164" t="s">
        <v>68</v>
      </c>
      <c r="E97" s="174" t="s">
        <v>76</v>
      </c>
      <c r="F97" s="174" t="s">
        <v>436</v>
      </c>
      <c r="G97" s="12"/>
      <c r="H97" s="12"/>
      <c r="I97" s="166"/>
      <c r="J97" s="175">
        <f>BK97</f>
        <v>0</v>
      </c>
      <c r="K97" s="12"/>
      <c r="L97" s="163"/>
      <c r="M97" s="168"/>
      <c r="N97" s="169"/>
      <c r="O97" s="169"/>
      <c r="P97" s="170">
        <f>SUM(P98:P106)</f>
        <v>0</v>
      </c>
      <c r="Q97" s="169"/>
      <c r="R97" s="170">
        <f>SUM(R98:R106)</f>
        <v>0</v>
      </c>
      <c r="S97" s="169"/>
      <c r="T97" s="171">
        <f>SUM(T98:T106)</f>
        <v>0</v>
      </c>
      <c r="U97" s="12"/>
      <c r="V97" s="12"/>
      <c r="W97" s="12"/>
      <c r="X97" s="12"/>
      <c r="Y97" s="12"/>
      <c r="Z97" s="12"/>
      <c r="AA97" s="12"/>
      <c r="AB97" s="12"/>
      <c r="AC97" s="12"/>
      <c r="AD97" s="12"/>
      <c r="AE97" s="12"/>
      <c r="AR97" s="164" t="s">
        <v>76</v>
      </c>
      <c r="AT97" s="172" t="s">
        <v>68</v>
      </c>
      <c r="AU97" s="172" t="s">
        <v>76</v>
      </c>
      <c r="AY97" s="164" t="s">
        <v>328</v>
      </c>
      <c r="BK97" s="173">
        <f>SUM(BK98:BK106)</f>
        <v>0</v>
      </c>
    </row>
    <row r="98" s="2" customFormat="1" ht="49.05" customHeight="1">
      <c r="A98" s="41"/>
      <c r="B98" s="176"/>
      <c r="C98" s="177" t="s">
        <v>76</v>
      </c>
      <c r="D98" s="177" t="s">
        <v>331</v>
      </c>
      <c r="E98" s="178" t="s">
        <v>963</v>
      </c>
      <c r="F98" s="179" t="s">
        <v>964</v>
      </c>
      <c r="G98" s="180" t="s">
        <v>491</v>
      </c>
      <c r="H98" s="181">
        <v>62.18</v>
      </c>
      <c r="I98" s="182"/>
      <c r="J98" s="183">
        <f>ROUND(I98*H98,2)</f>
        <v>0</v>
      </c>
      <c r="K98" s="179" t="s">
        <v>335</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113</v>
      </c>
      <c r="AT98" s="188" t="s">
        <v>331</v>
      </c>
      <c r="AU98" s="188" t="s">
        <v>79</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113</v>
      </c>
      <c r="BM98" s="188" t="s">
        <v>9214</v>
      </c>
    </row>
    <row r="99" s="2" customFormat="1">
      <c r="A99" s="41"/>
      <c r="B99" s="42"/>
      <c r="C99" s="41"/>
      <c r="D99" s="190" t="s">
        <v>338</v>
      </c>
      <c r="E99" s="41"/>
      <c r="F99" s="191" t="s">
        <v>966</v>
      </c>
      <c r="G99" s="41"/>
      <c r="H99" s="41"/>
      <c r="I99" s="192"/>
      <c r="J99" s="41"/>
      <c r="K99" s="41"/>
      <c r="L99" s="42"/>
      <c r="M99" s="193"/>
      <c r="N99" s="194"/>
      <c r="O99" s="75"/>
      <c r="P99" s="75"/>
      <c r="Q99" s="75"/>
      <c r="R99" s="75"/>
      <c r="S99" s="75"/>
      <c r="T99" s="76"/>
      <c r="U99" s="41"/>
      <c r="V99" s="41"/>
      <c r="W99" s="41"/>
      <c r="X99" s="41"/>
      <c r="Y99" s="41"/>
      <c r="Z99" s="41"/>
      <c r="AA99" s="41"/>
      <c r="AB99" s="41"/>
      <c r="AC99" s="41"/>
      <c r="AD99" s="41"/>
      <c r="AE99" s="41"/>
      <c r="AT99" s="22" t="s">
        <v>338</v>
      </c>
      <c r="AU99" s="22" t="s">
        <v>79</v>
      </c>
    </row>
    <row r="100" s="2" customFormat="1" ht="62.7" customHeight="1">
      <c r="A100" s="41"/>
      <c r="B100" s="176"/>
      <c r="C100" s="177" t="s">
        <v>79</v>
      </c>
      <c r="D100" s="177" t="s">
        <v>331</v>
      </c>
      <c r="E100" s="178" t="s">
        <v>972</v>
      </c>
      <c r="F100" s="179" t="s">
        <v>973</v>
      </c>
      <c r="G100" s="180" t="s">
        <v>491</v>
      </c>
      <c r="H100" s="181">
        <v>62.18</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9215</v>
      </c>
    </row>
    <row r="101" s="2" customFormat="1">
      <c r="A101" s="41"/>
      <c r="B101" s="42"/>
      <c r="C101" s="41"/>
      <c r="D101" s="190" t="s">
        <v>338</v>
      </c>
      <c r="E101" s="41"/>
      <c r="F101" s="191" t="s">
        <v>975</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79</v>
      </c>
    </row>
    <row r="102" s="2" customFormat="1" ht="24.15" customHeight="1">
      <c r="A102" s="41"/>
      <c r="B102" s="176"/>
      <c r="C102" s="177" t="s">
        <v>87</v>
      </c>
      <c r="D102" s="177" t="s">
        <v>331</v>
      </c>
      <c r="E102" s="178" t="s">
        <v>978</v>
      </c>
      <c r="F102" s="179" t="s">
        <v>979</v>
      </c>
      <c r="G102" s="180" t="s">
        <v>491</v>
      </c>
      <c r="H102" s="181">
        <v>20.727</v>
      </c>
      <c r="I102" s="182"/>
      <c r="J102" s="183">
        <f>ROUND(I102*H102,2)</f>
        <v>0</v>
      </c>
      <c r="K102" s="179" t="s">
        <v>335</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9216</v>
      </c>
    </row>
    <row r="103" s="2" customFormat="1">
      <c r="A103" s="41"/>
      <c r="B103" s="42"/>
      <c r="C103" s="41"/>
      <c r="D103" s="190" t="s">
        <v>338</v>
      </c>
      <c r="E103" s="41"/>
      <c r="F103" s="191" t="s">
        <v>981</v>
      </c>
      <c r="G103" s="41"/>
      <c r="H103" s="41"/>
      <c r="I103" s="192"/>
      <c r="J103" s="41"/>
      <c r="K103" s="41"/>
      <c r="L103" s="42"/>
      <c r="M103" s="193"/>
      <c r="N103" s="194"/>
      <c r="O103" s="75"/>
      <c r="P103" s="75"/>
      <c r="Q103" s="75"/>
      <c r="R103" s="75"/>
      <c r="S103" s="75"/>
      <c r="T103" s="76"/>
      <c r="U103" s="41"/>
      <c r="V103" s="41"/>
      <c r="W103" s="41"/>
      <c r="X103" s="41"/>
      <c r="Y103" s="41"/>
      <c r="Z103" s="41"/>
      <c r="AA103" s="41"/>
      <c r="AB103" s="41"/>
      <c r="AC103" s="41"/>
      <c r="AD103" s="41"/>
      <c r="AE103" s="41"/>
      <c r="AT103" s="22" t="s">
        <v>338</v>
      </c>
      <c r="AU103" s="22" t="s">
        <v>79</v>
      </c>
    </row>
    <row r="104" s="13" customFormat="1">
      <c r="A104" s="13"/>
      <c r="B104" s="201"/>
      <c r="C104" s="13"/>
      <c r="D104" s="195" t="s">
        <v>442</v>
      </c>
      <c r="E104" s="202" t="s">
        <v>3</v>
      </c>
      <c r="F104" s="203" t="s">
        <v>9217</v>
      </c>
      <c r="G104" s="13"/>
      <c r="H104" s="204">
        <v>20.727</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79</v>
      </c>
      <c r="AV104" s="13" t="s">
        <v>79</v>
      </c>
      <c r="AW104" s="13" t="s">
        <v>31</v>
      </c>
      <c r="AX104" s="13" t="s">
        <v>76</v>
      </c>
      <c r="AY104" s="202" t="s">
        <v>328</v>
      </c>
    </row>
    <row r="105" s="2" customFormat="1" ht="44.25" customHeight="1">
      <c r="A105" s="41"/>
      <c r="B105" s="176"/>
      <c r="C105" s="177" t="s">
        <v>113</v>
      </c>
      <c r="D105" s="177" t="s">
        <v>331</v>
      </c>
      <c r="E105" s="178" t="s">
        <v>983</v>
      </c>
      <c r="F105" s="179" t="s">
        <v>984</v>
      </c>
      <c r="G105" s="180" t="s">
        <v>491</v>
      </c>
      <c r="H105" s="181">
        <v>62.18</v>
      </c>
      <c r="I105" s="182"/>
      <c r="J105" s="183">
        <f>ROUND(I105*H105,2)</f>
        <v>0</v>
      </c>
      <c r="K105" s="179" t="s">
        <v>335</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9218</v>
      </c>
    </row>
    <row r="106" s="2" customFormat="1">
      <c r="A106" s="41"/>
      <c r="B106" s="42"/>
      <c r="C106" s="41"/>
      <c r="D106" s="190" t="s">
        <v>338</v>
      </c>
      <c r="E106" s="41"/>
      <c r="F106" s="191" t="s">
        <v>986</v>
      </c>
      <c r="G106" s="41"/>
      <c r="H106" s="41"/>
      <c r="I106" s="192"/>
      <c r="J106" s="41"/>
      <c r="K106" s="41"/>
      <c r="L106" s="42"/>
      <c r="M106" s="193"/>
      <c r="N106" s="194"/>
      <c r="O106" s="75"/>
      <c r="P106" s="75"/>
      <c r="Q106" s="75"/>
      <c r="R106" s="75"/>
      <c r="S106" s="75"/>
      <c r="T106" s="76"/>
      <c r="U106" s="41"/>
      <c r="V106" s="41"/>
      <c r="W106" s="41"/>
      <c r="X106" s="41"/>
      <c r="Y106" s="41"/>
      <c r="Z106" s="41"/>
      <c r="AA106" s="41"/>
      <c r="AB106" s="41"/>
      <c r="AC106" s="41"/>
      <c r="AD106" s="41"/>
      <c r="AE106" s="41"/>
      <c r="AT106" s="22" t="s">
        <v>338</v>
      </c>
      <c r="AU106" s="22" t="s">
        <v>79</v>
      </c>
    </row>
    <row r="107" s="12" customFormat="1" ht="22.8" customHeight="1">
      <c r="A107" s="12"/>
      <c r="B107" s="163"/>
      <c r="C107" s="12"/>
      <c r="D107" s="164" t="s">
        <v>68</v>
      </c>
      <c r="E107" s="174" t="s">
        <v>79</v>
      </c>
      <c r="F107" s="174" t="s">
        <v>525</v>
      </c>
      <c r="G107" s="12"/>
      <c r="H107" s="12"/>
      <c r="I107" s="166"/>
      <c r="J107" s="175">
        <f>BK107</f>
        <v>0</v>
      </c>
      <c r="K107" s="12"/>
      <c r="L107" s="163"/>
      <c r="M107" s="168"/>
      <c r="N107" s="169"/>
      <c r="O107" s="169"/>
      <c r="P107" s="170">
        <f>SUM(P108:P125)</f>
        <v>0</v>
      </c>
      <c r="Q107" s="169"/>
      <c r="R107" s="170">
        <f>SUM(R108:R125)</f>
        <v>22.881318</v>
      </c>
      <c r="S107" s="169"/>
      <c r="T107" s="171">
        <f>SUM(T108:T125)</f>
        <v>0</v>
      </c>
      <c r="U107" s="12"/>
      <c r="V107" s="12"/>
      <c r="W107" s="12"/>
      <c r="X107" s="12"/>
      <c r="Y107" s="12"/>
      <c r="Z107" s="12"/>
      <c r="AA107" s="12"/>
      <c r="AB107" s="12"/>
      <c r="AC107" s="12"/>
      <c r="AD107" s="12"/>
      <c r="AE107" s="12"/>
      <c r="AR107" s="164" t="s">
        <v>76</v>
      </c>
      <c r="AT107" s="172" t="s">
        <v>68</v>
      </c>
      <c r="AU107" s="172" t="s">
        <v>76</v>
      </c>
      <c r="AY107" s="164" t="s">
        <v>328</v>
      </c>
      <c r="BK107" s="173">
        <f>SUM(BK108:BK125)</f>
        <v>0</v>
      </c>
    </row>
    <row r="108" s="2" customFormat="1" ht="24.15" customHeight="1">
      <c r="A108" s="41"/>
      <c r="B108" s="176"/>
      <c r="C108" s="177" t="s">
        <v>138</v>
      </c>
      <c r="D108" s="177" t="s">
        <v>331</v>
      </c>
      <c r="E108" s="178" t="s">
        <v>1000</v>
      </c>
      <c r="F108" s="179" t="s">
        <v>1001</v>
      </c>
      <c r="G108" s="180" t="s">
        <v>439</v>
      </c>
      <c r="H108" s="181">
        <v>103.34</v>
      </c>
      <c r="I108" s="182"/>
      <c r="J108" s="183">
        <f>ROUND(I108*H108,2)</f>
        <v>0</v>
      </c>
      <c r="K108" s="179" t="s">
        <v>335</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9219</v>
      </c>
    </row>
    <row r="109" s="2" customFormat="1">
      <c r="A109" s="41"/>
      <c r="B109" s="42"/>
      <c r="C109" s="41"/>
      <c r="D109" s="190" t="s">
        <v>338</v>
      </c>
      <c r="E109" s="41"/>
      <c r="F109" s="191" t="s">
        <v>1003</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79</v>
      </c>
    </row>
    <row r="110" s="2" customFormat="1" ht="16.5" customHeight="1">
      <c r="A110" s="41"/>
      <c r="B110" s="176"/>
      <c r="C110" s="224" t="s">
        <v>150</v>
      </c>
      <c r="D110" s="224" t="s">
        <v>539</v>
      </c>
      <c r="E110" s="225" t="s">
        <v>1004</v>
      </c>
      <c r="F110" s="226" t="s">
        <v>1005</v>
      </c>
      <c r="G110" s="227" t="s">
        <v>439</v>
      </c>
      <c r="H110" s="228">
        <v>103.34</v>
      </c>
      <c r="I110" s="229"/>
      <c r="J110" s="230">
        <f>ROUND(I110*H110,2)</f>
        <v>0</v>
      </c>
      <c r="K110" s="226" t="s">
        <v>335</v>
      </c>
      <c r="L110" s="231"/>
      <c r="M110" s="232" t="s">
        <v>3</v>
      </c>
      <c r="N110" s="233" t="s">
        <v>40</v>
      </c>
      <c r="O110" s="75"/>
      <c r="P110" s="186">
        <f>O110*H110</f>
        <v>0</v>
      </c>
      <c r="Q110" s="186">
        <v>0.00069999999999999999</v>
      </c>
      <c r="R110" s="186">
        <f>Q110*H110</f>
        <v>0.072338</v>
      </c>
      <c r="S110" s="186">
        <v>0</v>
      </c>
      <c r="T110" s="187">
        <f>S110*H110</f>
        <v>0</v>
      </c>
      <c r="U110" s="41"/>
      <c r="V110" s="41"/>
      <c r="W110" s="41"/>
      <c r="X110" s="41"/>
      <c r="Y110" s="41"/>
      <c r="Z110" s="41"/>
      <c r="AA110" s="41"/>
      <c r="AB110" s="41"/>
      <c r="AC110" s="41"/>
      <c r="AD110" s="41"/>
      <c r="AE110" s="41"/>
      <c r="AR110" s="188" t="s">
        <v>171</v>
      </c>
      <c r="AT110" s="188" t="s">
        <v>539</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9220</v>
      </c>
    </row>
    <row r="111" s="2" customFormat="1" ht="90" customHeight="1">
      <c r="A111" s="41"/>
      <c r="B111" s="176"/>
      <c r="C111" s="177" t="s">
        <v>168</v>
      </c>
      <c r="D111" s="177" t="s">
        <v>331</v>
      </c>
      <c r="E111" s="178" t="s">
        <v>1007</v>
      </c>
      <c r="F111" s="179" t="s">
        <v>1008</v>
      </c>
      <c r="G111" s="180" t="s">
        <v>491</v>
      </c>
      <c r="H111" s="181">
        <v>61.579999999999998</v>
      </c>
      <c r="I111" s="182"/>
      <c r="J111" s="183">
        <f>ROUND(I111*H111,2)</f>
        <v>0</v>
      </c>
      <c r="K111" s="179" t="s">
        <v>3</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9221</v>
      </c>
    </row>
    <row r="112" s="13" customFormat="1">
      <c r="A112" s="13"/>
      <c r="B112" s="201"/>
      <c r="C112" s="13"/>
      <c r="D112" s="195" t="s">
        <v>442</v>
      </c>
      <c r="E112" s="202" t="s">
        <v>3</v>
      </c>
      <c r="F112" s="203" t="s">
        <v>9222</v>
      </c>
      <c r="G112" s="13"/>
      <c r="H112" s="204">
        <v>61.579999999999998</v>
      </c>
      <c r="I112" s="205"/>
      <c r="J112" s="13"/>
      <c r="K112" s="13"/>
      <c r="L112" s="201"/>
      <c r="M112" s="206"/>
      <c r="N112" s="207"/>
      <c r="O112" s="207"/>
      <c r="P112" s="207"/>
      <c r="Q112" s="207"/>
      <c r="R112" s="207"/>
      <c r="S112" s="207"/>
      <c r="T112" s="208"/>
      <c r="U112" s="13"/>
      <c r="V112" s="13"/>
      <c r="W112" s="13"/>
      <c r="X112" s="13"/>
      <c r="Y112" s="13"/>
      <c r="Z112" s="13"/>
      <c r="AA112" s="13"/>
      <c r="AB112" s="13"/>
      <c r="AC112" s="13"/>
      <c r="AD112" s="13"/>
      <c r="AE112" s="13"/>
      <c r="AT112" s="202" t="s">
        <v>442</v>
      </c>
      <c r="AU112" s="202" t="s">
        <v>79</v>
      </c>
      <c r="AV112" s="13" t="s">
        <v>79</v>
      </c>
      <c r="AW112" s="13" t="s">
        <v>31</v>
      </c>
      <c r="AX112" s="13" t="s">
        <v>76</v>
      </c>
      <c r="AY112" s="202" t="s">
        <v>328</v>
      </c>
    </row>
    <row r="113" s="2" customFormat="1" ht="44.25" customHeight="1">
      <c r="A113" s="41"/>
      <c r="B113" s="176"/>
      <c r="C113" s="177" t="s">
        <v>171</v>
      </c>
      <c r="D113" s="177" t="s">
        <v>331</v>
      </c>
      <c r="E113" s="178" t="s">
        <v>1011</v>
      </c>
      <c r="F113" s="179" t="s">
        <v>1012</v>
      </c>
      <c r="G113" s="180" t="s">
        <v>491</v>
      </c>
      <c r="H113" s="181">
        <v>41.850000000000001</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9223</v>
      </c>
    </row>
    <row r="114" s="2" customFormat="1">
      <c r="A114" s="41"/>
      <c r="B114" s="42"/>
      <c r="C114" s="41"/>
      <c r="D114" s="190" t="s">
        <v>338</v>
      </c>
      <c r="E114" s="41"/>
      <c r="F114" s="191" t="s">
        <v>1014</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13" customFormat="1">
      <c r="A115" s="13"/>
      <c r="B115" s="201"/>
      <c r="C115" s="13"/>
      <c r="D115" s="195" t="s">
        <v>442</v>
      </c>
      <c r="E115" s="202" t="s">
        <v>3</v>
      </c>
      <c r="F115" s="203" t="s">
        <v>9224</v>
      </c>
      <c r="G115" s="13"/>
      <c r="H115" s="204">
        <v>41.850000000000001</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79</v>
      </c>
      <c r="AV115" s="13" t="s">
        <v>79</v>
      </c>
      <c r="AW115" s="13" t="s">
        <v>31</v>
      </c>
      <c r="AX115" s="13" t="s">
        <v>76</v>
      </c>
      <c r="AY115" s="202" t="s">
        <v>328</v>
      </c>
    </row>
    <row r="116" s="2" customFormat="1" ht="24.15" customHeight="1">
      <c r="A116" s="41"/>
      <c r="B116" s="176"/>
      <c r="C116" s="177" t="s">
        <v>183</v>
      </c>
      <c r="D116" s="177" t="s">
        <v>331</v>
      </c>
      <c r="E116" s="178" t="s">
        <v>1016</v>
      </c>
      <c r="F116" s="179" t="s">
        <v>1017</v>
      </c>
      <c r="G116" s="180" t="s">
        <v>476</v>
      </c>
      <c r="H116" s="181">
        <v>8</v>
      </c>
      <c r="I116" s="182"/>
      <c r="J116" s="183">
        <f>ROUND(I116*H116,2)</f>
        <v>0</v>
      </c>
      <c r="K116" s="179" t="s">
        <v>335</v>
      </c>
      <c r="L116" s="42"/>
      <c r="M116" s="184" t="s">
        <v>3</v>
      </c>
      <c r="N116" s="185" t="s">
        <v>40</v>
      </c>
      <c r="O116" s="75"/>
      <c r="P116" s="186">
        <f>O116*H116</f>
        <v>0</v>
      </c>
      <c r="Q116" s="186">
        <v>0.00116</v>
      </c>
      <c r="R116" s="186">
        <f>Q116*H116</f>
        <v>0.0092800000000000001</v>
      </c>
      <c r="S116" s="186">
        <v>0</v>
      </c>
      <c r="T116" s="187">
        <f>S116*H116</f>
        <v>0</v>
      </c>
      <c r="U116" s="41"/>
      <c r="V116" s="41"/>
      <c r="W116" s="41"/>
      <c r="X116" s="41"/>
      <c r="Y116" s="41"/>
      <c r="Z116" s="41"/>
      <c r="AA116" s="41"/>
      <c r="AB116" s="41"/>
      <c r="AC116" s="41"/>
      <c r="AD116" s="41"/>
      <c r="AE116" s="41"/>
      <c r="AR116" s="188" t="s">
        <v>113</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9225</v>
      </c>
    </row>
    <row r="117" s="2" customFormat="1">
      <c r="A117" s="41"/>
      <c r="B117" s="42"/>
      <c r="C117" s="41"/>
      <c r="D117" s="190" t="s">
        <v>338</v>
      </c>
      <c r="E117" s="41"/>
      <c r="F117" s="191" t="s">
        <v>1019</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338</v>
      </c>
      <c r="AU117" s="22" t="s">
        <v>79</v>
      </c>
    </row>
    <row r="118" s="13" customFormat="1">
      <c r="A118" s="13"/>
      <c r="B118" s="201"/>
      <c r="C118" s="13"/>
      <c r="D118" s="195" t="s">
        <v>442</v>
      </c>
      <c r="E118" s="202" t="s">
        <v>3</v>
      </c>
      <c r="F118" s="203" t="s">
        <v>171</v>
      </c>
      <c r="G118" s="13"/>
      <c r="H118" s="204">
        <v>8</v>
      </c>
      <c r="I118" s="205"/>
      <c r="J118" s="13"/>
      <c r="K118" s="13"/>
      <c r="L118" s="201"/>
      <c r="M118" s="206"/>
      <c r="N118" s="207"/>
      <c r="O118" s="207"/>
      <c r="P118" s="207"/>
      <c r="Q118" s="207"/>
      <c r="R118" s="207"/>
      <c r="S118" s="207"/>
      <c r="T118" s="208"/>
      <c r="U118" s="13"/>
      <c r="V118" s="13"/>
      <c r="W118" s="13"/>
      <c r="X118" s="13"/>
      <c r="Y118" s="13"/>
      <c r="Z118" s="13"/>
      <c r="AA118" s="13"/>
      <c r="AB118" s="13"/>
      <c r="AC118" s="13"/>
      <c r="AD118" s="13"/>
      <c r="AE118" s="13"/>
      <c r="AT118" s="202" t="s">
        <v>442</v>
      </c>
      <c r="AU118" s="202" t="s">
        <v>79</v>
      </c>
      <c r="AV118" s="13" t="s">
        <v>79</v>
      </c>
      <c r="AW118" s="13" t="s">
        <v>31</v>
      </c>
      <c r="AX118" s="13" t="s">
        <v>76</v>
      </c>
      <c r="AY118" s="202" t="s">
        <v>328</v>
      </c>
    </row>
    <row r="119" s="2" customFormat="1" ht="37.8" customHeight="1">
      <c r="A119" s="41"/>
      <c r="B119" s="176"/>
      <c r="C119" s="177" t="s">
        <v>235</v>
      </c>
      <c r="D119" s="177" t="s">
        <v>331</v>
      </c>
      <c r="E119" s="178" t="s">
        <v>1029</v>
      </c>
      <c r="F119" s="179" t="s">
        <v>1030</v>
      </c>
      <c r="G119" s="180" t="s">
        <v>491</v>
      </c>
      <c r="H119" s="181">
        <v>10.34</v>
      </c>
      <c r="I119" s="182"/>
      <c r="J119" s="183">
        <f>ROUND(I119*H119,2)</f>
        <v>0</v>
      </c>
      <c r="K119" s="179" t="s">
        <v>335</v>
      </c>
      <c r="L119" s="42"/>
      <c r="M119" s="184" t="s">
        <v>3</v>
      </c>
      <c r="N119" s="185" t="s">
        <v>40</v>
      </c>
      <c r="O119" s="75"/>
      <c r="P119" s="186">
        <f>O119*H119</f>
        <v>0</v>
      </c>
      <c r="Q119" s="186">
        <v>2.2050000000000001</v>
      </c>
      <c r="R119" s="186">
        <f>Q119*H119</f>
        <v>22.799700000000001</v>
      </c>
      <c r="S119" s="186">
        <v>0</v>
      </c>
      <c r="T119" s="187">
        <f>S119*H119</f>
        <v>0</v>
      </c>
      <c r="U119" s="41"/>
      <c r="V119" s="41"/>
      <c r="W119" s="41"/>
      <c r="X119" s="41"/>
      <c r="Y119" s="41"/>
      <c r="Z119" s="41"/>
      <c r="AA119" s="41"/>
      <c r="AB119" s="41"/>
      <c r="AC119" s="41"/>
      <c r="AD119" s="41"/>
      <c r="AE119" s="41"/>
      <c r="AR119" s="188" t="s">
        <v>113</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9226</v>
      </c>
    </row>
    <row r="120" s="2" customFormat="1">
      <c r="A120" s="41"/>
      <c r="B120" s="42"/>
      <c r="C120" s="41"/>
      <c r="D120" s="190" t="s">
        <v>338</v>
      </c>
      <c r="E120" s="41"/>
      <c r="F120" s="191" t="s">
        <v>1032</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79</v>
      </c>
    </row>
    <row r="121" s="15" customFormat="1">
      <c r="A121" s="15"/>
      <c r="B121" s="217"/>
      <c r="C121" s="15"/>
      <c r="D121" s="195" t="s">
        <v>442</v>
      </c>
      <c r="E121" s="218" t="s">
        <v>3</v>
      </c>
      <c r="F121" s="219" t="s">
        <v>9227</v>
      </c>
      <c r="G121" s="15"/>
      <c r="H121" s="218" t="s">
        <v>3</v>
      </c>
      <c r="I121" s="220"/>
      <c r="J121" s="15"/>
      <c r="K121" s="15"/>
      <c r="L121" s="217"/>
      <c r="M121" s="221"/>
      <c r="N121" s="222"/>
      <c r="O121" s="222"/>
      <c r="P121" s="222"/>
      <c r="Q121" s="222"/>
      <c r="R121" s="222"/>
      <c r="S121" s="222"/>
      <c r="T121" s="223"/>
      <c r="U121" s="15"/>
      <c r="V121" s="15"/>
      <c r="W121" s="15"/>
      <c r="X121" s="15"/>
      <c r="Y121" s="15"/>
      <c r="Z121" s="15"/>
      <c r="AA121" s="15"/>
      <c r="AB121" s="15"/>
      <c r="AC121" s="15"/>
      <c r="AD121" s="15"/>
      <c r="AE121" s="15"/>
      <c r="AT121" s="218" t="s">
        <v>442</v>
      </c>
      <c r="AU121" s="218" t="s">
        <v>79</v>
      </c>
      <c r="AV121" s="15" t="s">
        <v>76</v>
      </c>
      <c r="AW121" s="15" t="s">
        <v>31</v>
      </c>
      <c r="AX121" s="15" t="s">
        <v>69</v>
      </c>
      <c r="AY121" s="218" t="s">
        <v>328</v>
      </c>
    </row>
    <row r="122" s="13" customFormat="1">
      <c r="A122" s="13"/>
      <c r="B122" s="201"/>
      <c r="C122" s="13"/>
      <c r="D122" s="195" t="s">
        <v>442</v>
      </c>
      <c r="E122" s="202" t="s">
        <v>3</v>
      </c>
      <c r="F122" s="203" t="s">
        <v>9228</v>
      </c>
      <c r="G122" s="13"/>
      <c r="H122" s="204">
        <v>5.1699999999999999</v>
      </c>
      <c r="I122" s="205"/>
      <c r="J122" s="13"/>
      <c r="K122" s="13"/>
      <c r="L122" s="201"/>
      <c r="M122" s="206"/>
      <c r="N122" s="207"/>
      <c r="O122" s="207"/>
      <c r="P122" s="207"/>
      <c r="Q122" s="207"/>
      <c r="R122" s="207"/>
      <c r="S122" s="207"/>
      <c r="T122" s="208"/>
      <c r="U122" s="13"/>
      <c r="V122" s="13"/>
      <c r="W122" s="13"/>
      <c r="X122" s="13"/>
      <c r="Y122" s="13"/>
      <c r="Z122" s="13"/>
      <c r="AA122" s="13"/>
      <c r="AB122" s="13"/>
      <c r="AC122" s="13"/>
      <c r="AD122" s="13"/>
      <c r="AE122" s="13"/>
      <c r="AT122" s="202" t="s">
        <v>442</v>
      </c>
      <c r="AU122" s="202" t="s">
        <v>79</v>
      </c>
      <c r="AV122" s="13" t="s">
        <v>79</v>
      </c>
      <c r="AW122" s="13" t="s">
        <v>31</v>
      </c>
      <c r="AX122" s="13" t="s">
        <v>69</v>
      </c>
      <c r="AY122" s="202" t="s">
        <v>328</v>
      </c>
    </row>
    <row r="123" s="15" customFormat="1">
      <c r="A123" s="15"/>
      <c r="B123" s="217"/>
      <c r="C123" s="15"/>
      <c r="D123" s="195" t="s">
        <v>442</v>
      </c>
      <c r="E123" s="218" t="s">
        <v>3</v>
      </c>
      <c r="F123" s="219" t="s">
        <v>9229</v>
      </c>
      <c r="G123" s="15"/>
      <c r="H123" s="218" t="s">
        <v>3</v>
      </c>
      <c r="I123" s="220"/>
      <c r="J123" s="15"/>
      <c r="K123" s="15"/>
      <c r="L123" s="217"/>
      <c r="M123" s="221"/>
      <c r="N123" s="222"/>
      <c r="O123" s="222"/>
      <c r="P123" s="222"/>
      <c r="Q123" s="222"/>
      <c r="R123" s="222"/>
      <c r="S123" s="222"/>
      <c r="T123" s="223"/>
      <c r="U123" s="15"/>
      <c r="V123" s="15"/>
      <c r="W123" s="15"/>
      <c r="X123" s="15"/>
      <c r="Y123" s="15"/>
      <c r="Z123" s="15"/>
      <c r="AA123" s="15"/>
      <c r="AB123" s="15"/>
      <c r="AC123" s="15"/>
      <c r="AD123" s="15"/>
      <c r="AE123" s="15"/>
      <c r="AT123" s="218" t="s">
        <v>442</v>
      </c>
      <c r="AU123" s="218" t="s">
        <v>79</v>
      </c>
      <c r="AV123" s="15" t="s">
        <v>76</v>
      </c>
      <c r="AW123" s="15" t="s">
        <v>31</v>
      </c>
      <c r="AX123" s="15" t="s">
        <v>69</v>
      </c>
      <c r="AY123" s="218" t="s">
        <v>328</v>
      </c>
    </row>
    <row r="124" s="13" customFormat="1">
      <c r="A124" s="13"/>
      <c r="B124" s="201"/>
      <c r="C124" s="13"/>
      <c r="D124" s="195" t="s">
        <v>442</v>
      </c>
      <c r="E124" s="202" t="s">
        <v>3</v>
      </c>
      <c r="F124" s="203" t="s">
        <v>9228</v>
      </c>
      <c r="G124" s="13"/>
      <c r="H124" s="204">
        <v>5.1699999999999999</v>
      </c>
      <c r="I124" s="205"/>
      <c r="J124" s="13"/>
      <c r="K124" s="13"/>
      <c r="L124" s="201"/>
      <c r="M124" s="206"/>
      <c r="N124" s="207"/>
      <c r="O124" s="207"/>
      <c r="P124" s="207"/>
      <c r="Q124" s="207"/>
      <c r="R124" s="207"/>
      <c r="S124" s="207"/>
      <c r="T124" s="208"/>
      <c r="U124" s="13"/>
      <c r="V124" s="13"/>
      <c r="W124" s="13"/>
      <c r="X124" s="13"/>
      <c r="Y124" s="13"/>
      <c r="Z124" s="13"/>
      <c r="AA124" s="13"/>
      <c r="AB124" s="13"/>
      <c r="AC124" s="13"/>
      <c r="AD124" s="13"/>
      <c r="AE124" s="13"/>
      <c r="AT124" s="202" t="s">
        <v>442</v>
      </c>
      <c r="AU124" s="202" t="s">
        <v>79</v>
      </c>
      <c r="AV124" s="13" t="s">
        <v>79</v>
      </c>
      <c r="AW124" s="13" t="s">
        <v>31</v>
      </c>
      <c r="AX124" s="13" t="s">
        <v>69</v>
      </c>
      <c r="AY124" s="202" t="s">
        <v>328</v>
      </c>
    </row>
    <row r="125" s="14" customFormat="1">
      <c r="A125" s="14"/>
      <c r="B125" s="209"/>
      <c r="C125" s="14"/>
      <c r="D125" s="195" t="s">
        <v>442</v>
      </c>
      <c r="E125" s="210" t="s">
        <v>3</v>
      </c>
      <c r="F125" s="211" t="s">
        <v>452</v>
      </c>
      <c r="G125" s="14"/>
      <c r="H125" s="212">
        <v>10.34</v>
      </c>
      <c r="I125" s="213"/>
      <c r="J125" s="14"/>
      <c r="K125" s="14"/>
      <c r="L125" s="209"/>
      <c r="M125" s="214"/>
      <c r="N125" s="215"/>
      <c r="O125" s="215"/>
      <c r="P125" s="215"/>
      <c r="Q125" s="215"/>
      <c r="R125" s="215"/>
      <c r="S125" s="215"/>
      <c r="T125" s="216"/>
      <c r="U125" s="14"/>
      <c r="V125" s="14"/>
      <c r="W125" s="14"/>
      <c r="X125" s="14"/>
      <c r="Y125" s="14"/>
      <c r="Z125" s="14"/>
      <c r="AA125" s="14"/>
      <c r="AB125" s="14"/>
      <c r="AC125" s="14"/>
      <c r="AD125" s="14"/>
      <c r="AE125" s="14"/>
      <c r="AT125" s="210" t="s">
        <v>442</v>
      </c>
      <c r="AU125" s="210" t="s">
        <v>79</v>
      </c>
      <c r="AV125" s="14" t="s">
        <v>113</v>
      </c>
      <c r="AW125" s="14" t="s">
        <v>31</v>
      </c>
      <c r="AX125" s="14" t="s">
        <v>76</v>
      </c>
      <c r="AY125" s="210" t="s">
        <v>328</v>
      </c>
    </row>
    <row r="126" s="12" customFormat="1" ht="22.8" customHeight="1">
      <c r="A126" s="12"/>
      <c r="B126" s="163"/>
      <c r="C126" s="12"/>
      <c r="D126" s="164" t="s">
        <v>68</v>
      </c>
      <c r="E126" s="174" t="s">
        <v>171</v>
      </c>
      <c r="F126" s="174" t="s">
        <v>1082</v>
      </c>
      <c r="G126" s="12"/>
      <c r="H126" s="12"/>
      <c r="I126" s="166"/>
      <c r="J126" s="175">
        <f>BK126</f>
        <v>0</v>
      </c>
      <c r="K126" s="12"/>
      <c r="L126" s="163"/>
      <c r="M126" s="168"/>
      <c r="N126" s="169"/>
      <c r="O126" s="169"/>
      <c r="P126" s="170">
        <f>SUM(P127:P135)</f>
        <v>0</v>
      </c>
      <c r="Q126" s="169"/>
      <c r="R126" s="170">
        <f>SUM(R127:R135)</f>
        <v>0.084741200000000003</v>
      </c>
      <c r="S126" s="169"/>
      <c r="T126" s="171">
        <f>SUM(T127:T135)</f>
        <v>0</v>
      </c>
      <c r="U126" s="12"/>
      <c r="V126" s="12"/>
      <c r="W126" s="12"/>
      <c r="X126" s="12"/>
      <c r="Y126" s="12"/>
      <c r="Z126" s="12"/>
      <c r="AA126" s="12"/>
      <c r="AB126" s="12"/>
      <c r="AC126" s="12"/>
      <c r="AD126" s="12"/>
      <c r="AE126" s="12"/>
      <c r="AR126" s="164" t="s">
        <v>76</v>
      </c>
      <c r="AT126" s="172" t="s">
        <v>68</v>
      </c>
      <c r="AU126" s="172" t="s">
        <v>76</v>
      </c>
      <c r="AY126" s="164" t="s">
        <v>328</v>
      </c>
      <c r="BK126" s="173">
        <f>SUM(BK127:BK135)</f>
        <v>0</v>
      </c>
    </row>
    <row r="127" s="2" customFormat="1" ht="44.25" customHeight="1">
      <c r="A127" s="41"/>
      <c r="B127" s="176"/>
      <c r="C127" s="177" t="s">
        <v>239</v>
      </c>
      <c r="D127" s="177" t="s">
        <v>331</v>
      </c>
      <c r="E127" s="178" t="s">
        <v>1092</v>
      </c>
      <c r="F127" s="179" t="s">
        <v>1093</v>
      </c>
      <c r="G127" s="180" t="s">
        <v>476</v>
      </c>
      <c r="H127" s="181">
        <v>2.8700000000000001</v>
      </c>
      <c r="I127" s="182"/>
      <c r="J127" s="183">
        <f>ROUND(I127*H127,2)</f>
        <v>0</v>
      </c>
      <c r="K127" s="179" t="s">
        <v>3</v>
      </c>
      <c r="L127" s="42"/>
      <c r="M127" s="184" t="s">
        <v>3</v>
      </c>
      <c r="N127" s="185" t="s">
        <v>40</v>
      </c>
      <c r="O127" s="75"/>
      <c r="P127" s="186">
        <f>O127*H127</f>
        <v>0</v>
      </c>
      <c r="Q127" s="186">
        <v>0.0027599999999999999</v>
      </c>
      <c r="R127" s="186">
        <f>Q127*H127</f>
        <v>0.0079211999999999998</v>
      </c>
      <c r="S127" s="186">
        <v>0</v>
      </c>
      <c r="T127" s="187">
        <f>S127*H127</f>
        <v>0</v>
      </c>
      <c r="U127" s="41"/>
      <c r="V127" s="41"/>
      <c r="W127" s="41"/>
      <c r="X127" s="41"/>
      <c r="Y127" s="41"/>
      <c r="Z127" s="41"/>
      <c r="AA127" s="41"/>
      <c r="AB127" s="41"/>
      <c r="AC127" s="41"/>
      <c r="AD127" s="41"/>
      <c r="AE127" s="41"/>
      <c r="AR127" s="188" t="s">
        <v>113</v>
      </c>
      <c r="AT127" s="188" t="s">
        <v>331</v>
      </c>
      <c r="AU127" s="188" t="s">
        <v>79</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9230</v>
      </c>
    </row>
    <row r="128" s="13" customFormat="1">
      <c r="A128" s="13"/>
      <c r="B128" s="201"/>
      <c r="C128" s="13"/>
      <c r="D128" s="195" t="s">
        <v>442</v>
      </c>
      <c r="E128" s="202" t="s">
        <v>3</v>
      </c>
      <c r="F128" s="203" t="s">
        <v>9231</v>
      </c>
      <c r="G128" s="13"/>
      <c r="H128" s="204">
        <v>2.8700000000000001</v>
      </c>
      <c r="I128" s="205"/>
      <c r="J128" s="13"/>
      <c r="K128" s="13"/>
      <c r="L128" s="201"/>
      <c r="M128" s="206"/>
      <c r="N128" s="207"/>
      <c r="O128" s="207"/>
      <c r="P128" s="207"/>
      <c r="Q128" s="207"/>
      <c r="R128" s="207"/>
      <c r="S128" s="207"/>
      <c r="T128" s="208"/>
      <c r="U128" s="13"/>
      <c r="V128" s="13"/>
      <c r="W128" s="13"/>
      <c r="X128" s="13"/>
      <c r="Y128" s="13"/>
      <c r="Z128" s="13"/>
      <c r="AA128" s="13"/>
      <c r="AB128" s="13"/>
      <c r="AC128" s="13"/>
      <c r="AD128" s="13"/>
      <c r="AE128" s="13"/>
      <c r="AT128" s="202" t="s">
        <v>442</v>
      </c>
      <c r="AU128" s="202" t="s">
        <v>79</v>
      </c>
      <c r="AV128" s="13" t="s">
        <v>79</v>
      </c>
      <c r="AW128" s="13" t="s">
        <v>31</v>
      </c>
      <c r="AX128" s="13" t="s">
        <v>76</v>
      </c>
      <c r="AY128" s="202" t="s">
        <v>328</v>
      </c>
    </row>
    <row r="129" s="2" customFormat="1" ht="33" customHeight="1">
      <c r="A129" s="41"/>
      <c r="B129" s="176"/>
      <c r="C129" s="177" t="s">
        <v>9</v>
      </c>
      <c r="D129" s="177" t="s">
        <v>331</v>
      </c>
      <c r="E129" s="178" t="s">
        <v>1125</v>
      </c>
      <c r="F129" s="179" t="s">
        <v>1126</v>
      </c>
      <c r="G129" s="180" t="s">
        <v>574</v>
      </c>
      <c r="H129" s="181">
        <v>2</v>
      </c>
      <c r="I129" s="182"/>
      <c r="J129" s="183">
        <f>ROUND(I129*H129,2)</f>
        <v>0</v>
      </c>
      <c r="K129" s="179" t="s">
        <v>3</v>
      </c>
      <c r="L129" s="42"/>
      <c r="M129" s="184" t="s">
        <v>3</v>
      </c>
      <c r="N129" s="185" t="s">
        <v>40</v>
      </c>
      <c r="O129" s="75"/>
      <c r="P129" s="186">
        <f>O129*H129</f>
        <v>0</v>
      </c>
      <c r="Q129" s="186">
        <v>0.03841</v>
      </c>
      <c r="R129" s="186">
        <f>Q129*H129</f>
        <v>0.076819999999999999</v>
      </c>
      <c r="S129" s="186">
        <v>0</v>
      </c>
      <c r="T129" s="187">
        <f>S129*H129</f>
        <v>0</v>
      </c>
      <c r="U129" s="41"/>
      <c r="V129" s="41"/>
      <c r="W129" s="41"/>
      <c r="X129" s="41"/>
      <c r="Y129" s="41"/>
      <c r="Z129" s="41"/>
      <c r="AA129" s="41"/>
      <c r="AB129" s="41"/>
      <c r="AC129" s="41"/>
      <c r="AD129" s="41"/>
      <c r="AE129" s="41"/>
      <c r="AR129" s="188" t="s">
        <v>113</v>
      </c>
      <c r="AT129" s="188" t="s">
        <v>331</v>
      </c>
      <c r="AU129" s="188" t="s">
        <v>79</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9232</v>
      </c>
    </row>
    <row r="130" s="13" customFormat="1">
      <c r="A130" s="13"/>
      <c r="B130" s="201"/>
      <c r="C130" s="13"/>
      <c r="D130" s="195" t="s">
        <v>442</v>
      </c>
      <c r="E130" s="202" t="s">
        <v>3</v>
      </c>
      <c r="F130" s="203" t="s">
        <v>9233</v>
      </c>
      <c r="G130" s="13"/>
      <c r="H130" s="204">
        <v>2</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79</v>
      </c>
      <c r="AV130" s="13" t="s">
        <v>79</v>
      </c>
      <c r="AW130" s="13" t="s">
        <v>31</v>
      </c>
      <c r="AX130" s="13" t="s">
        <v>76</v>
      </c>
      <c r="AY130" s="202" t="s">
        <v>328</v>
      </c>
    </row>
    <row r="131" s="2" customFormat="1" ht="24.15" customHeight="1">
      <c r="A131" s="41"/>
      <c r="B131" s="176"/>
      <c r="C131" s="177" t="s">
        <v>505</v>
      </c>
      <c r="D131" s="177" t="s">
        <v>331</v>
      </c>
      <c r="E131" s="178" t="s">
        <v>1161</v>
      </c>
      <c r="F131" s="179" t="s">
        <v>1162</v>
      </c>
      <c r="G131" s="180" t="s">
        <v>367</v>
      </c>
      <c r="H131" s="181">
        <v>2</v>
      </c>
      <c r="I131" s="182"/>
      <c r="J131" s="183">
        <f>ROUND(I131*H131,2)</f>
        <v>0</v>
      </c>
      <c r="K131" s="179" t="s">
        <v>3</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9234</v>
      </c>
    </row>
    <row r="132" s="2" customFormat="1" ht="49.05" customHeight="1">
      <c r="A132" s="41"/>
      <c r="B132" s="176"/>
      <c r="C132" s="177" t="s">
        <v>512</v>
      </c>
      <c r="D132" s="177" t="s">
        <v>331</v>
      </c>
      <c r="E132" s="178" t="s">
        <v>1191</v>
      </c>
      <c r="F132" s="179" t="s">
        <v>1192</v>
      </c>
      <c r="G132" s="180" t="s">
        <v>585</v>
      </c>
      <c r="H132" s="181">
        <v>22.966000000000001</v>
      </c>
      <c r="I132" s="182"/>
      <c r="J132" s="183">
        <f>ROUND(I132*H132,2)</f>
        <v>0</v>
      </c>
      <c r="K132" s="179" t="s">
        <v>335</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9235</v>
      </c>
    </row>
    <row r="133" s="2" customFormat="1">
      <c r="A133" s="41"/>
      <c r="B133" s="42"/>
      <c r="C133" s="41"/>
      <c r="D133" s="190" t="s">
        <v>338</v>
      </c>
      <c r="E133" s="41"/>
      <c r="F133" s="191" t="s">
        <v>1194</v>
      </c>
      <c r="G133" s="41"/>
      <c r="H133" s="41"/>
      <c r="I133" s="192"/>
      <c r="J133" s="41"/>
      <c r="K133" s="41"/>
      <c r="L133" s="42"/>
      <c r="M133" s="193"/>
      <c r="N133" s="194"/>
      <c r="O133" s="75"/>
      <c r="P133" s="75"/>
      <c r="Q133" s="75"/>
      <c r="R133" s="75"/>
      <c r="S133" s="75"/>
      <c r="T133" s="76"/>
      <c r="U133" s="41"/>
      <c r="V133" s="41"/>
      <c r="W133" s="41"/>
      <c r="X133" s="41"/>
      <c r="Y133" s="41"/>
      <c r="Z133" s="41"/>
      <c r="AA133" s="41"/>
      <c r="AB133" s="41"/>
      <c r="AC133" s="41"/>
      <c r="AD133" s="41"/>
      <c r="AE133" s="41"/>
      <c r="AT133" s="22" t="s">
        <v>338</v>
      </c>
      <c r="AU133" s="22" t="s">
        <v>79</v>
      </c>
    </row>
    <row r="134" s="2" customFormat="1" ht="55.5" customHeight="1">
      <c r="A134" s="41"/>
      <c r="B134" s="176"/>
      <c r="C134" s="177" t="s">
        <v>526</v>
      </c>
      <c r="D134" s="177" t="s">
        <v>331</v>
      </c>
      <c r="E134" s="178" t="s">
        <v>1195</v>
      </c>
      <c r="F134" s="179" t="s">
        <v>1196</v>
      </c>
      <c r="G134" s="180" t="s">
        <v>585</v>
      </c>
      <c r="H134" s="181">
        <v>22.966000000000001</v>
      </c>
      <c r="I134" s="182"/>
      <c r="J134" s="183">
        <f>ROUND(I134*H134,2)</f>
        <v>0</v>
      </c>
      <c r="K134" s="179" t="s">
        <v>335</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79</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9236</v>
      </c>
    </row>
    <row r="135" s="2" customFormat="1">
      <c r="A135" s="41"/>
      <c r="B135" s="42"/>
      <c r="C135" s="41"/>
      <c r="D135" s="190" t="s">
        <v>338</v>
      </c>
      <c r="E135" s="41"/>
      <c r="F135" s="191" t="s">
        <v>1198</v>
      </c>
      <c r="G135" s="41"/>
      <c r="H135" s="41"/>
      <c r="I135" s="192"/>
      <c r="J135" s="41"/>
      <c r="K135" s="41"/>
      <c r="L135" s="42"/>
      <c r="M135" s="197"/>
      <c r="N135" s="198"/>
      <c r="O135" s="199"/>
      <c r="P135" s="199"/>
      <c r="Q135" s="199"/>
      <c r="R135" s="199"/>
      <c r="S135" s="199"/>
      <c r="T135" s="200"/>
      <c r="U135" s="41"/>
      <c r="V135" s="41"/>
      <c r="W135" s="41"/>
      <c r="X135" s="41"/>
      <c r="Y135" s="41"/>
      <c r="Z135" s="41"/>
      <c r="AA135" s="41"/>
      <c r="AB135" s="41"/>
      <c r="AC135" s="41"/>
      <c r="AD135" s="41"/>
      <c r="AE135" s="41"/>
      <c r="AT135" s="22" t="s">
        <v>338</v>
      </c>
      <c r="AU135" s="22" t="s">
        <v>79</v>
      </c>
    </row>
    <row r="136" s="2" customFormat="1" ht="6.96" customHeight="1">
      <c r="A136" s="41"/>
      <c r="B136" s="58"/>
      <c r="C136" s="59"/>
      <c r="D136" s="59"/>
      <c r="E136" s="59"/>
      <c r="F136" s="59"/>
      <c r="G136" s="59"/>
      <c r="H136" s="59"/>
      <c r="I136" s="59"/>
      <c r="J136" s="59"/>
      <c r="K136" s="59"/>
      <c r="L136" s="42"/>
      <c r="M136" s="41"/>
      <c r="O136" s="41"/>
      <c r="P136" s="41"/>
      <c r="Q136" s="41"/>
      <c r="R136" s="41"/>
      <c r="S136" s="41"/>
      <c r="T136" s="41"/>
      <c r="U136" s="41"/>
      <c r="V136" s="41"/>
      <c r="W136" s="41"/>
      <c r="X136" s="41"/>
      <c r="Y136" s="41"/>
      <c r="Z136" s="41"/>
      <c r="AA136" s="41"/>
      <c r="AB136" s="41"/>
      <c r="AC136" s="41"/>
      <c r="AD136" s="41"/>
      <c r="AE136" s="41"/>
    </row>
  </sheetData>
  <autoFilter ref="C94:K135"/>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hyperlinks>
    <hyperlink ref="F99" r:id="rId1" display="https://podminky.urs.cz/item/CS_URS_2025_01/131251104"/>
    <hyperlink ref="F101" r:id="rId2" display="https://podminky.urs.cz/item/CS_URS_2025_01/162751117"/>
    <hyperlink ref="F103" r:id="rId3" display="https://podminky.urs.cz/item/CS_URS_2025_01/166151101"/>
    <hyperlink ref="F106" r:id="rId4" display="https://podminky.urs.cz/item/CS_URS_2025_01/167151111"/>
    <hyperlink ref="F109" r:id="rId5" display="https://podminky.urs.cz/item/CS_URS_2025_01/182111112"/>
    <hyperlink ref="F114" r:id="rId6" display="https://podminky.urs.cz/item/CS_URS_2025_01/211531111"/>
    <hyperlink ref="F117" r:id="rId7" display="https://podminky.urs.cz/item/CS_URS_2025_01/212755216"/>
    <hyperlink ref="F120" r:id="rId8" display="https://podminky.urs.cz/item/CS_URS_2025_01/457532111"/>
    <hyperlink ref="F133" r:id="rId9" display="https://podminky.urs.cz/item/CS_URS_2025_01/998276101"/>
    <hyperlink ref="F135" r:id="rId10" display="https://podminky.urs.cz/item/CS_URS_2025_01/998276124"/>
  </hyperlinks>
  <pageMargins left="0.39375" right="0.39375" top="0.39375" bottom="0.39375" header="0" footer="0"/>
  <pageSetup paperSize="9" orientation="portrait" blackAndWhite="1" fitToHeight="100"/>
  <headerFooter>
    <oddFooter>&amp;CStrana &amp;P z &amp;N</oddFooter>
  </headerFooter>
  <drawing r:id="rId1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257</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9068</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8875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7674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78</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ROUND((SUM(BE98:BE148)),  2)</f>
        <v>0</v>
      </c>
      <c r="G37" s="41"/>
      <c r="H37" s="41"/>
      <c r="I37" s="135">
        <v>0.20999999999999999</v>
      </c>
      <c r="J37" s="134">
        <f>ROUND(((SUM(BE98:BE148))*I37),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ROUND((SUM(BF98:BF148)),  2)</f>
        <v>0</v>
      </c>
      <c r="G38" s="41"/>
      <c r="H38" s="41"/>
      <c r="I38" s="135">
        <v>0.12</v>
      </c>
      <c r="J38" s="134">
        <f>ROUND(((SUM(BF98:BF148))*I38),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ROUND((SUM(BG98:BG148)),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ROUND((SUM(BH98:BH148)),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ROUND((SUM(BI98:BI148)),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9068</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8875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D703 - Mobiliář</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J99</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J100</f>
        <v>0</v>
      </c>
      <c r="K69" s="10"/>
      <c r="L69" s="149"/>
      <c r="S69" s="10"/>
      <c r="T69" s="10"/>
      <c r="U69" s="10"/>
      <c r="V69" s="10"/>
      <c r="W69" s="10"/>
      <c r="X69" s="10"/>
      <c r="Y69" s="10"/>
      <c r="Z69" s="10"/>
      <c r="AA69" s="10"/>
      <c r="AB69" s="10"/>
      <c r="AC69" s="10"/>
      <c r="AD69" s="10"/>
      <c r="AE69" s="10"/>
    </row>
    <row r="70" s="10" customFormat="1" ht="14.88" customHeight="1">
      <c r="A70" s="10"/>
      <c r="B70" s="149"/>
      <c r="C70" s="10"/>
      <c r="D70" s="150" t="s">
        <v>2546</v>
      </c>
      <c r="E70" s="151"/>
      <c r="F70" s="151"/>
      <c r="G70" s="151"/>
      <c r="H70" s="151"/>
      <c r="I70" s="151"/>
      <c r="J70" s="152">
        <f>J101</f>
        <v>0</v>
      </c>
      <c r="K70" s="10"/>
      <c r="L70" s="149"/>
      <c r="S70" s="10"/>
      <c r="T70" s="10"/>
      <c r="U70" s="10"/>
      <c r="V70" s="10"/>
      <c r="W70" s="10"/>
      <c r="X70" s="10"/>
      <c r="Y70" s="10"/>
      <c r="Z70" s="10"/>
      <c r="AA70" s="10"/>
      <c r="AB70" s="10"/>
      <c r="AC70" s="10"/>
      <c r="AD70" s="10"/>
      <c r="AE70" s="10"/>
    </row>
    <row r="71" s="10" customFormat="1" ht="14.88" customHeight="1">
      <c r="A71" s="10"/>
      <c r="B71" s="149"/>
      <c r="C71" s="10"/>
      <c r="D71" s="150" t="s">
        <v>2548</v>
      </c>
      <c r="E71" s="151"/>
      <c r="F71" s="151"/>
      <c r="G71" s="151"/>
      <c r="H71" s="151"/>
      <c r="I71" s="151"/>
      <c r="J71" s="152">
        <f>J108</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427</v>
      </c>
      <c r="E72" s="151"/>
      <c r="F72" s="151"/>
      <c r="G72" s="151"/>
      <c r="H72" s="151"/>
      <c r="I72" s="151"/>
      <c r="J72" s="152">
        <f>J124</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7675</v>
      </c>
      <c r="E73" s="151"/>
      <c r="F73" s="151"/>
      <c r="G73" s="151"/>
      <c r="H73" s="151"/>
      <c r="I73" s="151"/>
      <c r="J73" s="152">
        <f>J138</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433</v>
      </c>
      <c r="E74" s="151"/>
      <c r="F74" s="151"/>
      <c r="G74" s="151"/>
      <c r="H74" s="151"/>
      <c r="I74" s="151"/>
      <c r="J74" s="152">
        <f>J146</f>
        <v>0</v>
      </c>
      <c r="K74" s="10"/>
      <c r="L74" s="149"/>
      <c r="S74" s="10"/>
      <c r="T74" s="10"/>
      <c r="U74" s="10"/>
      <c r="V74" s="10"/>
      <c r="W74" s="10"/>
      <c r="X74" s="10"/>
      <c r="Y74" s="10"/>
      <c r="Z74" s="10"/>
      <c r="AA74" s="10"/>
      <c r="AB74" s="10"/>
      <c r="AC74" s="10"/>
      <c r="AD74" s="10"/>
      <c r="AE74" s="10"/>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9068</v>
      </c>
      <c r="F86" s="1"/>
      <c r="G86" s="1"/>
      <c r="H86" s="1"/>
      <c r="L86" s="25"/>
    </row>
    <row r="87" s="1" customFormat="1" ht="12" customHeight="1">
      <c r="B87" s="25"/>
      <c r="C87" s="35" t="s">
        <v>303</v>
      </c>
      <c r="L87" s="25"/>
    </row>
    <row r="88" s="2" customFormat="1" ht="16.5" customHeight="1">
      <c r="A88" s="41"/>
      <c r="B88" s="42"/>
      <c r="C88" s="41"/>
      <c r="D88" s="41"/>
      <c r="E88" s="128" t="s">
        <v>419</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8875</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D703 - Mobiliář</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f>
        <v>0</v>
      </c>
      <c r="Q98" s="87"/>
      <c r="R98" s="160">
        <f>R99</f>
        <v>2.4256551399999999</v>
      </c>
      <c r="S98" s="87"/>
      <c r="T98" s="161">
        <f>T99</f>
        <v>0</v>
      </c>
      <c r="U98" s="41"/>
      <c r="V98" s="41"/>
      <c r="W98" s="41"/>
      <c r="X98" s="41"/>
      <c r="Y98" s="41"/>
      <c r="Z98" s="41"/>
      <c r="AA98" s="41"/>
      <c r="AB98" s="41"/>
      <c r="AC98" s="41"/>
      <c r="AD98" s="41"/>
      <c r="AE98" s="41"/>
      <c r="AT98" s="22" t="s">
        <v>68</v>
      </c>
      <c r="AU98" s="22" t="s">
        <v>310</v>
      </c>
      <c r="BK98" s="162">
        <f>BK99</f>
        <v>0</v>
      </c>
    </row>
    <row r="99" s="12" customFormat="1" ht="25.92" customHeight="1">
      <c r="A99" s="12"/>
      <c r="B99" s="163"/>
      <c r="C99" s="12"/>
      <c r="D99" s="164" t="s">
        <v>68</v>
      </c>
      <c r="E99" s="165" t="s">
        <v>434</v>
      </c>
      <c r="F99" s="165" t="s">
        <v>435</v>
      </c>
      <c r="G99" s="12"/>
      <c r="H99" s="12"/>
      <c r="I99" s="166"/>
      <c r="J99" s="167">
        <f>BK99</f>
        <v>0</v>
      </c>
      <c r="K99" s="12"/>
      <c r="L99" s="163"/>
      <c r="M99" s="168"/>
      <c r="N99" s="169"/>
      <c r="O99" s="169"/>
      <c r="P99" s="170">
        <f>P100+P124+P138+P146</f>
        <v>0</v>
      </c>
      <c r="Q99" s="169"/>
      <c r="R99" s="170">
        <f>R100+R124+R138+R146</f>
        <v>2.4256551399999999</v>
      </c>
      <c r="S99" s="169"/>
      <c r="T99" s="171">
        <f>T100+T124+T138+T146</f>
        <v>0</v>
      </c>
      <c r="U99" s="12"/>
      <c r="V99" s="12"/>
      <c r="W99" s="12"/>
      <c r="X99" s="12"/>
      <c r="Y99" s="12"/>
      <c r="Z99" s="12"/>
      <c r="AA99" s="12"/>
      <c r="AB99" s="12"/>
      <c r="AC99" s="12"/>
      <c r="AD99" s="12"/>
      <c r="AE99" s="12"/>
      <c r="AR99" s="164" t="s">
        <v>76</v>
      </c>
      <c r="AT99" s="172" t="s">
        <v>68</v>
      </c>
      <c r="AU99" s="172" t="s">
        <v>69</v>
      </c>
      <c r="AY99" s="164" t="s">
        <v>328</v>
      </c>
      <c r="BK99" s="173">
        <f>BK100+BK124+BK138+BK146</f>
        <v>0</v>
      </c>
    </row>
    <row r="100" s="12" customFormat="1" ht="22.8" customHeight="1">
      <c r="A100" s="12"/>
      <c r="B100" s="163"/>
      <c r="C100" s="12"/>
      <c r="D100" s="164" t="s">
        <v>68</v>
      </c>
      <c r="E100" s="174" t="s">
        <v>76</v>
      </c>
      <c r="F100" s="174" t="s">
        <v>436</v>
      </c>
      <c r="G100" s="12"/>
      <c r="H100" s="12"/>
      <c r="I100" s="166"/>
      <c r="J100" s="175">
        <f>BK100</f>
        <v>0</v>
      </c>
      <c r="K100" s="12"/>
      <c r="L100" s="163"/>
      <c r="M100" s="168"/>
      <c r="N100" s="169"/>
      <c r="O100" s="169"/>
      <c r="P100" s="170">
        <f>P101+P108</f>
        <v>0</v>
      </c>
      <c r="Q100" s="169"/>
      <c r="R100" s="170">
        <f>R101+R108</f>
        <v>0</v>
      </c>
      <c r="S100" s="169"/>
      <c r="T100" s="171">
        <f>T101+T108</f>
        <v>0</v>
      </c>
      <c r="U100" s="12"/>
      <c r="V100" s="12"/>
      <c r="W100" s="12"/>
      <c r="X100" s="12"/>
      <c r="Y100" s="12"/>
      <c r="Z100" s="12"/>
      <c r="AA100" s="12"/>
      <c r="AB100" s="12"/>
      <c r="AC100" s="12"/>
      <c r="AD100" s="12"/>
      <c r="AE100" s="12"/>
      <c r="AR100" s="164" t="s">
        <v>76</v>
      </c>
      <c r="AT100" s="172" t="s">
        <v>68</v>
      </c>
      <c r="AU100" s="172" t="s">
        <v>76</v>
      </c>
      <c r="AY100" s="164" t="s">
        <v>328</v>
      </c>
      <c r="BK100" s="173">
        <f>BK101+BK108</f>
        <v>0</v>
      </c>
    </row>
    <row r="101" s="12" customFormat="1" ht="20.88" customHeight="1">
      <c r="A101" s="12"/>
      <c r="B101" s="163"/>
      <c r="C101" s="12"/>
      <c r="D101" s="164" t="s">
        <v>68</v>
      </c>
      <c r="E101" s="174" t="s">
        <v>9</v>
      </c>
      <c r="F101" s="174" t="s">
        <v>2618</v>
      </c>
      <c r="G101" s="12"/>
      <c r="H101" s="12"/>
      <c r="I101" s="166"/>
      <c r="J101" s="175">
        <f>BK101</f>
        <v>0</v>
      </c>
      <c r="K101" s="12"/>
      <c r="L101" s="163"/>
      <c r="M101" s="168"/>
      <c r="N101" s="169"/>
      <c r="O101" s="169"/>
      <c r="P101" s="170">
        <f>SUM(P102:P107)</f>
        <v>0</v>
      </c>
      <c r="Q101" s="169"/>
      <c r="R101" s="170">
        <f>SUM(R102:R107)</f>
        <v>0</v>
      </c>
      <c r="S101" s="169"/>
      <c r="T101" s="171">
        <f>SUM(T102:T107)</f>
        <v>0</v>
      </c>
      <c r="U101" s="12"/>
      <c r="V101" s="12"/>
      <c r="W101" s="12"/>
      <c r="X101" s="12"/>
      <c r="Y101" s="12"/>
      <c r="Z101" s="12"/>
      <c r="AA101" s="12"/>
      <c r="AB101" s="12"/>
      <c r="AC101" s="12"/>
      <c r="AD101" s="12"/>
      <c r="AE101" s="12"/>
      <c r="AR101" s="164" t="s">
        <v>76</v>
      </c>
      <c r="AT101" s="172" t="s">
        <v>68</v>
      </c>
      <c r="AU101" s="172" t="s">
        <v>79</v>
      </c>
      <c r="AY101" s="164" t="s">
        <v>328</v>
      </c>
      <c r="BK101" s="173">
        <f>SUM(BK102:BK107)</f>
        <v>0</v>
      </c>
    </row>
    <row r="102" s="2" customFormat="1" ht="24.15" customHeight="1">
      <c r="A102" s="41"/>
      <c r="B102" s="176"/>
      <c r="C102" s="177" t="s">
        <v>76</v>
      </c>
      <c r="D102" s="177" t="s">
        <v>331</v>
      </c>
      <c r="E102" s="178" t="s">
        <v>7691</v>
      </c>
      <c r="F102" s="179" t="s">
        <v>7692</v>
      </c>
      <c r="G102" s="180" t="s">
        <v>491</v>
      </c>
      <c r="H102" s="181">
        <v>0.51800000000000002</v>
      </c>
      <c r="I102" s="182"/>
      <c r="J102" s="183">
        <f>ROUND(I102*H102,2)</f>
        <v>0</v>
      </c>
      <c r="K102" s="179" t="s">
        <v>335</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87</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7693</v>
      </c>
    </row>
    <row r="103" s="2" customFormat="1">
      <c r="A103" s="41"/>
      <c r="B103" s="42"/>
      <c r="C103" s="41"/>
      <c r="D103" s="190" t="s">
        <v>338</v>
      </c>
      <c r="E103" s="41"/>
      <c r="F103" s="191" t="s">
        <v>7694</v>
      </c>
      <c r="G103" s="41"/>
      <c r="H103" s="41"/>
      <c r="I103" s="192"/>
      <c r="J103" s="41"/>
      <c r="K103" s="41"/>
      <c r="L103" s="42"/>
      <c r="M103" s="193"/>
      <c r="N103" s="194"/>
      <c r="O103" s="75"/>
      <c r="P103" s="75"/>
      <c r="Q103" s="75"/>
      <c r="R103" s="75"/>
      <c r="S103" s="75"/>
      <c r="T103" s="76"/>
      <c r="U103" s="41"/>
      <c r="V103" s="41"/>
      <c r="W103" s="41"/>
      <c r="X103" s="41"/>
      <c r="Y103" s="41"/>
      <c r="Z103" s="41"/>
      <c r="AA103" s="41"/>
      <c r="AB103" s="41"/>
      <c r="AC103" s="41"/>
      <c r="AD103" s="41"/>
      <c r="AE103" s="41"/>
      <c r="AT103" s="22" t="s">
        <v>338</v>
      </c>
      <c r="AU103" s="22" t="s">
        <v>87</v>
      </c>
    </row>
    <row r="104" s="13" customFormat="1">
      <c r="A104" s="13"/>
      <c r="B104" s="201"/>
      <c r="C104" s="13"/>
      <c r="D104" s="195" t="s">
        <v>442</v>
      </c>
      <c r="E104" s="202" t="s">
        <v>3</v>
      </c>
      <c r="F104" s="203" t="s">
        <v>9237</v>
      </c>
      <c r="G104" s="13"/>
      <c r="H104" s="204">
        <v>0.23000000000000001</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87</v>
      </c>
      <c r="AV104" s="13" t="s">
        <v>79</v>
      </c>
      <c r="AW104" s="13" t="s">
        <v>31</v>
      </c>
      <c r="AX104" s="13" t="s">
        <v>69</v>
      </c>
      <c r="AY104" s="202" t="s">
        <v>328</v>
      </c>
    </row>
    <row r="105" s="13" customFormat="1">
      <c r="A105" s="13"/>
      <c r="B105" s="201"/>
      <c r="C105" s="13"/>
      <c r="D105" s="195" t="s">
        <v>442</v>
      </c>
      <c r="E105" s="202" t="s">
        <v>3</v>
      </c>
      <c r="F105" s="203" t="s">
        <v>8889</v>
      </c>
      <c r="G105" s="13"/>
      <c r="H105" s="204">
        <v>0.128</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87</v>
      </c>
      <c r="AV105" s="13" t="s">
        <v>79</v>
      </c>
      <c r="AW105" s="13" t="s">
        <v>31</v>
      </c>
      <c r="AX105" s="13" t="s">
        <v>69</v>
      </c>
      <c r="AY105" s="202" t="s">
        <v>328</v>
      </c>
    </row>
    <row r="106" s="13" customFormat="1">
      <c r="A106" s="13"/>
      <c r="B106" s="201"/>
      <c r="C106" s="13"/>
      <c r="D106" s="195" t="s">
        <v>442</v>
      </c>
      <c r="E106" s="202" t="s">
        <v>3</v>
      </c>
      <c r="F106" s="203" t="s">
        <v>9238</v>
      </c>
      <c r="G106" s="13"/>
      <c r="H106" s="204">
        <v>0.16</v>
      </c>
      <c r="I106" s="205"/>
      <c r="J106" s="13"/>
      <c r="K106" s="13"/>
      <c r="L106" s="201"/>
      <c r="M106" s="206"/>
      <c r="N106" s="207"/>
      <c r="O106" s="207"/>
      <c r="P106" s="207"/>
      <c r="Q106" s="207"/>
      <c r="R106" s="207"/>
      <c r="S106" s="207"/>
      <c r="T106" s="208"/>
      <c r="U106" s="13"/>
      <c r="V106" s="13"/>
      <c r="W106" s="13"/>
      <c r="X106" s="13"/>
      <c r="Y106" s="13"/>
      <c r="Z106" s="13"/>
      <c r="AA106" s="13"/>
      <c r="AB106" s="13"/>
      <c r="AC106" s="13"/>
      <c r="AD106" s="13"/>
      <c r="AE106" s="13"/>
      <c r="AT106" s="202" t="s">
        <v>442</v>
      </c>
      <c r="AU106" s="202" t="s">
        <v>87</v>
      </c>
      <c r="AV106" s="13" t="s">
        <v>79</v>
      </c>
      <c r="AW106" s="13" t="s">
        <v>31</v>
      </c>
      <c r="AX106" s="13" t="s">
        <v>69</v>
      </c>
      <c r="AY106" s="202" t="s">
        <v>328</v>
      </c>
    </row>
    <row r="107" s="14" customFormat="1">
      <c r="A107" s="14"/>
      <c r="B107" s="209"/>
      <c r="C107" s="14"/>
      <c r="D107" s="195" t="s">
        <v>442</v>
      </c>
      <c r="E107" s="210" t="s">
        <v>3</v>
      </c>
      <c r="F107" s="211" t="s">
        <v>452</v>
      </c>
      <c r="G107" s="14"/>
      <c r="H107" s="212">
        <v>0.51800000000000002</v>
      </c>
      <c r="I107" s="213"/>
      <c r="J107" s="14"/>
      <c r="K107" s="14"/>
      <c r="L107" s="209"/>
      <c r="M107" s="214"/>
      <c r="N107" s="215"/>
      <c r="O107" s="215"/>
      <c r="P107" s="215"/>
      <c r="Q107" s="215"/>
      <c r="R107" s="215"/>
      <c r="S107" s="215"/>
      <c r="T107" s="216"/>
      <c r="U107" s="14"/>
      <c r="V107" s="14"/>
      <c r="W107" s="14"/>
      <c r="X107" s="14"/>
      <c r="Y107" s="14"/>
      <c r="Z107" s="14"/>
      <c r="AA107" s="14"/>
      <c r="AB107" s="14"/>
      <c r="AC107" s="14"/>
      <c r="AD107" s="14"/>
      <c r="AE107" s="14"/>
      <c r="AT107" s="210" t="s">
        <v>442</v>
      </c>
      <c r="AU107" s="210" t="s">
        <v>87</v>
      </c>
      <c r="AV107" s="14" t="s">
        <v>113</v>
      </c>
      <c r="AW107" s="14" t="s">
        <v>31</v>
      </c>
      <c r="AX107" s="14" t="s">
        <v>76</v>
      </c>
      <c r="AY107" s="210" t="s">
        <v>328</v>
      </c>
    </row>
    <row r="108" s="12" customFormat="1" ht="20.88" customHeight="1">
      <c r="A108" s="12"/>
      <c r="B108" s="163"/>
      <c r="C108" s="12"/>
      <c r="D108" s="164" t="s">
        <v>68</v>
      </c>
      <c r="E108" s="174" t="s">
        <v>526</v>
      </c>
      <c r="F108" s="174" t="s">
        <v>2677</v>
      </c>
      <c r="G108" s="12"/>
      <c r="H108" s="12"/>
      <c r="I108" s="166"/>
      <c r="J108" s="175">
        <f>BK108</f>
        <v>0</v>
      </c>
      <c r="K108" s="12"/>
      <c r="L108" s="163"/>
      <c r="M108" s="168"/>
      <c r="N108" s="169"/>
      <c r="O108" s="169"/>
      <c r="P108" s="170">
        <f>SUM(P109:P123)</f>
        <v>0</v>
      </c>
      <c r="Q108" s="169"/>
      <c r="R108" s="170">
        <f>SUM(R109:R123)</f>
        <v>0</v>
      </c>
      <c r="S108" s="169"/>
      <c r="T108" s="171">
        <f>SUM(T109:T123)</f>
        <v>0</v>
      </c>
      <c r="U108" s="12"/>
      <c r="V108" s="12"/>
      <c r="W108" s="12"/>
      <c r="X108" s="12"/>
      <c r="Y108" s="12"/>
      <c r="Z108" s="12"/>
      <c r="AA108" s="12"/>
      <c r="AB108" s="12"/>
      <c r="AC108" s="12"/>
      <c r="AD108" s="12"/>
      <c r="AE108" s="12"/>
      <c r="AR108" s="164" t="s">
        <v>76</v>
      </c>
      <c r="AT108" s="172" t="s">
        <v>68</v>
      </c>
      <c r="AU108" s="172" t="s">
        <v>79</v>
      </c>
      <c r="AY108" s="164" t="s">
        <v>328</v>
      </c>
      <c r="BK108" s="173">
        <f>SUM(BK109:BK123)</f>
        <v>0</v>
      </c>
    </row>
    <row r="109" s="2" customFormat="1" ht="62.7" customHeight="1">
      <c r="A109" s="41"/>
      <c r="B109" s="176"/>
      <c r="C109" s="177" t="s">
        <v>79</v>
      </c>
      <c r="D109" s="177" t="s">
        <v>331</v>
      </c>
      <c r="E109" s="178" t="s">
        <v>972</v>
      </c>
      <c r="F109" s="179" t="s">
        <v>973</v>
      </c>
      <c r="G109" s="180" t="s">
        <v>491</v>
      </c>
      <c r="H109" s="181">
        <v>22.626999999999999</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87</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7709</v>
      </c>
    </row>
    <row r="110" s="2" customFormat="1">
      <c r="A110" s="41"/>
      <c r="B110" s="42"/>
      <c r="C110" s="41"/>
      <c r="D110" s="190" t="s">
        <v>338</v>
      </c>
      <c r="E110" s="41"/>
      <c r="F110" s="191" t="s">
        <v>975</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87</v>
      </c>
    </row>
    <row r="111" s="15" customFormat="1">
      <c r="A111" s="15"/>
      <c r="B111" s="217"/>
      <c r="C111" s="15"/>
      <c r="D111" s="195" t="s">
        <v>442</v>
      </c>
      <c r="E111" s="218" t="s">
        <v>3</v>
      </c>
      <c r="F111" s="219" t="s">
        <v>2679</v>
      </c>
      <c r="G111" s="15"/>
      <c r="H111" s="218" t="s">
        <v>3</v>
      </c>
      <c r="I111" s="220"/>
      <c r="J111" s="15"/>
      <c r="K111" s="15"/>
      <c r="L111" s="217"/>
      <c r="M111" s="221"/>
      <c r="N111" s="222"/>
      <c r="O111" s="222"/>
      <c r="P111" s="222"/>
      <c r="Q111" s="222"/>
      <c r="R111" s="222"/>
      <c r="S111" s="222"/>
      <c r="T111" s="223"/>
      <c r="U111" s="15"/>
      <c r="V111" s="15"/>
      <c r="W111" s="15"/>
      <c r="X111" s="15"/>
      <c r="Y111" s="15"/>
      <c r="Z111" s="15"/>
      <c r="AA111" s="15"/>
      <c r="AB111" s="15"/>
      <c r="AC111" s="15"/>
      <c r="AD111" s="15"/>
      <c r="AE111" s="15"/>
      <c r="AT111" s="218" t="s">
        <v>442</v>
      </c>
      <c r="AU111" s="218" t="s">
        <v>87</v>
      </c>
      <c r="AV111" s="15" t="s">
        <v>76</v>
      </c>
      <c r="AW111" s="15" t="s">
        <v>31</v>
      </c>
      <c r="AX111" s="15" t="s">
        <v>69</v>
      </c>
      <c r="AY111" s="218" t="s">
        <v>328</v>
      </c>
    </row>
    <row r="112" s="15" customFormat="1">
      <c r="A112" s="15"/>
      <c r="B112" s="217"/>
      <c r="C112" s="15"/>
      <c r="D112" s="195" t="s">
        <v>442</v>
      </c>
      <c r="E112" s="218" t="s">
        <v>3</v>
      </c>
      <c r="F112" s="219" t="s">
        <v>2680</v>
      </c>
      <c r="G112" s="15"/>
      <c r="H112" s="218" t="s">
        <v>3</v>
      </c>
      <c r="I112" s="220"/>
      <c r="J112" s="15"/>
      <c r="K112" s="15"/>
      <c r="L112" s="217"/>
      <c r="M112" s="221"/>
      <c r="N112" s="222"/>
      <c r="O112" s="222"/>
      <c r="P112" s="222"/>
      <c r="Q112" s="222"/>
      <c r="R112" s="222"/>
      <c r="S112" s="222"/>
      <c r="T112" s="223"/>
      <c r="U112" s="15"/>
      <c r="V112" s="15"/>
      <c r="W112" s="15"/>
      <c r="X112" s="15"/>
      <c r="Y112" s="15"/>
      <c r="Z112" s="15"/>
      <c r="AA112" s="15"/>
      <c r="AB112" s="15"/>
      <c r="AC112" s="15"/>
      <c r="AD112" s="15"/>
      <c r="AE112" s="15"/>
      <c r="AT112" s="218" t="s">
        <v>442</v>
      </c>
      <c r="AU112" s="218" t="s">
        <v>87</v>
      </c>
      <c r="AV112" s="15" t="s">
        <v>76</v>
      </c>
      <c r="AW112" s="15" t="s">
        <v>31</v>
      </c>
      <c r="AX112" s="15" t="s">
        <v>69</v>
      </c>
      <c r="AY112" s="218" t="s">
        <v>328</v>
      </c>
    </row>
    <row r="113" s="13" customFormat="1">
      <c r="A113" s="13"/>
      <c r="B113" s="201"/>
      <c r="C113" s="13"/>
      <c r="D113" s="195" t="s">
        <v>442</v>
      </c>
      <c r="E113" s="202" t="s">
        <v>3</v>
      </c>
      <c r="F113" s="203" t="s">
        <v>9239</v>
      </c>
      <c r="G113" s="13"/>
      <c r="H113" s="204">
        <v>22.626999999999999</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87</v>
      </c>
      <c r="AV113" s="13" t="s">
        <v>79</v>
      </c>
      <c r="AW113" s="13" t="s">
        <v>31</v>
      </c>
      <c r="AX113" s="13" t="s">
        <v>69</v>
      </c>
      <c r="AY113" s="202" t="s">
        <v>328</v>
      </c>
    </row>
    <row r="114" s="15" customFormat="1">
      <c r="A114" s="15"/>
      <c r="B114" s="217"/>
      <c r="C114" s="15"/>
      <c r="D114" s="195" t="s">
        <v>442</v>
      </c>
      <c r="E114" s="218" t="s">
        <v>3</v>
      </c>
      <c r="F114" s="219" t="s">
        <v>7711</v>
      </c>
      <c r="G114" s="15"/>
      <c r="H114" s="218" t="s">
        <v>3</v>
      </c>
      <c r="I114" s="220"/>
      <c r="J114" s="15"/>
      <c r="K114" s="15"/>
      <c r="L114" s="217"/>
      <c r="M114" s="221"/>
      <c r="N114" s="222"/>
      <c r="O114" s="222"/>
      <c r="P114" s="222"/>
      <c r="Q114" s="222"/>
      <c r="R114" s="222"/>
      <c r="S114" s="222"/>
      <c r="T114" s="223"/>
      <c r="U114" s="15"/>
      <c r="V114" s="15"/>
      <c r="W114" s="15"/>
      <c r="X114" s="15"/>
      <c r="Y114" s="15"/>
      <c r="Z114" s="15"/>
      <c r="AA114" s="15"/>
      <c r="AB114" s="15"/>
      <c r="AC114" s="15"/>
      <c r="AD114" s="15"/>
      <c r="AE114" s="15"/>
      <c r="AT114" s="218" t="s">
        <v>442</v>
      </c>
      <c r="AU114" s="218" t="s">
        <v>87</v>
      </c>
      <c r="AV114" s="15" t="s">
        <v>76</v>
      </c>
      <c r="AW114" s="15" t="s">
        <v>31</v>
      </c>
      <c r="AX114" s="15" t="s">
        <v>69</v>
      </c>
      <c r="AY114" s="218" t="s">
        <v>328</v>
      </c>
    </row>
    <row r="115" s="14" customFormat="1">
      <c r="A115" s="14"/>
      <c r="B115" s="209"/>
      <c r="C115" s="14"/>
      <c r="D115" s="195" t="s">
        <v>442</v>
      </c>
      <c r="E115" s="210" t="s">
        <v>3</v>
      </c>
      <c r="F115" s="211" t="s">
        <v>452</v>
      </c>
      <c r="G115" s="14"/>
      <c r="H115" s="212">
        <v>22.626999999999999</v>
      </c>
      <c r="I115" s="213"/>
      <c r="J115" s="14"/>
      <c r="K115" s="14"/>
      <c r="L115" s="209"/>
      <c r="M115" s="214"/>
      <c r="N115" s="215"/>
      <c r="O115" s="215"/>
      <c r="P115" s="215"/>
      <c r="Q115" s="215"/>
      <c r="R115" s="215"/>
      <c r="S115" s="215"/>
      <c r="T115" s="216"/>
      <c r="U115" s="14"/>
      <c r="V115" s="14"/>
      <c r="W115" s="14"/>
      <c r="X115" s="14"/>
      <c r="Y115" s="14"/>
      <c r="Z115" s="14"/>
      <c r="AA115" s="14"/>
      <c r="AB115" s="14"/>
      <c r="AC115" s="14"/>
      <c r="AD115" s="14"/>
      <c r="AE115" s="14"/>
      <c r="AT115" s="210" t="s">
        <v>442</v>
      </c>
      <c r="AU115" s="210" t="s">
        <v>87</v>
      </c>
      <c r="AV115" s="14" t="s">
        <v>113</v>
      </c>
      <c r="AW115" s="14" t="s">
        <v>31</v>
      </c>
      <c r="AX115" s="14" t="s">
        <v>76</v>
      </c>
      <c r="AY115" s="210" t="s">
        <v>328</v>
      </c>
    </row>
    <row r="116" s="2" customFormat="1" ht="66.75" customHeight="1">
      <c r="A116" s="41"/>
      <c r="B116" s="176"/>
      <c r="C116" s="177" t="s">
        <v>87</v>
      </c>
      <c r="D116" s="177" t="s">
        <v>331</v>
      </c>
      <c r="E116" s="178" t="s">
        <v>2683</v>
      </c>
      <c r="F116" s="179" t="s">
        <v>2684</v>
      </c>
      <c r="G116" s="180" t="s">
        <v>491</v>
      </c>
      <c r="H116" s="181">
        <v>113.13500000000001</v>
      </c>
      <c r="I116" s="182"/>
      <c r="J116" s="183">
        <f>ROUND(I116*H116,2)</f>
        <v>0</v>
      </c>
      <c r="K116" s="179" t="s">
        <v>335</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87</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7712</v>
      </c>
    </row>
    <row r="117" s="2" customFormat="1">
      <c r="A117" s="41"/>
      <c r="B117" s="42"/>
      <c r="C117" s="41"/>
      <c r="D117" s="190" t="s">
        <v>338</v>
      </c>
      <c r="E117" s="41"/>
      <c r="F117" s="191" t="s">
        <v>2686</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338</v>
      </c>
      <c r="AU117" s="22" t="s">
        <v>87</v>
      </c>
    </row>
    <row r="118" s="2" customFormat="1">
      <c r="A118" s="41"/>
      <c r="B118" s="42"/>
      <c r="C118" s="41"/>
      <c r="D118" s="195" t="s">
        <v>340</v>
      </c>
      <c r="E118" s="41"/>
      <c r="F118" s="196" t="s">
        <v>2687</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340</v>
      </c>
      <c r="AU118" s="22" t="s">
        <v>87</v>
      </c>
    </row>
    <row r="119" s="13" customFormat="1">
      <c r="A119" s="13"/>
      <c r="B119" s="201"/>
      <c r="C119" s="13"/>
      <c r="D119" s="195" t="s">
        <v>442</v>
      </c>
      <c r="E119" s="13"/>
      <c r="F119" s="203" t="s">
        <v>9240</v>
      </c>
      <c r="G119" s="13"/>
      <c r="H119" s="204">
        <v>113.13500000000001</v>
      </c>
      <c r="I119" s="205"/>
      <c r="J119" s="13"/>
      <c r="K119" s="13"/>
      <c r="L119" s="201"/>
      <c r="M119" s="206"/>
      <c r="N119" s="207"/>
      <c r="O119" s="207"/>
      <c r="P119" s="207"/>
      <c r="Q119" s="207"/>
      <c r="R119" s="207"/>
      <c r="S119" s="207"/>
      <c r="T119" s="208"/>
      <c r="U119" s="13"/>
      <c r="V119" s="13"/>
      <c r="W119" s="13"/>
      <c r="X119" s="13"/>
      <c r="Y119" s="13"/>
      <c r="Z119" s="13"/>
      <c r="AA119" s="13"/>
      <c r="AB119" s="13"/>
      <c r="AC119" s="13"/>
      <c r="AD119" s="13"/>
      <c r="AE119" s="13"/>
      <c r="AT119" s="202" t="s">
        <v>442</v>
      </c>
      <c r="AU119" s="202" t="s">
        <v>87</v>
      </c>
      <c r="AV119" s="13" t="s">
        <v>79</v>
      </c>
      <c r="AW119" s="13" t="s">
        <v>4</v>
      </c>
      <c r="AX119" s="13" t="s">
        <v>76</v>
      </c>
      <c r="AY119" s="202" t="s">
        <v>328</v>
      </c>
    </row>
    <row r="120" s="2" customFormat="1" ht="44.25" customHeight="1">
      <c r="A120" s="41"/>
      <c r="B120" s="176"/>
      <c r="C120" s="177" t="s">
        <v>113</v>
      </c>
      <c r="D120" s="177" t="s">
        <v>331</v>
      </c>
      <c r="E120" s="178" t="s">
        <v>2689</v>
      </c>
      <c r="F120" s="179" t="s">
        <v>924</v>
      </c>
      <c r="G120" s="180" t="s">
        <v>585</v>
      </c>
      <c r="H120" s="181">
        <v>40.728999999999999</v>
      </c>
      <c r="I120" s="182"/>
      <c r="J120" s="183">
        <f>ROUND(I120*H120,2)</f>
        <v>0</v>
      </c>
      <c r="K120" s="179" t="s">
        <v>335</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87</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7714</v>
      </c>
    </row>
    <row r="121" s="2" customFormat="1">
      <c r="A121" s="41"/>
      <c r="B121" s="42"/>
      <c r="C121" s="41"/>
      <c r="D121" s="190" t="s">
        <v>338</v>
      </c>
      <c r="E121" s="41"/>
      <c r="F121" s="191" t="s">
        <v>2691</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87</v>
      </c>
    </row>
    <row r="122" s="2" customFormat="1">
      <c r="A122" s="41"/>
      <c r="B122" s="42"/>
      <c r="C122" s="41"/>
      <c r="D122" s="195" t="s">
        <v>340</v>
      </c>
      <c r="E122" s="41"/>
      <c r="F122" s="196" t="s">
        <v>2692</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340</v>
      </c>
      <c r="AU122" s="22" t="s">
        <v>87</v>
      </c>
    </row>
    <row r="123" s="13" customFormat="1">
      <c r="A123" s="13"/>
      <c r="B123" s="201"/>
      <c r="C123" s="13"/>
      <c r="D123" s="195" t="s">
        <v>442</v>
      </c>
      <c r="E123" s="13"/>
      <c r="F123" s="203" t="s">
        <v>9241</v>
      </c>
      <c r="G123" s="13"/>
      <c r="H123" s="204">
        <v>40.728999999999999</v>
      </c>
      <c r="I123" s="205"/>
      <c r="J123" s="13"/>
      <c r="K123" s="13"/>
      <c r="L123" s="201"/>
      <c r="M123" s="206"/>
      <c r="N123" s="207"/>
      <c r="O123" s="207"/>
      <c r="P123" s="207"/>
      <c r="Q123" s="207"/>
      <c r="R123" s="207"/>
      <c r="S123" s="207"/>
      <c r="T123" s="208"/>
      <c r="U123" s="13"/>
      <c r="V123" s="13"/>
      <c r="W123" s="13"/>
      <c r="X123" s="13"/>
      <c r="Y123" s="13"/>
      <c r="Z123" s="13"/>
      <c r="AA123" s="13"/>
      <c r="AB123" s="13"/>
      <c r="AC123" s="13"/>
      <c r="AD123" s="13"/>
      <c r="AE123" s="13"/>
      <c r="AT123" s="202" t="s">
        <v>442</v>
      </c>
      <c r="AU123" s="202" t="s">
        <v>87</v>
      </c>
      <c r="AV123" s="13" t="s">
        <v>79</v>
      </c>
      <c r="AW123" s="13" t="s">
        <v>4</v>
      </c>
      <c r="AX123" s="13" t="s">
        <v>76</v>
      </c>
      <c r="AY123" s="202" t="s">
        <v>328</v>
      </c>
    </row>
    <row r="124" s="12" customFormat="1" ht="22.8" customHeight="1">
      <c r="A124" s="12"/>
      <c r="B124" s="163"/>
      <c r="C124" s="12"/>
      <c r="D124" s="164" t="s">
        <v>68</v>
      </c>
      <c r="E124" s="174" t="s">
        <v>79</v>
      </c>
      <c r="F124" s="174" t="s">
        <v>525</v>
      </c>
      <c r="G124" s="12"/>
      <c r="H124" s="12"/>
      <c r="I124" s="166"/>
      <c r="J124" s="175">
        <f>BK124</f>
        <v>0</v>
      </c>
      <c r="K124" s="12"/>
      <c r="L124" s="163"/>
      <c r="M124" s="168"/>
      <c r="N124" s="169"/>
      <c r="O124" s="169"/>
      <c r="P124" s="170">
        <f>SUM(P125:P137)</f>
        <v>0</v>
      </c>
      <c r="Q124" s="169"/>
      <c r="R124" s="170">
        <f>SUM(R125:R137)</f>
        <v>2.2769151399999998</v>
      </c>
      <c r="S124" s="169"/>
      <c r="T124" s="171">
        <f>SUM(T125:T137)</f>
        <v>0</v>
      </c>
      <c r="U124" s="12"/>
      <c r="V124" s="12"/>
      <c r="W124" s="12"/>
      <c r="X124" s="12"/>
      <c r="Y124" s="12"/>
      <c r="Z124" s="12"/>
      <c r="AA124" s="12"/>
      <c r="AB124" s="12"/>
      <c r="AC124" s="12"/>
      <c r="AD124" s="12"/>
      <c r="AE124" s="12"/>
      <c r="AR124" s="164" t="s">
        <v>76</v>
      </c>
      <c r="AT124" s="172" t="s">
        <v>68</v>
      </c>
      <c r="AU124" s="172" t="s">
        <v>76</v>
      </c>
      <c r="AY124" s="164" t="s">
        <v>328</v>
      </c>
      <c r="BK124" s="173">
        <f>SUM(BK125:BK137)</f>
        <v>0</v>
      </c>
    </row>
    <row r="125" s="2" customFormat="1" ht="24.15" customHeight="1">
      <c r="A125" s="41"/>
      <c r="B125" s="176"/>
      <c r="C125" s="177" t="s">
        <v>138</v>
      </c>
      <c r="D125" s="177" t="s">
        <v>331</v>
      </c>
      <c r="E125" s="178" t="s">
        <v>7721</v>
      </c>
      <c r="F125" s="179" t="s">
        <v>7722</v>
      </c>
      <c r="G125" s="180" t="s">
        <v>491</v>
      </c>
      <c r="H125" s="181">
        <v>0.88700000000000001</v>
      </c>
      <c r="I125" s="182"/>
      <c r="J125" s="183">
        <f>ROUND(I125*H125,2)</f>
        <v>0</v>
      </c>
      <c r="K125" s="179" t="s">
        <v>335</v>
      </c>
      <c r="L125" s="42"/>
      <c r="M125" s="184" t="s">
        <v>3</v>
      </c>
      <c r="N125" s="185" t="s">
        <v>40</v>
      </c>
      <c r="O125" s="75"/>
      <c r="P125" s="186">
        <f>O125*H125</f>
        <v>0</v>
      </c>
      <c r="Q125" s="186">
        <v>2.3010199999999998</v>
      </c>
      <c r="R125" s="186">
        <f>Q125*H125</f>
        <v>2.04100474</v>
      </c>
      <c r="S125" s="186">
        <v>0</v>
      </c>
      <c r="T125" s="187">
        <f>S125*H125</f>
        <v>0</v>
      </c>
      <c r="U125" s="41"/>
      <c r="V125" s="41"/>
      <c r="W125" s="41"/>
      <c r="X125" s="41"/>
      <c r="Y125" s="41"/>
      <c r="Z125" s="41"/>
      <c r="AA125" s="41"/>
      <c r="AB125" s="41"/>
      <c r="AC125" s="41"/>
      <c r="AD125" s="41"/>
      <c r="AE125" s="41"/>
      <c r="AR125" s="188" t="s">
        <v>113</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7723</v>
      </c>
    </row>
    <row r="126" s="2" customFormat="1">
      <c r="A126" s="41"/>
      <c r="B126" s="42"/>
      <c r="C126" s="41"/>
      <c r="D126" s="190" t="s">
        <v>338</v>
      </c>
      <c r="E126" s="41"/>
      <c r="F126" s="191" t="s">
        <v>7724</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338</v>
      </c>
      <c r="AU126" s="22" t="s">
        <v>79</v>
      </c>
    </row>
    <row r="127" s="13" customFormat="1">
      <c r="A127" s="13"/>
      <c r="B127" s="201"/>
      <c r="C127" s="13"/>
      <c r="D127" s="195" t="s">
        <v>442</v>
      </c>
      <c r="E127" s="202" t="s">
        <v>3</v>
      </c>
      <c r="F127" s="203" t="s">
        <v>9237</v>
      </c>
      <c r="G127" s="13"/>
      <c r="H127" s="204">
        <v>0.23000000000000001</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79</v>
      </c>
      <c r="AV127" s="13" t="s">
        <v>79</v>
      </c>
      <c r="AW127" s="13" t="s">
        <v>31</v>
      </c>
      <c r="AX127" s="13" t="s">
        <v>69</v>
      </c>
      <c r="AY127" s="202" t="s">
        <v>328</v>
      </c>
    </row>
    <row r="128" s="13" customFormat="1">
      <c r="A128" s="13"/>
      <c r="B128" s="201"/>
      <c r="C128" s="13"/>
      <c r="D128" s="195" t="s">
        <v>442</v>
      </c>
      <c r="E128" s="202" t="s">
        <v>3</v>
      </c>
      <c r="F128" s="203" t="s">
        <v>8889</v>
      </c>
      <c r="G128" s="13"/>
      <c r="H128" s="204">
        <v>0.128</v>
      </c>
      <c r="I128" s="205"/>
      <c r="J128" s="13"/>
      <c r="K128" s="13"/>
      <c r="L128" s="201"/>
      <c r="M128" s="206"/>
      <c r="N128" s="207"/>
      <c r="O128" s="207"/>
      <c r="P128" s="207"/>
      <c r="Q128" s="207"/>
      <c r="R128" s="207"/>
      <c r="S128" s="207"/>
      <c r="T128" s="208"/>
      <c r="U128" s="13"/>
      <c r="V128" s="13"/>
      <c r="W128" s="13"/>
      <c r="X128" s="13"/>
      <c r="Y128" s="13"/>
      <c r="Z128" s="13"/>
      <c r="AA128" s="13"/>
      <c r="AB128" s="13"/>
      <c r="AC128" s="13"/>
      <c r="AD128" s="13"/>
      <c r="AE128" s="13"/>
      <c r="AT128" s="202" t="s">
        <v>442</v>
      </c>
      <c r="AU128" s="202" t="s">
        <v>79</v>
      </c>
      <c r="AV128" s="13" t="s">
        <v>79</v>
      </c>
      <c r="AW128" s="13" t="s">
        <v>31</v>
      </c>
      <c r="AX128" s="13" t="s">
        <v>69</v>
      </c>
      <c r="AY128" s="202" t="s">
        <v>328</v>
      </c>
    </row>
    <row r="129" s="13" customFormat="1">
      <c r="A129" s="13"/>
      <c r="B129" s="201"/>
      <c r="C129" s="13"/>
      <c r="D129" s="195" t="s">
        <v>442</v>
      </c>
      <c r="E129" s="202" t="s">
        <v>3</v>
      </c>
      <c r="F129" s="203" t="s">
        <v>8891</v>
      </c>
      <c r="G129" s="13"/>
      <c r="H129" s="204">
        <v>0.48699999999999999</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79</v>
      </c>
      <c r="AV129" s="13" t="s">
        <v>79</v>
      </c>
      <c r="AW129" s="13" t="s">
        <v>31</v>
      </c>
      <c r="AX129" s="13" t="s">
        <v>69</v>
      </c>
      <c r="AY129" s="202" t="s">
        <v>328</v>
      </c>
    </row>
    <row r="130" s="14" customFormat="1">
      <c r="A130" s="14"/>
      <c r="B130" s="209"/>
      <c r="C130" s="14"/>
      <c r="D130" s="195" t="s">
        <v>442</v>
      </c>
      <c r="E130" s="210" t="s">
        <v>3</v>
      </c>
      <c r="F130" s="211" t="s">
        <v>452</v>
      </c>
      <c r="G130" s="14"/>
      <c r="H130" s="212">
        <v>0.84499999999999997</v>
      </c>
      <c r="I130" s="213"/>
      <c r="J130" s="14"/>
      <c r="K130" s="14"/>
      <c r="L130" s="209"/>
      <c r="M130" s="214"/>
      <c r="N130" s="215"/>
      <c r="O130" s="215"/>
      <c r="P130" s="215"/>
      <c r="Q130" s="215"/>
      <c r="R130" s="215"/>
      <c r="S130" s="215"/>
      <c r="T130" s="216"/>
      <c r="U130" s="14"/>
      <c r="V130" s="14"/>
      <c r="W130" s="14"/>
      <c r="X130" s="14"/>
      <c r="Y130" s="14"/>
      <c r="Z130" s="14"/>
      <c r="AA130" s="14"/>
      <c r="AB130" s="14"/>
      <c r="AC130" s="14"/>
      <c r="AD130" s="14"/>
      <c r="AE130" s="14"/>
      <c r="AT130" s="210" t="s">
        <v>442</v>
      </c>
      <c r="AU130" s="210" t="s">
        <v>79</v>
      </c>
      <c r="AV130" s="14" t="s">
        <v>113</v>
      </c>
      <c r="AW130" s="14" t="s">
        <v>31</v>
      </c>
      <c r="AX130" s="14" t="s">
        <v>76</v>
      </c>
      <c r="AY130" s="210" t="s">
        <v>328</v>
      </c>
    </row>
    <row r="131" s="13" customFormat="1">
      <c r="A131" s="13"/>
      <c r="B131" s="201"/>
      <c r="C131" s="13"/>
      <c r="D131" s="195" t="s">
        <v>442</v>
      </c>
      <c r="E131" s="13"/>
      <c r="F131" s="203" t="s">
        <v>9242</v>
      </c>
      <c r="G131" s="13"/>
      <c r="H131" s="204">
        <v>0.88700000000000001</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79</v>
      </c>
      <c r="AV131" s="13" t="s">
        <v>79</v>
      </c>
      <c r="AW131" s="13" t="s">
        <v>4</v>
      </c>
      <c r="AX131" s="13" t="s">
        <v>76</v>
      </c>
      <c r="AY131" s="202" t="s">
        <v>328</v>
      </c>
    </row>
    <row r="132" s="2" customFormat="1" ht="24.15" customHeight="1">
      <c r="A132" s="41"/>
      <c r="B132" s="176"/>
      <c r="C132" s="177" t="s">
        <v>150</v>
      </c>
      <c r="D132" s="177" t="s">
        <v>331</v>
      </c>
      <c r="E132" s="178" t="s">
        <v>7727</v>
      </c>
      <c r="F132" s="179" t="s">
        <v>7728</v>
      </c>
      <c r="G132" s="180" t="s">
        <v>439</v>
      </c>
      <c r="H132" s="181">
        <v>2.1120000000000001</v>
      </c>
      <c r="I132" s="182"/>
      <c r="J132" s="183">
        <f>ROUND(I132*H132,2)</f>
        <v>0</v>
      </c>
      <c r="K132" s="179" t="s">
        <v>335</v>
      </c>
      <c r="L132" s="42"/>
      <c r="M132" s="184" t="s">
        <v>3</v>
      </c>
      <c r="N132" s="185" t="s">
        <v>40</v>
      </c>
      <c r="O132" s="75"/>
      <c r="P132" s="186">
        <f>O132*H132</f>
        <v>0</v>
      </c>
      <c r="Q132" s="186">
        <v>0.11169999999999999</v>
      </c>
      <c r="R132" s="186">
        <f>Q132*H132</f>
        <v>0.23591039999999999</v>
      </c>
      <c r="S132" s="186">
        <v>0</v>
      </c>
      <c r="T132" s="187">
        <f>S132*H132</f>
        <v>0</v>
      </c>
      <c r="U132" s="41"/>
      <c r="V132" s="41"/>
      <c r="W132" s="41"/>
      <c r="X132" s="41"/>
      <c r="Y132" s="41"/>
      <c r="Z132" s="41"/>
      <c r="AA132" s="41"/>
      <c r="AB132" s="41"/>
      <c r="AC132" s="41"/>
      <c r="AD132" s="41"/>
      <c r="AE132" s="41"/>
      <c r="AR132" s="188" t="s">
        <v>113</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7729</v>
      </c>
    </row>
    <row r="133" s="2" customFormat="1">
      <c r="A133" s="41"/>
      <c r="B133" s="42"/>
      <c r="C133" s="41"/>
      <c r="D133" s="190" t="s">
        <v>338</v>
      </c>
      <c r="E133" s="41"/>
      <c r="F133" s="191" t="s">
        <v>7730</v>
      </c>
      <c r="G133" s="41"/>
      <c r="H133" s="41"/>
      <c r="I133" s="192"/>
      <c r="J133" s="41"/>
      <c r="K133" s="41"/>
      <c r="L133" s="42"/>
      <c r="M133" s="193"/>
      <c r="N133" s="194"/>
      <c r="O133" s="75"/>
      <c r="P133" s="75"/>
      <c r="Q133" s="75"/>
      <c r="R133" s="75"/>
      <c r="S133" s="75"/>
      <c r="T133" s="76"/>
      <c r="U133" s="41"/>
      <c r="V133" s="41"/>
      <c r="W133" s="41"/>
      <c r="X133" s="41"/>
      <c r="Y133" s="41"/>
      <c r="Z133" s="41"/>
      <c r="AA133" s="41"/>
      <c r="AB133" s="41"/>
      <c r="AC133" s="41"/>
      <c r="AD133" s="41"/>
      <c r="AE133" s="41"/>
      <c r="AT133" s="22" t="s">
        <v>338</v>
      </c>
      <c r="AU133" s="22" t="s">
        <v>79</v>
      </c>
    </row>
    <row r="134" s="13" customFormat="1">
      <c r="A134" s="13"/>
      <c r="B134" s="201"/>
      <c r="C134" s="13"/>
      <c r="D134" s="195" t="s">
        <v>442</v>
      </c>
      <c r="E134" s="202" t="s">
        <v>3</v>
      </c>
      <c r="F134" s="203" t="s">
        <v>9243</v>
      </c>
      <c r="G134" s="13"/>
      <c r="H134" s="204">
        <v>1.1519999999999999</v>
      </c>
      <c r="I134" s="205"/>
      <c r="J134" s="13"/>
      <c r="K134" s="13"/>
      <c r="L134" s="201"/>
      <c r="M134" s="206"/>
      <c r="N134" s="207"/>
      <c r="O134" s="207"/>
      <c r="P134" s="207"/>
      <c r="Q134" s="207"/>
      <c r="R134" s="207"/>
      <c r="S134" s="207"/>
      <c r="T134" s="208"/>
      <c r="U134" s="13"/>
      <c r="V134" s="13"/>
      <c r="W134" s="13"/>
      <c r="X134" s="13"/>
      <c r="Y134" s="13"/>
      <c r="Z134" s="13"/>
      <c r="AA134" s="13"/>
      <c r="AB134" s="13"/>
      <c r="AC134" s="13"/>
      <c r="AD134" s="13"/>
      <c r="AE134" s="13"/>
      <c r="AT134" s="202" t="s">
        <v>442</v>
      </c>
      <c r="AU134" s="202" t="s">
        <v>79</v>
      </c>
      <c r="AV134" s="13" t="s">
        <v>79</v>
      </c>
      <c r="AW134" s="13" t="s">
        <v>31</v>
      </c>
      <c r="AX134" s="13" t="s">
        <v>69</v>
      </c>
      <c r="AY134" s="202" t="s">
        <v>328</v>
      </c>
    </row>
    <row r="135" s="13" customFormat="1">
      <c r="A135" s="13"/>
      <c r="B135" s="201"/>
      <c r="C135" s="13"/>
      <c r="D135" s="195" t="s">
        <v>442</v>
      </c>
      <c r="E135" s="202" t="s">
        <v>3</v>
      </c>
      <c r="F135" s="203" t="s">
        <v>8898</v>
      </c>
      <c r="G135" s="13"/>
      <c r="H135" s="204">
        <v>0.32000000000000001</v>
      </c>
      <c r="I135" s="205"/>
      <c r="J135" s="13"/>
      <c r="K135" s="13"/>
      <c r="L135" s="201"/>
      <c r="M135" s="206"/>
      <c r="N135" s="207"/>
      <c r="O135" s="207"/>
      <c r="P135" s="207"/>
      <c r="Q135" s="207"/>
      <c r="R135" s="207"/>
      <c r="S135" s="207"/>
      <c r="T135" s="208"/>
      <c r="U135" s="13"/>
      <c r="V135" s="13"/>
      <c r="W135" s="13"/>
      <c r="X135" s="13"/>
      <c r="Y135" s="13"/>
      <c r="Z135" s="13"/>
      <c r="AA135" s="13"/>
      <c r="AB135" s="13"/>
      <c r="AC135" s="13"/>
      <c r="AD135" s="13"/>
      <c r="AE135" s="13"/>
      <c r="AT135" s="202" t="s">
        <v>442</v>
      </c>
      <c r="AU135" s="202" t="s">
        <v>79</v>
      </c>
      <c r="AV135" s="13" t="s">
        <v>79</v>
      </c>
      <c r="AW135" s="13" t="s">
        <v>31</v>
      </c>
      <c r="AX135" s="13" t="s">
        <v>69</v>
      </c>
      <c r="AY135" s="202" t="s">
        <v>328</v>
      </c>
    </row>
    <row r="136" s="13" customFormat="1">
      <c r="A136" s="13"/>
      <c r="B136" s="201"/>
      <c r="C136" s="13"/>
      <c r="D136" s="195" t="s">
        <v>442</v>
      </c>
      <c r="E136" s="202" t="s">
        <v>3</v>
      </c>
      <c r="F136" s="203" t="s">
        <v>9244</v>
      </c>
      <c r="G136" s="13"/>
      <c r="H136" s="204">
        <v>0.64000000000000001</v>
      </c>
      <c r="I136" s="205"/>
      <c r="J136" s="13"/>
      <c r="K136" s="13"/>
      <c r="L136" s="201"/>
      <c r="M136" s="206"/>
      <c r="N136" s="207"/>
      <c r="O136" s="207"/>
      <c r="P136" s="207"/>
      <c r="Q136" s="207"/>
      <c r="R136" s="207"/>
      <c r="S136" s="207"/>
      <c r="T136" s="208"/>
      <c r="U136" s="13"/>
      <c r="V136" s="13"/>
      <c r="W136" s="13"/>
      <c r="X136" s="13"/>
      <c r="Y136" s="13"/>
      <c r="Z136" s="13"/>
      <c r="AA136" s="13"/>
      <c r="AB136" s="13"/>
      <c r="AC136" s="13"/>
      <c r="AD136" s="13"/>
      <c r="AE136" s="13"/>
      <c r="AT136" s="202" t="s">
        <v>442</v>
      </c>
      <c r="AU136" s="202" t="s">
        <v>79</v>
      </c>
      <c r="AV136" s="13" t="s">
        <v>79</v>
      </c>
      <c r="AW136" s="13" t="s">
        <v>31</v>
      </c>
      <c r="AX136" s="13" t="s">
        <v>69</v>
      </c>
      <c r="AY136" s="202" t="s">
        <v>328</v>
      </c>
    </row>
    <row r="137" s="14" customFormat="1">
      <c r="A137" s="14"/>
      <c r="B137" s="209"/>
      <c r="C137" s="14"/>
      <c r="D137" s="195" t="s">
        <v>442</v>
      </c>
      <c r="E137" s="210" t="s">
        <v>3</v>
      </c>
      <c r="F137" s="211" t="s">
        <v>452</v>
      </c>
      <c r="G137" s="14"/>
      <c r="H137" s="212">
        <v>2.1120000000000001</v>
      </c>
      <c r="I137" s="213"/>
      <c r="J137" s="14"/>
      <c r="K137" s="14"/>
      <c r="L137" s="209"/>
      <c r="M137" s="214"/>
      <c r="N137" s="215"/>
      <c r="O137" s="215"/>
      <c r="P137" s="215"/>
      <c r="Q137" s="215"/>
      <c r="R137" s="215"/>
      <c r="S137" s="215"/>
      <c r="T137" s="216"/>
      <c r="U137" s="14"/>
      <c r="V137" s="14"/>
      <c r="W137" s="14"/>
      <c r="X137" s="14"/>
      <c r="Y137" s="14"/>
      <c r="Z137" s="14"/>
      <c r="AA137" s="14"/>
      <c r="AB137" s="14"/>
      <c r="AC137" s="14"/>
      <c r="AD137" s="14"/>
      <c r="AE137" s="14"/>
      <c r="AT137" s="210" t="s">
        <v>442</v>
      </c>
      <c r="AU137" s="210" t="s">
        <v>79</v>
      </c>
      <c r="AV137" s="14" t="s">
        <v>113</v>
      </c>
      <c r="AW137" s="14" t="s">
        <v>31</v>
      </c>
      <c r="AX137" s="14" t="s">
        <v>76</v>
      </c>
      <c r="AY137" s="210" t="s">
        <v>328</v>
      </c>
    </row>
    <row r="138" s="12" customFormat="1" ht="22.8" customHeight="1">
      <c r="A138" s="12"/>
      <c r="B138" s="163"/>
      <c r="C138" s="12"/>
      <c r="D138" s="164" t="s">
        <v>68</v>
      </c>
      <c r="E138" s="174" t="s">
        <v>183</v>
      </c>
      <c r="F138" s="174" t="s">
        <v>202</v>
      </c>
      <c r="G138" s="12"/>
      <c r="H138" s="12"/>
      <c r="I138" s="166"/>
      <c r="J138" s="175">
        <f>BK138</f>
        <v>0</v>
      </c>
      <c r="K138" s="12"/>
      <c r="L138" s="163"/>
      <c r="M138" s="168"/>
      <c r="N138" s="169"/>
      <c r="O138" s="169"/>
      <c r="P138" s="170">
        <f>SUM(P139:P145)</f>
        <v>0</v>
      </c>
      <c r="Q138" s="169"/>
      <c r="R138" s="170">
        <f>SUM(R139:R145)</f>
        <v>0.14874000000000001</v>
      </c>
      <c r="S138" s="169"/>
      <c r="T138" s="171">
        <f>SUM(T139:T145)</f>
        <v>0</v>
      </c>
      <c r="U138" s="12"/>
      <c r="V138" s="12"/>
      <c r="W138" s="12"/>
      <c r="X138" s="12"/>
      <c r="Y138" s="12"/>
      <c r="Z138" s="12"/>
      <c r="AA138" s="12"/>
      <c r="AB138" s="12"/>
      <c r="AC138" s="12"/>
      <c r="AD138" s="12"/>
      <c r="AE138" s="12"/>
      <c r="AR138" s="164" t="s">
        <v>76</v>
      </c>
      <c r="AT138" s="172" t="s">
        <v>68</v>
      </c>
      <c r="AU138" s="172" t="s">
        <v>76</v>
      </c>
      <c r="AY138" s="164" t="s">
        <v>328</v>
      </c>
      <c r="BK138" s="173">
        <f>SUM(BK139:BK145)</f>
        <v>0</v>
      </c>
    </row>
    <row r="139" s="2" customFormat="1" ht="16.5" customHeight="1">
      <c r="A139" s="41"/>
      <c r="B139" s="176"/>
      <c r="C139" s="177" t="s">
        <v>168</v>
      </c>
      <c r="D139" s="177" t="s">
        <v>331</v>
      </c>
      <c r="E139" s="178" t="s">
        <v>7744</v>
      </c>
      <c r="F139" s="179" t="s">
        <v>7745</v>
      </c>
      <c r="G139" s="180" t="s">
        <v>574</v>
      </c>
      <c r="H139" s="181">
        <v>2</v>
      </c>
      <c r="I139" s="182"/>
      <c r="J139" s="183">
        <f>ROUND(I139*H139,2)</f>
        <v>0</v>
      </c>
      <c r="K139" s="179" t="s">
        <v>335</v>
      </c>
      <c r="L139" s="42"/>
      <c r="M139" s="184" t="s">
        <v>3</v>
      </c>
      <c r="N139" s="185" t="s">
        <v>40</v>
      </c>
      <c r="O139" s="75"/>
      <c r="P139" s="186">
        <f>O139*H139</f>
        <v>0</v>
      </c>
      <c r="Q139" s="186">
        <v>0.072870000000000004</v>
      </c>
      <c r="R139" s="186">
        <f>Q139*H139</f>
        <v>0.14574000000000001</v>
      </c>
      <c r="S139" s="186">
        <v>0</v>
      </c>
      <c r="T139" s="187">
        <f>S139*H139</f>
        <v>0</v>
      </c>
      <c r="U139" s="41"/>
      <c r="V139" s="41"/>
      <c r="W139" s="41"/>
      <c r="X139" s="41"/>
      <c r="Y139" s="41"/>
      <c r="Z139" s="41"/>
      <c r="AA139" s="41"/>
      <c r="AB139" s="41"/>
      <c r="AC139" s="41"/>
      <c r="AD139" s="41"/>
      <c r="AE139" s="41"/>
      <c r="AR139" s="188" t="s">
        <v>113</v>
      </c>
      <c r="AT139" s="188" t="s">
        <v>331</v>
      </c>
      <c r="AU139" s="188" t="s">
        <v>79</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7746</v>
      </c>
    </row>
    <row r="140" s="2" customFormat="1">
      <c r="A140" s="41"/>
      <c r="B140" s="42"/>
      <c r="C140" s="41"/>
      <c r="D140" s="190" t="s">
        <v>338</v>
      </c>
      <c r="E140" s="41"/>
      <c r="F140" s="191" t="s">
        <v>7747</v>
      </c>
      <c r="G140" s="41"/>
      <c r="H140" s="41"/>
      <c r="I140" s="192"/>
      <c r="J140" s="41"/>
      <c r="K140" s="41"/>
      <c r="L140" s="42"/>
      <c r="M140" s="193"/>
      <c r="N140" s="194"/>
      <c r="O140" s="75"/>
      <c r="P140" s="75"/>
      <c r="Q140" s="75"/>
      <c r="R140" s="75"/>
      <c r="S140" s="75"/>
      <c r="T140" s="76"/>
      <c r="U140" s="41"/>
      <c r="V140" s="41"/>
      <c r="W140" s="41"/>
      <c r="X140" s="41"/>
      <c r="Y140" s="41"/>
      <c r="Z140" s="41"/>
      <c r="AA140" s="41"/>
      <c r="AB140" s="41"/>
      <c r="AC140" s="41"/>
      <c r="AD140" s="41"/>
      <c r="AE140" s="41"/>
      <c r="AT140" s="22" t="s">
        <v>338</v>
      </c>
      <c r="AU140" s="22" t="s">
        <v>79</v>
      </c>
    </row>
    <row r="141" s="2" customFormat="1" ht="16.5" customHeight="1">
      <c r="A141" s="41"/>
      <c r="B141" s="176"/>
      <c r="C141" s="224" t="s">
        <v>171</v>
      </c>
      <c r="D141" s="224" t="s">
        <v>539</v>
      </c>
      <c r="E141" s="225" t="s">
        <v>4561</v>
      </c>
      <c r="F141" s="226" t="s">
        <v>7750</v>
      </c>
      <c r="G141" s="227" t="s">
        <v>367</v>
      </c>
      <c r="H141" s="228">
        <v>2</v>
      </c>
      <c r="I141" s="229"/>
      <c r="J141" s="230">
        <f>ROUND(I141*H141,2)</f>
        <v>0</v>
      </c>
      <c r="K141" s="226" t="s">
        <v>3</v>
      </c>
      <c r="L141" s="231"/>
      <c r="M141" s="232" t="s">
        <v>3</v>
      </c>
      <c r="N141" s="233" t="s">
        <v>40</v>
      </c>
      <c r="O141" s="75"/>
      <c r="P141" s="186">
        <f>O141*H141</f>
        <v>0</v>
      </c>
      <c r="Q141" s="186">
        <v>0</v>
      </c>
      <c r="R141" s="186">
        <f>Q141*H141</f>
        <v>0</v>
      </c>
      <c r="S141" s="186">
        <v>0</v>
      </c>
      <c r="T141" s="187">
        <f>S141*H141</f>
        <v>0</v>
      </c>
      <c r="U141" s="41"/>
      <c r="V141" s="41"/>
      <c r="W141" s="41"/>
      <c r="X141" s="41"/>
      <c r="Y141" s="41"/>
      <c r="Z141" s="41"/>
      <c r="AA141" s="41"/>
      <c r="AB141" s="41"/>
      <c r="AC141" s="41"/>
      <c r="AD141" s="41"/>
      <c r="AE141" s="41"/>
      <c r="AR141" s="188" t="s">
        <v>171</v>
      </c>
      <c r="AT141" s="188" t="s">
        <v>539</v>
      </c>
      <c r="AU141" s="188" t="s">
        <v>79</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113</v>
      </c>
      <c r="BM141" s="188" t="s">
        <v>7751</v>
      </c>
    </row>
    <row r="142" s="2" customFormat="1" ht="24.15" customHeight="1">
      <c r="A142" s="41"/>
      <c r="B142" s="176"/>
      <c r="C142" s="177" t="s">
        <v>183</v>
      </c>
      <c r="D142" s="177" t="s">
        <v>331</v>
      </c>
      <c r="E142" s="178" t="s">
        <v>7755</v>
      </c>
      <c r="F142" s="179" t="s">
        <v>7756</v>
      </c>
      <c r="G142" s="180" t="s">
        <v>574</v>
      </c>
      <c r="H142" s="181">
        <v>3</v>
      </c>
      <c r="I142" s="182"/>
      <c r="J142" s="183">
        <f>ROUND(I142*H142,2)</f>
        <v>0</v>
      </c>
      <c r="K142" s="179" t="s">
        <v>335</v>
      </c>
      <c r="L142" s="42"/>
      <c r="M142" s="184" t="s">
        <v>3</v>
      </c>
      <c r="N142" s="185" t="s">
        <v>40</v>
      </c>
      <c r="O142" s="75"/>
      <c r="P142" s="186">
        <f>O142*H142</f>
        <v>0</v>
      </c>
      <c r="Q142" s="186">
        <v>0.001</v>
      </c>
      <c r="R142" s="186">
        <f>Q142*H142</f>
        <v>0.0030000000000000001</v>
      </c>
      <c r="S142" s="186">
        <v>0</v>
      </c>
      <c r="T142" s="187">
        <f>S142*H142</f>
        <v>0</v>
      </c>
      <c r="U142" s="41"/>
      <c r="V142" s="41"/>
      <c r="W142" s="41"/>
      <c r="X142" s="41"/>
      <c r="Y142" s="41"/>
      <c r="Z142" s="41"/>
      <c r="AA142" s="41"/>
      <c r="AB142" s="41"/>
      <c r="AC142" s="41"/>
      <c r="AD142" s="41"/>
      <c r="AE142" s="41"/>
      <c r="AR142" s="188" t="s">
        <v>113</v>
      </c>
      <c r="AT142" s="188" t="s">
        <v>331</v>
      </c>
      <c r="AU142" s="188" t="s">
        <v>79</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7757</v>
      </c>
    </row>
    <row r="143" s="2" customFormat="1">
      <c r="A143" s="41"/>
      <c r="B143" s="42"/>
      <c r="C143" s="41"/>
      <c r="D143" s="190" t="s">
        <v>338</v>
      </c>
      <c r="E143" s="41"/>
      <c r="F143" s="191" t="s">
        <v>7758</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79</v>
      </c>
    </row>
    <row r="144" s="2" customFormat="1" ht="16.5" customHeight="1">
      <c r="A144" s="41"/>
      <c r="B144" s="176"/>
      <c r="C144" s="224" t="s">
        <v>235</v>
      </c>
      <c r="D144" s="224" t="s">
        <v>539</v>
      </c>
      <c r="E144" s="225" t="s">
        <v>4538</v>
      </c>
      <c r="F144" s="226" t="s">
        <v>7761</v>
      </c>
      <c r="G144" s="227" t="s">
        <v>367</v>
      </c>
      <c r="H144" s="228">
        <v>3</v>
      </c>
      <c r="I144" s="229"/>
      <c r="J144" s="230">
        <f>ROUND(I144*H144,2)</f>
        <v>0</v>
      </c>
      <c r="K144" s="226" t="s">
        <v>3</v>
      </c>
      <c r="L144" s="231"/>
      <c r="M144" s="232" t="s">
        <v>3</v>
      </c>
      <c r="N144" s="233"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171</v>
      </c>
      <c r="AT144" s="188" t="s">
        <v>539</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7762</v>
      </c>
    </row>
    <row r="145" s="2" customFormat="1" ht="21.75" customHeight="1">
      <c r="A145" s="41"/>
      <c r="B145" s="176"/>
      <c r="C145" s="177" t="s">
        <v>239</v>
      </c>
      <c r="D145" s="177" t="s">
        <v>331</v>
      </c>
      <c r="E145" s="178" t="s">
        <v>4440</v>
      </c>
      <c r="F145" s="179" t="s">
        <v>8904</v>
      </c>
      <c r="G145" s="180" t="s">
        <v>367</v>
      </c>
      <c r="H145" s="181">
        <v>4</v>
      </c>
      <c r="I145" s="182"/>
      <c r="J145" s="183">
        <f>ROUND(I145*H145,2)</f>
        <v>0</v>
      </c>
      <c r="K145" s="179" t="s">
        <v>3</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79</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8905</v>
      </c>
    </row>
    <row r="146" s="12" customFormat="1" ht="22.8" customHeight="1">
      <c r="A146" s="12"/>
      <c r="B146" s="163"/>
      <c r="C146" s="12"/>
      <c r="D146" s="164" t="s">
        <v>68</v>
      </c>
      <c r="E146" s="174" t="s">
        <v>932</v>
      </c>
      <c r="F146" s="174" t="s">
        <v>933</v>
      </c>
      <c r="G146" s="12"/>
      <c r="H146" s="12"/>
      <c r="I146" s="166"/>
      <c r="J146" s="175">
        <f>BK146</f>
        <v>0</v>
      </c>
      <c r="K146" s="12"/>
      <c r="L146" s="163"/>
      <c r="M146" s="168"/>
      <c r="N146" s="169"/>
      <c r="O146" s="169"/>
      <c r="P146" s="170">
        <f>SUM(P147:P148)</f>
        <v>0</v>
      </c>
      <c r="Q146" s="169"/>
      <c r="R146" s="170">
        <f>SUM(R147:R148)</f>
        <v>0</v>
      </c>
      <c r="S146" s="169"/>
      <c r="T146" s="171">
        <f>SUM(T147:T148)</f>
        <v>0</v>
      </c>
      <c r="U146" s="12"/>
      <c r="V146" s="12"/>
      <c r="W146" s="12"/>
      <c r="X146" s="12"/>
      <c r="Y146" s="12"/>
      <c r="Z146" s="12"/>
      <c r="AA146" s="12"/>
      <c r="AB146" s="12"/>
      <c r="AC146" s="12"/>
      <c r="AD146" s="12"/>
      <c r="AE146" s="12"/>
      <c r="AR146" s="164" t="s">
        <v>76</v>
      </c>
      <c r="AT146" s="172" t="s">
        <v>68</v>
      </c>
      <c r="AU146" s="172" t="s">
        <v>76</v>
      </c>
      <c r="AY146" s="164" t="s">
        <v>328</v>
      </c>
      <c r="BK146" s="173">
        <f>SUM(BK147:BK148)</f>
        <v>0</v>
      </c>
    </row>
    <row r="147" s="2" customFormat="1" ht="55.5" customHeight="1">
      <c r="A147" s="41"/>
      <c r="B147" s="176"/>
      <c r="C147" s="177" t="s">
        <v>9</v>
      </c>
      <c r="D147" s="177" t="s">
        <v>331</v>
      </c>
      <c r="E147" s="178" t="s">
        <v>5353</v>
      </c>
      <c r="F147" s="179" t="s">
        <v>5354</v>
      </c>
      <c r="G147" s="180" t="s">
        <v>585</v>
      </c>
      <c r="H147" s="181">
        <v>2.4260000000000002</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7806</v>
      </c>
    </row>
    <row r="148" s="2" customFormat="1">
      <c r="A148" s="41"/>
      <c r="B148" s="42"/>
      <c r="C148" s="41"/>
      <c r="D148" s="190" t="s">
        <v>338</v>
      </c>
      <c r="E148" s="41"/>
      <c r="F148" s="191" t="s">
        <v>5356</v>
      </c>
      <c r="G148" s="41"/>
      <c r="H148" s="41"/>
      <c r="I148" s="192"/>
      <c r="J148" s="41"/>
      <c r="K148" s="41"/>
      <c r="L148" s="42"/>
      <c r="M148" s="197"/>
      <c r="N148" s="198"/>
      <c r="O148" s="199"/>
      <c r="P148" s="199"/>
      <c r="Q148" s="199"/>
      <c r="R148" s="199"/>
      <c r="S148" s="199"/>
      <c r="T148" s="200"/>
      <c r="U148" s="41"/>
      <c r="V148" s="41"/>
      <c r="W148" s="41"/>
      <c r="X148" s="41"/>
      <c r="Y148" s="41"/>
      <c r="Z148" s="41"/>
      <c r="AA148" s="41"/>
      <c r="AB148" s="41"/>
      <c r="AC148" s="41"/>
      <c r="AD148" s="41"/>
      <c r="AE148" s="41"/>
      <c r="AT148" s="22" t="s">
        <v>338</v>
      </c>
      <c r="AU148" s="22" t="s">
        <v>79</v>
      </c>
    </row>
    <row r="149" s="2" customFormat="1" ht="6.96" customHeight="1">
      <c r="A149" s="41"/>
      <c r="B149" s="58"/>
      <c r="C149" s="59"/>
      <c r="D149" s="59"/>
      <c r="E149" s="59"/>
      <c r="F149" s="59"/>
      <c r="G149" s="59"/>
      <c r="H149" s="59"/>
      <c r="I149" s="59"/>
      <c r="J149" s="59"/>
      <c r="K149" s="59"/>
      <c r="L149" s="42"/>
      <c r="M149" s="41"/>
      <c r="O149" s="41"/>
      <c r="P149" s="41"/>
      <c r="Q149" s="41"/>
      <c r="R149" s="41"/>
      <c r="S149" s="41"/>
      <c r="T149" s="41"/>
      <c r="U149" s="41"/>
      <c r="V149" s="41"/>
      <c r="W149" s="41"/>
      <c r="X149" s="41"/>
      <c r="Y149" s="41"/>
      <c r="Z149" s="41"/>
      <c r="AA149" s="41"/>
      <c r="AB149" s="41"/>
      <c r="AC149" s="41"/>
      <c r="AD149" s="41"/>
      <c r="AE149" s="41"/>
    </row>
  </sheetData>
  <autoFilter ref="C97:K148"/>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5_01/133251101"/>
    <hyperlink ref="F110" r:id="rId2" display="https://podminky.urs.cz/item/CS_URS_2025_01/162751117"/>
    <hyperlink ref="F117" r:id="rId3" display="https://podminky.urs.cz/item/CS_URS_2025_01/162751119"/>
    <hyperlink ref="F121" r:id="rId4" display="https://podminky.urs.cz/item/CS_URS_2025_01/997013873"/>
    <hyperlink ref="F126" r:id="rId5" display="https://podminky.urs.cz/item/CS_URS_2025_01/275313511"/>
    <hyperlink ref="F133" r:id="rId6" display="https://podminky.urs.cz/item/CS_URS_2025_01/632451454"/>
    <hyperlink ref="F140" r:id="rId7" display="https://podminky.urs.cz/item/CS_URS_2025_01/936104211"/>
    <hyperlink ref="F143" r:id="rId8" display="https://podminky.urs.cz/item/CS_URS_2025_01/936124113"/>
    <hyperlink ref="F148" r:id="rId9" display="https://podminky.urs.cz/item/CS_URS_2025_01/998011001"/>
  </hyperlinks>
  <pageMargins left="0.39375" right="0.39375" top="0.39375" bottom="0.39375" header="0" footer="0"/>
  <pageSetup paperSize="9" orientation="portrait" blackAndWhite="1" fitToHeight="100"/>
  <headerFooter>
    <oddFooter>&amp;CStrana &amp;P z &amp;N</oddFooter>
  </headerFooter>
  <drawing r:id="rId10"/>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261</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9068</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8887</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9245</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ROUND((SUM(BE98:BE395)),  2)</f>
        <v>0</v>
      </c>
      <c r="G37" s="41"/>
      <c r="H37" s="41"/>
      <c r="I37" s="135">
        <v>0.20999999999999999</v>
      </c>
      <c r="J37" s="134">
        <f>ROUND(((SUM(BE98:BE395))*I37),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ROUND((SUM(BF98:BF395)),  2)</f>
        <v>0</v>
      </c>
      <c r="G38" s="41"/>
      <c r="H38" s="41"/>
      <c r="I38" s="135">
        <v>0.12</v>
      </c>
      <c r="J38" s="134">
        <f>ROUND(((SUM(BF98:BF395))*I38),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ROUND((SUM(BG98:BG395)),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ROUND((SUM(BH98:BH395)),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ROUND((SUM(BI98:BI395)),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9068</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8887</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Objekt2 - Vegetační úpravy Etapa 3</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7809</v>
      </c>
      <c r="E68" s="147"/>
      <c r="F68" s="147"/>
      <c r="G68" s="147"/>
      <c r="H68" s="147"/>
      <c r="I68" s="147"/>
      <c r="J68" s="148">
        <f>J99</f>
        <v>0</v>
      </c>
      <c r="K68" s="9"/>
      <c r="L68" s="145"/>
      <c r="S68" s="9"/>
      <c r="T68" s="9"/>
      <c r="U68" s="9"/>
      <c r="V68" s="9"/>
      <c r="W68" s="9"/>
      <c r="X68" s="9"/>
      <c r="Y68" s="9"/>
      <c r="Z68" s="9"/>
      <c r="AA68" s="9"/>
      <c r="AB68" s="9"/>
      <c r="AC68" s="9"/>
      <c r="AD68" s="9"/>
      <c r="AE68" s="9"/>
    </row>
    <row r="69" s="9" customFormat="1" ht="24.96" customHeight="1">
      <c r="A69" s="9"/>
      <c r="B69" s="145"/>
      <c r="C69" s="9"/>
      <c r="D69" s="146" t="s">
        <v>7810</v>
      </c>
      <c r="E69" s="147"/>
      <c r="F69" s="147"/>
      <c r="G69" s="147"/>
      <c r="H69" s="147"/>
      <c r="I69" s="147"/>
      <c r="J69" s="148">
        <f>J120</f>
        <v>0</v>
      </c>
      <c r="K69" s="9"/>
      <c r="L69" s="145"/>
      <c r="S69" s="9"/>
      <c r="T69" s="9"/>
      <c r="U69" s="9"/>
      <c r="V69" s="9"/>
      <c r="W69" s="9"/>
      <c r="X69" s="9"/>
      <c r="Y69" s="9"/>
      <c r="Z69" s="9"/>
      <c r="AA69" s="9"/>
      <c r="AB69" s="9"/>
      <c r="AC69" s="9"/>
      <c r="AD69" s="9"/>
      <c r="AE69" s="9"/>
    </row>
    <row r="70" s="9" customFormat="1" ht="24.96" customHeight="1">
      <c r="A70" s="9"/>
      <c r="B70" s="145"/>
      <c r="C70" s="9"/>
      <c r="D70" s="146" t="s">
        <v>7811</v>
      </c>
      <c r="E70" s="147"/>
      <c r="F70" s="147"/>
      <c r="G70" s="147"/>
      <c r="H70" s="147"/>
      <c r="I70" s="147"/>
      <c r="J70" s="148">
        <f>J184</f>
        <v>0</v>
      </c>
      <c r="K70" s="9"/>
      <c r="L70" s="145"/>
      <c r="S70" s="9"/>
      <c r="T70" s="9"/>
      <c r="U70" s="9"/>
      <c r="V70" s="9"/>
      <c r="W70" s="9"/>
      <c r="X70" s="9"/>
      <c r="Y70" s="9"/>
      <c r="Z70" s="9"/>
      <c r="AA70" s="9"/>
      <c r="AB70" s="9"/>
      <c r="AC70" s="9"/>
      <c r="AD70" s="9"/>
      <c r="AE70" s="9"/>
    </row>
    <row r="71" s="9" customFormat="1" ht="24.96" customHeight="1">
      <c r="A71" s="9"/>
      <c r="B71" s="145"/>
      <c r="C71" s="9"/>
      <c r="D71" s="146" t="s">
        <v>7812</v>
      </c>
      <c r="E71" s="147"/>
      <c r="F71" s="147"/>
      <c r="G71" s="147"/>
      <c r="H71" s="147"/>
      <c r="I71" s="147"/>
      <c r="J71" s="148">
        <f>J209</f>
        <v>0</v>
      </c>
      <c r="K71" s="9"/>
      <c r="L71" s="145"/>
      <c r="S71" s="9"/>
      <c r="T71" s="9"/>
      <c r="U71" s="9"/>
      <c r="V71" s="9"/>
      <c r="W71" s="9"/>
      <c r="X71" s="9"/>
      <c r="Y71" s="9"/>
      <c r="Z71" s="9"/>
      <c r="AA71" s="9"/>
      <c r="AB71" s="9"/>
      <c r="AC71" s="9"/>
      <c r="AD71" s="9"/>
      <c r="AE71" s="9"/>
    </row>
    <row r="72" s="9" customFormat="1" ht="24.96" customHeight="1">
      <c r="A72" s="9"/>
      <c r="B72" s="145"/>
      <c r="C72" s="9"/>
      <c r="D72" s="146" t="s">
        <v>7813</v>
      </c>
      <c r="E72" s="147"/>
      <c r="F72" s="147"/>
      <c r="G72" s="147"/>
      <c r="H72" s="147"/>
      <c r="I72" s="147"/>
      <c r="J72" s="148">
        <f>J219</f>
        <v>0</v>
      </c>
      <c r="K72" s="9"/>
      <c r="L72" s="145"/>
      <c r="S72" s="9"/>
      <c r="T72" s="9"/>
      <c r="U72" s="9"/>
      <c r="V72" s="9"/>
      <c r="W72" s="9"/>
      <c r="X72" s="9"/>
      <c r="Y72" s="9"/>
      <c r="Z72" s="9"/>
      <c r="AA72" s="9"/>
      <c r="AB72" s="9"/>
      <c r="AC72" s="9"/>
      <c r="AD72" s="9"/>
      <c r="AE72" s="9"/>
    </row>
    <row r="73" s="9" customFormat="1" ht="24.96" customHeight="1">
      <c r="A73" s="9"/>
      <c r="B73" s="145"/>
      <c r="C73" s="9"/>
      <c r="D73" s="146" t="s">
        <v>7815</v>
      </c>
      <c r="E73" s="147"/>
      <c r="F73" s="147"/>
      <c r="G73" s="147"/>
      <c r="H73" s="147"/>
      <c r="I73" s="147"/>
      <c r="J73" s="148">
        <f>J312</f>
        <v>0</v>
      </c>
      <c r="K73" s="9"/>
      <c r="L73" s="145"/>
      <c r="S73" s="9"/>
      <c r="T73" s="9"/>
      <c r="U73" s="9"/>
      <c r="V73" s="9"/>
      <c r="W73" s="9"/>
      <c r="X73" s="9"/>
      <c r="Y73" s="9"/>
      <c r="Z73" s="9"/>
      <c r="AA73" s="9"/>
      <c r="AB73" s="9"/>
      <c r="AC73" s="9"/>
      <c r="AD73" s="9"/>
      <c r="AE73" s="9"/>
    </row>
    <row r="74" s="9" customFormat="1" ht="24.96" customHeight="1">
      <c r="A74" s="9"/>
      <c r="B74" s="145"/>
      <c r="C74" s="9"/>
      <c r="D74" s="146" t="s">
        <v>7818</v>
      </c>
      <c r="E74" s="147"/>
      <c r="F74" s="147"/>
      <c r="G74" s="147"/>
      <c r="H74" s="147"/>
      <c r="I74" s="147"/>
      <c r="J74" s="148">
        <f>J337</f>
        <v>0</v>
      </c>
      <c r="K74" s="9"/>
      <c r="L74" s="145"/>
      <c r="S74" s="9"/>
      <c r="T74" s="9"/>
      <c r="U74" s="9"/>
      <c r="V74" s="9"/>
      <c r="W74" s="9"/>
      <c r="X74" s="9"/>
      <c r="Y74" s="9"/>
      <c r="Z74" s="9"/>
      <c r="AA74" s="9"/>
      <c r="AB74" s="9"/>
      <c r="AC74" s="9"/>
      <c r="AD74" s="9"/>
      <c r="AE74" s="9"/>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9068</v>
      </c>
      <c r="F86" s="1"/>
      <c r="G86" s="1"/>
      <c r="H86" s="1"/>
      <c r="L86" s="25"/>
    </row>
    <row r="87" s="1" customFormat="1" ht="12" customHeight="1">
      <c r="B87" s="25"/>
      <c r="C87" s="35" t="s">
        <v>303</v>
      </c>
      <c r="L87" s="25"/>
    </row>
    <row r="88" s="2" customFormat="1" ht="16.5" customHeight="1">
      <c r="A88" s="41"/>
      <c r="B88" s="42"/>
      <c r="C88" s="41"/>
      <c r="D88" s="41"/>
      <c r="E88" s="128" t="s">
        <v>419</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8887</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Objekt2 - Vegetační úpravy Etapa 3</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P99+P120+P184+P209+P219+P312+P337</f>
        <v>0</v>
      </c>
      <c r="Q98" s="87"/>
      <c r="R98" s="160">
        <f>R99+R120+R184+R209+R219+R312+R337</f>
        <v>0</v>
      </c>
      <c r="S98" s="87"/>
      <c r="T98" s="161">
        <f>T99+T120+T184+T209+T219+T312+T337</f>
        <v>0</v>
      </c>
      <c r="U98" s="41"/>
      <c r="V98" s="41"/>
      <c r="W98" s="41"/>
      <c r="X98" s="41"/>
      <c r="Y98" s="41"/>
      <c r="Z98" s="41"/>
      <c r="AA98" s="41"/>
      <c r="AB98" s="41"/>
      <c r="AC98" s="41"/>
      <c r="AD98" s="41"/>
      <c r="AE98" s="41"/>
      <c r="AT98" s="22" t="s">
        <v>68</v>
      </c>
      <c r="AU98" s="22" t="s">
        <v>310</v>
      </c>
      <c r="BK98" s="162">
        <f>BK99+BK120+BK184+BK209+BK219+BK312+BK337</f>
        <v>0</v>
      </c>
    </row>
    <row r="99" s="12" customFormat="1" ht="25.92" customHeight="1">
      <c r="A99" s="12"/>
      <c r="B99" s="163"/>
      <c r="C99" s="12"/>
      <c r="D99" s="164" t="s">
        <v>68</v>
      </c>
      <c r="E99" s="165" t="s">
        <v>7821</v>
      </c>
      <c r="F99" s="165" t="s">
        <v>7822</v>
      </c>
      <c r="G99" s="12"/>
      <c r="H99" s="12"/>
      <c r="I99" s="166"/>
      <c r="J99" s="167">
        <f>BK99</f>
        <v>0</v>
      </c>
      <c r="K99" s="12"/>
      <c r="L99" s="163"/>
      <c r="M99" s="168"/>
      <c r="N99" s="169"/>
      <c r="O99" s="169"/>
      <c r="P99" s="170">
        <f>SUM(P100:P119)</f>
        <v>0</v>
      </c>
      <c r="Q99" s="169"/>
      <c r="R99" s="170">
        <f>SUM(R100:R119)</f>
        <v>0</v>
      </c>
      <c r="S99" s="169"/>
      <c r="T99" s="171">
        <f>SUM(T100:T119)</f>
        <v>0</v>
      </c>
      <c r="U99" s="12"/>
      <c r="V99" s="12"/>
      <c r="W99" s="12"/>
      <c r="X99" s="12"/>
      <c r="Y99" s="12"/>
      <c r="Z99" s="12"/>
      <c r="AA99" s="12"/>
      <c r="AB99" s="12"/>
      <c r="AC99" s="12"/>
      <c r="AD99" s="12"/>
      <c r="AE99" s="12"/>
      <c r="AR99" s="164" t="s">
        <v>76</v>
      </c>
      <c r="AT99" s="172" t="s">
        <v>68</v>
      </c>
      <c r="AU99" s="172" t="s">
        <v>69</v>
      </c>
      <c r="AY99" s="164" t="s">
        <v>328</v>
      </c>
      <c r="BK99" s="173">
        <f>SUM(BK100:BK119)</f>
        <v>0</v>
      </c>
    </row>
    <row r="100" s="2" customFormat="1" ht="24.15" customHeight="1">
      <c r="A100" s="41"/>
      <c r="B100" s="176"/>
      <c r="C100" s="177" t="s">
        <v>76</v>
      </c>
      <c r="D100" s="177" t="s">
        <v>331</v>
      </c>
      <c r="E100" s="178" t="s">
        <v>7823</v>
      </c>
      <c r="F100" s="179" t="s">
        <v>7824</v>
      </c>
      <c r="G100" s="180" t="s">
        <v>476</v>
      </c>
      <c r="H100" s="181">
        <v>48</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79</v>
      </c>
    </row>
    <row r="101" s="2" customFormat="1">
      <c r="A101" s="41"/>
      <c r="B101" s="42"/>
      <c r="C101" s="41"/>
      <c r="D101" s="190" t="s">
        <v>338</v>
      </c>
      <c r="E101" s="41"/>
      <c r="F101" s="191" t="s">
        <v>7825</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76</v>
      </c>
    </row>
    <row r="102" s="2" customFormat="1">
      <c r="A102" s="41"/>
      <c r="B102" s="42"/>
      <c r="C102" s="41"/>
      <c r="D102" s="195" t="s">
        <v>340</v>
      </c>
      <c r="E102" s="41"/>
      <c r="F102" s="196" t="s">
        <v>9246</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340</v>
      </c>
      <c r="AU102" s="22" t="s">
        <v>76</v>
      </c>
    </row>
    <row r="103" s="15" customFormat="1">
      <c r="A103" s="15"/>
      <c r="B103" s="217"/>
      <c r="C103" s="15"/>
      <c r="D103" s="195" t="s">
        <v>442</v>
      </c>
      <c r="E103" s="218" t="s">
        <v>3</v>
      </c>
      <c r="F103" s="219" t="s">
        <v>9247</v>
      </c>
      <c r="G103" s="15"/>
      <c r="H103" s="218" t="s">
        <v>3</v>
      </c>
      <c r="I103" s="220"/>
      <c r="J103" s="15"/>
      <c r="K103" s="15"/>
      <c r="L103" s="217"/>
      <c r="M103" s="221"/>
      <c r="N103" s="222"/>
      <c r="O103" s="222"/>
      <c r="P103" s="222"/>
      <c r="Q103" s="222"/>
      <c r="R103" s="222"/>
      <c r="S103" s="222"/>
      <c r="T103" s="223"/>
      <c r="U103" s="15"/>
      <c r="V103" s="15"/>
      <c r="W103" s="15"/>
      <c r="X103" s="15"/>
      <c r="Y103" s="15"/>
      <c r="Z103" s="15"/>
      <c r="AA103" s="15"/>
      <c r="AB103" s="15"/>
      <c r="AC103" s="15"/>
      <c r="AD103" s="15"/>
      <c r="AE103" s="15"/>
      <c r="AT103" s="218" t="s">
        <v>442</v>
      </c>
      <c r="AU103" s="218" t="s">
        <v>76</v>
      </c>
      <c r="AV103" s="15" t="s">
        <v>76</v>
      </c>
      <c r="AW103" s="15" t="s">
        <v>31</v>
      </c>
      <c r="AX103" s="15" t="s">
        <v>69</v>
      </c>
      <c r="AY103" s="218" t="s">
        <v>328</v>
      </c>
    </row>
    <row r="104" s="13" customFormat="1">
      <c r="A104" s="13"/>
      <c r="B104" s="201"/>
      <c r="C104" s="13"/>
      <c r="D104" s="195" t="s">
        <v>442</v>
      </c>
      <c r="E104" s="202" t="s">
        <v>3</v>
      </c>
      <c r="F104" s="203" t="s">
        <v>9248</v>
      </c>
      <c r="G104" s="13"/>
      <c r="H104" s="204">
        <v>48</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76</v>
      </c>
      <c r="AV104" s="13" t="s">
        <v>79</v>
      </c>
      <c r="AW104" s="13" t="s">
        <v>31</v>
      </c>
      <c r="AX104" s="13" t="s">
        <v>69</v>
      </c>
      <c r="AY104" s="202" t="s">
        <v>328</v>
      </c>
    </row>
    <row r="105" s="14" customFormat="1">
      <c r="A105" s="14"/>
      <c r="B105" s="209"/>
      <c r="C105" s="14"/>
      <c r="D105" s="195" t="s">
        <v>442</v>
      </c>
      <c r="E105" s="210" t="s">
        <v>3</v>
      </c>
      <c r="F105" s="211" t="s">
        <v>452</v>
      </c>
      <c r="G105" s="14"/>
      <c r="H105" s="212">
        <v>48</v>
      </c>
      <c r="I105" s="213"/>
      <c r="J105" s="14"/>
      <c r="K105" s="14"/>
      <c r="L105" s="209"/>
      <c r="M105" s="214"/>
      <c r="N105" s="215"/>
      <c r="O105" s="215"/>
      <c r="P105" s="215"/>
      <c r="Q105" s="215"/>
      <c r="R105" s="215"/>
      <c r="S105" s="215"/>
      <c r="T105" s="216"/>
      <c r="U105" s="14"/>
      <c r="V105" s="14"/>
      <c r="W105" s="14"/>
      <c r="X105" s="14"/>
      <c r="Y105" s="14"/>
      <c r="Z105" s="14"/>
      <c r="AA105" s="14"/>
      <c r="AB105" s="14"/>
      <c r="AC105" s="14"/>
      <c r="AD105" s="14"/>
      <c r="AE105" s="14"/>
      <c r="AT105" s="210" t="s">
        <v>442</v>
      </c>
      <c r="AU105" s="210" t="s">
        <v>76</v>
      </c>
      <c r="AV105" s="14" t="s">
        <v>113</v>
      </c>
      <c r="AW105" s="14" t="s">
        <v>31</v>
      </c>
      <c r="AX105" s="14" t="s">
        <v>76</v>
      </c>
      <c r="AY105" s="210" t="s">
        <v>328</v>
      </c>
    </row>
    <row r="106" s="2" customFormat="1" ht="33" customHeight="1">
      <c r="A106" s="41"/>
      <c r="B106" s="176"/>
      <c r="C106" s="177" t="s">
        <v>79</v>
      </c>
      <c r="D106" s="177" t="s">
        <v>331</v>
      </c>
      <c r="E106" s="178" t="s">
        <v>7829</v>
      </c>
      <c r="F106" s="179" t="s">
        <v>7830</v>
      </c>
      <c r="G106" s="180" t="s">
        <v>476</v>
      </c>
      <c r="H106" s="181">
        <v>48</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113</v>
      </c>
    </row>
    <row r="107" s="2" customFormat="1">
      <c r="A107" s="41"/>
      <c r="B107" s="42"/>
      <c r="C107" s="41"/>
      <c r="D107" s="190" t="s">
        <v>338</v>
      </c>
      <c r="E107" s="41"/>
      <c r="F107" s="191" t="s">
        <v>7831</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76</v>
      </c>
    </row>
    <row r="108" s="2" customFormat="1" ht="44.25" customHeight="1">
      <c r="A108" s="41"/>
      <c r="B108" s="176"/>
      <c r="C108" s="177" t="s">
        <v>87</v>
      </c>
      <c r="D108" s="177" t="s">
        <v>331</v>
      </c>
      <c r="E108" s="178" t="s">
        <v>7832</v>
      </c>
      <c r="F108" s="179" t="s">
        <v>7833</v>
      </c>
      <c r="G108" s="180" t="s">
        <v>574</v>
      </c>
      <c r="H108" s="181">
        <v>1</v>
      </c>
      <c r="I108" s="182"/>
      <c r="J108" s="183">
        <f>ROUND(I108*H108,2)</f>
        <v>0</v>
      </c>
      <c r="K108" s="179" t="s">
        <v>335</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150</v>
      </c>
    </row>
    <row r="109" s="2" customFormat="1">
      <c r="A109" s="41"/>
      <c r="B109" s="42"/>
      <c r="C109" s="41"/>
      <c r="D109" s="190" t="s">
        <v>338</v>
      </c>
      <c r="E109" s="41"/>
      <c r="F109" s="191" t="s">
        <v>7834</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76</v>
      </c>
    </row>
    <row r="110" s="2" customFormat="1">
      <c r="A110" s="41"/>
      <c r="B110" s="42"/>
      <c r="C110" s="41"/>
      <c r="D110" s="195" t="s">
        <v>340</v>
      </c>
      <c r="E110" s="41"/>
      <c r="F110" s="196" t="s">
        <v>9249</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340</v>
      </c>
      <c r="AU110" s="22" t="s">
        <v>76</v>
      </c>
    </row>
    <row r="111" s="15" customFormat="1">
      <c r="A111" s="15"/>
      <c r="B111" s="217"/>
      <c r="C111" s="15"/>
      <c r="D111" s="195" t="s">
        <v>442</v>
      </c>
      <c r="E111" s="218" t="s">
        <v>3</v>
      </c>
      <c r="F111" s="219" t="s">
        <v>9250</v>
      </c>
      <c r="G111" s="15"/>
      <c r="H111" s="218" t="s">
        <v>3</v>
      </c>
      <c r="I111" s="220"/>
      <c r="J111" s="15"/>
      <c r="K111" s="15"/>
      <c r="L111" s="217"/>
      <c r="M111" s="221"/>
      <c r="N111" s="222"/>
      <c r="O111" s="222"/>
      <c r="P111" s="222"/>
      <c r="Q111" s="222"/>
      <c r="R111" s="222"/>
      <c r="S111" s="222"/>
      <c r="T111" s="223"/>
      <c r="U111" s="15"/>
      <c r="V111" s="15"/>
      <c r="W111" s="15"/>
      <c r="X111" s="15"/>
      <c r="Y111" s="15"/>
      <c r="Z111" s="15"/>
      <c r="AA111" s="15"/>
      <c r="AB111" s="15"/>
      <c r="AC111" s="15"/>
      <c r="AD111" s="15"/>
      <c r="AE111" s="15"/>
      <c r="AT111" s="218" t="s">
        <v>442</v>
      </c>
      <c r="AU111" s="218" t="s">
        <v>76</v>
      </c>
      <c r="AV111" s="15" t="s">
        <v>76</v>
      </c>
      <c r="AW111" s="15" t="s">
        <v>31</v>
      </c>
      <c r="AX111" s="15" t="s">
        <v>69</v>
      </c>
      <c r="AY111" s="218" t="s">
        <v>328</v>
      </c>
    </row>
    <row r="112" s="13" customFormat="1">
      <c r="A112" s="13"/>
      <c r="B112" s="201"/>
      <c r="C112" s="13"/>
      <c r="D112" s="195" t="s">
        <v>442</v>
      </c>
      <c r="E112" s="202" t="s">
        <v>3</v>
      </c>
      <c r="F112" s="203" t="s">
        <v>76</v>
      </c>
      <c r="G112" s="13"/>
      <c r="H112" s="204">
        <v>1</v>
      </c>
      <c r="I112" s="205"/>
      <c r="J112" s="13"/>
      <c r="K112" s="13"/>
      <c r="L112" s="201"/>
      <c r="M112" s="206"/>
      <c r="N112" s="207"/>
      <c r="O112" s="207"/>
      <c r="P112" s="207"/>
      <c r="Q112" s="207"/>
      <c r="R112" s="207"/>
      <c r="S112" s="207"/>
      <c r="T112" s="208"/>
      <c r="U112" s="13"/>
      <c r="V112" s="13"/>
      <c r="W112" s="13"/>
      <c r="X112" s="13"/>
      <c r="Y112" s="13"/>
      <c r="Z112" s="13"/>
      <c r="AA112" s="13"/>
      <c r="AB112" s="13"/>
      <c r="AC112" s="13"/>
      <c r="AD112" s="13"/>
      <c r="AE112" s="13"/>
      <c r="AT112" s="202" t="s">
        <v>442</v>
      </c>
      <c r="AU112" s="202" t="s">
        <v>76</v>
      </c>
      <c r="AV112" s="13" t="s">
        <v>79</v>
      </c>
      <c r="AW112" s="13" t="s">
        <v>31</v>
      </c>
      <c r="AX112" s="13" t="s">
        <v>69</v>
      </c>
      <c r="AY112" s="202" t="s">
        <v>328</v>
      </c>
    </row>
    <row r="113" s="14" customFormat="1">
      <c r="A113" s="14"/>
      <c r="B113" s="209"/>
      <c r="C113" s="14"/>
      <c r="D113" s="195" t="s">
        <v>442</v>
      </c>
      <c r="E113" s="210" t="s">
        <v>3</v>
      </c>
      <c r="F113" s="211" t="s">
        <v>452</v>
      </c>
      <c r="G113" s="14"/>
      <c r="H113" s="212">
        <v>1</v>
      </c>
      <c r="I113" s="213"/>
      <c r="J113" s="14"/>
      <c r="K113" s="14"/>
      <c r="L113" s="209"/>
      <c r="M113" s="214"/>
      <c r="N113" s="215"/>
      <c r="O113" s="215"/>
      <c r="P113" s="215"/>
      <c r="Q113" s="215"/>
      <c r="R113" s="215"/>
      <c r="S113" s="215"/>
      <c r="T113" s="216"/>
      <c r="U113" s="14"/>
      <c r="V113" s="14"/>
      <c r="W113" s="14"/>
      <c r="X113" s="14"/>
      <c r="Y113" s="14"/>
      <c r="Z113" s="14"/>
      <c r="AA113" s="14"/>
      <c r="AB113" s="14"/>
      <c r="AC113" s="14"/>
      <c r="AD113" s="14"/>
      <c r="AE113" s="14"/>
      <c r="AT113" s="210" t="s">
        <v>442</v>
      </c>
      <c r="AU113" s="210" t="s">
        <v>76</v>
      </c>
      <c r="AV113" s="14" t="s">
        <v>113</v>
      </c>
      <c r="AW113" s="14" t="s">
        <v>31</v>
      </c>
      <c r="AX113" s="14" t="s">
        <v>76</v>
      </c>
      <c r="AY113" s="210" t="s">
        <v>328</v>
      </c>
    </row>
    <row r="114" s="2" customFormat="1" ht="44.25" customHeight="1">
      <c r="A114" s="41"/>
      <c r="B114" s="176"/>
      <c r="C114" s="177" t="s">
        <v>113</v>
      </c>
      <c r="D114" s="177" t="s">
        <v>331</v>
      </c>
      <c r="E114" s="178" t="s">
        <v>7836</v>
      </c>
      <c r="F114" s="179" t="s">
        <v>7837</v>
      </c>
      <c r="G114" s="180" t="s">
        <v>574</v>
      </c>
      <c r="H114" s="181">
        <v>1</v>
      </c>
      <c r="I114" s="182"/>
      <c r="J114" s="183">
        <f>ROUND(I114*H114,2)</f>
        <v>0</v>
      </c>
      <c r="K114" s="179" t="s">
        <v>335</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76</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171</v>
      </c>
    </row>
    <row r="115" s="2" customFormat="1">
      <c r="A115" s="41"/>
      <c r="B115" s="42"/>
      <c r="C115" s="41"/>
      <c r="D115" s="190" t="s">
        <v>338</v>
      </c>
      <c r="E115" s="41"/>
      <c r="F115" s="191" t="s">
        <v>7838</v>
      </c>
      <c r="G115" s="41"/>
      <c r="H115" s="41"/>
      <c r="I115" s="192"/>
      <c r="J115" s="41"/>
      <c r="K115" s="41"/>
      <c r="L115" s="42"/>
      <c r="M115" s="193"/>
      <c r="N115" s="194"/>
      <c r="O115" s="75"/>
      <c r="P115" s="75"/>
      <c r="Q115" s="75"/>
      <c r="R115" s="75"/>
      <c r="S115" s="75"/>
      <c r="T115" s="76"/>
      <c r="U115" s="41"/>
      <c r="V115" s="41"/>
      <c r="W115" s="41"/>
      <c r="X115" s="41"/>
      <c r="Y115" s="41"/>
      <c r="Z115" s="41"/>
      <c r="AA115" s="41"/>
      <c r="AB115" s="41"/>
      <c r="AC115" s="41"/>
      <c r="AD115" s="41"/>
      <c r="AE115" s="41"/>
      <c r="AT115" s="22" t="s">
        <v>338</v>
      </c>
      <c r="AU115" s="22" t="s">
        <v>76</v>
      </c>
    </row>
    <row r="116" s="2" customFormat="1">
      <c r="A116" s="41"/>
      <c r="B116" s="42"/>
      <c r="C116" s="41"/>
      <c r="D116" s="195" t="s">
        <v>340</v>
      </c>
      <c r="E116" s="41"/>
      <c r="F116" s="196" t="s">
        <v>9251</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340</v>
      </c>
      <c r="AU116" s="22" t="s">
        <v>76</v>
      </c>
    </row>
    <row r="117" s="2" customFormat="1" ht="44.25" customHeight="1">
      <c r="A117" s="41"/>
      <c r="B117" s="176"/>
      <c r="C117" s="177" t="s">
        <v>138</v>
      </c>
      <c r="D117" s="177" t="s">
        <v>331</v>
      </c>
      <c r="E117" s="178" t="s">
        <v>7840</v>
      </c>
      <c r="F117" s="179" t="s">
        <v>7841</v>
      </c>
      <c r="G117" s="180" t="s">
        <v>574</v>
      </c>
      <c r="H117" s="181">
        <v>1</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76</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235</v>
      </c>
    </row>
    <row r="118" s="2" customFormat="1">
      <c r="A118" s="41"/>
      <c r="B118" s="42"/>
      <c r="C118" s="41"/>
      <c r="D118" s="190" t="s">
        <v>338</v>
      </c>
      <c r="E118" s="41"/>
      <c r="F118" s="191" t="s">
        <v>7842</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76</v>
      </c>
    </row>
    <row r="119" s="2" customFormat="1">
      <c r="A119" s="41"/>
      <c r="B119" s="42"/>
      <c r="C119" s="41"/>
      <c r="D119" s="195" t="s">
        <v>340</v>
      </c>
      <c r="E119" s="41"/>
      <c r="F119" s="196" t="s">
        <v>9252</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340</v>
      </c>
      <c r="AU119" s="22" t="s">
        <v>76</v>
      </c>
    </row>
    <row r="120" s="12" customFormat="1" ht="25.92" customHeight="1">
      <c r="A120" s="12"/>
      <c r="B120" s="163"/>
      <c r="C120" s="12"/>
      <c r="D120" s="164" t="s">
        <v>68</v>
      </c>
      <c r="E120" s="165" t="s">
        <v>7848</v>
      </c>
      <c r="F120" s="165" t="s">
        <v>7849</v>
      </c>
      <c r="G120" s="12"/>
      <c r="H120" s="12"/>
      <c r="I120" s="166"/>
      <c r="J120" s="167">
        <f>BK120</f>
        <v>0</v>
      </c>
      <c r="K120" s="12"/>
      <c r="L120" s="163"/>
      <c r="M120" s="168"/>
      <c r="N120" s="169"/>
      <c r="O120" s="169"/>
      <c r="P120" s="170">
        <f>SUM(P121:P183)</f>
        <v>0</v>
      </c>
      <c r="Q120" s="169"/>
      <c r="R120" s="170">
        <f>SUM(R121:R183)</f>
        <v>0</v>
      </c>
      <c r="S120" s="169"/>
      <c r="T120" s="171">
        <f>SUM(T121:T183)</f>
        <v>0</v>
      </c>
      <c r="U120" s="12"/>
      <c r="V120" s="12"/>
      <c r="W120" s="12"/>
      <c r="X120" s="12"/>
      <c r="Y120" s="12"/>
      <c r="Z120" s="12"/>
      <c r="AA120" s="12"/>
      <c r="AB120" s="12"/>
      <c r="AC120" s="12"/>
      <c r="AD120" s="12"/>
      <c r="AE120" s="12"/>
      <c r="AR120" s="164" t="s">
        <v>76</v>
      </c>
      <c r="AT120" s="172" t="s">
        <v>68</v>
      </c>
      <c r="AU120" s="172" t="s">
        <v>69</v>
      </c>
      <c r="AY120" s="164" t="s">
        <v>328</v>
      </c>
      <c r="BK120" s="173">
        <f>SUM(BK121:BK183)</f>
        <v>0</v>
      </c>
    </row>
    <row r="121" s="2" customFormat="1" ht="24.15" customHeight="1">
      <c r="A121" s="41"/>
      <c r="B121" s="176"/>
      <c r="C121" s="177" t="s">
        <v>150</v>
      </c>
      <c r="D121" s="177" t="s">
        <v>331</v>
      </c>
      <c r="E121" s="178" t="s">
        <v>9253</v>
      </c>
      <c r="F121" s="179" t="s">
        <v>9254</v>
      </c>
      <c r="G121" s="180" t="s">
        <v>574</v>
      </c>
      <c r="H121" s="181">
        <v>1</v>
      </c>
      <c r="I121" s="182"/>
      <c r="J121" s="183">
        <f>ROUND(I121*H121,2)</f>
        <v>0</v>
      </c>
      <c r="K121" s="179" t="s">
        <v>335</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9</v>
      </c>
    </row>
    <row r="122" s="2" customFormat="1">
      <c r="A122" s="41"/>
      <c r="B122" s="42"/>
      <c r="C122" s="41"/>
      <c r="D122" s="190" t="s">
        <v>338</v>
      </c>
      <c r="E122" s="41"/>
      <c r="F122" s="191" t="s">
        <v>9255</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76</v>
      </c>
    </row>
    <row r="123" s="2" customFormat="1">
      <c r="A123" s="41"/>
      <c r="B123" s="42"/>
      <c r="C123" s="41"/>
      <c r="D123" s="195" t="s">
        <v>340</v>
      </c>
      <c r="E123" s="41"/>
      <c r="F123" s="196" t="s">
        <v>9256</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340</v>
      </c>
      <c r="AU123" s="22" t="s">
        <v>76</v>
      </c>
    </row>
    <row r="124" s="2" customFormat="1" ht="24.15" customHeight="1">
      <c r="A124" s="41"/>
      <c r="B124" s="176"/>
      <c r="C124" s="177" t="s">
        <v>168</v>
      </c>
      <c r="D124" s="177" t="s">
        <v>331</v>
      </c>
      <c r="E124" s="178" t="s">
        <v>9257</v>
      </c>
      <c r="F124" s="179" t="s">
        <v>9258</v>
      </c>
      <c r="G124" s="180" t="s">
        <v>574</v>
      </c>
      <c r="H124" s="181">
        <v>1</v>
      </c>
      <c r="I124" s="182"/>
      <c r="J124" s="183">
        <f>ROUND(I124*H124,2)</f>
        <v>0</v>
      </c>
      <c r="K124" s="179" t="s">
        <v>335</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76</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512</v>
      </c>
    </row>
    <row r="125" s="2" customFormat="1">
      <c r="A125" s="41"/>
      <c r="B125" s="42"/>
      <c r="C125" s="41"/>
      <c r="D125" s="190" t="s">
        <v>338</v>
      </c>
      <c r="E125" s="41"/>
      <c r="F125" s="191" t="s">
        <v>9259</v>
      </c>
      <c r="G125" s="41"/>
      <c r="H125" s="41"/>
      <c r="I125" s="192"/>
      <c r="J125" s="41"/>
      <c r="K125" s="41"/>
      <c r="L125" s="42"/>
      <c r="M125" s="193"/>
      <c r="N125" s="194"/>
      <c r="O125" s="75"/>
      <c r="P125" s="75"/>
      <c r="Q125" s="75"/>
      <c r="R125" s="75"/>
      <c r="S125" s="75"/>
      <c r="T125" s="76"/>
      <c r="U125" s="41"/>
      <c r="V125" s="41"/>
      <c r="W125" s="41"/>
      <c r="X125" s="41"/>
      <c r="Y125" s="41"/>
      <c r="Z125" s="41"/>
      <c r="AA125" s="41"/>
      <c r="AB125" s="41"/>
      <c r="AC125" s="41"/>
      <c r="AD125" s="41"/>
      <c r="AE125" s="41"/>
      <c r="AT125" s="22" t="s">
        <v>338</v>
      </c>
      <c r="AU125" s="22" t="s">
        <v>76</v>
      </c>
    </row>
    <row r="126" s="2" customFormat="1">
      <c r="A126" s="41"/>
      <c r="B126" s="42"/>
      <c r="C126" s="41"/>
      <c r="D126" s="195" t="s">
        <v>340</v>
      </c>
      <c r="E126" s="41"/>
      <c r="F126" s="196" t="s">
        <v>9260</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340</v>
      </c>
      <c r="AU126" s="22" t="s">
        <v>76</v>
      </c>
    </row>
    <row r="127" s="2" customFormat="1" ht="24.15" customHeight="1">
      <c r="A127" s="41"/>
      <c r="B127" s="176"/>
      <c r="C127" s="177" t="s">
        <v>171</v>
      </c>
      <c r="D127" s="177" t="s">
        <v>331</v>
      </c>
      <c r="E127" s="178" t="s">
        <v>7866</v>
      </c>
      <c r="F127" s="179" t="s">
        <v>7867</v>
      </c>
      <c r="G127" s="180" t="s">
        <v>574</v>
      </c>
      <c r="H127" s="181">
        <v>1</v>
      </c>
      <c r="I127" s="182"/>
      <c r="J127" s="183">
        <f>ROUND(I127*H127,2)</f>
        <v>0</v>
      </c>
      <c r="K127" s="179" t="s">
        <v>335</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76</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532</v>
      </c>
    </row>
    <row r="128" s="2" customFormat="1">
      <c r="A128" s="41"/>
      <c r="B128" s="42"/>
      <c r="C128" s="41"/>
      <c r="D128" s="190" t="s">
        <v>338</v>
      </c>
      <c r="E128" s="41"/>
      <c r="F128" s="191" t="s">
        <v>7868</v>
      </c>
      <c r="G128" s="41"/>
      <c r="H128" s="41"/>
      <c r="I128" s="192"/>
      <c r="J128" s="41"/>
      <c r="K128" s="41"/>
      <c r="L128" s="42"/>
      <c r="M128" s="193"/>
      <c r="N128" s="194"/>
      <c r="O128" s="75"/>
      <c r="P128" s="75"/>
      <c r="Q128" s="75"/>
      <c r="R128" s="75"/>
      <c r="S128" s="75"/>
      <c r="T128" s="76"/>
      <c r="U128" s="41"/>
      <c r="V128" s="41"/>
      <c r="W128" s="41"/>
      <c r="X128" s="41"/>
      <c r="Y128" s="41"/>
      <c r="Z128" s="41"/>
      <c r="AA128" s="41"/>
      <c r="AB128" s="41"/>
      <c r="AC128" s="41"/>
      <c r="AD128" s="41"/>
      <c r="AE128" s="41"/>
      <c r="AT128" s="22" t="s">
        <v>338</v>
      </c>
      <c r="AU128" s="22" t="s">
        <v>76</v>
      </c>
    </row>
    <row r="129" s="2" customFormat="1">
      <c r="A129" s="41"/>
      <c r="B129" s="42"/>
      <c r="C129" s="41"/>
      <c r="D129" s="195" t="s">
        <v>340</v>
      </c>
      <c r="E129" s="41"/>
      <c r="F129" s="196" t="s">
        <v>9261</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340</v>
      </c>
      <c r="AU129" s="22" t="s">
        <v>76</v>
      </c>
    </row>
    <row r="130" s="2" customFormat="1" ht="24.15" customHeight="1">
      <c r="A130" s="41"/>
      <c r="B130" s="176"/>
      <c r="C130" s="177" t="s">
        <v>183</v>
      </c>
      <c r="D130" s="177" t="s">
        <v>331</v>
      </c>
      <c r="E130" s="178" t="s">
        <v>7870</v>
      </c>
      <c r="F130" s="179" t="s">
        <v>7871</v>
      </c>
      <c r="G130" s="180" t="s">
        <v>574</v>
      </c>
      <c r="H130" s="181">
        <v>2</v>
      </c>
      <c r="I130" s="182"/>
      <c r="J130" s="183">
        <f>ROUND(I130*H130,2)</f>
        <v>0</v>
      </c>
      <c r="K130" s="179" t="s">
        <v>335</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544</v>
      </c>
    </row>
    <row r="131" s="2" customFormat="1">
      <c r="A131" s="41"/>
      <c r="B131" s="42"/>
      <c r="C131" s="41"/>
      <c r="D131" s="190" t="s">
        <v>338</v>
      </c>
      <c r="E131" s="41"/>
      <c r="F131" s="191" t="s">
        <v>7872</v>
      </c>
      <c r="G131" s="41"/>
      <c r="H131" s="41"/>
      <c r="I131" s="192"/>
      <c r="J131" s="41"/>
      <c r="K131" s="41"/>
      <c r="L131" s="42"/>
      <c r="M131" s="193"/>
      <c r="N131" s="194"/>
      <c r="O131" s="75"/>
      <c r="P131" s="75"/>
      <c r="Q131" s="75"/>
      <c r="R131" s="75"/>
      <c r="S131" s="75"/>
      <c r="T131" s="76"/>
      <c r="U131" s="41"/>
      <c r="V131" s="41"/>
      <c r="W131" s="41"/>
      <c r="X131" s="41"/>
      <c r="Y131" s="41"/>
      <c r="Z131" s="41"/>
      <c r="AA131" s="41"/>
      <c r="AB131" s="41"/>
      <c r="AC131" s="41"/>
      <c r="AD131" s="41"/>
      <c r="AE131" s="41"/>
      <c r="AT131" s="22" t="s">
        <v>338</v>
      </c>
      <c r="AU131" s="22" t="s">
        <v>76</v>
      </c>
    </row>
    <row r="132" s="2" customFormat="1">
      <c r="A132" s="41"/>
      <c r="B132" s="42"/>
      <c r="C132" s="41"/>
      <c r="D132" s="195" t="s">
        <v>340</v>
      </c>
      <c r="E132" s="41"/>
      <c r="F132" s="196" t="s">
        <v>9262</v>
      </c>
      <c r="G132" s="41"/>
      <c r="H132" s="41"/>
      <c r="I132" s="192"/>
      <c r="J132" s="41"/>
      <c r="K132" s="41"/>
      <c r="L132" s="42"/>
      <c r="M132" s="193"/>
      <c r="N132" s="194"/>
      <c r="O132" s="75"/>
      <c r="P132" s="75"/>
      <c r="Q132" s="75"/>
      <c r="R132" s="75"/>
      <c r="S132" s="75"/>
      <c r="T132" s="76"/>
      <c r="U132" s="41"/>
      <c r="V132" s="41"/>
      <c r="W132" s="41"/>
      <c r="X132" s="41"/>
      <c r="Y132" s="41"/>
      <c r="Z132" s="41"/>
      <c r="AA132" s="41"/>
      <c r="AB132" s="41"/>
      <c r="AC132" s="41"/>
      <c r="AD132" s="41"/>
      <c r="AE132" s="41"/>
      <c r="AT132" s="22" t="s">
        <v>340</v>
      </c>
      <c r="AU132" s="22" t="s">
        <v>76</v>
      </c>
    </row>
    <row r="133" s="2" customFormat="1" ht="24.15" customHeight="1">
      <c r="A133" s="41"/>
      <c r="B133" s="176"/>
      <c r="C133" s="177" t="s">
        <v>235</v>
      </c>
      <c r="D133" s="177" t="s">
        <v>331</v>
      </c>
      <c r="E133" s="178" t="s">
        <v>9263</v>
      </c>
      <c r="F133" s="179" t="s">
        <v>9264</v>
      </c>
      <c r="G133" s="180" t="s">
        <v>574</v>
      </c>
      <c r="H133" s="181">
        <v>2</v>
      </c>
      <c r="I133" s="182"/>
      <c r="J133" s="183">
        <f>ROUND(I133*H133,2)</f>
        <v>0</v>
      </c>
      <c r="K133" s="179" t="s">
        <v>335</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556</v>
      </c>
    </row>
    <row r="134" s="2" customFormat="1">
      <c r="A134" s="41"/>
      <c r="B134" s="42"/>
      <c r="C134" s="41"/>
      <c r="D134" s="190" t="s">
        <v>338</v>
      </c>
      <c r="E134" s="41"/>
      <c r="F134" s="191" t="s">
        <v>9265</v>
      </c>
      <c r="G134" s="41"/>
      <c r="H134" s="41"/>
      <c r="I134" s="192"/>
      <c r="J134" s="41"/>
      <c r="K134" s="41"/>
      <c r="L134" s="42"/>
      <c r="M134" s="193"/>
      <c r="N134" s="194"/>
      <c r="O134" s="75"/>
      <c r="P134" s="75"/>
      <c r="Q134" s="75"/>
      <c r="R134" s="75"/>
      <c r="S134" s="75"/>
      <c r="T134" s="76"/>
      <c r="U134" s="41"/>
      <c r="V134" s="41"/>
      <c r="W134" s="41"/>
      <c r="X134" s="41"/>
      <c r="Y134" s="41"/>
      <c r="Z134" s="41"/>
      <c r="AA134" s="41"/>
      <c r="AB134" s="41"/>
      <c r="AC134" s="41"/>
      <c r="AD134" s="41"/>
      <c r="AE134" s="41"/>
      <c r="AT134" s="22" t="s">
        <v>338</v>
      </c>
      <c r="AU134" s="22" t="s">
        <v>76</v>
      </c>
    </row>
    <row r="135" s="2" customFormat="1">
      <c r="A135" s="41"/>
      <c r="B135" s="42"/>
      <c r="C135" s="41"/>
      <c r="D135" s="195" t="s">
        <v>340</v>
      </c>
      <c r="E135" s="41"/>
      <c r="F135" s="196" t="s">
        <v>9266</v>
      </c>
      <c r="G135" s="41"/>
      <c r="H135" s="41"/>
      <c r="I135" s="192"/>
      <c r="J135" s="41"/>
      <c r="K135" s="41"/>
      <c r="L135" s="42"/>
      <c r="M135" s="193"/>
      <c r="N135" s="194"/>
      <c r="O135" s="75"/>
      <c r="P135" s="75"/>
      <c r="Q135" s="75"/>
      <c r="R135" s="75"/>
      <c r="S135" s="75"/>
      <c r="T135" s="76"/>
      <c r="U135" s="41"/>
      <c r="V135" s="41"/>
      <c r="W135" s="41"/>
      <c r="X135" s="41"/>
      <c r="Y135" s="41"/>
      <c r="Z135" s="41"/>
      <c r="AA135" s="41"/>
      <c r="AB135" s="41"/>
      <c r="AC135" s="41"/>
      <c r="AD135" s="41"/>
      <c r="AE135" s="41"/>
      <c r="AT135" s="22" t="s">
        <v>340</v>
      </c>
      <c r="AU135" s="22" t="s">
        <v>76</v>
      </c>
    </row>
    <row r="136" s="2" customFormat="1" ht="24.15" customHeight="1">
      <c r="A136" s="41"/>
      <c r="B136" s="176"/>
      <c r="C136" s="177" t="s">
        <v>239</v>
      </c>
      <c r="D136" s="177" t="s">
        <v>331</v>
      </c>
      <c r="E136" s="178" t="s">
        <v>9267</v>
      </c>
      <c r="F136" s="179" t="s">
        <v>9268</v>
      </c>
      <c r="G136" s="180" t="s">
        <v>574</v>
      </c>
      <c r="H136" s="181">
        <v>1</v>
      </c>
      <c r="I136" s="182"/>
      <c r="J136" s="183">
        <f>ROUND(I136*H136,2)</f>
        <v>0</v>
      </c>
      <c r="K136" s="179" t="s">
        <v>335</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113</v>
      </c>
      <c r="AT136" s="188" t="s">
        <v>331</v>
      </c>
      <c r="AU136" s="188" t="s">
        <v>76</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564</v>
      </c>
    </row>
    <row r="137" s="2" customFormat="1">
      <c r="A137" s="41"/>
      <c r="B137" s="42"/>
      <c r="C137" s="41"/>
      <c r="D137" s="190" t="s">
        <v>338</v>
      </c>
      <c r="E137" s="41"/>
      <c r="F137" s="191" t="s">
        <v>9269</v>
      </c>
      <c r="G137" s="41"/>
      <c r="H137" s="41"/>
      <c r="I137" s="192"/>
      <c r="J137" s="41"/>
      <c r="K137" s="41"/>
      <c r="L137" s="42"/>
      <c r="M137" s="193"/>
      <c r="N137" s="194"/>
      <c r="O137" s="75"/>
      <c r="P137" s="75"/>
      <c r="Q137" s="75"/>
      <c r="R137" s="75"/>
      <c r="S137" s="75"/>
      <c r="T137" s="76"/>
      <c r="U137" s="41"/>
      <c r="V137" s="41"/>
      <c r="W137" s="41"/>
      <c r="X137" s="41"/>
      <c r="Y137" s="41"/>
      <c r="Z137" s="41"/>
      <c r="AA137" s="41"/>
      <c r="AB137" s="41"/>
      <c r="AC137" s="41"/>
      <c r="AD137" s="41"/>
      <c r="AE137" s="41"/>
      <c r="AT137" s="22" t="s">
        <v>338</v>
      </c>
      <c r="AU137" s="22" t="s">
        <v>76</v>
      </c>
    </row>
    <row r="138" s="2" customFormat="1">
      <c r="A138" s="41"/>
      <c r="B138" s="42"/>
      <c r="C138" s="41"/>
      <c r="D138" s="195" t="s">
        <v>340</v>
      </c>
      <c r="E138" s="41"/>
      <c r="F138" s="196" t="s">
        <v>9270</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340</v>
      </c>
      <c r="AU138" s="22" t="s">
        <v>76</v>
      </c>
    </row>
    <row r="139" s="2" customFormat="1" ht="24.15" customHeight="1">
      <c r="A139" s="41"/>
      <c r="B139" s="176"/>
      <c r="C139" s="177" t="s">
        <v>9</v>
      </c>
      <c r="D139" s="177" t="s">
        <v>331</v>
      </c>
      <c r="E139" s="178" t="s">
        <v>9271</v>
      </c>
      <c r="F139" s="179" t="s">
        <v>9272</v>
      </c>
      <c r="G139" s="180" t="s">
        <v>574</v>
      </c>
      <c r="H139" s="181">
        <v>2</v>
      </c>
      <c r="I139" s="182"/>
      <c r="J139" s="183">
        <f>ROUND(I139*H139,2)</f>
        <v>0</v>
      </c>
      <c r="K139" s="179" t="s">
        <v>335</v>
      </c>
      <c r="L139" s="42"/>
      <c r="M139" s="184" t="s">
        <v>3</v>
      </c>
      <c r="N139" s="185"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113</v>
      </c>
      <c r="AT139" s="188" t="s">
        <v>331</v>
      </c>
      <c r="AU139" s="188" t="s">
        <v>76</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576</v>
      </c>
    </row>
    <row r="140" s="2" customFormat="1">
      <c r="A140" s="41"/>
      <c r="B140" s="42"/>
      <c r="C140" s="41"/>
      <c r="D140" s="190" t="s">
        <v>338</v>
      </c>
      <c r="E140" s="41"/>
      <c r="F140" s="191" t="s">
        <v>9273</v>
      </c>
      <c r="G140" s="41"/>
      <c r="H140" s="41"/>
      <c r="I140" s="192"/>
      <c r="J140" s="41"/>
      <c r="K140" s="41"/>
      <c r="L140" s="42"/>
      <c r="M140" s="193"/>
      <c r="N140" s="194"/>
      <c r="O140" s="75"/>
      <c r="P140" s="75"/>
      <c r="Q140" s="75"/>
      <c r="R140" s="75"/>
      <c r="S140" s="75"/>
      <c r="T140" s="76"/>
      <c r="U140" s="41"/>
      <c r="V140" s="41"/>
      <c r="W140" s="41"/>
      <c r="X140" s="41"/>
      <c r="Y140" s="41"/>
      <c r="Z140" s="41"/>
      <c r="AA140" s="41"/>
      <c r="AB140" s="41"/>
      <c r="AC140" s="41"/>
      <c r="AD140" s="41"/>
      <c r="AE140" s="41"/>
      <c r="AT140" s="22" t="s">
        <v>338</v>
      </c>
      <c r="AU140" s="22" t="s">
        <v>76</v>
      </c>
    </row>
    <row r="141" s="2" customFormat="1">
      <c r="A141" s="41"/>
      <c r="B141" s="42"/>
      <c r="C141" s="41"/>
      <c r="D141" s="195" t="s">
        <v>340</v>
      </c>
      <c r="E141" s="41"/>
      <c r="F141" s="196" t="s">
        <v>9274</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340</v>
      </c>
      <c r="AU141" s="22" t="s">
        <v>76</v>
      </c>
    </row>
    <row r="142" s="2" customFormat="1" ht="24.15" customHeight="1">
      <c r="A142" s="41"/>
      <c r="B142" s="176"/>
      <c r="C142" s="177" t="s">
        <v>505</v>
      </c>
      <c r="D142" s="177" t="s">
        <v>331</v>
      </c>
      <c r="E142" s="178" t="s">
        <v>9275</v>
      </c>
      <c r="F142" s="179" t="s">
        <v>9276</v>
      </c>
      <c r="G142" s="180" t="s">
        <v>574</v>
      </c>
      <c r="H142" s="181">
        <v>1</v>
      </c>
      <c r="I142" s="182"/>
      <c r="J142" s="183">
        <f>ROUND(I142*H142,2)</f>
        <v>0</v>
      </c>
      <c r="K142" s="179" t="s">
        <v>335</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76</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588</v>
      </c>
    </row>
    <row r="143" s="2" customFormat="1">
      <c r="A143" s="41"/>
      <c r="B143" s="42"/>
      <c r="C143" s="41"/>
      <c r="D143" s="190" t="s">
        <v>338</v>
      </c>
      <c r="E143" s="41"/>
      <c r="F143" s="191" t="s">
        <v>9277</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76</v>
      </c>
    </row>
    <row r="144" s="2" customFormat="1">
      <c r="A144" s="41"/>
      <c r="B144" s="42"/>
      <c r="C144" s="41"/>
      <c r="D144" s="195" t="s">
        <v>340</v>
      </c>
      <c r="E144" s="41"/>
      <c r="F144" s="196" t="s">
        <v>9278</v>
      </c>
      <c r="G144" s="41"/>
      <c r="H144" s="41"/>
      <c r="I144" s="192"/>
      <c r="J144" s="41"/>
      <c r="K144" s="41"/>
      <c r="L144" s="42"/>
      <c r="M144" s="193"/>
      <c r="N144" s="194"/>
      <c r="O144" s="75"/>
      <c r="P144" s="75"/>
      <c r="Q144" s="75"/>
      <c r="R144" s="75"/>
      <c r="S144" s="75"/>
      <c r="T144" s="76"/>
      <c r="U144" s="41"/>
      <c r="V144" s="41"/>
      <c r="W144" s="41"/>
      <c r="X144" s="41"/>
      <c r="Y144" s="41"/>
      <c r="Z144" s="41"/>
      <c r="AA144" s="41"/>
      <c r="AB144" s="41"/>
      <c r="AC144" s="41"/>
      <c r="AD144" s="41"/>
      <c r="AE144" s="41"/>
      <c r="AT144" s="22" t="s">
        <v>340</v>
      </c>
      <c r="AU144" s="22" t="s">
        <v>76</v>
      </c>
    </row>
    <row r="145" s="2" customFormat="1" ht="24.15" customHeight="1">
      <c r="A145" s="41"/>
      <c r="B145" s="176"/>
      <c r="C145" s="177" t="s">
        <v>512</v>
      </c>
      <c r="D145" s="177" t="s">
        <v>331</v>
      </c>
      <c r="E145" s="178" t="s">
        <v>9279</v>
      </c>
      <c r="F145" s="179" t="s">
        <v>9280</v>
      </c>
      <c r="G145" s="180" t="s">
        <v>574</v>
      </c>
      <c r="H145" s="181">
        <v>1</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76</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598</v>
      </c>
    </row>
    <row r="146" s="2" customFormat="1">
      <c r="A146" s="41"/>
      <c r="B146" s="42"/>
      <c r="C146" s="41"/>
      <c r="D146" s="190" t="s">
        <v>338</v>
      </c>
      <c r="E146" s="41"/>
      <c r="F146" s="191" t="s">
        <v>9281</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76</v>
      </c>
    </row>
    <row r="147" s="2" customFormat="1">
      <c r="A147" s="41"/>
      <c r="B147" s="42"/>
      <c r="C147" s="41"/>
      <c r="D147" s="195" t="s">
        <v>340</v>
      </c>
      <c r="E147" s="41"/>
      <c r="F147" s="196" t="s">
        <v>9282</v>
      </c>
      <c r="G147" s="41"/>
      <c r="H147" s="41"/>
      <c r="I147" s="192"/>
      <c r="J147" s="41"/>
      <c r="K147" s="41"/>
      <c r="L147" s="42"/>
      <c r="M147" s="193"/>
      <c r="N147" s="194"/>
      <c r="O147" s="75"/>
      <c r="P147" s="75"/>
      <c r="Q147" s="75"/>
      <c r="R147" s="75"/>
      <c r="S147" s="75"/>
      <c r="T147" s="76"/>
      <c r="U147" s="41"/>
      <c r="V147" s="41"/>
      <c r="W147" s="41"/>
      <c r="X147" s="41"/>
      <c r="Y147" s="41"/>
      <c r="Z147" s="41"/>
      <c r="AA147" s="41"/>
      <c r="AB147" s="41"/>
      <c r="AC147" s="41"/>
      <c r="AD147" s="41"/>
      <c r="AE147" s="41"/>
      <c r="AT147" s="22" t="s">
        <v>340</v>
      </c>
      <c r="AU147" s="22" t="s">
        <v>76</v>
      </c>
    </row>
    <row r="148" s="2" customFormat="1" ht="24.15" customHeight="1">
      <c r="A148" s="41"/>
      <c r="B148" s="176"/>
      <c r="C148" s="177" t="s">
        <v>526</v>
      </c>
      <c r="D148" s="177" t="s">
        <v>331</v>
      </c>
      <c r="E148" s="178" t="s">
        <v>7881</v>
      </c>
      <c r="F148" s="179" t="s">
        <v>7882</v>
      </c>
      <c r="G148" s="180" t="s">
        <v>574</v>
      </c>
      <c r="H148" s="181">
        <v>1</v>
      </c>
      <c r="I148" s="182"/>
      <c r="J148" s="183">
        <f>ROUND(I148*H148,2)</f>
        <v>0</v>
      </c>
      <c r="K148" s="179" t="s">
        <v>335</v>
      </c>
      <c r="L148" s="42"/>
      <c r="M148" s="184" t="s">
        <v>3</v>
      </c>
      <c r="N148" s="185" t="s">
        <v>40</v>
      </c>
      <c r="O148" s="75"/>
      <c r="P148" s="186">
        <f>O148*H148</f>
        <v>0</v>
      </c>
      <c r="Q148" s="186">
        <v>0</v>
      </c>
      <c r="R148" s="186">
        <f>Q148*H148</f>
        <v>0</v>
      </c>
      <c r="S148" s="186">
        <v>0</v>
      </c>
      <c r="T148" s="187">
        <f>S148*H148</f>
        <v>0</v>
      </c>
      <c r="U148" s="41"/>
      <c r="V148" s="41"/>
      <c r="W148" s="41"/>
      <c r="X148" s="41"/>
      <c r="Y148" s="41"/>
      <c r="Z148" s="41"/>
      <c r="AA148" s="41"/>
      <c r="AB148" s="41"/>
      <c r="AC148" s="41"/>
      <c r="AD148" s="41"/>
      <c r="AE148" s="41"/>
      <c r="AR148" s="188" t="s">
        <v>113</v>
      </c>
      <c r="AT148" s="188" t="s">
        <v>331</v>
      </c>
      <c r="AU148" s="188" t="s">
        <v>76</v>
      </c>
      <c r="AY148" s="22" t="s">
        <v>328</v>
      </c>
      <c r="BE148" s="189">
        <f>IF(N148="základní",J148,0)</f>
        <v>0</v>
      </c>
      <c r="BF148" s="189">
        <f>IF(N148="snížená",J148,0)</f>
        <v>0</v>
      </c>
      <c r="BG148" s="189">
        <f>IF(N148="zákl. přenesená",J148,0)</f>
        <v>0</v>
      </c>
      <c r="BH148" s="189">
        <f>IF(N148="sníž. přenesená",J148,0)</f>
        <v>0</v>
      </c>
      <c r="BI148" s="189">
        <f>IF(N148="nulová",J148,0)</f>
        <v>0</v>
      </c>
      <c r="BJ148" s="22" t="s">
        <v>76</v>
      </c>
      <c r="BK148" s="189">
        <f>ROUND(I148*H148,2)</f>
        <v>0</v>
      </c>
      <c r="BL148" s="22" t="s">
        <v>113</v>
      </c>
      <c r="BM148" s="188" t="s">
        <v>610</v>
      </c>
    </row>
    <row r="149" s="2" customFormat="1">
      <c r="A149" s="41"/>
      <c r="B149" s="42"/>
      <c r="C149" s="41"/>
      <c r="D149" s="190" t="s">
        <v>338</v>
      </c>
      <c r="E149" s="41"/>
      <c r="F149" s="191" t="s">
        <v>7883</v>
      </c>
      <c r="G149" s="41"/>
      <c r="H149" s="41"/>
      <c r="I149" s="192"/>
      <c r="J149" s="41"/>
      <c r="K149" s="41"/>
      <c r="L149" s="42"/>
      <c r="M149" s="193"/>
      <c r="N149" s="194"/>
      <c r="O149" s="75"/>
      <c r="P149" s="75"/>
      <c r="Q149" s="75"/>
      <c r="R149" s="75"/>
      <c r="S149" s="75"/>
      <c r="T149" s="76"/>
      <c r="U149" s="41"/>
      <c r="V149" s="41"/>
      <c r="W149" s="41"/>
      <c r="X149" s="41"/>
      <c r="Y149" s="41"/>
      <c r="Z149" s="41"/>
      <c r="AA149" s="41"/>
      <c r="AB149" s="41"/>
      <c r="AC149" s="41"/>
      <c r="AD149" s="41"/>
      <c r="AE149" s="41"/>
      <c r="AT149" s="22" t="s">
        <v>338</v>
      </c>
      <c r="AU149" s="22" t="s">
        <v>76</v>
      </c>
    </row>
    <row r="150" s="2" customFormat="1">
      <c r="A150" s="41"/>
      <c r="B150" s="42"/>
      <c r="C150" s="41"/>
      <c r="D150" s="195" t="s">
        <v>340</v>
      </c>
      <c r="E150" s="41"/>
      <c r="F150" s="196" t="s">
        <v>9283</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340</v>
      </c>
      <c r="AU150" s="22" t="s">
        <v>76</v>
      </c>
    </row>
    <row r="151" s="2" customFormat="1" ht="37.8" customHeight="1">
      <c r="A151" s="41"/>
      <c r="B151" s="176"/>
      <c r="C151" s="177" t="s">
        <v>532</v>
      </c>
      <c r="D151" s="177" t="s">
        <v>331</v>
      </c>
      <c r="E151" s="178" t="s">
        <v>7885</v>
      </c>
      <c r="F151" s="179" t="s">
        <v>7886</v>
      </c>
      <c r="G151" s="180" t="s">
        <v>574</v>
      </c>
      <c r="H151" s="181">
        <v>1</v>
      </c>
      <c r="I151" s="182"/>
      <c r="J151" s="183">
        <f>ROUND(I151*H151,2)</f>
        <v>0</v>
      </c>
      <c r="K151" s="179" t="s">
        <v>335</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113</v>
      </c>
      <c r="AT151" s="188" t="s">
        <v>331</v>
      </c>
      <c r="AU151" s="188" t="s">
        <v>76</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621</v>
      </c>
    </row>
    <row r="152" s="2" customFormat="1">
      <c r="A152" s="41"/>
      <c r="B152" s="42"/>
      <c r="C152" s="41"/>
      <c r="D152" s="190" t="s">
        <v>338</v>
      </c>
      <c r="E152" s="41"/>
      <c r="F152" s="191" t="s">
        <v>7887</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76</v>
      </c>
    </row>
    <row r="153" s="2" customFormat="1">
      <c r="A153" s="41"/>
      <c r="B153" s="42"/>
      <c r="C153" s="41"/>
      <c r="D153" s="195" t="s">
        <v>340</v>
      </c>
      <c r="E153" s="41"/>
      <c r="F153" s="196" t="s">
        <v>9284</v>
      </c>
      <c r="G153" s="41"/>
      <c r="H153" s="41"/>
      <c r="I153" s="192"/>
      <c r="J153" s="41"/>
      <c r="K153" s="41"/>
      <c r="L153" s="42"/>
      <c r="M153" s="193"/>
      <c r="N153" s="194"/>
      <c r="O153" s="75"/>
      <c r="P153" s="75"/>
      <c r="Q153" s="75"/>
      <c r="R153" s="75"/>
      <c r="S153" s="75"/>
      <c r="T153" s="76"/>
      <c r="U153" s="41"/>
      <c r="V153" s="41"/>
      <c r="W153" s="41"/>
      <c r="X153" s="41"/>
      <c r="Y153" s="41"/>
      <c r="Z153" s="41"/>
      <c r="AA153" s="41"/>
      <c r="AB153" s="41"/>
      <c r="AC153" s="41"/>
      <c r="AD153" s="41"/>
      <c r="AE153" s="41"/>
      <c r="AT153" s="22" t="s">
        <v>340</v>
      </c>
      <c r="AU153" s="22" t="s">
        <v>76</v>
      </c>
    </row>
    <row r="154" s="2" customFormat="1" ht="24.15" customHeight="1">
      <c r="A154" s="41"/>
      <c r="B154" s="176"/>
      <c r="C154" s="177" t="s">
        <v>538</v>
      </c>
      <c r="D154" s="177" t="s">
        <v>331</v>
      </c>
      <c r="E154" s="178" t="s">
        <v>7889</v>
      </c>
      <c r="F154" s="179" t="s">
        <v>9285</v>
      </c>
      <c r="G154" s="180" t="s">
        <v>574</v>
      </c>
      <c r="H154" s="181">
        <v>1</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76</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631</v>
      </c>
    </row>
    <row r="155" s="2" customFormat="1">
      <c r="A155" s="41"/>
      <c r="B155" s="42"/>
      <c r="C155" s="41"/>
      <c r="D155" s="190" t="s">
        <v>338</v>
      </c>
      <c r="E155" s="41"/>
      <c r="F155" s="191" t="s">
        <v>7891</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76</v>
      </c>
    </row>
    <row r="156" s="2" customFormat="1">
      <c r="A156" s="41"/>
      <c r="B156" s="42"/>
      <c r="C156" s="41"/>
      <c r="D156" s="195" t="s">
        <v>340</v>
      </c>
      <c r="E156" s="41"/>
      <c r="F156" s="196" t="s">
        <v>9286</v>
      </c>
      <c r="G156" s="41"/>
      <c r="H156" s="41"/>
      <c r="I156" s="192"/>
      <c r="J156" s="41"/>
      <c r="K156" s="41"/>
      <c r="L156" s="42"/>
      <c r="M156" s="193"/>
      <c r="N156" s="194"/>
      <c r="O156" s="75"/>
      <c r="P156" s="75"/>
      <c r="Q156" s="75"/>
      <c r="R156" s="75"/>
      <c r="S156" s="75"/>
      <c r="T156" s="76"/>
      <c r="U156" s="41"/>
      <c r="V156" s="41"/>
      <c r="W156" s="41"/>
      <c r="X156" s="41"/>
      <c r="Y156" s="41"/>
      <c r="Z156" s="41"/>
      <c r="AA156" s="41"/>
      <c r="AB156" s="41"/>
      <c r="AC156" s="41"/>
      <c r="AD156" s="41"/>
      <c r="AE156" s="41"/>
      <c r="AT156" s="22" t="s">
        <v>340</v>
      </c>
      <c r="AU156" s="22" t="s">
        <v>76</v>
      </c>
    </row>
    <row r="157" s="2" customFormat="1" ht="24.15" customHeight="1">
      <c r="A157" s="41"/>
      <c r="B157" s="176"/>
      <c r="C157" s="177" t="s">
        <v>544</v>
      </c>
      <c r="D157" s="177" t="s">
        <v>331</v>
      </c>
      <c r="E157" s="178" t="s">
        <v>7893</v>
      </c>
      <c r="F157" s="179" t="s">
        <v>9287</v>
      </c>
      <c r="G157" s="180" t="s">
        <v>574</v>
      </c>
      <c r="H157" s="181">
        <v>1</v>
      </c>
      <c r="I157" s="182"/>
      <c r="J157" s="183">
        <f>ROUND(I157*H157,2)</f>
        <v>0</v>
      </c>
      <c r="K157" s="179" t="s">
        <v>335</v>
      </c>
      <c r="L157" s="42"/>
      <c r="M157" s="184" t="s">
        <v>3</v>
      </c>
      <c r="N157" s="185" t="s">
        <v>40</v>
      </c>
      <c r="O157" s="75"/>
      <c r="P157" s="186">
        <f>O157*H157</f>
        <v>0</v>
      </c>
      <c r="Q157" s="186">
        <v>0</v>
      </c>
      <c r="R157" s="186">
        <f>Q157*H157</f>
        <v>0</v>
      </c>
      <c r="S157" s="186">
        <v>0</v>
      </c>
      <c r="T157" s="187">
        <f>S157*H157</f>
        <v>0</v>
      </c>
      <c r="U157" s="41"/>
      <c r="V157" s="41"/>
      <c r="W157" s="41"/>
      <c r="X157" s="41"/>
      <c r="Y157" s="41"/>
      <c r="Z157" s="41"/>
      <c r="AA157" s="41"/>
      <c r="AB157" s="41"/>
      <c r="AC157" s="41"/>
      <c r="AD157" s="41"/>
      <c r="AE157" s="41"/>
      <c r="AR157" s="188" t="s">
        <v>113</v>
      </c>
      <c r="AT157" s="188" t="s">
        <v>331</v>
      </c>
      <c r="AU157" s="188" t="s">
        <v>76</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113</v>
      </c>
      <c r="BM157" s="188" t="s">
        <v>643</v>
      </c>
    </row>
    <row r="158" s="2" customFormat="1">
      <c r="A158" s="41"/>
      <c r="B158" s="42"/>
      <c r="C158" s="41"/>
      <c r="D158" s="190" t="s">
        <v>338</v>
      </c>
      <c r="E158" s="41"/>
      <c r="F158" s="191" t="s">
        <v>7895</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338</v>
      </c>
      <c r="AU158" s="22" t="s">
        <v>76</v>
      </c>
    </row>
    <row r="159" s="2" customFormat="1">
      <c r="A159" s="41"/>
      <c r="B159" s="42"/>
      <c r="C159" s="41"/>
      <c r="D159" s="195" t="s">
        <v>340</v>
      </c>
      <c r="E159" s="41"/>
      <c r="F159" s="196" t="s">
        <v>9288</v>
      </c>
      <c r="G159" s="41"/>
      <c r="H159" s="41"/>
      <c r="I159" s="192"/>
      <c r="J159" s="41"/>
      <c r="K159" s="41"/>
      <c r="L159" s="42"/>
      <c r="M159" s="193"/>
      <c r="N159" s="194"/>
      <c r="O159" s="75"/>
      <c r="P159" s="75"/>
      <c r="Q159" s="75"/>
      <c r="R159" s="75"/>
      <c r="S159" s="75"/>
      <c r="T159" s="76"/>
      <c r="U159" s="41"/>
      <c r="V159" s="41"/>
      <c r="W159" s="41"/>
      <c r="X159" s="41"/>
      <c r="Y159" s="41"/>
      <c r="Z159" s="41"/>
      <c r="AA159" s="41"/>
      <c r="AB159" s="41"/>
      <c r="AC159" s="41"/>
      <c r="AD159" s="41"/>
      <c r="AE159" s="41"/>
      <c r="AT159" s="22" t="s">
        <v>340</v>
      </c>
      <c r="AU159" s="22" t="s">
        <v>76</v>
      </c>
    </row>
    <row r="160" s="2" customFormat="1" ht="24.15" customHeight="1">
      <c r="A160" s="41"/>
      <c r="B160" s="176"/>
      <c r="C160" s="177" t="s">
        <v>550</v>
      </c>
      <c r="D160" s="177" t="s">
        <v>331</v>
      </c>
      <c r="E160" s="178" t="s">
        <v>9289</v>
      </c>
      <c r="F160" s="179" t="s">
        <v>9290</v>
      </c>
      <c r="G160" s="180" t="s">
        <v>574</v>
      </c>
      <c r="H160" s="181">
        <v>1</v>
      </c>
      <c r="I160" s="182"/>
      <c r="J160" s="183">
        <f>ROUND(I160*H160,2)</f>
        <v>0</v>
      </c>
      <c r="K160" s="179" t="s">
        <v>335</v>
      </c>
      <c r="L160" s="42"/>
      <c r="M160" s="184" t="s">
        <v>3</v>
      </c>
      <c r="N160" s="185" t="s">
        <v>40</v>
      </c>
      <c r="O160" s="75"/>
      <c r="P160" s="186">
        <f>O160*H160</f>
        <v>0</v>
      </c>
      <c r="Q160" s="186">
        <v>0</v>
      </c>
      <c r="R160" s="186">
        <f>Q160*H160</f>
        <v>0</v>
      </c>
      <c r="S160" s="186">
        <v>0</v>
      </c>
      <c r="T160" s="187">
        <f>S160*H160</f>
        <v>0</v>
      </c>
      <c r="U160" s="41"/>
      <c r="V160" s="41"/>
      <c r="W160" s="41"/>
      <c r="X160" s="41"/>
      <c r="Y160" s="41"/>
      <c r="Z160" s="41"/>
      <c r="AA160" s="41"/>
      <c r="AB160" s="41"/>
      <c r="AC160" s="41"/>
      <c r="AD160" s="41"/>
      <c r="AE160" s="41"/>
      <c r="AR160" s="188" t="s">
        <v>113</v>
      </c>
      <c r="AT160" s="188" t="s">
        <v>331</v>
      </c>
      <c r="AU160" s="188" t="s">
        <v>76</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654</v>
      </c>
    </row>
    <row r="161" s="2" customFormat="1">
      <c r="A161" s="41"/>
      <c r="B161" s="42"/>
      <c r="C161" s="41"/>
      <c r="D161" s="190" t="s">
        <v>338</v>
      </c>
      <c r="E161" s="41"/>
      <c r="F161" s="191" t="s">
        <v>9291</v>
      </c>
      <c r="G161" s="41"/>
      <c r="H161" s="41"/>
      <c r="I161" s="192"/>
      <c r="J161" s="41"/>
      <c r="K161" s="41"/>
      <c r="L161" s="42"/>
      <c r="M161" s="193"/>
      <c r="N161" s="194"/>
      <c r="O161" s="75"/>
      <c r="P161" s="75"/>
      <c r="Q161" s="75"/>
      <c r="R161" s="75"/>
      <c r="S161" s="75"/>
      <c r="T161" s="76"/>
      <c r="U161" s="41"/>
      <c r="V161" s="41"/>
      <c r="W161" s="41"/>
      <c r="X161" s="41"/>
      <c r="Y161" s="41"/>
      <c r="Z161" s="41"/>
      <c r="AA161" s="41"/>
      <c r="AB161" s="41"/>
      <c r="AC161" s="41"/>
      <c r="AD161" s="41"/>
      <c r="AE161" s="41"/>
      <c r="AT161" s="22" t="s">
        <v>338</v>
      </c>
      <c r="AU161" s="22" t="s">
        <v>76</v>
      </c>
    </row>
    <row r="162" s="2" customFormat="1">
      <c r="A162" s="41"/>
      <c r="B162" s="42"/>
      <c r="C162" s="41"/>
      <c r="D162" s="195" t="s">
        <v>340</v>
      </c>
      <c r="E162" s="41"/>
      <c r="F162" s="196" t="s">
        <v>9282</v>
      </c>
      <c r="G162" s="41"/>
      <c r="H162" s="41"/>
      <c r="I162" s="192"/>
      <c r="J162" s="41"/>
      <c r="K162" s="41"/>
      <c r="L162" s="42"/>
      <c r="M162" s="193"/>
      <c r="N162" s="194"/>
      <c r="O162" s="75"/>
      <c r="P162" s="75"/>
      <c r="Q162" s="75"/>
      <c r="R162" s="75"/>
      <c r="S162" s="75"/>
      <c r="T162" s="76"/>
      <c r="U162" s="41"/>
      <c r="V162" s="41"/>
      <c r="W162" s="41"/>
      <c r="X162" s="41"/>
      <c r="Y162" s="41"/>
      <c r="Z162" s="41"/>
      <c r="AA162" s="41"/>
      <c r="AB162" s="41"/>
      <c r="AC162" s="41"/>
      <c r="AD162" s="41"/>
      <c r="AE162" s="41"/>
      <c r="AT162" s="22" t="s">
        <v>340</v>
      </c>
      <c r="AU162" s="22" t="s">
        <v>76</v>
      </c>
    </row>
    <row r="163" s="2" customFormat="1" ht="24.15" customHeight="1">
      <c r="A163" s="41"/>
      <c r="B163" s="176"/>
      <c r="C163" s="177" t="s">
        <v>556</v>
      </c>
      <c r="D163" s="177" t="s">
        <v>331</v>
      </c>
      <c r="E163" s="178" t="s">
        <v>7911</v>
      </c>
      <c r="F163" s="179" t="s">
        <v>7912</v>
      </c>
      <c r="G163" s="180" t="s">
        <v>574</v>
      </c>
      <c r="H163" s="181">
        <v>2</v>
      </c>
      <c r="I163" s="182"/>
      <c r="J163" s="183">
        <f>ROUND(I163*H163,2)</f>
        <v>0</v>
      </c>
      <c r="K163" s="179" t="s">
        <v>335</v>
      </c>
      <c r="L163" s="42"/>
      <c r="M163" s="184" t="s">
        <v>3</v>
      </c>
      <c r="N163" s="185"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113</v>
      </c>
      <c r="AT163" s="188" t="s">
        <v>331</v>
      </c>
      <c r="AU163" s="188" t="s">
        <v>76</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113</v>
      </c>
      <c r="BM163" s="188" t="s">
        <v>666</v>
      </c>
    </row>
    <row r="164" s="2" customFormat="1">
      <c r="A164" s="41"/>
      <c r="B164" s="42"/>
      <c r="C164" s="41"/>
      <c r="D164" s="190" t="s">
        <v>338</v>
      </c>
      <c r="E164" s="41"/>
      <c r="F164" s="191" t="s">
        <v>7913</v>
      </c>
      <c r="G164" s="41"/>
      <c r="H164" s="41"/>
      <c r="I164" s="192"/>
      <c r="J164" s="41"/>
      <c r="K164" s="41"/>
      <c r="L164" s="42"/>
      <c r="M164" s="193"/>
      <c r="N164" s="194"/>
      <c r="O164" s="75"/>
      <c r="P164" s="75"/>
      <c r="Q164" s="75"/>
      <c r="R164" s="75"/>
      <c r="S164" s="75"/>
      <c r="T164" s="76"/>
      <c r="U164" s="41"/>
      <c r="V164" s="41"/>
      <c r="W164" s="41"/>
      <c r="X164" s="41"/>
      <c r="Y164" s="41"/>
      <c r="Z164" s="41"/>
      <c r="AA164" s="41"/>
      <c r="AB164" s="41"/>
      <c r="AC164" s="41"/>
      <c r="AD164" s="41"/>
      <c r="AE164" s="41"/>
      <c r="AT164" s="22" t="s">
        <v>338</v>
      </c>
      <c r="AU164" s="22" t="s">
        <v>76</v>
      </c>
    </row>
    <row r="165" s="2" customFormat="1">
      <c r="A165" s="41"/>
      <c r="B165" s="42"/>
      <c r="C165" s="41"/>
      <c r="D165" s="195" t="s">
        <v>340</v>
      </c>
      <c r="E165" s="41"/>
      <c r="F165" s="196" t="s">
        <v>9292</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340</v>
      </c>
      <c r="AU165" s="22" t="s">
        <v>76</v>
      </c>
    </row>
    <row r="166" s="2" customFormat="1" ht="24.15" customHeight="1">
      <c r="A166" s="41"/>
      <c r="B166" s="176"/>
      <c r="C166" s="177" t="s">
        <v>8</v>
      </c>
      <c r="D166" s="177" t="s">
        <v>331</v>
      </c>
      <c r="E166" s="178" t="s">
        <v>9293</v>
      </c>
      <c r="F166" s="179" t="s">
        <v>9294</v>
      </c>
      <c r="G166" s="180" t="s">
        <v>574</v>
      </c>
      <c r="H166" s="181">
        <v>4</v>
      </c>
      <c r="I166" s="182"/>
      <c r="J166" s="183">
        <f>ROUND(I166*H166,2)</f>
        <v>0</v>
      </c>
      <c r="K166" s="179" t="s">
        <v>335</v>
      </c>
      <c r="L166" s="42"/>
      <c r="M166" s="184" t="s">
        <v>3</v>
      </c>
      <c r="N166" s="185" t="s">
        <v>40</v>
      </c>
      <c r="O166" s="75"/>
      <c r="P166" s="186">
        <f>O166*H166</f>
        <v>0</v>
      </c>
      <c r="Q166" s="186">
        <v>0</v>
      </c>
      <c r="R166" s="186">
        <f>Q166*H166</f>
        <v>0</v>
      </c>
      <c r="S166" s="186">
        <v>0</v>
      </c>
      <c r="T166" s="187">
        <f>S166*H166</f>
        <v>0</v>
      </c>
      <c r="U166" s="41"/>
      <c r="V166" s="41"/>
      <c r="W166" s="41"/>
      <c r="X166" s="41"/>
      <c r="Y166" s="41"/>
      <c r="Z166" s="41"/>
      <c r="AA166" s="41"/>
      <c r="AB166" s="41"/>
      <c r="AC166" s="41"/>
      <c r="AD166" s="41"/>
      <c r="AE166" s="41"/>
      <c r="AR166" s="188" t="s">
        <v>113</v>
      </c>
      <c r="AT166" s="188" t="s">
        <v>331</v>
      </c>
      <c r="AU166" s="188" t="s">
        <v>76</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676</v>
      </c>
    </row>
    <row r="167" s="2" customFormat="1">
      <c r="A167" s="41"/>
      <c r="B167" s="42"/>
      <c r="C167" s="41"/>
      <c r="D167" s="190" t="s">
        <v>338</v>
      </c>
      <c r="E167" s="41"/>
      <c r="F167" s="191" t="s">
        <v>9295</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76</v>
      </c>
    </row>
    <row r="168" s="2" customFormat="1">
      <c r="A168" s="41"/>
      <c r="B168" s="42"/>
      <c r="C168" s="41"/>
      <c r="D168" s="195" t="s">
        <v>340</v>
      </c>
      <c r="E168" s="41"/>
      <c r="F168" s="196" t="s">
        <v>9296</v>
      </c>
      <c r="G168" s="41"/>
      <c r="H168" s="41"/>
      <c r="I168" s="192"/>
      <c r="J168" s="41"/>
      <c r="K168" s="41"/>
      <c r="L168" s="42"/>
      <c r="M168" s="193"/>
      <c r="N168" s="194"/>
      <c r="O168" s="75"/>
      <c r="P168" s="75"/>
      <c r="Q168" s="75"/>
      <c r="R168" s="75"/>
      <c r="S168" s="75"/>
      <c r="T168" s="76"/>
      <c r="U168" s="41"/>
      <c r="V168" s="41"/>
      <c r="W168" s="41"/>
      <c r="X168" s="41"/>
      <c r="Y168" s="41"/>
      <c r="Z168" s="41"/>
      <c r="AA168" s="41"/>
      <c r="AB168" s="41"/>
      <c r="AC168" s="41"/>
      <c r="AD168" s="41"/>
      <c r="AE168" s="41"/>
      <c r="AT168" s="22" t="s">
        <v>340</v>
      </c>
      <c r="AU168" s="22" t="s">
        <v>76</v>
      </c>
    </row>
    <row r="169" s="2" customFormat="1" ht="33" customHeight="1">
      <c r="A169" s="41"/>
      <c r="B169" s="176"/>
      <c r="C169" s="177" t="s">
        <v>564</v>
      </c>
      <c r="D169" s="177" t="s">
        <v>331</v>
      </c>
      <c r="E169" s="178" t="s">
        <v>9297</v>
      </c>
      <c r="F169" s="179" t="s">
        <v>9298</v>
      </c>
      <c r="G169" s="180" t="s">
        <v>439</v>
      </c>
      <c r="H169" s="181">
        <v>4</v>
      </c>
      <c r="I169" s="182"/>
      <c r="J169" s="183">
        <f>ROUND(I169*H169,2)</f>
        <v>0</v>
      </c>
      <c r="K169" s="179" t="s">
        <v>335</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113</v>
      </c>
      <c r="AT169" s="188" t="s">
        <v>331</v>
      </c>
      <c r="AU169" s="188" t="s">
        <v>76</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110</v>
      </c>
    </row>
    <row r="170" s="2" customFormat="1">
      <c r="A170" s="41"/>
      <c r="B170" s="42"/>
      <c r="C170" s="41"/>
      <c r="D170" s="190" t="s">
        <v>338</v>
      </c>
      <c r="E170" s="41"/>
      <c r="F170" s="191" t="s">
        <v>9299</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76</v>
      </c>
    </row>
    <row r="171" s="2" customFormat="1">
      <c r="A171" s="41"/>
      <c r="B171" s="42"/>
      <c r="C171" s="41"/>
      <c r="D171" s="195" t="s">
        <v>340</v>
      </c>
      <c r="E171" s="41"/>
      <c r="F171" s="196" t="s">
        <v>9300</v>
      </c>
      <c r="G171" s="41"/>
      <c r="H171" s="41"/>
      <c r="I171" s="192"/>
      <c r="J171" s="41"/>
      <c r="K171" s="41"/>
      <c r="L171" s="42"/>
      <c r="M171" s="193"/>
      <c r="N171" s="194"/>
      <c r="O171" s="75"/>
      <c r="P171" s="75"/>
      <c r="Q171" s="75"/>
      <c r="R171" s="75"/>
      <c r="S171" s="75"/>
      <c r="T171" s="76"/>
      <c r="U171" s="41"/>
      <c r="V171" s="41"/>
      <c r="W171" s="41"/>
      <c r="X171" s="41"/>
      <c r="Y171" s="41"/>
      <c r="Z171" s="41"/>
      <c r="AA171" s="41"/>
      <c r="AB171" s="41"/>
      <c r="AC171" s="41"/>
      <c r="AD171" s="41"/>
      <c r="AE171" s="41"/>
      <c r="AT171" s="22" t="s">
        <v>340</v>
      </c>
      <c r="AU171" s="22" t="s">
        <v>76</v>
      </c>
    </row>
    <row r="172" s="15" customFormat="1">
      <c r="A172" s="15"/>
      <c r="B172" s="217"/>
      <c r="C172" s="15"/>
      <c r="D172" s="195" t="s">
        <v>442</v>
      </c>
      <c r="E172" s="218" t="s">
        <v>3</v>
      </c>
      <c r="F172" s="219" t="s">
        <v>9301</v>
      </c>
      <c r="G172" s="15"/>
      <c r="H172" s="218" t="s">
        <v>3</v>
      </c>
      <c r="I172" s="220"/>
      <c r="J172" s="15"/>
      <c r="K172" s="15"/>
      <c r="L172" s="217"/>
      <c r="M172" s="221"/>
      <c r="N172" s="222"/>
      <c r="O172" s="222"/>
      <c r="P172" s="222"/>
      <c r="Q172" s="222"/>
      <c r="R172" s="222"/>
      <c r="S172" s="222"/>
      <c r="T172" s="223"/>
      <c r="U172" s="15"/>
      <c r="V172" s="15"/>
      <c r="W172" s="15"/>
      <c r="X172" s="15"/>
      <c r="Y172" s="15"/>
      <c r="Z172" s="15"/>
      <c r="AA172" s="15"/>
      <c r="AB172" s="15"/>
      <c r="AC172" s="15"/>
      <c r="AD172" s="15"/>
      <c r="AE172" s="15"/>
      <c r="AT172" s="218" t="s">
        <v>442</v>
      </c>
      <c r="AU172" s="218" t="s">
        <v>76</v>
      </c>
      <c r="AV172" s="15" t="s">
        <v>76</v>
      </c>
      <c r="AW172" s="15" t="s">
        <v>31</v>
      </c>
      <c r="AX172" s="15" t="s">
        <v>69</v>
      </c>
      <c r="AY172" s="218" t="s">
        <v>328</v>
      </c>
    </row>
    <row r="173" s="13" customFormat="1">
      <c r="A173" s="13"/>
      <c r="B173" s="201"/>
      <c r="C173" s="13"/>
      <c r="D173" s="195" t="s">
        <v>442</v>
      </c>
      <c r="E173" s="202" t="s">
        <v>3</v>
      </c>
      <c r="F173" s="203" t="s">
        <v>9302</v>
      </c>
      <c r="G173" s="13"/>
      <c r="H173" s="204">
        <v>4</v>
      </c>
      <c r="I173" s="205"/>
      <c r="J173" s="13"/>
      <c r="K173" s="13"/>
      <c r="L173" s="201"/>
      <c r="M173" s="206"/>
      <c r="N173" s="207"/>
      <c r="O173" s="207"/>
      <c r="P173" s="207"/>
      <c r="Q173" s="207"/>
      <c r="R173" s="207"/>
      <c r="S173" s="207"/>
      <c r="T173" s="208"/>
      <c r="U173" s="13"/>
      <c r="V173" s="13"/>
      <c r="W173" s="13"/>
      <c r="X173" s="13"/>
      <c r="Y173" s="13"/>
      <c r="Z173" s="13"/>
      <c r="AA173" s="13"/>
      <c r="AB173" s="13"/>
      <c r="AC173" s="13"/>
      <c r="AD173" s="13"/>
      <c r="AE173" s="13"/>
      <c r="AT173" s="202" t="s">
        <v>442</v>
      </c>
      <c r="AU173" s="202" t="s">
        <v>76</v>
      </c>
      <c r="AV173" s="13" t="s">
        <v>79</v>
      </c>
      <c r="AW173" s="13" t="s">
        <v>31</v>
      </c>
      <c r="AX173" s="13" t="s">
        <v>69</v>
      </c>
      <c r="AY173" s="202" t="s">
        <v>328</v>
      </c>
    </row>
    <row r="174" s="14" customFormat="1">
      <c r="A174" s="14"/>
      <c r="B174" s="209"/>
      <c r="C174" s="14"/>
      <c r="D174" s="195" t="s">
        <v>442</v>
      </c>
      <c r="E174" s="210" t="s">
        <v>3</v>
      </c>
      <c r="F174" s="211" t="s">
        <v>452</v>
      </c>
      <c r="G174" s="14"/>
      <c r="H174" s="212">
        <v>4</v>
      </c>
      <c r="I174" s="213"/>
      <c r="J174" s="14"/>
      <c r="K174" s="14"/>
      <c r="L174" s="209"/>
      <c r="M174" s="214"/>
      <c r="N174" s="215"/>
      <c r="O174" s="215"/>
      <c r="P174" s="215"/>
      <c r="Q174" s="215"/>
      <c r="R174" s="215"/>
      <c r="S174" s="215"/>
      <c r="T174" s="216"/>
      <c r="U174" s="14"/>
      <c r="V174" s="14"/>
      <c r="W174" s="14"/>
      <c r="X174" s="14"/>
      <c r="Y174" s="14"/>
      <c r="Z174" s="14"/>
      <c r="AA174" s="14"/>
      <c r="AB174" s="14"/>
      <c r="AC174" s="14"/>
      <c r="AD174" s="14"/>
      <c r="AE174" s="14"/>
      <c r="AT174" s="210" t="s">
        <v>442</v>
      </c>
      <c r="AU174" s="210" t="s">
        <v>76</v>
      </c>
      <c r="AV174" s="14" t="s">
        <v>113</v>
      </c>
      <c r="AW174" s="14" t="s">
        <v>31</v>
      </c>
      <c r="AX174" s="14" t="s">
        <v>76</v>
      </c>
      <c r="AY174" s="210" t="s">
        <v>328</v>
      </c>
    </row>
    <row r="175" s="2" customFormat="1" ht="16.5" customHeight="1">
      <c r="A175" s="41"/>
      <c r="B175" s="176"/>
      <c r="C175" s="177" t="s">
        <v>571</v>
      </c>
      <c r="D175" s="177" t="s">
        <v>331</v>
      </c>
      <c r="E175" s="178" t="s">
        <v>7931</v>
      </c>
      <c r="F175" s="179" t="s">
        <v>7932</v>
      </c>
      <c r="G175" s="180" t="s">
        <v>491</v>
      </c>
      <c r="H175" s="181">
        <v>3</v>
      </c>
      <c r="I175" s="182"/>
      <c r="J175" s="183">
        <f>ROUND(I175*H175,2)</f>
        <v>0</v>
      </c>
      <c r="K175" s="179" t="s">
        <v>3</v>
      </c>
      <c r="L175" s="42"/>
      <c r="M175" s="184" t="s">
        <v>3</v>
      </c>
      <c r="N175" s="185" t="s">
        <v>40</v>
      </c>
      <c r="O175" s="75"/>
      <c r="P175" s="186">
        <f>O175*H175</f>
        <v>0</v>
      </c>
      <c r="Q175" s="186">
        <v>0</v>
      </c>
      <c r="R175" s="186">
        <f>Q175*H175</f>
        <v>0</v>
      </c>
      <c r="S175" s="186">
        <v>0</v>
      </c>
      <c r="T175" s="187">
        <f>S175*H175</f>
        <v>0</v>
      </c>
      <c r="U175" s="41"/>
      <c r="V175" s="41"/>
      <c r="W175" s="41"/>
      <c r="X175" s="41"/>
      <c r="Y175" s="41"/>
      <c r="Z175" s="41"/>
      <c r="AA175" s="41"/>
      <c r="AB175" s="41"/>
      <c r="AC175" s="41"/>
      <c r="AD175" s="41"/>
      <c r="AE175" s="41"/>
      <c r="AR175" s="188" t="s">
        <v>113</v>
      </c>
      <c r="AT175" s="188" t="s">
        <v>331</v>
      </c>
      <c r="AU175" s="188" t="s">
        <v>76</v>
      </c>
      <c r="AY175" s="22" t="s">
        <v>328</v>
      </c>
      <c r="BE175" s="189">
        <f>IF(N175="základní",J175,0)</f>
        <v>0</v>
      </c>
      <c r="BF175" s="189">
        <f>IF(N175="snížená",J175,0)</f>
        <v>0</v>
      </c>
      <c r="BG175" s="189">
        <f>IF(N175="zákl. přenesená",J175,0)</f>
        <v>0</v>
      </c>
      <c r="BH175" s="189">
        <f>IF(N175="sníž. přenesená",J175,0)</f>
        <v>0</v>
      </c>
      <c r="BI175" s="189">
        <f>IF(N175="nulová",J175,0)</f>
        <v>0</v>
      </c>
      <c r="BJ175" s="22" t="s">
        <v>76</v>
      </c>
      <c r="BK175" s="189">
        <f>ROUND(I175*H175,2)</f>
        <v>0</v>
      </c>
      <c r="BL175" s="22" t="s">
        <v>113</v>
      </c>
      <c r="BM175" s="188" t="s">
        <v>696</v>
      </c>
    </row>
    <row r="176" s="15" customFormat="1">
      <c r="A176" s="15"/>
      <c r="B176" s="217"/>
      <c r="C176" s="15"/>
      <c r="D176" s="195" t="s">
        <v>442</v>
      </c>
      <c r="E176" s="218" t="s">
        <v>3</v>
      </c>
      <c r="F176" s="219" t="s">
        <v>9303</v>
      </c>
      <c r="G176" s="15"/>
      <c r="H176" s="218" t="s">
        <v>3</v>
      </c>
      <c r="I176" s="220"/>
      <c r="J176" s="15"/>
      <c r="K176" s="15"/>
      <c r="L176" s="217"/>
      <c r="M176" s="221"/>
      <c r="N176" s="222"/>
      <c r="O176" s="222"/>
      <c r="P176" s="222"/>
      <c r="Q176" s="222"/>
      <c r="R176" s="222"/>
      <c r="S176" s="222"/>
      <c r="T176" s="223"/>
      <c r="U176" s="15"/>
      <c r="V176" s="15"/>
      <c r="W176" s="15"/>
      <c r="X176" s="15"/>
      <c r="Y176" s="15"/>
      <c r="Z176" s="15"/>
      <c r="AA176" s="15"/>
      <c r="AB176" s="15"/>
      <c r="AC176" s="15"/>
      <c r="AD176" s="15"/>
      <c r="AE176" s="15"/>
      <c r="AT176" s="218" t="s">
        <v>442</v>
      </c>
      <c r="AU176" s="218" t="s">
        <v>76</v>
      </c>
      <c r="AV176" s="15" t="s">
        <v>76</v>
      </c>
      <c r="AW176" s="15" t="s">
        <v>31</v>
      </c>
      <c r="AX176" s="15" t="s">
        <v>69</v>
      </c>
      <c r="AY176" s="218" t="s">
        <v>328</v>
      </c>
    </row>
    <row r="177" s="13" customFormat="1">
      <c r="A177" s="13"/>
      <c r="B177" s="201"/>
      <c r="C177" s="13"/>
      <c r="D177" s="195" t="s">
        <v>442</v>
      </c>
      <c r="E177" s="202" t="s">
        <v>3</v>
      </c>
      <c r="F177" s="203" t="s">
        <v>87</v>
      </c>
      <c r="G177" s="13"/>
      <c r="H177" s="204">
        <v>3</v>
      </c>
      <c r="I177" s="205"/>
      <c r="J177" s="13"/>
      <c r="K177" s="13"/>
      <c r="L177" s="201"/>
      <c r="M177" s="206"/>
      <c r="N177" s="207"/>
      <c r="O177" s="207"/>
      <c r="P177" s="207"/>
      <c r="Q177" s="207"/>
      <c r="R177" s="207"/>
      <c r="S177" s="207"/>
      <c r="T177" s="208"/>
      <c r="U177" s="13"/>
      <c r="V177" s="13"/>
      <c r="W177" s="13"/>
      <c r="X177" s="13"/>
      <c r="Y177" s="13"/>
      <c r="Z177" s="13"/>
      <c r="AA177" s="13"/>
      <c r="AB177" s="13"/>
      <c r="AC177" s="13"/>
      <c r="AD177" s="13"/>
      <c r="AE177" s="13"/>
      <c r="AT177" s="202" t="s">
        <v>442</v>
      </c>
      <c r="AU177" s="202" t="s">
        <v>76</v>
      </c>
      <c r="AV177" s="13" t="s">
        <v>79</v>
      </c>
      <c r="AW177" s="13" t="s">
        <v>31</v>
      </c>
      <c r="AX177" s="13" t="s">
        <v>69</v>
      </c>
      <c r="AY177" s="202" t="s">
        <v>328</v>
      </c>
    </row>
    <row r="178" s="14" customFormat="1">
      <c r="A178" s="14"/>
      <c r="B178" s="209"/>
      <c r="C178" s="14"/>
      <c r="D178" s="195" t="s">
        <v>442</v>
      </c>
      <c r="E178" s="210" t="s">
        <v>3</v>
      </c>
      <c r="F178" s="211" t="s">
        <v>452</v>
      </c>
      <c r="G178" s="14"/>
      <c r="H178" s="212">
        <v>3</v>
      </c>
      <c r="I178" s="213"/>
      <c r="J178" s="14"/>
      <c r="K178" s="14"/>
      <c r="L178" s="209"/>
      <c r="M178" s="214"/>
      <c r="N178" s="215"/>
      <c r="O178" s="215"/>
      <c r="P178" s="215"/>
      <c r="Q178" s="215"/>
      <c r="R178" s="215"/>
      <c r="S178" s="215"/>
      <c r="T178" s="216"/>
      <c r="U178" s="14"/>
      <c r="V178" s="14"/>
      <c r="W178" s="14"/>
      <c r="X178" s="14"/>
      <c r="Y178" s="14"/>
      <c r="Z178" s="14"/>
      <c r="AA178" s="14"/>
      <c r="AB178" s="14"/>
      <c r="AC178" s="14"/>
      <c r="AD178" s="14"/>
      <c r="AE178" s="14"/>
      <c r="AT178" s="210" t="s">
        <v>442</v>
      </c>
      <c r="AU178" s="210" t="s">
        <v>76</v>
      </c>
      <c r="AV178" s="14" t="s">
        <v>113</v>
      </c>
      <c r="AW178" s="14" t="s">
        <v>31</v>
      </c>
      <c r="AX178" s="14" t="s">
        <v>76</v>
      </c>
      <c r="AY178" s="210" t="s">
        <v>328</v>
      </c>
    </row>
    <row r="179" s="2" customFormat="1" ht="44.25" customHeight="1">
      <c r="A179" s="41"/>
      <c r="B179" s="176"/>
      <c r="C179" s="177" t="s">
        <v>576</v>
      </c>
      <c r="D179" s="177" t="s">
        <v>331</v>
      </c>
      <c r="E179" s="178" t="s">
        <v>8569</v>
      </c>
      <c r="F179" s="179" t="s">
        <v>8570</v>
      </c>
      <c r="G179" s="180" t="s">
        <v>585</v>
      </c>
      <c r="H179" s="181">
        <v>0.46400000000000002</v>
      </c>
      <c r="I179" s="182"/>
      <c r="J179" s="183">
        <f>ROUND(I179*H179,2)</f>
        <v>0</v>
      </c>
      <c r="K179" s="179" t="s">
        <v>3</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113</v>
      </c>
      <c r="AT179" s="188" t="s">
        <v>331</v>
      </c>
      <c r="AU179" s="188" t="s">
        <v>76</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710</v>
      </c>
    </row>
    <row r="180" s="15" customFormat="1">
      <c r="A180" s="15"/>
      <c r="B180" s="217"/>
      <c r="C180" s="15"/>
      <c r="D180" s="195" t="s">
        <v>442</v>
      </c>
      <c r="E180" s="218" t="s">
        <v>3</v>
      </c>
      <c r="F180" s="219" t="s">
        <v>9304</v>
      </c>
      <c r="G180" s="15"/>
      <c r="H180" s="218" t="s">
        <v>3</v>
      </c>
      <c r="I180" s="220"/>
      <c r="J180" s="15"/>
      <c r="K180" s="15"/>
      <c r="L180" s="217"/>
      <c r="M180" s="221"/>
      <c r="N180" s="222"/>
      <c r="O180" s="222"/>
      <c r="P180" s="222"/>
      <c r="Q180" s="222"/>
      <c r="R180" s="222"/>
      <c r="S180" s="222"/>
      <c r="T180" s="223"/>
      <c r="U180" s="15"/>
      <c r="V180" s="15"/>
      <c r="W180" s="15"/>
      <c r="X180" s="15"/>
      <c r="Y180" s="15"/>
      <c r="Z180" s="15"/>
      <c r="AA180" s="15"/>
      <c r="AB180" s="15"/>
      <c r="AC180" s="15"/>
      <c r="AD180" s="15"/>
      <c r="AE180" s="15"/>
      <c r="AT180" s="218" t="s">
        <v>442</v>
      </c>
      <c r="AU180" s="218" t="s">
        <v>76</v>
      </c>
      <c r="AV180" s="15" t="s">
        <v>76</v>
      </c>
      <c r="AW180" s="15" t="s">
        <v>31</v>
      </c>
      <c r="AX180" s="15" t="s">
        <v>69</v>
      </c>
      <c r="AY180" s="218" t="s">
        <v>328</v>
      </c>
    </row>
    <row r="181" s="15" customFormat="1">
      <c r="A181" s="15"/>
      <c r="B181" s="217"/>
      <c r="C181" s="15"/>
      <c r="D181" s="195" t="s">
        <v>442</v>
      </c>
      <c r="E181" s="218" t="s">
        <v>3</v>
      </c>
      <c r="F181" s="219" t="s">
        <v>9305</v>
      </c>
      <c r="G181" s="15"/>
      <c r="H181" s="218" t="s">
        <v>3</v>
      </c>
      <c r="I181" s="220"/>
      <c r="J181" s="15"/>
      <c r="K181" s="15"/>
      <c r="L181" s="217"/>
      <c r="M181" s="221"/>
      <c r="N181" s="222"/>
      <c r="O181" s="222"/>
      <c r="P181" s="222"/>
      <c r="Q181" s="222"/>
      <c r="R181" s="222"/>
      <c r="S181" s="222"/>
      <c r="T181" s="223"/>
      <c r="U181" s="15"/>
      <c r="V181" s="15"/>
      <c r="W181" s="15"/>
      <c r="X181" s="15"/>
      <c r="Y181" s="15"/>
      <c r="Z181" s="15"/>
      <c r="AA181" s="15"/>
      <c r="AB181" s="15"/>
      <c r="AC181" s="15"/>
      <c r="AD181" s="15"/>
      <c r="AE181" s="15"/>
      <c r="AT181" s="218" t="s">
        <v>442</v>
      </c>
      <c r="AU181" s="218" t="s">
        <v>76</v>
      </c>
      <c r="AV181" s="15" t="s">
        <v>76</v>
      </c>
      <c r="AW181" s="15" t="s">
        <v>31</v>
      </c>
      <c r="AX181" s="15" t="s">
        <v>69</v>
      </c>
      <c r="AY181" s="218" t="s">
        <v>328</v>
      </c>
    </row>
    <row r="182" s="13" customFormat="1">
      <c r="A182" s="13"/>
      <c r="B182" s="201"/>
      <c r="C182" s="13"/>
      <c r="D182" s="195" t="s">
        <v>442</v>
      </c>
      <c r="E182" s="202" t="s">
        <v>3</v>
      </c>
      <c r="F182" s="203" t="s">
        <v>9306</v>
      </c>
      <c r="G182" s="13"/>
      <c r="H182" s="204">
        <v>0.46400000000000002</v>
      </c>
      <c r="I182" s="205"/>
      <c r="J182" s="13"/>
      <c r="K182" s="13"/>
      <c r="L182" s="201"/>
      <c r="M182" s="206"/>
      <c r="N182" s="207"/>
      <c r="O182" s="207"/>
      <c r="P182" s="207"/>
      <c r="Q182" s="207"/>
      <c r="R182" s="207"/>
      <c r="S182" s="207"/>
      <c r="T182" s="208"/>
      <c r="U182" s="13"/>
      <c r="V182" s="13"/>
      <c r="W182" s="13"/>
      <c r="X182" s="13"/>
      <c r="Y182" s="13"/>
      <c r="Z182" s="13"/>
      <c r="AA182" s="13"/>
      <c r="AB182" s="13"/>
      <c r="AC182" s="13"/>
      <c r="AD182" s="13"/>
      <c r="AE182" s="13"/>
      <c r="AT182" s="202" t="s">
        <v>442</v>
      </c>
      <c r="AU182" s="202" t="s">
        <v>76</v>
      </c>
      <c r="AV182" s="13" t="s">
        <v>79</v>
      </c>
      <c r="AW182" s="13" t="s">
        <v>31</v>
      </c>
      <c r="AX182" s="13" t="s">
        <v>69</v>
      </c>
      <c r="AY182" s="202" t="s">
        <v>328</v>
      </c>
    </row>
    <row r="183" s="14" customFormat="1">
      <c r="A183" s="14"/>
      <c r="B183" s="209"/>
      <c r="C183" s="14"/>
      <c r="D183" s="195" t="s">
        <v>442</v>
      </c>
      <c r="E183" s="210" t="s">
        <v>3</v>
      </c>
      <c r="F183" s="211" t="s">
        <v>452</v>
      </c>
      <c r="G183" s="14"/>
      <c r="H183" s="212">
        <v>0.46400000000000002</v>
      </c>
      <c r="I183" s="213"/>
      <c r="J183" s="14"/>
      <c r="K183" s="14"/>
      <c r="L183" s="209"/>
      <c r="M183" s="214"/>
      <c r="N183" s="215"/>
      <c r="O183" s="215"/>
      <c r="P183" s="215"/>
      <c r="Q183" s="215"/>
      <c r="R183" s="215"/>
      <c r="S183" s="215"/>
      <c r="T183" s="216"/>
      <c r="U183" s="14"/>
      <c r="V183" s="14"/>
      <c r="W183" s="14"/>
      <c r="X183" s="14"/>
      <c r="Y183" s="14"/>
      <c r="Z183" s="14"/>
      <c r="AA183" s="14"/>
      <c r="AB183" s="14"/>
      <c r="AC183" s="14"/>
      <c r="AD183" s="14"/>
      <c r="AE183" s="14"/>
      <c r="AT183" s="210" t="s">
        <v>442</v>
      </c>
      <c r="AU183" s="210" t="s">
        <v>76</v>
      </c>
      <c r="AV183" s="14" t="s">
        <v>113</v>
      </c>
      <c r="AW183" s="14" t="s">
        <v>31</v>
      </c>
      <c r="AX183" s="14" t="s">
        <v>76</v>
      </c>
      <c r="AY183" s="210" t="s">
        <v>328</v>
      </c>
    </row>
    <row r="184" s="12" customFormat="1" ht="25.92" customHeight="1">
      <c r="A184" s="12"/>
      <c r="B184" s="163"/>
      <c r="C184" s="12"/>
      <c r="D184" s="164" t="s">
        <v>68</v>
      </c>
      <c r="E184" s="165" t="s">
        <v>7935</v>
      </c>
      <c r="F184" s="165" t="s">
        <v>7936</v>
      </c>
      <c r="G184" s="12"/>
      <c r="H184" s="12"/>
      <c r="I184" s="166"/>
      <c r="J184" s="167">
        <f>BK184</f>
        <v>0</v>
      </c>
      <c r="K184" s="12"/>
      <c r="L184" s="163"/>
      <c r="M184" s="168"/>
      <c r="N184" s="169"/>
      <c r="O184" s="169"/>
      <c r="P184" s="170">
        <f>SUM(P185:P208)</f>
        <v>0</v>
      </c>
      <c r="Q184" s="169"/>
      <c r="R184" s="170">
        <f>SUM(R185:R208)</f>
        <v>0</v>
      </c>
      <c r="S184" s="169"/>
      <c r="T184" s="171">
        <f>SUM(T185:T208)</f>
        <v>0</v>
      </c>
      <c r="U184" s="12"/>
      <c r="V184" s="12"/>
      <c r="W184" s="12"/>
      <c r="X184" s="12"/>
      <c r="Y184" s="12"/>
      <c r="Z184" s="12"/>
      <c r="AA184" s="12"/>
      <c r="AB184" s="12"/>
      <c r="AC184" s="12"/>
      <c r="AD184" s="12"/>
      <c r="AE184" s="12"/>
      <c r="AR184" s="164" t="s">
        <v>76</v>
      </c>
      <c r="AT184" s="172" t="s">
        <v>68</v>
      </c>
      <c r="AU184" s="172" t="s">
        <v>69</v>
      </c>
      <c r="AY184" s="164" t="s">
        <v>328</v>
      </c>
      <c r="BK184" s="173">
        <f>SUM(BK185:BK208)</f>
        <v>0</v>
      </c>
    </row>
    <row r="185" s="2" customFormat="1" ht="24.15" customHeight="1">
      <c r="A185" s="41"/>
      <c r="B185" s="176"/>
      <c r="C185" s="177" t="s">
        <v>473</v>
      </c>
      <c r="D185" s="177" t="s">
        <v>331</v>
      </c>
      <c r="E185" s="178" t="s">
        <v>7937</v>
      </c>
      <c r="F185" s="179" t="s">
        <v>7938</v>
      </c>
      <c r="G185" s="180" t="s">
        <v>574</v>
      </c>
      <c r="H185" s="181">
        <v>2</v>
      </c>
      <c r="I185" s="182"/>
      <c r="J185" s="183">
        <f>ROUND(I185*H185,2)</f>
        <v>0</v>
      </c>
      <c r="K185" s="179" t="s">
        <v>335</v>
      </c>
      <c r="L185" s="42"/>
      <c r="M185" s="184" t="s">
        <v>3</v>
      </c>
      <c r="N185" s="185" t="s">
        <v>40</v>
      </c>
      <c r="O185" s="75"/>
      <c r="P185" s="186">
        <f>O185*H185</f>
        <v>0</v>
      </c>
      <c r="Q185" s="186">
        <v>0</v>
      </c>
      <c r="R185" s="186">
        <f>Q185*H185</f>
        <v>0</v>
      </c>
      <c r="S185" s="186">
        <v>0</v>
      </c>
      <c r="T185" s="187">
        <f>S185*H185</f>
        <v>0</v>
      </c>
      <c r="U185" s="41"/>
      <c r="V185" s="41"/>
      <c r="W185" s="41"/>
      <c r="X185" s="41"/>
      <c r="Y185" s="41"/>
      <c r="Z185" s="41"/>
      <c r="AA185" s="41"/>
      <c r="AB185" s="41"/>
      <c r="AC185" s="41"/>
      <c r="AD185" s="41"/>
      <c r="AE185" s="41"/>
      <c r="AR185" s="188" t="s">
        <v>113</v>
      </c>
      <c r="AT185" s="188" t="s">
        <v>331</v>
      </c>
      <c r="AU185" s="188" t="s">
        <v>76</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718</v>
      </c>
    </row>
    <row r="186" s="2" customFormat="1">
      <c r="A186" s="41"/>
      <c r="B186" s="42"/>
      <c r="C186" s="41"/>
      <c r="D186" s="190" t="s">
        <v>338</v>
      </c>
      <c r="E186" s="41"/>
      <c r="F186" s="191" t="s">
        <v>7939</v>
      </c>
      <c r="G186" s="41"/>
      <c r="H186" s="41"/>
      <c r="I186" s="192"/>
      <c r="J186" s="41"/>
      <c r="K186" s="41"/>
      <c r="L186" s="42"/>
      <c r="M186" s="193"/>
      <c r="N186" s="194"/>
      <c r="O186" s="75"/>
      <c r="P186" s="75"/>
      <c r="Q186" s="75"/>
      <c r="R186" s="75"/>
      <c r="S186" s="75"/>
      <c r="T186" s="76"/>
      <c r="U186" s="41"/>
      <c r="V186" s="41"/>
      <c r="W186" s="41"/>
      <c r="X186" s="41"/>
      <c r="Y186" s="41"/>
      <c r="Z186" s="41"/>
      <c r="AA186" s="41"/>
      <c r="AB186" s="41"/>
      <c r="AC186" s="41"/>
      <c r="AD186" s="41"/>
      <c r="AE186" s="41"/>
      <c r="AT186" s="22" t="s">
        <v>338</v>
      </c>
      <c r="AU186" s="22" t="s">
        <v>76</v>
      </c>
    </row>
    <row r="187" s="2" customFormat="1">
      <c r="A187" s="41"/>
      <c r="B187" s="42"/>
      <c r="C187" s="41"/>
      <c r="D187" s="195" t="s">
        <v>340</v>
      </c>
      <c r="E187" s="41"/>
      <c r="F187" s="196" t="s">
        <v>9307</v>
      </c>
      <c r="G187" s="41"/>
      <c r="H187" s="41"/>
      <c r="I187" s="192"/>
      <c r="J187" s="41"/>
      <c r="K187" s="41"/>
      <c r="L187" s="42"/>
      <c r="M187" s="193"/>
      <c r="N187" s="194"/>
      <c r="O187" s="75"/>
      <c r="P187" s="75"/>
      <c r="Q187" s="75"/>
      <c r="R187" s="75"/>
      <c r="S187" s="75"/>
      <c r="T187" s="76"/>
      <c r="U187" s="41"/>
      <c r="V187" s="41"/>
      <c r="W187" s="41"/>
      <c r="X187" s="41"/>
      <c r="Y187" s="41"/>
      <c r="Z187" s="41"/>
      <c r="AA187" s="41"/>
      <c r="AB187" s="41"/>
      <c r="AC187" s="41"/>
      <c r="AD187" s="41"/>
      <c r="AE187" s="41"/>
      <c r="AT187" s="22" t="s">
        <v>340</v>
      </c>
      <c r="AU187" s="22" t="s">
        <v>76</v>
      </c>
    </row>
    <row r="188" s="2" customFormat="1" ht="24.15" customHeight="1">
      <c r="A188" s="41"/>
      <c r="B188" s="176"/>
      <c r="C188" s="177" t="s">
        <v>588</v>
      </c>
      <c r="D188" s="177" t="s">
        <v>331</v>
      </c>
      <c r="E188" s="178" t="s">
        <v>9308</v>
      </c>
      <c r="F188" s="179" t="s">
        <v>9309</v>
      </c>
      <c r="G188" s="180" t="s">
        <v>574</v>
      </c>
      <c r="H188" s="181">
        <v>1</v>
      </c>
      <c r="I188" s="182"/>
      <c r="J188" s="183">
        <f>ROUND(I188*H188,2)</f>
        <v>0</v>
      </c>
      <c r="K188" s="179" t="s">
        <v>335</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113</v>
      </c>
      <c r="AT188" s="188" t="s">
        <v>331</v>
      </c>
      <c r="AU188" s="188" t="s">
        <v>76</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152</v>
      </c>
    </row>
    <row r="189" s="2" customFormat="1">
      <c r="A189" s="41"/>
      <c r="B189" s="42"/>
      <c r="C189" s="41"/>
      <c r="D189" s="190" t="s">
        <v>338</v>
      </c>
      <c r="E189" s="41"/>
      <c r="F189" s="191" t="s">
        <v>9310</v>
      </c>
      <c r="G189" s="41"/>
      <c r="H189" s="41"/>
      <c r="I189" s="192"/>
      <c r="J189" s="41"/>
      <c r="K189" s="41"/>
      <c r="L189" s="42"/>
      <c r="M189" s="193"/>
      <c r="N189" s="194"/>
      <c r="O189" s="75"/>
      <c r="P189" s="75"/>
      <c r="Q189" s="75"/>
      <c r="R189" s="75"/>
      <c r="S189" s="75"/>
      <c r="T189" s="76"/>
      <c r="U189" s="41"/>
      <c r="V189" s="41"/>
      <c r="W189" s="41"/>
      <c r="X189" s="41"/>
      <c r="Y189" s="41"/>
      <c r="Z189" s="41"/>
      <c r="AA189" s="41"/>
      <c r="AB189" s="41"/>
      <c r="AC189" s="41"/>
      <c r="AD189" s="41"/>
      <c r="AE189" s="41"/>
      <c r="AT189" s="22" t="s">
        <v>338</v>
      </c>
      <c r="AU189" s="22" t="s">
        <v>76</v>
      </c>
    </row>
    <row r="190" s="2" customFormat="1">
      <c r="A190" s="41"/>
      <c r="B190" s="42"/>
      <c r="C190" s="41"/>
      <c r="D190" s="195" t="s">
        <v>340</v>
      </c>
      <c r="E190" s="41"/>
      <c r="F190" s="196" t="s">
        <v>9311</v>
      </c>
      <c r="G190" s="41"/>
      <c r="H190" s="41"/>
      <c r="I190" s="192"/>
      <c r="J190" s="41"/>
      <c r="K190" s="41"/>
      <c r="L190" s="42"/>
      <c r="M190" s="193"/>
      <c r="N190" s="194"/>
      <c r="O190" s="75"/>
      <c r="P190" s="75"/>
      <c r="Q190" s="75"/>
      <c r="R190" s="75"/>
      <c r="S190" s="75"/>
      <c r="T190" s="76"/>
      <c r="U190" s="41"/>
      <c r="V190" s="41"/>
      <c r="W190" s="41"/>
      <c r="X190" s="41"/>
      <c r="Y190" s="41"/>
      <c r="Z190" s="41"/>
      <c r="AA190" s="41"/>
      <c r="AB190" s="41"/>
      <c r="AC190" s="41"/>
      <c r="AD190" s="41"/>
      <c r="AE190" s="41"/>
      <c r="AT190" s="22" t="s">
        <v>340</v>
      </c>
      <c r="AU190" s="22" t="s">
        <v>76</v>
      </c>
    </row>
    <row r="191" s="2" customFormat="1" ht="21.75" customHeight="1">
      <c r="A191" s="41"/>
      <c r="B191" s="176"/>
      <c r="C191" s="177" t="s">
        <v>593</v>
      </c>
      <c r="D191" s="177" t="s">
        <v>331</v>
      </c>
      <c r="E191" s="178" t="s">
        <v>7961</v>
      </c>
      <c r="F191" s="179" t="s">
        <v>7962</v>
      </c>
      <c r="G191" s="180" t="s">
        <v>574</v>
      </c>
      <c r="H191" s="181">
        <v>3</v>
      </c>
      <c r="I191" s="182"/>
      <c r="J191" s="183">
        <f>ROUND(I191*H191,2)</f>
        <v>0</v>
      </c>
      <c r="K191" s="179" t="s">
        <v>335</v>
      </c>
      <c r="L191" s="42"/>
      <c r="M191" s="184" t="s">
        <v>3</v>
      </c>
      <c r="N191" s="185" t="s">
        <v>40</v>
      </c>
      <c r="O191" s="75"/>
      <c r="P191" s="186">
        <f>O191*H191</f>
        <v>0</v>
      </c>
      <c r="Q191" s="186">
        <v>0</v>
      </c>
      <c r="R191" s="186">
        <f>Q191*H191</f>
        <v>0</v>
      </c>
      <c r="S191" s="186">
        <v>0</v>
      </c>
      <c r="T191" s="187">
        <f>S191*H191</f>
        <v>0</v>
      </c>
      <c r="U191" s="41"/>
      <c r="V191" s="41"/>
      <c r="W191" s="41"/>
      <c r="X191" s="41"/>
      <c r="Y191" s="41"/>
      <c r="Z191" s="41"/>
      <c r="AA191" s="41"/>
      <c r="AB191" s="41"/>
      <c r="AC191" s="41"/>
      <c r="AD191" s="41"/>
      <c r="AE191" s="41"/>
      <c r="AR191" s="188" t="s">
        <v>113</v>
      </c>
      <c r="AT191" s="188" t="s">
        <v>331</v>
      </c>
      <c r="AU191" s="188" t="s">
        <v>76</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158</v>
      </c>
    </row>
    <row r="192" s="2" customFormat="1">
      <c r="A192" s="41"/>
      <c r="B192" s="42"/>
      <c r="C192" s="41"/>
      <c r="D192" s="190" t="s">
        <v>338</v>
      </c>
      <c r="E192" s="41"/>
      <c r="F192" s="191" t="s">
        <v>7963</v>
      </c>
      <c r="G192" s="41"/>
      <c r="H192" s="41"/>
      <c r="I192" s="192"/>
      <c r="J192" s="41"/>
      <c r="K192" s="41"/>
      <c r="L192" s="42"/>
      <c r="M192" s="193"/>
      <c r="N192" s="194"/>
      <c r="O192" s="75"/>
      <c r="P192" s="75"/>
      <c r="Q192" s="75"/>
      <c r="R192" s="75"/>
      <c r="S192" s="75"/>
      <c r="T192" s="76"/>
      <c r="U192" s="41"/>
      <c r="V192" s="41"/>
      <c r="W192" s="41"/>
      <c r="X192" s="41"/>
      <c r="Y192" s="41"/>
      <c r="Z192" s="41"/>
      <c r="AA192" s="41"/>
      <c r="AB192" s="41"/>
      <c r="AC192" s="41"/>
      <c r="AD192" s="41"/>
      <c r="AE192" s="41"/>
      <c r="AT192" s="22" t="s">
        <v>338</v>
      </c>
      <c r="AU192" s="22" t="s">
        <v>76</v>
      </c>
    </row>
    <row r="193" s="2" customFormat="1">
      <c r="A193" s="41"/>
      <c r="B193" s="42"/>
      <c r="C193" s="41"/>
      <c r="D193" s="195" t="s">
        <v>340</v>
      </c>
      <c r="E193" s="41"/>
      <c r="F193" s="196" t="s">
        <v>9312</v>
      </c>
      <c r="G193" s="41"/>
      <c r="H193" s="41"/>
      <c r="I193" s="192"/>
      <c r="J193" s="41"/>
      <c r="K193" s="41"/>
      <c r="L193" s="42"/>
      <c r="M193" s="193"/>
      <c r="N193" s="194"/>
      <c r="O193" s="75"/>
      <c r="P193" s="75"/>
      <c r="Q193" s="75"/>
      <c r="R193" s="75"/>
      <c r="S193" s="75"/>
      <c r="T193" s="76"/>
      <c r="U193" s="41"/>
      <c r="V193" s="41"/>
      <c r="W193" s="41"/>
      <c r="X193" s="41"/>
      <c r="Y193" s="41"/>
      <c r="Z193" s="41"/>
      <c r="AA193" s="41"/>
      <c r="AB193" s="41"/>
      <c r="AC193" s="41"/>
      <c r="AD193" s="41"/>
      <c r="AE193" s="41"/>
      <c r="AT193" s="22" t="s">
        <v>340</v>
      </c>
      <c r="AU193" s="22" t="s">
        <v>76</v>
      </c>
    </row>
    <row r="194" s="2" customFormat="1" ht="24.15" customHeight="1">
      <c r="A194" s="41"/>
      <c r="B194" s="176"/>
      <c r="C194" s="177" t="s">
        <v>598</v>
      </c>
      <c r="D194" s="177" t="s">
        <v>331</v>
      </c>
      <c r="E194" s="178" t="s">
        <v>7970</v>
      </c>
      <c r="F194" s="179" t="s">
        <v>7971</v>
      </c>
      <c r="G194" s="180" t="s">
        <v>574</v>
      </c>
      <c r="H194" s="181">
        <v>3</v>
      </c>
      <c r="I194" s="182"/>
      <c r="J194" s="183">
        <f>ROUND(I194*H194,2)</f>
        <v>0</v>
      </c>
      <c r="K194" s="179" t="s">
        <v>335</v>
      </c>
      <c r="L194" s="42"/>
      <c r="M194" s="184" t="s">
        <v>3</v>
      </c>
      <c r="N194" s="185" t="s">
        <v>40</v>
      </c>
      <c r="O194" s="75"/>
      <c r="P194" s="186">
        <f>O194*H194</f>
        <v>0</v>
      </c>
      <c r="Q194" s="186">
        <v>0</v>
      </c>
      <c r="R194" s="186">
        <f>Q194*H194</f>
        <v>0</v>
      </c>
      <c r="S194" s="186">
        <v>0</v>
      </c>
      <c r="T194" s="187">
        <f>S194*H194</f>
        <v>0</v>
      </c>
      <c r="U194" s="41"/>
      <c r="V194" s="41"/>
      <c r="W194" s="41"/>
      <c r="X194" s="41"/>
      <c r="Y194" s="41"/>
      <c r="Z194" s="41"/>
      <c r="AA194" s="41"/>
      <c r="AB194" s="41"/>
      <c r="AC194" s="41"/>
      <c r="AD194" s="41"/>
      <c r="AE194" s="41"/>
      <c r="AR194" s="188" t="s">
        <v>113</v>
      </c>
      <c r="AT194" s="188" t="s">
        <v>331</v>
      </c>
      <c r="AU194" s="188" t="s">
        <v>76</v>
      </c>
      <c r="AY194" s="22" t="s">
        <v>328</v>
      </c>
      <c r="BE194" s="189">
        <f>IF(N194="základní",J194,0)</f>
        <v>0</v>
      </c>
      <c r="BF194" s="189">
        <f>IF(N194="snížená",J194,0)</f>
        <v>0</v>
      </c>
      <c r="BG194" s="189">
        <f>IF(N194="zákl. přenesená",J194,0)</f>
        <v>0</v>
      </c>
      <c r="BH194" s="189">
        <f>IF(N194="sníž. přenesená",J194,0)</f>
        <v>0</v>
      </c>
      <c r="BI194" s="189">
        <f>IF(N194="nulová",J194,0)</f>
        <v>0</v>
      </c>
      <c r="BJ194" s="22" t="s">
        <v>76</v>
      </c>
      <c r="BK194" s="189">
        <f>ROUND(I194*H194,2)</f>
        <v>0</v>
      </c>
      <c r="BL194" s="22" t="s">
        <v>113</v>
      </c>
      <c r="BM194" s="188" t="s">
        <v>751</v>
      </c>
    </row>
    <row r="195" s="2" customFormat="1">
      <c r="A195" s="41"/>
      <c r="B195" s="42"/>
      <c r="C195" s="41"/>
      <c r="D195" s="190" t="s">
        <v>338</v>
      </c>
      <c r="E195" s="41"/>
      <c r="F195" s="191" t="s">
        <v>7972</v>
      </c>
      <c r="G195" s="41"/>
      <c r="H195" s="41"/>
      <c r="I195" s="192"/>
      <c r="J195" s="41"/>
      <c r="K195" s="41"/>
      <c r="L195" s="42"/>
      <c r="M195" s="193"/>
      <c r="N195" s="194"/>
      <c r="O195" s="75"/>
      <c r="P195" s="75"/>
      <c r="Q195" s="75"/>
      <c r="R195" s="75"/>
      <c r="S195" s="75"/>
      <c r="T195" s="76"/>
      <c r="U195" s="41"/>
      <c r="V195" s="41"/>
      <c r="W195" s="41"/>
      <c r="X195" s="41"/>
      <c r="Y195" s="41"/>
      <c r="Z195" s="41"/>
      <c r="AA195" s="41"/>
      <c r="AB195" s="41"/>
      <c r="AC195" s="41"/>
      <c r="AD195" s="41"/>
      <c r="AE195" s="41"/>
      <c r="AT195" s="22" t="s">
        <v>338</v>
      </c>
      <c r="AU195" s="22" t="s">
        <v>76</v>
      </c>
    </row>
    <row r="196" s="2" customFormat="1" ht="49.05" customHeight="1">
      <c r="A196" s="41"/>
      <c r="B196" s="176"/>
      <c r="C196" s="177" t="s">
        <v>605</v>
      </c>
      <c r="D196" s="177" t="s">
        <v>331</v>
      </c>
      <c r="E196" s="178" t="s">
        <v>9313</v>
      </c>
      <c r="F196" s="179" t="s">
        <v>9314</v>
      </c>
      <c r="G196" s="180" t="s">
        <v>574</v>
      </c>
      <c r="H196" s="181">
        <v>3</v>
      </c>
      <c r="I196" s="182"/>
      <c r="J196" s="183">
        <f>ROUND(I196*H196,2)</f>
        <v>0</v>
      </c>
      <c r="K196" s="179" t="s">
        <v>335</v>
      </c>
      <c r="L196" s="42"/>
      <c r="M196" s="184" t="s">
        <v>3</v>
      </c>
      <c r="N196" s="185" t="s">
        <v>40</v>
      </c>
      <c r="O196" s="75"/>
      <c r="P196" s="186">
        <f>O196*H196</f>
        <v>0</v>
      </c>
      <c r="Q196" s="186">
        <v>0</v>
      </c>
      <c r="R196" s="186">
        <f>Q196*H196</f>
        <v>0</v>
      </c>
      <c r="S196" s="186">
        <v>0</v>
      </c>
      <c r="T196" s="187">
        <f>S196*H196</f>
        <v>0</v>
      </c>
      <c r="U196" s="41"/>
      <c r="V196" s="41"/>
      <c r="W196" s="41"/>
      <c r="X196" s="41"/>
      <c r="Y196" s="41"/>
      <c r="Z196" s="41"/>
      <c r="AA196" s="41"/>
      <c r="AB196" s="41"/>
      <c r="AC196" s="41"/>
      <c r="AD196" s="41"/>
      <c r="AE196" s="41"/>
      <c r="AR196" s="188" t="s">
        <v>113</v>
      </c>
      <c r="AT196" s="188" t="s">
        <v>331</v>
      </c>
      <c r="AU196" s="188" t="s">
        <v>76</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761</v>
      </c>
    </row>
    <row r="197" s="2" customFormat="1">
      <c r="A197" s="41"/>
      <c r="B197" s="42"/>
      <c r="C197" s="41"/>
      <c r="D197" s="190" t="s">
        <v>338</v>
      </c>
      <c r="E197" s="41"/>
      <c r="F197" s="191" t="s">
        <v>9315</v>
      </c>
      <c r="G197" s="41"/>
      <c r="H197" s="41"/>
      <c r="I197" s="192"/>
      <c r="J197" s="41"/>
      <c r="K197" s="41"/>
      <c r="L197" s="42"/>
      <c r="M197" s="193"/>
      <c r="N197" s="194"/>
      <c r="O197" s="75"/>
      <c r="P197" s="75"/>
      <c r="Q197" s="75"/>
      <c r="R197" s="75"/>
      <c r="S197" s="75"/>
      <c r="T197" s="76"/>
      <c r="U197" s="41"/>
      <c r="V197" s="41"/>
      <c r="W197" s="41"/>
      <c r="X197" s="41"/>
      <c r="Y197" s="41"/>
      <c r="Z197" s="41"/>
      <c r="AA197" s="41"/>
      <c r="AB197" s="41"/>
      <c r="AC197" s="41"/>
      <c r="AD197" s="41"/>
      <c r="AE197" s="41"/>
      <c r="AT197" s="22" t="s">
        <v>338</v>
      </c>
      <c r="AU197" s="22" t="s">
        <v>76</v>
      </c>
    </row>
    <row r="198" s="2" customFormat="1" ht="16.5" customHeight="1">
      <c r="A198" s="41"/>
      <c r="B198" s="176"/>
      <c r="C198" s="224" t="s">
        <v>610</v>
      </c>
      <c r="D198" s="224" t="s">
        <v>539</v>
      </c>
      <c r="E198" s="225" t="s">
        <v>9316</v>
      </c>
      <c r="F198" s="226" t="s">
        <v>9317</v>
      </c>
      <c r="G198" s="227" t="s">
        <v>585</v>
      </c>
      <c r="H198" s="228">
        <v>0.59999999999999998</v>
      </c>
      <c r="I198" s="229"/>
      <c r="J198" s="230">
        <f>ROUND(I198*H198,2)</f>
        <v>0</v>
      </c>
      <c r="K198" s="226" t="s">
        <v>335</v>
      </c>
      <c r="L198" s="231"/>
      <c r="M198" s="232" t="s">
        <v>3</v>
      </c>
      <c r="N198" s="233" t="s">
        <v>40</v>
      </c>
      <c r="O198" s="75"/>
      <c r="P198" s="186">
        <f>O198*H198</f>
        <v>0</v>
      </c>
      <c r="Q198" s="186">
        <v>0</v>
      </c>
      <c r="R198" s="186">
        <f>Q198*H198</f>
        <v>0</v>
      </c>
      <c r="S198" s="186">
        <v>0</v>
      </c>
      <c r="T198" s="187">
        <f>S198*H198</f>
        <v>0</v>
      </c>
      <c r="U198" s="41"/>
      <c r="V198" s="41"/>
      <c r="W198" s="41"/>
      <c r="X198" s="41"/>
      <c r="Y198" s="41"/>
      <c r="Z198" s="41"/>
      <c r="AA198" s="41"/>
      <c r="AB198" s="41"/>
      <c r="AC198" s="41"/>
      <c r="AD198" s="41"/>
      <c r="AE198" s="41"/>
      <c r="AR198" s="188" t="s">
        <v>171</v>
      </c>
      <c r="AT198" s="188" t="s">
        <v>539</v>
      </c>
      <c r="AU198" s="188" t="s">
        <v>76</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769</v>
      </c>
    </row>
    <row r="199" s="13" customFormat="1">
      <c r="A199" s="13"/>
      <c r="B199" s="201"/>
      <c r="C199" s="13"/>
      <c r="D199" s="195" t="s">
        <v>442</v>
      </c>
      <c r="E199" s="202" t="s">
        <v>3</v>
      </c>
      <c r="F199" s="203" t="s">
        <v>9318</v>
      </c>
      <c r="G199" s="13"/>
      <c r="H199" s="204">
        <v>0.59999999999999998</v>
      </c>
      <c r="I199" s="205"/>
      <c r="J199" s="13"/>
      <c r="K199" s="13"/>
      <c r="L199" s="201"/>
      <c r="M199" s="206"/>
      <c r="N199" s="207"/>
      <c r="O199" s="207"/>
      <c r="P199" s="207"/>
      <c r="Q199" s="207"/>
      <c r="R199" s="207"/>
      <c r="S199" s="207"/>
      <c r="T199" s="208"/>
      <c r="U199" s="13"/>
      <c r="V199" s="13"/>
      <c r="W199" s="13"/>
      <c r="X199" s="13"/>
      <c r="Y199" s="13"/>
      <c r="Z199" s="13"/>
      <c r="AA199" s="13"/>
      <c r="AB199" s="13"/>
      <c r="AC199" s="13"/>
      <c r="AD199" s="13"/>
      <c r="AE199" s="13"/>
      <c r="AT199" s="202" t="s">
        <v>442</v>
      </c>
      <c r="AU199" s="202" t="s">
        <v>76</v>
      </c>
      <c r="AV199" s="13" t="s">
        <v>79</v>
      </c>
      <c r="AW199" s="13" t="s">
        <v>31</v>
      </c>
      <c r="AX199" s="13" t="s">
        <v>69</v>
      </c>
      <c r="AY199" s="202" t="s">
        <v>328</v>
      </c>
    </row>
    <row r="200" s="14" customFormat="1">
      <c r="A200" s="14"/>
      <c r="B200" s="209"/>
      <c r="C200" s="14"/>
      <c r="D200" s="195" t="s">
        <v>442</v>
      </c>
      <c r="E200" s="210" t="s">
        <v>3</v>
      </c>
      <c r="F200" s="211" t="s">
        <v>452</v>
      </c>
      <c r="G200" s="14"/>
      <c r="H200" s="212">
        <v>0.59999999999999998</v>
      </c>
      <c r="I200" s="213"/>
      <c r="J200" s="14"/>
      <c r="K200" s="14"/>
      <c r="L200" s="209"/>
      <c r="M200" s="214"/>
      <c r="N200" s="215"/>
      <c r="O200" s="215"/>
      <c r="P200" s="215"/>
      <c r="Q200" s="215"/>
      <c r="R200" s="215"/>
      <c r="S200" s="215"/>
      <c r="T200" s="216"/>
      <c r="U200" s="14"/>
      <c r="V200" s="14"/>
      <c r="W200" s="14"/>
      <c r="X200" s="14"/>
      <c r="Y200" s="14"/>
      <c r="Z200" s="14"/>
      <c r="AA200" s="14"/>
      <c r="AB200" s="14"/>
      <c r="AC200" s="14"/>
      <c r="AD200" s="14"/>
      <c r="AE200" s="14"/>
      <c r="AT200" s="210" t="s">
        <v>442</v>
      </c>
      <c r="AU200" s="210" t="s">
        <v>76</v>
      </c>
      <c r="AV200" s="14" t="s">
        <v>113</v>
      </c>
      <c r="AW200" s="14" t="s">
        <v>31</v>
      </c>
      <c r="AX200" s="14" t="s">
        <v>76</v>
      </c>
      <c r="AY200" s="210" t="s">
        <v>328</v>
      </c>
    </row>
    <row r="201" s="2" customFormat="1" ht="37.8" customHeight="1">
      <c r="A201" s="41"/>
      <c r="B201" s="176"/>
      <c r="C201" s="177" t="s">
        <v>616</v>
      </c>
      <c r="D201" s="177" t="s">
        <v>331</v>
      </c>
      <c r="E201" s="178" t="s">
        <v>7984</v>
      </c>
      <c r="F201" s="179" t="s">
        <v>7985</v>
      </c>
      <c r="G201" s="180" t="s">
        <v>574</v>
      </c>
      <c r="H201" s="181">
        <v>3</v>
      </c>
      <c r="I201" s="182"/>
      <c r="J201" s="183">
        <f>ROUND(I201*H201,2)</f>
        <v>0</v>
      </c>
      <c r="K201" s="179" t="s">
        <v>335</v>
      </c>
      <c r="L201" s="42"/>
      <c r="M201" s="184" t="s">
        <v>3</v>
      </c>
      <c r="N201" s="185" t="s">
        <v>40</v>
      </c>
      <c r="O201" s="75"/>
      <c r="P201" s="186">
        <f>O201*H201</f>
        <v>0</v>
      </c>
      <c r="Q201" s="186">
        <v>0</v>
      </c>
      <c r="R201" s="186">
        <f>Q201*H201</f>
        <v>0</v>
      </c>
      <c r="S201" s="186">
        <v>0</v>
      </c>
      <c r="T201" s="187">
        <f>S201*H201</f>
        <v>0</v>
      </c>
      <c r="U201" s="41"/>
      <c r="V201" s="41"/>
      <c r="W201" s="41"/>
      <c r="X201" s="41"/>
      <c r="Y201" s="41"/>
      <c r="Z201" s="41"/>
      <c r="AA201" s="41"/>
      <c r="AB201" s="41"/>
      <c r="AC201" s="41"/>
      <c r="AD201" s="41"/>
      <c r="AE201" s="41"/>
      <c r="AR201" s="188" t="s">
        <v>113</v>
      </c>
      <c r="AT201" s="188" t="s">
        <v>331</v>
      </c>
      <c r="AU201" s="188" t="s">
        <v>76</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778</v>
      </c>
    </row>
    <row r="202" s="2" customFormat="1">
      <c r="A202" s="41"/>
      <c r="B202" s="42"/>
      <c r="C202" s="41"/>
      <c r="D202" s="190" t="s">
        <v>338</v>
      </c>
      <c r="E202" s="41"/>
      <c r="F202" s="191" t="s">
        <v>7986</v>
      </c>
      <c r="G202" s="41"/>
      <c r="H202" s="41"/>
      <c r="I202" s="192"/>
      <c r="J202" s="41"/>
      <c r="K202" s="41"/>
      <c r="L202" s="42"/>
      <c r="M202" s="193"/>
      <c r="N202" s="194"/>
      <c r="O202" s="75"/>
      <c r="P202" s="75"/>
      <c r="Q202" s="75"/>
      <c r="R202" s="75"/>
      <c r="S202" s="75"/>
      <c r="T202" s="76"/>
      <c r="U202" s="41"/>
      <c r="V202" s="41"/>
      <c r="W202" s="41"/>
      <c r="X202" s="41"/>
      <c r="Y202" s="41"/>
      <c r="Z202" s="41"/>
      <c r="AA202" s="41"/>
      <c r="AB202" s="41"/>
      <c r="AC202" s="41"/>
      <c r="AD202" s="41"/>
      <c r="AE202" s="41"/>
      <c r="AT202" s="22" t="s">
        <v>338</v>
      </c>
      <c r="AU202" s="22" t="s">
        <v>76</v>
      </c>
    </row>
    <row r="203" s="2" customFormat="1" ht="44.25" customHeight="1">
      <c r="A203" s="41"/>
      <c r="B203" s="176"/>
      <c r="C203" s="177" t="s">
        <v>621</v>
      </c>
      <c r="D203" s="177" t="s">
        <v>331</v>
      </c>
      <c r="E203" s="178" t="s">
        <v>8575</v>
      </c>
      <c r="F203" s="179" t="s">
        <v>8570</v>
      </c>
      <c r="G203" s="180" t="s">
        <v>585</v>
      </c>
      <c r="H203" s="181">
        <v>0.13</v>
      </c>
      <c r="I203" s="182"/>
      <c r="J203" s="183">
        <f>ROUND(I203*H203,2)</f>
        <v>0</v>
      </c>
      <c r="K203" s="179" t="s">
        <v>3</v>
      </c>
      <c r="L203" s="42"/>
      <c r="M203" s="184" t="s">
        <v>3</v>
      </c>
      <c r="N203" s="185" t="s">
        <v>40</v>
      </c>
      <c r="O203" s="75"/>
      <c r="P203" s="186">
        <f>O203*H203</f>
        <v>0</v>
      </c>
      <c r="Q203" s="186">
        <v>0</v>
      </c>
      <c r="R203" s="186">
        <f>Q203*H203</f>
        <v>0</v>
      </c>
      <c r="S203" s="186">
        <v>0</v>
      </c>
      <c r="T203" s="187">
        <f>S203*H203</f>
        <v>0</v>
      </c>
      <c r="U203" s="41"/>
      <c r="V203" s="41"/>
      <c r="W203" s="41"/>
      <c r="X203" s="41"/>
      <c r="Y203" s="41"/>
      <c r="Z203" s="41"/>
      <c r="AA203" s="41"/>
      <c r="AB203" s="41"/>
      <c r="AC203" s="41"/>
      <c r="AD203" s="41"/>
      <c r="AE203" s="41"/>
      <c r="AR203" s="188" t="s">
        <v>113</v>
      </c>
      <c r="AT203" s="188" t="s">
        <v>331</v>
      </c>
      <c r="AU203" s="188" t="s">
        <v>76</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788</v>
      </c>
    </row>
    <row r="204" s="15" customFormat="1">
      <c r="A204" s="15"/>
      <c r="B204" s="217"/>
      <c r="C204" s="15"/>
      <c r="D204" s="195" t="s">
        <v>442</v>
      </c>
      <c r="E204" s="218" t="s">
        <v>3</v>
      </c>
      <c r="F204" s="219" t="s">
        <v>9319</v>
      </c>
      <c r="G204" s="15"/>
      <c r="H204" s="218" t="s">
        <v>3</v>
      </c>
      <c r="I204" s="220"/>
      <c r="J204" s="15"/>
      <c r="K204" s="15"/>
      <c r="L204" s="217"/>
      <c r="M204" s="221"/>
      <c r="N204" s="222"/>
      <c r="O204" s="222"/>
      <c r="P204" s="222"/>
      <c r="Q204" s="222"/>
      <c r="R204" s="222"/>
      <c r="S204" s="222"/>
      <c r="T204" s="223"/>
      <c r="U204" s="15"/>
      <c r="V204" s="15"/>
      <c r="W204" s="15"/>
      <c r="X204" s="15"/>
      <c r="Y204" s="15"/>
      <c r="Z204" s="15"/>
      <c r="AA204" s="15"/>
      <c r="AB204" s="15"/>
      <c r="AC204" s="15"/>
      <c r="AD204" s="15"/>
      <c r="AE204" s="15"/>
      <c r="AT204" s="218" t="s">
        <v>442</v>
      </c>
      <c r="AU204" s="218" t="s">
        <v>76</v>
      </c>
      <c r="AV204" s="15" t="s">
        <v>76</v>
      </c>
      <c r="AW204" s="15" t="s">
        <v>31</v>
      </c>
      <c r="AX204" s="15" t="s">
        <v>69</v>
      </c>
      <c r="AY204" s="218" t="s">
        <v>328</v>
      </c>
    </row>
    <row r="205" s="13" customFormat="1">
      <c r="A205" s="13"/>
      <c r="B205" s="201"/>
      <c r="C205" s="13"/>
      <c r="D205" s="195" t="s">
        <v>442</v>
      </c>
      <c r="E205" s="202" t="s">
        <v>3</v>
      </c>
      <c r="F205" s="203" t="s">
        <v>9320</v>
      </c>
      <c r="G205" s="13"/>
      <c r="H205" s="204">
        <v>0.01</v>
      </c>
      <c r="I205" s="205"/>
      <c r="J205" s="13"/>
      <c r="K205" s="13"/>
      <c r="L205" s="201"/>
      <c r="M205" s="206"/>
      <c r="N205" s="207"/>
      <c r="O205" s="207"/>
      <c r="P205" s="207"/>
      <c r="Q205" s="207"/>
      <c r="R205" s="207"/>
      <c r="S205" s="207"/>
      <c r="T205" s="208"/>
      <c r="U205" s="13"/>
      <c r="V205" s="13"/>
      <c r="W205" s="13"/>
      <c r="X205" s="13"/>
      <c r="Y205" s="13"/>
      <c r="Z205" s="13"/>
      <c r="AA205" s="13"/>
      <c r="AB205" s="13"/>
      <c r="AC205" s="13"/>
      <c r="AD205" s="13"/>
      <c r="AE205" s="13"/>
      <c r="AT205" s="202" t="s">
        <v>442</v>
      </c>
      <c r="AU205" s="202" t="s">
        <v>76</v>
      </c>
      <c r="AV205" s="13" t="s">
        <v>79</v>
      </c>
      <c r="AW205" s="13" t="s">
        <v>31</v>
      </c>
      <c r="AX205" s="13" t="s">
        <v>69</v>
      </c>
      <c r="AY205" s="202" t="s">
        <v>328</v>
      </c>
    </row>
    <row r="206" s="15" customFormat="1">
      <c r="A206" s="15"/>
      <c r="B206" s="217"/>
      <c r="C206" s="15"/>
      <c r="D206" s="195" t="s">
        <v>442</v>
      </c>
      <c r="E206" s="218" t="s">
        <v>3</v>
      </c>
      <c r="F206" s="219" t="s">
        <v>9321</v>
      </c>
      <c r="G206" s="15"/>
      <c r="H206" s="218" t="s">
        <v>3</v>
      </c>
      <c r="I206" s="220"/>
      <c r="J206" s="15"/>
      <c r="K206" s="15"/>
      <c r="L206" s="217"/>
      <c r="M206" s="221"/>
      <c r="N206" s="222"/>
      <c r="O206" s="222"/>
      <c r="P206" s="222"/>
      <c r="Q206" s="222"/>
      <c r="R206" s="222"/>
      <c r="S206" s="222"/>
      <c r="T206" s="223"/>
      <c r="U206" s="15"/>
      <c r="V206" s="15"/>
      <c r="W206" s="15"/>
      <c r="X206" s="15"/>
      <c r="Y206" s="15"/>
      <c r="Z206" s="15"/>
      <c r="AA206" s="15"/>
      <c r="AB206" s="15"/>
      <c r="AC206" s="15"/>
      <c r="AD206" s="15"/>
      <c r="AE206" s="15"/>
      <c r="AT206" s="218" t="s">
        <v>442</v>
      </c>
      <c r="AU206" s="218" t="s">
        <v>76</v>
      </c>
      <c r="AV206" s="15" t="s">
        <v>76</v>
      </c>
      <c r="AW206" s="15" t="s">
        <v>31</v>
      </c>
      <c r="AX206" s="15" t="s">
        <v>69</v>
      </c>
      <c r="AY206" s="218" t="s">
        <v>328</v>
      </c>
    </row>
    <row r="207" s="13" customFormat="1">
      <c r="A207" s="13"/>
      <c r="B207" s="201"/>
      <c r="C207" s="13"/>
      <c r="D207" s="195" t="s">
        <v>442</v>
      </c>
      <c r="E207" s="202" t="s">
        <v>3</v>
      </c>
      <c r="F207" s="203" t="s">
        <v>9322</v>
      </c>
      <c r="G207" s="13"/>
      <c r="H207" s="204">
        <v>0.12</v>
      </c>
      <c r="I207" s="205"/>
      <c r="J207" s="13"/>
      <c r="K207" s="13"/>
      <c r="L207" s="201"/>
      <c r="M207" s="206"/>
      <c r="N207" s="207"/>
      <c r="O207" s="207"/>
      <c r="P207" s="207"/>
      <c r="Q207" s="207"/>
      <c r="R207" s="207"/>
      <c r="S207" s="207"/>
      <c r="T207" s="208"/>
      <c r="U207" s="13"/>
      <c r="V207" s="13"/>
      <c r="W207" s="13"/>
      <c r="X207" s="13"/>
      <c r="Y207" s="13"/>
      <c r="Z207" s="13"/>
      <c r="AA207" s="13"/>
      <c r="AB207" s="13"/>
      <c r="AC207" s="13"/>
      <c r="AD207" s="13"/>
      <c r="AE207" s="13"/>
      <c r="AT207" s="202" t="s">
        <v>442</v>
      </c>
      <c r="AU207" s="202" t="s">
        <v>76</v>
      </c>
      <c r="AV207" s="13" t="s">
        <v>79</v>
      </c>
      <c r="AW207" s="13" t="s">
        <v>31</v>
      </c>
      <c r="AX207" s="13" t="s">
        <v>69</v>
      </c>
      <c r="AY207" s="202" t="s">
        <v>328</v>
      </c>
    </row>
    <row r="208" s="14" customFormat="1">
      <c r="A208" s="14"/>
      <c r="B208" s="209"/>
      <c r="C208" s="14"/>
      <c r="D208" s="195" t="s">
        <v>442</v>
      </c>
      <c r="E208" s="210" t="s">
        <v>3</v>
      </c>
      <c r="F208" s="211" t="s">
        <v>452</v>
      </c>
      <c r="G208" s="14"/>
      <c r="H208" s="212">
        <v>0.13</v>
      </c>
      <c r="I208" s="213"/>
      <c r="J208" s="14"/>
      <c r="K208" s="14"/>
      <c r="L208" s="209"/>
      <c r="M208" s="214"/>
      <c r="N208" s="215"/>
      <c r="O208" s="215"/>
      <c r="P208" s="215"/>
      <c r="Q208" s="215"/>
      <c r="R208" s="215"/>
      <c r="S208" s="215"/>
      <c r="T208" s="216"/>
      <c r="U208" s="14"/>
      <c r="V208" s="14"/>
      <c r="W208" s="14"/>
      <c r="X208" s="14"/>
      <c r="Y208" s="14"/>
      <c r="Z208" s="14"/>
      <c r="AA208" s="14"/>
      <c r="AB208" s="14"/>
      <c r="AC208" s="14"/>
      <c r="AD208" s="14"/>
      <c r="AE208" s="14"/>
      <c r="AT208" s="210" t="s">
        <v>442</v>
      </c>
      <c r="AU208" s="210" t="s">
        <v>76</v>
      </c>
      <c r="AV208" s="14" t="s">
        <v>113</v>
      </c>
      <c r="AW208" s="14" t="s">
        <v>31</v>
      </c>
      <c r="AX208" s="14" t="s">
        <v>76</v>
      </c>
      <c r="AY208" s="210" t="s">
        <v>328</v>
      </c>
    </row>
    <row r="209" s="12" customFormat="1" ht="25.92" customHeight="1">
      <c r="A209" s="12"/>
      <c r="B209" s="163"/>
      <c r="C209" s="12"/>
      <c r="D209" s="164" t="s">
        <v>68</v>
      </c>
      <c r="E209" s="165" t="s">
        <v>7990</v>
      </c>
      <c r="F209" s="165" t="s">
        <v>7991</v>
      </c>
      <c r="G209" s="12"/>
      <c r="H209" s="12"/>
      <c r="I209" s="166"/>
      <c r="J209" s="167">
        <f>BK209</f>
        <v>0</v>
      </c>
      <c r="K209" s="12"/>
      <c r="L209" s="163"/>
      <c r="M209" s="168"/>
      <c r="N209" s="169"/>
      <c r="O209" s="169"/>
      <c r="P209" s="170">
        <f>SUM(P210:P218)</f>
        <v>0</v>
      </c>
      <c r="Q209" s="169"/>
      <c r="R209" s="170">
        <f>SUM(R210:R218)</f>
        <v>0</v>
      </c>
      <c r="S209" s="169"/>
      <c r="T209" s="171">
        <f>SUM(T210:T218)</f>
        <v>0</v>
      </c>
      <c r="U209" s="12"/>
      <c r="V209" s="12"/>
      <c r="W209" s="12"/>
      <c r="X209" s="12"/>
      <c r="Y209" s="12"/>
      <c r="Z209" s="12"/>
      <c r="AA209" s="12"/>
      <c r="AB209" s="12"/>
      <c r="AC209" s="12"/>
      <c r="AD209" s="12"/>
      <c r="AE209" s="12"/>
      <c r="AR209" s="164" t="s">
        <v>76</v>
      </c>
      <c r="AT209" s="172" t="s">
        <v>68</v>
      </c>
      <c r="AU209" s="172" t="s">
        <v>69</v>
      </c>
      <c r="AY209" s="164" t="s">
        <v>328</v>
      </c>
      <c r="BK209" s="173">
        <f>SUM(BK210:BK218)</f>
        <v>0</v>
      </c>
    </row>
    <row r="210" s="2" customFormat="1" ht="33" customHeight="1">
      <c r="A210" s="41"/>
      <c r="B210" s="176"/>
      <c r="C210" s="177" t="s">
        <v>626</v>
      </c>
      <c r="D210" s="177" t="s">
        <v>331</v>
      </c>
      <c r="E210" s="178" t="s">
        <v>7992</v>
      </c>
      <c r="F210" s="179" t="s">
        <v>7993</v>
      </c>
      <c r="G210" s="180" t="s">
        <v>439</v>
      </c>
      <c r="H210" s="181">
        <v>8</v>
      </c>
      <c r="I210" s="182"/>
      <c r="J210" s="183">
        <f>ROUND(I210*H210,2)</f>
        <v>0</v>
      </c>
      <c r="K210" s="179" t="s">
        <v>335</v>
      </c>
      <c r="L210" s="42"/>
      <c r="M210" s="184" t="s">
        <v>3</v>
      </c>
      <c r="N210" s="185"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113</v>
      </c>
      <c r="AT210" s="188" t="s">
        <v>331</v>
      </c>
      <c r="AU210" s="188" t="s">
        <v>76</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797</v>
      </c>
    </row>
    <row r="211" s="2" customFormat="1">
      <c r="A211" s="41"/>
      <c r="B211" s="42"/>
      <c r="C211" s="41"/>
      <c r="D211" s="190" t="s">
        <v>338</v>
      </c>
      <c r="E211" s="41"/>
      <c r="F211" s="191" t="s">
        <v>7994</v>
      </c>
      <c r="G211" s="41"/>
      <c r="H211" s="41"/>
      <c r="I211" s="192"/>
      <c r="J211" s="41"/>
      <c r="K211" s="41"/>
      <c r="L211" s="42"/>
      <c r="M211" s="193"/>
      <c r="N211" s="194"/>
      <c r="O211" s="75"/>
      <c r="P211" s="75"/>
      <c r="Q211" s="75"/>
      <c r="R211" s="75"/>
      <c r="S211" s="75"/>
      <c r="T211" s="76"/>
      <c r="U211" s="41"/>
      <c r="V211" s="41"/>
      <c r="W211" s="41"/>
      <c r="X211" s="41"/>
      <c r="Y211" s="41"/>
      <c r="Z211" s="41"/>
      <c r="AA211" s="41"/>
      <c r="AB211" s="41"/>
      <c r="AC211" s="41"/>
      <c r="AD211" s="41"/>
      <c r="AE211" s="41"/>
      <c r="AT211" s="22" t="s">
        <v>338</v>
      </c>
      <c r="AU211" s="22" t="s">
        <v>76</v>
      </c>
    </row>
    <row r="212" s="2" customFormat="1">
      <c r="A212" s="41"/>
      <c r="B212" s="42"/>
      <c r="C212" s="41"/>
      <c r="D212" s="195" t="s">
        <v>340</v>
      </c>
      <c r="E212" s="41"/>
      <c r="F212" s="196" t="s">
        <v>9323</v>
      </c>
      <c r="G212" s="41"/>
      <c r="H212" s="41"/>
      <c r="I212" s="192"/>
      <c r="J212" s="41"/>
      <c r="K212" s="41"/>
      <c r="L212" s="42"/>
      <c r="M212" s="193"/>
      <c r="N212" s="194"/>
      <c r="O212" s="75"/>
      <c r="P212" s="75"/>
      <c r="Q212" s="75"/>
      <c r="R212" s="75"/>
      <c r="S212" s="75"/>
      <c r="T212" s="76"/>
      <c r="U212" s="41"/>
      <c r="V212" s="41"/>
      <c r="W212" s="41"/>
      <c r="X212" s="41"/>
      <c r="Y212" s="41"/>
      <c r="Z212" s="41"/>
      <c r="AA212" s="41"/>
      <c r="AB212" s="41"/>
      <c r="AC212" s="41"/>
      <c r="AD212" s="41"/>
      <c r="AE212" s="41"/>
      <c r="AT212" s="22" t="s">
        <v>340</v>
      </c>
      <c r="AU212" s="22" t="s">
        <v>76</v>
      </c>
    </row>
    <row r="213" s="2" customFormat="1" ht="33" customHeight="1">
      <c r="A213" s="41"/>
      <c r="B213" s="176"/>
      <c r="C213" s="177" t="s">
        <v>631</v>
      </c>
      <c r="D213" s="177" t="s">
        <v>331</v>
      </c>
      <c r="E213" s="178" t="s">
        <v>7996</v>
      </c>
      <c r="F213" s="179" t="s">
        <v>7997</v>
      </c>
      <c r="G213" s="180" t="s">
        <v>439</v>
      </c>
      <c r="H213" s="181">
        <v>8</v>
      </c>
      <c r="I213" s="182"/>
      <c r="J213" s="183">
        <f>ROUND(I213*H213,2)</f>
        <v>0</v>
      </c>
      <c r="K213" s="179" t="s">
        <v>335</v>
      </c>
      <c r="L213" s="42"/>
      <c r="M213" s="184" t="s">
        <v>3</v>
      </c>
      <c r="N213" s="185" t="s">
        <v>40</v>
      </c>
      <c r="O213" s="75"/>
      <c r="P213" s="186">
        <f>O213*H213</f>
        <v>0</v>
      </c>
      <c r="Q213" s="186">
        <v>0</v>
      </c>
      <c r="R213" s="186">
        <f>Q213*H213</f>
        <v>0</v>
      </c>
      <c r="S213" s="186">
        <v>0</v>
      </c>
      <c r="T213" s="187">
        <f>S213*H213</f>
        <v>0</v>
      </c>
      <c r="U213" s="41"/>
      <c r="V213" s="41"/>
      <c r="W213" s="41"/>
      <c r="X213" s="41"/>
      <c r="Y213" s="41"/>
      <c r="Z213" s="41"/>
      <c r="AA213" s="41"/>
      <c r="AB213" s="41"/>
      <c r="AC213" s="41"/>
      <c r="AD213" s="41"/>
      <c r="AE213" s="41"/>
      <c r="AR213" s="188" t="s">
        <v>113</v>
      </c>
      <c r="AT213" s="188" t="s">
        <v>331</v>
      </c>
      <c r="AU213" s="188" t="s">
        <v>76</v>
      </c>
      <c r="AY213" s="22" t="s">
        <v>328</v>
      </c>
      <c r="BE213" s="189">
        <f>IF(N213="základní",J213,0)</f>
        <v>0</v>
      </c>
      <c r="BF213" s="189">
        <f>IF(N213="snížená",J213,0)</f>
        <v>0</v>
      </c>
      <c r="BG213" s="189">
        <f>IF(N213="zákl. přenesená",J213,0)</f>
        <v>0</v>
      </c>
      <c r="BH213" s="189">
        <f>IF(N213="sníž. přenesená",J213,0)</f>
        <v>0</v>
      </c>
      <c r="BI213" s="189">
        <f>IF(N213="nulová",J213,0)</f>
        <v>0</v>
      </c>
      <c r="BJ213" s="22" t="s">
        <v>76</v>
      </c>
      <c r="BK213" s="189">
        <f>ROUND(I213*H213,2)</f>
        <v>0</v>
      </c>
      <c r="BL213" s="22" t="s">
        <v>113</v>
      </c>
      <c r="BM213" s="188" t="s">
        <v>805</v>
      </c>
    </row>
    <row r="214" s="2" customFormat="1">
      <c r="A214" s="41"/>
      <c r="B214" s="42"/>
      <c r="C214" s="41"/>
      <c r="D214" s="190" t="s">
        <v>338</v>
      </c>
      <c r="E214" s="41"/>
      <c r="F214" s="191" t="s">
        <v>7998</v>
      </c>
      <c r="G214" s="41"/>
      <c r="H214" s="41"/>
      <c r="I214" s="192"/>
      <c r="J214" s="41"/>
      <c r="K214" s="41"/>
      <c r="L214" s="42"/>
      <c r="M214" s="193"/>
      <c r="N214" s="194"/>
      <c r="O214" s="75"/>
      <c r="P214" s="75"/>
      <c r="Q214" s="75"/>
      <c r="R214" s="75"/>
      <c r="S214" s="75"/>
      <c r="T214" s="76"/>
      <c r="U214" s="41"/>
      <c r="V214" s="41"/>
      <c r="W214" s="41"/>
      <c r="X214" s="41"/>
      <c r="Y214" s="41"/>
      <c r="Z214" s="41"/>
      <c r="AA214" s="41"/>
      <c r="AB214" s="41"/>
      <c r="AC214" s="41"/>
      <c r="AD214" s="41"/>
      <c r="AE214" s="41"/>
      <c r="AT214" s="22" t="s">
        <v>338</v>
      </c>
      <c r="AU214" s="22" t="s">
        <v>76</v>
      </c>
    </row>
    <row r="215" s="2" customFormat="1" ht="44.25" customHeight="1">
      <c r="A215" s="41"/>
      <c r="B215" s="176"/>
      <c r="C215" s="177" t="s">
        <v>638</v>
      </c>
      <c r="D215" s="177" t="s">
        <v>331</v>
      </c>
      <c r="E215" s="178" t="s">
        <v>8579</v>
      </c>
      <c r="F215" s="179" t="s">
        <v>8570</v>
      </c>
      <c r="G215" s="180" t="s">
        <v>585</v>
      </c>
      <c r="H215" s="181">
        <v>0.192</v>
      </c>
      <c r="I215" s="182"/>
      <c r="J215" s="183">
        <f>ROUND(I215*H215,2)</f>
        <v>0</v>
      </c>
      <c r="K215" s="179" t="s">
        <v>3</v>
      </c>
      <c r="L215" s="42"/>
      <c r="M215" s="184" t="s">
        <v>3</v>
      </c>
      <c r="N215" s="185" t="s">
        <v>40</v>
      </c>
      <c r="O215" s="75"/>
      <c r="P215" s="186">
        <f>O215*H215</f>
        <v>0</v>
      </c>
      <c r="Q215" s="186">
        <v>0</v>
      </c>
      <c r="R215" s="186">
        <f>Q215*H215</f>
        <v>0</v>
      </c>
      <c r="S215" s="186">
        <v>0</v>
      </c>
      <c r="T215" s="187">
        <f>S215*H215</f>
        <v>0</v>
      </c>
      <c r="U215" s="41"/>
      <c r="V215" s="41"/>
      <c r="W215" s="41"/>
      <c r="X215" s="41"/>
      <c r="Y215" s="41"/>
      <c r="Z215" s="41"/>
      <c r="AA215" s="41"/>
      <c r="AB215" s="41"/>
      <c r="AC215" s="41"/>
      <c r="AD215" s="41"/>
      <c r="AE215" s="41"/>
      <c r="AR215" s="188" t="s">
        <v>113</v>
      </c>
      <c r="AT215" s="188" t="s">
        <v>331</v>
      </c>
      <c r="AU215" s="188" t="s">
        <v>76</v>
      </c>
      <c r="AY215" s="22" t="s">
        <v>328</v>
      </c>
      <c r="BE215" s="189">
        <f>IF(N215="základní",J215,0)</f>
        <v>0</v>
      </c>
      <c r="BF215" s="189">
        <f>IF(N215="snížená",J215,0)</f>
        <v>0</v>
      </c>
      <c r="BG215" s="189">
        <f>IF(N215="zákl. přenesená",J215,0)</f>
        <v>0</v>
      </c>
      <c r="BH215" s="189">
        <f>IF(N215="sníž. přenesená",J215,0)</f>
        <v>0</v>
      </c>
      <c r="BI215" s="189">
        <f>IF(N215="nulová",J215,0)</f>
        <v>0</v>
      </c>
      <c r="BJ215" s="22" t="s">
        <v>76</v>
      </c>
      <c r="BK215" s="189">
        <f>ROUND(I215*H215,2)</f>
        <v>0</v>
      </c>
      <c r="BL215" s="22" t="s">
        <v>113</v>
      </c>
      <c r="BM215" s="188" t="s">
        <v>813</v>
      </c>
    </row>
    <row r="216" s="15" customFormat="1">
      <c r="A216" s="15"/>
      <c r="B216" s="217"/>
      <c r="C216" s="15"/>
      <c r="D216" s="195" t="s">
        <v>442</v>
      </c>
      <c r="E216" s="218" t="s">
        <v>3</v>
      </c>
      <c r="F216" s="219" t="s">
        <v>9324</v>
      </c>
      <c r="G216" s="15"/>
      <c r="H216" s="218" t="s">
        <v>3</v>
      </c>
      <c r="I216" s="220"/>
      <c r="J216" s="15"/>
      <c r="K216" s="15"/>
      <c r="L216" s="217"/>
      <c r="M216" s="221"/>
      <c r="N216" s="222"/>
      <c r="O216" s="222"/>
      <c r="P216" s="222"/>
      <c r="Q216" s="222"/>
      <c r="R216" s="222"/>
      <c r="S216" s="222"/>
      <c r="T216" s="223"/>
      <c r="U216" s="15"/>
      <c r="V216" s="15"/>
      <c r="W216" s="15"/>
      <c r="X216" s="15"/>
      <c r="Y216" s="15"/>
      <c r="Z216" s="15"/>
      <c r="AA216" s="15"/>
      <c r="AB216" s="15"/>
      <c r="AC216" s="15"/>
      <c r="AD216" s="15"/>
      <c r="AE216" s="15"/>
      <c r="AT216" s="218" t="s">
        <v>442</v>
      </c>
      <c r="AU216" s="218" t="s">
        <v>76</v>
      </c>
      <c r="AV216" s="15" t="s">
        <v>76</v>
      </c>
      <c r="AW216" s="15" t="s">
        <v>31</v>
      </c>
      <c r="AX216" s="15" t="s">
        <v>69</v>
      </c>
      <c r="AY216" s="218" t="s">
        <v>328</v>
      </c>
    </row>
    <row r="217" s="13" customFormat="1">
      <c r="A217" s="13"/>
      <c r="B217" s="201"/>
      <c r="C217" s="13"/>
      <c r="D217" s="195" t="s">
        <v>442</v>
      </c>
      <c r="E217" s="202" t="s">
        <v>3</v>
      </c>
      <c r="F217" s="203" t="s">
        <v>9325</v>
      </c>
      <c r="G217" s="13"/>
      <c r="H217" s="204">
        <v>0.192</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76</v>
      </c>
      <c r="AV217" s="13" t="s">
        <v>79</v>
      </c>
      <c r="AW217" s="13" t="s">
        <v>31</v>
      </c>
      <c r="AX217" s="13" t="s">
        <v>69</v>
      </c>
      <c r="AY217" s="202" t="s">
        <v>328</v>
      </c>
    </row>
    <row r="218" s="14" customFormat="1">
      <c r="A218" s="14"/>
      <c r="B218" s="209"/>
      <c r="C218" s="14"/>
      <c r="D218" s="195" t="s">
        <v>442</v>
      </c>
      <c r="E218" s="210" t="s">
        <v>3</v>
      </c>
      <c r="F218" s="211" t="s">
        <v>452</v>
      </c>
      <c r="G218" s="14"/>
      <c r="H218" s="212">
        <v>0.192</v>
      </c>
      <c r="I218" s="213"/>
      <c r="J218" s="14"/>
      <c r="K218" s="14"/>
      <c r="L218" s="209"/>
      <c r="M218" s="214"/>
      <c r="N218" s="215"/>
      <c r="O218" s="215"/>
      <c r="P218" s="215"/>
      <c r="Q218" s="215"/>
      <c r="R218" s="215"/>
      <c r="S218" s="215"/>
      <c r="T218" s="216"/>
      <c r="U218" s="14"/>
      <c r="V218" s="14"/>
      <c r="W218" s="14"/>
      <c r="X218" s="14"/>
      <c r="Y218" s="14"/>
      <c r="Z218" s="14"/>
      <c r="AA218" s="14"/>
      <c r="AB218" s="14"/>
      <c r="AC218" s="14"/>
      <c r="AD218" s="14"/>
      <c r="AE218" s="14"/>
      <c r="AT218" s="210" t="s">
        <v>442</v>
      </c>
      <c r="AU218" s="210" t="s">
        <v>76</v>
      </c>
      <c r="AV218" s="14" t="s">
        <v>113</v>
      </c>
      <c r="AW218" s="14" t="s">
        <v>31</v>
      </c>
      <c r="AX218" s="14" t="s">
        <v>76</v>
      </c>
      <c r="AY218" s="210" t="s">
        <v>328</v>
      </c>
    </row>
    <row r="219" s="12" customFormat="1" ht="25.92" customHeight="1">
      <c r="A219" s="12"/>
      <c r="B219" s="163"/>
      <c r="C219" s="12"/>
      <c r="D219" s="164" t="s">
        <v>68</v>
      </c>
      <c r="E219" s="165" t="s">
        <v>7999</v>
      </c>
      <c r="F219" s="165" t="s">
        <v>8000</v>
      </c>
      <c r="G219" s="12"/>
      <c r="H219" s="12"/>
      <c r="I219" s="166"/>
      <c r="J219" s="167">
        <f>BK219</f>
        <v>0</v>
      </c>
      <c r="K219" s="12"/>
      <c r="L219" s="163"/>
      <c r="M219" s="168"/>
      <c r="N219" s="169"/>
      <c r="O219" s="169"/>
      <c r="P219" s="170">
        <f>SUM(P220:P311)</f>
        <v>0</v>
      </c>
      <c r="Q219" s="169"/>
      <c r="R219" s="170">
        <f>SUM(R220:R311)</f>
        <v>0</v>
      </c>
      <c r="S219" s="169"/>
      <c r="T219" s="171">
        <f>SUM(T220:T311)</f>
        <v>0</v>
      </c>
      <c r="U219" s="12"/>
      <c r="V219" s="12"/>
      <c r="W219" s="12"/>
      <c r="X219" s="12"/>
      <c r="Y219" s="12"/>
      <c r="Z219" s="12"/>
      <c r="AA219" s="12"/>
      <c r="AB219" s="12"/>
      <c r="AC219" s="12"/>
      <c r="AD219" s="12"/>
      <c r="AE219" s="12"/>
      <c r="AR219" s="164" t="s">
        <v>76</v>
      </c>
      <c r="AT219" s="172" t="s">
        <v>68</v>
      </c>
      <c r="AU219" s="172" t="s">
        <v>69</v>
      </c>
      <c r="AY219" s="164" t="s">
        <v>328</v>
      </c>
      <c r="BK219" s="173">
        <f>SUM(BK220:BK311)</f>
        <v>0</v>
      </c>
    </row>
    <row r="220" s="2" customFormat="1" ht="44.25" customHeight="1">
      <c r="A220" s="41"/>
      <c r="B220" s="176"/>
      <c r="C220" s="177" t="s">
        <v>643</v>
      </c>
      <c r="D220" s="177" t="s">
        <v>331</v>
      </c>
      <c r="E220" s="178" t="s">
        <v>8001</v>
      </c>
      <c r="F220" s="179" t="s">
        <v>8002</v>
      </c>
      <c r="G220" s="180" t="s">
        <v>574</v>
      </c>
      <c r="H220" s="181">
        <v>13</v>
      </c>
      <c r="I220" s="182"/>
      <c r="J220" s="183">
        <f>ROUND(I220*H220,2)</f>
        <v>0</v>
      </c>
      <c r="K220" s="179" t="s">
        <v>335</v>
      </c>
      <c r="L220" s="42"/>
      <c r="M220" s="184" t="s">
        <v>3</v>
      </c>
      <c r="N220" s="185" t="s">
        <v>40</v>
      </c>
      <c r="O220" s="75"/>
      <c r="P220" s="186">
        <f>O220*H220</f>
        <v>0</v>
      </c>
      <c r="Q220" s="186">
        <v>0</v>
      </c>
      <c r="R220" s="186">
        <f>Q220*H220</f>
        <v>0</v>
      </c>
      <c r="S220" s="186">
        <v>0</v>
      </c>
      <c r="T220" s="187">
        <f>S220*H220</f>
        <v>0</v>
      </c>
      <c r="U220" s="41"/>
      <c r="V220" s="41"/>
      <c r="W220" s="41"/>
      <c r="X220" s="41"/>
      <c r="Y220" s="41"/>
      <c r="Z220" s="41"/>
      <c r="AA220" s="41"/>
      <c r="AB220" s="41"/>
      <c r="AC220" s="41"/>
      <c r="AD220" s="41"/>
      <c r="AE220" s="41"/>
      <c r="AR220" s="188" t="s">
        <v>113</v>
      </c>
      <c r="AT220" s="188" t="s">
        <v>331</v>
      </c>
      <c r="AU220" s="188" t="s">
        <v>76</v>
      </c>
      <c r="AY220" s="22" t="s">
        <v>328</v>
      </c>
      <c r="BE220" s="189">
        <f>IF(N220="základní",J220,0)</f>
        <v>0</v>
      </c>
      <c r="BF220" s="189">
        <f>IF(N220="snížená",J220,0)</f>
        <v>0</v>
      </c>
      <c r="BG220" s="189">
        <f>IF(N220="zákl. přenesená",J220,0)</f>
        <v>0</v>
      </c>
      <c r="BH220" s="189">
        <f>IF(N220="sníž. přenesená",J220,0)</f>
        <v>0</v>
      </c>
      <c r="BI220" s="189">
        <f>IF(N220="nulová",J220,0)</f>
        <v>0</v>
      </c>
      <c r="BJ220" s="22" t="s">
        <v>76</v>
      </c>
      <c r="BK220" s="189">
        <f>ROUND(I220*H220,2)</f>
        <v>0</v>
      </c>
      <c r="BL220" s="22" t="s">
        <v>113</v>
      </c>
      <c r="BM220" s="188" t="s">
        <v>821</v>
      </c>
    </row>
    <row r="221" s="2" customFormat="1">
      <c r="A221" s="41"/>
      <c r="B221" s="42"/>
      <c r="C221" s="41"/>
      <c r="D221" s="190" t="s">
        <v>338</v>
      </c>
      <c r="E221" s="41"/>
      <c r="F221" s="191" t="s">
        <v>8003</v>
      </c>
      <c r="G221" s="41"/>
      <c r="H221" s="41"/>
      <c r="I221" s="192"/>
      <c r="J221" s="41"/>
      <c r="K221" s="41"/>
      <c r="L221" s="42"/>
      <c r="M221" s="193"/>
      <c r="N221" s="194"/>
      <c r="O221" s="75"/>
      <c r="P221" s="75"/>
      <c r="Q221" s="75"/>
      <c r="R221" s="75"/>
      <c r="S221" s="75"/>
      <c r="T221" s="76"/>
      <c r="U221" s="41"/>
      <c r="V221" s="41"/>
      <c r="W221" s="41"/>
      <c r="X221" s="41"/>
      <c r="Y221" s="41"/>
      <c r="Z221" s="41"/>
      <c r="AA221" s="41"/>
      <c r="AB221" s="41"/>
      <c r="AC221" s="41"/>
      <c r="AD221" s="41"/>
      <c r="AE221" s="41"/>
      <c r="AT221" s="22" t="s">
        <v>338</v>
      </c>
      <c r="AU221" s="22" t="s">
        <v>76</v>
      </c>
    </row>
    <row r="222" s="2" customFormat="1" ht="16.5" customHeight="1">
      <c r="A222" s="41"/>
      <c r="B222" s="176"/>
      <c r="C222" s="224" t="s">
        <v>649</v>
      </c>
      <c r="D222" s="224" t="s">
        <v>539</v>
      </c>
      <c r="E222" s="225" t="s">
        <v>9326</v>
      </c>
      <c r="F222" s="226" t="s">
        <v>9327</v>
      </c>
      <c r="G222" s="227" t="s">
        <v>574</v>
      </c>
      <c r="H222" s="228">
        <v>1</v>
      </c>
      <c r="I222" s="229"/>
      <c r="J222" s="230">
        <f>ROUND(I222*H222,2)</f>
        <v>0</v>
      </c>
      <c r="K222" s="226" t="s">
        <v>3</v>
      </c>
      <c r="L222" s="231"/>
      <c r="M222" s="232" t="s">
        <v>3</v>
      </c>
      <c r="N222" s="233" t="s">
        <v>40</v>
      </c>
      <c r="O222" s="75"/>
      <c r="P222" s="186">
        <f>O222*H222</f>
        <v>0</v>
      </c>
      <c r="Q222" s="186">
        <v>0</v>
      </c>
      <c r="R222" s="186">
        <f>Q222*H222</f>
        <v>0</v>
      </c>
      <c r="S222" s="186">
        <v>0</v>
      </c>
      <c r="T222" s="187">
        <f>S222*H222</f>
        <v>0</v>
      </c>
      <c r="U222" s="41"/>
      <c r="V222" s="41"/>
      <c r="W222" s="41"/>
      <c r="X222" s="41"/>
      <c r="Y222" s="41"/>
      <c r="Z222" s="41"/>
      <c r="AA222" s="41"/>
      <c r="AB222" s="41"/>
      <c r="AC222" s="41"/>
      <c r="AD222" s="41"/>
      <c r="AE222" s="41"/>
      <c r="AR222" s="188" t="s">
        <v>171</v>
      </c>
      <c r="AT222" s="188" t="s">
        <v>539</v>
      </c>
      <c r="AU222" s="188" t="s">
        <v>76</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830</v>
      </c>
    </row>
    <row r="223" s="2" customFormat="1" ht="16.5" customHeight="1">
      <c r="A223" s="41"/>
      <c r="B223" s="176"/>
      <c r="C223" s="224" t="s">
        <v>654</v>
      </c>
      <c r="D223" s="224" t="s">
        <v>539</v>
      </c>
      <c r="E223" s="225" t="s">
        <v>9328</v>
      </c>
      <c r="F223" s="226" t="s">
        <v>9329</v>
      </c>
      <c r="G223" s="227" t="s">
        <v>574</v>
      </c>
      <c r="H223" s="228">
        <v>1</v>
      </c>
      <c r="I223" s="229"/>
      <c r="J223" s="230">
        <f>ROUND(I223*H223,2)</f>
        <v>0</v>
      </c>
      <c r="K223" s="226" t="s">
        <v>3</v>
      </c>
      <c r="L223" s="231"/>
      <c r="M223" s="232" t="s">
        <v>3</v>
      </c>
      <c r="N223" s="233" t="s">
        <v>40</v>
      </c>
      <c r="O223" s="75"/>
      <c r="P223" s="186">
        <f>O223*H223</f>
        <v>0</v>
      </c>
      <c r="Q223" s="186">
        <v>0</v>
      </c>
      <c r="R223" s="186">
        <f>Q223*H223</f>
        <v>0</v>
      </c>
      <c r="S223" s="186">
        <v>0</v>
      </c>
      <c r="T223" s="187">
        <f>S223*H223</f>
        <v>0</v>
      </c>
      <c r="U223" s="41"/>
      <c r="V223" s="41"/>
      <c r="W223" s="41"/>
      <c r="X223" s="41"/>
      <c r="Y223" s="41"/>
      <c r="Z223" s="41"/>
      <c r="AA223" s="41"/>
      <c r="AB223" s="41"/>
      <c r="AC223" s="41"/>
      <c r="AD223" s="41"/>
      <c r="AE223" s="41"/>
      <c r="AR223" s="188" t="s">
        <v>171</v>
      </c>
      <c r="AT223" s="188" t="s">
        <v>539</v>
      </c>
      <c r="AU223" s="188" t="s">
        <v>76</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113</v>
      </c>
      <c r="BM223" s="188" t="s">
        <v>840</v>
      </c>
    </row>
    <row r="224" s="2" customFormat="1" ht="24.15" customHeight="1">
      <c r="A224" s="41"/>
      <c r="B224" s="176"/>
      <c r="C224" s="224" t="s">
        <v>661</v>
      </c>
      <c r="D224" s="224" t="s">
        <v>539</v>
      </c>
      <c r="E224" s="225" t="s">
        <v>9330</v>
      </c>
      <c r="F224" s="226" t="s">
        <v>9331</v>
      </c>
      <c r="G224" s="227" t="s">
        <v>574</v>
      </c>
      <c r="H224" s="228">
        <v>5</v>
      </c>
      <c r="I224" s="229"/>
      <c r="J224" s="230">
        <f>ROUND(I224*H224,2)</f>
        <v>0</v>
      </c>
      <c r="K224" s="226" t="s">
        <v>3</v>
      </c>
      <c r="L224" s="231"/>
      <c r="M224" s="232" t="s">
        <v>3</v>
      </c>
      <c r="N224" s="233" t="s">
        <v>40</v>
      </c>
      <c r="O224" s="75"/>
      <c r="P224" s="186">
        <f>O224*H224</f>
        <v>0</v>
      </c>
      <c r="Q224" s="186">
        <v>0</v>
      </c>
      <c r="R224" s="186">
        <f>Q224*H224</f>
        <v>0</v>
      </c>
      <c r="S224" s="186">
        <v>0</v>
      </c>
      <c r="T224" s="187">
        <f>S224*H224</f>
        <v>0</v>
      </c>
      <c r="U224" s="41"/>
      <c r="V224" s="41"/>
      <c r="W224" s="41"/>
      <c r="X224" s="41"/>
      <c r="Y224" s="41"/>
      <c r="Z224" s="41"/>
      <c r="AA224" s="41"/>
      <c r="AB224" s="41"/>
      <c r="AC224" s="41"/>
      <c r="AD224" s="41"/>
      <c r="AE224" s="41"/>
      <c r="AR224" s="188" t="s">
        <v>171</v>
      </c>
      <c r="AT224" s="188" t="s">
        <v>539</v>
      </c>
      <c r="AU224" s="188" t="s">
        <v>76</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113</v>
      </c>
      <c r="BM224" s="188" t="s">
        <v>850</v>
      </c>
    </row>
    <row r="225" s="2" customFormat="1" ht="24.15" customHeight="1">
      <c r="A225" s="41"/>
      <c r="B225" s="176"/>
      <c r="C225" s="224" t="s">
        <v>666</v>
      </c>
      <c r="D225" s="224" t="s">
        <v>539</v>
      </c>
      <c r="E225" s="225" t="s">
        <v>9332</v>
      </c>
      <c r="F225" s="226" t="s">
        <v>9333</v>
      </c>
      <c r="G225" s="227" t="s">
        <v>574</v>
      </c>
      <c r="H225" s="228">
        <v>2</v>
      </c>
      <c r="I225" s="229"/>
      <c r="J225" s="230">
        <f>ROUND(I225*H225,2)</f>
        <v>0</v>
      </c>
      <c r="K225" s="226" t="s">
        <v>3</v>
      </c>
      <c r="L225" s="231"/>
      <c r="M225" s="232" t="s">
        <v>3</v>
      </c>
      <c r="N225" s="233" t="s">
        <v>40</v>
      </c>
      <c r="O225" s="75"/>
      <c r="P225" s="186">
        <f>O225*H225</f>
        <v>0</v>
      </c>
      <c r="Q225" s="186">
        <v>0</v>
      </c>
      <c r="R225" s="186">
        <f>Q225*H225</f>
        <v>0</v>
      </c>
      <c r="S225" s="186">
        <v>0</v>
      </c>
      <c r="T225" s="187">
        <f>S225*H225</f>
        <v>0</v>
      </c>
      <c r="U225" s="41"/>
      <c r="V225" s="41"/>
      <c r="W225" s="41"/>
      <c r="X225" s="41"/>
      <c r="Y225" s="41"/>
      <c r="Z225" s="41"/>
      <c r="AA225" s="41"/>
      <c r="AB225" s="41"/>
      <c r="AC225" s="41"/>
      <c r="AD225" s="41"/>
      <c r="AE225" s="41"/>
      <c r="AR225" s="188" t="s">
        <v>171</v>
      </c>
      <c r="AT225" s="188" t="s">
        <v>539</v>
      </c>
      <c r="AU225" s="188" t="s">
        <v>76</v>
      </c>
      <c r="AY225" s="22" t="s">
        <v>328</v>
      </c>
      <c r="BE225" s="189">
        <f>IF(N225="základní",J225,0)</f>
        <v>0</v>
      </c>
      <c r="BF225" s="189">
        <f>IF(N225="snížená",J225,0)</f>
        <v>0</v>
      </c>
      <c r="BG225" s="189">
        <f>IF(N225="zákl. přenesená",J225,0)</f>
        <v>0</v>
      </c>
      <c r="BH225" s="189">
        <f>IF(N225="sníž. přenesená",J225,0)</f>
        <v>0</v>
      </c>
      <c r="BI225" s="189">
        <f>IF(N225="nulová",J225,0)</f>
        <v>0</v>
      </c>
      <c r="BJ225" s="22" t="s">
        <v>76</v>
      </c>
      <c r="BK225" s="189">
        <f>ROUND(I225*H225,2)</f>
        <v>0</v>
      </c>
      <c r="BL225" s="22" t="s">
        <v>113</v>
      </c>
      <c r="BM225" s="188" t="s">
        <v>862</v>
      </c>
    </row>
    <row r="226" s="2" customFormat="1" ht="16.5" customHeight="1">
      <c r="A226" s="41"/>
      <c r="B226" s="176"/>
      <c r="C226" s="224" t="s">
        <v>671</v>
      </c>
      <c r="D226" s="224" t="s">
        <v>539</v>
      </c>
      <c r="E226" s="225" t="s">
        <v>9334</v>
      </c>
      <c r="F226" s="226" t="s">
        <v>9335</v>
      </c>
      <c r="G226" s="227" t="s">
        <v>574</v>
      </c>
      <c r="H226" s="228">
        <v>3</v>
      </c>
      <c r="I226" s="229"/>
      <c r="J226" s="230">
        <f>ROUND(I226*H226,2)</f>
        <v>0</v>
      </c>
      <c r="K226" s="226" t="s">
        <v>3</v>
      </c>
      <c r="L226" s="231"/>
      <c r="M226" s="232" t="s">
        <v>3</v>
      </c>
      <c r="N226" s="233" t="s">
        <v>40</v>
      </c>
      <c r="O226" s="75"/>
      <c r="P226" s="186">
        <f>O226*H226</f>
        <v>0</v>
      </c>
      <c r="Q226" s="186">
        <v>0</v>
      </c>
      <c r="R226" s="186">
        <f>Q226*H226</f>
        <v>0</v>
      </c>
      <c r="S226" s="186">
        <v>0</v>
      </c>
      <c r="T226" s="187">
        <f>S226*H226</f>
        <v>0</v>
      </c>
      <c r="U226" s="41"/>
      <c r="V226" s="41"/>
      <c r="W226" s="41"/>
      <c r="X226" s="41"/>
      <c r="Y226" s="41"/>
      <c r="Z226" s="41"/>
      <c r="AA226" s="41"/>
      <c r="AB226" s="41"/>
      <c r="AC226" s="41"/>
      <c r="AD226" s="41"/>
      <c r="AE226" s="41"/>
      <c r="AR226" s="188" t="s">
        <v>171</v>
      </c>
      <c r="AT226" s="188" t="s">
        <v>539</v>
      </c>
      <c r="AU226" s="188" t="s">
        <v>76</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113</v>
      </c>
      <c r="BM226" s="188" t="s">
        <v>177</v>
      </c>
    </row>
    <row r="227" s="2" customFormat="1" ht="16.5" customHeight="1">
      <c r="A227" s="41"/>
      <c r="B227" s="176"/>
      <c r="C227" s="224" t="s">
        <v>676</v>
      </c>
      <c r="D227" s="224" t="s">
        <v>539</v>
      </c>
      <c r="E227" s="225" t="s">
        <v>9336</v>
      </c>
      <c r="F227" s="226" t="s">
        <v>9337</v>
      </c>
      <c r="G227" s="227" t="s">
        <v>574</v>
      </c>
      <c r="H227" s="228">
        <v>1</v>
      </c>
      <c r="I227" s="229"/>
      <c r="J227" s="230">
        <f>ROUND(I227*H227,2)</f>
        <v>0</v>
      </c>
      <c r="K227" s="226" t="s">
        <v>3</v>
      </c>
      <c r="L227" s="231"/>
      <c r="M227" s="232" t="s">
        <v>3</v>
      </c>
      <c r="N227" s="233" t="s">
        <v>40</v>
      </c>
      <c r="O227" s="75"/>
      <c r="P227" s="186">
        <f>O227*H227</f>
        <v>0</v>
      </c>
      <c r="Q227" s="186">
        <v>0</v>
      </c>
      <c r="R227" s="186">
        <f>Q227*H227</f>
        <v>0</v>
      </c>
      <c r="S227" s="186">
        <v>0</v>
      </c>
      <c r="T227" s="187">
        <f>S227*H227</f>
        <v>0</v>
      </c>
      <c r="U227" s="41"/>
      <c r="V227" s="41"/>
      <c r="W227" s="41"/>
      <c r="X227" s="41"/>
      <c r="Y227" s="41"/>
      <c r="Z227" s="41"/>
      <c r="AA227" s="41"/>
      <c r="AB227" s="41"/>
      <c r="AC227" s="41"/>
      <c r="AD227" s="41"/>
      <c r="AE227" s="41"/>
      <c r="AR227" s="188" t="s">
        <v>171</v>
      </c>
      <c r="AT227" s="188" t="s">
        <v>539</v>
      </c>
      <c r="AU227" s="188" t="s">
        <v>76</v>
      </c>
      <c r="AY227" s="22" t="s">
        <v>328</v>
      </c>
      <c r="BE227" s="189">
        <f>IF(N227="základní",J227,0)</f>
        <v>0</v>
      </c>
      <c r="BF227" s="189">
        <f>IF(N227="snížená",J227,0)</f>
        <v>0</v>
      </c>
      <c r="BG227" s="189">
        <f>IF(N227="zákl. přenesená",J227,0)</f>
        <v>0</v>
      </c>
      <c r="BH227" s="189">
        <f>IF(N227="sníž. přenesená",J227,0)</f>
        <v>0</v>
      </c>
      <c r="BI227" s="189">
        <f>IF(N227="nulová",J227,0)</f>
        <v>0</v>
      </c>
      <c r="BJ227" s="22" t="s">
        <v>76</v>
      </c>
      <c r="BK227" s="189">
        <f>ROUND(I227*H227,2)</f>
        <v>0</v>
      </c>
      <c r="BL227" s="22" t="s">
        <v>113</v>
      </c>
      <c r="BM227" s="188" t="s">
        <v>879</v>
      </c>
    </row>
    <row r="228" s="2" customFormat="1" ht="44.25" customHeight="1">
      <c r="A228" s="41"/>
      <c r="B228" s="176"/>
      <c r="C228" s="177" t="s">
        <v>682</v>
      </c>
      <c r="D228" s="177" t="s">
        <v>331</v>
      </c>
      <c r="E228" s="178" t="s">
        <v>8039</v>
      </c>
      <c r="F228" s="179" t="s">
        <v>8040</v>
      </c>
      <c r="G228" s="180" t="s">
        <v>574</v>
      </c>
      <c r="H228" s="181">
        <v>9</v>
      </c>
      <c r="I228" s="182"/>
      <c r="J228" s="183">
        <f>ROUND(I228*H228,2)</f>
        <v>0</v>
      </c>
      <c r="K228" s="179" t="s">
        <v>335</v>
      </c>
      <c r="L228" s="42"/>
      <c r="M228" s="184" t="s">
        <v>3</v>
      </c>
      <c r="N228" s="185" t="s">
        <v>40</v>
      </c>
      <c r="O228" s="75"/>
      <c r="P228" s="186">
        <f>O228*H228</f>
        <v>0</v>
      </c>
      <c r="Q228" s="186">
        <v>0</v>
      </c>
      <c r="R228" s="186">
        <f>Q228*H228</f>
        <v>0</v>
      </c>
      <c r="S228" s="186">
        <v>0</v>
      </c>
      <c r="T228" s="187">
        <f>S228*H228</f>
        <v>0</v>
      </c>
      <c r="U228" s="41"/>
      <c r="V228" s="41"/>
      <c r="W228" s="41"/>
      <c r="X228" s="41"/>
      <c r="Y228" s="41"/>
      <c r="Z228" s="41"/>
      <c r="AA228" s="41"/>
      <c r="AB228" s="41"/>
      <c r="AC228" s="41"/>
      <c r="AD228" s="41"/>
      <c r="AE228" s="41"/>
      <c r="AR228" s="188" t="s">
        <v>113</v>
      </c>
      <c r="AT228" s="188" t="s">
        <v>331</v>
      </c>
      <c r="AU228" s="188" t="s">
        <v>76</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113</v>
      </c>
      <c r="BM228" s="188" t="s">
        <v>896</v>
      </c>
    </row>
    <row r="229" s="2" customFormat="1">
      <c r="A229" s="41"/>
      <c r="B229" s="42"/>
      <c r="C229" s="41"/>
      <c r="D229" s="190" t="s">
        <v>338</v>
      </c>
      <c r="E229" s="41"/>
      <c r="F229" s="191" t="s">
        <v>8041</v>
      </c>
      <c r="G229" s="41"/>
      <c r="H229" s="41"/>
      <c r="I229" s="192"/>
      <c r="J229" s="41"/>
      <c r="K229" s="41"/>
      <c r="L229" s="42"/>
      <c r="M229" s="193"/>
      <c r="N229" s="194"/>
      <c r="O229" s="75"/>
      <c r="P229" s="75"/>
      <c r="Q229" s="75"/>
      <c r="R229" s="75"/>
      <c r="S229" s="75"/>
      <c r="T229" s="76"/>
      <c r="U229" s="41"/>
      <c r="V229" s="41"/>
      <c r="W229" s="41"/>
      <c r="X229" s="41"/>
      <c r="Y229" s="41"/>
      <c r="Z229" s="41"/>
      <c r="AA229" s="41"/>
      <c r="AB229" s="41"/>
      <c r="AC229" s="41"/>
      <c r="AD229" s="41"/>
      <c r="AE229" s="41"/>
      <c r="AT229" s="22" t="s">
        <v>338</v>
      </c>
      <c r="AU229" s="22" t="s">
        <v>76</v>
      </c>
    </row>
    <row r="230" s="2" customFormat="1" ht="37.8" customHeight="1">
      <c r="A230" s="41"/>
      <c r="B230" s="176"/>
      <c r="C230" s="177" t="s">
        <v>110</v>
      </c>
      <c r="D230" s="177" t="s">
        <v>331</v>
      </c>
      <c r="E230" s="178" t="s">
        <v>8042</v>
      </c>
      <c r="F230" s="179" t="s">
        <v>8043</v>
      </c>
      <c r="G230" s="180" t="s">
        <v>574</v>
      </c>
      <c r="H230" s="181">
        <v>13</v>
      </c>
      <c r="I230" s="182"/>
      <c r="J230" s="183">
        <f>ROUND(I230*H230,2)</f>
        <v>0</v>
      </c>
      <c r="K230" s="179" t="s">
        <v>335</v>
      </c>
      <c r="L230" s="42"/>
      <c r="M230" s="184" t="s">
        <v>3</v>
      </c>
      <c r="N230" s="185" t="s">
        <v>40</v>
      </c>
      <c r="O230" s="75"/>
      <c r="P230" s="186">
        <f>O230*H230</f>
        <v>0</v>
      </c>
      <c r="Q230" s="186">
        <v>0</v>
      </c>
      <c r="R230" s="186">
        <f>Q230*H230</f>
        <v>0</v>
      </c>
      <c r="S230" s="186">
        <v>0</v>
      </c>
      <c r="T230" s="187">
        <f>S230*H230</f>
        <v>0</v>
      </c>
      <c r="U230" s="41"/>
      <c r="V230" s="41"/>
      <c r="W230" s="41"/>
      <c r="X230" s="41"/>
      <c r="Y230" s="41"/>
      <c r="Z230" s="41"/>
      <c r="AA230" s="41"/>
      <c r="AB230" s="41"/>
      <c r="AC230" s="41"/>
      <c r="AD230" s="41"/>
      <c r="AE230" s="41"/>
      <c r="AR230" s="188" t="s">
        <v>113</v>
      </c>
      <c r="AT230" s="188" t="s">
        <v>331</v>
      </c>
      <c r="AU230" s="188" t="s">
        <v>76</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908</v>
      </c>
    </row>
    <row r="231" s="2" customFormat="1">
      <c r="A231" s="41"/>
      <c r="B231" s="42"/>
      <c r="C231" s="41"/>
      <c r="D231" s="190" t="s">
        <v>338</v>
      </c>
      <c r="E231" s="41"/>
      <c r="F231" s="191" t="s">
        <v>8044</v>
      </c>
      <c r="G231" s="41"/>
      <c r="H231" s="41"/>
      <c r="I231" s="192"/>
      <c r="J231" s="41"/>
      <c r="K231" s="41"/>
      <c r="L231" s="42"/>
      <c r="M231" s="193"/>
      <c r="N231" s="194"/>
      <c r="O231" s="75"/>
      <c r="P231" s="75"/>
      <c r="Q231" s="75"/>
      <c r="R231" s="75"/>
      <c r="S231" s="75"/>
      <c r="T231" s="76"/>
      <c r="U231" s="41"/>
      <c r="V231" s="41"/>
      <c r="W231" s="41"/>
      <c r="X231" s="41"/>
      <c r="Y231" s="41"/>
      <c r="Z231" s="41"/>
      <c r="AA231" s="41"/>
      <c r="AB231" s="41"/>
      <c r="AC231" s="41"/>
      <c r="AD231" s="41"/>
      <c r="AE231" s="41"/>
      <c r="AT231" s="22" t="s">
        <v>338</v>
      </c>
      <c r="AU231" s="22" t="s">
        <v>76</v>
      </c>
    </row>
    <row r="232" s="2" customFormat="1" ht="16.5" customHeight="1">
      <c r="A232" s="41"/>
      <c r="B232" s="176"/>
      <c r="C232" s="224" t="s">
        <v>125</v>
      </c>
      <c r="D232" s="224" t="s">
        <v>539</v>
      </c>
      <c r="E232" s="225" t="s">
        <v>8045</v>
      </c>
      <c r="F232" s="226" t="s">
        <v>8046</v>
      </c>
      <c r="G232" s="227" t="s">
        <v>491</v>
      </c>
      <c r="H232" s="228">
        <v>3.1499999999999999</v>
      </c>
      <c r="I232" s="229"/>
      <c r="J232" s="230">
        <f>ROUND(I232*H232,2)</f>
        <v>0</v>
      </c>
      <c r="K232" s="226" t="s">
        <v>335</v>
      </c>
      <c r="L232" s="231"/>
      <c r="M232" s="232" t="s">
        <v>3</v>
      </c>
      <c r="N232" s="233" t="s">
        <v>40</v>
      </c>
      <c r="O232" s="75"/>
      <c r="P232" s="186">
        <f>O232*H232</f>
        <v>0</v>
      </c>
      <c r="Q232" s="186">
        <v>0</v>
      </c>
      <c r="R232" s="186">
        <f>Q232*H232</f>
        <v>0</v>
      </c>
      <c r="S232" s="186">
        <v>0</v>
      </c>
      <c r="T232" s="187">
        <f>S232*H232</f>
        <v>0</v>
      </c>
      <c r="U232" s="41"/>
      <c r="V232" s="41"/>
      <c r="W232" s="41"/>
      <c r="X232" s="41"/>
      <c r="Y232" s="41"/>
      <c r="Z232" s="41"/>
      <c r="AA232" s="41"/>
      <c r="AB232" s="41"/>
      <c r="AC232" s="41"/>
      <c r="AD232" s="41"/>
      <c r="AE232" s="41"/>
      <c r="AR232" s="188" t="s">
        <v>171</v>
      </c>
      <c r="AT232" s="188" t="s">
        <v>539</v>
      </c>
      <c r="AU232" s="188" t="s">
        <v>76</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113</v>
      </c>
      <c r="BM232" s="188" t="s">
        <v>922</v>
      </c>
    </row>
    <row r="233" s="15" customFormat="1">
      <c r="A233" s="15"/>
      <c r="B233" s="217"/>
      <c r="C233" s="15"/>
      <c r="D233" s="195" t="s">
        <v>442</v>
      </c>
      <c r="E233" s="218" t="s">
        <v>3</v>
      </c>
      <c r="F233" s="219" t="s">
        <v>8047</v>
      </c>
      <c r="G233" s="15"/>
      <c r="H233" s="218" t="s">
        <v>3</v>
      </c>
      <c r="I233" s="220"/>
      <c r="J233" s="15"/>
      <c r="K233" s="15"/>
      <c r="L233" s="217"/>
      <c r="M233" s="221"/>
      <c r="N233" s="222"/>
      <c r="O233" s="222"/>
      <c r="P233" s="222"/>
      <c r="Q233" s="222"/>
      <c r="R233" s="222"/>
      <c r="S233" s="222"/>
      <c r="T233" s="223"/>
      <c r="U233" s="15"/>
      <c r="V233" s="15"/>
      <c r="W233" s="15"/>
      <c r="X233" s="15"/>
      <c r="Y233" s="15"/>
      <c r="Z233" s="15"/>
      <c r="AA233" s="15"/>
      <c r="AB233" s="15"/>
      <c r="AC233" s="15"/>
      <c r="AD233" s="15"/>
      <c r="AE233" s="15"/>
      <c r="AT233" s="218" t="s">
        <v>442</v>
      </c>
      <c r="AU233" s="218" t="s">
        <v>76</v>
      </c>
      <c r="AV233" s="15" t="s">
        <v>76</v>
      </c>
      <c r="AW233" s="15" t="s">
        <v>31</v>
      </c>
      <c r="AX233" s="15" t="s">
        <v>69</v>
      </c>
      <c r="AY233" s="218" t="s">
        <v>328</v>
      </c>
    </row>
    <row r="234" s="13" customFormat="1">
      <c r="A234" s="13"/>
      <c r="B234" s="201"/>
      <c r="C234" s="13"/>
      <c r="D234" s="195" t="s">
        <v>442</v>
      </c>
      <c r="E234" s="202" t="s">
        <v>3</v>
      </c>
      <c r="F234" s="203" t="s">
        <v>9338</v>
      </c>
      <c r="G234" s="13"/>
      <c r="H234" s="204">
        <v>3.1499999999999999</v>
      </c>
      <c r="I234" s="205"/>
      <c r="J234" s="13"/>
      <c r="K234" s="13"/>
      <c r="L234" s="201"/>
      <c r="M234" s="206"/>
      <c r="N234" s="207"/>
      <c r="O234" s="207"/>
      <c r="P234" s="207"/>
      <c r="Q234" s="207"/>
      <c r="R234" s="207"/>
      <c r="S234" s="207"/>
      <c r="T234" s="208"/>
      <c r="U234" s="13"/>
      <c r="V234" s="13"/>
      <c r="W234" s="13"/>
      <c r="X234" s="13"/>
      <c r="Y234" s="13"/>
      <c r="Z234" s="13"/>
      <c r="AA234" s="13"/>
      <c r="AB234" s="13"/>
      <c r="AC234" s="13"/>
      <c r="AD234" s="13"/>
      <c r="AE234" s="13"/>
      <c r="AT234" s="202" t="s">
        <v>442</v>
      </c>
      <c r="AU234" s="202" t="s">
        <v>76</v>
      </c>
      <c r="AV234" s="13" t="s">
        <v>79</v>
      </c>
      <c r="AW234" s="13" t="s">
        <v>31</v>
      </c>
      <c r="AX234" s="13" t="s">
        <v>69</v>
      </c>
      <c r="AY234" s="202" t="s">
        <v>328</v>
      </c>
    </row>
    <row r="235" s="14" customFormat="1">
      <c r="A235" s="14"/>
      <c r="B235" s="209"/>
      <c r="C235" s="14"/>
      <c r="D235" s="195" t="s">
        <v>442</v>
      </c>
      <c r="E235" s="210" t="s">
        <v>3</v>
      </c>
      <c r="F235" s="211" t="s">
        <v>452</v>
      </c>
      <c r="G235" s="14"/>
      <c r="H235" s="212">
        <v>3.1499999999999999</v>
      </c>
      <c r="I235" s="213"/>
      <c r="J235" s="14"/>
      <c r="K235" s="14"/>
      <c r="L235" s="209"/>
      <c r="M235" s="214"/>
      <c r="N235" s="215"/>
      <c r="O235" s="215"/>
      <c r="P235" s="215"/>
      <c r="Q235" s="215"/>
      <c r="R235" s="215"/>
      <c r="S235" s="215"/>
      <c r="T235" s="216"/>
      <c r="U235" s="14"/>
      <c r="V235" s="14"/>
      <c r="W235" s="14"/>
      <c r="X235" s="14"/>
      <c r="Y235" s="14"/>
      <c r="Z235" s="14"/>
      <c r="AA235" s="14"/>
      <c r="AB235" s="14"/>
      <c r="AC235" s="14"/>
      <c r="AD235" s="14"/>
      <c r="AE235" s="14"/>
      <c r="AT235" s="210" t="s">
        <v>442</v>
      </c>
      <c r="AU235" s="210" t="s">
        <v>76</v>
      </c>
      <c r="AV235" s="14" t="s">
        <v>113</v>
      </c>
      <c r="AW235" s="14" t="s">
        <v>31</v>
      </c>
      <c r="AX235" s="14" t="s">
        <v>76</v>
      </c>
      <c r="AY235" s="210" t="s">
        <v>328</v>
      </c>
    </row>
    <row r="236" s="2" customFormat="1" ht="16.5" customHeight="1">
      <c r="A236" s="41"/>
      <c r="B236" s="176"/>
      <c r="C236" s="224" t="s">
        <v>696</v>
      </c>
      <c r="D236" s="224" t="s">
        <v>539</v>
      </c>
      <c r="E236" s="225" t="s">
        <v>8049</v>
      </c>
      <c r="F236" s="226" t="s">
        <v>8050</v>
      </c>
      <c r="G236" s="227" t="s">
        <v>491</v>
      </c>
      <c r="H236" s="228">
        <v>2.8500000000000001</v>
      </c>
      <c r="I236" s="229"/>
      <c r="J236" s="230">
        <f>ROUND(I236*H236,2)</f>
        <v>0</v>
      </c>
      <c r="K236" s="226" t="s">
        <v>335</v>
      </c>
      <c r="L236" s="231"/>
      <c r="M236" s="232" t="s">
        <v>3</v>
      </c>
      <c r="N236" s="233" t="s">
        <v>40</v>
      </c>
      <c r="O236" s="75"/>
      <c r="P236" s="186">
        <f>O236*H236</f>
        <v>0</v>
      </c>
      <c r="Q236" s="186">
        <v>0</v>
      </c>
      <c r="R236" s="186">
        <f>Q236*H236</f>
        <v>0</v>
      </c>
      <c r="S236" s="186">
        <v>0</v>
      </c>
      <c r="T236" s="187">
        <f>S236*H236</f>
        <v>0</v>
      </c>
      <c r="U236" s="41"/>
      <c r="V236" s="41"/>
      <c r="W236" s="41"/>
      <c r="X236" s="41"/>
      <c r="Y236" s="41"/>
      <c r="Z236" s="41"/>
      <c r="AA236" s="41"/>
      <c r="AB236" s="41"/>
      <c r="AC236" s="41"/>
      <c r="AD236" s="41"/>
      <c r="AE236" s="41"/>
      <c r="AR236" s="188" t="s">
        <v>171</v>
      </c>
      <c r="AT236" s="188" t="s">
        <v>539</v>
      </c>
      <c r="AU236" s="188" t="s">
        <v>76</v>
      </c>
      <c r="AY236" s="22" t="s">
        <v>328</v>
      </c>
      <c r="BE236" s="189">
        <f>IF(N236="základní",J236,0)</f>
        <v>0</v>
      </c>
      <c r="BF236" s="189">
        <f>IF(N236="snížená",J236,0)</f>
        <v>0</v>
      </c>
      <c r="BG236" s="189">
        <f>IF(N236="zákl. přenesená",J236,0)</f>
        <v>0</v>
      </c>
      <c r="BH236" s="189">
        <f>IF(N236="sníž. přenesená",J236,0)</f>
        <v>0</v>
      </c>
      <c r="BI236" s="189">
        <f>IF(N236="nulová",J236,0)</f>
        <v>0</v>
      </c>
      <c r="BJ236" s="22" t="s">
        <v>76</v>
      </c>
      <c r="BK236" s="189">
        <f>ROUND(I236*H236,2)</f>
        <v>0</v>
      </c>
      <c r="BL236" s="22" t="s">
        <v>113</v>
      </c>
      <c r="BM236" s="188" t="s">
        <v>939</v>
      </c>
    </row>
    <row r="237" s="13" customFormat="1">
      <c r="A237" s="13"/>
      <c r="B237" s="201"/>
      <c r="C237" s="13"/>
      <c r="D237" s="195" t="s">
        <v>442</v>
      </c>
      <c r="E237" s="202" t="s">
        <v>3</v>
      </c>
      <c r="F237" s="203" t="s">
        <v>9339</v>
      </c>
      <c r="G237" s="13"/>
      <c r="H237" s="204">
        <v>2.8500000000000001</v>
      </c>
      <c r="I237" s="205"/>
      <c r="J237" s="13"/>
      <c r="K237" s="13"/>
      <c r="L237" s="201"/>
      <c r="M237" s="206"/>
      <c r="N237" s="207"/>
      <c r="O237" s="207"/>
      <c r="P237" s="207"/>
      <c r="Q237" s="207"/>
      <c r="R237" s="207"/>
      <c r="S237" s="207"/>
      <c r="T237" s="208"/>
      <c r="U237" s="13"/>
      <c r="V237" s="13"/>
      <c r="W237" s="13"/>
      <c r="X237" s="13"/>
      <c r="Y237" s="13"/>
      <c r="Z237" s="13"/>
      <c r="AA237" s="13"/>
      <c r="AB237" s="13"/>
      <c r="AC237" s="13"/>
      <c r="AD237" s="13"/>
      <c r="AE237" s="13"/>
      <c r="AT237" s="202" t="s">
        <v>442</v>
      </c>
      <c r="AU237" s="202" t="s">
        <v>76</v>
      </c>
      <c r="AV237" s="13" t="s">
        <v>79</v>
      </c>
      <c r="AW237" s="13" t="s">
        <v>31</v>
      </c>
      <c r="AX237" s="13" t="s">
        <v>69</v>
      </c>
      <c r="AY237" s="202" t="s">
        <v>328</v>
      </c>
    </row>
    <row r="238" s="14" customFormat="1">
      <c r="A238" s="14"/>
      <c r="B238" s="209"/>
      <c r="C238" s="14"/>
      <c r="D238" s="195" t="s">
        <v>442</v>
      </c>
      <c r="E238" s="210" t="s">
        <v>3</v>
      </c>
      <c r="F238" s="211" t="s">
        <v>452</v>
      </c>
      <c r="G238" s="14"/>
      <c r="H238" s="212">
        <v>2.8500000000000001</v>
      </c>
      <c r="I238" s="213"/>
      <c r="J238" s="14"/>
      <c r="K238" s="14"/>
      <c r="L238" s="209"/>
      <c r="M238" s="214"/>
      <c r="N238" s="215"/>
      <c r="O238" s="215"/>
      <c r="P238" s="215"/>
      <c r="Q238" s="215"/>
      <c r="R238" s="215"/>
      <c r="S238" s="215"/>
      <c r="T238" s="216"/>
      <c r="U238" s="14"/>
      <c r="V238" s="14"/>
      <c r="W238" s="14"/>
      <c r="X238" s="14"/>
      <c r="Y238" s="14"/>
      <c r="Z238" s="14"/>
      <c r="AA238" s="14"/>
      <c r="AB238" s="14"/>
      <c r="AC238" s="14"/>
      <c r="AD238" s="14"/>
      <c r="AE238" s="14"/>
      <c r="AT238" s="210" t="s">
        <v>442</v>
      </c>
      <c r="AU238" s="210" t="s">
        <v>76</v>
      </c>
      <c r="AV238" s="14" t="s">
        <v>113</v>
      </c>
      <c r="AW238" s="14" t="s">
        <v>31</v>
      </c>
      <c r="AX238" s="14" t="s">
        <v>76</v>
      </c>
      <c r="AY238" s="210" t="s">
        <v>328</v>
      </c>
    </row>
    <row r="239" s="2" customFormat="1" ht="33" customHeight="1">
      <c r="A239" s="41"/>
      <c r="B239" s="176"/>
      <c r="C239" s="177" t="s">
        <v>703</v>
      </c>
      <c r="D239" s="177" t="s">
        <v>331</v>
      </c>
      <c r="E239" s="178" t="s">
        <v>8053</v>
      </c>
      <c r="F239" s="179" t="s">
        <v>8054</v>
      </c>
      <c r="G239" s="180" t="s">
        <v>574</v>
      </c>
      <c r="H239" s="181">
        <v>13</v>
      </c>
      <c r="I239" s="182"/>
      <c r="J239" s="183">
        <f>ROUND(I239*H239,2)</f>
        <v>0</v>
      </c>
      <c r="K239" s="179" t="s">
        <v>335</v>
      </c>
      <c r="L239" s="42"/>
      <c r="M239" s="184" t="s">
        <v>3</v>
      </c>
      <c r="N239" s="185" t="s">
        <v>40</v>
      </c>
      <c r="O239" s="75"/>
      <c r="P239" s="186">
        <f>O239*H239</f>
        <v>0</v>
      </c>
      <c r="Q239" s="186">
        <v>0</v>
      </c>
      <c r="R239" s="186">
        <f>Q239*H239</f>
        <v>0</v>
      </c>
      <c r="S239" s="186">
        <v>0</v>
      </c>
      <c r="T239" s="187">
        <f>S239*H239</f>
        <v>0</v>
      </c>
      <c r="U239" s="41"/>
      <c r="V239" s="41"/>
      <c r="W239" s="41"/>
      <c r="X239" s="41"/>
      <c r="Y239" s="41"/>
      <c r="Z239" s="41"/>
      <c r="AA239" s="41"/>
      <c r="AB239" s="41"/>
      <c r="AC239" s="41"/>
      <c r="AD239" s="41"/>
      <c r="AE239" s="41"/>
      <c r="AR239" s="188" t="s">
        <v>113</v>
      </c>
      <c r="AT239" s="188" t="s">
        <v>331</v>
      </c>
      <c r="AU239" s="188" t="s">
        <v>76</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113</v>
      </c>
      <c r="BM239" s="188" t="s">
        <v>1539</v>
      </c>
    </row>
    <row r="240" s="2" customFormat="1">
      <c r="A240" s="41"/>
      <c r="B240" s="42"/>
      <c r="C240" s="41"/>
      <c r="D240" s="190" t="s">
        <v>338</v>
      </c>
      <c r="E240" s="41"/>
      <c r="F240" s="191" t="s">
        <v>8055</v>
      </c>
      <c r="G240" s="41"/>
      <c r="H240" s="41"/>
      <c r="I240" s="192"/>
      <c r="J240" s="41"/>
      <c r="K240" s="41"/>
      <c r="L240" s="42"/>
      <c r="M240" s="193"/>
      <c r="N240" s="194"/>
      <c r="O240" s="75"/>
      <c r="P240" s="75"/>
      <c r="Q240" s="75"/>
      <c r="R240" s="75"/>
      <c r="S240" s="75"/>
      <c r="T240" s="76"/>
      <c r="U240" s="41"/>
      <c r="V240" s="41"/>
      <c r="W240" s="41"/>
      <c r="X240" s="41"/>
      <c r="Y240" s="41"/>
      <c r="Z240" s="41"/>
      <c r="AA240" s="41"/>
      <c r="AB240" s="41"/>
      <c r="AC240" s="41"/>
      <c r="AD240" s="41"/>
      <c r="AE240" s="41"/>
      <c r="AT240" s="22" t="s">
        <v>338</v>
      </c>
      <c r="AU240" s="22" t="s">
        <v>76</v>
      </c>
    </row>
    <row r="241" s="2" customFormat="1" ht="24.15" customHeight="1">
      <c r="A241" s="41"/>
      <c r="B241" s="176"/>
      <c r="C241" s="177" t="s">
        <v>710</v>
      </c>
      <c r="D241" s="177" t="s">
        <v>331</v>
      </c>
      <c r="E241" s="178" t="s">
        <v>8056</v>
      </c>
      <c r="F241" s="179" t="s">
        <v>8057</v>
      </c>
      <c r="G241" s="180" t="s">
        <v>574</v>
      </c>
      <c r="H241" s="181">
        <v>7</v>
      </c>
      <c r="I241" s="182"/>
      <c r="J241" s="183">
        <f>ROUND(I241*H241,2)</f>
        <v>0</v>
      </c>
      <c r="K241" s="179" t="s">
        <v>335</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113</v>
      </c>
      <c r="AT241" s="188" t="s">
        <v>331</v>
      </c>
      <c r="AU241" s="188" t="s">
        <v>76</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1332</v>
      </c>
    </row>
    <row r="242" s="2" customFormat="1">
      <c r="A242" s="41"/>
      <c r="B242" s="42"/>
      <c r="C242" s="41"/>
      <c r="D242" s="190" t="s">
        <v>338</v>
      </c>
      <c r="E242" s="41"/>
      <c r="F242" s="191" t="s">
        <v>8058</v>
      </c>
      <c r="G242" s="41"/>
      <c r="H242" s="41"/>
      <c r="I242" s="192"/>
      <c r="J242" s="41"/>
      <c r="K242" s="41"/>
      <c r="L242" s="42"/>
      <c r="M242" s="193"/>
      <c r="N242" s="194"/>
      <c r="O242" s="75"/>
      <c r="P242" s="75"/>
      <c r="Q242" s="75"/>
      <c r="R242" s="75"/>
      <c r="S242" s="75"/>
      <c r="T242" s="76"/>
      <c r="U242" s="41"/>
      <c r="V242" s="41"/>
      <c r="W242" s="41"/>
      <c r="X242" s="41"/>
      <c r="Y242" s="41"/>
      <c r="Z242" s="41"/>
      <c r="AA242" s="41"/>
      <c r="AB242" s="41"/>
      <c r="AC242" s="41"/>
      <c r="AD242" s="41"/>
      <c r="AE242" s="41"/>
      <c r="AT242" s="22" t="s">
        <v>338</v>
      </c>
      <c r="AU242" s="22" t="s">
        <v>76</v>
      </c>
    </row>
    <row r="243" s="2" customFormat="1">
      <c r="A243" s="41"/>
      <c r="B243" s="42"/>
      <c r="C243" s="41"/>
      <c r="D243" s="195" t="s">
        <v>340</v>
      </c>
      <c r="E243" s="41"/>
      <c r="F243" s="196" t="s">
        <v>8947</v>
      </c>
      <c r="G243" s="41"/>
      <c r="H243" s="41"/>
      <c r="I243" s="192"/>
      <c r="J243" s="41"/>
      <c r="K243" s="41"/>
      <c r="L243" s="42"/>
      <c r="M243" s="193"/>
      <c r="N243" s="194"/>
      <c r="O243" s="75"/>
      <c r="P243" s="75"/>
      <c r="Q243" s="75"/>
      <c r="R243" s="75"/>
      <c r="S243" s="75"/>
      <c r="T243" s="76"/>
      <c r="U243" s="41"/>
      <c r="V243" s="41"/>
      <c r="W243" s="41"/>
      <c r="X243" s="41"/>
      <c r="Y243" s="41"/>
      <c r="Z243" s="41"/>
      <c r="AA243" s="41"/>
      <c r="AB243" s="41"/>
      <c r="AC243" s="41"/>
      <c r="AD243" s="41"/>
      <c r="AE243" s="41"/>
      <c r="AT243" s="22" t="s">
        <v>340</v>
      </c>
      <c r="AU243" s="22" t="s">
        <v>76</v>
      </c>
    </row>
    <row r="244" s="2" customFormat="1" ht="21.75" customHeight="1">
      <c r="A244" s="41"/>
      <c r="B244" s="176"/>
      <c r="C244" s="224" t="s">
        <v>713</v>
      </c>
      <c r="D244" s="224" t="s">
        <v>539</v>
      </c>
      <c r="E244" s="225" t="s">
        <v>8060</v>
      </c>
      <c r="F244" s="226" t="s">
        <v>8061</v>
      </c>
      <c r="G244" s="227" t="s">
        <v>574</v>
      </c>
      <c r="H244" s="228">
        <v>21</v>
      </c>
      <c r="I244" s="229"/>
      <c r="J244" s="230">
        <f>ROUND(I244*H244,2)</f>
        <v>0</v>
      </c>
      <c r="K244" s="226" t="s">
        <v>3</v>
      </c>
      <c r="L244" s="231"/>
      <c r="M244" s="232" t="s">
        <v>3</v>
      </c>
      <c r="N244" s="233" t="s">
        <v>40</v>
      </c>
      <c r="O244" s="75"/>
      <c r="P244" s="186">
        <f>O244*H244</f>
        <v>0</v>
      </c>
      <c r="Q244" s="186">
        <v>0</v>
      </c>
      <c r="R244" s="186">
        <f>Q244*H244</f>
        <v>0</v>
      </c>
      <c r="S244" s="186">
        <v>0</v>
      </c>
      <c r="T244" s="187">
        <f>S244*H244</f>
        <v>0</v>
      </c>
      <c r="U244" s="41"/>
      <c r="V244" s="41"/>
      <c r="W244" s="41"/>
      <c r="X244" s="41"/>
      <c r="Y244" s="41"/>
      <c r="Z244" s="41"/>
      <c r="AA244" s="41"/>
      <c r="AB244" s="41"/>
      <c r="AC244" s="41"/>
      <c r="AD244" s="41"/>
      <c r="AE244" s="41"/>
      <c r="AR244" s="188" t="s">
        <v>171</v>
      </c>
      <c r="AT244" s="188" t="s">
        <v>539</v>
      </c>
      <c r="AU244" s="188" t="s">
        <v>76</v>
      </c>
      <c r="AY244" s="22" t="s">
        <v>328</v>
      </c>
      <c r="BE244" s="189">
        <f>IF(N244="základní",J244,0)</f>
        <v>0</v>
      </c>
      <c r="BF244" s="189">
        <f>IF(N244="snížená",J244,0)</f>
        <v>0</v>
      </c>
      <c r="BG244" s="189">
        <f>IF(N244="zákl. přenesená",J244,0)</f>
        <v>0</v>
      </c>
      <c r="BH244" s="189">
        <f>IF(N244="sníž. přenesená",J244,0)</f>
        <v>0</v>
      </c>
      <c r="BI244" s="189">
        <f>IF(N244="nulová",J244,0)</f>
        <v>0</v>
      </c>
      <c r="BJ244" s="22" t="s">
        <v>76</v>
      </c>
      <c r="BK244" s="189">
        <f>ROUND(I244*H244,2)</f>
        <v>0</v>
      </c>
      <c r="BL244" s="22" t="s">
        <v>113</v>
      </c>
      <c r="BM244" s="188" t="s">
        <v>1335</v>
      </c>
    </row>
    <row r="245" s="15" customFormat="1">
      <c r="A245" s="15"/>
      <c r="B245" s="217"/>
      <c r="C245" s="15"/>
      <c r="D245" s="195" t="s">
        <v>442</v>
      </c>
      <c r="E245" s="218" t="s">
        <v>3</v>
      </c>
      <c r="F245" s="219" t="s">
        <v>8062</v>
      </c>
      <c r="G245" s="15"/>
      <c r="H245" s="218" t="s">
        <v>3</v>
      </c>
      <c r="I245" s="220"/>
      <c r="J245" s="15"/>
      <c r="K245" s="15"/>
      <c r="L245" s="217"/>
      <c r="M245" s="221"/>
      <c r="N245" s="222"/>
      <c r="O245" s="222"/>
      <c r="P245" s="222"/>
      <c r="Q245" s="222"/>
      <c r="R245" s="222"/>
      <c r="S245" s="222"/>
      <c r="T245" s="223"/>
      <c r="U245" s="15"/>
      <c r="V245" s="15"/>
      <c r="W245" s="15"/>
      <c r="X245" s="15"/>
      <c r="Y245" s="15"/>
      <c r="Z245" s="15"/>
      <c r="AA245" s="15"/>
      <c r="AB245" s="15"/>
      <c r="AC245" s="15"/>
      <c r="AD245" s="15"/>
      <c r="AE245" s="15"/>
      <c r="AT245" s="218" t="s">
        <v>442</v>
      </c>
      <c r="AU245" s="218" t="s">
        <v>76</v>
      </c>
      <c r="AV245" s="15" t="s">
        <v>76</v>
      </c>
      <c r="AW245" s="15" t="s">
        <v>31</v>
      </c>
      <c r="AX245" s="15" t="s">
        <v>69</v>
      </c>
      <c r="AY245" s="218" t="s">
        <v>328</v>
      </c>
    </row>
    <row r="246" s="13" customFormat="1">
      <c r="A246" s="13"/>
      <c r="B246" s="201"/>
      <c r="C246" s="13"/>
      <c r="D246" s="195" t="s">
        <v>442</v>
      </c>
      <c r="E246" s="202" t="s">
        <v>3</v>
      </c>
      <c r="F246" s="203" t="s">
        <v>9340</v>
      </c>
      <c r="G246" s="13"/>
      <c r="H246" s="204">
        <v>21</v>
      </c>
      <c r="I246" s="205"/>
      <c r="J246" s="13"/>
      <c r="K246" s="13"/>
      <c r="L246" s="201"/>
      <c r="M246" s="206"/>
      <c r="N246" s="207"/>
      <c r="O246" s="207"/>
      <c r="P246" s="207"/>
      <c r="Q246" s="207"/>
      <c r="R246" s="207"/>
      <c r="S246" s="207"/>
      <c r="T246" s="208"/>
      <c r="U246" s="13"/>
      <c r="V246" s="13"/>
      <c r="W246" s="13"/>
      <c r="X246" s="13"/>
      <c r="Y246" s="13"/>
      <c r="Z246" s="13"/>
      <c r="AA246" s="13"/>
      <c r="AB246" s="13"/>
      <c r="AC246" s="13"/>
      <c r="AD246" s="13"/>
      <c r="AE246" s="13"/>
      <c r="AT246" s="202" t="s">
        <v>442</v>
      </c>
      <c r="AU246" s="202" t="s">
        <v>76</v>
      </c>
      <c r="AV246" s="13" t="s">
        <v>79</v>
      </c>
      <c r="AW246" s="13" t="s">
        <v>31</v>
      </c>
      <c r="AX246" s="13" t="s">
        <v>69</v>
      </c>
      <c r="AY246" s="202" t="s">
        <v>328</v>
      </c>
    </row>
    <row r="247" s="14" customFormat="1">
      <c r="A247" s="14"/>
      <c r="B247" s="209"/>
      <c r="C247" s="14"/>
      <c r="D247" s="195" t="s">
        <v>442</v>
      </c>
      <c r="E247" s="210" t="s">
        <v>3</v>
      </c>
      <c r="F247" s="211" t="s">
        <v>452</v>
      </c>
      <c r="G247" s="14"/>
      <c r="H247" s="212">
        <v>21</v>
      </c>
      <c r="I247" s="213"/>
      <c r="J247" s="14"/>
      <c r="K247" s="14"/>
      <c r="L247" s="209"/>
      <c r="M247" s="214"/>
      <c r="N247" s="215"/>
      <c r="O247" s="215"/>
      <c r="P247" s="215"/>
      <c r="Q247" s="215"/>
      <c r="R247" s="215"/>
      <c r="S247" s="215"/>
      <c r="T247" s="216"/>
      <c r="U247" s="14"/>
      <c r="V247" s="14"/>
      <c r="W247" s="14"/>
      <c r="X247" s="14"/>
      <c r="Y247" s="14"/>
      <c r="Z247" s="14"/>
      <c r="AA247" s="14"/>
      <c r="AB247" s="14"/>
      <c r="AC247" s="14"/>
      <c r="AD247" s="14"/>
      <c r="AE247" s="14"/>
      <c r="AT247" s="210" t="s">
        <v>442</v>
      </c>
      <c r="AU247" s="210" t="s">
        <v>76</v>
      </c>
      <c r="AV247" s="14" t="s">
        <v>113</v>
      </c>
      <c r="AW247" s="14" t="s">
        <v>31</v>
      </c>
      <c r="AX247" s="14" t="s">
        <v>76</v>
      </c>
      <c r="AY247" s="210" t="s">
        <v>328</v>
      </c>
    </row>
    <row r="248" s="2" customFormat="1" ht="16.5" customHeight="1">
      <c r="A248" s="41"/>
      <c r="B248" s="176"/>
      <c r="C248" s="224" t="s">
        <v>718</v>
      </c>
      <c r="D248" s="224" t="s">
        <v>539</v>
      </c>
      <c r="E248" s="225" t="s">
        <v>8064</v>
      </c>
      <c r="F248" s="226" t="s">
        <v>8065</v>
      </c>
      <c r="G248" s="227" t="s">
        <v>476</v>
      </c>
      <c r="H248" s="228">
        <v>77</v>
      </c>
      <c r="I248" s="229"/>
      <c r="J248" s="230">
        <f>ROUND(I248*H248,2)</f>
        <v>0</v>
      </c>
      <c r="K248" s="226" t="s">
        <v>3</v>
      </c>
      <c r="L248" s="231"/>
      <c r="M248" s="232" t="s">
        <v>3</v>
      </c>
      <c r="N248" s="233" t="s">
        <v>40</v>
      </c>
      <c r="O248" s="75"/>
      <c r="P248" s="186">
        <f>O248*H248</f>
        <v>0</v>
      </c>
      <c r="Q248" s="186">
        <v>0</v>
      </c>
      <c r="R248" s="186">
        <f>Q248*H248</f>
        <v>0</v>
      </c>
      <c r="S248" s="186">
        <v>0</v>
      </c>
      <c r="T248" s="187">
        <f>S248*H248</f>
        <v>0</v>
      </c>
      <c r="U248" s="41"/>
      <c r="V248" s="41"/>
      <c r="W248" s="41"/>
      <c r="X248" s="41"/>
      <c r="Y248" s="41"/>
      <c r="Z248" s="41"/>
      <c r="AA248" s="41"/>
      <c r="AB248" s="41"/>
      <c r="AC248" s="41"/>
      <c r="AD248" s="41"/>
      <c r="AE248" s="41"/>
      <c r="AR248" s="188" t="s">
        <v>171</v>
      </c>
      <c r="AT248" s="188" t="s">
        <v>539</v>
      </c>
      <c r="AU248" s="188" t="s">
        <v>76</v>
      </c>
      <c r="AY248" s="22" t="s">
        <v>328</v>
      </c>
      <c r="BE248" s="189">
        <f>IF(N248="základní",J248,0)</f>
        <v>0</v>
      </c>
      <c r="BF248" s="189">
        <f>IF(N248="snížená",J248,0)</f>
        <v>0</v>
      </c>
      <c r="BG248" s="189">
        <f>IF(N248="zákl. přenesená",J248,0)</f>
        <v>0</v>
      </c>
      <c r="BH248" s="189">
        <f>IF(N248="sníž. přenesená",J248,0)</f>
        <v>0</v>
      </c>
      <c r="BI248" s="189">
        <f>IF(N248="nulová",J248,0)</f>
        <v>0</v>
      </c>
      <c r="BJ248" s="22" t="s">
        <v>76</v>
      </c>
      <c r="BK248" s="189">
        <f>ROUND(I248*H248,2)</f>
        <v>0</v>
      </c>
      <c r="BL248" s="22" t="s">
        <v>113</v>
      </c>
      <c r="BM248" s="188" t="s">
        <v>1338</v>
      </c>
    </row>
    <row r="249" s="15" customFormat="1">
      <c r="A249" s="15"/>
      <c r="B249" s="217"/>
      <c r="C249" s="15"/>
      <c r="D249" s="195" t="s">
        <v>442</v>
      </c>
      <c r="E249" s="218" t="s">
        <v>3</v>
      </c>
      <c r="F249" s="219" t="s">
        <v>8066</v>
      </c>
      <c r="G249" s="15"/>
      <c r="H249" s="218" t="s">
        <v>3</v>
      </c>
      <c r="I249" s="220"/>
      <c r="J249" s="15"/>
      <c r="K249" s="15"/>
      <c r="L249" s="217"/>
      <c r="M249" s="221"/>
      <c r="N249" s="222"/>
      <c r="O249" s="222"/>
      <c r="P249" s="222"/>
      <c r="Q249" s="222"/>
      <c r="R249" s="222"/>
      <c r="S249" s="222"/>
      <c r="T249" s="223"/>
      <c r="U249" s="15"/>
      <c r="V249" s="15"/>
      <c r="W249" s="15"/>
      <c r="X249" s="15"/>
      <c r="Y249" s="15"/>
      <c r="Z249" s="15"/>
      <c r="AA249" s="15"/>
      <c r="AB249" s="15"/>
      <c r="AC249" s="15"/>
      <c r="AD249" s="15"/>
      <c r="AE249" s="15"/>
      <c r="AT249" s="218" t="s">
        <v>442</v>
      </c>
      <c r="AU249" s="218" t="s">
        <v>76</v>
      </c>
      <c r="AV249" s="15" t="s">
        <v>76</v>
      </c>
      <c r="AW249" s="15" t="s">
        <v>31</v>
      </c>
      <c r="AX249" s="15" t="s">
        <v>69</v>
      </c>
      <c r="AY249" s="218" t="s">
        <v>328</v>
      </c>
    </row>
    <row r="250" s="13" customFormat="1">
      <c r="A250" s="13"/>
      <c r="B250" s="201"/>
      <c r="C250" s="13"/>
      <c r="D250" s="195" t="s">
        <v>442</v>
      </c>
      <c r="E250" s="202" t="s">
        <v>3</v>
      </c>
      <c r="F250" s="203" t="s">
        <v>9341</v>
      </c>
      <c r="G250" s="13"/>
      <c r="H250" s="204">
        <v>77</v>
      </c>
      <c r="I250" s="205"/>
      <c r="J250" s="13"/>
      <c r="K250" s="13"/>
      <c r="L250" s="201"/>
      <c r="M250" s="206"/>
      <c r="N250" s="207"/>
      <c r="O250" s="207"/>
      <c r="P250" s="207"/>
      <c r="Q250" s="207"/>
      <c r="R250" s="207"/>
      <c r="S250" s="207"/>
      <c r="T250" s="208"/>
      <c r="U250" s="13"/>
      <c r="V250" s="13"/>
      <c r="W250" s="13"/>
      <c r="X250" s="13"/>
      <c r="Y250" s="13"/>
      <c r="Z250" s="13"/>
      <c r="AA250" s="13"/>
      <c r="AB250" s="13"/>
      <c r="AC250" s="13"/>
      <c r="AD250" s="13"/>
      <c r="AE250" s="13"/>
      <c r="AT250" s="202" t="s">
        <v>442</v>
      </c>
      <c r="AU250" s="202" t="s">
        <v>76</v>
      </c>
      <c r="AV250" s="13" t="s">
        <v>79</v>
      </c>
      <c r="AW250" s="13" t="s">
        <v>31</v>
      </c>
      <c r="AX250" s="13" t="s">
        <v>69</v>
      </c>
      <c r="AY250" s="202" t="s">
        <v>328</v>
      </c>
    </row>
    <row r="251" s="14" customFormat="1">
      <c r="A251" s="14"/>
      <c r="B251" s="209"/>
      <c r="C251" s="14"/>
      <c r="D251" s="195" t="s">
        <v>442</v>
      </c>
      <c r="E251" s="210" t="s">
        <v>3</v>
      </c>
      <c r="F251" s="211" t="s">
        <v>452</v>
      </c>
      <c r="G251" s="14"/>
      <c r="H251" s="212">
        <v>77</v>
      </c>
      <c r="I251" s="213"/>
      <c r="J251" s="14"/>
      <c r="K251" s="14"/>
      <c r="L251" s="209"/>
      <c r="M251" s="214"/>
      <c r="N251" s="215"/>
      <c r="O251" s="215"/>
      <c r="P251" s="215"/>
      <c r="Q251" s="215"/>
      <c r="R251" s="215"/>
      <c r="S251" s="215"/>
      <c r="T251" s="216"/>
      <c r="U251" s="14"/>
      <c r="V251" s="14"/>
      <c r="W251" s="14"/>
      <c r="X251" s="14"/>
      <c r="Y251" s="14"/>
      <c r="Z251" s="14"/>
      <c r="AA251" s="14"/>
      <c r="AB251" s="14"/>
      <c r="AC251" s="14"/>
      <c r="AD251" s="14"/>
      <c r="AE251" s="14"/>
      <c r="AT251" s="210" t="s">
        <v>442</v>
      </c>
      <c r="AU251" s="210" t="s">
        <v>76</v>
      </c>
      <c r="AV251" s="14" t="s">
        <v>113</v>
      </c>
      <c r="AW251" s="14" t="s">
        <v>31</v>
      </c>
      <c r="AX251" s="14" t="s">
        <v>76</v>
      </c>
      <c r="AY251" s="210" t="s">
        <v>328</v>
      </c>
    </row>
    <row r="252" s="2" customFormat="1" ht="37.8" customHeight="1">
      <c r="A252" s="41"/>
      <c r="B252" s="176"/>
      <c r="C252" s="177" t="s">
        <v>148</v>
      </c>
      <c r="D252" s="177" t="s">
        <v>331</v>
      </c>
      <c r="E252" s="178" t="s">
        <v>8068</v>
      </c>
      <c r="F252" s="179" t="s">
        <v>9342</v>
      </c>
      <c r="G252" s="180" t="s">
        <v>574</v>
      </c>
      <c r="H252" s="181">
        <v>2</v>
      </c>
      <c r="I252" s="182"/>
      <c r="J252" s="183">
        <f>ROUND(I252*H252,2)</f>
        <v>0</v>
      </c>
      <c r="K252" s="179" t="s">
        <v>335</v>
      </c>
      <c r="L252" s="42"/>
      <c r="M252" s="184" t="s">
        <v>3</v>
      </c>
      <c r="N252" s="185" t="s">
        <v>40</v>
      </c>
      <c r="O252" s="75"/>
      <c r="P252" s="186">
        <f>O252*H252</f>
        <v>0</v>
      </c>
      <c r="Q252" s="186">
        <v>0</v>
      </c>
      <c r="R252" s="186">
        <f>Q252*H252</f>
        <v>0</v>
      </c>
      <c r="S252" s="186">
        <v>0</v>
      </c>
      <c r="T252" s="187">
        <f>S252*H252</f>
        <v>0</v>
      </c>
      <c r="U252" s="41"/>
      <c r="V252" s="41"/>
      <c r="W252" s="41"/>
      <c r="X252" s="41"/>
      <c r="Y252" s="41"/>
      <c r="Z252" s="41"/>
      <c r="AA252" s="41"/>
      <c r="AB252" s="41"/>
      <c r="AC252" s="41"/>
      <c r="AD252" s="41"/>
      <c r="AE252" s="41"/>
      <c r="AR252" s="188" t="s">
        <v>113</v>
      </c>
      <c r="AT252" s="188" t="s">
        <v>331</v>
      </c>
      <c r="AU252" s="188" t="s">
        <v>76</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113</v>
      </c>
      <c r="BM252" s="188" t="s">
        <v>1341</v>
      </c>
    </row>
    <row r="253" s="2" customFormat="1">
      <c r="A253" s="41"/>
      <c r="B253" s="42"/>
      <c r="C253" s="41"/>
      <c r="D253" s="190" t="s">
        <v>338</v>
      </c>
      <c r="E253" s="41"/>
      <c r="F253" s="191" t="s">
        <v>8070</v>
      </c>
      <c r="G253" s="41"/>
      <c r="H253" s="41"/>
      <c r="I253" s="192"/>
      <c r="J253" s="41"/>
      <c r="K253" s="41"/>
      <c r="L253" s="42"/>
      <c r="M253" s="193"/>
      <c r="N253" s="194"/>
      <c r="O253" s="75"/>
      <c r="P253" s="75"/>
      <c r="Q253" s="75"/>
      <c r="R253" s="75"/>
      <c r="S253" s="75"/>
      <c r="T253" s="76"/>
      <c r="U253" s="41"/>
      <c r="V253" s="41"/>
      <c r="W253" s="41"/>
      <c r="X253" s="41"/>
      <c r="Y253" s="41"/>
      <c r="Z253" s="41"/>
      <c r="AA253" s="41"/>
      <c r="AB253" s="41"/>
      <c r="AC253" s="41"/>
      <c r="AD253" s="41"/>
      <c r="AE253" s="41"/>
      <c r="AT253" s="22" t="s">
        <v>338</v>
      </c>
      <c r="AU253" s="22" t="s">
        <v>76</v>
      </c>
    </row>
    <row r="254" s="2" customFormat="1" ht="21.75" customHeight="1">
      <c r="A254" s="41"/>
      <c r="B254" s="176"/>
      <c r="C254" s="224" t="s">
        <v>152</v>
      </c>
      <c r="D254" s="224" t="s">
        <v>539</v>
      </c>
      <c r="E254" s="225" t="s">
        <v>8072</v>
      </c>
      <c r="F254" s="226" t="s">
        <v>8073</v>
      </c>
      <c r="G254" s="227" t="s">
        <v>574</v>
      </c>
      <c r="H254" s="228">
        <v>2</v>
      </c>
      <c r="I254" s="229"/>
      <c r="J254" s="230">
        <f>ROUND(I254*H254,2)</f>
        <v>0</v>
      </c>
      <c r="K254" s="226" t="s">
        <v>335</v>
      </c>
      <c r="L254" s="231"/>
      <c r="M254" s="232" t="s">
        <v>3</v>
      </c>
      <c r="N254" s="233" t="s">
        <v>40</v>
      </c>
      <c r="O254" s="75"/>
      <c r="P254" s="186">
        <f>O254*H254</f>
        <v>0</v>
      </c>
      <c r="Q254" s="186">
        <v>0</v>
      </c>
      <c r="R254" s="186">
        <f>Q254*H254</f>
        <v>0</v>
      </c>
      <c r="S254" s="186">
        <v>0</v>
      </c>
      <c r="T254" s="187">
        <f>S254*H254</f>
        <v>0</v>
      </c>
      <c r="U254" s="41"/>
      <c r="V254" s="41"/>
      <c r="W254" s="41"/>
      <c r="X254" s="41"/>
      <c r="Y254" s="41"/>
      <c r="Z254" s="41"/>
      <c r="AA254" s="41"/>
      <c r="AB254" s="41"/>
      <c r="AC254" s="41"/>
      <c r="AD254" s="41"/>
      <c r="AE254" s="41"/>
      <c r="AR254" s="188" t="s">
        <v>171</v>
      </c>
      <c r="AT254" s="188" t="s">
        <v>539</v>
      </c>
      <c r="AU254" s="188" t="s">
        <v>76</v>
      </c>
      <c r="AY254" s="22" t="s">
        <v>328</v>
      </c>
      <c r="BE254" s="189">
        <f>IF(N254="základní",J254,0)</f>
        <v>0</v>
      </c>
      <c r="BF254" s="189">
        <f>IF(N254="snížená",J254,0)</f>
        <v>0</v>
      </c>
      <c r="BG254" s="189">
        <f>IF(N254="zákl. přenesená",J254,0)</f>
        <v>0</v>
      </c>
      <c r="BH254" s="189">
        <f>IF(N254="sníž. přenesená",J254,0)</f>
        <v>0</v>
      </c>
      <c r="BI254" s="189">
        <f>IF(N254="nulová",J254,0)</f>
        <v>0</v>
      </c>
      <c r="BJ254" s="22" t="s">
        <v>76</v>
      </c>
      <c r="BK254" s="189">
        <f>ROUND(I254*H254,2)</f>
        <v>0</v>
      </c>
      <c r="BL254" s="22" t="s">
        <v>113</v>
      </c>
      <c r="BM254" s="188" t="s">
        <v>1344</v>
      </c>
    </row>
    <row r="255" s="2" customFormat="1" ht="16.5" customHeight="1">
      <c r="A255" s="41"/>
      <c r="B255" s="176"/>
      <c r="C255" s="224" t="s">
        <v>155</v>
      </c>
      <c r="D255" s="224" t="s">
        <v>539</v>
      </c>
      <c r="E255" s="225" t="s">
        <v>8074</v>
      </c>
      <c r="F255" s="226" t="s">
        <v>8065</v>
      </c>
      <c r="G255" s="227" t="s">
        <v>476</v>
      </c>
      <c r="H255" s="228">
        <v>23</v>
      </c>
      <c r="I255" s="229"/>
      <c r="J255" s="230">
        <f>ROUND(I255*H255,2)</f>
        <v>0</v>
      </c>
      <c r="K255" s="226" t="s">
        <v>3</v>
      </c>
      <c r="L255" s="231"/>
      <c r="M255" s="232" t="s">
        <v>3</v>
      </c>
      <c r="N255" s="233" t="s">
        <v>40</v>
      </c>
      <c r="O255" s="75"/>
      <c r="P255" s="186">
        <f>O255*H255</f>
        <v>0</v>
      </c>
      <c r="Q255" s="186">
        <v>0</v>
      </c>
      <c r="R255" s="186">
        <f>Q255*H255</f>
        <v>0</v>
      </c>
      <c r="S255" s="186">
        <v>0</v>
      </c>
      <c r="T255" s="187">
        <f>S255*H255</f>
        <v>0</v>
      </c>
      <c r="U255" s="41"/>
      <c r="V255" s="41"/>
      <c r="W255" s="41"/>
      <c r="X255" s="41"/>
      <c r="Y255" s="41"/>
      <c r="Z255" s="41"/>
      <c r="AA255" s="41"/>
      <c r="AB255" s="41"/>
      <c r="AC255" s="41"/>
      <c r="AD255" s="41"/>
      <c r="AE255" s="41"/>
      <c r="AR255" s="188" t="s">
        <v>171</v>
      </c>
      <c r="AT255" s="188" t="s">
        <v>539</v>
      </c>
      <c r="AU255" s="188" t="s">
        <v>76</v>
      </c>
      <c r="AY255" s="22" t="s">
        <v>328</v>
      </c>
      <c r="BE255" s="189">
        <f>IF(N255="základní",J255,0)</f>
        <v>0</v>
      </c>
      <c r="BF255" s="189">
        <f>IF(N255="snížená",J255,0)</f>
        <v>0</v>
      </c>
      <c r="BG255" s="189">
        <f>IF(N255="zákl. přenesená",J255,0)</f>
        <v>0</v>
      </c>
      <c r="BH255" s="189">
        <f>IF(N255="sníž. přenesená",J255,0)</f>
        <v>0</v>
      </c>
      <c r="BI255" s="189">
        <f>IF(N255="nulová",J255,0)</f>
        <v>0</v>
      </c>
      <c r="BJ255" s="22" t="s">
        <v>76</v>
      </c>
      <c r="BK255" s="189">
        <f>ROUND(I255*H255,2)</f>
        <v>0</v>
      </c>
      <c r="BL255" s="22" t="s">
        <v>113</v>
      </c>
      <c r="BM255" s="188" t="s">
        <v>1347</v>
      </c>
    </row>
    <row r="256" s="2" customFormat="1">
      <c r="A256" s="41"/>
      <c r="B256" s="42"/>
      <c r="C256" s="41"/>
      <c r="D256" s="195" t="s">
        <v>340</v>
      </c>
      <c r="E256" s="41"/>
      <c r="F256" s="196" t="s">
        <v>8075</v>
      </c>
      <c r="G256" s="41"/>
      <c r="H256" s="41"/>
      <c r="I256" s="192"/>
      <c r="J256" s="41"/>
      <c r="K256" s="41"/>
      <c r="L256" s="42"/>
      <c r="M256" s="193"/>
      <c r="N256" s="194"/>
      <c r="O256" s="75"/>
      <c r="P256" s="75"/>
      <c r="Q256" s="75"/>
      <c r="R256" s="75"/>
      <c r="S256" s="75"/>
      <c r="T256" s="76"/>
      <c r="U256" s="41"/>
      <c r="V256" s="41"/>
      <c r="W256" s="41"/>
      <c r="X256" s="41"/>
      <c r="Y256" s="41"/>
      <c r="Z256" s="41"/>
      <c r="AA256" s="41"/>
      <c r="AB256" s="41"/>
      <c r="AC256" s="41"/>
      <c r="AD256" s="41"/>
      <c r="AE256" s="41"/>
      <c r="AT256" s="22" t="s">
        <v>340</v>
      </c>
      <c r="AU256" s="22" t="s">
        <v>76</v>
      </c>
    </row>
    <row r="257" s="15" customFormat="1">
      <c r="A257" s="15"/>
      <c r="B257" s="217"/>
      <c r="C257" s="15"/>
      <c r="D257" s="195" t="s">
        <v>442</v>
      </c>
      <c r="E257" s="218" t="s">
        <v>3</v>
      </c>
      <c r="F257" s="219" t="s">
        <v>9343</v>
      </c>
      <c r="G257" s="15"/>
      <c r="H257" s="218" t="s">
        <v>3</v>
      </c>
      <c r="I257" s="220"/>
      <c r="J257" s="15"/>
      <c r="K257" s="15"/>
      <c r="L257" s="217"/>
      <c r="M257" s="221"/>
      <c r="N257" s="222"/>
      <c r="O257" s="222"/>
      <c r="P257" s="222"/>
      <c r="Q257" s="222"/>
      <c r="R257" s="222"/>
      <c r="S257" s="222"/>
      <c r="T257" s="223"/>
      <c r="U257" s="15"/>
      <c r="V257" s="15"/>
      <c r="W257" s="15"/>
      <c r="X257" s="15"/>
      <c r="Y257" s="15"/>
      <c r="Z257" s="15"/>
      <c r="AA257" s="15"/>
      <c r="AB257" s="15"/>
      <c r="AC257" s="15"/>
      <c r="AD257" s="15"/>
      <c r="AE257" s="15"/>
      <c r="AT257" s="218" t="s">
        <v>442</v>
      </c>
      <c r="AU257" s="218" t="s">
        <v>76</v>
      </c>
      <c r="AV257" s="15" t="s">
        <v>76</v>
      </c>
      <c r="AW257" s="15" t="s">
        <v>31</v>
      </c>
      <c r="AX257" s="15" t="s">
        <v>69</v>
      </c>
      <c r="AY257" s="218" t="s">
        <v>328</v>
      </c>
    </row>
    <row r="258" s="13" customFormat="1">
      <c r="A258" s="13"/>
      <c r="B258" s="201"/>
      <c r="C258" s="13"/>
      <c r="D258" s="195" t="s">
        <v>442</v>
      </c>
      <c r="E258" s="202" t="s">
        <v>3</v>
      </c>
      <c r="F258" s="203" t="s">
        <v>9344</v>
      </c>
      <c r="G258" s="13"/>
      <c r="H258" s="204">
        <v>2</v>
      </c>
      <c r="I258" s="205"/>
      <c r="J258" s="13"/>
      <c r="K258" s="13"/>
      <c r="L258" s="201"/>
      <c r="M258" s="206"/>
      <c r="N258" s="207"/>
      <c r="O258" s="207"/>
      <c r="P258" s="207"/>
      <c r="Q258" s="207"/>
      <c r="R258" s="207"/>
      <c r="S258" s="207"/>
      <c r="T258" s="208"/>
      <c r="U258" s="13"/>
      <c r="V258" s="13"/>
      <c r="W258" s="13"/>
      <c r="X258" s="13"/>
      <c r="Y258" s="13"/>
      <c r="Z258" s="13"/>
      <c r="AA258" s="13"/>
      <c r="AB258" s="13"/>
      <c r="AC258" s="13"/>
      <c r="AD258" s="13"/>
      <c r="AE258" s="13"/>
      <c r="AT258" s="202" t="s">
        <v>442</v>
      </c>
      <c r="AU258" s="202" t="s">
        <v>76</v>
      </c>
      <c r="AV258" s="13" t="s">
        <v>79</v>
      </c>
      <c r="AW258" s="13" t="s">
        <v>31</v>
      </c>
      <c r="AX258" s="13" t="s">
        <v>69</v>
      </c>
      <c r="AY258" s="202" t="s">
        <v>328</v>
      </c>
    </row>
    <row r="259" s="13" customFormat="1">
      <c r="A259" s="13"/>
      <c r="B259" s="201"/>
      <c r="C259" s="13"/>
      <c r="D259" s="195" t="s">
        <v>442</v>
      </c>
      <c r="E259" s="202" t="s">
        <v>3</v>
      </c>
      <c r="F259" s="203" t="s">
        <v>9340</v>
      </c>
      <c r="G259" s="13"/>
      <c r="H259" s="204">
        <v>21</v>
      </c>
      <c r="I259" s="205"/>
      <c r="J259" s="13"/>
      <c r="K259" s="13"/>
      <c r="L259" s="201"/>
      <c r="M259" s="206"/>
      <c r="N259" s="207"/>
      <c r="O259" s="207"/>
      <c r="P259" s="207"/>
      <c r="Q259" s="207"/>
      <c r="R259" s="207"/>
      <c r="S259" s="207"/>
      <c r="T259" s="208"/>
      <c r="U259" s="13"/>
      <c r="V259" s="13"/>
      <c r="W259" s="13"/>
      <c r="X259" s="13"/>
      <c r="Y259" s="13"/>
      <c r="Z259" s="13"/>
      <c r="AA259" s="13"/>
      <c r="AB259" s="13"/>
      <c r="AC259" s="13"/>
      <c r="AD259" s="13"/>
      <c r="AE259" s="13"/>
      <c r="AT259" s="202" t="s">
        <v>442</v>
      </c>
      <c r="AU259" s="202" t="s">
        <v>76</v>
      </c>
      <c r="AV259" s="13" t="s">
        <v>79</v>
      </c>
      <c r="AW259" s="13" t="s">
        <v>31</v>
      </c>
      <c r="AX259" s="13" t="s">
        <v>69</v>
      </c>
      <c r="AY259" s="202" t="s">
        <v>328</v>
      </c>
    </row>
    <row r="260" s="14" customFormat="1">
      <c r="A260" s="14"/>
      <c r="B260" s="209"/>
      <c r="C260" s="14"/>
      <c r="D260" s="195" t="s">
        <v>442</v>
      </c>
      <c r="E260" s="210" t="s">
        <v>3</v>
      </c>
      <c r="F260" s="211" t="s">
        <v>452</v>
      </c>
      <c r="G260" s="14"/>
      <c r="H260" s="212">
        <v>23</v>
      </c>
      <c r="I260" s="213"/>
      <c r="J260" s="14"/>
      <c r="K260" s="14"/>
      <c r="L260" s="209"/>
      <c r="M260" s="214"/>
      <c r="N260" s="215"/>
      <c r="O260" s="215"/>
      <c r="P260" s="215"/>
      <c r="Q260" s="215"/>
      <c r="R260" s="215"/>
      <c r="S260" s="215"/>
      <c r="T260" s="216"/>
      <c r="U260" s="14"/>
      <c r="V260" s="14"/>
      <c r="W260" s="14"/>
      <c r="X260" s="14"/>
      <c r="Y260" s="14"/>
      <c r="Z260" s="14"/>
      <c r="AA260" s="14"/>
      <c r="AB260" s="14"/>
      <c r="AC260" s="14"/>
      <c r="AD260" s="14"/>
      <c r="AE260" s="14"/>
      <c r="AT260" s="210" t="s">
        <v>442</v>
      </c>
      <c r="AU260" s="210" t="s">
        <v>76</v>
      </c>
      <c r="AV260" s="14" t="s">
        <v>113</v>
      </c>
      <c r="AW260" s="14" t="s">
        <v>31</v>
      </c>
      <c r="AX260" s="14" t="s">
        <v>76</v>
      </c>
      <c r="AY260" s="210" t="s">
        <v>328</v>
      </c>
    </row>
    <row r="261" s="2" customFormat="1" ht="37.8" customHeight="1">
      <c r="A261" s="41"/>
      <c r="B261" s="176"/>
      <c r="C261" s="177" t="s">
        <v>158</v>
      </c>
      <c r="D261" s="177" t="s">
        <v>331</v>
      </c>
      <c r="E261" s="178" t="s">
        <v>8078</v>
      </c>
      <c r="F261" s="179" t="s">
        <v>8079</v>
      </c>
      <c r="G261" s="180" t="s">
        <v>574</v>
      </c>
      <c r="H261" s="181">
        <v>3</v>
      </c>
      <c r="I261" s="182"/>
      <c r="J261" s="183">
        <f>ROUND(I261*H261,2)</f>
        <v>0</v>
      </c>
      <c r="K261" s="179" t="s">
        <v>3</v>
      </c>
      <c r="L261" s="42"/>
      <c r="M261" s="184" t="s">
        <v>3</v>
      </c>
      <c r="N261" s="185" t="s">
        <v>40</v>
      </c>
      <c r="O261" s="75"/>
      <c r="P261" s="186">
        <f>O261*H261</f>
        <v>0</v>
      </c>
      <c r="Q261" s="186">
        <v>0</v>
      </c>
      <c r="R261" s="186">
        <f>Q261*H261</f>
        <v>0</v>
      </c>
      <c r="S261" s="186">
        <v>0</v>
      </c>
      <c r="T261" s="187">
        <f>S261*H261</f>
        <v>0</v>
      </c>
      <c r="U261" s="41"/>
      <c r="V261" s="41"/>
      <c r="W261" s="41"/>
      <c r="X261" s="41"/>
      <c r="Y261" s="41"/>
      <c r="Z261" s="41"/>
      <c r="AA261" s="41"/>
      <c r="AB261" s="41"/>
      <c r="AC261" s="41"/>
      <c r="AD261" s="41"/>
      <c r="AE261" s="41"/>
      <c r="AR261" s="188" t="s">
        <v>113</v>
      </c>
      <c r="AT261" s="188" t="s">
        <v>331</v>
      </c>
      <c r="AU261" s="188" t="s">
        <v>76</v>
      </c>
      <c r="AY261" s="22" t="s">
        <v>328</v>
      </c>
      <c r="BE261" s="189">
        <f>IF(N261="základní",J261,0)</f>
        <v>0</v>
      </c>
      <c r="BF261" s="189">
        <f>IF(N261="snížená",J261,0)</f>
        <v>0</v>
      </c>
      <c r="BG261" s="189">
        <f>IF(N261="zákl. přenesená",J261,0)</f>
        <v>0</v>
      </c>
      <c r="BH261" s="189">
        <f>IF(N261="sníž. přenesená",J261,0)</f>
        <v>0</v>
      </c>
      <c r="BI261" s="189">
        <f>IF(N261="nulová",J261,0)</f>
        <v>0</v>
      </c>
      <c r="BJ261" s="22" t="s">
        <v>76</v>
      </c>
      <c r="BK261" s="189">
        <f>ROUND(I261*H261,2)</f>
        <v>0</v>
      </c>
      <c r="BL261" s="22" t="s">
        <v>113</v>
      </c>
      <c r="BM261" s="188" t="s">
        <v>570</v>
      </c>
    </row>
    <row r="262" s="2" customFormat="1">
      <c r="A262" s="41"/>
      <c r="B262" s="42"/>
      <c r="C262" s="41"/>
      <c r="D262" s="195" t="s">
        <v>340</v>
      </c>
      <c r="E262" s="41"/>
      <c r="F262" s="196" t="s">
        <v>8080</v>
      </c>
      <c r="G262" s="41"/>
      <c r="H262" s="41"/>
      <c r="I262" s="192"/>
      <c r="J262" s="41"/>
      <c r="K262" s="41"/>
      <c r="L262" s="42"/>
      <c r="M262" s="193"/>
      <c r="N262" s="194"/>
      <c r="O262" s="75"/>
      <c r="P262" s="75"/>
      <c r="Q262" s="75"/>
      <c r="R262" s="75"/>
      <c r="S262" s="75"/>
      <c r="T262" s="76"/>
      <c r="U262" s="41"/>
      <c r="V262" s="41"/>
      <c r="W262" s="41"/>
      <c r="X262" s="41"/>
      <c r="Y262" s="41"/>
      <c r="Z262" s="41"/>
      <c r="AA262" s="41"/>
      <c r="AB262" s="41"/>
      <c r="AC262" s="41"/>
      <c r="AD262" s="41"/>
      <c r="AE262" s="41"/>
      <c r="AT262" s="22" t="s">
        <v>340</v>
      </c>
      <c r="AU262" s="22" t="s">
        <v>76</v>
      </c>
    </row>
    <row r="263" s="2" customFormat="1" ht="24.15" customHeight="1">
      <c r="A263" s="41"/>
      <c r="B263" s="176"/>
      <c r="C263" s="177" t="s">
        <v>161</v>
      </c>
      <c r="D263" s="177" t="s">
        <v>331</v>
      </c>
      <c r="E263" s="178" t="s">
        <v>8083</v>
      </c>
      <c r="F263" s="179" t="s">
        <v>9345</v>
      </c>
      <c r="G263" s="180" t="s">
        <v>574</v>
      </c>
      <c r="H263" s="181">
        <v>3</v>
      </c>
      <c r="I263" s="182"/>
      <c r="J263" s="183">
        <f>ROUND(I263*H263,2)</f>
        <v>0</v>
      </c>
      <c r="K263" s="179" t="s">
        <v>3</v>
      </c>
      <c r="L263" s="42"/>
      <c r="M263" s="184" t="s">
        <v>3</v>
      </c>
      <c r="N263" s="185" t="s">
        <v>40</v>
      </c>
      <c r="O263" s="75"/>
      <c r="P263" s="186">
        <f>O263*H263</f>
        <v>0</v>
      </c>
      <c r="Q263" s="186">
        <v>0</v>
      </c>
      <c r="R263" s="186">
        <f>Q263*H263</f>
        <v>0</v>
      </c>
      <c r="S263" s="186">
        <v>0</v>
      </c>
      <c r="T263" s="187">
        <f>S263*H263</f>
        <v>0</v>
      </c>
      <c r="U263" s="41"/>
      <c r="V263" s="41"/>
      <c r="W263" s="41"/>
      <c r="X263" s="41"/>
      <c r="Y263" s="41"/>
      <c r="Z263" s="41"/>
      <c r="AA263" s="41"/>
      <c r="AB263" s="41"/>
      <c r="AC263" s="41"/>
      <c r="AD263" s="41"/>
      <c r="AE263" s="41"/>
      <c r="AR263" s="188" t="s">
        <v>113</v>
      </c>
      <c r="AT263" s="188" t="s">
        <v>331</v>
      </c>
      <c r="AU263" s="188" t="s">
        <v>76</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113</v>
      </c>
      <c r="BM263" s="188" t="s">
        <v>1352</v>
      </c>
    </row>
    <row r="264" s="2" customFormat="1" ht="37.8" customHeight="1">
      <c r="A264" s="41"/>
      <c r="B264" s="176"/>
      <c r="C264" s="177" t="s">
        <v>751</v>
      </c>
      <c r="D264" s="177" t="s">
        <v>331</v>
      </c>
      <c r="E264" s="178" t="s">
        <v>2702</v>
      </c>
      <c r="F264" s="179" t="s">
        <v>8085</v>
      </c>
      <c r="G264" s="180" t="s">
        <v>439</v>
      </c>
      <c r="H264" s="181">
        <v>75</v>
      </c>
      <c r="I264" s="182"/>
      <c r="J264" s="183">
        <f>ROUND(I264*H264,2)</f>
        <v>0</v>
      </c>
      <c r="K264" s="179" t="s">
        <v>335</v>
      </c>
      <c r="L264" s="42"/>
      <c r="M264" s="184" t="s">
        <v>3</v>
      </c>
      <c r="N264" s="185" t="s">
        <v>40</v>
      </c>
      <c r="O264" s="75"/>
      <c r="P264" s="186">
        <f>O264*H264</f>
        <v>0</v>
      </c>
      <c r="Q264" s="186">
        <v>0</v>
      </c>
      <c r="R264" s="186">
        <f>Q264*H264</f>
        <v>0</v>
      </c>
      <c r="S264" s="186">
        <v>0</v>
      </c>
      <c r="T264" s="187">
        <f>S264*H264</f>
        <v>0</v>
      </c>
      <c r="U264" s="41"/>
      <c r="V264" s="41"/>
      <c r="W264" s="41"/>
      <c r="X264" s="41"/>
      <c r="Y264" s="41"/>
      <c r="Z264" s="41"/>
      <c r="AA264" s="41"/>
      <c r="AB264" s="41"/>
      <c r="AC264" s="41"/>
      <c r="AD264" s="41"/>
      <c r="AE264" s="41"/>
      <c r="AR264" s="188" t="s">
        <v>113</v>
      </c>
      <c r="AT264" s="188" t="s">
        <v>331</v>
      </c>
      <c r="AU264" s="188" t="s">
        <v>76</v>
      </c>
      <c r="AY264" s="22" t="s">
        <v>328</v>
      </c>
      <c r="BE264" s="189">
        <f>IF(N264="základní",J264,0)</f>
        <v>0</v>
      </c>
      <c r="BF264" s="189">
        <f>IF(N264="snížená",J264,0)</f>
        <v>0</v>
      </c>
      <c r="BG264" s="189">
        <f>IF(N264="zákl. přenesená",J264,0)</f>
        <v>0</v>
      </c>
      <c r="BH264" s="189">
        <f>IF(N264="sníž. přenesená",J264,0)</f>
        <v>0</v>
      </c>
      <c r="BI264" s="189">
        <f>IF(N264="nulová",J264,0)</f>
        <v>0</v>
      </c>
      <c r="BJ264" s="22" t="s">
        <v>76</v>
      </c>
      <c r="BK264" s="189">
        <f>ROUND(I264*H264,2)</f>
        <v>0</v>
      </c>
      <c r="BL264" s="22" t="s">
        <v>113</v>
      </c>
      <c r="BM264" s="188" t="s">
        <v>1355</v>
      </c>
    </row>
    <row r="265" s="2" customFormat="1">
      <c r="A265" s="41"/>
      <c r="B265" s="42"/>
      <c r="C265" s="41"/>
      <c r="D265" s="190" t="s">
        <v>338</v>
      </c>
      <c r="E265" s="41"/>
      <c r="F265" s="191" t="s">
        <v>2705</v>
      </c>
      <c r="G265" s="41"/>
      <c r="H265" s="41"/>
      <c r="I265" s="192"/>
      <c r="J265" s="41"/>
      <c r="K265" s="41"/>
      <c r="L265" s="42"/>
      <c r="M265" s="193"/>
      <c r="N265" s="194"/>
      <c r="O265" s="75"/>
      <c r="P265" s="75"/>
      <c r="Q265" s="75"/>
      <c r="R265" s="75"/>
      <c r="S265" s="75"/>
      <c r="T265" s="76"/>
      <c r="U265" s="41"/>
      <c r="V265" s="41"/>
      <c r="W265" s="41"/>
      <c r="X265" s="41"/>
      <c r="Y265" s="41"/>
      <c r="Z265" s="41"/>
      <c r="AA265" s="41"/>
      <c r="AB265" s="41"/>
      <c r="AC265" s="41"/>
      <c r="AD265" s="41"/>
      <c r="AE265" s="41"/>
      <c r="AT265" s="22" t="s">
        <v>338</v>
      </c>
      <c r="AU265" s="22" t="s">
        <v>76</v>
      </c>
    </row>
    <row r="266" s="2" customFormat="1">
      <c r="A266" s="41"/>
      <c r="B266" s="42"/>
      <c r="C266" s="41"/>
      <c r="D266" s="195" t="s">
        <v>340</v>
      </c>
      <c r="E266" s="41"/>
      <c r="F266" s="196" t="s">
        <v>9346</v>
      </c>
      <c r="G266" s="41"/>
      <c r="H266" s="41"/>
      <c r="I266" s="192"/>
      <c r="J266" s="41"/>
      <c r="K266" s="41"/>
      <c r="L266" s="42"/>
      <c r="M266" s="193"/>
      <c r="N266" s="194"/>
      <c r="O266" s="75"/>
      <c r="P266" s="75"/>
      <c r="Q266" s="75"/>
      <c r="R266" s="75"/>
      <c r="S266" s="75"/>
      <c r="T266" s="76"/>
      <c r="U266" s="41"/>
      <c r="V266" s="41"/>
      <c r="W266" s="41"/>
      <c r="X266" s="41"/>
      <c r="Y266" s="41"/>
      <c r="Z266" s="41"/>
      <c r="AA266" s="41"/>
      <c r="AB266" s="41"/>
      <c r="AC266" s="41"/>
      <c r="AD266" s="41"/>
      <c r="AE266" s="41"/>
      <c r="AT266" s="22" t="s">
        <v>340</v>
      </c>
      <c r="AU266" s="22" t="s">
        <v>76</v>
      </c>
    </row>
    <row r="267" s="15" customFormat="1">
      <c r="A267" s="15"/>
      <c r="B267" s="217"/>
      <c r="C267" s="15"/>
      <c r="D267" s="195" t="s">
        <v>442</v>
      </c>
      <c r="E267" s="218" t="s">
        <v>3</v>
      </c>
      <c r="F267" s="219" t="s">
        <v>9347</v>
      </c>
      <c r="G267" s="15"/>
      <c r="H267" s="218" t="s">
        <v>3</v>
      </c>
      <c r="I267" s="220"/>
      <c r="J267" s="15"/>
      <c r="K267" s="15"/>
      <c r="L267" s="217"/>
      <c r="M267" s="221"/>
      <c r="N267" s="222"/>
      <c r="O267" s="222"/>
      <c r="P267" s="222"/>
      <c r="Q267" s="222"/>
      <c r="R267" s="222"/>
      <c r="S267" s="222"/>
      <c r="T267" s="223"/>
      <c r="U267" s="15"/>
      <c r="V267" s="15"/>
      <c r="W267" s="15"/>
      <c r="X267" s="15"/>
      <c r="Y267" s="15"/>
      <c r="Z267" s="15"/>
      <c r="AA267" s="15"/>
      <c r="AB267" s="15"/>
      <c r="AC267" s="15"/>
      <c r="AD267" s="15"/>
      <c r="AE267" s="15"/>
      <c r="AT267" s="218" t="s">
        <v>442</v>
      </c>
      <c r="AU267" s="218" t="s">
        <v>76</v>
      </c>
      <c r="AV267" s="15" t="s">
        <v>76</v>
      </c>
      <c r="AW267" s="15" t="s">
        <v>31</v>
      </c>
      <c r="AX267" s="15" t="s">
        <v>69</v>
      </c>
      <c r="AY267" s="218" t="s">
        <v>328</v>
      </c>
    </row>
    <row r="268" s="13" customFormat="1">
      <c r="A268" s="13"/>
      <c r="B268" s="201"/>
      <c r="C268" s="13"/>
      <c r="D268" s="195" t="s">
        <v>442</v>
      </c>
      <c r="E268" s="202" t="s">
        <v>3</v>
      </c>
      <c r="F268" s="203" t="s">
        <v>835</v>
      </c>
      <c r="G268" s="13"/>
      <c r="H268" s="204">
        <v>75</v>
      </c>
      <c r="I268" s="205"/>
      <c r="J268" s="13"/>
      <c r="K268" s="13"/>
      <c r="L268" s="201"/>
      <c r="M268" s="206"/>
      <c r="N268" s="207"/>
      <c r="O268" s="207"/>
      <c r="P268" s="207"/>
      <c r="Q268" s="207"/>
      <c r="R268" s="207"/>
      <c r="S268" s="207"/>
      <c r="T268" s="208"/>
      <c r="U268" s="13"/>
      <c r="V268" s="13"/>
      <c r="W268" s="13"/>
      <c r="X268" s="13"/>
      <c r="Y268" s="13"/>
      <c r="Z268" s="13"/>
      <c r="AA268" s="13"/>
      <c r="AB268" s="13"/>
      <c r="AC268" s="13"/>
      <c r="AD268" s="13"/>
      <c r="AE268" s="13"/>
      <c r="AT268" s="202" t="s">
        <v>442</v>
      </c>
      <c r="AU268" s="202" t="s">
        <v>76</v>
      </c>
      <c r="AV268" s="13" t="s">
        <v>79</v>
      </c>
      <c r="AW268" s="13" t="s">
        <v>31</v>
      </c>
      <c r="AX268" s="13" t="s">
        <v>69</v>
      </c>
      <c r="AY268" s="202" t="s">
        <v>328</v>
      </c>
    </row>
    <row r="269" s="14" customFormat="1">
      <c r="A269" s="14"/>
      <c r="B269" s="209"/>
      <c r="C269" s="14"/>
      <c r="D269" s="195" t="s">
        <v>442</v>
      </c>
      <c r="E269" s="210" t="s">
        <v>3</v>
      </c>
      <c r="F269" s="211" t="s">
        <v>452</v>
      </c>
      <c r="G269" s="14"/>
      <c r="H269" s="212">
        <v>75</v>
      </c>
      <c r="I269" s="213"/>
      <c r="J269" s="14"/>
      <c r="K269" s="14"/>
      <c r="L269" s="209"/>
      <c r="M269" s="214"/>
      <c r="N269" s="215"/>
      <c r="O269" s="215"/>
      <c r="P269" s="215"/>
      <c r="Q269" s="215"/>
      <c r="R269" s="215"/>
      <c r="S269" s="215"/>
      <c r="T269" s="216"/>
      <c r="U269" s="14"/>
      <c r="V269" s="14"/>
      <c r="W269" s="14"/>
      <c r="X269" s="14"/>
      <c r="Y269" s="14"/>
      <c r="Z269" s="14"/>
      <c r="AA269" s="14"/>
      <c r="AB269" s="14"/>
      <c r="AC269" s="14"/>
      <c r="AD269" s="14"/>
      <c r="AE269" s="14"/>
      <c r="AT269" s="210" t="s">
        <v>442</v>
      </c>
      <c r="AU269" s="210" t="s">
        <v>76</v>
      </c>
      <c r="AV269" s="14" t="s">
        <v>113</v>
      </c>
      <c r="AW269" s="14" t="s">
        <v>31</v>
      </c>
      <c r="AX269" s="14" t="s">
        <v>76</v>
      </c>
      <c r="AY269" s="210" t="s">
        <v>328</v>
      </c>
    </row>
    <row r="270" s="2" customFormat="1" ht="24.15" customHeight="1">
      <c r="A270" s="41"/>
      <c r="B270" s="176"/>
      <c r="C270" s="177" t="s">
        <v>756</v>
      </c>
      <c r="D270" s="177" t="s">
        <v>331</v>
      </c>
      <c r="E270" s="178" t="s">
        <v>8087</v>
      </c>
      <c r="F270" s="179" t="s">
        <v>8088</v>
      </c>
      <c r="G270" s="180" t="s">
        <v>439</v>
      </c>
      <c r="H270" s="181">
        <v>75</v>
      </c>
      <c r="I270" s="182"/>
      <c r="J270" s="183">
        <f>ROUND(I270*H270,2)</f>
        <v>0</v>
      </c>
      <c r="K270" s="179" t="s">
        <v>3</v>
      </c>
      <c r="L270" s="42"/>
      <c r="M270" s="184" t="s">
        <v>3</v>
      </c>
      <c r="N270" s="185" t="s">
        <v>40</v>
      </c>
      <c r="O270" s="75"/>
      <c r="P270" s="186">
        <f>O270*H270</f>
        <v>0</v>
      </c>
      <c r="Q270" s="186">
        <v>0</v>
      </c>
      <c r="R270" s="186">
        <f>Q270*H270</f>
        <v>0</v>
      </c>
      <c r="S270" s="186">
        <v>0</v>
      </c>
      <c r="T270" s="187">
        <f>S270*H270</f>
        <v>0</v>
      </c>
      <c r="U270" s="41"/>
      <c r="V270" s="41"/>
      <c r="W270" s="41"/>
      <c r="X270" s="41"/>
      <c r="Y270" s="41"/>
      <c r="Z270" s="41"/>
      <c r="AA270" s="41"/>
      <c r="AB270" s="41"/>
      <c r="AC270" s="41"/>
      <c r="AD270" s="41"/>
      <c r="AE270" s="41"/>
      <c r="AR270" s="188" t="s">
        <v>113</v>
      </c>
      <c r="AT270" s="188" t="s">
        <v>331</v>
      </c>
      <c r="AU270" s="188" t="s">
        <v>76</v>
      </c>
      <c r="AY270" s="22" t="s">
        <v>328</v>
      </c>
      <c r="BE270" s="189">
        <f>IF(N270="základní",J270,0)</f>
        <v>0</v>
      </c>
      <c r="BF270" s="189">
        <f>IF(N270="snížená",J270,0)</f>
        <v>0</v>
      </c>
      <c r="BG270" s="189">
        <f>IF(N270="zákl. přenesená",J270,0)</f>
        <v>0</v>
      </c>
      <c r="BH270" s="189">
        <f>IF(N270="sníž. přenesená",J270,0)</f>
        <v>0</v>
      </c>
      <c r="BI270" s="189">
        <f>IF(N270="nulová",J270,0)</f>
        <v>0</v>
      </c>
      <c r="BJ270" s="22" t="s">
        <v>76</v>
      </c>
      <c r="BK270" s="189">
        <f>ROUND(I270*H270,2)</f>
        <v>0</v>
      </c>
      <c r="BL270" s="22" t="s">
        <v>113</v>
      </c>
      <c r="BM270" s="188" t="s">
        <v>1358</v>
      </c>
    </row>
    <row r="271" s="2" customFormat="1" ht="49.05" customHeight="1">
      <c r="A271" s="41"/>
      <c r="B271" s="176"/>
      <c r="C271" s="177" t="s">
        <v>761</v>
      </c>
      <c r="D271" s="177" t="s">
        <v>331</v>
      </c>
      <c r="E271" s="178" t="s">
        <v>8089</v>
      </c>
      <c r="F271" s="179" t="s">
        <v>8090</v>
      </c>
      <c r="G271" s="180" t="s">
        <v>491</v>
      </c>
      <c r="H271" s="181">
        <v>3.75</v>
      </c>
      <c r="I271" s="182"/>
      <c r="J271" s="183">
        <f>ROUND(I271*H271,2)</f>
        <v>0</v>
      </c>
      <c r="K271" s="179" t="s">
        <v>3</v>
      </c>
      <c r="L271" s="42"/>
      <c r="M271" s="184" t="s">
        <v>3</v>
      </c>
      <c r="N271" s="185" t="s">
        <v>40</v>
      </c>
      <c r="O271" s="75"/>
      <c r="P271" s="186">
        <f>O271*H271</f>
        <v>0</v>
      </c>
      <c r="Q271" s="186">
        <v>0</v>
      </c>
      <c r="R271" s="186">
        <f>Q271*H271</f>
        <v>0</v>
      </c>
      <c r="S271" s="186">
        <v>0</v>
      </c>
      <c r="T271" s="187">
        <f>S271*H271</f>
        <v>0</v>
      </c>
      <c r="U271" s="41"/>
      <c r="V271" s="41"/>
      <c r="W271" s="41"/>
      <c r="X271" s="41"/>
      <c r="Y271" s="41"/>
      <c r="Z271" s="41"/>
      <c r="AA271" s="41"/>
      <c r="AB271" s="41"/>
      <c r="AC271" s="41"/>
      <c r="AD271" s="41"/>
      <c r="AE271" s="41"/>
      <c r="AR271" s="188" t="s">
        <v>113</v>
      </c>
      <c r="AT271" s="188" t="s">
        <v>331</v>
      </c>
      <c r="AU271" s="188" t="s">
        <v>76</v>
      </c>
      <c r="AY271" s="22" t="s">
        <v>328</v>
      </c>
      <c r="BE271" s="189">
        <f>IF(N271="základní",J271,0)</f>
        <v>0</v>
      </c>
      <c r="BF271" s="189">
        <f>IF(N271="snížená",J271,0)</f>
        <v>0</v>
      </c>
      <c r="BG271" s="189">
        <f>IF(N271="zákl. přenesená",J271,0)</f>
        <v>0</v>
      </c>
      <c r="BH271" s="189">
        <f>IF(N271="sníž. přenesená",J271,0)</f>
        <v>0</v>
      </c>
      <c r="BI271" s="189">
        <f>IF(N271="nulová",J271,0)</f>
        <v>0</v>
      </c>
      <c r="BJ271" s="22" t="s">
        <v>76</v>
      </c>
      <c r="BK271" s="189">
        <f>ROUND(I271*H271,2)</f>
        <v>0</v>
      </c>
      <c r="BL271" s="22" t="s">
        <v>113</v>
      </c>
      <c r="BM271" s="188" t="s">
        <v>1361</v>
      </c>
    </row>
    <row r="272" s="15" customFormat="1">
      <c r="A272" s="15"/>
      <c r="B272" s="217"/>
      <c r="C272" s="15"/>
      <c r="D272" s="195" t="s">
        <v>442</v>
      </c>
      <c r="E272" s="218" t="s">
        <v>3</v>
      </c>
      <c r="F272" s="219" t="s">
        <v>9348</v>
      </c>
      <c r="G272" s="15"/>
      <c r="H272" s="218" t="s">
        <v>3</v>
      </c>
      <c r="I272" s="220"/>
      <c r="J272" s="15"/>
      <c r="K272" s="15"/>
      <c r="L272" s="217"/>
      <c r="M272" s="221"/>
      <c r="N272" s="222"/>
      <c r="O272" s="222"/>
      <c r="P272" s="222"/>
      <c r="Q272" s="222"/>
      <c r="R272" s="222"/>
      <c r="S272" s="222"/>
      <c r="T272" s="223"/>
      <c r="U272" s="15"/>
      <c r="V272" s="15"/>
      <c r="W272" s="15"/>
      <c r="X272" s="15"/>
      <c r="Y272" s="15"/>
      <c r="Z272" s="15"/>
      <c r="AA272" s="15"/>
      <c r="AB272" s="15"/>
      <c r="AC272" s="15"/>
      <c r="AD272" s="15"/>
      <c r="AE272" s="15"/>
      <c r="AT272" s="218" t="s">
        <v>442</v>
      </c>
      <c r="AU272" s="218" t="s">
        <v>76</v>
      </c>
      <c r="AV272" s="15" t="s">
        <v>76</v>
      </c>
      <c r="AW272" s="15" t="s">
        <v>31</v>
      </c>
      <c r="AX272" s="15" t="s">
        <v>69</v>
      </c>
      <c r="AY272" s="218" t="s">
        <v>328</v>
      </c>
    </row>
    <row r="273" s="13" customFormat="1">
      <c r="A273" s="13"/>
      <c r="B273" s="201"/>
      <c r="C273" s="13"/>
      <c r="D273" s="195" t="s">
        <v>442</v>
      </c>
      <c r="E273" s="202" t="s">
        <v>3</v>
      </c>
      <c r="F273" s="203" t="s">
        <v>9349</v>
      </c>
      <c r="G273" s="13"/>
      <c r="H273" s="204">
        <v>3.75</v>
      </c>
      <c r="I273" s="205"/>
      <c r="J273" s="13"/>
      <c r="K273" s="13"/>
      <c r="L273" s="201"/>
      <c r="M273" s="206"/>
      <c r="N273" s="207"/>
      <c r="O273" s="207"/>
      <c r="P273" s="207"/>
      <c r="Q273" s="207"/>
      <c r="R273" s="207"/>
      <c r="S273" s="207"/>
      <c r="T273" s="208"/>
      <c r="U273" s="13"/>
      <c r="V273" s="13"/>
      <c r="W273" s="13"/>
      <c r="X273" s="13"/>
      <c r="Y273" s="13"/>
      <c r="Z273" s="13"/>
      <c r="AA273" s="13"/>
      <c r="AB273" s="13"/>
      <c r="AC273" s="13"/>
      <c r="AD273" s="13"/>
      <c r="AE273" s="13"/>
      <c r="AT273" s="202" t="s">
        <v>442</v>
      </c>
      <c r="AU273" s="202" t="s">
        <v>76</v>
      </c>
      <c r="AV273" s="13" t="s">
        <v>79</v>
      </c>
      <c r="AW273" s="13" t="s">
        <v>31</v>
      </c>
      <c r="AX273" s="13" t="s">
        <v>69</v>
      </c>
      <c r="AY273" s="202" t="s">
        <v>328</v>
      </c>
    </row>
    <row r="274" s="14" customFormat="1">
      <c r="A274" s="14"/>
      <c r="B274" s="209"/>
      <c r="C274" s="14"/>
      <c r="D274" s="195" t="s">
        <v>442</v>
      </c>
      <c r="E274" s="210" t="s">
        <v>3</v>
      </c>
      <c r="F274" s="211" t="s">
        <v>452</v>
      </c>
      <c r="G274" s="14"/>
      <c r="H274" s="212">
        <v>3.75</v>
      </c>
      <c r="I274" s="213"/>
      <c r="J274" s="14"/>
      <c r="K274" s="14"/>
      <c r="L274" s="209"/>
      <c r="M274" s="214"/>
      <c r="N274" s="215"/>
      <c r="O274" s="215"/>
      <c r="P274" s="215"/>
      <c r="Q274" s="215"/>
      <c r="R274" s="215"/>
      <c r="S274" s="215"/>
      <c r="T274" s="216"/>
      <c r="U274" s="14"/>
      <c r="V274" s="14"/>
      <c r="W274" s="14"/>
      <c r="X274" s="14"/>
      <c r="Y274" s="14"/>
      <c r="Z274" s="14"/>
      <c r="AA274" s="14"/>
      <c r="AB274" s="14"/>
      <c r="AC274" s="14"/>
      <c r="AD274" s="14"/>
      <c r="AE274" s="14"/>
      <c r="AT274" s="210" t="s">
        <v>442</v>
      </c>
      <c r="AU274" s="210" t="s">
        <v>76</v>
      </c>
      <c r="AV274" s="14" t="s">
        <v>113</v>
      </c>
      <c r="AW274" s="14" t="s">
        <v>31</v>
      </c>
      <c r="AX274" s="14" t="s">
        <v>76</v>
      </c>
      <c r="AY274" s="210" t="s">
        <v>328</v>
      </c>
    </row>
    <row r="275" s="2" customFormat="1" ht="16.5" customHeight="1">
      <c r="A275" s="41"/>
      <c r="B275" s="176"/>
      <c r="C275" s="177" t="s">
        <v>765</v>
      </c>
      <c r="D275" s="177" t="s">
        <v>331</v>
      </c>
      <c r="E275" s="178" t="s">
        <v>8094</v>
      </c>
      <c r="F275" s="179" t="s">
        <v>8095</v>
      </c>
      <c r="G275" s="180" t="s">
        <v>491</v>
      </c>
      <c r="H275" s="181">
        <v>3.75</v>
      </c>
      <c r="I275" s="182"/>
      <c r="J275" s="183">
        <f>ROUND(I275*H275,2)</f>
        <v>0</v>
      </c>
      <c r="K275" s="179" t="s">
        <v>3</v>
      </c>
      <c r="L275" s="42"/>
      <c r="M275" s="184" t="s">
        <v>3</v>
      </c>
      <c r="N275" s="185" t="s">
        <v>40</v>
      </c>
      <c r="O275" s="75"/>
      <c r="P275" s="186">
        <f>O275*H275</f>
        <v>0</v>
      </c>
      <c r="Q275" s="186">
        <v>0</v>
      </c>
      <c r="R275" s="186">
        <f>Q275*H275</f>
        <v>0</v>
      </c>
      <c r="S275" s="186">
        <v>0</v>
      </c>
      <c r="T275" s="187">
        <f>S275*H275</f>
        <v>0</v>
      </c>
      <c r="U275" s="41"/>
      <c r="V275" s="41"/>
      <c r="W275" s="41"/>
      <c r="X275" s="41"/>
      <c r="Y275" s="41"/>
      <c r="Z275" s="41"/>
      <c r="AA275" s="41"/>
      <c r="AB275" s="41"/>
      <c r="AC275" s="41"/>
      <c r="AD275" s="41"/>
      <c r="AE275" s="41"/>
      <c r="AR275" s="188" t="s">
        <v>113</v>
      </c>
      <c r="AT275" s="188" t="s">
        <v>331</v>
      </c>
      <c r="AU275" s="188" t="s">
        <v>76</v>
      </c>
      <c r="AY275" s="22" t="s">
        <v>328</v>
      </c>
      <c r="BE275" s="189">
        <f>IF(N275="základní",J275,0)</f>
        <v>0</v>
      </c>
      <c r="BF275" s="189">
        <f>IF(N275="snížená",J275,0)</f>
        <v>0</v>
      </c>
      <c r="BG275" s="189">
        <f>IF(N275="zákl. přenesená",J275,0)</f>
        <v>0</v>
      </c>
      <c r="BH275" s="189">
        <f>IF(N275="sníž. přenesená",J275,0)</f>
        <v>0</v>
      </c>
      <c r="BI275" s="189">
        <f>IF(N275="nulová",J275,0)</f>
        <v>0</v>
      </c>
      <c r="BJ275" s="22" t="s">
        <v>76</v>
      </c>
      <c r="BK275" s="189">
        <f>ROUND(I275*H275,2)</f>
        <v>0</v>
      </c>
      <c r="BL275" s="22" t="s">
        <v>113</v>
      </c>
      <c r="BM275" s="188" t="s">
        <v>1364</v>
      </c>
    </row>
    <row r="276" s="2" customFormat="1" ht="33" customHeight="1">
      <c r="A276" s="41"/>
      <c r="B276" s="176"/>
      <c r="C276" s="177" t="s">
        <v>769</v>
      </c>
      <c r="D276" s="177" t="s">
        <v>331</v>
      </c>
      <c r="E276" s="178" t="s">
        <v>8096</v>
      </c>
      <c r="F276" s="179" t="s">
        <v>8097</v>
      </c>
      <c r="G276" s="180" t="s">
        <v>574</v>
      </c>
      <c r="H276" s="181">
        <v>9</v>
      </c>
      <c r="I276" s="182"/>
      <c r="J276" s="183">
        <f>ROUND(I276*H276,2)</f>
        <v>0</v>
      </c>
      <c r="K276" s="179" t="s">
        <v>335</v>
      </c>
      <c r="L276" s="42"/>
      <c r="M276" s="184" t="s">
        <v>3</v>
      </c>
      <c r="N276" s="185" t="s">
        <v>40</v>
      </c>
      <c r="O276" s="75"/>
      <c r="P276" s="186">
        <f>O276*H276</f>
        <v>0</v>
      </c>
      <c r="Q276" s="186">
        <v>0</v>
      </c>
      <c r="R276" s="186">
        <f>Q276*H276</f>
        <v>0</v>
      </c>
      <c r="S276" s="186">
        <v>0</v>
      </c>
      <c r="T276" s="187">
        <f>S276*H276</f>
        <v>0</v>
      </c>
      <c r="U276" s="41"/>
      <c r="V276" s="41"/>
      <c r="W276" s="41"/>
      <c r="X276" s="41"/>
      <c r="Y276" s="41"/>
      <c r="Z276" s="41"/>
      <c r="AA276" s="41"/>
      <c r="AB276" s="41"/>
      <c r="AC276" s="41"/>
      <c r="AD276" s="41"/>
      <c r="AE276" s="41"/>
      <c r="AR276" s="188" t="s">
        <v>113</v>
      </c>
      <c r="AT276" s="188" t="s">
        <v>331</v>
      </c>
      <c r="AU276" s="188" t="s">
        <v>76</v>
      </c>
      <c r="AY276" s="22" t="s">
        <v>328</v>
      </c>
      <c r="BE276" s="189">
        <f>IF(N276="základní",J276,0)</f>
        <v>0</v>
      </c>
      <c r="BF276" s="189">
        <f>IF(N276="snížená",J276,0)</f>
        <v>0</v>
      </c>
      <c r="BG276" s="189">
        <f>IF(N276="zákl. přenesená",J276,0)</f>
        <v>0</v>
      </c>
      <c r="BH276" s="189">
        <f>IF(N276="sníž. přenesená",J276,0)</f>
        <v>0</v>
      </c>
      <c r="BI276" s="189">
        <f>IF(N276="nulová",J276,0)</f>
        <v>0</v>
      </c>
      <c r="BJ276" s="22" t="s">
        <v>76</v>
      </c>
      <c r="BK276" s="189">
        <f>ROUND(I276*H276,2)</f>
        <v>0</v>
      </c>
      <c r="BL276" s="22" t="s">
        <v>113</v>
      </c>
      <c r="BM276" s="188" t="s">
        <v>1367</v>
      </c>
    </row>
    <row r="277" s="2" customFormat="1">
      <c r="A277" s="41"/>
      <c r="B277" s="42"/>
      <c r="C277" s="41"/>
      <c r="D277" s="190" t="s">
        <v>338</v>
      </c>
      <c r="E277" s="41"/>
      <c r="F277" s="191" t="s">
        <v>8098</v>
      </c>
      <c r="G277" s="41"/>
      <c r="H277" s="41"/>
      <c r="I277" s="192"/>
      <c r="J277" s="41"/>
      <c r="K277" s="41"/>
      <c r="L277" s="42"/>
      <c r="M277" s="193"/>
      <c r="N277" s="194"/>
      <c r="O277" s="75"/>
      <c r="P277" s="75"/>
      <c r="Q277" s="75"/>
      <c r="R277" s="75"/>
      <c r="S277" s="75"/>
      <c r="T277" s="76"/>
      <c r="U277" s="41"/>
      <c r="V277" s="41"/>
      <c r="W277" s="41"/>
      <c r="X277" s="41"/>
      <c r="Y277" s="41"/>
      <c r="Z277" s="41"/>
      <c r="AA277" s="41"/>
      <c r="AB277" s="41"/>
      <c r="AC277" s="41"/>
      <c r="AD277" s="41"/>
      <c r="AE277" s="41"/>
      <c r="AT277" s="22" t="s">
        <v>338</v>
      </c>
      <c r="AU277" s="22" t="s">
        <v>76</v>
      </c>
    </row>
    <row r="278" s="2" customFormat="1" ht="16.5" customHeight="1">
      <c r="A278" s="41"/>
      <c r="B278" s="176"/>
      <c r="C278" s="224" t="s">
        <v>165</v>
      </c>
      <c r="D278" s="224" t="s">
        <v>539</v>
      </c>
      <c r="E278" s="225" t="s">
        <v>8099</v>
      </c>
      <c r="F278" s="226" t="s">
        <v>8100</v>
      </c>
      <c r="G278" s="227" t="s">
        <v>491</v>
      </c>
      <c r="H278" s="228">
        <v>0.089999999999999997</v>
      </c>
      <c r="I278" s="229"/>
      <c r="J278" s="230">
        <f>ROUND(I278*H278,2)</f>
        <v>0</v>
      </c>
      <c r="K278" s="226" t="s">
        <v>335</v>
      </c>
      <c r="L278" s="231"/>
      <c r="M278" s="232" t="s">
        <v>3</v>
      </c>
      <c r="N278" s="233" t="s">
        <v>40</v>
      </c>
      <c r="O278" s="75"/>
      <c r="P278" s="186">
        <f>O278*H278</f>
        <v>0</v>
      </c>
      <c r="Q278" s="186">
        <v>0</v>
      </c>
      <c r="R278" s="186">
        <f>Q278*H278</f>
        <v>0</v>
      </c>
      <c r="S278" s="186">
        <v>0</v>
      </c>
      <c r="T278" s="187">
        <f>S278*H278</f>
        <v>0</v>
      </c>
      <c r="U278" s="41"/>
      <c r="V278" s="41"/>
      <c r="W278" s="41"/>
      <c r="X278" s="41"/>
      <c r="Y278" s="41"/>
      <c r="Z278" s="41"/>
      <c r="AA278" s="41"/>
      <c r="AB278" s="41"/>
      <c r="AC278" s="41"/>
      <c r="AD278" s="41"/>
      <c r="AE278" s="41"/>
      <c r="AR278" s="188" t="s">
        <v>171</v>
      </c>
      <c r="AT278" s="188" t="s">
        <v>539</v>
      </c>
      <c r="AU278" s="188" t="s">
        <v>76</v>
      </c>
      <c r="AY278" s="22" t="s">
        <v>328</v>
      </c>
      <c r="BE278" s="189">
        <f>IF(N278="základní",J278,0)</f>
        <v>0</v>
      </c>
      <c r="BF278" s="189">
        <f>IF(N278="snížená",J278,0)</f>
        <v>0</v>
      </c>
      <c r="BG278" s="189">
        <f>IF(N278="zákl. přenesená",J278,0)</f>
        <v>0</v>
      </c>
      <c r="BH278" s="189">
        <f>IF(N278="sníž. přenesená",J278,0)</f>
        <v>0</v>
      </c>
      <c r="BI278" s="189">
        <f>IF(N278="nulová",J278,0)</f>
        <v>0</v>
      </c>
      <c r="BJ278" s="22" t="s">
        <v>76</v>
      </c>
      <c r="BK278" s="189">
        <f>ROUND(I278*H278,2)</f>
        <v>0</v>
      </c>
      <c r="BL278" s="22" t="s">
        <v>113</v>
      </c>
      <c r="BM278" s="188" t="s">
        <v>1573</v>
      </c>
    </row>
    <row r="279" s="2" customFormat="1" ht="33" customHeight="1">
      <c r="A279" s="41"/>
      <c r="B279" s="176"/>
      <c r="C279" s="177" t="s">
        <v>778</v>
      </c>
      <c r="D279" s="177" t="s">
        <v>331</v>
      </c>
      <c r="E279" s="178" t="s">
        <v>8101</v>
      </c>
      <c r="F279" s="179" t="s">
        <v>9350</v>
      </c>
      <c r="G279" s="180" t="s">
        <v>574</v>
      </c>
      <c r="H279" s="181">
        <v>6</v>
      </c>
      <c r="I279" s="182"/>
      <c r="J279" s="183">
        <f>ROUND(I279*H279,2)</f>
        <v>0</v>
      </c>
      <c r="K279" s="179" t="s">
        <v>335</v>
      </c>
      <c r="L279" s="42"/>
      <c r="M279" s="184" t="s">
        <v>3</v>
      </c>
      <c r="N279" s="185" t="s">
        <v>40</v>
      </c>
      <c r="O279" s="75"/>
      <c r="P279" s="186">
        <f>O279*H279</f>
        <v>0</v>
      </c>
      <c r="Q279" s="186">
        <v>0</v>
      </c>
      <c r="R279" s="186">
        <f>Q279*H279</f>
        <v>0</v>
      </c>
      <c r="S279" s="186">
        <v>0</v>
      </c>
      <c r="T279" s="187">
        <f>S279*H279</f>
        <v>0</v>
      </c>
      <c r="U279" s="41"/>
      <c r="V279" s="41"/>
      <c r="W279" s="41"/>
      <c r="X279" s="41"/>
      <c r="Y279" s="41"/>
      <c r="Z279" s="41"/>
      <c r="AA279" s="41"/>
      <c r="AB279" s="41"/>
      <c r="AC279" s="41"/>
      <c r="AD279" s="41"/>
      <c r="AE279" s="41"/>
      <c r="AR279" s="188" t="s">
        <v>113</v>
      </c>
      <c r="AT279" s="188" t="s">
        <v>331</v>
      </c>
      <c r="AU279" s="188" t="s">
        <v>76</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113</v>
      </c>
      <c r="BM279" s="188" t="s">
        <v>1372</v>
      </c>
    </row>
    <row r="280" s="2" customFormat="1">
      <c r="A280" s="41"/>
      <c r="B280" s="42"/>
      <c r="C280" s="41"/>
      <c r="D280" s="190" t="s">
        <v>338</v>
      </c>
      <c r="E280" s="41"/>
      <c r="F280" s="191" t="s">
        <v>8103</v>
      </c>
      <c r="G280" s="41"/>
      <c r="H280" s="41"/>
      <c r="I280" s="192"/>
      <c r="J280" s="41"/>
      <c r="K280" s="41"/>
      <c r="L280" s="42"/>
      <c r="M280" s="193"/>
      <c r="N280" s="194"/>
      <c r="O280" s="75"/>
      <c r="P280" s="75"/>
      <c r="Q280" s="75"/>
      <c r="R280" s="75"/>
      <c r="S280" s="75"/>
      <c r="T280" s="76"/>
      <c r="U280" s="41"/>
      <c r="V280" s="41"/>
      <c r="W280" s="41"/>
      <c r="X280" s="41"/>
      <c r="Y280" s="41"/>
      <c r="Z280" s="41"/>
      <c r="AA280" s="41"/>
      <c r="AB280" s="41"/>
      <c r="AC280" s="41"/>
      <c r="AD280" s="41"/>
      <c r="AE280" s="41"/>
      <c r="AT280" s="22" t="s">
        <v>338</v>
      </c>
      <c r="AU280" s="22" t="s">
        <v>76</v>
      </c>
    </row>
    <row r="281" s="15" customFormat="1">
      <c r="A281" s="15"/>
      <c r="B281" s="217"/>
      <c r="C281" s="15"/>
      <c r="D281" s="195" t="s">
        <v>442</v>
      </c>
      <c r="E281" s="218" t="s">
        <v>3</v>
      </c>
      <c r="F281" s="219" t="s">
        <v>9351</v>
      </c>
      <c r="G281" s="15"/>
      <c r="H281" s="218" t="s">
        <v>3</v>
      </c>
      <c r="I281" s="220"/>
      <c r="J281" s="15"/>
      <c r="K281" s="15"/>
      <c r="L281" s="217"/>
      <c r="M281" s="221"/>
      <c r="N281" s="222"/>
      <c r="O281" s="222"/>
      <c r="P281" s="222"/>
      <c r="Q281" s="222"/>
      <c r="R281" s="222"/>
      <c r="S281" s="222"/>
      <c r="T281" s="223"/>
      <c r="U281" s="15"/>
      <c r="V281" s="15"/>
      <c r="W281" s="15"/>
      <c r="X281" s="15"/>
      <c r="Y281" s="15"/>
      <c r="Z281" s="15"/>
      <c r="AA281" s="15"/>
      <c r="AB281" s="15"/>
      <c r="AC281" s="15"/>
      <c r="AD281" s="15"/>
      <c r="AE281" s="15"/>
      <c r="AT281" s="218" t="s">
        <v>442</v>
      </c>
      <c r="AU281" s="218" t="s">
        <v>76</v>
      </c>
      <c r="AV281" s="15" t="s">
        <v>76</v>
      </c>
      <c r="AW281" s="15" t="s">
        <v>31</v>
      </c>
      <c r="AX281" s="15" t="s">
        <v>69</v>
      </c>
      <c r="AY281" s="218" t="s">
        <v>328</v>
      </c>
    </row>
    <row r="282" s="13" customFormat="1">
      <c r="A282" s="13"/>
      <c r="B282" s="201"/>
      <c r="C282" s="13"/>
      <c r="D282" s="195" t="s">
        <v>442</v>
      </c>
      <c r="E282" s="202" t="s">
        <v>3</v>
      </c>
      <c r="F282" s="203" t="s">
        <v>150</v>
      </c>
      <c r="G282" s="13"/>
      <c r="H282" s="204">
        <v>6</v>
      </c>
      <c r="I282" s="205"/>
      <c r="J282" s="13"/>
      <c r="K282" s="13"/>
      <c r="L282" s="201"/>
      <c r="M282" s="206"/>
      <c r="N282" s="207"/>
      <c r="O282" s="207"/>
      <c r="P282" s="207"/>
      <c r="Q282" s="207"/>
      <c r="R282" s="207"/>
      <c r="S282" s="207"/>
      <c r="T282" s="208"/>
      <c r="U282" s="13"/>
      <c r="V282" s="13"/>
      <c r="W282" s="13"/>
      <c r="X282" s="13"/>
      <c r="Y282" s="13"/>
      <c r="Z282" s="13"/>
      <c r="AA282" s="13"/>
      <c r="AB282" s="13"/>
      <c r="AC282" s="13"/>
      <c r="AD282" s="13"/>
      <c r="AE282" s="13"/>
      <c r="AT282" s="202" t="s">
        <v>442</v>
      </c>
      <c r="AU282" s="202" t="s">
        <v>76</v>
      </c>
      <c r="AV282" s="13" t="s">
        <v>79</v>
      </c>
      <c r="AW282" s="13" t="s">
        <v>31</v>
      </c>
      <c r="AX282" s="13" t="s">
        <v>69</v>
      </c>
      <c r="AY282" s="202" t="s">
        <v>328</v>
      </c>
    </row>
    <row r="283" s="14" customFormat="1">
      <c r="A283" s="14"/>
      <c r="B283" s="209"/>
      <c r="C283" s="14"/>
      <c r="D283" s="195" t="s">
        <v>442</v>
      </c>
      <c r="E283" s="210" t="s">
        <v>3</v>
      </c>
      <c r="F283" s="211" t="s">
        <v>452</v>
      </c>
      <c r="G283" s="14"/>
      <c r="H283" s="212">
        <v>6</v>
      </c>
      <c r="I283" s="213"/>
      <c r="J283" s="14"/>
      <c r="K283" s="14"/>
      <c r="L283" s="209"/>
      <c r="M283" s="214"/>
      <c r="N283" s="215"/>
      <c r="O283" s="215"/>
      <c r="P283" s="215"/>
      <c r="Q283" s="215"/>
      <c r="R283" s="215"/>
      <c r="S283" s="215"/>
      <c r="T283" s="216"/>
      <c r="U283" s="14"/>
      <c r="V283" s="14"/>
      <c r="W283" s="14"/>
      <c r="X283" s="14"/>
      <c r="Y283" s="14"/>
      <c r="Z283" s="14"/>
      <c r="AA283" s="14"/>
      <c r="AB283" s="14"/>
      <c r="AC283" s="14"/>
      <c r="AD283" s="14"/>
      <c r="AE283" s="14"/>
      <c r="AT283" s="210" t="s">
        <v>442</v>
      </c>
      <c r="AU283" s="210" t="s">
        <v>76</v>
      </c>
      <c r="AV283" s="14" t="s">
        <v>113</v>
      </c>
      <c r="AW283" s="14" t="s">
        <v>31</v>
      </c>
      <c r="AX283" s="14" t="s">
        <v>76</v>
      </c>
      <c r="AY283" s="210" t="s">
        <v>328</v>
      </c>
    </row>
    <row r="284" s="2" customFormat="1" ht="16.5" customHeight="1">
      <c r="A284" s="41"/>
      <c r="B284" s="176"/>
      <c r="C284" s="224" t="s">
        <v>783</v>
      </c>
      <c r="D284" s="224" t="s">
        <v>539</v>
      </c>
      <c r="E284" s="225" t="s">
        <v>8108</v>
      </c>
      <c r="F284" s="226" t="s">
        <v>8109</v>
      </c>
      <c r="G284" s="227" t="s">
        <v>3585</v>
      </c>
      <c r="H284" s="228">
        <v>2.3999999999999999</v>
      </c>
      <c r="I284" s="229"/>
      <c r="J284" s="230">
        <f>ROUND(I284*H284,2)</f>
        <v>0</v>
      </c>
      <c r="K284" s="226" t="s">
        <v>3</v>
      </c>
      <c r="L284" s="231"/>
      <c r="M284" s="232" t="s">
        <v>3</v>
      </c>
      <c r="N284" s="233" t="s">
        <v>40</v>
      </c>
      <c r="O284" s="75"/>
      <c r="P284" s="186">
        <f>O284*H284</f>
        <v>0</v>
      </c>
      <c r="Q284" s="186">
        <v>0</v>
      </c>
      <c r="R284" s="186">
        <f>Q284*H284</f>
        <v>0</v>
      </c>
      <c r="S284" s="186">
        <v>0</v>
      </c>
      <c r="T284" s="187">
        <f>S284*H284</f>
        <v>0</v>
      </c>
      <c r="U284" s="41"/>
      <c r="V284" s="41"/>
      <c r="W284" s="41"/>
      <c r="X284" s="41"/>
      <c r="Y284" s="41"/>
      <c r="Z284" s="41"/>
      <c r="AA284" s="41"/>
      <c r="AB284" s="41"/>
      <c r="AC284" s="41"/>
      <c r="AD284" s="41"/>
      <c r="AE284" s="41"/>
      <c r="AR284" s="188" t="s">
        <v>171</v>
      </c>
      <c r="AT284" s="188" t="s">
        <v>539</v>
      </c>
      <c r="AU284" s="188" t="s">
        <v>76</v>
      </c>
      <c r="AY284" s="22" t="s">
        <v>328</v>
      </c>
      <c r="BE284" s="189">
        <f>IF(N284="základní",J284,0)</f>
        <v>0</v>
      </c>
      <c r="BF284" s="189">
        <f>IF(N284="snížená",J284,0)</f>
        <v>0</v>
      </c>
      <c r="BG284" s="189">
        <f>IF(N284="zákl. přenesená",J284,0)</f>
        <v>0</v>
      </c>
      <c r="BH284" s="189">
        <f>IF(N284="sníž. přenesená",J284,0)</f>
        <v>0</v>
      </c>
      <c r="BI284" s="189">
        <f>IF(N284="nulová",J284,0)</f>
        <v>0</v>
      </c>
      <c r="BJ284" s="22" t="s">
        <v>76</v>
      </c>
      <c r="BK284" s="189">
        <f>ROUND(I284*H284,2)</f>
        <v>0</v>
      </c>
      <c r="BL284" s="22" t="s">
        <v>113</v>
      </c>
      <c r="BM284" s="188" t="s">
        <v>1375</v>
      </c>
    </row>
    <row r="285" s="13" customFormat="1">
      <c r="A285" s="13"/>
      <c r="B285" s="201"/>
      <c r="C285" s="13"/>
      <c r="D285" s="195" t="s">
        <v>442</v>
      </c>
      <c r="E285" s="202" t="s">
        <v>3</v>
      </c>
      <c r="F285" s="203" t="s">
        <v>9352</v>
      </c>
      <c r="G285" s="13"/>
      <c r="H285" s="204">
        <v>2.3999999999999999</v>
      </c>
      <c r="I285" s="205"/>
      <c r="J285" s="13"/>
      <c r="K285" s="13"/>
      <c r="L285" s="201"/>
      <c r="M285" s="206"/>
      <c r="N285" s="207"/>
      <c r="O285" s="207"/>
      <c r="P285" s="207"/>
      <c r="Q285" s="207"/>
      <c r="R285" s="207"/>
      <c r="S285" s="207"/>
      <c r="T285" s="208"/>
      <c r="U285" s="13"/>
      <c r="V285" s="13"/>
      <c r="W285" s="13"/>
      <c r="X285" s="13"/>
      <c r="Y285" s="13"/>
      <c r="Z285" s="13"/>
      <c r="AA285" s="13"/>
      <c r="AB285" s="13"/>
      <c r="AC285" s="13"/>
      <c r="AD285" s="13"/>
      <c r="AE285" s="13"/>
      <c r="AT285" s="202" t="s">
        <v>442</v>
      </c>
      <c r="AU285" s="202" t="s">
        <v>76</v>
      </c>
      <c r="AV285" s="13" t="s">
        <v>79</v>
      </c>
      <c r="AW285" s="13" t="s">
        <v>31</v>
      </c>
      <c r="AX285" s="13" t="s">
        <v>69</v>
      </c>
      <c r="AY285" s="202" t="s">
        <v>328</v>
      </c>
    </row>
    <row r="286" s="14" customFormat="1">
      <c r="A286" s="14"/>
      <c r="B286" s="209"/>
      <c r="C286" s="14"/>
      <c r="D286" s="195" t="s">
        <v>442</v>
      </c>
      <c r="E286" s="210" t="s">
        <v>3</v>
      </c>
      <c r="F286" s="211" t="s">
        <v>452</v>
      </c>
      <c r="G286" s="14"/>
      <c r="H286" s="212">
        <v>2.3999999999999999</v>
      </c>
      <c r="I286" s="213"/>
      <c r="J286" s="14"/>
      <c r="K286" s="14"/>
      <c r="L286" s="209"/>
      <c r="M286" s="214"/>
      <c r="N286" s="215"/>
      <c r="O286" s="215"/>
      <c r="P286" s="215"/>
      <c r="Q286" s="215"/>
      <c r="R286" s="215"/>
      <c r="S286" s="215"/>
      <c r="T286" s="216"/>
      <c r="U286" s="14"/>
      <c r="V286" s="14"/>
      <c r="W286" s="14"/>
      <c r="X286" s="14"/>
      <c r="Y286" s="14"/>
      <c r="Z286" s="14"/>
      <c r="AA286" s="14"/>
      <c r="AB286" s="14"/>
      <c r="AC286" s="14"/>
      <c r="AD286" s="14"/>
      <c r="AE286" s="14"/>
      <c r="AT286" s="210" t="s">
        <v>442</v>
      </c>
      <c r="AU286" s="210" t="s">
        <v>76</v>
      </c>
      <c r="AV286" s="14" t="s">
        <v>113</v>
      </c>
      <c r="AW286" s="14" t="s">
        <v>31</v>
      </c>
      <c r="AX286" s="14" t="s">
        <v>76</v>
      </c>
      <c r="AY286" s="210" t="s">
        <v>328</v>
      </c>
    </row>
    <row r="287" s="2" customFormat="1" ht="49.05" customHeight="1">
      <c r="A287" s="41"/>
      <c r="B287" s="176"/>
      <c r="C287" s="177" t="s">
        <v>788</v>
      </c>
      <c r="D287" s="177" t="s">
        <v>331</v>
      </c>
      <c r="E287" s="178" t="s">
        <v>8111</v>
      </c>
      <c r="F287" s="179" t="s">
        <v>8112</v>
      </c>
      <c r="G287" s="180" t="s">
        <v>585</v>
      </c>
      <c r="H287" s="181">
        <v>0.0030000000000000001</v>
      </c>
      <c r="I287" s="182"/>
      <c r="J287" s="183">
        <f>ROUND(I287*H287,2)</f>
        <v>0</v>
      </c>
      <c r="K287" s="179" t="s">
        <v>335</v>
      </c>
      <c r="L287" s="42"/>
      <c r="M287" s="184" t="s">
        <v>3</v>
      </c>
      <c r="N287" s="185" t="s">
        <v>40</v>
      </c>
      <c r="O287" s="75"/>
      <c r="P287" s="186">
        <f>O287*H287</f>
        <v>0</v>
      </c>
      <c r="Q287" s="186">
        <v>0</v>
      </c>
      <c r="R287" s="186">
        <f>Q287*H287</f>
        <v>0</v>
      </c>
      <c r="S287" s="186">
        <v>0</v>
      </c>
      <c r="T287" s="187">
        <f>S287*H287</f>
        <v>0</v>
      </c>
      <c r="U287" s="41"/>
      <c r="V287" s="41"/>
      <c r="W287" s="41"/>
      <c r="X287" s="41"/>
      <c r="Y287" s="41"/>
      <c r="Z287" s="41"/>
      <c r="AA287" s="41"/>
      <c r="AB287" s="41"/>
      <c r="AC287" s="41"/>
      <c r="AD287" s="41"/>
      <c r="AE287" s="41"/>
      <c r="AR287" s="188" t="s">
        <v>113</v>
      </c>
      <c r="AT287" s="188" t="s">
        <v>331</v>
      </c>
      <c r="AU287" s="188" t="s">
        <v>76</v>
      </c>
      <c r="AY287" s="22" t="s">
        <v>328</v>
      </c>
      <c r="BE287" s="189">
        <f>IF(N287="základní",J287,0)</f>
        <v>0</v>
      </c>
      <c r="BF287" s="189">
        <f>IF(N287="snížená",J287,0)</f>
        <v>0</v>
      </c>
      <c r="BG287" s="189">
        <f>IF(N287="zákl. přenesená",J287,0)</f>
        <v>0</v>
      </c>
      <c r="BH287" s="189">
        <f>IF(N287="sníž. přenesená",J287,0)</f>
        <v>0</v>
      </c>
      <c r="BI287" s="189">
        <f>IF(N287="nulová",J287,0)</f>
        <v>0</v>
      </c>
      <c r="BJ287" s="22" t="s">
        <v>76</v>
      </c>
      <c r="BK287" s="189">
        <f>ROUND(I287*H287,2)</f>
        <v>0</v>
      </c>
      <c r="BL287" s="22" t="s">
        <v>113</v>
      </c>
      <c r="BM287" s="188" t="s">
        <v>1580</v>
      </c>
    </row>
    <row r="288" s="2" customFormat="1">
      <c r="A288" s="41"/>
      <c r="B288" s="42"/>
      <c r="C288" s="41"/>
      <c r="D288" s="190" t="s">
        <v>338</v>
      </c>
      <c r="E288" s="41"/>
      <c r="F288" s="191" t="s">
        <v>8113</v>
      </c>
      <c r="G288" s="41"/>
      <c r="H288" s="41"/>
      <c r="I288" s="192"/>
      <c r="J288" s="41"/>
      <c r="K288" s="41"/>
      <c r="L288" s="42"/>
      <c r="M288" s="193"/>
      <c r="N288" s="194"/>
      <c r="O288" s="75"/>
      <c r="P288" s="75"/>
      <c r="Q288" s="75"/>
      <c r="R288" s="75"/>
      <c r="S288" s="75"/>
      <c r="T288" s="76"/>
      <c r="U288" s="41"/>
      <c r="V288" s="41"/>
      <c r="W288" s="41"/>
      <c r="X288" s="41"/>
      <c r="Y288" s="41"/>
      <c r="Z288" s="41"/>
      <c r="AA288" s="41"/>
      <c r="AB288" s="41"/>
      <c r="AC288" s="41"/>
      <c r="AD288" s="41"/>
      <c r="AE288" s="41"/>
      <c r="AT288" s="22" t="s">
        <v>338</v>
      </c>
      <c r="AU288" s="22" t="s">
        <v>76</v>
      </c>
    </row>
    <row r="289" s="13" customFormat="1">
      <c r="A289" s="13"/>
      <c r="B289" s="201"/>
      <c r="C289" s="13"/>
      <c r="D289" s="195" t="s">
        <v>442</v>
      </c>
      <c r="E289" s="202" t="s">
        <v>3</v>
      </c>
      <c r="F289" s="203" t="s">
        <v>9353</v>
      </c>
      <c r="G289" s="13"/>
      <c r="H289" s="204">
        <v>0.0030000000000000001</v>
      </c>
      <c r="I289" s="205"/>
      <c r="J289" s="13"/>
      <c r="K289" s="13"/>
      <c r="L289" s="201"/>
      <c r="M289" s="206"/>
      <c r="N289" s="207"/>
      <c r="O289" s="207"/>
      <c r="P289" s="207"/>
      <c r="Q289" s="207"/>
      <c r="R289" s="207"/>
      <c r="S289" s="207"/>
      <c r="T289" s="208"/>
      <c r="U289" s="13"/>
      <c r="V289" s="13"/>
      <c r="W289" s="13"/>
      <c r="X289" s="13"/>
      <c r="Y289" s="13"/>
      <c r="Z289" s="13"/>
      <c r="AA289" s="13"/>
      <c r="AB289" s="13"/>
      <c r="AC289" s="13"/>
      <c r="AD289" s="13"/>
      <c r="AE289" s="13"/>
      <c r="AT289" s="202" t="s">
        <v>442</v>
      </c>
      <c r="AU289" s="202" t="s">
        <v>76</v>
      </c>
      <c r="AV289" s="13" t="s">
        <v>79</v>
      </c>
      <c r="AW289" s="13" t="s">
        <v>31</v>
      </c>
      <c r="AX289" s="13" t="s">
        <v>69</v>
      </c>
      <c r="AY289" s="202" t="s">
        <v>328</v>
      </c>
    </row>
    <row r="290" s="14" customFormat="1">
      <c r="A290" s="14"/>
      <c r="B290" s="209"/>
      <c r="C290" s="14"/>
      <c r="D290" s="195" t="s">
        <v>442</v>
      </c>
      <c r="E290" s="210" t="s">
        <v>3</v>
      </c>
      <c r="F290" s="211" t="s">
        <v>452</v>
      </c>
      <c r="G290" s="14"/>
      <c r="H290" s="212">
        <v>0.0030000000000000001</v>
      </c>
      <c r="I290" s="213"/>
      <c r="J290" s="14"/>
      <c r="K290" s="14"/>
      <c r="L290" s="209"/>
      <c r="M290" s="214"/>
      <c r="N290" s="215"/>
      <c r="O290" s="215"/>
      <c r="P290" s="215"/>
      <c r="Q290" s="215"/>
      <c r="R290" s="215"/>
      <c r="S290" s="215"/>
      <c r="T290" s="216"/>
      <c r="U290" s="14"/>
      <c r="V290" s="14"/>
      <c r="W290" s="14"/>
      <c r="X290" s="14"/>
      <c r="Y290" s="14"/>
      <c r="Z290" s="14"/>
      <c r="AA290" s="14"/>
      <c r="AB290" s="14"/>
      <c r="AC290" s="14"/>
      <c r="AD290" s="14"/>
      <c r="AE290" s="14"/>
      <c r="AT290" s="210" t="s">
        <v>442</v>
      </c>
      <c r="AU290" s="210" t="s">
        <v>76</v>
      </c>
      <c r="AV290" s="14" t="s">
        <v>113</v>
      </c>
      <c r="AW290" s="14" t="s">
        <v>31</v>
      </c>
      <c r="AX290" s="14" t="s">
        <v>76</v>
      </c>
      <c r="AY290" s="210" t="s">
        <v>328</v>
      </c>
    </row>
    <row r="291" s="2" customFormat="1" ht="37.8" customHeight="1">
      <c r="A291" s="41"/>
      <c r="B291" s="176"/>
      <c r="C291" s="224" t="s">
        <v>793</v>
      </c>
      <c r="D291" s="224" t="s">
        <v>539</v>
      </c>
      <c r="E291" s="225" t="s">
        <v>8115</v>
      </c>
      <c r="F291" s="226" t="s">
        <v>8116</v>
      </c>
      <c r="G291" s="227" t="s">
        <v>1388</v>
      </c>
      <c r="H291" s="228">
        <v>2.6000000000000001</v>
      </c>
      <c r="I291" s="229"/>
      <c r="J291" s="230">
        <f>ROUND(I291*H291,2)</f>
        <v>0</v>
      </c>
      <c r="K291" s="226" t="s">
        <v>335</v>
      </c>
      <c r="L291" s="231"/>
      <c r="M291" s="232" t="s">
        <v>3</v>
      </c>
      <c r="N291" s="233" t="s">
        <v>40</v>
      </c>
      <c r="O291" s="75"/>
      <c r="P291" s="186">
        <f>O291*H291</f>
        <v>0</v>
      </c>
      <c r="Q291" s="186">
        <v>0</v>
      </c>
      <c r="R291" s="186">
        <f>Q291*H291</f>
        <v>0</v>
      </c>
      <c r="S291" s="186">
        <v>0</v>
      </c>
      <c r="T291" s="187">
        <f>S291*H291</f>
        <v>0</v>
      </c>
      <c r="U291" s="41"/>
      <c r="V291" s="41"/>
      <c r="W291" s="41"/>
      <c r="X291" s="41"/>
      <c r="Y291" s="41"/>
      <c r="Z291" s="41"/>
      <c r="AA291" s="41"/>
      <c r="AB291" s="41"/>
      <c r="AC291" s="41"/>
      <c r="AD291" s="41"/>
      <c r="AE291" s="41"/>
      <c r="AR291" s="188" t="s">
        <v>171</v>
      </c>
      <c r="AT291" s="188" t="s">
        <v>539</v>
      </c>
      <c r="AU291" s="188" t="s">
        <v>76</v>
      </c>
      <c r="AY291" s="22" t="s">
        <v>328</v>
      </c>
      <c r="BE291" s="189">
        <f>IF(N291="základní",J291,0)</f>
        <v>0</v>
      </c>
      <c r="BF291" s="189">
        <f>IF(N291="snížená",J291,0)</f>
        <v>0</v>
      </c>
      <c r="BG291" s="189">
        <f>IF(N291="zákl. přenesená",J291,0)</f>
        <v>0</v>
      </c>
      <c r="BH291" s="189">
        <f>IF(N291="sníž. přenesená",J291,0)</f>
        <v>0</v>
      </c>
      <c r="BI291" s="189">
        <f>IF(N291="nulová",J291,0)</f>
        <v>0</v>
      </c>
      <c r="BJ291" s="22" t="s">
        <v>76</v>
      </c>
      <c r="BK291" s="189">
        <f>ROUND(I291*H291,2)</f>
        <v>0</v>
      </c>
      <c r="BL291" s="22" t="s">
        <v>113</v>
      </c>
      <c r="BM291" s="188" t="s">
        <v>1379</v>
      </c>
    </row>
    <row r="292" s="13" customFormat="1">
      <c r="A292" s="13"/>
      <c r="B292" s="201"/>
      <c r="C292" s="13"/>
      <c r="D292" s="195" t="s">
        <v>442</v>
      </c>
      <c r="E292" s="202" t="s">
        <v>3</v>
      </c>
      <c r="F292" s="203" t="s">
        <v>9354</v>
      </c>
      <c r="G292" s="13"/>
      <c r="H292" s="204">
        <v>2.6000000000000001</v>
      </c>
      <c r="I292" s="205"/>
      <c r="J292" s="13"/>
      <c r="K292" s="13"/>
      <c r="L292" s="201"/>
      <c r="M292" s="206"/>
      <c r="N292" s="207"/>
      <c r="O292" s="207"/>
      <c r="P292" s="207"/>
      <c r="Q292" s="207"/>
      <c r="R292" s="207"/>
      <c r="S292" s="207"/>
      <c r="T292" s="208"/>
      <c r="U292" s="13"/>
      <c r="V292" s="13"/>
      <c r="W292" s="13"/>
      <c r="X292" s="13"/>
      <c r="Y292" s="13"/>
      <c r="Z292" s="13"/>
      <c r="AA292" s="13"/>
      <c r="AB292" s="13"/>
      <c r="AC292" s="13"/>
      <c r="AD292" s="13"/>
      <c r="AE292" s="13"/>
      <c r="AT292" s="202" t="s">
        <v>442</v>
      </c>
      <c r="AU292" s="202" t="s">
        <v>76</v>
      </c>
      <c r="AV292" s="13" t="s">
        <v>79</v>
      </c>
      <c r="AW292" s="13" t="s">
        <v>31</v>
      </c>
      <c r="AX292" s="13" t="s">
        <v>69</v>
      </c>
      <c r="AY292" s="202" t="s">
        <v>328</v>
      </c>
    </row>
    <row r="293" s="14" customFormat="1">
      <c r="A293" s="14"/>
      <c r="B293" s="209"/>
      <c r="C293" s="14"/>
      <c r="D293" s="195" t="s">
        <v>442</v>
      </c>
      <c r="E293" s="210" t="s">
        <v>3</v>
      </c>
      <c r="F293" s="211" t="s">
        <v>452</v>
      </c>
      <c r="G293" s="14"/>
      <c r="H293" s="212">
        <v>2.6000000000000001</v>
      </c>
      <c r="I293" s="213"/>
      <c r="J293" s="14"/>
      <c r="K293" s="14"/>
      <c r="L293" s="209"/>
      <c r="M293" s="214"/>
      <c r="N293" s="215"/>
      <c r="O293" s="215"/>
      <c r="P293" s="215"/>
      <c r="Q293" s="215"/>
      <c r="R293" s="215"/>
      <c r="S293" s="215"/>
      <c r="T293" s="216"/>
      <c r="U293" s="14"/>
      <c r="V293" s="14"/>
      <c r="W293" s="14"/>
      <c r="X293" s="14"/>
      <c r="Y293" s="14"/>
      <c r="Z293" s="14"/>
      <c r="AA293" s="14"/>
      <c r="AB293" s="14"/>
      <c r="AC293" s="14"/>
      <c r="AD293" s="14"/>
      <c r="AE293" s="14"/>
      <c r="AT293" s="210" t="s">
        <v>442</v>
      </c>
      <c r="AU293" s="210" t="s">
        <v>76</v>
      </c>
      <c r="AV293" s="14" t="s">
        <v>113</v>
      </c>
      <c r="AW293" s="14" t="s">
        <v>31</v>
      </c>
      <c r="AX293" s="14" t="s">
        <v>76</v>
      </c>
      <c r="AY293" s="210" t="s">
        <v>328</v>
      </c>
    </row>
    <row r="294" s="2" customFormat="1" ht="16.5" customHeight="1">
      <c r="A294" s="41"/>
      <c r="B294" s="176"/>
      <c r="C294" s="224" t="s">
        <v>797</v>
      </c>
      <c r="D294" s="224" t="s">
        <v>539</v>
      </c>
      <c r="E294" s="225" t="s">
        <v>8118</v>
      </c>
      <c r="F294" s="226" t="s">
        <v>8119</v>
      </c>
      <c r="G294" s="227" t="s">
        <v>1388</v>
      </c>
      <c r="H294" s="228">
        <v>0.65000000000000002</v>
      </c>
      <c r="I294" s="229"/>
      <c r="J294" s="230">
        <f>ROUND(I294*H294,2)</f>
        <v>0</v>
      </c>
      <c r="K294" s="226" t="s">
        <v>335</v>
      </c>
      <c r="L294" s="231"/>
      <c r="M294" s="232" t="s">
        <v>3</v>
      </c>
      <c r="N294" s="233" t="s">
        <v>40</v>
      </c>
      <c r="O294" s="75"/>
      <c r="P294" s="186">
        <f>O294*H294</f>
        <v>0</v>
      </c>
      <c r="Q294" s="186">
        <v>0</v>
      </c>
      <c r="R294" s="186">
        <f>Q294*H294</f>
        <v>0</v>
      </c>
      <c r="S294" s="186">
        <v>0</v>
      </c>
      <c r="T294" s="187">
        <f>S294*H294</f>
        <v>0</v>
      </c>
      <c r="U294" s="41"/>
      <c r="V294" s="41"/>
      <c r="W294" s="41"/>
      <c r="X294" s="41"/>
      <c r="Y294" s="41"/>
      <c r="Z294" s="41"/>
      <c r="AA294" s="41"/>
      <c r="AB294" s="41"/>
      <c r="AC294" s="41"/>
      <c r="AD294" s="41"/>
      <c r="AE294" s="41"/>
      <c r="AR294" s="188" t="s">
        <v>171</v>
      </c>
      <c r="AT294" s="188" t="s">
        <v>539</v>
      </c>
      <c r="AU294" s="188" t="s">
        <v>76</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113</v>
      </c>
      <c r="BM294" s="188" t="s">
        <v>1382</v>
      </c>
    </row>
    <row r="295" s="2" customFormat="1">
      <c r="A295" s="41"/>
      <c r="B295" s="42"/>
      <c r="C295" s="41"/>
      <c r="D295" s="195" t="s">
        <v>340</v>
      </c>
      <c r="E295" s="41"/>
      <c r="F295" s="196" t="s">
        <v>8956</v>
      </c>
      <c r="G295" s="41"/>
      <c r="H295" s="41"/>
      <c r="I295" s="192"/>
      <c r="J295" s="41"/>
      <c r="K295" s="41"/>
      <c r="L295" s="42"/>
      <c r="M295" s="193"/>
      <c r="N295" s="194"/>
      <c r="O295" s="75"/>
      <c r="P295" s="75"/>
      <c r="Q295" s="75"/>
      <c r="R295" s="75"/>
      <c r="S295" s="75"/>
      <c r="T295" s="76"/>
      <c r="U295" s="41"/>
      <c r="V295" s="41"/>
      <c r="W295" s="41"/>
      <c r="X295" s="41"/>
      <c r="Y295" s="41"/>
      <c r="Z295" s="41"/>
      <c r="AA295" s="41"/>
      <c r="AB295" s="41"/>
      <c r="AC295" s="41"/>
      <c r="AD295" s="41"/>
      <c r="AE295" s="41"/>
      <c r="AT295" s="22" t="s">
        <v>340</v>
      </c>
      <c r="AU295" s="22" t="s">
        <v>76</v>
      </c>
    </row>
    <row r="296" s="15" customFormat="1">
      <c r="A296" s="15"/>
      <c r="B296" s="217"/>
      <c r="C296" s="15"/>
      <c r="D296" s="195" t="s">
        <v>442</v>
      </c>
      <c r="E296" s="218" t="s">
        <v>3</v>
      </c>
      <c r="F296" s="219" t="s">
        <v>9355</v>
      </c>
      <c r="G296" s="15"/>
      <c r="H296" s="218" t="s">
        <v>3</v>
      </c>
      <c r="I296" s="220"/>
      <c r="J296" s="15"/>
      <c r="K296" s="15"/>
      <c r="L296" s="217"/>
      <c r="M296" s="221"/>
      <c r="N296" s="222"/>
      <c r="O296" s="222"/>
      <c r="P296" s="222"/>
      <c r="Q296" s="222"/>
      <c r="R296" s="222"/>
      <c r="S296" s="222"/>
      <c r="T296" s="223"/>
      <c r="U296" s="15"/>
      <c r="V296" s="15"/>
      <c r="W296" s="15"/>
      <c r="X296" s="15"/>
      <c r="Y296" s="15"/>
      <c r="Z296" s="15"/>
      <c r="AA296" s="15"/>
      <c r="AB296" s="15"/>
      <c r="AC296" s="15"/>
      <c r="AD296" s="15"/>
      <c r="AE296" s="15"/>
      <c r="AT296" s="218" t="s">
        <v>442</v>
      </c>
      <c r="AU296" s="218" t="s">
        <v>76</v>
      </c>
      <c r="AV296" s="15" t="s">
        <v>76</v>
      </c>
      <c r="AW296" s="15" t="s">
        <v>31</v>
      </c>
      <c r="AX296" s="15" t="s">
        <v>69</v>
      </c>
      <c r="AY296" s="218" t="s">
        <v>328</v>
      </c>
    </row>
    <row r="297" s="13" customFormat="1">
      <c r="A297" s="13"/>
      <c r="B297" s="201"/>
      <c r="C297" s="13"/>
      <c r="D297" s="195" t="s">
        <v>442</v>
      </c>
      <c r="E297" s="202" t="s">
        <v>3</v>
      </c>
      <c r="F297" s="203" t="s">
        <v>9356</v>
      </c>
      <c r="G297" s="13"/>
      <c r="H297" s="204">
        <v>0.65000000000000002</v>
      </c>
      <c r="I297" s="205"/>
      <c r="J297" s="13"/>
      <c r="K297" s="13"/>
      <c r="L297" s="201"/>
      <c r="M297" s="206"/>
      <c r="N297" s="207"/>
      <c r="O297" s="207"/>
      <c r="P297" s="207"/>
      <c r="Q297" s="207"/>
      <c r="R297" s="207"/>
      <c r="S297" s="207"/>
      <c r="T297" s="208"/>
      <c r="U297" s="13"/>
      <c r="V297" s="13"/>
      <c r="W297" s="13"/>
      <c r="X297" s="13"/>
      <c r="Y297" s="13"/>
      <c r="Z297" s="13"/>
      <c r="AA297" s="13"/>
      <c r="AB297" s="13"/>
      <c r="AC297" s="13"/>
      <c r="AD297" s="13"/>
      <c r="AE297" s="13"/>
      <c r="AT297" s="202" t="s">
        <v>442</v>
      </c>
      <c r="AU297" s="202" t="s">
        <v>76</v>
      </c>
      <c r="AV297" s="13" t="s">
        <v>79</v>
      </c>
      <c r="AW297" s="13" t="s">
        <v>31</v>
      </c>
      <c r="AX297" s="13" t="s">
        <v>69</v>
      </c>
      <c r="AY297" s="202" t="s">
        <v>328</v>
      </c>
    </row>
    <row r="298" s="14" customFormat="1">
      <c r="A298" s="14"/>
      <c r="B298" s="209"/>
      <c r="C298" s="14"/>
      <c r="D298" s="195" t="s">
        <v>442</v>
      </c>
      <c r="E298" s="210" t="s">
        <v>3</v>
      </c>
      <c r="F298" s="211" t="s">
        <v>452</v>
      </c>
      <c r="G298" s="14"/>
      <c r="H298" s="212">
        <v>0.65000000000000002</v>
      </c>
      <c r="I298" s="213"/>
      <c r="J298" s="14"/>
      <c r="K298" s="14"/>
      <c r="L298" s="209"/>
      <c r="M298" s="214"/>
      <c r="N298" s="215"/>
      <c r="O298" s="215"/>
      <c r="P298" s="215"/>
      <c r="Q298" s="215"/>
      <c r="R298" s="215"/>
      <c r="S298" s="215"/>
      <c r="T298" s="216"/>
      <c r="U298" s="14"/>
      <c r="V298" s="14"/>
      <c r="W298" s="14"/>
      <c r="X298" s="14"/>
      <c r="Y298" s="14"/>
      <c r="Z298" s="14"/>
      <c r="AA298" s="14"/>
      <c r="AB298" s="14"/>
      <c r="AC298" s="14"/>
      <c r="AD298" s="14"/>
      <c r="AE298" s="14"/>
      <c r="AT298" s="210" t="s">
        <v>442</v>
      </c>
      <c r="AU298" s="210" t="s">
        <v>76</v>
      </c>
      <c r="AV298" s="14" t="s">
        <v>113</v>
      </c>
      <c r="AW298" s="14" t="s">
        <v>31</v>
      </c>
      <c r="AX298" s="14" t="s">
        <v>76</v>
      </c>
      <c r="AY298" s="210" t="s">
        <v>328</v>
      </c>
    </row>
    <row r="299" s="2" customFormat="1" ht="24.15" customHeight="1">
      <c r="A299" s="41"/>
      <c r="B299" s="176"/>
      <c r="C299" s="177" t="s">
        <v>801</v>
      </c>
      <c r="D299" s="177" t="s">
        <v>331</v>
      </c>
      <c r="E299" s="178" t="s">
        <v>7901</v>
      </c>
      <c r="F299" s="179" t="s">
        <v>7902</v>
      </c>
      <c r="G299" s="180" t="s">
        <v>574</v>
      </c>
      <c r="H299" s="181">
        <v>13</v>
      </c>
      <c r="I299" s="182"/>
      <c r="J299" s="183">
        <f>ROUND(I299*H299,2)</f>
        <v>0</v>
      </c>
      <c r="K299" s="179" t="s">
        <v>335</v>
      </c>
      <c r="L299" s="42"/>
      <c r="M299" s="184" t="s">
        <v>3</v>
      </c>
      <c r="N299" s="185" t="s">
        <v>40</v>
      </c>
      <c r="O299" s="75"/>
      <c r="P299" s="186">
        <f>O299*H299</f>
        <v>0</v>
      </c>
      <c r="Q299" s="186">
        <v>0</v>
      </c>
      <c r="R299" s="186">
        <f>Q299*H299</f>
        <v>0</v>
      </c>
      <c r="S299" s="186">
        <v>0</v>
      </c>
      <c r="T299" s="187">
        <f>S299*H299</f>
        <v>0</v>
      </c>
      <c r="U299" s="41"/>
      <c r="V299" s="41"/>
      <c r="W299" s="41"/>
      <c r="X299" s="41"/>
      <c r="Y299" s="41"/>
      <c r="Z299" s="41"/>
      <c r="AA299" s="41"/>
      <c r="AB299" s="41"/>
      <c r="AC299" s="41"/>
      <c r="AD299" s="41"/>
      <c r="AE299" s="41"/>
      <c r="AR299" s="188" t="s">
        <v>113</v>
      </c>
      <c r="AT299" s="188" t="s">
        <v>331</v>
      </c>
      <c r="AU299" s="188" t="s">
        <v>76</v>
      </c>
      <c r="AY299" s="22" t="s">
        <v>328</v>
      </c>
      <c r="BE299" s="189">
        <f>IF(N299="základní",J299,0)</f>
        <v>0</v>
      </c>
      <c r="BF299" s="189">
        <f>IF(N299="snížená",J299,0)</f>
        <v>0</v>
      </c>
      <c r="BG299" s="189">
        <f>IF(N299="zákl. přenesená",J299,0)</f>
        <v>0</v>
      </c>
      <c r="BH299" s="189">
        <f>IF(N299="sníž. přenesená",J299,0)</f>
        <v>0</v>
      </c>
      <c r="BI299" s="189">
        <f>IF(N299="nulová",J299,0)</f>
        <v>0</v>
      </c>
      <c r="BJ299" s="22" t="s">
        <v>76</v>
      </c>
      <c r="BK299" s="189">
        <f>ROUND(I299*H299,2)</f>
        <v>0</v>
      </c>
      <c r="BL299" s="22" t="s">
        <v>113</v>
      </c>
      <c r="BM299" s="188" t="s">
        <v>1589</v>
      </c>
    </row>
    <row r="300" s="2" customFormat="1">
      <c r="A300" s="41"/>
      <c r="B300" s="42"/>
      <c r="C300" s="41"/>
      <c r="D300" s="190" t="s">
        <v>338</v>
      </c>
      <c r="E300" s="41"/>
      <c r="F300" s="191" t="s">
        <v>7903</v>
      </c>
      <c r="G300" s="41"/>
      <c r="H300" s="41"/>
      <c r="I300" s="192"/>
      <c r="J300" s="41"/>
      <c r="K300" s="41"/>
      <c r="L300" s="42"/>
      <c r="M300" s="193"/>
      <c r="N300" s="194"/>
      <c r="O300" s="75"/>
      <c r="P300" s="75"/>
      <c r="Q300" s="75"/>
      <c r="R300" s="75"/>
      <c r="S300" s="75"/>
      <c r="T300" s="76"/>
      <c r="U300" s="41"/>
      <c r="V300" s="41"/>
      <c r="W300" s="41"/>
      <c r="X300" s="41"/>
      <c r="Y300" s="41"/>
      <c r="Z300" s="41"/>
      <c r="AA300" s="41"/>
      <c r="AB300" s="41"/>
      <c r="AC300" s="41"/>
      <c r="AD300" s="41"/>
      <c r="AE300" s="41"/>
      <c r="AT300" s="22" t="s">
        <v>338</v>
      </c>
      <c r="AU300" s="22" t="s">
        <v>76</v>
      </c>
    </row>
    <row r="301" s="2" customFormat="1">
      <c r="A301" s="41"/>
      <c r="B301" s="42"/>
      <c r="C301" s="41"/>
      <c r="D301" s="195" t="s">
        <v>340</v>
      </c>
      <c r="E301" s="41"/>
      <c r="F301" s="196" t="s">
        <v>7904</v>
      </c>
      <c r="G301" s="41"/>
      <c r="H301" s="41"/>
      <c r="I301" s="192"/>
      <c r="J301" s="41"/>
      <c r="K301" s="41"/>
      <c r="L301" s="42"/>
      <c r="M301" s="193"/>
      <c r="N301" s="194"/>
      <c r="O301" s="75"/>
      <c r="P301" s="75"/>
      <c r="Q301" s="75"/>
      <c r="R301" s="75"/>
      <c r="S301" s="75"/>
      <c r="T301" s="76"/>
      <c r="U301" s="41"/>
      <c r="V301" s="41"/>
      <c r="W301" s="41"/>
      <c r="X301" s="41"/>
      <c r="Y301" s="41"/>
      <c r="Z301" s="41"/>
      <c r="AA301" s="41"/>
      <c r="AB301" s="41"/>
      <c r="AC301" s="41"/>
      <c r="AD301" s="41"/>
      <c r="AE301" s="41"/>
      <c r="AT301" s="22" t="s">
        <v>340</v>
      </c>
      <c r="AU301" s="22" t="s">
        <v>76</v>
      </c>
    </row>
    <row r="302" s="2" customFormat="1" ht="24.15" customHeight="1">
      <c r="A302" s="41"/>
      <c r="B302" s="176"/>
      <c r="C302" s="224" t="s">
        <v>805</v>
      </c>
      <c r="D302" s="224" t="s">
        <v>539</v>
      </c>
      <c r="E302" s="225" t="s">
        <v>7905</v>
      </c>
      <c r="F302" s="226" t="s">
        <v>7906</v>
      </c>
      <c r="G302" s="227" t="s">
        <v>574</v>
      </c>
      <c r="H302" s="228">
        <v>13</v>
      </c>
      <c r="I302" s="229"/>
      <c r="J302" s="230">
        <f>ROUND(I302*H302,2)</f>
        <v>0</v>
      </c>
      <c r="K302" s="226" t="s">
        <v>335</v>
      </c>
      <c r="L302" s="231"/>
      <c r="M302" s="232" t="s">
        <v>3</v>
      </c>
      <c r="N302" s="233" t="s">
        <v>40</v>
      </c>
      <c r="O302" s="75"/>
      <c r="P302" s="186">
        <f>O302*H302</f>
        <v>0</v>
      </c>
      <c r="Q302" s="186">
        <v>0</v>
      </c>
      <c r="R302" s="186">
        <f>Q302*H302</f>
        <v>0</v>
      </c>
      <c r="S302" s="186">
        <v>0</v>
      </c>
      <c r="T302" s="187">
        <f>S302*H302</f>
        <v>0</v>
      </c>
      <c r="U302" s="41"/>
      <c r="V302" s="41"/>
      <c r="W302" s="41"/>
      <c r="X302" s="41"/>
      <c r="Y302" s="41"/>
      <c r="Z302" s="41"/>
      <c r="AA302" s="41"/>
      <c r="AB302" s="41"/>
      <c r="AC302" s="41"/>
      <c r="AD302" s="41"/>
      <c r="AE302" s="41"/>
      <c r="AR302" s="188" t="s">
        <v>171</v>
      </c>
      <c r="AT302" s="188" t="s">
        <v>539</v>
      </c>
      <c r="AU302" s="188" t="s">
        <v>76</v>
      </c>
      <c r="AY302" s="22" t="s">
        <v>328</v>
      </c>
      <c r="BE302" s="189">
        <f>IF(N302="základní",J302,0)</f>
        <v>0</v>
      </c>
      <c r="BF302" s="189">
        <f>IF(N302="snížená",J302,0)</f>
        <v>0</v>
      </c>
      <c r="BG302" s="189">
        <f>IF(N302="zákl. přenesená",J302,0)</f>
        <v>0</v>
      </c>
      <c r="BH302" s="189">
        <f>IF(N302="sníž. přenesená",J302,0)</f>
        <v>0</v>
      </c>
      <c r="BI302" s="189">
        <f>IF(N302="nulová",J302,0)</f>
        <v>0</v>
      </c>
      <c r="BJ302" s="22" t="s">
        <v>76</v>
      </c>
      <c r="BK302" s="189">
        <f>ROUND(I302*H302,2)</f>
        <v>0</v>
      </c>
      <c r="BL302" s="22" t="s">
        <v>113</v>
      </c>
      <c r="BM302" s="188" t="s">
        <v>1385</v>
      </c>
    </row>
    <row r="303" s="2" customFormat="1">
      <c r="A303" s="41"/>
      <c r="B303" s="42"/>
      <c r="C303" s="41"/>
      <c r="D303" s="195" t="s">
        <v>340</v>
      </c>
      <c r="E303" s="41"/>
      <c r="F303" s="196" t="s">
        <v>8125</v>
      </c>
      <c r="G303" s="41"/>
      <c r="H303" s="41"/>
      <c r="I303" s="192"/>
      <c r="J303" s="41"/>
      <c r="K303" s="41"/>
      <c r="L303" s="42"/>
      <c r="M303" s="193"/>
      <c r="N303" s="194"/>
      <c r="O303" s="75"/>
      <c r="P303" s="75"/>
      <c r="Q303" s="75"/>
      <c r="R303" s="75"/>
      <c r="S303" s="75"/>
      <c r="T303" s="76"/>
      <c r="U303" s="41"/>
      <c r="V303" s="41"/>
      <c r="W303" s="41"/>
      <c r="X303" s="41"/>
      <c r="Y303" s="41"/>
      <c r="Z303" s="41"/>
      <c r="AA303" s="41"/>
      <c r="AB303" s="41"/>
      <c r="AC303" s="41"/>
      <c r="AD303" s="41"/>
      <c r="AE303" s="41"/>
      <c r="AT303" s="22" t="s">
        <v>340</v>
      </c>
      <c r="AU303" s="22" t="s">
        <v>76</v>
      </c>
    </row>
    <row r="304" s="2" customFormat="1" ht="16.5" customHeight="1">
      <c r="A304" s="41"/>
      <c r="B304" s="176"/>
      <c r="C304" s="177" t="s">
        <v>809</v>
      </c>
      <c r="D304" s="177" t="s">
        <v>331</v>
      </c>
      <c r="E304" s="178" t="s">
        <v>8126</v>
      </c>
      <c r="F304" s="179" t="s">
        <v>8127</v>
      </c>
      <c r="G304" s="180" t="s">
        <v>574</v>
      </c>
      <c r="H304" s="181">
        <v>13</v>
      </c>
      <c r="I304" s="182"/>
      <c r="J304" s="183">
        <f>ROUND(I304*H304,2)</f>
        <v>0</v>
      </c>
      <c r="K304" s="179" t="s">
        <v>335</v>
      </c>
      <c r="L304" s="42"/>
      <c r="M304" s="184" t="s">
        <v>3</v>
      </c>
      <c r="N304" s="185" t="s">
        <v>40</v>
      </c>
      <c r="O304" s="75"/>
      <c r="P304" s="186">
        <f>O304*H304</f>
        <v>0</v>
      </c>
      <c r="Q304" s="186">
        <v>0</v>
      </c>
      <c r="R304" s="186">
        <f>Q304*H304</f>
        <v>0</v>
      </c>
      <c r="S304" s="186">
        <v>0</v>
      </c>
      <c r="T304" s="187">
        <f>S304*H304</f>
        <v>0</v>
      </c>
      <c r="U304" s="41"/>
      <c r="V304" s="41"/>
      <c r="W304" s="41"/>
      <c r="X304" s="41"/>
      <c r="Y304" s="41"/>
      <c r="Z304" s="41"/>
      <c r="AA304" s="41"/>
      <c r="AB304" s="41"/>
      <c r="AC304" s="41"/>
      <c r="AD304" s="41"/>
      <c r="AE304" s="41"/>
      <c r="AR304" s="188" t="s">
        <v>113</v>
      </c>
      <c r="AT304" s="188" t="s">
        <v>331</v>
      </c>
      <c r="AU304" s="188" t="s">
        <v>76</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113</v>
      </c>
      <c r="BM304" s="188" t="s">
        <v>1389</v>
      </c>
    </row>
    <row r="305" s="2" customFormat="1">
      <c r="A305" s="41"/>
      <c r="B305" s="42"/>
      <c r="C305" s="41"/>
      <c r="D305" s="190" t="s">
        <v>338</v>
      </c>
      <c r="E305" s="41"/>
      <c r="F305" s="191" t="s">
        <v>8128</v>
      </c>
      <c r="G305" s="41"/>
      <c r="H305" s="41"/>
      <c r="I305" s="192"/>
      <c r="J305" s="41"/>
      <c r="K305" s="41"/>
      <c r="L305" s="42"/>
      <c r="M305" s="193"/>
      <c r="N305" s="194"/>
      <c r="O305" s="75"/>
      <c r="P305" s="75"/>
      <c r="Q305" s="75"/>
      <c r="R305" s="75"/>
      <c r="S305" s="75"/>
      <c r="T305" s="76"/>
      <c r="U305" s="41"/>
      <c r="V305" s="41"/>
      <c r="W305" s="41"/>
      <c r="X305" s="41"/>
      <c r="Y305" s="41"/>
      <c r="Z305" s="41"/>
      <c r="AA305" s="41"/>
      <c r="AB305" s="41"/>
      <c r="AC305" s="41"/>
      <c r="AD305" s="41"/>
      <c r="AE305" s="41"/>
      <c r="AT305" s="22" t="s">
        <v>338</v>
      </c>
      <c r="AU305" s="22" t="s">
        <v>76</v>
      </c>
    </row>
    <row r="306" s="2" customFormat="1" ht="16.5" customHeight="1">
      <c r="A306" s="41"/>
      <c r="B306" s="176"/>
      <c r="C306" s="224" t="s">
        <v>813</v>
      </c>
      <c r="D306" s="224" t="s">
        <v>539</v>
      </c>
      <c r="E306" s="225" t="s">
        <v>8129</v>
      </c>
      <c r="F306" s="226" t="s">
        <v>8130</v>
      </c>
      <c r="G306" s="227" t="s">
        <v>574</v>
      </c>
      <c r="H306" s="228">
        <v>3</v>
      </c>
      <c r="I306" s="229"/>
      <c r="J306" s="230">
        <f>ROUND(I306*H306,2)</f>
        <v>0</v>
      </c>
      <c r="K306" s="226" t="s">
        <v>3</v>
      </c>
      <c r="L306" s="231"/>
      <c r="M306" s="232" t="s">
        <v>3</v>
      </c>
      <c r="N306" s="233" t="s">
        <v>40</v>
      </c>
      <c r="O306" s="75"/>
      <c r="P306" s="186">
        <f>O306*H306</f>
        <v>0</v>
      </c>
      <c r="Q306" s="186">
        <v>0</v>
      </c>
      <c r="R306" s="186">
        <f>Q306*H306</f>
        <v>0</v>
      </c>
      <c r="S306" s="186">
        <v>0</v>
      </c>
      <c r="T306" s="187">
        <f>S306*H306</f>
        <v>0</v>
      </c>
      <c r="U306" s="41"/>
      <c r="V306" s="41"/>
      <c r="W306" s="41"/>
      <c r="X306" s="41"/>
      <c r="Y306" s="41"/>
      <c r="Z306" s="41"/>
      <c r="AA306" s="41"/>
      <c r="AB306" s="41"/>
      <c r="AC306" s="41"/>
      <c r="AD306" s="41"/>
      <c r="AE306" s="41"/>
      <c r="AR306" s="188" t="s">
        <v>171</v>
      </c>
      <c r="AT306" s="188" t="s">
        <v>539</v>
      </c>
      <c r="AU306" s="188" t="s">
        <v>76</v>
      </c>
      <c r="AY306" s="22" t="s">
        <v>328</v>
      </c>
      <c r="BE306" s="189">
        <f>IF(N306="základní",J306,0)</f>
        <v>0</v>
      </c>
      <c r="BF306" s="189">
        <f>IF(N306="snížená",J306,0)</f>
        <v>0</v>
      </c>
      <c r="BG306" s="189">
        <f>IF(N306="zákl. přenesená",J306,0)</f>
        <v>0</v>
      </c>
      <c r="BH306" s="189">
        <f>IF(N306="sníž. přenesená",J306,0)</f>
        <v>0</v>
      </c>
      <c r="BI306" s="189">
        <f>IF(N306="nulová",J306,0)</f>
        <v>0</v>
      </c>
      <c r="BJ306" s="22" t="s">
        <v>76</v>
      </c>
      <c r="BK306" s="189">
        <f>ROUND(I306*H306,2)</f>
        <v>0</v>
      </c>
      <c r="BL306" s="22" t="s">
        <v>113</v>
      </c>
      <c r="BM306" s="188" t="s">
        <v>1392</v>
      </c>
    </row>
    <row r="307" s="2" customFormat="1" ht="24.15" customHeight="1">
      <c r="A307" s="41"/>
      <c r="B307" s="176"/>
      <c r="C307" s="177" t="s">
        <v>817</v>
      </c>
      <c r="D307" s="177" t="s">
        <v>331</v>
      </c>
      <c r="E307" s="178" t="s">
        <v>8131</v>
      </c>
      <c r="F307" s="179" t="s">
        <v>8132</v>
      </c>
      <c r="G307" s="180" t="s">
        <v>8133</v>
      </c>
      <c r="H307" s="181">
        <v>3</v>
      </c>
      <c r="I307" s="182"/>
      <c r="J307" s="183">
        <f>ROUND(I307*H307,2)</f>
        <v>0</v>
      </c>
      <c r="K307" s="179" t="s">
        <v>335</v>
      </c>
      <c r="L307" s="42"/>
      <c r="M307" s="184" t="s">
        <v>3</v>
      </c>
      <c r="N307" s="185" t="s">
        <v>40</v>
      </c>
      <c r="O307" s="75"/>
      <c r="P307" s="186">
        <f>O307*H307</f>
        <v>0</v>
      </c>
      <c r="Q307" s="186">
        <v>0</v>
      </c>
      <c r="R307" s="186">
        <f>Q307*H307</f>
        <v>0</v>
      </c>
      <c r="S307" s="186">
        <v>0</v>
      </c>
      <c r="T307" s="187">
        <f>S307*H307</f>
        <v>0</v>
      </c>
      <c r="U307" s="41"/>
      <c r="V307" s="41"/>
      <c r="W307" s="41"/>
      <c r="X307" s="41"/>
      <c r="Y307" s="41"/>
      <c r="Z307" s="41"/>
      <c r="AA307" s="41"/>
      <c r="AB307" s="41"/>
      <c r="AC307" s="41"/>
      <c r="AD307" s="41"/>
      <c r="AE307" s="41"/>
      <c r="AR307" s="188" t="s">
        <v>113</v>
      </c>
      <c r="AT307" s="188" t="s">
        <v>331</v>
      </c>
      <c r="AU307" s="188" t="s">
        <v>76</v>
      </c>
      <c r="AY307" s="22" t="s">
        <v>328</v>
      </c>
      <c r="BE307" s="189">
        <f>IF(N307="základní",J307,0)</f>
        <v>0</v>
      </c>
      <c r="BF307" s="189">
        <f>IF(N307="snížená",J307,0)</f>
        <v>0</v>
      </c>
      <c r="BG307" s="189">
        <f>IF(N307="zákl. přenesená",J307,0)</f>
        <v>0</v>
      </c>
      <c r="BH307" s="189">
        <f>IF(N307="sníž. přenesená",J307,0)</f>
        <v>0</v>
      </c>
      <c r="BI307" s="189">
        <f>IF(N307="nulová",J307,0)</f>
        <v>0</v>
      </c>
      <c r="BJ307" s="22" t="s">
        <v>76</v>
      </c>
      <c r="BK307" s="189">
        <f>ROUND(I307*H307,2)</f>
        <v>0</v>
      </c>
      <c r="BL307" s="22" t="s">
        <v>113</v>
      </c>
      <c r="BM307" s="188" t="s">
        <v>1395</v>
      </c>
    </row>
    <row r="308" s="2" customFormat="1">
      <c r="A308" s="41"/>
      <c r="B308" s="42"/>
      <c r="C308" s="41"/>
      <c r="D308" s="190" t="s">
        <v>338</v>
      </c>
      <c r="E308" s="41"/>
      <c r="F308" s="191" t="s">
        <v>8134</v>
      </c>
      <c r="G308" s="41"/>
      <c r="H308" s="41"/>
      <c r="I308" s="192"/>
      <c r="J308" s="41"/>
      <c r="K308" s="41"/>
      <c r="L308" s="42"/>
      <c r="M308" s="193"/>
      <c r="N308" s="194"/>
      <c r="O308" s="75"/>
      <c r="P308" s="75"/>
      <c r="Q308" s="75"/>
      <c r="R308" s="75"/>
      <c r="S308" s="75"/>
      <c r="T308" s="76"/>
      <c r="U308" s="41"/>
      <c r="V308" s="41"/>
      <c r="W308" s="41"/>
      <c r="X308" s="41"/>
      <c r="Y308" s="41"/>
      <c r="Z308" s="41"/>
      <c r="AA308" s="41"/>
      <c r="AB308" s="41"/>
      <c r="AC308" s="41"/>
      <c r="AD308" s="41"/>
      <c r="AE308" s="41"/>
      <c r="AT308" s="22" t="s">
        <v>338</v>
      </c>
      <c r="AU308" s="22" t="s">
        <v>76</v>
      </c>
    </row>
    <row r="309" s="2" customFormat="1" ht="44.25" customHeight="1">
      <c r="A309" s="41"/>
      <c r="B309" s="176"/>
      <c r="C309" s="177" t="s">
        <v>821</v>
      </c>
      <c r="D309" s="177" t="s">
        <v>331</v>
      </c>
      <c r="E309" s="178" t="s">
        <v>8146</v>
      </c>
      <c r="F309" s="179" t="s">
        <v>9357</v>
      </c>
      <c r="G309" s="180" t="s">
        <v>585</v>
      </c>
      <c r="H309" s="181">
        <v>2.4020000000000001</v>
      </c>
      <c r="I309" s="182"/>
      <c r="J309" s="183">
        <f>ROUND(I309*H309,2)</f>
        <v>0</v>
      </c>
      <c r="K309" s="179" t="s">
        <v>335</v>
      </c>
      <c r="L309" s="42"/>
      <c r="M309" s="184" t="s">
        <v>3</v>
      </c>
      <c r="N309" s="185" t="s">
        <v>40</v>
      </c>
      <c r="O309" s="75"/>
      <c r="P309" s="186">
        <f>O309*H309</f>
        <v>0</v>
      </c>
      <c r="Q309" s="186">
        <v>0</v>
      </c>
      <c r="R309" s="186">
        <f>Q309*H309</f>
        <v>0</v>
      </c>
      <c r="S309" s="186">
        <v>0</v>
      </c>
      <c r="T309" s="187">
        <f>S309*H309</f>
        <v>0</v>
      </c>
      <c r="U309" s="41"/>
      <c r="V309" s="41"/>
      <c r="W309" s="41"/>
      <c r="X309" s="41"/>
      <c r="Y309" s="41"/>
      <c r="Z309" s="41"/>
      <c r="AA309" s="41"/>
      <c r="AB309" s="41"/>
      <c r="AC309" s="41"/>
      <c r="AD309" s="41"/>
      <c r="AE309" s="41"/>
      <c r="AR309" s="188" t="s">
        <v>113</v>
      </c>
      <c r="AT309" s="188" t="s">
        <v>331</v>
      </c>
      <c r="AU309" s="188" t="s">
        <v>76</v>
      </c>
      <c r="AY309" s="22" t="s">
        <v>328</v>
      </c>
      <c r="BE309" s="189">
        <f>IF(N309="základní",J309,0)</f>
        <v>0</v>
      </c>
      <c r="BF309" s="189">
        <f>IF(N309="snížená",J309,0)</f>
        <v>0</v>
      </c>
      <c r="BG309" s="189">
        <f>IF(N309="zákl. přenesená",J309,0)</f>
        <v>0</v>
      </c>
      <c r="BH309" s="189">
        <f>IF(N309="sníž. přenesená",J309,0)</f>
        <v>0</v>
      </c>
      <c r="BI309" s="189">
        <f>IF(N309="nulová",J309,0)</f>
        <v>0</v>
      </c>
      <c r="BJ309" s="22" t="s">
        <v>76</v>
      </c>
      <c r="BK309" s="189">
        <f>ROUND(I309*H309,2)</f>
        <v>0</v>
      </c>
      <c r="BL309" s="22" t="s">
        <v>113</v>
      </c>
      <c r="BM309" s="188" t="s">
        <v>1602</v>
      </c>
    </row>
    <row r="310" s="2" customFormat="1">
      <c r="A310" s="41"/>
      <c r="B310" s="42"/>
      <c r="C310" s="41"/>
      <c r="D310" s="190" t="s">
        <v>338</v>
      </c>
      <c r="E310" s="41"/>
      <c r="F310" s="191" t="s">
        <v>8148</v>
      </c>
      <c r="G310" s="41"/>
      <c r="H310" s="41"/>
      <c r="I310" s="192"/>
      <c r="J310" s="41"/>
      <c r="K310" s="41"/>
      <c r="L310" s="42"/>
      <c r="M310" s="193"/>
      <c r="N310" s="194"/>
      <c r="O310" s="75"/>
      <c r="P310" s="75"/>
      <c r="Q310" s="75"/>
      <c r="R310" s="75"/>
      <c r="S310" s="75"/>
      <c r="T310" s="76"/>
      <c r="U310" s="41"/>
      <c r="V310" s="41"/>
      <c r="W310" s="41"/>
      <c r="X310" s="41"/>
      <c r="Y310" s="41"/>
      <c r="Z310" s="41"/>
      <c r="AA310" s="41"/>
      <c r="AB310" s="41"/>
      <c r="AC310" s="41"/>
      <c r="AD310" s="41"/>
      <c r="AE310" s="41"/>
      <c r="AT310" s="22" t="s">
        <v>338</v>
      </c>
      <c r="AU310" s="22" t="s">
        <v>76</v>
      </c>
    </row>
    <row r="311" s="2" customFormat="1" ht="37.8" customHeight="1">
      <c r="A311" s="41"/>
      <c r="B311" s="176"/>
      <c r="C311" s="177" t="s">
        <v>825</v>
      </c>
      <c r="D311" s="177" t="s">
        <v>331</v>
      </c>
      <c r="E311" s="178" t="s">
        <v>8149</v>
      </c>
      <c r="F311" s="179" t="s">
        <v>9358</v>
      </c>
      <c r="G311" s="180" t="s">
        <v>585</v>
      </c>
      <c r="H311" s="181">
        <v>2.4020000000000001</v>
      </c>
      <c r="I311" s="182"/>
      <c r="J311" s="183">
        <f>ROUND(I311*H311,2)</f>
        <v>0</v>
      </c>
      <c r="K311" s="179" t="s">
        <v>3</v>
      </c>
      <c r="L311" s="42"/>
      <c r="M311" s="184" t="s">
        <v>3</v>
      </c>
      <c r="N311" s="185" t="s">
        <v>40</v>
      </c>
      <c r="O311" s="75"/>
      <c r="P311" s="186">
        <f>O311*H311</f>
        <v>0</v>
      </c>
      <c r="Q311" s="186">
        <v>0</v>
      </c>
      <c r="R311" s="186">
        <f>Q311*H311</f>
        <v>0</v>
      </c>
      <c r="S311" s="186">
        <v>0</v>
      </c>
      <c r="T311" s="187">
        <f>S311*H311</f>
        <v>0</v>
      </c>
      <c r="U311" s="41"/>
      <c r="V311" s="41"/>
      <c r="W311" s="41"/>
      <c r="X311" s="41"/>
      <c r="Y311" s="41"/>
      <c r="Z311" s="41"/>
      <c r="AA311" s="41"/>
      <c r="AB311" s="41"/>
      <c r="AC311" s="41"/>
      <c r="AD311" s="41"/>
      <c r="AE311" s="41"/>
      <c r="AR311" s="188" t="s">
        <v>113</v>
      </c>
      <c r="AT311" s="188" t="s">
        <v>331</v>
      </c>
      <c r="AU311" s="188" t="s">
        <v>76</v>
      </c>
      <c r="AY311" s="22" t="s">
        <v>328</v>
      </c>
      <c r="BE311" s="189">
        <f>IF(N311="základní",J311,0)</f>
        <v>0</v>
      </c>
      <c r="BF311" s="189">
        <f>IF(N311="snížená",J311,0)</f>
        <v>0</v>
      </c>
      <c r="BG311" s="189">
        <f>IF(N311="zákl. přenesená",J311,0)</f>
        <v>0</v>
      </c>
      <c r="BH311" s="189">
        <f>IF(N311="sníž. přenesená",J311,0)</f>
        <v>0</v>
      </c>
      <c r="BI311" s="189">
        <f>IF(N311="nulová",J311,0)</f>
        <v>0</v>
      </c>
      <c r="BJ311" s="22" t="s">
        <v>76</v>
      </c>
      <c r="BK311" s="189">
        <f>ROUND(I311*H311,2)</f>
        <v>0</v>
      </c>
      <c r="BL311" s="22" t="s">
        <v>113</v>
      </c>
      <c r="BM311" s="188" t="s">
        <v>1605</v>
      </c>
    </row>
    <row r="312" s="12" customFormat="1" ht="25.92" customHeight="1">
      <c r="A312" s="12"/>
      <c r="B312" s="163"/>
      <c r="C312" s="12"/>
      <c r="D312" s="164" t="s">
        <v>68</v>
      </c>
      <c r="E312" s="165" t="s">
        <v>8200</v>
      </c>
      <c r="F312" s="165" t="s">
        <v>8201</v>
      </c>
      <c r="G312" s="12"/>
      <c r="H312" s="12"/>
      <c r="I312" s="166"/>
      <c r="J312" s="167">
        <f>BK312</f>
        <v>0</v>
      </c>
      <c r="K312" s="12"/>
      <c r="L312" s="163"/>
      <c r="M312" s="168"/>
      <c r="N312" s="169"/>
      <c r="O312" s="169"/>
      <c r="P312" s="170">
        <f>SUM(P313:P336)</f>
        <v>0</v>
      </c>
      <c r="Q312" s="169"/>
      <c r="R312" s="170">
        <f>SUM(R313:R336)</f>
        <v>0</v>
      </c>
      <c r="S312" s="169"/>
      <c r="T312" s="171">
        <f>SUM(T313:T336)</f>
        <v>0</v>
      </c>
      <c r="U312" s="12"/>
      <c r="V312" s="12"/>
      <c r="W312" s="12"/>
      <c r="X312" s="12"/>
      <c r="Y312" s="12"/>
      <c r="Z312" s="12"/>
      <c r="AA312" s="12"/>
      <c r="AB312" s="12"/>
      <c r="AC312" s="12"/>
      <c r="AD312" s="12"/>
      <c r="AE312" s="12"/>
      <c r="AR312" s="164" t="s">
        <v>76</v>
      </c>
      <c r="AT312" s="172" t="s">
        <v>68</v>
      </c>
      <c r="AU312" s="172" t="s">
        <v>69</v>
      </c>
      <c r="AY312" s="164" t="s">
        <v>328</v>
      </c>
      <c r="BK312" s="173">
        <f>SUM(BK313:BK336)</f>
        <v>0</v>
      </c>
    </row>
    <row r="313" s="2" customFormat="1" ht="49.05" customHeight="1">
      <c r="A313" s="41"/>
      <c r="B313" s="176"/>
      <c r="C313" s="177" t="s">
        <v>830</v>
      </c>
      <c r="D313" s="177" t="s">
        <v>331</v>
      </c>
      <c r="E313" s="178" t="s">
        <v>8202</v>
      </c>
      <c r="F313" s="179" t="s">
        <v>8203</v>
      </c>
      <c r="G313" s="180" t="s">
        <v>439</v>
      </c>
      <c r="H313" s="181">
        <v>1052</v>
      </c>
      <c r="I313" s="182"/>
      <c r="J313" s="183">
        <f>ROUND(I313*H313,2)</f>
        <v>0</v>
      </c>
      <c r="K313" s="179" t="s">
        <v>335</v>
      </c>
      <c r="L313" s="42"/>
      <c r="M313" s="184" t="s">
        <v>3</v>
      </c>
      <c r="N313" s="185" t="s">
        <v>40</v>
      </c>
      <c r="O313" s="75"/>
      <c r="P313" s="186">
        <f>O313*H313</f>
        <v>0</v>
      </c>
      <c r="Q313" s="186">
        <v>0</v>
      </c>
      <c r="R313" s="186">
        <f>Q313*H313</f>
        <v>0</v>
      </c>
      <c r="S313" s="186">
        <v>0</v>
      </c>
      <c r="T313" s="187">
        <f>S313*H313</f>
        <v>0</v>
      </c>
      <c r="U313" s="41"/>
      <c r="V313" s="41"/>
      <c r="W313" s="41"/>
      <c r="X313" s="41"/>
      <c r="Y313" s="41"/>
      <c r="Z313" s="41"/>
      <c r="AA313" s="41"/>
      <c r="AB313" s="41"/>
      <c r="AC313" s="41"/>
      <c r="AD313" s="41"/>
      <c r="AE313" s="41"/>
      <c r="AR313" s="188" t="s">
        <v>113</v>
      </c>
      <c r="AT313" s="188" t="s">
        <v>331</v>
      </c>
      <c r="AU313" s="188" t="s">
        <v>76</v>
      </c>
      <c r="AY313" s="22" t="s">
        <v>328</v>
      </c>
      <c r="BE313" s="189">
        <f>IF(N313="základní",J313,0)</f>
        <v>0</v>
      </c>
      <c r="BF313" s="189">
        <f>IF(N313="snížená",J313,0)</f>
        <v>0</v>
      </c>
      <c r="BG313" s="189">
        <f>IF(N313="zákl. přenesená",J313,0)</f>
        <v>0</v>
      </c>
      <c r="BH313" s="189">
        <f>IF(N313="sníž. přenesená",J313,0)</f>
        <v>0</v>
      </c>
      <c r="BI313" s="189">
        <f>IF(N313="nulová",J313,0)</f>
        <v>0</v>
      </c>
      <c r="BJ313" s="22" t="s">
        <v>76</v>
      </c>
      <c r="BK313" s="189">
        <f>ROUND(I313*H313,2)</f>
        <v>0</v>
      </c>
      <c r="BL313" s="22" t="s">
        <v>113</v>
      </c>
      <c r="BM313" s="188" t="s">
        <v>1608</v>
      </c>
    </row>
    <row r="314" s="2" customFormat="1">
      <c r="A314" s="41"/>
      <c r="B314" s="42"/>
      <c r="C314" s="41"/>
      <c r="D314" s="190" t="s">
        <v>338</v>
      </c>
      <c r="E314" s="41"/>
      <c r="F314" s="191" t="s">
        <v>8204</v>
      </c>
      <c r="G314" s="41"/>
      <c r="H314" s="41"/>
      <c r="I314" s="192"/>
      <c r="J314" s="41"/>
      <c r="K314" s="41"/>
      <c r="L314" s="42"/>
      <c r="M314" s="193"/>
      <c r="N314" s="194"/>
      <c r="O314" s="75"/>
      <c r="P314" s="75"/>
      <c r="Q314" s="75"/>
      <c r="R314" s="75"/>
      <c r="S314" s="75"/>
      <c r="T314" s="76"/>
      <c r="U314" s="41"/>
      <c r="V314" s="41"/>
      <c r="W314" s="41"/>
      <c r="X314" s="41"/>
      <c r="Y314" s="41"/>
      <c r="Z314" s="41"/>
      <c r="AA314" s="41"/>
      <c r="AB314" s="41"/>
      <c r="AC314" s="41"/>
      <c r="AD314" s="41"/>
      <c r="AE314" s="41"/>
      <c r="AT314" s="22" t="s">
        <v>338</v>
      </c>
      <c r="AU314" s="22" t="s">
        <v>76</v>
      </c>
    </row>
    <row r="315" s="2" customFormat="1" ht="21.75" customHeight="1">
      <c r="A315" s="41"/>
      <c r="B315" s="176"/>
      <c r="C315" s="177" t="s">
        <v>835</v>
      </c>
      <c r="D315" s="177" t="s">
        <v>331</v>
      </c>
      <c r="E315" s="178" t="s">
        <v>8184</v>
      </c>
      <c r="F315" s="179" t="s">
        <v>8185</v>
      </c>
      <c r="G315" s="180" t="s">
        <v>439</v>
      </c>
      <c r="H315" s="181">
        <v>1052</v>
      </c>
      <c r="I315" s="182"/>
      <c r="J315" s="183">
        <f>ROUND(I315*H315,2)</f>
        <v>0</v>
      </c>
      <c r="K315" s="179" t="s">
        <v>335</v>
      </c>
      <c r="L315" s="42"/>
      <c r="M315" s="184" t="s">
        <v>3</v>
      </c>
      <c r="N315" s="185" t="s">
        <v>40</v>
      </c>
      <c r="O315" s="75"/>
      <c r="P315" s="186">
        <f>O315*H315</f>
        <v>0</v>
      </c>
      <c r="Q315" s="186">
        <v>0</v>
      </c>
      <c r="R315" s="186">
        <f>Q315*H315</f>
        <v>0</v>
      </c>
      <c r="S315" s="186">
        <v>0</v>
      </c>
      <c r="T315" s="187">
        <f>S315*H315</f>
        <v>0</v>
      </c>
      <c r="U315" s="41"/>
      <c r="V315" s="41"/>
      <c r="W315" s="41"/>
      <c r="X315" s="41"/>
      <c r="Y315" s="41"/>
      <c r="Z315" s="41"/>
      <c r="AA315" s="41"/>
      <c r="AB315" s="41"/>
      <c r="AC315" s="41"/>
      <c r="AD315" s="41"/>
      <c r="AE315" s="41"/>
      <c r="AR315" s="188" t="s">
        <v>113</v>
      </c>
      <c r="AT315" s="188" t="s">
        <v>331</v>
      </c>
      <c r="AU315" s="188" t="s">
        <v>76</v>
      </c>
      <c r="AY315" s="22" t="s">
        <v>328</v>
      </c>
      <c r="BE315" s="189">
        <f>IF(N315="základní",J315,0)</f>
        <v>0</v>
      </c>
      <c r="BF315" s="189">
        <f>IF(N315="snížená",J315,0)</f>
        <v>0</v>
      </c>
      <c r="BG315" s="189">
        <f>IF(N315="zákl. přenesená",J315,0)</f>
        <v>0</v>
      </c>
      <c r="BH315" s="189">
        <f>IF(N315="sníž. přenesená",J315,0)</f>
        <v>0</v>
      </c>
      <c r="BI315" s="189">
        <f>IF(N315="nulová",J315,0)</f>
        <v>0</v>
      </c>
      <c r="BJ315" s="22" t="s">
        <v>76</v>
      </c>
      <c r="BK315" s="189">
        <f>ROUND(I315*H315,2)</f>
        <v>0</v>
      </c>
      <c r="BL315" s="22" t="s">
        <v>113</v>
      </c>
      <c r="BM315" s="188" t="s">
        <v>1611</v>
      </c>
    </row>
    <row r="316" s="2" customFormat="1">
      <c r="A316" s="41"/>
      <c r="B316" s="42"/>
      <c r="C316" s="41"/>
      <c r="D316" s="190" t="s">
        <v>338</v>
      </c>
      <c r="E316" s="41"/>
      <c r="F316" s="191" t="s">
        <v>8186</v>
      </c>
      <c r="G316" s="41"/>
      <c r="H316" s="41"/>
      <c r="I316" s="192"/>
      <c r="J316" s="41"/>
      <c r="K316" s="41"/>
      <c r="L316" s="42"/>
      <c r="M316" s="193"/>
      <c r="N316" s="194"/>
      <c r="O316" s="75"/>
      <c r="P316" s="75"/>
      <c r="Q316" s="75"/>
      <c r="R316" s="75"/>
      <c r="S316" s="75"/>
      <c r="T316" s="76"/>
      <c r="U316" s="41"/>
      <c r="V316" s="41"/>
      <c r="W316" s="41"/>
      <c r="X316" s="41"/>
      <c r="Y316" s="41"/>
      <c r="Z316" s="41"/>
      <c r="AA316" s="41"/>
      <c r="AB316" s="41"/>
      <c r="AC316" s="41"/>
      <c r="AD316" s="41"/>
      <c r="AE316" s="41"/>
      <c r="AT316" s="22" t="s">
        <v>338</v>
      </c>
      <c r="AU316" s="22" t="s">
        <v>76</v>
      </c>
    </row>
    <row r="317" s="2" customFormat="1" ht="37.8" customHeight="1">
      <c r="A317" s="41"/>
      <c r="B317" s="176"/>
      <c r="C317" s="177" t="s">
        <v>840</v>
      </c>
      <c r="D317" s="177" t="s">
        <v>331</v>
      </c>
      <c r="E317" s="178" t="s">
        <v>8205</v>
      </c>
      <c r="F317" s="179" t="s">
        <v>8206</v>
      </c>
      <c r="G317" s="180" t="s">
        <v>439</v>
      </c>
      <c r="H317" s="181">
        <v>1052</v>
      </c>
      <c r="I317" s="182"/>
      <c r="J317" s="183">
        <f>ROUND(I317*H317,2)</f>
        <v>0</v>
      </c>
      <c r="K317" s="179" t="s">
        <v>335</v>
      </c>
      <c r="L317" s="42"/>
      <c r="M317" s="184" t="s">
        <v>3</v>
      </c>
      <c r="N317" s="185" t="s">
        <v>40</v>
      </c>
      <c r="O317" s="75"/>
      <c r="P317" s="186">
        <f>O317*H317</f>
        <v>0</v>
      </c>
      <c r="Q317" s="186">
        <v>0</v>
      </c>
      <c r="R317" s="186">
        <f>Q317*H317</f>
        <v>0</v>
      </c>
      <c r="S317" s="186">
        <v>0</v>
      </c>
      <c r="T317" s="187">
        <f>S317*H317</f>
        <v>0</v>
      </c>
      <c r="U317" s="41"/>
      <c r="V317" s="41"/>
      <c r="W317" s="41"/>
      <c r="X317" s="41"/>
      <c r="Y317" s="41"/>
      <c r="Z317" s="41"/>
      <c r="AA317" s="41"/>
      <c r="AB317" s="41"/>
      <c r="AC317" s="41"/>
      <c r="AD317" s="41"/>
      <c r="AE317" s="41"/>
      <c r="AR317" s="188" t="s">
        <v>113</v>
      </c>
      <c r="AT317" s="188" t="s">
        <v>331</v>
      </c>
      <c r="AU317" s="188" t="s">
        <v>76</v>
      </c>
      <c r="AY317" s="22" t="s">
        <v>328</v>
      </c>
      <c r="BE317" s="189">
        <f>IF(N317="základní",J317,0)</f>
        <v>0</v>
      </c>
      <c r="BF317" s="189">
        <f>IF(N317="snížená",J317,0)</f>
        <v>0</v>
      </c>
      <c r="BG317" s="189">
        <f>IF(N317="zákl. přenesená",J317,0)</f>
        <v>0</v>
      </c>
      <c r="BH317" s="189">
        <f>IF(N317="sníž. přenesená",J317,0)</f>
        <v>0</v>
      </c>
      <c r="BI317" s="189">
        <f>IF(N317="nulová",J317,0)</f>
        <v>0</v>
      </c>
      <c r="BJ317" s="22" t="s">
        <v>76</v>
      </c>
      <c r="BK317" s="189">
        <f>ROUND(I317*H317,2)</f>
        <v>0</v>
      </c>
      <c r="BL317" s="22" t="s">
        <v>113</v>
      </c>
      <c r="BM317" s="188" t="s">
        <v>1614</v>
      </c>
    </row>
    <row r="318" s="2" customFormat="1">
      <c r="A318" s="41"/>
      <c r="B318" s="42"/>
      <c r="C318" s="41"/>
      <c r="D318" s="190" t="s">
        <v>338</v>
      </c>
      <c r="E318" s="41"/>
      <c r="F318" s="191" t="s">
        <v>8207</v>
      </c>
      <c r="G318" s="41"/>
      <c r="H318" s="41"/>
      <c r="I318" s="192"/>
      <c r="J318" s="41"/>
      <c r="K318" s="41"/>
      <c r="L318" s="42"/>
      <c r="M318" s="193"/>
      <c r="N318" s="194"/>
      <c r="O318" s="75"/>
      <c r="P318" s="75"/>
      <c r="Q318" s="75"/>
      <c r="R318" s="75"/>
      <c r="S318" s="75"/>
      <c r="T318" s="76"/>
      <c r="U318" s="41"/>
      <c r="V318" s="41"/>
      <c r="W318" s="41"/>
      <c r="X318" s="41"/>
      <c r="Y318" s="41"/>
      <c r="Z318" s="41"/>
      <c r="AA318" s="41"/>
      <c r="AB318" s="41"/>
      <c r="AC318" s="41"/>
      <c r="AD318" s="41"/>
      <c r="AE318" s="41"/>
      <c r="AT318" s="22" t="s">
        <v>338</v>
      </c>
      <c r="AU318" s="22" t="s">
        <v>76</v>
      </c>
    </row>
    <row r="319" s="2" customFormat="1" ht="16.5" customHeight="1">
      <c r="A319" s="41"/>
      <c r="B319" s="176"/>
      <c r="C319" s="224" t="s">
        <v>845</v>
      </c>
      <c r="D319" s="224" t="s">
        <v>539</v>
      </c>
      <c r="E319" s="225" t="s">
        <v>8177</v>
      </c>
      <c r="F319" s="226" t="s">
        <v>8178</v>
      </c>
      <c r="G319" s="227" t="s">
        <v>1388</v>
      </c>
      <c r="H319" s="228">
        <v>31.559999999999999</v>
      </c>
      <c r="I319" s="229"/>
      <c r="J319" s="230">
        <f>ROUND(I319*H319,2)</f>
        <v>0</v>
      </c>
      <c r="K319" s="226" t="s">
        <v>335</v>
      </c>
      <c r="L319" s="231"/>
      <c r="M319" s="232" t="s">
        <v>3</v>
      </c>
      <c r="N319" s="233" t="s">
        <v>40</v>
      </c>
      <c r="O319" s="75"/>
      <c r="P319" s="186">
        <f>O319*H319</f>
        <v>0</v>
      </c>
      <c r="Q319" s="186">
        <v>0</v>
      </c>
      <c r="R319" s="186">
        <f>Q319*H319</f>
        <v>0</v>
      </c>
      <c r="S319" s="186">
        <v>0</v>
      </c>
      <c r="T319" s="187">
        <f>S319*H319</f>
        <v>0</v>
      </c>
      <c r="U319" s="41"/>
      <c r="V319" s="41"/>
      <c r="W319" s="41"/>
      <c r="X319" s="41"/>
      <c r="Y319" s="41"/>
      <c r="Z319" s="41"/>
      <c r="AA319" s="41"/>
      <c r="AB319" s="41"/>
      <c r="AC319" s="41"/>
      <c r="AD319" s="41"/>
      <c r="AE319" s="41"/>
      <c r="AR319" s="188" t="s">
        <v>171</v>
      </c>
      <c r="AT319" s="188" t="s">
        <v>539</v>
      </c>
      <c r="AU319" s="188" t="s">
        <v>76</v>
      </c>
      <c r="AY319" s="22" t="s">
        <v>328</v>
      </c>
      <c r="BE319" s="189">
        <f>IF(N319="základní",J319,0)</f>
        <v>0</v>
      </c>
      <c r="BF319" s="189">
        <f>IF(N319="snížená",J319,0)</f>
        <v>0</v>
      </c>
      <c r="BG319" s="189">
        <f>IF(N319="zákl. přenesená",J319,0)</f>
        <v>0</v>
      </c>
      <c r="BH319" s="189">
        <f>IF(N319="sníž. přenesená",J319,0)</f>
        <v>0</v>
      </c>
      <c r="BI319" s="189">
        <f>IF(N319="nulová",J319,0)</f>
        <v>0</v>
      </c>
      <c r="BJ319" s="22" t="s">
        <v>76</v>
      </c>
      <c r="BK319" s="189">
        <f>ROUND(I319*H319,2)</f>
        <v>0</v>
      </c>
      <c r="BL319" s="22" t="s">
        <v>113</v>
      </c>
      <c r="BM319" s="188" t="s">
        <v>1618</v>
      </c>
    </row>
    <row r="320" s="15" customFormat="1">
      <c r="A320" s="15"/>
      <c r="B320" s="217"/>
      <c r="C320" s="15"/>
      <c r="D320" s="195" t="s">
        <v>442</v>
      </c>
      <c r="E320" s="218" t="s">
        <v>3</v>
      </c>
      <c r="F320" s="219" t="s">
        <v>8208</v>
      </c>
      <c r="G320" s="15"/>
      <c r="H320" s="218" t="s">
        <v>3</v>
      </c>
      <c r="I320" s="220"/>
      <c r="J320" s="15"/>
      <c r="K320" s="15"/>
      <c r="L320" s="217"/>
      <c r="M320" s="221"/>
      <c r="N320" s="222"/>
      <c r="O320" s="222"/>
      <c r="P320" s="222"/>
      <c r="Q320" s="222"/>
      <c r="R320" s="222"/>
      <c r="S320" s="222"/>
      <c r="T320" s="223"/>
      <c r="U320" s="15"/>
      <c r="V320" s="15"/>
      <c r="W320" s="15"/>
      <c r="X320" s="15"/>
      <c r="Y320" s="15"/>
      <c r="Z320" s="15"/>
      <c r="AA320" s="15"/>
      <c r="AB320" s="15"/>
      <c r="AC320" s="15"/>
      <c r="AD320" s="15"/>
      <c r="AE320" s="15"/>
      <c r="AT320" s="218" t="s">
        <v>442</v>
      </c>
      <c r="AU320" s="218" t="s">
        <v>76</v>
      </c>
      <c r="AV320" s="15" t="s">
        <v>76</v>
      </c>
      <c r="AW320" s="15" t="s">
        <v>31</v>
      </c>
      <c r="AX320" s="15" t="s">
        <v>69</v>
      </c>
      <c r="AY320" s="218" t="s">
        <v>328</v>
      </c>
    </row>
    <row r="321" s="13" customFormat="1">
      <c r="A321" s="13"/>
      <c r="B321" s="201"/>
      <c r="C321" s="13"/>
      <c r="D321" s="195" t="s">
        <v>442</v>
      </c>
      <c r="E321" s="202" t="s">
        <v>3</v>
      </c>
      <c r="F321" s="203" t="s">
        <v>9359</v>
      </c>
      <c r="G321" s="13"/>
      <c r="H321" s="204">
        <v>31.559999999999999</v>
      </c>
      <c r="I321" s="205"/>
      <c r="J321" s="13"/>
      <c r="K321" s="13"/>
      <c r="L321" s="201"/>
      <c r="M321" s="206"/>
      <c r="N321" s="207"/>
      <c r="O321" s="207"/>
      <c r="P321" s="207"/>
      <c r="Q321" s="207"/>
      <c r="R321" s="207"/>
      <c r="S321" s="207"/>
      <c r="T321" s="208"/>
      <c r="U321" s="13"/>
      <c r="V321" s="13"/>
      <c r="W321" s="13"/>
      <c r="X321" s="13"/>
      <c r="Y321" s="13"/>
      <c r="Z321" s="13"/>
      <c r="AA321" s="13"/>
      <c r="AB321" s="13"/>
      <c r="AC321" s="13"/>
      <c r="AD321" s="13"/>
      <c r="AE321" s="13"/>
      <c r="AT321" s="202" t="s">
        <v>442</v>
      </c>
      <c r="AU321" s="202" t="s">
        <v>76</v>
      </c>
      <c r="AV321" s="13" t="s">
        <v>79</v>
      </c>
      <c r="AW321" s="13" t="s">
        <v>31</v>
      </c>
      <c r="AX321" s="13" t="s">
        <v>69</v>
      </c>
      <c r="AY321" s="202" t="s">
        <v>328</v>
      </c>
    </row>
    <row r="322" s="14" customFormat="1">
      <c r="A322" s="14"/>
      <c r="B322" s="209"/>
      <c r="C322" s="14"/>
      <c r="D322" s="195" t="s">
        <v>442</v>
      </c>
      <c r="E322" s="210" t="s">
        <v>3</v>
      </c>
      <c r="F322" s="211" t="s">
        <v>452</v>
      </c>
      <c r="G322" s="14"/>
      <c r="H322" s="212">
        <v>31.559999999999999</v>
      </c>
      <c r="I322" s="213"/>
      <c r="J322" s="14"/>
      <c r="K322" s="14"/>
      <c r="L322" s="209"/>
      <c r="M322" s="214"/>
      <c r="N322" s="215"/>
      <c r="O322" s="215"/>
      <c r="P322" s="215"/>
      <c r="Q322" s="215"/>
      <c r="R322" s="215"/>
      <c r="S322" s="215"/>
      <c r="T322" s="216"/>
      <c r="U322" s="14"/>
      <c r="V322" s="14"/>
      <c r="W322" s="14"/>
      <c r="X322" s="14"/>
      <c r="Y322" s="14"/>
      <c r="Z322" s="14"/>
      <c r="AA322" s="14"/>
      <c r="AB322" s="14"/>
      <c r="AC322" s="14"/>
      <c r="AD322" s="14"/>
      <c r="AE322" s="14"/>
      <c r="AT322" s="210" t="s">
        <v>442</v>
      </c>
      <c r="AU322" s="210" t="s">
        <v>76</v>
      </c>
      <c r="AV322" s="14" t="s">
        <v>113</v>
      </c>
      <c r="AW322" s="14" t="s">
        <v>31</v>
      </c>
      <c r="AX322" s="14" t="s">
        <v>76</v>
      </c>
      <c r="AY322" s="210" t="s">
        <v>328</v>
      </c>
    </row>
    <row r="323" s="2" customFormat="1" ht="44.25" customHeight="1">
      <c r="A323" s="41"/>
      <c r="B323" s="176"/>
      <c r="C323" s="177" t="s">
        <v>850</v>
      </c>
      <c r="D323" s="177" t="s">
        <v>331</v>
      </c>
      <c r="E323" s="178" t="s">
        <v>8210</v>
      </c>
      <c r="F323" s="179" t="s">
        <v>8190</v>
      </c>
      <c r="G323" s="180" t="s">
        <v>585</v>
      </c>
      <c r="H323" s="181">
        <v>0.021000000000000001</v>
      </c>
      <c r="I323" s="182"/>
      <c r="J323" s="183">
        <f>ROUND(I323*H323,2)</f>
        <v>0</v>
      </c>
      <c r="K323" s="179" t="s">
        <v>3</v>
      </c>
      <c r="L323" s="42"/>
      <c r="M323" s="184" t="s">
        <v>3</v>
      </c>
      <c r="N323" s="185" t="s">
        <v>40</v>
      </c>
      <c r="O323" s="75"/>
      <c r="P323" s="186">
        <f>O323*H323</f>
        <v>0</v>
      </c>
      <c r="Q323" s="186">
        <v>0</v>
      </c>
      <c r="R323" s="186">
        <f>Q323*H323</f>
        <v>0</v>
      </c>
      <c r="S323" s="186">
        <v>0</v>
      </c>
      <c r="T323" s="187">
        <f>S323*H323</f>
        <v>0</v>
      </c>
      <c r="U323" s="41"/>
      <c r="V323" s="41"/>
      <c r="W323" s="41"/>
      <c r="X323" s="41"/>
      <c r="Y323" s="41"/>
      <c r="Z323" s="41"/>
      <c r="AA323" s="41"/>
      <c r="AB323" s="41"/>
      <c r="AC323" s="41"/>
      <c r="AD323" s="41"/>
      <c r="AE323" s="41"/>
      <c r="AR323" s="188" t="s">
        <v>113</v>
      </c>
      <c r="AT323" s="188" t="s">
        <v>331</v>
      </c>
      <c r="AU323" s="188" t="s">
        <v>76</v>
      </c>
      <c r="AY323" s="22" t="s">
        <v>328</v>
      </c>
      <c r="BE323" s="189">
        <f>IF(N323="základní",J323,0)</f>
        <v>0</v>
      </c>
      <c r="BF323" s="189">
        <f>IF(N323="snížená",J323,0)</f>
        <v>0</v>
      </c>
      <c r="BG323" s="189">
        <f>IF(N323="zákl. přenesená",J323,0)</f>
        <v>0</v>
      </c>
      <c r="BH323" s="189">
        <f>IF(N323="sníž. přenesená",J323,0)</f>
        <v>0</v>
      </c>
      <c r="BI323" s="189">
        <f>IF(N323="nulová",J323,0)</f>
        <v>0</v>
      </c>
      <c r="BJ323" s="22" t="s">
        <v>76</v>
      </c>
      <c r="BK323" s="189">
        <f>ROUND(I323*H323,2)</f>
        <v>0</v>
      </c>
      <c r="BL323" s="22" t="s">
        <v>113</v>
      </c>
      <c r="BM323" s="188" t="s">
        <v>1621</v>
      </c>
    </row>
    <row r="324" s="2" customFormat="1">
      <c r="A324" s="41"/>
      <c r="B324" s="42"/>
      <c r="C324" s="41"/>
      <c r="D324" s="195" t="s">
        <v>340</v>
      </c>
      <c r="E324" s="41"/>
      <c r="F324" s="196" t="s">
        <v>8211</v>
      </c>
      <c r="G324" s="41"/>
      <c r="H324" s="41"/>
      <c r="I324" s="192"/>
      <c r="J324" s="41"/>
      <c r="K324" s="41"/>
      <c r="L324" s="42"/>
      <c r="M324" s="193"/>
      <c r="N324" s="194"/>
      <c r="O324" s="75"/>
      <c r="P324" s="75"/>
      <c r="Q324" s="75"/>
      <c r="R324" s="75"/>
      <c r="S324" s="75"/>
      <c r="T324" s="76"/>
      <c r="U324" s="41"/>
      <c r="V324" s="41"/>
      <c r="W324" s="41"/>
      <c r="X324" s="41"/>
      <c r="Y324" s="41"/>
      <c r="Z324" s="41"/>
      <c r="AA324" s="41"/>
      <c r="AB324" s="41"/>
      <c r="AC324" s="41"/>
      <c r="AD324" s="41"/>
      <c r="AE324" s="41"/>
      <c r="AT324" s="22" t="s">
        <v>340</v>
      </c>
      <c r="AU324" s="22" t="s">
        <v>76</v>
      </c>
    </row>
    <row r="325" s="13" customFormat="1">
      <c r="A325" s="13"/>
      <c r="B325" s="201"/>
      <c r="C325" s="13"/>
      <c r="D325" s="195" t="s">
        <v>442</v>
      </c>
      <c r="E325" s="202" t="s">
        <v>3</v>
      </c>
      <c r="F325" s="203" t="s">
        <v>9360</v>
      </c>
      <c r="G325" s="13"/>
      <c r="H325" s="204">
        <v>0.021000000000000001</v>
      </c>
      <c r="I325" s="205"/>
      <c r="J325" s="13"/>
      <c r="K325" s="13"/>
      <c r="L325" s="201"/>
      <c r="M325" s="206"/>
      <c r="N325" s="207"/>
      <c r="O325" s="207"/>
      <c r="P325" s="207"/>
      <c r="Q325" s="207"/>
      <c r="R325" s="207"/>
      <c r="S325" s="207"/>
      <c r="T325" s="208"/>
      <c r="U325" s="13"/>
      <c r="V325" s="13"/>
      <c r="W325" s="13"/>
      <c r="X325" s="13"/>
      <c r="Y325" s="13"/>
      <c r="Z325" s="13"/>
      <c r="AA325" s="13"/>
      <c r="AB325" s="13"/>
      <c r="AC325" s="13"/>
      <c r="AD325" s="13"/>
      <c r="AE325" s="13"/>
      <c r="AT325" s="202" t="s">
        <v>442</v>
      </c>
      <c r="AU325" s="202" t="s">
        <v>76</v>
      </c>
      <c r="AV325" s="13" t="s">
        <v>79</v>
      </c>
      <c r="AW325" s="13" t="s">
        <v>31</v>
      </c>
      <c r="AX325" s="13" t="s">
        <v>69</v>
      </c>
      <c r="AY325" s="202" t="s">
        <v>328</v>
      </c>
    </row>
    <row r="326" s="14" customFormat="1">
      <c r="A326" s="14"/>
      <c r="B326" s="209"/>
      <c r="C326" s="14"/>
      <c r="D326" s="195" t="s">
        <v>442</v>
      </c>
      <c r="E326" s="210" t="s">
        <v>3</v>
      </c>
      <c r="F326" s="211" t="s">
        <v>452</v>
      </c>
      <c r="G326" s="14"/>
      <c r="H326" s="212">
        <v>0.021000000000000001</v>
      </c>
      <c r="I326" s="213"/>
      <c r="J326" s="14"/>
      <c r="K326" s="14"/>
      <c r="L326" s="209"/>
      <c r="M326" s="214"/>
      <c r="N326" s="215"/>
      <c r="O326" s="215"/>
      <c r="P326" s="215"/>
      <c r="Q326" s="215"/>
      <c r="R326" s="215"/>
      <c r="S326" s="215"/>
      <c r="T326" s="216"/>
      <c r="U326" s="14"/>
      <c r="V326" s="14"/>
      <c r="W326" s="14"/>
      <c r="X326" s="14"/>
      <c r="Y326" s="14"/>
      <c r="Z326" s="14"/>
      <c r="AA326" s="14"/>
      <c r="AB326" s="14"/>
      <c r="AC326" s="14"/>
      <c r="AD326" s="14"/>
      <c r="AE326" s="14"/>
      <c r="AT326" s="210" t="s">
        <v>442</v>
      </c>
      <c r="AU326" s="210" t="s">
        <v>76</v>
      </c>
      <c r="AV326" s="14" t="s">
        <v>113</v>
      </c>
      <c r="AW326" s="14" t="s">
        <v>31</v>
      </c>
      <c r="AX326" s="14" t="s">
        <v>76</v>
      </c>
      <c r="AY326" s="210" t="s">
        <v>328</v>
      </c>
    </row>
    <row r="327" s="2" customFormat="1" ht="16.5" customHeight="1">
      <c r="A327" s="41"/>
      <c r="B327" s="176"/>
      <c r="C327" s="224" t="s">
        <v>855</v>
      </c>
      <c r="D327" s="224" t="s">
        <v>539</v>
      </c>
      <c r="E327" s="225" t="s">
        <v>8193</v>
      </c>
      <c r="F327" s="226" t="s">
        <v>8119</v>
      </c>
      <c r="G327" s="227" t="s">
        <v>1388</v>
      </c>
      <c r="H327" s="228">
        <v>21.039999999999999</v>
      </c>
      <c r="I327" s="229"/>
      <c r="J327" s="230">
        <f>ROUND(I327*H327,2)</f>
        <v>0</v>
      </c>
      <c r="K327" s="226" t="s">
        <v>335</v>
      </c>
      <c r="L327" s="231"/>
      <c r="M327" s="232" t="s">
        <v>3</v>
      </c>
      <c r="N327" s="233" t="s">
        <v>40</v>
      </c>
      <c r="O327" s="75"/>
      <c r="P327" s="186">
        <f>O327*H327</f>
        <v>0</v>
      </c>
      <c r="Q327" s="186">
        <v>0</v>
      </c>
      <c r="R327" s="186">
        <f>Q327*H327</f>
        <v>0</v>
      </c>
      <c r="S327" s="186">
        <v>0</v>
      </c>
      <c r="T327" s="187">
        <f>S327*H327</f>
        <v>0</v>
      </c>
      <c r="U327" s="41"/>
      <c r="V327" s="41"/>
      <c r="W327" s="41"/>
      <c r="X327" s="41"/>
      <c r="Y327" s="41"/>
      <c r="Z327" s="41"/>
      <c r="AA327" s="41"/>
      <c r="AB327" s="41"/>
      <c r="AC327" s="41"/>
      <c r="AD327" s="41"/>
      <c r="AE327" s="41"/>
      <c r="AR327" s="188" t="s">
        <v>171</v>
      </c>
      <c r="AT327" s="188" t="s">
        <v>539</v>
      </c>
      <c r="AU327" s="188" t="s">
        <v>76</v>
      </c>
      <c r="AY327" s="22" t="s">
        <v>328</v>
      </c>
      <c r="BE327" s="189">
        <f>IF(N327="základní",J327,0)</f>
        <v>0</v>
      </c>
      <c r="BF327" s="189">
        <f>IF(N327="snížená",J327,0)</f>
        <v>0</v>
      </c>
      <c r="BG327" s="189">
        <f>IF(N327="zákl. přenesená",J327,0)</f>
        <v>0</v>
      </c>
      <c r="BH327" s="189">
        <f>IF(N327="sníž. přenesená",J327,0)</f>
        <v>0</v>
      </c>
      <c r="BI327" s="189">
        <f>IF(N327="nulová",J327,0)</f>
        <v>0</v>
      </c>
      <c r="BJ327" s="22" t="s">
        <v>76</v>
      </c>
      <c r="BK327" s="189">
        <f>ROUND(I327*H327,2)</f>
        <v>0</v>
      </c>
      <c r="BL327" s="22" t="s">
        <v>113</v>
      </c>
      <c r="BM327" s="188" t="s">
        <v>1624</v>
      </c>
    </row>
    <row r="328" s="2" customFormat="1">
      <c r="A328" s="41"/>
      <c r="B328" s="42"/>
      <c r="C328" s="41"/>
      <c r="D328" s="195" t="s">
        <v>340</v>
      </c>
      <c r="E328" s="41"/>
      <c r="F328" s="196" t="s">
        <v>8211</v>
      </c>
      <c r="G328" s="41"/>
      <c r="H328" s="41"/>
      <c r="I328" s="192"/>
      <c r="J328" s="41"/>
      <c r="K328" s="41"/>
      <c r="L328" s="42"/>
      <c r="M328" s="193"/>
      <c r="N328" s="194"/>
      <c r="O328" s="75"/>
      <c r="P328" s="75"/>
      <c r="Q328" s="75"/>
      <c r="R328" s="75"/>
      <c r="S328" s="75"/>
      <c r="T328" s="76"/>
      <c r="U328" s="41"/>
      <c r="V328" s="41"/>
      <c r="W328" s="41"/>
      <c r="X328" s="41"/>
      <c r="Y328" s="41"/>
      <c r="Z328" s="41"/>
      <c r="AA328" s="41"/>
      <c r="AB328" s="41"/>
      <c r="AC328" s="41"/>
      <c r="AD328" s="41"/>
      <c r="AE328" s="41"/>
      <c r="AT328" s="22" t="s">
        <v>340</v>
      </c>
      <c r="AU328" s="22" t="s">
        <v>76</v>
      </c>
    </row>
    <row r="329" s="15" customFormat="1">
      <c r="A329" s="15"/>
      <c r="B329" s="217"/>
      <c r="C329" s="15"/>
      <c r="D329" s="195" t="s">
        <v>442</v>
      </c>
      <c r="E329" s="218" t="s">
        <v>3</v>
      </c>
      <c r="F329" s="219" t="s">
        <v>8213</v>
      </c>
      <c r="G329" s="15"/>
      <c r="H329" s="218" t="s">
        <v>3</v>
      </c>
      <c r="I329" s="220"/>
      <c r="J329" s="15"/>
      <c r="K329" s="15"/>
      <c r="L329" s="217"/>
      <c r="M329" s="221"/>
      <c r="N329" s="222"/>
      <c r="O329" s="222"/>
      <c r="P329" s="222"/>
      <c r="Q329" s="222"/>
      <c r="R329" s="222"/>
      <c r="S329" s="222"/>
      <c r="T329" s="223"/>
      <c r="U329" s="15"/>
      <c r="V329" s="15"/>
      <c r="W329" s="15"/>
      <c r="X329" s="15"/>
      <c r="Y329" s="15"/>
      <c r="Z329" s="15"/>
      <c r="AA329" s="15"/>
      <c r="AB329" s="15"/>
      <c r="AC329" s="15"/>
      <c r="AD329" s="15"/>
      <c r="AE329" s="15"/>
      <c r="AT329" s="218" t="s">
        <v>442</v>
      </c>
      <c r="AU329" s="218" t="s">
        <v>76</v>
      </c>
      <c r="AV329" s="15" t="s">
        <v>76</v>
      </c>
      <c r="AW329" s="15" t="s">
        <v>31</v>
      </c>
      <c r="AX329" s="15" t="s">
        <v>69</v>
      </c>
      <c r="AY329" s="218" t="s">
        <v>328</v>
      </c>
    </row>
    <row r="330" s="13" customFormat="1">
      <c r="A330" s="13"/>
      <c r="B330" s="201"/>
      <c r="C330" s="13"/>
      <c r="D330" s="195" t="s">
        <v>442</v>
      </c>
      <c r="E330" s="202" t="s">
        <v>3</v>
      </c>
      <c r="F330" s="203" t="s">
        <v>9361</v>
      </c>
      <c r="G330" s="13"/>
      <c r="H330" s="204">
        <v>21.039999999999999</v>
      </c>
      <c r="I330" s="205"/>
      <c r="J330" s="13"/>
      <c r="K330" s="13"/>
      <c r="L330" s="201"/>
      <c r="M330" s="206"/>
      <c r="N330" s="207"/>
      <c r="O330" s="207"/>
      <c r="P330" s="207"/>
      <c r="Q330" s="207"/>
      <c r="R330" s="207"/>
      <c r="S330" s="207"/>
      <c r="T330" s="208"/>
      <c r="U330" s="13"/>
      <c r="V330" s="13"/>
      <c r="W330" s="13"/>
      <c r="X330" s="13"/>
      <c r="Y330" s="13"/>
      <c r="Z330" s="13"/>
      <c r="AA330" s="13"/>
      <c r="AB330" s="13"/>
      <c r="AC330" s="13"/>
      <c r="AD330" s="13"/>
      <c r="AE330" s="13"/>
      <c r="AT330" s="202" t="s">
        <v>442</v>
      </c>
      <c r="AU330" s="202" t="s">
        <v>76</v>
      </c>
      <c r="AV330" s="13" t="s">
        <v>79</v>
      </c>
      <c r="AW330" s="13" t="s">
        <v>31</v>
      </c>
      <c r="AX330" s="13" t="s">
        <v>69</v>
      </c>
      <c r="AY330" s="202" t="s">
        <v>328</v>
      </c>
    </row>
    <row r="331" s="14" customFormat="1">
      <c r="A331" s="14"/>
      <c r="B331" s="209"/>
      <c r="C331" s="14"/>
      <c r="D331" s="195" t="s">
        <v>442</v>
      </c>
      <c r="E331" s="210" t="s">
        <v>3</v>
      </c>
      <c r="F331" s="211" t="s">
        <v>452</v>
      </c>
      <c r="G331" s="14"/>
      <c r="H331" s="212">
        <v>21.039999999999999</v>
      </c>
      <c r="I331" s="213"/>
      <c r="J331" s="14"/>
      <c r="K331" s="14"/>
      <c r="L331" s="209"/>
      <c r="M331" s="214"/>
      <c r="N331" s="215"/>
      <c r="O331" s="215"/>
      <c r="P331" s="215"/>
      <c r="Q331" s="215"/>
      <c r="R331" s="215"/>
      <c r="S331" s="215"/>
      <c r="T331" s="216"/>
      <c r="U331" s="14"/>
      <c r="V331" s="14"/>
      <c r="W331" s="14"/>
      <c r="X331" s="14"/>
      <c r="Y331" s="14"/>
      <c r="Z331" s="14"/>
      <c r="AA331" s="14"/>
      <c r="AB331" s="14"/>
      <c r="AC331" s="14"/>
      <c r="AD331" s="14"/>
      <c r="AE331" s="14"/>
      <c r="AT331" s="210" t="s">
        <v>442</v>
      </c>
      <c r="AU331" s="210" t="s">
        <v>76</v>
      </c>
      <c r="AV331" s="14" t="s">
        <v>113</v>
      </c>
      <c r="AW331" s="14" t="s">
        <v>31</v>
      </c>
      <c r="AX331" s="14" t="s">
        <v>76</v>
      </c>
      <c r="AY331" s="210" t="s">
        <v>328</v>
      </c>
    </row>
    <row r="332" s="2" customFormat="1" ht="33" customHeight="1">
      <c r="A332" s="41"/>
      <c r="B332" s="176"/>
      <c r="C332" s="177" t="s">
        <v>862</v>
      </c>
      <c r="D332" s="177" t="s">
        <v>331</v>
      </c>
      <c r="E332" s="178" t="s">
        <v>8215</v>
      </c>
      <c r="F332" s="179" t="s">
        <v>8216</v>
      </c>
      <c r="G332" s="180" t="s">
        <v>439</v>
      </c>
      <c r="H332" s="181">
        <v>2104</v>
      </c>
      <c r="I332" s="182"/>
      <c r="J332" s="183">
        <f>ROUND(I332*H332,2)</f>
        <v>0</v>
      </c>
      <c r="K332" s="179" t="s">
        <v>335</v>
      </c>
      <c r="L332" s="42"/>
      <c r="M332" s="184" t="s">
        <v>3</v>
      </c>
      <c r="N332" s="185" t="s">
        <v>40</v>
      </c>
      <c r="O332" s="75"/>
      <c r="P332" s="186">
        <f>O332*H332</f>
        <v>0</v>
      </c>
      <c r="Q332" s="186">
        <v>0</v>
      </c>
      <c r="R332" s="186">
        <f>Q332*H332</f>
        <v>0</v>
      </c>
      <c r="S332" s="186">
        <v>0</v>
      </c>
      <c r="T332" s="187">
        <f>S332*H332</f>
        <v>0</v>
      </c>
      <c r="U332" s="41"/>
      <c r="V332" s="41"/>
      <c r="W332" s="41"/>
      <c r="X332" s="41"/>
      <c r="Y332" s="41"/>
      <c r="Z332" s="41"/>
      <c r="AA332" s="41"/>
      <c r="AB332" s="41"/>
      <c r="AC332" s="41"/>
      <c r="AD332" s="41"/>
      <c r="AE332" s="41"/>
      <c r="AR332" s="188" t="s">
        <v>113</v>
      </c>
      <c r="AT332" s="188" t="s">
        <v>331</v>
      </c>
      <c r="AU332" s="188" t="s">
        <v>76</v>
      </c>
      <c r="AY332" s="22" t="s">
        <v>328</v>
      </c>
      <c r="BE332" s="189">
        <f>IF(N332="základní",J332,0)</f>
        <v>0</v>
      </c>
      <c r="BF332" s="189">
        <f>IF(N332="snížená",J332,0)</f>
        <v>0</v>
      </c>
      <c r="BG332" s="189">
        <f>IF(N332="zákl. přenesená",J332,0)</f>
        <v>0</v>
      </c>
      <c r="BH332" s="189">
        <f>IF(N332="sníž. přenesená",J332,0)</f>
        <v>0</v>
      </c>
      <c r="BI332" s="189">
        <f>IF(N332="nulová",J332,0)</f>
        <v>0</v>
      </c>
      <c r="BJ332" s="22" t="s">
        <v>76</v>
      </c>
      <c r="BK332" s="189">
        <f>ROUND(I332*H332,2)</f>
        <v>0</v>
      </c>
      <c r="BL332" s="22" t="s">
        <v>113</v>
      </c>
      <c r="BM332" s="188" t="s">
        <v>1627</v>
      </c>
    </row>
    <row r="333" s="2" customFormat="1">
      <c r="A333" s="41"/>
      <c r="B333" s="42"/>
      <c r="C333" s="41"/>
      <c r="D333" s="190" t="s">
        <v>338</v>
      </c>
      <c r="E333" s="41"/>
      <c r="F333" s="191" t="s">
        <v>8217</v>
      </c>
      <c r="G333" s="41"/>
      <c r="H333" s="41"/>
      <c r="I333" s="192"/>
      <c r="J333" s="41"/>
      <c r="K333" s="41"/>
      <c r="L333" s="42"/>
      <c r="M333" s="193"/>
      <c r="N333" s="194"/>
      <c r="O333" s="75"/>
      <c r="P333" s="75"/>
      <c r="Q333" s="75"/>
      <c r="R333" s="75"/>
      <c r="S333" s="75"/>
      <c r="T333" s="76"/>
      <c r="U333" s="41"/>
      <c r="V333" s="41"/>
      <c r="W333" s="41"/>
      <c r="X333" s="41"/>
      <c r="Y333" s="41"/>
      <c r="Z333" s="41"/>
      <c r="AA333" s="41"/>
      <c r="AB333" s="41"/>
      <c r="AC333" s="41"/>
      <c r="AD333" s="41"/>
      <c r="AE333" s="41"/>
      <c r="AT333" s="22" t="s">
        <v>338</v>
      </c>
      <c r="AU333" s="22" t="s">
        <v>76</v>
      </c>
    </row>
    <row r="334" s="15" customFormat="1">
      <c r="A334" s="15"/>
      <c r="B334" s="217"/>
      <c r="C334" s="15"/>
      <c r="D334" s="195" t="s">
        <v>442</v>
      </c>
      <c r="E334" s="218" t="s">
        <v>3</v>
      </c>
      <c r="F334" s="219" t="s">
        <v>8188</v>
      </c>
      <c r="G334" s="15"/>
      <c r="H334" s="218" t="s">
        <v>3</v>
      </c>
      <c r="I334" s="220"/>
      <c r="J334" s="15"/>
      <c r="K334" s="15"/>
      <c r="L334" s="217"/>
      <c r="M334" s="221"/>
      <c r="N334" s="222"/>
      <c r="O334" s="222"/>
      <c r="P334" s="222"/>
      <c r="Q334" s="222"/>
      <c r="R334" s="222"/>
      <c r="S334" s="222"/>
      <c r="T334" s="223"/>
      <c r="U334" s="15"/>
      <c r="V334" s="15"/>
      <c r="W334" s="15"/>
      <c r="X334" s="15"/>
      <c r="Y334" s="15"/>
      <c r="Z334" s="15"/>
      <c r="AA334" s="15"/>
      <c r="AB334" s="15"/>
      <c r="AC334" s="15"/>
      <c r="AD334" s="15"/>
      <c r="AE334" s="15"/>
      <c r="AT334" s="218" t="s">
        <v>442</v>
      </c>
      <c r="AU334" s="218" t="s">
        <v>76</v>
      </c>
      <c r="AV334" s="15" t="s">
        <v>76</v>
      </c>
      <c r="AW334" s="15" t="s">
        <v>31</v>
      </c>
      <c r="AX334" s="15" t="s">
        <v>69</v>
      </c>
      <c r="AY334" s="218" t="s">
        <v>328</v>
      </c>
    </row>
    <row r="335" s="13" customFormat="1">
      <c r="A335" s="13"/>
      <c r="B335" s="201"/>
      <c r="C335" s="13"/>
      <c r="D335" s="195" t="s">
        <v>442</v>
      </c>
      <c r="E335" s="202" t="s">
        <v>3</v>
      </c>
      <c r="F335" s="203" t="s">
        <v>9362</v>
      </c>
      <c r="G335" s="13"/>
      <c r="H335" s="204">
        <v>2104</v>
      </c>
      <c r="I335" s="205"/>
      <c r="J335" s="13"/>
      <c r="K335" s="13"/>
      <c r="L335" s="201"/>
      <c r="M335" s="206"/>
      <c r="N335" s="207"/>
      <c r="O335" s="207"/>
      <c r="P335" s="207"/>
      <c r="Q335" s="207"/>
      <c r="R335" s="207"/>
      <c r="S335" s="207"/>
      <c r="T335" s="208"/>
      <c r="U335" s="13"/>
      <c r="V335" s="13"/>
      <c r="W335" s="13"/>
      <c r="X335" s="13"/>
      <c r="Y335" s="13"/>
      <c r="Z335" s="13"/>
      <c r="AA335" s="13"/>
      <c r="AB335" s="13"/>
      <c r="AC335" s="13"/>
      <c r="AD335" s="13"/>
      <c r="AE335" s="13"/>
      <c r="AT335" s="202" t="s">
        <v>442</v>
      </c>
      <c r="AU335" s="202" t="s">
        <v>76</v>
      </c>
      <c r="AV335" s="13" t="s">
        <v>79</v>
      </c>
      <c r="AW335" s="13" t="s">
        <v>31</v>
      </c>
      <c r="AX335" s="13" t="s">
        <v>69</v>
      </c>
      <c r="AY335" s="202" t="s">
        <v>328</v>
      </c>
    </row>
    <row r="336" s="14" customFormat="1">
      <c r="A336" s="14"/>
      <c r="B336" s="209"/>
      <c r="C336" s="14"/>
      <c r="D336" s="195" t="s">
        <v>442</v>
      </c>
      <c r="E336" s="210" t="s">
        <v>3</v>
      </c>
      <c r="F336" s="211" t="s">
        <v>452</v>
      </c>
      <c r="G336" s="14"/>
      <c r="H336" s="212">
        <v>2104</v>
      </c>
      <c r="I336" s="213"/>
      <c r="J336" s="14"/>
      <c r="K336" s="14"/>
      <c r="L336" s="209"/>
      <c r="M336" s="214"/>
      <c r="N336" s="215"/>
      <c r="O336" s="215"/>
      <c r="P336" s="215"/>
      <c r="Q336" s="215"/>
      <c r="R336" s="215"/>
      <c r="S336" s="215"/>
      <c r="T336" s="216"/>
      <c r="U336" s="14"/>
      <c r="V336" s="14"/>
      <c r="W336" s="14"/>
      <c r="X336" s="14"/>
      <c r="Y336" s="14"/>
      <c r="Z336" s="14"/>
      <c r="AA336" s="14"/>
      <c r="AB336" s="14"/>
      <c r="AC336" s="14"/>
      <c r="AD336" s="14"/>
      <c r="AE336" s="14"/>
      <c r="AT336" s="210" t="s">
        <v>442</v>
      </c>
      <c r="AU336" s="210" t="s">
        <v>76</v>
      </c>
      <c r="AV336" s="14" t="s">
        <v>113</v>
      </c>
      <c r="AW336" s="14" t="s">
        <v>31</v>
      </c>
      <c r="AX336" s="14" t="s">
        <v>76</v>
      </c>
      <c r="AY336" s="210" t="s">
        <v>328</v>
      </c>
    </row>
    <row r="337" s="12" customFormat="1" ht="25.92" customHeight="1">
      <c r="A337" s="12"/>
      <c r="B337" s="163"/>
      <c r="C337" s="12"/>
      <c r="D337" s="164" t="s">
        <v>68</v>
      </c>
      <c r="E337" s="165" t="s">
        <v>8430</v>
      </c>
      <c r="F337" s="165" t="s">
        <v>8431</v>
      </c>
      <c r="G337" s="12"/>
      <c r="H337" s="12"/>
      <c r="I337" s="166"/>
      <c r="J337" s="167">
        <f>BK337</f>
        <v>0</v>
      </c>
      <c r="K337" s="12"/>
      <c r="L337" s="163"/>
      <c r="M337" s="168"/>
      <c r="N337" s="169"/>
      <c r="O337" s="169"/>
      <c r="P337" s="170">
        <f>SUM(P338:P395)</f>
        <v>0</v>
      </c>
      <c r="Q337" s="169"/>
      <c r="R337" s="170">
        <f>SUM(R338:R395)</f>
        <v>0</v>
      </c>
      <c r="S337" s="169"/>
      <c r="T337" s="171">
        <f>SUM(T338:T395)</f>
        <v>0</v>
      </c>
      <c r="U337" s="12"/>
      <c r="V337" s="12"/>
      <c r="W337" s="12"/>
      <c r="X337" s="12"/>
      <c r="Y337" s="12"/>
      <c r="Z337" s="12"/>
      <c r="AA337" s="12"/>
      <c r="AB337" s="12"/>
      <c r="AC337" s="12"/>
      <c r="AD337" s="12"/>
      <c r="AE337" s="12"/>
      <c r="AR337" s="164" t="s">
        <v>76</v>
      </c>
      <c r="AT337" s="172" t="s">
        <v>68</v>
      </c>
      <c r="AU337" s="172" t="s">
        <v>69</v>
      </c>
      <c r="AY337" s="164" t="s">
        <v>328</v>
      </c>
      <c r="BK337" s="173">
        <f>SUM(BK338:BK395)</f>
        <v>0</v>
      </c>
    </row>
    <row r="338" s="2" customFormat="1" ht="49.05" customHeight="1">
      <c r="A338" s="41"/>
      <c r="B338" s="176"/>
      <c r="C338" s="177" t="s">
        <v>174</v>
      </c>
      <c r="D338" s="177" t="s">
        <v>331</v>
      </c>
      <c r="E338" s="178" t="s">
        <v>8433</v>
      </c>
      <c r="F338" s="179" t="s">
        <v>9363</v>
      </c>
      <c r="G338" s="180" t="s">
        <v>439</v>
      </c>
      <c r="H338" s="181">
        <v>75</v>
      </c>
      <c r="I338" s="182"/>
      <c r="J338" s="183">
        <f>ROUND(I338*H338,2)</f>
        <v>0</v>
      </c>
      <c r="K338" s="179" t="s">
        <v>3</v>
      </c>
      <c r="L338" s="42"/>
      <c r="M338" s="184" t="s">
        <v>3</v>
      </c>
      <c r="N338" s="185" t="s">
        <v>40</v>
      </c>
      <c r="O338" s="75"/>
      <c r="P338" s="186">
        <f>O338*H338</f>
        <v>0</v>
      </c>
      <c r="Q338" s="186">
        <v>0</v>
      </c>
      <c r="R338" s="186">
        <f>Q338*H338</f>
        <v>0</v>
      </c>
      <c r="S338" s="186">
        <v>0</v>
      </c>
      <c r="T338" s="187">
        <f>S338*H338</f>
        <v>0</v>
      </c>
      <c r="U338" s="41"/>
      <c r="V338" s="41"/>
      <c r="W338" s="41"/>
      <c r="X338" s="41"/>
      <c r="Y338" s="41"/>
      <c r="Z338" s="41"/>
      <c r="AA338" s="41"/>
      <c r="AB338" s="41"/>
      <c r="AC338" s="41"/>
      <c r="AD338" s="41"/>
      <c r="AE338" s="41"/>
      <c r="AR338" s="188" t="s">
        <v>113</v>
      </c>
      <c r="AT338" s="188" t="s">
        <v>331</v>
      </c>
      <c r="AU338" s="188" t="s">
        <v>76</v>
      </c>
      <c r="AY338" s="22" t="s">
        <v>328</v>
      </c>
      <c r="BE338" s="189">
        <f>IF(N338="základní",J338,0)</f>
        <v>0</v>
      </c>
      <c r="BF338" s="189">
        <f>IF(N338="snížená",J338,0)</f>
        <v>0</v>
      </c>
      <c r="BG338" s="189">
        <f>IF(N338="zákl. přenesená",J338,0)</f>
        <v>0</v>
      </c>
      <c r="BH338" s="189">
        <f>IF(N338="sníž. přenesená",J338,0)</f>
        <v>0</v>
      </c>
      <c r="BI338" s="189">
        <f>IF(N338="nulová",J338,0)</f>
        <v>0</v>
      </c>
      <c r="BJ338" s="22" t="s">
        <v>76</v>
      </c>
      <c r="BK338" s="189">
        <f>ROUND(I338*H338,2)</f>
        <v>0</v>
      </c>
      <c r="BL338" s="22" t="s">
        <v>113</v>
      </c>
      <c r="BM338" s="188" t="s">
        <v>1630</v>
      </c>
    </row>
    <row r="339" s="2" customFormat="1" ht="16.5" customHeight="1">
      <c r="A339" s="41"/>
      <c r="B339" s="176"/>
      <c r="C339" s="224" t="s">
        <v>177</v>
      </c>
      <c r="D339" s="224" t="s">
        <v>539</v>
      </c>
      <c r="E339" s="225" t="s">
        <v>8156</v>
      </c>
      <c r="F339" s="226" t="s">
        <v>8157</v>
      </c>
      <c r="G339" s="227" t="s">
        <v>3585</v>
      </c>
      <c r="H339" s="228">
        <v>0.037999999999999999</v>
      </c>
      <c r="I339" s="229"/>
      <c r="J339" s="230">
        <f>ROUND(I339*H339,2)</f>
        <v>0</v>
      </c>
      <c r="K339" s="226" t="s">
        <v>335</v>
      </c>
      <c r="L339" s="231"/>
      <c r="M339" s="232" t="s">
        <v>3</v>
      </c>
      <c r="N339" s="233" t="s">
        <v>40</v>
      </c>
      <c r="O339" s="75"/>
      <c r="P339" s="186">
        <f>O339*H339</f>
        <v>0</v>
      </c>
      <c r="Q339" s="186">
        <v>0</v>
      </c>
      <c r="R339" s="186">
        <f>Q339*H339</f>
        <v>0</v>
      </c>
      <c r="S339" s="186">
        <v>0</v>
      </c>
      <c r="T339" s="187">
        <f>S339*H339</f>
        <v>0</v>
      </c>
      <c r="U339" s="41"/>
      <c r="V339" s="41"/>
      <c r="W339" s="41"/>
      <c r="X339" s="41"/>
      <c r="Y339" s="41"/>
      <c r="Z339" s="41"/>
      <c r="AA339" s="41"/>
      <c r="AB339" s="41"/>
      <c r="AC339" s="41"/>
      <c r="AD339" s="41"/>
      <c r="AE339" s="41"/>
      <c r="AR339" s="188" t="s">
        <v>171</v>
      </c>
      <c r="AT339" s="188" t="s">
        <v>539</v>
      </c>
      <c r="AU339" s="188" t="s">
        <v>76</v>
      </c>
      <c r="AY339" s="22" t="s">
        <v>328</v>
      </c>
      <c r="BE339" s="189">
        <f>IF(N339="základní",J339,0)</f>
        <v>0</v>
      </c>
      <c r="BF339" s="189">
        <f>IF(N339="snížená",J339,0)</f>
        <v>0</v>
      </c>
      <c r="BG339" s="189">
        <f>IF(N339="zákl. přenesená",J339,0)</f>
        <v>0</v>
      </c>
      <c r="BH339" s="189">
        <f>IF(N339="sníž. přenesená",J339,0)</f>
        <v>0</v>
      </c>
      <c r="BI339" s="189">
        <f>IF(N339="nulová",J339,0)</f>
        <v>0</v>
      </c>
      <c r="BJ339" s="22" t="s">
        <v>76</v>
      </c>
      <c r="BK339" s="189">
        <f>ROUND(I339*H339,2)</f>
        <v>0</v>
      </c>
      <c r="BL339" s="22" t="s">
        <v>113</v>
      </c>
      <c r="BM339" s="188" t="s">
        <v>1634</v>
      </c>
    </row>
    <row r="340" s="2" customFormat="1" ht="37.8" customHeight="1">
      <c r="A340" s="41"/>
      <c r="B340" s="176"/>
      <c r="C340" s="177" t="s">
        <v>180</v>
      </c>
      <c r="D340" s="177" t="s">
        <v>331</v>
      </c>
      <c r="E340" s="178" t="s">
        <v>8221</v>
      </c>
      <c r="F340" s="179" t="s">
        <v>8222</v>
      </c>
      <c r="G340" s="180" t="s">
        <v>439</v>
      </c>
      <c r="H340" s="181">
        <v>75</v>
      </c>
      <c r="I340" s="182"/>
      <c r="J340" s="183">
        <f>ROUND(I340*H340,2)</f>
        <v>0</v>
      </c>
      <c r="K340" s="179" t="s">
        <v>335</v>
      </c>
      <c r="L340" s="42"/>
      <c r="M340" s="184" t="s">
        <v>3</v>
      </c>
      <c r="N340" s="185" t="s">
        <v>40</v>
      </c>
      <c r="O340" s="75"/>
      <c r="P340" s="186">
        <f>O340*H340</f>
        <v>0</v>
      </c>
      <c r="Q340" s="186">
        <v>0</v>
      </c>
      <c r="R340" s="186">
        <f>Q340*H340</f>
        <v>0</v>
      </c>
      <c r="S340" s="186">
        <v>0</v>
      </c>
      <c r="T340" s="187">
        <f>S340*H340</f>
        <v>0</v>
      </c>
      <c r="U340" s="41"/>
      <c r="V340" s="41"/>
      <c r="W340" s="41"/>
      <c r="X340" s="41"/>
      <c r="Y340" s="41"/>
      <c r="Z340" s="41"/>
      <c r="AA340" s="41"/>
      <c r="AB340" s="41"/>
      <c r="AC340" s="41"/>
      <c r="AD340" s="41"/>
      <c r="AE340" s="41"/>
      <c r="AR340" s="188" t="s">
        <v>113</v>
      </c>
      <c r="AT340" s="188" t="s">
        <v>331</v>
      </c>
      <c r="AU340" s="188" t="s">
        <v>76</v>
      </c>
      <c r="AY340" s="22" t="s">
        <v>328</v>
      </c>
      <c r="BE340" s="189">
        <f>IF(N340="základní",J340,0)</f>
        <v>0</v>
      </c>
      <c r="BF340" s="189">
        <f>IF(N340="snížená",J340,0)</f>
        <v>0</v>
      </c>
      <c r="BG340" s="189">
        <f>IF(N340="zákl. přenesená",J340,0)</f>
        <v>0</v>
      </c>
      <c r="BH340" s="189">
        <f>IF(N340="sníž. přenesená",J340,0)</f>
        <v>0</v>
      </c>
      <c r="BI340" s="189">
        <f>IF(N340="nulová",J340,0)</f>
        <v>0</v>
      </c>
      <c r="BJ340" s="22" t="s">
        <v>76</v>
      </c>
      <c r="BK340" s="189">
        <f>ROUND(I340*H340,2)</f>
        <v>0</v>
      </c>
      <c r="BL340" s="22" t="s">
        <v>113</v>
      </c>
      <c r="BM340" s="188" t="s">
        <v>1637</v>
      </c>
    </row>
    <row r="341" s="2" customFormat="1">
      <c r="A341" s="41"/>
      <c r="B341" s="42"/>
      <c r="C341" s="41"/>
      <c r="D341" s="190" t="s">
        <v>338</v>
      </c>
      <c r="E341" s="41"/>
      <c r="F341" s="191" t="s">
        <v>8223</v>
      </c>
      <c r="G341" s="41"/>
      <c r="H341" s="41"/>
      <c r="I341" s="192"/>
      <c r="J341" s="41"/>
      <c r="K341" s="41"/>
      <c r="L341" s="42"/>
      <c r="M341" s="193"/>
      <c r="N341" s="194"/>
      <c r="O341" s="75"/>
      <c r="P341" s="75"/>
      <c r="Q341" s="75"/>
      <c r="R341" s="75"/>
      <c r="S341" s="75"/>
      <c r="T341" s="76"/>
      <c r="U341" s="41"/>
      <c r="V341" s="41"/>
      <c r="W341" s="41"/>
      <c r="X341" s="41"/>
      <c r="Y341" s="41"/>
      <c r="Z341" s="41"/>
      <c r="AA341" s="41"/>
      <c r="AB341" s="41"/>
      <c r="AC341" s="41"/>
      <c r="AD341" s="41"/>
      <c r="AE341" s="41"/>
      <c r="AT341" s="22" t="s">
        <v>338</v>
      </c>
      <c r="AU341" s="22" t="s">
        <v>76</v>
      </c>
    </row>
    <row r="342" s="2" customFormat="1" ht="44.25" customHeight="1">
      <c r="A342" s="41"/>
      <c r="B342" s="176"/>
      <c r="C342" s="177" t="s">
        <v>879</v>
      </c>
      <c r="D342" s="177" t="s">
        <v>331</v>
      </c>
      <c r="E342" s="178" t="s">
        <v>8435</v>
      </c>
      <c r="F342" s="179" t="s">
        <v>8436</v>
      </c>
      <c r="G342" s="180" t="s">
        <v>574</v>
      </c>
      <c r="H342" s="181">
        <v>414</v>
      </c>
      <c r="I342" s="182"/>
      <c r="J342" s="183">
        <f>ROUND(I342*H342,2)</f>
        <v>0</v>
      </c>
      <c r="K342" s="179" t="s">
        <v>335</v>
      </c>
      <c r="L342" s="42"/>
      <c r="M342" s="184" t="s">
        <v>3</v>
      </c>
      <c r="N342" s="185" t="s">
        <v>40</v>
      </c>
      <c r="O342" s="75"/>
      <c r="P342" s="186">
        <f>O342*H342</f>
        <v>0</v>
      </c>
      <c r="Q342" s="186">
        <v>0</v>
      </c>
      <c r="R342" s="186">
        <f>Q342*H342</f>
        <v>0</v>
      </c>
      <c r="S342" s="186">
        <v>0</v>
      </c>
      <c r="T342" s="187">
        <f>S342*H342</f>
        <v>0</v>
      </c>
      <c r="U342" s="41"/>
      <c r="V342" s="41"/>
      <c r="W342" s="41"/>
      <c r="X342" s="41"/>
      <c r="Y342" s="41"/>
      <c r="Z342" s="41"/>
      <c r="AA342" s="41"/>
      <c r="AB342" s="41"/>
      <c r="AC342" s="41"/>
      <c r="AD342" s="41"/>
      <c r="AE342" s="41"/>
      <c r="AR342" s="188" t="s">
        <v>113</v>
      </c>
      <c r="AT342" s="188" t="s">
        <v>331</v>
      </c>
      <c r="AU342" s="188" t="s">
        <v>76</v>
      </c>
      <c r="AY342" s="22" t="s">
        <v>328</v>
      </c>
      <c r="BE342" s="189">
        <f>IF(N342="základní",J342,0)</f>
        <v>0</v>
      </c>
      <c r="BF342" s="189">
        <f>IF(N342="snížená",J342,0)</f>
        <v>0</v>
      </c>
      <c r="BG342" s="189">
        <f>IF(N342="zákl. přenesená",J342,0)</f>
        <v>0</v>
      </c>
      <c r="BH342" s="189">
        <f>IF(N342="sníž. přenesená",J342,0)</f>
        <v>0</v>
      </c>
      <c r="BI342" s="189">
        <f>IF(N342="nulová",J342,0)</f>
        <v>0</v>
      </c>
      <c r="BJ342" s="22" t="s">
        <v>76</v>
      </c>
      <c r="BK342" s="189">
        <f>ROUND(I342*H342,2)</f>
        <v>0</v>
      </c>
      <c r="BL342" s="22" t="s">
        <v>113</v>
      </c>
      <c r="BM342" s="188" t="s">
        <v>1640</v>
      </c>
    </row>
    <row r="343" s="2" customFormat="1">
      <c r="A343" s="41"/>
      <c r="B343" s="42"/>
      <c r="C343" s="41"/>
      <c r="D343" s="190" t="s">
        <v>338</v>
      </c>
      <c r="E343" s="41"/>
      <c r="F343" s="191" t="s">
        <v>8437</v>
      </c>
      <c r="G343" s="41"/>
      <c r="H343" s="41"/>
      <c r="I343" s="192"/>
      <c r="J343" s="41"/>
      <c r="K343" s="41"/>
      <c r="L343" s="42"/>
      <c r="M343" s="193"/>
      <c r="N343" s="194"/>
      <c r="O343" s="75"/>
      <c r="P343" s="75"/>
      <c r="Q343" s="75"/>
      <c r="R343" s="75"/>
      <c r="S343" s="75"/>
      <c r="T343" s="76"/>
      <c r="U343" s="41"/>
      <c r="V343" s="41"/>
      <c r="W343" s="41"/>
      <c r="X343" s="41"/>
      <c r="Y343" s="41"/>
      <c r="Z343" s="41"/>
      <c r="AA343" s="41"/>
      <c r="AB343" s="41"/>
      <c r="AC343" s="41"/>
      <c r="AD343" s="41"/>
      <c r="AE343" s="41"/>
      <c r="AT343" s="22" t="s">
        <v>338</v>
      </c>
      <c r="AU343" s="22" t="s">
        <v>76</v>
      </c>
    </row>
    <row r="344" s="2" customFormat="1" ht="44.25" customHeight="1">
      <c r="A344" s="41"/>
      <c r="B344" s="176"/>
      <c r="C344" s="177" t="s">
        <v>887</v>
      </c>
      <c r="D344" s="177" t="s">
        <v>331</v>
      </c>
      <c r="E344" s="178" t="s">
        <v>8438</v>
      </c>
      <c r="F344" s="179" t="s">
        <v>8439</v>
      </c>
      <c r="G344" s="180" t="s">
        <v>574</v>
      </c>
      <c r="H344" s="181">
        <v>414</v>
      </c>
      <c r="I344" s="182"/>
      <c r="J344" s="183">
        <f>ROUND(I344*H344,2)</f>
        <v>0</v>
      </c>
      <c r="K344" s="179" t="s">
        <v>335</v>
      </c>
      <c r="L344" s="42"/>
      <c r="M344" s="184" t="s">
        <v>3</v>
      </c>
      <c r="N344" s="185" t="s">
        <v>40</v>
      </c>
      <c r="O344" s="75"/>
      <c r="P344" s="186">
        <f>O344*H344</f>
        <v>0</v>
      </c>
      <c r="Q344" s="186">
        <v>0</v>
      </c>
      <c r="R344" s="186">
        <f>Q344*H344</f>
        <v>0</v>
      </c>
      <c r="S344" s="186">
        <v>0</v>
      </c>
      <c r="T344" s="187">
        <f>S344*H344</f>
        <v>0</v>
      </c>
      <c r="U344" s="41"/>
      <c r="V344" s="41"/>
      <c r="W344" s="41"/>
      <c r="X344" s="41"/>
      <c r="Y344" s="41"/>
      <c r="Z344" s="41"/>
      <c r="AA344" s="41"/>
      <c r="AB344" s="41"/>
      <c r="AC344" s="41"/>
      <c r="AD344" s="41"/>
      <c r="AE344" s="41"/>
      <c r="AR344" s="188" t="s">
        <v>113</v>
      </c>
      <c r="AT344" s="188" t="s">
        <v>331</v>
      </c>
      <c r="AU344" s="188" t="s">
        <v>76</v>
      </c>
      <c r="AY344" s="22" t="s">
        <v>328</v>
      </c>
      <c r="BE344" s="189">
        <f>IF(N344="základní",J344,0)</f>
        <v>0</v>
      </c>
      <c r="BF344" s="189">
        <f>IF(N344="snížená",J344,0)</f>
        <v>0</v>
      </c>
      <c r="BG344" s="189">
        <f>IF(N344="zákl. přenesená",J344,0)</f>
        <v>0</v>
      </c>
      <c r="BH344" s="189">
        <f>IF(N344="sníž. přenesená",J344,0)</f>
        <v>0</v>
      </c>
      <c r="BI344" s="189">
        <f>IF(N344="nulová",J344,0)</f>
        <v>0</v>
      </c>
      <c r="BJ344" s="22" t="s">
        <v>76</v>
      </c>
      <c r="BK344" s="189">
        <f>ROUND(I344*H344,2)</f>
        <v>0</v>
      </c>
      <c r="BL344" s="22" t="s">
        <v>113</v>
      </c>
      <c r="BM344" s="188" t="s">
        <v>1643</v>
      </c>
    </row>
    <row r="345" s="2" customFormat="1">
      <c r="A345" s="41"/>
      <c r="B345" s="42"/>
      <c r="C345" s="41"/>
      <c r="D345" s="190" t="s">
        <v>338</v>
      </c>
      <c r="E345" s="41"/>
      <c r="F345" s="191" t="s">
        <v>8440</v>
      </c>
      <c r="G345" s="41"/>
      <c r="H345" s="41"/>
      <c r="I345" s="192"/>
      <c r="J345" s="41"/>
      <c r="K345" s="41"/>
      <c r="L345" s="42"/>
      <c r="M345" s="193"/>
      <c r="N345" s="194"/>
      <c r="O345" s="75"/>
      <c r="P345" s="75"/>
      <c r="Q345" s="75"/>
      <c r="R345" s="75"/>
      <c r="S345" s="75"/>
      <c r="T345" s="76"/>
      <c r="U345" s="41"/>
      <c r="V345" s="41"/>
      <c r="W345" s="41"/>
      <c r="X345" s="41"/>
      <c r="Y345" s="41"/>
      <c r="Z345" s="41"/>
      <c r="AA345" s="41"/>
      <c r="AB345" s="41"/>
      <c r="AC345" s="41"/>
      <c r="AD345" s="41"/>
      <c r="AE345" s="41"/>
      <c r="AT345" s="22" t="s">
        <v>338</v>
      </c>
      <c r="AU345" s="22" t="s">
        <v>76</v>
      </c>
    </row>
    <row r="346" s="2" customFormat="1" ht="21.75" customHeight="1">
      <c r="A346" s="41"/>
      <c r="B346" s="176"/>
      <c r="C346" s="224" t="s">
        <v>896</v>
      </c>
      <c r="D346" s="224" t="s">
        <v>539</v>
      </c>
      <c r="E346" s="225" t="s">
        <v>8988</v>
      </c>
      <c r="F346" s="226" t="s">
        <v>9364</v>
      </c>
      <c r="G346" s="227" t="s">
        <v>574</v>
      </c>
      <c r="H346" s="228">
        <v>77</v>
      </c>
      <c r="I346" s="229"/>
      <c r="J346" s="230">
        <f>ROUND(I346*H346,2)</f>
        <v>0</v>
      </c>
      <c r="K346" s="226" t="s">
        <v>3</v>
      </c>
      <c r="L346" s="231"/>
      <c r="M346" s="232" t="s">
        <v>3</v>
      </c>
      <c r="N346" s="233" t="s">
        <v>40</v>
      </c>
      <c r="O346" s="75"/>
      <c r="P346" s="186">
        <f>O346*H346</f>
        <v>0</v>
      </c>
      <c r="Q346" s="186">
        <v>0</v>
      </c>
      <c r="R346" s="186">
        <f>Q346*H346</f>
        <v>0</v>
      </c>
      <c r="S346" s="186">
        <v>0</v>
      </c>
      <c r="T346" s="187">
        <f>S346*H346</f>
        <v>0</v>
      </c>
      <c r="U346" s="41"/>
      <c r="V346" s="41"/>
      <c r="W346" s="41"/>
      <c r="X346" s="41"/>
      <c r="Y346" s="41"/>
      <c r="Z346" s="41"/>
      <c r="AA346" s="41"/>
      <c r="AB346" s="41"/>
      <c r="AC346" s="41"/>
      <c r="AD346" s="41"/>
      <c r="AE346" s="41"/>
      <c r="AR346" s="188" t="s">
        <v>171</v>
      </c>
      <c r="AT346" s="188" t="s">
        <v>539</v>
      </c>
      <c r="AU346" s="188" t="s">
        <v>76</v>
      </c>
      <c r="AY346" s="22" t="s">
        <v>328</v>
      </c>
      <c r="BE346" s="189">
        <f>IF(N346="základní",J346,0)</f>
        <v>0</v>
      </c>
      <c r="BF346" s="189">
        <f>IF(N346="snížená",J346,0)</f>
        <v>0</v>
      </c>
      <c r="BG346" s="189">
        <f>IF(N346="zákl. přenesená",J346,0)</f>
        <v>0</v>
      </c>
      <c r="BH346" s="189">
        <f>IF(N346="sníž. přenesená",J346,0)</f>
        <v>0</v>
      </c>
      <c r="BI346" s="189">
        <f>IF(N346="nulová",J346,0)</f>
        <v>0</v>
      </c>
      <c r="BJ346" s="22" t="s">
        <v>76</v>
      </c>
      <c r="BK346" s="189">
        <f>ROUND(I346*H346,2)</f>
        <v>0</v>
      </c>
      <c r="BL346" s="22" t="s">
        <v>113</v>
      </c>
      <c r="BM346" s="188" t="s">
        <v>1647</v>
      </c>
    </row>
    <row r="347" s="2" customFormat="1" ht="24.15" customHeight="1">
      <c r="A347" s="41"/>
      <c r="B347" s="176"/>
      <c r="C347" s="224" t="s">
        <v>903</v>
      </c>
      <c r="D347" s="224" t="s">
        <v>539</v>
      </c>
      <c r="E347" s="225" t="s">
        <v>9365</v>
      </c>
      <c r="F347" s="226" t="s">
        <v>9366</v>
      </c>
      <c r="G347" s="227" t="s">
        <v>574</v>
      </c>
      <c r="H347" s="228">
        <v>89</v>
      </c>
      <c r="I347" s="229"/>
      <c r="J347" s="230">
        <f>ROUND(I347*H347,2)</f>
        <v>0</v>
      </c>
      <c r="K347" s="226" t="s">
        <v>3</v>
      </c>
      <c r="L347" s="231"/>
      <c r="M347" s="232" t="s">
        <v>3</v>
      </c>
      <c r="N347" s="233" t="s">
        <v>40</v>
      </c>
      <c r="O347" s="75"/>
      <c r="P347" s="186">
        <f>O347*H347</f>
        <v>0</v>
      </c>
      <c r="Q347" s="186">
        <v>0</v>
      </c>
      <c r="R347" s="186">
        <f>Q347*H347</f>
        <v>0</v>
      </c>
      <c r="S347" s="186">
        <v>0</v>
      </c>
      <c r="T347" s="187">
        <f>S347*H347</f>
        <v>0</v>
      </c>
      <c r="U347" s="41"/>
      <c r="V347" s="41"/>
      <c r="W347" s="41"/>
      <c r="X347" s="41"/>
      <c r="Y347" s="41"/>
      <c r="Z347" s="41"/>
      <c r="AA347" s="41"/>
      <c r="AB347" s="41"/>
      <c r="AC347" s="41"/>
      <c r="AD347" s="41"/>
      <c r="AE347" s="41"/>
      <c r="AR347" s="188" t="s">
        <v>171</v>
      </c>
      <c r="AT347" s="188" t="s">
        <v>539</v>
      </c>
      <c r="AU347" s="188" t="s">
        <v>76</v>
      </c>
      <c r="AY347" s="22" t="s">
        <v>328</v>
      </c>
      <c r="BE347" s="189">
        <f>IF(N347="základní",J347,0)</f>
        <v>0</v>
      </c>
      <c r="BF347" s="189">
        <f>IF(N347="snížená",J347,0)</f>
        <v>0</v>
      </c>
      <c r="BG347" s="189">
        <f>IF(N347="zákl. přenesená",J347,0)</f>
        <v>0</v>
      </c>
      <c r="BH347" s="189">
        <f>IF(N347="sníž. přenesená",J347,0)</f>
        <v>0</v>
      </c>
      <c r="BI347" s="189">
        <f>IF(N347="nulová",J347,0)</f>
        <v>0</v>
      </c>
      <c r="BJ347" s="22" t="s">
        <v>76</v>
      </c>
      <c r="BK347" s="189">
        <f>ROUND(I347*H347,2)</f>
        <v>0</v>
      </c>
      <c r="BL347" s="22" t="s">
        <v>113</v>
      </c>
      <c r="BM347" s="188" t="s">
        <v>1651</v>
      </c>
    </row>
    <row r="348" s="2" customFormat="1" ht="16.5" customHeight="1">
      <c r="A348" s="41"/>
      <c r="B348" s="176"/>
      <c r="C348" s="224" t="s">
        <v>908</v>
      </c>
      <c r="D348" s="224" t="s">
        <v>539</v>
      </c>
      <c r="E348" s="225" t="s">
        <v>8992</v>
      </c>
      <c r="F348" s="226" t="s">
        <v>9367</v>
      </c>
      <c r="G348" s="227" t="s">
        <v>574</v>
      </c>
      <c r="H348" s="228">
        <v>69</v>
      </c>
      <c r="I348" s="229"/>
      <c r="J348" s="230">
        <f>ROUND(I348*H348,2)</f>
        <v>0</v>
      </c>
      <c r="K348" s="226" t="s">
        <v>3</v>
      </c>
      <c r="L348" s="231"/>
      <c r="M348" s="232" t="s">
        <v>3</v>
      </c>
      <c r="N348" s="233" t="s">
        <v>40</v>
      </c>
      <c r="O348" s="75"/>
      <c r="P348" s="186">
        <f>O348*H348</f>
        <v>0</v>
      </c>
      <c r="Q348" s="186">
        <v>0</v>
      </c>
      <c r="R348" s="186">
        <f>Q348*H348</f>
        <v>0</v>
      </c>
      <c r="S348" s="186">
        <v>0</v>
      </c>
      <c r="T348" s="187">
        <f>S348*H348</f>
        <v>0</v>
      </c>
      <c r="U348" s="41"/>
      <c r="V348" s="41"/>
      <c r="W348" s="41"/>
      <c r="X348" s="41"/>
      <c r="Y348" s="41"/>
      <c r="Z348" s="41"/>
      <c r="AA348" s="41"/>
      <c r="AB348" s="41"/>
      <c r="AC348" s="41"/>
      <c r="AD348" s="41"/>
      <c r="AE348" s="41"/>
      <c r="AR348" s="188" t="s">
        <v>171</v>
      </c>
      <c r="AT348" s="188" t="s">
        <v>539</v>
      </c>
      <c r="AU348" s="188" t="s">
        <v>76</v>
      </c>
      <c r="AY348" s="22" t="s">
        <v>328</v>
      </c>
      <c r="BE348" s="189">
        <f>IF(N348="základní",J348,0)</f>
        <v>0</v>
      </c>
      <c r="BF348" s="189">
        <f>IF(N348="snížená",J348,0)</f>
        <v>0</v>
      </c>
      <c r="BG348" s="189">
        <f>IF(N348="zákl. přenesená",J348,0)</f>
        <v>0</v>
      </c>
      <c r="BH348" s="189">
        <f>IF(N348="sníž. přenesená",J348,0)</f>
        <v>0</v>
      </c>
      <c r="BI348" s="189">
        <f>IF(N348="nulová",J348,0)</f>
        <v>0</v>
      </c>
      <c r="BJ348" s="22" t="s">
        <v>76</v>
      </c>
      <c r="BK348" s="189">
        <f>ROUND(I348*H348,2)</f>
        <v>0</v>
      </c>
      <c r="BL348" s="22" t="s">
        <v>113</v>
      </c>
      <c r="BM348" s="188" t="s">
        <v>1655</v>
      </c>
    </row>
    <row r="349" s="2" customFormat="1" ht="16.5" customHeight="1">
      <c r="A349" s="41"/>
      <c r="B349" s="176"/>
      <c r="C349" s="224" t="s">
        <v>914</v>
      </c>
      <c r="D349" s="224" t="s">
        <v>539</v>
      </c>
      <c r="E349" s="225" t="s">
        <v>8994</v>
      </c>
      <c r="F349" s="226" t="s">
        <v>9368</v>
      </c>
      <c r="G349" s="227" t="s">
        <v>574</v>
      </c>
      <c r="H349" s="228">
        <v>69</v>
      </c>
      <c r="I349" s="229"/>
      <c r="J349" s="230">
        <f>ROUND(I349*H349,2)</f>
        <v>0</v>
      </c>
      <c r="K349" s="226" t="s">
        <v>3</v>
      </c>
      <c r="L349" s="231"/>
      <c r="M349" s="232" t="s">
        <v>3</v>
      </c>
      <c r="N349" s="233" t="s">
        <v>40</v>
      </c>
      <c r="O349" s="75"/>
      <c r="P349" s="186">
        <f>O349*H349</f>
        <v>0</v>
      </c>
      <c r="Q349" s="186">
        <v>0</v>
      </c>
      <c r="R349" s="186">
        <f>Q349*H349</f>
        <v>0</v>
      </c>
      <c r="S349" s="186">
        <v>0</v>
      </c>
      <c r="T349" s="187">
        <f>S349*H349</f>
        <v>0</v>
      </c>
      <c r="U349" s="41"/>
      <c r="V349" s="41"/>
      <c r="W349" s="41"/>
      <c r="X349" s="41"/>
      <c r="Y349" s="41"/>
      <c r="Z349" s="41"/>
      <c r="AA349" s="41"/>
      <c r="AB349" s="41"/>
      <c r="AC349" s="41"/>
      <c r="AD349" s="41"/>
      <c r="AE349" s="41"/>
      <c r="AR349" s="188" t="s">
        <v>171</v>
      </c>
      <c r="AT349" s="188" t="s">
        <v>539</v>
      </c>
      <c r="AU349" s="188" t="s">
        <v>76</v>
      </c>
      <c r="AY349" s="22" t="s">
        <v>328</v>
      </c>
      <c r="BE349" s="189">
        <f>IF(N349="základní",J349,0)</f>
        <v>0</v>
      </c>
      <c r="BF349" s="189">
        <f>IF(N349="snížená",J349,0)</f>
        <v>0</v>
      </c>
      <c r="BG349" s="189">
        <f>IF(N349="zákl. přenesená",J349,0)</f>
        <v>0</v>
      </c>
      <c r="BH349" s="189">
        <f>IF(N349="sníž. přenesená",J349,0)</f>
        <v>0</v>
      </c>
      <c r="BI349" s="189">
        <f>IF(N349="nulová",J349,0)</f>
        <v>0</v>
      </c>
      <c r="BJ349" s="22" t="s">
        <v>76</v>
      </c>
      <c r="BK349" s="189">
        <f>ROUND(I349*H349,2)</f>
        <v>0</v>
      </c>
      <c r="BL349" s="22" t="s">
        <v>113</v>
      </c>
      <c r="BM349" s="188" t="s">
        <v>1659</v>
      </c>
    </row>
    <row r="350" s="2" customFormat="1" ht="21.75" customHeight="1">
      <c r="A350" s="41"/>
      <c r="B350" s="176"/>
      <c r="C350" s="224" t="s">
        <v>922</v>
      </c>
      <c r="D350" s="224" t="s">
        <v>539</v>
      </c>
      <c r="E350" s="225" t="s">
        <v>9369</v>
      </c>
      <c r="F350" s="226" t="s">
        <v>9370</v>
      </c>
      <c r="G350" s="227" t="s">
        <v>574</v>
      </c>
      <c r="H350" s="228">
        <v>22</v>
      </c>
      <c r="I350" s="229"/>
      <c r="J350" s="230">
        <f>ROUND(I350*H350,2)</f>
        <v>0</v>
      </c>
      <c r="K350" s="226" t="s">
        <v>3</v>
      </c>
      <c r="L350" s="231"/>
      <c r="M350" s="232" t="s">
        <v>3</v>
      </c>
      <c r="N350" s="233" t="s">
        <v>40</v>
      </c>
      <c r="O350" s="75"/>
      <c r="P350" s="186">
        <f>O350*H350</f>
        <v>0</v>
      </c>
      <c r="Q350" s="186">
        <v>0</v>
      </c>
      <c r="R350" s="186">
        <f>Q350*H350</f>
        <v>0</v>
      </c>
      <c r="S350" s="186">
        <v>0</v>
      </c>
      <c r="T350" s="187">
        <f>S350*H350</f>
        <v>0</v>
      </c>
      <c r="U350" s="41"/>
      <c r="V350" s="41"/>
      <c r="W350" s="41"/>
      <c r="X350" s="41"/>
      <c r="Y350" s="41"/>
      <c r="Z350" s="41"/>
      <c r="AA350" s="41"/>
      <c r="AB350" s="41"/>
      <c r="AC350" s="41"/>
      <c r="AD350" s="41"/>
      <c r="AE350" s="41"/>
      <c r="AR350" s="188" t="s">
        <v>171</v>
      </c>
      <c r="AT350" s="188" t="s">
        <v>539</v>
      </c>
      <c r="AU350" s="188" t="s">
        <v>76</v>
      </c>
      <c r="AY350" s="22" t="s">
        <v>328</v>
      </c>
      <c r="BE350" s="189">
        <f>IF(N350="základní",J350,0)</f>
        <v>0</v>
      </c>
      <c r="BF350" s="189">
        <f>IF(N350="snížená",J350,0)</f>
        <v>0</v>
      </c>
      <c r="BG350" s="189">
        <f>IF(N350="zákl. přenesená",J350,0)</f>
        <v>0</v>
      </c>
      <c r="BH350" s="189">
        <f>IF(N350="sníž. přenesená",J350,0)</f>
        <v>0</v>
      </c>
      <c r="BI350" s="189">
        <f>IF(N350="nulová",J350,0)</f>
        <v>0</v>
      </c>
      <c r="BJ350" s="22" t="s">
        <v>76</v>
      </c>
      <c r="BK350" s="189">
        <f>ROUND(I350*H350,2)</f>
        <v>0</v>
      </c>
      <c r="BL350" s="22" t="s">
        <v>113</v>
      </c>
      <c r="BM350" s="188" t="s">
        <v>1663</v>
      </c>
    </row>
    <row r="351" s="2" customFormat="1" ht="21.75" customHeight="1">
      <c r="A351" s="41"/>
      <c r="B351" s="176"/>
      <c r="C351" s="224" t="s">
        <v>934</v>
      </c>
      <c r="D351" s="224" t="s">
        <v>539</v>
      </c>
      <c r="E351" s="225" t="s">
        <v>9000</v>
      </c>
      <c r="F351" s="226" t="s">
        <v>9371</v>
      </c>
      <c r="G351" s="227" t="s">
        <v>574</v>
      </c>
      <c r="H351" s="228">
        <v>55</v>
      </c>
      <c r="I351" s="229"/>
      <c r="J351" s="230">
        <f>ROUND(I351*H351,2)</f>
        <v>0</v>
      </c>
      <c r="K351" s="226" t="s">
        <v>3</v>
      </c>
      <c r="L351" s="231"/>
      <c r="M351" s="232" t="s">
        <v>3</v>
      </c>
      <c r="N351" s="233" t="s">
        <v>40</v>
      </c>
      <c r="O351" s="75"/>
      <c r="P351" s="186">
        <f>O351*H351</f>
        <v>0</v>
      </c>
      <c r="Q351" s="186">
        <v>0</v>
      </c>
      <c r="R351" s="186">
        <f>Q351*H351</f>
        <v>0</v>
      </c>
      <c r="S351" s="186">
        <v>0</v>
      </c>
      <c r="T351" s="187">
        <f>S351*H351</f>
        <v>0</v>
      </c>
      <c r="U351" s="41"/>
      <c r="V351" s="41"/>
      <c r="W351" s="41"/>
      <c r="X351" s="41"/>
      <c r="Y351" s="41"/>
      <c r="Z351" s="41"/>
      <c r="AA351" s="41"/>
      <c r="AB351" s="41"/>
      <c r="AC351" s="41"/>
      <c r="AD351" s="41"/>
      <c r="AE351" s="41"/>
      <c r="AR351" s="188" t="s">
        <v>171</v>
      </c>
      <c r="AT351" s="188" t="s">
        <v>539</v>
      </c>
      <c r="AU351" s="188" t="s">
        <v>76</v>
      </c>
      <c r="AY351" s="22" t="s">
        <v>328</v>
      </c>
      <c r="BE351" s="189">
        <f>IF(N351="základní",J351,0)</f>
        <v>0</v>
      </c>
      <c r="BF351" s="189">
        <f>IF(N351="snížená",J351,0)</f>
        <v>0</v>
      </c>
      <c r="BG351" s="189">
        <f>IF(N351="zákl. přenesená",J351,0)</f>
        <v>0</v>
      </c>
      <c r="BH351" s="189">
        <f>IF(N351="sníž. přenesená",J351,0)</f>
        <v>0</v>
      </c>
      <c r="BI351" s="189">
        <f>IF(N351="nulová",J351,0)</f>
        <v>0</v>
      </c>
      <c r="BJ351" s="22" t="s">
        <v>76</v>
      </c>
      <c r="BK351" s="189">
        <f>ROUND(I351*H351,2)</f>
        <v>0</v>
      </c>
      <c r="BL351" s="22" t="s">
        <v>113</v>
      </c>
      <c r="BM351" s="188" t="s">
        <v>1667</v>
      </c>
    </row>
    <row r="352" s="2" customFormat="1" ht="24.15" customHeight="1">
      <c r="A352" s="41"/>
      <c r="B352" s="176"/>
      <c r="C352" s="224" t="s">
        <v>939</v>
      </c>
      <c r="D352" s="224" t="s">
        <v>539</v>
      </c>
      <c r="E352" s="225" t="s">
        <v>9004</v>
      </c>
      <c r="F352" s="226" t="s">
        <v>9372</v>
      </c>
      <c r="G352" s="227" t="s">
        <v>574</v>
      </c>
      <c r="H352" s="228">
        <v>33</v>
      </c>
      <c r="I352" s="229"/>
      <c r="J352" s="230">
        <f>ROUND(I352*H352,2)</f>
        <v>0</v>
      </c>
      <c r="K352" s="226" t="s">
        <v>3</v>
      </c>
      <c r="L352" s="231"/>
      <c r="M352" s="232" t="s">
        <v>3</v>
      </c>
      <c r="N352" s="233" t="s">
        <v>40</v>
      </c>
      <c r="O352" s="75"/>
      <c r="P352" s="186">
        <f>O352*H352</f>
        <v>0</v>
      </c>
      <c r="Q352" s="186">
        <v>0</v>
      </c>
      <c r="R352" s="186">
        <f>Q352*H352</f>
        <v>0</v>
      </c>
      <c r="S352" s="186">
        <v>0</v>
      </c>
      <c r="T352" s="187">
        <f>S352*H352</f>
        <v>0</v>
      </c>
      <c r="U352" s="41"/>
      <c r="V352" s="41"/>
      <c r="W352" s="41"/>
      <c r="X352" s="41"/>
      <c r="Y352" s="41"/>
      <c r="Z352" s="41"/>
      <c r="AA352" s="41"/>
      <c r="AB352" s="41"/>
      <c r="AC352" s="41"/>
      <c r="AD352" s="41"/>
      <c r="AE352" s="41"/>
      <c r="AR352" s="188" t="s">
        <v>171</v>
      </c>
      <c r="AT352" s="188" t="s">
        <v>539</v>
      </c>
      <c r="AU352" s="188" t="s">
        <v>76</v>
      </c>
      <c r="AY352" s="22" t="s">
        <v>328</v>
      </c>
      <c r="BE352" s="189">
        <f>IF(N352="základní",J352,0)</f>
        <v>0</v>
      </c>
      <c r="BF352" s="189">
        <f>IF(N352="snížená",J352,0)</f>
        <v>0</v>
      </c>
      <c r="BG352" s="189">
        <f>IF(N352="zákl. přenesená",J352,0)</f>
        <v>0</v>
      </c>
      <c r="BH352" s="189">
        <f>IF(N352="sníž. přenesená",J352,0)</f>
        <v>0</v>
      </c>
      <c r="BI352" s="189">
        <f>IF(N352="nulová",J352,0)</f>
        <v>0</v>
      </c>
      <c r="BJ352" s="22" t="s">
        <v>76</v>
      </c>
      <c r="BK352" s="189">
        <f>ROUND(I352*H352,2)</f>
        <v>0</v>
      </c>
      <c r="BL352" s="22" t="s">
        <v>113</v>
      </c>
      <c r="BM352" s="188" t="s">
        <v>1671</v>
      </c>
    </row>
    <row r="353" s="2" customFormat="1" ht="44.25" customHeight="1">
      <c r="A353" s="41"/>
      <c r="B353" s="176"/>
      <c r="C353" s="177" t="s">
        <v>1673</v>
      </c>
      <c r="D353" s="177" t="s">
        <v>331</v>
      </c>
      <c r="E353" s="178" t="s">
        <v>9373</v>
      </c>
      <c r="F353" s="179" t="s">
        <v>9374</v>
      </c>
      <c r="G353" s="180" t="s">
        <v>439</v>
      </c>
      <c r="H353" s="181">
        <v>9</v>
      </c>
      <c r="I353" s="182"/>
      <c r="J353" s="183">
        <f>ROUND(I353*H353,2)</f>
        <v>0</v>
      </c>
      <c r="K353" s="179" t="s">
        <v>335</v>
      </c>
      <c r="L353" s="42"/>
      <c r="M353" s="184" t="s">
        <v>3</v>
      </c>
      <c r="N353" s="185" t="s">
        <v>40</v>
      </c>
      <c r="O353" s="75"/>
      <c r="P353" s="186">
        <f>O353*H353</f>
        <v>0</v>
      </c>
      <c r="Q353" s="186">
        <v>0</v>
      </c>
      <c r="R353" s="186">
        <f>Q353*H353</f>
        <v>0</v>
      </c>
      <c r="S353" s="186">
        <v>0</v>
      </c>
      <c r="T353" s="187">
        <f>S353*H353</f>
        <v>0</v>
      </c>
      <c r="U353" s="41"/>
      <c r="V353" s="41"/>
      <c r="W353" s="41"/>
      <c r="X353" s="41"/>
      <c r="Y353" s="41"/>
      <c r="Z353" s="41"/>
      <c r="AA353" s="41"/>
      <c r="AB353" s="41"/>
      <c r="AC353" s="41"/>
      <c r="AD353" s="41"/>
      <c r="AE353" s="41"/>
      <c r="AR353" s="188" t="s">
        <v>113</v>
      </c>
      <c r="AT353" s="188" t="s">
        <v>331</v>
      </c>
      <c r="AU353" s="188" t="s">
        <v>76</v>
      </c>
      <c r="AY353" s="22" t="s">
        <v>328</v>
      </c>
      <c r="BE353" s="189">
        <f>IF(N353="základní",J353,0)</f>
        <v>0</v>
      </c>
      <c r="BF353" s="189">
        <f>IF(N353="snížená",J353,0)</f>
        <v>0</v>
      </c>
      <c r="BG353" s="189">
        <f>IF(N353="zákl. přenesená",J353,0)</f>
        <v>0</v>
      </c>
      <c r="BH353" s="189">
        <f>IF(N353="sníž. přenesená",J353,0)</f>
        <v>0</v>
      </c>
      <c r="BI353" s="189">
        <f>IF(N353="nulová",J353,0)</f>
        <v>0</v>
      </c>
      <c r="BJ353" s="22" t="s">
        <v>76</v>
      </c>
      <c r="BK353" s="189">
        <f>ROUND(I353*H353,2)</f>
        <v>0</v>
      </c>
      <c r="BL353" s="22" t="s">
        <v>113</v>
      </c>
      <c r="BM353" s="188" t="s">
        <v>555</v>
      </c>
    </row>
    <row r="354" s="2" customFormat="1">
      <c r="A354" s="41"/>
      <c r="B354" s="42"/>
      <c r="C354" s="41"/>
      <c r="D354" s="190" t="s">
        <v>338</v>
      </c>
      <c r="E354" s="41"/>
      <c r="F354" s="191" t="s">
        <v>9375</v>
      </c>
      <c r="G354" s="41"/>
      <c r="H354" s="41"/>
      <c r="I354" s="192"/>
      <c r="J354" s="41"/>
      <c r="K354" s="41"/>
      <c r="L354" s="42"/>
      <c r="M354" s="193"/>
      <c r="N354" s="194"/>
      <c r="O354" s="75"/>
      <c r="P354" s="75"/>
      <c r="Q354" s="75"/>
      <c r="R354" s="75"/>
      <c r="S354" s="75"/>
      <c r="T354" s="76"/>
      <c r="U354" s="41"/>
      <c r="V354" s="41"/>
      <c r="W354" s="41"/>
      <c r="X354" s="41"/>
      <c r="Y354" s="41"/>
      <c r="Z354" s="41"/>
      <c r="AA354" s="41"/>
      <c r="AB354" s="41"/>
      <c r="AC354" s="41"/>
      <c r="AD354" s="41"/>
      <c r="AE354" s="41"/>
      <c r="AT354" s="22" t="s">
        <v>338</v>
      </c>
      <c r="AU354" s="22" t="s">
        <v>76</v>
      </c>
    </row>
    <row r="355" s="2" customFormat="1" ht="37.8" customHeight="1">
      <c r="A355" s="41"/>
      <c r="B355" s="176"/>
      <c r="C355" s="177" t="s">
        <v>1539</v>
      </c>
      <c r="D355" s="177" t="s">
        <v>331</v>
      </c>
      <c r="E355" s="178" t="s">
        <v>8229</v>
      </c>
      <c r="F355" s="179" t="s">
        <v>8230</v>
      </c>
      <c r="G355" s="180" t="s">
        <v>574</v>
      </c>
      <c r="H355" s="181">
        <v>9</v>
      </c>
      <c r="I355" s="182"/>
      <c r="J355" s="183">
        <f>ROUND(I355*H355,2)</f>
        <v>0</v>
      </c>
      <c r="K355" s="179" t="s">
        <v>335</v>
      </c>
      <c r="L355" s="42"/>
      <c r="M355" s="184" t="s">
        <v>3</v>
      </c>
      <c r="N355" s="185" t="s">
        <v>40</v>
      </c>
      <c r="O355" s="75"/>
      <c r="P355" s="186">
        <f>O355*H355</f>
        <v>0</v>
      </c>
      <c r="Q355" s="186">
        <v>0</v>
      </c>
      <c r="R355" s="186">
        <f>Q355*H355</f>
        <v>0</v>
      </c>
      <c r="S355" s="186">
        <v>0</v>
      </c>
      <c r="T355" s="187">
        <f>S355*H355</f>
        <v>0</v>
      </c>
      <c r="U355" s="41"/>
      <c r="V355" s="41"/>
      <c r="W355" s="41"/>
      <c r="X355" s="41"/>
      <c r="Y355" s="41"/>
      <c r="Z355" s="41"/>
      <c r="AA355" s="41"/>
      <c r="AB355" s="41"/>
      <c r="AC355" s="41"/>
      <c r="AD355" s="41"/>
      <c r="AE355" s="41"/>
      <c r="AR355" s="188" t="s">
        <v>113</v>
      </c>
      <c r="AT355" s="188" t="s">
        <v>331</v>
      </c>
      <c r="AU355" s="188" t="s">
        <v>76</v>
      </c>
      <c r="AY355" s="22" t="s">
        <v>328</v>
      </c>
      <c r="BE355" s="189">
        <f>IF(N355="základní",J355,0)</f>
        <v>0</v>
      </c>
      <c r="BF355" s="189">
        <f>IF(N355="snížená",J355,0)</f>
        <v>0</v>
      </c>
      <c r="BG355" s="189">
        <f>IF(N355="zákl. přenesená",J355,0)</f>
        <v>0</v>
      </c>
      <c r="BH355" s="189">
        <f>IF(N355="sníž. přenesená",J355,0)</f>
        <v>0</v>
      </c>
      <c r="BI355" s="189">
        <f>IF(N355="nulová",J355,0)</f>
        <v>0</v>
      </c>
      <c r="BJ355" s="22" t="s">
        <v>76</v>
      </c>
      <c r="BK355" s="189">
        <f>ROUND(I355*H355,2)</f>
        <v>0</v>
      </c>
      <c r="BL355" s="22" t="s">
        <v>113</v>
      </c>
      <c r="BM355" s="188" t="s">
        <v>1679</v>
      </c>
    </row>
    <row r="356" s="2" customFormat="1">
      <c r="A356" s="41"/>
      <c r="B356" s="42"/>
      <c r="C356" s="41"/>
      <c r="D356" s="190" t="s">
        <v>338</v>
      </c>
      <c r="E356" s="41"/>
      <c r="F356" s="191" t="s">
        <v>8231</v>
      </c>
      <c r="G356" s="41"/>
      <c r="H356" s="41"/>
      <c r="I356" s="192"/>
      <c r="J356" s="41"/>
      <c r="K356" s="41"/>
      <c r="L356" s="42"/>
      <c r="M356" s="193"/>
      <c r="N356" s="194"/>
      <c r="O356" s="75"/>
      <c r="P356" s="75"/>
      <c r="Q356" s="75"/>
      <c r="R356" s="75"/>
      <c r="S356" s="75"/>
      <c r="T356" s="76"/>
      <c r="U356" s="41"/>
      <c r="V356" s="41"/>
      <c r="W356" s="41"/>
      <c r="X356" s="41"/>
      <c r="Y356" s="41"/>
      <c r="Z356" s="41"/>
      <c r="AA356" s="41"/>
      <c r="AB356" s="41"/>
      <c r="AC356" s="41"/>
      <c r="AD356" s="41"/>
      <c r="AE356" s="41"/>
      <c r="AT356" s="22" t="s">
        <v>338</v>
      </c>
      <c r="AU356" s="22" t="s">
        <v>76</v>
      </c>
    </row>
    <row r="357" s="2" customFormat="1">
      <c r="A357" s="41"/>
      <c r="B357" s="42"/>
      <c r="C357" s="41"/>
      <c r="D357" s="195" t="s">
        <v>340</v>
      </c>
      <c r="E357" s="41"/>
      <c r="F357" s="196" t="s">
        <v>9376</v>
      </c>
      <c r="G357" s="41"/>
      <c r="H357" s="41"/>
      <c r="I357" s="192"/>
      <c r="J357" s="41"/>
      <c r="K357" s="41"/>
      <c r="L357" s="42"/>
      <c r="M357" s="193"/>
      <c r="N357" s="194"/>
      <c r="O357" s="75"/>
      <c r="P357" s="75"/>
      <c r="Q357" s="75"/>
      <c r="R357" s="75"/>
      <c r="S357" s="75"/>
      <c r="T357" s="76"/>
      <c r="U357" s="41"/>
      <c r="V357" s="41"/>
      <c r="W357" s="41"/>
      <c r="X357" s="41"/>
      <c r="Y357" s="41"/>
      <c r="Z357" s="41"/>
      <c r="AA357" s="41"/>
      <c r="AB357" s="41"/>
      <c r="AC357" s="41"/>
      <c r="AD357" s="41"/>
      <c r="AE357" s="41"/>
      <c r="AT357" s="22" t="s">
        <v>340</v>
      </c>
      <c r="AU357" s="22" t="s">
        <v>76</v>
      </c>
    </row>
    <row r="358" s="2" customFormat="1" ht="24.15" customHeight="1">
      <c r="A358" s="41"/>
      <c r="B358" s="176"/>
      <c r="C358" s="177" t="s">
        <v>1681</v>
      </c>
      <c r="D358" s="177" t="s">
        <v>331</v>
      </c>
      <c r="E358" s="178" t="s">
        <v>8465</v>
      </c>
      <c r="F358" s="179" t="s">
        <v>8466</v>
      </c>
      <c r="G358" s="180" t="s">
        <v>574</v>
      </c>
      <c r="H358" s="181">
        <v>117</v>
      </c>
      <c r="I358" s="182"/>
      <c r="J358" s="183">
        <f>ROUND(I358*H358,2)</f>
        <v>0</v>
      </c>
      <c r="K358" s="179" t="s">
        <v>335</v>
      </c>
      <c r="L358" s="42"/>
      <c r="M358" s="184" t="s">
        <v>3</v>
      </c>
      <c r="N358" s="185" t="s">
        <v>40</v>
      </c>
      <c r="O358" s="75"/>
      <c r="P358" s="186">
        <f>O358*H358</f>
        <v>0</v>
      </c>
      <c r="Q358" s="186">
        <v>0</v>
      </c>
      <c r="R358" s="186">
        <f>Q358*H358</f>
        <v>0</v>
      </c>
      <c r="S358" s="186">
        <v>0</v>
      </c>
      <c r="T358" s="187">
        <f>S358*H358</f>
        <v>0</v>
      </c>
      <c r="U358" s="41"/>
      <c r="V358" s="41"/>
      <c r="W358" s="41"/>
      <c r="X358" s="41"/>
      <c r="Y358" s="41"/>
      <c r="Z358" s="41"/>
      <c r="AA358" s="41"/>
      <c r="AB358" s="41"/>
      <c r="AC358" s="41"/>
      <c r="AD358" s="41"/>
      <c r="AE358" s="41"/>
      <c r="AR358" s="188" t="s">
        <v>113</v>
      </c>
      <c r="AT358" s="188" t="s">
        <v>331</v>
      </c>
      <c r="AU358" s="188" t="s">
        <v>76</v>
      </c>
      <c r="AY358" s="22" t="s">
        <v>328</v>
      </c>
      <c r="BE358" s="189">
        <f>IF(N358="základní",J358,0)</f>
        <v>0</v>
      </c>
      <c r="BF358" s="189">
        <f>IF(N358="snížená",J358,0)</f>
        <v>0</v>
      </c>
      <c r="BG358" s="189">
        <f>IF(N358="zákl. přenesená",J358,0)</f>
        <v>0</v>
      </c>
      <c r="BH358" s="189">
        <f>IF(N358="sníž. přenesená",J358,0)</f>
        <v>0</v>
      </c>
      <c r="BI358" s="189">
        <f>IF(N358="nulová",J358,0)</f>
        <v>0</v>
      </c>
      <c r="BJ358" s="22" t="s">
        <v>76</v>
      </c>
      <c r="BK358" s="189">
        <f>ROUND(I358*H358,2)</f>
        <v>0</v>
      </c>
      <c r="BL358" s="22" t="s">
        <v>113</v>
      </c>
      <c r="BM358" s="188" t="s">
        <v>1684</v>
      </c>
    </row>
    <row r="359" s="2" customFormat="1">
      <c r="A359" s="41"/>
      <c r="B359" s="42"/>
      <c r="C359" s="41"/>
      <c r="D359" s="190" t="s">
        <v>338</v>
      </c>
      <c r="E359" s="41"/>
      <c r="F359" s="191" t="s">
        <v>8467</v>
      </c>
      <c r="G359" s="41"/>
      <c r="H359" s="41"/>
      <c r="I359" s="192"/>
      <c r="J359" s="41"/>
      <c r="K359" s="41"/>
      <c r="L359" s="42"/>
      <c r="M359" s="193"/>
      <c r="N359" s="194"/>
      <c r="O359" s="75"/>
      <c r="P359" s="75"/>
      <c r="Q359" s="75"/>
      <c r="R359" s="75"/>
      <c r="S359" s="75"/>
      <c r="T359" s="76"/>
      <c r="U359" s="41"/>
      <c r="V359" s="41"/>
      <c r="W359" s="41"/>
      <c r="X359" s="41"/>
      <c r="Y359" s="41"/>
      <c r="Z359" s="41"/>
      <c r="AA359" s="41"/>
      <c r="AB359" s="41"/>
      <c r="AC359" s="41"/>
      <c r="AD359" s="41"/>
      <c r="AE359" s="41"/>
      <c r="AT359" s="22" t="s">
        <v>338</v>
      </c>
      <c r="AU359" s="22" t="s">
        <v>76</v>
      </c>
    </row>
    <row r="360" s="2" customFormat="1" ht="16.5" customHeight="1">
      <c r="A360" s="41"/>
      <c r="B360" s="176"/>
      <c r="C360" s="224" t="s">
        <v>1332</v>
      </c>
      <c r="D360" s="224" t="s">
        <v>539</v>
      </c>
      <c r="E360" s="225" t="s">
        <v>9010</v>
      </c>
      <c r="F360" s="226" t="s">
        <v>9377</v>
      </c>
      <c r="G360" s="227" t="s">
        <v>574</v>
      </c>
      <c r="H360" s="228">
        <v>27</v>
      </c>
      <c r="I360" s="229"/>
      <c r="J360" s="230">
        <f>ROUND(I360*H360,2)</f>
        <v>0</v>
      </c>
      <c r="K360" s="226" t="s">
        <v>3</v>
      </c>
      <c r="L360" s="231"/>
      <c r="M360" s="232" t="s">
        <v>3</v>
      </c>
      <c r="N360" s="233" t="s">
        <v>40</v>
      </c>
      <c r="O360" s="75"/>
      <c r="P360" s="186">
        <f>O360*H360</f>
        <v>0</v>
      </c>
      <c r="Q360" s="186">
        <v>0</v>
      </c>
      <c r="R360" s="186">
        <f>Q360*H360</f>
        <v>0</v>
      </c>
      <c r="S360" s="186">
        <v>0</v>
      </c>
      <c r="T360" s="187">
        <f>S360*H360</f>
        <v>0</v>
      </c>
      <c r="U360" s="41"/>
      <c r="V360" s="41"/>
      <c r="W360" s="41"/>
      <c r="X360" s="41"/>
      <c r="Y360" s="41"/>
      <c r="Z360" s="41"/>
      <c r="AA360" s="41"/>
      <c r="AB360" s="41"/>
      <c r="AC360" s="41"/>
      <c r="AD360" s="41"/>
      <c r="AE360" s="41"/>
      <c r="AR360" s="188" t="s">
        <v>171</v>
      </c>
      <c r="AT360" s="188" t="s">
        <v>539</v>
      </c>
      <c r="AU360" s="188" t="s">
        <v>76</v>
      </c>
      <c r="AY360" s="22" t="s">
        <v>328</v>
      </c>
      <c r="BE360" s="189">
        <f>IF(N360="základní",J360,0)</f>
        <v>0</v>
      </c>
      <c r="BF360" s="189">
        <f>IF(N360="snížená",J360,0)</f>
        <v>0</v>
      </c>
      <c r="BG360" s="189">
        <f>IF(N360="zákl. přenesená",J360,0)</f>
        <v>0</v>
      </c>
      <c r="BH360" s="189">
        <f>IF(N360="sníž. přenesená",J360,0)</f>
        <v>0</v>
      </c>
      <c r="BI360" s="189">
        <f>IF(N360="nulová",J360,0)</f>
        <v>0</v>
      </c>
      <c r="BJ360" s="22" t="s">
        <v>76</v>
      </c>
      <c r="BK360" s="189">
        <f>ROUND(I360*H360,2)</f>
        <v>0</v>
      </c>
      <c r="BL360" s="22" t="s">
        <v>113</v>
      </c>
      <c r="BM360" s="188" t="s">
        <v>1688</v>
      </c>
    </row>
    <row r="361" s="2" customFormat="1" ht="16.5" customHeight="1">
      <c r="A361" s="41"/>
      <c r="B361" s="176"/>
      <c r="C361" s="224" t="s">
        <v>1690</v>
      </c>
      <c r="D361" s="224" t="s">
        <v>539</v>
      </c>
      <c r="E361" s="225" t="s">
        <v>9378</v>
      </c>
      <c r="F361" s="226" t="s">
        <v>9379</v>
      </c>
      <c r="G361" s="227" t="s">
        <v>574</v>
      </c>
      <c r="H361" s="228">
        <v>90</v>
      </c>
      <c r="I361" s="229"/>
      <c r="J361" s="230">
        <f>ROUND(I361*H361,2)</f>
        <v>0</v>
      </c>
      <c r="K361" s="226" t="s">
        <v>3</v>
      </c>
      <c r="L361" s="231"/>
      <c r="M361" s="232" t="s">
        <v>3</v>
      </c>
      <c r="N361" s="233" t="s">
        <v>40</v>
      </c>
      <c r="O361" s="75"/>
      <c r="P361" s="186">
        <f>O361*H361</f>
        <v>0</v>
      </c>
      <c r="Q361" s="186">
        <v>0</v>
      </c>
      <c r="R361" s="186">
        <f>Q361*H361</f>
        <v>0</v>
      </c>
      <c r="S361" s="186">
        <v>0</v>
      </c>
      <c r="T361" s="187">
        <f>S361*H361</f>
        <v>0</v>
      </c>
      <c r="U361" s="41"/>
      <c r="V361" s="41"/>
      <c r="W361" s="41"/>
      <c r="X361" s="41"/>
      <c r="Y361" s="41"/>
      <c r="Z361" s="41"/>
      <c r="AA361" s="41"/>
      <c r="AB361" s="41"/>
      <c r="AC361" s="41"/>
      <c r="AD361" s="41"/>
      <c r="AE361" s="41"/>
      <c r="AR361" s="188" t="s">
        <v>171</v>
      </c>
      <c r="AT361" s="188" t="s">
        <v>539</v>
      </c>
      <c r="AU361" s="188" t="s">
        <v>76</v>
      </c>
      <c r="AY361" s="22" t="s">
        <v>328</v>
      </c>
      <c r="BE361" s="189">
        <f>IF(N361="základní",J361,0)</f>
        <v>0</v>
      </c>
      <c r="BF361" s="189">
        <f>IF(N361="snížená",J361,0)</f>
        <v>0</v>
      </c>
      <c r="BG361" s="189">
        <f>IF(N361="zákl. přenesená",J361,0)</f>
        <v>0</v>
      </c>
      <c r="BH361" s="189">
        <f>IF(N361="sníž. přenesená",J361,0)</f>
        <v>0</v>
      </c>
      <c r="BI361" s="189">
        <f>IF(N361="nulová",J361,0)</f>
        <v>0</v>
      </c>
      <c r="BJ361" s="22" t="s">
        <v>76</v>
      </c>
      <c r="BK361" s="189">
        <f>ROUND(I361*H361,2)</f>
        <v>0</v>
      </c>
      <c r="BL361" s="22" t="s">
        <v>113</v>
      </c>
      <c r="BM361" s="188" t="s">
        <v>1691</v>
      </c>
    </row>
    <row r="362" s="2" customFormat="1" ht="44.25" customHeight="1">
      <c r="A362" s="41"/>
      <c r="B362" s="176"/>
      <c r="C362" s="177" t="s">
        <v>1335</v>
      </c>
      <c r="D362" s="177" t="s">
        <v>331</v>
      </c>
      <c r="E362" s="178" t="s">
        <v>8473</v>
      </c>
      <c r="F362" s="179" t="s">
        <v>8474</v>
      </c>
      <c r="G362" s="180" t="s">
        <v>574</v>
      </c>
      <c r="H362" s="181">
        <v>7</v>
      </c>
      <c r="I362" s="182"/>
      <c r="J362" s="183">
        <f>ROUND(I362*H362,2)</f>
        <v>0</v>
      </c>
      <c r="K362" s="179" t="s">
        <v>335</v>
      </c>
      <c r="L362" s="42"/>
      <c r="M362" s="184" t="s">
        <v>3</v>
      </c>
      <c r="N362" s="185" t="s">
        <v>40</v>
      </c>
      <c r="O362" s="75"/>
      <c r="P362" s="186">
        <f>O362*H362</f>
        <v>0</v>
      </c>
      <c r="Q362" s="186">
        <v>0</v>
      </c>
      <c r="R362" s="186">
        <f>Q362*H362</f>
        <v>0</v>
      </c>
      <c r="S362" s="186">
        <v>0</v>
      </c>
      <c r="T362" s="187">
        <f>S362*H362</f>
        <v>0</v>
      </c>
      <c r="U362" s="41"/>
      <c r="V362" s="41"/>
      <c r="W362" s="41"/>
      <c r="X362" s="41"/>
      <c r="Y362" s="41"/>
      <c r="Z362" s="41"/>
      <c r="AA362" s="41"/>
      <c r="AB362" s="41"/>
      <c r="AC362" s="41"/>
      <c r="AD362" s="41"/>
      <c r="AE362" s="41"/>
      <c r="AR362" s="188" t="s">
        <v>113</v>
      </c>
      <c r="AT362" s="188" t="s">
        <v>331</v>
      </c>
      <c r="AU362" s="188" t="s">
        <v>76</v>
      </c>
      <c r="AY362" s="22" t="s">
        <v>328</v>
      </c>
      <c r="BE362" s="189">
        <f>IF(N362="základní",J362,0)</f>
        <v>0</v>
      </c>
      <c r="BF362" s="189">
        <f>IF(N362="snížená",J362,0)</f>
        <v>0</v>
      </c>
      <c r="BG362" s="189">
        <f>IF(N362="zákl. přenesená",J362,0)</f>
        <v>0</v>
      </c>
      <c r="BH362" s="189">
        <f>IF(N362="sníž. přenesená",J362,0)</f>
        <v>0</v>
      </c>
      <c r="BI362" s="189">
        <f>IF(N362="nulová",J362,0)</f>
        <v>0</v>
      </c>
      <c r="BJ362" s="22" t="s">
        <v>76</v>
      </c>
      <c r="BK362" s="189">
        <f>ROUND(I362*H362,2)</f>
        <v>0</v>
      </c>
      <c r="BL362" s="22" t="s">
        <v>113</v>
      </c>
      <c r="BM362" s="188" t="s">
        <v>1696</v>
      </c>
    </row>
    <row r="363" s="2" customFormat="1">
      <c r="A363" s="41"/>
      <c r="B363" s="42"/>
      <c r="C363" s="41"/>
      <c r="D363" s="190" t="s">
        <v>338</v>
      </c>
      <c r="E363" s="41"/>
      <c r="F363" s="191" t="s">
        <v>8475</v>
      </c>
      <c r="G363" s="41"/>
      <c r="H363" s="41"/>
      <c r="I363" s="192"/>
      <c r="J363" s="41"/>
      <c r="K363" s="41"/>
      <c r="L363" s="42"/>
      <c r="M363" s="193"/>
      <c r="N363" s="194"/>
      <c r="O363" s="75"/>
      <c r="P363" s="75"/>
      <c r="Q363" s="75"/>
      <c r="R363" s="75"/>
      <c r="S363" s="75"/>
      <c r="T363" s="76"/>
      <c r="U363" s="41"/>
      <c r="V363" s="41"/>
      <c r="W363" s="41"/>
      <c r="X363" s="41"/>
      <c r="Y363" s="41"/>
      <c r="Z363" s="41"/>
      <c r="AA363" s="41"/>
      <c r="AB363" s="41"/>
      <c r="AC363" s="41"/>
      <c r="AD363" s="41"/>
      <c r="AE363" s="41"/>
      <c r="AT363" s="22" t="s">
        <v>338</v>
      </c>
      <c r="AU363" s="22" t="s">
        <v>76</v>
      </c>
    </row>
    <row r="364" s="2" customFormat="1" ht="37.8" customHeight="1">
      <c r="A364" s="41"/>
      <c r="B364" s="176"/>
      <c r="C364" s="177" t="s">
        <v>1698</v>
      </c>
      <c r="D364" s="177" t="s">
        <v>331</v>
      </c>
      <c r="E364" s="178" t="s">
        <v>8371</v>
      </c>
      <c r="F364" s="179" t="s">
        <v>8372</v>
      </c>
      <c r="G364" s="180" t="s">
        <v>574</v>
      </c>
      <c r="H364" s="181">
        <v>7</v>
      </c>
      <c r="I364" s="182"/>
      <c r="J364" s="183">
        <f>ROUND(I364*H364,2)</f>
        <v>0</v>
      </c>
      <c r="K364" s="179" t="s">
        <v>335</v>
      </c>
      <c r="L364" s="42"/>
      <c r="M364" s="184" t="s">
        <v>3</v>
      </c>
      <c r="N364" s="185" t="s">
        <v>40</v>
      </c>
      <c r="O364" s="75"/>
      <c r="P364" s="186">
        <f>O364*H364</f>
        <v>0</v>
      </c>
      <c r="Q364" s="186">
        <v>0</v>
      </c>
      <c r="R364" s="186">
        <f>Q364*H364</f>
        <v>0</v>
      </c>
      <c r="S364" s="186">
        <v>0</v>
      </c>
      <c r="T364" s="187">
        <f>S364*H364</f>
        <v>0</v>
      </c>
      <c r="U364" s="41"/>
      <c r="V364" s="41"/>
      <c r="W364" s="41"/>
      <c r="X364" s="41"/>
      <c r="Y364" s="41"/>
      <c r="Z364" s="41"/>
      <c r="AA364" s="41"/>
      <c r="AB364" s="41"/>
      <c r="AC364" s="41"/>
      <c r="AD364" s="41"/>
      <c r="AE364" s="41"/>
      <c r="AR364" s="188" t="s">
        <v>113</v>
      </c>
      <c r="AT364" s="188" t="s">
        <v>331</v>
      </c>
      <c r="AU364" s="188" t="s">
        <v>76</v>
      </c>
      <c r="AY364" s="22" t="s">
        <v>328</v>
      </c>
      <c r="BE364" s="189">
        <f>IF(N364="základní",J364,0)</f>
        <v>0</v>
      </c>
      <c r="BF364" s="189">
        <f>IF(N364="snížená",J364,0)</f>
        <v>0</v>
      </c>
      <c r="BG364" s="189">
        <f>IF(N364="zákl. přenesená",J364,0)</f>
        <v>0</v>
      </c>
      <c r="BH364" s="189">
        <f>IF(N364="sníž. přenesená",J364,0)</f>
        <v>0</v>
      </c>
      <c r="BI364" s="189">
        <f>IF(N364="nulová",J364,0)</f>
        <v>0</v>
      </c>
      <c r="BJ364" s="22" t="s">
        <v>76</v>
      </c>
      <c r="BK364" s="189">
        <f>ROUND(I364*H364,2)</f>
        <v>0</v>
      </c>
      <c r="BL364" s="22" t="s">
        <v>113</v>
      </c>
      <c r="BM364" s="188" t="s">
        <v>1701</v>
      </c>
    </row>
    <row r="365" s="2" customFormat="1">
      <c r="A365" s="41"/>
      <c r="B365" s="42"/>
      <c r="C365" s="41"/>
      <c r="D365" s="190" t="s">
        <v>338</v>
      </c>
      <c r="E365" s="41"/>
      <c r="F365" s="191" t="s">
        <v>8373</v>
      </c>
      <c r="G365" s="41"/>
      <c r="H365" s="41"/>
      <c r="I365" s="192"/>
      <c r="J365" s="41"/>
      <c r="K365" s="41"/>
      <c r="L365" s="42"/>
      <c r="M365" s="193"/>
      <c r="N365" s="194"/>
      <c r="O365" s="75"/>
      <c r="P365" s="75"/>
      <c r="Q365" s="75"/>
      <c r="R365" s="75"/>
      <c r="S365" s="75"/>
      <c r="T365" s="76"/>
      <c r="U365" s="41"/>
      <c r="V365" s="41"/>
      <c r="W365" s="41"/>
      <c r="X365" s="41"/>
      <c r="Y365" s="41"/>
      <c r="Z365" s="41"/>
      <c r="AA365" s="41"/>
      <c r="AB365" s="41"/>
      <c r="AC365" s="41"/>
      <c r="AD365" s="41"/>
      <c r="AE365" s="41"/>
      <c r="AT365" s="22" t="s">
        <v>338</v>
      </c>
      <c r="AU365" s="22" t="s">
        <v>76</v>
      </c>
    </row>
    <row r="366" s="2" customFormat="1" ht="21.75" customHeight="1">
      <c r="A366" s="41"/>
      <c r="B366" s="176"/>
      <c r="C366" s="224" t="s">
        <v>1338</v>
      </c>
      <c r="D366" s="224" t="s">
        <v>539</v>
      </c>
      <c r="E366" s="225" t="s">
        <v>9380</v>
      </c>
      <c r="F366" s="226" t="s">
        <v>9381</v>
      </c>
      <c r="G366" s="227" t="s">
        <v>574</v>
      </c>
      <c r="H366" s="228">
        <v>6</v>
      </c>
      <c r="I366" s="229"/>
      <c r="J366" s="230">
        <f>ROUND(I366*H366,2)</f>
        <v>0</v>
      </c>
      <c r="K366" s="226" t="s">
        <v>3</v>
      </c>
      <c r="L366" s="231"/>
      <c r="M366" s="232" t="s">
        <v>3</v>
      </c>
      <c r="N366" s="233" t="s">
        <v>40</v>
      </c>
      <c r="O366" s="75"/>
      <c r="P366" s="186">
        <f>O366*H366</f>
        <v>0</v>
      </c>
      <c r="Q366" s="186">
        <v>0</v>
      </c>
      <c r="R366" s="186">
        <f>Q366*H366</f>
        <v>0</v>
      </c>
      <c r="S366" s="186">
        <v>0</v>
      </c>
      <c r="T366" s="187">
        <f>S366*H366</f>
        <v>0</v>
      </c>
      <c r="U366" s="41"/>
      <c r="V366" s="41"/>
      <c r="W366" s="41"/>
      <c r="X366" s="41"/>
      <c r="Y366" s="41"/>
      <c r="Z366" s="41"/>
      <c r="AA366" s="41"/>
      <c r="AB366" s="41"/>
      <c r="AC366" s="41"/>
      <c r="AD366" s="41"/>
      <c r="AE366" s="41"/>
      <c r="AR366" s="188" t="s">
        <v>171</v>
      </c>
      <c r="AT366" s="188" t="s">
        <v>539</v>
      </c>
      <c r="AU366" s="188" t="s">
        <v>76</v>
      </c>
      <c r="AY366" s="22" t="s">
        <v>328</v>
      </c>
      <c r="BE366" s="189">
        <f>IF(N366="základní",J366,0)</f>
        <v>0</v>
      </c>
      <c r="BF366" s="189">
        <f>IF(N366="snížená",J366,0)</f>
        <v>0</v>
      </c>
      <c r="BG366" s="189">
        <f>IF(N366="zákl. přenesená",J366,0)</f>
        <v>0</v>
      </c>
      <c r="BH366" s="189">
        <f>IF(N366="sníž. přenesená",J366,0)</f>
        <v>0</v>
      </c>
      <c r="BI366" s="189">
        <f>IF(N366="nulová",J366,0)</f>
        <v>0</v>
      </c>
      <c r="BJ366" s="22" t="s">
        <v>76</v>
      </c>
      <c r="BK366" s="189">
        <f>ROUND(I366*H366,2)</f>
        <v>0</v>
      </c>
      <c r="BL366" s="22" t="s">
        <v>113</v>
      </c>
      <c r="BM366" s="188" t="s">
        <v>1705</v>
      </c>
    </row>
    <row r="367" s="2" customFormat="1" ht="21.75" customHeight="1">
      <c r="A367" s="41"/>
      <c r="B367" s="176"/>
      <c r="C367" s="224" t="s">
        <v>1707</v>
      </c>
      <c r="D367" s="224" t="s">
        <v>539</v>
      </c>
      <c r="E367" s="225" t="s">
        <v>9382</v>
      </c>
      <c r="F367" s="226" t="s">
        <v>9381</v>
      </c>
      <c r="G367" s="227" t="s">
        <v>574</v>
      </c>
      <c r="H367" s="228">
        <v>1</v>
      </c>
      <c r="I367" s="229"/>
      <c r="J367" s="230">
        <f>ROUND(I367*H367,2)</f>
        <v>0</v>
      </c>
      <c r="K367" s="226" t="s">
        <v>3</v>
      </c>
      <c r="L367" s="231"/>
      <c r="M367" s="232" t="s">
        <v>3</v>
      </c>
      <c r="N367" s="233" t="s">
        <v>40</v>
      </c>
      <c r="O367" s="75"/>
      <c r="P367" s="186">
        <f>O367*H367</f>
        <v>0</v>
      </c>
      <c r="Q367" s="186">
        <v>0</v>
      </c>
      <c r="R367" s="186">
        <f>Q367*H367</f>
        <v>0</v>
      </c>
      <c r="S367" s="186">
        <v>0</v>
      </c>
      <c r="T367" s="187">
        <f>S367*H367</f>
        <v>0</v>
      </c>
      <c r="U367" s="41"/>
      <c r="V367" s="41"/>
      <c r="W367" s="41"/>
      <c r="X367" s="41"/>
      <c r="Y367" s="41"/>
      <c r="Z367" s="41"/>
      <c r="AA367" s="41"/>
      <c r="AB367" s="41"/>
      <c r="AC367" s="41"/>
      <c r="AD367" s="41"/>
      <c r="AE367" s="41"/>
      <c r="AR367" s="188" t="s">
        <v>171</v>
      </c>
      <c r="AT367" s="188" t="s">
        <v>539</v>
      </c>
      <c r="AU367" s="188" t="s">
        <v>76</v>
      </c>
      <c r="AY367" s="22" t="s">
        <v>328</v>
      </c>
      <c r="BE367" s="189">
        <f>IF(N367="základní",J367,0)</f>
        <v>0</v>
      </c>
      <c r="BF367" s="189">
        <f>IF(N367="snížená",J367,0)</f>
        <v>0</v>
      </c>
      <c r="BG367" s="189">
        <f>IF(N367="zákl. přenesená",J367,0)</f>
        <v>0</v>
      </c>
      <c r="BH367" s="189">
        <f>IF(N367="sníž. přenesená",J367,0)</f>
        <v>0</v>
      </c>
      <c r="BI367" s="189">
        <f>IF(N367="nulová",J367,0)</f>
        <v>0</v>
      </c>
      <c r="BJ367" s="22" t="s">
        <v>76</v>
      </c>
      <c r="BK367" s="189">
        <f>ROUND(I367*H367,2)</f>
        <v>0</v>
      </c>
      <c r="BL367" s="22" t="s">
        <v>113</v>
      </c>
      <c r="BM367" s="188" t="s">
        <v>1710</v>
      </c>
    </row>
    <row r="368" s="2" customFormat="1" ht="16.5" customHeight="1">
      <c r="A368" s="41"/>
      <c r="B368" s="176"/>
      <c r="C368" s="224" t="s">
        <v>1341</v>
      </c>
      <c r="D368" s="224" t="s">
        <v>539</v>
      </c>
      <c r="E368" s="225" t="s">
        <v>8478</v>
      </c>
      <c r="F368" s="226" t="s">
        <v>9020</v>
      </c>
      <c r="G368" s="227" t="s">
        <v>491</v>
      </c>
      <c r="H368" s="228">
        <v>6.9000000000000004</v>
      </c>
      <c r="I368" s="229"/>
      <c r="J368" s="230">
        <f>ROUND(I368*H368,2)</f>
        <v>0</v>
      </c>
      <c r="K368" s="226" t="s">
        <v>3</v>
      </c>
      <c r="L368" s="231"/>
      <c r="M368" s="232" t="s">
        <v>3</v>
      </c>
      <c r="N368" s="233" t="s">
        <v>40</v>
      </c>
      <c r="O368" s="75"/>
      <c r="P368" s="186">
        <f>O368*H368</f>
        <v>0</v>
      </c>
      <c r="Q368" s="186">
        <v>0</v>
      </c>
      <c r="R368" s="186">
        <f>Q368*H368</f>
        <v>0</v>
      </c>
      <c r="S368" s="186">
        <v>0</v>
      </c>
      <c r="T368" s="187">
        <f>S368*H368</f>
        <v>0</v>
      </c>
      <c r="U368" s="41"/>
      <c r="V368" s="41"/>
      <c r="W368" s="41"/>
      <c r="X368" s="41"/>
      <c r="Y368" s="41"/>
      <c r="Z368" s="41"/>
      <c r="AA368" s="41"/>
      <c r="AB368" s="41"/>
      <c r="AC368" s="41"/>
      <c r="AD368" s="41"/>
      <c r="AE368" s="41"/>
      <c r="AR368" s="188" t="s">
        <v>171</v>
      </c>
      <c r="AT368" s="188" t="s">
        <v>539</v>
      </c>
      <c r="AU368" s="188" t="s">
        <v>76</v>
      </c>
      <c r="AY368" s="22" t="s">
        <v>328</v>
      </c>
      <c r="BE368" s="189">
        <f>IF(N368="základní",J368,0)</f>
        <v>0</v>
      </c>
      <c r="BF368" s="189">
        <f>IF(N368="snížená",J368,0)</f>
        <v>0</v>
      </c>
      <c r="BG368" s="189">
        <f>IF(N368="zákl. přenesená",J368,0)</f>
        <v>0</v>
      </c>
      <c r="BH368" s="189">
        <f>IF(N368="sníž. přenesená",J368,0)</f>
        <v>0</v>
      </c>
      <c r="BI368" s="189">
        <f>IF(N368="nulová",J368,0)</f>
        <v>0</v>
      </c>
      <c r="BJ368" s="22" t="s">
        <v>76</v>
      </c>
      <c r="BK368" s="189">
        <f>ROUND(I368*H368,2)</f>
        <v>0</v>
      </c>
      <c r="BL368" s="22" t="s">
        <v>113</v>
      </c>
      <c r="BM368" s="188" t="s">
        <v>1712</v>
      </c>
    </row>
    <row r="369" s="13" customFormat="1">
      <c r="A369" s="13"/>
      <c r="B369" s="201"/>
      <c r="C369" s="13"/>
      <c r="D369" s="195" t="s">
        <v>442</v>
      </c>
      <c r="E369" s="202" t="s">
        <v>3</v>
      </c>
      <c r="F369" s="203" t="s">
        <v>9383</v>
      </c>
      <c r="G369" s="13"/>
      <c r="H369" s="204">
        <v>6.9000000000000004</v>
      </c>
      <c r="I369" s="205"/>
      <c r="J369" s="13"/>
      <c r="K369" s="13"/>
      <c r="L369" s="201"/>
      <c r="M369" s="206"/>
      <c r="N369" s="207"/>
      <c r="O369" s="207"/>
      <c r="P369" s="207"/>
      <c r="Q369" s="207"/>
      <c r="R369" s="207"/>
      <c r="S369" s="207"/>
      <c r="T369" s="208"/>
      <c r="U369" s="13"/>
      <c r="V369" s="13"/>
      <c r="W369" s="13"/>
      <c r="X369" s="13"/>
      <c r="Y369" s="13"/>
      <c r="Z369" s="13"/>
      <c r="AA369" s="13"/>
      <c r="AB369" s="13"/>
      <c r="AC369" s="13"/>
      <c r="AD369" s="13"/>
      <c r="AE369" s="13"/>
      <c r="AT369" s="202" t="s">
        <v>442</v>
      </c>
      <c r="AU369" s="202" t="s">
        <v>76</v>
      </c>
      <c r="AV369" s="13" t="s">
        <v>79</v>
      </c>
      <c r="AW369" s="13" t="s">
        <v>31</v>
      </c>
      <c r="AX369" s="13" t="s">
        <v>69</v>
      </c>
      <c r="AY369" s="202" t="s">
        <v>328</v>
      </c>
    </row>
    <row r="370" s="14" customFormat="1">
      <c r="A370" s="14"/>
      <c r="B370" s="209"/>
      <c r="C370" s="14"/>
      <c r="D370" s="195" t="s">
        <v>442</v>
      </c>
      <c r="E370" s="210" t="s">
        <v>3</v>
      </c>
      <c r="F370" s="211" t="s">
        <v>452</v>
      </c>
      <c r="G370" s="14"/>
      <c r="H370" s="212">
        <v>6.9000000000000004</v>
      </c>
      <c r="I370" s="213"/>
      <c r="J370" s="14"/>
      <c r="K370" s="14"/>
      <c r="L370" s="209"/>
      <c r="M370" s="214"/>
      <c r="N370" s="215"/>
      <c r="O370" s="215"/>
      <c r="P370" s="215"/>
      <c r="Q370" s="215"/>
      <c r="R370" s="215"/>
      <c r="S370" s="215"/>
      <c r="T370" s="216"/>
      <c r="U370" s="14"/>
      <c r="V370" s="14"/>
      <c r="W370" s="14"/>
      <c r="X370" s="14"/>
      <c r="Y370" s="14"/>
      <c r="Z370" s="14"/>
      <c r="AA370" s="14"/>
      <c r="AB370" s="14"/>
      <c r="AC370" s="14"/>
      <c r="AD370" s="14"/>
      <c r="AE370" s="14"/>
      <c r="AT370" s="210" t="s">
        <v>442</v>
      </c>
      <c r="AU370" s="210" t="s">
        <v>76</v>
      </c>
      <c r="AV370" s="14" t="s">
        <v>113</v>
      </c>
      <c r="AW370" s="14" t="s">
        <v>31</v>
      </c>
      <c r="AX370" s="14" t="s">
        <v>76</v>
      </c>
      <c r="AY370" s="210" t="s">
        <v>328</v>
      </c>
    </row>
    <row r="371" s="2" customFormat="1" ht="49.05" customHeight="1">
      <c r="A371" s="41"/>
      <c r="B371" s="176"/>
      <c r="C371" s="177" t="s">
        <v>1713</v>
      </c>
      <c r="D371" s="177" t="s">
        <v>331</v>
      </c>
      <c r="E371" s="178" t="s">
        <v>9025</v>
      </c>
      <c r="F371" s="179" t="s">
        <v>8112</v>
      </c>
      <c r="G371" s="180" t="s">
        <v>585</v>
      </c>
      <c r="H371" s="181">
        <v>0.0080000000000000002</v>
      </c>
      <c r="I371" s="182"/>
      <c r="J371" s="183">
        <f>ROUND(I371*H371,2)</f>
        <v>0</v>
      </c>
      <c r="K371" s="179" t="s">
        <v>3</v>
      </c>
      <c r="L371" s="42"/>
      <c r="M371" s="184" t="s">
        <v>3</v>
      </c>
      <c r="N371" s="185" t="s">
        <v>40</v>
      </c>
      <c r="O371" s="75"/>
      <c r="P371" s="186">
        <f>O371*H371</f>
        <v>0</v>
      </c>
      <c r="Q371" s="186">
        <v>0</v>
      </c>
      <c r="R371" s="186">
        <f>Q371*H371</f>
        <v>0</v>
      </c>
      <c r="S371" s="186">
        <v>0</v>
      </c>
      <c r="T371" s="187">
        <f>S371*H371</f>
        <v>0</v>
      </c>
      <c r="U371" s="41"/>
      <c r="V371" s="41"/>
      <c r="W371" s="41"/>
      <c r="X371" s="41"/>
      <c r="Y371" s="41"/>
      <c r="Z371" s="41"/>
      <c r="AA371" s="41"/>
      <c r="AB371" s="41"/>
      <c r="AC371" s="41"/>
      <c r="AD371" s="41"/>
      <c r="AE371" s="41"/>
      <c r="AR371" s="188" t="s">
        <v>113</v>
      </c>
      <c r="AT371" s="188" t="s">
        <v>331</v>
      </c>
      <c r="AU371" s="188" t="s">
        <v>76</v>
      </c>
      <c r="AY371" s="22" t="s">
        <v>328</v>
      </c>
      <c r="BE371" s="189">
        <f>IF(N371="základní",J371,0)</f>
        <v>0</v>
      </c>
      <c r="BF371" s="189">
        <f>IF(N371="snížená",J371,0)</f>
        <v>0</v>
      </c>
      <c r="BG371" s="189">
        <f>IF(N371="zákl. přenesená",J371,0)</f>
        <v>0</v>
      </c>
      <c r="BH371" s="189">
        <f>IF(N371="sníž. přenesená",J371,0)</f>
        <v>0</v>
      </c>
      <c r="BI371" s="189">
        <f>IF(N371="nulová",J371,0)</f>
        <v>0</v>
      </c>
      <c r="BJ371" s="22" t="s">
        <v>76</v>
      </c>
      <c r="BK371" s="189">
        <f>ROUND(I371*H371,2)</f>
        <v>0</v>
      </c>
      <c r="BL371" s="22" t="s">
        <v>113</v>
      </c>
      <c r="BM371" s="188" t="s">
        <v>1716</v>
      </c>
    </row>
    <row r="372" s="13" customFormat="1">
      <c r="A372" s="13"/>
      <c r="B372" s="201"/>
      <c r="C372" s="13"/>
      <c r="D372" s="195" t="s">
        <v>442</v>
      </c>
      <c r="E372" s="202" t="s">
        <v>3</v>
      </c>
      <c r="F372" s="203" t="s">
        <v>9384</v>
      </c>
      <c r="G372" s="13"/>
      <c r="H372" s="204">
        <v>0.0080000000000000002</v>
      </c>
      <c r="I372" s="205"/>
      <c r="J372" s="13"/>
      <c r="K372" s="13"/>
      <c r="L372" s="201"/>
      <c r="M372" s="206"/>
      <c r="N372" s="207"/>
      <c r="O372" s="207"/>
      <c r="P372" s="207"/>
      <c r="Q372" s="207"/>
      <c r="R372" s="207"/>
      <c r="S372" s="207"/>
      <c r="T372" s="208"/>
      <c r="U372" s="13"/>
      <c r="V372" s="13"/>
      <c r="W372" s="13"/>
      <c r="X372" s="13"/>
      <c r="Y372" s="13"/>
      <c r="Z372" s="13"/>
      <c r="AA372" s="13"/>
      <c r="AB372" s="13"/>
      <c r="AC372" s="13"/>
      <c r="AD372" s="13"/>
      <c r="AE372" s="13"/>
      <c r="AT372" s="202" t="s">
        <v>442</v>
      </c>
      <c r="AU372" s="202" t="s">
        <v>76</v>
      </c>
      <c r="AV372" s="13" t="s">
        <v>79</v>
      </c>
      <c r="AW372" s="13" t="s">
        <v>31</v>
      </c>
      <c r="AX372" s="13" t="s">
        <v>69</v>
      </c>
      <c r="AY372" s="202" t="s">
        <v>328</v>
      </c>
    </row>
    <row r="373" s="14" customFormat="1">
      <c r="A373" s="14"/>
      <c r="B373" s="209"/>
      <c r="C373" s="14"/>
      <c r="D373" s="195" t="s">
        <v>442</v>
      </c>
      <c r="E373" s="210" t="s">
        <v>3</v>
      </c>
      <c r="F373" s="211" t="s">
        <v>452</v>
      </c>
      <c r="G373" s="14"/>
      <c r="H373" s="212">
        <v>0.0080000000000000002</v>
      </c>
      <c r="I373" s="213"/>
      <c r="J373" s="14"/>
      <c r="K373" s="14"/>
      <c r="L373" s="209"/>
      <c r="M373" s="214"/>
      <c r="N373" s="215"/>
      <c r="O373" s="215"/>
      <c r="P373" s="215"/>
      <c r="Q373" s="215"/>
      <c r="R373" s="215"/>
      <c r="S373" s="215"/>
      <c r="T373" s="216"/>
      <c r="U373" s="14"/>
      <c r="V373" s="14"/>
      <c r="W373" s="14"/>
      <c r="X373" s="14"/>
      <c r="Y373" s="14"/>
      <c r="Z373" s="14"/>
      <c r="AA373" s="14"/>
      <c r="AB373" s="14"/>
      <c r="AC373" s="14"/>
      <c r="AD373" s="14"/>
      <c r="AE373" s="14"/>
      <c r="AT373" s="210" t="s">
        <v>442</v>
      </c>
      <c r="AU373" s="210" t="s">
        <v>76</v>
      </c>
      <c r="AV373" s="14" t="s">
        <v>113</v>
      </c>
      <c r="AW373" s="14" t="s">
        <v>31</v>
      </c>
      <c r="AX373" s="14" t="s">
        <v>76</v>
      </c>
      <c r="AY373" s="210" t="s">
        <v>328</v>
      </c>
    </row>
    <row r="374" s="2" customFormat="1" ht="16.5" customHeight="1">
      <c r="A374" s="41"/>
      <c r="B374" s="176"/>
      <c r="C374" s="224" t="s">
        <v>1344</v>
      </c>
      <c r="D374" s="224" t="s">
        <v>539</v>
      </c>
      <c r="E374" s="225" t="s">
        <v>8193</v>
      </c>
      <c r="F374" s="226" t="s">
        <v>8119</v>
      </c>
      <c r="G374" s="227" t="s">
        <v>1388</v>
      </c>
      <c r="H374" s="228">
        <v>8.1600000000000001</v>
      </c>
      <c r="I374" s="229"/>
      <c r="J374" s="230">
        <f>ROUND(I374*H374,2)</f>
        <v>0</v>
      </c>
      <c r="K374" s="226" t="s">
        <v>335</v>
      </c>
      <c r="L374" s="231"/>
      <c r="M374" s="232" t="s">
        <v>3</v>
      </c>
      <c r="N374" s="233" t="s">
        <v>40</v>
      </c>
      <c r="O374" s="75"/>
      <c r="P374" s="186">
        <f>O374*H374</f>
        <v>0</v>
      </c>
      <c r="Q374" s="186">
        <v>0</v>
      </c>
      <c r="R374" s="186">
        <f>Q374*H374</f>
        <v>0</v>
      </c>
      <c r="S374" s="186">
        <v>0</v>
      </c>
      <c r="T374" s="187">
        <f>S374*H374</f>
        <v>0</v>
      </c>
      <c r="U374" s="41"/>
      <c r="V374" s="41"/>
      <c r="W374" s="41"/>
      <c r="X374" s="41"/>
      <c r="Y374" s="41"/>
      <c r="Z374" s="41"/>
      <c r="AA374" s="41"/>
      <c r="AB374" s="41"/>
      <c r="AC374" s="41"/>
      <c r="AD374" s="41"/>
      <c r="AE374" s="41"/>
      <c r="AR374" s="188" t="s">
        <v>171</v>
      </c>
      <c r="AT374" s="188" t="s">
        <v>539</v>
      </c>
      <c r="AU374" s="188" t="s">
        <v>76</v>
      </c>
      <c r="AY374" s="22" t="s">
        <v>328</v>
      </c>
      <c r="BE374" s="189">
        <f>IF(N374="základní",J374,0)</f>
        <v>0</v>
      </c>
      <c r="BF374" s="189">
        <f>IF(N374="snížená",J374,0)</f>
        <v>0</v>
      </c>
      <c r="BG374" s="189">
        <f>IF(N374="zákl. přenesená",J374,0)</f>
        <v>0</v>
      </c>
      <c r="BH374" s="189">
        <f>IF(N374="sníž. přenesená",J374,0)</f>
        <v>0</v>
      </c>
      <c r="BI374" s="189">
        <f>IF(N374="nulová",J374,0)</f>
        <v>0</v>
      </c>
      <c r="BJ374" s="22" t="s">
        <v>76</v>
      </c>
      <c r="BK374" s="189">
        <f>ROUND(I374*H374,2)</f>
        <v>0</v>
      </c>
      <c r="BL374" s="22" t="s">
        <v>113</v>
      </c>
      <c r="BM374" s="188" t="s">
        <v>1722</v>
      </c>
    </row>
    <row r="375" s="15" customFormat="1">
      <c r="A375" s="15"/>
      <c r="B375" s="217"/>
      <c r="C375" s="15"/>
      <c r="D375" s="195" t="s">
        <v>442</v>
      </c>
      <c r="E375" s="218" t="s">
        <v>3</v>
      </c>
      <c r="F375" s="219" t="s">
        <v>9385</v>
      </c>
      <c r="G375" s="15"/>
      <c r="H375" s="218" t="s">
        <v>3</v>
      </c>
      <c r="I375" s="220"/>
      <c r="J375" s="15"/>
      <c r="K375" s="15"/>
      <c r="L375" s="217"/>
      <c r="M375" s="221"/>
      <c r="N375" s="222"/>
      <c r="O375" s="222"/>
      <c r="P375" s="222"/>
      <c r="Q375" s="222"/>
      <c r="R375" s="222"/>
      <c r="S375" s="222"/>
      <c r="T375" s="223"/>
      <c r="U375" s="15"/>
      <c r="V375" s="15"/>
      <c r="W375" s="15"/>
      <c r="X375" s="15"/>
      <c r="Y375" s="15"/>
      <c r="Z375" s="15"/>
      <c r="AA375" s="15"/>
      <c r="AB375" s="15"/>
      <c r="AC375" s="15"/>
      <c r="AD375" s="15"/>
      <c r="AE375" s="15"/>
      <c r="AT375" s="218" t="s">
        <v>442</v>
      </c>
      <c r="AU375" s="218" t="s">
        <v>76</v>
      </c>
      <c r="AV375" s="15" t="s">
        <v>76</v>
      </c>
      <c r="AW375" s="15" t="s">
        <v>31</v>
      </c>
      <c r="AX375" s="15" t="s">
        <v>69</v>
      </c>
      <c r="AY375" s="218" t="s">
        <v>328</v>
      </c>
    </row>
    <row r="376" s="13" customFormat="1">
      <c r="A376" s="13"/>
      <c r="B376" s="201"/>
      <c r="C376" s="13"/>
      <c r="D376" s="195" t="s">
        <v>442</v>
      </c>
      <c r="E376" s="202" t="s">
        <v>3</v>
      </c>
      <c r="F376" s="203" t="s">
        <v>9386</v>
      </c>
      <c r="G376" s="13"/>
      <c r="H376" s="204">
        <v>0.54000000000000004</v>
      </c>
      <c r="I376" s="205"/>
      <c r="J376" s="13"/>
      <c r="K376" s="13"/>
      <c r="L376" s="201"/>
      <c r="M376" s="206"/>
      <c r="N376" s="207"/>
      <c r="O376" s="207"/>
      <c r="P376" s="207"/>
      <c r="Q376" s="207"/>
      <c r="R376" s="207"/>
      <c r="S376" s="207"/>
      <c r="T376" s="208"/>
      <c r="U376" s="13"/>
      <c r="V376" s="13"/>
      <c r="W376" s="13"/>
      <c r="X376" s="13"/>
      <c r="Y376" s="13"/>
      <c r="Z376" s="13"/>
      <c r="AA376" s="13"/>
      <c r="AB376" s="13"/>
      <c r="AC376" s="13"/>
      <c r="AD376" s="13"/>
      <c r="AE376" s="13"/>
      <c r="AT376" s="202" t="s">
        <v>442</v>
      </c>
      <c r="AU376" s="202" t="s">
        <v>76</v>
      </c>
      <c r="AV376" s="13" t="s">
        <v>79</v>
      </c>
      <c r="AW376" s="13" t="s">
        <v>31</v>
      </c>
      <c r="AX376" s="13" t="s">
        <v>69</v>
      </c>
      <c r="AY376" s="202" t="s">
        <v>328</v>
      </c>
    </row>
    <row r="377" s="13" customFormat="1">
      <c r="A377" s="13"/>
      <c r="B377" s="201"/>
      <c r="C377" s="13"/>
      <c r="D377" s="195" t="s">
        <v>442</v>
      </c>
      <c r="E377" s="202" t="s">
        <v>3</v>
      </c>
      <c r="F377" s="203" t="s">
        <v>9387</v>
      </c>
      <c r="G377" s="13"/>
      <c r="H377" s="204">
        <v>7.6200000000000001</v>
      </c>
      <c r="I377" s="205"/>
      <c r="J377" s="13"/>
      <c r="K377" s="13"/>
      <c r="L377" s="201"/>
      <c r="M377" s="206"/>
      <c r="N377" s="207"/>
      <c r="O377" s="207"/>
      <c r="P377" s="207"/>
      <c r="Q377" s="207"/>
      <c r="R377" s="207"/>
      <c r="S377" s="207"/>
      <c r="T377" s="208"/>
      <c r="U377" s="13"/>
      <c r="V377" s="13"/>
      <c r="W377" s="13"/>
      <c r="X377" s="13"/>
      <c r="Y377" s="13"/>
      <c r="Z377" s="13"/>
      <c r="AA377" s="13"/>
      <c r="AB377" s="13"/>
      <c r="AC377" s="13"/>
      <c r="AD377" s="13"/>
      <c r="AE377" s="13"/>
      <c r="AT377" s="202" t="s">
        <v>442</v>
      </c>
      <c r="AU377" s="202" t="s">
        <v>76</v>
      </c>
      <c r="AV377" s="13" t="s">
        <v>79</v>
      </c>
      <c r="AW377" s="13" t="s">
        <v>31</v>
      </c>
      <c r="AX377" s="13" t="s">
        <v>69</v>
      </c>
      <c r="AY377" s="202" t="s">
        <v>328</v>
      </c>
    </row>
    <row r="378" s="14" customFormat="1">
      <c r="A378" s="14"/>
      <c r="B378" s="209"/>
      <c r="C378" s="14"/>
      <c r="D378" s="195" t="s">
        <v>442</v>
      </c>
      <c r="E378" s="210" t="s">
        <v>3</v>
      </c>
      <c r="F378" s="211" t="s">
        <v>452</v>
      </c>
      <c r="G378" s="14"/>
      <c r="H378" s="212">
        <v>8.1600000000000001</v>
      </c>
      <c r="I378" s="213"/>
      <c r="J378" s="14"/>
      <c r="K378" s="14"/>
      <c r="L378" s="209"/>
      <c r="M378" s="214"/>
      <c r="N378" s="215"/>
      <c r="O378" s="215"/>
      <c r="P378" s="215"/>
      <c r="Q378" s="215"/>
      <c r="R378" s="215"/>
      <c r="S378" s="215"/>
      <c r="T378" s="216"/>
      <c r="U378" s="14"/>
      <c r="V378" s="14"/>
      <c r="W378" s="14"/>
      <c r="X378" s="14"/>
      <c r="Y378" s="14"/>
      <c r="Z378" s="14"/>
      <c r="AA378" s="14"/>
      <c r="AB378" s="14"/>
      <c r="AC378" s="14"/>
      <c r="AD378" s="14"/>
      <c r="AE378" s="14"/>
      <c r="AT378" s="210" t="s">
        <v>442</v>
      </c>
      <c r="AU378" s="210" t="s">
        <v>76</v>
      </c>
      <c r="AV378" s="14" t="s">
        <v>113</v>
      </c>
      <c r="AW378" s="14" t="s">
        <v>31</v>
      </c>
      <c r="AX378" s="14" t="s">
        <v>76</v>
      </c>
      <c r="AY378" s="210" t="s">
        <v>328</v>
      </c>
    </row>
    <row r="379" s="2" customFormat="1" ht="37.8" customHeight="1">
      <c r="A379" s="41"/>
      <c r="B379" s="176"/>
      <c r="C379" s="177" t="s">
        <v>1725</v>
      </c>
      <c r="D379" s="177" t="s">
        <v>331</v>
      </c>
      <c r="E379" s="178" t="s">
        <v>8417</v>
      </c>
      <c r="F379" s="179" t="s">
        <v>8418</v>
      </c>
      <c r="G379" s="180" t="s">
        <v>439</v>
      </c>
      <c r="H379" s="181">
        <v>75</v>
      </c>
      <c r="I379" s="182"/>
      <c r="J379" s="183">
        <f>ROUND(I379*H379,2)</f>
        <v>0</v>
      </c>
      <c r="K379" s="179" t="s">
        <v>335</v>
      </c>
      <c r="L379" s="42"/>
      <c r="M379" s="184" t="s">
        <v>3</v>
      </c>
      <c r="N379" s="185" t="s">
        <v>40</v>
      </c>
      <c r="O379" s="75"/>
      <c r="P379" s="186">
        <f>O379*H379</f>
        <v>0</v>
      </c>
      <c r="Q379" s="186">
        <v>0</v>
      </c>
      <c r="R379" s="186">
        <f>Q379*H379</f>
        <v>0</v>
      </c>
      <c r="S379" s="186">
        <v>0</v>
      </c>
      <c r="T379" s="187">
        <f>S379*H379</f>
        <v>0</v>
      </c>
      <c r="U379" s="41"/>
      <c r="V379" s="41"/>
      <c r="W379" s="41"/>
      <c r="X379" s="41"/>
      <c r="Y379" s="41"/>
      <c r="Z379" s="41"/>
      <c r="AA379" s="41"/>
      <c r="AB379" s="41"/>
      <c r="AC379" s="41"/>
      <c r="AD379" s="41"/>
      <c r="AE379" s="41"/>
      <c r="AR379" s="188" t="s">
        <v>113</v>
      </c>
      <c r="AT379" s="188" t="s">
        <v>331</v>
      </c>
      <c r="AU379" s="188" t="s">
        <v>76</v>
      </c>
      <c r="AY379" s="22" t="s">
        <v>328</v>
      </c>
      <c r="BE379" s="189">
        <f>IF(N379="základní",J379,0)</f>
        <v>0</v>
      </c>
      <c r="BF379" s="189">
        <f>IF(N379="snížená",J379,0)</f>
        <v>0</v>
      </c>
      <c r="BG379" s="189">
        <f>IF(N379="zákl. přenesená",J379,0)</f>
        <v>0</v>
      </c>
      <c r="BH379" s="189">
        <f>IF(N379="sníž. přenesená",J379,0)</f>
        <v>0</v>
      </c>
      <c r="BI379" s="189">
        <f>IF(N379="nulová",J379,0)</f>
        <v>0</v>
      </c>
      <c r="BJ379" s="22" t="s">
        <v>76</v>
      </c>
      <c r="BK379" s="189">
        <f>ROUND(I379*H379,2)</f>
        <v>0</v>
      </c>
      <c r="BL379" s="22" t="s">
        <v>113</v>
      </c>
      <c r="BM379" s="188" t="s">
        <v>1728</v>
      </c>
    </row>
    <row r="380" s="2" customFormat="1">
      <c r="A380" s="41"/>
      <c r="B380" s="42"/>
      <c r="C380" s="41"/>
      <c r="D380" s="190" t="s">
        <v>338</v>
      </c>
      <c r="E380" s="41"/>
      <c r="F380" s="191" t="s">
        <v>8419</v>
      </c>
      <c r="G380" s="41"/>
      <c r="H380" s="41"/>
      <c r="I380" s="192"/>
      <c r="J380" s="41"/>
      <c r="K380" s="41"/>
      <c r="L380" s="42"/>
      <c r="M380" s="193"/>
      <c r="N380" s="194"/>
      <c r="O380" s="75"/>
      <c r="P380" s="75"/>
      <c r="Q380" s="75"/>
      <c r="R380" s="75"/>
      <c r="S380" s="75"/>
      <c r="T380" s="76"/>
      <c r="U380" s="41"/>
      <c r="V380" s="41"/>
      <c r="W380" s="41"/>
      <c r="X380" s="41"/>
      <c r="Y380" s="41"/>
      <c r="Z380" s="41"/>
      <c r="AA380" s="41"/>
      <c r="AB380" s="41"/>
      <c r="AC380" s="41"/>
      <c r="AD380" s="41"/>
      <c r="AE380" s="41"/>
      <c r="AT380" s="22" t="s">
        <v>338</v>
      </c>
      <c r="AU380" s="22" t="s">
        <v>76</v>
      </c>
    </row>
    <row r="381" s="2" customFormat="1" ht="16.5" customHeight="1">
      <c r="A381" s="41"/>
      <c r="B381" s="176"/>
      <c r="C381" s="224" t="s">
        <v>1347</v>
      </c>
      <c r="D381" s="224" t="s">
        <v>539</v>
      </c>
      <c r="E381" s="225" t="s">
        <v>8420</v>
      </c>
      <c r="F381" s="226" t="s">
        <v>8421</v>
      </c>
      <c r="G381" s="227" t="s">
        <v>585</v>
      </c>
      <c r="H381" s="228">
        <v>3</v>
      </c>
      <c r="I381" s="229"/>
      <c r="J381" s="230">
        <f>ROUND(I381*H381,2)</f>
        <v>0</v>
      </c>
      <c r="K381" s="226" t="s">
        <v>335</v>
      </c>
      <c r="L381" s="231"/>
      <c r="M381" s="232" t="s">
        <v>3</v>
      </c>
      <c r="N381" s="233" t="s">
        <v>40</v>
      </c>
      <c r="O381" s="75"/>
      <c r="P381" s="186">
        <f>O381*H381</f>
        <v>0</v>
      </c>
      <c r="Q381" s="186">
        <v>0</v>
      </c>
      <c r="R381" s="186">
        <f>Q381*H381</f>
        <v>0</v>
      </c>
      <c r="S381" s="186">
        <v>0</v>
      </c>
      <c r="T381" s="187">
        <f>S381*H381</f>
        <v>0</v>
      </c>
      <c r="U381" s="41"/>
      <c r="V381" s="41"/>
      <c r="W381" s="41"/>
      <c r="X381" s="41"/>
      <c r="Y381" s="41"/>
      <c r="Z381" s="41"/>
      <c r="AA381" s="41"/>
      <c r="AB381" s="41"/>
      <c r="AC381" s="41"/>
      <c r="AD381" s="41"/>
      <c r="AE381" s="41"/>
      <c r="AR381" s="188" t="s">
        <v>171</v>
      </c>
      <c r="AT381" s="188" t="s">
        <v>539</v>
      </c>
      <c r="AU381" s="188" t="s">
        <v>76</v>
      </c>
      <c r="AY381" s="22" t="s">
        <v>328</v>
      </c>
      <c r="BE381" s="189">
        <f>IF(N381="základní",J381,0)</f>
        <v>0</v>
      </c>
      <c r="BF381" s="189">
        <f>IF(N381="snížená",J381,0)</f>
        <v>0</v>
      </c>
      <c r="BG381" s="189">
        <f>IF(N381="zákl. přenesená",J381,0)</f>
        <v>0</v>
      </c>
      <c r="BH381" s="189">
        <f>IF(N381="sníž. přenesená",J381,0)</f>
        <v>0</v>
      </c>
      <c r="BI381" s="189">
        <f>IF(N381="nulová",J381,0)</f>
        <v>0</v>
      </c>
      <c r="BJ381" s="22" t="s">
        <v>76</v>
      </c>
      <c r="BK381" s="189">
        <f>ROUND(I381*H381,2)</f>
        <v>0</v>
      </c>
      <c r="BL381" s="22" t="s">
        <v>113</v>
      </c>
      <c r="BM381" s="188" t="s">
        <v>1731</v>
      </c>
    </row>
    <row r="382" s="13" customFormat="1">
      <c r="A382" s="13"/>
      <c r="B382" s="201"/>
      <c r="C382" s="13"/>
      <c r="D382" s="195" t="s">
        <v>442</v>
      </c>
      <c r="E382" s="202" t="s">
        <v>3</v>
      </c>
      <c r="F382" s="203" t="s">
        <v>9388</v>
      </c>
      <c r="G382" s="13"/>
      <c r="H382" s="204">
        <v>3</v>
      </c>
      <c r="I382" s="205"/>
      <c r="J382" s="13"/>
      <c r="K382" s="13"/>
      <c r="L382" s="201"/>
      <c r="M382" s="206"/>
      <c r="N382" s="207"/>
      <c r="O382" s="207"/>
      <c r="P382" s="207"/>
      <c r="Q382" s="207"/>
      <c r="R382" s="207"/>
      <c r="S382" s="207"/>
      <c r="T382" s="208"/>
      <c r="U382" s="13"/>
      <c r="V382" s="13"/>
      <c r="W382" s="13"/>
      <c r="X382" s="13"/>
      <c r="Y382" s="13"/>
      <c r="Z382" s="13"/>
      <c r="AA382" s="13"/>
      <c r="AB382" s="13"/>
      <c r="AC382" s="13"/>
      <c r="AD382" s="13"/>
      <c r="AE382" s="13"/>
      <c r="AT382" s="202" t="s">
        <v>442</v>
      </c>
      <c r="AU382" s="202" t="s">
        <v>76</v>
      </c>
      <c r="AV382" s="13" t="s">
        <v>79</v>
      </c>
      <c r="AW382" s="13" t="s">
        <v>31</v>
      </c>
      <c r="AX382" s="13" t="s">
        <v>69</v>
      </c>
      <c r="AY382" s="202" t="s">
        <v>328</v>
      </c>
    </row>
    <row r="383" s="14" customFormat="1">
      <c r="A383" s="14"/>
      <c r="B383" s="209"/>
      <c r="C383" s="14"/>
      <c r="D383" s="195" t="s">
        <v>442</v>
      </c>
      <c r="E383" s="210" t="s">
        <v>3</v>
      </c>
      <c r="F383" s="211" t="s">
        <v>452</v>
      </c>
      <c r="G383" s="14"/>
      <c r="H383" s="212">
        <v>3</v>
      </c>
      <c r="I383" s="213"/>
      <c r="J383" s="14"/>
      <c r="K383" s="14"/>
      <c r="L383" s="209"/>
      <c r="M383" s="214"/>
      <c r="N383" s="215"/>
      <c r="O383" s="215"/>
      <c r="P383" s="215"/>
      <c r="Q383" s="215"/>
      <c r="R383" s="215"/>
      <c r="S383" s="215"/>
      <c r="T383" s="216"/>
      <c r="U383" s="14"/>
      <c r="V383" s="14"/>
      <c r="W383" s="14"/>
      <c r="X383" s="14"/>
      <c r="Y383" s="14"/>
      <c r="Z383" s="14"/>
      <c r="AA383" s="14"/>
      <c r="AB383" s="14"/>
      <c r="AC383" s="14"/>
      <c r="AD383" s="14"/>
      <c r="AE383" s="14"/>
      <c r="AT383" s="210" t="s">
        <v>442</v>
      </c>
      <c r="AU383" s="210" t="s">
        <v>76</v>
      </c>
      <c r="AV383" s="14" t="s">
        <v>113</v>
      </c>
      <c r="AW383" s="14" t="s">
        <v>31</v>
      </c>
      <c r="AX383" s="14" t="s">
        <v>76</v>
      </c>
      <c r="AY383" s="210" t="s">
        <v>328</v>
      </c>
    </row>
    <row r="384" s="2" customFormat="1" ht="21.75" customHeight="1">
      <c r="A384" s="41"/>
      <c r="B384" s="176"/>
      <c r="C384" s="177" t="s">
        <v>1733</v>
      </c>
      <c r="D384" s="177" t="s">
        <v>331</v>
      </c>
      <c r="E384" s="178" t="s">
        <v>7915</v>
      </c>
      <c r="F384" s="179" t="s">
        <v>7916</v>
      </c>
      <c r="G384" s="180" t="s">
        <v>491</v>
      </c>
      <c r="H384" s="181">
        <v>9.1199999999999992</v>
      </c>
      <c r="I384" s="182"/>
      <c r="J384" s="183">
        <f>ROUND(I384*H384,2)</f>
        <v>0</v>
      </c>
      <c r="K384" s="179" t="s">
        <v>335</v>
      </c>
      <c r="L384" s="42"/>
      <c r="M384" s="184" t="s">
        <v>3</v>
      </c>
      <c r="N384" s="185" t="s">
        <v>40</v>
      </c>
      <c r="O384" s="75"/>
      <c r="P384" s="186">
        <f>O384*H384</f>
        <v>0</v>
      </c>
      <c r="Q384" s="186">
        <v>0</v>
      </c>
      <c r="R384" s="186">
        <f>Q384*H384</f>
        <v>0</v>
      </c>
      <c r="S384" s="186">
        <v>0</v>
      </c>
      <c r="T384" s="187">
        <f>S384*H384</f>
        <v>0</v>
      </c>
      <c r="U384" s="41"/>
      <c r="V384" s="41"/>
      <c r="W384" s="41"/>
      <c r="X384" s="41"/>
      <c r="Y384" s="41"/>
      <c r="Z384" s="41"/>
      <c r="AA384" s="41"/>
      <c r="AB384" s="41"/>
      <c r="AC384" s="41"/>
      <c r="AD384" s="41"/>
      <c r="AE384" s="41"/>
      <c r="AR384" s="188" t="s">
        <v>113</v>
      </c>
      <c r="AT384" s="188" t="s">
        <v>331</v>
      </c>
      <c r="AU384" s="188" t="s">
        <v>76</v>
      </c>
      <c r="AY384" s="22" t="s">
        <v>328</v>
      </c>
      <c r="BE384" s="189">
        <f>IF(N384="základní",J384,0)</f>
        <v>0</v>
      </c>
      <c r="BF384" s="189">
        <f>IF(N384="snížená",J384,0)</f>
        <v>0</v>
      </c>
      <c r="BG384" s="189">
        <f>IF(N384="zákl. přenesená",J384,0)</f>
        <v>0</v>
      </c>
      <c r="BH384" s="189">
        <f>IF(N384="sníž. přenesená",J384,0)</f>
        <v>0</v>
      </c>
      <c r="BI384" s="189">
        <f>IF(N384="nulová",J384,0)</f>
        <v>0</v>
      </c>
      <c r="BJ384" s="22" t="s">
        <v>76</v>
      </c>
      <c r="BK384" s="189">
        <f>ROUND(I384*H384,2)</f>
        <v>0</v>
      </c>
      <c r="BL384" s="22" t="s">
        <v>113</v>
      </c>
      <c r="BM384" s="188" t="s">
        <v>1736</v>
      </c>
    </row>
    <row r="385" s="2" customFormat="1">
      <c r="A385" s="41"/>
      <c r="B385" s="42"/>
      <c r="C385" s="41"/>
      <c r="D385" s="190" t="s">
        <v>338</v>
      </c>
      <c r="E385" s="41"/>
      <c r="F385" s="191" t="s">
        <v>7917</v>
      </c>
      <c r="G385" s="41"/>
      <c r="H385" s="41"/>
      <c r="I385" s="192"/>
      <c r="J385" s="41"/>
      <c r="K385" s="41"/>
      <c r="L385" s="42"/>
      <c r="M385" s="193"/>
      <c r="N385" s="194"/>
      <c r="O385" s="75"/>
      <c r="P385" s="75"/>
      <c r="Q385" s="75"/>
      <c r="R385" s="75"/>
      <c r="S385" s="75"/>
      <c r="T385" s="76"/>
      <c r="U385" s="41"/>
      <c r="V385" s="41"/>
      <c r="W385" s="41"/>
      <c r="X385" s="41"/>
      <c r="Y385" s="41"/>
      <c r="Z385" s="41"/>
      <c r="AA385" s="41"/>
      <c r="AB385" s="41"/>
      <c r="AC385" s="41"/>
      <c r="AD385" s="41"/>
      <c r="AE385" s="41"/>
      <c r="AT385" s="22" t="s">
        <v>338</v>
      </c>
      <c r="AU385" s="22" t="s">
        <v>76</v>
      </c>
    </row>
    <row r="386" s="15" customFormat="1">
      <c r="A386" s="15"/>
      <c r="B386" s="217"/>
      <c r="C386" s="15"/>
      <c r="D386" s="195" t="s">
        <v>442</v>
      </c>
      <c r="E386" s="218" t="s">
        <v>3</v>
      </c>
      <c r="F386" s="219" t="s">
        <v>8492</v>
      </c>
      <c r="G386" s="15"/>
      <c r="H386" s="218" t="s">
        <v>3</v>
      </c>
      <c r="I386" s="220"/>
      <c r="J386" s="15"/>
      <c r="K386" s="15"/>
      <c r="L386" s="217"/>
      <c r="M386" s="221"/>
      <c r="N386" s="222"/>
      <c r="O386" s="222"/>
      <c r="P386" s="222"/>
      <c r="Q386" s="222"/>
      <c r="R386" s="222"/>
      <c r="S386" s="222"/>
      <c r="T386" s="223"/>
      <c r="U386" s="15"/>
      <c r="V386" s="15"/>
      <c r="W386" s="15"/>
      <c r="X386" s="15"/>
      <c r="Y386" s="15"/>
      <c r="Z386" s="15"/>
      <c r="AA386" s="15"/>
      <c r="AB386" s="15"/>
      <c r="AC386" s="15"/>
      <c r="AD386" s="15"/>
      <c r="AE386" s="15"/>
      <c r="AT386" s="218" t="s">
        <v>442</v>
      </c>
      <c r="AU386" s="218" t="s">
        <v>76</v>
      </c>
      <c r="AV386" s="15" t="s">
        <v>76</v>
      </c>
      <c r="AW386" s="15" t="s">
        <v>31</v>
      </c>
      <c r="AX386" s="15" t="s">
        <v>69</v>
      </c>
      <c r="AY386" s="218" t="s">
        <v>328</v>
      </c>
    </row>
    <row r="387" s="13" customFormat="1">
      <c r="A387" s="13"/>
      <c r="B387" s="201"/>
      <c r="C387" s="13"/>
      <c r="D387" s="195" t="s">
        <v>442</v>
      </c>
      <c r="E387" s="202" t="s">
        <v>3</v>
      </c>
      <c r="F387" s="203" t="s">
        <v>9389</v>
      </c>
      <c r="G387" s="13"/>
      <c r="H387" s="204">
        <v>8.9399999999999995</v>
      </c>
      <c r="I387" s="205"/>
      <c r="J387" s="13"/>
      <c r="K387" s="13"/>
      <c r="L387" s="201"/>
      <c r="M387" s="206"/>
      <c r="N387" s="207"/>
      <c r="O387" s="207"/>
      <c r="P387" s="207"/>
      <c r="Q387" s="207"/>
      <c r="R387" s="207"/>
      <c r="S387" s="207"/>
      <c r="T387" s="208"/>
      <c r="U387" s="13"/>
      <c r="V387" s="13"/>
      <c r="W387" s="13"/>
      <c r="X387" s="13"/>
      <c r="Y387" s="13"/>
      <c r="Z387" s="13"/>
      <c r="AA387" s="13"/>
      <c r="AB387" s="13"/>
      <c r="AC387" s="13"/>
      <c r="AD387" s="13"/>
      <c r="AE387" s="13"/>
      <c r="AT387" s="202" t="s">
        <v>442</v>
      </c>
      <c r="AU387" s="202" t="s">
        <v>76</v>
      </c>
      <c r="AV387" s="13" t="s">
        <v>79</v>
      </c>
      <c r="AW387" s="13" t="s">
        <v>31</v>
      </c>
      <c r="AX387" s="13" t="s">
        <v>69</v>
      </c>
      <c r="AY387" s="202" t="s">
        <v>328</v>
      </c>
    </row>
    <row r="388" s="15" customFormat="1">
      <c r="A388" s="15"/>
      <c r="B388" s="217"/>
      <c r="C388" s="15"/>
      <c r="D388" s="195" t="s">
        <v>442</v>
      </c>
      <c r="E388" s="218" t="s">
        <v>3</v>
      </c>
      <c r="F388" s="219" t="s">
        <v>8494</v>
      </c>
      <c r="G388" s="15"/>
      <c r="H388" s="218" t="s">
        <v>3</v>
      </c>
      <c r="I388" s="220"/>
      <c r="J388" s="15"/>
      <c r="K388" s="15"/>
      <c r="L388" s="217"/>
      <c r="M388" s="221"/>
      <c r="N388" s="222"/>
      <c r="O388" s="222"/>
      <c r="P388" s="222"/>
      <c r="Q388" s="222"/>
      <c r="R388" s="222"/>
      <c r="S388" s="222"/>
      <c r="T388" s="223"/>
      <c r="U388" s="15"/>
      <c r="V388" s="15"/>
      <c r="W388" s="15"/>
      <c r="X388" s="15"/>
      <c r="Y388" s="15"/>
      <c r="Z388" s="15"/>
      <c r="AA388" s="15"/>
      <c r="AB388" s="15"/>
      <c r="AC388" s="15"/>
      <c r="AD388" s="15"/>
      <c r="AE388" s="15"/>
      <c r="AT388" s="218" t="s">
        <v>442</v>
      </c>
      <c r="AU388" s="218" t="s">
        <v>76</v>
      </c>
      <c r="AV388" s="15" t="s">
        <v>76</v>
      </c>
      <c r="AW388" s="15" t="s">
        <v>31</v>
      </c>
      <c r="AX388" s="15" t="s">
        <v>69</v>
      </c>
      <c r="AY388" s="218" t="s">
        <v>328</v>
      </c>
    </row>
    <row r="389" s="13" customFormat="1">
      <c r="A389" s="13"/>
      <c r="B389" s="201"/>
      <c r="C389" s="13"/>
      <c r="D389" s="195" t="s">
        <v>442</v>
      </c>
      <c r="E389" s="202" t="s">
        <v>3</v>
      </c>
      <c r="F389" s="203" t="s">
        <v>9390</v>
      </c>
      <c r="G389" s="13"/>
      <c r="H389" s="204">
        <v>0.17999999999999999</v>
      </c>
      <c r="I389" s="205"/>
      <c r="J389" s="13"/>
      <c r="K389" s="13"/>
      <c r="L389" s="201"/>
      <c r="M389" s="206"/>
      <c r="N389" s="207"/>
      <c r="O389" s="207"/>
      <c r="P389" s="207"/>
      <c r="Q389" s="207"/>
      <c r="R389" s="207"/>
      <c r="S389" s="207"/>
      <c r="T389" s="208"/>
      <c r="U389" s="13"/>
      <c r="V389" s="13"/>
      <c r="W389" s="13"/>
      <c r="X389" s="13"/>
      <c r="Y389" s="13"/>
      <c r="Z389" s="13"/>
      <c r="AA389" s="13"/>
      <c r="AB389" s="13"/>
      <c r="AC389" s="13"/>
      <c r="AD389" s="13"/>
      <c r="AE389" s="13"/>
      <c r="AT389" s="202" t="s">
        <v>442</v>
      </c>
      <c r="AU389" s="202" t="s">
        <v>76</v>
      </c>
      <c r="AV389" s="13" t="s">
        <v>79</v>
      </c>
      <c r="AW389" s="13" t="s">
        <v>31</v>
      </c>
      <c r="AX389" s="13" t="s">
        <v>69</v>
      </c>
      <c r="AY389" s="202" t="s">
        <v>328</v>
      </c>
    </row>
    <row r="390" s="14" customFormat="1">
      <c r="A390" s="14"/>
      <c r="B390" s="209"/>
      <c r="C390" s="14"/>
      <c r="D390" s="195" t="s">
        <v>442</v>
      </c>
      <c r="E390" s="210" t="s">
        <v>3</v>
      </c>
      <c r="F390" s="211" t="s">
        <v>452</v>
      </c>
      <c r="G390" s="14"/>
      <c r="H390" s="212">
        <v>9.1199999999999992</v>
      </c>
      <c r="I390" s="213"/>
      <c r="J390" s="14"/>
      <c r="K390" s="14"/>
      <c r="L390" s="209"/>
      <c r="M390" s="214"/>
      <c r="N390" s="215"/>
      <c r="O390" s="215"/>
      <c r="P390" s="215"/>
      <c r="Q390" s="215"/>
      <c r="R390" s="215"/>
      <c r="S390" s="215"/>
      <c r="T390" s="216"/>
      <c r="U390" s="14"/>
      <c r="V390" s="14"/>
      <c r="W390" s="14"/>
      <c r="X390" s="14"/>
      <c r="Y390" s="14"/>
      <c r="Z390" s="14"/>
      <c r="AA390" s="14"/>
      <c r="AB390" s="14"/>
      <c r="AC390" s="14"/>
      <c r="AD390" s="14"/>
      <c r="AE390" s="14"/>
      <c r="AT390" s="210" t="s">
        <v>442</v>
      </c>
      <c r="AU390" s="210" t="s">
        <v>76</v>
      </c>
      <c r="AV390" s="14" t="s">
        <v>113</v>
      </c>
      <c r="AW390" s="14" t="s">
        <v>31</v>
      </c>
      <c r="AX390" s="14" t="s">
        <v>76</v>
      </c>
      <c r="AY390" s="210" t="s">
        <v>328</v>
      </c>
    </row>
    <row r="391" s="2" customFormat="1" ht="16.5" customHeight="1">
      <c r="A391" s="41"/>
      <c r="B391" s="176"/>
      <c r="C391" s="224" t="s">
        <v>570</v>
      </c>
      <c r="D391" s="224" t="s">
        <v>539</v>
      </c>
      <c r="E391" s="225" t="s">
        <v>7925</v>
      </c>
      <c r="F391" s="226" t="s">
        <v>7926</v>
      </c>
      <c r="G391" s="227" t="s">
        <v>491</v>
      </c>
      <c r="H391" s="228">
        <v>9.1199999999999992</v>
      </c>
      <c r="I391" s="229"/>
      <c r="J391" s="230">
        <f>ROUND(I391*H391,2)</f>
        <v>0</v>
      </c>
      <c r="K391" s="226" t="s">
        <v>335</v>
      </c>
      <c r="L391" s="231"/>
      <c r="M391" s="232" t="s">
        <v>3</v>
      </c>
      <c r="N391" s="233" t="s">
        <v>40</v>
      </c>
      <c r="O391" s="75"/>
      <c r="P391" s="186">
        <f>O391*H391</f>
        <v>0</v>
      </c>
      <c r="Q391" s="186">
        <v>0</v>
      </c>
      <c r="R391" s="186">
        <f>Q391*H391</f>
        <v>0</v>
      </c>
      <c r="S391" s="186">
        <v>0</v>
      </c>
      <c r="T391" s="187">
        <f>S391*H391</f>
        <v>0</v>
      </c>
      <c r="U391" s="41"/>
      <c r="V391" s="41"/>
      <c r="W391" s="41"/>
      <c r="X391" s="41"/>
      <c r="Y391" s="41"/>
      <c r="Z391" s="41"/>
      <c r="AA391" s="41"/>
      <c r="AB391" s="41"/>
      <c r="AC391" s="41"/>
      <c r="AD391" s="41"/>
      <c r="AE391" s="41"/>
      <c r="AR391" s="188" t="s">
        <v>171</v>
      </c>
      <c r="AT391" s="188" t="s">
        <v>539</v>
      </c>
      <c r="AU391" s="188" t="s">
        <v>76</v>
      </c>
      <c r="AY391" s="22" t="s">
        <v>328</v>
      </c>
      <c r="BE391" s="189">
        <f>IF(N391="základní",J391,0)</f>
        <v>0</v>
      </c>
      <c r="BF391" s="189">
        <f>IF(N391="snížená",J391,0)</f>
        <v>0</v>
      </c>
      <c r="BG391" s="189">
        <f>IF(N391="zákl. přenesená",J391,0)</f>
        <v>0</v>
      </c>
      <c r="BH391" s="189">
        <f>IF(N391="sníž. přenesená",J391,0)</f>
        <v>0</v>
      </c>
      <c r="BI391" s="189">
        <f>IF(N391="nulová",J391,0)</f>
        <v>0</v>
      </c>
      <c r="BJ391" s="22" t="s">
        <v>76</v>
      </c>
      <c r="BK391" s="189">
        <f>ROUND(I391*H391,2)</f>
        <v>0</v>
      </c>
      <c r="BL391" s="22" t="s">
        <v>113</v>
      </c>
      <c r="BM391" s="188" t="s">
        <v>1740</v>
      </c>
    </row>
    <row r="392" s="2" customFormat="1" ht="21.75" customHeight="1">
      <c r="A392" s="41"/>
      <c r="B392" s="176"/>
      <c r="C392" s="177" t="s">
        <v>1742</v>
      </c>
      <c r="D392" s="177" t="s">
        <v>331</v>
      </c>
      <c r="E392" s="178" t="s">
        <v>8257</v>
      </c>
      <c r="F392" s="179" t="s">
        <v>8258</v>
      </c>
      <c r="G392" s="180" t="s">
        <v>491</v>
      </c>
      <c r="H392" s="181">
        <v>9.1199999999999992</v>
      </c>
      <c r="I392" s="182"/>
      <c r="J392" s="183">
        <f>ROUND(I392*H392,2)</f>
        <v>0</v>
      </c>
      <c r="K392" s="179" t="s">
        <v>3</v>
      </c>
      <c r="L392" s="42"/>
      <c r="M392" s="184" t="s">
        <v>3</v>
      </c>
      <c r="N392" s="185" t="s">
        <v>40</v>
      </c>
      <c r="O392" s="75"/>
      <c r="P392" s="186">
        <f>O392*H392</f>
        <v>0</v>
      </c>
      <c r="Q392" s="186">
        <v>0</v>
      </c>
      <c r="R392" s="186">
        <f>Q392*H392</f>
        <v>0</v>
      </c>
      <c r="S392" s="186">
        <v>0</v>
      </c>
      <c r="T392" s="187">
        <f>S392*H392</f>
        <v>0</v>
      </c>
      <c r="U392" s="41"/>
      <c r="V392" s="41"/>
      <c r="W392" s="41"/>
      <c r="X392" s="41"/>
      <c r="Y392" s="41"/>
      <c r="Z392" s="41"/>
      <c r="AA392" s="41"/>
      <c r="AB392" s="41"/>
      <c r="AC392" s="41"/>
      <c r="AD392" s="41"/>
      <c r="AE392" s="41"/>
      <c r="AR392" s="188" t="s">
        <v>113</v>
      </c>
      <c r="AT392" s="188" t="s">
        <v>331</v>
      </c>
      <c r="AU392" s="188" t="s">
        <v>76</v>
      </c>
      <c r="AY392" s="22" t="s">
        <v>328</v>
      </c>
      <c r="BE392" s="189">
        <f>IF(N392="základní",J392,0)</f>
        <v>0</v>
      </c>
      <c r="BF392" s="189">
        <f>IF(N392="snížená",J392,0)</f>
        <v>0</v>
      </c>
      <c r="BG392" s="189">
        <f>IF(N392="zákl. přenesená",J392,0)</f>
        <v>0</v>
      </c>
      <c r="BH392" s="189">
        <f>IF(N392="sníž. přenesená",J392,0)</f>
        <v>0</v>
      </c>
      <c r="BI392" s="189">
        <f>IF(N392="nulová",J392,0)</f>
        <v>0</v>
      </c>
      <c r="BJ392" s="22" t="s">
        <v>76</v>
      </c>
      <c r="BK392" s="189">
        <f>ROUND(I392*H392,2)</f>
        <v>0</v>
      </c>
      <c r="BL392" s="22" t="s">
        <v>113</v>
      </c>
      <c r="BM392" s="188" t="s">
        <v>1745</v>
      </c>
    </row>
    <row r="393" s="2" customFormat="1" ht="24.15" customHeight="1">
      <c r="A393" s="41"/>
      <c r="B393" s="176"/>
      <c r="C393" s="177" t="s">
        <v>1352</v>
      </c>
      <c r="D393" s="177" t="s">
        <v>331</v>
      </c>
      <c r="E393" s="178" t="s">
        <v>8427</v>
      </c>
      <c r="F393" s="179" t="s">
        <v>9391</v>
      </c>
      <c r="G393" s="180" t="s">
        <v>585</v>
      </c>
      <c r="H393" s="181">
        <v>9.4960000000000004</v>
      </c>
      <c r="I393" s="182"/>
      <c r="J393" s="183">
        <f>ROUND(I393*H393,2)</f>
        <v>0</v>
      </c>
      <c r="K393" s="179" t="s">
        <v>335</v>
      </c>
      <c r="L393" s="42"/>
      <c r="M393" s="184" t="s">
        <v>3</v>
      </c>
      <c r="N393" s="185" t="s">
        <v>40</v>
      </c>
      <c r="O393" s="75"/>
      <c r="P393" s="186">
        <f>O393*H393</f>
        <v>0</v>
      </c>
      <c r="Q393" s="186">
        <v>0</v>
      </c>
      <c r="R393" s="186">
        <f>Q393*H393</f>
        <v>0</v>
      </c>
      <c r="S393" s="186">
        <v>0</v>
      </c>
      <c r="T393" s="187">
        <f>S393*H393</f>
        <v>0</v>
      </c>
      <c r="U393" s="41"/>
      <c r="V393" s="41"/>
      <c r="W393" s="41"/>
      <c r="X393" s="41"/>
      <c r="Y393" s="41"/>
      <c r="Z393" s="41"/>
      <c r="AA393" s="41"/>
      <c r="AB393" s="41"/>
      <c r="AC393" s="41"/>
      <c r="AD393" s="41"/>
      <c r="AE393" s="41"/>
      <c r="AR393" s="188" t="s">
        <v>113</v>
      </c>
      <c r="AT393" s="188" t="s">
        <v>331</v>
      </c>
      <c r="AU393" s="188" t="s">
        <v>76</v>
      </c>
      <c r="AY393" s="22" t="s">
        <v>328</v>
      </c>
      <c r="BE393" s="189">
        <f>IF(N393="základní",J393,0)</f>
        <v>0</v>
      </c>
      <c r="BF393" s="189">
        <f>IF(N393="snížená",J393,0)</f>
        <v>0</v>
      </c>
      <c r="BG393" s="189">
        <f>IF(N393="zákl. přenesená",J393,0)</f>
        <v>0</v>
      </c>
      <c r="BH393" s="189">
        <f>IF(N393="sníž. přenesená",J393,0)</f>
        <v>0</v>
      </c>
      <c r="BI393" s="189">
        <f>IF(N393="nulová",J393,0)</f>
        <v>0</v>
      </c>
      <c r="BJ393" s="22" t="s">
        <v>76</v>
      </c>
      <c r="BK393" s="189">
        <f>ROUND(I393*H393,2)</f>
        <v>0</v>
      </c>
      <c r="BL393" s="22" t="s">
        <v>113</v>
      </c>
      <c r="BM393" s="188" t="s">
        <v>1749</v>
      </c>
    </row>
    <row r="394" s="2" customFormat="1">
      <c r="A394" s="41"/>
      <c r="B394" s="42"/>
      <c r="C394" s="41"/>
      <c r="D394" s="190" t="s">
        <v>338</v>
      </c>
      <c r="E394" s="41"/>
      <c r="F394" s="191" t="s">
        <v>8428</v>
      </c>
      <c r="G394" s="41"/>
      <c r="H394" s="41"/>
      <c r="I394" s="192"/>
      <c r="J394" s="41"/>
      <c r="K394" s="41"/>
      <c r="L394" s="42"/>
      <c r="M394" s="193"/>
      <c r="N394" s="194"/>
      <c r="O394" s="75"/>
      <c r="P394" s="75"/>
      <c r="Q394" s="75"/>
      <c r="R394" s="75"/>
      <c r="S394" s="75"/>
      <c r="T394" s="76"/>
      <c r="U394" s="41"/>
      <c r="V394" s="41"/>
      <c r="W394" s="41"/>
      <c r="X394" s="41"/>
      <c r="Y394" s="41"/>
      <c r="Z394" s="41"/>
      <c r="AA394" s="41"/>
      <c r="AB394" s="41"/>
      <c r="AC394" s="41"/>
      <c r="AD394" s="41"/>
      <c r="AE394" s="41"/>
      <c r="AT394" s="22" t="s">
        <v>338</v>
      </c>
      <c r="AU394" s="22" t="s">
        <v>76</v>
      </c>
    </row>
    <row r="395" s="2" customFormat="1" ht="37.8" customHeight="1">
      <c r="A395" s="41"/>
      <c r="B395" s="176"/>
      <c r="C395" s="177" t="s">
        <v>1751</v>
      </c>
      <c r="D395" s="177" t="s">
        <v>331</v>
      </c>
      <c r="E395" s="178" t="s">
        <v>8499</v>
      </c>
      <c r="F395" s="179" t="s">
        <v>8147</v>
      </c>
      <c r="G395" s="180" t="s">
        <v>585</v>
      </c>
      <c r="H395" s="181">
        <v>9.4960000000000004</v>
      </c>
      <c r="I395" s="182"/>
      <c r="J395" s="183">
        <f>ROUND(I395*H395,2)</f>
        <v>0</v>
      </c>
      <c r="K395" s="179" t="s">
        <v>3</v>
      </c>
      <c r="L395" s="42"/>
      <c r="M395" s="237" t="s">
        <v>3</v>
      </c>
      <c r="N395" s="238" t="s">
        <v>40</v>
      </c>
      <c r="O395" s="199"/>
      <c r="P395" s="239">
        <f>O395*H395</f>
        <v>0</v>
      </c>
      <c r="Q395" s="239">
        <v>0</v>
      </c>
      <c r="R395" s="239">
        <f>Q395*H395</f>
        <v>0</v>
      </c>
      <c r="S395" s="239">
        <v>0</v>
      </c>
      <c r="T395" s="240">
        <f>S395*H395</f>
        <v>0</v>
      </c>
      <c r="U395" s="41"/>
      <c r="V395" s="41"/>
      <c r="W395" s="41"/>
      <c r="X395" s="41"/>
      <c r="Y395" s="41"/>
      <c r="Z395" s="41"/>
      <c r="AA395" s="41"/>
      <c r="AB395" s="41"/>
      <c r="AC395" s="41"/>
      <c r="AD395" s="41"/>
      <c r="AE395" s="41"/>
      <c r="AR395" s="188" t="s">
        <v>113</v>
      </c>
      <c r="AT395" s="188" t="s">
        <v>331</v>
      </c>
      <c r="AU395" s="188" t="s">
        <v>76</v>
      </c>
      <c r="AY395" s="22" t="s">
        <v>328</v>
      </c>
      <c r="BE395" s="189">
        <f>IF(N395="základní",J395,0)</f>
        <v>0</v>
      </c>
      <c r="BF395" s="189">
        <f>IF(N395="snížená",J395,0)</f>
        <v>0</v>
      </c>
      <c r="BG395" s="189">
        <f>IF(N395="zákl. přenesená",J395,0)</f>
        <v>0</v>
      </c>
      <c r="BH395" s="189">
        <f>IF(N395="sníž. přenesená",J395,0)</f>
        <v>0</v>
      </c>
      <c r="BI395" s="189">
        <f>IF(N395="nulová",J395,0)</f>
        <v>0</v>
      </c>
      <c r="BJ395" s="22" t="s">
        <v>76</v>
      </c>
      <c r="BK395" s="189">
        <f>ROUND(I395*H395,2)</f>
        <v>0</v>
      </c>
      <c r="BL395" s="22" t="s">
        <v>113</v>
      </c>
      <c r="BM395" s="188" t="s">
        <v>1754</v>
      </c>
    </row>
    <row r="396" s="2" customFormat="1" ht="6.96" customHeight="1">
      <c r="A396" s="41"/>
      <c r="B396" s="58"/>
      <c r="C396" s="59"/>
      <c r="D396" s="59"/>
      <c r="E396" s="59"/>
      <c r="F396" s="59"/>
      <c r="G396" s="59"/>
      <c r="H396" s="59"/>
      <c r="I396" s="59"/>
      <c r="J396" s="59"/>
      <c r="K396" s="59"/>
      <c r="L396" s="42"/>
      <c r="M396" s="41"/>
      <c r="O396" s="41"/>
      <c r="P396" s="41"/>
      <c r="Q396" s="41"/>
      <c r="R396" s="41"/>
      <c r="S396" s="41"/>
      <c r="T396" s="41"/>
      <c r="U396" s="41"/>
      <c r="V396" s="41"/>
      <c r="W396" s="41"/>
      <c r="X396" s="41"/>
      <c r="Y396" s="41"/>
      <c r="Z396" s="41"/>
      <c r="AA396" s="41"/>
      <c r="AB396" s="41"/>
      <c r="AC396" s="41"/>
      <c r="AD396" s="41"/>
      <c r="AE396" s="41"/>
    </row>
  </sheetData>
  <autoFilter ref="C97:K395"/>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1" r:id="rId1" display="https://podminky.urs.cz/item/CS_URS_2025_01/184813211"/>
    <hyperlink ref="F107" r:id="rId2" display="https://podminky.urs.cz/item/CS_URS_2025_01/184813251"/>
    <hyperlink ref="F109" r:id="rId3" display="https://podminky.urs.cz/item/CS_URS_2025_01/184818231"/>
    <hyperlink ref="F115" r:id="rId4" display="https://podminky.urs.cz/item/CS_URS_2025_01/184818232"/>
    <hyperlink ref="F118" r:id="rId5" display="https://podminky.urs.cz/item/CS_URS_2025_01/184818233"/>
    <hyperlink ref="F122" r:id="rId6" display="https://podminky.urs.cz/item/CS_URS_2025_01/184852136"/>
    <hyperlink ref="F125" r:id="rId7" display="https://podminky.urs.cz/item/CS_URS_2025_01/184852141"/>
    <hyperlink ref="F128" r:id="rId8" display="https://podminky.urs.cz/item/CS_URS_2025_01/184852236"/>
    <hyperlink ref="F131" r:id="rId9" display="https://podminky.urs.cz/item/CS_URS_2025_01/184852237"/>
    <hyperlink ref="F134" r:id="rId10" display="https://podminky.urs.cz/item/CS_URS_2025_01/184852238"/>
    <hyperlink ref="F137" r:id="rId11" display="https://podminky.urs.cz/item/CS_URS_2025_01/184852239"/>
    <hyperlink ref="F140" r:id="rId12" display="https://podminky.urs.cz/item/CS_URS_2025_01/184852242"/>
    <hyperlink ref="F143" r:id="rId13" display="https://podminky.urs.cz/item/CS_URS_2025_01/184852243"/>
    <hyperlink ref="F146" r:id="rId14" display="https://podminky.urs.cz/item/CS_URS_2025_01/184852247"/>
    <hyperlink ref="F149" r:id="rId15" display="https://podminky.urs.cz/item/CS_URS_2025_01/184852436"/>
    <hyperlink ref="F152" r:id="rId16" display="https://podminky.urs.cz/item/CS_URS_2025_01/184852437"/>
    <hyperlink ref="F155" r:id="rId17" display="https://podminky.urs.cz/item/CS_URS_2025_01/184852438"/>
    <hyperlink ref="F158" r:id="rId18" display="https://podminky.urs.cz/item/CS_URS_2025_01/184852439"/>
    <hyperlink ref="F161" r:id="rId19" display="https://podminky.urs.cz/item/CS_URS_2025_01/184852447"/>
    <hyperlink ref="F164" r:id="rId20" display="https://podminky.urs.cz/item/CS_URS_2025_01/184818311"/>
    <hyperlink ref="F167" r:id="rId21" display="https://podminky.urs.cz/item/CS_URS_2025_01/184806153"/>
    <hyperlink ref="F170" r:id="rId22" display="https://podminky.urs.cz/item/CS_URS_2025_01/184503121R"/>
    <hyperlink ref="F186" r:id="rId23" display="https://podminky.urs.cz/item/CS_URS_2025_01/112151011"/>
    <hyperlink ref="F189" r:id="rId24" display="https://podminky.urs.cz/item/CS_URS_2025_01/112151351"/>
    <hyperlink ref="F192" r:id="rId25" display="https://podminky.urs.cz/item/CS_URS_2025_01/112251101"/>
    <hyperlink ref="F195" r:id="rId26" display="https://podminky.urs.cz/item/CS_URS_2025_01/162201521"/>
    <hyperlink ref="F197" r:id="rId27" display="https://podminky.urs.cz/item/CS_URS_2025_01/174251201"/>
    <hyperlink ref="F202" r:id="rId28" display="https://podminky.urs.cz/item/CS_URS_2025_01/112155215"/>
    <hyperlink ref="F211" r:id="rId29" display="https://podminky.urs.cz/item/CS_URS_2025_01/111211101"/>
    <hyperlink ref="F214" r:id="rId30" display="https://podminky.urs.cz/item/CS_URS_2025_01/112155311"/>
    <hyperlink ref="F221" r:id="rId31" display="https://podminky.urs.cz/item/CS_URS_2025_01/119005155"/>
    <hyperlink ref="F229" r:id="rId32" display="https://podminky.urs.cz/item/CS_URS_2025_01/183101221"/>
    <hyperlink ref="F231" r:id="rId33" display="https://podminky.urs.cz/item/CS_URS_2025_01/184102115"/>
    <hyperlink ref="F240" r:id="rId34" display="https://podminky.urs.cz/item/CS_URS_2025_01/184852321R"/>
    <hyperlink ref="F242" r:id="rId35" display="https://podminky.urs.cz/item/CS_URS_2025_01/184215133"/>
    <hyperlink ref="F253" r:id="rId36" display="https://podminky.urs.cz/item/CS_URS_2025_01/184215112"/>
    <hyperlink ref="F265" r:id="rId37" display="https://podminky.urs.cz/item/CS_URS_2025_01/213141111"/>
    <hyperlink ref="F277" r:id="rId38" display="https://podminky.urs.cz/item/CS_URS_2025_01/184215412"/>
    <hyperlink ref="F280" r:id="rId39" display="https://podminky.urs.cz/item/CS_URS_2025_01/184813161"/>
    <hyperlink ref="F288" r:id="rId40" display="https://podminky.urs.cz/item/CS_URS_2025_01/185802114"/>
    <hyperlink ref="F300" r:id="rId41" display="https://podminky.urs.cz/item/CS_URS_2025_01/184813241"/>
    <hyperlink ref="F305" r:id="rId42" display="https://podminky.urs.cz/item/CS_URS_2025_01/899922811R"/>
    <hyperlink ref="F308" r:id="rId43" display="https://podminky.urs.cz/item/CS_URS_2025_01/893812212R"/>
    <hyperlink ref="F310" r:id="rId44" display="https://podminky.urs.cz/item/CS_URS_2025_01/998231411"/>
    <hyperlink ref="F314" r:id="rId45" display="https://podminky.urs.cz/item/CS_URS_2025_01/183451361"/>
    <hyperlink ref="F316" r:id="rId46" display="https://podminky.urs.cz/item/CS_URS_2025_01/185803211"/>
    <hyperlink ref="F318" r:id="rId47" display="https://podminky.urs.cz/item/CS_URS_2025_01/181451132R"/>
    <hyperlink ref="F333" r:id="rId48" display="https://podminky.urs.cz/item/CS_URS_2025_01/111151221"/>
    <hyperlink ref="F341" r:id="rId49" display="https://podminky.urs.cz/item/CS_URS_2025_01/119005121"/>
    <hyperlink ref="F343" r:id="rId50" display="https://podminky.urs.cz/item/CS_URS_2025_01/183111311"/>
    <hyperlink ref="F345" r:id="rId51" display="https://podminky.urs.cz/item/CS_URS_2025_01/183211322.1"/>
    <hyperlink ref="F354" r:id="rId52" display="https://podminky.urs.cz/item/CS_URS_2025_01/119005123"/>
    <hyperlink ref="F356" r:id="rId53" display="https://podminky.urs.cz/item/CS_URS_2025_01/183111211"/>
    <hyperlink ref="F359" r:id="rId54" display="https://podminky.urs.cz/item/CS_URS_2025_01/183211313.1"/>
    <hyperlink ref="F363" r:id="rId55" display="https://podminky.urs.cz/item/CS_URS_2025_01/183101314"/>
    <hyperlink ref="F365" r:id="rId56" display="https://podminky.urs.cz/item/CS_URS_2025_01/184102112"/>
    <hyperlink ref="F380" r:id="rId57" display="https://podminky.urs.cz/item/CS_URS_2025_01/184911151"/>
    <hyperlink ref="F385" r:id="rId58" display="https://podminky.urs.cz/item/CS_URS_2025_01/185804312"/>
    <hyperlink ref="F394" r:id="rId59"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60"/>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264</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9068</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8887</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9392</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ROUND(J97,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ROUND((SUM(BE97:BE299)),  2)</f>
        <v>0</v>
      </c>
      <c r="G37" s="41"/>
      <c r="H37" s="41"/>
      <c r="I37" s="135">
        <v>0.20999999999999999</v>
      </c>
      <c r="J37" s="134">
        <f>ROUND(((SUM(BE97:BE299))*I37),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ROUND((SUM(BF97:BF299)),  2)</f>
        <v>0</v>
      </c>
      <c r="G38" s="41"/>
      <c r="H38" s="41"/>
      <c r="I38" s="135">
        <v>0.12</v>
      </c>
      <c r="J38" s="134">
        <f>ROUND(((SUM(BF97:BF299))*I38),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ROUND((SUM(BG97:BG299)),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ROUND((SUM(BH97:BH299)),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ROUND((SUM(BI97:BI299)),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9068</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8887</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 xml:space="preserve">Objekt7 -  Vegetační úpravy - Následná péče Etapa 3</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J97</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8583</v>
      </c>
      <c r="E68" s="147"/>
      <c r="F68" s="147"/>
      <c r="G68" s="147"/>
      <c r="H68" s="147"/>
      <c r="I68" s="147"/>
      <c r="J68" s="148">
        <f>J98</f>
        <v>0</v>
      </c>
      <c r="K68" s="9"/>
      <c r="L68" s="145"/>
      <c r="S68" s="9"/>
      <c r="T68" s="9"/>
      <c r="U68" s="9"/>
      <c r="V68" s="9"/>
      <c r="W68" s="9"/>
      <c r="X68" s="9"/>
      <c r="Y68" s="9"/>
      <c r="Z68" s="9"/>
      <c r="AA68" s="9"/>
      <c r="AB68" s="9"/>
      <c r="AC68" s="9"/>
      <c r="AD68" s="9"/>
      <c r="AE68" s="9"/>
    </row>
    <row r="69" s="10" customFormat="1" ht="19.92" customHeight="1">
      <c r="A69" s="10"/>
      <c r="B69" s="149"/>
      <c r="C69" s="10"/>
      <c r="D69" s="150" t="s">
        <v>9035</v>
      </c>
      <c r="E69" s="151"/>
      <c r="F69" s="151"/>
      <c r="G69" s="151"/>
      <c r="H69" s="151"/>
      <c r="I69" s="151"/>
      <c r="J69" s="152">
        <f>J99</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9036</v>
      </c>
      <c r="E70" s="151"/>
      <c r="F70" s="151"/>
      <c r="G70" s="151"/>
      <c r="H70" s="151"/>
      <c r="I70" s="151"/>
      <c r="J70" s="152">
        <f>J134</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9037</v>
      </c>
      <c r="E71" s="151"/>
      <c r="F71" s="151"/>
      <c r="G71" s="151"/>
      <c r="H71" s="151"/>
      <c r="I71" s="151"/>
      <c r="J71" s="152">
        <f>J181</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9038</v>
      </c>
      <c r="E72" s="151"/>
      <c r="F72" s="151"/>
      <c r="G72" s="151"/>
      <c r="H72" s="151"/>
      <c r="I72" s="151"/>
      <c r="J72" s="152">
        <f>J209</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9039</v>
      </c>
      <c r="E73" s="151"/>
      <c r="F73" s="151"/>
      <c r="G73" s="151"/>
      <c r="H73" s="151"/>
      <c r="I73" s="151"/>
      <c r="J73" s="152">
        <f>J254</f>
        <v>0</v>
      </c>
      <c r="K73" s="10"/>
      <c r="L73" s="149"/>
      <c r="S73" s="10"/>
      <c r="T73" s="10"/>
      <c r="U73" s="10"/>
      <c r="V73" s="10"/>
      <c r="W73" s="10"/>
      <c r="X73" s="10"/>
      <c r="Y73" s="10"/>
      <c r="Z73" s="10"/>
      <c r="AA73" s="10"/>
      <c r="AB73" s="10"/>
      <c r="AC73" s="10"/>
      <c r="AD73" s="10"/>
      <c r="AE73" s="10"/>
    </row>
    <row r="74" s="2" customFormat="1" ht="21.84" customHeight="1">
      <c r="A74" s="41"/>
      <c r="B74" s="42"/>
      <c r="C74" s="41"/>
      <c r="D74" s="41"/>
      <c r="E74" s="41"/>
      <c r="F74" s="41"/>
      <c r="G74" s="41"/>
      <c r="H74" s="41"/>
      <c r="I74" s="41"/>
      <c r="J74" s="41"/>
      <c r="K74" s="41"/>
      <c r="L74" s="129"/>
      <c r="S74" s="41"/>
      <c r="T74" s="41"/>
      <c r="U74" s="41"/>
      <c r="V74" s="41"/>
      <c r="W74" s="41"/>
      <c r="X74" s="41"/>
      <c r="Y74" s="41"/>
      <c r="Z74" s="41"/>
      <c r="AA74" s="41"/>
      <c r="AB74" s="41"/>
      <c r="AC74" s="41"/>
      <c r="AD74" s="41"/>
      <c r="AE74" s="41"/>
    </row>
    <row r="75" s="2" customFormat="1" ht="6.96" customHeight="1">
      <c r="A75" s="41"/>
      <c r="B75" s="58"/>
      <c r="C75" s="59"/>
      <c r="D75" s="59"/>
      <c r="E75" s="59"/>
      <c r="F75" s="59"/>
      <c r="G75" s="59"/>
      <c r="H75" s="59"/>
      <c r="I75" s="59"/>
      <c r="J75" s="59"/>
      <c r="K75" s="59"/>
      <c r="L75" s="129"/>
      <c r="S75" s="41"/>
      <c r="T75" s="41"/>
      <c r="U75" s="41"/>
      <c r="V75" s="41"/>
      <c r="W75" s="41"/>
      <c r="X75" s="41"/>
      <c r="Y75" s="41"/>
      <c r="Z75" s="41"/>
      <c r="AA75" s="41"/>
      <c r="AB75" s="41"/>
      <c r="AC75" s="41"/>
      <c r="AD75" s="41"/>
      <c r="AE75" s="41"/>
    </row>
    <row r="79" s="2" customFormat="1" ht="6.96" customHeight="1">
      <c r="A79" s="41"/>
      <c r="B79" s="60"/>
      <c r="C79" s="61"/>
      <c r="D79" s="61"/>
      <c r="E79" s="61"/>
      <c r="F79" s="61"/>
      <c r="G79" s="61"/>
      <c r="H79" s="61"/>
      <c r="I79" s="61"/>
      <c r="J79" s="61"/>
      <c r="K79" s="61"/>
      <c r="L79" s="129"/>
      <c r="S79" s="41"/>
      <c r="T79" s="41"/>
      <c r="U79" s="41"/>
      <c r="V79" s="41"/>
      <c r="W79" s="41"/>
      <c r="X79" s="41"/>
      <c r="Y79" s="41"/>
      <c r="Z79" s="41"/>
      <c r="AA79" s="41"/>
      <c r="AB79" s="41"/>
      <c r="AC79" s="41"/>
      <c r="AD79" s="41"/>
      <c r="AE79" s="41"/>
    </row>
    <row r="80" s="2" customFormat="1" ht="24.96" customHeight="1">
      <c r="A80" s="41"/>
      <c r="B80" s="42"/>
      <c r="C80" s="26" t="s">
        <v>314</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42"/>
      <c r="C81" s="41"/>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12" customHeight="1">
      <c r="A82" s="41"/>
      <c r="B82" s="42"/>
      <c r="C82" s="35" t="s">
        <v>17</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26.25" customHeight="1">
      <c r="A83" s="41"/>
      <c r="B83" s="42"/>
      <c r="C83" s="41"/>
      <c r="D83" s="41"/>
      <c r="E83" s="127" t="str">
        <f>E7</f>
        <v>Revitalizace multimodálního uzlu ve Dvoře Králové nad Labem - etapa I-VI.</v>
      </c>
      <c r="F83" s="35"/>
      <c r="G83" s="35"/>
      <c r="H83" s="35"/>
      <c r="I83" s="41"/>
      <c r="J83" s="41"/>
      <c r="K83" s="41"/>
      <c r="L83" s="129"/>
      <c r="S83" s="41"/>
      <c r="T83" s="41"/>
      <c r="U83" s="41"/>
      <c r="V83" s="41"/>
      <c r="W83" s="41"/>
      <c r="X83" s="41"/>
      <c r="Y83" s="41"/>
      <c r="Z83" s="41"/>
      <c r="AA83" s="41"/>
      <c r="AB83" s="41"/>
      <c r="AC83" s="41"/>
      <c r="AD83" s="41"/>
      <c r="AE83" s="41"/>
    </row>
    <row r="84" s="1" customFormat="1" ht="12" customHeight="1">
      <c r="B84" s="25"/>
      <c r="C84" s="35" t="s">
        <v>301</v>
      </c>
      <c r="L84" s="25"/>
    </row>
    <row r="85" s="1" customFormat="1" ht="23.25" customHeight="1">
      <c r="B85" s="25"/>
      <c r="E85" s="127" t="s">
        <v>9068</v>
      </c>
      <c r="F85" s="1"/>
      <c r="G85" s="1"/>
      <c r="H85" s="1"/>
      <c r="L85" s="25"/>
    </row>
    <row r="86" s="1" customFormat="1" ht="12" customHeight="1">
      <c r="B86" s="25"/>
      <c r="C86" s="35" t="s">
        <v>303</v>
      </c>
      <c r="L86" s="25"/>
    </row>
    <row r="87" s="2" customFormat="1" ht="16.5" customHeight="1">
      <c r="A87" s="41"/>
      <c r="B87" s="42"/>
      <c r="C87" s="41"/>
      <c r="D87" s="41"/>
      <c r="E87" s="128" t="s">
        <v>419</v>
      </c>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8887</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6.5" customHeight="1">
      <c r="A89" s="41"/>
      <c r="B89" s="42"/>
      <c r="C89" s="41"/>
      <c r="D89" s="41"/>
      <c r="E89" s="65" t="str">
        <f>E13</f>
        <v xml:space="preserve">Objekt7 -  Vegetační úpravy - Následná péče Etapa 3</v>
      </c>
      <c r="F89" s="41"/>
      <c r="G89" s="41"/>
      <c r="H89" s="41"/>
      <c r="I89" s="41"/>
      <c r="J89" s="41"/>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21</v>
      </c>
      <c r="D91" s="41"/>
      <c r="E91" s="41"/>
      <c r="F91" s="30" t="str">
        <f>F16</f>
        <v xml:space="preserve"> </v>
      </c>
      <c r="G91" s="41"/>
      <c r="H91" s="41"/>
      <c r="I91" s="35" t="s">
        <v>23</v>
      </c>
      <c r="J91" s="67" t="str">
        <f>IF(J16="","",J16)</f>
        <v>26. 8. 2025</v>
      </c>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5.15" customHeight="1">
      <c r="A93" s="41"/>
      <c r="B93" s="42"/>
      <c r="C93" s="35" t="s">
        <v>25</v>
      </c>
      <c r="D93" s="41"/>
      <c r="E93" s="41"/>
      <c r="F93" s="30" t="str">
        <f>E19</f>
        <v xml:space="preserve"> </v>
      </c>
      <c r="G93" s="41"/>
      <c r="H93" s="41"/>
      <c r="I93" s="35" t="s">
        <v>30</v>
      </c>
      <c r="J93" s="39" t="str">
        <f>E25</f>
        <v xml:space="preserve"> </v>
      </c>
      <c r="K93" s="41"/>
      <c r="L93" s="129"/>
      <c r="S93" s="41"/>
      <c r="T93" s="41"/>
      <c r="U93" s="41"/>
      <c r="V93" s="41"/>
      <c r="W93" s="41"/>
      <c r="X93" s="41"/>
      <c r="Y93" s="41"/>
      <c r="Z93" s="41"/>
      <c r="AA93" s="41"/>
      <c r="AB93" s="41"/>
      <c r="AC93" s="41"/>
      <c r="AD93" s="41"/>
      <c r="AE93" s="41"/>
    </row>
    <row r="94" s="2" customFormat="1" ht="15.15" customHeight="1">
      <c r="A94" s="41"/>
      <c r="B94" s="42"/>
      <c r="C94" s="35" t="s">
        <v>28</v>
      </c>
      <c r="D94" s="41"/>
      <c r="E94" s="41"/>
      <c r="F94" s="30" t="str">
        <f>IF(E22="","",E22)</f>
        <v>Vyplň údaj</v>
      </c>
      <c r="G94" s="41"/>
      <c r="H94" s="41"/>
      <c r="I94" s="35" t="s">
        <v>32</v>
      </c>
      <c r="J94" s="39" t="str">
        <f>E28</f>
        <v xml:space="preserve"> </v>
      </c>
      <c r="K94" s="41"/>
      <c r="L94" s="129"/>
      <c r="S94" s="41"/>
      <c r="T94" s="41"/>
      <c r="U94" s="41"/>
      <c r="V94" s="41"/>
      <c r="W94" s="41"/>
      <c r="X94" s="41"/>
      <c r="Y94" s="41"/>
      <c r="Z94" s="41"/>
      <c r="AA94" s="41"/>
      <c r="AB94" s="41"/>
      <c r="AC94" s="41"/>
      <c r="AD94" s="41"/>
      <c r="AE94" s="41"/>
    </row>
    <row r="95" s="2" customFormat="1" ht="10.32"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11" customFormat="1" ht="29.28" customHeight="1">
      <c r="A96" s="153"/>
      <c r="B96" s="154"/>
      <c r="C96" s="155" t="s">
        <v>315</v>
      </c>
      <c r="D96" s="156" t="s">
        <v>54</v>
      </c>
      <c r="E96" s="156" t="s">
        <v>50</v>
      </c>
      <c r="F96" s="156" t="s">
        <v>51</v>
      </c>
      <c r="G96" s="156" t="s">
        <v>316</v>
      </c>
      <c r="H96" s="156" t="s">
        <v>317</v>
      </c>
      <c r="I96" s="156" t="s">
        <v>318</v>
      </c>
      <c r="J96" s="156" t="s">
        <v>309</v>
      </c>
      <c r="K96" s="157" t="s">
        <v>319</v>
      </c>
      <c r="L96" s="158"/>
      <c r="M96" s="83" t="s">
        <v>3</v>
      </c>
      <c r="N96" s="84" t="s">
        <v>39</v>
      </c>
      <c r="O96" s="84" t="s">
        <v>320</v>
      </c>
      <c r="P96" s="84" t="s">
        <v>321</v>
      </c>
      <c r="Q96" s="84" t="s">
        <v>322</v>
      </c>
      <c r="R96" s="84" t="s">
        <v>323</v>
      </c>
      <c r="S96" s="84" t="s">
        <v>324</v>
      </c>
      <c r="T96" s="85" t="s">
        <v>325</v>
      </c>
      <c r="U96" s="153"/>
      <c r="V96" s="153"/>
      <c r="W96" s="153"/>
      <c r="X96" s="153"/>
      <c r="Y96" s="153"/>
      <c r="Z96" s="153"/>
      <c r="AA96" s="153"/>
      <c r="AB96" s="153"/>
      <c r="AC96" s="153"/>
      <c r="AD96" s="153"/>
      <c r="AE96" s="153"/>
    </row>
    <row r="97" s="2" customFormat="1" ht="22.8" customHeight="1">
      <c r="A97" s="41"/>
      <c r="B97" s="42"/>
      <c r="C97" s="90" t="s">
        <v>326</v>
      </c>
      <c r="D97" s="41"/>
      <c r="E97" s="41"/>
      <c r="F97" s="41"/>
      <c r="G97" s="41"/>
      <c r="H97" s="41"/>
      <c r="I97" s="41"/>
      <c r="J97" s="159">
        <f>BK97</f>
        <v>0</v>
      </c>
      <c r="K97" s="41"/>
      <c r="L97" s="42"/>
      <c r="M97" s="86"/>
      <c r="N97" s="71"/>
      <c r="O97" s="87"/>
      <c r="P97" s="160">
        <f>P98</f>
        <v>0</v>
      </c>
      <c r="Q97" s="87"/>
      <c r="R97" s="160">
        <f>R98</f>
        <v>0</v>
      </c>
      <c r="S97" s="87"/>
      <c r="T97" s="161">
        <f>T98</f>
        <v>0</v>
      </c>
      <c r="U97" s="41"/>
      <c r="V97" s="41"/>
      <c r="W97" s="41"/>
      <c r="X97" s="41"/>
      <c r="Y97" s="41"/>
      <c r="Z97" s="41"/>
      <c r="AA97" s="41"/>
      <c r="AB97" s="41"/>
      <c r="AC97" s="41"/>
      <c r="AD97" s="41"/>
      <c r="AE97" s="41"/>
      <c r="AT97" s="22" t="s">
        <v>68</v>
      </c>
      <c r="AU97" s="22" t="s">
        <v>310</v>
      </c>
      <c r="BK97" s="162">
        <f>BK98</f>
        <v>0</v>
      </c>
    </row>
    <row r="98" s="12" customFormat="1" ht="25.92" customHeight="1">
      <c r="A98" s="12"/>
      <c r="B98" s="163"/>
      <c r="C98" s="12"/>
      <c r="D98" s="164" t="s">
        <v>68</v>
      </c>
      <c r="E98" s="165" t="s">
        <v>434</v>
      </c>
      <c r="F98" s="165" t="s">
        <v>434</v>
      </c>
      <c r="G98" s="12"/>
      <c r="H98" s="12"/>
      <c r="I98" s="166"/>
      <c r="J98" s="167">
        <f>BK98</f>
        <v>0</v>
      </c>
      <c r="K98" s="12"/>
      <c r="L98" s="163"/>
      <c r="M98" s="168"/>
      <c r="N98" s="169"/>
      <c r="O98" s="169"/>
      <c r="P98" s="170">
        <f>P99+P134+P181+P209+P254</f>
        <v>0</v>
      </c>
      <c r="Q98" s="169"/>
      <c r="R98" s="170">
        <f>R99+R134+R181+R209+R254</f>
        <v>0</v>
      </c>
      <c r="S98" s="169"/>
      <c r="T98" s="171">
        <f>T99+T134+T181+T209+T254</f>
        <v>0</v>
      </c>
      <c r="U98" s="12"/>
      <c r="V98" s="12"/>
      <c r="W98" s="12"/>
      <c r="X98" s="12"/>
      <c r="Y98" s="12"/>
      <c r="Z98" s="12"/>
      <c r="AA98" s="12"/>
      <c r="AB98" s="12"/>
      <c r="AC98" s="12"/>
      <c r="AD98" s="12"/>
      <c r="AE98" s="12"/>
      <c r="AR98" s="164" t="s">
        <v>76</v>
      </c>
      <c r="AT98" s="172" t="s">
        <v>68</v>
      </c>
      <c r="AU98" s="172" t="s">
        <v>69</v>
      </c>
      <c r="AY98" s="164" t="s">
        <v>328</v>
      </c>
      <c r="BK98" s="173">
        <f>BK99+BK134+BK181+BK209+BK254</f>
        <v>0</v>
      </c>
    </row>
    <row r="99" s="12" customFormat="1" ht="22.8" customHeight="1">
      <c r="A99" s="12"/>
      <c r="B99" s="163"/>
      <c r="C99" s="12"/>
      <c r="D99" s="164" t="s">
        <v>68</v>
      </c>
      <c r="E99" s="174" t="s">
        <v>9040</v>
      </c>
      <c r="F99" s="174" t="s">
        <v>8590</v>
      </c>
      <c r="G99" s="12"/>
      <c r="H99" s="12"/>
      <c r="I99" s="166"/>
      <c r="J99" s="175">
        <f>BK99</f>
        <v>0</v>
      </c>
      <c r="K99" s="12"/>
      <c r="L99" s="163"/>
      <c r="M99" s="168"/>
      <c r="N99" s="169"/>
      <c r="O99" s="169"/>
      <c r="P99" s="170">
        <f>SUM(P100:P133)</f>
        <v>0</v>
      </c>
      <c r="Q99" s="169"/>
      <c r="R99" s="170">
        <f>SUM(R100:R133)</f>
        <v>0</v>
      </c>
      <c r="S99" s="169"/>
      <c r="T99" s="171">
        <f>SUM(T100:T133)</f>
        <v>0</v>
      </c>
      <c r="U99" s="12"/>
      <c r="V99" s="12"/>
      <c r="W99" s="12"/>
      <c r="X99" s="12"/>
      <c r="Y99" s="12"/>
      <c r="Z99" s="12"/>
      <c r="AA99" s="12"/>
      <c r="AB99" s="12"/>
      <c r="AC99" s="12"/>
      <c r="AD99" s="12"/>
      <c r="AE99" s="12"/>
      <c r="AR99" s="164" t="s">
        <v>76</v>
      </c>
      <c r="AT99" s="172" t="s">
        <v>68</v>
      </c>
      <c r="AU99" s="172" t="s">
        <v>76</v>
      </c>
      <c r="AY99" s="164" t="s">
        <v>328</v>
      </c>
      <c r="BK99" s="173">
        <f>SUM(BK100:BK133)</f>
        <v>0</v>
      </c>
    </row>
    <row r="100" s="2" customFormat="1" ht="21.75" customHeight="1">
      <c r="A100" s="41"/>
      <c r="B100" s="176"/>
      <c r="C100" s="177" t="s">
        <v>76</v>
      </c>
      <c r="D100" s="177" t="s">
        <v>331</v>
      </c>
      <c r="E100" s="178" t="s">
        <v>7915</v>
      </c>
      <c r="F100" s="179" t="s">
        <v>7916</v>
      </c>
      <c r="G100" s="180" t="s">
        <v>491</v>
      </c>
      <c r="H100" s="181">
        <v>19.399999999999999</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79</v>
      </c>
    </row>
    <row r="101" s="2" customFormat="1">
      <c r="A101" s="41"/>
      <c r="B101" s="42"/>
      <c r="C101" s="41"/>
      <c r="D101" s="190" t="s">
        <v>338</v>
      </c>
      <c r="E101" s="41"/>
      <c r="F101" s="191" t="s">
        <v>7917</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79</v>
      </c>
    </row>
    <row r="102" s="15" customFormat="1">
      <c r="A102" s="15"/>
      <c r="B102" s="217"/>
      <c r="C102" s="15"/>
      <c r="D102" s="195" t="s">
        <v>442</v>
      </c>
      <c r="E102" s="218" t="s">
        <v>3</v>
      </c>
      <c r="F102" s="219" t="s">
        <v>8591</v>
      </c>
      <c r="G102" s="15"/>
      <c r="H102" s="218" t="s">
        <v>3</v>
      </c>
      <c r="I102" s="220"/>
      <c r="J102" s="15"/>
      <c r="K102" s="15"/>
      <c r="L102" s="217"/>
      <c r="M102" s="221"/>
      <c r="N102" s="222"/>
      <c r="O102" s="222"/>
      <c r="P102" s="222"/>
      <c r="Q102" s="222"/>
      <c r="R102" s="222"/>
      <c r="S102" s="222"/>
      <c r="T102" s="223"/>
      <c r="U102" s="15"/>
      <c r="V102" s="15"/>
      <c r="W102" s="15"/>
      <c r="X102" s="15"/>
      <c r="Y102" s="15"/>
      <c r="Z102" s="15"/>
      <c r="AA102" s="15"/>
      <c r="AB102" s="15"/>
      <c r="AC102" s="15"/>
      <c r="AD102" s="15"/>
      <c r="AE102" s="15"/>
      <c r="AT102" s="218" t="s">
        <v>442</v>
      </c>
      <c r="AU102" s="218" t="s">
        <v>79</v>
      </c>
      <c r="AV102" s="15" t="s">
        <v>76</v>
      </c>
      <c r="AW102" s="15" t="s">
        <v>31</v>
      </c>
      <c r="AX102" s="15" t="s">
        <v>69</v>
      </c>
      <c r="AY102" s="218" t="s">
        <v>328</v>
      </c>
    </row>
    <row r="103" s="13" customFormat="1">
      <c r="A103" s="13"/>
      <c r="B103" s="201"/>
      <c r="C103" s="13"/>
      <c r="D103" s="195" t="s">
        <v>442</v>
      </c>
      <c r="E103" s="202" t="s">
        <v>3</v>
      </c>
      <c r="F103" s="203" t="s">
        <v>9393</v>
      </c>
      <c r="G103" s="13"/>
      <c r="H103" s="204">
        <v>10.4</v>
      </c>
      <c r="I103" s="205"/>
      <c r="J103" s="13"/>
      <c r="K103" s="13"/>
      <c r="L103" s="201"/>
      <c r="M103" s="206"/>
      <c r="N103" s="207"/>
      <c r="O103" s="207"/>
      <c r="P103" s="207"/>
      <c r="Q103" s="207"/>
      <c r="R103" s="207"/>
      <c r="S103" s="207"/>
      <c r="T103" s="208"/>
      <c r="U103" s="13"/>
      <c r="V103" s="13"/>
      <c r="W103" s="13"/>
      <c r="X103" s="13"/>
      <c r="Y103" s="13"/>
      <c r="Z103" s="13"/>
      <c r="AA103" s="13"/>
      <c r="AB103" s="13"/>
      <c r="AC103" s="13"/>
      <c r="AD103" s="13"/>
      <c r="AE103" s="13"/>
      <c r="AT103" s="202" t="s">
        <v>442</v>
      </c>
      <c r="AU103" s="202" t="s">
        <v>79</v>
      </c>
      <c r="AV103" s="13" t="s">
        <v>79</v>
      </c>
      <c r="AW103" s="13" t="s">
        <v>31</v>
      </c>
      <c r="AX103" s="13" t="s">
        <v>69</v>
      </c>
      <c r="AY103" s="202" t="s">
        <v>328</v>
      </c>
    </row>
    <row r="104" s="15" customFormat="1">
      <c r="A104" s="15"/>
      <c r="B104" s="217"/>
      <c r="C104" s="15"/>
      <c r="D104" s="195" t="s">
        <v>442</v>
      </c>
      <c r="E104" s="218" t="s">
        <v>3</v>
      </c>
      <c r="F104" s="219" t="s">
        <v>8593</v>
      </c>
      <c r="G104" s="15"/>
      <c r="H104" s="218" t="s">
        <v>3</v>
      </c>
      <c r="I104" s="220"/>
      <c r="J104" s="15"/>
      <c r="K104" s="15"/>
      <c r="L104" s="217"/>
      <c r="M104" s="221"/>
      <c r="N104" s="222"/>
      <c r="O104" s="222"/>
      <c r="P104" s="222"/>
      <c r="Q104" s="222"/>
      <c r="R104" s="222"/>
      <c r="S104" s="222"/>
      <c r="T104" s="223"/>
      <c r="U104" s="15"/>
      <c r="V104" s="15"/>
      <c r="W104" s="15"/>
      <c r="X104" s="15"/>
      <c r="Y104" s="15"/>
      <c r="Z104" s="15"/>
      <c r="AA104" s="15"/>
      <c r="AB104" s="15"/>
      <c r="AC104" s="15"/>
      <c r="AD104" s="15"/>
      <c r="AE104" s="15"/>
      <c r="AT104" s="218" t="s">
        <v>442</v>
      </c>
      <c r="AU104" s="218" t="s">
        <v>79</v>
      </c>
      <c r="AV104" s="15" t="s">
        <v>76</v>
      </c>
      <c r="AW104" s="15" t="s">
        <v>31</v>
      </c>
      <c r="AX104" s="15" t="s">
        <v>69</v>
      </c>
      <c r="AY104" s="218" t="s">
        <v>328</v>
      </c>
    </row>
    <row r="105" s="13" customFormat="1">
      <c r="A105" s="13"/>
      <c r="B105" s="201"/>
      <c r="C105" s="13"/>
      <c r="D105" s="195" t="s">
        <v>442</v>
      </c>
      <c r="E105" s="202" t="s">
        <v>3</v>
      </c>
      <c r="F105" s="203" t="s">
        <v>9394</v>
      </c>
      <c r="G105" s="13"/>
      <c r="H105" s="204">
        <v>9</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79</v>
      </c>
      <c r="AV105" s="13" t="s">
        <v>79</v>
      </c>
      <c r="AW105" s="13" t="s">
        <v>31</v>
      </c>
      <c r="AX105" s="13" t="s">
        <v>69</v>
      </c>
      <c r="AY105" s="202" t="s">
        <v>328</v>
      </c>
    </row>
    <row r="106" s="14" customFormat="1">
      <c r="A106" s="14"/>
      <c r="B106" s="209"/>
      <c r="C106" s="14"/>
      <c r="D106" s="195" t="s">
        <v>442</v>
      </c>
      <c r="E106" s="210" t="s">
        <v>3</v>
      </c>
      <c r="F106" s="211" t="s">
        <v>452</v>
      </c>
      <c r="G106" s="14"/>
      <c r="H106" s="212">
        <v>19.399999999999999</v>
      </c>
      <c r="I106" s="213"/>
      <c r="J106" s="14"/>
      <c r="K106" s="14"/>
      <c r="L106" s="209"/>
      <c r="M106" s="214"/>
      <c r="N106" s="215"/>
      <c r="O106" s="215"/>
      <c r="P106" s="215"/>
      <c r="Q106" s="215"/>
      <c r="R106" s="215"/>
      <c r="S106" s="215"/>
      <c r="T106" s="216"/>
      <c r="U106" s="14"/>
      <c r="V106" s="14"/>
      <c r="W106" s="14"/>
      <c r="X106" s="14"/>
      <c r="Y106" s="14"/>
      <c r="Z106" s="14"/>
      <c r="AA106" s="14"/>
      <c r="AB106" s="14"/>
      <c r="AC106" s="14"/>
      <c r="AD106" s="14"/>
      <c r="AE106" s="14"/>
      <c r="AT106" s="210" t="s">
        <v>442</v>
      </c>
      <c r="AU106" s="210" t="s">
        <v>79</v>
      </c>
      <c r="AV106" s="14" t="s">
        <v>113</v>
      </c>
      <c r="AW106" s="14" t="s">
        <v>31</v>
      </c>
      <c r="AX106" s="14" t="s">
        <v>76</v>
      </c>
      <c r="AY106" s="210" t="s">
        <v>328</v>
      </c>
    </row>
    <row r="107" s="2" customFormat="1" ht="37.8" customHeight="1">
      <c r="A107" s="41"/>
      <c r="B107" s="176"/>
      <c r="C107" s="177" t="s">
        <v>79</v>
      </c>
      <c r="D107" s="177" t="s">
        <v>331</v>
      </c>
      <c r="E107" s="178" t="s">
        <v>7922</v>
      </c>
      <c r="F107" s="179" t="s">
        <v>7923</v>
      </c>
      <c r="G107" s="180" t="s">
        <v>491</v>
      </c>
      <c r="H107" s="181">
        <v>19.399999999999999</v>
      </c>
      <c r="I107" s="182"/>
      <c r="J107" s="183">
        <f>ROUND(I107*H107,2)</f>
        <v>0</v>
      </c>
      <c r="K107" s="179" t="s">
        <v>335</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113</v>
      </c>
    </row>
    <row r="108" s="2" customFormat="1">
      <c r="A108" s="41"/>
      <c r="B108" s="42"/>
      <c r="C108" s="41"/>
      <c r="D108" s="190" t="s">
        <v>338</v>
      </c>
      <c r="E108" s="41"/>
      <c r="F108" s="191" t="s">
        <v>7924</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338</v>
      </c>
      <c r="AU108" s="22" t="s">
        <v>79</v>
      </c>
    </row>
    <row r="109" s="2" customFormat="1" ht="16.5" customHeight="1">
      <c r="A109" s="41"/>
      <c r="B109" s="176"/>
      <c r="C109" s="224" t="s">
        <v>87</v>
      </c>
      <c r="D109" s="224" t="s">
        <v>539</v>
      </c>
      <c r="E109" s="225" t="s">
        <v>7925</v>
      </c>
      <c r="F109" s="226" t="s">
        <v>7926</v>
      </c>
      <c r="G109" s="227" t="s">
        <v>491</v>
      </c>
      <c r="H109" s="228">
        <v>19.399999999999999</v>
      </c>
      <c r="I109" s="229"/>
      <c r="J109" s="230">
        <f>ROUND(I109*H109,2)</f>
        <v>0</v>
      </c>
      <c r="K109" s="226" t="s">
        <v>335</v>
      </c>
      <c r="L109" s="231"/>
      <c r="M109" s="232" t="s">
        <v>3</v>
      </c>
      <c r="N109" s="233"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171</v>
      </c>
      <c r="AT109" s="188" t="s">
        <v>539</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150</v>
      </c>
    </row>
    <row r="110" s="2" customFormat="1" ht="24.15" customHeight="1">
      <c r="A110" s="41"/>
      <c r="B110" s="176"/>
      <c r="C110" s="177" t="s">
        <v>113</v>
      </c>
      <c r="D110" s="177" t="s">
        <v>331</v>
      </c>
      <c r="E110" s="178" t="s">
        <v>8601</v>
      </c>
      <c r="F110" s="179" t="s">
        <v>8602</v>
      </c>
      <c r="G110" s="180" t="s">
        <v>439</v>
      </c>
      <c r="H110" s="181">
        <v>75</v>
      </c>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171</v>
      </c>
    </row>
    <row r="111" s="2" customFormat="1">
      <c r="A111" s="41"/>
      <c r="B111" s="42"/>
      <c r="C111" s="41"/>
      <c r="D111" s="190" t="s">
        <v>338</v>
      </c>
      <c r="E111" s="41"/>
      <c r="F111" s="191" t="s">
        <v>8603</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2" customFormat="1" ht="24.15" customHeight="1">
      <c r="A112" s="41"/>
      <c r="B112" s="176"/>
      <c r="C112" s="177" t="s">
        <v>138</v>
      </c>
      <c r="D112" s="177" t="s">
        <v>331</v>
      </c>
      <c r="E112" s="178" t="s">
        <v>8597</v>
      </c>
      <c r="F112" s="179" t="s">
        <v>9043</v>
      </c>
      <c r="G112" s="180" t="s">
        <v>439</v>
      </c>
      <c r="H112" s="181">
        <v>2104</v>
      </c>
      <c r="I112" s="182"/>
      <c r="J112" s="183">
        <f>ROUND(I112*H112,2)</f>
        <v>0</v>
      </c>
      <c r="K112" s="179" t="s">
        <v>335</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235</v>
      </c>
    </row>
    <row r="113" s="2" customFormat="1">
      <c r="A113" s="41"/>
      <c r="B113" s="42"/>
      <c r="C113" s="41"/>
      <c r="D113" s="190" t="s">
        <v>338</v>
      </c>
      <c r="E113" s="41"/>
      <c r="F113" s="191" t="s">
        <v>8599</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79</v>
      </c>
    </row>
    <row r="114" s="15" customFormat="1">
      <c r="A114" s="15"/>
      <c r="B114" s="217"/>
      <c r="C114" s="15"/>
      <c r="D114" s="195" t="s">
        <v>442</v>
      </c>
      <c r="E114" s="218" t="s">
        <v>3</v>
      </c>
      <c r="F114" s="219" t="s">
        <v>8188</v>
      </c>
      <c r="G114" s="15"/>
      <c r="H114" s="218" t="s">
        <v>3</v>
      </c>
      <c r="I114" s="220"/>
      <c r="J114" s="15"/>
      <c r="K114" s="15"/>
      <c r="L114" s="217"/>
      <c r="M114" s="221"/>
      <c r="N114" s="222"/>
      <c r="O114" s="222"/>
      <c r="P114" s="222"/>
      <c r="Q114" s="222"/>
      <c r="R114" s="222"/>
      <c r="S114" s="222"/>
      <c r="T114" s="223"/>
      <c r="U114" s="15"/>
      <c r="V114" s="15"/>
      <c r="W114" s="15"/>
      <c r="X114" s="15"/>
      <c r="Y114" s="15"/>
      <c r="Z114" s="15"/>
      <c r="AA114" s="15"/>
      <c r="AB114" s="15"/>
      <c r="AC114" s="15"/>
      <c r="AD114" s="15"/>
      <c r="AE114" s="15"/>
      <c r="AT114" s="218" t="s">
        <v>442</v>
      </c>
      <c r="AU114" s="218" t="s">
        <v>79</v>
      </c>
      <c r="AV114" s="15" t="s">
        <v>76</v>
      </c>
      <c r="AW114" s="15" t="s">
        <v>31</v>
      </c>
      <c r="AX114" s="15" t="s">
        <v>69</v>
      </c>
      <c r="AY114" s="218" t="s">
        <v>328</v>
      </c>
    </row>
    <row r="115" s="13" customFormat="1">
      <c r="A115" s="13"/>
      <c r="B115" s="201"/>
      <c r="C115" s="13"/>
      <c r="D115" s="195" t="s">
        <v>442</v>
      </c>
      <c r="E115" s="202" t="s">
        <v>3</v>
      </c>
      <c r="F115" s="203" t="s">
        <v>9362</v>
      </c>
      <c r="G115" s="13"/>
      <c r="H115" s="204">
        <v>2104</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79</v>
      </c>
      <c r="AV115" s="13" t="s">
        <v>79</v>
      </c>
      <c r="AW115" s="13" t="s">
        <v>31</v>
      </c>
      <c r="AX115" s="13" t="s">
        <v>69</v>
      </c>
      <c r="AY115" s="202" t="s">
        <v>328</v>
      </c>
    </row>
    <row r="116" s="14" customFormat="1">
      <c r="A116" s="14"/>
      <c r="B116" s="209"/>
      <c r="C116" s="14"/>
      <c r="D116" s="195" t="s">
        <v>442</v>
      </c>
      <c r="E116" s="210" t="s">
        <v>3</v>
      </c>
      <c r="F116" s="211" t="s">
        <v>452</v>
      </c>
      <c r="G116" s="14"/>
      <c r="H116" s="212">
        <v>2104</v>
      </c>
      <c r="I116" s="213"/>
      <c r="J116" s="14"/>
      <c r="K116" s="14"/>
      <c r="L116" s="209"/>
      <c r="M116" s="214"/>
      <c r="N116" s="215"/>
      <c r="O116" s="215"/>
      <c r="P116" s="215"/>
      <c r="Q116" s="215"/>
      <c r="R116" s="215"/>
      <c r="S116" s="215"/>
      <c r="T116" s="216"/>
      <c r="U116" s="14"/>
      <c r="V116" s="14"/>
      <c r="W116" s="14"/>
      <c r="X116" s="14"/>
      <c r="Y116" s="14"/>
      <c r="Z116" s="14"/>
      <c r="AA116" s="14"/>
      <c r="AB116" s="14"/>
      <c r="AC116" s="14"/>
      <c r="AD116" s="14"/>
      <c r="AE116" s="14"/>
      <c r="AT116" s="210" t="s">
        <v>442</v>
      </c>
      <c r="AU116" s="210" t="s">
        <v>79</v>
      </c>
      <c r="AV116" s="14" t="s">
        <v>113</v>
      </c>
      <c r="AW116" s="14" t="s">
        <v>31</v>
      </c>
      <c r="AX116" s="14" t="s">
        <v>76</v>
      </c>
      <c r="AY116" s="210" t="s">
        <v>328</v>
      </c>
    </row>
    <row r="117" s="2" customFormat="1" ht="24.15" customHeight="1">
      <c r="A117" s="41"/>
      <c r="B117" s="176"/>
      <c r="C117" s="177" t="s">
        <v>150</v>
      </c>
      <c r="D117" s="177" t="s">
        <v>331</v>
      </c>
      <c r="E117" s="178" t="s">
        <v>8605</v>
      </c>
      <c r="F117" s="179" t="s">
        <v>8606</v>
      </c>
      <c r="G117" s="180" t="s">
        <v>8607</v>
      </c>
      <c r="H117" s="181">
        <v>1.5</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9</v>
      </c>
    </row>
    <row r="118" s="2" customFormat="1">
      <c r="A118" s="41"/>
      <c r="B118" s="42"/>
      <c r="C118" s="41"/>
      <c r="D118" s="190" t="s">
        <v>338</v>
      </c>
      <c r="E118" s="41"/>
      <c r="F118" s="191" t="s">
        <v>8608</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5" customFormat="1">
      <c r="A119" s="15"/>
      <c r="B119" s="217"/>
      <c r="C119" s="15"/>
      <c r="D119" s="195" t="s">
        <v>442</v>
      </c>
      <c r="E119" s="218" t="s">
        <v>3</v>
      </c>
      <c r="F119" s="219" t="s">
        <v>8188</v>
      </c>
      <c r="G119" s="15"/>
      <c r="H119" s="218" t="s">
        <v>3</v>
      </c>
      <c r="I119" s="220"/>
      <c r="J119" s="15"/>
      <c r="K119" s="15"/>
      <c r="L119" s="217"/>
      <c r="M119" s="221"/>
      <c r="N119" s="222"/>
      <c r="O119" s="222"/>
      <c r="P119" s="222"/>
      <c r="Q119" s="222"/>
      <c r="R119" s="222"/>
      <c r="S119" s="222"/>
      <c r="T119" s="223"/>
      <c r="U119" s="15"/>
      <c r="V119" s="15"/>
      <c r="W119" s="15"/>
      <c r="X119" s="15"/>
      <c r="Y119" s="15"/>
      <c r="Z119" s="15"/>
      <c r="AA119" s="15"/>
      <c r="AB119" s="15"/>
      <c r="AC119" s="15"/>
      <c r="AD119" s="15"/>
      <c r="AE119" s="15"/>
      <c r="AT119" s="218" t="s">
        <v>442</v>
      </c>
      <c r="AU119" s="218" t="s">
        <v>79</v>
      </c>
      <c r="AV119" s="15" t="s">
        <v>76</v>
      </c>
      <c r="AW119" s="15" t="s">
        <v>31</v>
      </c>
      <c r="AX119" s="15" t="s">
        <v>69</v>
      </c>
      <c r="AY119" s="218" t="s">
        <v>328</v>
      </c>
    </row>
    <row r="120" s="13" customFormat="1">
      <c r="A120" s="13"/>
      <c r="B120" s="201"/>
      <c r="C120" s="13"/>
      <c r="D120" s="195" t="s">
        <v>442</v>
      </c>
      <c r="E120" s="202" t="s">
        <v>3</v>
      </c>
      <c r="F120" s="203" t="s">
        <v>9395</v>
      </c>
      <c r="G120" s="13"/>
      <c r="H120" s="204">
        <v>1.5</v>
      </c>
      <c r="I120" s="205"/>
      <c r="J120" s="13"/>
      <c r="K120" s="13"/>
      <c r="L120" s="201"/>
      <c r="M120" s="206"/>
      <c r="N120" s="207"/>
      <c r="O120" s="207"/>
      <c r="P120" s="207"/>
      <c r="Q120" s="207"/>
      <c r="R120" s="207"/>
      <c r="S120" s="207"/>
      <c r="T120" s="208"/>
      <c r="U120" s="13"/>
      <c r="V120" s="13"/>
      <c r="W120" s="13"/>
      <c r="X120" s="13"/>
      <c r="Y120" s="13"/>
      <c r="Z120" s="13"/>
      <c r="AA120" s="13"/>
      <c r="AB120" s="13"/>
      <c r="AC120" s="13"/>
      <c r="AD120" s="13"/>
      <c r="AE120" s="13"/>
      <c r="AT120" s="202" t="s">
        <v>442</v>
      </c>
      <c r="AU120" s="202" t="s">
        <v>79</v>
      </c>
      <c r="AV120" s="13" t="s">
        <v>79</v>
      </c>
      <c r="AW120" s="13" t="s">
        <v>31</v>
      </c>
      <c r="AX120" s="13" t="s">
        <v>69</v>
      </c>
      <c r="AY120" s="202" t="s">
        <v>328</v>
      </c>
    </row>
    <row r="121" s="14" customFormat="1">
      <c r="A121" s="14"/>
      <c r="B121" s="209"/>
      <c r="C121" s="14"/>
      <c r="D121" s="195" t="s">
        <v>442</v>
      </c>
      <c r="E121" s="210" t="s">
        <v>3</v>
      </c>
      <c r="F121" s="211" t="s">
        <v>452</v>
      </c>
      <c r="G121" s="14"/>
      <c r="H121" s="212">
        <v>1.5</v>
      </c>
      <c r="I121" s="213"/>
      <c r="J121" s="14"/>
      <c r="K121" s="14"/>
      <c r="L121" s="209"/>
      <c r="M121" s="214"/>
      <c r="N121" s="215"/>
      <c r="O121" s="215"/>
      <c r="P121" s="215"/>
      <c r="Q121" s="215"/>
      <c r="R121" s="215"/>
      <c r="S121" s="215"/>
      <c r="T121" s="216"/>
      <c r="U121" s="14"/>
      <c r="V121" s="14"/>
      <c r="W121" s="14"/>
      <c r="X121" s="14"/>
      <c r="Y121" s="14"/>
      <c r="Z121" s="14"/>
      <c r="AA121" s="14"/>
      <c r="AB121" s="14"/>
      <c r="AC121" s="14"/>
      <c r="AD121" s="14"/>
      <c r="AE121" s="14"/>
      <c r="AT121" s="210" t="s">
        <v>442</v>
      </c>
      <c r="AU121" s="210" t="s">
        <v>79</v>
      </c>
      <c r="AV121" s="14" t="s">
        <v>113</v>
      </c>
      <c r="AW121" s="14" t="s">
        <v>31</v>
      </c>
      <c r="AX121" s="14" t="s">
        <v>76</v>
      </c>
      <c r="AY121" s="210" t="s">
        <v>328</v>
      </c>
    </row>
    <row r="122" s="2" customFormat="1" ht="24.15" customHeight="1">
      <c r="A122" s="41"/>
      <c r="B122" s="176"/>
      <c r="C122" s="177" t="s">
        <v>168</v>
      </c>
      <c r="D122" s="177" t="s">
        <v>331</v>
      </c>
      <c r="E122" s="178" t="s">
        <v>8610</v>
      </c>
      <c r="F122" s="179" t="s">
        <v>8611</v>
      </c>
      <c r="G122" s="180" t="s">
        <v>585</v>
      </c>
      <c r="H122" s="181">
        <v>0.023</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512</v>
      </c>
    </row>
    <row r="123" s="2" customFormat="1">
      <c r="A123" s="41"/>
      <c r="B123" s="42"/>
      <c r="C123" s="41"/>
      <c r="D123" s="190" t="s">
        <v>338</v>
      </c>
      <c r="E123" s="41"/>
      <c r="F123" s="191" t="s">
        <v>8612</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13" customFormat="1">
      <c r="A124" s="13"/>
      <c r="B124" s="201"/>
      <c r="C124" s="13"/>
      <c r="D124" s="195" t="s">
        <v>442</v>
      </c>
      <c r="E124" s="202" t="s">
        <v>3</v>
      </c>
      <c r="F124" s="203" t="s">
        <v>9396</v>
      </c>
      <c r="G124" s="13"/>
      <c r="H124" s="204">
        <v>0.023</v>
      </c>
      <c r="I124" s="205"/>
      <c r="J124" s="13"/>
      <c r="K124" s="13"/>
      <c r="L124" s="201"/>
      <c r="M124" s="206"/>
      <c r="N124" s="207"/>
      <c r="O124" s="207"/>
      <c r="P124" s="207"/>
      <c r="Q124" s="207"/>
      <c r="R124" s="207"/>
      <c r="S124" s="207"/>
      <c r="T124" s="208"/>
      <c r="U124" s="13"/>
      <c r="V124" s="13"/>
      <c r="W124" s="13"/>
      <c r="X124" s="13"/>
      <c r="Y124" s="13"/>
      <c r="Z124" s="13"/>
      <c r="AA124" s="13"/>
      <c r="AB124" s="13"/>
      <c r="AC124" s="13"/>
      <c r="AD124" s="13"/>
      <c r="AE124" s="13"/>
      <c r="AT124" s="202" t="s">
        <v>442</v>
      </c>
      <c r="AU124" s="202" t="s">
        <v>79</v>
      </c>
      <c r="AV124" s="13" t="s">
        <v>79</v>
      </c>
      <c r="AW124" s="13" t="s">
        <v>31</v>
      </c>
      <c r="AX124" s="13" t="s">
        <v>69</v>
      </c>
      <c r="AY124" s="202" t="s">
        <v>328</v>
      </c>
    </row>
    <row r="125" s="14" customFormat="1">
      <c r="A125" s="14"/>
      <c r="B125" s="209"/>
      <c r="C125" s="14"/>
      <c r="D125" s="195" t="s">
        <v>442</v>
      </c>
      <c r="E125" s="210" t="s">
        <v>3</v>
      </c>
      <c r="F125" s="211" t="s">
        <v>452</v>
      </c>
      <c r="G125" s="14"/>
      <c r="H125" s="212">
        <v>0.023</v>
      </c>
      <c r="I125" s="213"/>
      <c r="J125" s="14"/>
      <c r="K125" s="14"/>
      <c r="L125" s="209"/>
      <c r="M125" s="214"/>
      <c r="N125" s="215"/>
      <c r="O125" s="215"/>
      <c r="P125" s="215"/>
      <c r="Q125" s="215"/>
      <c r="R125" s="215"/>
      <c r="S125" s="215"/>
      <c r="T125" s="216"/>
      <c r="U125" s="14"/>
      <c r="V125" s="14"/>
      <c r="W125" s="14"/>
      <c r="X125" s="14"/>
      <c r="Y125" s="14"/>
      <c r="Z125" s="14"/>
      <c r="AA125" s="14"/>
      <c r="AB125" s="14"/>
      <c r="AC125" s="14"/>
      <c r="AD125" s="14"/>
      <c r="AE125" s="14"/>
      <c r="AT125" s="210" t="s">
        <v>442</v>
      </c>
      <c r="AU125" s="210" t="s">
        <v>79</v>
      </c>
      <c r="AV125" s="14" t="s">
        <v>113</v>
      </c>
      <c r="AW125" s="14" t="s">
        <v>31</v>
      </c>
      <c r="AX125" s="14" t="s">
        <v>76</v>
      </c>
      <c r="AY125" s="210" t="s">
        <v>328</v>
      </c>
    </row>
    <row r="126" s="2" customFormat="1" ht="16.5" customHeight="1">
      <c r="A126" s="41"/>
      <c r="B126" s="176"/>
      <c r="C126" s="224" t="s">
        <v>171</v>
      </c>
      <c r="D126" s="224" t="s">
        <v>539</v>
      </c>
      <c r="E126" s="225" t="s">
        <v>8617</v>
      </c>
      <c r="F126" s="226" t="s">
        <v>8618</v>
      </c>
      <c r="G126" s="227" t="s">
        <v>1388</v>
      </c>
      <c r="H126" s="228">
        <v>23.289999999999999</v>
      </c>
      <c r="I126" s="229"/>
      <c r="J126" s="230">
        <f>ROUND(I126*H126,2)</f>
        <v>0</v>
      </c>
      <c r="K126" s="226" t="s">
        <v>335</v>
      </c>
      <c r="L126" s="231"/>
      <c r="M126" s="232" t="s">
        <v>3</v>
      </c>
      <c r="N126" s="233"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171</v>
      </c>
      <c r="AT126" s="188" t="s">
        <v>539</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532</v>
      </c>
    </row>
    <row r="127" s="15" customFormat="1">
      <c r="A127" s="15"/>
      <c r="B127" s="217"/>
      <c r="C127" s="15"/>
      <c r="D127" s="195" t="s">
        <v>442</v>
      </c>
      <c r="E127" s="218" t="s">
        <v>3</v>
      </c>
      <c r="F127" s="219" t="s">
        <v>9397</v>
      </c>
      <c r="G127" s="15"/>
      <c r="H127" s="218" t="s">
        <v>3</v>
      </c>
      <c r="I127" s="220"/>
      <c r="J127" s="15"/>
      <c r="K127" s="15"/>
      <c r="L127" s="217"/>
      <c r="M127" s="221"/>
      <c r="N127" s="222"/>
      <c r="O127" s="222"/>
      <c r="P127" s="222"/>
      <c r="Q127" s="222"/>
      <c r="R127" s="222"/>
      <c r="S127" s="222"/>
      <c r="T127" s="223"/>
      <c r="U127" s="15"/>
      <c r="V127" s="15"/>
      <c r="W127" s="15"/>
      <c r="X127" s="15"/>
      <c r="Y127" s="15"/>
      <c r="Z127" s="15"/>
      <c r="AA127" s="15"/>
      <c r="AB127" s="15"/>
      <c r="AC127" s="15"/>
      <c r="AD127" s="15"/>
      <c r="AE127" s="15"/>
      <c r="AT127" s="218" t="s">
        <v>442</v>
      </c>
      <c r="AU127" s="218" t="s">
        <v>79</v>
      </c>
      <c r="AV127" s="15" t="s">
        <v>76</v>
      </c>
      <c r="AW127" s="15" t="s">
        <v>31</v>
      </c>
      <c r="AX127" s="15" t="s">
        <v>69</v>
      </c>
      <c r="AY127" s="218" t="s">
        <v>328</v>
      </c>
    </row>
    <row r="128" s="13" customFormat="1">
      <c r="A128" s="13"/>
      <c r="B128" s="201"/>
      <c r="C128" s="13"/>
      <c r="D128" s="195" t="s">
        <v>442</v>
      </c>
      <c r="E128" s="202" t="s">
        <v>3</v>
      </c>
      <c r="F128" s="203" t="s">
        <v>9398</v>
      </c>
      <c r="G128" s="13"/>
      <c r="H128" s="204">
        <v>21.039999999999999</v>
      </c>
      <c r="I128" s="205"/>
      <c r="J128" s="13"/>
      <c r="K128" s="13"/>
      <c r="L128" s="201"/>
      <c r="M128" s="206"/>
      <c r="N128" s="207"/>
      <c r="O128" s="207"/>
      <c r="P128" s="207"/>
      <c r="Q128" s="207"/>
      <c r="R128" s="207"/>
      <c r="S128" s="207"/>
      <c r="T128" s="208"/>
      <c r="U128" s="13"/>
      <c r="V128" s="13"/>
      <c r="W128" s="13"/>
      <c r="X128" s="13"/>
      <c r="Y128" s="13"/>
      <c r="Z128" s="13"/>
      <c r="AA128" s="13"/>
      <c r="AB128" s="13"/>
      <c r="AC128" s="13"/>
      <c r="AD128" s="13"/>
      <c r="AE128" s="13"/>
      <c r="AT128" s="202" t="s">
        <v>442</v>
      </c>
      <c r="AU128" s="202" t="s">
        <v>79</v>
      </c>
      <c r="AV128" s="13" t="s">
        <v>79</v>
      </c>
      <c r="AW128" s="13" t="s">
        <v>31</v>
      </c>
      <c r="AX128" s="13" t="s">
        <v>69</v>
      </c>
      <c r="AY128" s="202" t="s">
        <v>328</v>
      </c>
    </row>
    <row r="129" s="15" customFormat="1">
      <c r="A129" s="15"/>
      <c r="B129" s="217"/>
      <c r="C129" s="15"/>
      <c r="D129" s="195" t="s">
        <v>442</v>
      </c>
      <c r="E129" s="218" t="s">
        <v>3</v>
      </c>
      <c r="F129" s="219" t="s">
        <v>9399</v>
      </c>
      <c r="G129" s="15"/>
      <c r="H129" s="218" t="s">
        <v>3</v>
      </c>
      <c r="I129" s="220"/>
      <c r="J129" s="15"/>
      <c r="K129" s="15"/>
      <c r="L129" s="217"/>
      <c r="M129" s="221"/>
      <c r="N129" s="222"/>
      <c r="O129" s="222"/>
      <c r="P129" s="222"/>
      <c r="Q129" s="222"/>
      <c r="R129" s="222"/>
      <c r="S129" s="222"/>
      <c r="T129" s="223"/>
      <c r="U129" s="15"/>
      <c r="V129" s="15"/>
      <c r="W129" s="15"/>
      <c r="X129" s="15"/>
      <c r="Y129" s="15"/>
      <c r="Z129" s="15"/>
      <c r="AA129" s="15"/>
      <c r="AB129" s="15"/>
      <c r="AC129" s="15"/>
      <c r="AD129" s="15"/>
      <c r="AE129" s="15"/>
      <c r="AT129" s="218" t="s">
        <v>442</v>
      </c>
      <c r="AU129" s="218" t="s">
        <v>79</v>
      </c>
      <c r="AV129" s="15" t="s">
        <v>76</v>
      </c>
      <c r="AW129" s="15" t="s">
        <v>31</v>
      </c>
      <c r="AX129" s="15" t="s">
        <v>69</v>
      </c>
      <c r="AY129" s="218" t="s">
        <v>328</v>
      </c>
    </row>
    <row r="130" s="13" customFormat="1">
      <c r="A130" s="13"/>
      <c r="B130" s="201"/>
      <c r="C130" s="13"/>
      <c r="D130" s="195" t="s">
        <v>442</v>
      </c>
      <c r="E130" s="202" t="s">
        <v>3</v>
      </c>
      <c r="F130" s="203" t="s">
        <v>9400</v>
      </c>
      <c r="G130" s="13"/>
      <c r="H130" s="204">
        <v>2.25</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79</v>
      </c>
      <c r="AV130" s="13" t="s">
        <v>79</v>
      </c>
      <c r="AW130" s="13" t="s">
        <v>31</v>
      </c>
      <c r="AX130" s="13" t="s">
        <v>69</v>
      </c>
      <c r="AY130" s="202" t="s">
        <v>328</v>
      </c>
    </row>
    <row r="131" s="14" customFormat="1">
      <c r="A131" s="14"/>
      <c r="B131" s="209"/>
      <c r="C131" s="14"/>
      <c r="D131" s="195" t="s">
        <v>442</v>
      </c>
      <c r="E131" s="210" t="s">
        <v>3</v>
      </c>
      <c r="F131" s="211" t="s">
        <v>452</v>
      </c>
      <c r="G131" s="14"/>
      <c r="H131" s="212">
        <v>23.289999999999999</v>
      </c>
      <c r="I131" s="213"/>
      <c r="J131" s="14"/>
      <c r="K131" s="14"/>
      <c r="L131" s="209"/>
      <c r="M131" s="214"/>
      <c r="N131" s="215"/>
      <c r="O131" s="215"/>
      <c r="P131" s="215"/>
      <c r="Q131" s="215"/>
      <c r="R131" s="215"/>
      <c r="S131" s="215"/>
      <c r="T131" s="216"/>
      <c r="U131" s="14"/>
      <c r="V131" s="14"/>
      <c r="W131" s="14"/>
      <c r="X131" s="14"/>
      <c r="Y131" s="14"/>
      <c r="Z131" s="14"/>
      <c r="AA131" s="14"/>
      <c r="AB131" s="14"/>
      <c r="AC131" s="14"/>
      <c r="AD131" s="14"/>
      <c r="AE131" s="14"/>
      <c r="AT131" s="210" t="s">
        <v>442</v>
      </c>
      <c r="AU131" s="210" t="s">
        <v>79</v>
      </c>
      <c r="AV131" s="14" t="s">
        <v>113</v>
      </c>
      <c r="AW131" s="14" t="s">
        <v>31</v>
      </c>
      <c r="AX131" s="14" t="s">
        <v>76</v>
      </c>
      <c r="AY131" s="210" t="s">
        <v>328</v>
      </c>
    </row>
    <row r="132" s="2" customFormat="1" ht="37.8" customHeight="1">
      <c r="A132" s="41"/>
      <c r="B132" s="176"/>
      <c r="C132" s="177" t="s">
        <v>183</v>
      </c>
      <c r="D132" s="177" t="s">
        <v>331</v>
      </c>
      <c r="E132" s="178" t="s">
        <v>8146</v>
      </c>
      <c r="F132" s="179" t="s">
        <v>8619</v>
      </c>
      <c r="G132" s="180" t="s">
        <v>585</v>
      </c>
      <c r="H132" s="181">
        <v>0.023</v>
      </c>
      <c r="I132" s="182"/>
      <c r="J132" s="183">
        <f>ROUND(I132*H132,2)</f>
        <v>0</v>
      </c>
      <c r="K132" s="179" t="s">
        <v>335</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544</v>
      </c>
    </row>
    <row r="133" s="2" customFormat="1">
      <c r="A133" s="41"/>
      <c r="B133" s="42"/>
      <c r="C133" s="41"/>
      <c r="D133" s="190" t="s">
        <v>338</v>
      </c>
      <c r="E133" s="41"/>
      <c r="F133" s="191" t="s">
        <v>8148</v>
      </c>
      <c r="G133" s="41"/>
      <c r="H133" s="41"/>
      <c r="I133" s="192"/>
      <c r="J133" s="41"/>
      <c r="K133" s="41"/>
      <c r="L133" s="42"/>
      <c r="M133" s="193"/>
      <c r="N133" s="194"/>
      <c r="O133" s="75"/>
      <c r="P133" s="75"/>
      <c r="Q133" s="75"/>
      <c r="R133" s="75"/>
      <c r="S133" s="75"/>
      <c r="T133" s="76"/>
      <c r="U133" s="41"/>
      <c r="V133" s="41"/>
      <c r="W133" s="41"/>
      <c r="X133" s="41"/>
      <c r="Y133" s="41"/>
      <c r="Z133" s="41"/>
      <c r="AA133" s="41"/>
      <c r="AB133" s="41"/>
      <c r="AC133" s="41"/>
      <c r="AD133" s="41"/>
      <c r="AE133" s="41"/>
      <c r="AT133" s="22" t="s">
        <v>338</v>
      </c>
      <c r="AU133" s="22" t="s">
        <v>79</v>
      </c>
    </row>
    <row r="134" s="12" customFormat="1" ht="22.8" customHeight="1">
      <c r="A134" s="12"/>
      <c r="B134" s="163"/>
      <c r="C134" s="12"/>
      <c r="D134" s="164" t="s">
        <v>68</v>
      </c>
      <c r="E134" s="174" t="s">
        <v>9048</v>
      </c>
      <c r="F134" s="174" t="s">
        <v>9049</v>
      </c>
      <c r="G134" s="12"/>
      <c r="H134" s="12"/>
      <c r="I134" s="166"/>
      <c r="J134" s="175">
        <f>BK134</f>
        <v>0</v>
      </c>
      <c r="K134" s="12"/>
      <c r="L134" s="163"/>
      <c r="M134" s="168"/>
      <c r="N134" s="169"/>
      <c r="O134" s="169"/>
      <c r="P134" s="170">
        <f>SUM(P135:P180)</f>
        <v>0</v>
      </c>
      <c r="Q134" s="169"/>
      <c r="R134" s="170">
        <f>SUM(R135:R180)</f>
        <v>0</v>
      </c>
      <c r="S134" s="169"/>
      <c r="T134" s="171">
        <f>SUM(T135:T180)</f>
        <v>0</v>
      </c>
      <c r="U134" s="12"/>
      <c r="V134" s="12"/>
      <c r="W134" s="12"/>
      <c r="X134" s="12"/>
      <c r="Y134" s="12"/>
      <c r="Z134" s="12"/>
      <c r="AA134" s="12"/>
      <c r="AB134" s="12"/>
      <c r="AC134" s="12"/>
      <c r="AD134" s="12"/>
      <c r="AE134" s="12"/>
      <c r="AR134" s="164" t="s">
        <v>76</v>
      </c>
      <c r="AT134" s="172" t="s">
        <v>68</v>
      </c>
      <c r="AU134" s="172" t="s">
        <v>76</v>
      </c>
      <c r="AY134" s="164" t="s">
        <v>328</v>
      </c>
      <c r="BK134" s="173">
        <f>SUM(BK135:BK180)</f>
        <v>0</v>
      </c>
    </row>
    <row r="135" s="2" customFormat="1" ht="21.75" customHeight="1">
      <c r="A135" s="41"/>
      <c r="B135" s="176"/>
      <c r="C135" s="177" t="s">
        <v>235</v>
      </c>
      <c r="D135" s="177" t="s">
        <v>331</v>
      </c>
      <c r="E135" s="178" t="s">
        <v>7915</v>
      </c>
      <c r="F135" s="179" t="s">
        <v>7916</v>
      </c>
      <c r="G135" s="180" t="s">
        <v>491</v>
      </c>
      <c r="H135" s="181">
        <v>19.399999999999999</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79</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556</v>
      </c>
    </row>
    <row r="136" s="2" customFormat="1">
      <c r="A136" s="41"/>
      <c r="B136" s="42"/>
      <c r="C136" s="41"/>
      <c r="D136" s="190" t="s">
        <v>338</v>
      </c>
      <c r="E136" s="41"/>
      <c r="F136" s="191" t="s">
        <v>7917</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338</v>
      </c>
      <c r="AU136" s="22" t="s">
        <v>79</v>
      </c>
    </row>
    <row r="137" s="15" customFormat="1">
      <c r="A137" s="15"/>
      <c r="B137" s="217"/>
      <c r="C137" s="15"/>
      <c r="D137" s="195" t="s">
        <v>442</v>
      </c>
      <c r="E137" s="218" t="s">
        <v>3</v>
      </c>
      <c r="F137" s="219" t="s">
        <v>8591</v>
      </c>
      <c r="G137" s="15"/>
      <c r="H137" s="218" t="s">
        <v>3</v>
      </c>
      <c r="I137" s="220"/>
      <c r="J137" s="15"/>
      <c r="K137" s="15"/>
      <c r="L137" s="217"/>
      <c r="M137" s="221"/>
      <c r="N137" s="222"/>
      <c r="O137" s="222"/>
      <c r="P137" s="222"/>
      <c r="Q137" s="222"/>
      <c r="R137" s="222"/>
      <c r="S137" s="222"/>
      <c r="T137" s="223"/>
      <c r="U137" s="15"/>
      <c r="V137" s="15"/>
      <c r="W137" s="15"/>
      <c r="X137" s="15"/>
      <c r="Y137" s="15"/>
      <c r="Z137" s="15"/>
      <c r="AA137" s="15"/>
      <c r="AB137" s="15"/>
      <c r="AC137" s="15"/>
      <c r="AD137" s="15"/>
      <c r="AE137" s="15"/>
      <c r="AT137" s="218" t="s">
        <v>442</v>
      </c>
      <c r="AU137" s="218" t="s">
        <v>79</v>
      </c>
      <c r="AV137" s="15" t="s">
        <v>76</v>
      </c>
      <c r="AW137" s="15" t="s">
        <v>31</v>
      </c>
      <c r="AX137" s="15" t="s">
        <v>69</v>
      </c>
      <c r="AY137" s="218" t="s">
        <v>328</v>
      </c>
    </row>
    <row r="138" s="13" customFormat="1">
      <c r="A138" s="13"/>
      <c r="B138" s="201"/>
      <c r="C138" s="13"/>
      <c r="D138" s="195" t="s">
        <v>442</v>
      </c>
      <c r="E138" s="202" t="s">
        <v>3</v>
      </c>
      <c r="F138" s="203" t="s">
        <v>9393</v>
      </c>
      <c r="G138" s="13"/>
      <c r="H138" s="204">
        <v>10.4</v>
      </c>
      <c r="I138" s="205"/>
      <c r="J138" s="13"/>
      <c r="K138" s="13"/>
      <c r="L138" s="201"/>
      <c r="M138" s="206"/>
      <c r="N138" s="207"/>
      <c r="O138" s="207"/>
      <c r="P138" s="207"/>
      <c r="Q138" s="207"/>
      <c r="R138" s="207"/>
      <c r="S138" s="207"/>
      <c r="T138" s="208"/>
      <c r="U138" s="13"/>
      <c r="V138" s="13"/>
      <c r="W138" s="13"/>
      <c r="X138" s="13"/>
      <c r="Y138" s="13"/>
      <c r="Z138" s="13"/>
      <c r="AA138" s="13"/>
      <c r="AB138" s="13"/>
      <c r="AC138" s="13"/>
      <c r="AD138" s="13"/>
      <c r="AE138" s="13"/>
      <c r="AT138" s="202" t="s">
        <v>442</v>
      </c>
      <c r="AU138" s="202" t="s">
        <v>79</v>
      </c>
      <c r="AV138" s="13" t="s">
        <v>79</v>
      </c>
      <c r="AW138" s="13" t="s">
        <v>31</v>
      </c>
      <c r="AX138" s="13" t="s">
        <v>69</v>
      </c>
      <c r="AY138" s="202" t="s">
        <v>328</v>
      </c>
    </row>
    <row r="139" s="15" customFormat="1">
      <c r="A139" s="15"/>
      <c r="B139" s="217"/>
      <c r="C139" s="15"/>
      <c r="D139" s="195" t="s">
        <v>442</v>
      </c>
      <c r="E139" s="218" t="s">
        <v>3</v>
      </c>
      <c r="F139" s="219" t="s">
        <v>8593</v>
      </c>
      <c r="G139" s="15"/>
      <c r="H139" s="218" t="s">
        <v>3</v>
      </c>
      <c r="I139" s="220"/>
      <c r="J139" s="15"/>
      <c r="K139" s="15"/>
      <c r="L139" s="217"/>
      <c r="M139" s="221"/>
      <c r="N139" s="222"/>
      <c r="O139" s="222"/>
      <c r="P139" s="222"/>
      <c r="Q139" s="222"/>
      <c r="R139" s="222"/>
      <c r="S139" s="222"/>
      <c r="T139" s="223"/>
      <c r="U139" s="15"/>
      <c r="V139" s="15"/>
      <c r="W139" s="15"/>
      <c r="X139" s="15"/>
      <c r="Y139" s="15"/>
      <c r="Z139" s="15"/>
      <c r="AA139" s="15"/>
      <c r="AB139" s="15"/>
      <c r="AC139" s="15"/>
      <c r="AD139" s="15"/>
      <c r="AE139" s="15"/>
      <c r="AT139" s="218" t="s">
        <v>442</v>
      </c>
      <c r="AU139" s="218" t="s">
        <v>79</v>
      </c>
      <c r="AV139" s="15" t="s">
        <v>76</v>
      </c>
      <c r="AW139" s="15" t="s">
        <v>31</v>
      </c>
      <c r="AX139" s="15" t="s">
        <v>69</v>
      </c>
      <c r="AY139" s="218" t="s">
        <v>328</v>
      </c>
    </row>
    <row r="140" s="13" customFormat="1">
      <c r="A140" s="13"/>
      <c r="B140" s="201"/>
      <c r="C140" s="13"/>
      <c r="D140" s="195" t="s">
        <v>442</v>
      </c>
      <c r="E140" s="202" t="s">
        <v>3</v>
      </c>
      <c r="F140" s="203" t="s">
        <v>9394</v>
      </c>
      <c r="G140" s="13"/>
      <c r="H140" s="204">
        <v>9</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69</v>
      </c>
      <c r="AY140" s="202" t="s">
        <v>328</v>
      </c>
    </row>
    <row r="141" s="14" customFormat="1">
      <c r="A141" s="14"/>
      <c r="B141" s="209"/>
      <c r="C141" s="14"/>
      <c r="D141" s="195" t="s">
        <v>442</v>
      </c>
      <c r="E141" s="210" t="s">
        <v>3</v>
      </c>
      <c r="F141" s="211" t="s">
        <v>452</v>
      </c>
      <c r="G141" s="14"/>
      <c r="H141" s="212">
        <v>19.399999999999999</v>
      </c>
      <c r="I141" s="213"/>
      <c r="J141" s="14"/>
      <c r="K141" s="14"/>
      <c r="L141" s="209"/>
      <c r="M141" s="214"/>
      <c r="N141" s="215"/>
      <c r="O141" s="215"/>
      <c r="P141" s="215"/>
      <c r="Q141" s="215"/>
      <c r="R141" s="215"/>
      <c r="S141" s="215"/>
      <c r="T141" s="216"/>
      <c r="U141" s="14"/>
      <c r="V141" s="14"/>
      <c r="W141" s="14"/>
      <c r="X141" s="14"/>
      <c r="Y141" s="14"/>
      <c r="Z141" s="14"/>
      <c r="AA141" s="14"/>
      <c r="AB141" s="14"/>
      <c r="AC141" s="14"/>
      <c r="AD141" s="14"/>
      <c r="AE141" s="14"/>
      <c r="AT141" s="210" t="s">
        <v>442</v>
      </c>
      <c r="AU141" s="210" t="s">
        <v>79</v>
      </c>
      <c r="AV141" s="14" t="s">
        <v>113</v>
      </c>
      <c r="AW141" s="14" t="s">
        <v>31</v>
      </c>
      <c r="AX141" s="14" t="s">
        <v>76</v>
      </c>
      <c r="AY141" s="210" t="s">
        <v>328</v>
      </c>
    </row>
    <row r="142" s="2" customFormat="1" ht="37.8" customHeight="1">
      <c r="A142" s="41"/>
      <c r="B142" s="176"/>
      <c r="C142" s="177" t="s">
        <v>239</v>
      </c>
      <c r="D142" s="177" t="s">
        <v>331</v>
      </c>
      <c r="E142" s="178" t="s">
        <v>7922</v>
      </c>
      <c r="F142" s="179" t="s">
        <v>7923</v>
      </c>
      <c r="G142" s="180" t="s">
        <v>491</v>
      </c>
      <c r="H142" s="181">
        <v>19.399999999999999</v>
      </c>
      <c r="I142" s="182"/>
      <c r="J142" s="183">
        <f>ROUND(I142*H142,2)</f>
        <v>0</v>
      </c>
      <c r="K142" s="179" t="s">
        <v>335</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79</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564</v>
      </c>
    </row>
    <row r="143" s="2" customFormat="1">
      <c r="A143" s="41"/>
      <c r="B143" s="42"/>
      <c r="C143" s="41"/>
      <c r="D143" s="190" t="s">
        <v>338</v>
      </c>
      <c r="E143" s="41"/>
      <c r="F143" s="191" t="s">
        <v>7924</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79</v>
      </c>
    </row>
    <row r="144" s="2" customFormat="1" ht="16.5" customHeight="1">
      <c r="A144" s="41"/>
      <c r="B144" s="176"/>
      <c r="C144" s="224" t="s">
        <v>9</v>
      </c>
      <c r="D144" s="224" t="s">
        <v>539</v>
      </c>
      <c r="E144" s="225" t="s">
        <v>7925</v>
      </c>
      <c r="F144" s="226" t="s">
        <v>7926</v>
      </c>
      <c r="G144" s="227" t="s">
        <v>491</v>
      </c>
      <c r="H144" s="228">
        <v>19.399999999999999</v>
      </c>
      <c r="I144" s="229"/>
      <c r="J144" s="230">
        <f>ROUND(I144*H144,2)</f>
        <v>0</v>
      </c>
      <c r="K144" s="226" t="s">
        <v>335</v>
      </c>
      <c r="L144" s="231"/>
      <c r="M144" s="232" t="s">
        <v>3</v>
      </c>
      <c r="N144" s="233"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171</v>
      </c>
      <c r="AT144" s="188" t="s">
        <v>539</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576</v>
      </c>
    </row>
    <row r="145" s="2" customFormat="1" ht="24.15" customHeight="1">
      <c r="A145" s="41"/>
      <c r="B145" s="176"/>
      <c r="C145" s="177" t="s">
        <v>505</v>
      </c>
      <c r="D145" s="177" t="s">
        <v>331</v>
      </c>
      <c r="E145" s="178" t="s">
        <v>8601</v>
      </c>
      <c r="F145" s="179" t="s">
        <v>8602</v>
      </c>
      <c r="G145" s="180" t="s">
        <v>439</v>
      </c>
      <c r="H145" s="181">
        <v>75</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79</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588</v>
      </c>
    </row>
    <row r="146" s="2" customFormat="1">
      <c r="A146" s="41"/>
      <c r="B146" s="42"/>
      <c r="C146" s="41"/>
      <c r="D146" s="190" t="s">
        <v>338</v>
      </c>
      <c r="E146" s="41"/>
      <c r="F146" s="191" t="s">
        <v>8603</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79</v>
      </c>
    </row>
    <row r="147" s="2" customFormat="1" ht="37.8" customHeight="1">
      <c r="A147" s="41"/>
      <c r="B147" s="176"/>
      <c r="C147" s="177" t="s">
        <v>512</v>
      </c>
      <c r="D147" s="177" t="s">
        <v>331</v>
      </c>
      <c r="E147" s="178" t="s">
        <v>8622</v>
      </c>
      <c r="F147" s="179" t="s">
        <v>8623</v>
      </c>
      <c r="G147" s="180" t="s">
        <v>439</v>
      </c>
      <c r="H147" s="181">
        <v>75</v>
      </c>
      <c r="I147" s="182"/>
      <c r="J147" s="183">
        <f>ROUND(I147*H147,2)</f>
        <v>0</v>
      </c>
      <c r="K147" s="179" t="s">
        <v>335</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79</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598</v>
      </c>
    </row>
    <row r="148" s="2" customFormat="1">
      <c r="A148" s="41"/>
      <c r="B148" s="42"/>
      <c r="C148" s="41"/>
      <c r="D148" s="190" t="s">
        <v>338</v>
      </c>
      <c r="E148" s="41"/>
      <c r="F148" s="191" t="s">
        <v>8624</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338</v>
      </c>
      <c r="AU148" s="22" t="s">
        <v>79</v>
      </c>
    </row>
    <row r="149" s="2" customFormat="1" ht="24.15" customHeight="1">
      <c r="A149" s="41"/>
      <c r="B149" s="176"/>
      <c r="C149" s="177" t="s">
        <v>526</v>
      </c>
      <c r="D149" s="177" t="s">
        <v>331</v>
      </c>
      <c r="E149" s="178" t="s">
        <v>8605</v>
      </c>
      <c r="F149" s="179" t="s">
        <v>8606</v>
      </c>
      <c r="G149" s="180" t="s">
        <v>8607</v>
      </c>
      <c r="H149" s="181">
        <v>1.5</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79</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610</v>
      </c>
    </row>
    <row r="150" s="2" customFormat="1">
      <c r="A150" s="41"/>
      <c r="B150" s="42"/>
      <c r="C150" s="41"/>
      <c r="D150" s="190" t="s">
        <v>338</v>
      </c>
      <c r="E150" s="41"/>
      <c r="F150" s="191" t="s">
        <v>8608</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79</v>
      </c>
    </row>
    <row r="151" s="15" customFormat="1">
      <c r="A151" s="15"/>
      <c r="B151" s="217"/>
      <c r="C151" s="15"/>
      <c r="D151" s="195" t="s">
        <v>442</v>
      </c>
      <c r="E151" s="218" t="s">
        <v>3</v>
      </c>
      <c r="F151" s="219" t="s">
        <v>8188</v>
      </c>
      <c r="G151" s="15"/>
      <c r="H151" s="218" t="s">
        <v>3</v>
      </c>
      <c r="I151" s="220"/>
      <c r="J151" s="15"/>
      <c r="K151" s="15"/>
      <c r="L151" s="217"/>
      <c r="M151" s="221"/>
      <c r="N151" s="222"/>
      <c r="O151" s="222"/>
      <c r="P151" s="222"/>
      <c r="Q151" s="222"/>
      <c r="R151" s="222"/>
      <c r="S151" s="222"/>
      <c r="T151" s="223"/>
      <c r="U151" s="15"/>
      <c r="V151" s="15"/>
      <c r="W151" s="15"/>
      <c r="X151" s="15"/>
      <c r="Y151" s="15"/>
      <c r="Z151" s="15"/>
      <c r="AA151" s="15"/>
      <c r="AB151" s="15"/>
      <c r="AC151" s="15"/>
      <c r="AD151" s="15"/>
      <c r="AE151" s="15"/>
      <c r="AT151" s="218" t="s">
        <v>442</v>
      </c>
      <c r="AU151" s="218" t="s">
        <v>79</v>
      </c>
      <c r="AV151" s="15" t="s">
        <v>76</v>
      </c>
      <c r="AW151" s="15" t="s">
        <v>31</v>
      </c>
      <c r="AX151" s="15" t="s">
        <v>69</v>
      </c>
      <c r="AY151" s="218" t="s">
        <v>328</v>
      </c>
    </row>
    <row r="152" s="13" customFormat="1">
      <c r="A152" s="13"/>
      <c r="B152" s="201"/>
      <c r="C152" s="13"/>
      <c r="D152" s="195" t="s">
        <v>442</v>
      </c>
      <c r="E152" s="202" t="s">
        <v>3</v>
      </c>
      <c r="F152" s="203" t="s">
        <v>9395</v>
      </c>
      <c r="G152" s="13"/>
      <c r="H152" s="204">
        <v>1.5</v>
      </c>
      <c r="I152" s="205"/>
      <c r="J152" s="13"/>
      <c r="K152" s="13"/>
      <c r="L152" s="201"/>
      <c r="M152" s="206"/>
      <c r="N152" s="207"/>
      <c r="O152" s="207"/>
      <c r="P152" s="207"/>
      <c r="Q152" s="207"/>
      <c r="R152" s="207"/>
      <c r="S152" s="207"/>
      <c r="T152" s="208"/>
      <c r="U152" s="13"/>
      <c r="V152" s="13"/>
      <c r="W152" s="13"/>
      <c r="X152" s="13"/>
      <c r="Y152" s="13"/>
      <c r="Z152" s="13"/>
      <c r="AA152" s="13"/>
      <c r="AB152" s="13"/>
      <c r="AC152" s="13"/>
      <c r="AD152" s="13"/>
      <c r="AE152" s="13"/>
      <c r="AT152" s="202" t="s">
        <v>442</v>
      </c>
      <c r="AU152" s="202" t="s">
        <v>79</v>
      </c>
      <c r="AV152" s="13" t="s">
        <v>79</v>
      </c>
      <c r="AW152" s="13" t="s">
        <v>31</v>
      </c>
      <c r="AX152" s="13" t="s">
        <v>69</v>
      </c>
      <c r="AY152" s="202" t="s">
        <v>328</v>
      </c>
    </row>
    <row r="153" s="14" customFormat="1">
      <c r="A153" s="14"/>
      <c r="B153" s="209"/>
      <c r="C153" s="14"/>
      <c r="D153" s="195" t="s">
        <v>442</v>
      </c>
      <c r="E153" s="210" t="s">
        <v>3</v>
      </c>
      <c r="F153" s="211" t="s">
        <v>452</v>
      </c>
      <c r="G153" s="14"/>
      <c r="H153" s="212">
        <v>1.5</v>
      </c>
      <c r="I153" s="213"/>
      <c r="J153" s="14"/>
      <c r="K153" s="14"/>
      <c r="L153" s="209"/>
      <c r="M153" s="214"/>
      <c r="N153" s="215"/>
      <c r="O153" s="215"/>
      <c r="P153" s="215"/>
      <c r="Q153" s="215"/>
      <c r="R153" s="215"/>
      <c r="S153" s="215"/>
      <c r="T153" s="216"/>
      <c r="U153" s="14"/>
      <c r="V153" s="14"/>
      <c r="W153" s="14"/>
      <c r="X153" s="14"/>
      <c r="Y153" s="14"/>
      <c r="Z153" s="14"/>
      <c r="AA153" s="14"/>
      <c r="AB153" s="14"/>
      <c r="AC153" s="14"/>
      <c r="AD153" s="14"/>
      <c r="AE153" s="14"/>
      <c r="AT153" s="210" t="s">
        <v>442</v>
      </c>
      <c r="AU153" s="210" t="s">
        <v>79</v>
      </c>
      <c r="AV153" s="14" t="s">
        <v>113</v>
      </c>
      <c r="AW153" s="14" t="s">
        <v>31</v>
      </c>
      <c r="AX153" s="14" t="s">
        <v>76</v>
      </c>
      <c r="AY153" s="210" t="s">
        <v>328</v>
      </c>
    </row>
    <row r="154" s="2" customFormat="1" ht="24.15" customHeight="1">
      <c r="A154" s="41"/>
      <c r="B154" s="176"/>
      <c r="C154" s="177" t="s">
        <v>532</v>
      </c>
      <c r="D154" s="177" t="s">
        <v>331</v>
      </c>
      <c r="E154" s="178" t="s">
        <v>8610</v>
      </c>
      <c r="F154" s="179" t="s">
        <v>8611</v>
      </c>
      <c r="G154" s="180" t="s">
        <v>585</v>
      </c>
      <c r="H154" s="181">
        <v>0.002</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621</v>
      </c>
    </row>
    <row r="155" s="2" customFormat="1">
      <c r="A155" s="41"/>
      <c r="B155" s="42"/>
      <c r="C155" s="41"/>
      <c r="D155" s="190" t="s">
        <v>338</v>
      </c>
      <c r="E155" s="41"/>
      <c r="F155" s="191" t="s">
        <v>8612</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79</v>
      </c>
    </row>
    <row r="156" s="2" customFormat="1" ht="16.5" customHeight="1">
      <c r="A156" s="41"/>
      <c r="B156" s="176"/>
      <c r="C156" s="224" t="s">
        <v>538</v>
      </c>
      <c r="D156" s="224" t="s">
        <v>539</v>
      </c>
      <c r="E156" s="225" t="s">
        <v>8617</v>
      </c>
      <c r="F156" s="226" t="s">
        <v>8618</v>
      </c>
      <c r="G156" s="227" t="s">
        <v>1388</v>
      </c>
      <c r="H156" s="228">
        <v>2.25</v>
      </c>
      <c r="I156" s="229"/>
      <c r="J156" s="230">
        <f>ROUND(I156*H156,2)</f>
        <v>0</v>
      </c>
      <c r="K156" s="226" t="s">
        <v>335</v>
      </c>
      <c r="L156" s="231"/>
      <c r="M156" s="232" t="s">
        <v>3</v>
      </c>
      <c r="N156" s="233"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171</v>
      </c>
      <c r="AT156" s="188" t="s">
        <v>539</v>
      </c>
      <c r="AU156" s="188" t="s">
        <v>79</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631</v>
      </c>
    </row>
    <row r="157" s="15" customFormat="1">
      <c r="A157" s="15"/>
      <c r="B157" s="217"/>
      <c r="C157" s="15"/>
      <c r="D157" s="195" t="s">
        <v>442</v>
      </c>
      <c r="E157" s="218" t="s">
        <v>3</v>
      </c>
      <c r="F157" s="219" t="s">
        <v>9399</v>
      </c>
      <c r="G157" s="15"/>
      <c r="H157" s="218" t="s">
        <v>3</v>
      </c>
      <c r="I157" s="220"/>
      <c r="J157" s="15"/>
      <c r="K157" s="15"/>
      <c r="L157" s="217"/>
      <c r="M157" s="221"/>
      <c r="N157" s="222"/>
      <c r="O157" s="222"/>
      <c r="P157" s="222"/>
      <c r="Q157" s="222"/>
      <c r="R157" s="222"/>
      <c r="S157" s="222"/>
      <c r="T157" s="223"/>
      <c r="U157" s="15"/>
      <c r="V157" s="15"/>
      <c r="W157" s="15"/>
      <c r="X157" s="15"/>
      <c r="Y157" s="15"/>
      <c r="Z157" s="15"/>
      <c r="AA157" s="15"/>
      <c r="AB157" s="15"/>
      <c r="AC157" s="15"/>
      <c r="AD157" s="15"/>
      <c r="AE157" s="15"/>
      <c r="AT157" s="218" t="s">
        <v>442</v>
      </c>
      <c r="AU157" s="218" t="s">
        <v>79</v>
      </c>
      <c r="AV157" s="15" t="s">
        <v>76</v>
      </c>
      <c r="AW157" s="15" t="s">
        <v>31</v>
      </c>
      <c r="AX157" s="15" t="s">
        <v>69</v>
      </c>
      <c r="AY157" s="218" t="s">
        <v>328</v>
      </c>
    </row>
    <row r="158" s="13" customFormat="1">
      <c r="A158" s="13"/>
      <c r="B158" s="201"/>
      <c r="C158" s="13"/>
      <c r="D158" s="195" t="s">
        <v>442</v>
      </c>
      <c r="E158" s="202" t="s">
        <v>3</v>
      </c>
      <c r="F158" s="203" t="s">
        <v>9400</v>
      </c>
      <c r="G158" s="13"/>
      <c r="H158" s="204">
        <v>2.25</v>
      </c>
      <c r="I158" s="205"/>
      <c r="J158" s="13"/>
      <c r="K158" s="13"/>
      <c r="L158" s="201"/>
      <c r="M158" s="206"/>
      <c r="N158" s="207"/>
      <c r="O158" s="207"/>
      <c r="P158" s="207"/>
      <c r="Q158" s="207"/>
      <c r="R158" s="207"/>
      <c r="S158" s="207"/>
      <c r="T158" s="208"/>
      <c r="U158" s="13"/>
      <c r="V158" s="13"/>
      <c r="W158" s="13"/>
      <c r="X158" s="13"/>
      <c r="Y158" s="13"/>
      <c r="Z158" s="13"/>
      <c r="AA158" s="13"/>
      <c r="AB158" s="13"/>
      <c r="AC158" s="13"/>
      <c r="AD158" s="13"/>
      <c r="AE158" s="13"/>
      <c r="AT158" s="202" t="s">
        <v>442</v>
      </c>
      <c r="AU158" s="202" t="s">
        <v>79</v>
      </c>
      <c r="AV158" s="13" t="s">
        <v>79</v>
      </c>
      <c r="AW158" s="13" t="s">
        <v>31</v>
      </c>
      <c r="AX158" s="13" t="s">
        <v>69</v>
      </c>
      <c r="AY158" s="202" t="s">
        <v>328</v>
      </c>
    </row>
    <row r="159" s="14" customFormat="1">
      <c r="A159" s="14"/>
      <c r="B159" s="209"/>
      <c r="C159" s="14"/>
      <c r="D159" s="195" t="s">
        <v>442</v>
      </c>
      <c r="E159" s="210" t="s">
        <v>3</v>
      </c>
      <c r="F159" s="211" t="s">
        <v>452</v>
      </c>
      <c r="G159" s="14"/>
      <c r="H159" s="212">
        <v>2.25</v>
      </c>
      <c r="I159" s="213"/>
      <c r="J159" s="14"/>
      <c r="K159" s="14"/>
      <c r="L159" s="209"/>
      <c r="M159" s="214"/>
      <c r="N159" s="215"/>
      <c r="O159" s="215"/>
      <c r="P159" s="215"/>
      <c r="Q159" s="215"/>
      <c r="R159" s="215"/>
      <c r="S159" s="215"/>
      <c r="T159" s="216"/>
      <c r="U159" s="14"/>
      <c r="V159" s="14"/>
      <c r="W159" s="14"/>
      <c r="X159" s="14"/>
      <c r="Y159" s="14"/>
      <c r="Z159" s="14"/>
      <c r="AA159" s="14"/>
      <c r="AB159" s="14"/>
      <c r="AC159" s="14"/>
      <c r="AD159" s="14"/>
      <c r="AE159" s="14"/>
      <c r="AT159" s="210" t="s">
        <v>442</v>
      </c>
      <c r="AU159" s="210" t="s">
        <v>79</v>
      </c>
      <c r="AV159" s="14" t="s">
        <v>113</v>
      </c>
      <c r="AW159" s="14" t="s">
        <v>31</v>
      </c>
      <c r="AX159" s="14" t="s">
        <v>76</v>
      </c>
      <c r="AY159" s="210" t="s">
        <v>328</v>
      </c>
    </row>
    <row r="160" s="2" customFormat="1" ht="24.15" customHeight="1">
      <c r="A160" s="41"/>
      <c r="B160" s="176"/>
      <c r="C160" s="177" t="s">
        <v>544</v>
      </c>
      <c r="D160" s="177" t="s">
        <v>331</v>
      </c>
      <c r="E160" s="178" t="s">
        <v>9052</v>
      </c>
      <c r="F160" s="179" t="s">
        <v>8633</v>
      </c>
      <c r="G160" s="180" t="s">
        <v>574</v>
      </c>
      <c r="H160" s="181">
        <v>9</v>
      </c>
      <c r="I160" s="182"/>
      <c r="J160" s="183">
        <f>ROUND(I160*H160,2)</f>
        <v>0</v>
      </c>
      <c r="K160" s="179" t="s">
        <v>335</v>
      </c>
      <c r="L160" s="42"/>
      <c r="M160" s="184" t="s">
        <v>3</v>
      </c>
      <c r="N160" s="185" t="s">
        <v>40</v>
      </c>
      <c r="O160" s="75"/>
      <c r="P160" s="186">
        <f>O160*H160</f>
        <v>0</v>
      </c>
      <c r="Q160" s="186">
        <v>0</v>
      </c>
      <c r="R160" s="186">
        <f>Q160*H160</f>
        <v>0</v>
      </c>
      <c r="S160" s="186">
        <v>0</v>
      </c>
      <c r="T160" s="187">
        <f>S160*H160</f>
        <v>0</v>
      </c>
      <c r="U160" s="41"/>
      <c r="V160" s="41"/>
      <c r="W160" s="41"/>
      <c r="X160" s="41"/>
      <c r="Y160" s="41"/>
      <c r="Z160" s="41"/>
      <c r="AA160" s="41"/>
      <c r="AB160" s="41"/>
      <c r="AC160" s="41"/>
      <c r="AD160" s="41"/>
      <c r="AE160" s="41"/>
      <c r="AR160" s="188" t="s">
        <v>113</v>
      </c>
      <c r="AT160" s="188" t="s">
        <v>331</v>
      </c>
      <c r="AU160" s="188" t="s">
        <v>79</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643</v>
      </c>
    </row>
    <row r="161" s="2" customFormat="1">
      <c r="A161" s="41"/>
      <c r="B161" s="42"/>
      <c r="C161" s="41"/>
      <c r="D161" s="190" t="s">
        <v>338</v>
      </c>
      <c r="E161" s="41"/>
      <c r="F161" s="191" t="s">
        <v>9053</v>
      </c>
      <c r="G161" s="41"/>
      <c r="H161" s="41"/>
      <c r="I161" s="192"/>
      <c r="J161" s="41"/>
      <c r="K161" s="41"/>
      <c r="L161" s="42"/>
      <c r="M161" s="193"/>
      <c r="N161" s="194"/>
      <c r="O161" s="75"/>
      <c r="P161" s="75"/>
      <c r="Q161" s="75"/>
      <c r="R161" s="75"/>
      <c r="S161" s="75"/>
      <c r="T161" s="76"/>
      <c r="U161" s="41"/>
      <c r="V161" s="41"/>
      <c r="W161" s="41"/>
      <c r="X161" s="41"/>
      <c r="Y161" s="41"/>
      <c r="Z161" s="41"/>
      <c r="AA161" s="41"/>
      <c r="AB161" s="41"/>
      <c r="AC161" s="41"/>
      <c r="AD161" s="41"/>
      <c r="AE161" s="41"/>
      <c r="AT161" s="22" t="s">
        <v>338</v>
      </c>
      <c r="AU161" s="22" t="s">
        <v>79</v>
      </c>
    </row>
    <row r="162" s="2" customFormat="1" ht="21.75" customHeight="1">
      <c r="A162" s="41"/>
      <c r="B162" s="176"/>
      <c r="C162" s="177" t="s">
        <v>550</v>
      </c>
      <c r="D162" s="177" t="s">
        <v>331</v>
      </c>
      <c r="E162" s="178" t="s">
        <v>8629</v>
      </c>
      <c r="F162" s="179" t="s">
        <v>8630</v>
      </c>
      <c r="G162" s="180" t="s">
        <v>367</v>
      </c>
      <c r="H162" s="181">
        <v>12</v>
      </c>
      <c r="I162" s="182"/>
      <c r="J162" s="183">
        <f>ROUND(I162*H162,2)</f>
        <v>0</v>
      </c>
      <c r="K162" s="179" t="s">
        <v>335</v>
      </c>
      <c r="L162" s="42"/>
      <c r="M162" s="184" t="s">
        <v>3</v>
      </c>
      <c r="N162" s="185" t="s">
        <v>40</v>
      </c>
      <c r="O162" s="75"/>
      <c r="P162" s="186">
        <f>O162*H162</f>
        <v>0</v>
      </c>
      <c r="Q162" s="186">
        <v>0</v>
      </c>
      <c r="R162" s="186">
        <f>Q162*H162</f>
        <v>0</v>
      </c>
      <c r="S162" s="186">
        <v>0</v>
      </c>
      <c r="T162" s="187">
        <f>S162*H162</f>
        <v>0</v>
      </c>
      <c r="U162" s="41"/>
      <c r="V162" s="41"/>
      <c r="W162" s="41"/>
      <c r="X162" s="41"/>
      <c r="Y162" s="41"/>
      <c r="Z162" s="41"/>
      <c r="AA162" s="41"/>
      <c r="AB162" s="41"/>
      <c r="AC162" s="41"/>
      <c r="AD162" s="41"/>
      <c r="AE162" s="41"/>
      <c r="AR162" s="188" t="s">
        <v>113</v>
      </c>
      <c r="AT162" s="188" t="s">
        <v>331</v>
      </c>
      <c r="AU162" s="188" t="s">
        <v>79</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654</v>
      </c>
    </row>
    <row r="163" s="2" customFormat="1">
      <c r="A163" s="41"/>
      <c r="B163" s="42"/>
      <c r="C163" s="41"/>
      <c r="D163" s="190" t="s">
        <v>338</v>
      </c>
      <c r="E163" s="41"/>
      <c r="F163" s="191" t="s">
        <v>8631</v>
      </c>
      <c r="G163" s="41"/>
      <c r="H163" s="41"/>
      <c r="I163" s="192"/>
      <c r="J163" s="41"/>
      <c r="K163" s="41"/>
      <c r="L163" s="42"/>
      <c r="M163" s="193"/>
      <c r="N163" s="194"/>
      <c r="O163" s="75"/>
      <c r="P163" s="75"/>
      <c r="Q163" s="75"/>
      <c r="R163" s="75"/>
      <c r="S163" s="75"/>
      <c r="T163" s="76"/>
      <c r="U163" s="41"/>
      <c r="V163" s="41"/>
      <c r="W163" s="41"/>
      <c r="X163" s="41"/>
      <c r="Y163" s="41"/>
      <c r="Z163" s="41"/>
      <c r="AA163" s="41"/>
      <c r="AB163" s="41"/>
      <c r="AC163" s="41"/>
      <c r="AD163" s="41"/>
      <c r="AE163" s="41"/>
      <c r="AT163" s="22" t="s">
        <v>338</v>
      </c>
      <c r="AU163" s="22" t="s">
        <v>79</v>
      </c>
    </row>
    <row r="164" s="2" customFormat="1" ht="37.8" customHeight="1">
      <c r="A164" s="41"/>
      <c r="B164" s="176"/>
      <c r="C164" s="177" t="s">
        <v>556</v>
      </c>
      <c r="D164" s="177" t="s">
        <v>331</v>
      </c>
      <c r="E164" s="178" t="s">
        <v>8417</v>
      </c>
      <c r="F164" s="179" t="s">
        <v>8418</v>
      </c>
      <c r="G164" s="180" t="s">
        <v>439</v>
      </c>
      <c r="H164" s="181">
        <v>75</v>
      </c>
      <c r="I164" s="182"/>
      <c r="J164" s="183">
        <f>ROUND(I164*H164,2)</f>
        <v>0</v>
      </c>
      <c r="K164" s="179" t="s">
        <v>335</v>
      </c>
      <c r="L164" s="42"/>
      <c r="M164" s="184" t="s">
        <v>3</v>
      </c>
      <c r="N164" s="185" t="s">
        <v>40</v>
      </c>
      <c r="O164" s="75"/>
      <c r="P164" s="186">
        <f>O164*H164</f>
        <v>0</v>
      </c>
      <c r="Q164" s="186">
        <v>0</v>
      </c>
      <c r="R164" s="186">
        <f>Q164*H164</f>
        <v>0</v>
      </c>
      <c r="S164" s="186">
        <v>0</v>
      </c>
      <c r="T164" s="187">
        <f>S164*H164</f>
        <v>0</v>
      </c>
      <c r="U164" s="41"/>
      <c r="V164" s="41"/>
      <c r="W164" s="41"/>
      <c r="X164" s="41"/>
      <c r="Y164" s="41"/>
      <c r="Z164" s="41"/>
      <c r="AA164" s="41"/>
      <c r="AB164" s="41"/>
      <c r="AC164" s="41"/>
      <c r="AD164" s="41"/>
      <c r="AE164" s="41"/>
      <c r="AR164" s="188" t="s">
        <v>113</v>
      </c>
      <c r="AT164" s="188" t="s">
        <v>331</v>
      </c>
      <c r="AU164" s="188" t="s">
        <v>79</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666</v>
      </c>
    </row>
    <row r="165" s="2" customFormat="1">
      <c r="A165" s="41"/>
      <c r="B165" s="42"/>
      <c r="C165" s="41"/>
      <c r="D165" s="190" t="s">
        <v>338</v>
      </c>
      <c r="E165" s="41"/>
      <c r="F165" s="191" t="s">
        <v>8419</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338</v>
      </c>
      <c r="AU165" s="22" t="s">
        <v>79</v>
      </c>
    </row>
    <row r="166" s="2" customFormat="1" ht="16.5" customHeight="1">
      <c r="A166" s="41"/>
      <c r="B166" s="176"/>
      <c r="C166" s="224" t="s">
        <v>8</v>
      </c>
      <c r="D166" s="224" t="s">
        <v>539</v>
      </c>
      <c r="E166" s="225" t="s">
        <v>8420</v>
      </c>
      <c r="F166" s="226" t="s">
        <v>8421</v>
      </c>
      <c r="G166" s="227" t="s">
        <v>585</v>
      </c>
      <c r="H166" s="228">
        <v>2.25</v>
      </c>
      <c r="I166" s="229"/>
      <c r="J166" s="230">
        <f>ROUND(I166*H166,2)</f>
        <v>0</v>
      </c>
      <c r="K166" s="226" t="s">
        <v>335</v>
      </c>
      <c r="L166" s="231"/>
      <c r="M166" s="232" t="s">
        <v>3</v>
      </c>
      <c r="N166" s="233" t="s">
        <v>40</v>
      </c>
      <c r="O166" s="75"/>
      <c r="P166" s="186">
        <f>O166*H166</f>
        <v>0</v>
      </c>
      <c r="Q166" s="186">
        <v>0</v>
      </c>
      <c r="R166" s="186">
        <f>Q166*H166</f>
        <v>0</v>
      </c>
      <c r="S166" s="186">
        <v>0</v>
      </c>
      <c r="T166" s="187">
        <f>S166*H166</f>
        <v>0</v>
      </c>
      <c r="U166" s="41"/>
      <c r="V166" s="41"/>
      <c r="W166" s="41"/>
      <c r="X166" s="41"/>
      <c r="Y166" s="41"/>
      <c r="Z166" s="41"/>
      <c r="AA166" s="41"/>
      <c r="AB166" s="41"/>
      <c r="AC166" s="41"/>
      <c r="AD166" s="41"/>
      <c r="AE166" s="41"/>
      <c r="AR166" s="188" t="s">
        <v>171</v>
      </c>
      <c r="AT166" s="188" t="s">
        <v>539</v>
      </c>
      <c r="AU166" s="188" t="s">
        <v>79</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676</v>
      </c>
    </row>
    <row r="167" s="15" customFormat="1">
      <c r="A167" s="15"/>
      <c r="B167" s="217"/>
      <c r="C167" s="15"/>
      <c r="D167" s="195" t="s">
        <v>442</v>
      </c>
      <c r="E167" s="218" t="s">
        <v>3</v>
      </c>
      <c r="F167" s="219" t="s">
        <v>8642</v>
      </c>
      <c r="G167" s="15"/>
      <c r="H167" s="218" t="s">
        <v>3</v>
      </c>
      <c r="I167" s="220"/>
      <c r="J167" s="15"/>
      <c r="K167" s="15"/>
      <c r="L167" s="217"/>
      <c r="M167" s="221"/>
      <c r="N167" s="222"/>
      <c r="O167" s="222"/>
      <c r="P167" s="222"/>
      <c r="Q167" s="222"/>
      <c r="R167" s="222"/>
      <c r="S167" s="222"/>
      <c r="T167" s="223"/>
      <c r="U167" s="15"/>
      <c r="V167" s="15"/>
      <c r="W167" s="15"/>
      <c r="X167" s="15"/>
      <c r="Y167" s="15"/>
      <c r="Z167" s="15"/>
      <c r="AA167" s="15"/>
      <c r="AB167" s="15"/>
      <c r="AC167" s="15"/>
      <c r="AD167" s="15"/>
      <c r="AE167" s="15"/>
      <c r="AT167" s="218" t="s">
        <v>442</v>
      </c>
      <c r="AU167" s="218" t="s">
        <v>79</v>
      </c>
      <c r="AV167" s="15" t="s">
        <v>76</v>
      </c>
      <c r="AW167" s="15" t="s">
        <v>31</v>
      </c>
      <c r="AX167" s="15" t="s">
        <v>69</v>
      </c>
      <c r="AY167" s="218" t="s">
        <v>328</v>
      </c>
    </row>
    <row r="168" s="13" customFormat="1">
      <c r="A168" s="13"/>
      <c r="B168" s="201"/>
      <c r="C168" s="13"/>
      <c r="D168" s="195" t="s">
        <v>442</v>
      </c>
      <c r="E168" s="202" t="s">
        <v>3</v>
      </c>
      <c r="F168" s="203" t="s">
        <v>9401</v>
      </c>
      <c r="G168" s="13"/>
      <c r="H168" s="204">
        <v>2.25</v>
      </c>
      <c r="I168" s="205"/>
      <c r="J168" s="13"/>
      <c r="K168" s="13"/>
      <c r="L168" s="201"/>
      <c r="M168" s="206"/>
      <c r="N168" s="207"/>
      <c r="O168" s="207"/>
      <c r="P168" s="207"/>
      <c r="Q168" s="207"/>
      <c r="R168" s="207"/>
      <c r="S168" s="207"/>
      <c r="T168" s="208"/>
      <c r="U168" s="13"/>
      <c r="V168" s="13"/>
      <c r="W168" s="13"/>
      <c r="X168" s="13"/>
      <c r="Y168" s="13"/>
      <c r="Z168" s="13"/>
      <c r="AA168" s="13"/>
      <c r="AB168" s="13"/>
      <c r="AC168" s="13"/>
      <c r="AD168" s="13"/>
      <c r="AE168" s="13"/>
      <c r="AT168" s="202" t="s">
        <v>442</v>
      </c>
      <c r="AU168" s="202" t="s">
        <v>79</v>
      </c>
      <c r="AV168" s="13" t="s">
        <v>79</v>
      </c>
      <c r="AW168" s="13" t="s">
        <v>31</v>
      </c>
      <c r="AX168" s="13" t="s">
        <v>69</v>
      </c>
      <c r="AY168" s="202" t="s">
        <v>328</v>
      </c>
    </row>
    <row r="169" s="14" customFormat="1">
      <c r="A169" s="14"/>
      <c r="B169" s="209"/>
      <c r="C169" s="14"/>
      <c r="D169" s="195" t="s">
        <v>442</v>
      </c>
      <c r="E169" s="210" t="s">
        <v>3</v>
      </c>
      <c r="F169" s="211" t="s">
        <v>452</v>
      </c>
      <c r="G169" s="14"/>
      <c r="H169" s="212">
        <v>2.25</v>
      </c>
      <c r="I169" s="213"/>
      <c r="J169" s="14"/>
      <c r="K169" s="14"/>
      <c r="L169" s="209"/>
      <c r="M169" s="214"/>
      <c r="N169" s="215"/>
      <c r="O169" s="215"/>
      <c r="P169" s="215"/>
      <c r="Q169" s="215"/>
      <c r="R169" s="215"/>
      <c r="S169" s="215"/>
      <c r="T169" s="216"/>
      <c r="U169" s="14"/>
      <c r="V169" s="14"/>
      <c r="W169" s="14"/>
      <c r="X169" s="14"/>
      <c r="Y169" s="14"/>
      <c r="Z169" s="14"/>
      <c r="AA169" s="14"/>
      <c r="AB169" s="14"/>
      <c r="AC169" s="14"/>
      <c r="AD169" s="14"/>
      <c r="AE169" s="14"/>
      <c r="AT169" s="210" t="s">
        <v>442</v>
      </c>
      <c r="AU169" s="210" t="s">
        <v>79</v>
      </c>
      <c r="AV169" s="14" t="s">
        <v>113</v>
      </c>
      <c r="AW169" s="14" t="s">
        <v>31</v>
      </c>
      <c r="AX169" s="14" t="s">
        <v>76</v>
      </c>
      <c r="AY169" s="210" t="s">
        <v>328</v>
      </c>
    </row>
    <row r="170" s="2" customFormat="1" ht="24.15" customHeight="1">
      <c r="A170" s="41"/>
      <c r="B170" s="176"/>
      <c r="C170" s="177" t="s">
        <v>564</v>
      </c>
      <c r="D170" s="177" t="s">
        <v>331</v>
      </c>
      <c r="E170" s="178" t="s">
        <v>9054</v>
      </c>
      <c r="F170" s="179" t="s">
        <v>8635</v>
      </c>
      <c r="G170" s="180" t="s">
        <v>439</v>
      </c>
      <c r="H170" s="181">
        <v>7.2000000000000002</v>
      </c>
      <c r="I170" s="182"/>
      <c r="J170" s="183">
        <f>ROUND(I170*H170,2)</f>
        <v>0</v>
      </c>
      <c r="K170" s="179" t="s">
        <v>335</v>
      </c>
      <c r="L170" s="42"/>
      <c r="M170" s="184" t="s">
        <v>3</v>
      </c>
      <c r="N170" s="185" t="s">
        <v>40</v>
      </c>
      <c r="O170" s="75"/>
      <c r="P170" s="186">
        <f>O170*H170</f>
        <v>0</v>
      </c>
      <c r="Q170" s="186">
        <v>0</v>
      </c>
      <c r="R170" s="186">
        <f>Q170*H170</f>
        <v>0</v>
      </c>
      <c r="S170" s="186">
        <v>0</v>
      </c>
      <c r="T170" s="187">
        <f>S170*H170</f>
        <v>0</v>
      </c>
      <c r="U170" s="41"/>
      <c r="V170" s="41"/>
      <c r="W170" s="41"/>
      <c r="X170" s="41"/>
      <c r="Y170" s="41"/>
      <c r="Z170" s="41"/>
      <c r="AA170" s="41"/>
      <c r="AB170" s="41"/>
      <c r="AC170" s="41"/>
      <c r="AD170" s="41"/>
      <c r="AE170" s="41"/>
      <c r="AR170" s="188" t="s">
        <v>113</v>
      </c>
      <c r="AT170" s="188" t="s">
        <v>331</v>
      </c>
      <c r="AU170" s="188" t="s">
        <v>79</v>
      </c>
      <c r="AY170" s="22" t="s">
        <v>328</v>
      </c>
      <c r="BE170" s="189">
        <f>IF(N170="základní",J170,0)</f>
        <v>0</v>
      </c>
      <c r="BF170" s="189">
        <f>IF(N170="snížená",J170,0)</f>
        <v>0</v>
      </c>
      <c r="BG170" s="189">
        <f>IF(N170="zákl. přenesená",J170,0)</f>
        <v>0</v>
      </c>
      <c r="BH170" s="189">
        <f>IF(N170="sníž. přenesená",J170,0)</f>
        <v>0</v>
      </c>
      <c r="BI170" s="189">
        <f>IF(N170="nulová",J170,0)</f>
        <v>0</v>
      </c>
      <c r="BJ170" s="22" t="s">
        <v>76</v>
      </c>
      <c r="BK170" s="189">
        <f>ROUND(I170*H170,2)</f>
        <v>0</v>
      </c>
      <c r="BL170" s="22" t="s">
        <v>113</v>
      </c>
      <c r="BM170" s="188" t="s">
        <v>110</v>
      </c>
    </row>
    <row r="171" s="2" customFormat="1">
      <c r="A171" s="41"/>
      <c r="B171" s="42"/>
      <c r="C171" s="41"/>
      <c r="D171" s="190" t="s">
        <v>338</v>
      </c>
      <c r="E171" s="41"/>
      <c r="F171" s="191" t="s">
        <v>9055</v>
      </c>
      <c r="G171" s="41"/>
      <c r="H171" s="41"/>
      <c r="I171" s="192"/>
      <c r="J171" s="41"/>
      <c r="K171" s="41"/>
      <c r="L171" s="42"/>
      <c r="M171" s="193"/>
      <c r="N171" s="194"/>
      <c r="O171" s="75"/>
      <c r="P171" s="75"/>
      <c r="Q171" s="75"/>
      <c r="R171" s="75"/>
      <c r="S171" s="75"/>
      <c r="T171" s="76"/>
      <c r="U171" s="41"/>
      <c r="V171" s="41"/>
      <c r="W171" s="41"/>
      <c r="X171" s="41"/>
      <c r="Y171" s="41"/>
      <c r="Z171" s="41"/>
      <c r="AA171" s="41"/>
      <c r="AB171" s="41"/>
      <c r="AC171" s="41"/>
      <c r="AD171" s="41"/>
      <c r="AE171" s="41"/>
      <c r="AT171" s="22" t="s">
        <v>338</v>
      </c>
      <c r="AU171" s="22" t="s">
        <v>79</v>
      </c>
    </row>
    <row r="172" s="15" customFormat="1">
      <c r="A172" s="15"/>
      <c r="B172" s="217"/>
      <c r="C172" s="15"/>
      <c r="D172" s="195" t="s">
        <v>442</v>
      </c>
      <c r="E172" s="218" t="s">
        <v>3</v>
      </c>
      <c r="F172" s="219" t="s">
        <v>8636</v>
      </c>
      <c r="G172" s="15"/>
      <c r="H172" s="218" t="s">
        <v>3</v>
      </c>
      <c r="I172" s="220"/>
      <c r="J172" s="15"/>
      <c r="K172" s="15"/>
      <c r="L172" s="217"/>
      <c r="M172" s="221"/>
      <c r="N172" s="222"/>
      <c r="O172" s="222"/>
      <c r="P172" s="222"/>
      <c r="Q172" s="222"/>
      <c r="R172" s="222"/>
      <c r="S172" s="222"/>
      <c r="T172" s="223"/>
      <c r="U172" s="15"/>
      <c r="V172" s="15"/>
      <c r="W172" s="15"/>
      <c r="X172" s="15"/>
      <c r="Y172" s="15"/>
      <c r="Z172" s="15"/>
      <c r="AA172" s="15"/>
      <c r="AB172" s="15"/>
      <c r="AC172" s="15"/>
      <c r="AD172" s="15"/>
      <c r="AE172" s="15"/>
      <c r="AT172" s="218" t="s">
        <v>442</v>
      </c>
      <c r="AU172" s="218" t="s">
        <v>79</v>
      </c>
      <c r="AV172" s="15" t="s">
        <v>76</v>
      </c>
      <c r="AW172" s="15" t="s">
        <v>31</v>
      </c>
      <c r="AX172" s="15" t="s">
        <v>69</v>
      </c>
      <c r="AY172" s="218" t="s">
        <v>328</v>
      </c>
    </row>
    <row r="173" s="15" customFormat="1">
      <c r="A173" s="15"/>
      <c r="B173" s="217"/>
      <c r="C173" s="15"/>
      <c r="D173" s="195" t="s">
        <v>442</v>
      </c>
      <c r="E173" s="218" t="s">
        <v>3</v>
      </c>
      <c r="F173" s="219" t="s">
        <v>8637</v>
      </c>
      <c r="G173" s="15"/>
      <c r="H173" s="218" t="s">
        <v>3</v>
      </c>
      <c r="I173" s="220"/>
      <c r="J173" s="15"/>
      <c r="K173" s="15"/>
      <c r="L173" s="217"/>
      <c r="M173" s="221"/>
      <c r="N173" s="222"/>
      <c r="O173" s="222"/>
      <c r="P173" s="222"/>
      <c r="Q173" s="222"/>
      <c r="R173" s="222"/>
      <c r="S173" s="222"/>
      <c r="T173" s="223"/>
      <c r="U173" s="15"/>
      <c r="V173" s="15"/>
      <c r="W173" s="15"/>
      <c r="X173" s="15"/>
      <c r="Y173" s="15"/>
      <c r="Z173" s="15"/>
      <c r="AA173" s="15"/>
      <c r="AB173" s="15"/>
      <c r="AC173" s="15"/>
      <c r="AD173" s="15"/>
      <c r="AE173" s="15"/>
      <c r="AT173" s="218" t="s">
        <v>442</v>
      </c>
      <c r="AU173" s="218" t="s">
        <v>79</v>
      </c>
      <c r="AV173" s="15" t="s">
        <v>76</v>
      </c>
      <c r="AW173" s="15" t="s">
        <v>31</v>
      </c>
      <c r="AX173" s="15" t="s">
        <v>69</v>
      </c>
      <c r="AY173" s="218" t="s">
        <v>328</v>
      </c>
    </row>
    <row r="174" s="13" customFormat="1">
      <c r="A174" s="13"/>
      <c r="B174" s="201"/>
      <c r="C174" s="13"/>
      <c r="D174" s="195" t="s">
        <v>442</v>
      </c>
      <c r="E174" s="202" t="s">
        <v>3</v>
      </c>
      <c r="F174" s="203" t="s">
        <v>9402</v>
      </c>
      <c r="G174" s="13"/>
      <c r="H174" s="204">
        <v>7.2000000000000002</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79</v>
      </c>
      <c r="AV174" s="13" t="s">
        <v>79</v>
      </c>
      <c r="AW174" s="13" t="s">
        <v>31</v>
      </c>
      <c r="AX174" s="13" t="s">
        <v>69</v>
      </c>
      <c r="AY174" s="202" t="s">
        <v>328</v>
      </c>
    </row>
    <row r="175" s="14" customFormat="1">
      <c r="A175" s="14"/>
      <c r="B175" s="209"/>
      <c r="C175" s="14"/>
      <c r="D175" s="195" t="s">
        <v>442</v>
      </c>
      <c r="E175" s="210" t="s">
        <v>3</v>
      </c>
      <c r="F175" s="211" t="s">
        <v>452</v>
      </c>
      <c r="G175" s="14"/>
      <c r="H175" s="212">
        <v>7.2000000000000002</v>
      </c>
      <c r="I175" s="213"/>
      <c r="J175" s="14"/>
      <c r="K175" s="14"/>
      <c r="L175" s="209"/>
      <c r="M175" s="214"/>
      <c r="N175" s="215"/>
      <c r="O175" s="215"/>
      <c r="P175" s="215"/>
      <c r="Q175" s="215"/>
      <c r="R175" s="215"/>
      <c r="S175" s="215"/>
      <c r="T175" s="216"/>
      <c r="U175" s="14"/>
      <c r="V175" s="14"/>
      <c r="W175" s="14"/>
      <c r="X175" s="14"/>
      <c r="Y175" s="14"/>
      <c r="Z175" s="14"/>
      <c r="AA175" s="14"/>
      <c r="AB175" s="14"/>
      <c r="AC175" s="14"/>
      <c r="AD175" s="14"/>
      <c r="AE175" s="14"/>
      <c r="AT175" s="210" t="s">
        <v>442</v>
      </c>
      <c r="AU175" s="210" t="s">
        <v>79</v>
      </c>
      <c r="AV175" s="14" t="s">
        <v>113</v>
      </c>
      <c r="AW175" s="14" t="s">
        <v>31</v>
      </c>
      <c r="AX175" s="14" t="s">
        <v>76</v>
      </c>
      <c r="AY175" s="210" t="s">
        <v>328</v>
      </c>
    </row>
    <row r="176" s="2" customFormat="1" ht="16.5" customHeight="1">
      <c r="A176" s="41"/>
      <c r="B176" s="176"/>
      <c r="C176" s="224" t="s">
        <v>571</v>
      </c>
      <c r="D176" s="224" t="s">
        <v>539</v>
      </c>
      <c r="E176" s="225" t="s">
        <v>8099</v>
      </c>
      <c r="F176" s="226" t="s">
        <v>8100</v>
      </c>
      <c r="G176" s="227" t="s">
        <v>491</v>
      </c>
      <c r="H176" s="228">
        <v>0.71999999999999997</v>
      </c>
      <c r="I176" s="229"/>
      <c r="J176" s="230">
        <f>ROUND(I176*H176,2)</f>
        <v>0</v>
      </c>
      <c r="K176" s="226" t="s">
        <v>335</v>
      </c>
      <c r="L176" s="231"/>
      <c r="M176" s="232" t="s">
        <v>3</v>
      </c>
      <c r="N176" s="233" t="s">
        <v>40</v>
      </c>
      <c r="O176" s="75"/>
      <c r="P176" s="186">
        <f>O176*H176</f>
        <v>0</v>
      </c>
      <c r="Q176" s="186">
        <v>0</v>
      </c>
      <c r="R176" s="186">
        <f>Q176*H176</f>
        <v>0</v>
      </c>
      <c r="S176" s="186">
        <v>0</v>
      </c>
      <c r="T176" s="187">
        <f>S176*H176</f>
        <v>0</v>
      </c>
      <c r="U176" s="41"/>
      <c r="V176" s="41"/>
      <c r="W176" s="41"/>
      <c r="X176" s="41"/>
      <c r="Y176" s="41"/>
      <c r="Z176" s="41"/>
      <c r="AA176" s="41"/>
      <c r="AB176" s="41"/>
      <c r="AC176" s="41"/>
      <c r="AD176" s="41"/>
      <c r="AE176" s="41"/>
      <c r="AR176" s="188" t="s">
        <v>171</v>
      </c>
      <c r="AT176" s="188" t="s">
        <v>539</v>
      </c>
      <c r="AU176" s="188" t="s">
        <v>79</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696</v>
      </c>
    </row>
    <row r="177" s="13" customFormat="1">
      <c r="A177" s="13"/>
      <c r="B177" s="201"/>
      <c r="C177" s="13"/>
      <c r="D177" s="195" t="s">
        <v>442</v>
      </c>
      <c r="E177" s="202" t="s">
        <v>3</v>
      </c>
      <c r="F177" s="203" t="s">
        <v>9403</v>
      </c>
      <c r="G177" s="13"/>
      <c r="H177" s="204">
        <v>0.71999999999999997</v>
      </c>
      <c r="I177" s="205"/>
      <c r="J177" s="13"/>
      <c r="K177" s="13"/>
      <c r="L177" s="201"/>
      <c r="M177" s="206"/>
      <c r="N177" s="207"/>
      <c r="O177" s="207"/>
      <c r="P177" s="207"/>
      <c r="Q177" s="207"/>
      <c r="R177" s="207"/>
      <c r="S177" s="207"/>
      <c r="T177" s="208"/>
      <c r="U177" s="13"/>
      <c r="V177" s="13"/>
      <c r="W177" s="13"/>
      <c r="X177" s="13"/>
      <c r="Y177" s="13"/>
      <c r="Z177" s="13"/>
      <c r="AA177" s="13"/>
      <c r="AB177" s="13"/>
      <c r="AC177" s="13"/>
      <c r="AD177" s="13"/>
      <c r="AE177" s="13"/>
      <c r="AT177" s="202" t="s">
        <v>442</v>
      </c>
      <c r="AU177" s="202" t="s">
        <v>79</v>
      </c>
      <c r="AV177" s="13" t="s">
        <v>79</v>
      </c>
      <c r="AW177" s="13" t="s">
        <v>31</v>
      </c>
      <c r="AX177" s="13" t="s">
        <v>69</v>
      </c>
      <c r="AY177" s="202" t="s">
        <v>328</v>
      </c>
    </row>
    <row r="178" s="14" customFormat="1">
      <c r="A178" s="14"/>
      <c r="B178" s="209"/>
      <c r="C178" s="14"/>
      <c r="D178" s="195" t="s">
        <v>442</v>
      </c>
      <c r="E178" s="210" t="s">
        <v>3</v>
      </c>
      <c r="F178" s="211" t="s">
        <v>452</v>
      </c>
      <c r="G178" s="14"/>
      <c r="H178" s="212">
        <v>0.71999999999999997</v>
      </c>
      <c r="I178" s="213"/>
      <c r="J178" s="14"/>
      <c r="K178" s="14"/>
      <c r="L178" s="209"/>
      <c r="M178" s="214"/>
      <c r="N178" s="215"/>
      <c r="O178" s="215"/>
      <c r="P178" s="215"/>
      <c r="Q178" s="215"/>
      <c r="R178" s="215"/>
      <c r="S178" s="215"/>
      <c r="T178" s="216"/>
      <c r="U178" s="14"/>
      <c r="V178" s="14"/>
      <c r="W178" s="14"/>
      <c r="X178" s="14"/>
      <c r="Y178" s="14"/>
      <c r="Z178" s="14"/>
      <c r="AA178" s="14"/>
      <c r="AB178" s="14"/>
      <c r="AC178" s="14"/>
      <c r="AD178" s="14"/>
      <c r="AE178" s="14"/>
      <c r="AT178" s="210" t="s">
        <v>442</v>
      </c>
      <c r="AU178" s="210" t="s">
        <v>79</v>
      </c>
      <c r="AV178" s="14" t="s">
        <v>113</v>
      </c>
      <c r="AW178" s="14" t="s">
        <v>31</v>
      </c>
      <c r="AX178" s="14" t="s">
        <v>76</v>
      </c>
      <c r="AY178" s="210" t="s">
        <v>328</v>
      </c>
    </row>
    <row r="179" s="2" customFormat="1" ht="37.8" customHeight="1">
      <c r="A179" s="41"/>
      <c r="B179" s="176"/>
      <c r="C179" s="177" t="s">
        <v>576</v>
      </c>
      <c r="D179" s="177" t="s">
        <v>331</v>
      </c>
      <c r="E179" s="178" t="s">
        <v>8146</v>
      </c>
      <c r="F179" s="179" t="s">
        <v>8619</v>
      </c>
      <c r="G179" s="180" t="s">
        <v>585</v>
      </c>
      <c r="H179" s="181">
        <v>2.3969999999999998</v>
      </c>
      <c r="I179" s="182"/>
      <c r="J179" s="183">
        <f>ROUND(I179*H179,2)</f>
        <v>0</v>
      </c>
      <c r="K179" s="179" t="s">
        <v>335</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113</v>
      </c>
      <c r="AT179" s="188" t="s">
        <v>331</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710</v>
      </c>
    </row>
    <row r="180" s="2" customFormat="1">
      <c r="A180" s="41"/>
      <c r="B180" s="42"/>
      <c r="C180" s="41"/>
      <c r="D180" s="190" t="s">
        <v>338</v>
      </c>
      <c r="E180" s="41"/>
      <c r="F180" s="191" t="s">
        <v>8148</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79</v>
      </c>
    </row>
    <row r="181" s="12" customFormat="1" ht="22.8" customHeight="1">
      <c r="A181" s="12"/>
      <c r="B181" s="163"/>
      <c r="C181" s="12"/>
      <c r="D181" s="164" t="s">
        <v>68</v>
      </c>
      <c r="E181" s="174" t="s">
        <v>9060</v>
      </c>
      <c r="F181" s="174" t="s">
        <v>9061</v>
      </c>
      <c r="G181" s="12"/>
      <c r="H181" s="12"/>
      <c r="I181" s="166"/>
      <c r="J181" s="175">
        <f>BK181</f>
        <v>0</v>
      </c>
      <c r="K181" s="12"/>
      <c r="L181" s="163"/>
      <c r="M181" s="168"/>
      <c r="N181" s="169"/>
      <c r="O181" s="169"/>
      <c r="P181" s="170">
        <f>SUM(P182:P208)</f>
        <v>0</v>
      </c>
      <c r="Q181" s="169"/>
      <c r="R181" s="170">
        <f>SUM(R182:R208)</f>
        <v>0</v>
      </c>
      <c r="S181" s="169"/>
      <c r="T181" s="171">
        <f>SUM(T182:T208)</f>
        <v>0</v>
      </c>
      <c r="U181" s="12"/>
      <c r="V181" s="12"/>
      <c r="W181" s="12"/>
      <c r="X181" s="12"/>
      <c r="Y181" s="12"/>
      <c r="Z181" s="12"/>
      <c r="AA181" s="12"/>
      <c r="AB181" s="12"/>
      <c r="AC181" s="12"/>
      <c r="AD181" s="12"/>
      <c r="AE181" s="12"/>
      <c r="AR181" s="164" t="s">
        <v>76</v>
      </c>
      <c r="AT181" s="172" t="s">
        <v>68</v>
      </c>
      <c r="AU181" s="172" t="s">
        <v>76</v>
      </c>
      <c r="AY181" s="164" t="s">
        <v>328</v>
      </c>
      <c r="BK181" s="173">
        <f>SUM(BK182:BK208)</f>
        <v>0</v>
      </c>
    </row>
    <row r="182" s="2" customFormat="1" ht="21.75" customHeight="1">
      <c r="A182" s="41"/>
      <c r="B182" s="176"/>
      <c r="C182" s="177" t="s">
        <v>473</v>
      </c>
      <c r="D182" s="177" t="s">
        <v>331</v>
      </c>
      <c r="E182" s="178" t="s">
        <v>7915</v>
      </c>
      <c r="F182" s="179" t="s">
        <v>7916</v>
      </c>
      <c r="G182" s="180" t="s">
        <v>491</v>
      </c>
      <c r="H182" s="181">
        <v>13.800000000000001</v>
      </c>
      <c r="I182" s="182"/>
      <c r="J182" s="183">
        <f>ROUND(I182*H182,2)</f>
        <v>0</v>
      </c>
      <c r="K182" s="179" t="s">
        <v>335</v>
      </c>
      <c r="L182" s="42"/>
      <c r="M182" s="184" t="s">
        <v>3</v>
      </c>
      <c r="N182" s="185" t="s">
        <v>40</v>
      </c>
      <c r="O182" s="75"/>
      <c r="P182" s="186">
        <f>O182*H182</f>
        <v>0</v>
      </c>
      <c r="Q182" s="186">
        <v>0</v>
      </c>
      <c r="R182" s="186">
        <f>Q182*H182</f>
        <v>0</v>
      </c>
      <c r="S182" s="186">
        <v>0</v>
      </c>
      <c r="T182" s="187">
        <f>S182*H182</f>
        <v>0</v>
      </c>
      <c r="U182" s="41"/>
      <c r="V182" s="41"/>
      <c r="W182" s="41"/>
      <c r="X182" s="41"/>
      <c r="Y182" s="41"/>
      <c r="Z182" s="41"/>
      <c r="AA182" s="41"/>
      <c r="AB182" s="41"/>
      <c r="AC182" s="41"/>
      <c r="AD182" s="41"/>
      <c r="AE182" s="41"/>
      <c r="AR182" s="188" t="s">
        <v>113</v>
      </c>
      <c r="AT182" s="188" t="s">
        <v>331</v>
      </c>
      <c r="AU182" s="188" t="s">
        <v>79</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113</v>
      </c>
      <c r="BM182" s="188" t="s">
        <v>718</v>
      </c>
    </row>
    <row r="183" s="2" customFormat="1">
      <c r="A183" s="41"/>
      <c r="B183" s="42"/>
      <c r="C183" s="41"/>
      <c r="D183" s="190" t="s">
        <v>338</v>
      </c>
      <c r="E183" s="41"/>
      <c r="F183" s="191" t="s">
        <v>7917</v>
      </c>
      <c r="G183" s="41"/>
      <c r="H183" s="41"/>
      <c r="I183" s="192"/>
      <c r="J183" s="41"/>
      <c r="K183" s="41"/>
      <c r="L183" s="42"/>
      <c r="M183" s="193"/>
      <c r="N183" s="194"/>
      <c r="O183" s="75"/>
      <c r="P183" s="75"/>
      <c r="Q183" s="75"/>
      <c r="R183" s="75"/>
      <c r="S183" s="75"/>
      <c r="T183" s="76"/>
      <c r="U183" s="41"/>
      <c r="V183" s="41"/>
      <c r="W183" s="41"/>
      <c r="X183" s="41"/>
      <c r="Y183" s="41"/>
      <c r="Z183" s="41"/>
      <c r="AA183" s="41"/>
      <c r="AB183" s="41"/>
      <c r="AC183" s="41"/>
      <c r="AD183" s="41"/>
      <c r="AE183" s="41"/>
      <c r="AT183" s="22" t="s">
        <v>338</v>
      </c>
      <c r="AU183" s="22" t="s">
        <v>79</v>
      </c>
    </row>
    <row r="184" s="15" customFormat="1">
      <c r="A184" s="15"/>
      <c r="B184" s="217"/>
      <c r="C184" s="15"/>
      <c r="D184" s="195" t="s">
        <v>442</v>
      </c>
      <c r="E184" s="218" t="s">
        <v>3</v>
      </c>
      <c r="F184" s="219" t="s">
        <v>8646</v>
      </c>
      <c r="G184" s="15"/>
      <c r="H184" s="218" t="s">
        <v>3</v>
      </c>
      <c r="I184" s="220"/>
      <c r="J184" s="15"/>
      <c r="K184" s="15"/>
      <c r="L184" s="217"/>
      <c r="M184" s="221"/>
      <c r="N184" s="222"/>
      <c r="O184" s="222"/>
      <c r="P184" s="222"/>
      <c r="Q184" s="222"/>
      <c r="R184" s="222"/>
      <c r="S184" s="222"/>
      <c r="T184" s="223"/>
      <c r="U184" s="15"/>
      <c r="V184" s="15"/>
      <c r="W184" s="15"/>
      <c r="X184" s="15"/>
      <c r="Y184" s="15"/>
      <c r="Z184" s="15"/>
      <c r="AA184" s="15"/>
      <c r="AB184" s="15"/>
      <c r="AC184" s="15"/>
      <c r="AD184" s="15"/>
      <c r="AE184" s="15"/>
      <c r="AT184" s="218" t="s">
        <v>442</v>
      </c>
      <c r="AU184" s="218" t="s">
        <v>79</v>
      </c>
      <c r="AV184" s="15" t="s">
        <v>76</v>
      </c>
      <c r="AW184" s="15" t="s">
        <v>31</v>
      </c>
      <c r="AX184" s="15" t="s">
        <v>69</v>
      </c>
      <c r="AY184" s="218" t="s">
        <v>328</v>
      </c>
    </row>
    <row r="185" s="13" customFormat="1">
      <c r="A185" s="13"/>
      <c r="B185" s="201"/>
      <c r="C185" s="13"/>
      <c r="D185" s="195" t="s">
        <v>442</v>
      </c>
      <c r="E185" s="202" t="s">
        <v>3</v>
      </c>
      <c r="F185" s="203" t="s">
        <v>9404</v>
      </c>
      <c r="G185" s="13"/>
      <c r="H185" s="204">
        <v>7.7999999999999998</v>
      </c>
      <c r="I185" s="205"/>
      <c r="J185" s="13"/>
      <c r="K185" s="13"/>
      <c r="L185" s="201"/>
      <c r="M185" s="206"/>
      <c r="N185" s="207"/>
      <c r="O185" s="207"/>
      <c r="P185" s="207"/>
      <c r="Q185" s="207"/>
      <c r="R185" s="207"/>
      <c r="S185" s="207"/>
      <c r="T185" s="208"/>
      <c r="U185" s="13"/>
      <c r="V185" s="13"/>
      <c r="W185" s="13"/>
      <c r="X185" s="13"/>
      <c r="Y185" s="13"/>
      <c r="Z185" s="13"/>
      <c r="AA185" s="13"/>
      <c r="AB185" s="13"/>
      <c r="AC185" s="13"/>
      <c r="AD185" s="13"/>
      <c r="AE185" s="13"/>
      <c r="AT185" s="202" t="s">
        <v>442</v>
      </c>
      <c r="AU185" s="202" t="s">
        <v>79</v>
      </c>
      <c r="AV185" s="13" t="s">
        <v>79</v>
      </c>
      <c r="AW185" s="13" t="s">
        <v>31</v>
      </c>
      <c r="AX185" s="13" t="s">
        <v>69</v>
      </c>
      <c r="AY185" s="202" t="s">
        <v>328</v>
      </c>
    </row>
    <row r="186" s="15" customFormat="1">
      <c r="A186" s="15"/>
      <c r="B186" s="217"/>
      <c r="C186" s="15"/>
      <c r="D186" s="195" t="s">
        <v>442</v>
      </c>
      <c r="E186" s="218" t="s">
        <v>3</v>
      </c>
      <c r="F186" s="219" t="s">
        <v>8648</v>
      </c>
      <c r="G186" s="15"/>
      <c r="H186" s="218" t="s">
        <v>3</v>
      </c>
      <c r="I186" s="220"/>
      <c r="J186" s="15"/>
      <c r="K186" s="15"/>
      <c r="L186" s="217"/>
      <c r="M186" s="221"/>
      <c r="N186" s="222"/>
      <c r="O186" s="222"/>
      <c r="P186" s="222"/>
      <c r="Q186" s="222"/>
      <c r="R186" s="222"/>
      <c r="S186" s="222"/>
      <c r="T186" s="223"/>
      <c r="U186" s="15"/>
      <c r="V186" s="15"/>
      <c r="W186" s="15"/>
      <c r="X186" s="15"/>
      <c r="Y186" s="15"/>
      <c r="Z186" s="15"/>
      <c r="AA186" s="15"/>
      <c r="AB186" s="15"/>
      <c r="AC186" s="15"/>
      <c r="AD186" s="15"/>
      <c r="AE186" s="15"/>
      <c r="AT186" s="218" t="s">
        <v>442</v>
      </c>
      <c r="AU186" s="218" t="s">
        <v>79</v>
      </c>
      <c r="AV186" s="15" t="s">
        <v>76</v>
      </c>
      <c r="AW186" s="15" t="s">
        <v>31</v>
      </c>
      <c r="AX186" s="15" t="s">
        <v>69</v>
      </c>
      <c r="AY186" s="218" t="s">
        <v>328</v>
      </c>
    </row>
    <row r="187" s="13" customFormat="1">
      <c r="A187" s="13"/>
      <c r="B187" s="201"/>
      <c r="C187" s="13"/>
      <c r="D187" s="195" t="s">
        <v>442</v>
      </c>
      <c r="E187" s="202" t="s">
        <v>3</v>
      </c>
      <c r="F187" s="203" t="s">
        <v>9405</v>
      </c>
      <c r="G187" s="13"/>
      <c r="H187" s="204">
        <v>6</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31</v>
      </c>
      <c r="AX187" s="13" t="s">
        <v>69</v>
      </c>
      <c r="AY187" s="202" t="s">
        <v>328</v>
      </c>
    </row>
    <row r="188" s="14" customFormat="1">
      <c r="A188" s="14"/>
      <c r="B188" s="209"/>
      <c r="C188" s="14"/>
      <c r="D188" s="195" t="s">
        <v>442</v>
      </c>
      <c r="E188" s="210" t="s">
        <v>3</v>
      </c>
      <c r="F188" s="211" t="s">
        <v>452</v>
      </c>
      <c r="G188" s="14"/>
      <c r="H188" s="212">
        <v>13.800000000000001</v>
      </c>
      <c r="I188" s="213"/>
      <c r="J188" s="14"/>
      <c r="K188" s="14"/>
      <c r="L188" s="209"/>
      <c r="M188" s="214"/>
      <c r="N188" s="215"/>
      <c r="O188" s="215"/>
      <c r="P188" s="215"/>
      <c r="Q188" s="215"/>
      <c r="R188" s="215"/>
      <c r="S188" s="215"/>
      <c r="T188" s="216"/>
      <c r="U188" s="14"/>
      <c r="V188" s="14"/>
      <c r="W188" s="14"/>
      <c r="X188" s="14"/>
      <c r="Y188" s="14"/>
      <c r="Z188" s="14"/>
      <c r="AA188" s="14"/>
      <c r="AB188" s="14"/>
      <c r="AC188" s="14"/>
      <c r="AD188" s="14"/>
      <c r="AE188" s="14"/>
      <c r="AT188" s="210" t="s">
        <v>442</v>
      </c>
      <c r="AU188" s="210" t="s">
        <v>79</v>
      </c>
      <c r="AV188" s="14" t="s">
        <v>113</v>
      </c>
      <c r="AW188" s="14" t="s">
        <v>31</v>
      </c>
      <c r="AX188" s="14" t="s">
        <v>76</v>
      </c>
      <c r="AY188" s="210" t="s">
        <v>328</v>
      </c>
    </row>
    <row r="189" s="2" customFormat="1" ht="37.8" customHeight="1">
      <c r="A189" s="41"/>
      <c r="B189" s="176"/>
      <c r="C189" s="177" t="s">
        <v>588</v>
      </c>
      <c r="D189" s="177" t="s">
        <v>331</v>
      </c>
      <c r="E189" s="178" t="s">
        <v>7922</v>
      </c>
      <c r="F189" s="179" t="s">
        <v>7923</v>
      </c>
      <c r="G189" s="180" t="s">
        <v>491</v>
      </c>
      <c r="H189" s="181">
        <v>13.800000000000001</v>
      </c>
      <c r="I189" s="182"/>
      <c r="J189" s="183">
        <f>ROUND(I189*H189,2)</f>
        <v>0</v>
      </c>
      <c r="K189" s="179" t="s">
        <v>335</v>
      </c>
      <c r="L189" s="42"/>
      <c r="M189" s="184" t="s">
        <v>3</v>
      </c>
      <c r="N189" s="185" t="s">
        <v>40</v>
      </c>
      <c r="O189" s="75"/>
      <c r="P189" s="186">
        <f>O189*H189</f>
        <v>0</v>
      </c>
      <c r="Q189" s="186">
        <v>0</v>
      </c>
      <c r="R189" s="186">
        <f>Q189*H189</f>
        <v>0</v>
      </c>
      <c r="S189" s="186">
        <v>0</v>
      </c>
      <c r="T189" s="187">
        <f>S189*H189</f>
        <v>0</v>
      </c>
      <c r="U189" s="41"/>
      <c r="V189" s="41"/>
      <c r="W189" s="41"/>
      <c r="X189" s="41"/>
      <c r="Y189" s="41"/>
      <c r="Z189" s="41"/>
      <c r="AA189" s="41"/>
      <c r="AB189" s="41"/>
      <c r="AC189" s="41"/>
      <c r="AD189" s="41"/>
      <c r="AE189" s="41"/>
      <c r="AR189" s="188" t="s">
        <v>113</v>
      </c>
      <c r="AT189" s="188" t="s">
        <v>331</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152</v>
      </c>
    </row>
    <row r="190" s="2" customFormat="1">
      <c r="A190" s="41"/>
      <c r="B190" s="42"/>
      <c r="C190" s="41"/>
      <c r="D190" s="190" t="s">
        <v>338</v>
      </c>
      <c r="E190" s="41"/>
      <c r="F190" s="191" t="s">
        <v>7924</v>
      </c>
      <c r="G190" s="41"/>
      <c r="H190" s="41"/>
      <c r="I190" s="192"/>
      <c r="J190" s="41"/>
      <c r="K190" s="41"/>
      <c r="L190" s="42"/>
      <c r="M190" s="193"/>
      <c r="N190" s="194"/>
      <c r="O190" s="75"/>
      <c r="P190" s="75"/>
      <c r="Q190" s="75"/>
      <c r="R190" s="75"/>
      <c r="S190" s="75"/>
      <c r="T190" s="76"/>
      <c r="U190" s="41"/>
      <c r="V190" s="41"/>
      <c r="W190" s="41"/>
      <c r="X190" s="41"/>
      <c r="Y190" s="41"/>
      <c r="Z190" s="41"/>
      <c r="AA190" s="41"/>
      <c r="AB190" s="41"/>
      <c r="AC190" s="41"/>
      <c r="AD190" s="41"/>
      <c r="AE190" s="41"/>
      <c r="AT190" s="22" t="s">
        <v>338</v>
      </c>
      <c r="AU190" s="22" t="s">
        <v>79</v>
      </c>
    </row>
    <row r="191" s="2" customFormat="1" ht="16.5" customHeight="1">
      <c r="A191" s="41"/>
      <c r="B191" s="176"/>
      <c r="C191" s="224" t="s">
        <v>593</v>
      </c>
      <c r="D191" s="224" t="s">
        <v>539</v>
      </c>
      <c r="E191" s="225" t="s">
        <v>7925</v>
      </c>
      <c r="F191" s="226" t="s">
        <v>7926</v>
      </c>
      <c r="G191" s="227" t="s">
        <v>491</v>
      </c>
      <c r="H191" s="228">
        <v>13.800000000000001</v>
      </c>
      <c r="I191" s="229"/>
      <c r="J191" s="230">
        <f>ROUND(I191*H191,2)</f>
        <v>0</v>
      </c>
      <c r="K191" s="226" t="s">
        <v>335</v>
      </c>
      <c r="L191" s="231"/>
      <c r="M191" s="232" t="s">
        <v>3</v>
      </c>
      <c r="N191" s="233" t="s">
        <v>40</v>
      </c>
      <c r="O191" s="75"/>
      <c r="P191" s="186">
        <f>O191*H191</f>
        <v>0</v>
      </c>
      <c r="Q191" s="186">
        <v>0</v>
      </c>
      <c r="R191" s="186">
        <f>Q191*H191</f>
        <v>0</v>
      </c>
      <c r="S191" s="186">
        <v>0</v>
      </c>
      <c r="T191" s="187">
        <f>S191*H191</f>
        <v>0</v>
      </c>
      <c r="U191" s="41"/>
      <c r="V191" s="41"/>
      <c r="W191" s="41"/>
      <c r="X191" s="41"/>
      <c r="Y191" s="41"/>
      <c r="Z191" s="41"/>
      <c r="AA191" s="41"/>
      <c r="AB191" s="41"/>
      <c r="AC191" s="41"/>
      <c r="AD191" s="41"/>
      <c r="AE191" s="41"/>
      <c r="AR191" s="188" t="s">
        <v>171</v>
      </c>
      <c r="AT191" s="188" t="s">
        <v>539</v>
      </c>
      <c r="AU191" s="188" t="s">
        <v>79</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158</v>
      </c>
    </row>
    <row r="192" s="2" customFormat="1" ht="24.15" customHeight="1">
      <c r="A192" s="41"/>
      <c r="B192" s="176"/>
      <c r="C192" s="177" t="s">
        <v>598</v>
      </c>
      <c r="D192" s="177" t="s">
        <v>331</v>
      </c>
      <c r="E192" s="178" t="s">
        <v>8601</v>
      </c>
      <c r="F192" s="179" t="s">
        <v>8602</v>
      </c>
      <c r="G192" s="180" t="s">
        <v>439</v>
      </c>
      <c r="H192" s="181">
        <v>75</v>
      </c>
      <c r="I192" s="182"/>
      <c r="J192" s="183">
        <f>ROUND(I192*H192,2)</f>
        <v>0</v>
      </c>
      <c r="K192" s="179" t="s">
        <v>335</v>
      </c>
      <c r="L192" s="42"/>
      <c r="M192" s="184" t="s">
        <v>3</v>
      </c>
      <c r="N192" s="185"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113</v>
      </c>
      <c r="AT192" s="188" t="s">
        <v>331</v>
      </c>
      <c r="AU192" s="188" t="s">
        <v>79</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751</v>
      </c>
    </row>
    <row r="193" s="2" customFormat="1">
      <c r="A193" s="41"/>
      <c r="B193" s="42"/>
      <c r="C193" s="41"/>
      <c r="D193" s="190" t="s">
        <v>338</v>
      </c>
      <c r="E193" s="41"/>
      <c r="F193" s="191" t="s">
        <v>8603</v>
      </c>
      <c r="G193" s="41"/>
      <c r="H193" s="41"/>
      <c r="I193" s="192"/>
      <c r="J193" s="41"/>
      <c r="K193" s="41"/>
      <c r="L193" s="42"/>
      <c r="M193" s="193"/>
      <c r="N193" s="194"/>
      <c r="O193" s="75"/>
      <c r="P193" s="75"/>
      <c r="Q193" s="75"/>
      <c r="R193" s="75"/>
      <c r="S193" s="75"/>
      <c r="T193" s="76"/>
      <c r="U193" s="41"/>
      <c r="V193" s="41"/>
      <c r="W193" s="41"/>
      <c r="X193" s="41"/>
      <c r="Y193" s="41"/>
      <c r="Z193" s="41"/>
      <c r="AA193" s="41"/>
      <c r="AB193" s="41"/>
      <c r="AC193" s="41"/>
      <c r="AD193" s="41"/>
      <c r="AE193" s="41"/>
      <c r="AT193" s="22" t="s">
        <v>338</v>
      </c>
      <c r="AU193" s="22" t="s">
        <v>79</v>
      </c>
    </row>
    <row r="194" s="2" customFormat="1" ht="24.15" customHeight="1">
      <c r="A194" s="41"/>
      <c r="B194" s="176"/>
      <c r="C194" s="177" t="s">
        <v>605</v>
      </c>
      <c r="D194" s="177" t="s">
        <v>331</v>
      </c>
      <c r="E194" s="178" t="s">
        <v>8605</v>
      </c>
      <c r="F194" s="179" t="s">
        <v>8606</v>
      </c>
      <c r="G194" s="180" t="s">
        <v>8607</v>
      </c>
      <c r="H194" s="181">
        <v>1.5</v>
      </c>
      <c r="I194" s="182"/>
      <c r="J194" s="183">
        <f>ROUND(I194*H194,2)</f>
        <v>0</v>
      </c>
      <c r="K194" s="179" t="s">
        <v>335</v>
      </c>
      <c r="L194" s="42"/>
      <c r="M194" s="184" t="s">
        <v>3</v>
      </c>
      <c r="N194" s="185" t="s">
        <v>40</v>
      </c>
      <c r="O194" s="75"/>
      <c r="P194" s="186">
        <f>O194*H194</f>
        <v>0</v>
      </c>
      <c r="Q194" s="186">
        <v>0</v>
      </c>
      <c r="R194" s="186">
        <f>Q194*H194</f>
        <v>0</v>
      </c>
      <c r="S194" s="186">
        <v>0</v>
      </c>
      <c r="T194" s="187">
        <f>S194*H194</f>
        <v>0</v>
      </c>
      <c r="U194" s="41"/>
      <c r="V194" s="41"/>
      <c r="W194" s="41"/>
      <c r="X194" s="41"/>
      <c r="Y194" s="41"/>
      <c r="Z194" s="41"/>
      <c r="AA194" s="41"/>
      <c r="AB194" s="41"/>
      <c r="AC194" s="41"/>
      <c r="AD194" s="41"/>
      <c r="AE194" s="41"/>
      <c r="AR194" s="188" t="s">
        <v>113</v>
      </c>
      <c r="AT194" s="188" t="s">
        <v>331</v>
      </c>
      <c r="AU194" s="188" t="s">
        <v>79</v>
      </c>
      <c r="AY194" s="22" t="s">
        <v>328</v>
      </c>
      <c r="BE194" s="189">
        <f>IF(N194="základní",J194,0)</f>
        <v>0</v>
      </c>
      <c r="BF194" s="189">
        <f>IF(N194="snížená",J194,0)</f>
        <v>0</v>
      </c>
      <c r="BG194" s="189">
        <f>IF(N194="zákl. přenesená",J194,0)</f>
        <v>0</v>
      </c>
      <c r="BH194" s="189">
        <f>IF(N194="sníž. přenesená",J194,0)</f>
        <v>0</v>
      </c>
      <c r="BI194" s="189">
        <f>IF(N194="nulová",J194,0)</f>
        <v>0</v>
      </c>
      <c r="BJ194" s="22" t="s">
        <v>76</v>
      </c>
      <c r="BK194" s="189">
        <f>ROUND(I194*H194,2)</f>
        <v>0</v>
      </c>
      <c r="BL194" s="22" t="s">
        <v>113</v>
      </c>
      <c r="BM194" s="188" t="s">
        <v>761</v>
      </c>
    </row>
    <row r="195" s="2" customFormat="1">
      <c r="A195" s="41"/>
      <c r="B195" s="42"/>
      <c r="C195" s="41"/>
      <c r="D195" s="190" t="s">
        <v>338</v>
      </c>
      <c r="E195" s="41"/>
      <c r="F195" s="191" t="s">
        <v>8608</v>
      </c>
      <c r="G195" s="41"/>
      <c r="H195" s="41"/>
      <c r="I195" s="192"/>
      <c r="J195" s="41"/>
      <c r="K195" s="41"/>
      <c r="L195" s="42"/>
      <c r="M195" s="193"/>
      <c r="N195" s="194"/>
      <c r="O195" s="75"/>
      <c r="P195" s="75"/>
      <c r="Q195" s="75"/>
      <c r="R195" s="75"/>
      <c r="S195" s="75"/>
      <c r="T195" s="76"/>
      <c r="U195" s="41"/>
      <c r="V195" s="41"/>
      <c r="W195" s="41"/>
      <c r="X195" s="41"/>
      <c r="Y195" s="41"/>
      <c r="Z195" s="41"/>
      <c r="AA195" s="41"/>
      <c r="AB195" s="41"/>
      <c r="AC195" s="41"/>
      <c r="AD195" s="41"/>
      <c r="AE195" s="41"/>
      <c r="AT195" s="22" t="s">
        <v>338</v>
      </c>
      <c r="AU195" s="22" t="s">
        <v>79</v>
      </c>
    </row>
    <row r="196" s="15" customFormat="1">
      <c r="A196" s="15"/>
      <c r="B196" s="217"/>
      <c r="C196" s="15"/>
      <c r="D196" s="195" t="s">
        <v>442</v>
      </c>
      <c r="E196" s="218" t="s">
        <v>3</v>
      </c>
      <c r="F196" s="219" t="s">
        <v>8188</v>
      </c>
      <c r="G196" s="15"/>
      <c r="H196" s="218" t="s">
        <v>3</v>
      </c>
      <c r="I196" s="220"/>
      <c r="J196" s="15"/>
      <c r="K196" s="15"/>
      <c r="L196" s="217"/>
      <c r="M196" s="221"/>
      <c r="N196" s="222"/>
      <c r="O196" s="222"/>
      <c r="P196" s="222"/>
      <c r="Q196" s="222"/>
      <c r="R196" s="222"/>
      <c r="S196" s="222"/>
      <c r="T196" s="223"/>
      <c r="U196" s="15"/>
      <c r="V196" s="15"/>
      <c r="W196" s="15"/>
      <c r="X196" s="15"/>
      <c r="Y196" s="15"/>
      <c r="Z196" s="15"/>
      <c r="AA196" s="15"/>
      <c r="AB196" s="15"/>
      <c r="AC196" s="15"/>
      <c r="AD196" s="15"/>
      <c r="AE196" s="15"/>
      <c r="AT196" s="218" t="s">
        <v>442</v>
      </c>
      <c r="AU196" s="218" t="s">
        <v>79</v>
      </c>
      <c r="AV196" s="15" t="s">
        <v>76</v>
      </c>
      <c r="AW196" s="15" t="s">
        <v>31</v>
      </c>
      <c r="AX196" s="15" t="s">
        <v>69</v>
      </c>
      <c r="AY196" s="218" t="s">
        <v>328</v>
      </c>
    </row>
    <row r="197" s="13" customFormat="1">
      <c r="A197" s="13"/>
      <c r="B197" s="201"/>
      <c r="C197" s="13"/>
      <c r="D197" s="195" t="s">
        <v>442</v>
      </c>
      <c r="E197" s="202" t="s">
        <v>3</v>
      </c>
      <c r="F197" s="203" t="s">
        <v>9395</v>
      </c>
      <c r="G197" s="13"/>
      <c r="H197" s="204">
        <v>1.5</v>
      </c>
      <c r="I197" s="205"/>
      <c r="J197" s="13"/>
      <c r="K197" s="13"/>
      <c r="L197" s="201"/>
      <c r="M197" s="206"/>
      <c r="N197" s="207"/>
      <c r="O197" s="207"/>
      <c r="P197" s="207"/>
      <c r="Q197" s="207"/>
      <c r="R197" s="207"/>
      <c r="S197" s="207"/>
      <c r="T197" s="208"/>
      <c r="U197" s="13"/>
      <c r="V197" s="13"/>
      <c r="W197" s="13"/>
      <c r="X197" s="13"/>
      <c r="Y197" s="13"/>
      <c r="Z197" s="13"/>
      <c r="AA197" s="13"/>
      <c r="AB197" s="13"/>
      <c r="AC197" s="13"/>
      <c r="AD197" s="13"/>
      <c r="AE197" s="13"/>
      <c r="AT197" s="202" t="s">
        <v>442</v>
      </c>
      <c r="AU197" s="202" t="s">
        <v>79</v>
      </c>
      <c r="AV197" s="13" t="s">
        <v>79</v>
      </c>
      <c r="AW197" s="13" t="s">
        <v>31</v>
      </c>
      <c r="AX197" s="13" t="s">
        <v>69</v>
      </c>
      <c r="AY197" s="202" t="s">
        <v>328</v>
      </c>
    </row>
    <row r="198" s="14" customFormat="1">
      <c r="A198" s="14"/>
      <c r="B198" s="209"/>
      <c r="C198" s="14"/>
      <c r="D198" s="195" t="s">
        <v>442</v>
      </c>
      <c r="E198" s="210" t="s">
        <v>3</v>
      </c>
      <c r="F198" s="211" t="s">
        <v>452</v>
      </c>
      <c r="G198" s="14"/>
      <c r="H198" s="212">
        <v>1.5</v>
      </c>
      <c r="I198" s="213"/>
      <c r="J198" s="14"/>
      <c r="K198" s="14"/>
      <c r="L198" s="209"/>
      <c r="M198" s="214"/>
      <c r="N198" s="215"/>
      <c r="O198" s="215"/>
      <c r="P198" s="215"/>
      <c r="Q198" s="215"/>
      <c r="R198" s="215"/>
      <c r="S198" s="215"/>
      <c r="T198" s="216"/>
      <c r="U198" s="14"/>
      <c r="V198" s="14"/>
      <c r="W198" s="14"/>
      <c r="X198" s="14"/>
      <c r="Y198" s="14"/>
      <c r="Z198" s="14"/>
      <c r="AA198" s="14"/>
      <c r="AB198" s="14"/>
      <c r="AC198" s="14"/>
      <c r="AD198" s="14"/>
      <c r="AE198" s="14"/>
      <c r="AT198" s="210" t="s">
        <v>442</v>
      </c>
      <c r="AU198" s="210" t="s">
        <v>79</v>
      </c>
      <c r="AV198" s="14" t="s">
        <v>113</v>
      </c>
      <c r="AW198" s="14" t="s">
        <v>31</v>
      </c>
      <c r="AX198" s="14" t="s">
        <v>76</v>
      </c>
      <c r="AY198" s="210" t="s">
        <v>328</v>
      </c>
    </row>
    <row r="199" s="2" customFormat="1" ht="24.15" customHeight="1">
      <c r="A199" s="41"/>
      <c r="B199" s="176"/>
      <c r="C199" s="177" t="s">
        <v>610</v>
      </c>
      <c r="D199" s="177" t="s">
        <v>331</v>
      </c>
      <c r="E199" s="178" t="s">
        <v>8610</v>
      </c>
      <c r="F199" s="179" t="s">
        <v>8611</v>
      </c>
      <c r="G199" s="180" t="s">
        <v>585</v>
      </c>
      <c r="H199" s="181">
        <v>0.002</v>
      </c>
      <c r="I199" s="182"/>
      <c r="J199" s="183">
        <f>ROUND(I199*H199,2)</f>
        <v>0</v>
      </c>
      <c r="K199" s="179" t="s">
        <v>335</v>
      </c>
      <c r="L199" s="42"/>
      <c r="M199" s="184" t="s">
        <v>3</v>
      </c>
      <c r="N199" s="185" t="s">
        <v>40</v>
      </c>
      <c r="O199" s="75"/>
      <c r="P199" s="186">
        <f>O199*H199</f>
        <v>0</v>
      </c>
      <c r="Q199" s="186">
        <v>0</v>
      </c>
      <c r="R199" s="186">
        <f>Q199*H199</f>
        <v>0</v>
      </c>
      <c r="S199" s="186">
        <v>0</v>
      </c>
      <c r="T199" s="187">
        <f>S199*H199</f>
        <v>0</v>
      </c>
      <c r="U199" s="41"/>
      <c r="V199" s="41"/>
      <c r="W199" s="41"/>
      <c r="X199" s="41"/>
      <c r="Y199" s="41"/>
      <c r="Z199" s="41"/>
      <c r="AA199" s="41"/>
      <c r="AB199" s="41"/>
      <c r="AC199" s="41"/>
      <c r="AD199" s="41"/>
      <c r="AE199" s="41"/>
      <c r="AR199" s="188" t="s">
        <v>113</v>
      </c>
      <c r="AT199" s="188" t="s">
        <v>331</v>
      </c>
      <c r="AU199" s="188" t="s">
        <v>79</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769</v>
      </c>
    </row>
    <row r="200" s="2" customFormat="1">
      <c r="A200" s="41"/>
      <c r="B200" s="42"/>
      <c r="C200" s="41"/>
      <c r="D200" s="190" t="s">
        <v>338</v>
      </c>
      <c r="E200" s="41"/>
      <c r="F200" s="191" t="s">
        <v>8612</v>
      </c>
      <c r="G200" s="41"/>
      <c r="H200" s="41"/>
      <c r="I200" s="192"/>
      <c r="J200" s="41"/>
      <c r="K200" s="41"/>
      <c r="L200" s="42"/>
      <c r="M200" s="193"/>
      <c r="N200" s="194"/>
      <c r="O200" s="75"/>
      <c r="P200" s="75"/>
      <c r="Q200" s="75"/>
      <c r="R200" s="75"/>
      <c r="S200" s="75"/>
      <c r="T200" s="76"/>
      <c r="U200" s="41"/>
      <c r="V200" s="41"/>
      <c r="W200" s="41"/>
      <c r="X200" s="41"/>
      <c r="Y200" s="41"/>
      <c r="Z200" s="41"/>
      <c r="AA200" s="41"/>
      <c r="AB200" s="41"/>
      <c r="AC200" s="41"/>
      <c r="AD200" s="41"/>
      <c r="AE200" s="41"/>
      <c r="AT200" s="22" t="s">
        <v>338</v>
      </c>
      <c r="AU200" s="22" t="s">
        <v>79</v>
      </c>
    </row>
    <row r="201" s="13" customFormat="1">
      <c r="A201" s="13"/>
      <c r="B201" s="201"/>
      <c r="C201" s="13"/>
      <c r="D201" s="195" t="s">
        <v>442</v>
      </c>
      <c r="E201" s="202" t="s">
        <v>3</v>
      </c>
      <c r="F201" s="203" t="s">
        <v>9406</v>
      </c>
      <c r="G201" s="13"/>
      <c r="H201" s="204">
        <v>0.002</v>
      </c>
      <c r="I201" s="205"/>
      <c r="J201" s="13"/>
      <c r="K201" s="13"/>
      <c r="L201" s="201"/>
      <c r="M201" s="206"/>
      <c r="N201" s="207"/>
      <c r="O201" s="207"/>
      <c r="P201" s="207"/>
      <c r="Q201" s="207"/>
      <c r="R201" s="207"/>
      <c r="S201" s="207"/>
      <c r="T201" s="208"/>
      <c r="U201" s="13"/>
      <c r="V201" s="13"/>
      <c r="W201" s="13"/>
      <c r="X201" s="13"/>
      <c r="Y201" s="13"/>
      <c r="Z201" s="13"/>
      <c r="AA201" s="13"/>
      <c r="AB201" s="13"/>
      <c r="AC201" s="13"/>
      <c r="AD201" s="13"/>
      <c r="AE201" s="13"/>
      <c r="AT201" s="202" t="s">
        <v>442</v>
      </c>
      <c r="AU201" s="202" t="s">
        <v>79</v>
      </c>
      <c r="AV201" s="13" t="s">
        <v>79</v>
      </c>
      <c r="AW201" s="13" t="s">
        <v>31</v>
      </c>
      <c r="AX201" s="13" t="s">
        <v>69</v>
      </c>
      <c r="AY201" s="202" t="s">
        <v>328</v>
      </c>
    </row>
    <row r="202" s="14" customFormat="1">
      <c r="A202" s="14"/>
      <c r="B202" s="209"/>
      <c r="C202" s="14"/>
      <c r="D202" s="195" t="s">
        <v>442</v>
      </c>
      <c r="E202" s="210" t="s">
        <v>3</v>
      </c>
      <c r="F202" s="211" t="s">
        <v>452</v>
      </c>
      <c r="G202" s="14"/>
      <c r="H202" s="212">
        <v>0.002</v>
      </c>
      <c r="I202" s="213"/>
      <c r="J202" s="14"/>
      <c r="K202" s="14"/>
      <c r="L202" s="209"/>
      <c r="M202" s="214"/>
      <c r="N202" s="215"/>
      <c r="O202" s="215"/>
      <c r="P202" s="215"/>
      <c r="Q202" s="215"/>
      <c r="R202" s="215"/>
      <c r="S202" s="215"/>
      <c r="T202" s="216"/>
      <c r="U202" s="14"/>
      <c r="V202" s="14"/>
      <c r="W202" s="14"/>
      <c r="X202" s="14"/>
      <c r="Y202" s="14"/>
      <c r="Z202" s="14"/>
      <c r="AA202" s="14"/>
      <c r="AB202" s="14"/>
      <c r="AC202" s="14"/>
      <c r="AD202" s="14"/>
      <c r="AE202" s="14"/>
      <c r="AT202" s="210" t="s">
        <v>442</v>
      </c>
      <c r="AU202" s="210" t="s">
        <v>79</v>
      </c>
      <c r="AV202" s="14" t="s">
        <v>113</v>
      </c>
      <c r="AW202" s="14" t="s">
        <v>31</v>
      </c>
      <c r="AX202" s="14" t="s">
        <v>76</v>
      </c>
      <c r="AY202" s="210" t="s">
        <v>328</v>
      </c>
    </row>
    <row r="203" s="2" customFormat="1" ht="16.5" customHeight="1">
      <c r="A203" s="41"/>
      <c r="B203" s="176"/>
      <c r="C203" s="224" t="s">
        <v>616</v>
      </c>
      <c r="D203" s="224" t="s">
        <v>539</v>
      </c>
      <c r="E203" s="225" t="s">
        <v>8617</v>
      </c>
      <c r="F203" s="226" t="s">
        <v>8618</v>
      </c>
      <c r="G203" s="227" t="s">
        <v>1388</v>
      </c>
      <c r="H203" s="228">
        <v>2.25</v>
      </c>
      <c r="I203" s="229"/>
      <c r="J203" s="230">
        <f>ROUND(I203*H203,2)</f>
        <v>0</v>
      </c>
      <c r="K203" s="226" t="s">
        <v>335</v>
      </c>
      <c r="L203" s="231"/>
      <c r="M203" s="232" t="s">
        <v>3</v>
      </c>
      <c r="N203" s="233" t="s">
        <v>40</v>
      </c>
      <c r="O203" s="75"/>
      <c r="P203" s="186">
        <f>O203*H203</f>
        <v>0</v>
      </c>
      <c r="Q203" s="186">
        <v>0</v>
      </c>
      <c r="R203" s="186">
        <f>Q203*H203</f>
        <v>0</v>
      </c>
      <c r="S203" s="186">
        <v>0</v>
      </c>
      <c r="T203" s="187">
        <f>S203*H203</f>
        <v>0</v>
      </c>
      <c r="U203" s="41"/>
      <c r="V203" s="41"/>
      <c r="W203" s="41"/>
      <c r="X203" s="41"/>
      <c r="Y203" s="41"/>
      <c r="Z203" s="41"/>
      <c r="AA203" s="41"/>
      <c r="AB203" s="41"/>
      <c r="AC203" s="41"/>
      <c r="AD203" s="41"/>
      <c r="AE203" s="41"/>
      <c r="AR203" s="188" t="s">
        <v>171</v>
      </c>
      <c r="AT203" s="188" t="s">
        <v>539</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778</v>
      </c>
    </row>
    <row r="204" s="15" customFormat="1">
      <c r="A204" s="15"/>
      <c r="B204" s="217"/>
      <c r="C204" s="15"/>
      <c r="D204" s="195" t="s">
        <v>442</v>
      </c>
      <c r="E204" s="218" t="s">
        <v>3</v>
      </c>
      <c r="F204" s="219" t="s">
        <v>9399</v>
      </c>
      <c r="G204" s="15"/>
      <c r="H204" s="218" t="s">
        <v>3</v>
      </c>
      <c r="I204" s="220"/>
      <c r="J204" s="15"/>
      <c r="K204" s="15"/>
      <c r="L204" s="217"/>
      <c r="M204" s="221"/>
      <c r="N204" s="222"/>
      <c r="O204" s="222"/>
      <c r="P204" s="222"/>
      <c r="Q204" s="222"/>
      <c r="R204" s="222"/>
      <c r="S204" s="222"/>
      <c r="T204" s="223"/>
      <c r="U204" s="15"/>
      <c r="V204" s="15"/>
      <c r="W204" s="15"/>
      <c r="X204" s="15"/>
      <c r="Y204" s="15"/>
      <c r="Z204" s="15"/>
      <c r="AA204" s="15"/>
      <c r="AB204" s="15"/>
      <c r="AC204" s="15"/>
      <c r="AD204" s="15"/>
      <c r="AE204" s="15"/>
      <c r="AT204" s="218" t="s">
        <v>442</v>
      </c>
      <c r="AU204" s="218" t="s">
        <v>79</v>
      </c>
      <c r="AV204" s="15" t="s">
        <v>76</v>
      </c>
      <c r="AW204" s="15" t="s">
        <v>31</v>
      </c>
      <c r="AX204" s="15" t="s">
        <v>69</v>
      </c>
      <c r="AY204" s="218" t="s">
        <v>328</v>
      </c>
    </row>
    <row r="205" s="13" customFormat="1">
      <c r="A205" s="13"/>
      <c r="B205" s="201"/>
      <c r="C205" s="13"/>
      <c r="D205" s="195" t="s">
        <v>442</v>
      </c>
      <c r="E205" s="202" t="s">
        <v>3</v>
      </c>
      <c r="F205" s="203" t="s">
        <v>9400</v>
      </c>
      <c r="G205" s="13"/>
      <c r="H205" s="204">
        <v>2.25</v>
      </c>
      <c r="I205" s="205"/>
      <c r="J205" s="13"/>
      <c r="K205" s="13"/>
      <c r="L205" s="201"/>
      <c r="M205" s="206"/>
      <c r="N205" s="207"/>
      <c r="O205" s="207"/>
      <c r="P205" s="207"/>
      <c r="Q205" s="207"/>
      <c r="R205" s="207"/>
      <c r="S205" s="207"/>
      <c r="T205" s="208"/>
      <c r="U205" s="13"/>
      <c r="V205" s="13"/>
      <c r="W205" s="13"/>
      <c r="X205" s="13"/>
      <c r="Y205" s="13"/>
      <c r="Z205" s="13"/>
      <c r="AA205" s="13"/>
      <c r="AB205" s="13"/>
      <c r="AC205" s="13"/>
      <c r="AD205" s="13"/>
      <c r="AE205" s="13"/>
      <c r="AT205" s="202" t="s">
        <v>442</v>
      </c>
      <c r="AU205" s="202" t="s">
        <v>79</v>
      </c>
      <c r="AV205" s="13" t="s">
        <v>79</v>
      </c>
      <c r="AW205" s="13" t="s">
        <v>31</v>
      </c>
      <c r="AX205" s="13" t="s">
        <v>69</v>
      </c>
      <c r="AY205" s="202" t="s">
        <v>328</v>
      </c>
    </row>
    <row r="206" s="14" customFormat="1">
      <c r="A206" s="14"/>
      <c r="B206" s="209"/>
      <c r="C206" s="14"/>
      <c r="D206" s="195" t="s">
        <v>442</v>
      </c>
      <c r="E206" s="210" t="s">
        <v>3</v>
      </c>
      <c r="F206" s="211" t="s">
        <v>452</v>
      </c>
      <c r="G206" s="14"/>
      <c r="H206" s="212">
        <v>2.25</v>
      </c>
      <c r="I206" s="213"/>
      <c r="J206" s="14"/>
      <c r="K206" s="14"/>
      <c r="L206" s="209"/>
      <c r="M206" s="214"/>
      <c r="N206" s="215"/>
      <c r="O206" s="215"/>
      <c r="P206" s="215"/>
      <c r="Q206" s="215"/>
      <c r="R206" s="215"/>
      <c r="S206" s="215"/>
      <c r="T206" s="216"/>
      <c r="U206" s="14"/>
      <c r="V206" s="14"/>
      <c r="W206" s="14"/>
      <c r="X206" s="14"/>
      <c r="Y206" s="14"/>
      <c r="Z206" s="14"/>
      <c r="AA206" s="14"/>
      <c r="AB206" s="14"/>
      <c r="AC206" s="14"/>
      <c r="AD206" s="14"/>
      <c r="AE206" s="14"/>
      <c r="AT206" s="210" t="s">
        <v>442</v>
      </c>
      <c r="AU206" s="210" t="s">
        <v>79</v>
      </c>
      <c r="AV206" s="14" t="s">
        <v>113</v>
      </c>
      <c r="AW206" s="14" t="s">
        <v>31</v>
      </c>
      <c r="AX206" s="14" t="s">
        <v>76</v>
      </c>
      <c r="AY206" s="210" t="s">
        <v>328</v>
      </c>
    </row>
    <row r="207" s="2" customFormat="1" ht="37.8" customHeight="1">
      <c r="A207" s="41"/>
      <c r="B207" s="176"/>
      <c r="C207" s="177" t="s">
        <v>621</v>
      </c>
      <c r="D207" s="177" t="s">
        <v>331</v>
      </c>
      <c r="E207" s="178" t="s">
        <v>8146</v>
      </c>
      <c r="F207" s="179" t="s">
        <v>8619</v>
      </c>
      <c r="G207" s="180" t="s">
        <v>585</v>
      </c>
      <c r="H207" s="181">
        <v>0.002</v>
      </c>
      <c r="I207" s="182"/>
      <c r="J207" s="183">
        <f>ROUND(I207*H207,2)</f>
        <v>0</v>
      </c>
      <c r="K207" s="179" t="s">
        <v>335</v>
      </c>
      <c r="L207" s="42"/>
      <c r="M207" s="184" t="s">
        <v>3</v>
      </c>
      <c r="N207" s="185" t="s">
        <v>40</v>
      </c>
      <c r="O207" s="75"/>
      <c r="P207" s="186">
        <f>O207*H207</f>
        <v>0</v>
      </c>
      <c r="Q207" s="186">
        <v>0</v>
      </c>
      <c r="R207" s="186">
        <f>Q207*H207</f>
        <v>0</v>
      </c>
      <c r="S207" s="186">
        <v>0</v>
      </c>
      <c r="T207" s="187">
        <f>S207*H207</f>
        <v>0</v>
      </c>
      <c r="U207" s="41"/>
      <c r="V207" s="41"/>
      <c r="W207" s="41"/>
      <c r="X207" s="41"/>
      <c r="Y207" s="41"/>
      <c r="Z207" s="41"/>
      <c r="AA207" s="41"/>
      <c r="AB207" s="41"/>
      <c r="AC207" s="41"/>
      <c r="AD207" s="41"/>
      <c r="AE207" s="41"/>
      <c r="AR207" s="188" t="s">
        <v>113</v>
      </c>
      <c r="AT207" s="188" t="s">
        <v>331</v>
      </c>
      <c r="AU207" s="188" t="s">
        <v>79</v>
      </c>
      <c r="AY207" s="22" t="s">
        <v>328</v>
      </c>
      <c r="BE207" s="189">
        <f>IF(N207="základní",J207,0)</f>
        <v>0</v>
      </c>
      <c r="BF207" s="189">
        <f>IF(N207="snížená",J207,0)</f>
        <v>0</v>
      </c>
      <c r="BG207" s="189">
        <f>IF(N207="zákl. přenesená",J207,0)</f>
        <v>0</v>
      </c>
      <c r="BH207" s="189">
        <f>IF(N207="sníž. přenesená",J207,0)</f>
        <v>0</v>
      </c>
      <c r="BI207" s="189">
        <f>IF(N207="nulová",J207,0)</f>
        <v>0</v>
      </c>
      <c r="BJ207" s="22" t="s">
        <v>76</v>
      </c>
      <c r="BK207" s="189">
        <f>ROUND(I207*H207,2)</f>
        <v>0</v>
      </c>
      <c r="BL207" s="22" t="s">
        <v>113</v>
      </c>
      <c r="BM207" s="188" t="s">
        <v>788</v>
      </c>
    </row>
    <row r="208" s="2" customFormat="1">
      <c r="A208" s="41"/>
      <c r="B208" s="42"/>
      <c r="C208" s="41"/>
      <c r="D208" s="190" t="s">
        <v>338</v>
      </c>
      <c r="E208" s="41"/>
      <c r="F208" s="191" t="s">
        <v>8148</v>
      </c>
      <c r="G208" s="41"/>
      <c r="H208" s="41"/>
      <c r="I208" s="192"/>
      <c r="J208" s="41"/>
      <c r="K208" s="41"/>
      <c r="L208" s="42"/>
      <c r="M208" s="193"/>
      <c r="N208" s="194"/>
      <c r="O208" s="75"/>
      <c r="P208" s="75"/>
      <c r="Q208" s="75"/>
      <c r="R208" s="75"/>
      <c r="S208" s="75"/>
      <c r="T208" s="76"/>
      <c r="U208" s="41"/>
      <c r="V208" s="41"/>
      <c r="W208" s="41"/>
      <c r="X208" s="41"/>
      <c r="Y208" s="41"/>
      <c r="Z208" s="41"/>
      <c r="AA208" s="41"/>
      <c r="AB208" s="41"/>
      <c r="AC208" s="41"/>
      <c r="AD208" s="41"/>
      <c r="AE208" s="41"/>
      <c r="AT208" s="22" t="s">
        <v>338</v>
      </c>
      <c r="AU208" s="22" t="s">
        <v>79</v>
      </c>
    </row>
    <row r="209" s="12" customFormat="1" ht="22.8" customHeight="1">
      <c r="A209" s="12"/>
      <c r="B209" s="163"/>
      <c r="C209" s="12"/>
      <c r="D209" s="164" t="s">
        <v>68</v>
      </c>
      <c r="E209" s="174" t="s">
        <v>9064</v>
      </c>
      <c r="F209" s="174" t="s">
        <v>8651</v>
      </c>
      <c r="G209" s="12"/>
      <c r="H209" s="12"/>
      <c r="I209" s="166"/>
      <c r="J209" s="175">
        <f>BK209</f>
        <v>0</v>
      </c>
      <c r="K209" s="12"/>
      <c r="L209" s="163"/>
      <c r="M209" s="168"/>
      <c r="N209" s="169"/>
      <c r="O209" s="169"/>
      <c r="P209" s="170">
        <f>SUM(P210:P253)</f>
        <v>0</v>
      </c>
      <c r="Q209" s="169"/>
      <c r="R209" s="170">
        <f>SUM(R210:R253)</f>
        <v>0</v>
      </c>
      <c r="S209" s="169"/>
      <c r="T209" s="171">
        <f>SUM(T210:T253)</f>
        <v>0</v>
      </c>
      <c r="U209" s="12"/>
      <c r="V209" s="12"/>
      <c r="W209" s="12"/>
      <c r="X209" s="12"/>
      <c r="Y209" s="12"/>
      <c r="Z209" s="12"/>
      <c r="AA209" s="12"/>
      <c r="AB209" s="12"/>
      <c r="AC209" s="12"/>
      <c r="AD209" s="12"/>
      <c r="AE209" s="12"/>
      <c r="AR209" s="164" t="s">
        <v>76</v>
      </c>
      <c r="AT209" s="172" t="s">
        <v>68</v>
      </c>
      <c r="AU209" s="172" t="s">
        <v>76</v>
      </c>
      <c r="AY209" s="164" t="s">
        <v>328</v>
      </c>
      <c r="BK209" s="173">
        <f>SUM(BK210:BK253)</f>
        <v>0</v>
      </c>
    </row>
    <row r="210" s="2" customFormat="1" ht="21.75" customHeight="1">
      <c r="A210" s="41"/>
      <c r="B210" s="176"/>
      <c r="C210" s="177" t="s">
        <v>626</v>
      </c>
      <c r="D210" s="177" t="s">
        <v>331</v>
      </c>
      <c r="E210" s="178" t="s">
        <v>7915</v>
      </c>
      <c r="F210" s="179" t="s">
        <v>7916</v>
      </c>
      <c r="G210" s="180" t="s">
        <v>491</v>
      </c>
      <c r="H210" s="181">
        <v>13.800000000000001</v>
      </c>
      <c r="I210" s="182"/>
      <c r="J210" s="183">
        <f>ROUND(I210*H210,2)</f>
        <v>0</v>
      </c>
      <c r="K210" s="179" t="s">
        <v>335</v>
      </c>
      <c r="L210" s="42"/>
      <c r="M210" s="184" t="s">
        <v>3</v>
      </c>
      <c r="N210" s="185" t="s">
        <v>40</v>
      </c>
      <c r="O210" s="75"/>
      <c r="P210" s="186">
        <f>O210*H210</f>
        <v>0</v>
      </c>
      <c r="Q210" s="186">
        <v>0</v>
      </c>
      <c r="R210" s="186">
        <f>Q210*H210</f>
        <v>0</v>
      </c>
      <c r="S210" s="186">
        <v>0</v>
      </c>
      <c r="T210" s="187">
        <f>S210*H210</f>
        <v>0</v>
      </c>
      <c r="U210" s="41"/>
      <c r="V210" s="41"/>
      <c r="W210" s="41"/>
      <c r="X210" s="41"/>
      <c r="Y210" s="41"/>
      <c r="Z210" s="41"/>
      <c r="AA210" s="41"/>
      <c r="AB210" s="41"/>
      <c r="AC210" s="41"/>
      <c r="AD210" s="41"/>
      <c r="AE210" s="41"/>
      <c r="AR210" s="188" t="s">
        <v>113</v>
      </c>
      <c r="AT210" s="188" t="s">
        <v>331</v>
      </c>
      <c r="AU210" s="188" t="s">
        <v>79</v>
      </c>
      <c r="AY210" s="22" t="s">
        <v>328</v>
      </c>
      <c r="BE210" s="189">
        <f>IF(N210="základní",J210,0)</f>
        <v>0</v>
      </c>
      <c r="BF210" s="189">
        <f>IF(N210="snížená",J210,0)</f>
        <v>0</v>
      </c>
      <c r="BG210" s="189">
        <f>IF(N210="zákl. přenesená",J210,0)</f>
        <v>0</v>
      </c>
      <c r="BH210" s="189">
        <f>IF(N210="sníž. přenesená",J210,0)</f>
        <v>0</v>
      </c>
      <c r="BI210" s="189">
        <f>IF(N210="nulová",J210,0)</f>
        <v>0</v>
      </c>
      <c r="BJ210" s="22" t="s">
        <v>76</v>
      </c>
      <c r="BK210" s="189">
        <f>ROUND(I210*H210,2)</f>
        <v>0</v>
      </c>
      <c r="BL210" s="22" t="s">
        <v>113</v>
      </c>
      <c r="BM210" s="188" t="s">
        <v>797</v>
      </c>
    </row>
    <row r="211" s="2" customFormat="1">
      <c r="A211" s="41"/>
      <c r="B211" s="42"/>
      <c r="C211" s="41"/>
      <c r="D211" s="190" t="s">
        <v>338</v>
      </c>
      <c r="E211" s="41"/>
      <c r="F211" s="191" t="s">
        <v>7917</v>
      </c>
      <c r="G211" s="41"/>
      <c r="H211" s="41"/>
      <c r="I211" s="192"/>
      <c r="J211" s="41"/>
      <c r="K211" s="41"/>
      <c r="L211" s="42"/>
      <c r="M211" s="193"/>
      <c r="N211" s="194"/>
      <c r="O211" s="75"/>
      <c r="P211" s="75"/>
      <c r="Q211" s="75"/>
      <c r="R211" s="75"/>
      <c r="S211" s="75"/>
      <c r="T211" s="76"/>
      <c r="U211" s="41"/>
      <c r="V211" s="41"/>
      <c r="W211" s="41"/>
      <c r="X211" s="41"/>
      <c r="Y211" s="41"/>
      <c r="Z211" s="41"/>
      <c r="AA211" s="41"/>
      <c r="AB211" s="41"/>
      <c r="AC211" s="41"/>
      <c r="AD211" s="41"/>
      <c r="AE211" s="41"/>
      <c r="AT211" s="22" t="s">
        <v>338</v>
      </c>
      <c r="AU211" s="22" t="s">
        <v>79</v>
      </c>
    </row>
    <row r="212" s="15" customFormat="1">
      <c r="A212" s="15"/>
      <c r="B212" s="217"/>
      <c r="C212" s="15"/>
      <c r="D212" s="195" t="s">
        <v>442</v>
      </c>
      <c r="E212" s="218" t="s">
        <v>3</v>
      </c>
      <c r="F212" s="219" t="s">
        <v>8646</v>
      </c>
      <c r="G212" s="15"/>
      <c r="H212" s="218" t="s">
        <v>3</v>
      </c>
      <c r="I212" s="220"/>
      <c r="J212" s="15"/>
      <c r="K212" s="15"/>
      <c r="L212" s="217"/>
      <c r="M212" s="221"/>
      <c r="N212" s="222"/>
      <c r="O212" s="222"/>
      <c r="P212" s="222"/>
      <c r="Q212" s="222"/>
      <c r="R212" s="222"/>
      <c r="S212" s="222"/>
      <c r="T212" s="223"/>
      <c r="U212" s="15"/>
      <c r="V212" s="15"/>
      <c r="W212" s="15"/>
      <c r="X212" s="15"/>
      <c r="Y212" s="15"/>
      <c r="Z212" s="15"/>
      <c r="AA212" s="15"/>
      <c r="AB212" s="15"/>
      <c r="AC212" s="15"/>
      <c r="AD212" s="15"/>
      <c r="AE212" s="15"/>
      <c r="AT212" s="218" t="s">
        <v>442</v>
      </c>
      <c r="AU212" s="218" t="s">
        <v>79</v>
      </c>
      <c r="AV212" s="15" t="s">
        <v>76</v>
      </c>
      <c r="AW212" s="15" t="s">
        <v>31</v>
      </c>
      <c r="AX212" s="15" t="s">
        <v>69</v>
      </c>
      <c r="AY212" s="218" t="s">
        <v>328</v>
      </c>
    </row>
    <row r="213" s="13" customFormat="1">
      <c r="A213" s="13"/>
      <c r="B213" s="201"/>
      <c r="C213" s="13"/>
      <c r="D213" s="195" t="s">
        <v>442</v>
      </c>
      <c r="E213" s="202" t="s">
        <v>3</v>
      </c>
      <c r="F213" s="203" t="s">
        <v>9404</v>
      </c>
      <c r="G213" s="13"/>
      <c r="H213" s="204">
        <v>7.7999999999999998</v>
      </c>
      <c r="I213" s="205"/>
      <c r="J213" s="13"/>
      <c r="K213" s="13"/>
      <c r="L213" s="201"/>
      <c r="M213" s="206"/>
      <c r="N213" s="207"/>
      <c r="O213" s="207"/>
      <c r="P213" s="207"/>
      <c r="Q213" s="207"/>
      <c r="R213" s="207"/>
      <c r="S213" s="207"/>
      <c r="T213" s="208"/>
      <c r="U213" s="13"/>
      <c r="V213" s="13"/>
      <c r="W213" s="13"/>
      <c r="X213" s="13"/>
      <c r="Y213" s="13"/>
      <c r="Z213" s="13"/>
      <c r="AA213" s="13"/>
      <c r="AB213" s="13"/>
      <c r="AC213" s="13"/>
      <c r="AD213" s="13"/>
      <c r="AE213" s="13"/>
      <c r="AT213" s="202" t="s">
        <v>442</v>
      </c>
      <c r="AU213" s="202" t="s">
        <v>79</v>
      </c>
      <c r="AV213" s="13" t="s">
        <v>79</v>
      </c>
      <c r="AW213" s="13" t="s">
        <v>31</v>
      </c>
      <c r="AX213" s="13" t="s">
        <v>69</v>
      </c>
      <c r="AY213" s="202" t="s">
        <v>328</v>
      </c>
    </row>
    <row r="214" s="15" customFormat="1">
      <c r="A214" s="15"/>
      <c r="B214" s="217"/>
      <c r="C214" s="15"/>
      <c r="D214" s="195" t="s">
        <v>442</v>
      </c>
      <c r="E214" s="218" t="s">
        <v>3</v>
      </c>
      <c r="F214" s="219" t="s">
        <v>8648</v>
      </c>
      <c r="G214" s="15"/>
      <c r="H214" s="218" t="s">
        <v>3</v>
      </c>
      <c r="I214" s="220"/>
      <c r="J214" s="15"/>
      <c r="K214" s="15"/>
      <c r="L214" s="217"/>
      <c r="M214" s="221"/>
      <c r="N214" s="222"/>
      <c r="O214" s="222"/>
      <c r="P214" s="222"/>
      <c r="Q214" s="222"/>
      <c r="R214" s="222"/>
      <c r="S214" s="222"/>
      <c r="T214" s="223"/>
      <c r="U214" s="15"/>
      <c r="V214" s="15"/>
      <c r="W214" s="15"/>
      <c r="X214" s="15"/>
      <c r="Y214" s="15"/>
      <c r="Z214" s="15"/>
      <c r="AA214" s="15"/>
      <c r="AB214" s="15"/>
      <c r="AC214" s="15"/>
      <c r="AD214" s="15"/>
      <c r="AE214" s="15"/>
      <c r="AT214" s="218" t="s">
        <v>442</v>
      </c>
      <c r="AU214" s="218" t="s">
        <v>79</v>
      </c>
      <c r="AV214" s="15" t="s">
        <v>76</v>
      </c>
      <c r="AW214" s="15" t="s">
        <v>31</v>
      </c>
      <c r="AX214" s="15" t="s">
        <v>69</v>
      </c>
      <c r="AY214" s="218" t="s">
        <v>328</v>
      </c>
    </row>
    <row r="215" s="13" customFormat="1">
      <c r="A215" s="13"/>
      <c r="B215" s="201"/>
      <c r="C215" s="13"/>
      <c r="D215" s="195" t="s">
        <v>442</v>
      </c>
      <c r="E215" s="202" t="s">
        <v>3</v>
      </c>
      <c r="F215" s="203" t="s">
        <v>9405</v>
      </c>
      <c r="G215" s="13"/>
      <c r="H215" s="204">
        <v>6</v>
      </c>
      <c r="I215" s="205"/>
      <c r="J215" s="13"/>
      <c r="K215" s="13"/>
      <c r="L215" s="201"/>
      <c r="M215" s="206"/>
      <c r="N215" s="207"/>
      <c r="O215" s="207"/>
      <c r="P215" s="207"/>
      <c r="Q215" s="207"/>
      <c r="R215" s="207"/>
      <c r="S215" s="207"/>
      <c r="T215" s="208"/>
      <c r="U215" s="13"/>
      <c r="V215" s="13"/>
      <c r="W215" s="13"/>
      <c r="X215" s="13"/>
      <c r="Y215" s="13"/>
      <c r="Z215" s="13"/>
      <c r="AA215" s="13"/>
      <c r="AB215" s="13"/>
      <c r="AC215" s="13"/>
      <c r="AD215" s="13"/>
      <c r="AE215" s="13"/>
      <c r="AT215" s="202" t="s">
        <v>442</v>
      </c>
      <c r="AU215" s="202" t="s">
        <v>79</v>
      </c>
      <c r="AV215" s="13" t="s">
        <v>79</v>
      </c>
      <c r="AW215" s="13" t="s">
        <v>31</v>
      </c>
      <c r="AX215" s="13" t="s">
        <v>69</v>
      </c>
      <c r="AY215" s="202" t="s">
        <v>328</v>
      </c>
    </row>
    <row r="216" s="14" customFormat="1">
      <c r="A216" s="14"/>
      <c r="B216" s="209"/>
      <c r="C216" s="14"/>
      <c r="D216" s="195" t="s">
        <v>442</v>
      </c>
      <c r="E216" s="210" t="s">
        <v>3</v>
      </c>
      <c r="F216" s="211" t="s">
        <v>452</v>
      </c>
      <c r="G216" s="14"/>
      <c r="H216" s="212">
        <v>13.800000000000001</v>
      </c>
      <c r="I216" s="213"/>
      <c r="J216" s="14"/>
      <c r="K216" s="14"/>
      <c r="L216" s="209"/>
      <c r="M216" s="214"/>
      <c r="N216" s="215"/>
      <c r="O216" s="215"/>
      <c r="P216" s="215"/>
      <c r="Q216" s="215"/>
      <c r="R216" s="215"/>
      <c r="S216" s="215"/>
      <c r="T216" s="216"/>
      <c r="U216" s="14"/>
      <c r="V216" s="14"/>
      <c r="W216" s="14"/>
      <c r="X216" s="14"/>
      <c r="Y216" s="14"/>
      <c r="Z216" s="14"/>
      <c r="AA216" s="14"/>
      <c r="AB216" s="14"/>
      <c r="AC216" s="14"/>
      <c r="AD216" s="14"/>
      <c r="AE216" s="14"/>
      <c r="AT216" s="210" t="s">
        <v>442</v>
      </c>
      <c r="AU216" s="210" t="s">
        <v>79</v>
      </c>
      <c r="AV216" s="14" t="s">
        <v>113</v>
      </c>
      <c r="AW216" s="14" t="s">
        <v>31</v>
      </c>
      <c r="AX216" s="14" t="s">
        <v>76</v>
      </c>
      <c r="AY216" s="210" t="s">
        <v>328</v>
      </c>
    </row>
    <row r="217" s="2" customFormat="1" ht="37.8" customHeight="1">
      <c r="A217" s="41"/>
      <c r="B217" s="176"/>
      <c r="C217" s="177" t="s">
        <v>631</v>
      </c>
      <c r="D217" s="177" t="s">
        <v>331</v>
      </c>
      <c r="E217" s="178" t="s">
        <v>7922</v>
      </c>
      <c r="F217" s="179" t="s">
        <v>7923</v>
      </c>
      <c r="G217" s="180" t="s">
        <v>491</v>
      </c>
      <c r="H217" s="181">
        <v>13.800000000000001</v>
      </c>
      <c r="I217" s="182"/>
      <c r="J217" s="183">
        <f>ROUND(I217*H217,2)</f>
        <v>0</v>
      </c>
      <c r="K217" s="179" t="s">
        <v>335</v>
      </c>
      <c r="L217" s="42"/>
      <c r="M217" s="184" t="s">
        <v>3</v>
      </c>
      <c r="N217" s="185" t="s">
        <v>40</v>
      </c>
      <c r="O217" s="75"/>
      <c r="P217" s="186">
        <f>O217*H217</f>
        <v>0</v>
      </c>
      <c r="Q217" s="186">
        <v>0</v>
      </c>
      <c r="R217" s="186">
        <f>Q217*H217</f>
        <v>0</v>
      </c>
      <c r="S217" s="186">
        <v>0</v>
      </c>
      <c r="T217" s="187">
        <f>S217*H217</f>
        <v>0</v>
      </c>
      <c r="U217" s="41"/>
      <c r="V217" s="41"/>
      <c r="W217" s="41"/>
      <c r="X217" s="41"/>
      <c r="Y217" s="41"/>
      <c r="Z217" s="41"/>
      <c r="AA217" s="41"/>
      <c r="AB217" s="41"/>
      <c r="AC217" s="41"/>
      <c r="AD217" s="41"/>
      <c r="AE217" s="41"/>
      <c r="AR217" s="188" t="s">
        <v>113</v>
      </c>
      <c r="AT217" s="188" t="s">
        <v>331</v>
      </c>
      <c r="AU217" s="188" t="s">
        <v>79</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113</v>
      </c>
      <c r="BM217" s="188" t="s">
        <v>805</v>
      </c>
    </row>
    <row r="218" s="2" customFormat="1">
      <c r="A218" s="41"/>
      <c r="B218" s="42"/>
      <c r="C218" s="41"/>
      <c r="D218" s="190" t="s">
        <v>338</v>
      </c>
      <c r="E218" s="41"/>
      <c r="F218" s="191" t="s">
        <v>7924</v>
      </c>
      <c r="G218" s="41"/>
      <c r="H218" s="41"/>
      <c r="I218" s="192"/>
      <c r="J218" s="41"/>
      <c r="K218" s="41"/>
      <c r="L218" s="42"/>
      <c r="M218" s="193"/>
      <c r="N218" s="194"/>
      <c r="O218" s="75"/>
      <c r="P218" s="75"/>
      <c r="Q218" s="75"/>
      <c r="R218" s="75"/>
      <c r="S218" s="75"/>
      <c r="T218" s="76"/>
      <c r="U218" s="41"/>
      <c r="V218" s="41"/>
      <c r="W218" s="41"/>
      <c r="X218" s="41"/>
      <c r="Y218" s="41"/>
      <c r="Z218" s="41"/>
      <c r="AA218" s="41"/>
      <c r="AB218" s="41"/>
      <c r="AC218" s="41"/>
      <c r="AD218" s="41"/>
      <c r="AE218" s="41"/>
      <c r="AT218" s="22" t="s">
        <v>338</v>
      </c>
      <c r="AU218" s="22" t="s">
        <v>79</v>
      </c>
    </row>
    <row r="219" s="2" customFormat="1" ht="16.5" customHeight="1">
      <c r="A219" s="41"/>
      <c r="B219" s="176"/>
      <c r="C219" s="224" t="s">
        <v>638</v>
      </c>
      <c r="D219" s="224" t="s">
        <v>539</v>
      </c>
      <c r="E219" s="225" t="s">
        <v>7925</v>
      </c>
      <c r="F219" s="226" t="s">
        <v>7926</v>
      </c>
      <c r="G219" s="227" t="s">
        <v>491</v>
      </c>
      <c r="H219" s="228">
        <v>13.800000000000001</v>
      </c>
      <c r="I219" s="229"/>
      <c r="J219" s="230">
        <f>ROUND(I219*H219,2)</f>
        <v>0</v>
      </c>
      <c r="K219" s="226" t="s">
        <v>335</v>
      </c>
      <c r="L219" s="231"/>
      <c r="M219" s="232" t="s">
        <v>3</v>
      </c>
      <c r="N219" s="233" t="s">
        <v>40</v>
      </c>
      <c r="O219" s="75"/>
      <c r="P219" s="186">
        <f>O219*H219</f>
        <v>0</v>
      </c>
      <c r="Q219" s="186">
        <v>0</v>
      </c>
      <c r="R219" s="186">
        <f>Q219*H219</f>
        <v>0</v>
      </c>
      <c r="S219" s="186">
        <v>0</v>
      </c>
      <c r="T219" s="187">
        <f>S219*H219</f>
        <v>0</v>
      </c>
      <c r="U219" s="41"/>
      <c r="V219" s="41"/>
      <c r="W219" s="41"/>
      <c r="X219" s="41"/>
      <c r="Y219" s="41"/>
      <c r="Z219" s="41"/>
      <c r="AA219" s="41"/>
      <c r="AB219" s="41"/>
      <c r="AC219" s="41"/>
      <c r="AD219" s="41"/>
      <c r="AE219" s="41"/>
      <c r="AR219" s="188" t="s">
        <v>171</v>
      </c>
      <c r="AT219" s="188" t="s">
        <v>539</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813</v>
      </c>
    </row>
    <row r="220" s="2" customFormat="1" ht="24.15" customHeight="1">
      <c r="A220" s="41"/>
      <c r="B220" s="176"/>
      <c r="C220" s="177" t="s">
        <v>643</v>
      </c>
      <c r="D220" s="177" t="s">
        <v>331</v>
      </c>
      <c r="E220" s="178" t="s">
        <v>8601</v>
      </c>
      <c r="F220" s="179" t="s">
        <v>8602</v>
      </c>
      <c r="G220" s="180" t="s">
        <v>439</v>
      </c>
      <c r="H220" s="181">
        <v>75</v>
      </c>
      <c r="I220" s="182"/>
      <c r="J220" s="183">
        <f>ROUND(I220*H220,2)</f>
        <v>0</v>
      </c>
      <c r="K220" s="179" t="s">
        <v>335</v>
      </c>
      <c r="L220" s="42"/>
      <c r="M220" s="184" t="s">
        <v>3</v>
      </c>
      <c r="N220" s="185" t="s">
        <v>40</v>
      </c>
      <c r="O220" s="75"/>
      <c r="P220" s="186">
        <f>O220*H220</f>
        <v>0</v>
      </c>
      <c r="Q220" s="186">
        <v>0</v>
      </c>
      <c r="R220" s="186">
        <f>Q220*H220</f>
        <v>0</v>
      </c>
      <c r="S220" s="186">
        <v>0</v>
      </c>
      <c r="T220" s="187">
        <f>S220*H220</f>
        <v>0</v>
      </c>
      <c r="U220" s="41"/>
      <c r="V220" s="41"/>
      <c r="W220" s="41"/>
      <c r="X220" s="41"/>
      <c r="Y220" s="41"/>
      <c r="Z220" s="41"/>
      <c r="AA220" s="41"/>
      <c r="AB220" s="41"/>
      <c r="AC220" s="41"/>
      <c r="AD220" s="41"/>
      <c r="AE220" s="41"/>
      <c r="AR220" s="188" t="s">
        <v>113</v>
      </c>
      <c r="AT220" s="188" t="s">
        <v>331</v>
      </c>
      <c r="AU220" s="188" t="s">
        <v>79</v>
      </c>
      <c r="AY220" s="22" t="s">
        <v>328</v>
      </c>
      <c r="BE220" s="189">
        <f>IF(N220="základní",J220,0)</f>
        <v>0</v>
      </c>
      <c r="BF220" s="189">
        <f>IF(N220="snížená",J220,0)</f>
        <v>0</v>
      </c>
      <c r="BG220" s="189">
        <f>IF(N220="zákl. přenesená",J220,0)</f>
        <v>0</v>
      </c>
      <c r="BH220" s="189">
        <f>IF(N220="sníž. přenesená",J220,0)</f>
        <v>0</v>
      </c>
      <c r="BI220" s="189">
        <f>IF(N220="nulová",J220,0)</f>
        <v>0</v>
      </c>
      <c r="BJ220" s="22" t="s">
        <v>76</v>
      </c>
      <c r="BK220" s="189">
        <f>ROUND(I220*H220,2)</f>
        <v>0</v>
      </c>
      <c r="BL220" s="22" t="s">
        <v>113</v>
      </c>
      <c r="BM220" s="188" t="s">
        <v>821</v>
      </c>
    </row>
    <row r="221" s="2" customFormat="1">
      <c r="A221" s="41"/>
      <c r="B221" s="42"/>
      <c r="C221" s="41"/>
      <c r="D221" s="190" t="s">
        <v>338</v>
      </c>
      <c r="E221" s="41"/>
      <c r="F221" s="191" t="s">
        <v>8603</v>
      </c>
      <c r="G221" s="41"/>
      <c r="H221" s="41"/>
      <c r="I221" s="192"/>
      <c r="J221" s="41"/>
      <c r="K221" s="41"/>
      <c r="L221" s="42"/>
      <c r="M221" s="193"/>
      <c r="N221" s="194"/>
      <c r="O221" s="75"/>
      <c r="P221" s="75"/>
      <c r="Q221" s="75"/>
      <c r="R221" s="75"/>
      <c r="S221" s="75"/>
      <c r="T221" s="76"/>
      <c r="U221" s="41"/>
      <c r="V221" s="41"/>
      <c r="W221" s="41"/>
      <c r="X221" s="41"/>
      <c r="Y221" s="41"/>
      <c r="Z221" s="41"/>
      <c r="AA221" s="41"/>
      <c r="AB221" s="41"/>
      <c r="AC221" s="41"/>
      <c r="AD221" s="41"/>
      <c r="AE221" s="41"/>
      <c r="AT221" s="22" t="s">
        <v>338</v>
      </c>
      <c r="AU221" s="22" t="s">
        <v>79</v>
      </c>
    </row>
    <row r="222" s="2" customFormat="1" ht="37.8" customHeight="1">
      <c r="A222" s="41"/>
      <c r="B222" s="176"/>
      <c r="C222" s="177" t="s">
        <v>649</v>
      </c>
      <c r="D222" s="177" t="s">
        <v>331</v>
      </c>
      <c r="E222" s="178" t="s">
        <v>8622</v>
      </c>
      <c r="F222" s="179" t="s">
        <v>8623</v>
      </c>
      <c r="G222" s="180" t="s">
        <v>439</v>
      </c>
      <c r="H222" s="181">
        <v>75</v>
      </c>
      <c r="I222" s="182"/>
      <c r="J222" s="183">
        <f>ROUND(I222*H222,2)</f>
        <v>0</v>
      </c>
      <c r="K222" s="179" t="s">
        <v>335</v>
      </c>
      <c r="L222" s="42"/>
      <c r="M222" s="184" t="s">
        <v>3</v>
      </c>
      <c r="N222" s="185" t="s">
        <v>40</v>
      </c>
      <c r="O222" s="75"/>
      <c r="P222" s="186">
        <f>O222*H222</f>
        <v>0</v>
      </c>
      <c r="Q222" s="186">
        <v>0</v>
      </c>
      <c r="R222" s="186">
        <f>Q222*H222</f>
        <v>0</v>
      </c>
      <c r="S222" s="186">
        <v>0</v>
      </c>
      <c r="T222" s="187">
        <f>S222*H222</f>
        <v>0</v>
      </c>
      <c r="U222" s="41"/>
      <c r="V222" s="41"/>
      <c r="W222" s="41"/>
      <c r="X222" s="41"/>
      <c r="Y222" s="41"/>
      <c r="Z222" s="41"/>
      <c r="AA222" s="41"/>
      <c r="AB222" s="41"/>
      <c r="AC222" s="41"/>
      <c r="AD222" s="41"/>
      <c r="AE222" s="41"/>
      <c r="AR222" s="188" t="s">
        <v>113</v>
      </c>
      <c r="AT222" s="188" t="s">
        <v>331</v>
      </c>
      <c r="AU222" s="188" t="s">
        <v>79</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830</v>
      </c>
    </row>
    <row r="223" s="2" customFormat="1">
      <c r="A223" s="41"/>
      <c r="B223" s="42"/>
      <c r="C223" s="41"/>
      <c r="D223" s="190" t="s">
        <v>338</v>
      </c>
      <c r="E223" s="41"/>
      <c r="F223" s="191" t="s">
        <v>8624</v>
      </c>
      <c r="G223" s="41"/>
      <c r="H223" s="41"/>
      <c r="I223" s="192"/>
      <c r="J223" s="41"/>
      <c r="K223" s="41"/>
      <c r="L223" s="42"/>
      <c r="M223" s="193"/>
      <c r="N223" s="194"/>
      <c r="O223" s="75"/>
      <c r="P223" s="75"/>
      <c r="Q223" s="75"/>
      <c r="R223" s="75"/>
      <c r="S223" s="75"/>
      <c r="T223" s="76"/>
      <c r="U223" s="41"/>
      <c r="V223" s="41"/>
      <c r="W223" s="41"/>
      <c r="X223" s="41"/>
      <c r="Y223" s="41"/>
      <c r="Z223" s="41"/>
      <c r="AA223" s="41"/>
      <c r="AB223" s="41"/>
      <c r="AC223" s="41"/>
      <c r="AD223" s="41"/>
      <c r="AE223" s="41"/>
      <c r="AT223" s="22" t="s">
        <v>338</v>
      </c>
      <c r="AU223" s="22" t="s">
        <v>79</v>
      </c>
    </row>
    <row r="224" s="2" customFormat="1" ht="24.15" customHeight="1">
      <c r="A224" s="41"/>
      <c r="B224" s="176"/>
      <c r="C224" s="177" t="s">
        <v>654</v>
      </c>
      <c r="D224" s="177" t="s">
        <v>331</v>
      </c>
      <c r="E224" s="178" t="s">
        <v>8605</v>
      </c>
      <c r="F224" s="179" t="s">
        <v>8606</v>
      </c>
      <c r="G224" s="180" t="s">
        <v>8607</v>
      </c>
      <c r="H224" s="181">
        <v>1.5</v>
      </c>
      <c r="I224" s="182"/>
      <c r="J224" s="183">
        <f>ROUND(I224*H224,2)</f>
        <v>0</v>
      </c>
      <c r="K224" s="179" t="s">
        <v>335</v>
      </c>
      <c r="L224" s="42"/>
      <c r="M224" s="184" t="s">
        <v>3</v>
      </c>
      <c r="N224" s="185" t="s">
        <v>40</v>
      </c>
      <c r="O224" s="75"/>
      <c r="P224" s="186">
        <f>O224*H224</f>
        <v>0</v>
      </c>
      <c r="Q224" s="186">
        <v>0</v>
      </c>
      <c r="R224" s="186">
        <f>Q224*H224</f>
        <v>0</v>
      </c>
      <c r="S224" s="186">
        <v>0</v>
      </c>
      <c r="T224" s="187">
        <f>S224*H224</f>
        <v>0</v>
      </c>
      <c r="U224" s="41"/>
      <c r="V224" s="41"/>
      <c r="W224" s="41"/>
      <c r="X224" s="41"/>
      <c r="Y224" s="41"/>
      <c r="Z224" s="41"/>
      <c r="AA224" s="41"/>
      <c r="AB224" s="41"/>
      <c r="AC224" s="41"/>
      <c r="AD224" s="41"/>
      <c r="AE224" s="41"/>
      <c r="AR224" s="188" t="s">
        <v>113</v>
      </c>
      <c r="AT224" s="188" t="s">
        <v>331</v>
      </c>
      <c r="AU224" s="188" t="s">
        <v>79</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113</v>
      </c>
      <c r="BM224" s="188" t="s">
        <v>840</v>
      </c>
    </row>
    <row r="225" s="2" customFormat="1">
      <c r="A225" s="41"/>
      <c r="B225" s="42"/>
      <c r="C225" s="41"/>
      <c r="D225" s="190" t="s">
        <v>338</v>
      </c>
      <c r="E225" s="41"/>
      <c r="F225" s="191" t="s">
        <v>8608</v>
      </c>
      <c r="G225" s="41"/>
      <c r="H225" s="41"/>
      <c r="I225" s="192"/>
      <c r="J225" s="41"/>
      <c r="K225" s="41"/>
      <c r="L225" s="42"/>
      <c r="M225" s="193"/>
      <c r="N225" s="194"/>
      <c r="O225" s="75"/>
      <c r="P225" s="75"/>
      <c r="Q225" s="75"/>
      <c r="R225" s="75"/>
      <c r="S225" s="75"/>
      <c r="T225" s="76"/>
      <c r="U225" s="41"/>
      <c r="V225" s="41"/>
      <c r="W225" s="41"/>
      <c r="X225" s="41"/>
      <c r="Y225" s="41"/>
      <c r="Z225" s="41"/>
      <c r="AA225" s="41"/>
      <c r="AB225" s="41"/>
      <c r="AC225" s="41"/>
      <c r="AD225" s="41"/>
      <c r="AE225" s="41"/>
      <c r="AT225" s="22" t="s">
        <v>338</v>
      </c>
      <c r="AU225" s="22" t="s">
        <v>79</v>
      </c>
    </row>
    <row r="226" s="15" customFormat="1">
      <c r="A226" s="15"/>
      <c r="B226" s="217"/>
      <c r="C226" s="15"/>
      <c r="D226" s="195" t="s">
        <v>442</v>
      </c>
      <c r="E226" s="218" t="s">
        <v>3</v>
      </c>
      <c r="F226" s="219" t="s">
        <v>8188</v>
      </c>
      <c r="G226" s="15"/>
      <c r="H226" s="218" t="s">
        <v>3</v>
      </c>
      <c r="I226" s="220"/>
      <c r="J226" s="15"/>
      <c r="K226" s="15"/>
      <c r="L226" s="217"/>
      <c r="M226" s="221"/>
      <c r="N226" s="222"/>
      <c r="O226" s="222"/>
      <c r="P226" s="222"/>
      <c r="Q226" s="222"/>
      <c r="R226" s="222"/>
      <c r="S226" s="222"/>
      <c r="T226" s="223"/>
      <c r="U226" s="15"/>
      <c r="V226" s="15"/>
      <c r="W226" s="15"/>
      <c r="X226" s="15"/>
      <c r="Y226" s="15"/>
      <c r="Z226" s="15"/>
      <c r="AA226" s="15"/>
      <c r="AB226" s="15"/>
      <c r="AC226" s="15"/>
      <c r="AD226" s="15"/>
      <c r="AE226" s="15"/>
      <c r="AT226" s="218" t="s">
        <v>442</v>
      </c>
      <c r="AU226" s="218" t="s">
        <v>79</v>
      </c>
      <c r="AV226" s="15" t="s">
        <v>76</v>
      </c>
      <c r="AW226" s="15" t="s">
        <v>31</v>
      </c>
      <c r="AX226" s="15" t="s">
        <v>69</v>
      </c>
      <c r="AY226" s="218" t="s">
        <v>328</v>
      </c>
    </row>
    <row r="227" s="13" customFormat="1">
      <c r="A227" s="13"/>
      <c r="B227" s="201"/>
      <c r="C227" s="13"/>
      <c r="D227" s="195" t="s">
        <v>442</v>
      </c>
      <c r="E227" s="202" t="s">
        <v>3</v>
      </c>
      <c r="F227" s="203" t="s">
        <v>9395</v>
      </c>
      <c r="G227" s="13"/>
      <c r="H227" s="204">
        <v>1.5</v>
      </c>
      <c r="I227" s="205"/>
      <c r="J227" s="13"/>
      <c r="K227" s="13"/>
      <c r="L227" s="201"/>
      <c r="M227" s="206"/>
      <c r="N227" s="207"/>
      <c r="O227" s="207"/>
      <c r="P227" s="207"/>
      <c r="Q227" s="207"/>
      <c r="R227" s="207"/>
      <c r="S227" s="207"/>
      <c r="T227" s="208"/>
      <c r="U227" s="13"/>
      <c r="V227" s="13"/>
      <c r="W227" s="13"/>
      <c r="X227" s="13"/>
      <c r="Y227" s="13"/>
      <c r="Z227" s="13"/>
      <c r="AA227" s="13"/>
      <c r="AB227" s="13"/>
      <c r="AC227" s="13"/>
      <c r="AD227" s="13"/>
      <c r="AE227" s="13"/>
      <c r="AT227" s="202" t="s">
        <v>442</v>
      </c>
      <c r="AU227" s="202" t="s">
        <v>79</v>
      </c>
      <c r="AV227" s="13" t="s">
        <v>79</v>
      </c>
      <c r="AW227" s="13" t="s">
        <v>31</v>
      </c>
      <c r="AX227" s="13" t="s">
        <v>69</v>
      </c>
      <c r="AY227" s="202" t="s">
        <v>328</v>
      </c>
    </row>
    <row r="228" s="14" customFormat="1">
      <c r="A228" s="14"/>
      <c r="B228" s="209"/>
      <c r="C228" s="14"/>
      <c r="D228" s="195" t="s">
        <v>442</v>
      </c>
      <c r="E228" s="210" t="s">
        <v>3</v>
      </c>
      <c r="F228" s="211" t="s">
        <v>452</v>
      </c>
      <c r="G228" s="14"/>
      <c r="H228" s="212">
        <v>1.5</v>
      </c>
      <c r="I228" s="213"/>
      <c r="J228" s="14"/>
      <c r="K228" s="14"/>
      <c r="L228" s="209"/>
      <c r="M228" s="214"/>
      <c r="N228" s="215"/>
      <c r="O228" s="215"/>
      <c r="P228" s="215"/>
      <c r="Q228" s="215"/>
      <c r="R228" s="215"/>
      <c r="S228" s="215"/>
      <c r="T228" s="216"/>
      <c r="U228" s="14"/>
      <c r="V228" s="14"/>
      <c r="W228" s="14"/>
      <c r="X228" s="14"/>
      <c r="Y228" s="14"/>
      <c r="Z228" s="14"/>
      <c r="AA228" s="14"/>
      <c r="AB228" s="14"/>
      <c r="AC228" s="14"/>
      <c r="AD228" s="14"/>
      <c r="AE228" s="14"/>
      <c r="AT228" s="210" t="s">
        <v>442</v>
      </c>
      <c r="AU228" s="210" t="s">
        <v>79</v>
      </c>
      <c r="AV228" s="14" t="s">
        <v>113</v>
      </c>
      <c r="AW228" s="14" t="s">
        <v>31</v>
      </c>
      <c r="AX228" s="14" t="s">
        <v>76</v>
      </c>
      <c r="AY228" s="210" t="s">
        <v>328</v>
      </c>
    </row>
    <row r="229" s="2" customFormat="1" ht="24.15" customHeight="1">
      <c r="A229" s="41"/>
      <c r="B229" s="176"/>
      <c r="C229" s="177" t="s">
        <v>661</v>
      </c>
      <c r="D229" s="177" t="s">
        <v>331</v>
      </c>
      <c r="E229" s="178" t="s">
        <v>8610</v>
      </c>
      <c r="F229" s="179" t="s">
        <v>8611</v>
      </c>
      <c r="G229" s="180" t="s">
        <v>585</v>
      </c>
      <c r="H229" s="181">
        <v>0.002</v>
      </c>
      <c r="I229" s="182"/>
      <c r="J229" s="183">
        <f>ROUND(I229*H229,2)</f>
        <v>0</v>
      </c>
      <c r="K229" s="179" t="s">
        <v>335</v>
      </c>
      <c r="L229" s="42"/>
      <c r="M229" s="184" t="s">
        <v>3</v>
      </c>
      <c r="N229" s="185" t="s">
        <v>40</v>
      </c>
      <c r="O229" s="75"/>
      <c r="P229" s="186">
        <f>O229*H229</f>
        <v>0</v>
      </c>
      <c r="Q229" s="186">
        <v>0</v>
      </c>
      <c r="R229" s="186">
        <f>Q229*H229</f>
        <v>0</v>
      </c>
      <c r="S229" s="186">
        <v>0</v>
      </c>
      <c r="T229" s="187">
        <f>S229*H229</f>
        <v>0</v>
      </c>
      <c r="U229" s="41"/>
      <c r="V229" s="41"/>
      <c r="W229" s="41"/>
      <c r="X229" s="41"/>
      <c r="Y229" s="41"/>
      <c r="Z229" s="41"/>
      <c r="AA229" s="41"/>
      <c r="AB229" s="41"/>
      <c r="AC229" s="41"/>
      <c r="AD229" s="41"/>
      <c r="AE229" s="41"/>
      <c r="AR229" s="188" t="s">
        <v>113</v>
      </c>
      <c r="AT229" s="188" t="s">
        <v>331</v>
      </c>
      <c r="AU229" s="188" t="s">
        <v>79</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850</v>
      </c>
    </row>
    <row r="230" s="2" customFormat="1">
      <c r="A230" s="41"/>
      <c r="B230" s="42"/>
      <c r="C230" s="41"/>
      <c r="D230" s="190" t="s">
        <v>338</v>
      </c>
      <c r="E230" s="41"/>
      <c r="F230" s="191" t="s">
        <v>8612</v>
      </c>
      <c r="G230" s="41"/>
      <c r="H230" s="41"/>
      <c r="I230" s="192"/>
      <c r="J230" s="41"/>
      <c r="K230" s="41"/>
      <c r="L230" s="42"/>
      <c r="M230" s="193"/>
      <c r="N230" s="194"/>
      <c r="O230" s="75"/>
      <c r="P230" s="75"/>
      <c r="Q230" s="75"/>
      <c r="R230" s="75"/>
      <c r="S230" s="75"/>
      <c r="T230" s="76"/>
      <c r="U230" s="41"/>
      <c r="V230" s="41"/>
      <c r="W230" s="41"/>
      <c r="X230" s="41"/>
      <c r="Y230" s="41"/>
      <c r="Z230" s="41"/>
      <c r="AA230" s="41"/>
      <c r="AB230" s="41"/>
      <c r="AC230" s="41"/>
      <c r="AD230" s="41"/>
      <c r="AE230" s="41"/>
      <c r="AT230" s="22" t="s">
        <v>338</v>
      </c>
      <c r="AU230" s="22" t="s">
        <v>79</v>
      </c>
    </row>
    <row r="231" s="13" customFormat="1">
      <c r="A231" s="13"/>
      <c r="B231" s="201"/>
      <c r="C231" s="13"/>
      <c r="D231" s="195" t="s">
        <v>442</v>
      </c>
      <c r="E231" s="202" t="s">
        <v>3</v>
      </c>
      <c r="F231" s="203" t="s">
        <v>9406</v>
      </c>
      <c r="G231" s="13"/>
      <c r="H231" s="204">
        <v>0.002</v>
      </c>
      <c r="I231" s="205"/>
      <c r="J231" s="13"/>
      <c r="K231" s="13"/>
      <c r="L231" s="201"/>
      <c r="M231" s="206"/>
      <c r="N231" s="207"/>
      <c r="O231" s="207"/>
      <c r="P231" s="207"/>
      <c r="Q231" s="207"/>
      <c r="R231" s="207"/>
      <c r="S231" s="207"/>
      <c r="T231" s="208"/>
      <c r="U231" s="13"/>
      <c r="V231" s="13"/>
      <c r="W231" s="13"/>
      <c r="X231" s="13"/>
      <c r="Y231" s="13"/>
      <c r="Z231" s="13"/>
      <c r="AA231" s="13"/>
      <c r="AB231" s="13"/>
      <c r="AC231" s="13"/>
      <c r="AD231" s="13"/>
      <c r="AE231" s="13"/>
      <c r="AT231" s="202" t="s">
        <v>442</v>
      </c>
      <c r="AU231" s="202" t="s">
        <v>79</v>
      </c>
      <c r="AV231" s="13" t="s">
        <v>79</v>
      </c>
      <c r="AW231" s="13" t="s">
        <v>31</v>
      </c>
      <c r="AX231" s="13" t="s">
        <v>69</v>
      </c>
      <c r="AY231" s="202" t="s">
        <v>328</v>
      </c>
    </row>
    <row r="232" s="14" customFormat="1">
      <c r="A232" s="14"/>
      <c r="B232" s="209"/>
      <c r="C232" s="14"/>
      <c r="D232" s="195" t="s">
        <v>442</v>
      </c>
      <c r="E232" s="210" t="s">
        <v>3</v>
      </c>
      <c r="F232" s="211" t="s">
        <v>452</v>
      </c>
      <c r="G232" s="14"/>
      <c r="H232" s="212">
        <v>0.002</v>
      </c>
      <c r="I232" s="213"/>
      <c r="J232" s="14"/>
      <c r="K232" s="14"/>
      <c r="L232" s="209"/>
      <c r="M232" s="214"/>
      <c r="N232" s="215"/>
      <c r="O232" s="215"/>
      <c r="P232" s="215"/>
      <c r="Q232" s="215"/>
      <c r="R232" s="215"/>
      <c r="S232" s="215"/>
      <c r="T232" s="216"/>
      <c r="U232" s="14"/>
      <c r="V232" s="14"/>
      <c r="W232" s="14"/>
      <c r="X232" s="14"/>
      <c r="Y232" s="14"/>
      <c r="Z232" s="14"/>
      <c r="AA232" s="14"/>
      <c r="AB232" s="14"/>
      <c r="AC232" s="14"/>
      <c r="AD232" s="14"/>
      <c r="AE232" s="14"/>
      <c r="AT232" s="210" t="s">
        <v>442</v>
      </c>
      <c r="AU232" s="210" t="s">
        <v>79</v>
      </c>
      <c r="AV232" s="14" t="s">
        <v>113</v>
      </c>
      <c r="AW232" s="14" t="s">
        <v>31</v>
      </c>
      <c r="AX232" s="14" t="s">
        <v>76</v>
      </c>
      <c r="AY232" s="210" t="s">
        <v>328</v>
      </c>
    </row>
    <row r="233" s="2" customFormat="1" ht="16.5" customHeight="1">
      <c r="A233" s="41"/>
      <c r="B233" s="176"/>
      <c r="C233" s="224" t="s">
        <v>666</v>
      </c>
      <c r="D233" s="224" t="s">
        <v>539</v>
      </c>
      <c r="E233" s="225" t="s">
        <v>8617</v>
      </c>
      <c r="F233" s="226" t="s">
        <v>8618</v>
      </c>
      <c r="G233" s="227" t="s">
        <v>1388</v>
      </c>
      <c r="H233" s="228">
        <v>2.25</v>
      </c>
      <c r="I233" s="229"/>
      <c r="J233" s="230">
        <f>ROUND(I233*H233,2)</f>
        <v>0</v>
      </c>
      <c r="K233" s="226" t="s">
        <v>335</v>
      </c>
      <c r="L233" s="231"/>
      <c r="M233" s="232" t="s">
        <v>3</v>
      </c>
      <c r="N233" s="233" t="s">
        <v>40</v>
      </c>
      <c r="O233" s="75"/>
      <c r="P233" s="186">
        <f>O233*H233</f>
        <v>0</v>
      </c>
      <c r="Q233" s="186">
        <v>0</v>
      </c>
      <c r="R233" s="186">
        <f>Q233*H233</f>
        <v>0</v>
      </c>
      <c r="S233" s="186">
        <v>0</v>
      </c>
      <c r="T233" s="187">
        <f>S233*H233</f>
        <v>0</v>
      </c>
      <c r="U233" s="41"/>
      <c r="V233" s="41"/>
      <c r="W233" s="41"/>
      <c r="X233" s="41"/>
      <c r="Y233" s="41"/>
      <c r="Z233" s="41"/>
      <c r="AA233" s="41"/>
      <c r="AB233" s="41"/>
      <c r="AC233" s="41"/>
      <c r="AD233" s="41"/>
      <c r="AE233" s="41"/>
      <c r="AR233" s="188" t="s">
        <v>171</v>
      </c>
      <c r="AT233" s="188" t="s">
        <v>539</v>
      </c>
      <c r="AU233" s="188" t="s">
        <v>79</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113</v>
      </c>
      <c r="BM233" s="188" t="s">
        <v>862</v>
      </c>
    </row>
    <row r="234" s="15" customFormat="1">
      <c r="A234" s="15"/>
      <c r="B234" s="217"/>
      <c r="C234" s="15"/>
      <c r="D234" s="195" t="s">
        <v>442</v>
      </c>
      <c r="E234" s="218" t="s">
        <v>3</v>
      </c>
      <c r="F234" s="219" t="s">
        <v>9399</v>
      </c>
      <c r="G234" s="15"/>
      <c r="H234" s="218" t="s">
        <v>3</v>
      </c>
      <c r="I234" s="220"/>
      <c r="J234" s="15"/>
      <c r="K234" s="15"/>
      <c r="L234" s="217"/>
      <c r="M234" s="221"/>
      <c r="N234" s="222"/>
      <c r="O234" s="222"/>
      <c r="P234" s="222"/>
      <c r="Q234" s="222"/>
      <c r="R234" s="222"/>
      <c r="S234" s="222"/>
      <c r="T234" s="223"/>
      <c r="U234" s="15"/>
      <c r="V234" s="15"/>
      <c r="W234" s="15"/>
      <c r="X234" s="15"/>
      <c r="Y234" s="15"/>
      <c r="Z234" s="15"/>
      <c r="AA234" s="15"/>
      <c r="AB234" s="15"/>
      <c r="AC234" s="15"/>
      <c r="AD234" s="15"/>
      <c r="AE234" s="15"/>
      <c r="AT234" s="218" t="s">
        <v>442</v>
      </c>
      <c r="AU234" s="218" t="s">
        <v>79</v>
      </c>
      <c r="AV234" s="15" t="s">
        <v>76</v>
      </c>
      <c r="AW234" s="15" t="s">
        <v>31</v>
      </c>
      <c r="AX234" s="15" t="s">
        <v>69</v>
      </c>
      <c r="AY234" s="218" t="s">
        <v>328</v>
      </c>
    </row>
    <row r="235" s="13" customFormat="1">
      <c r="A235" s="13"/>
      <c r="B235" s="201"/>
      <c r="C235" s="13"/>
      <c r="D235" s="195" t="s">
        <v>442</v>
      </c>
      <c r="E235" s="202" t="s">
        <v>3</v>
      </c>
      <c r="F235" s="203" t="s">
        <v>9400</v>
      </c>
      <c r="G235" s="13"/>
      <c r="H235" s="204">
        <v>2.25</v>
      </c>
      <c r="I235" s="205"/>
      <c r="J235" s="13"/>
      <c r="K235" s="13"/>
      <c r="L235" s="201"/>
      <c r="M235" s="206"/>
      <c r="N235" s="207"/>
      <c r="O235" s="207"/>
      <c r="P235" s="207"/>
      <c r="Q235" s="207"/>
      <c r="R235" s="207"/>
      <c r="S235" s="207"/>
      <c r="T235" s="208"/>
      <c r="U235" s="13"/>
      <c r="V235" s="13"/>
      <c r="W235" s="13"/>
      <c r="X235" s="13"/>
      <c r="Y235" s="13"/>
      <c r="Z235" s="13"/>
      <c r="AA235" s="13"/>
      <c r="AB235" s="13"/>
      <c r="AC235" s="13"/>
      <c r="AD235" s="13"/>
      <c r="AE235" s="13"/>
      <c r="AT235" s="202" t="s">
        <v>442</v>
      </c>
      <c r="AU235" s="202" t="s">
        <v>79</v>
      </c>
      <c r="AV235" s="13" t="s">
        <v>79</v>
      </c>
      <c r="AW235" s="13" t="s">
        <v>31</v>
      </c>
      <c r="AX235" s="13" t="s">
        <v>69</v>
      </c>
      <c r="AY235" s="202" t="s">
        <v>328</v>
      </c>
    </row>
    <row r="236" s="14" customFormat="1">
      <c r="A236" s="14"/>
      <c r="B236" s="209"/>
      <c r="C236" s="14"/>
      <c r="D236" s="195" t="s">
        <v>442</v>
      </c>
      <c r="E236" s="210" t="s">
        <v>3</v>
      </c>
      <c r="F236" s="211" t="s">
        <v>452</v>
      </c>
      <c r="G236" s="14"/>
      <c r="H236" s="212">
        <v>2.25</v>
      </c>
      <c r="I236" s="213"/>
      <c r="J236" s="14"/>
      <c r="K236" s="14"/>
      <c r="L236" s="209"/>
      <c r="M236" s="214"/>
      <c r="N236" s="215"/>
      <c r="O236" s="215"/>
      <c r="P236" s="215"/>
      <c r="Q236" s="215"/>
      <c r="R236" s="215"/>
      <c r="S236" s="215"/>
      <c r="T236" s="216"/>
      <c r="U236" s="14"/>
      <c r="V236" s="14"/>
      <c r="W236" s="14"/>
      <c r="X236" s="14"/>
      <c r="Y236" s="14"/>
      <c r="Z236" s="14"/>
      <c r="AA236" s="14"/>
      <c r="AB236" s="14"/>
      <c r="AC236" s="14"/>
      <c r="AD236" s="14"/>
      <c r="AE236" s="14"/>
      <c r="AT236" s="210" t="s">
        <v>442</v>
      </c>
      <c r="AU236" s="210" t="s">
        <v>79</v>
      </c>
      <c r="AV236" s="14" t="s">
        <v>113</v>
      </c>
      <c r="AW236" s="14" t="s">
        <v>31</v>
      </c>
      <c r="AX236" s="14" t="s">
        <v>76</v>
      </c>
      <c r="AY236" s="210" t="s">
        <v>328</v>
      </c>
    </row>
    <row r="237" s="2" customFormat="1" ht="37.8" customHeight="1">
      <c r="A237" s="41"/>
      <c r="B237" s="176"/>
      <c r="C237" s="177" t="s">
        <v>671</v>
      </c>
      <c r="D237" s="177" t="s">
        <v>331</v>
      </c>
      <c r="E237" s="178" t="s">
        <v>8417</v>
      </c>
      <c r="F237" s="179" t="s">
        <v>8418</v>
      </c>
      <c r="G237" s="180" t="s">
        <v>439</v>
      </c>
      <c r="H237" s="181">
        <v>75</v>
      </c>
      <c r="I237" s="182"/>
      <c r="J237" s="183">
        <f>ROUND(I237*H237,2)</f>
        <v>0</v>
      </c>
      <c r="K237" s="179" t="s">
        <v>335</v>
      </c>
      <c r="L237" s="42"/>
      <c r="M237" s="184" t="s">
        <v>3</v>
      </c>
      <c r="N237" s="185" t="s">
        <v>40</v>
      </c>
      <c r="O237" s="75"/>
      <c r="P237" s="186">
        <f>O237*H237</f>
        <v>0</v>
      </c>
      <c r="Q237" s="186">
        <v>0</v>
      </c>
      <c r="R237" s="186">
        <f>Q237*H237</f>
        <v>0</v>
      </c>
      <c r="S237" s="186">
        <v>0</v>
      </c>
      <c r="T237" s="187">
        <f>S237*H237</f>
        <v>0</v>
      </c>
      <c r="U237" s="41"/>
      <c r="V237" s="41"/>
      <c r="W237" s="41"/>
      <c r="X237" s="41"/>
      <c r="Y237" s="41"/>
      <c r="Z237" s="41"/>
      <c r="AA237" s="41"/>
      <c r="AB237" s="41"/>
      <c r="AC237" s="41"/>
      <c r="AD237" s="41"/>
      <c r="AE237" s="41"/>
      <c r="AR237" s="188" t="s">
        <v>113</v>
      </c>
      <c r="AT237" s="188" t="s">
        <v>331</v>
      </c>
      <c r="AU237" s="188" t="s">
        <v>79</v>
      </c>
      <c r="AY237" s="22" t="s">
        <v>328</v>
      </c>
      <c r="BE237" s="189">
        <f>IF(N237="základní",J237,0)</f>
        <v>0</v>
      </c>
      <c r="BF237" s="189">
        <f>IF(N237="snížená",J237,0)</f>
        <v>0</v>
      </c>
      <c r="BG237" s="189">
        <f>IF(N237="zákl. přenesená",J237,0)</f>
        <v>0</v>
      </c>
      <c r="BH237" s="189">
        <f>IF(N237="sníž. přenesená",J237,0)</f>
        <v>0</v>
      </c>
      <c r="BI237" s="189">
        <f>IF(N237="nulová",J237,0)</f>
        <v>0</v>
      </c>
      <c r="BJ237" s="22" t="s">
        <v>76</v>
      </c>
      <c r="BK237" s="189">
        <f>ROUND(I237*H237,2)</f>
        <v>0</v>
      </c>
      <c r="BL237" s="22" t="s">
        <v>113</v>
      </c>
      <c r="BM237" s="188" t="s">
        <v>177</v>
      </c>
    </row>
    <row r="238" s="2" customFormat="1">
      <c r="A238" s="41"/>
      <c r="B238" s="42"/>
      <c r="C238" s="41"/>
      <c r="D238" s="190" t="s">
        <v>338</v>
      </c>
      <c r="E238" s="41"/>
      <c r="F238" s="191" t="s">
        <v>8419</v>
      </c>
      <c r="G238" s="41"/>
      <c r="H238" s="41"/>
      <c r="I238" s="192"/>
      <c r="J238" s="41"/>
      <c r="K238" s="41"/>
      <c r="L238" s="42"/>
      <c r="M238" s="193"/>
      <c r="N238" s="194"/>
      <c r="O238" s="75"/>
      <c r="P238" s="75"/>
      <c r="Q238" s="75"/>
      <c r="R238" s="75"/>
      <c r="S238" s="75"/>
      <c r="T238" s="76"/>
      <c r="U238" s="41"/>
      <c r="V238" s="41"/>
      <c r="W238" s="41"/>
      <c r="X238" s="41"/>
      <c r="Y238" s="41"/>
      <c r="Z238" s="41"/>
      <c r="AA238" s="41"/>
      <c r="AB238" s="41"/>
      <c r="AC238" s="41"/>
      <c r="AD238" s="41"/>
      <c r="AE238" s="41"/>
      <c r="AT238" s="22" t="s">
        <v>338</v>
      </c>
      <c r="AU238" s="22" t="s">
        <v>79</v>
      </c>
    </row>
    <row r="239" s="2" customFormat="1" ht="16.5" customHeight="1">
      <c r="A239" s="41"/>
      <c r="B239" s="176"/>
      <c r="C239" s="224" t="s">
        <v>676</v>
      </c>
      <c r="D239" s="224" t="s">
        <v>539</v>
      </c>
      <c r="E239" s="225" t="s">
        <v>8420</v>
      </c>
      <c r="F239" s="226" t="s">
        <v>8421</v>
      </c>
      <c r="G239" s="227" t="s">
        <v>585</v>
      </c>
      <c r="H239" s="228">
        <v>2.25</v>
      </c>
      <c r="I239" s="229"/>
      <c r="J239" s="230">
        <f>ROUND(I239*H239,2)</f>
        <v>0</v>
      </c>
      <c r="K239" s="226" t="s">
        <v>335</v>
      </c>
      <c r="L239" s="231"/>
      <c r="M239" s="232" t="s">
        <v>3</v>
      </c>
      <c r="N239" s="233" t="s">
        <v>40</v>
      </c>
      <c r="O239" s="75"/>
      <c r="P239" s="186">
        <f>O239*H239</f>
        <v>0</v>
      </c>
      <c r="Q239" s="186">
        <v>0</v>
      </c>
      <c r="R239" s="186">
        <f>Q239*H239</f>
        <v>0</v>
      </c>
      <c r="S239" s="186">
        <v>0</v>
      </c>
      <c r="T239" s="187">
        <f>S239*H239</f>
        <v>0</v>
      </c>
      <c r="U239" s="41"/>
      <c r="V239" s="41"/>
      <c r="W239" s="41"/>
      <c r="X239" s="41"/>
      <c r="Y239" s="41"/>
      <c r="Z239" s="41"/>
      <c r="AA239" s="41"/>
      <c r="AB239" s="41"/>
      <c r="AC239" s="41"/>
      <c r="AD239" s="41"/>
      <c r="AE239" s="41"/>
      <c r="AR239" s="188" t="s">
        <v>171</v>
      </c>
      <c r="AT239" s="188" t="s">
        <v>539</v>
      </c>
      <c r="AU239" s="188" t="s">
        <v>79</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113</v>
      </c>
      <c r="BM239" s="188" t="s">
        <v>879</v>
      </c>
    </row>
    <row r="240" s="15" customFormat="1">
      <c r="A240" s="15"/>
      <c r="B240" s="217"/>
      <c r="C240" s="15"/>
      <c r="D240" s="195" t="s">
        <v>442</v>
      </c>
      <c r="E240" s="218" t="s">
        <v>3</v>
      </c>
      <c r="F240" s="219" t="s">
        <v>8642</v>
      </c>
      <c r="G240" s="15"/>
      <c r="H240" s="218" t="s">
        <v>3</v>
      </c>
      <c r="I240" s="220"/>
      <c r="J240" s="15"/>
      <c r="K240" s="15"/>
      <c r="L240" s="217"/>
      <c r="M240" s="221"/>
      <c r="N240" s="222"/>
      <c r="O240" s="222"/>
      <c r="P240" s="222"/>
      <c r="Q240" s="222"/>
      <c r="R240" s="222"/>
      <c r="S240" s="222"/>
      <c r="T240" s="223"/>
      <c r="U240" s="15"/>
      <c r="V240" s="15"/>
      <c r="W240" s="15"/>
      <c r="X240" s="15"/>
      <c r="Y240" s="15"/>
      <c r="Z240" s="15"/>
      <c r="AA240" s="15"/>
      <c r="AB240" s="15"/>
      <c r="AC240" s="15"/>
      <c r="AD240" s="15"/>
      <c r="AE240" s="15"/>
      <c r="AT240" s="218" t="s">
        <v>442</v>
      </c>
      <c r="AU240" s="218" t="s">
        <v>79</v>
      </c>
      <c r="AV240" s="15" t="s">
        <v>76</v>
      </c>
      <c r="AW240" s="15" t="s">
        <v>31</v>
      </c>
      <c r="AX240" s="15" t="s">
        <v>69</v>
      </c>
      <c r="AY240" s="218" t="s">
        <v>328</v>
      </c>
    </row>
    <row r="241" s="13" customFormat="1">
      <c r="A241" s="13"/>
      <c r="B241" s="201"/>
      <c r="C241" s="13"/>
      <c r="D241" s="195" t="s">
        <v>442</v>
      </c>
      <c r="E241" s="202" t="s">
        <v>3</v>
      </c>
      <c r="F241" s="203" t="s">
        <v>9401</v>
      </c>
      <c r="G241" s="13"/>
      <c r="H241" s="204">
        <v>2.25</v>
      </c>
      <c r="I241" s="205"/>
      <c r="J241" s="13"/>
      <c r="K241" s="13"/>
      <c r="L241" s="201"/>
      <c r="M241" s="206"/>
      <c r="N241" s="207"/>
      <c r="O241" s="207"/>
      <c r="P241" s="207"/>
      <c r="Q241" s="207"/>
      <c r="R241" s="207"/>
      <c r="S241" s="207"/>
      <c r="T241" s="208"/>
      <c r="U241" s="13"/>
      <c r="V241" s="13"/>
      <c r="W241" s="13"/>
      <c r="X241" s="13"/>
      <c r="Y241" s="13"/>
      <c r="Z241" s="13"/>
      <c r="AA241" s="13"/>
      <c r="AB241" s="13"/>
      <c r="AC241" s="13"/>
      <c r="AD241" s="13"/>
      <c r="AE241" s="13"/>
      <c r="AT241" s="202" t="s">
        <v>442</v>
      </c>
      <c r="AU241" s="202" t="s">
        <v>79</v>
      </c>
      <c r="AV241" s="13" t="s">
        <v>79</v>
      </c>
      <c r="AW241" s="13" t="s">
        <v>31</v>
      </c>
      <c r="AX241" s="13" t="s">
        <v>69</v>
      </c>
      <c r="AY241" s="202" t="s">
        <v>328</v>
      </c>
    </row>
    <row r="242" s="14" customFormat="1">
      <c r="A242" s="14"/>
      <c r="B242" s="209"/>
      <c r="C242" s="14"/>
      <c r="D242" s="195" t="s">
        <v>442</v>
      </c>
      <c r="E242" s="210" t="s">
        <v>3</v>
      </c>
      <c r="F242" s="211" t="s">
        <v>452</v>
      </c>
      <c r="G242" s="14"/>
      <c r="H242" s="212">
        <v>2.25</v>
      </c>
      <c r="I242" s="213"/>
      <c r="J242" s="14"/>
      <c r="K242" s="14"/>
      <c r="L242" s="209"/>
      <c r="M242" s="214"/>
      <c r="N242" s="215"/>
      <c r="O242" s="215"/>
      <c r="P242" s="215"/>
      <c r="Q242" s="215"/>
      <c r="R242" s="215"/>
      <c r="S242" s="215"/>
      <c r="T242" s="216"/>
      <c r="U242" s="14"/>
      <c r="V242" s="14"/>
      <c r="W242" s="14"/>
      <c r="X242" s="14"/>
      <c r="Y242" s="14"/>
      <c r="Z242" s="14"/>
      <c r="AA242" s="14"/>
      <c r="AB242" s="14"/>
      <c r="AC242" s="14"/>
      <c r="AD242" s="14"/>
      <c r="AE242" s="14"/>
      <c r="AT242" s="210" t="s">
        <v>442</v>
      </c>
      <c r="AU242" s="210" t="s">
        <v>79</v>
      </c>
      <c r="AV242" s="14" t="s">
        <v>113</v>
      </c>
      <c r="AW242" s="14" t="s">
        <v>31</v>
      </c>
      <c r="AX242" s="14" t="s">
        <v>76</v>
      </c>
      <c r="AY242" s="210" t="s">
        <v>328</v>
      </c>
    </row>
    <row r="243" s="2" customFormat="1" ht="24.15" customHeight="1">
      <c r="A243" s="41"/>
      <c r="B243" s="176"/>
      <c r="C243" s="177" t="s">
        <v>682</v>
      </c>
      <c r="D243" s="177" t="s">
        <v>331</v>
      </c>
      <c r="E243" s="178" t="s">
        <v>9054</v>
      </c>
      <c r="F243" s="179" t="s">
        <v>8635</v>
      </c>
      <c r="G243" s="180" t="s">
        <v>439</v>
      </c>
      <c r="H243" s="181">
        <v>7.2000000000000002</v>
      </c>
      <c r="I243" s="182"/>
      <c r="J243" s="183">
        <f>ROUND(I243*H243,2)</f>
        <v>0</v>
      </c>
      <c r="K243" s="179" t="s">
        <v>335</v>
      </c>
      <c r="L243" s="42"/>
      <c r="M243" s="184" t="s">
        <v>3</v>
      </c>
      <c r="N243" s="185" t="s">
        <v>40</v>
      </c>
      <c r="O243" s="75"/>
      <c r="P243" s="186">
        <f>O243*H243</f>
        <v>0</v>
      </c>
      <c r="Q243" s="186">
        <v>0</v>
      </c>
      <c r="R243" s="186">
        <f>Q243*H243</f>
        <v>0</v>
      </c>
      <c r="S243" s="186">
        <v>0</v>
      </c>
      <c r="T243" s="187">
        <f>S243*H243</f>
        <v>0</v>
      </c>
      <c r="U243" s="41"/>
      <c r="V243" s="41"/>
      <c r="W243" s="41"/>
      <c r="X243" s="41"/>
      <c r="Y243" s="41"/>
      <c r="Z243" s="41"/>
      <c r="AA243" s="41"/>
      <c r="AB243" s="41"/>
      <c r="AC243" s="41"/>
      <c r="AD243" s="41"/>
      <c r="AE243" s="41"/>
      <c r="AR243" s="188" t="s">
        <v>113</v>
      </c>
      <c r="AT243" s="188" t="s">
        <v>331</v>
      </c>
      <c r="AU243" s="188" t="s">
        <v>79</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113</v>
      </c>
      <c r="BM243" s="188" t="s">
        <v>896</v>
      </c>
    </row>
    <row r="244" s="2" customFormat="1">
      <c r="A244" s="41"/>
      <c r="B244" s="42"/>
      <c r="C244" s="41"/>
      <c r="D244" s="190" t="s">
        <v>338</v>
      </c>
      <c r="E244" s="41"/>
      <c r="F244" s="191" t="s">
        <v>9055</v>
      </c>
      <c r="G244" s="41"/>
      <c r="H244" s="41"/>
      <c r="I244" s="192"/>
      <c r="J244" s="41"/>
      <c r="K244" s="41"/>
      <c r="L244" s="42"/>
      <c r="M244" s="193"/>
      <c r="N244" s="194"/>
      <c r="O244" s="75"/>
      <c r="P244" s="75"/>
      <c r="Q244" s="75"/>
      <c r="R244" s="75"/>
      <c r="S244" s="75"/>
      <c r="T244" s="76"/>
      <c r="U244" s="41"/>
      <c r="V244" s="41"/>
      <c r="W244" s="41"/>
      <c r="X244" s="41"/>
      <c r="Y244" s="41"/>
      <c r="Z244" s="41"/>
      <c r="AA244" s="41"/>
      <c r="AB244" s="41"/>
      <c r="AC244" s="41"/>
      <c r="AD244" s="41"/>
      <c r="AE244" s="41"/>
      <c r="AT244" s="22" t="s">
        <v>338</v>
      </c>
      <c r="AU244" s="22" t="s">
        <v>79</v>
      </c>
    </row>
    <row r="245" s="15" customFormat="1">
      <c r="A245" s="15"/>
      <c r="B245" s="217"/>
      <c r="C245" s="15"/>
      <c r="D245" s="195" t="s">
        <v>442</v>
      </c>
      <c r="E245" s="218" t="s">
        <v>3</v>
      </c>
      <c r="F245" s="219" t="s">
        <v>8636</v>
      </c>
      <c r="G245" s="15"/>
      <c r="H245" s="218" t="s">
        <v>3</v>
      </c>
      <c r="I245" s="220"/>
      <c r="J245" s="15"/>
      <c r="K245" s="15"/>
      <c r="L245" s="217"/>
      <c r="M245" s="221"/>
      <c r="N245" s="222"/>
      <c r="O245" s="222"/>
      <c r="P245" s="222"/>
      <c r="Q245" s="222"/>
      <c r="R245" s="222"/>
      <c r="S245" s="222"/>
      <c r="T245" s="223"/>
      <c r="U245" s="15"/>
      <c r="V245" s="15"/>
      <c r="W245" s="15"/>
      <c r="X245" s="15"/>
      <c r="Y245" s="15"/>
      <c r="Z245" s="15"/>
      <c r="AA245" s="15"/>
      <c r="AB245" s="15"/>
      <c r="AC245" s="15"/>
      <c r="AD245" s="15"/>
      <c r="AE245" s="15"/>
      <c r="AT245" s="218" t="s">
        <v>442</v>
      </c>
      <c r="AU245" s="218" t="s">
        <v>79</v>
      </c>
      <c r="AV245" s="15" t="s">
        <v>76</v>
      </c>
      <c r="AW245" s="15" t="s">
        <v>31</v>
      </c>
      <c r="AX245" s="15" t="s">
        <v>69</v>
      </c>
      <c r="AY245" s="218" t="s">
        <v>328</v>
      </c>
    </row>
    <row r="246" s="15" customFormat="1">
      <c r="A246" s="15"/>
      <c r="B246" s="217"/>
      <c r="C246" s="15"/>
      <c r="D246" s="195" t="s">
        <v>442</v>
      </c>
      <c r="E246" s="218" t="s">
        <v>3</v>
      </c>
      <c r="F246" s="219" t="s">
        <v>8637</v>
      </c>
      <c r="G246" s="15"/>
      <c r="H246" s="218" t="s">
        <v>3</v>
      </c>
      <c r="I246" s="220"/>
      <c r="J246" s="15"/>
      <c r="K246" s="15"/>
      <c r="L246" s="217"/>
      <c r="M246" s="221"/>
      <c r="N246" s="222"/>
      <c r="O246" s="222"/>
      <c r="P246" s="222"/>
      <c r="Q246" s="222"/>
      <c r="R246" s="222"/>
      <c r="S246" s="222"/>
      <c r="T246" s="223"/>
      <c r="U246" s="15"/>
      <c r="V246" s="15"/>
      <c r="W246" s="15"/>
      <c r="X246" s="15"/>
      <c r="Y246" s="15"/>
      <c r="Z246" s="15"/>
      <c r="AA246" s="15"/>
      <c r="AB246" s="15"/>
      <c r="AC246" s="15"/>
      <c r="AD246" s="15"/>
      <c r="AE246" s="15"/>
      <c r="AT246" s="218" t="s">
        <v>442</v>
      </c>
      <c r="AU246" s="218" t="s">
        <v>79</v>
      </c>
      <c r="AV246" s="15" t="s">
        <v>76</v>
      </c>
      <c r="AW246" s="15" t="s">
        <v>31</v>
      </c>
      <c r="AX246" s="15" t="s">
        <v>69</v>
      </c>
      <c r="AY246" s="218" t="s">
        <v>328</v>
      </c>
    </row>
    <row r="247" s="13" customFormat="1">
      <c r="A247" s="13"/>
      <c r="B247" s="201"/>
      <c r="C247" s="13"/>
      <c r="D247" s="195" t="s">
        <v>442</v>
      </c>
      <c r="E247" s="202" t="s">
        <v>3</v>
      </c>
      <c r="F247" s="203" t="s">
        <v>9402</v>
      </c>
      <c r="G247" s="13"/>
      <c r="H247" s="204">
        <v>7.2000000000000002</v>
      </c>
      <c r="I247" s="205"/>
      <c r="J247" s="13"/>
      <c r="K247" s="13"/>
      <c r="L247" s="201"/>
      <c r="M247" s="206"/>
      <c r="N247" s="207"/>
      <c r="O247" s="207"/>
      <c r="P247" s="207"/>
      <c r="Q247" s="207"/>
      <c r="R247" s="207"/>
      <c r="S247" s="207"/>
      <c r="T247" s="208"/>
      <c r="U247" s="13"/>
      <c r="V247" s="13"/>
      <c r="W247" s="13"/>
      <c r="X247" s="13"/>
      <c r="Y247" s="13"/>
      <c r="Z247" s="13"/>
      <c r="AA247" s="13"/>
      <c r="AB247" s="13"/>
      <c r="AC247" s="13"/>
      <c r="AD247" s="13"/>
      <c r="AE247" s="13"/>
      <c r="AT247" s="202" t="s">
        <v>442</v>
      </c>
      <c r="AU247" s="202" t="s">
        <v>79</v>
      </c>
      <c r="AV247" s="13" t="s">
        <v>79</v>
      </c>
      <c r="AW247" s="13" t="s">
        <v>31</v>
      </c>
      <c r="AX247" s="13" t="s">
        <v>69</v>
      </c>
      <c r="AY247" s="202" t="s">
        <v>328</v>
      </c>
    </row>
    <row r="248" s="14" customFormat="1">
      <c r="A248" s="14"/>
      <c r="B248" s="209"/>
      <c r="C248" s="14"/>
      <c r="D248" s="195" t="s">
        <v>442</v>
      </c>
      <c r="E248" s="210" t="s">
        <v>3</v>
      </c>
      <c r="F248" s="211" t="s">
        <v>452</v>
      </c>
      <c r="G248" s="14"/>
      <c r="H248" s="212">
        <v>7.2000000000000002</v>
      </c>
      <c r="I248" s="213"/>
      <c r="J248" s="14"/>
      <c r="K248" s="14"/>
      <c r="L248" s="209"/>
      <c r="M248" s="214"/>
      <c r="N248" s="215"/>
      <c r="O248" s="215"/>
      <c r="P248" s="215"/>
      <c r="Q248" s="215"/>
      <c r="R248" s="215"/>
      <c r="S248" s="215"/>
      <c r="T248" s="216"/>
      <c r="U248" s="14"/>
      <c r="V248" s="14"/>
      <c r="W248" s="14"/>
      <c r="X248" s="14"/>
      <c r="Y248" s="14"/>
      <c r="Z248" s="14"/>
      <c r="AA248" s="14"/>
      <c r="AB248" s="14"/>
      <c r="AC248" s="14"/>
      <c r="AD248" s="14"/>
      <c r="AE248" s="14"/>
      <c r="AT248" s="210" t="s">
        <v>442</v>
      </c>
      <c r="AU248" s="210" t="s">
        <v>79</v>
      </c>
      <c r="AV248" s="14" t="s">
        <v>113</v>
      </c>
      <c r="AW248" s="14" t="s">
        <v>31</v>
      </c>
      <c r="AX248" s="14" t="s">
        <v>76</v>
      </c>
      <c r="AY248" s="210" t="s">
        <v>328</v>
      </c>
    </row>
    <row r="249" s="2" customFormat="1" ht="16.5" customHeight="1">
      <c r="A249" s="41"/>
      <c r="B249" s="176"/>
      <c r="C249" s="224" t="s">
        <v>110</v>
      </c>
      <c r="D249" s="224" t="s">
        <v>539</v>
      </c>
      <c r="E249" s="225" t="s">
        <v>8099</v>
      </c>
      <c r="F249" s="226" t="s">
        <v>8100</v>
      </c>
      <c r="G249" s="227" t="s">
        <v>491</v>
      </c>
      <c r="H249" s="228">
        <v>0.71999999999999997</v>
      </c>
      <c r="I249" s="229"/>
      <c r="J249" s="230">
        <f>ROUND(I249*H249,2)</f>
        <v>0</v>
      </c>
      <c r="K249" s="226" t="s">
        <v>335</v>
      </c>
      <c r="L249" s="231"/>
      <c r="M249" s="232" t="s">
        <v>3</v>
      </c>
      <c r="N249" s="233" t="s">
        <v>40</v>
      </c>
      <c r="O249" s="75"/>
      <c r="P249" s="186">
        <f>O249*H249</f>
        <v>0</v>
      </c>
      <c r="Q249" s="186">
        <v>0</v>
      </c>
      <c r="R249" s="186">
        <f>Q249*H249</f>
        <v>0</v>
      </c>
      <c r="S249" s="186">
        <v>0</v>
      </c>
      <c r="T249" s="187">
        <f>S249*H249</f>
        <v>0</v>
      </c>
      <c r="U249" s="41"/>
      <c r="V249" s="41"/>
      <c r="W249" s="41"/>
      <c r="X249" s="41"/>
      <c r="Y249" s="41"/>
      <c r="Z249" s="41"/>
      <c r="AA249" s="41"/>
      <c r="AB249" s="41"/>
      <c r="AC249" s="41"/>
      <c r="AD249" s="41"/>
      <c r="AE249" s="41"/>
      <c r="AR249" s="188" t="s">
        <v>171</v>
      </c>
      <c r="AT249" s="188" t="s">
        <v>539</v>
      </c>
      <c r="AU249" s="188" t="s">
        <v>79</v>
      </c>
      <c r="AY249" s="22" t="s">
        <v>328</v>
      </c>
      <c r="BE249" s="189">
        <f>IF(N249="základní",J249,0)</f>
        <v>0</v>
      </c>
      <c r="BF249" s="189">
        <f>IF(N249="snížená",J249,0)</f>
        <v>0</v>
      </c>
      <c r="BG249" s="189">
        <f>IF(N249="zákl. přenesená",J249,0)</f>
        <v>0</v>
      </c>
      <c r="BH249" s="189">
        <f>IF(N249="sníž. přenesená",J249,0)</f>
        <v>0</v>
      </c>
      <c r="BI249" s="189">
        <f>IF(N249="nulová",J249,0)</f>
        <v>0</v>
      </c>
      <c r="BJ249" s="22" t="s">
        <v>76</v>
      </c>
      <c r="BK249" s="189">
        <f>ROUND(I249*H249,2)</f>
        <v>0</v>
      </c>
      <c r="BL249" s="22" t="s">
        <v>113</v>
      </c>
      <c r="BM249" s="188" t="s">
        <v>908</v>
      </c>
    </row>
    <row r="250" s="13" customFormat="1">
      <c r="A250" s="13"/>
      <c r="B250" s="201"/>
      <c r="C250" s="13"/>
      <c r="D250" s="195" t="s">
        <v>442</v>
      </c>
      <c r="E250" s="202" t="s">
        <v>3</v>
      </c>
      <c r="F250" s="203" t="s">
        <v>9403</v>
      </c>
      <c r="G250" s="13"/>
      <c r="H250" s="204">
        <v>0.71999999999999997</v>
      </c>
      <c r="I250" s="205"/>
      <c r="J250" s="13"/>
      <c r="K250" s="13"/>
      <c r="L250" s="201"/>
      <c r="M250" s="206"/>
      <c r="N250" s="207"/>
      <c r="O250" s="207"/>
      <c r="P250" s="207"/>
      <c r="Q250" s="207"/>
      <c r="R250" s="207"/>
      <c r="S250" s="207"/>
      <c r="T250" s="208"/>
      <c r="U250" s="13"/>
      <c r="V250" s="13"/>
      <c r="W250" s="13"/>
      <c r="X250" s="13"/>
      <c r="Y250" s="13"/>
      <c r="Z250" s="13"/>
      <c r="AA250" s="13"/>
      <c r="AB250" s="13"/>
      <c r="AC250" s="13"/>
      <c r="AD250" s="13"/>
      <c r="AE250" s="13"/>
      <c r="AT250" s="202" t="s">
        <v>442</v>
      </c>
      <c r="AU250" s="202" t="s">
        <v>79</v>
      </c>
      <c r="AV250" s="13" t="s">
        <v>79</v>
      </c>
      <c r="AW250" s="13" t="s">
        <v>31</v>
      </c>
      <c r="AX250" s="13" t="s">
        <v>69</v>
      </c>
      <c r="AY250" s="202" t="s">
        <v>328</v>
      </c>
    </row>
    <row r="251" s="14" customFormat="1">
      <c r="A251" s="14"/>
      <c r="B251" s="209"/>
      <c r="C251" s="14"/>
      <c r="D251" s="195" t="s">
        <v>442</v>
      </c>
      <c r="E251" s="210" t="s">
        <v>3</v>
      </c>
      <c r="F251" s="211" t="s">
        <v>452</v>
      </c>
      <c r="G251" s="14"/>
      <c r="H251" s="212">
        <v>0.71999999999999997</v>
      </c>
      <c r="I251" s="213"/>
      <c r="J251" s="14"/>
      <c r="K251" s="14"/>
      <c r="L251" s="209"/>
      <c r="M251" s="214"/>
      <c r="N251" s="215"/>
      <c r="O251" s="215"/>
      <c r="P251" s="215"/>
      <c r="Q251" s="215"/>
      <c r="R251" s="215"/>
      <c r="S251" s="215"/>
      <c r="T251" s="216"/>
      <c r="U251" s="14"/>
      <c r="V251" s="14"/>
      <c r="W251" s="14"/>
      <c r="X251" s="14"/>
      <c r="Y251" s="14"/>
      <c r="Z251" s="14"/>
      <c r="AA251" s="14"/>
      <c r="AB251" s="14"/>
      <c r="AC251" s="14"/>
      <c r="AD251" s="14"/>
      <c r="AE251" s="14"/>
      <c r="AT251" s="210" t="s">
        <v>442</v>
      </c>
      <c r="AU251" s="210" t="s">
        <v>79</v>
      </c>
      <c r="AV251" s="14" t="s">
        <v>113</v>
      </c>
      <c r="AW251" s="14" t="s">
        <v>31</v>
      </c>
      <c r="AX251" s="14" t="s">
        <v>76</v>
      </c>
      <c r="AY251" s="210" t="s">
        <v>328</v>
      </c>
    </row>
    <row r="252" s="2" customFormat="1" ht="37.8" customHeight="1">
      <c r="A252" s="41"/>
      <c r="B252" s="176"/>
      <c r="C252" s="177" t="s">
        <v>125</v>
      </c>
      <c r="D252" s="177" t="s">
        <v>331</v>
      </c>
      <c r="E252" s="178" t="s">
        <v>8146</v>
      </c>
      <c r="F252" s="179" t="s">
        <v>8619</v>
      </c>
      <c r="G252" s="180" t="s">
        <v>585</v>
      </c>
      <c r="H252" s="181">
        <v>2.3959999999999999</v>
      </c>
      <c r="I252" s="182"/>
      <c r="J252" s="183">
        <f>ROUND(I252*H252,2)</f>
        <v>0</v>
      </c>
      <c r="K252" s="179" t="s">
        <v>335</v>
      </c>
      <c r="L252" s="42"/>
      <c r="M252" s="184" t="s">
        <v>3</v>
      </c>
      <c r="N252" s="185" t="s">
        <v>40</v>
      </c>
      <c r="O252" s="75"/>
      <c r="P252" s="186">
        <f>O252*H252</f>
        <v>0</v>
      </c>
      <c r="Q252" s="186">
        <v>0</v>
      </c>
      <c r="R252" s="186">
        <f>Q252*H252</f>
        <v>0</v>
      </c>
      <c r="S252" s="186">
        <v>0</v>
      </c>
      <c r="T252" s="187">
        <f>S252*H252</f>
        <v>0</v>
      </c>
      <c r="U252" s="41"/>
      <c r="V252" s="41"/>
      <c r="W252" s="41"/>
      <c r="X252" s="41"/>
      <c r="Y252" s="41"/>
      <c r="Z252" s="41"/>
      <c r="AA252" s="41"/>
      <c r="AB252" s="41"/>
      <c r="AC252" s="41"/>
      <c r="AD252" s="41"/>
      <c r="AE252" s="41"/>
      <c r="AR252" s="188" t="s">
        <v>113</v>
      </c>
      <c r="AT252" s="188" t="s">
        <v>331</v>
      </c>
      <c r="AU252" s="188" t="s">
        <v>79</v>
      </c>
      <c r="AY252" s="22" t="s">
        <v>328</v>
      </c>
      <c r="BE252" s="189">
        <f>IF(N252="základní",J252,0)</f>
        <v>0</v>
      </c>
      <c r="BF252" s="189">
        <f>IF(N252="snížená",J252,0)</f>
        <v>0</v>
      </c>
      <c r="BG252" s="189">
        <f>IF(N252="zákl. přenesená",J252,0)</f>
        <v>0</v>
      </c>
      <c r="BH252" s="189">
        <f>IF(N252="sníž. přenesená",J252,0)</f>
        <v>0</v>
      </c>
      <c r="BI252" s="189">
        <f>IF(N252="nulová",J252,0)</f>
        <v>0</v>
      </c>
      <c r="BJ252" s="22" t="s">
        <v>76</v>
      </c>
      <c r="BK252" s="189">
        <f>ROUND(I252*H252,2)</f>
        <v>0</v>
      </c>
      <c r="BL252" s="22" t="s">
        <v>113</v>
      </c>
      <c r="BM252" s="188" t="s">
        <v>922</v>
      </c>
    </row>
    <row r="253" s="2" customFormat="1">
      <c r="A253" s="41"/>
      <c r="B253" s="42"/>
      <c r="C253" s="41"/>
      <c r="D253" s="190" t="s">
        <v>338</v>
      </c>
      <c r="E253" s="41"/>
      <c r="F253" s="191" t="s">
        <v>8148</v>
      </c>
      <c r="G253" s="41"/>
      <c r="H253" s="41"/>
      <c r="I253" s="192"/>
      <c r="J253" s="41"/>
      <c r="K253" s="41"/>
      <c r="L253" s="42"/>
      <c r="M253" s="193"/>
      <c r="N253" s="194"/>
      <c r="O253" s="75"/>
      <c r="P253" s="75"/>
      <c r="Q253" s="75"/>
      <c r="R253" s="75"/>
      <c r="S253" s="75"/>
      <c r="T253" s="76"/>
      <c r="U253" s="41"/>
      <c r="V253" s="41"/>
      <c r="W253" s="41"/>
      <c r="X253" s="41"/>
      <c r="Y253" s="41"/>
      <c r="Z253" s="41"/>
      <c r="AA253" s="41"/>
      <c r="AB253" s="41"/>
      <c r="AC253" s="41"/>
      <c r="AD253" s="41"/>
      <c r="AE253" s="41"/>
      <c r="AT253" s="22" t="s">
        <v>338</v>
      </c>
      <c r="AU253" s="22" t="s">
        <v>79</v>
      </c>
    </row>
    <row r="254" s="12" customFormat="1" ht="22.8" customHeight="1">
      <c r="A254" s="12"/>
      <c r="B254" s="163"/>
      <c r="C254" s="12"/>
      <c r="D254" s="164" t="s">
        <v>68</v>
      </c>
      <c r="E254" s="174" t="s">
        <v>9065</v>
      </c>
      <c r="F254" s="174" t="s">
        <v>9066</v>
      </c>
      <c r="G254" s="12"/>
      <c r="H254" s="12"/>
      <c r="I254" s="166"/>
      <c r="J254" s="175">
        <f>BK254</f>
        <v>0</v>
      </c>
      <c r="K254" s="12"/>
      <c r="L254" s="163"/>
      <c r="M254" s="168"/>
      <c r="N254" s="169"/>
      <c r="O254" s="169"/>
      <c r="P254" s="170">
        <f>SUM(P255:P299)</f>
        <v>0</v>
      </c>
      <c r="Q254" s="169"/>
      <c r="R254" s="170">
        <f>SUM(R255:R299)</f>
        <v>0</v>
      </c>
      <c r="S254" s="169"/>
      <c r="T254" s="171">
        <f>SUM(T255:T299)</f>
        <v>0</v>
      </c>
      <c r="U254" s="12"/>
      <c r="V254" s="12"/>
      <c r="W254" s="12"/>
      <c r="X254" s="12"/>
      <c r="Y254" s="12"/>
      <c r="Z254" s="12"/>
      <c r="AA254" s="12"/>
      <c r="AB254" s="12"/>
      <c r="AC254" s="12"/>
      <c r="AD254" s="12"/>
      <c r="AE254" s="12"/>
      <c r="AR254" s="164" t="s">
        <v>76</v>
      </c>
      <c r="AT254" s="172" t="s">
        <v>68</v>
      </c>
      <c r="AU254" s="172" t="s">
        <v>76</v>
      </c>
      <c r="AY254" s="164" t="s">
        <v>328</v>
      </c>
      <c r="BK254" s="173">
        <f>SUM(BK255:BK299)</f>
        <v>0</v>
      </c>
    </row>
    <row r="255" s="2" customFormat="1" ht="21.75" customHeight="1">
      <c r="A255" s="41"/>
      <c r="B255" s="176"/>
      <c r="C255" s="177" t="s">
        <v>696</v>
      </c>
      <c r="D255" s="177" t="s">
        <v>331</v>
      </c>
      <c r="E255" s="178" t="s">
        <v>7915</v>
      </c>
      <c r="F255" s="179" t="s">
        <v>7916</v>
      </c>
      <c r="G255" s="180" t="s">
        <v>491</v>
      </c>
      <c r="H255" s="181">
        <v>13.800000000000001</v>
      </c>
      <c r="I255" s="182"/>
      <c r="J255" s="183">
        <f>ROUND(I255*H255,2)</f>
        <v>0</v>
      </c>
      <c r="K255" s="179" t="s">
        <v>335</v>
      </c>
      <c r="L255" s="42"/>
      <c r="M255" s="184" t="s">
        <v>3</v>
      </c>
      <c r="N255" s="185" t="s">
        <v>40</v>
      </c>
      <c r="O255" s="75"/>
      <c r="P255" s="186">
        <f>O255*H255</f>
        <v>0</v>
      </c>
      <c r="Q255" s="186">
        <v>0</v>
      </c>
      <c r="R255" s="186">
        <f>Q255*H255</f>
        <v>0</v>
      </c>
      <c r="S255" s="186">
        <v>0</v>
      </c>
      <c r="T255" s="187">
        <f>S255*H255</f>
        <v>0</v>
      </c>
      <c r="U255" s="41"/>
      <c r="V255" s="41"/>
      <c r="W255" s="41"/>
      <c r="X255" s="41"/>
      <c r="Y255" s="41"/>
      <c r="Z255" s="41"/>
      <c r="AA255" s="41"/>
      <c r="AB255" s="41"/>
      <c r="AC255" s="41"/>
      <c r="AD255" s="41"/>
      <c r="AE255" s="41"/>
      <c r="AR255" s="188" t="s">
        <v>113</v>
      </c>
      <c r="AT255" s="188" t="s">
        <v>331</v>
      </c>
      <c r="AU255" s="188" t="s">
        <v>79</v>
      </c>
      <c r="AY255" s="22" t="s">
        <v>328</v>
      </c>
      <c r="BE255" s="189">
        <f>IF(N255="základní",J255,0)</f>
        <v>0</v>
      </c>
      <c r="BF255" s="189">
        <f>IF(N255="snížená",J255,0)</f>
        <v>0</v>
      </c>
      <c r="BG255" s="189">
        <f>IF(N255="zákl. přenesená",J255,0)</f>
        <v>0</v>
      </c>
      <c r="BH255" s="189">
        <f>IF(N255="sníž. přenesená",J255,0)</f>
        <v>0</v>
      </c>
      <c r="BI255" s="189">
        <f>IF(N255="nulová",J255,0)</f>
        <v>0</v>
      </c>
      <c r="BJ255" s="22" t="s">
        <v>76</v>
      </c>
      <c r="BK255" s="189">
        <f>ROUND(I255*H255,2)</f>
        <v>0</v>
      </c>
      <c r="BL255" s="22" t="s">
        <v>113</v>
      </c>
      <c r="BM255" s="188" t="s">
        <v>939</v>
      </c>
    </row>
    <row r="256" s="2" customFormat="1">
      <c r="A256" s="41"/>
      <c r="B256" s="42"/>
      <c r="C256" s="41"/>
      <c r="D256" s="190" t="s">
        <v>338</v>
      </c>
      <c r="E256" s="41"/>
      <c r="F256" s="191" t="s">
        <v>7917</v>
      </c>
      <c r="G256" s="41"/>
      <c r="H256" s="41"/>
      <c r="I256" s="192"/>
      <c r="J256" s="41"/>
      <c r="K256" s="41"/>
      <c r="L256" s="42"/>
      <c r="M256" s="193"/>
      <c r="N256" s="194"/>
      <c r="O256" s="75"/>
      <c r="P256" s="75"/>
      <c r="Q256" s="75"/>
      <c r="R256" s="75"/>
      <c r="S256" s="75"/>
      <c r="T256" s="76"/>
      <c r="U256" s="41"/>
      <c r="V256" s="41"/>
      <c r="W256" s="41"/>
      <c r="X256" s="41"/>
      <c r="Y256" s="41"/>
      <c r="Z256" s="41"/>
      <c r="AA256" s="41"/>
      <c r="AB256" s="41"/>
      <c r="AC256" s="41"/>
      <c r="AD256" s="41"/>
      <c r="AE256" s="41"/>
      <c r="AT256" s="22" t="s">
        <v>338</v>
      </c>
      <c r="AU256" s="22" t="s">
        <v>79</v>
      </c>
    </row>
    <row r="257" s="15" customFormat="1">
      <c r="A257" s="15"/>
      <c r="B257" s="217"/>
      <c r="C257" s="15"/>
      <c r="D257" s="195" t="s">
        <v>442</v>
      </c>
      <c r="E257" s="218" t="s">
        <v>3</v>
      </c>
      <c r="F257" s="219" t="s">
        <v>8646</v>
      </c>
      <c r="G257" s="15"/>
      <c r="H257" s="218" t="s">
        <v>3</v>
      </c>
      <c r="I257" s="220"/>
      <c r="J257" s="15"/>
      <c r="K257" s="15"/>
      <c r="L257" s="217"/>
      <c r="M257" s="221"/>
      <c r="N257" s="222"/>
      <c r="O257" s="222"/>
      <c r="P257" s="222"/>
      <c r="Q257" s="222"/>
      <c r="R257" s="222"/>
      <c r="S257" s="222"/>
      <c r="T257" s="223"/>
      <c r="U257" s="15"/>
      <c r="V257" s="15"/>
      <c r="W257" s="15"/>
      <c r="X257" s="15"/>
      <c r="Y257" s="15"/>
      <c r="Z257" s="15"/>
      <c r="AA257" s="15"/>
      <c r="AB257" s="15"/>
      <c r="AC257" s="15"/>
      <c r="AD257" s="15"/>
      <c r="AE257" s="15"/>
      <c r="AT257" s="218" t="s">
        <v>442</v>
      </c>
      <c r="AU257" s="218" t="s">
        <v>79</v>
      </c>
      <c r="AV257" s="15" t="s">
        <v>76</v>
      </c>
      <c r="AW257" s="15" t="s">
        <v>31</v>
      </c>
      <c r="AX257" s="15" t="s">
        <v>69</v>
      </c>
      <c r="AY257" s="218" t="s">
        <v>328</v>
      </c>
    </row>
    <row r="258" s="13" customFormat="1">
      <c r="A258" s="13"/>
      <c r="B258" s="201"/>
      <c r="C258" s="13"/>
      <c r="D258" s="195" t="s">
        <v>442</v>
      </c>
      <c r="E258" s="202" t="s">
        <v>3</v>
      </c>
      <c r="F258" s="203" t="s">
        <v>9404</v>
      </c>
      <c r="G258" s="13"/>
      <c r="H258" s="204">
        <v>7.7999999999999998</v>
      </c>
      <c r="I258" s="205"/>
      <c r="J258" s="13"/>
      <c r="K258" s="13"/>
      <c r="L258" s="201"/>
      <c r="M258" s="206"/>
      <c r="N258" s="207"/>
      <c r="O258" s="207"/>
      <c r="P258" s="207"/>
      <c r="Q258" s="207"/>
      <c r="R258" s="207"/>
      <c r="S258" s="207"/>
      <c r="T258" s="208"/>
      <c r="U258" s="13"/>
      <c r="V258" s="13"/>
      <c r="W258" s="13"/>
      <c r="X258" s="13"/>
      <c r="Y258" s="13"/>
      <c r="Z258" s="13"/>
      <c r="AA258" s="13"/>
      <c r="AB258" s="13"/>
      <c r="AC258" s="13"/>
      <c r="AD258" s="13"/>
      <c r="AE258" s="13"/>
      <c r="AT258" s="202" t="s">
        <v>442</v>
      </c>
      <c r="AU258" s="202" t="s">
        <v>79</v>
      </c>
      <c r="AV258" s="13" t="s">
        <v>79</v>
      </c>
      <c r="AW258" s="13" t="s">
        <v>31</v>
      </c>
      <c r="AX258" s="13" t="s">
        <v>69</v>
      </c>
      <c r="AY258" s="202" t="s">
        <v>328</v>
      </c>
    </row>
    <row r="259" s="15" customFormat="1">
      <c r="A259" s="15"/>
      <c r="B259" s="217"/>
      <c r="C259" s="15"/>
      <c r="D259" s="195" t="s">
        <v>442</v>
      </c>
      <c r="E259" s="218" t="s">
        <v>3</v>
      </c>
      <c r="F259" s="219" t="s">
        <v>8648</v>
      </c>
      <c r="G259" s="15"/>
      <c r="H259" s="218" t="s">
        <v>3</v>
      </c>
      <c r="I259" s="220"/>
      <c r="J259" s="15"/>
      <c r="K259" s="15"/>
      <c r="L259" s="217"/>
      <c r="M259" s="221"/>
      <c r="N259" s="222"/>
      <c r="O259" s="222"/>
      <c r="P259" s="222"/>
      <c r="Q259" s="222"/>
      <c r="R259" s="222"/>
      <c r="S259" s="222"/>
      <c r="T259" s="223"/>
      <c r="U259" s="15"/>
      <c r="V259" s="15"/>
      <c r="W259" s="15"/>
      <c r="X259" s="15"/>
      <c r="Y259" s="15"/>
      <c r="Z259" s="15"/>
      <c r="AA259" s="15"/>
      <c r="AB259" s="15"/>
      <c r="AC259" s="15"/>
      <c r="AD259" s="15"/>
      <c r="AE259" s="15"/>
      <c r="AT259" s="218" t="s">
        <v>442</v>
      </c>
      <c r="AU259" s="218" t="s">
        <v>79</v>
      </c>
      <c r="AV259" s="15" t="s">
        <v>76</v>
      </c>
      <c r="AW259" s="15" t="s">
        <v>31</v>
      </c>
      <c r="AX259" s="15" t="s">
        <v>69</v>
      </c>
      <c r="AY259" s="218" t="s">
        <v>328</v>
      </c>
    </row>
    <row r="260" s="13" customFormat="1">
      <c r="A260" s="13"/>
      <c r="B260" s="201"/>
      <c r="C260" s="13"/>
      <c r="D260" s="195" t="s">
        <v>442</v>
      </c>
      <c r="E260" s="202" t="s">
        <v>3</v>
      </c>
      <c r="F260" s="203" t="s">
        <v>9405</v>
      </c>
      <c r="G260" s="13"/>
      <c r="H260" s="204">
        <v>6</v>
      </c>
      <c r="I260" s="205"/>
      <c r="J260" s="13"/>
      <c r="K260" s="13"/>
      <c r="L260" s="201"/>
      <c r="M260" s="206"/>
      <c r="N260" s="207"/>
      <c r="O260" s="207"/>
      <c r="P260" s="207"/>
      <c r="Q260" s="207"/>
      <c r="R260" s="207"/>
      <c r="S260" s="207"/>
      <c r="T260" s="208"/>
      <c r="U260" s="13"/>
      <c r="V260" s="13"/>
      <c r="W260" s="13"/>
      <c r="X260" s="13"/>
      <c r="Y260" s="13"/>
      <c r="Z260" s="13"/>
      <c r="AA260" s="13"/>
      <c r="AB260" s="13"/>
      <c r="AC260" s="13"/>
      <c r="AD260" s="13"/>
      <c r="AE260" s="13"/>
      <c r="AT260" s="202" t="s">
        <v>442</v>
      </c>
      <c r="AU260" s="202" t="s">
        <v>79</v>
      </c>
      <c r="AV260" s="13" t="s">
        <v>79</v>
      </c>
      <c r="AW260" s="13" t="s">
        <v>31</v>
      </c>
      <c r="AX260" s="13" t="s">
        <v>69</v>
      </c>
      <c r="AY260" s="202" t="s">
        <v>328</v>
      </c>
    </row>
    <row r="261" s="14" customFormat="1">
      <c r="A261" s="14"/>
      <c r="B261" s="209"/>
      <c r="C261" s="14"/>
      <c r="D261" s="195" t="s">
        <v>442</v>
      </c>
      <c r="E261" s="210" t="s">
        <v>3</v>
      </c>
      <c r="F261" s="211" t="s">
        <v>452</v>
      </c>
      <c r="G261" s="14"/>
      <c r="H261" s="212">
        <v>13.800000000000001</v>
      </c>
      <c r="I261" s="213"/>
      <c r="J261" s="14"/>
      <c r="K261" s="14"/>
      <c r="L261" s="209"/>
      <c r="M261" s="214"/>
      <c r="N261" s="215"/>
      <c r="O261" s="215"/>
      <c r="P261" s="215"/>
      <c r="Q261" s="215"/>
      <c r="R261" s="215"/>
      <c r="S261" s="215"/>
      <c r="T261" s="216"/>
      <c r="U261" s="14"/>
      <c r="V261" s="14"/>
      <c r="W261" s="14"/>
      <c r="X261" s="14"/>
      <c r="Y261" s="14"/>
      <c r="Z261" s="14"/>
      <c r="AA261" s="14"/>
      <c r="AB261" s="14"/>
      <c r="AC261" s="14"/>
      <c r="AD261" s="14"/>
      <c r="AE261" s="14"/>
      <c r="AT261" s="210" t="s">
        <v>442</v>
      </c>
      <c r="AU261" s="210" t="s">
        <v>79</v>
      </c>
      <c r="AV261" s="14" t="s">
        <v>113</v>
      </c>
      <c r="AW261" s="14" t="s">
        <v>31</v>
      </c>
      <c r="AX261" s="14" t="s">
        <v>76</v>
      </c>
      <c r="AY261" s="210" t="s">
        <v>328</v>
      </c>
    </row>
    <row r="262" s="2" customFormat="1" ht="37.8" customHeight="1">
      <c r="A262" s="41"/>
      <c r="B262" s="176"/>
      <c r="C262" s="177" t="s">
        <v>703</v>
      </c>
      <c r="D262" s="177" t="s">
        <v>331</v>
      </c>
      <c r="E262" s="178" t="s">
        <v>7922</v>
      </c>
      <c r="F262" s="179" t="s">
        <v>7923</v>
      </c>
      <c r="G262" s="180" t="s">
        <v>491</v>
      </c>
      <c r="H262" s="181">
        <v>13.800000000000001</v>
      </c>
      <c r="I262" s="182"/>
      <c r="J262" s="183">
        <f>ROUND(I262*H262,2)</f>
        <v>0</v>
      </c>
      <c r="K262" s="179" t="s">
        <v>335</v>
      </c>
      <c r="L262" s="42"/>
      <c r="M262" s="184" t="s">
        <v>3</v>
      </c>
      <c r="N262" s="185" t="s">
        <v>40</v>
      </c>
      <c r="O262" s="75"/>
      <c r="P262" s="186">
        <f>O262*H262</f>
        <v>0</v>
      </c>
      <c r="Q262" s="186">
        <v>0</v>
      </c>
      <c r="R262" s="186">
        <f>Q262*H262</f>
        <v>0</v>
      </c>
      <c r="S262" s="186">
        <v>0</v>
      </c>
      <c r="T262" s="187">
        <f>S262*H262</f>
        <v>0</v>
      </c>
      <c r="U262" s="41"/>
      <c r="V262" s="41"/>
      <c r="W262" s="41"/>
      <c r="X262" s="41"/>
      <c r="Y262" s="41"/>
      <c r="Z262" s="41"/>
      <c r="AA262" s="41"/>
      <c r="AB262" s="41"/>
      <c r="AC262" s="41"/>
      <c r="AD262" s="41"/>
      <c r="AE262" s="41"/>
      <c r="AR262" s="188" t="s">
        <v>113</v>
      </c>
      <c r="AT262" s="188" t="s">
        <v>331</v>
      </c>
      <c r="AU262" s="188" t="s">
        <v>79</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113</v>
      </c>
      <c r="BM262" s="188" t="s">
        <v>1539</v>
      </c>
    </row>
    <row r="263" s="2" customFormat="1">
      <c r="A263" s="41"/>
      <c r="B263" s="42"/>
      <c r="C263" s="41"/>
      <c r="D263" s="190" t="s">
        <v>338</v>
      </c>
      <c r="E263" s="41"/>
      <c r="F263" s="191" t="s">
        <v>7924</v>
      </c>
      <c r="G263" s="41"/>
      <c r="H263" s="41"/>
      <c r="I263" s="192"/>
      <c r="J263" s="41"/>
      <c r="K263" s="41"/>
      <c r="L263" s="42"/>
      <c r="M263" s="193"/>
      <c r="N263" s="194"/>
      <c r="O263" s="75"/>
      <c r="P263" s="75"/>
      <c r="Q263" s="75"/>
      <c r="R263" s="75"/>
      <c r="S263" s="75"/>
      <c r="T263" s="76"/>
      <c r="U263" s="41"/>
      <c r="V263" s="41"/>
      <c r="W263" s="41"/>
      <c r="X263" s="41"/>
      <c r="Y263" s="41"/>
      <c r="Z263" s="41"/>
      <c r="AA263" s="41"/>
      <c r="AB263" s="41"/>
      <c r="AC263" s="41"/>
      <c r="AD263" s="41"/>
      <c r="AE263" s="41"/>
      <c r="AT263" s="22" t="s">
        <v>338</v>
      </c>
      <c r="AU263" s="22" t="s">
        <v>79</v>
      </c>
    </row>
    <row r="264" s="2" customFormat="1" ht="16.5" customHeight="1">
      <c r="A264" s="41"/>
      <c r="B264" s="176"/>
      <c r="C264" s="224" t="s">
        <v>710</v>
      </c>
      <c r="D264" s="224" t="s">
        <v>539</v>
      </c>
      <c r="E264" s="225" t="s">
        <v>7925</v>
      </c>
      <c r="F264" s="226" t="s">
        <v>7926</v>
      </c>
      <c r="G264" s="227" t="s">
        <v>491</v>
      </c>
      <c r="H264" s="228">
        <v>13.800000000000001</v>
      </c>
      <c r="I264" s="229"/>
      <c r="J264" s="230">
        <f>ROUND(I264*H264,2)</f>
        <v>0</v>
      </c>
      <c r="K264" s="226" t="s">
        <v>335</v>
      </c>
      <c r="L264" s="231"/>
      <c r="M264" s="232" t="s">
        <v>3</v>
      </c>
      <c r="N264" s="233" t="s">
        <v>40</v>
      </c>
      <c r="O264" s="75"/>
      <c r="P264" s="186">
        <f>O264*H264</f>
        <v>0</v>
      </c>
      <c r="Q264" s="186">
        <v>0</v>
      </c>
      <c r="R264" s="186">
        <f>Q264*H264</f>
        <v>0</v>
      </c>
      <c r="S264" s="186">
        <v>0</v>
      </c>
      <c r="T264" s="187">
        <f>S264*H264</f>
        <v>0</v>
      </c>
      <c r="U264" s="41"/>
      <c r="V264" s="41"/>
      <c r="W264" s="41"/>
      <c r="X264" s="41"/>
      <c r="Y264" s="41"/>
      <c r="Z264" s="41"/>
      <c r="AA264" s="41"/>
      <c r="AB264" s="41"/>
      <c r="AC264" s="41"/>
      <c r="AD264" s="41"/>
      <c r="AE264" s="41"/>
      <c r="AR264" s="188" t="s">
        <v>171</v>
      </c>
      <c r="AT264" s="188" t="s">
        <v>539</v>
      </c>
      <c r="AU264" s="188" t="s">
        <v>79</v>
      </c>
      <c r="AY264" s="22" t="s">
        <v>328</v>
      </c>
      <c r="BE264" s="189">
        <f>IF(N264="základní",J264,0)</f>
        <v>0</v>
      </c>
      <c r="BF264" s="189">
        <f>IF(N264="snížená",J264,0)</f>
        <v>0</v>
      </c>
      <c r="BG264" s="189">
        <f>IF(N264="zákl. přenesená",J264,0)</f>
        <v>0</v>
      </c>
      <c r="BH264" s="189">
        <f>IF(N264="sníž. přenesená",J264,0)</f>
        <v>0</v>
      </c>
      <c r="BI264" s="189">
        <f>IF(N264="nulová",J264,0)</f>
        <v>0</v>
      </c>
      <c r="BJ264" s="22" t="s">
        <v>76</v>
      </c>
      <c r="BK264" s="189">
        <f>ROUND(I264*H264,2)</f>
        <v>0</v>
      </c>
      <c r="BL264" s="22" t="s">
        <v>113</v>
      </c>
      <c r="BM264" s="188" t="s">
        <v>1332</v>
      </c>
    </row>
    <row r="265" s="2" customFormat="1" ht="24.15" customHeight="1">
      <c r="A265" s="41"/>
      <c r="B265" s="176"/>
      <c r="C265" s="177" t="s">
        <v>713</v>
      </c>
      <c r="D265" s="177" t="s">
        <v>331</v>
      </c>
      <c r="E265" s="178" t="s">
        <v>8601</v>
      </c>
      <c r="F265" s="179" t="s">
        <v>8602</v>
      </c>
      <c r="G265" s="180" t="s">
        <v>439</v>
      </c>
      <c r="H265" s="181">
        <v>75</v>
      </c>
      <c r="I265" s="182"/>
      <c r="J265" s="183">
        <f>ROUND(I265*H265,2)</f>
        <v>0</v>
      </c>
      <c r="K265" s="179" t="s">
        <v>335</v>
      </c>
      <c r="L265" s="42"/>
      <c r="M265" s="184" t="s">
        <v>3</v>
      </c>
      <c r="N265" s="185" t="s">
        <v>40</v>
      </c>
      <c r="O265" s="75"/>
      <c r="P265" s="186">
        <f>O265*H265</f>
        <v>0</v>
      </c>
      <c r="Q265" s="186">
        <v>0</v>
      </c>
      <c r="R265" s="186">
        <f>Q265*H265</f>
        <v>0</v>
      </c>
      <c r="S265" s="186">
        <v>0</v>
      </c>
      <c r="T265" s="187">
        <f>S265*H265</f>
        <v>0</v>
      </c>
      <c r="U265" s="41"/>
      <c r="V265" s="41"/>
      <c r="W265" s="41"/>
      <c r="X265" s="41"/>
      <c r="Y265" s="41"/>
      <c r="Z265" s="41"/>
      <c r="AA265" s="41"/>
      <c r="AB265" s="41"/>
      <c r="AC265" s="41"/>
      <c r="AD265" s="41"/>
      <c r="AE265" s="41"/>
      <c r="AR265" s="188" t="s">
        <v>113</v>
      </c>
      <c r="AT265" s="188" t="s">
        <v>331</v>
      </c>
      <c r="AU265" s="188" t="s">
        <v>79</v>
      </c>
      <c r="AY265" s="22" t="s">
        <v>328</v>
      </c>
      <c r="BE265" s="189">
        <f>IF(N265="základní",J265,0)</f>
        <v>0</v>
      </c>
      <c r="BF265" s="189">
        <f>IF(N265="snížená",J265,0)</f>
        <v>0</v>
      </c>
      <c r="BG265" s="189">
        <f>IF(N265="zákl. přenesená",J265,0)</f>
        <v>0</v>
      </c>
      <c r="BH265" s="189">
        <f>IF(N265="sníž. přenesená",J265,0)</f>
        <v>0</v>
      </c>
      <c r="BI265" s="189">
        <f>IF(N265="nulová",J265,0)</f>
        <v>0</v>
      </c>
      <c r="BJ265" s="22" t="s">
        <v>76</v>
      </c>
      <c r="BK265" s="189">
        <f>ROUND(I265*H265,2)</f>
        <v>0</v>
      </c>
      <c r="BL265" s="22" t="s">
        <v>113</v>
      </c>
      <c r="BM265" s="188" t="s">
        <v>1335</v>
      </c>
    </row>
    <row r="266" s="2" customFormat="1">
      <c r="A266" s="41"/>
      <c r="B266" s="42"/>
      <c r="C266" s="41"/>
      <c r="D266" s="190" t="s">
        <v>338</v>
      </c>
      <c r="E266" s="41"/>
      <c r="F266" s="191" t="s">
        <v>8603</v>
      </c>
      <c r="G266" s="41"/>
      <c r="H266" s="41"/>
      <c r="I266" s="192"/>
      <c r="J266" s="41"/>
      <c r="K266" s="41"/>
      <c r="L266" s="42"/>
      <c r="M266" s="193"/>
      <c r="N266" s="194"/>
      <c r="O266" s="75"/>
      <c r="P266" s="75"/>
      <c r="Q266" s="75"/>
      <c r="R266" s="75"/>
      <c r="S266" s="75"/>
      <c r="T266" s="76"/>
      <c r="U266" s="41"/>
      <c r="V266" s="41"/>
      <c r="W266" s="41"/>
      <c r="X266" s="41"/>
      <c r="Y266" s="41"/>
      <c r="Z266" s="41"/>
      <c r="AA266" s="41"/>
      <c r="AB266" s="41"/>
      <c r="AC266" s="41"/>
      <c r="AD266" s="41"/>
      <c r="AE266" s="41"/>
      <c r="AT266" s="22" t="s">
        <v>338</v>
      </c>
      <c r="AU266" s="22" t="s">
        <v>79</v>
      </c>
    </row>
    <row r="267" s="2" customFormat="1" ht="24.15" customHeight="1">
      <c r="A267" s="41"/>
      <c r="B267" s="176"/>
      <c r="C267" s="177" t="s">
        <v>718</v>
      </c>
      <c r="D267" s="177" t="s">
        <v>331</v>
      </c>
      <c r="E267" s="178" t="s">
        <v>8605</v>
      </c>
      <c r="F267" s="179" t="s">
        <v>8606</v>
      </c>
      <c r="G267" s="180" t="s">
        <v>8607</v>
      </c>
      <c r="H267" s="181">
        <v>1.5</v>
      </c>
      <c r="I267" s="182"/>
      <c r="J267" s="183">
        <f>ROUND(I267*H267,2)</f>
        <v>0</v>
      </c>
      <c r="K267" s="179" t="s">
        <v>335</v>
      </c>
      <c r="L267" s="42"/>
      <c r="M267" s="184" t="s">
        <v>3</v>
      </c>
      <c r="N267" s="185" t="s">
        <v>40</v>
      </c>
      <c r="O267" s="75"/>
      <c r="P267" s="186">
        <f>O267*H267</f>
        <v>0</v>
      </c>
      <c r="Q267" s="186">
        <v>0</v>
      </c>
      <c r="R267" s="186">
        <f>Q267*H267</f>
        <v>0</v>
      </c>
      <c r="S267" s="186">
        <v>0</v>
      </c>
      <c r="T267" s="187">
        <f>S267*H267</f>
        <v>0</v>
      </c>
      <c r="U267" s="41"/>
      <c r="V267" s="41"/>
      <c r="W267" s="41"/>
      <c r="X267" s="41"/>
      <c r="Y267" s="41"/>
      <c r="Z267" s="41"/>
      <c r="AA267" s="41"/>
      <c r="AB267" s="41"/>
      <c r="AC267" s="41"/>
      <c r="AD267" s="41"/>
      <c r="AE267" s="41"/>
      <c r="AR267" s="188" t="s">
        <v>113</v>
      </c>
      <c r="AT267" s="188" t="s">
        <v>331</v>
      </c>
      <c r="AU267" s="188" t="s">
        <v>79</v>
      </c>
      <c r="AY267" s="22" t="s">
        <v>328</v>
      </c>
      <c r="BE267" s="189">
        <f>IF(N267="základní",J267,0)</f>
        <v>0</v>
      </c>
      <c r="BF267" s="189">
        <f>IF(N267="snížená",J267,0)</f>
        <v>0</v>
      </c>
      <c r="BG267" s="189">
        <f>IF(N267="zákl. přenesená",J267,0)</f>
        <v>0</v>
      </c>
      <c r="BH267" s="189">
        <f>IF(N267="sníž. přenesená",J267,0)</f>
        <v>0</v>
      </c>
      <c r="BI267" s="189">
        <f>IF(N267="nulová",J267,0)</f>
        <v>0</v>
      </c>
      <c r="BJ267" s="22" t="s">
        <v>76</v>
      </c>
      <c r="BK267" s="189">
        <f>ROUND(I267*H267,2)</f>
        <v>0</v>
      </c>
      <c r="BL267" s="22" t="s">
        <v>113</v>
      </c>
      <c r="BM267" s="188" t="s">
        <v>1338</v>
      </c>
    </row>
    <row r="268" s="2" customFormat="1">
      <c r="A268" s="41"/>
      <c r="B268" s="42"/>
      <c r="C268" s="41"/>
      <c r="D268" s="190" t="s">
        <v>338</v>
      </c>
      <c r="E268" s="41"/>
      <c r="F268" s="191" t="s">
        <v>8608</v>
      </c>
      <c r="G268" s="41"/>
      <c r="H268" s="41"/>
      <c r="I268" s="192"/>
      <c r="J268" s="41"/>
      <c r="K268" s="41"/>
      <c r="L268" s="42"/>
      <c r="M268" s="193"/>
      <c r="N268" s="194"/>
      <c r="O268" s="75"/>
      <c r="P268" s="75"/>
      <c r="Q268" s="75"/>
      <c r="R268" s="75"/>
      <c r="S268" s="75"/>
      <c r="T268" s="76"/>
      <c r="U268" s="41"/>
      <c r="V268" s="41"/>
      <c r="W268" s="41"/>
      <c r="X268" s="41"/>
      <c r="Y268" s="41"/>
      <c r="Z268" s="41"/>
      <c r="AA268" s="41"/>
      <c r="AB268" s="41"/>
      <c r="AC268" s="41"/>
      <c r="AD268" s="41"/>
      <c r="AE268" s="41"/>
      <c r="AT268" s="22" t="s">
        <v>338</v>
      </c>
      <c r="AU268" s="22" t="s">
        <v>79</v>
      </c>
    </row>
    <row r="269" s="15" customFormat="1">
      <c r="A269" s="15"/>
      <c r="B269" s="217"/>
      <c r="C269" s="15"/>
      <c r="D269" s="195" t="s">
        <v>442</v>
      </c>
      <c r="E269" s="218" t="s">
        <v>3</v>
      </c>
      <c r="F269" s="219" t="s">
        <v>8188</v>
      </c>
      <c r="G269" s="15"/>
      <c r="H269" s="218" t="s">
        <v>3</v>
      </c>
      <c r="I269" s="220"/>
      <c r="J269" s="15"/>
      <c r="K269" s="15"/>
      <c r="L269" s="217"/>
      <c r="M269" s="221"/>
      <c r="N269" s="222"/>
      <c r="O269" s="222"/>
      <c r="P269" s="222"/>
      <c r="Q269" s="222"/>
      <c r="R269" s="222"/>
      <c r="S269" s="222"/>
      <c r="T269" s="223"/>
      <c r="U269" s="15"/>
      <c r="V269" s="15"/>
      <c r="W269" s="15"/>
      <c r="X269" s="15"/>
      <c r="Y269" s="15"/>
      <c r="Z269" s="15"/>
      <c r="AA269" s="15"/>
      <c r="AB269" s="15"/>
      <c r="AC269" s="15"/>
      <c r="AD269" s="15"/>
      <c r="AE269" s="15"/>
      <c r="AT269" s="218" t="s">
        <v>442</v>
      </c>
      <c r="AU269" s="218" t="s">
        <v>79</v>
      </c>
      <c r="AV269" s="15" t="s">
        <v>76</v>
      </c>
      <c r="AW269" s="15" t="s">
        <v>31</v>
      </c>
      <c r="AX269" s="15" t="s">
        <v>69</v>
      </c>
      <c r="AY269" s="218" t="s">
        <v>328</v>
      </c>
    </row>
    <row r="270" s="13" customFormat="1">
      <c r="A270" s="13"/>
      <c r="B270" s="201"/>
      <c r="C270" s="13"/>
      <c r="D270" s="195" t="s">
        <v>442</v>
      </c>
      <c r="E270" s="202" t="s">
        <v>3</v>
      </c>
      <c r="F270" s="203" t="s">
        <v>9395</v>
      </c>
      <c r="G270" s="13"/>
      <c r="H270" s="204">
        <v>1.5</v>
      </c>
      <c r="I270" s="205"/>
      <c r="J270" s="13"/>
      <c r="K270" s="13"/>
      <c r="L270" s="201"/>
      <c r="M270" s="206"/>
      <c r="N270" s="207"/>
      <c r="O270" s="207"/>
      <c r="P270" s="207"/>
      <c r="Q270" s="207"/>
      <c r="R270" s="207"/>
      <c r="S270" s="207"/>
      <c r="T270" s="208"/>
      <c r="U270" s="13"/>
      <c r="V270" s="13"/>
      <c r="W270" s="13"/>
      <c r="X270" s="13"/>
      <c r="Y270" s="13"/>
      <c r="Z270" s="13"/>
      <c r="AA270" s="13"/>
      <c r="AB270" s="13"/>
      <c r="AC270" s="13"/>
      <c r="AD270" s="13"/>
      <c r="AE270" s="13"/>
      <c r="AT270" s="202" t="s">
        <v>442</v>
      </c>
      <c r="AU270" s="202" t="s">
        <v>79</v>
      </c>
      <c r="AV270" s="13" t="s">
        <v>79</v>
      </c>
      <c r="AW270" s="13" t="s">
        <v>31</v>
      </c>
      <c r="AX270" s="13" t="s">
        <v>69</v>
      </c>
      <c r="AY270" s="202" t="s">
        <v>328</v>
      </c>
    </row>
    <row r="271" s="14" customFormat="1">
      <c r="A271" s="14"/>
      <c r="B271" s="209"/>
      <c r="C271" s="14"/>
      <c r="D271" s="195" t="s">
        <v>442</v>
      </c>
      <c r="E271" s="210" t="s">
        <v>3</v>
      </c>
      <c r="F271" s="211" t="s">
        <v>452</v>
      </c>
      <c r="G271" s="14"/>
      <c r="H271" s="212">
        <v>1.5</v>
      </c>
      <c r="I271" s="213"/>
      <c r="J271" s="14"/>
      <c r="K271" s="14"/>
      <c r="L271" s="209"/>
      <c r="M271" s="214"/>
      <c r="N271" s="215"/>
      <c r="O271" s="215"/>
      <c r="P271" s="215"/>
      <c r="Q271" s="215"/>
      <c r="R271" s="215"/>
      <c r="S271" s="215"/>
      <c r="T271" s="216"/>
      <c r="U271" s="14"/>
      <c r="V271" s="14"/>
      <c r="W271" s="14"/>
      <c r="X271" s="14"/>
      <c r="Y271" s="14"/>
      <c r="Z271" s="14"/>
      <c r="AA271" s="14"/>
      <c r="AB271" s="14"/>
      <c r="AC271" s="14"/>
      <c r="AD271" s="14"/>
      <c r="AE271" s="14"/>
      <c r="AT271" s="210" t="s">
        <v>442</v>
      </c>
      <c r="AU271" s="210" t="s">
        <v>79</v>
      </c>
      <c r="AV271" s="14" t="s">
        <v>113</v>
      </c>
      <c r="AW271" s="14" t="s">
        <v>31</v>
      </c>
      <c r="AX271" s="14" t="s">
        <v>76</v>
      </c>
      <c r="AY271" s="210" t="s">
        <v>328</v>
      </c>
    </row>
    <row r="272" s="2" customFormat="1" ht="24.15" customHeight="1">
      <c r="A272" s="41"/>
      <c r="B272" s="176"/>
      <c r="C272" s="177" t="s">
        <v>148</v>
      </c>
      <c r="D272" s="177" t="s">
        <v>331</v>
      </c>
      <c r="E272" s="178" t="s">
        <v>8610</v>
      </c>
      <c r="F272" s="179" t="s">
        <v>8611</v>
      </c>
      <c r="G272" s="180" t="s">
        <v>585</v>
      </c>
      <c r="H272" s="181">
        <v>0.002</v>
      </c>
      <c r="I272" s="182"/>
      <c r="J272" s="183">
        <f>ROUND(I272*H272,2)</f>
        <v>0</v>
      </c>
      <c r="K272" s="179" t="s">
        <v>335</v>
      </c>
      <c r="L272" s="42"/>
      <c r="M272" s="184" t="s">
        <v>3</v>
      </c>
      <c r="N272" s="185" t="s">
        <v>40</v>
      </c>
      <c r="O272" s="75"/>
      <c r="P272" s="186">
        <f>O272*H272</f>
        <v>0</v>
      </c>
      <c r="Q272" s="186">
        <v>0</v>
      </c>
      <c r="R272" s="186">
        <f>Q272*H272</f>
        <v>0</v>
      </c>
      <c r="S272" s="186">
        <v>0</v>
      </c>
      <c r="T272" s="187">
        <f>S272*H272</f>
        <v>0</v>
      </c>
      <c r="U272" s="41"/>
      <c r="V272" s="41"/>
      <c r="W272" s="41"/>
      <c r="X272" s="41"/>
      <c r="Y272" s="41"/>
      <c r="Z272" s="41"/>
      <c r="AA272" s="41"/>
      <c r="AB272" s="41"/>
      <c r="AC272" s="41"/>
      <c r="AD272" s="41"/>
      <c r="AE272" s="41"/>
      <c r="AR272" s="188" t="s">
        <v>113</v>
      </c>
      <c r="AT272" s="188" t="s">
        <v>331</v>
      </c>
      <c r="AU272" s="188" t="s">
        <v>79</v>
      </c>
      <c r="AY272" s="22" t="s">
        <v>328</v>
      </c>
      <c r="BE272" s="189">
        <f>IF(N272="základní",J272,0)</f>
        <v>0</v>
      </c>
      <c r="BF272" s="189">
        <f>IF(N272="snížená",J272,0)</f>
        <v>0</v>
      </c>
      <c r="BG272" s="189">
        <f>IF(N272="zákl. přenesená",J272,0)</f>
        <v>0</v>
      </c>
      <c r="BH272" s="189">
        <f>IF(N272="sníž. přenesená",J272,0)</f>
        <v>0</v>
      </c>
      <c r="BI272" s="189">
        <f>IF(N272="nulová",J272,0)</f>
        <v>0</v>
      </c>
      <c r="BJ272" s="22" t="s">
        <v>76</v>
      </c>
      <c r="BK272" s="189">
        <f>ROUND(I272*H272,2)</f>
        <v>0</v>
      </c>
      <c r="BL272" s="22" t="s">
        <v>113</v>
      </c>
      <c r="BM272" s="188" t="s">
        <v>1341</v>
      </c>
    </row>
    <row r="273" s="2" customFormat="1">
      <c r="A273" s="41"/>
      <c r="B273" s="42"/>
      <c r="C273" s="41"/>
      <c r="D273" s="190" t="s">
        <v>338</v>
      </c>
      <c r="E273" s="41"/>
      <c r="F273" s="191" t="s">
        <v>8612</v>
      </c>
      <c r="G273" s="41"/>
      <c r="H273" s="41"/>
      <c r="I273" s="192"/>
      <c r="J273" s="41"/>
      <c r="K273" s="41"/>
      <c r="L273" s="42"/>
      <c r="M273" s="193"/>
      <c r="N273" s="194"/>
      <c r="O273" s="75"/>
      <c r="P273" s="75"/>
      <c r="Q273" s="75"/>
      <c r="R273" s="75"/>
      <c r="S273" s="75"/>
      <c r="T273" s="76"/>
      <c r="U273" s="41"/>
      <c r="V273" s="41"/>
      <c r="W273" s="41"/>
      <c r="X273" s="41"/>
      <c r="Y273" s="41"/>
      <c r="Z273" s="41"/>
      <c r="AA273" s="41"/>
      <c r="AB273" s="41"/>
      <c r="AC273" s="41"/>
      <c r="AD273" s="41"/>
      <c r="AE273" s="41"/>
      <c r="AT273" s="22" t="s">
        <v>338</v>
      </c>
      <c r="AU273" s="22" t="s">
        <v>79</v>
      </c>
    </row>
    <row r="274" s="13" customFormat="1">
      <c r="A274" s="13"/>
      <c r="B274" s="201"/>
      <c r="C274" s="13"/>
      <c r="D274" s="195" t="s">
        <v>442</v>
      </c>
      <c r="E274" s="202" t="s">
        <v>3</v>
      </c>
      <c r="F274" s="203" t="s">
        <v>9406</v>
      </c>
      <c r="G274" s="13"/>
      <c r="H274" s="204">
        <v>0.002</v>
      </c>
      <c r="I274" s="205"/>
      <c r="J274" s="13"/>
      <c r="K274" s="13"/>
      <c r="L274" s="201"/>
      <c r="M274" s="206"/>
      <c r="N274" s="207"/>
      <c r="O274" s="207"/>
      <c r="P274" s="207"/>
      <c r="Q274" s="207"/>
      <c r="R274" s="207"/>
      <c r="S274" s="207"/>
      <c r="T274" s="208"/>
      <c r="U274" s="13"/>
      <c r="V274" s="13"/>
      <c r="W274" s="13"/>
      <c r="X274" s="13"/>
      <c r="Y274" s="13"/>
      <c r="Z274" s="13"/>
      <c r="AA274" s="13"/>
      <c r="AB274" s="13"/>
      <c r="AC274" s="13"/>
      <c r="AD274" s="13"/>
      <c r="AE274" s="13"/>
      <c r="AT274" s="202" t="s">
        <v>442</v>
      </c>
      <c r="AU274" s="202" t="s">
        <v>79</v>
      </c>
      <c r="AV274" s="13" t="s">
        <v>79</v>
      </c>
      <c r="AW274" s="13" t="s">
        <v>31</v>
      </c>
      <c r="AX274" s="13" t="s">
        <v>69</v>
      </c>
      <c r="AY274" s="202" t="s">
        <v>328</v>
      </c>
    </row>
    <row r="275" s="14" customFormat="1">
      <c r="A275" s="14"/>
      <c r="B275" s="209"/>
      <c r="C275" s="14"/>
      <c r="D275" s="195" t="s">
        <v>442</v>
      </c>
      <c r="E275" s="210" t="s">
        <v>3</v>
      </c>
      <c r="F275" s="211" t="s">
        <v>452</v>
      </c>
      <c r="G275" s="14"/>
      <c r="H275" s="212">
        <v>0.002</v>
      </c>
      <c r="I275" s="213"/>
      <c r="J275" s="14"/>
      <c r="K275" s="14"/>
      <c r="L275" s="209"/>
      <c r="M275" s="214"/>
      <c r="N275" s="215"/>
      <c r="O275" s="215"/>
      <c r="P275" s="215"/>
      <c r="Q275" s="215"/>
      <c r="R275" s="215"/>
      <c r="S275" s="215"/>
      <c r="T275" s="216"/>
      <c r="U275" s="14"/>
      <c r="V275" s="14"/>
      <c r="W275" s="14"/>
      <c r="X275" s="14"/>
      <c r="Y275" s="14"/>
      <c r="Z275" s="14"/>
      <c r="AA275" s="14"/>
      <c r="AB275" s="14"/>
      <c r="AC275" s="14"/>
      <c r="AD275" s="14"/>
      <c r="AE275" s="14"/>
      <c r="AT275" s="210" t="s">
        <v>442</v>
      </c>
      <c r="AU275" s="210" t="s">
        <v>79</v>
      </c>
      <c r="AV275" s="14" t="s">
        <v>113</v>
      </c>
      <c r="AW275" s="14" t="s">
        <v>31</v>
      </c>
      <c r="AX275" s="14" t="s">
        <v>76</v>
      </c>
      <c r="AY275" s="210" t="s">
        <v>328</v>
      </c>
    </row>
    <row r="276" s="2" customFormat="1" ht="16.5" customHeight="1">
      <c r="A276" s="41"/>
      <c r="B276" s="176"/>
      <c r="C276" s="224" t="s">
        <v>152</v>
      </c>
      <c r="D276" s="224" t="s">
        <v>539</v>
      </c>
      <c r="E276" s="225" t="s">
        <v>8617</v>
      </c>
      <c r="F276" s="226" t="s">
        <v>8618</v>
      </c>
      <c r="G276" s="227" t="s">
        <v>1388</v>
      </c>
      <c r="H276" s="228">
        <v>2.25</v>
      </c>
      <c r="I276" s="229"/>
      <c r="J276" s="230">
        <f>ROUND(I276*H276,2)</f>
        <v>0</v>
      </c>
      <c r="K276" s="226" t="s">
        <v>335</v>
      </c>
      <c r="L276" s="231"/>
      <c r="M276" s="232" t="s">
        <v>3</v>
      </c>
      <c r="N276" s="233" t="s">
        <v>40</v>
      </c>
      <c r="O276" s="75"/>
      <c r="P276" s="186">
        <f>O276*H276</f>
        <v>0</v>
      </c>
      <c r="Q276" s="186">
        <v>0</v>
      </c>
      <c r="R276" s="186">
        <f>Q276*H276</f>
        <v>0</v>
      </c>
      <c r="S276" s="186">
        <v>0</v>
      </c>
      <c r="T276" s="187">
        <f>S276*H276</f>
        <v>0</v>
      </c>
      <c r="U276" s="41"/>
      <c r="V276" s="41"/>
      <c r="W276" s="41"/>
      <c r="X276" s="41"/>
      <c r="Y276" s="41"/>
      <c r="Z276" s="41"/>
      <c r="AA276" s="41"/>
      <c r="AB276" s="41"/>
      <c r="AC276" s="41"/>
      <c r="AD276" s="41"/>
      <c r="AE276" s="41"/>
      <c r="AR276" s="188" t="s">
        <v>171</v>
      </c>
      <c r="AT276" s="188" t="s">
        <v>539</v>
      </c>
      <c r="AU276" s="188" t="s">
        <v>79</v>
      </c>
      <c r="AY276" s="22" t="s">
        <v>328</v>
      </c>
      <c r="BE276" s="189">
        <f>IF(N276="základní",J276,0)</f>
        <v>0</v>
      </c>
      <c r="BF276" s="189">
        <f>IF(N276="snížená",J276,0)</f>
        <v>0</v>
      </c>
      <c r="BG276" s="189">
        <f>IF(N276="zákl. přenesená",J276,0)</f>
        <v>0</v>
      </c>
      <c r="BH276" s="189">
        <f>IF(N276="sníž. přenesená",J276,0)</f>
        <v>0</v>
      </c>
      <c r="BI276" s="189">
        <f>IF(N276="nulová",J276,0)</f>
        <v>0</v>
      </c>
      <c r="BJ276" s="22" t="s">
        <v>76</v>
      </c>
      <c r="BK276" s="189">
        <f>ROUND(I276*H276,2)</f>
        <v>0</v>
      </c>
      <c r="BL276" s="22" t="s">
        <v>113</v>
      </c>
      <c r="BM276" s="188" t="s">
        <v>1344</v>
      </c>
    </row>
    <row r="277" s="15" customFormat="1">
      <c r="A277" s="15"/>
      <c r="B277" s="217"/>
      <c r="C277" s="15"/>
      <c r="D277" s="195" t="s">
        <v>442</v>
      </c>
      <c r="E277" s="218" t="s">
        <v>3</v>
      </c>
      <c r="F277" s="219" t="s">
        <v>9399</v>
      </c>
      <c r="G277" s="15"/>
      <c r="H277" s="218" t="s">
        <v>3</v>
      </c>
      <c r="I277" s="220"/>
      <c r="J277" s="15"/>
      <c r="K277" s="15"/>
      <c r="L277" s="217"/>
      <c r="M277" s="221"/>
      <c r="N277" s="222"/>
      <c r="O277" s="222"/>
      <c r="P277" s="222"/>
      <c r="Q277" s="222"/>
      <c r="R277" s="222"/>
      <c r="S277" s="222"/>
      <c r="T277" s="223"/>
      <c r="U277" s="15"/>
      <c r="V277" s="15"/>
      <c r="W277" s="15"/>
      <c r="X277" s="15"/>
      <c r="Y277" s="15"/>
      <c r="Z277" s="15"/>
      <c r="AA277" s="15"/>
      <c r="AB277" s="15"/>
      <c r="AC277" s="15"/>
      <c r="AD277" s="15"/>
      <c r="AE277" s="15"/>
      <c r="AT277" s="218" t="s">
        <v>442</v>
      </c>
      <c r="AU277" s="218" t="s">
        <v>79</v>
      </c>
      <c r="AV277" s="15" t="s">
        <v>76</v>
      </c>
      <c r="AW277" s="15" t="s">
        <v>31</v>
      </c>
      <c r="AX277" s="15" t="s">
        <v>69</v>
      </c>
      <c r="AY277" s="218" t="s">
        <v>328</v>
      </c>
    </row>
    <row r="278" s="13" customFormat="1">
      <c r="A278" s="13"/>
      <c r="B278" s="201"/>
      <c r="C278" s="13"/>
      <c r="D278" s="195" t="s">
        <v>442</v>
      </c>
      <c r="E278" s="202" t="s">
        <v>3</v>
      </c>
      <c r="F278" s="203" t="s">
        <v>9400</v>
      </c>
      <c r="G278" s="13"/>
      <c r="H278" s="204">
        <v>2.25</v>
      </c>
      <c r="I278" s="205"/>
      <c r="J278" s="13"/>
      <c r="K278" s="13"/>
      <c r="L278" s="201"/>
      <c r="M278" s="206"/>
      <c r="N278" s="207"/>
      <c r="O278" s="207"/>
      <c r="P278" s="207"/>
      <c r="Q278" s="207"/>
      <c r="R278" s="207"/>
      <c r="S278" s="207"/>
      <c r="T278" s="208"/>
      <c r="U278" s="13"/>
      <c r="V278" s="13"/>
      <c r="W278" s="13"/>
      <c r="X278" s="13"/>
      <c r="Y278" s="13"/>
      <c r="Z278" s="13"/>
      <c r="AA278" s="13"/>
      <c r="AB278" s="13"/>
      <c r="AC278" s="13"/>
      <c r="AD278" s="13"/>
      <c r="AE278" s="13"/>
      <c r="AT278" s="202" t="s">
        <v>442</v>
      </c>
      <c r="AU278" s="202" t="s">
        <v>79</v>
      </c>
      <c r="AV278" s="13" t="s">
        <v>79</v>
      </c>
      <c r="AW278" s="13" t="s">
        <v>31</v>
      </c>
      <c r="AX278" s="13" t="s">
        <v>69</v>
      </c>
      <c r="AY278" s="202" t="s">
        <v>328</v>
      </c>
    </row>
    <row r="279" s="14" customFormat="1">
      <c r="A279" s="14"/>
      <c r="B279" s="209"/>
      <c r="C279" s="14"/>
      <c r="D279" s="195" t="s">
        <v>442</v>
      </c>
      <c r="E279" s="210" t="s">
        <v>3</v>
      </c>
      <c r="F279" s="211" t="s">
        <v>452</v>
      </c>
      <c r="G279" s="14"/>
      <c r="H279" s="212">
        <v>2.25</v>
      </c>
      <c r="I279" s="213"/>
      <c r="J279" s="14"/>
      <c r="K279" s="14"/>
      <c r="L279" s="209"/>
      <c r="M279" s="214"/>
      <c r="N279" s="215"/>
      <c r="O279" s="215"/>
      <c r="P279" s="215"/>
      <c r="Q279" s="215"/>
      <c r="R279" s="215"/>
      <c r="S279" s="215"/>
      <c r="T279" s="216"/>
      <c r="U279" s="14"/>
      <c r="V279" s="14"/>
      <c r="W279" s="14"/>
      <c r="X279" s="14"/>
      <c r="Y279" s="14"/>
      <c r="Z279" s="14"/>
      <c r="AA279" s="14"/>
      <c r="AB279" s="14"/>
      <c r="AC279" s="14"/>
      <c r="AD279" s="14"/>
      <c r="AE279" s="14"/>
      <c r="AT279" s="210" t="s">
        <v>442</v>
      </c>
      <c r="AU279" s="210" t="s">
        <v>79</v>
      </c>
      <c r="AV279" s="14" t="s">
        <v>113</v>
      </c>
      <c r="AW279" s="14" t="s">
        <v>31</v>
      </c>
      <c r="AX279" s="14" t="s">
        <v>76</v>
      </c>
      <c r="AY279" s="210" t="s">
        <v>328</v>
      </c>
    </row>
    <row r="280" s="2" customFormat="1" ht="24.15" customHeight="1">
      <c r="A280" s="41"/>
      <c r="B280" s="176"/>
      <c r="C280" s="177" t="s">
        <v>155</v>
      </c>
      <c r="D280" s="177" t="s">
        <v>331</v>
      </c>
      <c r="E280" s="178" t="s">
        <v>7907</v>
      </c>
      <c r="F280" s="179" t="s">
        <v>8657</v>
      </c>
      <c r="G280" s="180" t="s">
        <v>367</v>
      </c>
      <c r="H280" s="181">
        <v>7</v>
      </c>
      <c r="I280" s="182"/>
      <c r="J280" s="183">
        <f>ROUND(I280*H280,2)</f>
        <v>0</v>
      </c>
      <c r="K280" s="179" t="s">
        <v>335</v>
      </c>
      <c r="L280" s="42"/>
      <c r="M280" s="184" t="s">
        <v>3</v>
      </c>
      <c r="N280" s="185" t="s">
        <v>40</v>
      </c>
      <c r="O280" s="75"/>
      <c r="P280" s="186">
        <f>O280*H280</f>
        <v>0</v>
      </c>
      <c r="Q280" s="186">
        <v>0</v>
      </c>
      <c r="R280" s="186">
        <f>Q280*H280</f>
        <v>0</v>
      </c>
      <c r="S280" s="186">
        <v>0</v>
      </c>
      <c r="T280" s="187">
        <f>S280*H280</f>
        <v>0</v>
      </c>
      <c r="U280" s="41"/>
      <c r="V280" s="41"/>
      <c r="W280" s="41"/>
      <c r="X280" s="41"/>
      <c r="Y280" s="41"/>
      <c r="Z280" s="41"/>
      <c r="AA280" s="41"/>
      <c r="AB280" s="41"/>
      <c r="AC280" s="41"/>
      <c r="AD280" s="41"/>
      <c r="AE280" s="41"/>
      <c r="AR280" s="188" t="s">
        <v>113</v>
      </c>
      <c r="AT280" s="188" t="s">
        <v>331</v>
      </c>
      <c r="AU280" s="188" t="s">
        <v>79</v>
      </c>
      <c r="AY280" s="22" t="s">
        <v>328</v>
      </c>
      <c r="BE280" s="189">
        <f>IF(N280="základní",J280,0)</f>
        <v>0</v>
      </c>
      <c r="BF280" s="189">
        <f>IF(N280="snížená",J280,0)</f>
        <v>0</v>
      </c>
      <c r="BG280" s="189">
        <f>IF(N280="zákl. přenesená",J280,0)</f>
        <v>0</v>
      </c>
      <c r="BH280" s="189">
        <f>IF(N280="sníž. přenesená",J280,0)</f>
        <v>0</v>
      </c>
      <c r="BI280" s="189">
        <f>IF(N280="nulová",J280,0)</f>
        <v>0</v>
      </c>
      <c r="BJ280" s="22" t="s">
        <v>76</v>
      </c>
      <c r="BK280" s="189">
        <f>ROUND(I280*H280,2)</f>
        <v>0</v>
      </c>
      <c r="BL280" s="22" t="s">
        <v>113</v>
      </c>
      <c r="BM280" s="188" t="s">
        <v>1347</v>
      </c>
    </row>
    <row r="281" s="2" customFormat="1">
      <c r="A281" s="41"/>
      <c r="B281" s="42"/>
      <c r="C281" s="41"/>
      <c r="D281" s="190" t="s">
        <v>338</v>
      </c>
      <c r="E281" s="41"/>
      <c r="F281" s="191" t="s">
        <v>7909</v>
      </c>
      <c r="G281" s="41"/>
      <c r="H281" s="41"/>
      <c r="I281" s="192"/>
      <c r="J281" s="41"/>
      <c r="K281" s="41"/>
      <c r="L281" s="42"/>
      <c r="M281" s="193"/>
      <c r="N281" s="194"/>
      <c r="O281" s="75"/>
      <c r="P281" s="75"/>
      <c r="Q281" s="75"/>
      <c r="R281" s="75"/>
      <c r="S281" s="75"/>
      <c r="T281" s="76"/>
      <c r="U281" s="41"/>
      <c r="V281" s="41"/>
      <c r="W281" s="41"/>
      <c r="X281" s="41"/>
      <c r="Y281" s="41"/>
      <c r="Z281" s="41"/>
      <c r="AA281" s="41"/>
      <c r="AB281" s="41"/>
      <c r="AC281" s="41"/>
      <c r="AD281" s="41"/>
      <c r="AE281" s="41"/>
      <c r="AT281" s="22" t="s">
        <v>338</v>
      </c>
      <c r="AU281" s="22" t="s">
        <v>79</v>
      </c>
    </row>
    <row r="282" s="2" customFormat="1" ht="24.15" customHeight="1">
      <c r="A282" s="41"/>
      <c r="B282" s="176"/>
      <c r="C282" s="177" t="s">
        <v>158</v>
      </c>
      <c r="D282" s="177" t="s">
        <v>331</v>
      </c>
      <c r="E282" s="178" t="s">
        <v>8658</v>
      </c>
      <c r="F282" s="179" t="s">
        <v>8659</v>
      </c>
      <c r="G282" s="180" t="s">
        <v>574</v>
      </c>
      <c r="H282" s="181">
        <v>2</v>
      </c>
      <c r="I282" s="182"/>
      <c r="J282" s="183">
        <f>ROUND(I282*H282,2)</f>
        <v>0</v>
      </c>
      <c r="K282" s="179" t="s">
        <v>335</v>
      </c>
      <c r="L282" s="42"/>
      <c r="M282" s="184" t="s">
        <v>3</v>
      </c>
      <c r="N282" s="185" t="s">
        <v>40</v>
      </c>
      <c r="O282" s="75"/>
      <c r="P282" s="186">
        <f>O282*H282</f>
        <v>0</v>
      </c>
      <c r="Q282" s="186">
        <v>0</v>
      </c>
      <c r="R282" s="186">
        <f>Q282*H282</f>
        <v>0</v>
      </c>
      <c r="S282" s="186">
        <v>0</v>
      </c>
      <c r="T282" s="187">
        <f>S282*H282</f>
        <v>0</v>
      </c>
      <c r="U282" s="41"/>
      <c r="V282" s="41"/>
      <c r="W282" s="41"/>
      <c r="X282" s="41"/>
      <c r="Y282" s="41"/>
      <c r="Z282" s="41"/>
      <c r="AA282" s="41"/>
      <c r="AB282" s="41"/>
      <c r="AC282" s="41"/>
      <c r="AD282" s="41"/>
      <c r="AE282" s="41"/>
      <c r="AR282" s="188" t="s">
        <v>113</v>
      </c>
      <c r="AT282" s="188" t="s">
        <v>331</v>
      </c>
      <c r="AU282" s="188" t="s">
        <v>79</v>
      </c>
      <c r="AY282" s="22" t="s">
        <v>328</v>
      </c>
      <c r="BE282" s="189">
        <f>IF(N282="základní",J282,0)</f>
        <v>0</v>
      </c>
      <c r="BF282" s="189">
        <f>IF(N282="snížená",J282,0)</f>
        <v>0</v>
      </c>
      <c r="BG282" s="189">
        <f>IF(N282="zákl. přenesená",J282,0)</f>
        <v>0</v>
      </c>
      <c r="BH282" s="189">
        <f>IF(N282="sníž. přenesená",J282,0)</f>
        <v>0</v>
      </c>
      <c r="BI282" s="189">
        <f>IF(N282="nulová",J282,0)</f>
        <v>0</v>
      </c>
      <c r="BJ282" s="22" t="s">
        <v>76</v>
      </c>
      <c r="BK282" s="189">
        <f>ROUND(I282*H282,2)</f>
        <v>0</v>
      </c>
      <c r="BL282" s="22" t="s">
        <v>113</v>
      </c>
      <c r="BM282" s="188" t="s">
        <v>570</v>
      </c>
    </row>
    <row r="283" s="2" customFormat="1">
      <c r="A283" s="41"/>
      <c r="B283" s="42"/>
      <c r="C283" s="41"/>
      <c r="D283" s="190" t="s">
        <v>338</v>
      </c>
      <c r="E283" s="41"/>
      <c r="F283" s="191" t="s">
        <v>8660</v>
      </c>
      <c r="G283" s="41"/>
      <c r="H283" s="41"/>
      <c r="I283" s="192"/>
      <c r="J283" s="41"/>
      <c r="K283" s="41"/>
      <c r="L283" s="42"/>
      <c r="M283" s="193"/>
      <c r="N283" s="194"/>
      <c r="O283" s="75"/>
      <c r="P283" s="75"/>
      <c r="Q283" s="75"/>
      <c r="R283" s="75"/>
      <c r="S283" s="75"/>
      <c r="T283" s="76"/>
      <c r="U283" s="41"/>
      <c r="V283" s="41"/>
      <c r="W283" s="41"/>
      <c r="X283" s="41"/>
      <c r="Y283" s="41"/>
      <c r="Z283" s="41"/>
      <c r="AA283" s="41"/>
      <c r="AB283" s="41"/>
      <c r="AC283" s="41"/>
      <c r="AD283" s="41"/>
      <c r="AE283" s="41"/>
      <c r="AT283" s="22" t="s">
        <v>338</v>
      </c>
      <c r="AU283" s="22" t="s">
        <v>79</v>
      </c>
    </row>
    <row r="284" s="2" customFormat="1" ht="24.15" customHeight="1">
      <c r="A284" s="41"/>
      <c r="B284" s="176"/>
      <c r="C284" s="177" t="s">
        <v>161</v>
      </c>
      <c r="D284" s="177" t="s">
        <v>331</v>
      </c>
      <c r="E284" s="178" t="s">
        <v>8101</v>
      </c>
      <c r="F284" s="179" t="s">
        <v>8102</v>
      </c>
      <c r="G284" s="180" t="s">
        <v>574</v>
      </c>
      <c r="H284" s="181">
        <v>7</v>
      </c>
      <c r="I284" s="182"/>
      <c r="J284" s="183">
        <f>ROUND(I284*H284,2)</f>
        <v>0</v>
      </c>
      <c r="K284" s="179" t="s">
        <v>335</v>
      </c>
      <c r="L284" s="42"/>
      <c r="M284" s="184" t="s">
        <v>3</v>
      </c>
      <c r="N284" s="185" t="s">
        <v>40</v>
      </c>
      <c r="O284" s="75"/>
      <c r="P284" s="186">
        <f>O284*H284</f>
        <v>0</v>
      </c>
      <c r="Q284" s="186">
        <v>0</v>
      </c>
      <c r="R284" s="186">
        <f>Q284*H284</f>
        <v>0</v>
      </c>
      <c r="S284" s="186">
        <v>0</v>
      </c>
      <c r="T284" s="187">
        <f>S284*H284</f>
        <v>0</v>
      </c>
      <c r="U284" s="41"/>
      <c r="V284" s="41"/>
      <c r="W284" s="41"/>
      <c r="X284" s="41"/>
      <c r="Y284" s="41"/>
      <c r="Z284" s="41"/>
      <c r="AA284" s="41"/>
      <c r="AB284" s="41"/>
      <c r="AC284" s="41"/>
      <c r="AD284" s="41"/>
      <c r="AE284" s="41"/>
      <c r="AR284" s="188" t="s">
        <v>113</v>
      </c>
      <c r="AT284" s="188" t="s">
        <v>331</v>
      </c>
      <c r="AU284" s="188" t="s">
        <v>79</v>
      </c>
      <c r="AY284" s="22" t="s">
        <v>328</v>
      </c>
      <c r="BE284" s="189">
        <f>IF(N284="základní",J284,0)</f>
        <v>0</v>
      </c>
      <c r="BF284" s="189">
        <f>IF(N284="snížená",J284,0)</f>
        <v>0</v>
      </c>
      <c r="BG284" s="189">
        <f>IF(N284="zákl. přenesená",J284,0)</f>
        <v>0</v>
      </c>
      <c r="BH284" s="189">
        <f>IF(N284="sníž. přenesená",J284,0)</f>
        <v>0</v>
      </c>
      <c r="BI284" s="189">
        <f>IF(N284="nulová",J284,0)</f>
        <v>0</v>
      </c>
      <c r="BJ284" s="22" t="s">
        <v>76</v>
      </c>
      <c r="BK284" s="189">
        <f>ROUND(I284*H284,2)</f>
        <v>0</v>
      </c>
      <c r="BL284" s="22" t="s">
        <v>113</v>
      </c>
      <c r="BM284" s="188" t="s">
        <v>1352</v>
      </c>
    </row>
    <row r="285" s="2" customFormat="1">
      <c r="A285" s="41"/>
      <c r="B285" s="42"/>
      <c r="C285" s="41"/>
      <c r="D285" s="190" t="s">
        <v>338</v>
      </c>
      <c r="E285" s="41"/>
      <c r="F285" s="191" t="s">
        <v>8103</v>
      </c>
      <c r="G285" s="41"/>
      <c r="H285" s="41"/>
      <c r="I285" s="192"/>
      <c r="J285" s="41"/>
      <c r="K285" s="41"/>
      <c r="L285" s="42"/>
      <c r="M285" s="193"/>
      <c r="N285" s="194"/>
      <c r="O285" s="75"/>
      <c r="P285" s="75"/>
      <c r="Q285" s="75"/>
      <c r="R285" s="75"/>
      <c r="S285" s="75"/>
      <c r="T285" s="76"/>
      <c r="U285" s="41"/>
      <c r="V285" s="41"/>
      <c r="W285" s="41"/>
      <c r="X285" s="41"/>
      <c r="Y285" s="41"/>
      <c r="Z285" s="41"/>
      <c r="AA285" s="41"/>
      <c r="AB285" s="41"/>
      <c r="AC285" s="41"/>
      <c r="AD285" s="41"/>
      <c r="AE285" s="41"/>
      <c r="AT285" s="22" t="s">
        <v>338</v>
      </c>
      <c r="AU285" s="22" t="s">
        <v>79</v>
      </c>
    </row>
    <row r="286" s="15" customFormat="1">
      <c r="A286" s="15"/>
      <c r="B286" s="217"/>
      <c r="C286" s="15"/>
      <c r="D286" s="195" t="s">
        <v>442</v>
      </c>
      <c r="E286" s="218" t="s">
        <v>3</v>
      </c>
      <c r="F286" s="219" t="s">
        <v>9407</v>
      </c>
      <c r="G286" s="15"/>
      <c r="H286" s="218" t="s">
        <v>3</v>
      </c>
      <c r="I286" s="220"/>
      <c r="J286" s="15"/>
      <c r="K286" s="15"/>
      <c r="L286" s="217"/>
      <c r="M286" s="221"/>
      <c r="N286" s="222"/>
      <c r="O286" s="222"/>
      <c r="P286" s="222"/>
      <c r="Q286" s="222"/>
      <c r="R286" s="222"/>
      <c r="S286" s="222"/>
      <c r="T286" s="223"/>
      <c r="U286" s="15"/>
      <c r="V286" s="15"/>
      <c r="W286" s="15"/>
      <c r="X286" s="15"/>
      <c r="Y286" s="15"/>
      <c r="Z286" s="15"/>
      <c r="AA286" s="15"/>
      <c r="AB286" s="15"/>
      <c r="AC286" s="15"/>
      <c r="AD286" s="15"/>
      <c r="AE286" s="15"/>
      <c r="AT286" s="218" t="s">
        <v>442</v>
      </c>
      <c r="AU286" s="218" t="s">
        <v>79</v>
      </c>
      <c r="AV286" s="15" t="s">
        <v>76</v>
      </c>
      <c r="AW286" s="15" t="s">
        <v>31</v>
      </c>
      <c r="AX286" s="15" t="s">
        <v>69</v>
      </c>
      <c r="AY286" s="218" t="s">
        <v>328</v>
      </c>
    </row>
    <row r="287" s="13" customFormat="1">
      <c r="A287" s="13"/>
      <c r="B287" s="201"/>
      <c r="C287" s="13"/>
      <c r="D287" s="195" t="s">
        <v>442</v>
      </c>
      <c r="E287" s="202" t="s">
        <v>3</v>
      </c>
      <c r="F287" s="203" t="s">
        <v>168</v>
      </c>
      <c r="G287" s="13"/>
      <c r="H287" s="204">
        <v>7</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79</v>
      </c>
      <c r="AV287" s="13" t="s">
        <v>79</v>
      </c>
      <c r="AW287" s="13" t="s">
        <v>31</v>
      </c>
      <c r="AX287" s="13" t="s">
        <v>69</v>
      </c>
      <c r="AY287" s="202" t="s">
        <v>328</v>
      </c>
    </row>
    <row r="288" s="14" customFormat="1">
      <c r="A288" s="14"/>
      <c r="B288" s="209"/>
      <c r="C288" s="14"/>
      <c r="D288" s="195" t="s">
        <v>442</v>
      </c>
      <c r="E288" s="210" t="s">
        <v>3</v>
      </c>
      <c r="F288" s="211" t="s">
        <v>452</v>
      </c>
      <c r="G288" s="14"/>
      <c r="H288" s="212">
        <v>7</v>
      </c>
      <c r="I288" s="213"/>
      <c r="J288" s="14"/>
      <c r="K288" s="14"/>
      <c r="L288" s="209"/>
      <c r="M288" s="214"/>
      <c r="N288" s="215"/>
      <c r="O288" s="215"/>
      <c r="P288" s="215"/>
      <c r="Q288" s="215"/>
      <c r="R288" s="215"/>
      <c r="S288" s="215"/>
      <c r="T288" s="216"/>
      <c r="U288" s="14"/>
      <c r="V288" s="14"/>
      <c r="W288" s="14"/>
      <c r="X288" s="14"/>
      <c r="Y288" s="14"/>
      <c r="Z288" s="14"/>
      <c r="AA288" s="14"/>
      <c r="AB288" s="14"/>
      <c r="AC288" s="14"/>
      <c r="AD288" s="14"/>
      <c r="AE288" s="14"/>
      <c r="AT288" s="210" t="s">
        <v>442</v>
      </c>
      <c r="AU288" s="210" t="s">
        <v>79</v>
      </c>
      <c r="AV288" s="14" t="s">
        <v>113</v>
      </c>
      <c r="AW288" s="14" t="s">
        <v>31</v>
      </c>
      <c r="AX288" s="14" t="s">
        <v>76</v>
      </c>
      <c r="AY288" s="210" t="s">
        <v>328</v>
      </c>
    </row>
    <row r="289" s="2" customFormat="1" ht="16.5" customHeight="1">
      <c r="A289" s="41"/>
      <c r="B289" s="176"/>
      <c r="C289" s="224" t="s">
        <v>751</v>
      </c>
      <c r="D289" s="224" t="s">
        <v>539</v>
      </c>
      <c r="E289" s="225" t="s">
        <v>8108</v>
      </c>
      <c r="F289" s="226" t="s">
        <v>8109</v>
      </c>
      <c r="G289" s="227" t="s">
        <v>3585</v>
      </c>
      <c r="H289" s="228">
        <v>4.2000000000000002</v>
      </c>
      <c r="I289" s="229"/>
      <c r="J289" s="230">
        <f>ROUND(I289*H289,2)</f>
        <v>0</v>
      </c>
      <c r="K289" s="226" t="s">
        <v>3</v>
      </c>
      <c r="L289" s="231"/>
      <c r="M289" s="232" t="s">
        <v>3</v>
      </c>
      <c r="N289" s="233" t="s">
        <v>40</v>
      </c>
      <c r="O289" s="75"/>
      <c r="P289" s="186">
        <f>O289*H289</f>
        <v>0</v>
      </c>
      <c r="Q289" s="186">
        <v>0</v>
      </c>
      <c r="R289" s="186">
        <f>Q289*H289</f>
        <v>0</v>
      </c>
      <c r="S289" s="186">
        <v>0</v>
      </c>
      <c r="T289" s="187">
        <f>S289*H289</f>
        <v>0</v>
      </c>
      <c r="U289" s="41"/>
      <c r="V289" s="41"/>
      <c r="W289" s="41"/>
      <c r="X289" s="41"/>
      <c r="Y289" s="41"/>
      <c r="Z289" s="41"/>
      <c r="AA289" s="41"/>
      <c r="AB289" s="41"/>
      <c r="AC289" s="41"/>
      <c r="AD289" s="41"/>
      <c r="AE289" s="41"/>
      <c r="AR289" s="188" t="s">
        <v>171</v>
      </c>
      <c r="AT289" s="188" t="s">
        <v>539</v>
      </c>
      <c r="AU289" s="188" t="s">
        <v>79</v>
      </c>
      <c r="AY289" s="22" t="s">
        <v>328</v>
      </c>
      <c r="BE289" s="189">
        <f>IF(N289="základní",J289,0)</f>
        <v>0</v>
      </c>
      <c r="BF289" s="189">
        <f>IF(N289="snížená",J289,0)</f>
        <v>0</v>
      </c>
      <c r="BG289" s="189">
        <f>IF(N289="zákl. přenesená",J289,0)</f>
        <v>0</v>
      </c>
      <c r="BH289" s="189">
        <f>IF(N289="sníž. přenesená",J289,0)</f>
        <v>0</v>
      </c>
      <c r="BI289" s="189">
        <f>IF(N289="nulová",J289,0)</f>
        <v>0</v>
      </c>
      <c r="BJ289" s="22" t="s">
        <v>76</v>
      </c>
      <c r="BK289" s="189">
        <f>ROUND(I289*H289,2)</f>
        <v>0</v>
      </c>
      <c r="BL289" s="22" t="s">
        <v>113</v>
      </c>
      <c r="BM289" s="188" t="s">
        <v>1355</v>
      </c>
    </row>
    <row r="290" s="13" customFormat="1">
      <c r="A290" s="13"/>
      <c r="B290" s="201"/>
      <c r="C290" s="13"/>
      <c r="D290" s="195" t="s">
        <v>442</v>
      </c>
      <c r="E290" s="202" t="s">
        <v>3</v>
      </c>
      <c r="F290" s="203" t="s">
        <v>9408</v>
      </c>
      <c r="G290" s="13"/>
      <c r="H290" s="204">
        <v>4.2000000000000002</v>
      </c>
      <c r="I290" s="205"/>
      <c r="J290" s="13"/>
      <c r="K290" s="13"/>
      <c r="L290" s="201"/>
      <c r="M290" s="206"/>
      <c r="N290" s="207"/>
      <c r="O290" s="207"/>
      <c r="P290" s="207"/>
      <c r="Q290" s="207"/>
      <c r="R290" s="207"/>
      <c r="S290" s="207"/>
      <c r="T290" s="208"/>
      <c r="U290" s="13"/>
      <c r="V290" s="13"/>
      <c r="W290" s="13"/>
      <c r="X290" s="13"/>
      <c r="Y290" s="13"/>
      <c r="Z290" s="13"/>
      <c r="AA290" s="13"/>
      <c r="AB290" s="13"/>
      <c r="AC290" s="13"/>
      <c r="AD290" s="13"/>
      <c r="AE290" s="13"/>
      <c r="AT290" s="202" t="s">
        <v>442</v>
      </c>
      <c r="AU290" s="202" t="s">
        <v>79</v>
      </c>
      <c r="AV290" s="13" t="s">
        <v>79</v>
      </c>
      <c r="AW290" s="13" t="s">
        <v>31</v>
      </c>
      <c r="AX290" s="13" t="s">
        <v>69</v>
      </c>
      <c r="AY290" s="202" t="s">
        <v>328</v>
      </c>
    </row>
    <row r="291" s="14" customFormat="1">
      <c r="A291" s="14"/>
      <c r="B291" s="209"/>
      <c r="C291" s="14"/>
      <c r="D291" s="195" t="s">
        <v>442</v>
      </c>
      <c r="E291" s="210" t="s">
        <v>3</v>
      </c>
      <c r="F291" s="211" t="s">
        <v>452</v>
      </c>
      <c r="G291" s="14"/>
      <c r="H291" s="212">
        <v>4.2000000000000002</v>
      </c>
      <c r="I291" s="213"/>
      <c r="J291" s="14"/>
      <c r="K291" s="14"/>
      <c r="L291" s="209"/>
      <c r="M291" s="214"/>
      <c r="N291" s="215"/>
      <c r="O291" s="215"/>
      <c r="P291" s="215"/>
      <c r="Q291" s="215"/>
      <c r="R291" s="215"/>
      <c r="S291" s="215"/>
      <c r="T291" s="216"/>
      <c r="U291" s="14"/>
      <c r="V291" s="14"/>
      <c r="W291" s="14"/>
      <c r="X291" s="14"/>
      <c r="Y291" s="14"/>
      <c r="Z291" s="14"/>
      <c r="AA291" s="14"/>
      <c r="AB291" s="14"/>
      <c r="AC291" s="14"/>
      <c r="AD291" s="14"/>
      <c r="AE291" s="14"/>
      <c r="AT291" s="210" t="s">
        <v>442</v>
      </c>
      <c r="AU291" s="210" t="s">
        <v>79</v>
      </c>
      <c r="AV291" s="14" t="s">
        <v>113</v>
      </c>
      <c r="AW291" s="14" t="s">
        <v>31</v>
      </c>
      <c r="AX291" s="14" t="s">
        <v>76</v>
      </c>
      <c r="AY291" s="210" t="s">
        <v>328</v>
      </c>
    </row>
    <row r="292" s="2" customFormat="1" ht="21.75" customHeight="1">
      <c r="A292" s="41"/>
      <c r="B292" s="176"/>
      <c r="C292" s="177" t="s">
        <v>756</v>
      </c>
      <c r="D292" s="177" t="s">
        <v>331</v>
      </c>
      <c r="E292" s="178" t="s">
        <v>8629</v>
      </c>
      <c r="F292" s="179" t="s">
        <v>8630</v>
      </c>
      <c r="G292" s="180" t="s">
        <v>367</v>
      </c>
      <c r="H292" s="181">
        <v>13</v>
      </c>
      <c r="I292" s="182"/>
      <c r="J292" s="183">
        <f>ROUND(I292*H292,2)</f>
        <v>0</v>
      </c>
      <c r="K292" s="179" t="s">
        <v>335</v>
      </c>
      <c r="L292" s="42"/>
      <c r="M292" s="184" t="s">
        <v>3</v>
      </c>
      <c r="N292" s="185" t="s">
        <v>40</v>
      </c>
      <c r="O292" s="75"/>
      <c r="P292" s="186">
        <f>O292*H292</f>
        <v>0</v>
      </c>
      <c r="Q292" s="186">
        <v>0</v>
      </c>
      <c r="R292" s="186">
        <f>Q292*H292</f>
        <v>0</v>
      </c>
      <c r="S292" s="186">
        <v>0</v>
      </c>
      <c r="T292" s="187">
        <f>S292*H292</f>
        <v>0</v>
      </c>
      <c r="U292" s="41"/>
      <c r="V292" s="41"/>
      <c r="W292" s="41"/>
      <c r="X292" s="41"/>
      <c r="Y292" s="41"/>
      <c r="Z292" s="41"/>
      <c r="AA292" s="41"/>
      <c r="AB292" s="41"/>
      <c r="AC292" s="41"/>
      <c r="AD292" s="41"/>
      <c r="AE292" s="41"/>
      <c r="AR292" s="188" t="s">
        <v>113</v>
      </c>
      <c r="AT292" s="188" t="s">
        <v>331</v>
      </c>
      <c r="AU292" s="188" t="s">
        <v>79</v>
      </c>
      <c r="AY292" s="22" t="s">
        <v>328</v>
      </c>
      <c r="BE292" s="189">
        <f>IF(N292="základní",J292,0)</f>
        <v>0</v>
      </c>
      <c r="BF292" s="189">
        <f>IF(N292="snížená",J292,0)</f>
        <v>0</v>
      </c>
      <c r="BG292" s="189">
        <f>IF(N292="zákl. přenesená",J292,0)</f>
        <v>0</v>
      </c>
      <c r="BH292" s="189">
        <f>IF(N292="sníž. přenesená",J292,0)</f>
        <v>0</v>
      </c>
      <c r="BI292" s="189">
        <f>IF(N292="nulová",J292,0)</f>
        <v>0</v>
      </c>
      <c r="BJ292" s="22" t="s">
        <v>76</v>
      </c>
      <c r="BK292" s="189">
        <f>ROUND(I292*H292,2)</f>
        <v>0</v>
      </c>
      <c r="BL292" s="22" t="s">
        <v>113</v>
      </c>
      <c r="BM292" s="188" t="s">
        <v>1358</v>
      </c>
    </row>
    <row r="293" s="2" customFormat="1">
      <c r="A293" s="41"/>
      <c r="B293" s="42"/>
      <c r="C293" s="41"/>
      <c r="D293" s="190" t="s">
        <v>338</v>
      </c>
      <c r="E293" s="41"/>
      <c r="F293" s="191" t="s">
        <v>8631</v>
      </c>
      <c r="G293" s="41"/>
      <c r="H293" s="41"/>
      <c r="I293" s="192"/>
      <c r="J293" s="41"/>
      <c r="K293" s="41"/>
      <c r="L293" s="42"/>
      <c r="M293" s="193"/>
      <c r="N293" s="194"/>
      <c r="O293" s="75"/>
      <c r="P293" s="75"/>
      <c r="Q293" s="75"/>
      <c r="R293" s="75"/>
      <c r="S293" s="75"/>
      <c r="T293" s="76"/>
      <c r="U293" s="41"/>
      <c r="V293" s="41"/>
      <c r="W293" s="41"/>
      <c r="X293" s="41"/>
      <c r="Y293" s="41"/>
      <c r="Z293" s="41"/>
      <c r="AA293" s="41"/>
      <c r="AB293" s="41"/>
      <c r="AC293" s="41"/>
      <c r="AD293" s="41"/>
      <c r="AE293" s="41"/>
      <c r="AT293" s="22" t="s">
        <v>338</v>
      </c>
      <c r="AU293" s="22" t="s">
        <v>79</v>
      </c>
    </row>
    <row r="294" s="2" customFormat="1" ht="44.25" customHeight="1">
      <c r="A294" s="41"/>
      <c r="B294" s="176"/>
      <c r="C294" s="177" t="s">
        <v>761</v>
      </c>
      <c r="D294" s="177" t="s">
        <v>331</v>
      </c>
      <c r="E294" s="178" t="s">
        <v>8661</v>
      </c>
      <c r="F294" s="179" t="s">
        <v>8662</v>
      </c>
      <c r="G294" s="180" t="s">
        <v>585</v>
      </c>
      <c r="H294" s="181">
        <v>0.10000000000000001</v>
      </c>
      <c r="I294" s="182"/>
      <c r="J294" s="183">
        <f>ROUND(I294*H294,2)</f>
        <v>0</v>
      </c>
      <c r="K294" s="179" t="s">
        <v>335</v>
      </c>
      <c r="L294" s="42"/>
      <c r="M294" s="184" t="s">
        <v>3</v>
      </c>
      <c r="N294" s="185" t="s">
        <v>40</v>
      </c>
      <c r="O294" s="75"/>
      <c r="P294" s="186">
        <f>O294*H294</f>
        <v>0</v>
      </c>
      <c r="Q294" s="186">
        <v>0</v>
      </c>
      <c r="R294" s="186">
        <f>Q294*H294</f>
        <v>0</v>
      </c>
      <c r="S294" s="186">
        <v>0</v>
      </c>
      <c r="T294" s="187">
        <f>S294*H294</f>
        <v>0</v>
      </c>
      <c r="U294" s="41"/>
      <c r="V294" s="41"/>
      <c r="W294" s="41"/>
      <c r="X294" s="41"/>
      <c r="Y294" s="41"/>
      <c r="Z294" s="41"/>
      <c r="AA294" s="41"/>
      <c r="AB294" s="41"/>
      <c r="AC294" s="41"/>
      <c r="AD294" s="41"/>
      <c r="AE294" s="41"/>
      <c r="AR294" s="188" t="s">
        <v>113</v>
      </c>
      <c r="AT294" s="188" t="s">
        <v>331</v>
      </c>
      <c r="AU294" s="188" t="s">
        <v>79</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113</v>
      </c>
      <c r="BM294" s="188" t="s">
        <v>1361</v>
      </c>
    </row>
    <row r="295" s="2" customFormat="1">
      <c r="A295" s="41"/>
      <c r="B295" s="42"/>
      <c r="C295" s="41"/>
      <c r="D295" s="190" t="s">
        <v>338</v>
      </c>
      <c r="E295" s="41"/>
      <c r="F295" s="191" t="s">
        <v>8663</v>
      </c>
      <c r="G295" s="41"/>
      <c r="H295" s="41"/>
      <c r="I295" s="192"/>
      <c r="J295" s="41"/>
      <c r="K295" s="41"/>
      <c r="L295" s="42"/>
      <c r="M295" s="193"/>
      <c r="N295" s="194"/>
      <c r="O295" s="75"/>
      <c r="P295" s="75"/>
      <c r="Q295" s="75"/>
      <c r="R295" s="75"/>
      <c r="S295" s="75"/>
      <c r="T295" s="76"/>
      <c r="U295" s="41"/>
      <c r="V295" s="41"/>
      <c r="W295" s="41"/>
      <c r="X295" s="41"/>
      <c r="Y295" s="41"/>
      <c r="Z295" s="41"/>
      <c r="AA295" s="41"/>
      <c r="AB295" s="41"/>
      <c r="AC295" s="41"/>
      <c r="AD295" s="41"/>
      <c r="AE295" s="41"/>
      <c r="AT295" s="22" t="s">
        <v>338</v>
      </c>
      <c r="AU295" s="22" t="s">
        <v>79</v>
      </c>
    </row>
    <row r="296" s="13" customFormat="1">
      <c r="A296" s="13"/>
      <c r="B296" s="201"/>
      <c r="C296" s="13"/>
      <c r="D296" s="195" t="s">
        <v>442</v>
      </c>
      <c r="E296" s="202" t="s">
        <v>3</v>
      </c>
      <c r="F296" s="203" t="s">
        <v>9409</v>
      </c>
      <c r="G296" s="13"/>
      <c r="H296" s="204">
        <v>0.10000000000000001</v>
      </c>
      <c r="I296" s="205"/>
      <c r="J296" s="13"/>
      <c r="K296" s="13"/>
      <c r="L296" s="201"/>
      <c r="M296" s="206"/>
      <c r="N296" s="207"/>
      <c r="O296" s="207"/>
      <c r="P296" s="207"/>
      <c r="Q296" s="207"/>
      <c r="R296" s="207"/>
      <c r="S296" s="207"/>
      <c r="T296" s="208"/>
      <c r="U296" s="13"/>
      <c r="V296" s="13"/>
      <c r="W296" s="13"/>
      <c r="X296" s="13"/>
      <c r="Y296" s="13"/>
      <c r="Z296" s="13"/>
      <c r="AA296" s="13"/>
      <c r="AB296" s="13"/>
      <c r="AC296" s="13"/>
      <c r="AD296" s="13"/>
      <c r="AE296" s="13"/>
      <c r="AT296" s="202" t="s">
        <v>442</v>
      </c>
      <c r="AU296" s="202" t="s">
        <v>79</v>
      </c>
      <c r="AV296" s="13" t="s">
        <v>79</v>
      </c>
      <c r="AW296" s="13" t="s">
        <v>31</v>
      </c>
      <c r="AX296" s="13" t="s">
        <v>69</v>
      </c>
      <c r="AY296" s="202" t="s">
        <v>328</v>
      </c>
    </row>
    <row r="297" s="14" customFormat="1">
      <c r="A297" s="14"/>
      <c r="B297" s="209"/>
      <c r="C297" s="14"/>
      <c r="D297" s="195" t="s">
        <v>442</v>
      </c>
      <c r="E297" s="210" t="s">
        <v>3</v>
      </c>
      <c r="F297" s="211" t="s">
        <v>452</v>
      </c>
      <c r="G297" s="14"/>
      <c r="H297" s="212">
        <v>0.10000000000000001</v>
      </c>
      <c r="I297" s="213"/>
      <c r="J297" s="14"/>
      <c r="K297" s="14"/>
      <c r="L297" s="209"/>
      <c r="M297" s="214"/>
      <c r="N297" s="215"/>
      <c r="O297" s="215"/>
      <c r="P297" s="215"/>
      <c r="Q297" s="215"/>
      <c r="R297" s="215"/>
      <c r="S297" s="215"/>
      <c r="T297" s="216"/>
      <c r="U297" s="14"/>
      <c r="V297" s="14"/>
      <c r="W297" s="14"/>
      <c r="X297" s="14"/>
      <c r="Y297" s="14"/>
      <c r="Z297" s="14"/>
      <c r="AA297" s="14"/>
      <c r="AB297" s="14"/>
      <c r="AC297" s="14"/>
      <c r="AD297" s="14"/>
      <c r="AE297" s="14"/>
      <c r="AT297" s="210" t="s">
        <v>442</v>
      </c>
      <c r="AU297" s="210" t="s">
        <v>79</v>
      </c>
      <c r="AV297" s="14" t="s">
        <v>113</v>
      </c>
      <c r="AW297" s="14" t="s">
        <v>31</v>
      </c>
      <c r="AX297" s="14" t="s">
        <v>76</v>
      </c>
      <c r="AY297" s="210" t="s">
        <v>328</v>
      </c>
    </row>
    <row r="298" s="2" customFormat="1" ht="37.8" customHeight="1">
      <c r="A298" s="41"/>
      <c r="B298" s="176"/>
      <c r="C298" s="177" t="s">
        <v>765</v>
      </c>
      <c r="D298" s="177" t="s">
        <v>331</v>
      </c>
      <c r="E298" s="178" t="s">
        <v>8146</v>
      </c>
      <c r="F298" s="179" t="s">
        <v>8619</v>
      </c>
      <c r="G298" s="180" t="s">
        <v>585</v>
      </c>
      <c r="H298" s="181">
        <v>0.0060000000000000001</v>
      </c>
      <c r="I298" s="182"/>
      <c r="J298" s="183">
        <f>ROUND(I298*H298,2)</f>
        <v>0</v>
      </c>
      <c r="K298" s="179" t="s">
        <v>335</v>
      </c>
      <c r="L298" s="42"/>
      <c r="M298" s="184" t="s">
        <v>3</v>
      </c>
      <c r="N298" s="185" t="s">
        <v>40</v>
      </c>
      <c r="O298" s="75"/>
      <c r="P298" s="186">
        <f>O298*H298</f>
        <v>0</v>
      </c>
      <c r="Q298" s="186">
        <v>0</v>
      </c>
      <c r="R298" s="186">
        <f>Q298*H298</f>
        <v>0</v>
      </c>
      <c r="S298" s="186">
        <v>0</v>
      </c>
      <c r="T298" s="187">
        <f>S298*H298</f>
        <v>0</v>
      </c>
      <c r="U298" s="41"/>
      <c r="V298" s="41"/>
      <c r="W298" s="41"/>
      <c r="X298" s="41"/>
      <c r="Y298" s="41"/>
      <c r="Z298" s="41"/>
      <c r="AA298" s="41"/>
      <c r="AB298" s="41"/>
      <c r="AC298" s="41"/>
      <c r="AD298" s="41"/>
      <c r="AE298" s="41"/>
      <c r="AR298" s="188" t="s">
        <v>113</v>
      </c>
      <c r="AT298" s="188" t="s">
        <v>331</v>
      </c>
      <c r="AU298" s="188" t="s">
        <v>79</v>
      </c>
      <c r="AY298" s="22" t="s">
        <v>328</v>
      </c>
      <c r="BE298" s="189">
        <f>IF(N298="základní",J298,0)</f>
        <v>0</v>
      </c>
      <c r="BF298" s="189">
        <f>IF(N298="snížená",J298,0)</f>
        <v>0</v>
      </c>
      <c r="BG298" s="189">
        <f>IF(N298="zákl. přenesená",J298,0)</f>
        <v>0</v>
      </c>
      <c r="BH298" s="189">
        <f>IF(N298="sníž. přenesená",J298,0)</f>
        <v>0</v>
      </c>
      <c r="BI298" s="189">
        <f>IF(N298="nulová",J298,0)</f>
        <v>0</v>
      </c>
      <c r="BJ298" s="22" t="s">
        <v>76</v>
      </c>
      <c r="BK298" s="189">
        <f>ROUND(I298*H298,2)</f>
        <v>0</v>
      </c>
      <c r="BL298" s="22" t="s">
        <v>113</v>
      </c>
      <c r="BM298" s="188" t="s">
        <v>1364</v>
      </c>
    </row>
    <row r="299" s="2" customFormat="1">
      <c r="A299" s="41"/>
      <c r="B299" s="42"/>
      <c r="C299" s="41"/>
      <c r="D299" s="190" t="s">
        <v>338</v>
      </c>
      <c r="E299" s="41"/>
      <c r="F299" s="191" t="s">
        <v>8148</v>
      </c>
      <c r="G299" s="41"/>
      <c r="H299" s="41"/>
      <c r="I299" s="192"/>
      <c r="J299" s="41"/>
      <c r="K299" s="41"/>
      <c r="L299" s="42"/>
      <c r="M299" s="197"/>
      <c r="N299" s="198"/>
      <c r="O299" s="199"/>
      <c r="P299" s="199"/>
      <c r="Q299" s="199"/>
      <c r="R299" s="199"/>
      <c r="S299" s="199"/>
      <c r="T299" s="200"/>
      <c r="U299" s="41"/>
      <c r="V299" s="41"/>
      <c r="W299" s="41"/>
      <c r="X299" s="41"/>
      <c r="Y299" s="41"/>
      <c r="Z299" s="41"/>
      <c r="AA299" s="41"/>
      <c r="AB299" s="41"/>
      <c r="AC299" s="41"/>
      <c r="AD299" s="41"/>
      <c r="AE299" s="41"/>
      <c r="AT299" s="22" t="s">
        <v>338</v>
      </c>
      <c r="AU299" s="22" t="s">
        <v>79</v>
      </c>
    </row>
    <row r="300" s="2" customFormat="1" ht="6.96" customHeight="1">
      <c r="A300" s="41"/>
      <c r="B300" s="58"/>
      <c r="C300" s="59"/>
      <c r="D300" s="59"/>
      <c r="E300" s="59"/>
      <c r="F300" s="59"/>
      <c r="G300" s="59"/>
      <c r="H300" s="59"/>
      <c r="I300" s="59"/>
      <c r="J300" s="59"/>
      <c r="K300" s="59"/>
      <c r="L300" s="42"/>
      <c r="M300" s="41"/>
      <c r="O300" s="41"/>
      <c r="P300" s="41"/>
      <c r="Q300" s="41"/>
      <c r="R300" s="41"/>
      <c r="S300" s="41"/>
      <c r="T300" s="41"/>
      <c r="U300" s="41"/>
      <c r="V300" s="41"/>
      <c r="W300" s="41"/>
      <c r="X300" s="41"/>
      <c r="Y300" s="41"/>
      <c r="Z300" s="41"/>
      <c r="AA300" s="41"/>
      <c r="AB300" s="41"/>
      <c r="AC300" s="41"/>
      <c r="AD300" s="41"/>
      <c r="AE300" s="41"/>
    </row>
  </sheetData>
  <autoFilter ref="C96:K299"/>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1" r:id="rId1" display="https://podminky.urs.cz/item/CS_URS_2025_01/185804312"/>
    <hyperlink ref="F108" r:id="rId2" display="https://podminky.urs.cz/item/CS_URS_2025_01/185851121"/>
    <hyperlink ref="F111" r:id="rId3" display="https://podminky.urs.cz/item/CS_URS_2025_01/184817111"/>
    <hyperlink ref="F113" r:id="rId4" display="https://podminky.urs.cz/item/CS_URS_2025_01/111151121"/>
    <hyperlink ref="F118" r:id="rId5" display="https://podminky.urs.cz/item/CS_URS_2025_01/111111116"/>
    <hyperlink ref="F123" r:id="rId6" display="https://podminky.urs.cz/item/CS_URS_2025_01/185802113"/>
    <hyperlink ref="F133" r:id="rId7" display="https://podminky.urs.cz/item/CS_URS_2025_01/998231411"/>
    <hyperlink ref="F136" r:id="rId8" display="https://podminky.urs.cz/item/CS_URS_2025_01/185804312"/>
    <hyperlink ref="F143" r:id="rId9" display="https://podminky.urs.cz/item/CS_URS_2025_01/185851121"/>
    <hyperlink ref="F146" r:id="rId10" display="https://podminky.urs.cz/item/CS_URS_2025_01/184817111"/>
    <hyperlink ref="F148" r:id="rId11" display="https://podminky.urs.cz/item/CS_URS_2025_01/184817114"/>
    <hyperlink ref="F150" r:id="rId12" display="https://podminky.urs.cz/item/CS_URS_2025_01/111111116"/>
    <hyperlink ref="F155" r:id="rId13" display="https://podminky.urs.cz/item/CS_URS_2025_01/185802113"/>
    <hyperlink ref="F161" r:id="rId14" display="https://podminky.urs.cz/item/CS_URS_2025_01/184215133R.1"/>
    <hyperlink ref="F163" r:id="rId15" display="https://podminky.urs.cz/item/CS_URS_2025_01/184852322"/>
    <hyperlink ref="F165" r:id="rId16" display="https://podminky.urs.cz/item/CS_URS_2025_01/184911151"/>
    <hyperlink ref="F171" r:id="rId17" display="https://podminky.urs.cz/item/CS_URS_2025_01/184911421.4"/>
    <hyperlink ref="F180" r:id="rId18" display="https://podminky.urs.cz/item/CS_URS_2025_01/998231411"/>
    <hyperlink ref="F183" r:id="rId19" display="https://podminky.urs.cz/item/CS_URS_2025_01/185804312"/>
    <hyperlink ref="F190" r:id="rId20" display="https://podminky.urs.cz/item/CS_URS_2025_01/185851121"/>
    <hyperlink ref="F193" r:id="rId21" display="https://podminky.urs.cz/item/CS_URS_2025_01/184817111"/>
    <hyperlink ref="F195" r:id="rId22" display="https://podminky.urs.cz/item/CS_URS_2025_01/111111116"/>
    <hyperlink ref="F200" r:id="rId23" display="https://podminky.urs.cz/item/CS_URS_2025_01/185802113"/>
    <hyperlink ref="F208" r:id="rId24" display="https://podminky.urs.cz/item/CS_URS_2025_01/998231411"/>
    <hyperlink ref="F211" r:id="rId25" display="https://podminky.urs.cz/item/CS_URS_2025_01/185804312"/>
    <hyperlink ref="F218" r:id="rId26" display="https://podminky.urs.cz/item/CS_URS_2025_01/185851121"/>
    <hyperlink ref="F221" r:id="rId27" display="https://podminky.urs.cz/item/CS_URS_2025_01/184817111"/>
    <hyperlink ref="F223" r:id="rId28" display="https://podminky.urs.cz/item/CS_URS_2025_01/184817114"/>
    <hyperlink ref="F225" r:id="rId29" display="https://podminky.urs.cz/item/CS_URS_2025_01/111111116"/>
    <hyperlink ref="F230" r:id="rId30" display="https://podminky.urs.cz/item/CS_URS_2025_01/185802113"/>
    <hyperlink ref="F238" r:id="rId31" display="https://podminky.urs.cz/item/CS_URS_2025_01/184911151"/>
    <hyperlink ref="F244" r:id="rId32" display="https://podminky.urs.cz/item/CS_URS_2025_01/184911421.4"/>
    <hyperlink ref="F253" r:id="rId33" display="https://podminky.urs.cz/item/CS_URS_2025_01/998231411"/>
    <hyperlink ref="F256" r:id="rId34" display="https://podminky.urs.cz/item/CS_URS_2025_01/185804312"/>
    <hyperlink ref="F263" r:id="rId35" display="https://podminky.urs.cz/item/CS_URS_2025_01/185851121"/>
    <hyperlink ref="F266" r:id="rId36" display="https://podminky.urs.cz/item/CS_URS_2025_01/184817111"/>
    <hyperlink ref="F268" r:id="rId37" display="https://podminky.urs.cz/item/CS_URS_2025_01/111111116"/>
    <hyperlink ref="F273" r:id="rId38" display="https://podminky.urs.cz/item/CS_URS_2025_01/185802113"/>
    <hyperlink ref="F281" r:id="rId39" display="https://podminky.urs.cz/item/CS_URS_2025_01/184215173"/>
    <hyperlink ref="F283" r:id="rId40" display="https://podminky.urs.cz/item/CS_URS_2025_01/184215152"/>
    <hyperlink ref="F285" r:id="rId41" display="https://podminky.urs.cz/item/CS_URS_2025_01/184813161"/>
    <hyperlink ref="F293" r:id="rId42" display="https://podminky.urs.cz/item/CS_URS_2025_01/184852322"/>
    <hyperlink ref="F295" r:id="rId43" display="https://podminky.urs.cz/item/CS_URS_2025_01/997221858"/>
    <hyperlink ref="F299" r:id="rId44" display="https://podminky.urs.cz/item/CS_URS_2025_01/998231411"/>
  </hyperlinks>
  <pageMargins left="0.39375" right="0.39375" top="0.39375" bottom="0.39375" header="0" footer="0"/>
  <pageSetup paperSize="9" orientation="portrait" blackAndWhite="1" fitToHeight="100"/>
  <headerFooter>
    <oddFooter>&amp;CStrana &amp;P z &amp;N</oddFooter>
  </headerFooter>
  <drawing r:id="rId45"/>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100</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944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421</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422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3</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22</v>
      </c>
      <c r="F25" s="41"/>
      <c r="G25" s="41"/>
      <c r="H25" s="41"/>
      <c r="I25" s="35" t="s">
        <v>27</v>
      </c>
      <c r="J25" s="30" t="s">
        <v>3</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423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424</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ROUND(J95,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ROUND((SUM(BE95:BE104)),  2)</f>
        <v>0</v>
      </c>
      <c r="G37" s="41"/>
      <c r="H37" s="41"/>
      <c r="I37" s="135">
        <v>0.20999999999999999</v>
      </c>
      <c r="J37" s="134">
        <f>ROUND(((SUM(BE95:BE104))*I37),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ROUND((SUM(BF95:BF104)),  2)</f>
        <v>0</v>
      </c>
      <c r="G38" s="41"/>
      <c r="H38" s="41"/>
      <c r="I38" s="135">
        <v>0.12</v>
      </c>
      <c r="J38" s="134">
        <f>ROUND(((SUM(BF95:BF104))*I38),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ROUND((SUM(BG95:BG104)),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ROUND((SUM(BH95:BH104)),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ROUND((SUM(BI95:BI104)),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 101.1.1 - Etapa I - Nezpůsobilé</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Město Dvůr Králové nad Labem</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25.65" customHeight="1">
      <c r="A63" s="41"/>
      <c r="B63" s="42"/>
      <c r="C63" s="35" t="s">
        <v>28</v>
      </c>
      <c r="D63" s="41"/>
      <c r="E63" s="41"/>
      <c r="F63" s="30" t="str">
        <f>IF(E22="","",E22)</f>
        <v>Vyplň údaj</v>
      </c>
      <c r="G63" s="41"/>
      <c r="H63" s="41"/>
      <c r="I63" s="35" t="s">
        <v>32</v>
      </c>
      <c r="J63" s="39" t="str">
        <f>E28</f>
        <v>VECTURA Pardubice s.r.o.</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J95</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J96</f>
        <v>0</v>
      </c>
      <c r="K68" s="9"/>
      <c r="L68" s="145"/>
      <c r="S68" s="9"/>
      <c r="T68" s="9"/>
      <c r="U68" s="9"/>
      <c r="V68" s="9"/>
      <c r="W68" s="9"/>
      <c r="X68" s="9"/>
      <c r="Y68" s="9"/>
      <c r="Z68" s="9"/>
      <c r="AA68" s="9"/>
      <c r="AB68" s="9"/>
      <c r="AC68" s="9"/>
      <c r="AD68" s="9"/>
      <c r="AE68" s="9"/>
    </row>
    <row r="69" s="10" customFormat="1" ht="19.92" customHeight="1">
      <c r="A69" s="10"/>
      <c r="B69" s="149"/>
      <c r="C69" s="10"/>
      <c r="D69" s="150" t="s">
        <v>432</v>
      </c>
      <c r="E69" s="151"/>
      <c r="F69" s="151"/>
      <c r="G69" s="151"/>
      <c r="H69" s="151"/>
      <c r="I69" s="151"/>
      <c r="J69" s="152">
        <f>J97</f>
        <v>0</v>
      </c>
      <c r="K69" s="10"/>
      <c r="L69" s="149"/>
      <c r="S69" s="10"/>
      <c r="T69" s="10"/>
      <c r="U69" s="10"/>
      <c r="V69" s="10"/>
      <c r="W69" s="10"/>
      <c r="X69" s="10"/>
      <c r="Y69" s="10"/>
      <c r="Z69" s="10"/>
      <c r="AA69" s="10"/>
      <c r="AB69" s="10"/>
      <c r="AC69" s="10"/>
      <c r="AD69" s="10"/>
      <c r="AE69" s="10"/>
    </row>
    <row r="70" s="9" customFormat="1" ht="24.96" customHeight="1">
      <c r="A70" s="9"/>
      <c r="B70" s="145"/>
      <c r="C70" s="9"/>
      <c r="D70" s="146" t="s">
        <v>311</v>
      </c>
      <c r="E70" s="147"/>
      <c r="F70" s="147"/>
      <c r="G70" s="147"/>
      <c r="H70" s="147"/>
      <c r="I70" s="147"/>
      <c r="J70" s="148">
        <f>J101</f>
        <v>0</v>
      </c>
      <c r="K70" s="9"/>
      <c r="L70" s="145"/>
      <c r="S70" s="9"/>
      <c r="T70" s="9"/>
      <c r="U70" s="9"/>
      <c r="V70" s="9"/>
      <c r="W70" s="9"/>
      <c r="X70" s="9"/>
      <c r="Y70" s="9"/>
      <c r="Z70" s="9"/>
      <c r="AA70" s="9"/>
      <c r="AB70" s="9"/>
      <c r="AC70" s="9"/>
      <c r="AD70" s="9"/>
      <c r="AE70" s="9"/>
    </row>
    <row r="71" s="10" customFormat="1" ht="19.92" customHeight="1">
      <c r="A71" s="10"/>
      <c r="B71" s="149"/>
      <c r="C71" s="10"/>
      <c r="D71" s="150" t="s">
        <v>313</v>
      </c>
      <c r="E71" s="151"/>
      <c r="F71" s="151"/>
      <c r="G71" s="151"/>
      <c r="H71" s="151"/>
      <c r="I71" s="151"/>
      <c r="J71" s="152">
        <f>J102</f>
        <v>0</v>
      </c>
      <c r="K71" s="10"/>
      <c r="L71" s="149"/>
      <c r="S71" s="10"/>
      <c r="T71" s="10"/>
      <c r="U71" s="10"/>
      <c r="V71" s="10"/>
      <c r="W71" s="10"/>
      <c r="X71" s="10"/>
      <c r="Y71" s="10"/>
      <c r="Z71" s="10"/>
      <c r="AA71" s="10"/>
      <c r="AB71" s="10"/>
      <c r="AC71" s="10"/>
      <c r="AD71" s="10"/>
      <c r="AE71" s="10"/>
    </row>
    <row r="72" s="2" customFormat="1" ht="21.84" customHeight="1">
      <c r="A72" s="41"/>
      <c r="B72" s="42"/>
      <c r="C72" s="41"/>
      <c r="D72" s="41"/>
      <c r="E72" s="41"/>
      <c r="F72" s="41"/>
      <c r="G72" s="41"/>
      <c r="H72" s="41"/>
      <c r="I72" s="41"/>
      <c r="J72" s="41"/>
      <c r="K72" s="41"/>
      <c r="L72" s="129"/>
      <c r="S72" s="41"/>
      <c r="T72" s="41"/>
      <c r="U72" s="41"/>
      <c r="V72" s="41"/>
      <c r="W72" s="41"/>
      <c r="X72" s="41"/>
      <c r="Y72" s="41"/>
      <c r="Z72" s="41"/>
      <c r="AA72" s="41"/>
      <c r="AB72" s="41"/>
      <c r="AC72" s="41"/>
      <c r="AD72" s="41"/>
      <c r="AE72" s="41"/>
    </row>
    <row r="73" s="2" customFormat="1" ht="6.96" customHeight="1">
      <c r="A73" s="41"/>
      <c r="B73" s="58"/>
      <c r="C73" s="59"/>
      <c r="D73" s="59"/>
      <c r="E73" s="59"/>
      <c r="F73" s="59"/>
      <c r="G73" s="59"/>
      <c r="H73" s="59"/>
      <c r="I73" s="59"/>
      <c r="J73" s="59"/>
      <c r="K73" s="59"/>
      <c r="L73" s="129"/>
      <c r="S73" s="41"/>
      <c r="T73" s="41"/>
      <c r="U73" s="41"/>
      <c r="V73" s="41"/>
      <c r="W73" s="41"/>
      <c r="X73" s="41"/>
      <c r="Y73" s="41"/>
      <c r="Z73" s="41"/>
      <c r="AA73" s="41"/>
      <c r="AB73" s="41"/>
      <c r="AC73" s="41"/>
      <c r="AD73" s="41"/>
      <c r="AE73" s="41"/>
    </row>
    <row r="77" s="2" customFormat="1" ht="6.96" customHeight="1">
      <c r="A77" s="41"/>
      <c r="B77" s="60"/>
      <c r="C77" s="61"/>
      <c r="D77" s="61"/>
      <c r="E77" s="61"/>
      <c r="F77" s="61"/>
      <c r="G77" s="61"/>
      <c r="H77" s="61"/>
      <c r="I77" s="61"/>
      <c r="J77" s="61"/>
      <c r="K77" s="61"/>
      <c r="L77" s="129"/>
      <c r="S77" s="41"/>
      <c r="T77" s="41"/>
      <c r="U77" s="41"/>
      <c r="V77" s="41"/>
      <c r="W77" s="41"/>
      <c r="X77" s="41"/>
      <c r="Y77" s="41"/>
      <c r="Z77" s="41"/>
      <c r="AA77" s="41"/>
      <c r="AB77" s="41"/>
      <c r="AC77" s="41"/>
      <c r="AD77" s="41"/>
      <c r="AE77" s="41"/>
    </row>
    <row r="78" s="2" customFormat="1" ht="24.96" customHeight="1">
      <c r="A78" s="41"/>
      <c r="B78" s="42"/>
      <c r="C78" s="26" t="s">
        <v>314</v>
      </c>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6.96" customHeight="1">
      <c r="A79" s="41"/>
      <c r="B79" s="42"/>
      <c r="C79" s="41"/>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12" customHeight="1">
      <c r="A80" s="41"/>
      <c r="B80" s="42"/>
      <c r="C80" s="35" t="s">
        <v>17</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26.25" customHeight="1">
      <c r="A81" s="41"/>
      <c r="B81" s="42"/>
      <c r="C81" s="41"/>
      <c r="D81" s="41"/>
      <c r="E81" s="127" t="str">
        <f>E7</f>
        <v>Revitalizace multimodálního uzlu ve Dvoře Králové nad Labem - etapa I-VI.</v>
      </c>
      <c r="F81" s="35"/>
      <c r="G81" s="35"/>
      <c r="H81" s="35"/>
      <c r="I81" s="41"/>
      <c r="J81" s="41"/>
      <c r="K81" s="41"/>
      <c r="L81" s="129"/>
      <c r="S81" s="41"/>
      <c r="T81" s="41"/>
      <c r="U81" s="41"/>
      <c r="V81" s="41"/>
      <c r="W81" s="41"/>
      <c r="X81" s="41"/>
      <c r="Y81" s="41"/>
      <c r="Z81" s="41"/>
      <c r="AA81" s="41"/>
      <c r="AB81" s="41"/>
      <c r="AC81" s="41"/>
      <c r="AD81" s="41"/>
      <c r="AE81" s="41"/>
    </row>
    <row r="82" s="1" customFormat="1" ht="12" customHeight="1">
      <c r="B82" s="25"/>
      <c r="C82" s="35" t="s">
        <v>301</v>
      </c>
      <c r="L82" s="25"/>
    </row>
    <row r="83" s="1" customFormat="1" ht="23.25" customHeight="1">
      <c r="B83" s="25"/>
      <c r="E83" s="127" t="s">
        <v>302</v>
      </c>
      <c r="F83" s="1"/>
      <c r="G83" s="1"/>
      <c r="H83" s="1"/>
      <c r="L83" s="25"/>
    </row>
    <row r="84" s="1" customFormat="1" ht="12" customHeight="1">
      <c r="B84" s="25"/>
      <c r="C84" s="35" t="s">
        <v>303</v>
      </c>
      <c r="L84" s="25"/>
    </row>
    <row r="85" s="2" customFormat="1" ht="16.5" customHeight="1">
      <c r="A85" s="41"/>
      <c r="B85" s="42"/>
      <c r="C85" s="41"/>
      <c r="D85" s="41"/>
      <c r="E85" s="128" t="s">
        <v>419</v>
      </c>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305</v>
      </c>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6.5" customHeight="1">
      <c r="A87" s="41"/>
      <c r="B87" s="42"/>
      <c r="C87" s="41"/>
      <c r="D87" s="41"/>
      <c r="E87" s="65" t="str">
        <f>E13</f>
        <v>SO 101.1.1 - Etapa I - Nezpůsobilé</v>
      </c>
      <c r="F87" s="41"/>
      <c r="G87" s="41"/>
      <c r="H87" s="41"/>
      <c r="I87" s="41"/>
      <c r="J87" s="41"/>
      <c r="K87" s="41"/>
      <c r="L87" s="129"/>
      <c r="S87" s="41"/>
      <c r="T87" s="41"/>
      <c r="U87" s="41"/>
      <c r="V87" s="41"/>
      <c r="W87" s="41"/>
      <c r="X87" s="41"/>
      <c r="Y87" s="41"/>
      <c r="Z87" s="41"/>
      <c r="AA87" s="41"/>
      <c r="AB87" s="41"/>
      <c r="AC87" s="41"/>
      <c r="AD87" s="41"/>
      <c r="AE87" s="41"/>
    </row>
    <row r="88" s="2" customFormat="1" ht="6.96" customHeight="1">
      <c r="A88" s="41"/>
      <c r="B88" s="42"/>
      <c r="C88" s="41"/>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21</v>
      </c>
      <c r="D89" s="41"/>
      <c r="E89" s="41"/>
      <c r="F89" s="30" t="str">
        <f>F16</f>
        <v xml:space="preserve"> </v>
      </c>
      <c r="G89" s="41"/>
      <c r="H89" s="41"/>
      <c r="I89" s="35" t="s">
        <v>23</v>
      </c>
      <c r="J89" s="67" t="str">
        <f>IF(J16="","",J16)</f>
        <v>26. 8. 2025</v>
      </c>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5.15" customHeight="1">
      <c r="A91" s="41"/>
      <c r="B91" s="42"/>
      <c r="C91" s="35" t="s">
        <v>25</v>
      </c>
      <c r="D91" s="41"/>
      <c r="E91" s="41"/>
      <c r="F91" s="30" t="str">
        <f>E19</f>
        <v>Město Dvůr Králové nad Labem</v>
      </c>
      <c r="G91" s="41"/>
      <c r="H91" s="41"/>
      <c r="I91" s="35" t="s">
        <v>30</v>
      </c>
      <c r="J91" s="39" t="str">
        <f>E25</f>
        <v xml:space="preserve"> </v>
      </c>
      <c r="K91" s="41"/>
      <c r="L91" s="129"/>
      <c r="S91" s="41"/>
      <c r="T91" s="41"/>
      <c r="U91" s="41"/>
      <c r="V91" s="41"/>
      <c r="W91" s="41"/>
      <c r="X91" s="41"/>
      <c r="Y91" s="41"/>
      <c r="Z91" s="41"/>
      <c r="AA91" s="41"/>
      <c r="AB91" s="41"/>
      <c r="AC91" s="41"/>
      <c r="AD91" s="41"/>
      <c r="AE91" s="41"/>
    </row>
    <row r="92" s="2" customFormat="1" ht="25.65" customHeight="1">
      <c r="A92" s="41"/>
      <c r="B92" s="42"/>
      <c r="C92" s="35" t="s">
        <v>28</v>
      </c>
      <c r="D92" s="41"/>
      <c r="E92" s="41"/>
      <c r="F92" s="30" t="str">
        <f>IF(E22="","",E22)</f>
        <v>Vyplň údaj</v>
      </c>
      <c r="G92" s="41"/>
      <c r="H92" s="41"/>
      <c r="I92" s="35" t="s">
        <v>32</v>
      </c>
      <c r="J92" s="39" t="str">
        <f>E28</f>
        <v>VECTURA Pardubice s.r.o.</v>
      </c>
      <c r="K92" s="41"/>
      <c r="L92" s="129"/>
      <c r="S92" s="41"/>
      <c r="T92" s="41"/>
      <c r="U92" s="41"/>
      <c r="V92" s="41"/>
      <c r="W92" s="41"/>
      <c r="X92" s="41"/>
      <c r="Y92" s="41"/>
      <c r="Z92" s="41"/>
      <c r="AA92" s="41"/>
      <c r="AB92" s="41"/>
      <c r="AC92" s="41"/>
      <c r="AD92" s="41"/>
      <c r="AE92" s="41"/>
    </row>
    <row r="93" s="2" customFormat="1" ht="10.32"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11" customFormat="1" ht="29.28" customHeight="1">
      <c r="A94" s="153"/>
      <c r="B94" s="154"/>
      <c r="C94" s="155" t="s">
        <v>315</v>
      </c>
      <c r="D94" s="156" t="s">
        <v>54</v>
      </c>
      <c r="E94" s="156" t="s">
        <v>50</v>
      </c>
      <c r="F94" s="156" t="s">
        <v>51</v>
      </c>
      <c r="G94" s="156" t="s">
        <v>316</v>
      </c>
      <c r="H94" s="156" t="s">
        <v>317</v>
      </c>
      <c r="I94" s="156" t="s">
        <v>318</v>
      </c>
      <c r="J94" s="156" t="s">
        <v>309</v>
      </c>
      <c r="K94" s="157" t="s">
        <v>319</v>
      </c>
      <c r="L94" s="158"/>
      <c r="M94" s="83" t="s">
        <v>3</v>
      </c>
      <c r="N94" s="84" t="s">
        <v>39</v>
      </c>
      <c r="O94" s="84" t="s">
        <v>320</v>
      </c>
      <c r="P94" s="84" t="s">
        <v>321</v>
      </c>
      <c r="Q94" s="84" t="s">
        <v>322</v>
      </c>
      <c r="R94" s="84" t="s">
        <v>323</v>
      </c>
      <c r="S94" s="84" t="s">
        <v>324</v>
      </c>
      <c r="T94" s="85" t="s">
        <v>325</v>
      </c>
      <c r="U94" s="153"/>
      <c r="V94" s="153"/>
      <c r="W94" s="153"/>
      <c r="X94" s="153"/>
      <c r="Y94" s="153"/>
      <c r="Z94" s="153"/>
      <c r="AA94" s="153"/>
      <c r="AB94" s="153"/>
      <c r="AC94" s="153"/>
      <c r="AD94" s="153"/>
      <c r="AE94" s="153"/>
    </row>
    <row r="95" s="2" customFormat="1" ht="22.8" customHeight="1">
      <c r="A95" s="41"/>
      <c r="B95" s="42"/>
      <c r="C95" s="90" t="s">
        <v>326</v>
      </c>
      <c r="D95" s="41"/>
      <c r="E95" s="41"/>
      <c r="F95" s="41"/>
      <c r="G95" s="41"/>
      <c r="H95" s="41"/>
      <c r="I95" s="41"/>
      <c r="J95" s="159">
        <f>BK95</f>
        <v>0</v>
      </c>
      <c r="K95" s="41"/>
      <c r="L95" s="42"/>
      <c r="M95" s="86"/>
      <c r="N95" s="71"/>
      <c r="O95" s="87"/>
      <c r="P95" s="160">
        <f>P96+P101</f>
        <v>0</v>
      </c>
      <c r="Q95" s="87"/>
      <c r="R95" s="160">
        <f>R96+R101</f>
        <v>0</v>
      </c>
      <c r="S95" s="87"/>
      <c r="T95" s="161">
        <f>T96+T101</f>
        <v>0</v>
      </c>
      <c r="U95" s="41"/>
      <c r="V95" s="41"/>
      <c r="W95" s="41"/>
      <c r="X95" s="41"/>
      <c r="Y95" s="41"/>
      <c r="Z95" s="41"/>
      <c r="AA95" s="41"/>
      <c r="AB95" s="41"/>
      <c r="AC95" s="41"/>
      <c r="AD95" s="41"/>
      <c r="AE95" s="41"/>
      <c r="AT95" s="22" t="s">
        <v>68</v>
      </c>
      <c r="AU95" s="22" t="s">
        <v>310</v>
      </c>
      <c r="BK95" s="162">
        <f>BK96+BK101</f>
        <v>0</v>
      </c>
    </row>
    <row r="96" s="12" customFormat="1" ht="25.92" customHeight="1">
      <c r="A96" s="12"/>
      <c r="B96" s="163"/>
      <c r="C96" s="12"/>
      <c r="D96" s="164" t="s">
        <v>68</v>
      </c>
      <c r="E96" s="165" t="s">
        <v>434</v>
      </c>
      <c r="F96" s="165" t="s">
        <v>435</v>
      </c>
      <c r="G96" s="12"/>
      <c r="H96" s="12"/>
      <c r="I96" s="166"/>
      <c r="J96" s="167">
        <f>BK96</f>
        <v>0</v>
      </c>
      <c r="K96" s="12"/>
      <c r="L96" s="163"/>
      <c r="M96" s="168"/>
      <c r="N96" s="169"/>
      <c r="O96" s="169"/>
      <c r="P96" s="170">
        <f>P97</f>
        <v>0</v>
      </c>
      <c r="Q96" s="169"/>
      <c r="R96" s="170">
        <f>R97</f>
        <v>0</v>
      </c>
      <c r="S96" s="169"/>
      <c r="T96" s="171">
        <f>T97</f>
        <v>0</v>
      </c>
      <c r="U96" s="12"/>
      <c r="V96" s="12"/>
      <c r="W96" s="12"/>
      <c r="X96" s="12"/>
      <c r="Y96" s="12"/>
      <c r="Z96" s="12"/>
      <c r="AA96" s="12"/>
      <c r="AB96" s="12"/>
      <c r="AC96" s="12"/>
      <c r="AD96" s="12"/>
      <c r="AE96" s="12"/>
      <c r="AR96" s="164" t="s">
        <v>76</v>
      </c>
      <c r="AT96" s="172" t="s">
        <v>68</v>
      </c>
      <c r="AU96" s="172" t="s">
        <v>69</v>
      </c>
      <c r="AY96" s="164" t="s">
        <v>328</v>
      </c>
      <c r="BK96" s="173">
        <f>BK97</f>
        <v>0</v>
      </c>
    </row>
    <row r="97" s="12" customFormat="1" ht="22.8" customHeight="1">
      <c r="A97" s="12"/>
      <c r="B97" s="163"/>
      <c r="C97" s="12"/>
      <c r="D97" s="164" t="s">
        <v>68</v>
      </c>
      <c r="E97" s="174" t="s">
        <v>901</v>
      </c>
      <c r="F97" s="174" t="s">
        <v>902</v>
      </c>
      <c r="G97" s="12"/>
      <c r="H97" s="12"/>
      <c r="I97" s="166"/>
      <c r="J97" s="175">
        <f>BK97</f>
        <v>0</v>
      </c>
      <c r="K97" s="12"/>
      <c r="L97" s="163"/>
      <c r="M97" s="168"/>
      <c r="N97" s="169"/>
      <c r="O97" s="169"/>
      <c r="P97" s="170">
        <f>SUM(P98:P100)</f>
        <v>0</v>
      </c>
      <c r="Q97" s="169"/>
      <c r="R97" s="170">
        <f>SUM(R98:R100)</f>
        <v>0</v>
      </c>
      <c r="S97" s="169"/>
      <c r="T97" s="171">
        <f>SUM(T98:T100)</f>
        <v>0</v>
      </c>
      <c r="U97" s="12"/>
      <c r="V97" s="12"/>
      <c r="W97" s="12"/>
      <c r="X97" s="12"/>
      <c r="Y97" s="12"/>
      <c r="Z97" s="12"/>
      <c r="AA97" s="12"/>
      <c r="AB97" s="12"/>
      <c r="AC97" s="12"/>
      <c r="AD97" s="12"/>
      <c r="AE97" s="12"/>
      <c r="AR97" s="164" t="s">
        <v>76</v>
      </c>
      <c r="AT97" s="172" t="s">
        <v>68</v>
      </c>
      <c r="AU97" s="172" t="s">
        <v>76</v>
      </c>
      <c r="AY97" s="164" t="s">
        <v>328</v>
      </c>
      <c r="BK97" s="173">
        <f>SUM(BK98:BK100)</f>
        <v>0</v>
      </c>
    </row>
    <row r="98" s="2" customFormat="1" ht="33" customHeight="1">
      <c r="A98" s="41"/>
      <c r="B98" s="176"/>
      <c r="C98" s="177" t="s">
        <v>76</v>
      </c>
      <c r="D98" s="177" t="s">
        <v>331</v>
      </c>
      <c r="E98" s="178" t="s">
        <v>945</v>
      </c>
      <c r="F98" s="179" t="s">
        <v>946</v>
      </c>
      <c r="G98" s="180" t="s">
        <v>585</v>
      </c>
      <c r="H98" s="181">
        <v>3008.4000000000001</v>
      </c>
      <c r="I98" s="182"/>
      <c r="J98" s="183">
        <f>ROUND(I98*H98,2)</f>
        <v>0</v>
      </c>
      <c r="K98" s="179" t="s">
        <v>3</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113</v>
      </c>
      <c r="AT98" s="188" t="s">
        <v>331</v>
      </c>
      <c r="AU98" s="188" t="s">
        <v>79</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113</v>
      </c>
      <c r="BM98" s="188" t="s">
        <v>947</v>
      </c>
    </row>
    <row r="99" s="13" customFormat="1">
      <c r="A99" s="13"/>
      <c r="B99" s="201"/>
      <c r="C99" s="13"/>
      <c r="D99" s="195" t="s">
        <v>442</v>
      </c>
      <c r="E99" s="202" t="s">
        <v>3</v>
      </c>
      <c r="F99" s="203" t="s">
        <v>948</v>
      </c>
      <c r="G99" s="13"/>
      <c r="H99" s="204">
        <v>3008.4000000000001</v>
      </c>
      <c r="I99" s="205"/>
      <c r="J99" s="13"/>
      <c r="K99" s="13"/>
      <c r="L99" s="201"/>
      <c r="M99" s="206"/>
      <c r="N99" s="207"/>
      <c r="O99" s="207"/>
      <c r="P99" s="207"/>
      <c r="Q99" s="207"/>
      <c r="R99" s="207"/>
      <c r="S99" s="207"/>
      <c r="T99" s="208"/>
      <c r="U99" s="13"/>
      <c r="V99" s="13"/>
      <c r="W99" s="13"/>
      <c r="X99" s="13"/>
      <c r="Y99" s="13"/>
      <c r="Z99" s="13"/>
      <c r="AA99" s="13"/>
      <c r="AB99" s="13"/>
      <c r="AC99" s="13"/>
      <c r="AD99" s="13"/>
      <c r="AE99" s="13"/>
      <c r="AT99" s="202" t="s">
        <v>442</v>
      </c>
      <c r="AU99" s="202" t="s">
        <v>79</v>
      </c>
      <c r="AV99" s="13" t="s">
        <v>79</v>
      </c>
      <c r="AW99" s="13" t="s">
        <v>31</v>
      </c>
      <c r="AX99" s="13" t="s">
        <v>76</v>
      </c>
      <c r="AY99" s="202" t="s">
        <v>328</v>
      </c>
    </row>
    <row r="100" s="15" customFormat="1">
      <c r="A100" s="15"/>
      <c r="B100" s="217"/>
      <c r="C100" s="15"/>
      <c r="D100" s="195" t="s">
        <v>442</v>
      </c>
      <c r="E100" s="218" t="s">
        <v>3</v>
      </c>
      <c r="F100" s="219" t="s">
        <v>458</v>
      </c>
      <c r="G100" s="15"/>
      <c r="H100" s="218" t="s">
        <v>3</v>
      </c>
      <c r="I100" s="220"/>
      <c r="J100" s="15"/>
      <c r="K100" s="15"/>
      <c r="L100" s="217"/>
      <c r="M100" s="221"/>
      <c r="N100" s="222"/>
      <c r="O100" s="222"/>
      <c r="P100" s="222"/>
      <c r="Q100" s="222"/>
      <c r="R100" s="222"/>
      <c r="S100" s="222"/>
      <c r="T100" s="223"/>
      <c r="U100" s="15"/>
      <c r="V100" s="15"/>
      <c r="W100" s="15"/>
      <c r="X100" s="15"/>
      <c r="Y100" s="15"/>
      <c r="Z100" s="15"/>
      <c r="AA100" s="15"/>
      <c r="AB100" s="15"/>
      <c r="AC100" s="15"/>
      <c r="AD100" s="15"/>
      <c r="AE100" s="15"/>
      <c r="AT100" s="218" t="s">
        <v>442</v>
      </c>
      <c r="AU100" s="218" t="s">
        <v>79</v>
      </c>
      <c r="AV100" s="15" t="s">
        <v>76</v>
      </c>
      <c r="AW100" s="15" t="s">
        <v>31</v>
      </c>
      <c r="AX100" s="15" t="s">
        <v>69</v>
      </c>
      <c r="AY100" s="218" t="s">
        <v>328</v>
      </c>
    </row>
    <row r="101" s="12" customFormat="1" ht="25.92" customHeight="1">
      <c r="A101" s="12"/>
      <c r="B101" s="163"/>
      <c r="C101" s="12"/>
      <c r="D101" s="164" t="s">
        <v>68</v>
      </c>
      <c r="E101" s="165" t="s">
        <v>120</v>
      </c>
      <c r="F101" s="165" t="s">
        <v>327</v>
      </c>
      <c r="G101" s="12"/>
      <c r="H101" s="12"/>
      <c r="I101" s="166"/>
      <c r="J101" s="167">
        <f>BK101</f>
        <v>0</v>
      </c>
      <c r="K101" s="12"/>
      <c r="L101" s="163"/>
      <c r="M101" s="168"/>
      <c r="N101" s="169"/>
      <c r="O101" s="169"/>
      <c r="P101" s="170">
        <f>P102</f>
        <v>0</v>
      </c>
      <c r="Q101" s="169"/>
      <c r="R101" s="170">
        <f>R102</f>
        <v>0</v>
      </c>
      <c r="S101" s="169"/>
      <c r="T101" s="171">
        <f>T102</f>
        <v>0</v>
      </c>
      <c r="U101" s="12"/>
      <c r="V101" s="12"/>
      <c r="W101" s="12"/>
      <c r="X101" s="12"/>
      <c r="Y101" s="12"/>
      <c r="Z101" s="12"/>
      <c r="AA101" s="12"/>
      <c r="AB101" s="12"/>
      <c r="AC101" s="12"/>
      <c r="AD101" s="12"/>
      <c r="AE101" s="12"/>
      <c r="AR101" s="164" t="s">
        <v>138</v>
      </c>
      <c r="AT101" s="172" t="s">
        <v>68</v>
      </c>
      <c r="AU101" s="172" t="s">
        <v>69</v>
      </c>
      <c r="AY101" s="164" t="s">
        <v>328</v>
      </c>
      <c r="BK101" s="173">
        <f>BK102</f>
        <v>0</v>
      </c>
    </row>
    <row r="102" s="12" customFormat="1" ht="22.8" customHeight="1">
      <c r="A102" s="12"/>
      <c r="B102" s="163"/>
      <c r="C102" s="12"/>
      <c r="D102" s="164" t="s">
        <v>68</v>
      </c>
      <c r="E102" s="174" t="s">
        <v>363</v>
      </c>
      <c r="F102" s="174" t="s">
        <v>364</v>
      </c>
      <c r="G102" s="12"/>
      <c r="H102" s="12"/>
      <c r="I102" s="166"/>
      <c r="J102" s="175">
        <f>BK102</f>
        <v>0</v>
      </c>
      <c r="K102" s="12"/>
      <c r="L102" s="163"/>
      <c r="M102" s="168"/>
      <c r="N102" s="169"/>
      <c r="O102" s="169"/>
      <c r="P102" s="170">
        <f>SUM(P103:P104)</f>
        <v>0</v>
      </c>
      <c r="Q102" s="169"/>
      <c r="R102" s="170">
        <f>SUM(R103:R104)</f>
        <v>0</v>
      </c>
      <c r="S102" s="169"/>
      <c r="T102" s="171">
        <f>SUM(T103:T104)</f>
        <v>0</v>
      </c>
      <c r="U102" s="12"/>
      <c r="V102" s="12"/>
      <c r="W102" s="12"/>
      <c r="X102" s="12"/>
      <c r="Y102" s="12"/>
      <c r="Z102" s="12"/>
      <c r="AA102" s="12"/>
      <c r="AB102" s="12"/>
      <c r="AC102" s="12"/>
      <c r="AD102" s="12"/>
      <c r="AE102" s="12"/>
      <c r="AR102" s="164" t="s">
        <v>138</v>
      </c>
      <c r="AT102" s="172" t="s">
        <v>68</v>
      </c>
      <c r="AU102" s="172" t="s">
        <v>76</v>
      </c>
      <c r="AY102" s="164" t="s">
        <v>328</v>
      </c>
      <c r="BK102" s="173">
        <f>SUM(BK103:BK104)</f>
        <v>0</v>
      </c>
    </row>
    <row r="103" s="2" customFormat="1" ht="16.5" customHeight="1">
      <c r="A103" s="41"/>
      <c r="B103" s="176"/>
      <c r="C103" s="177" t="s">
        <v>79</v>
      </c>
      <c r="D103" s="177" t="s">
        <v>331</v>
      </c>
      <c r="E103" s="178" t="s">
        <v>949</v>
      </c>
      <c r="F103" s="179" t="s">
        <v>950</v>
      </c>
      <c r="G103" s="180" t="s">
        <v>356</v>
      </c>
      <c r="H103" s="181">
        <v>30</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336</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336</v>
      </c>
      <c r="BM103" s="188" t="s">
        <v>951</v>
      </c>
    </row>
    <row r="104" s="13" customFormat="1">
      <c r="A104" s="13"/>
      <c r="B104" s="201"/>
      <c r="C104" s="13"/>
      <c r="D104" s="195" t="s">
        <v>442</v>
      </c>
      <c r="E104" s="202" t="s">
        <v>3</v>
      </c>
      <c r="F104" s="203" t="s">
        <v>952</v>
      </c>
      <c r="G104" s="13"/>
      <c r="H104" s="204">
        <v>30</v>
      </c>
      <c r="I104" s="205"/>
      <c r="J104" s="13"/>
      <c r="K104" s="13"/>
      <c r="L104" s="201"/>
      <c r="M104" s="234"/>
      <c r="N104" s="235"/>
      <c r="O104" s="235"/>
      <c r="P104" s="235"/>
      <c r="Q104" s="235"/>
      <c r="R104" s="235"/>
      <c r="S104" s="235"/>
      <c r="T104" s="236"/>
      <c r="U104" s="13"/>
      <c r="V104" s="13"/>
      <c r="W104" s="13"/>
      <c r="X104" s="13"/>
      <c r="Y104" s="13"/>
      <c r="Z104" s="13"/>
      <c r="AA104" s="13"/>
      <c r="AB104" s="13"/>
      <c r="AC104" s="13"/>
      <c r="AD104" s="13"/>
      <c r="AE104" s="13"/>
      <c r="AT104" s="202" t="s">
        <v>442</v>
      </c>
      <c r="AU104" s="202" t="s">
        <v>79</v>
      </c>
      <c r="AV104" s="13" t="s">
        <v>79</v>
      </c>
      <c r="AW104" s="13" t="s">
        <v>31</v>
      </c>
      <c r="AX104" s="13" t="s">
        <v>76</v>
      </c>
      <c r="AY104" s="202" t="s">
        <v>328</v>
      </c>
    </row>
    <row r="105" s="2" customFormat="1" ht="6.96" customHeight="1">
      <c r="A105" s="41"/>
      <c r="B105" s="58"/>
      <c r="C105" s="59"/>
      <c r="D105" s="59"/>
      <c r="E105" s="59"/>
      <c r="F105" s="59"/>
      <c r="G105" s="59"/>
      <c r="H105" s="59"/>
      <c r="I105" s="59"/>
      <c r="J105" s="59"/>
      <c r="K105" s="59"/>
      <c r="L105" s="42"/>
      <c r="M105" s="41"/>
      <c r="O105" s="41"/>
      <c r="P105" s="41"/>
      <c r="Q105" s="41"/>
      <c r="R105" s="41"/>
      <c r="S105" s="41"/>
      <c r="T105" s="41"/>
      <c r="U105" s="41"/>
      <c r="V105" s="41"/>
      <c r="W105" s="41"/>
      <c r="X105" s="41"/>
      <c r="Y105" s="41"/>
      <c r="Z105" s="41"/>
      <c r="AA105" s="41"/>
      <c r="AB105" s="41"/>
      <c r="AC105" s="41"/>
      <c r="AD105" s="41"/>
      <c r="AE105" s="41"/>
    </row>
  </sheetData>
  <autoFilter ref="C94:K104"/>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268</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s="1" customFormat="1" ht="12" customHeight="1">
      <c r="B8" s="25"/>
      <c r="D8" s="35" t="s">
        <v>301</v>
      </c>
      <c r="L8" s="25"/>
    </row>
    <row r="9" s="2" customFormat="1" ht="23.25" customHeight="1">
      <c r="A9" s="41"/>
      <c r="B9" s="42"/>
      <c r="C9" s="41"/>
      <c r="D9" s="41"/>
      <c r="E9" s="127" t="s">
        <v>9410</v>
      </c>
      <c r="F9" s="41"/>
      <c r="G9" s="41"/>
      <c r="H9" s="41"/>
      <c r="I9" s="41"/>
      <c r="J9" s="41"/>
      <c r="K9" s="41"/>
      <c r="L9" s="129"/>
      <c r="S9" s="41"/>
      <c r="T9" s="41"/>
      <c r="U9" s="41"/>
      <c r="V9" s="41"/>
      <c r="W9" s="41"/>
      <c r="X9" s="41"/>
      <c r="Y9" s="41"/>
      <c r="Z9" s="41"/>
      <c r="AA9" s="41"/>
      <c r="AB9" s="41"/>
      <c r="AC9" s="41"/>
      <c r="AD9" s="41"/>
      <c r="AE9" s="41"/>
    </row>
    <row r="10" s="2" customFormat="1" ht="12" customHeight="1">
      <c r="A10" s="41"/>
      <c r="B10" s="42"/>
      <c r="C10" s="41"/>
      <c r="D10" s="35" t="s">
        <v>303</v>
      </c>
      <c r="E10" s="41"/>
      <c r="F10" s="41"/>
      <c r="G10" s="41"/>
      <c r="H10" s="41"/>
      <c r="I10" s="41"/>
      <c r="J10" s="41"/>
      <c r="K10" s="41"/>
      <c r="L10" s="129"/>
      <c r="S10" s="41"/>
      <c r="T10" s="41"/>
      <c r="U10" s="41"/>
      <c r="V10" s="41"/>
      <c r="W10" s="41"/>
      <c r="X10" s="41"/>
      <c r="Y10" s="41"/>
      <c r="Z10" s="41"/>
      <c r="AA10" s="41"/>
      <c r="AB10" s="41"/>
      <c r="AC10" s="41"/>
      <c r="AD10" s="41"/>
      <c r="AE10" s="41"/>
    </row>
    <row r="11" s="2" customFormat="1" ht="16.5" customHeight="1">
      <c r="A11" s="41"/>
      <c r="B11" s="42"/>
      <c r="C11" s="41"/>
      <c r="D11" s="41"/>
      <c r="E11" s="65" t="s">
        <v>304</v>
      </c>
      <c r="F11" s="41"/>
      <c r="G11" s="41"/>
      <c r="H11" s="41"/>
      <c r="I11" s="41"/>
      <c r="J11" s="41"/>
      <c r="K11" s="41"/>
      <c r="L11" s="129"/>
      <c r="S11" s="41"/>
      <c r="T11" s="41"/>
      <c r="U11" s="41"/>
      <c r="V11" s="41"/>
      <c r="W11" s="41"/>
      <c r="X11" s="41"/>
      <c r="Y11" s="41"/>
      <c r="Z11" s="41"/>
      <c r="AA11" s="41"/>
      <c r="AB11" s="41"/>
      <c r="AC11" s="41"/>
      <c r="AD11" s="41"/>
      <c r="AE11" s="41"/>
    </row>
    <row r="12" s="2" customFormat="1">
      <c r="A12" s="41"/>
      <c r="B12" s="42"/>
      <c r="C12" s="41"/>
      <c r="D12" s="41"/>
      <c r="E12" s="41"/>
      <c r="F12" s="41"/>
      <c r="G12" s="41"/>
      <c r="H12" s="41"/>
      <c r="I12" s="41"/>
      <c r="J12" s="41"/>
      <c r="K12" s="41"/>
      <c r="L12" s="129"/>
      <c r="S12" s="41"/>
      <c r="T12" s="41"/>
      <c r="U12" s="41"/>
      <c r="V12" s="41"/>
      <c r="W12" s="41"/>
      <c r="X12" s="41"/>
      <c r="Y12" s="41"/>
      <c r="Z12" s="41"/>
      <c r="AA12" s="41"/>
      <c r="AB12" s="41"/>
      <c r="AC12" s="41"/>
      <c r="AD12" s="41"/>
      <c r="AE12" s="41"/>
    </row>
    <row r="13" s="2" customFormat="1" ht="12" customHeight="1">
      <c r="A13" s="41"/>
      <c r="B13" s="42"/>
      <c r="C13" s="41"/>
      <c r="D13" s="35" t="s">
        <v>19</v>
      </c>
      <c r="E13" s="41"/>
      <c r="F13" s="30" t="s">
        <v>78</v>
      </c>
      <c r="G13" s="41"/>
      <c r="H13" s="41"/>
      <c r="I13" s="35" t="s">
        <v>20</v>
      </c>
      <c r="J13" s="30" t="s">
        <v>3</v>
      </c>
      <c r="K13" s="41"/>
      <c r="L13" s="129"/>
      <c r="S13" s="41"/>
      <c r="T13" s="41"/>
      <c r="U13" s="41"/>
      <c r="V13" s="41"/>
      <c r="W13" s="41"/>
      <c r="X13" s="41"/>
      <c r="Y13" s="41"/>
      <c r="Z13" s="41"/>
      <c r="AA13" s="41"/>
      <c r="AB13" s="41"/>
      <c r="AC13" s="41"/>
      <c r="AD13" s="41"/>
      <c r="AE13" s="41"/>
    </row>
    <row r="14" s="2" customFormat="1" ht="12" customHeight="1">
      <c r="A14" s="41"/>
      <c r="B14" s="42"/>
      <c r="C14" s="41"/>
      <c r="D14" s="35" t="s">
        <v>21</v>
      </c>
      <c r="E14" s="41"/>
      <c r="F14" s="30" t="s">
        <v>22</v>
      </c>
      <c r="G14" s="41"/>
      <c r="H14" s="41"/>
      <c r="I14" s="35" t="s">
        <v>23</v>
      </c>
      <c r="J14" s="67" t="str">
        <f>'Rekapitulace stavby'!AN8</f>
        <v>26. 8. 2025</v>
      </c>
      <c r="K14" s="41"/>
      <c r="L14" s="129"/>
      <c r="S14" s="41"/>
      <c r="T14" s="41"/>
      <c r="U14" s="41"/>
      <c r="V14" s="41"/>
      <c r="W14" s="41"/>
      <c r="X14" s="41"/>
      <c r="Y14" s="41"/>
      <c r="Z14" s="41"/>
      <c r="AA14" s="41"/>
      <c r="AB14" s="41"/>
      <c r="AC14" s="41"/>
      <c r="AD14" s="41"/>
      <c r="AE14" s="41"/>
    </row>
    <row r="15" s="2" customFormat="1" ht="10.8" customHeight="1">
      <c r="A15" s="41"/>
      <c r="B15" s="42"/>
      <c r="C15" s="41"/>
      <c r="D15" s="41"/>
      <c r="E15" s="41"/>
      <c r="F15" s="41"/>
      <c r="G15" s="41"/>
      <c r="H15" s="41"/>
      <c r="I15" s="41"/>
      <c r="J15" s="41"/>
      <c r="K15" s="41"/>
      <c r="L15" s="129"/>
      <c r="S15" s="41"/>
      <c r="T15" s="41"/>
      <c r="U15" s="41"/>
      <c r="V15" s="41"/>
      <c r="W15" s="41"/>
      <c r="X15" s="41"/>
      <c r="Y15" s="41"/>
      <c r="Z15" s="41"/>
      <c r="AA15" s="41"/>
      <c r="AB15" s="41"/>
      <c r="AC15" s="41"/>
      <c r="AD15" s="41"/>
      <c r="AE15" s="41"/>
    </row>
    <row r="16" s="2" customFormat="1" ht="12" customHeight="1">
      <c r="A16" s="41"/>
      <c r="B16" s="42"/>
      <c r="C16" s="41"/>
      <c r="D16" s="35" t="s">
        <v>25</v>
      </c>
      <c r="E16" s="41"/>
      <c r="F16" s="41"/>
      <c r="G16" s="41"/>
      <c r="H16" s="41"/>
      <c r="I16" s="35" t="s">
        <v>26</v>
      </c>
      <c r="J16" s="30" t="str">
        <f>IF('Rekapitulace stavby'!AN10="","",'Rekapitulace stavby'!AN10)</f>
        <v/>
      </c>
      <c r="K16" s="41"/>
      <c r="L16" s="129"/>
      <c r="S16" s="41"/>
      <c r="T16" s="41"/>
      <c r="U16" s="41"/>
      <c r="V16" s="41"/>
      <c r="W16" s="41"/>
      <c r="X16" s="41"/>
      <c r="Y16" s="41"/>
      <c r="Z16" s="41"/>
      <c r="AA16" s="41"/>
      <c r="AB16" s="41"/>
      <c r="AC16" s="41"/>
      <c r="AD16" s="41"/>
      <c r="AE16" s="41"/>
    </row>
    <row r="17" s="2" customFormat="1" ht="18" customHeight="1">
      <c r="A17" s="41"/>
      <c r="B17" s="42"/>
      <c r="C17" s="41"/>
      <c r="D17" s="41"/>
      <c r="E17" s="30" t="str">
        <f>IF('Rekapitulace stavby'!E11="","",'Rekapitulace stavby'!E11)</f>
        <v xml:space="preserve"> </v>
      </c>
      <c r="F17" s="41"/>
      <c r="G17" s="41"/>
      <c r="H17" s="41"/>
      <c r="I17" s="35" t="s">
        <v>27</v>
      </c>
      <c r="J17" s="30" t="str">
        <f>IF('Rekapitulace stavby'!AN11="","",'Rekapitulace stavby'!AN11)</f>
        <v/>
      </c>
      <c r="K17" s="41"/>
      <c r="L17" s="129"/>
      <c r="S17" s="41"/>
      <c r="T17" s="41"/>
      <c r="U17" s="41"/>
      <c r="V17" s="41"/>
      <c r="W17" s="41"/>
      <c r="X17" s="41"/>
      <c r="Y17" s="41"/>
      <c r="Z17" s="41"/>
      <c r="AA17" s="41"/>
      <c r="AB17" s="41"/>
      <c r="AC17" s="41"/>
      <c r="AD17" s="41"/>
      <c r="AE17" s="41"/>
    </row>
    <row r="18" s="2" customFormat="1" ht="6.96" customHeight="1">
      <c r="A18" s="41"/>
      <c r="B18" s="42"/>
      <c r="C18" s="41"/>
      <c r="D18" s="41"/>
      <c r="E18" s="41"/>
      <c r="F18" s="41"/>
      <c r="G18" s="41"/>
      <c r="H18" s="41"/>
      <c r="I18" s="41"/>
      <c r="J18" s="41"/>
      <c r="K18" s="41"/>
      <c r="L18" s="129"/>
      <c r="S18" s="41"/>
      <c r="T18" s="41"/>
      <c r="U18" s="41"/>
      <c r="V18" s="41"/>
      <c r="W18" s="41"/>
      <c r="X18" s="41"/>
      <c r="Y18" s="41"/>
      <c r="Z18" s="41"/>
      <c r="AA18" s="41"/>
      <c r="AB18" s="41"/>
      <c r="AC18" s="41"/>
      <c r="AD18" s="41"/>
      <c r="AE18" s="41"/>
    </row>
    <row r="19" s="2" customFormat="1" ht="12" customHeight="1">
      <c r="A19" s="41"/>
      <c r="B19" s="42"/>
      <c r="C19" s="41"/>
      <c r="D19" s="35" t="s">
        <v>28</v>
      </c>
      <c r="E19" s="41"/>
      <c r="F19" s="41"/>
      <c r="G19" s="41"/>
      <c r="H19" s="41"/>
      <c r="I19" s="35" t="s">
        <v>26</v>
      </c>
      <c r="J19" s="36" t="str">
        <f>'Rekapitulace stavby'!AN13</f>
        <v>Vyplň údaj</v>
      </c>
      <c r="K19" s="41"/>
      <c r="L19" s="129"/>
      <c r="S19" s="41"/>
      <c r="T19" s="41"/>
      <c r="U19" s="41"/>
      <c r="V19" s="41"/>
      <c r="W19" s="41"/>
      <c r="X19" s="41"/>
      <c r="Y19" s="41"/>
      <c r="Z19" s="41"/>
      <c r="AA19" s="41"/>
      <c r="AB19" s="41"/>
      <c r="AC19" s="41"/>
      <c r="AD19" s="41"/>
      <c r="AE19" s="41"/>
    </row>
    <row r="20" s="2" customFormat="1" ht="18" customHeight="1">
      <c r="A20" s="41"/>
      <c r="B20" s="42"/>
      <c r="C20" s="41"/>
      <c r="D20" s="41"/>
      <c r="E20" s="36" t="str">
        <f>'Rekapitulace stavby'!E14</f>
        <v>Vyplň údaj</v>
      </c>
      <c r="F20" s="30"/>
      <c r="G20" s="30"/>
      <c r="H20" s="30"/>
      <c r="I20" s="35" t="s">
        <v>27</v>
      </c>
      <c r="J20" s="36" t="str">
        <f>'Rekapitulace stavby'!AN14</f>
        <v>Vyplň údaj</v>
      </c>
      <c r="K20" s="41"/>
      <c r="L20" s="129"/>
      <c r="S20" s="41"/>
      <c r="T20" s="41"/>
      <c r="U20" s="41"/>
      <c r="V20" s="41"/>
      <c r="W20" s="41"/>
      <c r="X20" s="41"/>
      <c r="Y20" s="41"/>
      <c r="Z20" s="41"/>
      <c r="AA20" s="41"/>
      <c r="AB20" s="41"/>
      <c r="AC20" s="41"/>
      <c r="AD20" s="41"/>
      <c r="AE20" s="41"/>
    </row>
    <row r="21" s="2" customFormat="1" ht="6.96" customHeight="1">
      <c r="A21" s="41"/>
      <c r="B21" s="42"/>
      <c r="C21" s="41"/>
      <c r="D21" s="41"/>
      <c r="E21" s="41"/>
      <c r="F21" s="41"/>
      <c r="G21" s="41"/>
      <c r="H21" s="41"/>
      <c r="I21" s="41"/>
      <c r="J21" s="41"/>
      <c r="K21" s="41"/>
      <c r="L21" s="129"/>
      <c r="S21" s="41"/>
      <c r="T21" s="41"/>
      <c r="U21" s="41"/>
      <c r="V21" s="41"/>
      <c r="W21" s="41"/>
      <c r="X21" s="41"/>
      <c r="Y21" s="41"/>
      <c r="Z21" s="41"/>
      <c r="AA21" s="41"/>
      <c r="AB21" s="41"/>
      <c r="AC21" s="41"/>
      <c r="AD21" s="41"/>
      <c r="AE21" s="41"/>
    </row>
    <row r="22" s="2" customFormat="1" ht="12" customHeight="1">
      <c r="A22" s="41"/>
      <c r="B22" s="42"/>
      <c r="C22" s="41"/>
      <c r="D22" s="35" t="s">
        <v>30</v>
      </c>
      <c r="E22" s="41"/>
      <c r="F22" s="41"/>
      <c r="G22" s="41"/>
      <c r="H22" s="41"/>
      <c r="I22" s="35" t="s">
        <v>26</v>
      </c>
      <c r="J22" s="30" t="str">
        <f>IF('Rekapitulace stavby'!AN16="","",'Rekapitulace stavby'!AN16)</f>
        <v/>
      </c>
      <c r="K22" s="41"/>
      <c r="L22" s="129"/>
      <c r="S22" s="41"/>
      <c r="T22" s="41"/>
      <c r="U22" s="41"/>
      <c r="V22" s="41"/>
      <c r="W22" s="41"/>
      <c r="X22" s="41"/>
      <c r="Y22" s="41"/>
      <c r="Z22" s="41"/>
      <c r="AA22" s="41"/>
      <c r="AB22" s="41"/>
      <c r="AC22" s="41"/>
      <c r="AD22" s="41"/>
      <c r="AE22" s="41"/>
    </row>
    <row r="23" s="2" customFormat="1" ht="18" customHeight="1">
      <c r="A23" s="41"/>
      <c r="B23" s="42"/>
      <c r="C23" s="41"/>
      <c r="D23" s="41"/>
      <c r="E23" s="30" t="str">
        <f>IF('Rekapitulace stavby'!E17="","",'Rekapitulace stavby'!E17)</f>
        <v xml:space="preserve"> </v>
      </c>
      <c r="F23" s="41"/>
      <c r="G23" s="41"/>
      <c r="H23" s="41"/>
      <c r="I23" s="35" t="s">
        <v>27</v>
      </c>
      <c r="J23" s="30" t="str">
        <f>IF('Rekapitulace stavby'!AN17="","",'Rekapitulace stavby'!AN17)</f>
        <v/>
      </c>
      <c r="K23" s="41"/>
      <c r="L23" s="129"/>
      <c r="S23" s="41"/>
      <c r="T23" s="41"/>
      <c r="U23" s="41"/>
      <c r="V23" s="41"/>
      <c r="W23" s="41"/>
      <c r="X23" s="41"/>
      <c r="Y23" s="41"/>
      <c r="Z23" s="41"/>
      <c r="AA23" s="41"/>
      <c r="AB23" s="41"/>
      <c r="AC23" s="41"/>
      <c r="AD23" s="41"/>
      <c r="AE23" s="41"/>
    </row>
    <row r="24" s="2" customFormat="1" ht="6.96" customHeight="1">
      <c r="A24" s="41"/>
      <c r="B24" s="42"/>
      <c r="C24" s="41"/>
      <c r="D24" s="41"/>
      <c r="E24" s="41"/>
      <c r="F24" s="41"/>
      <c r="G24" s="41"/>
      <c r="H24" s="41"/>
      <c r="I24" s="41"/>
      <c r="J24" s="41"/>
      <c r="K24" s="41"/>
      <c r="L24" s="129"/>
      <c r="S24" s="41"/>
      <c r="T24" s="41"/>
      <c r="U24" s="41"/>
      <c r="V24" s="41"/>
      <c r="W24" s="41"/>
      <c r="X24" s="41"/>
      <c r="Y24" s="41"/>
      <c r="Z24" s="41"/>
      <c r="AA24" s="41"/>
      <c r="AB24" s="41"/>
      <c r="AC24" s="41"/>
      <c r="AD24" s="41"/>
      <c r="AE24" s="41"/>
    </row>
    <row r="25" s="2" customFormat="1" ht="12" customHeight="1">
      <c r="A25" s="41"/>
      <c r="B25" s="42"/>
      <c r="C25" s="41"/>
      <c r="D25" s="35" t="s">
        <v>32</v>
      </c>
      <c r="E25" s="41"/>
      <c r="F25" s="41"/>
      <c r="G25" s="41"/>
      <c r="H25" s="41"/>
      <c r="I25" s="35" t="s">
        <v>26</v>
      </c>
      <c r="J25" s="30" t="str">
        <f>IF('Rekapitulace stavby'!AN19="","",'Rekapitulace stavby'!AN19)</f>
        <v/>
      </c>
      <c r="K25" s="41"/>
      <c r="L25" s="129"/>
      <c r="S25" s="41"/>
      <c r="T25" s="41"/>
      <c r="U25" s="41"/>
      <c r="V25" s="41"/>
      <c r="W25" s="41"/>
      <c r="X25" s="41"/>
      <c r="Y25" s="41"/>
      <c r="Z25" s="41"/>
      <c r="AA25" s="41"/>
      <c r="AB25" s="41"/>
      <c r="AC25" s="41"/>
      <c r="AD25" s="41"/>
      <c r="AE25" s="41"/>
    </row>
    <row r="26" s="2" customFormat="1" ht="18" customHeight="1">
      <c r="A26" s="41"/>
      <c r="B26" s="42"/>
      <c r="C26" s="41"/>
      <c r="D26" s="41"/>
      <c r="E26" s="30" t="str">
        <f>IF('Rekapitulace stavby'!E20="","",'Rekapitulace stavby'!E20)</f>
        <v xml:space="preserve"> </v>
      </c>
      <c r="F26" s="41"/>
      <c r="G26" s="41"/>
      <c r="H26" s="41"/>
      <c r="I26" s="35" t="s">
        <v>27</v>
      </c>
      <c r="J26" s="30" t="str">
        <f>IF('Rekapitulace stavby'!AN20="","",'Rekapitulace stavby'!AN20)</f>
        <v/>
      </c>
      <c r="K26" s="41"/>
      <c r="L26" s="129"/>
      <c r="S26" s="41"/>
      <c r="T26" s="41"/>
      <c r="U26" s="41"/>
      <c r="V26" s="41"/>
      <c r="W26" s="41"/>
      <c r="X26" s="41"/>
      <c r="Y26" s="41"/>
      <c r="Z26" s="41"/>
      <c r="AA26" s="41"/>
      <c r="AB26" s="41"/>
      <c r="AC26" s="41"/>
      <c r="AD26" s="41"/>
      <c r="AE26" s="41"/>
    </row>
    <row r="27" s="2" customFormat="1" ht="6.96" customHeight="1">
      <c r="A27" s="41"/>
      <c r="B27" s="42"/>
      <c r="C27" s="41"/>
      <c r="D27" s="41"/>
      <c r="E27" s="41"/>
      <c r="F27" s="41"/>
      <c r="G27" s="41"/>
      <c r="H27" s="41"/>
      <c r="I27" s="41"/>
      <c r="J27" s="41"/>
      <c r="K27" s="41"/>
      <c r="L27" s="129"/>
      <c r="S27" s="41"/>
      <c r="T27" s="41"/>
      <c r="U27" s="41"/>
      <c r="V27" s="41"/>
      <c r="W27" s="41"/>
      <c r="X27" s="41"/>
      <c r="Y27" s="41"/>
      <c r="Z27" s="41"/>
      <c r="AA27" s="41"/>
      <c r="AB27" s="41"/>
      <c r="AC27" s="41"/>
      <c r="AD27" s="41"/>
      <c r="AE27" s="41"/>
    </row>
    <row r="28" s="2" customFormat="1" ht="12" customHeight="1">
      <c r="A28" s="41"/>
      <c r="B28" s="42"/>
      <c r="C28" s="41"/>
      <c r="D28" s="35" t="s">
        <v>33</v>
      </c>
      <c r="E28" s="41"/>
      <c r="F28" s="41"/>
      <c r="G28" s="41"/>
      <c r="H28" s="41"/>
      <c r="I28" s="41"/>
      <c r="J28" s="41"/>
      <c r="K28" s="41"/>
      <c r="L28" s="129"/>
      <c r="S28" s="41"/>
      <c r="T28" s="41"/>
      <c r="U28" s="41"/>
      <c r="V28" s="41"/>
      <c r="W28" s="41"/>
      <c r="X28" s="41"/>
      <c r="Y28" s="41"/>
      <c r="Z28" s="41"/>
      <c r="AA28" s="41"/>
      <c r="AB28" s="41"/>
      <c r="AC28" s="41"/>
      <c r="AD28" s="41"/>
      <c r="AE28" s="41"/>
    </row>
    <row r="29" s="8" customFormat="1" ht="16.5" customHeight="1">
      <c r="A29" s="130"/>
      <c r="B29" s="131"/>
      <c r="C29" s="130"/>
      <c r="D29" s="130"/>
      <c r="E29" s="39" t="s">
        <v>3</v>
      </c>
      <c r="F29" s="39"/>
      <c r="G29" s="39"/>
      <c r="H29" s="39"/>
      <c r="I29" s="130"/>
      <c r="J29" s="130"/>
      <c r="K29" s="130"/>
      <c r="L29" s="132"/>
      <c r="S29" s="130"/>
      <c r="T29" s="130"/>
      <c r="U29" s="130"/>
      <c r="V29" s="130"/>
      <c r="W29" s="130"/>
      <c r="X29" s="130"/>
      <c r="Y29" s="130"/>
      <c r="Z29" s="130"/>
      <c r="AA29" s="130"/>
      <c r="AB29" s="130"/>
      <c r="AC29" s="130"/>
      <c r="AD29" s="130"/>
      <c r="AE29" s="130"/>
    </row>
    <row r="30" s="2" customFormat="1" ht="6.96" customHeight="1">
      <c r="A30" s="41"/>
      <c r="B30" s="42"/>
      <c r="C30" s="41"/>
      <c r="D30" s="41"/>
      <c r="E30" s="41"/>
      <c r="F30" s="41"/>
      <c r="G30" s="41"/>
      <c r="H30" s="41"/>
      <c r="I30" s="41"/>
      <c r="J30" s="41"/>
      <c r="K30" s="41"/>
      <c r="L30" s="129"/>
      <c r="S30" s="41"/>
      <c r="T30" s="41"/>
      <c r="U30" s="41"/>
      <c r="V30" s="41"/>
      <c r="W30" s="41"/>
      <c r="X30" s="41"/>
      <c r="Y30" s="41"/>
      <c r="Z30" s="41"/>
      <c r="AA30" s="41"/>
      <c r="AB30" s="41"/>
      <c r="AC30" s="41"/>
      <c r="AD30" s="41"/>
      <c r="AE30" s="41"/>
    </row>
    <row r="31" s="2" customFormat="1" ht="6.96" customHeight="1">
      <c r="A31" s="41"/>
      <c r="B31" s="42"/>
      <c r="C31" s="41"/>
      <c r="D31" s="87"/>
      <c r="E31" s="87"/>
      <c r="F31" s="87"/>
      <c r="G31" s="87"/>
      <c r="H31" s="87"/>
      <c r="I31" s="87"/>
      <c r="J31" s="87"/>
      <c r="K31" s="87"/>
      <c r="L31" s="129"/>
      <c r="S31" s="41"/>
      <c r="T31" s="41"/>
      <c r="U31" s="41"/>
      <c r="V31" s="41"/>
      <c r="W31" s="41"/>
      <c r="X31" s="41"/>
      <c r="Y31" s="41"/>
      <c r="Z31" s="41"/>
      <c r="AA31" s="41"/>
      <c r="AB31" s="41"/>
      <c r="AC31" s="41"/>
      <c r="AD31" s="41"/>
      <c r="AE31" s="41"/>
    </row>
    <row r="32" s="2" customFormat="1" ht="25.44" customHeight="1">
      <c r="A32" s="41"/>
      <c r="B32" s="42"/>
      <c r="C32" s="41"/>
      <c r="D32" s="133" t="s">
        <v>35</v>
      </c>
      <c r="E32" s="41"/>
      <c r="F32" s="41"/>
      <c r="G32" s="41"/>
      <c r="H32" s="41"/>
      <c r="I32" s="41"/>
      <c r="J32" s="93">
        <f>ROUND(J92, 2)</f>
        <v>0</v>
      </c>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14.4" customHeight="1">
      <c r="A34" s="41"/>
      <c r="B34" s="42"/>
      <c r="C34" s="41"/>
      <c r="D34" s="41"/>
      <c r="E34" s="41"/>
      <c r="F34" s="46" t="s">
        <v>37</v>
      </c>
      <c r="G34" s="41"/>
      <c r="H34" s="41"/>
      <c r="I34" s="46" t="s">
        <v>36</v>
      </c>
      <c r="J34" s="46" t="s">
        <v>38</v>
      </c>
      <c r="K34" s="41"/>
      <c r="L34" s="129"/>
      <c r="S34" s="41"/>
      <c r="T34" s="41"/>
      <c r="U34" s="41"/>
      <c r="V34" s="41"/>
      <c r="W34" s="41"/>
      <c r="X34" s="41"/>
      <c r="Y34" s="41"/>
      <c r="Z34" s="41"/>
      <c r="AA34" s="41"/>
      <c r="AB34" s="41"/>
      <c r="AC34" s="41"/>
      <c r="AD34" s="41"/>
      <c r="AE34" s="41"/>
    </row>
    <row r="35" s="2" customFormat="1" ht="14.4" customHeight="1">
      <c r="A35" s="41"/>
      <c r="B35" s="42"/>
      <c r="C35" s="41"/>
      <c r="D35" s="128" t="s">
        <v>39</v>
      </c>
      <c r="E35" s="35" t="s">
        <v>40</v>
      </c>
      <c r="F35" s="134">
        <f>ROUND((SUM(BE92:BE132)),  2)</f>
        <v>0</v>
      </c>
      <c r="G35" s="41"/>
      <c r="H35" s="41"/>
      <c r="I35" s="135">
        <v>0.20999999999999999</v>
      </c>
      <c r="J35" s="134">
        <f>ROUND(((SUM(BE92:BE132))*I35),  2)</f>
        <v>0</v>
      </c>
      <c r="K35" s="41"/>
      <c r="L35" s="129"/>
      <c r="S35" s="41"/>
      <c r="T35" s="41"/>
      <c r="U35" s="41"/>
      <c r="V35" s="41"/>
      <c r="W35" s="41"/>
      <c r="X35" s="41"/>
      <c r="Y35" s="41"/>
      <c r="Z35" s="41"/>
      <c r="AA35" s="41"/>
      <c r="AB35" s="41"/>
      <c r="AC35" s="41"/>
      <c r="AD35" s="41"/>
      <c r="AE35" s="41"/>
    </row>
    <row r="36" s="2" customFormat="1" ht="14.4" customHeight="1">
      <c r="A36" s="41"/>
      <c r="B36" s="42"/>
      <c r="C36" s="41"/>
      <c r="D36" s="41"/>
      <c r="E36" s="35" t="s">
        <v>41</v>
      </c>
      <c r="F36" s="134">
        <f>ROUND((SUM(BF92:BF132)),  2)</f>
        <v>0</v>
      </c>
      <c r="G36" s="41"/>
      <c r="H36" s="41"/>
      <c r="I36" s="135">
        <v>0.12</v>
      </c>
      <c r="J36" s="134">
        <f>ROUND(((SUM(BF92:BF132))*I36),  2)</f>
        <v>0</v>
      </c>
      <c r="K36" s="41"/>
      <c r="L36" s="129"/>
      <c r="S36" s="41"/>
      <c r="T36" s="41"/>
      <c r="U36" s="41"/>
      <c r="V36" s="41"/>
      <c r="W36" s="41"/>
      <c r="X36" s="41"/>
      <c r="Y36" s="41"/>
      <c r="Z36" s="41"/>
      <c r="AA36" s="41"/>
      <c r="AB36" s="41"/>
      <c r="AC36" s="41"/>
      <c r="AD36" s="41"/>
      <c r="AE36" s="41"/>
    </row>
    <row r="37" hidden="1" s="2" customFormat="1" ht="14.4" customHeight="1">
      <c r="A37" s="41"/>
      <c r="B37" s="42"/>
      <c r="C37" s="41"/>
      <c r="D37" s="41"/>
      <c r="E37" s="35" t="s">
        <v>42</v>
      </c>
      <c r="F37" s="134">
        <f>ROUND((SUM(BG92:BG132)),  2)</f>
        <v>0</v>
      </c>
      <c r="G37" s="41"/>
      <c r="H37" s="41"/>
      <c r="I37" s="135">
        <v>0.20999999999999999</v>
      </c>
      <c r="J37" s="134">
        <f>0</f>
        <v>0</v>
      </c>
      <c r="K37" s="41"/>
      <c r="L37" s="129"/>
      <c r="S37" s="41"/>
      <c r="T37" s="41"/>
      <c r="U37" s="41"/>
      <c r="V37" s="41"/>
      <c r="W37" s="41"/>
      <c r="X37" s="41"/>
      <c r="Y37" s="41"/>
      <c r="Z37" s="41"/>
      <c r="AA37" s="41"/>
      <c r="AB37" s="41"/>
      <c r="AC37" s="41"/>
      <c r="AD37" s="41"/>
      <c r="AE37" s="41"/>
    </row>
    <row r="38" hidden="1" s="2" customFormat="1" ht="14.4" customHeight="1">
      <c r="A38" s="41"/>
      <c r="B38" s="42"/>
      <c r="C38" s="41"/>
      <c r="D38" s="41"/>
      <c r="E38" s="35" t="s">
        <v>43</v>
      </c>
      <c r="F38" s="134">
        <f>ROUND((SUM(BH92:BH132)),  2)</f>
        <v>0</v>
      </c>
      <c r="G38" s="41"/>
      <c r="H38" s="41"/>
      <c r="I38" s="135">
        <v>0.12</v>
      </c>
      <c r="J38" s="134">
        <f>0</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44</v>
      </c>
      <c r="F39" s="134">
        <f>ROUND((SUM(BI92:BI132)),  2)</f>
        <v>0</v>
      </c>
      <c r="G39" s="41"/>
      <c r="H39" s="41"/>
      <c r="I39" s="135">
        <v>0</v>
      </c>
      <c r="J39" s="134">
        <f>0</f>
        <v>0</v>
      </c>
      <c r="K39" s="41"/>
      <c r="L39" s="129"/>
      <c r="S39" s="41"/>
      <c r="T39" s="41"/>
      <c r="U39" s="41"/>
      <c r="V39" s="41"/>
      <c r="W39" s="41"/>
      <c r="X39" s="41"/>
      <c r="Y39" s="41"/>
      <c r="Z39" s="41"/>
      <c r="AA39" s="41"/>
      <c r="AB39" s="41"/>
      <c r="AC39" s="41"/>
      <c r="AD39" s="41"/>
      <c r="AE39" s="41"/>
    </row>
    <row r="40" s="2" customFormat="1" ht="6.96" customHeight="1">
      <c r="A40" s="41"/>
      <c r="B40" s="42"/>
      <c r="C40" s="41"/>
      <c r="D40" s="41"/>
      <c r="E40" s="41"/>
      <c r="F40" s="41"/>
      <c r="G40" s="41"/>
      <c r="H40" s="41"/>
      <c r="I40" s="41"/>
      <c r="J40" s="41"/>
      <c r="K40" s="41"/>
      <c r="L40" s="129"/>
      <c r="S40" s="41"/>
      <c r="T40" s="41"/>
      <c r="U40" s="41"/>
      <c r="V40" s="41"/>
      <c r="W40" s="41"/>
      <c r="X40" s="41"/>
      <c r="Y40" s="41"/>
      <c r="Z40" s="41"/>
      <c r="AA40" s="41"/>
      <c r="AB40" s="41"/>
      <c r="AC40" s="41"/>
      <c r="AD40" s="41"/>
      <c r="AE40" s="41"/>
    </row>
    <row r="41" s="2" customFormat="1" ht="25.44" customHeight="1">
      <c r="A41" s="41"/>
      <c r="B41" s="42"/>
      <c r="C41" s="136"/>
      <c r="D41" s="137" t="s">
        <v>45</v>
      </c>
      <c r="E41" s="79"/>
      <c r="F41" s="79"/>
      <c r="G41" s="138" t="s">
        <v>46</v>
      </c>
      <c r="H41" s="139" t="s">
        <v>47</v>
      </c>
      <c r="I41" s="79"/>
      <c r="J41" s="140">
        <f>SUM(J32:J39)</f>
        <v>0</v>
      </c>
      <c r="K41" s="141"/>
      <c r="L41" s="129"/>
      <c r="S41" s="41"/>
      <c r="T41" s="41"/>
      <c r="U41" s="41"/>
      <c r="V41" s="41"/>
      <c r="W41" s="41"/>
      <c r="X41" s="41"/>
      <c r="Y41" s="41"/>
      <c r="Z41" s="41"/>
      <c r="AA41" s="41"/>
      <c r="AB41" s="41"/>
      <c r="AC41" s="41"/>
      <c r="AD41" s="41"/>
      <c r="AE41" s="41"/>
    </row>
    <row r="42" s="2" customFormat="1" ht="14.4" customHeight="1">
      <c r="A42" s="41"/>
      <c r="B42" s="58"/>
      <c r="C42" s="59"/>
      <c r="D42" s="59"/>
      <c r="E42" s="59"/>
      <c r="F42" s="59"/>
      <c r="G42" s="59"/>
      <c r="H42" s="59"/>
      <c r="I42" s="59"/>
      <c r="J42" s="59"/>
      <c r="K42" s="59"/>
      <c r="L42" s="129"/>
      <c r="S42" s="41"/>
      <c r="T42" s="41"/>
      <c r="U42" s="41"/>
      <c r="V42" s="41"/>
      <c r="W42" s="41"/>
      <c r="X42" s="41"/>
      <c r="Y42" s="41"/>
      <c r="Z42" s="41"/>
      <c r="AA42" s="41"/>
      <c r="AB42" s="41"/>
      <c r="AC42" s="41"/>
      <c r="AD42" s="41"/>
      <c r="AE42" s="41"/>
    </row>
    <row r="46" s="2" customFormat="1" ht="6.96" customHeight="1">
      <c r="A46" s="41"/>
      <c r="B46" s="60"/>
      <c r="C46" s="61"/>
      <c r="D46" s="61"/>
      <c r="E46" s="61"/>
      <c r="F46" s="61"/>
      <c r="G46" s="61"/>
      <c r="H46" s="61"/>
      <c r="I46" s="61"/>
      <c r="J46" s="61"/>
      <c r="K46" s="61"/>
      <c r="L46" s="129"/>
      <c r="S46" s="41"/>
      <c r="T46" s="41"/>
      <c r="U46" s="41"/>
      <c r="V46" s="41"/>
      <c r="W46" s="41"/>
      <c r="X46" s="41"/>
      <c r="Y46" s="41"/>
      <c r="Z46" s="41"/>
      <c r="AA46" s="41"/>
      <c r="AB46" s="41"/>
      <c r="AC46" s="41"/>
      <c r="AD46" s="41"/>
      <c r="AE46" s="41"/>
    </row>
    <row r="47" s="2" customFormat="1" ht="24.96" customHeight="1">
      <c r="A47" s="41"/>
      <c r="B47" s="42"/>
      <c r="C47" s="26" t="s">
        <v>307</v>
      </c>
      <c r="D47" s="41"/>
      <c r="E47" s="41"/>
      <c r="F47" s="41"/>
      <c r="G47" s="41"/>
      <c r="H47" s="41"/>
      <c r="I47" s="41"/>
      <c r="J47" s="41"/>
      <c r="K47" s="41"/>
      <c r="L47" s="129"/>
      <c r="S47" s="41"/>
      <c r="T47" s="41"/>
      <c r="U47" s="41"/>
      <c r="V47" s="41"/>
      <c r="W47" s="41"/>
      <c r="X47" s="41"/>
      <c r="Y47" s="41"/>
      <c r="Z47" s="41"/>
      <c r="AA47" s="41"/>
      <c r="AB47" s="41"/>
      <c r="AC47" s="41"/>
      <c r="AD47" s="41"/>
      <c r="AE47" s="41"/>
    </row>
    <row r="48" s="2" customFormat="1" ht="6.96" customHeight="1">
      <c r="A48" s="41"/>
      <c r="B48" s="42"/>
      <c r="C48" s="41"/>
      <c r="D48" s="41"/>
      <c r="E48" s="41"/>
      <c r="F48" s="41"/>
      <c r="G48" s="41"/>
      <c r="H48" s="41"/>
      <c r="I48" s="41"/>
      <c r="J48" s="41"/>
      <c r="K48" s="41"/>
      <c r="L48" s="129"/>
      <c r="S48" s="41"/>
      <c r="T48" s="41"/>
      <c r="U48" s="41"/>
      <c r="V48" s="41"/>
      <c r="W48" s="41"/>
      <c r="X48" s="41"/>
      <c r="Y48" s="41"/>
      <c r="Z48" s="41"/>
      <c r="AA48" s="41"/>
      <c r="AB48" s="41"/>
      <c r="AC48" s="41"/>
      <c r="AD48" s="41"/>
      <c r="AE48" s="41"/>
    </row>
    <row r="49" s="2" customFormat="1" ht="12" customHeight="1">
      <c r="A49" s="41"/>
      <c r="B49" s="42"/>
      <c r="C49" s="35" t="s">
        <v>17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26.25" customHeight="1">
      <c r="A50" s="41"/>
      <c r="B50" s="42"/>
      <c r="C50" s="41"/>
      <c r="D50" s="41"/>
      <c r="E50" s="127" t="str">
        <f>E7</f>
        <v>Revitalizace multimodálního uzlu ve Dvoře Králové nad Labem - etapa I-VI.</v>
      </c>
      <c r="F50" s="35"/>
      <c r="G50" s="35"/>
      <c r="H50" s="35"/>
      <c r="I50" s="41"/>
      <c r="J50" s="41"/>
      <c r="K50" s="41"/>
      <c r="L50" s="129"/>
      <c r="S50" s="41"/>
      <c r="T50" s="41"/>
      <c r="U50" s="41"/>
      <c r="V50" s="41"/>
      <c r="W50" s="41"/>
      <c r="X50" s="41"/>
      <c r="Y50" s="41"/>
      <c r="Z50" s="41"/>
      <c r="AA50" s="41"/>
      <c r="AB50" s="41"/>
      <c r="AC50" s="41"/>
      <c r="AD50" s="41"/>
      <c r="AE50" s="41"/>
    </row>
    <row r="51" s="1" customFormat="1" ht="12" customHeight="1">
      <c r="B51" s="25"/>
      <c r="C51" s="35" t="s">
        <v>301</v>
      </c>
      <c r="L51" s="25"/>
    </row>
    <row r="52" s="2" customFormat="1" ht="23.25" customHeight="1">
      <c r="A52" s="41"/>
      <c r="B52" s="42"/>
      <c r="C52" s="41"/>
      <c r="D52" s="41"/>
      <c r="E52" s="127" t="s">
        <v>9410</v>
      </c>
      <c r="F52" s="41"/>
      <c r="G52" s="41"/>
      <c r="H52" s="41"/>
      <c r="I52" s="41"/>
      <c r="J52" s="41"/>
      <c r="K52" s="41"/>
      <c r="L52" s="129"/>
      <c r="S52" s="41"/>
      <c r="T52" s="41"/>
      <c r="U52" s="41"/>
      <c r="V52" s="41"/>
      <c r="W52" s="41"/>
      <c r="X52" s="41"/>
      <c r="Y52" s="41"/>
      <c r="Z52" s="41"/>
      <c r="AA52" s="41"/>
      <c r="AB52" s="41"/>
      <c r="AC52" s="41"/>
      <c r="AD52" s="41"/>
      <c r="AE52" s="41"/>
    </row>
    <row r="53" s="2" customFormat="1" ht="12" customHeight="1">
      <c r="A53" s="41"/>
      <c r="B53" s="42"/>
      <c r="C53" s="35" t="s">
        <v>303</v>
      </c>
      <c r="D53" s="41"/>
      <c r="E53" s="41"/>
      <c r="F53" s="41"/>
      <c r="G53" s="41"/>
      <c r="H53" s="41"/>
      <c r="I53" s="41"/>
      <c r="J53" s="41"/>
      <c r="K53" s="41"/>
      <c r="L53" s="129"/>
      <c r="S53" s="41"/>
      <c r="T53" s="41"/>
      <c r="U53" s="41"/>
      <c r="V53" s="41"/>
      <c r="W53" s="41"/>
      <c r="X53" s="41"/>
      <c r="Y53" s="41"/>
      <c r="Z53" s="41"/>
      <c r="AA53" s="41"/>
      <c r="AB53" s="41"/>
      <c r="AC53" s="41"/>
      <c r="AD53" s="41"/>
      <c r="AE53" s="41"/>
    </row>
    <row r="54" s="2" customFormat="1" ht="16.5" customHeight="1">
      <c r="A54" s="41"/>
      <c r="B54" s="42"/>
      <c r="C54" s="41"/>
      <c r="D54" s="41"/>
      <c r="E54" s="65" t="str">
        <f>E11</f>
        <v>SO00 - Objekty přípravy staveniště</v>
      </c>
      <c r="F54" s="41"/>
      <c r="G54" s="41"/>
      <c r="H54" s="41"/>
      <c r="I54" s="41"/>
      <c r="J54" s="41"/>
      <c r="K54" s="41"/>
      <c r="L54" s="129"/>
      <c r="S54" s="41"/>
      <c r="T54" s="41"/>
      <c r="U54" s="41"/>
      <c r="V54" s="41"/>
      <c r="W54" s="41"/>
      <c r="X54" s="41"/>
      <c r="Y54" s="41"/>
      <c r="Z54" s="41"/>
      <c r="AA54" s="41"/>
      <c r="AB54" s="41"/>
      <c r="AC54" s="41"/>
      <c r="AD54" s="41"/>
      <c r="AE54" s="41"/>
    </row>
    <row r="55" s="2" customFormat="1" ht="6.96" customHeight="1">
      <c r="A55" s="41"/>
      <c r="B55" s="42"/>
      <c r="C55" s="41"/>
      <c r="D55" s="41"/>
      <c r="E55" s="41"/>
      <c r="F55" s="41"/>
      <c r="G55" s="41"/>
      <c r="H55" s="41"/>
      <c r="I55" s="41"/>
      <c r="J55" s="41"/>
      <c r="K55" s="41"/>
      <c r="L55" s="129"/>
      <c r="S55" s="41"/>
      <c r="T55" s="41"/>
      <c r="U55" s="41"/>
      <c r="V55" s="41"/>
      <c r="W55" s="41"/>
      <c r="X55" s="41"/>
      <c r="Y55" s="41"/>
      <c r="Z55" s="41"/>
      <c r="AA55" s="41"/>
      <c r="AB55" s="41"/>
      <c r="AC55" s="41"/>
      <c r="AD55" s="41"/>
      <c r="AE55" s="41"/>
    </row>
    <row r="56" s="2" customFormat="1" ht="12" customHeight="1">
      <c r="A56" s="41"/>
      <c r="B56" s="42"/>
      <c r="C56" s="35" t="s">
        <v>21</v>
      </c>
      <c r="D56" s="41"/>
      <c r="E56" s="41"/>
      <c r="F56" s="30" t="str">
        <f>F14</f>
        <v xml:space="preserve"> </v>
      </c>
      <c r="G56" s="41"/>
      <c r="H56" s="41"/>
      <c r="I56" s="35" t="s">
        <v>23</v>
      </c>
      <c r="J56" s="67" t="str">
        <f>IF(J14="","",J14)</f>
        <v>26. 8. 2025</v>
      </c>
      <c r="K56" s="41"/>
      <c r="L56" s="129"/>
      <c r="S56" s="41"/>
      <c r="T56" s="41"/>
      <c r="U56" s="41"/>
      <c r="V56" s="41"/>
      <c r="W56" s="41"/>
      <c r="X56" s="41"/>
      <c r="Y56" s="41"/>
      <c r="Z56" s="41"/>
      <c r="AA56" s="41"/>
      <c r="AB56" s="41"/>
      <c r="AC56" s="41"/>
      <c r="AD56" s="41"/>
      <c r="AE56" s="41"/>
    </row>
    <row r="57" s="2" customFormat="1" ht="6.96" customHeight="1">
      <c r="A57" s="41"/>
      <c r="B57" s="42"/>
      <c r="C57" s="41"/>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5.15" customHeight="1">
      <c r="A58" s="41"/>
      <c r="B58" s="42"/>
      <c r="C58" s="35" t="s">
        <v>25</v>
      </c>
      <c r="D58" s="41"/>
      <c r="E58" s="41"/>
      <c r="F58" s="30" t="str">
        <f>E17</f>
        <v xml:space="preserve"> </v>
      </c>
      <c r="G58" s="41"/>
      <c r="H58" s="41"/>
      <c r="I58" s="35" t="s">
        <v>30</v>
      </c>
      <c r="J58" s="39" t="str">
        <f>E23</f>
        <v xml:space="preserve"> </v>
      </c>
      <c r="K58" s="41"/>
      <c r="L58" s="129"/>
      <c r="S58" s="41"/>
      <c r="T58" s="41"/>
      <c r="U58" s="41"/>
      <c r="V58" s="41"/>
      <c r="W58" s="41"/>
      <c r="X58" s="41"/>
      <c r="Y58" s="41"/>
      <c r="Z58" s="41"/>
      <c r="AA58" s="41"/>
      <c r="AB58" s="41"/>
      <c r="AC58" s="41"/>
      <c r="AD58" s="41"/>
      <c r="AE58" s="41"/>
    </row>
    <row r="59" s="2" customFormat="1" ht="15.15" customHeight="1">
      <c r="A59" s="41"/>
      <c r="B59" s="42"/>
      <c r="C59" s="35" t="s">
        <v>28</v>
      </c>
      <c r="D59" s="41"/>
      <c r="E59" s="41"/>
      <c r="F59" s="30" t="str">
        <f>IF(E20="","",E20)</f>
        <v>Vyplň údaj</v>
      </c>
      <c r="G59" s="41"/>
      <c r="H59" s="41"/>
      <c r="I59" s="35" t="s">
        <v>32</v>
      </c>
      <c r="J59" s="39" t="str">
        <f>E26</f>
        <v xml:space="preserve"> </v>
      </c>
      <c r="K59" s="41"/>
      <c r="L59" s="129"/>
      <c r="S59" s="41"/>
      <c r="T59" s="41"/>
      <c r="U59" s="41"/>
      <c r="V59" s="41"/>
      <c r="W59" s="41"/>
      <c r="X59" s="41"/>
      <c r="Y59" s="41"/>
      <c r="Z59" s="41"/>
      <c r="AA59" s="41"/>
      <c r="AB59" s="41"/>
      <c r="AC59" s="41"/>
      <c r="AD59" s="41"/>
      <c r="AE59" s="41"/>
    </row>
    <row r="60" s="2" customFormat="1" ht="10.32" customHeight="1">
      <c r="A60" s="41"/>
      <c r="B60" s="42"/>
      <c r="C60" s="41"/>
      <c r="D60" s="41"/>
      <c r="E60" s="41"/>
      <c r="F60" s="41"/>
      <c r="G60" s="41"/>
      <c r="H60" s="41"/>
      <c r="I60" s="41"/>
      <c r="J60" s="41"/>
      <c r="K60" s="41"/>
      <c r="L60" s="129"/>
      <c r="S60" s="41"/>
      <c r="T60" s="41"/>
      <c r="U60" s="41"/>
      <c r="V60" s="41"/>
      <c r="W60" s="41"/>
      <c r="X60" s="41"/>
      <c r="Y60" s="41"/>
      <c r="Z60" s="41"/>
      <c r="AA60" s="41"/>
      <c r="AB60" s="41"/>
      <c r="AC60" s="41"/>
      <c r="AD60" s="41"/>
      <c r="AE60" s="41"/>
    </row>
    <row r="61" s="2" customFormat="1" ht="29.28" customHeight="1">
      <c r="A61" s="41"/>
      <c r="B61" s="42"/>
      <c r="C61" s="142" t="s">
        <v>308</v>
      </c>
      <c r="D61" s="136"/>
      <c r="E61" s="136"/>
      <c r="F61" s="136"/>
      <c r="G61" s="136"/>
      <c r="H61" s="136"/>
      <c r="I61" s="136"/>
      <c r="J61" s="143" t="s">
        <v>309</v>
      </c>
      <c r="K61" s="136"/>
      <c r="L61" s="129"/>
      <c r="S61" s="41"/>
      <c r="T61" s="41"/>
      <c r="U61" s="41"/>
      <c r="V61" s="41"/>
      <c r="W61" s="41"/>
      <c r="X61" s="41"/>
      <c r="Y61" s="41"/>
      <c r="Z61" s="41"/>
      <c r="AA61" s="41"/>
      <c r="AB61" s="41"/>
      <c r="AC61" s="41"/>
      <c r="AD61" s="41"/>
      <c r="AE61" s="41"/>
    </row>
    <row r="62" s="2" customFormat="1" ht="10.32" customHeight="1">
      <c r="A62" s="41"/>
      <c r="B62" s="42"/>
      <c r="C62" s="41"/>
      <c r="D62" s="41"/>
      <c r="E62" s="41"/>
      <c r="F62" s="41"/>
      <c r="G62" s="41"/>
      <c r="H62" s="41"/>
      <c r="I62" s="41"/>
      <c r="J62" s="41"/>
      <c r="K62" s="41"/>
      <c r="L62" s="129"/>
      <c r="S62" s="41"/>
      <c r="T62" s="41"/>
      <c r="U62" s="41"/>
      <c r="V62" s="41"/>
      <c r="W62" s="41"/>
      <c r="X62" s="41"/>
      <c r="Y62" s="41"/>
      <c r="Z62" s="41"/>
      <c r="AA62" s="41"/>
      <c r="AB62" s="41"/>
      <c r="AC62" s="41"/>
      <c r="AD62" s="41"/>
      <c r="AE62" s="41"/>
    </row>
    <row r="63" s="2" customFormat="1" ht="22.8" customHeight="1">
      <c r="A63" s="41"/>
      <c r="B63" s="42"/>
      <c r="C63" s="144" t="s">
        <v>67</v>
      </c>
      <c r="D63" s="41"/>
      <c r="E63" s="41"/>
      <c r="F63" s="41"/>
      <c r="G63" s="41"/>
      <c r="H63" s="41"/>
      <c r="I63" s="41"/>
      <c r="J63" s="93">
        <f>J92</f>
        <v>0</v>
      </c>
      <c r="K63" s="41"/>
      <c r="L63" s="129"/>
      <c r="S63" s="41"/>
      <c r="T63" s="41"/>
      <c r="U63" s="41"/>
      <c r="V63" s="41"/>
      <c r="W63" s="41"/>
      <c r="X63" s="41"/>
      <c r="Y63" s="41"/>
      <c r="Z63" s="41"/>
      <c r="AA63" s="41"/>
      <c r="AB63" s="41"/>
      <c r="AC63" s="41"/>
      <c r="AD63" s="41"/>
      <c r="AE63" s="41"/>
      <c r="AU63" s="22" t="s">
        <v>310</v>
      </c>
    </row>
    <row r="64" s="9" customFormat="1" ht="24.96" customHeight="1">
      <c r="A64" s="9"/>
      <c r="B64" s="145"/>
      <c r="C64" s="9"/>
      <c r="D64" s="146" t="s">
        <v>311</v>
      </c>
      <c r="E64" s="147"/>
      <c r="F64" s="147"/>
      <c r="G64" s="147"/>
      <c r="H64" s="147"/>
      <c r="I64" s="147"/>
      <c r="J64" s="148">
        <f>J93</f>
        <v>0</v>
      </c>
      <c r="K64" s="9"/>
      <c r="L64" s="145"/>
      <c r="S64" s="9"/>
      <c r="T64" s="9"/>
      <c r="U64" s="9"/>
      <c r="V64" s="9"/>
      <c r="W64" s="9"/>
      <c r="X64" s="9"/>
      <c r="Y64" s="9"/>
      <c r="Z64" s="9"/>
      <c r="AA64" s="9"/>
      <c r="AB64" s="9"/>
      <c r="AC64" s="9"/>
      <c r="AD64" s="9"/>
      <c r="AE64" s="9"/>
    </row>
    <row r="65" s="10" customFormat="1" ht="19.92" customHeight="1">
      <c r="A65" s="10"/>
      <c r="B65" s="149"/>
      <c r="C65" s="10"/>
      <c r="D65" s="150" t="s">
        <v>375</v>
      </c>
      <c r="E65" s="151"/>
      <c r="F65" s="151"/>
      <c r="G65" s="151"/>
      <c r="H65" s="151"/>
      <c r="I65" s="151"/>
      <c r="J65" s="152">
        <f>J94</f>
        <v>0</v>
      </c>
      <c r="K65" s="10"/>
      <c r="L65" s="149"/>
      <c r="S65" s="10"/>
      <c r="T65" s="10"/>
      <c r="U65" s="10"/>
      <c r="V65" s="10"/>
      <c r="W65" s="10"/>
      <c r="X65" s="10"/>
      <c r="Y65" s="10"/>
      <c r="Z65" s="10"/>
      <c r="AA65" s="10"/>
      <c r="AB65" s="10"/>
      <c r="AC65" s="10"/>
      <c r="AD65" s="10"/>
      <c r="AE65" s="10"/>
    </row>
    <row r="66" s="10" customFormat="1" ht="19.92" customHeight="1">
      <c r="A66" s="10"/>
      <c r="B66" s="149"/>
      <c r="C66" s="10"/>
      <c r="D66" s="150" t="s">
        <v>312</v>
      </c>
      <c r="E66" s="151"/>
      <c r="F66" s="151"/>
      <c r="G66" s="151"/>
      <c r="H66" s="151"/>
      <c r="I66" s="151"/>
      <c r="J66" s="152">
        <f>J105</f>
        <v>0</v>
      </c>
      <c r="K66" s="10"/>
      <c r="L66" s="149"/>
      <c r="S66" s="10"/>
      <c r="T66" s="10"/>
      <c r="U66" s="10"/>
      <c r="V66" s="10"/>
      <c r="W66" s="10"/>
      <c r="X66" s="10"/>
      <c r="Y66" s="10"/>
      <c r="Z66" s="10"/>
      <c r="AA66" s="10"/>
      <c r="AB66" s="10"/>
      <c r="AC66" s="10"/>
      <c r="AD66" s="10"/>
      <c r="AE66" s="10"/>
    </row>
    <row r="67" s="10" customFormat="1" ht="19.92" customHeight="1">
      <c r="A67" s="10"/>
      <c r="B67" s="149"/>
      <c r="C67" s="10"/>
      <c r="D67" s="150" t="s">
        <v>313</v>
      </c>
      <c r="E67" s="151"/>
      <c r="F67" s="151"/>
      <c r="G67" s="151"/>
      <c r="H67" s="151"/>
      <c r="I67" s="151"/>
      <c r="J67" s="152">
        <f>J119</f>
        <v>0</v>
      </c>
      <c r="K67" s="10"/>
      <c r="L67" s="149"/>
      <c r="S67" s="10"/>
      <c r="T67" s="10"/>
      <c r="U67" s="10"/>
      <c r="V67" s="10"/>
      <c r="W67" s="10"/>
      <c r="X67" s="10"/>
      <c r="Y67" s="10"/>
      <c r="Z67" s="10"/>
      <c r="AA67" s="10"/>
      <c r="AB67" s="10"/>
      <c r="AC67" s="10"/>
      <c r="AD67" s="10"/>
      <c r="AE67" s="10"/>
    </row>
    <row r="68" s="10" customFormat="1" ht="19.92" customHeight="1">
      <c r="A68" s="10"/>
      <c r="B68" s="149"/>
      <c r="C68" s="10"/>
      <c r="D68" s="150" t="s">
        <v>376</v>
      </c>
      <c r="E68" s="151"/>
      <c r="F68" s="151"/>
      <c r="G68" s="151"/>
      <c r="H68" s="151"/>
      <c r="I68" s="151"/>
      <c r="J68" s="152">
        <f>J124</f>
        <v>0</v>
      </c>
      <c r="K68" s="10"/>
      <c r="L68" s="149"/>
      <c r="S68" s="10"/>
      <c r="T68" s="10"/>
      <c r="U68" s="10"/>
      <c r="V68" s="10"/>
      <c r="W68" s="10"/>
      <c r="X68" s="10"/>
      <c r="Y68" s="10"/>
      <c r="Z68" s="10"/>
      <c r="AA68" s="10"/>
      <c r="AB68" s="10"/>
      <c r="AC68" s="10"/>
      <c r="AD68" s="10"/>
      <c r="AE68" s="10"/>
    </row>
    <row r="69" s="10" customFormat="1" ht="19.92" customHeight="1">
      <c r="A69" s="10"/>
      <c r="B69" s="149"/>
      <c r="C69" s="10"/>
      <c r="D69" s="150" t="s">
        <v>377</v>
      </c>
      <c r="E69" s="151"/>
      <c r="F69" s="151"/>
      <c r="G69" s="151"/>
      <c r="H69" s="151"/>
      <c r="I69" s="151"/>
      <c r="J69" s="152">
        <f>J127</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378</v>
      </c>
      <c r="E70" s="151"/>
      <c r="F70" s="151"/>
      <c r="G70" s="151"/>
      <c r="H70" s="151"/>
      <c r="I70" s="151"/>
      <c r="J70" s="152">
        <f>J130</f>
        <v>0</v>
      </c>
      <c r="K70" s="10"/>
      <c r="L70" s="149"/>
      <c r="S70" s="10"/>
      <c r="T70" s="10"/>
      <c r="U70" s="10"/>
      <c r="V70" s="10"/>
      <c r="W70" s="10"/>
      <c r="X70" s="10"/>
      <c r="Y70" s="10"/>
      <c r="Z70" s="10"/>
      <c r="AA70" s="10"/>
      <c r="AB70" s="10"/>
      <c r="AC70" s="10"/>
      <c r="AD70" s="10"/>
      <c r="AE70" s="10"/>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2" customFormat="1" ht="23.25" customHeight="1">
      <c r="A82" s="41"/>
      <c r="B82" s="42"/>
      <c r="C82" s="41"/>
      <c r="D82" s="41"/>
      <c r="E82" s="127" t="s">
        <v>9410</v>
      </c>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303</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16.5" customHeight="1">
      <c r="A84" s="41"/>
      <c r="B84" s="42"/>
      <c r="C84" s="41"/>
      <c r="D84" s="41"/>
      <c r="E84" s="65" t="str">
        <f>E11</f>
        <v>SO00 - Objekty přípravy staveniště</v>
      </c>
      <c r="F84" s="41"/>
      <c r="G84" s="41"/>
      <c r="H84" s="41"/>
      <c r="I84" s="41"/>
      <c r="J84" s="41"/>
      <c r="K84" s="41"/>
      <c r="L84" s="129"/>
      <c r="S84" s="41"/>
      <c r="T84" s="41"/>
      <c r="U84" s="41"/>
      <c r="V84" s="41"/>
      <c r="W84" s="41"/>
      <c r="X84" s="41"/>
      <c r="Y84" s="41"/>
      <c r="Z84" s="41"/>
      <c r="AA84" s="41"/>
      <c r="AB84" s="41"/>
      <c r="AC84" s="41"/>
      <c r="AD84" s="41"/>
      <c r="AE84" s="41"/>
    </row>
    <row r="85" s="2" customFormat="1" ht="6.96" customHeight="1">
      <c r="A85" s="41"/>
      <c r="B85" s="42"/>
      <c r="C85" s="41"/>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21</v>
      </c>
      <c r="D86" s="41"/>
      <c r="E86" s="41"/>
      <c r="F86" s="30" t="str">
        <f>F14</f>
        <v xml:space="preserve"> </v>
      </c>
      <c r="G86" s="41"/>
      <c r="H86" s="41"/>
      <c r="I86" s="35" t="s">
        <v>23</v>
      </c>
      <c r="J86" s="67" t="str">
        <f>IF(J14="","",J14)</f>
        <v>26. 8. 2025</v>
      </c>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5.15" customHeight="1">
      <c r="A88" s="41"/>
      <c r="B88" s="42"/>
      <c r="C88" s="35" t="s">
        <v>25</v>
      </c>
      <c r="D88" s="41"/>
      <c r="E88" s="41"/>
      <c r="F88" s="30" t="str">
        <f>E17</f>
        <v xml:space="preserve"> </v>
      </c>
      <c r="G88" s="41"/>
      <c r="H88" s="41"/>
      <c r="I88" s="35" t="s">
        <v>30</v>
      </c>
      <c r="J88" s="39" t="str">
        <f>E23</f>
        <v xml:space="preserve"> </v>
      </c>
      <c r="K88" s="41"/>
      <c r="L88" s="129"/>
      <c r="S88" s="41"/>
      <c r="T88" s="41"/>
      <c r="U88" s="41"/>
      <c r="V88" s="41"/>
      <c r="W88" s="41"/>
      <c r="X88" s="41"/>
      <c r="Y88" s="41"/>
      <c r="Z88" s="41"/>
      <c r="AA88" s="41"/>
      <c r="AB88" s="41"/>
      <c r="AC88" s="41"/>
      <c r="AD88" s="41"/>
      <c r="AE88" s="41"/>
    </row>
    <row r="89" s="2" customFormat="1" ht="15.15" customHeight="1">
      <c r="A89" s="41"/>
      <c r="B89" s="42"/>
      <c r="C89" s="35" t="s">
        <v>28</v>
      </c>
      <c r="D89" s="41"/>
      <c r="E89" s="41"/>
      <c r="F89" s="30" t="str">
        <f>IF(E20="","",E20)</f>
        <v>Vyplň údaj</v>
      </c>
      <c r="G89" s="41"/>
      <c r="H89" s="41"/>
      <c r="I89" s="35" t="s">
        <v>32</v>
      </c>
      <c r="J89" s="39" t="str">
        <f>E26</f>
        <v xml:space="preserve"> </v>
      </c>
      <c r="K89" s="41"/>
      <c r="L89" s="129"/>
      <c r="S89" s="41"/>
      <c r="T89" s="41"/>
      <c r="U89" s="41"/>
      <c r="V89" s="41"/>
      <c r="W89" s="41"/>
      <c r="X89" s="41"/>
      <c r="Y89" s="41"/>
      <c r="Z89" s="41"/>
      <c r="AA89" s="41"/>
      <c r="AB89" s="41"/>
      <c r="AC89" s="41"/>
      <c r="AD89" s="41"/>
      <c r="AE89" s="41"/>
    </row>
    <row r="90" s="2" customFormat="1" ht="10.32"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11" customFormat="1" ht="29.28" customHeight="1">
      <c r="A91" s="153"/>
      <c r="B91" s="154"/>
      <c r="C91" s="155" t="s">
        <v>315</v>
      </c>
      <c r="D91" s="156" t="s">
        <v>54</v>
      </c>
      <c r="E91" s="156" t="s">
        <v>50</v>
      </c>
      <c r="F91" s="156" t="s">
        <v>51</v>
      </c>
      <c r="G91" s="156" t="s">
        <v>316</v>
      </c>
      <c r="H91" s="156" t="s">
        <v>317</v>
      </c>
      <c r="I91" s="156" t="s">
        <v>318</v>
      </c>
      <c r="J91" s="156" t="s">
        <v>309</v>
      </c>
      <c r="K91" s="157" t="s">
        <v>319</v>
      </c>
      <c r="L91" s="158"/>
      <c r="M91" s="83" t="s">
        <v>3</v>
      </c>
      <c r="N91" s="84" t="s">
        <v>39</v>
      </c>
      <c r="O91" s="84" t="s">
        <v>320</v>
      </c>
      <c r="P91" s="84" t="s">
        <v>321</v>
      </c>
      <c r="Q91" s="84" t="s">
        <v>322</v>
      </c>
      <c r="R91" s="84" t="s">
        <v>323</v>
      </c>
      <c r="S91" s="84" t="s">
        <v>324</v>
      </c>
      <c r="T91" s="85" t="s">
        <v>325</v>
      </c>
      <c r="U91" s="153"/>
      <c r="V91" s="153"/>
      <c r="W91" s="153"/>
      <c r="X91" s="153"/>
      <c r="Y91" s="153"/>
      <c r="Z91" s="153"/>
      <c r="AA91" s="153"/>
      <c r="AB91" s="153"/>
      <c r="AC91" s="153"/>
      <c r="AD91" s="153"/>
      <c r="AE91" s="153"/>
    </row>
    <row r="92" s="2" customFormat="1" ht="22.8" customHeight="1">
      <c r="A92" s="41"/>
      <c r="B92" s="42"/>
      <c r="C92" s="90" t="s">
        <v>326</v>
      </c>
      <c r="D92" s="41"/>
      <c r="E92" s="41"/>
      <c r="F92" s="41"/>
      <c r="G92" s="41"/>
      <c r="H92" s="41"/>
      <c r="I92" s="41"/>
      <c r="J92" s="159">
        <f>BK92</f>
        <v>0</v>
      </c>
      <c r="K92" s="41"/>
      <c r="L92" s="42"/>
      <c r="M92" s="86"/>
      <c r="N92" s="71"/>
      <c r="O92" s="87"/>
      <c r="P92" s="160">
        <f>P93</f>
        <v>0</v>
      </c>
      <c r="Q92" s="87"/>
      <c r="R92" s="160">
        <f>R93</f>
        <v>0</v>
      </c>
      <c r="S92" s="87"/>
      <c r="T92" s="161">
        <f>T93</f>
        <v>0</v>
      </c>
      <c r="U92" s="41"/>
      <c r="V92" s="41"/>
      <c r="W92" s="41"/>
      <c r="X92" s="41"/>
      <c r="Y92" s="41"/>
      <c r="Z92" s="41"/>
      <c r="AA92" s="41"/>
      <c r="AB92" s="41"/>
      <c r="AC92" s="41"/>
      <c r="AD92" s="41"/>
      <c r="AE92" s="41"/>
      <c r="AT92" s="22" t="s">
        <v>68</v>
      </c>
      <c r="AU92" s="22" t="s">
        <v>310</v>
      </c>
      <c r="BK92" s="162">
        <f>BK93</f>
        <v>0</v>
      </c>
    </row>
    <row r="93" s="12" customFormat="1" ht="25.92" customHeight="1">
      <c r="A93" s="12"/>
      <c r="B93" s="163"/>
      <c r="C93" s="12"/>
      <c r="D93" s="164" t="s">
        <v>68</v>
      </c>
      <c r="E93" s="165" t="s">
        <v>120</v>
      </c>
      <c r="F93" s="165" t="s">
        <v>327</v>
      </c>
      <c r="G93" s="12"/>
      <c r="H93" s="12"/>
      <c r="I93" s="166"/>
      <c r="J93" s="167">
        <f>BK93</f>
        <v>0</v>
      </c>
      <c r="K93" s="12"/>
      <c r="L93" s="163"/>
      <c r="M93" s="168"/>
      <c r="N93" s="169"/>
      <c r="O93" s="169"/>
      <c r="P93" s="170">
        <f>P94+P105+P119+P124+P127+P130</f>
        <v>0</v>
      </c>
      <c r="Q93" s="169"/>
      <c r="R93" s="170">
        <f>R94+R105+R119+R124+R127+R130</f>
        <v>0</v>
      </c>
      <c r="S93" s="169"/>
      <c r="T93" s="171">
        <f>T94+T105+T119+T124+T127+T130</f>
        <v>0</v>
      </c>
      <c r="U93" s="12"/>
      <c r="V93" s="12"/>
      <c r="W93" s="12"/>
      <c r="X93" s="12"/>
      <c r="Y93" s="12"/>
      <c r="Z93" s="12"/>
      <c r="AA93" s="12"/>
      <c r="AB93" s="12"/>
      <c r="AC93" s="12"/>
      <c r="AD93" s="12"/>
      <c r="AE93" s="12"/>
      <c r="AR93" s="164" t="s">
        <v>138</v>
      </c>
      <c r="AT93" s="172" t="s">
        <v>68</v>
      </c>
      <c r="AU93" s="172" t="s">
        <v>69</v>
      </c>
      <c r="AY93" s="164" t="s">
        <v>328</v>
      </c>
      <c r="BK93" s="173">
        <f>BK94+BK105+BK119+BK124+BK127+BK130</f>
        <v>0</v>
      </c>
    </row>
    <row r="94" s="12" customFormat="1" ht="22.8" customHeight="1">
      <c r="A94" s="12"/>
      <c r="B94" s="163"/>
      <c r="C94" s="12"/>
      <c r="D94" s="164" t="s">
        <v>68</v>
      </c>
      <c r="E94" s="174" t="s">
        <v>379</v>
      </c>
      <c r="F94" s="174" t="s">
        <v>380</v>
      </c>
      <c r="G94" s="12"/>
      <c r="H94" s="12"/>
      <c r="I94" s="166"/>
      <c r="J94" s="175">
        <f>BK94</f>
        <v>0</v>
      </c>
      <c r="K94" s="12"/>
      <c r="L94" s="163"/>
      <c r="M94" s="168"/>
      <c r="N94" s="169"/>
      <c r="O94" s="169"/>
      <c r="P94" s="170">
        <f>SUM(P95:P104)</f>
        <v>0</v>
      </c>
      <c r="Q94" s="169"/>
      <c r="R94" s="170">
        <f>SUM(R95:R104)</f>
        <v>0</v>
      </c>
      <c r="S94" s="169"/>
      <c r="T94" s="171">
        <f>SUM(T95:T104)</f>
        <v>0</v>
      </c>
      <c r="U94" s="12"/>
      <c r="V94" s="12"/>
      <c r="W94" s="12"/>
      <c r="X94" s="12"/>
      <c r="Y94" s="12"/>
      <c r="Z94" s="12"/>
      <c r="AA94" s="12"/>
      <c r="AB94" s="12"/>
      <c r="AC94" s="12"/>
      <c r="AD94" s="12"/>
      <c r="AE94" s="12"/>
      <c r="AR94" s="164" t="s">
        <v>138</v>
      </c>
      <c r="AT94" s="172" t="s">
        <v>68</v>
      </c>
      <c r="AU94" s="172" t="s">
        <v>76</v>
      </c>
      <c r="AY94" s="164" t="s">
        <v>328</v>
      </c>
      <c r="BK94" s="173">
        <f>SUM(BK95:BK104)</f>
        <v>0</v>
      </c>
    </row>
    <row r="95" s="2" customFormat="1" ht="16.5" customHeight="1">
      <c r="A95" s="41"/>
      <c r="B95" s="176"/>
      <c r="C95" s="177" t="s">
        <v>76</v>
      </c>
      <c r="D95" s="177" t="s">
        <v>331</v>
      </c>
      <c r="E95" s="178" t="s">
        <v>381</v>
      </c>
      <c r="F95" s="179" t="s">
        <v>382</v>
      </c>
      <c r="G95" s="180" t="s">
        <v>334</v>
      </c>
      <c r="H95" s="181">
        <v>1</v>
      </c>
      <c r="I95" s="182"/>
      <c r="J95" s="183">
        <f>ROUND(I95*H95,2)</f>
        <v>0</v>
      </c>
      <c r="K95" s="179" t="s">
        <v>335</v>
      </c>
      <c r="L95" s="42"/>
      <c r="M95" s="184" t="s">
        <v>3</v>
      </c>
      <c r="N95" s="185" t="s">
        <v>40</v>
      </c>
      <c r="O95" s="75"/>
      <c r="P95" s="186">
        <f>O95*H95</f>
        <v>0</v>
      </c>
      <c r="Q95" s="186">
        <v>0</v>
      </c>
      <c r="R95" s="186">
        <f>Q95*H95</f>
        <v>0</v>
      </c>
      <c r="S95" s="186">
        <v>0</v>
      </c>
      <c r="T95" s="187">
        <f>S95*H95</f>
        <v>0</v>
      </c>
      <c r="U95" s="41"/>
      <c r="V95" s="41"/>
      <c r="W95" s="41"/>
      <c r="X95" s="41"/>
      <c r="Y95" s="41"/>
      <c r="Z95" s="41"/>
      <c r="AA95" s="41"/>
      <c r="AB95" s="41"/>
      <c r="AC95" s="41"/>
      <c r="AD95" s="41"/>
      <c r="AE95" s="41"/>
      <c r="AR95" s="188" t="s">
        <v>336</v>
      </c>
      <c r="AT95" s="188" t="s">
        <v>331</v>
      </c>
      <c r="AU95" s="188" t="s">
        <v>79</v>
      </c>
      <c r="AY95" s="22" t="s">
        <v>328</v>
      </c>
      <c r="BE95" s="189">
        <f>IF(N95="základní",J95,0)</f>
        <v>0</v>
      </c>
      <c r="BF95" s="189">
        <f>IF(N95="snížená",J95,0)</f>
        <v>0</v>
      </c>
      <c r="BG95" s="189">
        <f>IF(N95="zákl. přenesená",J95,0)</f>
        <v>0</v>
      </c>
      <c r="BH95" s="189">
        <f>IF(N95="sníž. přenesená",J95,0)</f>
        <v>0</v>
      </c>
      <c r="BI95" s="189">
        <f>IF(N95="nulová",J95,0)</f>
        <v>0</v>
      </c>
      <c r="BJ95" s="22" t="s">
        <v>76</v>
      </c>
      <c r="BK95" s="189">
        <f>ROUND(I95*H95,2)</f>
        <v>0</v>
      </c>
      <c r="BL95" s="22" t="s">
        <v>336</v>
      </c>
      <c r="BM95" s="188" t="s">
        <v>383</v>
      </c>
    </row>
    <row r="96" s="2" customFormat="1">
      <c r="A96" s="41"/>
      <c r="B96" s="42"/>
      <c r="C96" s="41"/>
      <c r="D96" s="190" t="s">
        <v>338</v>
      </c>
      <c r="E96" s="41"/>
      <c r="F96" s="191" t="s">
        <v>384</v>
      </c>
      <c r="G96" s="41"/>
      <c r="H96" s="41"/>
      <c r="I96" s="192"/>
      <c r="J96" s="41"/>
      <c r="K96" s="41"/>
      <c r="L96" s="42"/>
      <c r="M96" s="193"/>
      <c r="N96" s="194"/>
      <c r="O96" s="75"/>
      <c r="P96" s="75"/>
      <c r="Q96" s="75"/>
      <c r="R96" s="75"/>
      <c r="S96" s="75"/>
      <c r="T96" s="76"/>
      <c r="U96" s="41"/>
      <c r="V96" s="41"/>
      <c r="W96" s="41"/>
      <c r="X96" s="41"/>
      <c r="Y96" s="41"/>
      <c r="Z96" s="41"/>
      <c r="AA96" s="41"/>
      <c r="AB96" s="41"/>
      <c r="AC96" s="41"/>
      <c r="AD96" s="41"/>
      <c r="AE96" s="41"/>
      <c r="AT96" s="22" t="s">
        <v>338</v>
      </c>
      <c r="AU96" s="22" t="s">
        <v>79</v>
      </c>
    </row>
    <row r="97" s="2" customFormat="1" ht="16.5" customHeight="1">
      <c r="A97" s="41"/>
      <c r="B97" s="176"/>
      <c r="C97" s="177" t="s">
        <v>79</v>
      </c>
      <c r="D97" s="177" t="s">
        <v>331</v>
      </c>
      <c r="E97" s="178" t="s">
        <v>385</v>
      </c>
      <c r="F97" s="179" t="s">
        <v>386</v>
      </c>
      <c r="G97" s="180" t="s">
        <v>334</v>
      </c>
      <c r="H97" s="181">
        <v>1</v>
      </c>
      <c r="I97" s="182"/>
      <c r="J97" s="183">
        <f>ROUND(I97*H97,2)</f>
        <v>0</v>
      </c>
      <c r="K97" s="179" t="s">
        <v>335</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336</v>
      </c>
      <c r="AT97" s="188" t="s">
        <v>331</v>
      </c>
      <c r="AU97" s="188" t="s">
        <v>79</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336</v>
      </c>
      <c r="BM97" s="188" t="s">
        <v>387</v>
      </c>
    </row>
    <row r="98" s="2" customFormat="1">
      <c r="A98" s="41"/>
      <c r="B98" s="42"/>
      <c r="C98" s="41"/>
      <c r="D98" s="190" t="s">
        <v>338</v>
      </c>
      <c r="E98" s="41"/>
      <c r="F98" s="191" t="s">
        <v>388</v>
      </c>
      <c r="G98" s="41"/>
      <c r="H98" s="41"/>
      <c r="I98" s="192"/>
      <c r="J98" s="41"/>
      <c r="K98" s="41"/>
      <c r="L98" s="42"/>
      <c r="M98" s="193"/>
      <c r="N98" s="194"/>
      <c r="O98" s="75"/>
      <c r="P98" s="75"/>
      <c r="Q98" s="75"/>
      <c r="R98" s="75"/>
      <c r="S98" s="75"/>
      <c r="T98" s="76"/>
      <c r="U98" s="41"/>
      <c r="V98" s="41"/>
      <c r="W98" s="41"/>
      <c r="X98" s="41"/>
      <c r="Y98" s="41"/>
      <c r="Z98" s="41"/>
      <c r="AA98" s="41"/>
      <c r="AB98" s="41"/>
      <c r="AC98" s="41"/>
      <c r="AD98" s="41"/>
      <c r="AE98" s="41"/>
      <c r="AT98" s="22" t="s">
        <v>338</v>
      </c>
      <c r="AU98" s="22" t="s">
        <v>79</v>
      </c>
    </row>
    <row r="99" s="2" customFormat="1" ht="16.5" customHeight="1">
      <c r="A99" s="41"/>
      <c r="B99" s="176"/>
      <c r="C99" s="177" t="s">
        <v>87</v>
      </c>
      <c r="D99" s="177" t="s">
        <v>331</v>
      </c>
      <c r="E99" s="178" t="s">
        <v>389</v>
      </c>
      <c r="F99" s="179" t="s">
        <v>390</v>
      </c>
      <c r="G99" s="180" t="s">
        <v>334</v>
      </c>
      <c r="H99" s="181">
        <v>1</v>
      </c>
      <c r="I99" s="182"/>
      <c r="J99" s="183">
        <f>ROUND(I99*H99,2)</f>
        <v>0</v>
      </c>
      <c r="K99" s="179" t="s">
        <v>335</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336</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336</v>
      </c>
      <c r="BM99" s="188" t="s">
        <v>391</v>
      </c>
    </row>
    <row r="100" s="2" customFormat="1">
      <c r="A100" s="41"/>
      <c r="B100" s="42"/>
      <c r="C100" s="41"/>
      <c r="D100" s="190" t="s">
        <v>338</v>
      </c>
      <c r="E100" s="41"/>
      <c r="F100" s="191" t="s">
        <v>392</v>
      </c>
      <c r="G100" s="41"/>
      <c r="H100" s="41"/>
      <c r="I100" s="192"/>
      <c r="J100" s="41"/>
      <c r="K100" s="41"/>
      <c r="L100" s="42"/>
      <c r="M100" s="193"/>
      <c r="N100" s="194"/>
      <c r="O100" s="75"/>
      <c r="P100" s="75"/>
      <c r="Q100" s="75"/>
      <c r="R100" s="75"/>
      <c r="S100" s="75"/>
      <c r="T100" s="76"/>
      <c r="U100" s="41"/>
      <c r="V100" s="41"/>
      <c r="W100" s="41"/>
      <c r="X100" s="41"/>
      <c r="Y100" s="41"/>
      <c r="Z100" s="41"/>
      <c r="AA100" s="41"/>
      <c r="AB100" s="41"/>
      <c r="AC100" s="41"/>
      <c r="AD100" s="41"/>
      <c r="AE100" s="41"/>
      <c r="AT100" s="22" t="s">
        <v>338</v>
      </c>
      <c r="AU100" s="22" t="s">
        <v>79</v>
      </c>
    </row>
    <row r="101" s="2" customFormat="1" ht="16.5" customHeight="1">
      <c r="A101" s="41"/>
      <c r="B101" s="176"/>
      <c r="C101" s="177" t="s">
        <v>113</v>
      </c>
      <c r="D101" s="177" t="s">
        <v>331</v>
      </c>
      <c r="E101" s="178" t="s">
        <v>393</v>
      </c>
      <c r="F101" s="179" t="s">
        <v>394</v>
      </c>
      <c r="G101" s="180" t="s">
        <v>367</v>
      </c>
      <c r="H101" s="181">
        <v>1</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336</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336</v>
      </c>
      <c r="BM101" s="188" t="s">
        <v>395</v>
      </c>
    </row>
    <row r="102" s="2" customFormat="1">
      <c r="A102" s="41"/>
      <c r="B102" s="42"/>
      <c r="C102" s="41"/>
      <c r="D102" s="190" t="s">
        <v>338</v>
      </c>
      <c r="E102" s="41"/>
      <c r="F102" s="191" t="s">
        <v>396</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2" customFormat="1" ht="16.5" customHeight="1">
      <c r="A103" s="41"/>
      <c r="B103" s="176"/>
      <c r="C103" s="177" t="s">
        <v>138</v>
      </c>
      <c r="D103" s="177" t="s">
        <v>331</v>
      </c>
      <c r="E103" s="178" t="s">
        <v>397</v>
      </c>
      <c r="F103" s="179" t="s">
        <v>398</v>
      </c>
      <c r="G103" s="180" t="s">
        <v>367</v>
      </c>
      <c r="H103" s="181">
        <v>1</v>
      </c>
      <c r="I103" s="182"/>
      <c r="J103" s="183">
        <f>ROUND(I103*H103,2)</f>
        <v>0</v>
      </c>
      <c r="K103" s="179" t="s">
        <v>335</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399</v>
      </c>
    </row>
    <row r="104" s="2" customFormat="1">
      <c r="A104" s="41"/>
      <c r="B104" s="42"/>
      <c r="C104" s="41"/>
      <c r="D104" s="190" t="s">
        <v>338</v>
      </c>
      <c r="E104" s="41"/>
      <c r="F104" s="191" t="s">
        <v>400</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2" customFormat="1" ht="22.8" customHeight="1">
      <c r="A105" s="12"/>
      <c r="B105" s="163"/>
      <c r="C105" s="12"/>
      <c r="D105" s="164" t="s">
        <v>68</v>
      </c>
      <c r="E105" s="174" t="s">
        <v>329</v>
      </c>
      <c r="F105" s="174" t="s">
        <v>330</v>
      </c>
      <c r="G105" s="12"/>
      <c r="H105" s="12"/>
      <c r="I105" s="166"/>
      <c r="J105" s="175">
        <f>BK105</f>
        <v>0</v>
      </c>
      <c r="K105" s="12"/>
      <c r="L105" s="163"/>
      <c r="M105" s="168"/>
      <c r="N105" s="169"/>
      <c r="O105" s="169"/>
      <c r="P105" s="170">
        <f>SUM(P106:P118)</f>
        <v>0</v>
      </c>
      <c r="Q105" s="169"/>
      <c r="R105" s="170">
        <f>SUM(R106:R118)</f>
        <v>0</v>
      </c>
      <c r="S105" s="169"/>
      <c r="T105" s="171">
        <f>SUM(T106:T118)</f>
        <v>0</v>
      </c>
      <c r="U105" s="12"/>
      <c r="V105" s="12"/>
      <c r="W105" s="12"/>
      <c r="X105" s="12"/>
      <c r="Y105" s="12"/>
      <c r="Z105" s="12"/>
      <c r="AA105" s="12"/>
      <c r="AB105" s="12"/>
      <c r="AC105" s="12"/>
      <c r="AD105" s="12"/>
      <c r="AE105" s="12"/>
      <c r="AR105" s="164" t="s">
        <v>138</v>
      </c>
      <c r="AT105" s="172" t="s">
        <v>68</v>
      </c>
      <c r="AU105" s="172" t="s">
        <v>76</v>
      </c>
      <c r="AY105" s="164" t="s">
        <v>328</v>
      </c>
      <c r="BK105" s="173">
        <f>SUM(BK106:BK118)</f>
        <v>0</v>
      </c>
    </row>
    <row r="106" s="2" customFormat="1" ht="24.15" customHeight="1">
      <c r="A106" s="41"/>
      <c r="B106" s="176"/>
      <c r="C106" s="177" t="s">
        <v>150</v>
      </c>
      <c r="D106" s="177" t="s">
        <v>331</v>
      </c>
      <c r="E106" s="178" t="s">
        <v>332</v>
      </c>
      <c r="F106" s="179" t="s">
        <v>333</v>
      </c>
      <c r="G106" s="180" t="s">
        <v>334</v>
      </c>
      <c r="H106" s="181">
        <v>1</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336</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336</v>
      </c>
      <c r="BM106" s="188" t="s">
        <v>8666</v>
      </c>
    </row>
    <row r="107" s="2" customFormat="1">
      <c r="A107" s="41"/>
      <c r="B107" s="42"/>
      <c r="C107" s="41"/>
      <c r="D107" s="190" t="s">
        <v>338</v>
      </c>
      <c r="E107" s="41"/>
      <c r="F107" s="191" t="s">
        <v>339</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2" customFormat="1">
      <c r="A108" s="41"/>
      <c r="B108" s="42"/>
      <c r="C108" s="41"/>
      <c r="D108" s="195" t="s">
        <v>340</v>
      </c>
      <c r="E108" s="41"/>
      <c r="F108" s="196" t="s">
        <v>341</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340</v>
      </c>
      <c r="AU108" s="22" t="s">
        <v>79</v>
      </c>
    </row>
    <row r="109" s="2" customFormat="1" ht="16.5" customHeight="1">
      <c r="A109" s="41"/>
      <c r="B109" s="176"/>
      <c r="C109" s="177" t="s">
        <v>168</v>
      </c>
      <c r="D109" s="177" t="s">
        <v>331</v>
      </c>
      <c r="E109" s="178" t="s">
        <v>342</v>
      </c>
      <c r="F109" s="179" t="s">
        <v>343</v>
      </c>
      <c r="G109" s="180" t="s">
        <v>334</v>
      </c>
      <c r="H109" s="181">
        <v>1</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336</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336</v>
      </c>
      <c r="BM109" s="188" t="s">
        <v>8667</v>
      </c>
    </row>
    <row r="110" s="2" customFormat="1">
      <c r="A110" s="41"/>
      <c r="B110" s="42"/>
      <c r="C110" s="41"/>
      <c r="D110" s="190" t="s">
        <v>338</v>
      </c>
      <c r="E110" s="41"/>
      <c r="F110" s="191" t="s">
        <v>345</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79</v>
      </c>
    </row>
    <row r="111" s="2" customFormat="1" ht="16.5" customHeight="1">
      <c r="A111" s="41"/>
      <c r="B111" s="176"/>
      <c r="C111" s="177" t="s">
        <v>171</v>
      </c>
      <c r="D111" s="177" t="s">
        <v>331</v>
      </c>
      <c r="E111" s="178" t="s">
        <v>346</v>
      </c>
      <c r="F111" s="179" t="s">
        <v>347</v>
      </c>
      <c r="G111" s="180" t="s">
        <v>334</v>
      </c>
      <c r="H111" s="181">
        <v>1</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336</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336</v>
      </c>
      <c r="BM111" s="188" t="s">
        <v>8668</v>
      </c>
    </row>
    <row r="112" s="2" customFormat="1">
      <c r="A112" s="41"/>
      <c r="B112" s="42"/>
      <c r="C112" s="41"/>
      <c r="D112" s="190" t="s">
        <v>338</v>
      </c>
      <c r="E112" s="41"/>
      <c r="F112" s="191" t="s">
        <v>349</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79</v>
      </c>
    </row>
    <row r="113" s="2" customFormat="1" ht="16.5" customHeight="1">
      <c r="A113" s="41"/>
      <c r="B113" s="176"/>
      <c r="C113" s="177" t="s">
        <v>183</v>
      </c>
      <c r="D113" s="177" t="s">
        <v>331</v>
      </c>
      <c r="E113" s="178" t="s">
        <v>350</v>
      </c>
      <c r="F113" s="179" t="s">
        <v>351</v>
      </c>
      <c r="G113" s="180" t="s">
        <v>334</v>
      </c>
      <c r="H113" s="181">
        <v>1</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336</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336</v>
      </c>
      <c r="BM113" s="188" t="s">
        <v>8669</v>
      </c>
    </row>
    <row r="114" s="2" customFormat="1">
      <c r="A114" s="41"/>
      <c r="B114" s="42"/>
      <c r="C114" s="41"/>
      <c r="D114" s="190" t="s">
        <v>338</v>
      </c>
      <c r="E114" s="41"/>
      <c r="F114" s="191" t="s">
        <v>353</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2" customFormat="1" ht="21.75" customHeight="1">
      <c r="A115" s="41"/>
      <c r="B115" s="176"/>
      <c r="C115" s="177" t="s">
        <v>235</v>
      </c>
      <c r="D115" s="177" t="s">
        <v>331</v>
      </c>
      <c r="E115" s="178" t="s">
        <v>354</v>
      </c>
      <c r="F115" s="179" t="s">
        <v>355</v>
      </c>
      <c r="G115" s="180" t="s">
        <v>356</v>
      </c>
      <c r="H115" s="181">
        <v>1</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336</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336</v>
      </c>
      <c r="BM115" s="188" t="s">
        <v>8670</v>
      </c>
    </row>
    <row r="116" s="2" customFormat="1">
      <c r="A116" s="41"/>
      <c r="B116" s="42"/>
      <c r="C116" s="41"/>
      <c r="D116" s="190" t="s">
        <v>338</v>
      </c>
      <c r="E116" s="41"/>
      <c r="F116" s="191" t="s">
        <v>358</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2" customFormat="1" ht="24.15" customHeight="1">
      <c r="A117" s="41"/>
      <c r="B117" s="176"/>
      <c r="C117" s="177" t="s">
        <v>239</v>
      </c>
      <c r="D117" s="177" t="s">
        <v>331</v>
      </c>
      <c r="E117" s="178" t="s">
        <v>359</v>
      </c>
      <c r="F117" s="179" t="s">
        <v>360</v>
      </c>
      <c r="G117" s="180" t="s">
        <v>356</v>
      </c>
      <c r="H117" s="181">
        <v>1</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336</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336</v>
      </c>
      <c r="BM117" s="188" t="s">
        <v>8671</v>
      </c>
    </row>
    <row r="118" s="2" customFormat="1">
      <c r="A118" s="41"/>
      <c r="B118" s="42"/>
      <c r="C118" s="41"/>
      <c r="D118" s="190" t="s">
        <v>338</v>
      </c>
      <c r="E118" s="41"/>
      <c r="F118" s="191" t="s">
        <v>362</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2" customFormat="1" ht="22.8" customHeight="1">
      <c r="A119" s="12"/>
      <c r="B119" s="163"/>
      <c r="C119" s="12"/>
      <c r="D119" s="164" t="s">
        <v>68</v>
      </c>
      <c r="E119" s="174" t="s">
        <v>363</v>
      </c>
      <c r="F119" s="174" t="s">
        <v>364</v>
      </c>
      <c r="G119" s="12"/>
      <c r="H119" s="12"/>
      <c r="I119" s="166"/>
      <c r="J119" s="175">
        <f>BK119</f>
        <v>0</v>
      </c>
      <c r="K119" s="12"/>
      <c r="L119" s="163"/>
      <c r="M119" s="168"/>
      <c r="N119" s="169"/>
      <c r="O119" s="169"/>
      <c r="P119" s="170">
        <f>SUM(P120:P123)</f>
        <v>0</v>
      </c>
      <c r="Q119" s="169"/>
      <c r="R119" s="170">
        <f>SUM(R120:R123)</f>
        <v>0</v>
      </c>
      <c r="S119" s="169"/>
      <c r="T119" s="171">
        <f>SUM(T120:T123)</f>
        <v>0</v>
      </c>
      <c r="U119" s="12"/>
      <c r="V119" s="12"/>
      <c r="W119" s="12"/>
      <c r="X119" s="12"/>
      <c r="Y119" s="12"/>
      <c r="Z119" s="12"/>
      <c r="AA119" s="12"/>
      <c r="AB119" s="12"/>
      <c r="AC119" s="12"/>
      <c r="AD119" s="12"/>
      <c r="AE119" s="12"/>
      <c r="AR119" s="164" t="s">
        <v>138</v>
      </c>
      <c r="AT119" s="172" t="s">
        <v>68</v>
      </c>
      <c r="AU119" s="172" t="s">
        <v>76</v>
      </c>
      <c r="AY119" s="164" t="s">
        <v>328</v>
      </c>
      <c r="BK119" s="173">
        <f>SUM(BK120:BK123)</f>
        <v>0</v>
      </c>
    </row>
    <row r="120" s="2" customFormat="1" ht="16.5" customHeight="1">
      <c r="A120" s="41"/>
      <c r="B120" s="176"/>
      <c r="C120" s="177" t="s">
        <v>9</v>
      </c>
      <c r="D120" s="177" t="s">
        <v>331</v>
      </c>
      <c r="E120" s="178" t="s">
        <v>365</v>
      </c>
      <c r="F120" s="179" t="s">
        <v>366</v>
      </c>
      <c r="G120" s="180" t="s">
        <v>367</v>
      </c>
      <c r="H120" s="181">
        <v>1</v>
      </c>
      <c r="I120" s="182"/>
      <c r="J120" s="183">
        <f>ROUND(I120*H120,2)</f>
        <v>0</v>
      </c>
      <c r="K120" s="179" t="s">
        <v>335</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336</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336</v>
      </c>
      <c r="BM120" s="188" t="s">
        <v>8672</v>
      </c>
    </row>
    <row r="121" s="2" customFormat="1">
      <c r="A121" s="41"/>
      <c r="B121" s="42"/>
      <c r="C121" s="41"/>
      <c r="D121" s="190" t="s">
        <v>338</v>
      </c>
      <c r="E121" s="41"/>
      <c r="F121" s="191" t="s">
        <v>369</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2" customFormat="1" ht="16.5" customHeight="1">
      <c r="A122" s="41"/>
      <c r="B122" s="176"/>
      <c r="C122" s="177" t="s">
        <v>505</v>
      </c>
      <c r="D122" s="177" t="s">
        <v>331</v>
      </c>
      <c r="E122" s="178" t="s">
        <v>370</v>
      </c>
      <c r="F122" s="179" t="s">
        <v>371</v>
      </c>
      <c r="G122" s="180" t="s">
        <v>356</v>
      </c>
      <c r="H122" s="181">
        <v>1</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336</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336</v>
      </c>
      <c r="BM122" s="188" t="s">
        <v>8673</v>
      </c>
    </row>
    <row r="123" s="2" customFormat="1">
      <c r="A123" s="41"/>
      <c r="B123" s="42"/>
      <c r="C123" s="41"/>
      <c r="D123" s="190" t="s">
        <v>338</v>
      </c>
      <c r="E123" s="41"/>
      <c r="F123" s="191" t="s">
        <v>373</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12" customFormat="1" ht="22.8" customHeight="1">
      <c r="A124" s="12"/>
      <c r="B124" s="163"/>
      <c r="C124" s="12"/>
      <c r="D124" s="164" t="s">
        <v>68</v>
      </c>
      <c r="E124" s="174" t="s">
        <v>401</v>
      </c>
      <c r="F124" s="174" t="s">
        <v>402</v>
      </c>
      <c r="G124" s="12"/>
      <c r="H124" s="12"/>
      <c r="I124" s="166"/>
      <c r="J124" s="175">
        <f>BK124</f>
        <v>0</v>
      </c>
      <c r="K124" s="12"/>
      <c r="L124" s="163"/>
      <c r="M124" s="168"/>
      <c r="N124" s="169"/>
      <c r="O124" s="169"/>
      <c r="P124" s="170">
        <f>SUM(P125:P126)</f>
        <v>0</v>
      </c>
      <c r="Q124" s="169"/>
      <c r="R124" s="170">
        <f>SUM(R125:R126)</f>
        <v>0</v>
      </c>
      <c r="S124" s="169"/>
      <c r="T124" s="171">
        <f>SUM(T125:T126)</f>
        <v>0</v>
      </c>
      <c r="U124" s="12"/>
      <c r="V124" s="12"/>
      <c r="W124" s="12"/>
      <c r="X124" s="12"/>
      <c r="Y124" s="12"/>
      <c r="Z124" s="12"/>
      <c r="AA124" s="12"/>
      <c r="AB124" s="12"/>
      <c r="AC124" s="12"/>
      <c r="AD124" s="12"/>
      <c r="AE124" s="12"/>
      <c r="AR124" s="164" t="s">
        <v>138</v>
      </c>
      <c r="AT124" s="172" t="s">
        <v>68</v>
      </c>
      <c r="AU124" s="172" t="s">
        <v>76</v>
      </c>
      <c r="AY124" s="164" t="s">
        <v>328</v>
      </c>
      <c r="BK124" s="173">
        <f>SUM(BK125:BK126)</f>
        <v>0</v>
      </c>
    </row>
    <row r="125" s="2" customFormat="1" ht="16.5" customHeight="1">
      <c r="A125" s="41"/>
      <c r="B125" s="176"/>
      <c r="C125" s="177" t="s">
        <v>512</v>
      </c>
      <c r="D125" s="177" t="s">
        <v>331</v>
      </c>
      <c r="E125" s="178" t="s">
        <v>403</v>
      </c>
      <c r="F125" s="179" t="s">
        <v>404</v>
      </c>
      <c r="G125" s="180" t="s">
        <v>367</v>
      </c>
      <c r="H125" s="181">
        <v>1</v>
      </c>
      <c r="I125" s="182"/>
      <c r="J125" s="183">
        <f>ROUND(I125*H125,2)</f>
        <v>0</v>
      </c>
      <c r="K125" s="179" t="s">
        <v>335</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336</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336</v>
      </c>
      <c r="BM125" s="188" t="s">
        <v>405</v>
      </c>
    </row>
    <row r="126" s="2" customFormat="1">
      <c r="A126" s="41"/>
      <c r="B126" s="42"/>
      <c r="C126" s="41"/>
      <c r="D126" s="190" t="s">
        <v>338</v>
      </c>
      <c r="E126" s="41"/>
      <c r="F126" s="191" t="s">
        <v>406</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338</v>
      </c>
      <c r="AU126" s="22" t="s">
        <v>79</v>
      </c>
    </row>
    <row r="127" s="12" customFormat="1" ht="22.8" customHeight="1">
      <c r="A127" s="12"/>
      <c r="B127" s="163"/>
      <c r="C127" s="12"/>
      <c r="D127" s="164" t="s">
        <v>68</v>
      </c>
      <c r="E127" s="174" t="s">
        <v>407</v>
      </c>
      <c r="F127" s="174" t="s">
        <v>408</v>
      </c>
      <c r="G127" s="12"/>
      <c r="H127" s="12"/>
      <c r="I127" s="166"/>
      <c r="J127" s="175">
        <f>BK127</f>
        <v>0</v>
      </c>
      <c r="K127" s="12"/>
      <c r="L127" s="163"/>
      <c r="M127" s="168"/>
      <c r="N127" s="169"/>
      <c r="O127" s="169"/>
      <c r="P127" s="170">
        <f>SUM(P128:P129)</f>
        <v>0</v>
      </c>
      <c r="Q127" s="169"/>
      <c r="R127" s="170">
        <f>SUM(R128:R129)</f>
        <v>0</v>
      </c>
      <c r="S127" s="169"/>
      <c r="T127" s="171">
        <f>SUM(T128:T129)</f>
        <v>0</v>
      </c>
      <c r="U127" s="12"/>
      <c r="V127" s="12"/>
      <c r="W127" s="12"/>
      <c r="X127" s="12"/>
      <c r="Y127" s="12"/>
      <c r="Z127" s="12"/>
      <c r="AA127" s="12"/>
      <c r="AB127" s="12"/>
      <c r="AC127" s="12"/>
      <c r="AD127" s="12"/>
      <c r="AE127" s="12"/>
      <c r="AR127" s="164" t="s">
        <v>138</v>
      </c>
      <c r="AT127" s="172" t="s">
        <v>68</v>
      </c>
      <c r="AU127" s="172" t="s">
        <v>76</v>
      </c>
      <c r="AY127" s="164" t="s">
        <v>328</v>
      </c>
      <c r="BK127" s="173">
        <f>SUM(BK128:BK129)</f>
        <v>0</v>
      </c>
    </row>
    <row r="128" s="2" customFormat="1" ht="16.5" customHeight="1">
      <c r="A128" s="41"/>
      <c r="B128" s="176"/>
      <c r="C128" s="177" t="s">
        <v>526</v>
      </c>
      <c r="D128" s="177" t="s">
        <v>331</v>
      </c>
      <c r="E128" s="178" t="s">
        <v>409</v>
      </c>
      <c r="F128" s="179" t="s">
        <v>410</v>
      </c>
      <c r="G128" s="180" t="s">
        <v>356</v>
      </c>
      <c r="H128" s="181">
        <v>1</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336</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336</v>
      </c>
      <c r="BM128" s="188" t="s">
        <v>411</v>
      </c>
    </row>
    <row r="129" s="2" customFormat="1">
      <c r="A129" s="41"/>
      <c r="B129" s="42"/>
      <c r="C129" s="41"/>
      <c r="D129" s="190" t="s">
        <v>338</v>
      </c>
      <c r="E129" s="41"/>
      <c r="F129" s="191" t="s">
        <v>412</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12" customFormat="1" ht="22.8" customHeight="1">
      <c r="A130" s="12"/>
      <c r="B130" s="163"/>
      <c r="C130" s="12"/>
      <c r="D130" s="164" t="s">
        <v>68</v>
      </c>
      <c r="E130" s="174" t="s">
        <v>413</v>
      </c>
      <c r="F130" s="174" t="s">
        <v>414</v>
      </c>
      <c r="G130" s="12"/>
      <c r="H130" s="12"/>
      <c r="I130" s="166"/>
      <c r="J130" s="175">
        <f>BK130</f>
        <v>0</v>
      </c>
      <c r="K130" s="12"/>
      <c r="L130" s="163"/>
      <c r="M130" s="168"/>
      <c r="N130" s="169"/>
      <c r="O130" s="169"/>
      <c r="P130" s="170">
        <f>SUM(P131:P132)</f>
        <v>0</v>
      </c>
      <c r="Q130" s="169"/>
      <c r="R130" s="170">
        <f>SUM(R131:R132)</f>
        <v>0</v>
      </c>
      <c r="S130" s="169"/>
      <c r="T130" s="171">
        <f>SUM(T131:T132)</f>
        <v>0</v>
      </c>
      <c r="U130" s="12"/>
      <c r="V130" s="12"/>
      <c r="W130" s="12"/>
      <c r="X130" s="12"/>
      <c r="Y130" s="12"/>
      <c r="Z130" s="12"/>
      <c r="AA130" s="12"/>
      <c r="AB130" s="12"/>
      <c r="AC130" s="12"/>
      <c r="AD130" s="12"/>
      <c r="AE130" s="12"/>
      <c r="AR130" s="164" t="s">
        <v>138</v>
      </c>
      <c r="AT130" s="172" t="s">
        <v>68</v>
      </c>
      <c r="AU130" s="172" t="s">
        <v>76</v>
      </c>
      <c r="AY130" s="164" t="s">
        <v>328</v>
      </c>
      <c r="BK130" s="173">
        <f>SUM(BK131:BK132)</f>
        <v>0</v>
      </c>
    </row>
    <row r="131" s="2" customFormat="1" ht="24.15" customHeight="1">
      <c r="A131" s="41"/>
      <c r="B131" s="176"/>
      <c r="C131" s="177" t="s">
        <v>532</v>
      </c>
      <c r="D131" s="177" t="s">
        <v>331</v>
      </c>
      <c r="E131" s="178" t="s">
        <v>415</v>
      </c>
      <c r="F131" s="179" t="s">
        <v>416</v>
      </c>
      <c r="G131" s="180" t="s">
        <v>356</v>
      </c>
      <c r="H131" s="181">
        <v>1</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336</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336</v>
      </c>
      <c r="BM131" s="188" t="s">
        <v>417</v>
      </c>
    </row>
    <row r="132" s="2" customFormat="1">
      <c r="A132" s="41"/>
      <c r="B132" s="42"/>
      <c r="C132" s="41"/>
      <c r="D132" s="190" t="s">
        <v>338</v>
      </c>
      <c r="E132" s="41"/>
      <c r="F132" s="191" t="s">
        <v>418</v>
      </c>
      <c r="G132" s="41"/>
      <c r="H132" s="41"/>
      <c r="I132" s="192"/>
      <c r="J132" s="41"/>
      <c r="K132" s="41"/>
      <c r="L132" s="42"/>
      <c r="M132" s="197"/>
      <c r="N132" s="198"/>
      <c r="O132" s="199"/>
      <c r="P132" s="199"/>
      <c r="Q132" s="199"/>
      <c r="R132" s="199"/>
      <c r="S132" s="199"/>
      <c r="T132" s="200"/>
      <c r="U132" s="41"/>
      <c r="V132" s="41"/>
      <c r="W132" s="41"/>
      <c r="X132" s="41"/>
      <c r="Y132" s="41"/>
      <c r="Z132" s="41"/>
      <c r="AA132" s="41"/>
      <c r="AB132" s="41"/>
      <c r="AC132" s="41"/>
      <c r="AD132" s="41"/>
      <c r="AE132" s="41"/>
      <c r="AT132" s="22" t="s">
        <v>338</v>
      </c>
      <c r="AU132" s="22" t="s">
        <v>79</v>
      </c>
    </row>
    <row r="133" s="2" customFormat="1" ht="6.96" customHeight="1">
      <c r="A133" s="41"/>
      <c r="B133" s="58"/>
      <c r="C133" s="59"/>
      <c r="D133" s="59"/>
      <c r="E133" s="59"/>
      <c r="F133" s="59"/>
      <c r="G133" s="59"/>
      <c r="H133" s="59"/>
      <c r="I133" s="59"/>
      <c r="J133" s="59"/>
      <c r="K133" s="59"/>
      <c r="L133" s="42"/>
      <c r="M133" s="41"/>
      <c r="O133" s="41"/>
      <c r="P133" s="41"/>
      <c r="Q133" s="41"/>
      <c r="R133" s="41"/>
      <c r="S133" s="41"/>
      <c r="T133" s="41"/>
      <c r="U133" s="41"/>
      <c r="V133" s="41"/>
      <c r="W133" s="41"/>
      <c r="X133" s="41"/>
      <c r="Y133" s="41"/>
      <c r="Z133" s="41"/>
      <c r="AA133" s="41"/>
      <c r="AB133" s="41"/>
      <c r="AC133" s="41"/>
      <c r="AD133" s="41"/>
      <c r="AE133" s="41"/>
    </row>
  </sheetData>
  <autoFilter ref="C91:K13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5_01/012103000"/>
    <hyperlink ref="F98" r:id="rId2" display="https://podminky.urs.cz/item/CS_URS_2025_01/012303000"/>
    <hyperlink ref="F100" r:id="rId3" display="https://podminky.urs.cz/item/CS_URS_2025_01/013254000"/>
    <hyperlink ref="F102" r:id="rId4" display="https://podminky.urs.cz/item/CS_URS_2025_01/013294000"/>
    <hyperlink ref="F104" r:id="rId5" display="https://podminky.urs.cz/item/CS_URS_2025_01/091003000"/>
    <hyperlink ref="F107" r:id="rId6" display="https://podminky.urs.cz/item/CS_URS_2025_01/030001000"/>
    <hyperlink ref="F110" r:id="rId7" display="https://podminky.urs.cz/item/CS_URS_2025_01/033002000"/>
    <hyperlink ref="F112" r:id="rId8" display="https://podminky.urs.cz/item/CS_URS_2025_01/034103000"/>
    <hyperlink ref="F114" r:id="rId9" display="https://podminky.urs.cz/item/CS_URS_2025_01/039002000"/>
    <hyperlink ref="F116" r:id="rId10" display="https://podminky.urs.cz/item/CS_URS_2025_01/041403000"/>
    <hyperlink ref="F118" r:id="rId11" display="https://podminky.urs.cz/item/CS_URS_2025_01/091002000"/>
    <hyperlink ref="F121" r:id="rId12" display="https://podminky.urs.cz/item/CS_URS_2025_01/044002000"/>
    <hyperlink ref="F123" r:id="rId13" display="https://podminky.urs.cz/item/CS_URS_2025_01/045002000"/>
    <hyperlink ref="F126" r:id="rId14" display="https://podminky.urs.cz/item/CS_URS_2025_01/072002000"/>
    <hyperlink ref="F129" r:id="rId15" display="https://podminky.urs.cz/item/CS_URS_2025_01/081002000"/>
    <hyperlink ref="F132" r:id="rId16" display="https://podminky.urs.cz/item/CS_URS_2025_01/091503000"/>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272</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9410</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9411</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421</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422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3</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22</v>
      </c>
      <c r="F25" s="41"/>
      <c r="G25" s="41"/>
      <c r="H25" s="41"/>
      <c r="I25" s="35" t="s">
        <v>27</v>
      </c>
      <c r="J25" s="30" t="s">
        <v>3</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423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424</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ROUND(J100,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ROUND((SUM(BE100:BE340)),  2)</f>
        <v>0</v>
      </c>
      <c r="G37" s="41"/>
      <c r="H37" s="41"/>
      <c r="I37" s="135">
        <v>0.20999999999999999</v>
      </c>
      <c r="J37" s="134">
        <f>ROUND(((SUM(BE100:BE340))*I37),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ROUND((SUM(BF100:BF340)),  2)</f>
        <v>0</v>
      </c>
      <c r="G38" s="41"/>
      <c r="H38" s="41"/>
      <c r="I38" s="135">
        <v>0.12</v>
      </c>
      <c r="J38" s="134">
        <f>ROUND(((SUM(BF100:BF340))*I38),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ROUND((SUM(BG100:BG340)),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ROUND((SUM(BH100:BH340)),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ROUND((SUM(BI100:BI340)),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9410</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 101.4 - Etapa IV.</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Město Dvůr Králové nad Labem</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25.65" customHeight="1">
      <c r="A63" s="41"/>
      <c r="B63" s="42"/>
      <c r="C63" s="35" t="s">
        <v>28</v>
      </c>
      <c r="D63" s="41"/>
      <c r="E63" s="41"/>
      <c r="F63" s="30" t="str">
        <f>IF(E22="","",E22)</f>
        <v>Vyplň údaj</v>
      </c>
      <c r="G63" s="41"/>
      <c r="H63" s="41"/>
      <c r="I63" s="35" t="s">
        <v>32</v>
      </c>
      <c r="J63" s="39" t="str">
        <f>E28</f>
        <v>VECTURA Pardubice s.r.o.</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J100</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J101</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J102</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427</v>
      </c>
      <c r="E70" s="151"/>
      <c r="F70" s="151"/>
      <c r="G70" s="151"/>
      <c r="H70" s="151"/>
      <c r="I70" s="151"/>
      <c r="J70" s="152">
        <f>J152</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429</v>
      </c>
      <c r="E71" s="151"/>
      <c r="F71" s="151"/>
      <c r="G71" s="151"/>
      <c r="H71" s="151"/>
      <c r="I71" s="151"/>
      <c r="J71" s="152">
        <f>J168</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431</v>
      </c>
      <c r="E72" s="151"/>
      <c r="F72" s="151"/>
      <c r="G72" s="151"/>
      <c r="H72" s="151"/>
      <c r="I72" s="151"/>
      <c r="J72" s="152">
        <f>J256</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432</v>
      </c>
      <c r="E73" s="151"/>
      <c r="F73" s="151"/>
      <c r="G73" s="151"/>
      <c r="H73" s="151"/>
      <c r="I73" s="151"/>
      <c r="J73" s="152">
        <f>J311</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433</v>
      </c>
      <c r="E74" s="151"/>
      <c r="F74" s="151"/>
      <c r="G74" s="151"/>
      <c r="H74" s="151"/>
      <c r="I74" s="151"/>
      <c r="J74" s="152">
        <f>J333</f>
        <v>0</v>
      </c>
      <c r="K74" s="10"/>
      <c r="L74" s="149"/>
      <c r="S74" s="10"/>
      <c r="T74" s="10"/>
      <c r="U74" s="10"/>
      <c r="V74" s="10"/>
      <c r="W74" s="10"/>
      <c r="X74" s="10"/>
      <c r="Y74" s="10"/>
      <c r="Z74" s="10"/>
      <c r="AA74" s="10"/>
      <c r="AB74" s="10"/>
      <c r="AC74" s="10"/>
      <c r="AD74" s="10"/>
      <c r="AE74" s="10"/>
    </row>
    <row r="75" s="9" customFormat="1" ht="24.96" customHeight="1">
      <c r="A75" s="9"/>
      <c r="B75" s="145"/>
      <c r="C75" s="9"/>
      <c r="D75" s="146" t="s">
        <v>311</v>
      </c>
      <c r="E75" s="147"/>
      <c r="F75" s="147"/>
      <c r="G75" s="147"/>
      <c r="H75" s="147"/>
      <c r="I75" s="147"/>
      <c r="J75" s="148">
        <f>J336</f>
        <v>0</v>
      </c>
      <c r="K75" s="9"/>
      <c r="L75" s="145"/>
      <c r="S75" s="9"/>
      <c r="T75" s="9"/>
      <c r="U75" s="9"/>
      <c r="V75" s="9"/>
      <c r="W75" s="9"/>
      <c r="X75" s="9"/>
      <c r="Y75" s="9"/>
      <c r="Z75" s="9"/>
      <c r="AA75" s="9"/>
      <c r="AB75" s="9"/>
      <c r="AC75" s="9"/>
      <c r="AD75" s="9"/>
      <c r="AE75" s="9"/>
    </row>
    <row r="76" s="10" customFormat="1" ht="19.92" customHeight="1">
      <c r="A76" s="10"/>
      <c r="B76" s="149"/>
      <c r="C76" s="10"/>
      <c r="D76" s="150" t="s">
        <v>313</v>
      </c>
      <c r="E76" s="151"/>
      <c r="F76" s="151"/>
      <c r="G76" s="151"/>
      <c r="H76" s="151"/>
      <c r="I76" s="151"/>
      <c r="J76" s="152">
        <f>J337</f>
        <v>0</v>
      </c>
      <c r="K76" s="10"/>
      <c r="L76" s="149"/>
      <c r="S76" s="10"/>
      <c r="T76" s="10"/>
      <c r="U76" s="10"/>
      <c r="V76" s="10"/>
      <c r="W76" s="10"/>
      <c r="X76" s="10"/>
      <c r="Y76" s="10"/>
      <c r="Z76" s="10"/>
      <c r="AA76" s="10"/>
      <c r="AB76" s="10"/>
      <c r="AC76" s="10"/>
      <c r="AD76" s="10"/>
      <c r="AE76" s="10"/>
    </row>
    <row r="77" s="2" customFormat="1" ht="21.84" customHeight="1">
      <c r="A77" s="41"/>
      <c r="B77" s="42"/>
      <c r="C77" s="41"/>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58"/>
      <c r="C78" s="59"/>
      <c r="D78" s="59"/>
      <c r="E78" s="59"/>
      <c r="F78" s="59"/>
      <c r="G78" s="59"/>
      <c r="H78" s="59"/>
      <c r="I78" s="59"/>
      <c r="J78" s="59"/>
      <c r="K78" s="59"/>
      <c r="L78" s="129"/>
      <c r="S78" s="41"/>
      <c r="T78" s="41"/>
      <c r="U78" s="41"/>
      <c r="V78" s="41"/>
      <c r="W78" s="41"/>
      <c r="X78" s="41"/>
      <c r="Y78" s="41"/>
      <c r="Z78" s="41"/>
      <c r="AA78" s="41"/>
      <c r="AB78" s="41"/>
      <c r="AC78" s="41"/>
      <c r="AD78" s="41"/>
      <c r="AE78" s="41"/>
    </row>
    <row r="82" s="2" customFormat="1" ht="6.96" customHeight="1">
      <c r="A82" s="41"/>
      <c r="B82" s="60"/>
      <c r="C82" s="61"/>
      <c r="D82" s="61"/>
      <c r="E82" s="61"/>
      <c r="F82" s="61"/>
      <c r="G82" s="61"/>
      <c r="H82" s="61"/>
      <c r="I82" s="61"/>
      <c r="J82" s="61"/>
      <c r="K82" s="61"/>
      <c r="L82" s="129"/>
      <c r="S82" s="41"/>
      <c r="T82" s="41"/>
      <c r="U82" s="41"/>
      <c r="V82" s="41"/>
      <c r="W82" s="41"/>
      <c r="X82" s="41"/>
      <c r="Y82" s="41"/>
      <c r="Z82" s="41"/>
      <c r="AA82" s="41"/>
      <c r="AB82" s="41"/>
      <c r="AC82" s="41"/>
      <c r="AD82" s="41"/>
      <c r="AE82" s="41"/>
    </row>
    <row r="83" s="2" customFormat="1" ht="24.96" customHeight="1">
      <c r="A83" s="41"/>
      <c r="B83" s="42"/>
      <c r="C83" s="26" t="s">
        <v>314</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6.96" customHeight="1">
      <c r="A84" s="41"/>
      <c r="B84" s="42"/>
      <c r="C84" s="41"/>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17</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26.25" customHeight="1">
      <c r="A86" s="41"/>
      <c r="B86" s="42"/>
      <c r="C86" s="41"/>
      <c r="D86" s="41"/>
      <c r="E86" s="127" t="str">
        <f>E7</f>
        <v>Revitalizace multimodálního uzlu ve Dvoře Králové nad Labem - etapa I-VI.</v>
      </c>
      <c r="F86" s="35"/>
      <c r="G86" s="35"/>
      <c r="H86" s="35"/>
      <c r="I86" s="41"/>
      <c r="J86" s="41"/>
      <c r="K86" s="41"/>
      <c r="L86" s="129"/>
      <c r="S86" s="41"/>
      <c r="T86" s="41"/>
      <c r="U86" s="41"/>
      <c r="V86" s="41"/>
      <c r="W86" s="41"/>
      <c r="X86" s="41"/>
      <c r="Y86" s="41"/>
      <c r="Z86" s="41"/>
      <c r="AA86" s="41"/>
      <c r="AB86" s="41"/>
      <c r="AC86" s="41"/>
      <c r="AD86" s="41"/>
      <c r="AE86" s="41"/>
    </row>
    <row r="87" s="1" customFormat="1" ht="12" customHeight="1">
      <c r="B87" s="25"/>
      <c r="C87" s="35" t="s">
        <v>301</v>
      </c>
      <c r="L87" s="25"/>
    </row>
    <row r="88" s="1" customFormat="1" ht="23.25" customHeight="1">
      <c r="B88" s="25"/>
      <c r="E88" s="127" t="s">
        <v>9410</v>
      </c>
      <c r="F88" s="1"/>
      <c r="G88" s="1"/>
      <c r="H88" s="1"/>
      <c r="L88" s="25"/>
    </row>
    <row r="89" s="1" customFormat="1" ht="12" customHeight="1">
      <c r="B89" s="25"/>
      <c r="C89" s="35" t="s">
        <v>303</v>
      </c>
      <c r="L89" s="25"/>
    </row>
    <row r="90" s="2" customFormat="1" ht="16.5" customHeight="1">
      <c r="A90" s="41"/>
      <c r="B90" s="42"/>
      <c r="C90" s="41"/>
      <c r="D90" s="41"/>
      <c r="E90" s="128" t="s">
        <v>419</v>
      </c>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305</v>
      </c>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6.5" customHeight="1">
      <c r="A92" s="41"/>
      <c r="B92" s="42"/>
      <c r="C92" s="41"/>
      <c r="D92" s="41"/>
      <c r="E92" s="65" t="str">
        <f>E13</f>
        <v>SO 101.4 - Etapa IV.</v>
      </c>
      <c r="F92" s="41"/>
      <c r="G92" s="41"/>
      <c r="H92" s="41"/>
      <c r="I92" s="41"/>
      <c r="J92" s="41"/>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2" customHeight="1">
      <c r="A94" s="41"/>
      <c r="B94" s="42"/>
      <c r="C94" s="35" t="s">
        <v>21</v>
      </c>
      <c r="D94" s="41"/>
      <c r="E94" s="41"/>
      <c r="F94" s="30" t="str">
        <f>F16</f>
        <v xml:space="preserve"> </v>
      </c>
      <c r="G94" s="41"/>
      <c r="H94" s="41"/>
      <c r="I94" s="35" t="s">
        <v>23</v>
      </c>
      <c r="J94" s="67" t="str">
        <f>IF(J16="","",J16)</f>
        <v>26. 8. 2025</v>
      </c>
      <c r="K94" s="41"/>
      <c r="L94" s="129"/>
      <c r="S94" s="41"/>
      <c r="T94" s="41"/>
      <c r="U94" s="41"/>
      <c r="V94" s="41"/>
      <c r="W94" s="41"/>
      <c r="X94" s="41"/>
      <c r="Y94" s="41"/>
      <c r="Z94" s="41"/>
      <c r="AA94" s="41"/>
      <c r="AB94" s="41"/>
      <c r="AC94" s="41"/>
      <c r="AD94" s="41"/>
      <c r="AE94" s="41"/>
    </row>
    <row r="95" s="2" customFormat="1" ht="6.96"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2" customFormat="1" ht="15.15" customHeight="1">
      <c r="A96" s="41"/>
      <c r="B96" s="42"/>
      <c r="C96" s="35" t="s">
        <v>25</v>
      </c>
      <c r="D96" s="41"/>
      <c r="E96" s="41"/>
      <c r="F96" s="30" t="str">
        <f>E19</f>
        <v>Město Dvůr Králové nad Labem</v>
      </c>
      <c r="G96" s="41"/>
      <c r="H96" s="41"/>
      <c r="I96" s="35" t="s">
        <v>30</v>
      </c>
      <c r="J96" s="39" t="str">
        <f>E25</f>
        <v xml:space="preserve"> </v>
      </c>
      <c r="K96" s="41"/>
      <c r="L96" s="129"/>
      <c r="S96" s="41"/>
      <c r="T96" s="41"/>
      <c r="U96" s="41"/>
      <c r="V96" s="41"/>
      <c r="W96" s="41"/>
      <c r="X96" s="41"/>
      <c r="Y96" s="41"/>
      <c r="Z96" s="41"/>
      <c r="AA96" s="41"/>
      <c r="AB96" s="41"/>
      <c r="AC96" s="41"/>
      <c r="AD96" s="41"/>
      <c r="AE96" s="41"/>
    </row>
    <row r="97" s="2" customFormat="1" ht="25.65" customHeight="1">
      <c r="A97" s="41"/>
      <c r="B97" s="42"/>
      <c r="C97" s="35" t="s">
        <v>28</v>
      </c>
      <c r="D97" s="41"/>
      <c r="E97" s="41"/>
      <c r="F97" s="30" t="str">
        <f>IF(E22="","",E22)</f>
        <v>Vyplň údaj</v>
      </c>
      <c r="G97" s="41"/>
      <c r="H97" s="41"/>
      <c r="I97" s="35" t="s">
        <v>32</v>
      </c>
      <c r="J97" s="39" t="str">
        <f>E28</f>
        <v>VECTURA Pardubice s.r.o.</v>
      </c>
      <c r="K97" s="41"/>
      <c r="L97" s="129"/>
      <c r="S97" s="41"/>
      <c r="T97" s="41"/>
      <c r="U97" s="41"/>
      <c r="V97" s="41"/>
      <c r="W97" s="41"/>
      <c r="X97" s="41"/>
      <c r="Y97" s="41"/>
      <c r="Z97" s="41"/>
      <c r="AA97" s="41"/>
      <c r="AB97" s="41"/>
      <c r="AC97" s="41"/>
      <c r="AD97" s="41"/>
      <c r="AE97" s="41"/>
    </row>
    <row r="98" s="2" customFormat="1" ht="10.32" customHeight="1">
      <c r="A98" s="41"/>
      <c r="B98" s="42"/>
      <c r="C98" s="41"/>
      <c r="D98" s="41"/>
      <c r="E98" s="41"/>
      <c r="F98" s="41"/>
      <c r="G98" s="41"/>
      <c r="H98" s="41"/>
      <c r="I98" s="41"/>
      <c r="J98" s="41"/>
      <c r="K98" s="41"/>
      <c r="L98" s="129"/>
      <c r="S98" s="41"/>
      <c r="T98" s="41"/>
      <c r="U98" s="41"/>
      <c r="V98" s="41"/>
      <c r="W98" s="41"/>
      <c r="X98" s="41"/>
      <c r="Y98" s="41"/>
      <c r="Z98" s="41"/>
      <c r="AA98" s="41"/>
      <c r="AB98" s="41"/>
      <c r="AC98" s="41"/>
      <c r="AD98" s="41"/>
      <c r="AE98" s="41"/>
    </row>
    <row r="99" s="11" customFormat="1" ht="29.28" customHeight="1">
      <c r="A99" s="153"/>
      <c r="B99" s="154"/>
      <c r="C99" s="155" t="s">
        <v>315</v>
      </c>
      <c r="D99" s="156" t="s">
        <v>54</v>
      </c>
      <c r="E99" s="156" t="s">
        <v>50</v>
      </c>
      <c r="F99" s="156" t="s">
        <v>51</v>
      </c>
      <c r="G99" s="156" t="s">
        <v>316</v>
      </c>
      <c r="H99" s="156" t="s">
        <v>317</v>
      </c>
      <c r="I99" s="156" t="s">
        <v>318</v>
      </c>
      <c r="J99" s="156" t="s">
        <v>309</v>
      </c>
      <c r="K99" s="157" t="s">
        <v>319</v>
      </c>
      <c r="L99" s="158"/>
      <c r="M99" s="83" t="s">
        <v>3</v>
      </c>
      <c r="N99" s="84" t="s">
        <v>39</v>
      </c>
      <c r="O99" s="84" t="s">
        <v>320</v>
      </c>
      <c r="P99" s="84" t="s">
        <v>321</v>
      </c>
      <c r="Q99" s="84" t="s">
        <v>322</v>
      </c>
      <c r="R99" s="84" t="s">
        <v>323</v>
      </c>
      <c r="S99" s="84" t="s">
        <v>324</v>
      </c>
      <c r="T99" s="85" t="s">
        <v>325</v>
      </c>
      <c r="U99" s="153"/>
      <c r="V99" s="153"/>
      <c r="W99" s="153"/>
      <c r="X99" s="153"/>
      <c r="Y99" s="153"/>
      <c r="Z99" s="153"/>
      <c r="AA99" s="153"/>
      <c r="AB99" s="153"/>
      <c r="AC99" s="153"/>
      <c r="AD99" s="153"/>
      <c r="AE99" s="153"/>
    </row>
    <row r="100" s="2" customFormat="1" ht="22.8" customHeight="1">
      <c r="A100" s="41"/>
      <c r="B100" s="42"/>
      <c r="C100" s="90" t="s">
        <v>326</v>
      </c>
      <c r="D100" s="41"/>
      <c r="E100" s="41"/>
      <c r="F100" s="41"/>
      <c r="G100" s="41"/>
      <c r="H100" s="41"/>
      <c r="I100" s="41"/>
      <c r="J100" s="159">
        <f>BK100</f>
        <v>0</v>
      </c>
      <c r="K100" s="41"/>
      <c r="L100" s="42"/>
      <c r="M100" s="86"/>
      <c r="N100" s="71"/>
      <c r="O100" s="87"/>
      <c r="P100" s="160">
        <f>P101+P336</f>
        <v>0</v>
      </c>
      <c r="Q100" s="87"/>
      <c r="R100" s="160">
        <f>R101+R336</f>
        <v>1787.3654746799998</v>
      </c>
      <c r="S100" s="87"/>
      <c r="T100" s="161">
        <f>T101+T336</f>
        <v>727.41250000000002</v>
      </c>
      <c r="U100" s="41"/>
      <c r="V100" s="41"/>
      <c r="W100" s="41"/>
      <c r="X100" s="41"/>
      <c r="Y100" s="41"/>
      <c r="Z100" s="41"/>
      <c r="AA100" s="41"/>
      <c r="AB100" s="41"/>
      <c r="AC100" s="41"/>
      <c r="AD100" s="41"/>
      <c r="AE100" s="41"/>
      <c r="AT100" s="22" t="s">
        <v>68</v>
      </c>
      <c r="AU100" s="22" t="s">
        <v>310</v>
      </c>
      <c r="BK100" s="162">
        <f>BK101+BK336</f>
        <v>0</v>
      </c>
    </row>
    <row r="101" s="12" customFormat="1" ht="25.92" customHeight="1">
      <c r="A101" s="12"/>
      <c r="B101" s="163"/>
      <c r="C101" s="12"/>
      <c r="D101" s="164" t="s">
        <v>68</v>
      </c>
      <c r="E101" s="165" t="s">
        <v>434</v>
      </c>
      <c r="F101" s="165" t="s">
        <v>435</v>
      </c>
      <c r="G101" s="12"/>
      <c r="H101" s="12"/>
      <c r="I101" s="166"/>
      <c r="J101" s="167">
        <f>BK101</f>
        <v>0</v>
      </c>
      <c r="K101" s="12"/>
      <c r="L101" s="163"/>
      <c r="M101" s="168"/>
      <c r="N101" s="169"/>
      <c r="O101" s="169"/>
      <c r="P101" s="170">
        <f>P102+P152+P168+P256+P311+P333</f>
        <v>0</v>
      </c>
      <c r="Q101" s="169"/>
      <c r="R101" s="170">
        <f>R102+R152+R168+R256+R311+R333</f>
        <v>1787.3654746799998</v>
      </c>
      <c r="S101" s="169"/>
      <c r="T101" s="171">
        <f>T102+T152+T168+T256+T311+T333</f>
        <v>727.41250000000002</v>
      </c>
      <c r="U101" s="12"/>
      <c r="V101" s="12"/>
      <c r="W101" s="12"/>
      <c r="X101" s="12"/>
      <c r="Y101" s="12"/>
      <c r="Z101" s="12"/>
      <c r="AA101" s="12"/>
      <c r="AB101" s="12"/>
      <c r="AC101" s="12"/>
      <c r="AD101" s="12"/>
      <c r="AE101" s="12"/>
      <c r="AR101" s="164" t="s">
        <v>76</v>
      </c>
      <c r="AT101" s="172" t="s">
        <v>68</v>
      </c>
      <c r="AU101" s="172" t="s">
        <v>69</v>
      </c>
      <c r="AY101" s="164" t="s">
        <v>328</v>
      </c>
      <c r="BK101" s="173">
        <f>BK102+BK152+BK168+BK256+BK311+BK333</f>
        <v>0</v>
      </c>
    </row>
    <row r="102" s="12" customFormat="1" ht="22.8" customHeight="1">
      <c r="A102" s="12"/>
      <c r="B102" s="163"/>
      <c r="C102" s="12"/>
      <c r="D102" s="164" t="s">
        <v>68</v>
      </c>
      <c r="E102" s="174" t="s">
        <v>76</v>
      </c>
      <c r="F102" s="174" t="s">
        <v>436</v>
      </c>
      <c r="G102" s="12"/>
      <c r="H102" s="12"/>
      <c r="I102" s="166"/>
      <c r="J102" s="175">
        <f>BK102</f>
        <v>0</v>
      </c>
      <c r="K102" s="12"/>
      <c r="L102" s="163"/>
      <c r="M102" s="168"/>
      <c r="N102" s="169"/>
      <c r="O102" s="169"/>
      <c r="P102" s="170">
        <f>SUM(P103:P151)</f>
        <v>0</v>
      </c>
      <c r="Q102" s="169"/>
      <c r="R102" s="170">
        <f>SUM(R103:R151)</f>
        <v>0.041751000000000003</v>
      </c>
      <c r="S102" s="169"/>
      <c r="T102" s="171">
        <f>SUM(T103:T151)</f>
        <v>727.15250000000003</v>
      </c>
      <c r="U102" s="12"/>
      <c r="V102" s="12"/>
      <c r="W102" s="12"/>
      <c r="X102" s="12"/>
      <c r="Y102" s="12"/>
      <c r="Z102" s="12"/>
      <c r="AA102" s="12"/>
      <c r="AB102" s="12"/>
      <c r="AC102" s="12"/>
      <c r="AD102" s="12"/>
      <c r="AE102" s="12"/>
      <c r="AR102" s="164" t="s">
        <v>76</v>
      </c>
      <c r="AT102" s="172" t="s">
        <v>68</v>
      </c>
      <c r="AU102" s="172" t="s">
        <v>76</v>
      </c>
      <c r="AY102" s="164" t="s">
        <v>328</v>
      </c>
      <c r="BK102" s="173">
        <f>SUM(BK103:BK151)</f>
        <v>0</v>
      </c>
    </row>
    <row r="103" s="2" customFormat="1" ht="24.15" customHeight="1">
      <c r="A103" s="41"/>
      <c r="B103" s="176"/>
      <c r="C103" s="177" t="s">
        <v>76</v>
      </c>
      <c r="D103" s="177" t="s">
        <v>331</v>
      </c>
      <c r="E103" s="178" t="s">
        <v>437</v>
      </c>
      <c r="F103" s="179" t="s">
        <v>438</v>
      </c>
      <c r="G103" s="180" t="s">
        <v>439</v>
      </c>
      <c r="H103" s="181">
        <v>316.75999999999999</v>
      </c>
      <c r="I103" s="182"/>
      <c r="J103" s="183">
        <f>ROUND(I103*H103,2)</f>
        <v>0</v>
      </c>
      <c r="K103" s="179" t="s">
        <v>335</v>
      </c>
      <c r="L103" s="42"/>
      <c r="M103" s="184" t="s">
        <v>3</v>
      </c>
      <c r="N103" s="185" t="s">
        <v>40</v>
      </c>
      <c r="O103" s="75"/>
      <c r="P103" s="186">
        <f>O103*H103</f>
        <v>0</v>
      </c>
      <c r="Q103" s="186">
        <v>0</v>
      </c>
      <c r="R103" s="186">
        <f>Q103*H103</f>
        <v>0</v>
      </c>
      <c r="S103" s="186">
        <v>0.26000000000000001</v>
      </c>
      <c r="T103" s="187">
        <f>S103*H103</f>
        <v>82.357600000000005</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9412</v>
      </c>
    </row>
    <row r="104" s="2" customFormat="1">
      <c r="A104" s="41"/>
      <c r="B104" s="42"/>
      <c r="C104" s="41"/>
      <c r="D104" s="190" t="s">
        <v>338</v>
      </c>
      <c r="E104" s="41"/>
      <c r="F104" s="191" t="s">
        <v>441</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3" customFormat="1">
      <c r="A105" s="13"/>
      <c r="B105" s="201"/>
      <c r="C105" s="13"/>
      <c r="D105" s="195" t="s">
        <v>442</v>
      </c>
      <c r="E105" s="202" t="s">
        <v>3</v>
      </c>
      <c r="F105" s="203" t="s">
        <v>9413</v>
      </c>
      <c r="G105" s="13"/>
      <c r="H105" s="204">
        <v>316.75999999999999</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79</v>
      </c>
      <c r="AV105" s="13" t="s">
        <v>79</v>
      </c>
      <c r="AW105" s="13" t="s">
        <v>31</v>
      </c>
      <c r="AX105" s="13" t="s">
        <v>76</v>
      </c>
      <c r="AY105" s="202" t="s">
        <v>328</v>
      </c>
    </row>
    <row r="106" s="2" customFormat="1" ht="33" customHeight="1">
      <c r="A106" s="41"/>
      <c r="B106" s="176"/>
      <c r="C106" s="177" t="s">
        <v>79</v>
      </c>
      <c r="D106" s="177" t="s">
        <v>331</v>
      </c>
      <c r="E106" s="178" t="s">
        <v>8677</v>
      </c>
      <c r="F106" s="179" t="s">
        <v>8678</v>
      </c>
      <c r="G106" s="180" t="s">
        <v>439</v>
      </c>
      <c r="H106" s="181">
        <v>780.65999999999997</v>
      </c>
      <c r="I106" s="182"/>
      <c r="J106" s="183">
        <f>ROUND(I106*H106,2)</f>
        <v>0</v>
      </c>
      <c r="K106" s="179" t="s">
        <v>335</v>
      </c>
      <c r="L106" s="42"/>
      <c r="M106" s="184" t="s">
        <v>3</v>
      </c>
      <c r="N106" s="185" t="s">
        <v>40</v>
      </c>
      <c r="O106" s="75"/>
      <c r="P106" s="186">
        <f>O106*H106</f>
        <v>0</v>
      </c>
      <c r="Q106" s="186">
        <v>0</v>
      </c>
      <c r="R106" s="186">
        <f>Q106*H106</f>
        <v>0</v>
      </c>
      <c r="S106" s="186">
        <v>0.57999999999999996</v>
      </c>
      <c r="T106" s="187">
        <f>S106*H106</f>
        <v>452.78279999999995</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9414</v>
      </c>
    </row>
    <row r="107" s="2" customFormat="1">
      <c r="A107" s="41"/>
      <c r="B107" s="42"/>
      <c r="C107" s="41"/>
      <c r="D107" s="190" t="s">
        <v>338</v>
      </c>
      <c r="E107" s="41"/>
      <c r="F107" s="191" t="s">
        <v>8680</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13" customFormat="1">
      <c r="A108" s="13"/>
      <c r="B108" s="201"/>
      <c r="C108" s="13"/>
      <c r="D108" s="195" t="s">
        <v>442</v>
      </c>
      <c r="E108" s="202" t="s">
        <v>3</v>
      </c>
      <c r="F108" s="203" t="s">
        <v>9415</v>
      </c>
      <c r="G108" s="13"/>
      <c r="H108" s="204">
        <v>316.75999999999999</v>
      </c>
      <c r="I108" s="205"/>
      <c r="J108" s="13"/>
      <c r="K108" s="13"/>
      <c r="L108" s="201"/>
      <c r="M108" s="206"/>
      <c r="N108" s="207"/>
      <c r="O108" s="207"/>
      <c r="P108" s="207"/>
      <c r="Q108" s="207"/>
      <c r="R108" s="207"/>
      <c r="S108" s="207"/>
      <c r="T108" s="208"/>
      <c r="U108" s="13"/>
      <c r="V108" s="13"/>
      <c r="W108" s="13"/>
      <c r="X108" s="13"/>
      <c r="Y108" s="13"/>
      <c r="Z108" s="13"/>
      <c r="AA108" s="13"/>
      <c r="AB108" s="13"/>
      <c r="AC108" s="13"/>
      <c r="AD108" s="13"/>
      <c r="AE108" s="13"/>
      <c r="AT108" s="202" t="s">
        <v>442</v>
      </c>
      <c r="AU108" s="202" t="s">
        <v>79</v>
      </c>
      <c r="AV108" s="13" t="s">
        <v>79</v>
      </c>
      <c r="AW108" s="13" t="s">
        <v>31</v>
      </c>
      <c r="AX108" s="13" t="s">
        <v>69</v>
      </c>
      <c r="AY108" s="202" t="s">
        <v>328</v>
      </c>
    </row>
    <row r="109" s="13" customFormat="1">
      <c r="A109" s="13"/>
      <c r="B109" s="201"/>
      <c r="C109" s="13"/>
      <c r="D109" s="195" t="s">
        <v>442</v>
      </c>
      <c r="E109" s="202" t="s">
        <v>3</v>
      </c>
      <c r="F109" s="203" t="s">
        <v>9416</v>
      </c>
      <c r="G109" s="13"/>
      <c r="H109" s="204">
        <v>463.89999999999998</v>
      </c>
      <c r="I109" s="205"/>
      <c r="J109" s="13"/>
      <c r="K109" s="13"/>
      <c r="L109" s="201"/>
      <c r="M109" s="206"/>
      <c r="N109" s="207"/>
      <c r="O109" s="207"/>
      <c r="P109" s="207"/>
      <c r="Q109" s="207"/>
      <c r="R109" s="207"/>
      <c r="S109" s="207"/>
      <c r="T109" s="208"/>
      <c r="U109" s="13"/>
      <c r="V109" s="13"/>
      <c r="W109" s="13"/>
      <c r="X109" s="13"/>
      <c r="Y109" s="13"/>
      <c r="Z109" s="13"/>
      <c r="AA109" s="13"/>
      <c r="AB109" s="13"/>
      <c r="AC109" s="13"/>
      <c r="AD109" s="13"/>
      <c r="AE109" s="13"/>
      <c r="AT109" s="202" t="s">
        <v>442</v>
      </c>
      <c r="AU109" s="202" t="s">
        <v>79</v>
      </c>
      <c r="AV109" s="13" t="s">
        <v>79</v>
      </c>
      <c r="AW109" s="13" t="s">
        <v>31</v>
      </c>
      <c r="AX109" s="13" t="s">
        <v>69</v>
      </c>
      <c r="AY109" s="202" t="s">
        <v>328</v>
      </c>
    </row>
    <row r="110" s="14" customFormat="1">
      <c r="A110" s="14"/>
      <c r="B110" s="209"/>
      <c r="C110" s="14"/>
      <c r="D110" s="195" t="s">
        <v>442</v>
      </c>
      <c r="E110" s="210" t="s">
        <v>3</v>
      </c>
      <c r="F110" s="211" t="s">
        <v>452</v>
      </c>
      <c r="G110" s="14"/>
      <c r="H110" s="212">
        <v>780.65999999999997</v>
      </c>
      <c r="I110" s="213"/>
      <c r="J110" s="14"/>
      <c r="K110" s="14"/>
      <c r="L110" s="209"/>
      <c r="M110" s="214"/>
      <c r="N110" s="215"/>
      <c r="O110" s="215"/>
      <c r="P110" s="215"/>
      <c r="Q110" s="215"/>
      <c r="R110" s="215"/>
      <c r="S110" s="215"/>
      <c r="T110" s="216"/>
      <c r="U110" s="14"/>
      <c r="V110" s="14"/>
      <c r="W110" s="14"/>
      <c r="X110" s="14"/>
      <c r="Y110" s="14"/>
      <c r="Z110" s="14"/>
      <c r="AA110" s="14"/>
      <c r="AB110" s="14"/>
      <c r="AC110" s="14"/>
      <c r="AD110" s="14"/>
      <c r="AE110" s="14"/>
      <c r="AT110" s="210" t="s">
        <v>442</v>
      </c>
      <c r="AU110" s="210" t="s">
        <v>79</v>
      </c>
      <c r="AV110" s="14" t="s">
        <v>113</v>
      </c>
      <c r="AW110" s="14" t="s">
        <v>31</v>
      </c>
      <c r="AX110" s="14" t="s">
        <v>76</v>
      </c>
      <c r="AY110" s="210" t="s">
        <v>328</v>
      </c>
    </row>
    <row r="111" s="2" customFormat="1" ht="33" customHeight="1">
      <c r="A111" s="41"/>
      <c r="B111" s="176"/>
      <c r="C111" s="177" t="s">
        <v>87</v>
      </c>
      <c r="D111" s="177" t="s">
        <v>331</v>
      </c>
      <c r="E111" s="178" t="s">
        <v>8688</v>
      </c>
      <c r="F111" s="179" t="s">
        <v>8689</v>
      </c>
      <c r="G111" s="180" t="s">
        <v>439</v>
      </c>
      <c r="H111" s="181">
        <v>463.89999999999998</v>
      </c>
      <c r="I111" s="182"/>
      <c r="J111" s="183">
        <f>ROUND(I111*H111,2)</f>
        <v>0</v>
      </c>
      <c r="K111" s="179" t="s">
        <v>335</v>
      </c>
      <c r="L111" s="42"/>
      <c r="M111" s="184" t="s">
        <v>3</v>
      </c>
      <c r="N111" s="185" t="s">
        <v>40</v>
      </c>
      <c r="O111" s="75"/>
      <c r="P111" s="186">
        <f>O111*H111</f>
        <v>0</v>
      </c>
      <c r="Q111" s="186">
        <v>9.0000000000000006E-05</v>
      </c>
      <c r="R111" s="186">
        <f>Q111*H111</f>
        <v>0.041751000000000003</v>
      </c>
      <c r="S111" s="186">
        <v>0.23000000000000001</v>
      </c>
      <c r="T111" s="187">
        <f>S111*H111</f>
        <v>106.697</v>
      </c>
      <c r="U111" s="41"/>
      <c r="V111" s="41"/>
      <c r="W111" s="41"/>
      <c r="X111" s="41"/>
      <c r="Y111" s="41"/>
      <c r="Z111" s="41"/>
      <c r="AA111" s="41"/>
      <c r="AB111" s="41"/>
      <c r="AC111" s="41"/>
      <c r="AD111" s="41"/>
      <c r="AE111" s="41"/>
      <c r="AR111" s="188" t="s">
        <v>113</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9417</v>
      </c>
    </row>
    <row r="112" s="2" customFormat="1">
      <c r="A112" s="41"/>
      <c r="B112" s="42"/>
      <c r="C112" s="41"/>
      <c r="D112" s="190" t="s">
        <v>338</v>
      </c>
      <c r="E112" s="41"/>
      <c r="F112" s="191" t="s">
        <v>9418</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79</v>
      </c>
    </row>
    <row r="113" s="13" customFormat="1">
      <c r="A113" s="13"/>
      <c r="B113" s="201"/>
      <c r="C113" s="13"/>
      <c r="D113" s="195" t="s">
        <v>442</v>
      </c>
      <c r="E113" s="202" t="s">
        <v>3</v>
      </c>
      <c r="F113" s="203" t="s">
        <v>9419</v>
      </c>
      <c r="G113" s="13"/>
      <c r="H113" s="204">
        <v>463.89999999999998</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79</v>
      </c>
      <c r="AV113" s="13" t="s">
        <v>79</v>
      </c>
      <c r="AW113" s="13" t="s">
        <v>31</v>
      </c>
      <c r="AX113" s="13" t="s">
        <v>69</v>
      </c>
      <c r="AY113" s="202" t="s">
        <v>328</v>
      </c>
    </row>
    <row r="114" s="14" customFormat="1">
      <c r="A114" s="14"/>
      <c r="B114" s="209"/>
      <c r="C114" s="14"/>
      <c r="D114" s="195" t="s">
        <v>442</v>
      </c>
      <c r="E114" s="210" t="s">
        <v>3</v>
      </c>
      <c r="F114" s="211" t="s">
        <v>452</v>
      </c>
      <c r="G114" s="14"/>
      <c r="H114" s="212">
        <v>463.89999999999998</v>
      </c>
      <c r="I114" s="213"/>
      <c r="J114" s="14"/>
      <c r="K114" s="14"/>
      <c r="L114" s="209"/>
      <c r="M114" s="214"/>
      <c r="N114" s="215"/>
      <c r="O114" s="215"/>
      <c r="P114" s="215"/>
      <c r="Q114" s="215"/>
      <c r="R114" s="215"/>
      <c r="S114" s="215"/>
      <c r="T114" s="216"/>
      <c r="U114" s="14"/>
      <c r="V114" s="14"/>
      <c r="W114" s="14"/>
      <c r="X114" s="14"/>
      <c r="Y114" s="14"/>
      <c r="Z114" s="14"/>
      <c r="AA114" s="14"/>
      <c r="AB114" s="14"/>
      <c r="AC114" s="14"/>
      <c r="AD114" s="14"/>
      <c r="AE114" s="14"/>
      <c r="AT114" s="210" t="s">
        <v>442</v>
      </c>
      <c r="AU114" s="210" t="s">
        <v>79</v>
      </c>
      <c r="AV114" s="14" t="s">
        <v>113</v>
      </c>
      <c r="AW114" s="14" t="s">
        <v>31</v>
      </c>
      <c r="AX114" s="14" t="s">
        <v>76</v>
      </c>
      <c r="AY114" s="210" t="s">
        <v>328</v>
      </c>
    </row>
    <row r="115" s="2" customFormat="1" ht="16.5" customHeight="1">
      <c r="A115" s="41"/>
      <c r="B115" s="176"/>
      <c r="C115" s="177" t="s">
        <v>113</v>
      </c>
      <c r="D115" s="177" t="s">
        <v>331</v>
      </c>
      <c r="E115" s="178" t="s">
        <v>474</v>
      </c>
      <c r="F115" s="179" t="s">
        <v>475</v>
      </c>
      <c r="G115" s="180" t="s">
        <v>476</v>
      </c>
      <c r="H115" s="181">
        <v>391.01999999999998</v>
      </c>
      <c r="I115" s="182"/>
      <c r="J115" s="183">
        <f>ROUND(I115*H115,2)</f>
        <v>0</v>
      </c>
      <c r="K115" s="179" t="s">
        <v>335</v>
      </c>
      <c r="L115" s="42"/>
      <c r="M115" s="184" t="s">
        <v>3</v>
      </c>
      <c r="N115" s="185" t="s">
        <v>40</v>
      </c>
      <c r="O115" s="75"/>
      <c r="P115" s="186">
        <f>O115*H115</f>
        <v>0</v>
      </c>
      <c r="Q115" s="186">
        <v>0</v>
      </c>
      <c r="R115" s="186">
        <f>Q115*H115</f>
        <v>0</v>
      </c>
      <c r="S115" s="186">
        <v>0.20499999999999999</v>
      </c>
      <c r="T115" s="187">
        <f>S115*H115</f>
        <v>80.159099999999995</v>
      </c>
      <c r="U115" s="41"/>
      <c r="V115" s="41"/>
      <c r="W115" s="41"/>
      <c r="X115" s="41"/>
      <c r="Y115" s="41"/>
      <c r="Z115" s="41"/>
      <c r="AA115" s="41"/>
      <c r="AB115" s="41"/>
      <c r="AC115" s="41"/>
      <c r="AD115" s="41"/>
      <c r="AE115" s="41"/>
      <c r="AR115" s="188" t="s">
        <v>113</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9420</v>
      </c>
    </row>
    <row r="116" s="2" customFormat="1">
      <c r="A116" s="41"/>
      <c r="B116" s="42"/>
      <c r="C116" s="41"/>
      <c r="D116" s="190" t="s">
        <v>338</v>
      </c>
      <c r="E116" s="41"/>
      <c r="F116" s="191" t="s">
        <v>478</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13" customFormat="1">
      <c r="A117" s="13"/>
      <c r="B117" s="201"/>
      <c r="C117" s="13"/>
      <c r="D117" s="195" t="s">
        <v>442</v>
      </c>
      <c r="E117" s="202" t="s">
        <v>3</v>
      </c>
      <c r="F117" s="203" t="s">
        <v>9421</v>
      </c>
      <c r="G117" s="13"/>
      <c r="H117" s="204">
        <v>170.66</v>
      </c>
      <c r="I117" s="205"/>
      <c r="J117" s="13"/>
      <c r="K117" s="13"/>
      <c r="L117" s="201"/>
      <c r="M117" s="206"/>
      <c r="N117" s="207"/>
      <c r="O117" s="207"/>
      <c r="P117" s="207"/>
      <c r="Q117" s="207"/>
      <c r="R117" s="207"/>
      <c r="S117" s="207"/>
      <c r="T117" s="208"/>
      <c r="U117" s="13"/>
      <c r="V117" s="13"/>
      <c r="W117" s="13"/>
      <c r="X117" s="13"/>
      <c r="Y117" s="13"/>
      <c r="Z117" s="13"/>
      <c r="AA117" s="13"/>
      <c r="AB117" s="13"/>
      <c r="AC117" s="13"/>
      <c r="AD117" s="13"/>
      <c r="AE117" s="13"/>
      <c r="AT117" s="202" t="s">
        <v>442</v>
      </c>
      <c r="AU117" s="202" t="s">
        <v>79</v>
      </c>
      <c r="AV117" s="13" t="s">
        <v>79</v>
      </c>
      <c r="AW117" s="13" t="s">
        <v>31</v>
      </c>
      <c r="AX117" s="13" t="s">
        <v>69</v>
      </c>
      <c r="AY117" s="202" t="s">
        <v>328</v>
      </c>
    </row>
    <row r="118" s="13" customFormat="1">
      <c r="A118" s="13"/>
      <c r="B118" s="201"/>
      <c r="C118" s="13"/>
      <c r="D118" s="195" t="s">
        <v>442</v>
      </c>
      <c r="E118" s="202" t="s">
        <v>3</v>
      </c>
      <c r="F118" s="203" t="s">
        <v>9422</v>
      </c>
      <c r="G118" s="13"/>
      <c r="H118" s="204">
        <v>220.36000000000001</v>
      </c>
      <c r="I118" s="205"/>
      <c r="J118" s="13"/>
      <c r="K118" s="13"/>
      <c r="L118" s="201"/>
      <c r="M118" s="206"/>
      <c r="N118" s="207"/>
      <c r="O118" s="207"/>
      <c r="P118" s="207"/>
      <c r="Q118" s="207"/>
      <c r="R118" s="207"/>
      <c r="S118" s="207"/>
      <c r="T118" s="208"/>
      <c r="U118" s="13"/>
      <c r="V118" s="13"/>
      <c r="W118" s="13"/>
      <c r="X118" s="13"/>
      <c r="Y118" s="13"/>
      <c r="Z118" s="13"/>
      <c r="AA118" s="13"/>
      <c r="AB118" s="13"/>
      <c r="AC118" s="13"/>
      <c r="AD118" s="13"/>
      <c r="AE118" s="13"/>
      <c r="AT118" s="202" t="s">
        <v>442</v>
      </c>
      <c r="AU118" s="202" t="s">
        <v>79</v>
      </c>
      <c r="AV118" s="13" t="s">
        <v>79</v>
      </c>
      <c r="AW118" s="13" t="s">
        <v>31</v>
      </c>
      <c r="AX118" s="13" t="s">
        <v>69</v>
      </c>
      <c r="AY118" s="202" t="s">
        <v>328</v>
      </c>
    </row>
    <row r="119" s="14" customFormat="1">
      <c r="A119" s="14"/>
      <c r="B119" s="209"/>
      <c r="C119" s="14"/>
      <c r="D119" s="195" t="s">
        <v>442</v>
      </c>
      <c r="E119" s="210" t="s">
        <v>3</v>
      </c>
      <c r="F119" s="211" t="s">
        <v>452</v>
      </c>
      <c r="G119" s="14"/>
      <c r="H119" s="212">
        <v>391.01999999999998</v>
      </c>
      <c r="I119" s="213"/>
      <c r="J119" s="14"/>
      <c r="K119" s="14"/>
      <c r="L119" s="209"/>
      <c r="M119" s="214"/>
      <c r="N119" s="215"/>
      <c r="O119" s="215"/>
      <c r="P119" s="215"/>
      <c r="Q119" s="215"/>
      <c r="R119" s="215"/>
      <c r="S119" s="215"/>
      <c r="T119" s="216"/>
      <c r="U119" s="14"/>
      <c r="V119" s="14"/>
      <c r="W119" s="14"/>
      <c r="X119" s="14"/>
      <c r="Y119" s="14"/>
      <c r="Z119" s="14"/>
      <c r="AA119" s="14"/>
      <c r="AB119" s="14"/>
      <c r="AC119" s="14"/>
      <c r="AD119" s="14"/>
      <c r="AE119" s="14"/>
      <c r="AT119" s="210" t="s">
        <v>442</v>
      </c>
      <c r="AU119" s="210" t="s">
        <v>79</v>
      </c>
      <c r="AV119" s="14" t="s">
        <v>113</v>
      </c>
      <c r="AW119" s="14" t="s">
        <v>31</v>
      </c>
      <c r="AX119" s="14" t="s">
        <v>76</v>
      </c>
      <c r="AY119" s="210" t="s">
        <v>328</v>
      </c>
    </row>
    <row r="120" s="2" customFormat="1" ht="16.5" customHeight="1">
      <c r="A120" s="41"/>
      <c r="B120" s="176"/>
      <c r="C120" s="177" t="s">
        <v>138</v>
      </c>
      <c r="D120" s="177" t="s">
        <v>331</v>
      </c>
      <c r="E120" s="178" t="s">
        <v>481</v>
      </c>
      <c r="F120" s="179" t="s">
        <v>482</v>
      </c>
      <c r="G120" s="180" t="s">
        <v>476</v>
      </c>
      <c r="H120" s="181">
        <v>128.90000000000001</v>
      </c>
      <c r="I120" s="182"/>
      <c r="J120" s="183">
        <f>ROUND(I120*H120,2)</f>
        <v>0</v>
      </c>
      <c r="K120" s="179" t="s">
        <v>335</v>
      </c>
      <c r="L120" s="42"/>
      <c r="M120" s="184" t="s">
        <v>3</v>
      </c>
      <c r="N120" s="185" t="s">
        <v>40</v>
      </c>
      <c r="O120" s="75"/>
      <c r="P120" s="186">
        <f>O120*H120</f>
        <v>0</v>
      </c>
      <c r="Q120" s="186">
        <v>0</v>
      </c>
      <c r="R120" s="186">
        <f>Q120*H120</f>
        <v>0</v>
      </c>
      <c r="S120" s="186">
        <v>0.040000000000000001</v>
      </c>
      <c r="T120" s="187">
        <f>S120*H120</f>
        <v>5.1560000000000006</v>
      </c>
      <c r="U120" s="41"/>
      <c r="V120" s="41"/>
      <c r="W120" s="41"/>
      <c r="X120" s="41"/>
      <c r="Y120" s="41"/>
      <c r="Z120" s="41"/>
      <c r="AA120" s="41"/>
      <c r="AB120" s="41"/>
      <c r="AC120" s="41"/>
      <c r="AD120" s="41"/>
      <c r="AE120" s="41"/>
      <c r="AR120" s="188" t="s">
        <v>113</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9423</v>
      </c>
    </row>
    <row r="121" s="2" customFormat="1">
      <c r="A121" s="41"/>
      <c r="B121" s="42"/>
      <c r="C121" s="41"/>
      <c r="D121" s="190" t="s">
        <v>338</v>
      </c>
      <c r="E121" s="41"/>
      <c r="F121" s="191" t="s">
        <v>484</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13" customFormat="1">
      <c r="A122" s="13"/>
      <c r="B122" s="201"/>
      <c r="C122" s="13"/>
      <c r="D122" s="195" t="s">
        <v>442</v>
      </c>
      <c r="E122" s="202" t="s">
        <v>3</v>
      </c>
      <c r="F122" s="203" t="s">
        <v>9424</v>
      </c>
      <c r="G122" s="13"/>
      <c r="H122" s="204">
        <v>128.90000000000001</v>
      </c>
      <c r="I122" s="205"/>
      <c r="J122" s="13"/>
      <c r="K122" s="13"/>
      <c r="L122" s="201"/>
      <c r="M122" s="206"/>
      <c r="N122" s="207"/>
      <c r="O122" s="207"/>
      <c r="P122" s="207"/>
      <c r="Q122" s="207"/>
      <c r="R122" s="207"/>
      <c r="S122" s="207"/>
      <c r="T122" s="208"/>
      <c r="U122" s="13"/>
      <c r="V122" s="13"/>
      <c r="W122" s="13"/>
      <c r="X122" s="13"/>
      <c r="Y122" s="13"/>
      <c r="Z122" s="13"/>
      <c r="AA122" s="13"/>
      <c r="AB122" s="13"/>
      <c r="AC122" s="13"/>
      <c r="AD122" s="13"/>
      <c r="AE122" s="13"/>
      <c r="AT122" s="202" t="s">
        <v>442</v>
      </c>
      <c r="AU122" s="202" t="s">
        <v>79</v>
      </c>
      <c r="AV122" s="13" t="s">
        <v>79</v>
      </c>
      <c r="AW122" s="13" t="s">
        <v>31</v>
      </c>
      <c r="AX122" s="13" t="s">
        <v>76</v>
      </c>
      <c r="AY122" s="202" t="s">
        <v>328</v>
      </c>
    </row>
    <row r="123" s="2" customFormat="1" ht="24.15" customHeight="1">
      <c r="A123" s="41"/>
      <c r="B123" s="176"/>
      <c r="C123" s="177" t="s">
        <v>150</v>
      </c>
      <c r="D123" s="177" t="s">
        <v>331</v>
      </c>
      <c r="E123" s="178" t="s">
        <v>485</v>
      </c>
      <c r="F123" s="179" t="s">
        <v>486</v>
      </c>
      <c r="G123" s="180" t="s">
        <v>439</v>
      </c>
      <c r="H123" s="181">
        <v>467</v>
      </c>
      <c r="I123" s="182"/>
      <c r="J123" s="183">
        <f>ROUND(I123*H123,2)</f>
        <v>0</v>
      </c>
      <c r="K123" s="179" t="s">
        <v>335</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9425</v>
      </c>
    </row>
    <row r="124" s="2" customFormat="1">
      <c r="A124" s="41"/>
      <c r="B124" s="42"/>
      <c r="C124" s="41"/>
      <c r="D124" s="190" t="s">
        <v>338</v>
      </c>
      <c r="E124" s="41"/>
      <c r="F124" s="191" t="s">
        <v>488</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79</v>
      </c>
    </row>
    <row r="125" s="13" customFormat="1">
      <c r="A125" s="13"/>
      <c r="B125" s="201"/>
      <c r="C125" s="13"/>
      <c r="D125" s="195" t="s">
        <v>442</v>
      </c>
      <c r="E125" s="202" t="s">
        <v>3</v>
      </c>
      <c r="F125" s="203" t="s">
        <v>9426</v>
      </c>
      <c r="G125" s="13"/>
      <c r="H125" s="204">
        <v>467</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79</v>
      </c>
      <c r="AV125" s="13" t="s">
        <v>79</v>
      </c>
      <c r="AW125" s="13" t="s">
        <v>31</v>
      </c>
      <c r="AX125" s="13" t="s">
        <v>76</v>
      </c>
      <c r="AY125" s="202" t="s">
        <v>328</v>
      </c>
    </row>
    <row r="126" s="2" customFormat="1" ht="33" customHeight="1">
      <c r="A126" s="41"/>
      <c r="B126" s="176"/>
      <c r="C126" s="177" t="s">
        <v>168</v>
      </c>
      <c r="D126" s="177" t="s">
        <v>331</v>
      </c>
      <c r="E126" s="178" t="s">
        <v>489</v>
      </c>
      <c r="F126" s="179" t="s">
        <v>490</v>
      </c>
      <c r="G126" s="180" t="s">
        <v>491</v>
      </c>
      <c r="H126" s="181">
        <v>457.55200000000002</v>
      </c>
      <c r="I126" s="182"/>
      <c r="J126" s="183">
        <f>ROUND(I126*H126,2)</f>
        <v>0</v>
      </c>
      <c r="K126" s="179" t="s">
        <v>335</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9427</v>
      </c>
    </row>
    <row r="127" s="2" customFormat="1">
      <c r="A127" s="41"/>
      <c r="B127" s="42"/>
      <c r="C127" s="41"/>
      <c r="D127" s="190" t="s">
        <v>338</v>
      </c>
      <c r="E127" s="41"/>
      <c r="F127" s="191" t="s">
        <v>493</v>
      </c>
      <c r="G127" s="41"/>
      <c r="H127" s="41"/>
      <c r="I127" s="192"/>
      <c r="J127" s="41"/>
      <c r="K127" s="41"/>
      <c r="L127" s="42"/>
      <c r="M127" s="193"/>
      <c r="N127" s="194"/>
      <c r="O127" s="75"/>
      <c r="P127" s="75"/>
      <c r="Q127" s="75"/>
      <c r="R127" s="75"/>
      <c r="S127" s="75"/>
      <c r="T127" s="76"/>
      <c r="U127" s="41"/>
      <c r="V127" s="41"/>
      <c r="W127" s="41"/>
      <c r="X127" s="41"/>
      <c r="Y127" s="41"/>
      <c r="Z127" s="41"/>
      <c r="AA127" s="41"/>
      <c r="AB127" s="41"/>
      <c r="AC127" s="41"/>
      <c r="AD127" s="41"/>
      <c r="AE127" s="41"/>
      <c r="AT127" s="22" t="s">
        <v>338</v>
      </c>
      <c r="AU127" s="22" t="s">
        <v>79</v>
      </c>
    </row>
    <row r="128" s="13" customFormat="1">
      <c r="A128" s="13"/>
      <c r="B128" s="201"/>
      <c r="C128" s="13"/>
      <c r="D128" s="195" t="s">
        <v>442</v>
      </c>
      <c r="E128" s="202" t="s">
        <v>3</v>
      </c>
      <c r="F128" s="203" t="s">
        <v>9428</v>
      </c>
      <c r="G128" s="13"/>
      <c r="H128" s="204">
        <v>457.55200000000002</v>
      </c>
      <c r="I128" s="205"/>
      <c r="J128" s="13"/>
      <c r="K128" s="13"/>
      <c r="L128" s="201"/>
      <c r="M128" s="206"/>
      <c r="N128" s="207"/>
      <c r="O128" s="207"/>
      <c r="P128" s="207"/>
      <c r="Q128" s="207"/>
      <c r="R128" s="207"/>
      <c r="S128" s="207"/>
      <c r="T128" s="208"/>
      <c r="U128" s="13"/>
      <c r="V128" s="13"/>
      <c r="W128" s="13"/>
      <c r="X128" s="13"/>
      <c r="Y128" s="13"/>
      <c r="Z128" s="13"/>
      <c r="AA128" s="13"/>
      <c r="AB128" s="13"/>
      <c r="AC128" s="13"/>
      <c r="AD128" s="13"/>
      <c r="AE128" s="13"/>
      <c r="AT128" s="202" t="s">
        <v>442</v>
      </c>
      <c r="AU128" s="202" t="s">
        <v>79</v>
      </c>
      <c r="AV128" s="13" t="s">
        <v>79</v>
      </c>
      <c r="AW128" s="13" t="s">
        <v>31</v>
      </c>
      <c r="AX128" s="13" t="s">
        <v>76</v>
      </c>
      <c r="AY128" s="202" t="s">
        <v>328</v>
      </c>
    </row>
    <row r="129" s="2" customFormat="1" ht="33" customHeight="1">
      <c r="A129" s="41"/>
      <c r="B129" s="176"/>
      <c r="C129" s="177" t="s">
        <v>171</v>
      </c>
      <c r="D129" s="177" t="s">
        <v>331</v>
      </c>
      <c r="E129" s="178" t="s">
        <v>495</v>
      </c>
      <c r="F129" s="179" t="s">
        <v>496</v>
      </c>
      <c r="G129" s="180" t="s">
        <v>491</v>
      </c>
      <c r="H129" s="181">
        <v>7.7140000000000004</v>
      </c>
      <c r="I129" s="182"/>
      <c r="J129" s="183">
        <f>ROUND(I129*H129,2)</f>
        <v>0</v>
      </c>
      <c r="K129" s="179" t="s">
        <v>335</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79</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9429</v>
      </c>
    </row>
    <row r="130" s="2" customFormat="1">
      <c r="A130" s="41"/>
      <c r="B130" s="42"/>
      <c r="C130" s="41"/>
      <c r="D130" s="190" t="s">
        <v>338</v>
      </c>
      <c r="E130" s="41"/>
      <c r="F130" s="191" t="s">
        <v>498</v>
      </c>
      <c r="G130" s="41"/>
      <c r="H130" s="41"/>
      <c r="I130" s="192"/>
      <c r="J130" s="41"/>
      <c r="K130" s="41"/>
      <c r="L130" s="42"/>
      <c r="M130" s="193"/>
      <c r="N130" s="194"/>
      <c r="O130" s="75"/>
      <c r="P130" s="75"/>
      <c r="Q130" s="75"/>
      <c r="R130" s="75"/>
      <c r="S130" s="75"/>
      <c r="T130" s="76"/>
      <c r="U130" s="41"/>
      <c r="V130" s="41"/>
      <c r="W130" s="41"/>
      <c r="X130" s="41"/>
      <c r="Y130" s="41"/>
      <c r="Z130" s="41"/>
      <c r="AA130" s="41"/>
      <c r="AB130" s="41"/>
      <c r="AC130" s="41"/>
      <c r="AD130" s="41"/>
      <c r="AE130" s="41"/>
      <c r="AT130" s="22" t="s">
        <v>338</v>
      </c>
      <c r="AU130" s="22" t="s">
        <v>79</v>
      </c>
    </row>
    <row r="131" s="13" customFormat="1">
      <c r="A131" s="13"/>
      <c r="B131" s="201"/>
      <c r="C131" s="13"/>
      <c r="D131" s="195" t="s">
        <v>442</v>
      </c>
      <c r="E131" s="202" t="s">
        <v>3</v>
      </c>
      <c r="F131" s="203" t="s">
        <v>9430</v>
      </c>
      <c r="G131" s="13"/>
      <c r="H131" s="204">
        <v>7.7140000000000004</v>
      </c>
      <c r="I131" s="205"/>
      <c r="J131" s="13"/>
      <c r="K131" s="13"/>
      <c r="L131" s="201"/>
      <c r="M131" s="206"/>
      <c r="N131" s="207"/>
      <c r="O131" s="207"/>
      <c r="P131" s="207"/>
      <c r="Q131" s="207"/>
      <c r="R131" s="207"/>
      <c r="S131" s="207"/>
      <c r="T131" s="208"/>
      <c r="U131" s="13"/>
      <c r="V131" s="13"/>
      <c r="W131" s="13"/>
      <c r="X131" s="13"/>
      <c r="Y131" s="13"/>
      <c r="Z131" s="13"/>
      <c r="AA131" s="13"/>
      <c r="AB131" s="13"/>
      <c r="AC131" s="13"/>
      <c r="AD131" s="13"/>
      <c r="AE131" s="13"/>
      <c r="AT131" s="202" t="s">
        <v>442</v>
      </c>
      <c r="AU131" s="202" t="s">
        <v>79</v>
      </c>
      <c r="AV131" s="13" t="s">
        <v>79</v>
      </c>
      <c r="AW131" s="13" t="s">
        <v>31</v>
      </c>
      <c r="AX131" s="13" t="s">
        <v>76</v>
      </c>
      <c r="AY131" s="202" t="s">
        <v>328</v>
      </c>
    </row>
    <row r="132" s="2" customFormat="1" ht="37.8" customHeight="1">
      <c r="A132" s="41"/>
      <c r="B132" s="176"/>
      <c r="C132" s="177" t="s">
        <v>183</v>
      </c>
      <c r="D132" s="177" t="s">
        <v>331</v>
      </c>
      <c r="E132" s="178" t="s">
        <v>8707</v>
      </c>
      <c r="F132" s="179" t="s">
        <v>8708</v>
      </c>
      <c r="G132" s="180" t="s">
        <v>491</v>
      </c>
      <c r="H132" s="181">
        <v>535.31600000000003</v>
      </c>
      <c r="I132" s="182"/>
      <c r="J132" s="183">
        <f>ROUND(I132*H132,2)</f>
        <v>0</v>
      </c>
      <c r="K132" s="179" t="s">
        <v>335</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9431</v>
      </c>
    </row>
    <row r="133" s="2" customFormat="1">
      <c r="A133" s="41"/>
      <c r="B133" s="42"/>
      <c r="C133" s="41"/>
      <c r="D133" s="190" t="s">
        <v>338</v>
      </c>
      <c r="E133" s="41"/>
      <c r="F133" s="191" t="s">
        <v>8710</v>
      </c>
      <c r="G133" s="41"/>
      <c r="H133" s="41"/>
      <c r="I133" s="192"/>
      <c r="J133" s="41"/>
      <c r="K133" s="41"/>
      <c r="L133" s="42"/>
      <c r="M133" s="193"/>
      <c r="N133" s="194"/>
      <c r="O133" s="75"/>
      <c r="P133" s="75"/>
      <c r="Q133" s="75"/>
      <c r="R133" s="75"/>
      <c r="S133" s="75"/>
      <c r="T133" s="76"/>
      <c r="U133" s="41"/>
      <c r="V133" s="41"/>
      <c r="W133" s="41"/>
      <c r="X133" s="41"/>
      <c r="Y133" s="41"/>
      <c r="Z133" s="41"/>
      <c r="AA133" s="41"/>
      <c r="AB133" s="41"/>
      <c r="AC133" s="41"/>
      <c r="AD133" s="41"/>
      <c r="AE133" s="41"/>
      <c r="AT133" s="22" t="s">
        <v>338</v>
      </c>
      <c r="AU133" s="22" t="s">
        <v>79</v>
      </c>
    </row>
    <row r="134" s="13" customFormat="1">
      <c r="A134" s="13"/>
      <c r="B134" s="201"/>
      <c r="C134" s="13"/>
      <c r="D134" s="195" t="s">
        <v>442</v>
      </c>
      <c r="E134" s="202" t="s">
        <v>3</v>
      </c>
      <c r="F134" s="203" t="s">
        <v>9432</v>
      </c>
      <c r="G134" s="13"/>
      <c r="H134" s="204">
        <v>465.26600000000002</v>
      </c>
      <c r="I134" s="205"/>
      <c r="J134" s="13"/>
      <c r="K134" s="13"/>
      <c r="L134" s="201"/>
      <c r="M134" s="206"/>
      <c r="N134" s="207"/>
      <c r="O134" s="207"/>
      <c r="P134" s="207"/>
      <c r="Q134" s="207"/>
      <c r="R134" s="207"/>
      <c r="S134" s="207"/>
      <c r="T134" s="208"/>
      <c r="U134" s="13"/>
      <c r="V134" s="13"/>
      <c r="W134" s="13"/>
      <c r="X134" s="13"/>
      <c r="Y134" s="13"/>
      <c r="Z134" s="13"/>
      <c r="AA134" s="13"/>
      <c r="AB134" s="13"/>
      <c r="AC134" s="13"/>
      <c r="AD134" s="13"/>
      <c r="AE134" s="13"/>
      <c r="AT134" s="202" t="s">
        <v>442</v>
      </c>
      <c r="AU134" s="202" t="s">
        <v>79</v>
      </c>
      <c r="AV134" s="13" t="s">
        <v>79</v>
      </c>
      <c r="AW134" s="13" t="s">
        <v>31</v>
      </c>
      <c r="AX134" s="13" t="s">
        <v>69</v>
      </c>
      <c r="AY134" s="202" t="s">
        <v>328</v>
      </c>
    </row>
    <row r="135" s="13" customFormat="1">
      <c r="A135" s="13"/>
      <c r="B135" s="201"/>
      <c r="C135" s="13"/>
      <c r="D135" s="195" t="s">
        <v>442</v>
      </c>
      <c r="E135" s="202" t="s">
        <v>3</v>
      </c>
      <c r="F135" s="203" t="s">
        <v>9433</v>
      </c>
      <c r="G135" s="13"/>
      <c r="H135" s="204">
        <v>70.049999999999997</v>
      </c>
      <c r="I135" s="205"/>
      <c r="J135" s="13"/>
      <c r="K135" s="13"/>
      <c r="L135" s="201"/>
      <c r="M135" s="206"/>
      <c r="N135" s="207"/>
      <c r="O135" s="207"/>
      <c r="P135" s="207"/>
      <c r="Q135" s="207"/>
      <c r="R135" s="207"/>
      <c r="S135" s="207"/>
      <c r="T135" s="208"/>
      <c r="U135" s="13"/>
      <c r="V135" s="13"/>
      <c r="W135" s="13"/>
      <c r="X135" s="13"/>
      <c r="Y135" s="13"/>
      <c r="Z135" s="13"/>
      <c r="AA135" s="13"/>
      <c r="AB135" s="13"/>
      <c r="AC135" s="13"/>
      <c r="AD135" s="13"/>
      <c r="AE135" s="13"/>
      <c r="AT135" s="202" t="s">
        <v>442</v>
      </c>
      <c r="AU135" s="202" t="s">
        <v>79</v>
      </c>
      <c r="AV135" s="13" t="s">
        <v>79</v>
      </c>
      <c r="AW135" s="13" t="s">
        <v>31</v>
      </c>
      <c r="AX135" s="13" t="s">
        <v>69</v>
      </c>
      <c r="AY135" s="202" t="s">
        <v>328</v>
      </c>
    </row>
    <row r="136" s="14" customFormat="1">
      <c r="A136" s="14"/>
      <c r="B136" s="209"/>
      <c r="C136" s="14"/>
      <c r="D136" s="195" t="s">
        <v>442</v>
      </c>
      <c r="E136" s="210" t="s">
        <v>3</v>
      </c>
      <c r="F136" s="211" t="s">
        <v>452</v>
      </c>
      <c r="G136" s="14"/>
      <c r="H136" s="212">
        <v>535.31600000000003</v>
      </c>
      <c r="I136" s="213"/>
      <c r="J136" s="14"/>
      <c r="K136" s="14"/>
      <c r="L136" s="209"/>
      <c r="M136" s="214"/>
      <c r="N136" s="215"/>
      <c r="O136" s="215"/>
      <c r="P136" s="215"/>
      <c r="Q136" s="215"/>
      <c r="R136" s="215"/>
      <c r="S136" s="215"/>
      <c r="T136" s="216"/>
      <c r="U136" s="14"/>
      <c r="V136" s="14"/>
      <c r="W136" s="14"/>
      <c r="X136" s="14"/>
      <c r="Y136" s="14"/>
      <c r="Z136" s="14"/>
      <c r="AA136" s="14"/>
      <c r="AB136" s="14"/>
      <c r="AC136" s="14"/>
      <c r="AD136" s="14"/>
      <c r="AE136" s="14"/>
      <c r="AT136" s="210" t="s">
        <v>442</v>
      </c>
      <c r="AU136" s="210" t="s">
        <v>79</v>
      </c>
      <c r="AV136" s="14" t="s">
        <v>113</v>
      </c>
      <c r="AW136" s="14" t="s">
        <v>31</v>
      </c>
      <c r="AX136" s="14" t="s">
        <v>76</v>
      </c>
      <c r="AY136" s="210" t="s">
        <v>328</v>
      </c>
    </row>
    <row r="137" s="2" customFormat="1" ht="37.8" customHeight="1">
      <c r="A137" s="41"/>
      <c r="B137" s="176"/>
      <c r="C137" s="177" t="s">
        <v>235</v>
      </c>
      <c r="D137" s="177" t="s">
        <v>331</v>
      </c>
      <c r="E137" s="178" t="s">
        <v>8713</v>
      </c>
      <c r="F137" s="179" t="s">
        <v>8714</v>
      </c>
      <c r="G137" s="180" t="s">
        <v>491</v>
      </c>
      <c r="H137" s="181">
        <v>5353.1599999999999</v>
      </c>
      <c r="I137" s="182"/>
      <c r="J137" s="183">
        <f>ROUND(I137*H137,2)</f>
        <v>0</v>
      </c>
      <c r="K137" s="179" t="s">
        <v>335</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79</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9434</v>
      </c>
    </row>
    <row r="138" s="2" customFormat="1">
      <c r="A138" s="41"/>
      <c r="B138" s="42"/>
      <c r="C138" s="41"/>
      <c r="D138" s="190" t="s">
        <v>338</v>
      </c>
      <c r="E138" s="41"/>
      <c r="F138" s="191" t="s">
        <v>8716</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79</v>
      </c>
    </row>
    <row r="139" s="13" customFormat="1">
      <c r="A139" s="13"/>
      <c r="B139" s="201"/>
      <c r="C139" s="13"/>
      <c r="D139" s="195" t="s">
        <v>442</v>
      </c>
      <c r="E139" s="202" t="s">
        <v>3</v>
      </c>
      <c r="F139" s="203" t="s">
        <v>9435</v>
      </c>
      <c r="G139" s="13"/>
      <c r="H139" s="204">
        <v>5353.1599999999999</v>
      </c>
      <c r="I139" s="205"/>
      <c r="J139" s="13"/>
      <c r="K139" s="13"/>
      <c r="L139" s="201"/>
      <c r="M139" s="206"/>
      <c r="N139" s="207"/>
      <c r="O139" s="207"/>
      <c r="P139" s="207"/>
      <c r="Q139" s="207"/>
      <c r="R139" s="207"/>
      <c r="S139" s="207"/>
      <c r="T139" s="208"/>
      <c r="U139" s="13"/>
      <c r="V139" s="13"/>
      <c r="W139" s="13"/>
      <c r="X139" s="13"/>
      <c r="Y139" s="13"/>
      <c r="Z139" s="13"/>
      <c r="AA139" s="13"/>
      <c r="AB139" s="13"/>
      <c r="AC139" s="13"/>
      <c r="AD139" s="13"/>
      <c r="AE139" s="13"/>
      <c r="AT139" s="202" t="s">
        <v>442</v>
      </c>
      <c r="AU139" s="202" t="s">
        <v>79</v>
      </c>
      <c r="AV139" s="13" t="s">
        <v>79</v>
      </c>
      <c r="AW139" s="13" t="s">
        <v>31</v>
      </c>
      <c r="AX139" s="13" t="s">
        <v>76</v>
      </c>
      <c r="AY139" s="202" t="s">
        <v>328</v>
      </c>
    </row>
    <row r="140" s="2" customFormat="1" ht="16.5" customHeight="1">
      <c r="A140" s="41"/>
      <c r="B140" s="176"/>
      <c r="C140" s="177" t="s">
        <v>239</v>
      </c>
      <c r="D140" s="177" t="s">
        <v>331</v>
      </c>
      <c r="E140" s="178" t="s">
        <v>506</v>
      </c>
      <c r="F140" s="179" t="s">
        <v>507</v>
      </c>
      <c r="G140" s="180" t="s">
        <v>491</v>
      </c>
      <c r="H140" s="181">
        <v>70.049999999999997</v>
      </c>
      <c r="I140" s="182"/>
      <c r="J140" s="183">
        <f>ROUND(I140*H140,2)</f>
        <v>0</v>
      </c>
      <c r="K140" s="179" t="s">
        <v>335</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79</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9436</v>
      </c>
    </row>
    <row r="141" s="2" customFormat="1">
      <c r="A141" s="41"/>
      <c r="B141" s="42"/>
      <c r="C141" s="41"/>
      <c r="D141" s="190" t="s">
        <v>338</v>
      </c>
      <c r="E141" s="41"/>
      <c r="F141" s="191" t="s">
        <v>509</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338</v>
      </c>
      <c r="AU141" s="22" t="s">
        <v>79</v>
      </c>
    </row>
    <row r="142" s="13" customFormat="1">
      <c r="A142" s="13"/>
      <c r="B142" s="201"/>
      <c r="C142" s="13"/>
      <c r="D142" s="195" t="s">
        <v>442</v>
      </c>
      <c r="E142" s="202" t="s">
        <v>3</v>
      </c>
      <c r="F142" s="203" t="s">
        <v>9433</v>
      </c>
      <c r="G142" s="13"/>
      <c r="H142" s="204">
        <v>70.049999999999997</v>
      </c>
      <c r="I142" s="205"/>
      <c r="J142" s="13"/>
      <c r="K142" s="13"/>
      <c r="L142" s="201"/>
      <c r="M142" s="206"/>
      <c r="N142" s="207"/>
      <c r="O142" s="207"/>
      <c r="P142" s="207"/>
      <c r="Q142" s="207"/>
      <c r="R142" s="207"/>
      <c r="S142" s="207"/>
      <c r="T142" s="208"/>
      <c r="U142" s="13"/>
      <c r="V142" s="13"/>
      <c r="W142" s="13"/>
      <c r="X142" s="13"/>
      <c r="Y142" s="13"/>
      <c r="Z142" s="13"/>
      <c r="AA142" s="13"/>
      <c r="AB142" s="13"/>
      <c r="AC142" s="13"/>
      <c r="AD142" s="13"/>
      <c r="AE142" s="13"/>
      <c r="AT142" s="202" t="s">
        <v>442</v>
      </c>
      <c r="AU142" s="202" t="s">
        <v>79</v>
      </c>
      <c r="AV142" s="13" t="s">
        <v>79</v>
      </c>
      <c r="AW142" s="13" t="s">
        <v>31</v>
      </c>
      <c r="AX142" s="13" t="s">
        <v>69</v>
      </c>
      <c r="AY142" s="202" t="s">
        <v>328</v>
      </c>
    </row>
    <row r="143" s="14" customFormat="1">
      <c r="A143" s="14"/>
      <c r="B143" s="209"/>
      <c r="C143" s="14"/>
      <c r="D143" s="195" t="s">
        <v>442</v>
      </c>
      <c r="E143" s="210" t="s">
        <v>3</v>
      </c>
      <c r="F143" s="211" t="s">
        <v>452</v>
      </c>
      <c r="G143" s="14"/>
      <c r="H143" s="212">
        <v>70.049999999999997</v>
      </c>
      <c r="I143" s="213"/>
      <c r="J143" s="14"/>
      <c r="K143" s="14"/>
      <c r="L143" s="209"/>
      <c r="M143" s="214"/>
      <c r="N143" s="215"/>
      <c r="O143" s="215"/>
      <c r="P143" s="215"/>
      <c r="Q143" s="215"/>
      <c r="R143" s="215"/>
      <c r="S143" s="215"/>
      <c r="T143" s="216"/>
      <c r="U143" s="14"/>
      <c r="V143" s="14"/>
      <c r="W143" s="14"/>
      <c r="X143" s="14"/>
      <c r="Y143" s="14"/>
      <c r="Z143" s="14"/>
      <c r="AA143" s="14"/>
      <c r="AB143" s="14"/>
      <c r="AC143" s="14"/>
      <c r="AD143" s="14"/>
      <c r="AE143" s="14"/>
      <c r="AT143" s="210" t="s">
        <v>442</v>
      </c>
      <c r="AU143" s="210" t="s">
        <v>79</v>
      </c>
      <c r="AV143" s="14" t="s">
        <v>113</v>
      </c>
      <c r="AW143" s="14" t="s">
        <v>31</v>
      </c>
      <c r="AX143" s="14" t="s">
        <v>76</v>
      </c>
      <c r="AY143" s="210" t="s">
        <v>328</v>
      </c>
    </row>
    <row r="144" s="2" customFormat="1" ht="24.15" customHeight="1">
      <c r="A144" s="41"/>
      <c r="B144" s="176"/>
      <c r="C144" s="177" t="s">
        <v>9</v>
      </c>
      <c r="D144" s="177" t="s">
        <v>331</v>
      </c>
      <c r="E144" s="178" t="s">
        <v>513</v>
      </c>
      <c r="F144" s="179" t="s">
        <v>514</v>
      </c>
      <c r="G144" s="180" t="s">
        <v>439</v>
      </c>
      <c r="H144" s="181">
        <v>958.29999999999995</v>
      </c>
      <c r="I144" s="182"/>
      <c r="J144" s="183">
        <f>ROUND(I144*H144,2)</f>
        <v>0</v>
      </c>
      <c r="K144" s="179" t="s">
        <v>335</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9437</v>
      </c>
    </row>
    <row r="145" s="2" customFormat="1">
      <c r="A145" s="41"/>
      <c r="B145" s="42"/>
      <c r="C145" s="41"/>
      <c r="D145" s="190" t="s">
        <v>338</v>
      </c>
      <c r="E145" s="41"/>
      <c r="F145" s="191" t="s">
        <v>516</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338</v>
      </c>
      <c r="AU145" s="22" t="s">
        <v>79</v>
      </c>
    </row>
    <row r="146" s="13" customFormat="1">
      <c r="A146" s="13"/>
      <c r="B146" s="201"/>
      <c r="C146" s="13"/>
      <c r="D146" s="195" t="s">
        <v>442</v>
      </c>
      <c r="E146" s="202" t="s">
        <v>3</v>
      </c>
      <c r="F146" s="203" t="s">
        <v>9438</v>
      </c>
      <c r="G146" s="13"/>
      <c r="H146" s="204">
        <v>17.239999999999998</v>
      </c>
      <c r="I146" s="205"/>
      <c r="J146" s="13"/>
      <c r="K146" s="13"/>
      <c r="L146" s="201"/>
      <c r="M146" s="206"/>
      <c r="N146" s="207"/>
      <c r="O146" s="207"/>
      <c r="P146" s="207"/>
      <c r="Q146" s="207"/>
      <c r="R146" s="207"/>
      <c r="S146" s="207"/>
      <c r="T146" s="208"/>
      <c r="U146" s="13"/>
      <c r="V146" s="13"/>
      <c r="W146" s="13"/>
      <c r="X146" s="13"/>
      <c r="Y146" s="13"/>
      <c r="Z146" s="13"/>
      <c r="AA146" s="13"/>
      <c r="AB146" s="13"/>
      <c r="AC146" s="13"/>
      <c r="AD146" s="13"/>
      <c r="AE146" s="13"/>
      <c r="AT146" s="202" t="s">
        <v>442</v>
      </c>
      <c r="AU146" s="202" t="s">
        <v>79</v>
      </c>
      <c r="AV146" s="13" t="s">
        <v>79</v>
      </c>
      <c r="AW146" s="13" t="s">
        <v>31</v>
      </c>
      <c r="AX146" s="13" t="s">
        <v>69</v>
      </c>
      <c r="AY146" s="202" t="s">
        <v>328</v>
      </c>
    </row>
    <row r="147" s="13" customFormat="1">
      <c r="A147" s="13"/>
      <c r="B147" s="201"/>
      <c r="C147" s="13"/>
      <c r="D147" s="195" t="s">
        <v>442</v>
      </c>
      <c r="E147" s="202" t="s">
        <v>3</v>
      </c>
      <c r="F147" s="203" t="s">
        <v>9439</v>
      </c>
      <c r="G147" s="13"/>
      <c r="H147" s="204">
        <v>212.25</v>
      </c>
      <c r="I147" s="205"/>
      <c r="J147" s="13"/>
      <c r="K147" s="13"/>
      <c r="L147" s="201"/>
      <c r="M147" s="206"/>
      <c r="N147" s="207"/>
      <c r="O147" s="207"/>
      <c r="P147" s="207"/>
      <c r="Q147" s="207"/>
      <c r="R147" s="207"/>
      <c r="S147" s="207"/>
      <c r="T147" s="208"/>
      <c r="U147" s="13"/>
      <c r="V147" s="13"/>
      <c r="W147" s="13"/>
      <c r="X147" s="13"/>
      <c r="Y147" s="13"/>
      <c r="Z147" s="13"/>
      <c r="AA147" s="13"/>
      <c r="AB147" s="13"/>
      <c r="AC147" s="13"/>
      <c r="AD147" s="13"/>
      <c r="AE147" s="13"/>
      <c r="AT147" s="202" t="s">
        <v>442</v>
      </c>
      <c r="AU147" s="202" t="s">
        <v>79</v>
      </c>
      <c r="AV147" s="13" t="s">
        <v>79</v>
      </c>
      <c r="AW147" s="13" t="s">
        <v>31</v>
      </c>
      <c r="AX147" s="13" t="s">
        <v>69</v>
      </c>
      <c r="AY147" s="202" t="s">
        <v>328</v>
      </c>
    </row>
    <row r="148" s="13" customFormat="1">
      <c r="A148" s="13"/>
      <c r="B148" s="201"/>
      <c r="C148" s="13"/>
      <c r="D148" s="195" t="s">
        <v>442</v>
      </c>
      <c r="E148" s="202" t="s">
        <v>3</v>
      </c>
      <c r="F148" s="203" t="s">
        <v>9440</v>
      </c>
      <c r="G148" s="13"/>
      <c r="H148" s="204">
        <v>117.90000000000001</v>
      </c>
      <c r="I148" s="205"/>
      <c r="J148" s="13"/>
      <c r="K148" s="13"/>
      <c r="L148" s="201"/>
      <c r="M148" s="206"/>
      <c r="N148" s="207"/>
      <c r="O148" s="207"/>
      <c r="P148" s="207"/>
      <c r="Q148" s="207"/>
      <c r="R148" s="207"/>
      <c r="S148" s="207"/>
      <c r="T148" s="208"/>
      <c r="U148" s="13"/>
      <c r="V148" s="13"/>
      <c r="W148" s="13"/>
      <c r="X148" s="13"/>
      <c r="Y148" s="13"/>
      <c r="Z148" s="13"/>
      <c r="AA148" s="13"/>
      <c r="AB148" s="13"/>
      <c r="AC148" s="13"/>
      <c r="AD148" s="13"/>
      <c r="AE148" s="13"/>
      <c r="AT148" s="202" t="s">
        <v>442</v>
      </c>
      <c r="AU148" s="202" t="s">
        <v>79</v>
      </c>
      <c r="AV148" s="13" t="s">
        <v>79</v>
      </c>
      <c r="AW148" s="13" t="s">
        <v>31</v>
      </c>
      <c r="AX148" s="13" t="s">
        <v>69</v>
      </c>
      <c r="AY148" s="202" t="s">
        <v>328</v>
      </c>
    </row>
    <row r="149" s="13" customFormat="1">
      <c r="A149" s="13"/>
      <c r="B149" s="201"/>
      <c r="C149" s="13"/>
      <c r="D149" s="195" t="s">
        <v>442</v>
      </c>
      <c r="E149" s="202" t="s">
        <v>3</v>
      </c>
      <c r="F149" s="203" t="s">
        <v>9441</v>
      </c>
      <c r="G149" s="13"/>
      <c r="H149" s="204">
        <v>115.91</v>
      </c>
      <c r="I149" s="205"/>
      <c r="J149" s="13"/>
      <c r="K149" s="13"/>
      <c r="L149" s="201"/>
      <c r="M149" s="206"/>
      <c r="N149" s="207"/>
      <c r="O149" s="207"/>
      <c r="P149" s="207"/>
      <c r="Q149" s="207"/>
      <c r="R149" s="207"/>
      <c r="S149" s="207"/>
      <c r="T149" s="208"/>
      <c r="U149" s="13"/>
      <c r="V149" s="13"/>
      <c r="W149" s="13"/>
      <c r="X149" s="13"/>
      <c r="Y149" s="13"/>
      <c r="Z149" s="13"/>
      <c r="AA149" s="13"/>
      <c r="AB149" s="13"/>
      <c r="AC149" s="13"/>
      <c r="AD149" s="13"/>
      <c r="AE149" s="13"/>
      <c r="AT149" s="202" t="s">
        <v>442</v>
      </c>
      <c r="AU149" s="202" t="s">
        <v>79</v>
      </c>
      <c r="AV149" s="13" t="s">
        <v>79</v>
      </c>
      <c r="AW149" s="13" t="s">
        <v>31</v>
      </c>
      <c r="AX149" s="13" t="s">
        <v>69</v>
      </c>
      <c r="AY149" s="202" t="s">
        <v>328</v>
      </c>
    </row>
    <row r="150" s="13" customFormat="1">
      <c r="A150" s="13"/>
      <c r="B150" s="201"/>
      <c r="C150" s="13"/>
      <c r="D150" s="195" t="s">
        <v>442</v>
      </c>
      <c r="E150" s="202" t="s">
        <v>3</v>
      </c>
      <c r="F150" s="203" t="s">
        <v>9442</v>
      </c>
      <c r="G150" s="13"/>
      <c r="H150" s="204">
        <v>495</v>
      </c>
      <c r="I150" s="205"/>
      <c r="J150" s="13"/>
      <c r="K150" s="13"/>
      <c r="L150" s="201"/>
      <c r="M150" s="206"/>
      <c r="N150" s="207"/>
      <c r="O150" s="207"/>
      <c r="P150" s="207"/>
      <c r="Q150" s="207"/>
      <c r="R150" s="207"/>
      <c r="S150" s="207"/>
      <c r="T150" s="208"/>
      <c r="U150" s="13"/>
      <c r="V150" s="13"/>
      <c r="W150" s="13"/>
      <c r="X150" s="13"/>
      <c r="Y150" s="13"/>
      <c r="Z150" s="13"/>
      <c r="AA150" s="13"/>
      <c r="AB150" s="13"/>
      <c r="AC150" s="13"/>
      <c r="AD150" s="13"/>
      <c r="AE150" s="13"/>
      <c r="AT150" s="202" t="s">
        <v>442</v>
      </c>
      <c r="AU150" s="202" t="s">
        <v>79</v>
      </c>
      <c r="AV150" s="13" t="s">
        <v>79</v>
      </c>
      <c r="AW150" s="13" t="s">
        <v>31</v>
      </c>
      <c r="AX150" s="13" t="s">
        <v>69</v>
      </c>
      <c r="AY150" s="202" t="s">
        <v>328</v>
      </c>
    </row>
    <row r="151" s="14" customFormat="1">
      <c r="A151" s="14"/>
      <c r="B151" s="209"/>
      <c r="C151" s="14"/>
      <c r="D151" s="195" t="s">
        <v>442</v>
      </c>
      <c r="E151" s="210" t="s">
        <v>3</v>
      </c>
      <c r="F151" s="211" t="s">
        <v>452</v>
      </c>
      <c r="G151" s="14"/>
      <c r="H151" s="212">
        <v>958.29999999999995</v>
      </c>
      <c r="I151" s="213"/>
      <c r="J151" s="14"/>
      <c r="K151" s="14"/>
      <c r="L151" s="209"/>
      <c r="M151" s="214"/>
      <c r="N151" s="215"/>
      <c r="O151" s="215"/>
      <c r="P151" s="215"/>
      <c r="Q151" s="215"/>
      <c r="R151" s="215"/>
      <c r="S151" s="215"/>
      <c r="T151" s="216"/>
      <c r="U151" s="14"/>
      <c r="V151" s="14"/>
      <c r="W151" s="14"/>
      <c r="X151" s="14"/>
      <c r="Y151" s="14"/>
      <c r="Z151" s="14"/>
      <c r="AA151" s="14"/>
      <c r="AB151" s="14"/>
      <c r="AC151" s="14"/>
      <c r="AD151" s="14"/>
      <c r="AE151" s="14"/>
      <c r="AT151" s="210" t="s">
        <v>442</v>
      </c>
      <c r="AU151" s="210" t="s">
        <v>79</v>
      </c>
      <c r="AV151" s="14" t="s">
        <v>113</v>
      </c>
      <c r="AW151" s="14" t="s">
        <v>31</v>
      </c>
      <c r="AX151" s="14" t="s">
        <v>76</v>
      </c>
      <c r="AY151" s="210" t="s">
        <v>328</v>
      </c>
    </row>
    <row r="152" s="12" customFormat="1" ht="22.8" customHeight="1">
      <c r="A152" s="12"/>
      <c r="B152" s="163"/>
      <c r="C152" s="12"/>
      <c r="D152" s="164" t="s">
        <v>68</v>
      </c>
      <c r="E152" s="174" t="s">
        <v>79</v>
      </c>
      <c r="F152" s="174" t="s">
        <v>525</v>
      </c>
      <c r="G152" s="12"/>
      <c r="H152" s="12"/>
      <c r="I152" s="166"/>
      <c r="J152" s="175">
        <f>BK152</f>
        <v>0</v>
      </c>
      <c r="K152" s="12"/>
      <c r="L152" s="163"/>
      <c r="M152" s="168"/>
      <c r="N152" s="169"/>
      <c r="O152" s="169"/>
      <c r="P152" s="170">
        <f>SUM(P153:P167)</f>
        <v>0</v>
      </c>
      <c r="Q152" s="169"/>
      <c r="R152" s="170">
        <f>SUM(R153:R167)</f>
        <v>16.434799600000002</v>
      </c>
      <c r="S152" s="169"/>
      <c r="T152" s="171">
        <f>SUM(T153:T167)</f>
        <v>0</v>
      </c>
      <c r="U152" s="12"/>
      <c r="V152" s="12"/>
      <c r="W152" s="12"/>
      <c r="X152" s="12"/>
      <c r="Y152" s="12"/>
      <c r="Z152" s="12"/>
      <c r="AA152" s="12"/>
      <c r="AB152" s="12"/>
      <c r="AC152" s="12"/>
      <c r="AD152" s="12"/>
      <c r="AE152" s="12"/>
      <c r="AR152" s="164" t="s">
        <v>76</v>
      </c>
      <c r="AT152" s="172" t="s">
        <v>68</v>
      </c>
      <c r="AU152" s="172" t="s">
        <v>76</v>
      </c>
      <c r="AY152" s="164" t="s">
        <v>328</v>
      </c>
      <c r="BK152" s="173">
        <f>SUM(BK153:BK167)</f>
        <v>0</v>
      </c>
    </row>
    <row r="153" s="2" customFormat="1" ht="33" customHeight="1">
      <c r="A153" s="41"/>
      <c r="B153" s="176"/>
      <c r="C153" s="177" t="s">
        <v>505</v>
      </c>
      <c r="D153" s="177" t="s">
        <v>331</v>
      </c>
      <c r="E153" s="178" t="s">
        <v>527</v>
      </c>
      <c r="F153" s="179" t="s">
        <v>528</v>
      </c>
      <c r="G153" s="180" t="s">
        <v>491</v>
      </c>
      <c r="H153" s="181">
        <v>4.2560000000000002</v>
      </c>
      <c r="I153" s="182"/>
      <c r="J153" s="183">
        <f>ROUND(I153*H153,2)</f>
        <v>0</v>
      </c>
      <c r="K153" s="179" t="s">
        <v>335</v>
      </c>
      <c r="L153" s="42"/>
      <c r="M153" s="184" t="s">
        <v>3</v>
      </c>
      <c r="N153" s="185" t="s">
        <v>40</v>
      </c>
      <c r="O153" s="75"/>
      <c r="P153" s="186">
        <f>O153*H153</f>
        <v>0</v>
      </c>
      <c r="Q153" s="186">
        <v>1.665</v>
      </c>
      <c r="R153" s="186">
        <f>Q153*H153</f>
        <v>7.0862400000000001</v>
      </c>
      <c r="S153" s="186">
        <v>0</v>
      </c>
      <c r="T153" s="187">
        <f>S153*H153</f>
        <v>0</v>
      </c>
      <c r="U153" s="41"/>
      <c r="V153" s="41"/>
      <c r="W153" s="41"/>
      <c r="X153" s="41"/>
      <c r="Y153" s="41"/>
      <c r="Z153" s="41"/>
      <c r="AA153" s="41"/>
      <c r="AB153" s="41"/>
      <c r="AC153" s="41"/>
      <c r="AD153" s="41"/>
      <c r="AE153" s="41"/>
      <c r="AR153" s="188" t="s">
        <v>113</v>
      </c>
      <c r="AT153" s="188" t="s">
        <v>331</v>
      </c>
      <c r="AU153" s="188" t="s">
        <v>79</v>
      </c>
      <c r="AY153" s="22" t="s">
        <v>328</v>
      </c>
      <c r="BE153" s="189">
        <f>IF(N153="základní",J153,0)</f>
        <v>0</v>
      </c>
      <c r="BF153" s="189">
        <f>IF(N153="snížená",J153,0)</f>
        <v>0</v>
      </c>
      <c r="BG153" s="189">
        <f>IF(N153="zákl. přenesená",J153,0)</f>
        <v>0</v>
      </c>
      <c r="BH153" s="189">
        <f>IF(N153="sníž. přenesená",J153,0)</f>
        <v>0</v>
      </c>
      <c r="BI153" s="189">
        <f>IF(N153="nulová",J153,0)</f>
        <v>0</v>
      </c>
      <c r="BJ153" s="22" t="s">
        <v>76</v>
      </c>
      <c r="BK153" s="189">
        <f>ROUND(I153*H153,2)</f>
        <v>0</v>
      </c>
      <c r="BL153" s="22" t="s">
        <v>113</v>
      </c>
      <c r="BM153" s="188" t="s">
        <v>9443</v>
      </c>
    </row>
    <row r="154" s="2" customFormat="1">
      <c r="A154" s="41"/>
      <c r="B154" s="42"/>
      <c r="C154" s="41"/>
      <c r="D154" s="190" t="s">
        <v>338</v>
      </c>
      <c r="E154" s="41"/>
      <c r="F154" s="191" t="s">
        <v>530</v>
      </c>
      <c r="G154" s="41"/>
      <c r="H154" s="41"/>
      <c r="I154" s="192"/>
      <c r="J154" s="41"/>
      <c r="K154" s="41"/>
      <c r="L154" s="42"/>
      <c r="M154" s="193"/>
      <c r="N154" s="194"/>
      <c r="O154" s="75"/>
      <c r="P154" s="75"/>
      <c r="Q154" s="75"/>
      <c r="R154" s="75"/>
      <c r="S154" s="75"/>
      <c r="T154" s="76"/>
      <c r="U154" s="41"/>
      <c r="V154" s="41"/>
      <c r="W154" s="41"/>
      <c r="X154" s="41"/>
      <c r="Y154" s="41"/>
      <c r="Z154" s="41"/>
      <c r="AA154" s="41"/>
      <c r="AB154" s="41"/>
      <c r="AC154" s="41"/>
      <c r="AD154" s="41"/>
      <c r="AE154" s="41"/>
      <c r="AT154" s="22" t="s">
        <v>338</v>
      </c>
      <c r="AU154" s="22" t="s">
        <v>79</v>
      </c>
    </row>
    <row r="155" s="13" customFormat="1">
      <c r="A155" s="13"/>
      <c r="B155" s="201"/>
      <c r="C155" s="13"/>
      <c r="D155" s="195" t="s">
        <v>442</v>
      </c>
      <c r="E155" s="202" t="s">
        <v>3</v>
      </c>
      <c r="F155" s="203" t="s">
        <v>9444</v>
      </c>
      <c r="G155" s="13"/>
      <c r="H155" s="204">
        <v>4.2560000000000002</v>
      </c>
      <c r="I155" s="205"/>
      <c r="J155" s="13"/>
      <c r="K155" s="13"/>
      <c r="L155" s="201"/>
      <c r="M155" s="206"/>
      <c r="N155" s="207"/>
      <c r="O155" s="207"/>
      <c r="P155" s="207"/>
      <c r="Q155" s="207"/>
      <c r="R155" s="207"/>
      <c r="S155" s="207"/>
      <c r="T155" s="208"/>
      <c r="U155" s="13"/>
      <c r="V155" s="13"/>
      <c r="W155" s="13"/>
      <c r="X155" s="13"/>
      <c r="Y155" s="13"/>
      <c r="Z155" s="13"/>
      <c r="AA155" s="13"/>
      <c r="AB155" s="13"/>
      <c r="AC155" s="13"/>
      <c r="AD155" s="13"/>
      <c r="AE155" s="13"/>
      <c r="AT155" s="202" t="s">
        <v>442</v>
      </c>
      <c r="AU155" s="202" t="s">
        <v>79</v>
      </c>
      <c r="AV155" s="13" t="s">
        <v>79</v>
      </c>
      <c r="AW155" s="13" t="s">
        <v>31</v>
      </c>
      <c r="AX155" s="13" t="s">
        <v>76</v>
      </c>
      <c r="AY155" s="202" t="s">
        <v>328</v>
      </c>
    </row>
    <row r="156" s="2" customFormat="1" ht="33" customHeight="1">
      <c r="A156" s="41"/>
      <c r="B156" s="176"/>
      <c r="C156" s="177" t="s">
        <v>512</v>
      </c>
      <c r="D156" s="177" t="s">
        <v>331</v>
      </c>
      <c r="E156" s="178" t="s">
        <v>533</v>
      </c>
      <c r="F156" s="179" t="s">
        <v>534</v>
      </c>
      <c r="G156" s="180" t="s">
        <v>439</v>
      </c>
      <c r="H156" s="181">
        <v>50.539999999999999</v>
      </c>
      <c r="I156" s="182"/>
      <c r="J156" s="183">
        <f>ROUND(I156*H156,2)</f>
        <v>0</v>
      </c>
      <c r="K156" s="179" t="s">
        <v>335</v>
      </c>
      <c r="L156" s="42"/>
      <c r="M156" s="184" t="s">
        <v>3</v>
      </c>
      <c r="N156" s="185" t="s">
        <v>40</v>
      </c>
      <c r="O156" s="75"/>
      <c r="P156" s="186">
        <f>O156*H156</f>
        <v>0</v>
      </c>
      <c r="Q156" s="186">
        <v>0.00031</v>
      </c>
      <c r="R156" s="186">
        <f>Q156*H156</f>
        <v>0.015667400000000001</v>
      </c>
      <c r="S156" s="186">
        <v>0</v>
      </c>
      <c r="T156" s="187">
        <f>S156*H156</f>
        <v>0</v>
      </c>
      <c r="U156" s="41"/>
      <c r="V156" s="41"/>
      <c r="W156" s="41"/>
      <c r="X156" s="41"/>
      <c r="Y156" s="41"/>
      <c r="Z156" s="41"/>
      <c r="AA156" s="41"/>
      <c r="AB156" s="41"/>
      <c r="AC156" s="41"/>
      <c r="AD156" s="41"/>
      <c r="AE156" s="41"/>
      <c r="AR156" s="188" t="s">
        <v>113</v>
      </c>
      <c r="AT156" s="188" t="s">
        <v>331</v>
      </c>
      <c r="AU156" s="188" t="s">
        <v>79</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9445</v>
      </c>
    </row>
    <row r="157" s="2" customFormat="1">
      <c r="A157" s="41"/>
      <c r="B157" s="42"/>
      <c r="C157" s="41"/>
      <c r="D157" s="190" t="s">
        <v>338</v>
      </c>
      <c r="E157" s="41"/>
      <c r="F157" s="191" t="s">
        <v>536</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79</v>
      </c>
    </row>
    <row r="158" s="13" customFormat="1">
      <c r="A158" s="13"/>
      <c r="B158" s="201"/>
      <c r="C158" s="13"/>
      <c r="D158" s="195" t="s">
        <v>442</v>
      </c>
      <c r="E158" s="202" t="s">
        <v>3</v>
      </c>
      <c r="F158" s="203" t="s">
        <v>9446</v>
      </c>
      <c r="G158" s="13"/>
      <c r="H158" s="204">
        <v>50.539999999999999</v>
      </c>
      <c r="I158" s="205"/>
      <c r="J158" s="13"/>
      <c r="K158" s="13"/>
      <c r="L158" s="201"/>
      <c r="M158" s="206"/>
      <c r="N158" s="207"/>
      <c r="O158" s="207"/>
      <c r="P158" s="207"/>
      <c r="Q158" s="207"/>
      <c r="R158" s="207"/>
      <c r="S158" s="207"/>
      <c r="T158" s="208"/>
      <c r="U158" s="13"/>
      <c r="V158" s="13"/>
      <c r="W158" s="13"/>
      <c r="X158" s="13"/>
      <c r="Y158" s="13"/>
      <c r="Z158" s="13"/>
      <c r="AA158" s="13"/>
      <c r="AB158" s="13"/>
      <c r="AC158" s="13"/>
      <c r="AD158" s="13"/>
      <c r="AE158" s="13"/>
      <c r="AT158" s="202" t="s">
        <v>442</v>
      </c>
      <c r="AU158" s="202" t="s">
        <v>79</v>
      </c>
      <c r="AV158" s="13" t="s">
        <v>79</v>
      </c>
      <c r="AW158" s="13" t="s">
        <v>31</v>
      </c>
      <c r="AX158" s="13" t="s">
        <v>76</v>
      </c>
      <c r="AY158" s="202" t="s">
        <v>328</v>
      </c>
    </row>
    <row r="159" s="2" customFormat="1" ht="24.15" customHeight="1">
      <c r="A159" s="41"/>
      <c r="B159" s="176"/>
      <c r="C159" s="224" t="s">
        <v>526</v>
      </c>
      <c r="D159" s="224" t="s">
        <v>539</v>
      </c>
      <c r="E159" s="225" t="s">
        <v>540</v>
      </c>
      <c r="F159" s="226" t="s">
        <v>541</v>
      </c>
      <c r="G159" s="227" t="s">
        <v>439</v>
      </c>
      <c r="H159" s="228">
        <v>37.320999999999998</v>
      </c>
      <c r="I159" s="229"/>
      <c r="J159" s="230">
        <f>ROUND(I159*H159,2)</f>
        <v>0</v>
      </c>
      <c r="K159" s="226" t="s">
        <v>335</v>
      </c>
      <c r="L159" s="231"/>
      <c r="M159" s="232" t="s">
        <v>3</v>
      </c>
      <c r="N159" s="233" t="s">
        <v>40</v>
      </c>
      <c r="O159" s="75"/>
      <c r="P159" s="186">
        <f>O159*H159</f>
        <v>0</v>
      </c>
      <c r="Q159" s="186">
        <v>0.00020000000000000001</v>
      </c>
      <c r="R159" s="186">
        <f>Q159*H159</f>
        <v>0.0074641999999999998</v>
      </c>
      <c r="S159" s="186">
        <v>0</v>
      </c>
      <c r="T159" s="187">
        <f>S159*H159</f>
        <v>0</v>
      </c>
      <c r="U159" s="41"/>
      <c r="V159" s="41"/>
      <c r="W159" s="41"/>
      <c r="X159" s="41"/>
      <c r="Y159" s="41"/>
      <c r="Z159" s="41"/>
      <c r="AA159" s="41"/>
      <c r="AB159" s="41"/>
      <c r="AC159" s="41"/>
      <c r="AD159" s="41"/>
      <c r="AE159" s="41"/>
      <c r="AR159" s="188" t="s">
        <v>171</v>
      </c>
      <c r="AT159" s="188" t="s">
        <v>539</v>
      </c>
      <c r="AU159" s="188" t="s">
        <v>79</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9447</v>
      </c>
    </row>
    <row r="160" s="13" customFormat="1">
      <c r="A160" s="13"/>
      <c r="B160" s="201"/>
      <c r="C160" s="13"/>
      <c r="D160" s="195" t="s">
        <v>442</v>
      </c>
      <c r="E160" s="202" t="s">
        <v>3</v>
      </c>
      <c r="F160" s="203" t="s">
        <v>9448</v>
      </c>
      <c r="G160" s="13"/>
      <c r="H160" s="204">
        <v>31.507999999999999</v>
      </c>
      <c r="I160" s="205"/>
      <c r="J160" s="13"/>
      <c r="K160" s="13"/>
      <c r="L160" s="201"/>
      <c r="M160" s="206"/>
      <c r="N160" s="207"/>
      <c r="O160" s="207"/>
      <c r="P160" s="207"/>
      <c r="Q160" s="207"/>
      <c r="R160" s="207"/>
      <c r="S160" s="207"/>
      <c r="T160" s="208"/>
      <c r="U160" s="13"/>
      <c r="V160" s="13"/>
      <c r="W160" s="13"/>
      <c r="X160" s="13"/>
      <c r="Y160" s="13"/>
      <c r="Z160" s="13"/>
      <c r="AA160" s="13"/>
      <c r="AB160" s="13"/>
      <c r="AC160" s="13"/>
      <c r="AD160" s="13"/>
      <c r="AE160" s="13"/>
      <c r="AT160" s="202" t="s">
        <v>442</v>
      </c>
      <c r="AU160" s="202" t="s">
        <v>79</v>
      </c>
      <c r="AV160" s="13" t="s">
        <v>79</v>
      </c>
      <c r="AW160" s="13" t="s">
        <v>31</v>
      </c>
      <c r="AX160" s="13" t="s">
        <v>69</v>
      </c>
      <c r="AY160" s="202" t="s">
        <v>328</v>
      </c>
    </row>
    <row r="161" s="13" customFormat="1">
      <c r="A161" s="13"/>
      <c r="B161" s="201"/>
      <c r="C161" s="13"/>
      <c r="D161" s="195" t="s">
        <v>442</v>
      </c>
      <c r="E161" s="202" t="s">
        <v>3</v>
      </c>
      <c r="F161" s="203" t="s">
        <v>9449</v>
      </c>
      <c r="G161" s="13"/>
      <c r="H161" s="204">
        <v>37.320999999999998</v>
      </c>
      <c r="I161" s="205"/>
      <c r="J161" s="13"/>
      <c r="K161" s="13"/>
      <c r="L161" s="201"/>
      <c r="M161" s="206"/>
      <c r="N161" s="207"/>
      <c r="O161" s="207"/>
      <c r="P161" s="207"/>
      <c r="Q161" s="207"/>
      <c r="R161" s="207"/>
      <c r="S161" s="207"/>
      <c r="T161" s="208"/>
      <c r="U161" s="13"/>
      <c r="V161" s="13"/>
      <c r="W161" s="13"/>
      <c r="X161" s="13"/>
      <c r="Y161" s="13"/>
      <c r="Z161" s="13"/>
      <c r="AA161" s="13"/>
      <c r="AB161" s="13"/>
      <c r="AC161" s="13"/>
      <c r="AD161" s="13"/>
      <c r="AE161" s="13"/>
      <c r="AT161" s="202" t="s">
        <v>442</v>
      </c>
      <c r="AU161" s="202" t="s">
        <v>79</v>
      </c>
      <c r="AV161" s="13" t="s">
        <v>79</v>
      </c>
      <c r="AW161" s="13" t="s">
        <v>31</v>
      </c>
      <c r="AX161" s="13" t="s">
        <v>76</v>
      </c>
      <c r="AY161" s="202" t="s">
        <v>328</v>
      </c>
    </row>
    <row r="162" s="2" customFormat="1" ht="16.5" customHeight="1">
      <c r="A162" s="41"/>
      <c r="B162" s="176"/>
      <c r="C162" s="177" t="s">
        <v>532</v>
      </c>
      <c r="D162" s="177" t="s">
        <v>331</v>
      </c>
      <c r="E162" s="178" t="s">
        <v>545</v>
      </c>
      <c r="F162" s="179" t="s">
        <v>546</v>
      </c>
      <c r="G162" s="180" t="s">
        <v>491</v>
      </c>
      <c r="H162" s="181">
        <v>1.0640000000000001</v>
      </c>
      <c r="I162" s="182"/>
      <c r="J162" s="183">
        <f>ROUND(I162*H162,2)</f>
        <v>0</v>
      </c>
      <c r="K162" s="179" t="s">
        <v>335</v>
      </c>
      <c r="L162" s="42"/>
      <c r="M162" s="184" t="s">
        <v>3</v>
      </c>
      <c r="N162" s="185" t="s">
        <v>40</v>
      </c>
      <c r="O162" s="75"/>
      <c r="P162" s="186">
        <f>O162*H162</f>
        <v>0</v>
      </c>
      <c r="Q162" s="186">
        <v>1.9199999999999999</v>
      </c>
      <c r="R162" s="186">
        <f>Q162*H162</f>
        <v>2.0428800000000003</v>
      </c>
      <c r="S162" s="186">
        <v>0</v>
      </c>
      <c r="T162" s="187">
        <f>S162*H162</f>
        <v>0</v>
      </c>
      <c r="U162" s="41"/>
      <c r="V162" s="41"/>
      <c r="W162" s="41"/>
      <c r="X162" s="41"/>
      <c r="Y162" s="41"/>
      <c r="Z162" s="41"/>
      <c r="AA162" s="41"/>
      <c r="AB162" s="41"/>
      <c r="AC162" s="41"/>
      <c r="AD162" s="41"/>
      <c r="AE162" s="41"/>
      <c r="AR162" s="188" t="s">
        <v>113</v>
      </c>
      <c r="AT162" s="188" t="s">
        <v>331</v>
      </c>
      <c r="AU162" s="188" t="s">
        <v>79</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9450</v>
      </c>
    </row>
    <row r="163" s="2" customFormat="1">
      <c r="A163" s="41"/>
      <c r="B163" s="42"/>
      <c r="C163" s="41"/>
      <c r="D163" s="190" t="s">
        <v>338</v>
      </c>
      <c r="E163" s="41"/>
      <c r="F163" s="191" t="s">
        <v>548</v>
      </c>
      <c r="G163" s="41"/>
      <c r="H163" s="41"/>
      <c r="I163" s="192"/>
      <c r="J163" s="41"/>
      <c r="K163" s="41"/>
      <c r="L163" s="42"/>
      <c r="M163" s="193"/>
      <c r="N163" s="194"/>
      <c r="O163" s="75"/>
      <c r="P163" s="75"/>
      <c r="Q163" s="75"/>
      <c r="R163" s="75"/>
      <c r="S163" s="75"/>
      <c r="T163" s="76"/>
      <c r="U163" s="41"/>
      <c r="V163" s="41"/>
      <c r="W163" s="41"/>
      <c r="X163" s="41"/>
      <c r="Y163" s="41"/>
      <c r="Z163" s="41"/>
      <c r="AA163" s="41"/>
      <c r="AB163" s="41"/>
      <c r="AC163" s="41"/>
      <c r="AD163" s="41"/>
      <c r="AE163" s="41"/>
      <c r="AT163" s="22" t="s">
        <v>338</v>
      </c>
      <c r="AU163" s="22" t="s">
        <v>79</v>
      </c>
    </row>
    <row r="164" s="13" customFormat="1">
      <c r="A164" s="13"/>
      <c r="B164" s="201"/>
      <c r="C164" s="13"/>
      <c r="D164" s="195" t="s">
        <v>442</v>
      </c>
      <c r="E164" s="202" t="s">
        <v>3</v>
      </c>
      <c r="F164" s="203" t="s">
        <v>9451</v>
      </c>
      <c r="G164" s="13"/>
      <c r="H164" s="204">
        <v>1.0640000000000001</v>
      </c>
      <c r="I164" s="205"/>
      <c r="J164" s="13"/>
      <c r="K164" s="13"/>
      <c r="L164" s="201"/>
      <c r="M164" s="206"/>
      <c r="N164" s="207"/>
      <c r="O164" s="207"/>
      <c r="P164" s="207"/>
      <c r="Q164" s="207"/>
      <c r="R164" s="207"/>
      <c r="S164" s="207"/>
      <c r="T164" s="208"/>
      <c r="U164" s="13"/>
      <c r="V164" s="13"/>
      <c r="W164" s="13"/>
      <c r="X164" s="13"/>
      <c r="Y164" s="13"/>
      <c r="Z164" s="13"/>
      <c r="AA164" s="13"/>
      <c r="AB164" s="13"/>
      <c r="AC164" s="13"/>
      <c r="AD164" s="13"/>
      <c r="AE164" s="13"/>
      <c r="AT164" s="202" t="s">
        <v>442</v>
      </c>
      <c r="AU164" s="202" t="s">
        <v>79</v>
      </c>
      <c r="AV164" s="13" t="s">
        <v>79</v>
      </c>
      <c r="AW164" s="13" t="s">
        <v>31</v>
      </c>
      <c r="AX164" s="13" t="s">
        <v>76</v>
      </c>
      <c r="AY164" s="202" t="s">
        <v>328</v>
      </c>
    </row>
    <row r="165" s="2" customFormat="1" ht="37.8" customHeight="1">
      <c r="A165" s="41"/>
      <c r="B165" s="176"/>
      <c r="C165" s="177" t="s">
        <v>538</v>
      </c>
      <c r="D165" s="177" t="s">
        <v>331</v>
      </c>
      <c r="E165" s="178" t="s">
        <v>551</v>
      </c>
      <c r="F165" s="179" t="s">
        <v>552</v>
      </c>
      <c r="G165" s="180" t="s">
        <v>476</v>
      </c>
      <c r="H165" s="181">
        <v>26.600000000000001</v>
      </c>
      <c r="I165" s="182"/>
      <c r="J165" s="183">
        <f>ROUND(I165*H165,2)</f>
        <v>0</v>
      </c>
      <c r="K165" s="179" t="s">
        <v>335</v>
      </c>
      <c r="L165" s="42"/>
      <c r="M165" s="184" t="s">
        <v>3</v>
      </c>
      <c r="N165" s="185" t="s">
        <v>40</v>
      </c>
      <c r="O165" s="75"/>
      <c r="P165" s="186">
        <f>O165*H165</f>
        <v>0</v>
      </c>
      <c r="Q165" s="186">
        <v>0.27378000000000002</v>
      </c>
      <c r="R165" s="186">
        <f>Q165*H165</f>
        <v>7.2825480000000011</v>
      </c>
      <c r="S165" s="186">
        <v>0</v>
      </c>
      <c r="T165" s="187">
        <f>S165*H165</f>
        <v>0</v>
      </c>
      <c r="U165" s="41"/>
      <c r="V165" s="41"/>
      <c r="W165" s="41"/>
      <c r="X165" s="41"/>
      <c r="Y165" s="41"/>
      <c r="Z165" s="41"/>
      <c r="AA165" s="41"/>
      <c r="AB165" s="41"/>
      <c r="AC165" s="41"/>
      <c r="AD165" s="41"/>
      <c r="AE165" s="41"/>
      <c r="AR165" s="188" t="s">
        <v>113</v>
      </c>
      <c r="AT165" s="188" t="s">
        <v>331</v>
      </c>
      <c r="AU165" s="188" t="s">
        <v>79</v>
      </c>
      <c r="AY165" s="22" t="s">
        <v>328</v>
      </c>
      <c r="BE165" s="189">
        <f>IF(N165="základní",J165,0)</f>
        <v>0</v>
      </c>
      <c r="BF165" s="189">
        <f>IF(N165="snížená",J165,0)</f>
        <v>0</v>
      </c>
      <c r="BG165" s="189">
        <f>IF(N165="zákl. přenesená",J165,0)</f>
        <v>0</v>
      </c>
      <c r="BH165" s="189">
        <f>IF(N165="sníž. přenesená",J165,0)</f>
        <v>0</v>
      </c>
      <c r="BI165" s="189">
        <f>IF(N165="nulová",J165,0)</f>
        <v>0</v>
      </c>
      <c r="BJ165" s="22" t="s">
        <v>76</v>
      </c>
      <c r="BK165" s="189">
        <f>ROUND(I165*H165,2)</f>
        <v>0</v>
      </c>
      <c r="BL165" s="22" t="s">
        <v>113</v>
      </c>
      <c r="BM165" s="188" t="s">
        <v>9452</v>
      </c>
    </row>
    <row r="166" s="2" customFormat="1">
      <c r="A166" s="41"/>
      <c r="B166" s="42"/>
      <c r="C166" s="41"/>
      <c r="D166" s="190" t="s">
        <v>338</v>
      </c>
      <c r="E166" s="41"/>
      <c r="F166" s="191" t="s">
        <v>554</v>
      </c>
      <c r="G166" s="41"/>
      <c r="H166" s="41"/>
      <c r="I166" s="192"/>
      <c r="J166" s="41"/>
      <c r="K166" s="41"/>
      <c r="L166" s="42"/>
      <c r="M166" s="193"/>
      <c r="N166" s="194"/>
      <c r="O166" s="75"/>
      <c r="P166" s="75"/>
      <c r="Q166" s="75"/>
      <c r="R166" s="75"/>
      <c r="S166" s="75"/>
      <c r="T166" s="76"/>
      <c r="U166" s="41"/>
      <c r="V166" s="41"/>
      <c r="W166" s="41"/>
      <c r="X166" s="41"/>
      <c r="Y166" s="41"/>
      <c r="Z166" s="41"/>
      <c r="AA166" s="41"/>
      <c r="AB166" s="41"/>
      <c r="AC166" s="41"/>
      <c r="AD166" s="41"/>
      <c r="AE166" s="41"/>
      <c r="AT166" s="22" t="s">
        <v>338</v>
      </c>
      <c r="AU166" s="22" t="s">
        <v>79</v>
      </c>
    </row>
    <row r="167" s="13" customFormat="1">
      <c r="A167" s="13"/>
      <c r="B167" s="201"/>
      <c r="C167" s="13"/>
      <c r="D167" s="195" t="s">
        <v>442</v>
      </c>
      <c r="E167" s="202" t="s">
        <v>3</v>
      </c>
      <c r="F167" s="203" t="s">
        <v>9453</v>
      </c>
      <c r="G167" s="13"/>
      <c r="H167" s="204">
        <v>26.600000000000001</v>
      </c>
      <c r="I167" s="205"/>
      <c r="J167" s="13"/>
      <c r="K167" s="13"/>
      <c r="L167" s="201"/>
      <c r="M167" s="206"/>
      <c r="N167" s="207"/>
      <c r="O167" s="207"/>
      <c r="P167" s="207"/>
      <c r="Q167" s="207"/>
      <c r="R167" s="207"/>
      <c r="S167" s="207"/>
      <c r="T167" s="208"/>
      <c r="U167" s="13"/>
      <c r="V167" s="13"/>
      <c r="W167" s="13"/>
      <c r="X167" s="13"/>
      <c r="Y167" s="13"/>
      <c r="Z167" s="13"/>
      <c r="AA167" s="13"/>
      <c r="AB167" s="13"/>
      <c r="AC167" s="13"/>
      <c r="AD167" s="13"/>
      <c r="AE167" s="13"/>
      <c r="AT167" s="202" t="s">
        <v>442</v>
      </c>
      <c r="AU167" s="202" t="s">
        <v>79</v>
      </c>
      <c r="AV167" s="13" t="s">
        <v>79</v>
      </c>
      <c r="AW167" s="13" t="s">
        <v>31</v>
      </c>
      <c r="AX167" s="13" t="s">
        <v>76</v>
      </c>
      <c r="AY167" s="202" t="s">
        <v>328</v>
      </c>
    </row>
    <row r="168" s="12" customFormat="1" ht="22.8" customHeight="1">
      <c r="A168" s="12"/>
      <c r="B168" s="163"/>
      <c r="C168" s="12"/>
      <c r="D168" s="164" t="s">
        <v>68</v>
      </c>
      <c r="E168" s="174" t="s">
        <v>138</v>
      </c>
      <c r="F168" s="174" t="s">
        <v>578</v>
      </c>
      <c r="G168" s="12"/>
      <c r="H168" s="12"/>
      <c r="I168" s="166"/>
      <c r="J168" s="175">
        <f>BK168</f>
        <v>0</v>
      </c>
      <c r="K168" s="12"/>
      <c r="L168" s="163"/>
      <c r="M168" s="168"/>
      <c r="N168" s="169"/>
      <c r="O168" s="169"/>
      <c r="P168" s="170">
        <f>SUM(P169:P255)</f>
        <v>0</v>
      </c>
      <c r="Q168" s="169"/>
      <c r="R168" s="170">
        <f>SUM(R169:R255)</f>
        <v>1674.3340655799998</v>
      </c>
      <c r="S168" s="169"/>
      <c r="T168" s="171">
        <f>SUM(T169:T255)</f>
        <v>0</v>
      </c>
      <c r="U168" s="12"/>
      <c r="V168" s="12"/>
      <c r="W168" s="12"/>
      <c r="X168" s="12"/>
      <c r="Y168" s="12"/>
      <c r="Z168" s="12"/>
      <c r="AA168" s="12"/>
      <c r="AB168" s="12"/>
      <c r="AC168" s="12"/>
      <c r="AD168" s="12"/>
      <c r="AE168" s="12"/>
      <c r="AR168" s="164" t="s">
        <v>76</v>
      </c>
      <c r="AT168" s="172" t="s">
        <v>68</v>
      </c>
      <c r="AU168" s="172" t="s">
        <v>76</v>
      </c>
      <c r="AY168" s="164" t="s">
        <v>328</v>
      </c>
      <c r="BK168" s="173">
        <f>SUM(BK169:BK255)</f>
        <v>0</v>
      </c>
    </row>
    <row r="169" s="2" customFormat="1" ht="37.8" customHeight="1">
      <c r="A169" s="41"/>
      <c r="B169" s="176"/>
      <c r="C169" s="177" t="s">
        <v>544</v>
      </c>
      <c r="D169" s="177" t="s">
        <v>331</v>
      </c>
      <c r="E169" s="178" t="s">
        <v>579</v>
      </c>
      <c r="F169" s="179" t="s">
        <v>580</v>
      </c>
      <c r="G169" s="180" t="s">
        <v>439</v>
      </c>
      <c r="H169" s="181">
        <v>635.15999999999997</v>
      </c>
      <c r="I169" s="182"/>
      <c r="J169" s="183">
        <f>ROUND(I169*H169,2)</f>
        <v>0</v>
      </c>
      <c r="K169" s="179" t="s">
        <v>335</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113</v>
      </c>
      <c r="AT169" s="188" t="s">
        <v>331</v>
      </c>
      <c r="AU169" s="188" t="s">
        <v>79</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9454</v>
      </c>
    </row>
    <row r="170" s="2" customFormat="1">
      <c r="A170" s="41"/>
      <c r="B170" s="42"/>
      <c r="C170" s="41"/>
      <c r="D170" s="190" t="s">
        <v>338</v>
      </c>
      <c r="E170" s="41"/>
      <c r="F170" s="191" t="s">
        <v>582</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79</v>
      </c>
    </row>
    <row r="171" s="13" customFormat="1">
      <c r="A171" s="13"/>
      <c r="B171" s="201"/>
      <c r="C171" s="13"/>
      <c r="D171" s="195" t="s">
        <v>442</v>
      </c>
      <c r="E171" s="202" t="s">
        <v>3</v>
      </c>
      <c r="F171" s="203" t="s">
        <v>9455</v>
      </c>
      <c r="G171" s="13"/>
      <c r="H171" s="204">
        <v>635.15999999999997</v>
      </c>
      <c r="I171" s="205"/>
      <c r="J171" s="13"/>
      <c r="K171" s="13"/>
      <c r="L171" s="201"/>
      <c r="M171" s="206"/>
      <c r="N171" s="207"/>
      <c r="O171" s="207"/>
      <c r="P171" s="207"/>
      <c r="Q171" s="207"/>
      <c r="R171" s="207"/>
      <c r="S171" s="207"/>
      <c r="T171" s="208"/>
      <c r="U171" s="13"/>
      <c r="V171" s="13"/>
      <c r="W171" s="13"/>
      <c r="X171" s="13"/>
      <c r="Y171" s="13"/>
      <c r="Z171" s="13"/>
      <c r="AA171" s="13"/>
      <c r="AB171" s="13"/>
      <c r="AC171" s="13"/>
      <c r="AD171" s="13"/>
      <c r="AE171" s="13"/>
      <c r="AT171" s="202" t="s">
        <v>442</v>
      </c>
      <c r="AU171" s="202" t="s">
        <v>79</v>
      </c>
      <c r="AV171" s="13" t="s">
        <v>79</v>
      </c>
      <c r="AW171" s="13" t="s">
        <v>31</v>
      </c>
      <c r="AX171" s="13" t="s">
        <v>76</v>
      </c>
      <c r="AY171" s="202" t="s">
        <v>328</v>
      </c>
    </row>
    <row r="172" s="2" customFormat="1" ht="21.75" customHeight="1">
      <c r="A172" s="41"/>
      <c r="B172" s="176"/>
      <c r="C172" s="224" t="s">
        <v>550</v>
      </c>
      <c r="D172" s="224" t="s">
        <v>539</v>
      </c>
      <c r="E172" s="225" t="s">
        <v>583</v>
      </c>
      <c r="F172" s="226" t="s">
        <v>584</v>
      </c>
      <c r="G172" s="227" t="s">
        <v>585</v>
      </c>
      <c r="H172" s="228">
        <v>17.626000000000001</v>
      </c>
      <c r="I172" s="229"/>
      <c r="J172" s="230">
        <f>ROUND(I172*H172,2)</f>
        <v>0</v>
      </c>
      <c r="K172" s="226" t="s">
        <v>335</v>
      </c>
      <c r="L172" s="231"/>
      <c r="M172" s="232" t="s">
        <v>3</v>
      </c>
      <c r="N172" s="233" t="s">
        <v>40</v>
      </c>
      <c r="O172" s="75"/>
      <c r="P172" s="186">
        <f>O172*H172</f>
        <v>0</v>
      </c>
      <c r="Q172" s="186">
        <v>1</v>
      </c>
      <c r="R172" s="186">
        <f>Q172*H172</f>
        <v>17.626000000000001</v>
      </c>
      <c r="S172" s="186">
        <v>0</v>
      </c>
      <c r="T172" s="187">
        <f>S172*H172</f>
        <v>0</v>
      </c>
      <c r="U172" s="41"/>
      <c r="V172" s="41"/>
      <c r="W172" s="41"/>
      <c r="X172" s="41"/>
      <c r="Y172" s="41"/>
      <c r="Z172" s="41"/>
      <c r="AA172" s="41"/>
      <c r="AB172" s="41"/>
      <c r="AC172" s="41"/>
      <c r="AD172" s="41"/>
      <c r="AE172" s="41"/>
      <c r="AR172" s="188" t="s">
        <v>171</v>
      </c>
      <c r="AT172" s="188" t="s">
        <v>539</v>
      </c>
      <c r="AU172" s="188" t="s">
        <v>79</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9456</v>
      </c>
    </row>
    <row r="173" s="13" customFormat="1">
      <c r="A173" s="13"/>
      <c r="B173" s="201"/>
      <c r="C173" s="13"/>
      <c r="D173" s="195" t="s">
        <v>442</v>
      </c>
      <c r="E173" s="202" t="s">
        <v>3</v>
      </c>
      <c r="F173" s="203" t="s">
        <v>9457</v>
      </c>
      <c r="G173" s="13"/>
      <c r="H173" s="204">
        <v>17.626000000000001</v>
      </c>
      <c r="I173" s="205"/>
      <c r="J173" s="13"/>
      <c r="K173" s="13"/>
      <c r="L173" s="201"/>
      <c r="M173" s="206"/>
      <c r="N173" s="207"/>
      <c r="O173" s="207"/>
      <c r="P173" s="207"/>
      <c r="Q173" s="207"/>
      <c r="R173" s="207"/>
      <c r="S173" s="207"/>
      <c r="T173" s="208"/>
      <c r="U173" s="13"/>
      <c r="V173" s="13"/>
      <c r="W173" s="13"/>
      <c r="X173" s="13"/>
      <c r="Y173" s="13"/>
      <c r="Z173" s="13"/>
      <c r="AA173" s="13"/>
      <c r="AB173" s="13"/>
      <c r="AC173" s="13"/>
      <c r="AD173" s="13"/>
      <c r="AE173" s="13"/>
      <c r="AT173" s="202" t="s">
        <v>442</v>
      </c>
      <c r="AU173" s="202" t="s">
        <v>79</v>
      </c>
      <c r="AV173" s="13" t="s">
        <v>79</v>
      </c>
      <c r="AW173" s="13" t="s">
        <v>31</v>
      </c>
      <c r="AX173" s="13" t="s">
        <v>76</v>
      </c>
      <c r="AY173" s="202" t="s">
        <v>328</v>
      </c>
    </row>
    <row r="174" s="2" customFormat="1" ht="24.15" customHeight="1">
      <c r="A174" s="41"/>
      <c r="B174" s="176"/>
      <c r="C174" s="177" t="s">
        <v>556</v>
      </c>
      <c r="D174" s="177" t="s">
        <v>331</v>
      </c>
      <c r="E174" s="178" t="s">
        <v>9131</v>
      </c>
      <c r="F174" s="179" t="s">
        <v>9132</v>
      </c>
      <c r="G174" s="180" t="s">
        <v>439</v>
      </c>
      <c r="H174" s="181">
        <v>424.5</v>
      </c>
      <c r="I174" s="182"/>
      <c r="J174" s="183">
        <f>ROUND(I174*H174,2)</f>
        <v>0</v>
      </c>
      <c r="K174" s="179" t="s">
        <v>335</v>
      </c>
      <c r="L174" s="42"/>
      <c r="M174" s="184" t="s">
        <v>3</v>
      </c>
      <c r="N174" s="185" t="s">
        <v>40</v>
      </c>
      <c r="O174" s="75"/>
      <c r="P174" s="186">
        <f>O174*H174</f>
        <v>0</v>
      </c>
      <c r="Q174" s="186">
        <v>0.34499999999999997</v>
      </c>
      <c r="R174" s="186">
        <f>Q174*H174</f>
        <v>146.45249999999999</v>
      </c>
      <c r="S174" s="186">
        <v>0</v>
      </c>
      <c r="T174" s="187">
        <f>S174*H174</f>
        <v>0</v>
      </c>
      <c r="U174" s="41"/>
      <c r="V174" s="41"/>
      <c r="W174" s="41"/>
      <c r="X174" s="41"/>
      <c r="Y174" s="41"/>
      <c r="Z174" s="41"/>
      <c r="AA174" s="41"/>
      <c r="AB174" s="41"/>
      <c r="AC174" s="41"/>
      <c r="AD174" s="41"/>
      <c r="AE174" s="41"/>
      <c r="AR174" s="188" t="s">
        <v>113</v>
      </c>
      <c r="AT174" s="188" t="s">
        <v>331</v>
      </c>
      <c r="AU174" s="188" t="s">
        <v>79</v>
      </c>
      <c r="AY174" s="22" t="s">
        <v>328</v>
      </c>
      <c r="BE174" s="189">
        <f>IF(N174="základní",J174,0)</f>
        <v>0</v>
      </c>
      <c r="BF174" s="189">
        <f>IF(N174="snížená",J174,0)</f>
        <v>0</v>
      </c>
      <c r="BG174" s="189">
        <f>IF(N174="zákl. přenesená",J174,0)</f>
        <v>0</v>
      </c>
      <c r="BH174" s="189">
        <f>IF(N174="sníž. přenesená",J174,0)</f>
        <v>0</v>
      </c>
      <c r="BI174" s="189">
        <f>IF(N174="nulová",J174,0)</f>
        <v>0</v>
      </c>
      <c r="BJ174" s="22" t="s">
        <v>76</v>
      </c>
      <c r="BK174" s="189">
        <f>ROUND(I174*H174,2)</f>
        <v>0</v>
      </c>
      <c r="BL174" s="22" t="s">
        <v>113</v>
      </c>
      <c r="BM174" s="188" t="s">
        <v>9458</v>
      </c>
    </row>
    <row r="175" s="2" customFormat="1">
      <c r="A175" s="41"/>
      <c r="B175" s="42"/>
      <c r="C175" s="41"/>
      <c r="D175" s="190" t="s">
        <v>338</v>
      </c>
      <c r="E175" s="41"/>
      <c r="F175" s="191" t="s">
        <v>9134</v>
      </c>
      <c r="G175" s="41"/>
      <c r="H175" s="41"/>
      <c r="I175" s="192"/>
      <c r="J175" s="41"/>
      <c r="K175" s="41"/>
      <c r="L175" s="42"/>
      <c r="M175" s="193"/>
      <c r="N175" s="194"/>
      <c r="O175" s="75"/>
      <c r="P175" s="75"/>
      <c r="Q175" s="75"/>
      <c r="R175" s="75"/>
      <c r="S175" s="75"/>
      <c r="T175" s="76"/>
      <c r="U175" s="41"/>
      <c r="V175" s="41"/>
      <c r="W175" s="41"/>
      <c r="X175" s="41"/>
      <c r="Y175" s="41"/>
      <c r="Z175" s="41"/>
      <c r="AA175" s="41"/>
      <c r="AB175" s="41"/>
      <c r="AC175" s="41"/>
      <c r="AD175" s="41"/>
      <c r="AE175" s="41"/>
      <c r="AT175" s="22" t="s">
        <v>338</v>
      </c>
      <c r="AU175" s="22" t="s">
        <v>79</v>
      </c>
    </row>
    <row r="176" s="13" customFormat="1">
      <c r="A176" s="13"/>
      <c r="B176" s="201"/>
      <c r="C176" s="13"/>
      <c r="D176" s="195" t="s">
        <v>442</v>
      </c>
      <c r="E176" s="202" t="s">
        <v>3</v>
      </c>
      <c r="F176" s="203" t="s">
        <v>9459</v>
      </c>
      <c r="G176" s="13"/>
      <c r="H176" s="204">
        <v>424.5</v>
      </c>
      <c r="I176" s="205"/>
      <c r="J176" s="13"/>
      <c r="K176" s="13"/>
      <c r="L176" s="201"/>
      <c r="M176" s="206"/>
      <c r="N176" s="207"/>
      <c r="O176" s="207"/>
      <c r="P176" s="207"/>
      <c r="Q176" s="207"/>
      <c r="R176" s="207"/>
      <c r="S176" s="207"/>
      <c r="T176" s="208"/>
      <c r="U176" s="13"/>
      <c r="V176" s="13"/>
      <c r="W176" s="13"/>
      <c r="X176" s="13"/>
      <c r="Y176" s="13"/>
      <c r="Z176" s="13"/>
      <c r="AA176" s="13"/>
      <c r="AB176" s="13"/>
      <c r="AC176" s="13"/>
      <c r="AD176" s="13"/>
      <c r="AE176" s="13"/>
      <c r="AT176" s="202" t="s">
        <v>442</v>
      </c>
      <c r="AU176" s="202" t="s">
        <v>79</v>
      </c>
      <c r="AV176" s="13" t="s">
        <v>79</v>
      </c>
      <c r="AW176" s="13" t="s">
        <v>31</v>
      </c>
      <c r="AX176" s="13" t="s">
        <v>76</v>
      </c>
      <c r="AY176" s="202" t="s">
        <v>328</v>
      </c>
    </row>
    <row r="177" s="2" customFormat="1" ht="24.15" customHeight="1">
      <c r="A177" s="41"/>
      <c r="B177" s="176"/>
      <c r="C177" s="177" t="s">
        <v>8</v>
      </c>
      <c r="D177" s="177" t="s">
        <v>331</v>
      </c>
      <c r="E177" s="178" t="s">
        <v>9460</v>
      </c>
      <c r="F177" s="179" t="s">
        <v>9461</v>
      </c>
      <c r="G177" s="180" t="s">
        <v>439</v>
      </c>
      <c r="H177" s="181">
        <v>990</v>
      </c>
      <c r="I177" s="182"/>
      <c r="J177" s="183">
        <f>ROUND(I177*H177,2)</f>
        <v>0</v>
      </c>
      <c r="K177" s="179" t="s">
        <v>3</v>
      </c>
      <c r="L177" s="42"/>
      <c r="M177" s="184" t="s">
        <v>3</v>
      </c>
      <c r="N177" s="185" t="s">
        <v>40</v>
      </c>
      <c r="O177" s="75"/>
      <c r="P177" s="186">
        <f>O177*H177</f>
        <v>0</v>
      </c>
      <c r="Q177" s="186">
        <v>0.57499999999999996</v>
      </c>
      <c r="R177" s="186">
        <f>Q177*H177</f>
        <v>569.25</v>
      </c>
      <c r="S177" s="186">
        <v>0</v>
      </c>
      <c r="T177" s="187">
        <f>S177*H177</f>
        <v>0</v>
      </c>
      <c r="U177" s="41"/>
      <c r="V177" s="41"/>
      <c r="W177" s="41"/>
      <c r="X177" s="41"/>
      <c r="Y177" s="41"/>
      <c r="Z177" s="41"/>
      <c r="AA177" s="41"/>
      <c r="AB177" s="41"/>
      <c r="AC177" s="41"/>
      <c r="AD177" s="41"/>
      <c r="AE177" s="41"/>
      <c r="AR177" s="188" t="s">
        <v>113</v>
      </c>
      <c r="AT177" s="188" t="s">
        <v>331</v>
      </c>
      <c r="AU177" s="188" t="s">
        <v>79</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9462</v>
      </c>
    </row>
    <row r="178" s="13" customFormat="1">
      <c r="A178" s="13"/>
      <c r="B178" s="201"/>
      <c r="C178" s="13"/>
      <c r="D178" s="195" t="s">
        <v>442</v>
      </c>
      <c r="E178" s="202" t="s">
        <v>3</v>
      </c>
      <c r="F178" s="203" t="s">
        <v>9463</v>
      </c>
      <c r="G178" s="13"/>
      <c r="H178" s="204">
        <v>990</v>
      </c>
      <c r="I178" s="205"/>
      <c r="J178" s="13"/>
      <c r="K178" s="13"/>
      <c r="L178" s="201"/>
      <c r="M178" s="206"/>
      <c r="N178" s="207"/>
      <c r="O178" s="207"/>
      <c r="P178" s="207"/>
      <c r="Q178" s="207"/>
      <c r="R178" s="207"/>
      <c r="S178" s="207"/>
      <c r="T178" s="208"/>
      <c r="U178" s="13"/>
      <c r="V178" s="13"/>
      <c r="W178" s="13"/>
      <c r="X178" s="13"/>
      <c r="Y178" s="13"/>
      <c r="Z178" s="13"/>
      <c r="AA178" s="13"/>
      <c r="AB178" s="13"/>
      <c r="AC178" s="13"/>
      <c r="AD178" s="13"/>
      <c r="AE178" s="13"/>
      <c r="AT178" s="202" t="s">
        <v>442</v>
      </c>
      <c r="AU178" s="202" t="s">
        <v>79</v>
      </c>
      <c r="AV178" s="13" t="s">
        <v>79</v>
      </c>
      <c r="AW178" s="13" t="s">
        <v>31</v>
      </c>
      <c r="AX178" s="13" t="s">
        <v>76</v>
      </c>
      <c r="AY178" s="202" t="s">
        <v>328</v>
      </c>
    </row>
    <row r="179" s="2" customFormat="1" ht="24.15" customHeight="1">
      <c r="A179" s="41"/>
      <c r="B179" s="176"/>
      <c r="C179" s="177" t="s">
        <v>564</v>
      </c>
      <c r="D179" s="177" t="s">
        <v>331</v>
      </c>
      <c r="E179" s="178" t="s">
        <v>627</v>
      </c>
      <c r="F179" s="179" t="s">
        <v>628</v>
      </c>
      <c r="G179" s="180" t="s">
        <v>439</v>
      </c>
      <c r="H179" s="181">
        <v>229.49000000000001</v>
      </c>
      <c r="I179" s="182"/>
      <c r="J179" s="183">
        <f>ROUND(I179*H179,2)</f>
        <v>0</v>
      </c>
      <c r="K179" s="179" t="s">
        <v>335</v>
      </c>
      <c r="L179" s="42"/>
      <c r="M179" s="184" t="s">
        <v>3</v>
      </c>
      <c r="N179" s="185" t="s">
        <v>40</v>
      </c>
      <c r="O179" s="75"/>
      <c r="P179" s="186">
        <f>O179*H179</f>
        <v>0</v>
      </c>
      <c r="Q179" s="186">
        <v>0.0060099999999999997</v>
      </c>
      <c r="R179" s="186">
        <f>Q179*H179</f>
        <v>1.3792348999999999</v>
      </c>
      <c r="S179" s="186">
        <v>0</v>
      </c>
      <c r="T179" s="187">
        <f>S179*H179</f>
        <v>0</v>
      </c>
      <c r="U179" s="41"/>
      <c r="V179" s="41"/>
      <c r="W179" s="41"/>
      <c r="X179" s="41"/>
      <c r="Y179" s="41"/>
      <c r="Z179" s="41"/>
      <c r="AA179" s="41"/>
      <c r="AB179" s="41"/>
      <c r="AC179" s="41"/>
      <c r="AD179" s="41"/>
      <c r="AE179" s="41"/>
      <c r="AR179" s="188" t="s">
        <v>113</v>
      </c>
      <c r="AT179" s="188" t="s">
        <v>331</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9464</v>
      </c>
    </row>
    <row r="180" s="2" customFormat="1">
      <c r="A180" s="41"/>
      <c r="B180" s="42"/>
      <c r="C180" s="41"/>
      <c r="D180" s="190" t="s">
        <v>338</v>
      </c>
      <c r="E180" s="41"/>
      <c r="F180" s="191" t="s">
        <v>630</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79</v>
      </c>
    </row>
    <row r="181" s="13" customFormat="1">
      <c r="A181" s="13"/>
      <c r="B181" s="201"/>
      <c r="C181" s="13"/>
      <c r="D181" s="195" t="s">
        <v>442</v>
      </c>
      <c r="E181" s="202" t="s">
        <v>3</v>
      </c>
      <c r="F181" s="203" t="s">
        <v>9465</v>
      </c>
      <c r="G181" s="13"/>
      <c r="H181" s="204">
        <v>17.239999999999998</v>
      </c>
      <c r="I181" s="205"/>
      <c r="J181" s="13"/>
      <c r="K181" s="13"/>
      <c r="L181" s="201"/>
      <c r="M181" s="206"/>
      <c r="N181" s="207"/>
      <c r="O181" s="207"/>
      <c r="P181" s="207"/>
      <c r="Q181" s="207"/>
      <c r="R181" s="207"/>
      <c r="S181" s="207"/>
      <c r="T181" s="208"/>
      <c r="U181" s="13"/>
      <c r="V181" s="13"/>
      <c r="W181" s="13"/>
      <c r="X181" s="13"/>
      <c r="Y181" s="13"/>
      <c r="Z181" s="13"/>
      <c r="AA181" s="13"/>
      <c r="AB181" s="13"/>
      <c r="AC181" s="13"/>
      <c r="AD181" s="13"/>
      <c r="AE181" s="13"/>
      <c r="AT181" s="202" t="s">
        <v>442</v>
      </c>
      <c r="AU181" s="202" t="s">
        <v>79</v>
      </c>
      <c r="AV181" s="13" t="s">
        <v>79</v>
      </c>
      <c r="AW181" s="13" t="s">
        <v>31</v>
      </c>
      <c r="AX181" s="13" t="s">
        <v>69</v>
      </c>
      <c r="AY181" s="202" t="s">
        <v>328</v>
      </c>
    </row>
    <row r="182" s="13" customFormat="1">
      <c r="A182" s="13"/>
      <c r="B182" s="201"/>
      <c r="C182" s="13"/>
      <c r="D182" s="195" t="s">
        <v>442</v>
      </c>
      <c r="E182" s="202" t="s">
        <v>3</v>
      </c>
      <c r="F182" s="203" t="s">
        <v>9439</v>
      </c>
      <c r="G182" s="13"/>
      <c r="H182" s="204">
        <v>212.25</v>
      </c>
      <c r="I182" s="205"/>
      <c r="J182" s="13"/>
      <c r="K182" s="13"/>
      <c r="L182" s="201"/>
      <c r="M182" s="206"/>
      <c r="N182" s="207"/>
      <c r="O182" s="207"/>
      <c r="P182" s="207"/>
      <c r="Q182" s="207"/>
      <c r="R182" s="207"/>
      <c r="S182" s="207"/>
      <c r="T182" s="208"/>
      <c r="U182" s="13"/>
      <c r="V182" s="13"/>
      <c r="W182" s="13"/>
      <c r="X182" s="13"/>
      <c r="Y182" s="13"/>
      <c r="Z182" s="13"/>
      <c r="AA182" s="13"/>
      <c r="AB182" s="13"/>
      <c r="AC182" s="13"/>
      <c r="AD182" s="13"/>
      <c r="AE182" s="13"/>
      <c r="AT182" s="202" t="s">
        <v>442</v>
      </c>
      <c r="AU182" s="202" t="s">
        <v>79</v>
      </c>
      <c r="AV182" s="13" t="s">
        <v>79</v>
      </c>
      <c r="AW182" s="13" t="s">
        <v>31</v>
      </c>
      <c r="AX182" s="13" t="s">
        <v>69</v>
      </c>
      <c r="AY182" s="202" t="s">
        <v>328</v>
      </c>
    </row>
    <row r="183" s="14" customFormat="1">
      <c r="A183" s="14"/>
      <c r="B183" s="209"/>
      <c r="C183" s="14"/>
      <c r="D183" s="195" t="s">
        <v>442</v>
      </c>
      <c r="E183" s="210" t="s">
        <v>3</v>
      </c>
      <c r="F183" s="211" t="s">
        <v>452</v>
      </c>
      <c r="G183" s="14"/>
      <c r="H183" s="212">
        <v>229.49000000000001</v>
      </c>
      <c r="I183" s="213"/>
      <c r="J183" s="14"/>
      <c r="K183" s="14"/>
      <c r="L183" s="209"/>
      <c r="M183" s="214"/>
      <c r="N183" s="215"/>
      <c r="O183" s="215"/>
      <c r="P183" s="215"/>
      <c r="Q183" s="215"/>
      <c r="R183" s="215"/>
      <c r="S183" s="215"/>
      <c r="T183" s="216"/>
      <c r="U183" s="14"/>
      <c r="V183" s="14"/>
      <c r="W183" s="14"/>
      <c r="X183" s="14"/>
      <c r="Y183" s="14"/>
      <c r="Z183" s="14"/>
      <c r="AA183" s="14"/>
      <c r="AB183" s="14"/>
      <c r="AC183" s="14"/>
      <c r="AD183" s="14"/>
      <c r="AE183" s="14"/>
      <c r="AT183" s="210" t="s">
        <v>442</v>
      </c>
      <c r="AU183" s="210" t="s">
        <v>79</v>
      </c>
      <c r="AV183" s="14" t="s">
        <v>113</v>
      </c>
      <c r="AW183" s="14" t="s">
        <v>31</v>
      </c>
      <c r="AX183" s="14" t="s">
        <v>76</v>
      </c>
      <c r="AY183" s="210" t="s">
        <v>328</v>
      </c>
    </row>
    <row r="184" s="2" customFormat="1" ht="21.75" customHeight="1">
      <c r="A184" s="41"/>
      <c r="B184" s="176"/>
      <c r="C184" s="177" t="s">
        <v>571</v>
      </c>
      <c r="D184" s="177" t="s">
        <v>331</v>
      </c>
      <c r="E184" s="178" t="s">
        <v>632</v>
      </c>
      <c r="F184" s="179" t="s">
        <v>633</v>
      </c>
      <c r="G184" s="180" t="s">
        <v>439</v>
      </c>
      <c r="H184" s="181">
        <v>458.98000000000002</v>
      </c>
      <c r="I184" s="182"/>
      <c r="J184" s="183">
        <f>ROUND(I184*H184,2)</f>
        <v>0</v>
      </c>
      <c r="K184" s="179" t="s">
        <v>335</v>
      </c>
      <c r="L184" s="42"/>
      <c r="M184" s="184" t="s">
        <v>3</v>
      </c>
      <c r="N184" s="185" t="s">
        <v>40</v>
      </c>
      <c r="O184" s="75"/>
      <c r="P184" s="186">
        <f>O184*H184</f>
        <v>0</v>
      </c>
      <c r="Q184" s="186">
        <v>0.00051000000000000004</v>
      </c>
      <c r="R184" s="186">
        <f>Q184*H184</f>
        <v>0.23407980000000003</v>
      </c>
      <c r="S184" s="186">
        <v>0</v>
      </c>
      <c r="T184" s="187">
        <f>S184*H184</f>
        <v>0</v>
      </c>
      <c r="U184" s="41"/>
      <c r="V184" s="41"/>
      <c r="W184" s="41"/>
      <c r="X184" s="41"/>
      <c r="Y184" s="41"/>
      <c r="Z184" s="41"/>
      <c r="AA184" s="41"/>
      <c r="AB184" s="41"/>
      <c r="AC184" s="41"/>
      <c r="AD184" s="41"/>
      <c r="AE184" s="41"/>
      <c r="AR184" s="188" t="s">
        <v>113</v>
      </c>
      <c r="AT184" s="188" t="s">
        <v>331</v>
      </c>
      <c r="AU184" s="188" t="s">
        <v>79</v>
      </c>
      <c r="AY184" s="22" t="s">
        <v>328</v>
      </c>
      <c r="BE184" s="189">
        <f>IF(N184="základní",J184,0)</f>
        <v>0</v>
      </c>
      <c r="BF184" s="189">
        <f>IF(N184="snížená",J184,0)</f>
        <v>0</v>
      </c>
      <c r="BG184" s="189">
        <f>IF(N184="zákl. přenesená",J184,0)</f>
        <v>0</v>
      </c>
      <c r="BH184" s="189">
        <f>IF(N184="sníž. přenesená",J184,0)</f>
        <v>0</v>
      </c>
      <c r="BI184" s="189">
        <f>IF(N184="nulová",J184,0)</f>
        <v>0</v>
      </c>
      <c r="BJ184" s="22" t="s">
        <v>76</v>
      </c>
      <c r="BK184" s="189">
        <f>ROUND(I184*H184,2)</f>
        <v>0</v>
      </c>
      <c r="BL184" s="22" t="s">
        <v>113</v>
      </c>
      <c r="BM184" s="188" t="s">
        <v>9466</v>
      </c>
    </row>
    <row r="185" s="2" customFormat="1">
      <c r="A185" s="41"/>
      <c r="B185" s="42"/>
      <c r="C185" s="41"/>
      <c r="D185" s="190" t="s">
        <v>338</v>
      </c>
      <c r="E185" s="41"/>
      <c r="F185" s="191" t="s">
        <v>635</v>
      </c>
      <c r="G185" s="41"/>
      <c r="H185" s="41"/>
      <c r="I185" s="192"/>
      <c r="J185" s="41"/>
      <c r="K185" s="41"/>
      <c r="L185" s="42"/>
      <c r="M185" s="193"/>
      <c r="N185" s="194"/>
      <c r="O185" s="75"/>
      <c r="P185" s="75"/>
      <c r="Q185" s="75"/>
      <c r="R185" s="75"/>
      <c r="S185" s="75"/>
      <c r="T185" s="76"/>
      <c r="U185" s="41"/>
      <c r="V185" s="41"/>
      <c r="W185" s="41"/>
      <c r="X185" s="41"/>
      <c r="Y185" s="41"/>
      <c r="Z185" s="41"/>
      <c r="AA185" s="41"/>
      <c r="AB185" s="41"/>
      <c r="AC185" s="41"/>
      <c r="AD185" s="41"/>
      <c r="AE185" s="41"/>
      <c r="AT185" s="22" t="s">
        <v>338</v>
      </c>
      <c r="AU185" s="22" t="s">
        <v>79</v>
      </c>
    </row>
    <row r="186" s="13" customFormat="1">
      <c r="A186" s="13"/>
      <c r="B186" s="201"/>
      <c r="C186" s="13"/>
      <c r="D186" s="195" t="s">
        <v>442</v>
      </c>
      <c r="E186" s="202" t="s">
        <v>3</v>
      </c>
      <c r="F186" s="203" t="s">
        <v>9467</v>
      </c>
      <c r="G186" s="13"/>
      <c r="H186" s="204">
        <v>34.479999999999997</v>
      </c>
      <c r="I186" s="205"/>
      <c r="J186" s="13"/>
      <c r="K186" s="13"/>
      <c r="L186" s="201"/>
      <c r="M186" s="206"/>
      <c r="N186" s="207"/>
      <c r="O186" s="207"/>
      <c r="P186" s="207"/>
      <c r="Q186" s="207"/>
      <c r="R186" s="207"/>
      <c r="S186" s="207"/>
      <c r="T186" s="208"/>
      <c r="U186" s="13"/>
      <c r="V186" s="13"/>
      <c r="W186" s="13"/>
      <c r="X186" s="13"/>
      <c r="Y186" s="13"/>
      <c r="Z186" s="13"/>
      <c r="AA186" s="13"/>
      <c r="AB186" s="13"/>
      <c r="AC186" s="13"/>
      <c r="AD186" s="13"/>
      <c r="AE186" s="13"/>
      <c r="AT186" s="202" t="s">
        <v>442</v>
      </c>
      <c r="AU186" s="202" t="s">
        <v>79</v>
      </c>
      <c r="AV186" s="13" t="s">
        <v>79</v>
      </c>
      <c r="AW186" s="13" t="s">
        <v>31</v>
      </c>
      <c r="AX186" s="13" t="s">
        <v>69</v>
      </c>
      <c r="AY186" s="202" t="s">
        <v>328</v>
      </c>
    </row>
    <row r="187" s="13" customFormat="1">
      <c r="A187" s="13"/>
      <c r="B187" s="201"/>
      <c r="C187" s="13"/>
      <c r="D187" s="195" t="s">
        <v>442</v>
      </c>
      <c r="E187" s="202" t="s">
        <v>3</v>
      </c>
      <c r="F187" s="203" t="s">
        <v>9459</v>
      </c>
      <c r="G187" s="13"/>
      <c r="H187" s="204">
        <v>424.5</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31</v>
      </c>
      <c r="AX187" s="13" t="s">
        <v>69</v>
      </c>
      <c r="AY187" s="202" t="s">
        <v>328</v>
      </c>
    </row>
    <row r="188" s="14" customFormat="1">
      <c r="A188" s="14"/>
      <c r="B188" s="209"/>
      <c r="C188" s="14"/>
      <c r="D188" s="195" t="s">
        <v>442</v>
      </c>
      <c r="E188" s="210" t="s">
        <v>3</v>
      </c>
      <c r="F188" s="211" t="s">
        <v>452</v>
      </c>
      <c r="G188" s="14"/>
      <c r="H188" s="212">
        <v>458.98000000000002</v>
      </c>
      <c r="I188" s="213"/>
      <c r="J188" s="14"/>
      <c r="K188" s="14"/>
      <c r="L188" s="209"/>
      <c r="M188" s="214"/>
      <c r="N188" s="215"/>
      <c r="O188" s="215"/>
      <c r="P188" s="215"/>
      <c r="Q188" s="215"/>
      <c r="R188" s="215"/>
      <c r="S188" s="215"/>
      <c r="T188" s="216"/>
      <c r="U188" s="14"/>
      <c r="V188" s="14"/>
      <c r="W188" s="14"/>
      <c r="X188" s="14"/>
      <c r="Y188" s="14"/>
      <c r="Z188" s="14"/>
      <c r="AA188" s="14"/>
      <c r="AB188" s="14"/>
      <c r="AC188" s="14"/>
      <c r="AD188" s="14"/>
      <c r="AE188" s="14"/>
      <c r="AT188" s="210" t="s">
        <v>442</v>
      </c>
      <c r="AU188" s="210" t="s">
        <v>79</v>
      </c>
      <c r="AV188" s="14" t="s">
        <v>113</v>
      </c>
      <c r="AW188" s="14" t="s">
        <v>31</v>
      </c>
      <c r="AX188" s="14" t="s">
        <v>76</v>
      </c>
      <c r="AY188" s="210" t="s">
        <v>328</v>
      </c>
    </row>
    <row r="189" s="2" customFormat="1" ht="33" customHeight="1">
      <c r="A189" s="41"/>
      <c r="B189" s="176"/>
      <c r="C189" s="177" t="s">
        <v>576</v>
      </c>
      <c r="D189" s="177" t="s">
        <v>331</v>
      </c>
      <c r="E189" s="178" t="s">
        <v>589</v>
      </c>
      <c r="F189" s="179" t="s">
        <v>9127</v>
      </c>
      <c r="G189" s="180" t="s">
        <v>439</v>
      </c>
      <c r="H189" s="181">
        <v>212.25</v>
      </c>
      <c r="I189" s="182"/>
      <c r="J189" s="183">
        <f>ROUND(I189*H189,2)</f>
        <v>0</v>
      </c>
      <c r="K189" s="179" t="s">
        <v>335</v>
      </c>
      <c r="L189" s="42"/>
      <c r="M189" s="184" t="s">
        <v>3</v>
      </c>
      <c r="N189" s="185" t="s">
        <v>40</v>
      </c>
      <c r="O189" s="75"/>
      <c r="P189" s="186">
        <f>O189*H189</f>
        <v>0</v>
      </c>
      <c r="Q189" s="186">
        <v>0.10373</v>
      </c>
      <c r="R189" s="186">
        <f>Q189*H189</f>
        <v>22.016692500000001</v>
      </c>
      <c r="S189" s="186">
        <v>0</v>
      </c>
      <c r="T189" s="187">
        <f>S189*H189</f>
        <v>0</v>
      </c>
      <c r="U189" s="41"/>
      <c r="V189" s="41"/>
      <c r="W189" s="41"/>
      <c r="X189" s="41"/>
      <c r="Y189" s="41"/>
      <c r="Z189" s="41"/>
      <c r="AA189" s="41"/>
      <c r="AB189" s="41"/>
      <c r="AC189" s="41"/>
      <c r="AD189" s="41"/>
      <c r="AE189" s="41"/>
      <c r="AR189" s="188" t="s">
        <v>113</v>
      </c>
      <c r="AT189" s="188" t="s">
        <v>331</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9468</v>
      </c>
    </row>
    <row r="190" s="2" customFormat="1">
      <c r="A190" s="41"/>
      <c r="B190" s="42"/>
      <c r="C190" s="41"/>
      <c r="D190" s="190" t="s">
        <v>338</v>
      </c>
      <c r="E190" s="41"/>
      <c r="F190" s="191" t="s">
        <v>592</v>
      </c>
      <c r="G190" s="41"/>
      <c r="H190" s="41"/>
      <c r="I190" s="192"/>
      <c r="J190" s="41"/>
      <c r="K190" s="41"/>
      <c r="L190" s="42"/>
      <c r="M190" s="193"/>
      <c r="N190" s="194"/>
      <c r="O190" s="75"/>
      <c r="P190" s="75"/>
      <c r="Q190" s="75"/>
      <c r="R190" s="75"/>
      <c r="S190" s="75"/>
      <c r="T190" s="76"/>
      <c r="U190" s="41"/>
      <c r="V190" s="41"/>
      <c r="W190" s="41"/>
      <c r="X190" s="41"/>
      <c r="Y190" s="41"/>
      <c r="Z190" s="41"/>
      <c r="AA190" s="41"/>
      <c r="AB190" s="41"/>
      <c r="AC190" s="41"/>
      <c r="AD190" s="41"/>
      <c r="AE190" s="41"/>
      <c r="AT190" s="22" t="s">
        <v>338</v>
      </c>
      <c r="AU190" s="22" t="s">
        <v>79</v>
      </c>
    </row>
    <row r="191" s="13" customFormat="1">
      <c r="A191" s="13"/>
      <c r="B191" s="201"/>
      <c r="C191" s="13"/>
      <c r="D191" s="195" t="s">
        <v>442</v>
      </c>
      <c r="E191" s="202" t="s">
        <v>3</v>
      </c>
      <c r="F191" s="203" t="s">
        <v>9439</v>
      </c>
      <c r="G191" s="13"/>
      <c r="H191" s="204">
        <v>212.25</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79</v>
      </c>
      <c r="AV191" s="13" t="s">
        <v>79</v>
      </c>
      <c r="AW191" s="13" t="s">
        <v>31</v>
      </c>
      <c r="AX191" s="13" t="s">
        <v>76</v>
      </c>
      <c r="AY191" s="202" t="s">
        <v>328</v>
      </c>
    </row>
    <row r="192" s="2" customFormat="1" ht="24.15" customHeight="1">
      <c r="A192" s="41"/>
      <c r="B192" s="176"/>
      <c r="C192" s="177" t="s">
        <v>473</v>
      </c>
      <c r="D192" s="177" t="s">
        <v>331</v>
      </c>
      <c r="E192" s="178" t="s">
        <v>606</v>
      </c>
      <c r="F192" s="179" t="s">
        <v>607</v>
      </c>
      <c r="G192" s="180" t="s">
        <v>439</v>
      </c>
      <c r="H192" s="181">
        <v>212.25</v>
      </c>
      <c r="I192" s="182"/>
      <c r="J192" s="183">
        <f>ROUND(I192*H192,2)</f>
        <v>0</v>
      </c>
      <c r="K192" s="179" t="s">
        <v>335</v>
      </c>
      <c r="L192" s="42"/>
      <c r="M192" s="184" t="s">
        <v>3</v>
      </c>
      <c r="N192" s="185" t="s">
        <v>40</v>
      </c>
      <c r="O192" s="75"/>
      <c r="P192" s="186">
        <f>O192*H192</f>
        <v>0</v>
      </c>
      <c r="Q192" s="186">
        <v>0.15559000000000001</v>
      </c>
      <c r="R192" s="186">
        <f>Q192*H192</f>
        <v>33.023977500000001</v>
      </c>
      <c r="S192" s="186">
        <v>0</v>
      </c>
      <c r="T192" s="187">
        <f>S192*H192</f>
        <v>0</v>
      </c>
      <c r="U192" s="41"/>
      <c r="V192" s="41"/>
      <c r="W192" s="41"/>
      <c r="X192" s="41"/>
      <c r="Y192" s="41"/>
      <c r="Z192" s="41"/>
      <c r="AA192" s="41"/>
      <c r="AB192" s="41"/>
      <c r="AC192" s="41"/>
      <c r="AD192" s="41"/>
      <c r="AE192" s="41"/>
      <c r="AR192" s="188" t="s">
        <v>113</v>
      </c>
      <c r="AT192" s="188" t="s">
        <v>331</v>
      </c>
      <c r="AU192" s="188" t="s">
        <v>79</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9469</v>
      </c>
    </row>
    <row r="193" s="2" customFormat="1">
      <c r="A193" s="41"/>
      <c r="B193" s="42"/>
      <c r="C193" s="41"/>
      <c r="D193" s="190" t="s">
        <v>338</v>
      </c>
      <c r="E193" s="41"/>
      <c r="F193" s="191" t="s">
        <v>609</v>
      </c>
      <c r="G193" s="41"/>
      <c r="H193" s="41"/>
      <c r="I193" s="192"/>
      <c r="J193" s="41"/>
      <c r="K193" s="41"/>
      <c r="L193" s="42"/>
      <c r="M193" s="193"/>
      <c r="N193" s="194"/>
      <c r="O193" s="75"/>
      <c r="P193" s="75"/>
      <c r="Q193" s="75"/>
      <c r="R193" s="75"/>
      <c r="S193" s="75"/>
      <c r="T193" s="76"/>
      <c r="U193" s="41"/>
      <c r="V193" s="41"/>
      <c r="W193" s="41"/>
      <c r="X193" s="41"/>
      <c r="Y193" s="41"/>
      <c r="Z193" s="41"/>
      <c r="AA193" s="41"/>
      <c r="AB193" s="41"/>
      <c r="AC193" s="41"/>
      <c r="AD193" s="41"/>
      <c r="AE193" s="41"/>
      <c r="AT193" s="22" t="s">
        <v>338</v>
      </c>
      <c r="AU193" s="22" t="s">
        <v>79</v>
      </c>
    </row>
    <row r="194" s="13" customFormat="1">
      <c r="A194" s="13"/>
      <c r="B194" s="201"/>
      <c r="C194" s="13"/>
      <c r="D194" s="195" t="s">
        <v>442</v>
      </c>
      <c r="E194" s="202" t="s">
        <v>3</v>
      </c>
      <c r="F194" s="203" t="s">
        <v>9439</v>
      </c>
      <c r="G194" s="13"/>
      <c r="H194" s="204">
        <v>212.25</v>
      </c>
      <c r="I194" s="205"/>
      <c r="J194" s="13"/>
      <c r="K194" s="13"/>
      <c r="L194" s="201"/>
      <c r="M194" s="206"/>
      <c r="N194" s="207"/>
      <c r="O194" s="207"/>
      <c r="P194" s="207"/>
      <c r="Q194" s="207"/>
      <c r="R194" s="207"/>
      <c r="S194" s="207"/>
      <c r="T194" s="208"/>
      <c r="U194" s="13"/>
      <c r="V194" s="13"/>
      <c r="W194" s="13"/>
      <c r="X194" s="13"/>
      <c r="Y194" s="13"/>
      <c r="Z194" s="13"/>
      <c r="AA194" s="13"/>
      <c r="AB194" s="13"/>
      <c r="AC194" s="13"/>
      <c r="AD194" s="13"/>
      <c r="AE194" s="13"/>
      <c r="AT194" s="202" t="s">
        <v>442</v>
      </c>
      <c r="AU194" s="202" t="s">
        <v>79</v>
      </c>
      <c r="AV194" s="13" t="s">
        <v>79</v>
      </c>
      <c r="AW194" s="13" t="s">
        <v>31</v>
      </c>
      <c r="AX194" s="13" t="s">
        <v>76</v>
      </c>
      <c r="AY194" s="202" t="s">
        <v>328</v>
      </c>
    </row>
    <row r="195" s="2" customFormat="1" ht="33" customHeight="1">
      <c r="A195" s="41"/>
      <c r="B195" s="176"/>
      <c r="C195" s="177" t="s">
        <v>588</v>
      </c>
      <c r="D195" s="177" t="s">
        <v>331</v>
      </c>
      <c r="E195" s="178" t="s">
        <v>594</v>
      </c>
      <c r="F195" s="179" t="s">
        <v>595</v>
      </c>
      <c r="G195" s="180" t="s">
        <v>439</v>
      </c>
      <c r="H195" s="181">
        <v>212.25</v>
      </c>
      <c r="I195" s="182"/>
      <c r="J195" s="183">
        <f>ROUND(I195*H195,2)</f>
        <v>0</v>
      </c>
      <c r="K195" s="179" t="s">
        <v>335</v>
      </c>
      <c r="L195" s="42"/>
      <c r="M195" s="184" t="s">
        <v>3</v>
      </c>
      <c r="N195" s="185" t="s">
        <v>40</v>
      </c>
      <c r="O195" s="75"/>
      <c r="P195" s="186">
        <f>O195*H195</f>
        <v>0</v>
      </c>
      <c r="Q195" s="186">
        <v>0.13188</v>
      </c>
      <c r="R195" s="186">
        <f>Q195*H195</f>
        <v>27.991530000000001</v>
      </c>
      <c r="S195" s="186">
        <v>0</v>
      </c>
      <c r="T195" s="187">
        <f>S195*H195</f>
        <v>0</v>
      </c>
      <c r="U195" s="41"/>
      <c r="V195" s="41"/>
      <c r="W195" s="41"/>
      <c r="X195" s="41"/>
      <c r="Y195" s="41"/>
      <c r="Z195" s="41"/>
      <c r="AA195" s="41"/>
      <c r="AB195" s="41"/>
      <c r="AC195" s="41"/>
      <c r="AD195" s="41"/>
      <c r="AE195" s="41"/>
      <c r="AR195" s="188" t="s">
        <v>113</v>
      </c>
      <c r="AT195" s="188" t="s">
        <v>331</v>
      </c>
      <c r="AU195" s="188" t="s">
        <v>79</v>
      </c>
      <c r="AY195" s="22" t="s">
        <v>328</v>
      </c>
      <c r="BE195" s="189">
        <f>IF(N195="základní",J195,0)</f>
        <v>0</v>
      </c>
      <c r="BF195" s="189">
        <f>IF(N195="snížená",J195,0)</f>
        <v>0</v>
      </c>
      <c r="BG195" s="189">
        <f>IF(N195="zákl. přenesená",J195,0)</f>
        <v>0</v>
      </c>
      <c r="BH195" s="189">
        <f>IF(N195="sníž. přenesená",J195,0)</f>
        <v>0</v>
      </c>
      <c r="BI195" s="189">
        <f>IF(N195="nulová",J195,0)</f>
        <v>0</v>
      </c>
      <c r="BJ195" s="22" t="s">
        <v>76</v>
      </c>
      <c r="BK195" s="189">
        <f>ROUND(I195*H195,2)</f>
        <v>0</v>
      </c>
      <c r="BL195" s="22" t="s">
        <v>113</v>
      </c>
      <c r="BM195" s="188" t="s">
        <v>9470</v>
      </c>
    </row>
    <row r="196" s="2" customFormat="1">
      <c r="A196" s="41"/>
      <c r="B196" s="42"/>
      <c r="C196" s="41"/>
      <c r="D196" s="190" t="s">
        <v>338</v>
      </c>
      <c r="E196" s="41"/>
      <c r="F196" s="191" t="s">
        <v>597</v>
      </c>
      <c r="G196" s="41"/>
      <c r="H196" s="41"/>
      <c r="I196" s="192"/>
      <c r="J196" s="41"/>
      <c r="K196" s="41"/>
      <c r="L196" s="42"/>
      <c r="M196" s="193"/>
      <c r="N196" s="194"/>
      <c r="O196" s="75"/>
      <c r="P196" s="75"/>
      <c r="Q196" s="75"/>
      <c r="R196" s="75"/>
      <c r="S196" s="75"/>
      <c r="T196" s="76"/>
      <c r="U196" s="41"/>
      <c r="V196" s="41"/>
      <c r="W196" s="41"/>
      <c r="X196" s="41"/>
      <c r="Y196" s="41"/>
      <c r="Z196" s="41"/>
      <c r="AA196" s="41"/>
      <c r="AB196" s="41"/>
      <c r="AC196" s="41"/>
      <c r="AD196" s="41"/>
      <c r="AE196" s="41"/>
      <c r="AT196" s="22" t="s">
        <v>338</v>
      </c>
      <c r="AU196" s="22" t="s">
        <v>79</v>
      </c>
    </row>
    <row r="197" s="13" customFormat="1">
      <c r="A197" s="13"/>
      <c r="B197" s="201"/>
      <c r="C197" s="13"/>
      <c r="D197" s="195" t="s">
        <v>442</v>
      </c>
      <c r="E197" s="202" t="s">
        <v>3</v>
      </c>
      <c r="F197" s="203" t="s">
        <v>9439</v>
      </c>
      <c r="G197" s="13"/>
      <c r="H197" s="204">
        <v>212.25</v>
      </c>
      <c r="I197" s="205"/>
      <c r="J197" s="13"/>
      <c r="K197" s="13"/>
      <c r="L197" s="201"/>
      <c r="M197" s="206"/>
      <c r="N197" s="207"/>
      <c r="O197" s="207"/>
      <c r="P197" s="207"/>
      <c r="Q197" s="207"/>
      <c r="R197" s="207"/>
      <c r="S197" s="207"/>
      <c r="T197" s="208"/>
      <c r="U197" s="13"/>
      <c r="V197" s="13"/>
      <c r="W197" s="13"/>
      <c r="X197" s="13"/>
      <c r="Y197" s="13"/>
      <c r="Z197" s="13"/>
      <c r="AA197" s="13"/>
      <c r="AB197" s="13"/>
      <c r="AC197" s="13"/>
      <c r="AD197" s="13"/>
      <c r="AE197" s="13"/>
      <c r="AT197" s="202" t="s">
        <v>442</v>
      </c>
      <c r="AU197" s="202" t="s">
        <v>79</v>
      </c>
      <c r="AV197" s="13" t="s">
        <v>79</v>
      </c>
      <c r="AW197" s="13" t="s">
        <v>31</v>
      </c>
      <c r="AX197" s="13" t="s">
        <v>76</v>
      </c>
      <c r="AY197" s="202" t="s">
        <v>328</v>
      </c>
    </row>
    <row r="198" s="2" customFormat="1" ht="24.15" customHeight="1">
      <c r="A198" s="41"/>
      <c r="B198" s="176"/>
      <c r="C198" s="177" t="s">
        <v>593</v>
      </c>
      <c r="D198" s="177" t="s">
        <v>331</v>
      </c>
      <c r="E198" s="178" t="s">
        <v>599</v>
      </c>
      <c r="F198" s="179" t="s">
        <v>600</v>
      </c>
      <c r="G198" s="180" t="s">
        <v>439</v>
      </c>
      <c r="H198" s="181">
        <v>474.32999999999998</v>
      </c>
      <c r="I198" s="182"/>
      <c r="J198" s="183">
        <f>ROUND(I198*H198,2)</f>
        <v>0</v>
      </c>
      <c r="K198" s="179" t="s">
        <v>335</v>
      </c>
      <c r="L198" s="42"/>
      <c r="M198" s="184" t="s">
        <v>3</v>
      </c>
      <c r="N198" s="185" t="s">
        <v>40</v>
      </c>
      <c r="O198" s="75"/>
      <c r="P198" s="186">
        <f>O198*H198</f>
        <v>0</v>
      </c>
      <c r="Q198" s="186">
        <v>0.096680000000000002</v>
      </c>
      <c r="R198" s="186">
        <f>Q198*H198</f>
        <v>45.858224399999997</v>
      </c>
      <c r="S198" s="186">
        <v>0</v>
      </c>
      <c r="T198" s="187">
        <f>S198*H198</f>
        <v>0</v>
      </c>
      <c r="U198" s="41"/>
      <c r="V198" s="41"/>
      <c r="W198" s="41"/>
      <c r="X198" s="41"/>
      <c r="Y198" s="41"/>
      <c r="Z198" s="41"/>
      <c r="AA198" s="41"/>
      <c r="AB198" s="41"/>
      <c r="AC198" s="41"/>
      <c r="AD198" s="41"/>
      <c r="AE198" s="41"/>
      <c r="AR198" s="188" t="s">
        <v>113</v>
      </c>
      <c r="AT198" s="188" t="s">
        <v>331</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9471</v>
      </c>
    </row>
    <row r="199" s="2" customFormat="1">
      <c r="A199" s="41"/>
      <c r="B199" s="42"/>
      <c r="C199" s="41"/>
      <c r="D199" s="190" t="s">
        <v>338</v>
      </c>
      <c r="E199" s="41"/>
      <c r="F199" s="191" t="s">
        <v>602</v>
      </c>
      <c r="G199" s="41"/>
      <c r="H199" s="41"/>
      <c r="I199" s="192"/>
      <c r="J199" s="41"/>
      <c r="K199" s="41"/>
      <c r="L199" s="42"/>
      <c r="M199" s="193"/>
      <c r="N199" s="194"/>
      <c r="O199" s="75"/>
      <c r="P199" s="75"/>
      <c r="Q199" s="75"/>
      <c r="R199" s="75"/>
      <c r="S199" s="75"/>
      <c r="T199" s="76"/>
      <c r="U199" s="41"/>
      <c r="V199" s="41"/>
      <c r="W199" s="41"/>
      <c r="X199" s="41"/>
      <c r="Y199" s="41"/>
      <c r="Z199" s="41"/>
      <c r="AA199" s="41"/>
      <c r="AB199" s="41"/>
      <c r="AC199" s="41"/>
      <c r="AD199" s="41"/>
      <c r="AE199" s="41"/>
      <c r="AT199" s="22" t="s">
        <v>338</v>
      </c>
      <c r="AU199" s="22" t="s">
        <v>79</v>
      </c>
    </row>
    <row r="200" s="13" customFormat="1">
      <c r="A200" s="13"/>
      <c r="B200" s="201"/>
      <c r="C200" s="13"/>
      <c r="D200" s="195" t="s">
        <v>442</v>
      </c>
      <c r="E200" s="202" t="s">
        <v>3</v>
      </c>
      <c r="F200" s="203" t="s">
        <v>9472</v>
      </c>
      <c r="G200" s="13"/>
      <c r="H200" s="204">
        <v>303.79000000000002</v>
      </c>
      <c r="I200" s="205"/>
      <c r="J200" s="13"/>
      <c r="K200" s="13"/>
      <c r="L200" s="201"/>
      <c r="M200" s="206"/>
      <c r="N200" s="207"/>
      <c r="O200" s="207"/>
      <c r="P200" s="207"/>
      <c r="Q200" s="207"/>
      <c r="R200" s="207"/>
      <c r="S200" s="207"/>
      <c r="T200" s="208"/>
      <c r="U200" s="13"/>
      <c r="V200" s="13"/>
      <c r="W200" s="13"/>
      <c r="X200" s="13"/>
      <c r="Y200" s="13"/>
      <c r="Z200" s="13"/>
      <c r="AA200" s="13"/>
      <c r="AB200" s="13"/>
      <c r="AC200" s="13"/>
      <c r="AD200" s="13"/>
      <c r="AE200" s="13"/>
      <c r="AT200" s="202" t="s">
        <v>442</v>
      </c>
      <c r="AU200" s="202" t="s">
        <v>79</v>
      </c>
      <c r="AV200" s="13" t="s">
        <v>79</v>
      </c>
      <c r="AW200" s="13" t="s">
        <v>31</v>
      </c>
      <c r="AX200" s="13" t="s">
        <v>69</v>
      </c>
      <c r="AY200" s="202" t="s">
        <v>328</v>
      </c>
    </row>
    <row r="201" s="13" customFormat="1">
      <c r="A201" s="13"/>
      <c r="B201" s="201"/>
      <c r="C201" s="13"/>
      <c r="D201" s="195" t="s">
        <v>442</v>
      </c>
      <c r="E201" s="202" t="s">
        <v>3</v>
      </c>
      <c r="F201" s="203" t="s">
        <v>9473</v>
      </c>
      <c r="G201" s="13"/>
      <c r="H201" s="204">
        <v>170.53999999999999</v>
      </c>
      <c r="I201" s="205"/>
      <c r="J201" s="13"/>
      <c r="K201" s="13"/>
      <c r="L201" s="201"/>
      <c r="M201" s="206"/>
      <c r="N201" s="207"/>
      <c r="O201" s="207"/>
      <c r="P201" s="207"/>
      <c r="Q201" s="207"/>
      <c r="R201" s="207"/>
      <c r="S201" s="207"/>
      <c r="T201" s="208"/>
      <c r="U201" s="13"/>
      <c r="V201" s="13"/>
      <c r="W201" s="13"/>
      <c r="X201" s="13"/>
      <c r="Y201" s="13"/>
      <c r="Z201" s="13"/>
      <c r="AA201" s="13"/>
      <c r="AB201" s="13"/>
      <c r="AC201" s="13"/>
      <c r="AD201" s="13"/>
      <c r="AE201" s="13"/>
      <c r="AT201" s="202" t="s">
        <v>442</v>
      </c>
      <c r="AU201" s="202" t="s">
        <v>79</v>
      </c>
      <c r="AV201" s="13" t="s">
        <v>79</v>
      </c>
      <c r="AW201" s="13" t="s">
        <v>31</v>
      </c>
      <c r="AX201" s="13" t="s">
        <v>69</v>
      </c>
      <c r="AY201" s="202" t="s">
        <v>328</v>
      </c>
    </row>
    <row r="202" s="14" customFormat="1">
      <c r="A202" s="14"/>
      <c r="B202" s="209"/>
      <c r="C202" s="14"/>
      <c r="D202" s="195" t="s">
        <v>442</v>
      </c>
      <c r="E202" s="210" t="s">
        <v>3</v>
      </c>
      <c r="F202" s="211" t="s">
        <v>452</v>
      </c>
      <c r="G202" s="14"/>
      <c r="H202" s="212">
        <v>474.33000000000004</v>
      </c>
      <c r="I202" s="213"/>
      <c r="J202" s="14"/>
      <c r="K202" s="14"/>
      <c r="L202" s="209"/>
      <c r="M202" s="214"/>
      <c r="N202" s="215"/>
      <c r="O202" s="215"/>
      <c r="P202" s="215"/>
      <c r="Q202" s="215"/>
      <c r="R202" s="215"/>
      <c r="S202" s="215"/>
      <c r="T202" s="216"/>
      <c r="U202" s="14"/>
      <c r="V202" s="14"/>
      <c r="W202" s="14"/>
      <c r="X202" s="14"/>
      <c r="Y202" s="14"/>
      <c r="Z202" s="14"/>
      <c r="AA202" s="14"/>
      <c r="AB202" s="14"/>
      <c r="AC202" s="14"/>
      <c r="AD202" s="14"/>
      <c r="AE202" s="14"/>
      <c r="AT202" s="210" t="s">
        <v>442</v>
      </c>
      <c r="AU202" s="210" t="s">
        <v>79</v>
      </c>
      <c r="AV202" s="14" t="s">
        <v>113</v>
      </c>
      <c r="AW202" s="14" t="s">
        <v>31</v>
      </c>
      <c r="AX202" s="14" t="s">
        <v>76</v>
      </c>
      <c r="AY202" s="210" t="s">
        <v>328</v>
      </c>
    </row>
    <row r="203" s="2" customFormat="1" ht="24.15" customHeight="1">
      <c r="A203" s="41"/>
      <c r="B203" s="176"/>
      <c r="C203" s="177" t="s">
        <v>598</v>
      </c>
      <c r="D203" s="177" t="s">
        <v>331</v>
      </c>
      <c r="E203" s="178" t="s">
        <v>611</v>
      </c>
      <c r="F203" s="179" t="s">
        <v>612</v>
      </c>
      <c r="G203" s="180" t="s">
        <v>439</v>
      </c>
      <c r="H203" s="181">
        <v>436.35599999999999</v>
      </c>
      <c r="I203" s="182"/>
      <c r="J203" s="183">
        <f>ROUND(I203*H203,2)</f>
        <v>0</v>
      </c>
      <c r="K203" s="179" t="s">
        <v>335</v>
      </c>
      <c r="L203" s="42"/>
      <c r="M203" s="184" t="s">
        <v>3</v>
      </c>
      <c r="N203" s="185" t="s">
        <v>40</v>
      </c>
      <c r="O203" s="75"/>
      <c r="P203" s="186">
        <f>O203*H203</f>
        <v>0</v>
      </c>
      <c r="Q203" s="186">
        <v>0.18151999999999999</v>
      </c>
      <c r="R203" s="186">
        <f>Q203*H203</f>
        <v>79.207341119999995</v>
      </c>
      <c r="S203" s="186">
        <v>0</v>
      </c>
      <c r="T203" s="187">
        <f>S203*H203</f>
        <v>0</v>
      </c>
      <c r="U203" s="41"/>
      <c r="V203" s="41"/>
      <c r="W203" s="41"/>
      <c r="X203" s="41"/>
      <c r="Y203" s="41"/>
      <c r="Z203" s="41"/>
      <c r="AA203" s="41"/>
      <c r="AB203" s="41"/>
      <c r="AC203" s="41"/>
      <c r="AD203" s="41"/>
      <c r="AE203" s="41"/>
      <c r="AR203" s="188" t="s">
        <v>113</v>
      </c>
      <c r="AT203" s="188" t="s">
        <v>331</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9474</v>
      </c>
    </row>
    <row r="204" s="2" customFormat="1">
      <c r="A204" s="41"/>
      <c r="B204" s="42"/>
      <c r="C204" s="41"/>
      <c r="D204" s="190" t="s">
        <v>338</v>
      </c>
      <c r="E204" s="41"/>
      <c r="F204" s="191" t="s">
        <v>614</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79</v>
      </c>
    </row>
    <row r="205" s="13" customFormat="1">
      <c r="A205" s="13"/>
      <c r="B205" s="201"/>
      <c r="C205" s="13"/>
      <c r="D205" s="195" t="s">
        <v>442</v>
      </c>
      <c r="E205" s="202" t="s">
        <v>3</v>
      </c>
      <c r="F205" s="203" t="s">
        <v>9475</v>
      </c>
      <c r="G205" s="13"/>
      <c r="H205" s="204">
        <v>265.81599999999997</v>
      </c>
      <c r="I205" s="205"/>
      <c r="J205" s="13"/>
      <c r="K205" s="13"/>
      <c r="L205" s="201"/>
      <c r="M205" s="206"/>
      <c r="N205" s="207"/>
      <c r="O205" s="207"/>
      <c r="P205" s="207"/>
      <c r="Q205" s="207"/>
      <c r="R205" s="207"/>
      <c r="S205" s="207"/>
      <c r="T205" s="208"/>
      <c r="U205" s="13"/>
      <c r="V205" s="13"/>
      <c r="W205" s="13"/>
      <c r="X205" s="13"/>
      <c r="Y205" s="13"/>
      <c r="Z205" s="13"/>
      <c r="AA205" s="13"/>
      <c r="AB205" s="13"/>
      <c r="AC205" s="13"/>
      <c r="AD205" s="13"/>
      <c r="AE205" s="13"/>
      <c r="AT205" s="202" t="s">
        <v>442</v>
      </c>
      <c r="AU205" s="202" t="s">
        <v>79</v>
      </c>
      <c r="AV205" s="13" t="s">
        <v>79</v>
      </c>
      <c r="AW205" s="13" t="s">
        <v>31</v>
      </c>
      <c r="AX205" s="13" t="s">
        <v>69</v>
      </c>
      <c r="AY205" s="202" t="s">
        <v>328</v>
      </c>
    </row>
    <row r="206" s="13" customFormat="1">
      <c r="A206" s="13"/>
      <c r="B206" s="201"/>
      <c r="C206" s="13"/>
      <c r="D206" s="195" t="s">
        <v>442</v>
      </c>
      <c r="E206" s="202" t="s">
        <v>3</v>
      </c>
      <c r="F206" s="203" t="s">
        <v>9473</v>
      </c>
      <c r="G206" s="13"/>
      <c r="H206" s="204">
        <v>170.53999999999999</v>
      </c>
      <c r="I206" s="205"/>
      <c r="J206" s="13"/>
      <c r="K206" s="13"/>
      <c r="L206" s="201"/>
      <c r="M206" s="206"/>
      <c r="N206" s="207"/>
      <c r="O206" s="207"/>
      <c r="P206" s="207"/>
      <c r="Q206" s="207"/>
      <c r="R206" s="207"/>
      <c r="S206" s="207"/>
      <c r="T206" s="208"/>
      <c r="U206" s="13"/>
      <c r="V206" s="13"/>
      <c r="W206" s="13"/>
      <c r="X206" s="13"/>
      <c r="Y206" s="13"/>
      <c r="Z206" s="13"/>
      <c r="AA206" s="13"/>
      <c r="AB206" s="13"/>
      <c r="AC206" s="13"/>
      <c r="AD206" s="13"/>
      <c r="AE206" s="13"/>
      <c r="AT206" s="202" t="s">
        <v>442</v>
      </c>
      <c r="AU206" s="202" t="s">
        <v>79</v>
      </c>
      <c r="AV206" s="13" t="s">
        <v>79</v>
      </c>
      <c r="AW206" s="13" t="s">
        <v>31</v>
      </c>
      <c r="AX206" s="13" t="s">
        <v>69</v>
      </c>
      <c r="AY206" s="202" t="s">
        <v>328</v>
      </c>
    </row>
    <row r="207" s="14" customFormat="1">
      <c r="A207" s="14"/>
      <c r="B207" s="209"/>
      <c r="C207" s="14"/>
      <c r="D207" s="195" t="s">
        <v>442</v>
      </c>
      <c r="E207" s="210" t="s">
        <v>3</v>
      </c>
      <c r="F207" s="211" t="s">
        <v>452</v>
      </c>
      <c r="G207" s="14"/>
      <c r="H207" s="212">
        <v>436.35599999999999</v>
      </c>
      <c r="I207" s="213"/>
      <c r="J207" s="14"/>
      <c r="K207" s="14"/>
      <c r="L207" s="209"/>
      <c r="M207" s="214"/>
      <c r="N207" s="215"/>
      <c r="O207" s="215"/>
      <c r="P207" s="215"/>
      <c r="Q207" s="215"/>
      <c r="R207" s="215"/>
      <c r="S207" s="215"/>
      <c r="T207" s="216"/>
      <c r="U207" s="14"/>
      <c r="V207" s="14"/>
      <c r="W207" s="14"/>
      <c r="X207" s="14"/>
      <c r="Y207" s="14"/>
      <c r="Z207" s="14"/>
      <c r="AA207" s="14"/>
      <c r="AB207" s="14"/>
      <c r="AC207" s="14"/>
      <c r="AD207" s="14"/>
      <c r="AE207" s="14"/>
      <c r="AT207" s="210" t="s">
        <v>442</v>
      </c>
      <c r="AU207" s="210" t="s">
        <v>79</v>
      </c>
      <c r="AV207" s="14" t="s">
        <v>113</v>
      </c>
      <c r="AW207" s="14" t="s">
        <v>31</v>
      </c>
      <c r="AX207" s="14" t="s">
        <v>76</v>
      </c>
      <c r="AY207" s="210" t="s">
        <v>328</v>
      </c>
    </row>
    <row r="208" s="2" customFormat="1" ht="33" customHeight="1">
      <c r="A208" s="41"/>
      <c r="B208" s="176"/>
      <c r="C208" s="177" t="s">
        <v>605</v>
      </c>
      <c r="D208" s="177" t="s">
        <v>331</v>
      </c>
      <c r="E208" s="178" t="s">
        <v>617</v>
      </c>
      <c r="F208" s="179" t="s">
        <v>618</v>
      </c>
      <c r="G208" s="180" t="s">
        <v>439</v>
      </c>
      <c r="H208" s="181">
        <v>383.19299999999998</v>
      </c>
      <c r="I208" s="182"/>
      <c r="J208" s="183">
        <f>ROUND(I208*H208,2)</f>
        <v>0</v>
      </c>
      <c r="K208" s="179" t="s">
        <v>335</v>
      </c>
      <c r="L208" s="42"/>
      <c r="M208" s="184" t="s">
        <v>3</v>
      </c>
      <c r="N208" s="185" t="s">
        <v>40</v>
      </c>
      <c r="O208" s="75"/>
      <c r="P208" s="186">
        <f>O208*H208</f>
        <v>0</v>
      </c>
      <c r="Q208" s="186">
        <v>0.23737</v>
      </c>
      <c r="R208" s="186">
        <f>Q208*H208</f>
        <v>90.95852241</v>
      </c>
      <c r="S208" s="186">
        <v>0</v>
      </c>
      <c r="T208" s="187">
        <f>S208*H208</f>
        <v>0</v>
      </c>
      <c r="U208" s="41"/>
      <c r="V208" s="41"/>
      <c r="W208" s="41"/>
      <c r="X208" s="41"/>
      <c r="Y208" s="41"/>
      <c r="Z208" s="41"/>
      <c r="AA208" s="41"/>
      <c r="AB208" s="41"/>
      <c r="AC208" s="41"/>
      <c r="AD208" s="41"/>
      <c r="AE208" s="41"/>
      <c r="AR208" s="188" t="s">
        <v>113</v>
      </c>
      <c r="AT208" s="188" t="s">
        <v>331</v>
      </c>
      <c r="AU208" s="188" t="s">
        <v>79</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113</v>
      </c>
      <c r="BM208" s="188" t="s">
        <v>9476</v>
      </c>
    </row>
    <row r="209" s="2" customFormat="1">
      <c r="A209" s="41"/>
      <c r="B209" s="42"/>
      <c r="C209" s="41"/>
      <c r="D209" s="190" t="s">
        <v>338</v>
      </c>
      <c r="E209" s="41"/>
      <c r="F209" s="191" t="s">
        <v>620</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338</v>
      </c>
      <c r="AU209" s="22" t="s">
        <v>79</v>
      </c>
    </row>
    <row r="210" s="13" customFormat="1">
      <c r="A210" s="13"/>
      <c r="B210" s="201"/>
      <c r="C210" s="13"/>
      <c r="D210" s="195" t="s">
        <v>442</v>
      </c>
      <c r="E210" s="202" t="s">
        <v>3</v>
      </c>
      <c r="F210" s="203" t="s">
        <v>9477</v>
      </c>
      <c r="G210" s="13"/>
      <c r="H210" s="204">
        <v>212.65299999999999</v>
      </c>
      <c r="I210" s="205"/>
      <c r="J210" s="13"/>
      <c r="K210" s="13"/>
      <c r="L210" s="201"/>
      <c r="M210" s="206"/>
      <c r="N210" s="207"/>
      <c r="O210" s="207"/>
      <c r="P210" s="207"/>
      <c r="Q210" s="207"/>
      <c r="R210" s="207"/>
      <c r="S210" s="207"/>
      <c r="T210" s="208"/>
      <c r="U210" s="13"/>
      <c r="V210" s="13"/>
      <c r="W210" s="13"/>
      <c r="X210" s="13"/>
      <c r="Y210" s="13"/>
      <c r="Z210" s="13"/>
      <c r="AA210" s="13"/>
      <c r="AB210" s="13"/>
      <c r="AC210" s="13"/>
      <c r="AD210" s="13"/>
      <c r="AE210" s="13"/>
      <c r="AT210" s="202" t="s">
        <v>442</v>
      </c>
      <c r="AU210" s="202" t="s">
        <v>79</v>
      </c>
      <c r="AV210" s="13" t="s">
        <v>79</v>
      </c>
      <c r="AW210" s="13" t="s">
        <v>31</v>
      </c>
      <c r="AX210" s="13" t="s">
        <v>69</v>
      </c>
      <c r="AY210" s="202" t="s">
        <v>328</v>
      </c>
    </row>
    <row r="211" s="13" customFormat="1">
      <c r="A211" s="13"/>
      <c r="B211" s="201"/>
      <c r="C211" s="13"/>
      <c r="D211" s="195" t="s">
        <v>442</v>
      </c>
      <c r="E211" s="202" t="s">
        <v>3</v>
      </c>
      <c r="F211" s="203" t="s">
        <v>9478</v>
      </c>
      <c r="G211" s="13"/>
      <c r="H211" s="204">
        <v>170.53999999999999</v>
      </c>
      <c r="I211" s="205"/>
      <c r="J211" s="13"/>
      <c r="K211" s="13"/>
      <c r="L211" s="201"/>
      <c r="M211" s="206"/>
      <c r="N211" s="207"/>
      <c r="O211" s="207"/>
      <c r="P211" s="207"/>
      <c r="Q211" s="207"/>
      <c r="R211" s="207"/>
      <c r="S211" s="207"/>
      <c r="T211" s="208"/>
      <c r="U211" s="13"/>
      <c r="V211" s="13"/>
      <c r="W211" s="13"/>
      <c r="X211" s="13"/>
      <c r="Y211" s="13"/>
      <c r="Z211" s="13"/>
      <c r="AA211" s="13"/>
      <c r="AB211" s="13"/>
      <c r="AC211" s="13"/>
      <c r="AD211" s="13"/>
      <c r="AE211" s="13"/>
      <c r="AT211" s="202" t="s">
        <v>442</v>
      </c>
      <c r="AU211" s="202" t="s">
        <v>79</v>
      </c>
      <c r="AV211" s="13" t="s">
        <v>79</v>
      </c>
      <c r="AW211" s="13" t="s">
        <v>31</v>
      </c>
      <c r="AX211" s="13" t="s">
        <v>69</v>
      </c>
      <c r="AY211" s="202" t="s">
        <v>328</v>
      </c>
    </row>
    <row r="212" s="14" customFormat="1">
      <c r="A212" s="14"/>
      <c r="B212" s="209"/>
      <c r="C212" s="14"/>
      <c r="D212" s="195" t="s">
        <v>442</v>
      </c>
      <c r="E212" s="210" t="s">
        <v>3</v>
      </c>
      <c r="F212" s="211" t="s">
        <v>452</v>
      </c>
      <c r="G212" s="14"/>
      <c r="H212" s="212">
        <v>383.19299999999998</v>
      </c>
      <c r="I212" s="213"/>
      <c r="J212" s="14"/>
      <c r="K212" s="14"/>
      <c r="L212" s="209"/>
      <c r="M212" s="214"/>
      <c r="N212" s="215"/>
      <c r="O212" s="215"/>
      <c r="P212" s="215"/>
      <c r="Q212" s="215"/>
      <c r="R212" s="215"/>
      <c r="S212" s="215"/>
      <c r="T212" s="216"/>
      <c r="U212" s="14"/>
      <c r="V212" s="14"/>
      <c r="W212" s="14"/>
      <c r="X212" s="14"/>
      <c r="Y212" s="14"/>
      <c r="Z212" s="14"/>
      <c r="AA212" s="14"/>
      <c r="AB212" s="14"/>
      <c r="AC212" s="14"/>
      <c r="AD212" s="14"/>
      <c r="AE212" s="14"/>
      <c r="AT212" s="210" t="s">
        <v>442</v>
      </c>
      <c r="AU212" s="210" t="s">
        <v>79</v>
      </c>
      <c r="AV212" s="14" t="s">
        <v>113</v>
      </c>
      <c r="AW212" s="14" t="s">
        <v>31</v>
      </c>
      <c r="AX212" s="14" t="s">
        <v>76</v>
      </c>
      <c r="AY212" s="210" t="s">
        <v>328</v>
      </c>
    </row>
    <row r="213" s="2" customFormat="1" ht="24.15" customHeight="1">
      <c r="A213" s="41"/>
      <c r="B213" s="176"/>
      <c r="C213" s="177" t="s">
        <v>610</v>
      </c>
      <c r="D213" s="177" t="s">
        <v>331</v>
      </c>
      <c r="E213" s="178" t="s">
        <v>622</v>
      </c>
      <c r="F213" s="179" t="s">
        <v>623</v>
      </c>
      <c r="G213" s="180" t="s">
        <v>439</v>
      </c>
      <c r="H213" s="181">
        <v>322.435</v>
      </c>
      <c r="I213" s="182"/>
      <c r="J213" s="183">
        <f>ROUND(I213*H213,2)</f>
        <v>0</v>
      </c>
      <c r="K213" s="179" t="s">
        <v>335</v>
      </c>
      <c r="L213" s="42"/>
      <c r="M213" s="184" t="s">
        <v>3</v>
      </c>
      <c r="N213" s="185" t="s">
        <v>40</v>
      </c>
      <c r="O213" s="75"/>
      <c r="P213" s="186">
        <f>O213*H213</f>
        <v>0</v>
      </c>
      <c r="Q213" s="186">
        <v>0.49586999999999998</v>
      </c>
      <c r="R213" s="186">
        <f>Q213*H213</f>
        <v>159.88584344999998</v>
      </c>
      <c r="S213" s="186">
        <v>0</v>
      </c>
      <c r="T213" s="187">
        <f>S213*H213</f>
        <v>0</v>
      </c>
      <c r="U213" s="41"/>
      <c r="V213" s="41"/>
      <c r="W213" s="41"/>
      <c r="X213" s="41"/>
      <c r="Y213" s="41"/>
      <c r="Z213" s="41"/>
      <c r="AA213" s="41"/>
      <c r="AB213" s="41"/>
      <c r="AC213" s="41"/>
      <c r="AD213" s="41"/>
      <c r="AE213" s="41"/>
      <c r="AR213" s="188" t="s">
        <v>113</v>
      </c>
      <c r="AT213" s="188" t="s">
        <v>331</v>
      </c>
      <c r="AU213" s="188" t="s">
        <v>79</v>
      </c>
      <c r="AY213" s="22" t="s">
        <v>328</v>
      </c>
      <c r="BE213" s="189">
        <f>IF(N213="základní",J213,0)</f>
        <v>0</v>
      </c>
      <c r="BF213" s="189">
        <f>IF(N213="snížená",J213,0)</f>
        <v>0</v>
      </c>
      <c r="BG213" s="189">
        <f>IF(N213="zákl. přenesená",J213,0)</f>
        <v>0</v>
      </c>
      <c r="BH213" s="189">
        <f>IF(N213="sníž. přenesená",J213,0)</f>
        <v>0</v>
      </c>
      <c r="BI213" s="189">
        <f>IF(N213="nulová",J213,0)</f>
        <v>0</v>
      </c>
      <c r="BJ213" s="22" t="s">
        <v>76</v>
      </c>
      <c r="BK213" s="189">
        <f>ROUND(I213*H213,2)</f>
        <v>0</v>
      </c>
      <c r="BL213" s="22" t="s">
        <v>113</v>
      </c>
      <c r="BM213" s="188" t="s">
        <v>9479</v>
      </c>
    </row>
    <row r="214" s="2" customFormat="1">
      <c r="A214" s="41"/>
      <c r="B214" s="42"/>
      <c r="C214" s="41"/>
      <c r="D214" s="190" t="s">
        <v>338</v>
      </c>
      <c r="E214" s="41"/>
      <c r="F214" s="191" t="s">
        <v>625</v>
      </c>
      <c r="G214" s="41"/>
      <c r="H214" s="41"/>
      <c r="I214" s="192"/>
      <c r="J214" s="41"/>
      <c r="K214" s="41"/>
      <c r="L214" s="42"/>
      <c r="M214" s="193"/>
      <c r="N214" s="194"/>
      <c r="O214" s="75"/>
      <c r="P214" s="75"/>
      <c r="Q214" s="75"/>
      <c r="R214" s="75"/>
      <c r="S214" s="75"/>
      <c r="T214" s="76"/>
      <c r="U214" s="41"/>
      <c r="V214" s="41"/>
      <c r="W214" s="41"/>
      <c r="X214" s="41"/>
      <c r="Y214" s="41"/>
      <c r="Z214" s="41"/>
      <c r="AA214" s="41"/>
      <c r="AB214" s="41"/>
      <c r="AC214" s="41"/>
      <c r="AD214" s="41"/>
      <c r="AE214" s="41"/>
      <c r="AT214" s="22" t="s">
        <v>338</v>
      </c>
      <c r="AU214" s="22" t="s">
        <v>79</v>
      </c>
    </row>
    <row r="215" s="13" customFormat="1">
      <c r="A215" s="13"/>
      <c r="B215" s="201"/>
      <c r="C215" s="13"/>
      <c r="D215" s="195" t="s">
        <v>442</v>
      </c>
      <c r="E215" s="202" t="s">
        <v>3</v>
      </c>
      <c r="F215" s="203" t="s">
        <v>9480</v>
      </c>
      <c r="G215" s="13"/>
      <c r="H215" s="204">
        <v>151.89500000000001</v>
      </c>
      <c r="I215" s="205"/>
      <c r="J215" s="13"/>
      <c r="K215" s="13"/>
      <c r="L215" s="201"/>
      <c r="M215" s="206"/>
      <c r="N215" s="207"/>
      <c r="O215" s="207"/>
      <c r="P215" s="207"/>
      <c r="Q215" s="207"/>
      <c r="R215" s="207"/>
      <c r="S215" s="207"/>
      <c r="T215" s="208"/>
      <c r="U215" s="13"/>
      <c r="V215" s="13"/>
      <c r="W215" s="13"/>
      <c r="X215" s="13"/>
      <c r="Y215" s="13"/>
      <c r="Z215" s="13"/>
      <c r="AA215" s="13"/>
      <c r="AB215" s="13"/>
      <c r="AC215" s="13"/>
      <c r="AD215" s="13"/>
      <c r="AE215" s="13"/>
      <c r="AT215" s="202" t="s">
        <v>442</v>
      </c>
      <c r="AU215" s="202" t="s">
        <v>79</v>
      </c>
      <c r="AV215" s="13" t="s">
        <v>79</v>
      </c>
      <c r="AW215" s="13" t="s">
        <v>31</v>
      </c>
      <c r="AX215" s="13" t="s">
        <v>69</v>
      </c>
      <c r="AY215" s="202" t="s">
        <v>328</v>
      </c>
    </row>
    <row r="216" s="13" customFormat="1">
      <c r="A216" s="13"/>
      <c r="B216" s="201"/>
      <c r="C216" s="13"/>
      <c r="D216" s="195" t="s">
        <v>442</v>
      </c>
      <c r="E216" s="202" t="s">
        <v>3</v>
      </c>
      <c r="F216" s="203" t="s">
        <v>9473</v>
      </c>
      <c r="G216" s="13"/>
      <c r="H216" s="204">
        <v>170.53999999999999</v>
      </c>
      <c r="I216" s="205"/>
      <c r="J216" s="13"/>
      <c r="K216" s="13"/>
      <c r="L216" s="201"/>
      <c r="M216" s="206"/>
      <c r="N216" s="207"/>
      <c r="O216" s="207"/>
      <c r="P216" s="207"/>
      <c r="Q216" s="207"/>
      <c r="R216" s="207"/>
      <c r="S216" s="207"/>
      <c r="T216" s="208"/>
      <c r="U216" s="13"/>
      <c r="V216" s="13"/>
      <c r="W216" s="13"/>
      <c r="X216" s="13"/>
      <c r="Y216" s="13"/>
      <c r="Z216" s="13"/>
      <c r="AA216" s="13"/>
      <c r="AB216" s="13"/>
      <c r="AC216" s="13"/>
      <c r="AD216" s="13"/>
      <c r="AE216" s="13"/>
      <c r="AT216" s="202" t="s">
        <v>442</v>
      </c>
      <c r="AU216" s="202" t="s">
        <v>79</v>
      </c>
      <c r="AV216" s="13" t="s">
        <v>79</v>
      </c>
      <c r="AW216" s="13" t="s">
        <v>31</v>
      </c>
      <c r="AX216" s="13" t="s">
        <v>69</v>
      </c>
      <c r="AY216" s="202" t="s">
        <v>328</v>
      </c>
    </row>
    <row r="217" s="14" customFormat="1">
      <c r="A217" s="14"/>
      <c r="B217" s="209"/>
      <c r="C217" s="14"/>
      <c r="D217" s="195" t="s">
        <v>442</v>
      </c>
      <c r="E217" s="210" t="s">
        <v>3</v>
      </c>
      <c r="F217" s="211" t="s">
        <v>452</v>
      </c>
      <c r="G217" s="14"/>
      <c r="H217" s="212">
        <v>322.435</v>
      </c>
      <c r="I217" s="213"/>
      <c r="J217" s="14"/>
      <c r="K217" s="14"/>
      <c r="L217" s="209"/>
      <c r="M217" s="214"/>
      <c r="N217" s="215"/>
      <c r="O217" s="215"/>
      <c r="P217" s="215"/>
      <c r="Q217" s="215"/>
      <c r="R217" s="215"/>
      <c r="S217" s="215"/>
      <c r="T217" s="216"/>
      <c r="U217" s="14"/>
      <c r="V217" s="14"/>
      <c r="W217" s="14"/>
      <c r="X217" s="14"/>
      <c r="Y217" s="14"/>
      <c r="Z217" s="14"/>
      <c r="AA217" s="14"/>
      <c r="AB217" s="14"/>
      <c r="AC217" s="14"/>
      <c r="AD217" s="14"/>
      <c r="AE217" s="14"/>
      <c r="AT217" s="210" t="s">
        <v>442</v>
      </c>
      <c r="AU217" s="210" t="s">
        <v>79</v>
      </c>
      <c r="AV217" s="14" t="s">
        <v>113</v>
      </c>
      <c r="AW217" s="14" t="s">
        <v>31</v>
      </c>
      <c r="AX217" s="14" t="s">
        <v>76</v>
      </c>
      <c r="AY217" s="210" t="s">
        <v>328</v>
      </c>
    </row>
    <row r="218" s="2" customFormat="1" ht="24.15" customHeight="1">
      <c r="A218" s="41"/>
      <c r="B218" s="176"/>
      <c r="C218" s="177" t="s">
        <v>616</v>
      </c>
      <c r="D218" s="177" t="s">
        <v>331</v>
      </c>
      <c r="E218" s="178" t="s">
        <v>704</v>
      </c>
      <c r="F218" s="179" t="s">
        <v>705</v>
      </c>
      <c r="G218" s="180" t="s">
        <v>439</v>
      </c>
      <c r="H218" s="181">
        <v>223.703</v>
      </c>
      <c r="I218" s="182"/>
      <c r="J218" s="183">
        <f>ROUND(I218*H218,2)</f>
        <v>0</v>
      </c>
      <c r="K218" s="179" t="s">
        <v>8690</v>
      </c>
      <c r="L218" s="42"/>
      <c r="M218" s="184" t="s">
        <v>3</v>
      </c>
      <c r="N218" s="185" t="s">
        <v>40</v>
      </c>
      <c r="O218" s="75"/>
      <c r="P218" s="186">
        <f>O218*H218</f>
        <v>0</v>
      </c>
      <c r="Q218" s="186">
        <v>0.57499999999999996</v>
      </c>
      <c r="R218" s="186">
        <f>Q218*H218</f>
        <v>128.62922499999999</v>
      </c>
      <c r="S218" s="186">
        <v>0</v>
      </c>
      <c r="T218" s="187">
        <f>S218*H218</f>
        <v>0</v>
      </c>
      <c r="U218" s="41"/>
      <c r="V218" s="41"/>
      <c r="W218" s="41"/>
      <c r="X218" s="41"/>
      <c r="Y218" s="41"/>
      <c r="Z218" s="41"/>
      <c r="AA218" s="41"/>
      <c r="AB218" s="41"/>
      <c r="AC218" s="41"/>
      <c r="AD218" s="41"/>
      <c r="AE218" s="41"/>
      <c r="AR218" s="188" t="s">
        <v>113</v>
      </c>
      <c r="AT218" s="188" t="s">
        <v>331</v>
      </c>
      <c r="AU218" s="188" t="s">
        <v>79</v>
      </c>
      <c r="AY218" s="22" t="s">
        <v>328</v>
      </c>
      <c r="BE218" s="189">
        <f>IF(N218="základní",J218,0)</f>
        <v>0</v>
      </c>
      <c r="BF218" s="189">
        <f>IF(N218="snížená",J218,0)</f>
        <v>0</v>
      </c>
      <c r="BG218" s="189">
        <f>IF(N218="zákl. přenesená",J218,0)</f>
        <v>0</v>
      </c>
      <c r="BH218" s="189">
        <f>IF(N218="sníž. přenesená",J218,0)</f>
        <v>0</v>
      </c>
      <c r="BI218" s="189">
        <f>IF(N218="nulová",J218,0)</f>
        <v>0</v>
      </c>
      <c r="BJ218" s="22" t="s">
        <v>76</v>
      </c>
      <c r="BK218" s="189">
        <f>ROUND(I218*H218,2)</f>
        <v>0</v>
      </c>
      <c r="BL218" s="22" t="s">
        <v>113</v>
      </c>
      <c r="BM218" s="188" t="s">
        <v>9481</v>
      </c>
    </row>
    <row r="219" s="2" customFormat="1">
      <c r="A219" s="41"/>
      <c r="B219" s="42"/>
      <c r="C219" s="41"/>
      <c r="D219" s="190" t="s">
        <v>338</v>
      </c>
      <c r="E219" s="41"/>
      <c r="F219" s="191" t="s">
        <v>9125</v>
      </c>
      <c r="G219" s="41"/>
      <c r="H219" s="41"/>
      <c r="I219" s="192"/>
      <c r="J219" s="41"/>
      <c r="K219" s="41"/>
      <c r="L219" s="42"/>
      <c r="M219" s="193"/>
      <c r="N219" s="194"/>
      <c r="O219" s="75"/>
      <c r="P219" s="75"/>
      <c r="Q219" s="75"/>
      <c r="R219" s="75"/>
      <c r="S219" s="75"/>
      <c r="T219" s="76"/>
      <c r="U219" s="41"/>
      <c r="V219" s="41"/>
      <c r="W219" s="41"/>
      <c r="X219" s="41"/>
      <c r="Y219" s="41"/>
      <c r="Z219" s="41"/>
      <c r="AA219" s="41"/>
      <c r="AB219" s="41"/>
      <c r="AC219" s="41"/>
      <c r="AD219" s="41"/>
      <c r="AE219" s="41"/>
      <c r="AT219" s="22" t="s">
        <v>338</v>
      </c>
      <c r="AU219" s="22" t="s">
        <v>79</v>
      </c>
    </row>
    <row r="220" s="13" customFormat="1">
      <c r="A220" s="13"/>
      <c r="B220" s="201"/>
      <c r="C220" s="13"/>
      <c r="D220" s="195" t="s">
        <v>442</v>
      </c>
      <c r="E220" s="202" t="s">
        <v>3</v>
      </c>
      <c r="F220" s="203" t="s">
        <v>9482</v>
      </c>
      <c r="G220" s="13"/>
      <c r="H220" s="204">
        <v>53.162999999999997</v>
      </c>
      <c r="I220" s="205"/>
      <c r="J220" s="13"/>
      <c r="K220" s="13"/>
      <c r="L220" s="201"/>
      <c r="M220" s="206"/>
      <c r="N220" s="207"/>
      <c r="O220" s="207"/>
      <c r="P220" s="207"/>
      <c r="Q220" s="207"/>
      <c r="R220" s="207"/>
      <c r="S220" s="207"/>
      <c r="T220" s="208"/>
      <c r="U220" s="13"/>
      <c r="V220" s="13"/>
      <c r="W220" s="13"/>
      <c r="X220" s="13"/>
      <c r="Y220" s="13"/>
      <c r="Z220" s="13"/>
      <c r="AA220" s="13"/>
      <c r="AB220" s="13"/>
      <c r="AC220" s="13"/>
      <c r="AD220" s="13"/>
      <c r="AE220" s="13"/>
      <c r="AT220" s="202" t="s">
        <v>442</v>
      </c>
      <c r="AU220" s="202" t="s">
        <v>79</v>
      </c>
      <c r="AV220" s="13" t="s">
        <v>79</v>
      </c>
      <c r="AW220" s="13" t="s">
        <v>31</v>
      </c>
      <c r="AX220" s="13" t="s">
        <v>69</v>
      </c>
      <c r="AY220" s="202" t="s">
        <v>328</v>
      </c>
    </row>
    <row r="221" s="13" customFormat="1">
      <c r="A221" s="13"/>
      <c r="B221" s="201"/>
      <c r="C221" s="13"/>
      <c r="D221" s="195" t="s">
        <v>442</v>
      </c>
      <c r="E221" s="202" t="s">
        <v>3</v>
      </c>
      <c r="F221" s="203" t="s">
        <v>9473</v>
      </c>
      <c r="G221" s="13"/>
      <c r="H221" s="204">
        <v>170.53999999999999</v>
      </c>
      <c r="I221" s="205"/>
      <c r="J221" s="13"/>
      <c r="K221" s="13"/>
      <c r="L221" s="201"/>
      <c r="M221" s="206"/>
      <c r="N221" s="207"/>
      <c r="O221" s="207"/>
      <c r="P221" s="207"/>
      <c r="Q221" s="207"/>
      <c r="R221" s="207"/>
      <c r="S221" s="207"/>
      <c r="T221" s="208"/>
      <c r="U221" s="13"/>
      <c r="V221" s="13"/>
      <c r="W221" s="13"/>
      <c r="X221" s="13"/>
      <c r="Y221" s="13"/>
      <c r="Z221" s="13"/>
      <c r="AA221" s="13"/>
      <c r="AB221" s="13"/>
      <c r="AC221" s="13"/>
      <c r="AD221" s="13"/>
      <c r="AE221" s="13"/>
      <c r="AT221" s="202" t="s">
        <v>442</v>
      </c>
      <c r="AU221" s="202" t="s">
        <v>79</v>
      </c>
      <c r="AV221" s="13" t="s">
        <v>79</v>
      </c>
      <c r="AW221" s="13" t="s">
        <v>31</v>
      </c>
      <c r="AX221" s="13" t="s">
        <v>69</v>
      </c>
      <c r="AY221" s="202" t="s">
        <v>328</v>
      </c>
    </row>
    <row r="222" s="14" customFormat="1">
      <c r="A222" s="14"/>
      <c r="B222" s="209"/>
      <c r="C222" s="14"/>
      <c r="D222" s="195" t="s">
        <v>442</v>
      </c>
      <c r="E222" s="210" t="s">
        <v>3</v>
      </c>
      <c r="F222" s="211" t="s">
        <v>452</v>
      </c>
      <c r="G222" s="14"/>
      <c r="H222" s="212">
        <v>223.70299999999998</v>
      </c>
      <c r="I222" s="213"/>
      <c r="J222" s="14"/>
      <c r="K222" s="14"/>
      <c r="L222" s="209"/>
      <c r="M222" s="214"/>
      <c r="N222" s="215"/>
      <c r="O222" s="215"/>
      <c r="P222" s="215"/>
      <c r="Q222" s="215"/>
      <c r="R222" s="215"/>
      <c r="S222" s="215"/>
      <c r="T222" s="216"/>
      <c r="U222" s="14"/>
      <c r="V222" s="14"/>
      <c r="W222" s="14"/>
      <c r="X222" s="14"/>
      <c r="Y222" s="14"/>
      <c r="Z222" s="14"/>
      <c r="AA222" s="14"/>
      <c r="AB222" s="14"/>
      <c r="AC222" s="14"/>
      <c r="AD222" s="14"/>
      <c r="AE222" s="14"/>
      <c r="AT222" s="210" t="s">
        <v>442</v>
      </c>
      <c r="AU222" s="210" t="s">
        <v>79</v>
      </c>
      <c r="AV222" s="14" t="s">
        <v>113</v>
      </c>
      <c r="AW222" s="14" t="s">
        <v>31</v>
      </c>
      <c r="AX222" s="14" t="s">
        <v>76</v>
      </c>
      <c r="AY222" s="210" t="s">
        <v>328</v>
      </c>
    </row>
    <row r="223" s="2" customFormat="1" ht="24.15" customHeight="1">
      <c r="A223" s="41"/>
      <c r="B223" s="176"/>
      <c r="C223" s="177" t="s">
        <v>621</v>
      </c>
      <c r="D223" s="177" t="s">
        <v>331</v>
      </c>
      <c r="E223" s="178" t="s">
        <v>627</v>
      </c>
      <c r="F223" s="179" t="s">
        <v>628</v>
      </c>
      <c r="G223" s="180" t="s">
        <v>439</v>
      </c>
      <c r="H223" s="181">
        <v>474.32999999999998</v>
      </c>
      <c r="I223" s="182"/>
      <c r="J223" s="183">
        <f>ROUND(I223*H223,2)</f>
        <v>0</v>
      </c>
      <c r="K223" s="179" t="s">
        <v>335</v>
      </c>
      <c r="L223" s="42"/>
      <c r="M223" s="184" t="s">
        <v>3</v>
      </c>
      <c r="N223" s="185" t="s">
        <v>40</v>
      </c>
      <c r="O223" s="75"/>
      <c r="P223" s="186">
        <f>O223*H223</f>
        <v>0</v>
      </c>
      <c r="Q223" s="186">
        <v>0.0060099999999999997</v>
      </c>
      <c r="R223" s="186">
        <f>Q223*H223</f>
        <v>2.8507232999999998</v>
      </c>
      <c r="S223" s="186">
        <v>0</v>
      </c>
      <c r="T223" s="187">
        <f>S223*H223</f>
        <v>0</v>
      </c>
      <c r="U223" s="41"/>
      <c r="V223" s="41"/>
      <c r="W223" s="41"/>
      <c r="X223" s="41"/>
      <c r="Y223" s="41"/>
      <c r="Z223" s="41"/>
      <c r="AA223" s="41"/>
      <c r="AB223" s="41"/>
      <c r="AC223" s="41"/>
      <c r="AD223" s="41"/>
      <c r="AE223" s="41"/>
      <c r="AR223" s="188" t="s">
        <v>113</v>
      </c>
      <c r="AT223" s="188" t="s">
        <v>331</v>
      </c>
      <c r="AU223" s="188" t="s">
        <v>79</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113</v>
      </c>
      <c r="BM223" s="188" t="s">
        <v>9483</v>
      </c>
    </row>
    <row r="224" s="2" customFormat="1">
      <c r="A224" s="41"/>
      <c r="B224" s="42"/>
      <c r="C224" s="41"/>
      <c r="D224" s="190" t="s">
        <v>338</v>
      </c>
      <c r="E224" s="41"/>
      <c r="F224" s="191" t="s">
        <v>630</v>
      </c>
      <c r="G224" s="41"/>
      <c r="H224" s="41"/>
      <c r="I224" s="192"/>
      <c r="J224" s="41"/>
      <c r="K224" s="41"/>
      <c r="L224" s="42"/>
      <c r="M224" s="193"/>
      <c r="N224" s="194"/>
      <c r="O224" s="75"/>
      <c r="P224" s="75"/>
      <c r="Q224" s="75"/>
      <c r="R224" s="75"/>
      <c r="S224" s="75"/>
      <c r="T224" s="76"/>
      <c r="U224" s="41"/>
      <c r="V224" s="41"/>
      <c r="W224" s="41"/>
      <c r="X224" s="41"/>
      <c r="Y224" s="41"/>
      <c r="Z224" s="41"/>
      <c r="AA224" s="41"/>
      <c r="AB224" s="41"/>
      <c r="AC224" s="41"/>
      <c r="AD224" s="41"/>
      <c r="AE224" s="41"/>
      <c r="AT224" s="22" t="s">
        <v>338</v>
      </c>
      <c r="AU224" s="22" t="s">
        <v>79</v>
      </c>
    </row>
    <row r="225" s="13" customFormat="1">
      <c r="A225" s="13"/>
      <c r="B225" s="201"/>
      <c r="C225" s="13"/>
      <c r="D225" s="195" t="s">
        <v>442</v>
      </c>
      <c r="E225" s="202" t="s">
        <v>3</v>
      </c>
      <c r="F225" s="203" t="s">
        <v>9484</v>
      </c>
      <c r="G225" s="13"/>
      <c r="H225" s="204">
        <v>303.79000000000002</v>
      </c>
      <c r="I225" s="205"/>
      <c r="J225" s="13"/>
      <c r="K225" s="13"/>
      <c r="L225" s="201"/>
      <c r="M225" s="206"/>
      <c r="N225" s="207"/>
      <c r="O225" s="207"/>
      <c r="P225" s="207"/>
      <c r="Q225" s="207"/>
      <c r="R225" s="207"/>
      <c r="S225" s="207"/>
      <c r="T225" s="208"/>
      <c r="U225" s="13"/>
      <c r="V225" s="13"/>
      <c r="W225" s="13"/>
      <c r="X225" s="13"/>
      <c r="Y225" s="13"/>
      <c r="Z225" s="13"/>
      <c r="AA225" s="13"/>
      <c r="AB225" s="13"/>
      <c r="AC225" s="13"/>
      <c r="AD225" s="13"/>
      <c r="AE225" s="13"/>
      <c r="AT225" s="202" t="s">
        <v>442</v>
      </c>
      <c r="AU225" s="202" t="s">
        <v>79</v>
      </c>
      <c r="AV225" s="13" t="s">
        <v>79</v>
      </c>
      <c r="AW225" s="13" t="s">
        <v>31</v>
      </c>
      <c r="AX225" s="13" t="s">
        <v>69</v>
      </c>
      <c r="AY225" s="202" t="s">
        <v>328</v>
      </c>
    </row>
    <row r="226" s="13" customFormat="1">
      <c r="A226" s="13"/>
      <c r="B226" s="201"/>
      <c r="C226" s="13"/>
      <c r="D226" s="195" t="s">
        <v>442</v>
      </c>
      <c r="E226" s="202" t="s">
        <v>3</v>
      </c>
      <c r="F226" s="203" t="s">
        <v>9473</v>
      </c>
      <c r="G226" s="13"/>
      <c r="H226" s="204">
        <v>170.53999999999999</v>
      </c>
      <c r="I226" s="205"/>
      <c r="J226" s="13"/>
      <c r="K226" s="13"/>
      <c r="L226" s="201"/>
      <c r="M226" s="206"/>
      <c r="N226" s="207"/>
      <c r="O226" s="207"/>
      <c r="P226" s="207"/>
      <c r="Q226" s="207"/>
      <c r="R226" s="207"/>
      <c r="S226" s="207"/>
      <c r="T226" s="208"/>
      <c r="U226" s="13"/>
      <c r="V226" s="13"/>
      <c r="W226" s="13"/>
      <c r="X226" s="13"/>
      <c r="Y226" s="13"/>
      <c r="Z226" s="13"/>
      <c r="AA226" s="13"/>
      <c r="AB226" s="13"/>
      <c r="AC226" s="13"/>
      <c r="AD226" s="13"/>
      <c r="AE226" s="13"/>
      <c r="AT226" s="202" t="s">
        <v>442</v>
      </c>
      <c r="AU226" s="202" t="s">
        <v>79</v>
      </c>
      <c r="AV226" s="13" t="s">
        <v>79</v>
      </c>
      <c r="AW226" s="13" t="s">
        <v>31</v>
      </c>
      <c r="AX226" s="13" t="s">
        <v>69</v>
      </c>
      <c r="AY226" s="202" t="s">
        <v>328</v>
      </c>
    </row>
    <row r="227" s="14" customFormat="1">
      <c r="A227" s="14"/>
      <c r="B227" s="209"/>
      <c r="C227" s="14"/>
      <c r="D227" s="195" t="s">
        <v>442</v>
      </c>
      <c r="E227" s="210" t="s">
        <v>3</v>
      </c>
      <c r="F227" s="211" t="s">
        <v>452</v>
      </c>
      <c r="G227" s="14"/>
      <c r="H227" s="212">
        <v>474.33000000000004</v>
      </c>
      <c r="I227" s="213"/>
      <c r="J227" s="14"/>
      <c r="K227" s="14"/>
      <c r="L227" s="209"/>
      <c r="M227" s="214"/>
      <c r="N227" s="215"/>
      <c r="O227" s="215"/>
      <c r="P227" s="215"/>
      <c r="Q227" s="215"/>
      <c r="R227" s="215"/>
      <c r="S227" s="215"/>
      <c r="T227" s="216"/>
      <c r="U227" s="14"/>
      <c r="V227" s="14"/>
      <c r="W227" s="14"/>
      <c r="X227" s="14"/>
      <c r="Y227" s="14"/>
      <c r="Z227" s="14"/>
      <c r="AA227" s="14"/>
      <c r="AB227" s="14"/>
      <c r="AC227" s="14"/>
      <c r="AD227" s="14"/>
      <c r="AE227" s="14"/>
      <c r="AT227" s="210" t="s">
        <v>442</v>
      </c>
      <c r="AU227" s="210" t="s">
        <v>79</v>
      </c>
      <c r="AV227" s="14" t="s">
        <v>113</v>
      </c>
      <c r="AW227" s="14" t="s">
        <v>31</v>
      </c>
      <c r="AX227" s="14" t="s">
        <v>76</v>
      </c>
      <c r="AY227" s="210" t="s">
        <v>328</v>
      </c>
    </row>
    <row r="228" s="2" customFormat="1" ht="21.75" customHeight="1">
      <c r="A228" s="41"/>
      <c r="B228" s="176"/>
      <c r="C228" s="177" t="s">
        <v>626</v>
      </c>
      <c r="D228" s="177" t="s">
        <v>331</v>
      </c>
      <c r="E228" s="178" t="s">
        <v>632</v>
      </c>
      <c r="F228" s="179" t="s">
        <v>633</v>
      </c>
      <c r="G228" s="180" t="s">
        <v>439</v>
      </c>
      <c r="H228" s="181">
        <v>778.12</v>
      </c>
      <c r="I228" s="182"/>
      <c r="J228" s="183">
        <f>ROUND(I228*H228,2)</f>
        <v>0</v>
      </c>
      <c r="K228" s="179" t="s">
        <v>335</v>
      </c>
      <c r="L228" s="42"/>
      <c r="M228" s="184" t="s">
        <v>3</v>
      </c>
      <c r="N228" s="185" t="s">
        <v>40</v>
      </c>
      <c r="O228" s="75"/>
      <c r="P228" s="186">
        <f>O228*H228</f>
        <v>0</v>
      </c>
      <c r="Q228" s="186">
        <v>0.00051000000000000004</v>
      </c>
      <c r="R228" s="186">
        <f>Q228*H228</f>
        <v>0.39684120000000001</v>
      </c>
      <c r="S228" s="186">
        <v>0</v>
      </c>
      <c r="T228" s="187">
        <f>S228*H228</f>
        <v>0</v>
      </c>
      <c r="U228" s="41"/>
      <c r="V228" s="41"/>
      <c r="W228" s="41"/>
      <c r="X228" s="41"/>
      <c r="Y228" s="41"/>
      <c r="Z228" s="41"/>
      <c r="AA228" s="41"/>
      <c r="AB228" s="41"/>
      <c r="AC228" s="41"/>
      <c r="AD228" s="41"/>
      <c r="AE228" s="41"/>
      <c r="AR228" s="188" t="s">
        <v>113</v>
      </c>
      <c r="AT228" s="188" t="s">
        <v>331</v>
      </c>
      <c r="AU228" s="188" t="s">
        <v>79</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113</v>
      </c>
      <c r="BM228" s="188" t="s">
        <v>9485</v>
      </c>
    </row>
    <row r="229" s="2" customFormat="1">
      <c r="A229" s="41"/>
      <c r="B229" s="42"/>
      <c r="C229" s="41"/>
      <c r="D229" s="190" t="s">
        <v>338</v>
      </c>
      <c r="E229" s="41"/>
      <c r="F229" s="191" t="s">
        <v>635</v>
      </c>
      <c r="G229" s="41"/>
      <c r="H229" s="41"/>
      <c r="I229" s="192"/>
      <c r="J229" s="41"/>
      <c r="K229" s="41"/>
      <c r="L229" s="42"/>
      <c r="M229" s="193"/>
      <c r="N229" s="194"/>
      <c r="O229" s="75"/>
      <c r="P229" s="75"/>
      <c r="Q229" s="75"/>
      <c r="R229" s="75"/>
      <c r="S229" s="75"/>
      <c r="T229" s="76"/>
      <c r="U229" s="41"/>
      <c r="V229" s="41"/>
      <c r="W229" s="41"/>
      <c r="X229" s="41"/>
      <c r="Y229" s="41"/>
      <c r="Z229" s="41"/>
      <c r="AA229" s="41"/>
      <c r="AB229" s="41"/>
      <c r="AC229" s="41"/>
      <c r="AD229" s="41"/>
      <c r="AE229" s="41"/>
      <c r="AT229" s="22" t="s">
        <v>338</v>
      </c>
      <c r="AU229" s="22" t="s">
        <v>79</v>
      </c>
    </row>
    <row r="230" s="13" customFormat="1">
      <c r="A230" s="13"/>
      <c r="B230" s="201"/>
      <c r="C230" s="13"/>
      <c r="D230" s="195" t="s">
        <v>442</v>
      </c>
      <c r="E230" s="202" t="s">
        <v>3</v>
      </c>
      <c r="F230" s="203" t="s">
        <v>9486</v>
      </c>
      <c r="G230" s="13"/>
      <c r="H230" s="204">
        <v>607.58000000000004</v>
      </c>
      <c r="I230" s="205"/>
      <c r="J230" s="13"/>
      <c r="K230" s="13"/>
      <c r="L230" s="201"/>
      <c r="M230" s="206"/>
      <c r="N230" s="207"/>
      <c r="O230" s="207"/>
      <c r="P230" s="207"/>
      <c r="Q230" s="207"/>
      <c r="R230" s="207"/>
      <c r="S230" s="207"/>
      <c r="T230" s="208"/>
      <c r="U230" s="13"/>
      <c r="V230" s="13"/>
      <c r="W230" s="13"/>
      <c r="X230" s="13"/>
      <c r="Y230" s="13"/>
      <c r="Z230" s="13"/>
      <c r="AA230" s="13"/>
      <c r="AB230" s="13"/>
      <c r="AC230" s="13"/>
      <c r="AD230" s="13"/>
      <c r="AE230" s="13"/>
      <c r="AT230" s="202" t="s">
        <v>442</v>
      </c>
      <c r="AU230" s="202" t="s">
        <v>79</v>
      </c>
      <c r="AV230" s="13" t="s">
        <v>79</v>
      </c>
      <c r="AW230" s="13" t="s">
        <v>31</v>
      </c>
      <c r="AX230" s="13" t="s">
        <v>69</v>
      </c>
      <c r="AY230" s="202" t="s">
        <v>328</v>
      </c>
    </row>
    <row r="231" s="13" customFormat="1">
      <c r="A231" s="13"/>
      <c r="B231" s="201"/>
      <c r="C231" s="13"/>
      <c r="D231" s="195" t="s">
        <v>442</v>
      </c>
      <c r="E231" s="202" t="s">
        <v>3</v>
      </c>
      <c r="F231" s="203" t="s">
        <v>9473</v>
      </c>
      <c r="G231" s="13"/>
      <c r="H231" s="204">
        <v>170.53999999999999</v>
      </c>
      <c r="I231" s="205"/>
      <c r="J231" s="13"/>
      <c r="K231" s="13"/>
      <c r="L231" s="201"/>
      <c r="M231" s="206"/>
      <c r="N231" s="207"/>
      <c r="O231" s="207"/>
      <c r="P231" s="207"/>
      <c r="Q231" s="207"/>
      <c r="R231" s="207"/>
      <c r="S231" s="207"/>
      <c r="T231" s="208"/>
      <c r="U231" s="13"/>
      <c r="V231" s="13"/>
      <c r="W231" s="13"/>
      <c r="X231" s="13"/>
      <c r="Y231" s="13"/>
      <c r="Z231" s="13"/>
      <c r="AA231" s="13"/>
      <c r="AB231" s="13"/>
      <c r="AC231" s="13"/>
      <c r="AD231" s="13"/>
      <c r="AE231" s="13"/>
      <c r="AT231" s="202" t="s">
        <v>442</v>
      </c>
      <c r="AU231" s="202" t="s">
        <v>79</v>
      </c>
      <c r="AV231" s="13" t="s">
        <v>79</v>
      </c>
      <c r="AW231" s="13" t="s">
        <v>31</v>
      </c>
      <c r="AX231" s="13" t="s">
        <v>69</v>
      </c>
      <c r="AY231" s="202" t="s">
        <v>328</v>
      </c>
    </row>
    <row r="232" s="14" customFormat="1">
      <c r="A232" s="14"/>
      <c r="B232" s="209"/>
      <c r="C232" s="14"/>
      <c r="D232" s="195" t="s">
        <v>442</v>
      </c>
      <c r="E232" s="210" t="s">
        <v>3</v>
      </c>
      <c r="F232" s="211" t="s">
        <v>452</v>
      </c>
      <c r="G232" s="14"/>
      <c r="H232" s="212">
        <v>778.12</v>
      </c>
      <c r="I232" s="213"/>
      <c r="J232" s="14"/>
      <c r="K232" s="14"/>
      <c r="L232" s="209"/>
      <c r="M232" s="214"/>
      <c r="N232" s="215"/>
      <c r="O232" s="215"/>
      <c r="P232" s="215"/>
      <c r="Q232" s="215"/>
      <c r="R232" s="215"/>
      <c r="S232" s="215"/>
      <c r="T232" s="216"/>
      <c r="U232" s="14"/>
      <c r="V232" s="14"/>
      <c r="W232" s="14"/>
      <c r="X232" s="14"/>
      <c r="Y232" s="14"/>
      <c r="Z232" s="14"/>
      <c r="AA232" s="14"/>
      <c r="AB232" s="14"/>
      <c r="AC232" s="14"/>
      <c r="AD232" s="14"/>
      <c r="AE232" s="14"/>
      <c r="AT232" s="210" t="s">
        <v>442</v>
      </c>
      <c r="AU232" s="210" t="s">
        <v>79</v>
      </c>
      <c r="AV232" s="14" t="s">
        <v>113</v>
      </c>
      <c r="AW232" s="14" t="s">
        <v>31</v>
      </c>
      <c r="AX232" s="14" t="s">
        <v>76</v>
      </c>
      <c r="AY232" s="210" t="s">
        <v>328</v>
      </c>
    </row>
    <row r="233" s="2" customFormat="1" ht="33" customHeight="1">
      <c r="A233" s="41"/>
      <c r="B233" s="176"/>
      <c r="C233" s="177" t="s">
        <v>631</v>
      </c>
      <c r="D233" s="177" t="s">
        <v>331</v>
      </c>
      <c r="E233" s="178" t="s">
        <v>727</v>
      </c>
      <c r="F233" s="179" t="s">
        <v>728</v>
      </c>
      <c r="G233" s="180" t="s">
        <v>439</v>
      </c>
      <c r="H233" s="181">
        <v>371.63999999999999</v>
      </c>
      <c r="I233" s="182"/>
      <c r="J233" s="183">
        <f>ROUND(I233*H233,2)</f>
        <v>0</v>
      </c>
      <c r="K233" s="179" t="s">
        <v>335</v>
      </c>
      <c r="L233" s="42"/>
      <c r="M233" s="184" t="s">
        <v>3</v>
      </c>
      <c r="N233" s="185" t="s">
        <v>40</v>
      </c>
      <c r="O233" s="75"/>
      <c r="P233" s="186">
        <f>O233*H233</f>
        <v>0</v>
      </c>
      <c r="Q233" s="186">
        <v>0.089219999999999994</v>
      </c>
      <c r="R233" s="186">
        <f>Q233*H233</f>
        <v>33.1577208</v>
      </c>
      <c r="S233" s="186">
        <v>0</v>
      </c>
      <c r="T233" s="187">
        <f>S233*H233</f>
        <v>0</v>
      </c>
      <c r="U233" s="41"/>
      <c r="V233" s="41"/>
      <c r="W233" s="41"/>
      <c r="X233" s="41"/>
      <c r="Y233" s="41"/>
      <c r="Z233" s="41"/>
      <c r="AA233" s="41"/>
      <c r="AB233" s="41"/>
      <c r="AC233" s="41"/>
      <c r="AD233" s="41"/>
      <c r="AE233" s="41"/>
      <c r="AR233" s="188" t="s">
        <v>113</v>
      </c>
      <c r="AT233" s="188" t="s">
        <v>331</v>
      </c>
      <c r="AU233" s="188" t="s">
        <v>79</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113</v>
      </c>
      <c r="BM233" s="188" t="s">
        <v>9487</v>
      </c>
    </row>
    <row r="234" s="2" customFormat="1">
      <c r="A234" s="41"/>
      <c r="B234" s="42"/>
      <c r="C234" s="41"/>
      <c r="D234" s="190" t="s">
        <v>338</v>
      </c>
      <c r="E234" s="41"/>
      <c r="F234" s="191" t="s">
        <v>730</v>
      </c>
      <c r="G234" s="41"/>
      <c r="H234" s="41"/>
      <c r="I234" s="192"/>
      <c r="J234" s="41"/>
      <c r="K234" s="41"/>
      <c r="L234" s="42"/>
      <c r="M234" s="193"/>
      <c r="N234" s="194"/>
      <c r="O234" s="75"/>
      <c r="P234" s="75"/>
      <c r="Q234" s="75"/>
      <c r="R234" s="75"/>
      <c r="S234" s="75"/>
      <c r="T234" s="76"/>
      <c r="U234" s="41"/>
      <c r="V234" s="41"/>
      <c r="W234" s="41"/>
      <c r="X234" s="41"/>
      <c r="Y234" s="41"/>
      <c r="Z234" s="41"/>
      <c r="AA234" s="41"/>
      <c r="AB234" s="41"/>
      <c r="AC234" s="41"/>
      <c r="AD234" s="41"/>
      <c r="AE234" s="41"/>
      <c r="AT234" s="22" t="s">
        <v>338</v>
      </c>
      <c r="AU234" s="22" t="s">
        <v>79</v>
      </c>
    </row>
    <row r="235" s="13" customFormat="1">
      <c r="A235" s="13"/>
      <c r="B235" s="201"/>
      <c r="C235" s="13"/>
      <c r="D235" s="195" t="s">
        <v>442</v>
      </c>
      <c r="E235" s="202" t="s">
        <v>3</v>
      </c>
      <c r="F235" s="203" t="s">
        <v>9488</v>
      </c>
      <c r="G235" s="13"/>
      <c r="H235" s="204">
        <v>371.63999999999999</v>
      </c>
      <c r="I235" s="205"/>
      <c r="J235" s="13"/>
      <c r="K235" s="13"/>
      <c r="L235" s="201"/>
      <c r="M235" s="206"/>
      <c r="N235" s="207"/>
      <c r="O235" s="207"/>
      <c r="P235" s="207"/>
      <c r="Q235" s="207"/>
      <c r="R235" s="207"/>
      <c r="S235" s="207"/>
      <c r="T235" s="208"/>
      <c r="U235" s="13"/>
      <c r="V235" s="13"/>
      <c r="W235" s="13"/>
      <c r="X235" s="13"/>
      <c r="Y235" s="13"/>
      <c r="Z235" s="13"/>
      <c r="AA235" s="13"/>
      <c r="AB235" s="13"/>
      <c r="AC235" s="13"/>
      <c r="AD235" s="13"/>
      <c r="AE235" s="13"/>
      <c r="AT235" s="202" t="s">
        <v>442</v>
      </c>
      <c r="AU235" s="202" t="s">
        <v>79</v>
      </c>
      <c r="AV235" s="13" t="s">
        <v>79</v>
      </c>
      <c r="AW235" s="13" t="s">
        <v>31</v>
      </c>
      <c r="AX235" s="13" t="s">
        <v>76</v>
      </c>
      <c r="AY235" s="202" t="s">
        <v>328</v>
      </c>
    </row>
    <row r="236" s="2" customFormat="1" ht="21.75" customHeight="1">
      <c r="A236" s="41"/>
      <c r="B236" s="176"/>
      <c r="C236" s="224" t="s">
        <v>638</v>
      </c>
      <c r="D236" s="224" t="s">
        <v>539</v>
      </c>
      <c r="E236" s="225" t="s">
        <v>735</v>
      </c>
      <c r="F236" s="226" t="s">
        <v>736</v>
      </c>
      <c r="G236" s="227" t="s">
        <v>439</v>
      </c>
      <c r="H236" s="228">
        <v>339.517</v>
      </c>
      <c r="I236" s="229"/>
      <c r="J236" s="230">
        <f>ROUND(I236*H236,2)</f>
        <v>0</v>
      </c>
      <c r="K236" s="226" t="s">
        <v>335</v>
      </c>
      <c r="L236" s="231"/>
      <c r="M236" s="232" t="s">
        <v>3</v>
      </c>
      <c r="N236" s="233" t="s">
        <v>40</v>
      </c>
      <c r="O236" s="75"/>
      <c r="P236" s="186">
        <f>O236*H236</f>
        <v>0</v>
      </c>
      <c r="Q236" s="186">
        <v>0.13200000000000001</v>
      </c>
      <c r="R236" s="186">
        <f>Q236*H236</f>
        <v>44.816244000000005</v>
      </c>
      <c r="S236" s="186">
        <v>0</v>
      </c>
      <c r="T236" s="187">
        <f>S236*H236</f>
        <v>0</v>
      </c>
      <c r="U236" s="41"/>
      <c r="V236" s="41"/>
      <c r="W236" s="41"/>
      <c r="X236" s="41"/>
      <c r="Y236" s="41"/>
      <c r="Z236" s="41"/>
      <c r="AA236" s="41"/>
      <c r="AB236" s="41"/>
      <c r="AC236" s="41"/>
      <c r="AD236" s="41"/>
      <c r="AE236" s="41"/>
      <c r="AR236" s="188" t="s">
        <v>171</v>
      </c>
      <c r="AT236" s="188" t="s">
        <v>539</v>
      </c>
      <c r="AU236" s="188" t="s">
        <v>79</v>
      </c>
      <c r="AY236" s="22" t="s">
        <v>328</v>
      </c>
      <c r="BE236" s="189">
        <f>IF(N236="základní",J236,0)</f>
        <v>0</v>
      </c>
      <c r="BF236" s="189">
        <f>IF(N236="snížená",J236,0)</f>
        <v>0</v>
      </c>
      <c r="BG236" s="189">
        <f>IF(N236="zákl. přenesená",J236,0)</f>
        <v>0</v>
      </c>
      <c r="BH236" s="189">
        <f>IF(N236="sníž. přenesená",J236,0)</f>
        <v>0</v>
      </c>
      <c r="BI236" s="189">
        <f>IF(N236="nulová",J236,0)</f>
        <v>0</v>
      </c>
      <c r="BJ236" s="22" t="s">
        <v>76</v>
      </c>
      <c r="BK236" s="189">
        <f>ROUND(I236*H236,2)</f>
        <v>0</v>
      </c>
      <c r="BL236" s="22" t="s">
        <v>113</v>
      </c>
      <c r="BM236" s="188" t="s">
        <v>9489</v>
      </c>
    </row>
    <row r="237" s="13" customFormat="1">
      <c r="A237" s="13"/>
      <c r="B237" s="201"/>
      <c r="C237" s="13"/>
      <c r="D237" s="195" t="s">
        <v>442</v>
      </c>
      <c r="E237" s="202" t="s">
        <v>3</v>
      </c>
      <c r="F237" s="203" t="s">
        <v>9490</v>
      </c>
      <c r="G237" s="13"/>
      <c r="H237" s="204">
        <v>332.86000000000001</v>
      </c>
      <c r="I237" s="205"/>
      <c r="J237" s="13"/>
      <c r="K237" s="13"/>
      <c r="L237" s="201"/>
      <c r="M237" s="206"/>
      <c r="N237" s="207"/>
      <c r="O237" s="207"/>
      <c r="P237" s="207"/>
      <c r="Q237" s="207"/>
      <c r="R237" s="207"/>
      <c r="S237" s="207"/>
      <c r="T237" s="208"/>
      <c r="U237" s="13"/>
      <c r="V237" s="13"/>
      <c r="W237" s="13"/>
      <c r="X237" s="13"/>
      <c r="Y237" s="13"/>
      <c r="Z237" s="13"/>
      <c r="AA237" s="13"/>
      <c r="AB237" s="13"/>
      <c r="AC237" s="13"/>
      <c r="AD237" s="13"/>
      <c r="AE237" s="13"/>
      <c r="AT237" s="202" t="s">
        <v>442</v>
      </c>
      <c r="AU237" s="202" t="s">
        <v>79</v>
      </c>
      <c r="AV237" s="13" t="s">
        <v>79</v>
      </c>
      <c r="AW237" s="13" t="s">
        <v>31</v>
      </c>
      <c r="AX237" s="13" t="s">
        <v>69</v>
      </c>
      <c r="AY237" s="202" t="s">
        <v>328</v>
      </c>
    </row>
    <row r="238" s="13" customFormat="1">
      <c r="A238" s="13"/>
      <c r="B238" s="201"/>
      <c r="C238" s="13"/>
      <c r="D238" s="195" t="s">
        <v>442</v>
      </c>
      <c r="E238" s="202" t="s">
        <v>3</v>
      </c>
      <c r="F238" s="203" t="s">
        <v>9491</v>
      </c>
      <c r="G238" s="13"/>
      <c r="H238" s="204">
        <v>339.517</v>
      </c>
      <c r="I238" s="205"/>
      <c r="J238" s="13"/>
      <c r="K238" s="13"/>
      <c r="L238" s="201"/>
      <c r="M238" s="206"/>
      <c r="N238" s="207"/>
      <c r="O238" s="207"/>
      <c r="P238" s="207"/>
      <c r="Q238" s="207"/>
      <c r="R238" s="207"/>
      <c r="S238" s="207"/>
      <c r="T238" s="208"/>
      <c r="U238" s="13"/>
      <c r="V238" s="13"/>
      <c r="W238" s="13"/>
      <c r="X238" s="13"/>
      <c r="Y238" s="13"/>
      <c r="Z238" s="13"/>
      <c r="AA238" s="13"/>
      <c r="AB238" s="13"/>
      <c r="AC238" s="13"/>
      <c r="AD238" s="13"/>
      <c r="AE238" s="13"/>
      <c r="AT238" s="202" t="s">
        <v>442</v>
      </c>
      <c r="AU238" s="202" t="s">
        <v>79</v>
      </c>
      <c r="AV238" s="13" t="s">
        <v>79</v>
      </c>
      <c r="AW238" s="13" t="s">
        <v>31</v>
      </c>
      <c r="AX238" s="13" t="s">
        <v>76</v>
      </c>
      <c r="AY238" s="202" t="s">
        <v>328</v>
      </c>
    </row>
    <row r="239" s="2" customFormat="1" ht="24.15" customHeight="1">
      <c r="A239" s="41"/>
      <c r="B239" s="176"/>
      <c r="C239" s="224" t="s">
        <v>643</v>
      </c>
      <c r="D239" s="224" t="s">
        <v>539</v>
      </c>
      <c r="E239" s="225" t="s">
        <v>9144</v>
      </c>
      <c r="F239" s="226" t="s">
        <v>9145</v>
      </c>
      <c r="G239" s="227" t="s">
        <v>439</v>
      </c>
      <c r="H239" s="228">
        <v>39.555999999999997</v>
      </c>
      <c r="I239" s="229"/>
      <c r="J239" s="230">
        <f>ROUND(I239*H239,2)</f>
        <v>0</v>
      </c>
      <c r="K239" s="226" t="s">
        <v>335</v>
      </c>
      <c r="L239" s="231"/>
      <c r="M239" s="232" t="s">
        <v>3</v>
      </c>
      <c r="N239" s="233" t="s">
        <v>40</v>
      </c>
      <c r="O239" s="75"/>
      <c r="P239" s="186">
        <f>O239*H239</f>
        <v>0</v>
      </c>
      <c r="Q239" s="186">
        <v>0.13100000000000001</v>
      </c>
      <c r="R239" s="186">
        <f>Q239*H239</f>
        <v>5.1818359999999997</v>
      </c>
      <c r="S239" s="186">
        <v>0</v>
      </c>
      <c r="T239" s="187">
        <f>S239*H239</f>
        <v>0</v>
      </c>
      <c r="U239" s="41"/>
      <c r="V239" s="41"/>
      <c r="W239" s="41"/>
      <c r="X239" s="41"/>
      <c r="Y239" s="41"/>
      <c r="Z239" s="41"/>
      <c r="AA239" s="41"/>
      <c r="AB239" s="41"/>
      <c r="AC239" s="41"/>
      <c r="AD239" s="41"/>
      <c r="AE239" s="41"/>
      <c r="AR239" s="188" t="s">
        <v>171</v>
      </c>
      <c r="AT239" s="188" t="s">
        <v>539</v>
      </c>
      <c r="AU239" s="188" t="s">
        <v>79</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113</v>
      </c>
      <c r="BM239" s="188" t="s">
        <v>9492</v>
      </c>
    </row>
    <row r="240" s="13" customFormat="1">
      <c r="A240" s="13"/>
      <c r="B240" s="201"/>
      <c r="C240" s="13"/>
      <c r="D240" s="195" t="s">
        <v>442</v>
      </c>
      <c r="E240" s="202" t="s">
        <v>3</v>
      </c>
      <c r="F240" s="203" t="s">
        <v>9493</v>
      </c>
      <c r="G240" s="13"/>
      <c r="H240" s="204">
        <v>38.780000000000001</v>
      </c>
      <c r="I240" s="205"/>
      <c r="J240" s="13"/>
      <c r="K240" s="13"/>
      <c r="L240" s="201"/>
      <c r="M240" s="206"/>
      <c r="N240" s="207"/>
      <c r="O240" s="207"/>
      <c r="P240" s="207"/>
      <c r="Q240" s="207"/>
      <c r="R240" s="207"/>
      <c r="S240" s="207"/>
      <c r="T240" s="208"/>
      <c r="U240" s="13"/>
      <c r="V240" s="13"/>
      <c r="W240" s="13"/>
      <c r="X240" s="13"/>
      <c r="Y240" s="13"/>
      <c r="Z240" s="13"/>
      <c r="AA240" s="13"/>
      <c r="AB240" s="13"/>
      <c r="AC240" s="13"/>
      <c r="AD240" s="13"/>
      <c r="AE240" s="13"/>
      <c r="AT240" s="202" t="s">
        <v>442</v>
      </c>
      <c r="AU240" s="202" t="s">
        <v>79</v>
      </c>
      <c r="AV240" s="13" t="s">
        <v>79</v>
      </c>
      <c r="AW240" s="13" t="s">
        <v>31</v>
      </c>
      <c r="AX240" s="13" t="s">
        <v>69</v>
      </c>
      <c r="AY240" s="202" t="s">
        <v>328</v>
      </c>
    </row>
    <row r="241" s="13" customFormat="1">
      <c r="A241" s="13"/>
      <c r="B241" s="201"/>
      <c r="C241" s="13"/>
      <c r="D241" s="195" t="s">
        <v>442</v>
      </c>
      <c r="E241" s="202" t="s">
        <v>3</v>
      </c>
      <c r="F241" s="203" t="s">
        <v>9494</v>
      </c>
      <c r="G241" s="13"/>
      <c r="H241" s="204">
        <v>39.555999999999997</v>
      </c>
      <c r="I241" s="205"/>
      <c r="J241" s="13"/>
      <c r="K241" s="13"/>
      <c r="L241" s="201"/>
      <c r="M241" s="206"/>
      <c r="N241" s="207"/>
      <c r="O241" s="207"/>
      <c r="P241" s="207"/>
      <c r="Q241" s="207"/>
      <c r="R241" s="207"/>
      <c r="S241" s="207"/>
      <c r="T241" s="208"/>
      <c r="U241" s="13"/>
      <c r="V241" s="13"/>
      <c r="W241" s="13"/>
      <c r="X241" s="13"/>
      <c r="Y241" s="13"/>
      <c r="Z241" s="13"/>
      <c r="AA241" s="13"/>
      <c r="AB241" s="13"/>
      <c r="AC241" s="13"/>
      <c r="AD241" s="13"/>
      <c r="AE241" s="13"/>
      <c r="AT241" s="202" t="s">
        <v>442</v>
      </c>
      <c r="AU241" s="202" t="s">
        <v>79</v>
      </c>
      <c r="AV241" s="13" t="s">
        <v>79</v>
      </c>
      <c r="AW241" s="13" t="s">
        <v>31</v>
      </c>
      <c r="AX241" s="13" t="s">
        <v>76</v>
      </c>
      <c r="AY241" s="202" t="s">
        <v>328</v>
      </c>
    </row>
    <row r="242" s="2" customFormat="1" ht="24.15" customHeight="1">
      <c r="A242" s="41"/>
      <c r="B242" s="176"/>
      <c r="C242" s="177" t="s">
        <v>649</v>
      </c>
      <c r="D242" s="177" t="s">
        <v>331</v>
      </c>
      <c r="E242" s="178" t="s">
        <v>719</v>
      </c>
      <c r="F242" s="179" t="s">
        <v>720</v>
      </c>
      <c r="G242" s="180" t="s">
        <v>439</v>
      </c>
      <c r="H242" s="181">
        <v>371.63999999999999</v>
      </c>
      <c r="I242" s="182"/>
      <c r="J242" s="183">
        <f>ROUND(I242*H242,2)</f>
        <v>0</v>
      </c>
      <c r="K242" s="179" t="s">
        <v>335</v>
      </c>
      <c r="L242" s="42"/>
      <c r="M242" s="184" t="s">
        <v>3</v>
      </c>
      <c r="N242" s="185" t="s">
        <v>40</v>
      </c>
      <c r="O242" s="75"/>
      <c r="P242" s="186">
        <f>O242*H242</f>
        <v>0</v>
      </c>
      <c r="Q242" s="186">
        <v>0.46000000000000002</v>
      </c>
      <c r="R242" s="186">
        <f>Q242*H242</f>
        <v>170.95439999999999</v>
      </c>
      <c r="S242" s="186">
        <v>0</v>
      </c>
      <c r="T242" s="187">
        <f>S242*H242</f>
        <v>0</v>
      </c>
      <c r="U242" s="41"/>
      <c r="V242" s="41"/>
      <c r="W242" s="41"/>
      <c r="X242" s="41"/>
      <c r="Y242" s="41"/>
      <c r="Z242" s="41"/>
      <c r="AA242" s="41"/>
      <c r="AB242" s="41"/>
      <c r="AC242" s="41"/>
      <c r="AD242" s="41"/>
      <c r="AE242" s="41"/>
      <c r="AR242" s="188" t="s">
        <v>113</v>
      </c>
      <c r="AT242" s="188" t="s">
        <v>331</v>
      </c>
      <c r="AU242" s="188" t="s">
        <v>79</v>
      </c>
      <c r="AY242" s="22" t="s">
        <v>328</v>
      </c>
      <c r="BE242" s="189">
        <f>IF(N242="základní",J242,0)</f>
        <v>0</v>
      </c>
      <c r="BF242" s="189">
        <f>IF(N242="snížená",J242,0)</f>
        <v>0</v>
      </c>
      <c r="BG242" s="189">
        <f>IF(N242="zákl. přenesená",J242,0)</f>
        <v>0</v>
      </c>
      <c r="BH242" s="189">
        <f>IF(N242="sníž. přenesená",J242,0)</f>
        <v>0</v>
      </c>
      <c r="BI242" s="189">
        <f>IF(N242="nulová",J242,0)</f>
        <v>0</v>
      </c>
      <c r="BJ242" s="22" t="s">
        <v>76</v>
      </c>
      <c r="BK242" s="189">
        <f>ROUND(I242*H242,2)</f>
        <v>0</v>
      </c>
      <c r="BL242" s="22" t="s">
        <v>113</v>
      </c>
      <c r="BM242" s="188" t="s">
        <v>9495</v>
      </c>
    </row>
    <row r="243" s="2" customFormat="1">
      <c r="A243" s="41"/>
      <c r="B243" s="42"/>
      <c r="C243" s="41"/>
      <c r="D243" s="190" t="s">
        <v>338</v>
      </c>
      <c r="E243" s="41"/>
      <c r="F243" s="191" t="s">
        <v>722</v>
      </c>
      <c r="G243" s="41"/>
      <c r="H243" s="41"/>
      <c r="I243" s="192"/>
      <c r="J243" s="41"/>
      <c r="K243" s="41"/>
      <c r="L243" s="42"/>
      <c r="M243" s="193"/>
      <c r="N243" s="194"/>
      <c r="O243" s="75"/>
      <c r="P243" s="75"/>
      <c r="Q243" s="75"/>
      <c r="R243" s="75"/>
      <c r="S243" s="75"/>
      <c r="T243" s="76"/>
      <c r="U243" s="41"/>
      <c r="V243" s="41"/>
      <c r="W243" s="41"/>
      <c r="X243" s="41"/>
      <c r="Y243" s="41"/>
      <c r="Z243" s="41"/>
      <c r="AA243" s="41"/>
      <c r="AB243" s="41"/>
      <c r="AC243" s="41"/>
      <c r="AD243" s="41"/>
      <c r="AE243" s="41"/>
      <c r="AT243" s="22" t="s">
        <v>338</v>
      </c>
      <c r="AU243" s="22" t="s">
        <v>79</v>
      </c>
    </row>
    <row r="244" s="13" customFormat="1">
      <c r="A244" s="13"/>
      <c r="B244" s="201"/>
      <c r="C244" s="13"/>
      <c r="D244" s="195" t="s">
        <v>442</v>
      </c>
      <c r="E244" s="202" t="s">
        <v>3</v>
      </c>
      <c r="F244" s="203" t="s">
        <v>9488</v>
      </c>
      <c r="G244" s="13"/>
      <c r="H244" s="204">
        <v>371.63999999999999</v>
      </c>
      <c r="I244" s="205"/>
      <c r="J244" s="13"/>
      <c r="K244" s="13"/>
      <c r="L244" s="201"/>
      <c r="M244" s="206"/>
      <c r="N244" s="207"/>
      <c r="O244" s="207"/>
      <c r="P244" s="207"/>
      <c r="Q244" s="207"/>
      <c r="R244" s="207"/>
      <c r="S244" s="207"/>
      <c r="T244" s="208"/>
      <c r="U244" s="13"/>
      <c r="V244" s="13"/>
      <c r="W244" s="13"/>
      <c r="X244" s="13"/>
      <c r="Y244" s="13"/>
      <c r="Z244" s="13"/>
      <c r="AA244" s="13"/>
      <c r="AB244" s="13"/>
      <c r="AC244" s="13"/>
      <c r="AD244" s="13"/>
      <c r="AE244" s="13"/>
      <c r="AT244" s="202" t="s">
        <v>442</v>
      </c>
      <c r="AU244" s="202" t="s">
        <v>79</v>
      </c>
      <c r="AV244" s="13" t="s">
        <v>79</v>
      </c>
      <c r="AW244" s="13" t="s">
        <v>31</v>
      </c>
      <c r="AX244" s="13" t="s">
        <v>69</v>
      </c>
      <c r="AY244" s="202" t="s">
        <v>328</v>
      </c>
    </row>
    <row r="245" s="14" customFormat="1">
      <c r="A245" s="14"/>
      <c r="B245" s="209"/>
      <c r="C245" s="14"/>
      <c r="D245" s="195" t="s">
        <v>442</v>
      </c>
      <c r="E245" s="210" t="s">
        <v>3</v>
      </c>
      <c r="F245" s="211" t="s">
        <v>452</v>
      </c>
      <c r="G245" s="14"/>
      <c r="H245" s="212">
        <v>371.63999999999999</v>
      </c>
      <c r="I245" s="213"/>
      <c r="J245" s="14"/>
      <c r="K245" s="14"/>
      <c r="L245" s="209"/>
      <c r="M245" s="214"/>
      <c r="N245" s="215"/>
      <c r="O245" s="215"/>
      <c r="P245" s="215"/>
      <c r="Q245" s="215"/>
      <c r="R245" s="215"/>
      <c r="S245" s="215"/>
      <c r="T245" s="216"/>
      <c r="U245" s="14"/>
      <c r="V245" s="14"/>
      <c r="W245" s="14"/>
      <c r="X245" s="14"/>
      <c r="Y245" s="14"/>
      <c r="Z245" s="14"/>
      <c r="AA245" s="14"/>
      <c r="AB245" s="14"/>
      <c r="AC245" s="14"/>
      <c r="AD245" s="14"/>
      <c r="AE245" s="14"/>
      <c r="AT245" s="210" t="s">
        <v>442</v>
      </c>
      <c r="AU245" s="210" t="s">
        <v>79</v>
      </c>
      <c r="AV245" s="14" t="s">
        <v>113</v>
      </c>
      <c r="AW245" s="14" t="s">
        <v>31</v>
      </c>
      <c r="AX245" s="14" t="s">
        <v>76</v>
      </c>
      <c r="AY245" s="210" t="s">
        <v>328</v>
      </c>
    </row>
    <row r="246" s="2" customFormat="1" ht="33" customHeight="1">
      <c r="A246" s="41"/>
      <c r="B246" s="176"/>
      <c r="C246" s="177" t="s">
        <v>654</v>
      </c>
      <c r="D246" s="177" t="s">
        <v>331</v>
      </c>
      <c r="E246" s="178" t="s">
        <v>8748</v>
      </c>
      <c r="F246" s="179" t="s">
        <v>8749</v>
      </c>
      <c r="G246" s="180" t="s">
        <v>439</v>
      </c>
      <c r="H246" s="181">
        <v>115.91</v>
      </c>
      <c r="I246" s="182"/>
      <c r="J246" s="183">
        <f>ROUND(I246*H246,2)</f>
        <v>0</v>
      </c>
      <c r="K246" s="179" t="s">
        <v>335</v>
      </c>
      <c r="L246" s="42"/>
      <c r="M246" s="184" t="s">
        <v>3</v>
      </c>
      <c r="N246" s="185" t="s">
        <v>40</v>
      </c>
      <c r="O246" s="75"/>
      <c r="P246" s="186">
        <f>O246*H246</f>
        <v>0</v>
      </c>
      <c r="Q246" s="186">
        <v>0.090620000000000006</v>
      </c>
      <c r="R246" s="186">
        <f>Q246*H246</f>
        <v>10.503764200000001</v>
      </c>
      <c r="S246" s="186">
        <v>0</v>
      </c>
      <c r="T246" s="187">
        <f>S246*H246</f>
        <v>0</v>
      </c>
      <c r="U246" s="41"/>
      <c r="V246" s="41"/>
      <c r="W246" s="41"/>
      <c r="X246" s="41"/>
      <c r="Y246" s="41"/>
      <c r="Z246" s="41"/>
      <c r="AA246" s="41"/>
      <c r="AB246" s="41"/>
      <c r="AC246" s="41"/>
      <c r="AD246" s="41"/>
      <c r="AE246" s="41"/>
      <c r="AR246" s="188" t="s">
        <v>113</v>
      </c>
      <c r="AT246" s="188" t="s">
        <v>331</v>
      </c>
      <c r="AU246" s="188" t="s">
        <v>79</v>
      </c>
      <c r="AY246" s="22" t="s">
        <v>328</v>
      </c>
      <c r="BE246" s="189">
        <f>IF(N246="základní",J246,0)</f>
        <v>0</v>
      </c>
      <c r="BF246" s="189">
        <f>IF(N246="snížená",J246,0)</f>
        <v>0</v>
      </c>
      <c r="BG246" s="189">
        <f>IF(N246="zákl. přenesená",J246,0)</f>
        <v>0</v>
      </c>
      <c r="BH246" s="189">
        <f>IF(N246="sníž. přenesená",J246,0)</f>
        <v>0</v>
      </c>
      <c r="BI246" s="189">
        <f>IF(N246="nulová",J246,0)</f>
        <v>0</v>
      </c>
      <c r="BJ246" s="22" t="s">
        <v>76</v>
      </c>
      <c r="BK246" s="189">
        <f>ROUND(I246*H246,2)</f>
        <v>0</v>
      </c>
      <c r="BL246" s="22" t="s">
        <v>113</v>
      </c>
      <c r="BM246" s="188" t="s">
        <v>9496</v>
      </c>
    </row>
    <row r="247" s="2" customFormat="1">
      <c r="A247" s="41"/>
      <c r="B247" s="42"/>
      <c r="C247" s="41"/>
      <c r="D247" s="190" t="s">
        <v>338</v>
      </c>
      <c r="E247" s="41"/>
      <c r="F247" s="191" t="s">
        <v>8751</v>
      </c>
      <c r="G247" s="41"/>
      <c r="H247" s="41"/>
      <c r="I247" s="192"/>
      <c r="J247" s="41"/>
      <c r="K247" s="41"/>
      <c r="L247" s="42"/>
      <c r="M247" s="193"/>
      <c r="N247" s="194"/>
      <c r="O247" s="75"/>
      <c r="P247" s="75"/>
      <c r="Q247" s="75"/>
      <c r="R247" s="75"/>
      <c r="S247" s="75"/>
      <c r="T247" s="76"/>
      <c r="U247" s="41"/>
      <c r="V247" s="41"/>
      <c r="W247" s="41"/>
      <c r="X247" s="41"/>
      <c r="Y247" s="41"/>
      <c r="Z247" s="41"/>
      <c r="AA247" s="41"/>
      <c r="AB247" s="41"/>
      <c r="AC247" s="41"/>
      <c r="AD247" s="41"/>
      <c r="AE247" s="41"/>
      <c r="AT247" s="22" t="s">
        <v>338</v>
      </c>
      <c r="AU247" s="22" t="s">
        <v>79</v>
      </c>
    </row>
    <row r="248" s="13" customFormat="1">
      <c r="A248" s="13"/>
      <c r="B248" s="201"/>
      <c r="C248" s="13"/>
      <c r="D248" s="195" t="s">
        <v>442</v>
      </c>
      <c r="E248" s="202" t="s">
        <v>3</v>
      </c>
      <c r="F248" s="203" t="s">
        <v>9441</v>
      </c>
      <c r="G248" s="13"/>
      <c r="H248" s="204">
        <v>115.91</v>
      </c>
      <c r="I248" s="205"/>
      <c r="J248" s="13"/>
      <c r="K248" s="13"/>
      <c r="L248" s="201"/>
      <c r="M248" s="206"/>
      <c r="N248" s="207"/>
      <c r="O248" s="207"/>
      <c r="P248" s="207"/>
      <c r="Q248" s="207"/>
      <c r="R248" s="207"/>
      <c r="S248" s="207"/>
      <c r="T248" s="208"/>
      <c r="U248" s="13"/>
      <c r="V248" s="13"/>
      <c r="W248" s="13"/>
      <c r="X248" s="13"/>
      <c r="Y248" s="13"/>
      <c r="Z248" s="13"/>
      <c r="AA248" s="13"/>
      <c r="AB248" s="13"/>
      <c r="AC248" s="13"/>
      <c r="AD248" s="13"/>
      <c r="AE248" s="13"/>
      <c r="AT248" s="202" t="s">
        <v>442</v>
      </c>
      <c r="AU248" s="202" t="s">
        <v>79</v>
      </c>
      <c r="AV248" s="13" t="s">
        <v>79</v>
      </c>
      <c r="AW248" s="13" t="s">
        <v>31</v>
      </c>
      <c r="AX248" s="13" t="s">
        <v>69</v>
      </c>
      <c r="AY248" s="202" t="s">
        <v>328</v>
      </c>
    </row>
    <row r="249" s="14" customFormat="1">
      <c r="A249" s="14"/>
      <c r="B249" s="209"/>
      <c r="C249" s="14"/>
      <c r="D249" s="195" t="s">
        <v>442</v>
      </c>
      <c r="E249" s="210" t="s">
        <v>3</v>
      </c>
      <c r="F249" s="211" t="s">
        <v>452</v>
      </c>
      <c r="G249" s="14"/>
      <c r="H249" s="212">
        <v>115.91</v>
      </c>
      <c r="I249" s="213"/>
      <c r="J249" s="14"/>
      <c r="K249" s="14"/>
      <c r="L249" s="209"/>
      <c r="M249" s="214"/>
      <c r="N249" s="215"/>
      <c r="O249" s="215"/>
      <c r="P249" s="215"/>
      <c r="Q249" s="215"/>
      <c r="R249" s="215"/>
      <c r="S249" s="215"/>
      <c r="T249" s="216"/>
      <c r="U249" s="14"/>
      <c r="V249" s="14"/>
      <c r="W249" s="14"/>
      <c r="X249" s="14"/>
      <c r="Y249" s="14"/>
      <c r="Z249" s="14"/>
      <c r="AA249" s="14"/>
      <c r="AB249" s="14"/>
      <c r="AC249" s="14"/>
      <c r="AD249" s="14"/>
      <c r="AE249" s="14"/>
      <c r="AT249" s="210" t="s">
        <v>442</v>
      </c>
      <c r="AU249" s="210" t="s">
        <v>79</v>
      </c>
      <c r="AV249" s="14" t="s">
        <v>113</v>
      </c>
      <c r="AW249" s="14" t="s">
        <v>31</v>
      </c>
      <c r="AX249" s="14" t="s">
        <v>76</v>
      </c>
      <c r="AY249" s="210" t="s">
        <v>328</v>
      </c>
    </row>
    <row r="250" s="2" customFormat="1" ht="24.15" customHeight="1">
      <c r="A250" s="41"/>
      <c r="B250" s="176"/>
      <c r="C250" s="224" t="s">
        <v>661</v>
      </c>
      <c r="D250" s="224" t="s">
        <v>539</v>
      </c>
      <c r="E250" s="225" t="s">
        <v>9154</v>
      </c>
      <c r="F250" s="226" t="s">
        <v>9155</v>
      </c>
      <c r="G250" s="227" t="s">
        <v>439</v>
      </c>
      <c r="H250" s="228">
        <v>119.387</v>
      </c>
      <c r="I250" s="229"/>
      <c r="J250" s="230">
        <f>ROUND(I250*H250,2)</f>
        <v>0</v>
      </c>
      <c r="K250" s="226" t="s">
        <v>335</v>
      </c>
      <c r="L250" s="231"/>
      <c r="M250" s="232" t="s">
        <v>3</v>
      </c>
      <c r="N250" s="233" t="s">
        <v>40</v>
      </c>
      <c r="O250" s="75"/>
      <c r="P250" s="186">
        <f>O250*H250</f>
        <v>0</v>
      </c>
      <c r="Q250" s="186">
        <v>0.14499999999999999</v>
      </c>
      <c r="R250" s="186">
        <f>Q250*H250</f>
        <v>17.311114999999997</v>
      </c>
      <c r="S250" s="186">
        <v>0</v>
      </c>
      <c r="T250" s="187">
        <f>S250*H250</f>
        <v>0</v>
      </c>
      <c r="U250" s="41"/>
      <c r="V250" s="41"/>
      <c r="W250" s="41"/>
      <c r="X250" s="41"/>
      <c r="Y250" s="41"/>
      <c r="Z250" s="41"/>
      <c r="AA250" s="41"/>
      <c r="AB250" s="41"/>
      <c r="AC250" s="41"/>
      <c r="AD250" s="41"/>
      <c r="AE250" s="41"/>
      <c r="AR250" s="188" t="s">
        <v>171</v>
      </c>
      <c r="AT250" s="188" t="s">
        <v>539</v>
      </c>
      <c r="AU250" s="188" t="s">
        <v>79</v>
      </c>
      <c r="AY250" s="22" t="s">
        <v>328</v>
      </c>
      <c r="BE250" s="189">
        <f>IF(N250="základní",J250,0)</f>
        <v>0</v>
      </c>
      <c r="BF250" s="189">
        <f>IF(N250="snížená",J250,0)</f>
        <v>0</v>
      </c>
      <c r="BG250" s="189">
        <f>IF(N250="zákl. přenesená",J250,0)</f>
        <v>0</v>
      </c>
      <c r="BH250" s="189">
        <f>IF(N250="sníž. přenesená",J250,0)</f>
        <v>0</v>
      </c>
      <c r="BI250" s="189">
        <f>IF(N250="nulová",J250,0)</f>
        <v>0</v>
      </c>
      <c r="BJ250" s="22" t="s">
        <v>76</v>
      </c>
      <c r="BK250" s="189">
        <f>ROUND(I250*H250,2)</f>
        <v>0</v>
      </c>
      <c r="BL250" s="22" t="s">
        <v>113</v>
      </c>
      <c r="BM250" s="188" t="s">
        <v>9497</v>
      </c>
    </row>
    <row r="251" s="13" customFormat="1">
      <c r="A251" s="13"/>
      <c r="B251" s="201"/>
      <c r="C251" s="13"/>
      <c r="D251" s="195" t="s">
        <v>442</v>
      </c>
      <c r="E251" s="202" t="s">
        <v>3</v>
      </c>
      <c r="F251" s="203" t="s">
        <v>9498</v>
      </c>
      <c r="G251" s="13"/>
      <c r="H251" s="204">
        <v>115.91</v>
      </c>
      <c r="I251" s="205"/>
      <c r="J251" s="13"/>
      <c r="K251" s="13"/>
      <c r="L251" s="201"/>
      <c r="M251" s="206"/>
      <c r="N251" s="207"/>
      <c r="O251" s="207"/>
      <c r="P251" s="207"/>
      <c r="Q251" s="207"/>
      <c r="R251" s="207"/>
      <c r="S251" s="207"/>
      <c r="T251" s="208"/>
      <c r="U251" s="13"/>
      <c r="V251" s="13"/>
      <c r="W251" s="13"/>
      <c r="X251" s="13"/>
      <c r="Y251" s="13"/>
      <c r="Z251" s="13"/>
      <c r="AA251" s="13"/>
      <c r="AB251" s="13"/>
      <c r="AC251" s="13"/>
      <c r="AD251" s="13"/>
      <c r="AE251" s="13"/>
      <c r="AT251" s="202" t="s">
        <v>442</v>
      </c>
      <c r="AU251" s="202" t="s">
        <v>79</v>
      </c>
      <c r="AV251" s="13" t="s">
        <v>79</v>
      </c>
      <c r="AW251" s="13" t="s">
        <v>31</v>
      </c>
      <c r="AX251" s="13" t="s">
        <v>69</v>
      </c>
      <c r="AY251" s="202" t="s">
        <v>328</v>
      </c>
    </row>
    <row r="252" s="13" customFormat="1">
      <c r="A252" s="13"/>
      <c r="B252" s="201"/>
      <c r="C252" s="13"/>
      <c r="D252" s="195" t="s">
        <v>442</v>
      </c>
      <c r="E252" s="202" t="s">
        <v>3</v>
      </c>
      <c r="F252" s="203" t="s">
        <v>9499</v>
      </c>
      <c r="G252" s="13"/>
      <c r="H252" s="204">
        <v>119.387</v>
      </c>
      <c r="I252" s="205"/>
      <c r="J252" s="13"/>
      <c r="K252" s="13"/>
      <c r="L252" s="201"/>
      <c r="M252" s="206"/>
      <c r="N252" s="207"/>
      <c r="O252" s="207"/>
      <c r="P252" s="207"/>
      <c r="Q252" s="207"/>
      <c r="R252" s="207"/>
      <c r="S252" s="207"/>
      <c r="T252" s="208"/>
      <c r="U252" s="13"/>
      <c r="V252" s="13"/>
      <c r="W252" s="13"/>
      <c r="X252" s="13"/>
      <c r="Y252" s="13"/>
      <c r="Z252" s="13"/>
      <c r="AA252" s="13"/>
      <c r="AB252" s="13"/>
      <c r="AC252" s="13"/>
      <c r="AD252" s="13"/>
      <c r="AE252" s="13"/>
      <c r="AT252" s="202" t="s">
        <v>442</v>
      </c>
      <c r="AU252" s="202" t="s">
        <v>79</v>
      </c>
      <c r="AV252" s="13" t="s">
        <v>79</v>
      </c>
      <c r="AW252" s="13" t="s">
        <v>31</v>
      </c>
      <c r="AX252" s="13" t="s">
        <v>76</v>
      </c>
      <c r="AY252" s="202" t="s">
        <v>328</v>
      </c>
    </row>
    <row r="253" s="2" customFormat="1" ht="24.15" customHeight="1">
      <c r="A253" s="41"/>
      <c r="B253" s="176"/>
      <c r="C253" s="177" t="s">
        <v>666</v>
      </c>
      <c r="D253" s="177" t="s">
        <v>331</v>
      </c>
      <c r="E253" s="178" t="s">
        <v>704</v>
      </c>
      <c r="F253" s="179" t="s">
        <v>705</v>
      </c>
      <c r="G253" s="180" t="s">
        <v>439</v>
      </c>
      <c r="H253" s="181">
        <v>115.91</v>
      </c>
      <c r="I253" s="182"/>
      <c r="J253" s="183">
        <f>ROUND(I253*H253,2)</f>
        <v>0</v>
      </c>
      <c r="K253" s="179" t="s">
        <v>8690</v>
      </c>
      <c r="L253" s="42"/>
      <c r="M253" s="184" t="s">
        <v>3</v>
      </c>
      <c r="N253" s="185" t="s">
        <v>40</v>
      </c>
      <c r="O253" s="75"/>
      <c r="P253" s="186">
        <f>O253*H253</f>
        <v>0</v>
      </c>
      <c r="Q253" s="186">
        <v>0.57499999999999996</v>
      </c>
      <c r="R253" s="186">
        <f>Q253*H253</f>
        <v>66.64824999999999</v>
      </c>
      <c r="S253" s="186">
        <v>0</v>
      </c>
      <c r="T253" s="187">
        <f>S253*H253</f>
        <v>0</v>
      </c>
      <c r="U253" s="41"/>
      <c r="V253" s="41"/>
      <c r="W253" s="41"/>
      <c r="X253" s="41"/>
      <c r="Y253" s="41"/>
      <c r="Z253" s="41"/>
      <c r="AA253" s="41"/>
      <c r="AB253" s="41"/>
      <c r="AC253" s="41"/>
      <c r="AD253" s="41"/>
      <c r="AE253" s="41"/>
      <c r="AR253" s="188" t="s">
        <v>113</v>
      </c>
      <c r="AT253" s="188" t="s">
        <v>331</v>
      </c>
      <c r="AU253" s="188" t="s">
        <v>79</v>
      </c>
      <c r="AY253" s="22" t="s">
        <v>328</v>
      </c>
      <c r="BE253" s="189">
        <f>IF(N253="základní",J253,0)</f>
        <v>0</v>
      </c>
      <c r="BF253" s="189">
        <f>IF(N253="snížená",J253,0)</f>
        <v>0</v>
      </c>
      <c r="BG253" s="189">
        <f>IF(N253="zákl. přenesená",J253,0)</f>
        <v>0</v>
      </c>
      <c r="BH253" s="189">
        <f>IF(N253="sníž. přenesená",J253,0)</f>
        <v>0</v>
      </c>
      <c r="BI253" s="189">
        <f>IF(N253="nulová",J253,0)</f>
        <v>0</v>
      </c>
      <c r="BJ253" s="22" t="s">
        <v>76</v>
      </c>
      <c r="BK253" s="189">
        <f>ROUND(I253*H253,2)</f>
        <v>0</v>
      </c>
      <c r="BL253" s="22" t="s">
        <v>113</v>
      </c>
      <c r="BM253" s="188" t="s">
        <v>9500</v>
      </c>
    </row>
    <row r="254" s="2" customFormat="1">
      <c r="A254" s="41"/>
      <c r="B254" s="42"/>
      <c r="C254" s="41"/>
      <c r="D254" s="190" t="s">
        <v>338</v>
      </c>
      <c r="E254" s="41"/>
      <c r="F254" s="191" t="s">
        <v>9125</v>
      </c>
      <c r="G254" s="41"/>
      <c r="H254" s="41"/>
      <c r="I254" s="192"/>
      <c r="J254" s="41"/>
      <c r="K254" s="41"/>
      <c r="L254" s="42"/>
      <c r="M254" s="193"/>
      <c r="N254" s="194"/>
      <c r="O254" s="75"/>
      <c r="P254" s="75"/>
      <c r="Q254" s="75"/>
      <c r="R254" s="75"/>
      <c r="S254" s="75"/>
      <c r="T254" s="76"/>
      <c r="U254" s="41"/>
      <c r="V254" s="41"/>
      <c r="W254" s="41"/>
      <c r="X254" s="41"/>
      <c r="Y254" s="41"/>
      <c r="Z254" s="41"/>
      <c r="AA254" s="41"/>
      <c r="AB254" s="41"/>
      <c r="AC254" s="41"/>
      <c r="AD254" s="41"/>
      <c r="AE254" s="41"/>
      <c r="AT254" s="22" t="s">
        <v>338</v>
      </c>
      <c r="AU254" s="22" t="s">
        <v>79</v>
      </c>
    </row>
    <row r="255" s="13" customFormat="1">
      <c r="A255" s="13"/>
      <c r="B255" s="201"/>
      <c r="C255" s="13"/>
      <c r="D255" s="195" t="s">
        <v>442</v>
      </c>
      <c r="E255" s="202" t="s">
        <v>3</v>
      </c>
      <c r="F255" s="203" t="s">
        <v>9441</v>
      </c>
      <c r="G255" s="13"/>
      <c r="H255" s="204">
        <v>115.91</v>
      </c>
      <c r="I255" s="205"/>
      <c r="J255" s="13"/>
      <c r="K255" s="13"/>
      <c r="L255" s="201"/>
      <c r="M255" s="206"/>
      <c r="N255" s="207"/>
      <c r="O255" s="207"/>
      <c r="P255" s="207"/>
      <c r="Q255" s="207"/>
      <c r="R255" s="207"/>
      <c r="S255" s="207"/>
      <c r="T255" s="208"/>
      <c r="U255" s="13"/>
      <c r="V255" s="13"/>
      <c r="W255" s="13"/>
      <c r="X255" s="13"/>
      <c r="Y255" s="13"/>
      <c r="Z255" s="13"/>
      <c r="AA255" s="13"/>
      <c r="AB255" s="13"/>
      <c r="AC255" s="13"/>
      <c r="AD255" s="13"/>
      <c r="AE255" s="13"/>
      <c r="AT255" s="202" t="s">
        <v>442</v>
      </c>
      <c r="AU255" s="202" t="s">
        <v>79</v>
      </c>
      <c r="AV255" s="13" t="s">
        <v>79</v>
      </c>
      <c r="AW255" s="13" t="s">
        <v>31</v>
      </c>
      <c r="AX255" s="13" t="s">
        <v>76</v>
      </c>
      <c r="AY255" s="202" t="s">
        <v>328</v>
      </c>
    </row>
    <row r="256" s="12" customFormat="1" ht="22.8" customHeight="1">
      <c r="A256" s="12"/>
      <c r="B256" s="163"/>
      <c r="C256" s="12"/>
      <c r="D256" s="164" t="s">
        <v>68</v>
      </c>
      <c r="E256" s="174" t="s">
        <v>183</v>
      </c>
      <c r="F256" s="174" t="s">
        <v>782</v>
      </c>
      <c r="G256" s="12"/>
      <c r="H256" s="12"/>
      <c r="I256" s="166"/>
      <c r="J256" s="175">
        <f>BK256</f>
        <v>0</v>
      </c>
      <c r="K256" s="12"/>
      <c r="L256" s="163"/>
      <c r="M256" s="168"/>
      <c r="N256" s="169"/>
      <c r="O256" s="169"/>
      <c r="P256" s="170">
        <f>SUM(P257:P310)</f>
        <v>0</v>
      </c>
      <c r="Q256" s="169"/>
      <c r="R256" s="170">
        <f>SUM(R257:R310)</f>
        <v>96.554858500000009</v>
      </c>
      <c r="S256" s="169"/>
      <c r="T256" s="171">
        <f>SUM(T257:T310)</f>
        <v>0.26000000000000001</v>
      </c>
      <c r="U256" s="12"/>
      <c r="V256" s="12"/>
      <c r="W256" s="12"/>
      <c r="X256" s="12"/>
      <c r="Y256" s="12"/>
      <c r="Z256" s="12"/>
      <c r="AA256" s="12"/>
      <c r="AB256" s="12"/>
      <c r="AC256" s="12"/>
      <c r="AD256" s="12"/>
      <c r="AE256" s="12"/>
      <c r="AR256" s="164" t="s">
        <v>76</v>
      </c>
      <c r="AT256" s="172" t="s">
        <v>68</v>
      </c>
      <c r="AU256" s="172" t="s">
        <v>76</v>
      </c>
      <c r="AY256" s="164" t="s">
        <v>328</v>
      </c>
      <c r="BK256" s="173">
        <f>SUM(BK257:BK310)</f>
        <v>0</v>
      </c>
    </row>
    <row r="257" s="2" customFormat="1" ht="24.15" customHeight="1">
      <c r="A257" s="41"/>
      <c r="B257" s="176"/>
      <c r="C257" s="177" t="s">
        <v>671</v>
      </c>
      <c r="D257" s="177" t="s">
        <v>331</v>
      </c>
      <c r="E257" s="178" t="s">
        <v>784</v>
      </c>
      <c r="F257" s="179" t="s">
        <v>785</v>
      </c>
      <c r="G257" s="180" t="s">
        <v>574</v>
      </c>
      <c r="H257" s="181">
        <v>9</v>
      </c>
      <c r="I257" s="182"/>
      <c r="J257" s="183">
        <f>ROUND(I257*H257,2)</f>
        <v>0</v>
      </c>
      <c r="K257" s="179" t="s">
        <v>335</v>
      </c>
      <c r="L257" s="42"/>
      <c r="M257" s="184" t="s">
        <v>3</v>
      </c>
      <c r="N257" s="185" t="s">
        <v>40</v>
      </c>
      <c r="O257" s="75"/>
      <c r="P257" s="186">
        <f>O257*H257</f>
        <v>0</v>
      </c>
      <c r="Q257" s="186">
        <v>0.00069999999999999999</v>
      </c>
      <c r="R257" s="186">
        <f>Q257*H257</f>
        <v>0.0063</v>
      </c>
      <c r="S257" s="186">
        <v>0</v>
      </c>
      <c r="T257" s="187">
        <f>S257*H257</f>
        <v>0</v>
      </c>
      <c r="U257" s="41"/>
      <c r="V257" s="41"/>
      <c r="W257" s="41"/>
      <c r="X257" s="41"/>
      <c r="Y257" s="41"/>
      <c r="Z257" s="41"/>
      <c r="AA257" s="41"/>
      <c r="AB257" s="41"/>
      <c r="AC257" s="41"/>
      <c r="AD257" s="41"/>
      <c r="AE257" s="41"/>
      <c r="AR257" s="188" t="s">
        <v>113</v>
      </c>
      <c r="AT257" s="188" t="s">
        <v>331</v>
      </c>
      <c r="AU257" s="188" t="s">
        <v>79</v>
      </c>
      <c r="AY257" s="22" t="s">
        <v>328</v>
      </c>
      <c r="BE257" s="189">
        <f>IF(N257="základní",J257,0)</f>
        <v>0</v>
      </c>
      <c r="BF257" s="189">
        <f>IF(N257="snížená",J257,0)</f>
        <v>0</v>
      </c>
      <c r="BG257" s="189">
        <f>IF(N257="zákl. přenesená",J257,0)</f>
        <v>0</v>
      </c>
      <c r="BH257" s="189">
        <f>IF(N257="sníž. přenesená",J257,0)</f>
        <v>0</v>
      </c>
      <c r="BI257" s="189">
        <f>IF(N257="nulová",J257,0)</f>
        <v>0</v>
      </c>
      <c r="BJ257" s="22" t="s">
        <v>76</v>
      </c>
      <c r="BK257" s="189">
        <f>ROUND(I257*H257,2)</f>
        <v>0</v>
      </c>
      <c r="BL257" s="22" t="s">
        <v>113</v>
      </c>
      <c r="BM257" s="188" t="s">
        <v>9501</v>
      </c>
    </row>
    <row r="258" s="2" customFormat="1">
      <c r="A258" s="41"/>
      <c r="B258" s="42"/>
      <c r="C258" s="41"/>
      <c r="D258" s="190" t="s">
        <v>338</v>
      </c>
      <c r="E258" s="41"/>
      <c r="F258" s="191" t="s">
        <v>787</v>
      </c>
      <c r="G258" s="41"/>
      <c r="H258" s="41"/>
      <c r="I258" s="192"/>
      <c r="J258" s="41"/>
      <c r="K258" s="41"/>
      <c r="L258" s="42"/>
      <c r="M258" s="193"/>
      <c r="N258" s="194"/>
      <c r="O258" s="75"/>
      <c r="P258" s="75"/>
      <c r="Q258" s="75"/>
      <c r="R258" s="75"/>
      <c r="S258" s="75"/>
      <c r="T258" s="76"/>
      <c r="U258" s="41"/>
      <c r="V258" s="41"/>
      <c r="W258" s="41"/>
      <c r="X258" s="41"/>
      <c r="Y258" s="41"/>
      <c r="Z258" s="41"/>
      <c r="AA258" s="41"/>
      <c r="AB258" s="41"/>
      <c r="AC258" s="41"/>
      <c r="AD258" s="41"/>
      <c r="AE258" s="41"/>
      <c r="AT258" s="22" t="s">
        <v>338</v>
      </c>
      <c r="AU258" s="22" t="s">
        <v>79</v>
      </c>
    </row>
    <row r="259" s="2" customFormat="1" ht="24.15" customHeight="1">
      <c r="A259" s="41"/>
      <c r="B259" s="176"/>
      <c r="C259" s="177" t="s">
        <v>676</v>
      </c>
      <c r="D259" s="177" t="s">
        <v>331</v>
      </c>
      <c r="E259" s="178" t="s">
        <v>789</v>
      </c>
      <c r="F259" s="179" t="s">
        <v>790</v>
      </c>
      <c r="G259" s="180" t="s">
        <v>574</v>
      </c>
      <c r="H259" s="181">
        <v>1</v>
      </c>
      <c r="I259" s="182"/>
      <c r="J259" s="183">
        <f>ROUND(I259*H259,2)</f>
        <v>0</v>
      </c>
      <c r="K259" s="179" t="s">
        <v>335</v>
      </c>
      <c r="L259" s="42"/>
      <c r="M259" s="184" t="s">
        <v>3</v>
      </c>
      <c r="N259" s="185" t="s">
        <v>40</v>
      </c>
      <c r="O259" s="75"/>
      <c r="P259" s="186">
        <f>O259*H259</f>
        <v>0</v>
      </c>
      <c r="Q259" s="186">
        <v>0.11241</v>
      </c>
      <c r="R259" s="186">
        <f>Q259*H259</f>
        <v>0.11241</v>
      </c>
      <c r="S259" s="186">
        <v>0</v>
      </c>
      <c r="T259" s="187">
        <f>S259*H259</f>
        <v>0</v>
      </c>
      <c r="U259" s="41"/>
      <c r="V259" s="41"/>
      <c r="W259" s="41"/>
      <c r="X259" s="41"/>
      <c r="Y259" s="41"/>
      <c r="Z259" s="41"/>
      <c r="AA259" s="41"/>
      <c r="AB259" s="41"/>
      <c r="AC259" s="41"/>
      <c r="AD259" s="41"/>
      <c r="AE259" s="41"/>
      <c r="AR259" s="188" t="s">
        <v>113</v>
      </c>
      <c r="AT259" s="188" t="s">
        <v>331</v>
      </c>
      <c r="AU259" s="188" t="s">
        <v>79</v>
      </c>
      <c r="AY259" s="22" t="s">
        <v>328</v>
      </c>
      <c r="BE259" s="189">
        <f>IF(N259="základní",J259,0)</f>
        <v>0</v>
      </c>
      <c r="BF259" s="189">
        <f>IF(N259="snížená",J259,0)</f>
        <v>0</v>
      </c>
      <c r="BG259" s="189">
        <f>IF(N259="zákl. přenesená",J259,0)</f>
        <v>0</v>
      </c>
      <c r="BH259" s="189">
        <f>IF(N259="sníž. přenesená",J259,0)</f>
        <v>0</v>
      </c>
      <c r="BI259" s="189">
        <f>IF(N259="nulová",J259,0)</f>
        <v>0</v>
      </c>
      <c r="BJ259" s="22" t="s">
        <v>76</v>
      </c>
      <c r="BK259" s="189">
        <f>ROUND(I259*H259,2)</f>
        <v>0</v>
      </c>
      <c r="BL259" s="22" t="s">
        <v>113</v>
      </c>
      <c r="BM259" s="188" t="s">
        <v>9502</v>
      </c>
    </row>
    <row r="260" s="2" customFormat="1">
      <c r="A260" s="41"/>
      <c r="B260" s="42"/>
      <c r="C260" s="41"/>
      <c r="D260" s="190" t="s">
        <v>338</v>
      </c>
      <c r="E260" s="41"/>
      <c r="F260" s="191" t="s">
        <v>792</v>
      </c>
      <c r="G260" s="41"/>
      <c r="H260" s="41"/>
      <c r="I260" s="192"/>
      <c r="J260" s="41"/>
      <c r="K260" s="41"/>
      <c r="L260" s="42"/>
      <c r="M260" s="193"/>
      <c r="N260" s="194"/>
      <c r="O260" s="75"/>
      <c r="P260" s="75"/>
      <c r="Q260" s="75"/>
      <c r="R260" s="75"/>
      <c r="S260" s="75"/>
      <c r="T260" s="76"/>
      <c r="U260" s="41"/>
      <c r="V260" s="41"/>
      <c r="W260" s="41"/>
      <c r="X260" s="41"/>
      <c r="Y260" s="41"/>
      <c r="Z260" s="41"/>
      <c r="AA260" s="41"/>
      <c r="AB260" s="41"/>
      <c r="AC260" s="41"/>
      <c r="AD260" s="41"/>
      <c r="AE260" s="41"/>
      <c r="AT260" s="22" t="s">
        <v>338</v>
      </c>
      <c r="AU260" s="22" t="s">
        <v>79</v>
      </c>
    </row>
    <row r="261" s="2" customFormat="1" ht="16.5" customHeight="1">
      <c r="A261" s="41"/>
      <c r="B261" s="176"/>
      <c r="C261" s="224" t="s">
        <v>682</v>
      </c>
      <c r="D261" s="224" t="s">
        <v>539</v>
      </c>
      <c r="E261" s="225" t="s">
        <v>794</v>
      </c>
      <c r="F261" s="226" t="s">
        <v>795</v>
      </c>
      <c r="G261" s="227" t="s">
        <v>574</v>
      </c>
      <c r="H261" s="228">
        <v>3</v>
      </c>
      <c r="I261" s="229"/>
      <c r="J261" s="230">
        <f>ROUND(I261*H261,2)</f>
        <v>0</v>
      </c>
      <c r="K261" s="226" t="s">
        <v>335</v>
      </c>
      <c r="L261" s="231"/>
      <c r="M261" s="232" t="s">
        <v>3</v>
      </c>
      <c r="N261" s="233" t="s">
        <v>40</v>
      </c>
      <c r="O261" s="75"/>
      <c r="P261" s="186">
        <f>O261*H261</f>
        <v>0</v>
      </c>
      <c r="Q261" s="186">
        <v>0.0016999999999999999</v>
      </c>
      <c r="R261" s="186">
        <f>Q261*H261</f>
        <v>0.0050999999999999995</v>
      </c>
      <c r="S261" s="186">
        <v>0</v>
      </c>
      <c r="T261" s="187">
        <f>S261*H261</f>
        <v>0</v>
      </c>
      <c r="U261" s="41"/>
      <c r="V261" s="41"/>
      <c r="W261" s="41"/>
      <c r="X261" s="41"/>
      <c r="Y261" s="41"/>
      <c r="Z261" s="41"/>
      <c r="AA261" s="41"/>
      <c r="AB261" s="41"/>
      <c r="AC261" s="41"/>
      <c r="AD261" s="41"/>
      <c r="AE261" s="41"/>
      <c r="AR261" s="188" t="s">
        <v>171</v>
      </c>
      <c r="AT261" s="188" t="s">
        <v>539</v>
      </c>
      <c r="AU261" s="188" t="s">
        <v>79</v>
      </c>
      <c r="AY261" s="22" t="s">
        <v>328</v>
      </c>
      <c r="BE261" s="189">
        <f>IF(N261="základní",J261,0)</f>
        <v>0</v>
      </c>
      <c r="BF261" s="189">
        <f>IF(N261="snížená",J261,0)</f>
        <v>0</v>
      </c>
      <c r="BG261" s="189">
        <f>IF(N261="zákl. přenesená",J261,0)</f>
        <v>0</v>
      </c>
      <c r="BH261" s="189">
        <f>IF(N261="sníž. přenesená",J261,0)</f>
        <v>0</v>
      </c>
      <c r="BI261" s="189">
        <f>IF(N261="nulová",J261,0)</f>
        <v>0</v>
      </c>
      <c r="BJ261" s="22" t="s">
        <v>76</v>
      </c>
      <c r="BK261" s="189">
        <f>ROUND(I261*H261,2)</f>
        <v>0</v>
      </c>
      <c r="BL261" s="22" t="s">
        <v>113</v>
      </c>
      <c r="BM261" s="188" t="s">
        <v>9503</v>
      </c>
    </row>
    <row r="262" s="2" customFormat="1" ht="24.15" customHeight="1">
      <c r="A262" s="41"/>
      <c r="B262" s="176"/>
      <c r="C262" s="224" t="s">
        <v>110</v>
      </c>
      <c r="D262" s="224" t="s">
        <v>539</v>
      </c>
      <c r="E262" s="225" t="s">
        <v>798</v>
      </c>
      <c r="F262" s="226" t="s">
        <v>799</v>
      </c>
      <c r="G262" s="227" t="s">
        <v>574</v>
      </c>
      <c r="H262" s="228">
        <v>1</v>
      </c>
      <c r="I262" s="229"/>
      <c r="J262" s="230">
        <f>ROUND(I262*H262,2)</f>
        <v>0</v>
      </c>
      <c r="K262" s="226" t="s">
        <v>335</v>
      </c>
      <c r="L262" s="231"/>
      <c r="M262" s="232" t="s">
        <v>3</v>
      </c>
      <c r="N262" s="233" t="s">
        <v>40</v>
      </c>
      <c r="O262" s="75"/>
      <c r="P262" s="186">
        <f>O262*H262</f>
        <v>0</v>
      </c>
      <c r="Q262" s="186">
        <v>0.0077000000000000002</v>
      </c>
      <c r="R262" s="186">
        <f>Q262*H262</f>
        <v>0.0077000000000000002</v>
      </c>
      <c r="S262" s="186">
        <v>0</v>
      </c>
      <c r="T262" s="187">
        <f>S262*H262</f>
        <v>0</v>
      </c>
      <c r="U262" s="41"/>
      <c r="V262" s="41"/>
      <c r="W262" s="41"/>
      <c r="X262" s="41"/>
      <c r="Y262" s="41"/>
      <c r="Z262" s="41"/>
      <c r="AA262" s="41"/>
      <c r="AB262" s="41"/>
      <c r="AC262" s="41"/>
      <c r="AD262" s="41"/>
      <c r="AE262" s="41"/>
      <c r="AR262" s="188" t="s">
        <v>171</v>
      </c>
      <c r="AT262" s="188" t="s">
        <v>539</v>
      </c>
      <c r="AU262" s="188" t="s">
        <v>79</v>
      </c>
      <c r="AY262" s="22" t="s">
        <v>328</v>
      </c>
      <c r="BE262" s="189">
        <f>IF(N262="základní",J262,0)</f>
        <v>0</v>
      </c>
      <c r="BF262" s="189">
        <f>IF(N262="snížená",J262,0)</f>
        <v>0</v>
      </c>
      <c r="BG262" s="189">
        <f>IF(N262="zákl. přenesená",J262,0)</f>
        <v>0</v>
      </c>
      <c r="BH262" s="189">
        <f>IF(N262="sníž. přenesená",J262,0)</f>
        <v>0</v>
      </c>
      <c r="BI262" s="189">
        <f>IF(N262="nulová",J262,0)</f>
        <v>0</v>
      </c>
      <c r="BJ262" s="22" t="s">
        <v>76</v>
      </c>
      <c r="BK262" s="189">
        <f>ROUND(I262*H262,2)</f>
        <v>0</v>
      </c>
      <c r="BL262" s="22" t="s">
        <v>113</v>
      </c>
      <c r="BM262" s="188" t="s">
        <v>9504</v>
      </c>
    </row>
    <row r="263" s="2" customFormat="1" ht="24.15" customHeight="1">
      <c r="A263" s="41"/>
      <c r="B263" s="176"/>
      <c r="C263" s="224" t="s">
        <v>125</v>
      </c>
      <c r="D263" s="224" t="s">
        <v>539</v>
      </c>
      <c r="E263" s="225" t="s">
        <v>802</v>
      </c>
      <c r="F263" s="226" t="s">
        <v>803</v>
      </c>
      <c r="G263" s="227" t="s">
        <v>574</v>
      </c>
      <c r="H263" s="228">
        <v>5</v>
      </c>
      <c r="I263" s="229"/>
      <c r="J263" s="230">
        <f>ROUND(I263*H263,2)</f>
        <v>0</v>
      </c>
      <c r="K263" s="226" t="s">
        <v>335</v>
      </c>
      <c r="L263" s="231"/>
      <c r="M263" s="232" t="s">
        <v>3</v>
      </c>
      <c r="N263" s="233" t="s">
        <v>40</v>
      </c>
      <c r="O263" s="75"/>
      <c r="P263" s="186">
        <f>O263*H263</f>
        <v>0</v>
      </c>
      <c r="Q263" s="186">
        <v>0.0025000000000000001</v>
      </c>
      <c r="R263" s="186">
        <f>Q263*H263</f>
        <v>0.012500000000000001</v>
      </c>
      <c r="S263" s="186">
        <v>0</v>
      </c>
      <c r="T263" s="187">
        <f>S263*H263</f>
        <v>0</v>
      </c>
      <c r="U263" s="41"/>
      <c r="V263" s="41"/>
      <c r="W263" s="41"/>
      <c r="X263" s="41"/>
      <c r="Y263" s="41"/>
      <c r="Z263" s="41"/>
      <c r="AA263" s="41"/>
      <c r="AB263" s="41"/>
      <c r="AC263" s="41"/>
      <c r="AD263" s="41"/>
      <c r="AE263" s="41"/>
      <c r="AR263" s="188" t="s">
        <v>171</v>
      </c>
      <c r="AT263" s="188" t="s">
        <v>539</v>
      </c>
      <c r="AU263" s="188" t="s">
        <v>79</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113</v>
      </c>
      <c r="BM263" s="188" t="s">
        <v>9505</v>
      </c>
    </row>
    <row r="264" s="2" customFormat="1" ht="24.15" customHeight="1">
      <c r="A264" s="41"/>
      <c r="B264" s="176"/>
      <c r="C264" s="224" t="s">
        <v>696</v>
      </c>
      <c r="D264" s="224" t="s">
        <v>539</v>
      </c>
      <c r="E264" s="225" t="s">
        <v>806</v>
      </c>
      <c r="F264" s="226" t="s">
        <v>807</v>
      </c>
      <c r="G264" s="227" t="s">
        <v>574</v>
      </c>
      <c r="H264" s="228">
        <v>2</v>
      </c>
      <c r="I264" s="229"/>
      <c r="J264" s="230">
        <f>ROUND(I264*H264,2)</f>
        <v>0</v>
      </c>
      <c r="K264" s="226" t="s">
        <v>335</v>
      </c>
      <c r="L264" s="231"/>
      <c r="M264" s="232" t="s">
        <v>3</v>
      </c>
      <c r="N264" s="233" t="s">
        <v>40</v>
      </c>
      <c r="O264" s="75"/>
      <c r="P264" s="186">
        <f>O264*H264</f>
        <v>0</v>
      </c>
      <c r="Q264" s="186">
        <v>0.0050000000000000001</v>
      </c>
      <c r="R264" s="186">
        <f>Q264*H264</f>
        <v>0.01</v>
      </c>
      <c r="S264" s="186">
        <v>0</v>
      </c>
      <c r="T264" s="187">
        <f>S264*H264</f>
        <v>0</v>
      </c>
      <c r="U264" s="41"/>
      <c r="V264" s="41"/>
      <c r="W264" s="41"/>
      <c r="X264" s="41"/>
      <c r="Y264" s="41"/>
      <c r="Z264" s="41"/>
      <c r="AA264" s="41"/>
      <c r="AB264" s="41"/>
      <c r="AC264" s="41"/>
      <c r="AD264" s="41"/>
      <c r="AE264" s="41"/>
      <c r="AR264" s="188" t="s">
        <v>171</v>
      </c>
      <c r="AT264" s="188" t="s">
        <v>539</v>
      </c>
      <c r="AU264" s="188" t="s">
        <v>79</v>
      </c>
      <c r="AY264" s="22" t="s">
        <v>328</v>
      </c>
      <c r="BE264" s="189">
        <f>IF(N264="základní",J264,0)</f>
        <v>0</v>
      </c>
      <c r="BF264" s="189">
        <f>IF(N264="snížená",J264,0)</f>
        <v>0</v>
      </c>
      <c r="BG264" s="189">
        <f>IF(N264="zákl. přenesená",J264,0)</f>
        <v>0</v>
      </c>
      <c r="BH264" s="189">
        <f>IF(N264="sníž. přenesená",J264,0)</f>
        <v>0</v>
      </c>
      <c r="BI264" s="189">
        <f>IF(N264="nulová",J264,0)</f>
        <v>0</v>
      </c>
      <c r="BJ264" s="22" t="s">
        <v>76</v>
      </c>
      <c r="BK264" s="189">
        <f>ROUND(I264*H264,2)</f>
        <v>0</v>
      </c>
      <c r="BL264" s="22" t="s">
        <v>113</v>
      </c>
      <c r="BM264" s="188" t="s">
        <v>9506</v>
      </c>
    </row>
    <row r="265" s="2" customFormat="1" ht="24.15" customHeight="1">
      <c r="A265" s="41"/>
      <c r="B265" s="176"/>
      <c r="C265" s="177" t="s">
        <v>703</v>
      </c>
      <c r="D265" s="177" t="s">
        <v>331</v>
      </c>
      <c r="E265" s="178" t="s">
        <v>789</v>
      </c>
      <c r="F265" s="179" t="s">
        <v>790</v>
      </c>
      <c r="G265" s="180" t="s">
        <v>574</v>
      </c>
      <c r="H265" s="181">
        <v>1</v>
      </c>
      <c r="I265" s="182"/>
      <c r="J265" s="183">
        <f>ROUND(I265*H265,2)</f>
        <v>0</v>
      </c>
      <c r="K265" s="179" t="s">
        <v>335</v>
      </c>
      <c r="L265" s="42"/>
      <c r="M265" s="184" t="s">
        <v>3</v>
      </c>
      <c r="N265" s="185" t="s">
        <v>40</v>
      </c>
      <c r="O265" s="75"/>
      <c r="P265" s="186">
        <f>O265*H265</f>
        <v>0</v>
      </c>
      <c r="Q265" s="186">
        <v>0.11241</v>
      </c>
      <c r="R265" s="186">
        <f>Q265*H265</f>
        <v>0.11241</v>
      </c>
      <c r="S265" s="186">
        <v>0</v>
      </c>
      <c r="T265" s="187">
        <f>S265*H265</f>
        <v>0</v>
      </c>
      <c r="U265" s="41"/>
      <c r="V265" s="41"/>
      <c r="W265" s="41"/>
      <c r="X265" s="41"/>
      <c r="Y265" s="41"/>
      <c r="Z265" s="41"/>
      <c r="AA265" s="41"/>
      <c r="AB265" s="41"/>
      <c r="AC265" s="41"/>
      <c r="AD265" s="41"/>
      <c r="AE265" s="41"/>
      <c r="AR265" s="188" t="s">
        <v>113</v>
      </c>
      <c r="AT265" s="188" t="s">
        <v>331</v>
      </c>
      <c r="AU265" s="188" t="s">
        <v>79</v>
      </c>
      <c r="AY265" s="22" t="s">
        <v>328</v>
      </c>
      <c r="BE265" s="189">
        <f>IF(N265="základní",J265,0)</f>
        <v>0</v>
      </c>
      <c r="BF265" s="189">
        <f>IF(N265="snížená",J265,0)</f>
        <v>0</v>
      </c>
      <c r="BG265" s="189">
        <f>IF(N265="zákl. přenesená",J265,0)</f>
        <v>0</v>
      </c>
      <c r="BH265" s="189">
        <f>IF(N265="sníž. přenesená",J265,0)</f>
        <v>0</v>
      </c>
      <c r="BI265" s="189">
        <f>IF(N265="nulová",J265,0)</f>
        <v>0</v>
      </c>
      <c r="BJ265" s="22" t="s">
        <v>76</v>
      </c>
      <c r="BK265" s="189">
        <f>ROUND(I265*H265,2)</f>
        <v>0</v>
      </c>
      <c r="BL265" s="22" t="s">
        <v>113</v>
      </c>
      <c r="BM265" s="188" t="s">
        <v>9507</v>
      </c>
    </row>
    <row r="266" s="2" customFormat="1">
      <c r="A266" s="41"/>
      <c r="B266" s="42"/>
      <c r="C266" s="41"/>
      <c r="D266" s="190" t="s">
        <v>338</v>
      </c>
      <c r="E266" s="41"/>
      <c r="F266" s="191" t="s">
        <v>792</v>
      </c>
      <c r="G266" s="41"/>
      <c r="H266" s="41"/>
      <c r="I266" s="192"/>
      <c r="J266" s="41"/>
      <c r="K266" s="41"/>
      <c r="L266" s="42"/>
      <c r="M266" s="193"/>
      <c r="N266" s="194"/>
      <c r="O266" s="75"/>
      <c r="P266" s="75"/>
      <c r="Q266" s="75"/>
      <c r="R266" s="75"/>
      <c r="S266" s="75"/>
      <c r="T266" s="76"/>
      <c r="U266" s="41"/>
      <c r="V266" s="41"/>
      <c r="W266" s="41"/>
      <c r="X266" s="41"/>
      <c r="Y266" s="41"/>
      <c r="Z266" s="41"/>
      <c r="AA266" s="41"/>
      <c r="AB266" s="41"/>
      <c r="AC266" s="41"/>
      <c r="AD266" s="41"/>
      <c r="AE266" s="41"/>
      <c r="AT266" s="22" t="s">
        <v>338</v>
      </c>
      <c r="AU266" s="22" t="s">
        <v>79</v>
      </c>
    </row>
    <row r="267" s="2" customFormat="1" ht="24.15" customHeight="1">
      <c r="A267" s="41"/>
      <c r="B267" s="176"/>
      <c r="C267" s="224" t="s">
        <v>710</v>
      </c>
      <c r="D267" s="224" t="s">
        <v>539</v>
      </c>
      <c r="E267" s="225" t="s">
        <v>814</v>
      </c>
      <c r="F267" s="226" t="s">
        <v>815</v>
      </c>
      <c r="G267" s="227" t="s">
        <v>574</v>
      </c>
      <c r="H267" s="228">
        <v>2</v>
      </c>
      <c r="I267" s="229"/>
      <c r="J267" s="230">
        <f>ROUND(I267*H267,2)</f>
        <v>0</v>
      </c>
      <c r="K267" s="226" t="s">
        <v>335</v>
      </c>
      <c r="L267" s="231"/>
      <c r="M267" s="232" t="s">
        <v>3</v>
      </c>
      <c r="N267" s="233" t="s">
        <v>40</v>
      </c>
      <c r="O267" s="75"/>
      <c r="P267" s="186">
        <f>O267*H267</f>
        <v>0</v>
      </c>
      <c r="Q267" s="186">
        <v>0.0035000000000000001</v>
      </c>
      <c r="R267" s="186">
        <f>Q267*H267</f>
        <v>0.0070000000000000001</v>
      </c>
      <c r="S267" s="186">
        <v>0</v>
      </c>
      <c r="T267" s="187">
        <f>S267*H267</f>
        <v>0</v>
      </c>
      <c r="U267" s="41"/>
      <c r="V267" s="41"/>
      <c r="W267" s="41"/>
      <c r="X267" s="41"/>
      <c r="Y267" s="41"/>
      <c r="Z267" s="41"/>
      <c r="AA267" s="41"/>
      <c r="AB267" s="41"/>
      <c r="AC267" s="41"/>
      <c r="AD267" s="41"/>
      <c r="AE267" s="41"/>
      <c r="AR267" s="188" t="s">
        <v>171</v>
      </c>
      <c r="AT267" s="188" t="s">
        <v>539</v>
      </c>
      <c r="AU267" s="188" t="s">
        <v>79</v>
      </c>
      <c r="AY267" s="22" t="s">
        <v>328</v>
      </c>
      <c r="BE267" s="189">
        <f>IF(N267="základní",J267,0)</f>
        <v>0</v>
      </c>
      <c r="BF267" s="189">
        <f>IF(N267="snížená",J267,0)</f>
        <v>0</v>
      </c>
      <c r="BG267" s="189">
        <f>IF(N267="zákl. přenesená",J267,0)</f>
        <v>0</v>
      </c>
      <c r="BH267" s="189">
        <f>IF(N267="sníž. přenesená",J267,0)</f>
        <v>0</v>
      </c>
      <c r="BI267" s="189">
        <f>IF(N267="nulová",J267,0)</f>
        <v>0</v>
      </c>
      <c r="BJ267" s="22" t="s">
        <v>76</v>
      </c>
      <c r="BK267" s="189">
        <f>ROUND(I267*H267,2)</f>
        <v>0</v>
      </c>
      <c r="BL267" s="22" t="s">
        <v>113</v>
      </c>
      <c r="BM267" s="188" t="s">
        <v>9508</v>
      </c>
    </row>
    <row r="268" s="2" customFormat="1" ht="24.15" customHeight="1">
      <c r="A268" s="41"/>
      <c r="B268" s="176"/>
      <c r="C268" s="177" t="s">
        <v>713</v>
      </c>
      <c r="D268" s="177" t="s">
        <v>331</v>
      </c>
      <c r="E268" s="178" t="s">
        <v>826</v>
      </c>
      <c r="F268" s="179" t="s">
        <v>827</v>
      </c>
      <c r="G268" s="180" t="s">
        <v>476</v>
      </c>
      <c r="H268" s="181">
        <v>217.09</v>
      </c>
      <c r="I268" s="182"/>
      <c r="J268" s="183">
        <f>ROUND(I268*H268,2)</f>
        <v>0</v>
      </c>
      <c r="K268" s="179" t="s">
        <v>335</v>
      </c>
      <c r="L268" s="42"/>
      <c r="M268" s="184" t="s">
        <v>3</v>
      </c>
      <c r="N268" s="185" t="s">
        <v>40</v>
      </c>
      <c r="O268" s="75"/>
      <c r="P268" s="186">
        <f>O268*H268</f>
        <v>0</v>
      </c>
      <c r="Q268" s="186">
        <v>0.00020000000000000001</v>
      </c>
      <c r="R268" s="186">
        <f>Q268*H268</f>
        <v>0.043418000000000005</v>
      </c>
      <c r="S268" s="186">
        <v>0</v>
      </c>
      <c r="T268" s="187">
        <f>S268*H268</f>
        <v>0</v>
      </c>
      <c r="U268" s="41"/>
      <c r="V268" s="41"/>
      <c r="W268" s="41"/>
      <c r="X268" s="41"/>
      <c r="Y268" s="41"/>
      <c r="Z268" s="41"/>
      <c r="AA268" s="41"/>
      <c r="AB268" s="41"/>
      <c r="AC268" s="41"/>
      <c r="AD268" s="41"/>
      <c r="AE268" s="41"/>
      <c r="AR268" s="188" t="s">
        <v>113</v>
      </c>
      <c r="AT268" s="188" t="s">
        <v>331</v>
      </c>
      <c r="AU268" s="188" t="s">
        <v>79</v>
      </c>
      <c r="AY268" s="22" t="s">
        <v>328</v>
      </c>
      <c r="BE268" s="189">
        <f>IF(N268="základní",J268,0)</f>
        <v>0</v>
      </c>
      <c r="BF268" s="189">
        <f>IF(N268="snížená",J268,0)</f>
        <v>0</v>
      </c>
      <c r="BG268" s="189">
        <f>IF(N268="zákl. přenesená",J268,0)</f>
        <v>0</v>
      </c>
      <c r="BH268" s="189">
        <f>IF(N268="sníž. přenesená",J268,0)</f>
        <v>0</v>
      </c>
      <c r="BI268" s="189">
        <f>IF(N268="nulová",J268,0)</f>
        <v>0</v>
      </c>
      <c r="BJ268" s="22" t="s">
        <v>76</v>
      </c>
      <c r="BK268" s="189">
        <f>ROUND(I268*H268,2)</f>
        <v>0</v>
      </c>
      <c r="BL268" s="22" t="s">
        <v>113</v>
      </c>
      <c r="BM268" s="188" t="s">
        <v>9509</v>
      </c>
    </row>
    <row r="269" s="2" customFormat="1">
      <c r="A269" s="41"/>
      <c r="B269" s="42"/>
      <c r="C269" s="41"/>
      <c r="D269" s="190" t="s">
        <v>338</v>
      </c>
      <c r="E269" s="41"/>
      <c r="F269" s="191" t="s">
        <v>829</v>
      </c>
      <c r="G269" s="41"/>
      <c r="H269" s="41"/>
      <c r="I269" s="192"/>
      <c r="J269" s="41"/>
      <c r="K269" s="41"/>
      <c r="L269" s="42"/>
      <c r="M269" s="193"/>
      <c r="N269" s="194"/>
      <c r="O269" s="75"/>
      <c r="P269" s="75"/>
      <c r="Q269" s="75"/>
      <c r="R269" s="75"/>
      <c r="S269" s="75"/>
      <c r="T269" s="76"/>
      <c r="U269" s="41"/>
      <c r="V269" s="41"/>
      <c r="W269" s="41"/>
      <c r="X269" s="41"/>
      <c r="Y269" s="41"/>
      <c r="Z269" s="41"/>
      <c r="AA269" s="41"/>
      <c r="AB269" s="41"/>
      <c r="AC269" s="41"/>
      <c r="AD269" s="41"/>
      <c r="AE269" s="41"/>
      <c r="AT269" s="22" t="s">
        <v>338</v>
      </c>
      <c r="AU269" s="22" t="s">
        <v>79</v>
      </c>
    </row>
    <row r="270" s="13" customFormat="1">
      <c r="A270" s="13"/>
      <c r="B270" s="201"/>
      <c r="C270" s="13"/>
      <c r="D270" s="195" t="s">
        <v>442</v>
      </c>
      <c r="E270" s="202" t="s">
        <v>3</v>
      </c>
      <c r="F270" s="203" t="s">
        <v>9510</v>
      </c>
      <c r="G270" s="13"/>
      <c r="H270" s="204">
        <v>217.09</v>
      </c>
      <c r="I270" s="205"/>
      <c r="J270" s="13"/>
      <c r="K270" s="13"/>
      <c r="L270" s="201"/>
      <c r="M270" s="206"/>
      <c r="N270" s="207"/>
      <c r="O270" s="207"/>
      <c r="P270" s="207"/>
      <c r="Q270" s="207"/>
      <c r="R270" s="207"/>
      <c r="S270" s="207"/>
      <c r="T270" s="208"/>
      <c r="U270" s="13"/>
      <c r="V270" s="13"/>
      <c r="W270" s="13"/>
      <c r="X270" s="13"/>
      <c r="Y270" s="13"/>
      <c r="Z270" s="13"/>
      <c r="AA270" s="13"/>
      <c r="AB270" s="13"/>
      <c r="AC270" s="13"/>
      <c r="AD270" s="13"/>
      <c r="AE270" s="13"/>
      <c r="AT270" s="202" t="s">
        <v>442</v>
      </c>
      <c r="AU270" s="202" t="s">
        <v>79</v>
      </c>
      <c r="AV270" s="13" t="s">
        <v>79</v>
      </c>
      <c r="AW270" s="13" t="s">
        <v>31</v>
      </c>
      <c r="AX270" s="13" t="s">
        <v>76</v>
      </c>
      <c r="AY270" s="202" t="s">
        <v>328</v>
      </c>
    </row>
    <row r="271" s="2" customFormat="1" ht="24.15" customHeight="1">
      <c r="A271" s="41"/>
      <c r="B271" s="176"/>
      <c r="C271" s="177" t="s">
        <v>718</v>
      </c>
      <c r="D271" s="177" t="s">
        <v>331</v>
      </c>
      <c r="E271" s="178" t="s">
        <v>8772</v>
      </c>
      <c r="F271" s="179" t="s">
        <v>8773</v>
      </c>
      <c r="G271" s="180" t="s">
        <v>476</v>
      </c>
      <c r="H271" s="181">
        <v>115.56999999999999</v>
      </c>
      <c r="I271" s="182"/>
      <c r="J271" s="183">
        <f>ROUND(I271*H271,2)</f>
        <v>0</v>
      </c>
      <c r="K271" s="179" t="s">
        <v>335</v>
      </c>
      <c r="L271" s="42"/>
      <c r="M271" s="184" t="s">
        <v>3</v>
      </c>
      <c r="N271" s="185" t="s">
        <v>40</v>
      </c>
      <c r="O271" s="75"/>
      <c r="P271" s="186">
        <f>O271*H271</f>
        <v>0</v>
      </c>
      <c r="Q271" s="186">
        <v>6.9999999999999994E-05</v>
      </c>
      <c r="R271" s="186">
        <f>Q271*H271</f>
        <v>0.0080898999999999988</v>
      </c>
      <c r="S271" s="186">
        <v>0</v>
      </c>
      <c r="T271" s="187">
        <f>S271*H271</f>
        <v>0</v>
      </c>
      <c r="U271" s="41"/>
      <c r="V271" s="41"/>
      <c r="W271" s="41"/>
      <c r="X271" s="41"/>
      <c r="Y271" s="41"/>
      <c r="Z271" s="41"/>
      <c r="AA271" s="41"/>
      <c r="AB271" s="41"/>
      <c r="AC271" s="41"/>
      <c r="AD271" s="41"/>
      <c r="AE271" s="41"/>
      <c r="AR271" s="188" t="s">
        <v>113</v>
      </c>
      <c r="AT271" s="188" t="s">
        <v>331</v>
      </c>
      <c r="AU271" s="188" t="s">
        <v>79</v>
      </c>
      <c r="AY271" s="22" t="s">
        <v>328</v>
      </c>
      <c r="BE271" s="189">
        <f>IF(N271="základní",J271,0)</f>
        <v>0</v>
      </c>
      <c r="BF271" s="189">
        <f>IF(N271="snížená",J271,0)</f>
        <v>0</v>
      </c>
      <c r="BG271" s="189">
        <f>IF(N271="zákl. přenesená",J271,0)</f>
        <v>0</v>
      </c>
      <c r="BH271" s="189">
        <f>IF(N271="sníž. přenesená",J271,0)</f>
        <v>0</v>
      </c>
      <c r="BI271" s="189">
        <f>IF(N271="nulová",J271,0)</f>
        <v>0</v>
      </c>
      <c r="BJ271" s="22" t="s">
        <v>76</v>
      </c>
      <c r="BK271" s="189">
        <f>ROUND(I271*H271,2)</f>
        <v>0</v>
      </c>
      <c r="BL271" s="22" t="s">
        <v>113</v>
      </c>
      <c r="BM271" s="188" t="s">
        <v>9511</v>
      </c>
    </row>
    <row r="272" s="2" customFormat="1">
      <c r="A272" s="41"/>
      <c r="B272" s="42"/>
      <c r="C272" s="41"/>
      <c r="D272" s="190" t="s">
        <v>338</v>
      </c>
      <c r="E272" s="41"/>
      <c r="F272" s="191" t="s">
        <v>8775</v>
      </c>
      <c r="G272" s="41"/>
      <c r="H272" s="41"/>
      <c r="I272" s="192"/>
      <c r="J272" s="41"/>
      <c r="K272" s="41"/>
      <c r="L272" s="42"/>
      <c r="M272" s="193"/>
      <c r="N272" s="194"/>
      <c r="O272" s="75"/>
      <c r="P272" s="75"/>
      <c r="Q272" s="75"/>
      <c r="R272" s="75"/>
      <c r="S272" s="75"/>
      <c r="T272" s="76"/>
      <c r="U272" s="41"/>
      <c r="V272" s="41"/>
      <c r="W272" s="41"/>
      <c r="X272" s="41"/>
      <c r="Y272" s="41"/>
      <c r="Z272" s="41"/>
      <c r="AA272" s="41"/>
      <c r="AB272" s="41"/>
      <c r="AC272" s="41"/>
      <c r="AD272" s="41"/>
      <c r="AE272" s="41"/>
      <c r="AT272" s="22" t="s">
        <v>338</v>
      </c>
      <c r="AU272" s="22" t="s">
        <v>79</v>
      </c>
    </row>
    <row r="273" s="2" customFormat="1" ht="24.15" customHeight="1">
      <c r="A273" s="41"/>
      <c r="B273" s="176"/>
      <c r="C273" s="177" t="s">
        <v>148</v>
      </c>
      <c r="D273" s="177" t="s">
        <v>331</v>
      </c>
      <c r="E273" s="178" t="s">
        <v>9512</v>
      </c>
      <c r="F273" s="179" t="s">
        <v>9513</v>
      </c>
      <c r="G273" s="180" t="s">
        <v>476</v>
      </c>
      <c r="H273" s="181">
        <v>16.07</v>
      </c>
      <c r="I273" s="182"/>
      <c r="J273" s="183">
        <f>ROUND(I273*H273,2)</f>
        <v>0</v>
      </c>
      <c r="K273" s="179" t="s">
        <v>335</v>
      </c>
      <c r="L273" s="42"/>
      <c r="M273" s="184" t="s">
        <v>3</v>
      </c>
      <c r="N273" s="185" t="s">
        <v>40</v>
      </c>
      <c r="O273" s="75"/>
      <c r="P273" s="186">
        <f>O273*H273</f>
        <v>0</v>
      </c>
      <c r="Q273" s="186">
        <v>0.00040000000000000002</v>
      </c>
      <c r="R273" s="186">
        <f>Q273*H273</f>
        <v>0.0064280000000000006</v>
      </c>
      <c r="S273" s="186">
        <v>0</v>
      </c>
      <c r="T273" s="187">
        <f>S273*H273</f>
        <v>0</v>
      </c>
      <c r="U273" s="41"/>
      <c r="V273" s="41"/>
      <c r="W273" s="41"/>
      <c r="X273" s="41"/>
      <c r="Y273" s="41"/>
      <c r="Z273" s="41"/>
      <c r="AA273" s="41"/>
      <c r="AB273" s="41"/>
      <c r="AC273" s="41"/>
      <c r="AD273" s="41"/>
      <c r="AE273" s="41"/>
      <c r="AR273" s="188" t="s">
        <v>113</v>
      </c>
      <c r="AT273" s="188" t="s">
        <v>331</v>
      </c>
      <c r="AU273" s="188" t="s">
        <v>79</v>
      </c>
      <c r="AY273" s="22" t="s">
        <v>328</v>
      </c>
      <c r="BE273" s="189">
        <f>IF(N273="základní",J273,0)</f>
        <v>0</v>
      </c>
      <c r="BF273" s="189">
        <f>IF(N273="snížená",J273,0)</f>
        <v>0</v>
      </c>
      <c r="BG273" s="189">
        <f>IF(N273="zákl. přenesená",J273,0)</f>
        <v>0</v>
      </c>
      <c r="BH273" s="189">
        <f>IF(N273="sníž. přenesená",J273,0)</f>
        <v>0</v>
      </c>
      <c r="BI273" s="189">
        <f>IF(N273="nulová",J273,0)</f>
        <v>0</v>
      </c>
      <c r="BJ273" s="22" t="s">
        <v>76</v>
      </c>
      <c r="BK273" s="189">
        <f>ROUND(I273*H273,2)</f>
        <v>0</v>
      </c>
      <c r="BL273" s="22" t="s">
        <v>113</v>
      </c>
      <c r="BM273" s="188" t="s">
        <v>9514</v>
      </c>
    </row>
    <row r="274" s="2" customFormat="1">
      <c r="A274" s="41"/>
      <c r="B274" s="42"/>
      <c r="C274" s="41"/>
      <c r="D274" s="190" t="s">
        <v>338</v>
      </c>
      <c r="E274" s="41"/>
      <c r="F274" s="191" t="s">
        <v>9515</v>
      </c>
      <c r="G274" s="41"/>
      <c r="H274" s="41"/>
      <c r="I274" s="192"/>
      <c r="J274" s="41"/>
      <c r="K274" s="41"/>
      <c r="L274" s="42"/>
      <c r="M274" s="193"/>
      <c r="N274" s="194"/>
      <c r="O274" s="75"/>
      <c r="P274" s="75"/>
      <c r="Q274" s="75"/>
      <c r="R274" s="75"/>
      <c r="S274" s="75"/>
      <c r="T274" s="76"/>
      <c r="U274" s="41"/>
      <c r="V274" s="41"/>
      <c r="W274" s="41"/>
      <c r="X274" s="41"/>
      <c r="Y274" s="41"/>
      <c r="Z274" s="41"/>
      <c r="AA274" s="41"/>
      <c r="AB274" s="41"/>
      <c r="AC274" s="41"/>
      <c r="AD274" s="41"/>
      <c r="AE274" s="41"/>
      <c r="AT274" s="22" t="s">
        <v>338</v>
      </c>
      <c r="AU274" s="22" t="s">
        <v>79</v>
      </c>
    </row>
    <row r="275" s="2" customFormat="1" ht="24.15" customHeight="1">
      <c r="A275" s="41"/>
      <c r="B275" s="176"/>
      <c r="C275" s="177" t="s">
        <v>152</v>
      </c>
      <c r="D275" s="177" t="s">
        <v>331</v>
      </c>
      <c r="E275" s="178" t="s">
        <v>836</v>
      </c>
      <c r="F275" s="179" t="s">
        <v>837</v>
      </c>
      <c r="G275" s="180" t="s">
        <v>476</v>
      </c>
      <c r="H275" s="181">
        <v>15.5</v>
      </c>
      <c r="I275" s="182"/>
      <c r="J275" s="183">
        <f>ROUND(I275*H275,2)</f>
        <v>0</v>
      </c>
      <c r="K275" s="179" t="s">
        <v>335</v>
      </c>
      <c r="L275" s="42"/>
      <c r="M275" s="184" t="s">
        <v>3</v>
      </c>
      <c r="N275" s="185" t="s">
        <v>40</v>
      </c>
      <c r="O275" s="75"/>
      <c r="P275" s="186">
        <f>O275*H275</f>
        <v>0</v>
      </c>
      <c r="Q275" s="186">
        <v>0.0021900000000000001</v>
      </c>
      <c r="R275" s="186">
        <f>Q275*H275</f>
        <v>0.033945000000000003</v>
      </c>
      <c r="S275" s="186">
        <v>0</v>
      </c>
      <c r="T275" s="187">
        <f>S275*H275</f>
        <v>0</v>
      </c>
      <c r="U275" s="41"/>
      <c r="V275" s="41"/>
      <c r="W275" s="41"/>
      <c r="X275" s="41"/>
      <c r="Y275" s="41"/>
      <c r="Z275" s="41"/>
      <c r="AA275" s="41"/>
      <c r="AB275" s="41"/>
      <c r="AC275" s="41"/>
      <c r="AD275" s="41"/>
      <c r="AE275" s="41"/>
      <c r="AR275" s="188" t="s">
        <v>113</v>
      </c>
      <c r="AT275" s="188" t="s">
        <v>331</v>
      </c>
      <c r="AU275" s="188" t="s">
        <v>79</v>
      </c>
      <c r="AY275" s="22" t="s">
        <v>328</v>
      </c>
      <c r="BE275" s="189">
        <f>IF(N275="základní",J275,0)</f>
        <v>0</v>
      </c>
      <c r="BF275" s="189">
        <f>IF(N275="snížená",J275,0)</f>
        <v>0</v>
      </c>
      <c r="BG275" s="189">
        <f>IF(N275="zákl. přenesená",J275,0)</f>
        <v>0</v>
      </c>
      <c r="BH275" s="189">
        <f>IF(N275="sníž. přenesená",J275,0)</f>
        <v>0</v>
      </c>
      <c r="BI275" s="189">
        <f>IF(N275="nulová",J275,0)</f>
        <v>0</v>
      </c>
      <c r="BJ275" s="22" t="s">
        <v>76</v>
      </c>
      <c r="BK275" s="189">
        <f>ROUND(I275*H275,2)</f>
        <v>0</v>
      </c>
      <c r="BL275" s="22" t="s">
        <v>113</v>
      </c>
      <c r="BM275" s="188" t="s">
        <v>9516</v>
      </c>
    </row>
    <row r="276" s="2" customFormat="1">
      <c r="A276" s="41"/>
      <c r="B276" s="42"/>
      <c r="C276" s="41"/>
      <c r="D276" s="190" t="s">
        <v>338</v>
      </c>
      <c r="E276" s="41"/>
      <c r="F276" s="191" t="s">
        <v>839</v>
      </c>
      <c r="G276" s="41"/>
      <c r="H276" s="41"/>
      <c r="I276" s="192"/>
      <c r="J276" s="41"/>
      <c r="K276" s="41"/>
      <c r="L276" s="42"/>
      <c r="M276" s="193"/>
      <c r="N276" s="194"/>
      <c r="O276" s="75"/>
      <c r="P276" s="75"/>
      <c r="Q276" s="75"/>
      <c r="R276" s="75"/>
      <c r="S276" s="75"/>
      <c r="T276" s="76"/>
      <c r="U276" s="41"/>
      <c r="V276" s="41"/>
      <c r="W276" s="41"/>
      <c r="X276" s="41"/>
      <c r="Y276" s="41"/>
      <c r="Z276" s="41"/>
      <c r="AA276" s="41"/>
      <c r="AB276" s="41"/>
      <c r="AC276" s="41"/>
      <c r="AD276" s="41"/>
      <c r="AE276" s="41"/>
      <c r="AT276" s="22" t="s">
        <v>338</v>
      </c>
      <c r="AU276" s="22" t="s">
        <v>79</v>
      </c>
    </row>
    <row r="277" s="13" customFormat="1">
      <c r="A277" s="13"/>
      <c r="B277" s="201"/>
      <c r="C277" s="13"/>
      <c r="D277" s="195" t="s">
        <v>442</v>
      </c>
      <c r="E277" s="202" t="s">
        <v>3</v>
      </c>
      <c r="F277" s="203" t="s">
        <v>9517</v>
      </c>
      <c r="G277" s="13"/>
      <c r="H277" s="204">
        <v>15.5</v>
      </c>
      <c r="I277" s="205"/>
      <c r="J277" s="13"/>
      <c r="K277" s="13"/>
      <c r="L277" s="201"/>
      <c r="M277" s="206"/>
      <c r="N277" s="207"/>
      <c r="O277" s="207"/>
      <c r="P277" s="207"/>
      <c r="Q277" s="207"/>
      <c r="R277" s="207"/>
      <c r="S277" s="207"/>
      <c r="T277" s="208"/>
      <c r="U277" s="13"/>
      <c r="V277" s="13"/>
      <c r="W277" s="13"/>
      <c r="X277" s="13"/>
      <c r="Y277" s="13"/>
      <c r="Z277" s="13"/>
      <c r="AA277" s="13"/>
      <c r="AB277" s="13"/>
      <c r="AC277" s="13"/>
      <c r="AD277" s="13"/>
      <c r="AE277" s="13"/>
      <c r="AT277" s="202" t="s">
        <v>442</v>
      </c>
      <c r="AU277" s="202" t="s">
        <v>79</v>
      </c>
      <c r="AV277" s="13" t="s">
        <v>79</v>
      </c>
      <c r="AW277" s="13" t="s">
        <v>31</v>
      </c>
      <c r="AX277" s="13" t="s">
        <v>76</v>
      </c>
      <c r="AY277" s="202" t="s">
        <v>328</v>
      </c>
    </row>
    <row r="278" s="2" customFormat="1" ht="24.15" customHeight="1">
      <c r="A278" s="41"/>
      <c r="B278" s="176"/>
      <c r="C278" s="224" t="s">
        <v>155</v>
      </c>
      <c r="D278" s="224" t="s">
        <v>539</v>
      </c>
      <c r="E278" s="225" t="s">
        <v>743</v>
      </c>
      <c r="F278" s="226" t="s">
        <v>744</v>
      </c>
      <c r="G278" s="227" t="s">
        <v>476</v>
      </c>
      <c r="H278" s="228">
        <v>15.5</v>
      </c>
      <c r="I278" s="229"/>
      <c r="J278" s="230">
        <f>ROUND(I278*H278,2)</f>
        <v>0</v>
      </c>
      <c r="K278" s="226" t="s">
        <v>335</v>
      </c>
      <c r="L278" s="231"/>
      <c r="M278" s="232" t="s">
        <v>3</v>
      </c>
      <c r="N278" s="233" t="s">
        <v>40</v>
      </c>
      <c r="O278" s="75"/>
      <c r="P278" s="186">
        <f>O278*H278</f>
        <v>0</v>
      </c>
      <c r="Q278" s="186">
        <v>0.00142</v>
      </c>
      <c r="R278" s="186">
        <f>Q278*H278</f>
        <v>0.022010000000000002</v>
      </c>
      <c r="S278" s="186">
        <v>0</v>
      </c>
      <c r="T278" s="187">
        <f>S278*H278</f>
        <v>0</v>
      </c>
      <c r="U278" s="41"/>
      <c r="V278" s="41"/>
      <c r="W278" s="41"/>
      <c r="X278" s="41"/>
      <c r="Y278" s="41"/>
      <c r="Z278" s="41"/>
      <c r="AA278" s="41"/>
      <c r="AB278" s="41"/>
      <c r="AC278" s="41"/>
      <c r="AD278" s="41"/>
      <c r="AE278" s="41"/>
      <c r="AR278" s="188" t="s">
        <v>171</v>
      </c>
      <c r="AT278" s="188" t="s">
        <v>539</v>
      </c>
      <c r="AU278" s="188" t="s">
        <v>79</v>
      </c>
      <c r="AY278" s="22" t="s">
        <v>328</v>
      </c>
      <c r="BE278" s="189">
        <f>IF(N278="základní",J278,0)</f>
        <v>0</v>
      </c>
      <c r="BF278" s="189">
        <f>IF(N278="snížená",J278,0)</f>
        <v>0</v>
      </c>
      <c r="BG278" s="189">
        <f>IF(N278="zákl. přenesená",J278,0)</f>
        <v>0</v>
      </c>
      <c r="BH278" s="189">
        <f>IF(N278="sníž. přenesená",J278,0)</f>
        <v>0</v>
      </c>
      <c r="BI278" s="189">
        <f>IF(N278="nulová",J278,0)</f>
        <v>0</v>
      </c>
      <c r="BJ278" s="22" t="s">
        <v>76</v>
      </c>
      <c r="BK278" s="189">
        <f>ROUND(I278*H278,2)</f>
        <v>0</v>
      </c>
      <c r="BL278" s="22" t="s">
        <v>113</v>
      </c>
      <c r="BM278" s="188" t="s">
        <v>9518</v>
      </c>
    </row>
    <row r="279" s="13" customFormat="1">
      <c r="A279" s="13"/>
      <c r="B279" s="201"/>
      <c r="C279" s="13"/>
      <c r="D279" s="195" t="s">
        <v>442</v>
      </c>
      <c r="E279" s="202" t="s">
        <v>3</v>
      </c>
      <c r="F279" s="203" t="s">
        <v>9517</v>
      </c>
      <c r="G279" s="13"/>
      <c r="H279" s="204">
        <v>15.5</v>
      </c>
      <c r="I279" s="205"/>
      <c r="J279" s="13"/>
      <c r="K279" s="13"/>
      <c r="L279" s="201"/>
      <c r="M279" s="206"/>
      <c r="N279" s="207"/>
      <c r="O279" s="207"/>
      <c r="P279" s="207"/>
      <c r="Q279" s="207"/>
      <c r="R279" s="207"/>
      <c r="S279" s="207"/>
      <c r="T279" s="208"/>
      <c r="U279" s="13"/>
      <c r="V279" s="13"/>
      <c r="W279" s="13"/>
      <c r="X279" s="13"/>
      <c r="Y279" s="13"/>
      <c r="Z279" s="13"/>
      <c r="AA279" s="13"/>
      <c r="AB279" s="13"/>
      <c r="AC279" s="13"/>
      <c r="AD279" s="13"/>
      <c r="AE279" s="13"/>
      <c r="AT279" s="202" t="s">
        <v>442</v>
      </c>
      <c r="AU279" s="202" t="s">
        <v>79</v>
      </c>
      <c r="AV279" s="13" t="s">
        <v>79</v>
      </c>
      <c r="AW279" s="13" t="s">
        <v>31</v>
      </c>
      <c r="AX279" s="13" t="s">
        <v>76</v>
      </c>
      <c r="AY279" s="202" t="s">
        <v>328</v>
      </c>
    </row>
    <row r="280" s="2" customFormat="1" ht="24.15" customHeight="1">
      <c r="A280" s="41"/>
      <c r="B280" s="176"/>
      <c r="C280" s="177" t="s">
        <v>158</v>
      </c>
      <c r="D280" s="177" t="s">
        <v>331</v>
      </c>
      <c r="E280" s="178" t="s">
        <v>841</v>
      </c>
      <c r="F280" s="179" t="s">
        <v>842</v>
      </c>
      <c r="G280" s="180" t="s">
        <v>439</v>
      </c>
      <c r="H280" s="181">
        <v>99.284999999999997</v>
      </c>
      <c r="I280" s="182"/>
      <c r="J280" s="183">
        <f>ROUND(I280*H280,2)</f>
        <v>0</v>
      </c>
      <c r="K280" s="179" t="s">
        <v>335</v>
      </c>
      <c r="L280" s="42"/>
      <c r="M280" s="184" t="s">
        <v>3</v>
      </c>
      <c r="N280" s="185" t="s">
        <v>40</v>
      </c>
      <c r="O280" s="75"/>
      <c r="P280" s="186">
        <f>O280*H280</f>
        <v>0</v>
      </c>
      <c r="Q280" s="186">
        <v>0.0016000000000000001</v>
      </c>
      <c r="R280" s="186">
        <f>Q280*H280</f>
        <v>0.158856</v>
      </c>
      <c r="S280" s="186">
        <v>0</v>
      </c>
      <c r="T280" s="187">
        <f>S280*H280</f>
        <v>0</v>
      </c>
      <c r="U280" s="41"/>
      <c r="V280" s="41"/>
      <c r="W280" s="41"/>
      <c r="X280" s="41"/>
      <c r="Y280" s="41"/>
      <c r="Z280" s="41"/>
      <c r="AA280" s="41"/>
      <c r="AB280" s="41"/>
      <c r="AC280" s="41"/>
      <c r="AD280" s="41"/>
      <c r="AE280" s="41"/>
      <c r="AR280" s="188" t="s">
        <v>113</v>
      </c>
      <c r="AT280" s="188" t="s">
        <v>331</v>
      </c>
      <c r="AU280" s="188" t="s">
        <v>79</v>
      </c>
      <c r="AY280" s="22" t="s">
        <v>328</v>
      </c>
      <c r="BE280" s="189">
        <f>IF(N280="základní",J280,0)</f>
        <v>0</v>
      </c>
      <c r="BF280" s="189">
        <f>IF(N280="snížená",J280,0)</f>
        <v>0</v>
      </c>
      <c r="BG280" s="189">
        <f>IF(N280="zákl. přenesená",J280,0)</f>
        <v>0</v>
      </c>
      <c r="BH280" s="189">
        <f>IF(N280="sníž. přenesená",J280,0)</f>
        <v>0</v>
      </c>
      <c r="BI280" s="189">
        <f>IF(N280="nulová",J280,0)</f>
        <v>0</v>
      </c>
      <c r="BJ280" s="22" t="s">
        <v>76</v>
      </c>
      <c r="BK280" s="189">
        <f>ROUND(I280*H280,2)</f>
        <v>0</v>
      </c>
      <c r="BL280" s="22" t="s">
        <v>113</v>
      </c>
      <c r="BM280" s="188" t="s">
        <v>9519</v>
      </c>
    </row>
    <row r="281" s="2" customFormat="1">
      <c r="A281" s="41"/>
      <c r="B281" s="42"/>
      <c r="C281" s="41"/>
      <c r="D281" s="190" t="s">
        <v>338</v>
      </c>
      <c r="E281" s="41"/>
      <c r="F281" s="191" t="s">
        <v>844</v>
      </c>
      <c r="G281" s="41"/>
      <c r="H281" s="41"/>
      <c r="I281" s="192"/>
      <c r="J281" s="41"/>
      <c r="K281" s="41"/>
      <c r="L281" s="42"/>
      <c r="M281" s="193"/>
      <c r="N281" s="194"/>
      <c r="O281" s="75"/>
      <c r="P281" s="75"/>
      <c r="Q281" s="75"/>
      <c r="R281" s="75"/>
      <c r="S281" s="75"/>
      <c r="T281" s="76"/>
      <c r="U281" s="41"/>
      <c r="V281" s="41"/>
      <c r="W281" s="41"/>
      <c r="X281" s="41"/>
      <c r="Y281" s="41"/>
      <c r="Z281" s="41"/>
      <c r="AA281" s="41"/>
      <c r="AB281" s="41"/>
      <c r="AC281" s="41"/>
      <c r="AD281" s="41"/>
      <c r="AE281" s="41"/>
      <c r="AT281" s="22" t="s">
        <v>338</v>
      </c>
      <c r="AU281" s="22" t="s">
        <v>79</v>
      </c>
    </row>
    <row r="282" s="13" customFormat="1">
      <c r="A282" s="13"/>
      <c r="B282" s="201"/>
      <c r="C282" s="13"/>
      <c r="D282" s="195" t="s">
        <v>442</v>
      </c>
      <c r="E282" s="202" t="s">
        <v>3</v>
      </c>
      <c r="F282" s="203" t="s">
        <v>9520</v>
      </c>
      <c r="G282" s="13"/>
      <c r="H282" s="204">
        <v>99.284999999999997</v>
      </c>
      <c r="I282" s="205"/>
      <c r="J282" s="13"/>
      <c r="K282" s="13"/>
      <c r="L282" s="201"/>
      <c r="M282" s="206"/>
      <c r="N282" s="207"/>
      <c r="O282" s="207"/>
      <c r="P282" s="207"/>
      <c r="Q282" s="207"/>
      <c r="R282" s="207"/>
      <c r="S282" s="207"/>
      <c r="T282" s="208"/>
      <c r="U282" s="13"/>
      <c r="V282" s="13"/>
      <c r="W282" s="13"/>
      <c r="X282" s="13"/>
      <c r="Y282" s="13"/>
      <c r="Z282" s="13"/>
      <c r="AA282" s="13"/>
      <c r="AB282" s="13"/>
      <c r="AC282" s="13"/>
      <c r="AD282" s="13"/>
      <c r="AE282" s="13"/>
      <c r="AT282" s="202" t="s">
        <v>442</v>
      </c>
      <c r="AU282" s="202" t="s">
        <v>79</v>
      </c>
      <c r="AV282" s="13" t="s">
        <v>79</v>
      </c>
      <c r="AW282" s="13" t="s">
        <v>31</v>
      </c>
      <c r="AX282" s="13" t="s">
        <v>76</v>
      </c>
      <c r="AY282" s="202" t="s">
        <v>328</v>
      </c>
    </row>
    <row r="283" s="2" customFormat="1" ht="33" customHeight="1">
      <c r="A283" s="41"/>
      <c r="B283" s="176"/>
      <c r="C283" s="177" t="s">
        <v>161</v>
      </c>
      <c r="D283" s="177" t="s">
        <v>331</v>
      </c>
      <c r="E283" s="178" t="s">
        <v>846</v>
      </c>
      <c r="F283" s="179" t="s">
        <v>847</v>
      </c>
      <c r="G283" s="180" t="s">
        <v>476</v>
      </c>
      <c r="H283" s="181">
        <v>246.24000000000001</v>
      </c>
      <c r="I283" s="182"/>
      <c r="J283" s="183">
        <f>ROUND(I283*H283,2)</f>
        <v>0</v>
      </c>
      <c r="K283" s="179" t="s">
        <v>335</v>
      </c>
      <c r="L283" s="42"/>
      <c r="M283" s="184" t="s">
        <v>3</v>
      </c>
      <c r="N283" s="185" t="s">
        <v>40</v>
      </c>
      <c r="O283" s="75"/>
      <c r="P283" s="186">
        <f>O283*H283</f>
        <v>0</v>
      </c>
      <c r="Q283" s="186">
        <v>0.16850000000000001</v>
      </c>
      <c r="R283" s="186">
        <f>Q283*H283</f>
        <v>41.491440000000004</v>
      </c>
      <c r="S283" s="186">
        <v>0</v>
      </c>
      <c r="T283" s="187">
        <f>S283*H283</f>
        <v>0</v>
      </c>
      <c r="U283" s="41"/>
      <c r="V283" s="41"/>
      <c r="W283" s="41"/>
      <c r="X283" s="41"/>
      <c r="Y283" s="41"/>
      <c r="Z283" s="41"/>
      <c r="AA283" s="41"/>
      <c r="AB283" s="41"/>
      <c r="AC283" s="41"/>
      <c r="AD283" s="41"/>
      <c r="AE283" s="41"/>
      <c r="AR283" s="188" t="s">
        <v>113</v>
      </c>
      <c r="AT283" s="188" t="s">
        <v>331</v>
      </c>
      <c r="AU283" s="188" t="s">
        <v>79</v>
      </c>
      <c r="AY283" s="22" t="s">
        <v>328</v>
      </c>
      <c r="BE283" s="189">
        <f>IF(N283="základní",J283,0)</f>
        <v>0</v>
      </c>
      <c r="BF283" s="189">
        <f>IF(N283="snížená",J283,0)</f>
        <v>0</v>
      </c>
      <c r="BG283" s="189">
        <f>IF(N283="zákl. přenesená",J283,0)</f>
        <v>0</v>
      </c>
      <c r="BH283" s="189">
        <f>IF(N283="sníž. přenesená",J283,0)</f>
        <v>0</v>
      </c>
      <c r="BI283" s="189">
        <f>IF(N283="nulová",J283,0)</f>
        <v>0</v>
      </c>
      <c r="BJ283" s="22" t="s">
        <v>76</v>
      </c>
      <c r="BK283" s="189">
        <f>ROUND(I283*H283,2)</f>
        <v>0</v>
      </c>
      <c r="BL283" s="22" t="s">
        <v>113</v>
      </c>
      <c r="BM283" s="188" t="s">
        <v>9521</v>
      </c>
    </row>
    <row r="284" s="2" customFormat="1">
      <c r="A284" s="41"/>
      <c r="B284" s="42"/>
      <c r="C284" s="41"/>
      <c r="D284" s="190" t="s">
        <v>338</v>
      </c>
      <c r="E284" s="41"/>
      <c r="F284" s="191" t="s">
        <v>849</v>
      </c>
      <c r="G284" s="41"/>
      <c r="H284" s="41"/>
      <c r="I284" s="192"/>
      <c r="J284" s="41"/>
      <c r="K284" s="41"/>
      <c r="L284" s="42"/>
      <c r="M284" s="193"/>
      <c r="N284" s="194"/>
      <c r="O284" s="75"/>
      <c r="P284" s="75"/>
      <c r="Q284" s="75"/>
      <c r="R284" s="75"/>
      <c r="S284" s="75"/>
      <c r="T284" s="76"/>
      <c r="U284" s="41"/>
      <c r="V284" s="41"/>
      <c r="W284" s="41"/>
      <c r="X284" s="41"/>
      <c r="Y284" s="41"/>
      <c r="Z284" s="41"/>
      <c r="AA284" s="41"/>
      <c r="AB284" s="41"/>
      <c r="AC284" s="41"/>
      <c r="AD284" s="41"/>
      <c r="AE284" s="41"/>
      <c r="AT284" s="22" t="s">
        <v>338</v>
      </c>
      <c r="AU284" s="22" t="s">
        <v>79</v>
      </c>
    </row>
    <row r="285" s="13" customFormat="1">
      <c r="A285" s="13"/>
      <c r="B285" s="201"/>
      <c r="C285" s="13"/>
      <c r="D285" s="195" t="s">
        <v>442</v>
      </c>
      <c r="E285" s="202" t="s">
        <v>3</v>
      </c>
      <c r="F285" s="203" t="s">
        <v>9522</v>
      </c>
      <c r="G285" s="13"/>
      <c r="H285" s="204">
        <v>246.24000000000001</v>
      </c>
      <c r="I285" s="205"/>
      <c r="J285" s="13"/>
      <c r="K285" s="13"/>
      <c r="L285" s="201"/>
      <c r="M285" s="206"/>
      <c r="N285" s="207"/>
      <c r="O285" s="207"/>
      <c r="P285" s="207"/>
      <c r="Q285" s="207"/>
      <c r="R285" s="207"/>
      <c r="S285" s="207"/>
      <c r="T285" s="208"/>
      <c r="U285" s="13"/>
      <c r="V285" s="13"/>
      <c r="W285" s="13"/>
      <c r="X285" s="13"/>
      <c r="Y285" s="13"/>
      <c r="Z285" s="13"/>
      <c r="AA285" s="13"/>
      <c r="AB285" s="13"/>
      <c r="AC285" s="13"/>
      <c r="AD285" s="13"/>
      <c r="AE285" s="13"/>
      <c r="AT285" s="202" t="s">
        <v>442</v>
      </c>
      <c r="AU285" s="202" t="s">
        <v>79</v>
      </c>
      <c r="AV285" s="13" t="s">
        <v>79</v>
      </c>
      <c r="AW285" s="13" t="s">
        <v>31</v>
      </c>
      <c r="AX285" s="13" t="s">
        <v>76</v>
      </c>
      <c r="AY285" s="202" t="s">
        <v>328</v>
      </c>
    </row>
    <row r="286" s="2" customFormat="1" ht="16.5" customHeight="1">
      <c r="A286" s="41"/>
      <c r="B286" s="176"/>
      <c r="C286" s="224" t="s">
        <v>751</v>
      </c>
      <c r="D286" s="224" t="s">
        <v>539</v>
      </c>
      <c r="E286" s="225" t="s">
        <v>851</v>
      </c>
      <c r="F286" s="226" t="s">
        <v>852</v>
      </c>
      <c r="G286" s="227" t="s">
        <v>476</v>
      </c>
      <c r="H286" s="228">
        <v>194.93199999999999</v>
      </c>
      <c r="I286" s="229"/>
      <c r="J286" s="230">
        <f>ROUND(I286*H286,2)</f>
        <v>0</v>
      </c>
      <c r="K286" s="226" t="s">
        <v>335</v>
      </c>
      <c r="L286" s="231"/>
      <c r="M286" s="232" t="s">
        <v>3</v>
      </c>
      <c r="N286" s="233" t="s">
        <v>40</v>
      </c>
      <c r="O286" s="75"/>
      <c r="P286" s="186">
        <f>O286*H286</f>
        <v>0</v>
      </c>
      <c r="Q286" s="186">
        <v>0.080000000000000002</v>
      </c>
      <c r="R286" s="186">
        <f>Q286*H286</f>
        <v>15.59456</v>
      </c>
      <c r="S286" s="186">
        <v>0</v>
      </c>
      <c r="T286" s="187">
        <f>S286*H286</f>
        <v>0</v>
      </c>
      <c r="U286" s="41"/>
      <c r="V286" s="41"/>
      <c r="W286" s="41"/>
      <c r="X286" s="41"/>
      <c r="Y286" s="41"/>
      <c r="Z286" s="41"/>
      <c r="AA286" s="41"/>
      <c r="AB286" s="41"/>
      <c r="AC286" s="41"/>
      <c r="AD286" s="41"/>
      <c r="AE286" s="41"/>
      <c r="AR286" s="188" t="s">
        <v>171</v>
      </c>
      <c r="AT286" s="188" t="s">
        <v>539</v>
      </c>
      <c r="AU286" s="188" t="s">
        <v>79</v>
      </c>
      <c r="AY286" s="22" t="s">
        <v>328</v>
      </c>
      <c r="BE286" s="189">
        <f>IF(N286="základní",J286,0)</f>
        <v>0</v>
      </c>
      <c r="BF286" s="189">
        <f>IF(N286="snížená",J286,0)</f>
        <v>0</v>
      </c>
      <c r="BG286" s="189">
        <f>IF(N286="zákl. přenesená",J286,0)</f>
        <v>0</v>
      </c>
      <c r="BH286" s="189">
        <f>IF(N286="sníž. přenesená",J286,0)</f>
        <v>0</v>
      </c>
      <c r="BI286" s="189">
        <f>IF(N286="nulová",J286,0)</f>
        <v>0</v>
      </c>
      <c r="BJ286" s="22" t="s">
        <v>76</v>
      </c>
      <c r="BK286" s="189">
        <f>ROUND(I286*H286,2)</f>
        <v>0</v>
      </c>
      <c r="BL286" s="22" t="s">
        <v>113</v>
      </c>
      <c r="BM286" s="188" t="s">
        <v>9523</v>
      </c>
    </row>
    <row r="287" s="13" customFormat="1">
      <c r="A287" s="13"/>
      <c r="B287" s="201"/>
      <c r="C287" s="13"/>
      <c r="D287" s="195" t="s">
        <v>442</v>
      </c>
      <c r="E287" s="202" t="s">
        <v>3</v>
      </c>
      <c r="F287" s="203" t="s">
        <v>9524</v>
      </c>
      <c r="G287" s="13"/>
      <c r="H287" s="204">
        <v>191.11000000000001</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79</v>
      </c>
      <c r="AV287" s="13" t="s">
        <v>79</v>
      </c>
      <c r="AW287" s="13" t="s">
        <v>31</v>
      </c>
      <c r="AX287" s="13" t="s">
        <v>69</v>
      </c>
      <c r="AY287" s="202" t="s">
        <v>328</v>
      </c>
    </row>
    <row r="288" s="13" customFormat="1">
      <c r="A288" s="13"/>
      <c r="B288" s="201"/>
      <c r="C288" s="13"/>
      <c r="D288" s="195" t="s">
        <v>442</v>
      </c>
      <c r="E288" s="202" t="s">
        <v>3</v>
      </c>
      <c r="F288" s="203" t="s">
        <v>9525</v>
      </c>
      <c r="G288" s="13"/>
      <c r="H288" s="204">
        <v>194.93199999999999</v>
      </c>
      <c r="I288" s="205"/>
      <c r="J288" s="13"/>
      <c r="K288" s="13"/>
      <c r="L288" s="201"/>
      <c r="M288" s="206"/>
      <c r="N288" s="207"/>
      <c r="O288" s="207"/>
      <c r="P288" s="207"/>
      <c r="Q288" s="207"/>
      <c r="R288" s="207"/>
      <c r="S288" s="207"/>
      <c r="T288" s="208"/>
      <c r="U288" s="13"/>
      <c r="V288" s="13"/>
      <c r="W288" s="13"/>
      <c r="X288" s="13"/>
      <c r="Y288" s="13"/>
      <c r="Z288" s="13"/>
      <c r="AA288" s="13"/>
      <c r="AB288" s="13"/>
      <c r="AC288" s="13"/>
      <c r="AD288" s="13"/>
      <c r="AE288" s="13"/>
      <c r="AT288" s="202" t="s">
        <v>442</v>
      </c>
      <c r="AU288" s="202" t="s">
        <v>79</v>
      </c>
      <c r="AV288" s="13" t="s">
        <v>79</v>
      </c>
      <c r="AW288" s="13" t="s">
        <v>31</v>
      </c>
      <c r="AX288" s="13" t="s">
        <v>76</v>
      </c>
      <c r="AY288" s="202" t="s">
        <v>328</v>
      </c>
    </row>
    <row r="289" s="2" customFormat="1" ht="24.15" customHeight="1">
      <c r="A289" s="41"/>
      <c r="B289" s="176"/>
      <c r="C289" s="224" t="s">
        <v>756</v>
      </c>
      <c r="D289" s="224" t="s">
        <v>539</v>
      </c>
      <c r="E289" s="225" t="s">
        <v>8782</v>
      </c>
      <c r="F289" s="226" t="s">
        <v>8783</v>
      </c>
      <c r="G289" s="227" t="s">
        <v>476</v>
      </c>
      <c r="H289" s="228">
        <v>43.130000000000003</v>
      </c>
      <c r="I289" s="229"/>
      <c r="J289" s="230">
        <f>ROUND(I289*H289,2)</f>
        <v>0</v>
      </c>
      <c r="K289" s="226" t="s">
        <v>335</v>
      </c>
      <c r="L289" s="231"/>
      <c r="M289" s="232" t="s">
        <v>3</v>
      </c>
      <c r="N289" s="233" t="s">
        <v>40</v>
      </c>
      <c r="O289" s="75"/>
      <c r="P289" s="186">
        <f>O289*H289</f>
        <v>0</v>
      </c>
      <c r="Q289" s="186">
        <v>0.048300000000000003</v>
      </c>
      <c r="R289" s="186">
        <f>Q289*H289</f>
        <v>2.0831790000000003</v>
      </c>
      <c r="S289" s="186">
        <v>0</v>
      </c>
      <c r="T289" s="187">
        <f>S289*H289</f>
        <v>0</v>
      </c>
      <c r="U289" s="41"/>
      <c r="V289" s="41"/>
      <c r="W289" s="41"/>
      <c r="X289" s="41"/>
      <c r="Y289" s="41"/>
      <c r="Z289" s="41"/>
      <c r="AA289" s="41"/>
      <c r="AB289" s="41"/>
      <c r="AC289" s="41"/>
      <c r="AD289" s="41"/>
      <c r="AE289" s="41"/>
      <c r="AR289" s="188" t="s">
        <v>171</v>
      </c>
      <c r="AT289" s="188" t="s">
        <v>539</v>
      </c>
      <c r="AU289" s="188" t="s">
        <v>79</v>
      </c>
      <c r="AY289" s="22" t="s">
        <v>328</v>
      </c>
      <c r="BE289" s="189">
        <f>IF(N289="základní",J289,0)</f>
        <v>0</v>
      </c>
      <c r="BF289" s="189">
        <f>IF(N289="snížená",J289,0)</f>
        <v>0</v>
      </c>
      <c r="BG289" s="189">
        <f>IF(N289="zákl. přenesená",J289,0)</f>
        <v>0</v>
      </c>
      <c r="BH289" s="189">
        <f>IF(N289="sníž. přenesená",J289,0)</f>
        <v>0</v>
      </c>
      <c r="BI289" s="189">
        <f>IF(N289="nulová",J289,0)</f>
        <v>0</v>
      </c>
      <c r="BJ289" s="22" t="s">
        <v>76</v>
      </c>
      <c r="BK289" s="189">
        <f>ROUND(I289*H289,2)</f>
        <v>0</v>
      </c>
      <c r="BL289" s="22" t="s">
        <v>113</v>
      </c>
      <c r="BM289" s="188" t="s">
        <v>9526</v>
      </c>
    </row>
    <row r="290" s="13" customFormat="1">
      <c r="A290" s="13"/>
      <c r="B290" s="201"/>
      <c r="C290" s="13"/>
      <c r="D290" s="195" t="s">
        <v>442</v>
      </c>
      <c r="E290" s="202" t="s">
        <v>3</v>
      </c>
      <c r="F290" s="203" t="s">
        <v>9527</v>
      </c>
      <c r="G290" s="13"/>
      <c r="H290" s="204">
        <v>43.130000000000003</v>
      </c>
      <c r="I290" s="205"/>
      <c r="J290" s="13"/>
      <c r="K290" s="13"/>
      <c r="L290" s="201"/>
      <c r="M290" s="206"/>
      <c r="N290" s="207"/>
      <c r="O290" s="207"/>
      <c r="P290" s="207"/>
      <c r="Q290" s="207"/>
      <c r="R290" s="207"/>
      <c r="S290" s="207"/>
      <c r="T290" s="208"/>
      <c r="U290" s="13"/>
      <c r="V290" s="13"/>
      <c r="W290" s="13"/>
      <c r="X290" s="13"/>
      <c r="Y290" s="13"/>
      <c r="Z290" s="13"/>
      <c r="AA290" s="13"/>
      <c r="AB290" s="13"/>
      <c r="AC290" s="13"/>
      <c r="AD290" s="13"/>
      <c r="AE290" s="13"/>
      <c r="AT290" s="202" t="s">
        <v>442</v>
      </c>
      <c r="AU290" s="202" t="s">
        <v>79</v>
      </c>
      <c r="AV290" s="13" t="s">
        <v>79</v>
      </c>
      <c r="AW290" s="13" t="s">
        <v>31</v>
      </c>
      <c r="AX290" s="13" t="s">
        <v>76</v>
      </c>
      <c r="AY290" s="202" t="s">
        <v>328</v>
      </c>
    </row>
    <row r="291" s="2" customFormat="1" ht="24.15" customHeight="1">
      <c r="A291" s="41"/>
      <c r="B291" s="176"/>
      <c r="C291" s="224" t="s">
        <v>761</v>
      </c>
      <c r="D291" s="224" t="s">
        <v>539</v>
      </c>
      <c r="E291" s="225" t="s">
        <v>8786</v>
      </c>
      <c r="F291" s="226" t="s">
        <v>8787</v>
      </c>
      <c r="G291" s="227" t="s">
        <v>476</v>
      </c>
      <c r="H291" s="228">
        <v>12</v>
      </c>
      <c r="I291" s="229"/>
      <c r="J291" s="230">
        <f>ROUND(I291*H291,2)</f>
        <v>0</v>
      </c>
      <c r="K291" s="226" t="s">
        <v>335</v>
      </c>
      <c r="L291" s="231"/>
      <c r="M291" s="232" t="s">
        <v>3</v>
      </c>
      <c r="N291" s="233" t="s">
        <v>40</v>
      </c>
      <c r="O291" s="75"/>
      <c r="P291" s="186">
        <f>O291*H291</f>
        <v>0</v>
      </c>
      <c r="Q291" s="186">
        <v>0.085999999999999993</v>
      </c>
      <c r="R291" s="186">
        <f>Q291*H291</f>
        <v>1.032</v>
      </c>
      <c r="S291" s="186">
        <v>0</v>
      </c>
      <c r="T291" s="187">
        <f>S291*H291</f>
        <v>0</v>
      </c>
      <c r="U291" s="41"/>
      <c r="V291" s="41"/>
      <c r="W291" s="41"/>
      <c r="X291" s="41"/>
      <c r="Y291" s="41"/>
      <c r="Z291" s="41"/>
      <c r="AA291" s="41"/>
      <c r="AB291" s="41"/>
      <c r="AC291" s="41"/>
      <c r="AD291" s="41"/>
      <c r="AE291" s="41"/>
      <c r="AR291" s="188" t="s">
        <v>171</v>
      </c>
      <c r="AT291" s="188" t="s">
        <v>539</v>
      </c>
      <c r="AU291" s="188" t="s">
        <v>79</v>
      </c>
      <c r="AY291" s="22" t="s">
        <v>328</v>
      </c>
      <c r="BE291" s="189">
        <f>IF(N291="základní",J291,0)</f>
        <v>0</v>
      </c>
      <c r="BF291" s="189">
        <f>IF(N291="snížená",J291,0)</f>
        <v>0</v>
      </c>
      <c r="BG291" s="189">
        <f>IF(N291="zákl. přenesená",J291,0)</f>
        <v>0</v>
      </c>
      <c r="BH291" s="189">
        <f>IF(N291="sníž. přenesená",J291,0)</f>
        <v>0</v>
      </c>
      <c r="BI291" s="189">
        <f>IF(N291="nulová",J291,0)</f>
        <v>0</v>
      </c>
      <c r="BJ291" s="22" t="s">
        <v>76</v>
      </c>
      <c r="BK291" s="189">
        <f>ROUND(I291*H291,2)</f>
        <v>0</v>
      </c>
      <c r="BL291" s="22" t="s">
        <v>113</v>
      </c>
      <c r="BM291" s="188" t="s">
        <v>9528</v>
      </c>
    </row>
    <row r="292" s="13" customFormat="1">
      <c r="A292" s="13"/>
      <c r="B292" s="201"/>
      <c r="C292" s="13"/>
      <c r="D292" s="195" t="s">
        <v>442</v>
      </c>
      <c r="E292" s="202" t="s">
        <v>3</v>
      </c>
      <c r="F292" s="203" t="s">
        <v>9529</v>
      </c>
      <c r="G292" s="13"/>
      <c r="H292" s="204">
        <v>12</v>
      </c>
      <c r="I292" s="205"/>
      <c r="J292" s="13"/>
      <c r="K292" s="13"/>
      <c r="L292" s="201"/>
      <c r="M292" s="206"/>
      <c r="N292" s="207"/>
      <c r="O292" s="207"/>
      <c r="P292" s="207"/>
      <c r="Q292" s="207"/>
      <c r="R292" s="207"/>
      <c r="S292" s="207"/>
      <c r="T292" s="208"/>
      <c r="U292" s="13"/>
      <c r="V292" s="13"/>
      <c r="W292" s="13"/>
      <c r="X292" s="13"/>
      <c r="Y292" s="13"/>
      <c r="Z292" s="13"/>
      <c r="AA292" s="13"/>
      <c r="AB292" s="13"/>
      <c r="AC292" s="13"/>
      <c r="AD292" s="13"/>
      <c r="AE292" s="13"/>
      <c r="AT292" s="202" t="s">
        <v>442</v>
      </c>
      <c r="AU292" s="202" t="s">
        <v>79</v>
      </c>
      <c r="AV292" s="13" t="s">
        <v>79</v>
      </c>
      <c r="AW292" s="13" t="s">
        <v>31</v>
      </c>
      <c r="AX292" s="13" t="s">
        <v>76</v>
      </c>
      <c r="AY292" s="202" t="s">
        <v>328</v>
      </c>
    </row>
    <row r="293" s="2" customFormat="1" ht="24.15" customHeight="1">
      <c r="A293" s="41"/>
      <c r="B293" s="176"/>
      <c r="C293" s="177" t="s">
        <v>765</v>
      </c>
      <c r="D293" s="177" t="s">
        <v>331</v>
      </c>
      <c r="E293" s="178" t="s">
        <v>8790</v>
      </c>
      <c r="F293" s="179" t="s">
        <v>8791</v>
      </c>
      <c r="G293" s="180" t="s">
        <v>476</v>
      </c>
      <c r="H293" s="181">
        <v>139.81</v>
      </c>
      <c r="I293" s="182"/>
      <c r="J293" s="183">
        <f>ROUND(I293*H293,2)</f>
        <v>0</v>
      </c>
      <c r="K293" s="179" t="s">
        <v>335</v>
      </c>
      <c r="L293" s="42"/>
      <c r="M293" s="184" t="s">
        <v>3</v>
      </c>
      <c r="N293" s="185" t="s">
        <v>40</v>
      </c>
      <c r="O293" s="75"/>
      <c r="P293" s="186">
        <f>O293*H293</f>
        <v>0</v>
      </c>
      <c r="Q293" s="186">
        <v>0.077160000000000006</v>
      </c>
      <c r="R293" s="186">
        <f>Q293*H293</f>
        <v>10.787739600000002</v>
      </c>
      <c r="S293" s="186">
        <v>0</v>
      </c>
      <c r="T293" s="187">
        <f>S293*H293</f>
        <v>0</v>
      </c>
      <c r="U293" s="41"/>
      <c r="V293" s="41"/>
      <c r="W293" s="41"/>
      <c r="X293" s="41"/>
      <c r="Y293" s="41"/>
      <c r="Z293" s="41"/>
      <c r="AA293" s="41"/>
      <c r="AB293" s="41"/>
      <c r="AC293" s="41"/>
      <c r="AD293" s="41"/>
      <c r="AE293" s="41"/>
      <c r="AR293" s="188" t="s">
        <v>113</v>
      </c>
      <c r="AT293" s="188" t="s">
        <v>331</v>
      </c>
      <c r="AU293" s="188" t="s">
        <v>79</v>
      </c>
      <c r="AY293" s="22" t="s">
        <v>328</v>
      </c>
      <c r="BE293" s="189">
        <f>IF(N293="základní",J293,0)</f>
        <v>0</v>
      </c>
      <c r="BF293" s="189">
        <f>IF(N293="snížená",J293,0)</f>
        <v>0</v>
      </c>
      <c r="BG293" s="189">
        <f>IF(N293="zákl. přenesená",J293,0)</f>
        <v>0</v>
      </c>
      <c r="BH293" s="189">
        <f>IF(N293="sníž. přenesená",J293,0)</f>
        <v>0</v>
      </c>
      <c r="BI293" s="189">
        <f>IF(N293="nulová",J293,0)</f>
        <v>0</v>
      </c>
      <c r="BJ293" s="22" t="s">
        <v>76</v>
      </c>
      <c r="BK293" s="189">
        <f>ROUND(I293*H293,2)</f>
        <v>0</v>
      </c>
      <c r="BL293" s="22" t="s">
        <v>113</v>
      </c>
      <c r="BM293" s="188" t="s">
        <v>9530</v>
      </c>
    </row>
    <row r="294" s="2" customFormat="1">
      <c r="A294" s="41"/>
      <c r="B294" s="42"/>
      <c r="C294" s="41"/>
      <c r="D294" s="190" t="s">
        <v>338</v>
      </c>
      <c r="E294" s="41"/>
      <c r="F294" s="191" t="s">
        <v>8793</v>
      </c>
      <c r="G294" s="41"/>
      <c r="H294" s="41"/>
      <c r="I294" s="192"/>
      <c r="J294" s="41"/>
      <c r="K294" s="41"/>
      <c r="L294" s="42"/>
      <c r="M294" s="193"/>
      <c r="N294" s="194"/>
      <c r="O294" s="75"/>
      <c r="P294" s="75"/>
      <c r="Q294" s="75"/>
      <c r="R294" s="75"/>
      <c r="S294" s="75"/>
      <c r="T294" s="76"/>
      <c r="U294" s="41"/>
      <c r="V294" s="41"/>
      <c r="W294" s="41"/>
      <c r="X294" s="41"/>
      <c r="Y294" s="41"/>
      <c r="Z294" s="41"/>
      <c r="AA294" s="41"/>
      <c r="AB294" s="41"/>
      <c r="AC294" s="41"/>
      <c r="AD294" s="41"/>
      <c r="AE294" s="41"/>
      <c r="AT294" s="22" t="s">
        <v>338</v>
      </c>
      <c r="AU294" s="22" t="s">
        <v>79</v>
      </c>
    </row>
    <row r="295" s="2" customFormat="1" ht="16.5" customHeight="1">
      <c r="A295" s="41"/>
      <c r="B295" s="176"/>
      <c r="C295" s="224" t="s">
        <v>769</v>
      </c>
      <c r="D295" s="224" t="s">
        <v>539</v>
      </c>
      <c r="E295" s="225" t="s">
        <v>8794</v>
      </c>
      <c r="F295" s="226" t="s">
        <v>8795</v>
      </c>
      <c r="G295" s="227" t="s">
        <v>439</v>
      </c>
      <c r="H295" s="228">
        <v>34.953000000000003</v>
      </c>
      <c r="I295" s="229"/>
      <c r="J295" s="230">
        <f>ROUND(I295*H295,2)</f>
        <v>0</v>
      </c>
      <c r="K295" s="226" t="s">
        <v>335</v>
      </c>
      <c r="L295" s="231"/>
      <c r="M295" s="232" t="s">
        <v>3</v>
      </c>
      <c r="N295" s="233" t="s">
        <v>40</v>
      </c>
      <c r="O295" s="75"/>
      <c r="P295" s="186">
        <f>O295*H295</f>
        <v>0</v>
      </c>
      <c r="Q295" s="186">
        <v>0.41699999999999998</v>
      </c>
      <c r="R295" s="186">
        <f>Q295*H295</f>
        <v>14.575401000000001</v>
      </c>
      <c r="S295" s="186">
        <v>0</v>
      </c>
      <c r="T295" s="187">
        <f>S295*H295</f>
        <v>0</v>
      </c>
      <c r="U295" s="41"/>
      <c r="V295" s="41"/>
      <c r="W295" s="41"/>
      <c r="X295" s="41"/>
      <c r="Y295" s="41"/>
      <c r="Z295" s="41"/>
      <c r="AA295" s="41"/>
      <c r="AB295" s="41"/>
      <c r="AC295" s="41"/>
      <c r="AD295" s="41"/>
      <c r="AE295" s="41"/>
      <c r="AR295" s="188" t="s">
        <v>171</v>
      </c>
      <c r="AT295" s="188" t="s">
        <v>539</v>
      </c>
      <c r="AU295" s="188" t="s">
        <v>79</v>
      </c>
      <c r="AY295" s="22" t="s">
        <v>328</v>
      </c>
      <c r="BE295" s="189">
        <f>IF(N295="základní",J295,0)</f>
        <v>0</v>
      </c>
      <c r="BF295" s="189">
        <f>IF(N295="snížená",J295,0)</f>
        <v>0</v>
      </c>
      <c r="BG295" s="189">
        <f>IF(N295="zákl. přenesená",J295,0)</f>
        <v>0</v>
      </c>
      <c r="BH295" s="189">
        <f>IF(N295="sníž. přenesená",J295,0)</f>
        <v>0</v>
      </c>
      <c r="BI295" s="189">
        <f>IF(N295="nulová",J295,0)</f>
        <v>0</v>
      </c>
      <c r="BJ295" s="22" t="s">
        <v>76</v>
      </c>
      <c r="BK295" s="189">
        <f>ROUND(I295*H295,2)</f>
        <v>0</v>
      </c>
      <c r="BL295" s="22" t="s">
        <v>113</v>
      </c>
      <c r="BM295" s="188" t="s">
        <v>9531</v>
      </c>
    </row>
    <row r="296" s="13" customFormat="1">
      <c r="A296" s="13"/>
      <c r="B296" s="201"/>
      <c r="C296" s="13"/>
      <c r="D296" s="195" t="s">
        <v>442</v>
      </c>
      <c r="E296" s="202" t="s">
        <v>3</v>
      </c>
      <c r="F296" s="203" t="s">
        <v>9532</v>
      </c>
      <c r="G296" s="13"/>
      <c r="H296" s="204">
        <v>34.953000000000003</v>
      </c>
      <c r="I296" s="205"/>
      <c r="J296" s="13"/>
      <c r="K296" s="13"/>
      <c r="L296" s="201"/>
      <c r="M296" s="206"/>
      <c r="N296" s="207"/>
      <c r="O296" s="207"/>
      <c r="P296" s="207"/>
      <c r="Q296" s="207"/>
      <c r="R296" s="207"/>
      <c r="S296" s="207"/>
      <c r="T296" s="208"/>
      <c r="U296" s="13"/>
      <c r="V296" s="13"/>
      <c r="W296" s="13"/>
      <c r="X296" s="13"/>
      <c r="Y296" s="13"/>
      <c r="Z296" s="13"/>
      <c r="AA296" s="13"/>
      <c r="AB296" s="13"/>
      <c r="AC296" s="13"/>
      <c r="AD296" s="13"/>
      <c r="AE296" s="13"/>
      <c r="AT296" s="202" t="s">
        <v>442</v>
      </c>
      <c r="AU296" s="202" t="s">
        <v>79</v>
      </c>
      <c r="AV296" s="13" t="s">
        <v>79</v>
      </c>
      <c r="AW296" s="13" t="s">
        <v>31</v>
      </c>
      <c r="AX296" s="13" t="s">
        <v>76</v>
      </c>
      <c r="AY296" s="202" t="s">
        <v>328</v>
      </c>
    </row>
    <row r="297" s="2" customFormat="1" ht="24.15" customHeight="1">
      <c r="A297" s="41"/>
      <c r="B297" s="176"/>
      <c r="C297" s="177" t="s">
        <v>165</v>
      </c>
      <c r="D297" s="177" t="s">
        <v>331</v>
      </c>
      <c r="E297" s="178" t="s">
        <v>9177</v>
      </c>
      <c r="F297" s="179" t="s">
        <v>9178</v>
      </c>
      <c r="G297" s="180" t="s">
        <v>476</v>
      </c>
      <c r="H297" s="181">
        <v>78.5</v>
      </c>
      <c r="I297" s="182"/>
      <c r="J297" s="183">
        <f>ROUND(I297*H297,2)</f>
        <v>0</v>
      </c>
      <c r="K297" s="179" t="s">
        <v>335</v>
      </c>
      <c r="L297" s="42"/>
      <c r="M297" s="184" t="s">
        <v>3</v>
      </c>
      <c r="N297" s="185" t="s">
        <v>40</v>
      </c>
      <c r="O297" s="75"/>
      <c r="P297" s="186">
        <f>O297*H297</f>
        <v>0</v>
      </c>
      <c r="Q297" s="186">
        <v>0.085760000000000003</v>
      </c>
      <c r="R297" s="186">
        <f>Q297*H297</f>
        <v>6.7321600000000004</v>
      </c>
      <c r="S297" s="186">
        <v>0</v>
      </c>
      <c r="T297" s="187">
        <f>S297*H297</f>
        <v>0</v>
      </c>
      <c r="U297" s="41"/>
      <c r="V297" s="41"/>
      <c r="W297" s="41"/>
      <c r="X297" s="41"/>
      <c r="Y297" s="41"/>
      <c r="Z297" s="41"/>
      <c r="AA297" s="41"/>
      <c r="AB297" s="41"/>
      <c r="AC297" s="41"/>
      <c r="AD297" s="41"/>
      <c r="AE297" s="41"/>
      <c r="AR297" s="188" t="s">
        <v>113</v>
      </c>
      <c r="AT297" s="188" t="s">
        <v>331</v>
      </c>
      <c r="AU297" s="188" t="s">
        <v>79</v>
      </c>
      <c r="AY297" s="22" t="s">
        <v>328</v>
      </c>
      <c r="BE297" s="189">
        <f>IF(N297="základní",J297,0)</f>
        <v>0</v>
      </c>
      <c r="BF297" s="189">
        <f>IF(N297="snížená",J297,0)</f>
        <v>0</v>
      </c>
      <c r="BG297" s="189">
        <f>IF(N297="zákl. přenesená",J297,0)</f>
        <v>0</v>
      </c>
      <c r="BH297" s="189">
        <f>IF(N297="sníž. přenesená",J297,0)</f>
        <v>0</v>
      </c>
      <c r="BI297" s="189">
        <f>IF(N297="nulová",J297,0)</f>
        <v>0</v>
      </c>
      <c r="BJ297" s="22" t="s">
        <v>76</v>
      </c>
      <c r="BK297" s="189">
        <f>ROUND(I297*H297,2)</f>
        <v>0</v>
      </c>
      <c r="BL297" s="22" t="s">
        <v>113</v>
      </c>
      <c r="BM297" s="188" t="s">
        <v>9533</v>
      </c>
    </row>
    <row r="298" s="2" customFormat="1">
      <c r="A298" s="41"/>
      <c r="B298" s="42"/>
      <c r="C298" s="41"/>
      <c r="D298" s="190" t="s">
        <v>338</v>
      </c>
      <c r="E298" s="41"/>
      <c r="F298" s="191" t="s">
        <v>9180</v>
      </c>
      <c r="G298" s="41"/>
      <c r="H298" s="41"/>
      <c r="I298" s="192"/>
      <c r="J298" s="41"/>
      <c r="K298" s="41"/>
      <c r="L298" s="42"/>
      <c r="M298" s="193"/>
      <c r="N298" s="194"/>
      <c r="O298" s="75"/>
      <c r="P298" s="75"/>
      <c r="Q298" s="75"/>
      <c r="R298" s="75"/>
      <c r="S298" s="75"/>
      <c r="T298" s="76"/>
      <c r="U298" s="41"/>
      <c r="V298" s="41"/>
      <c r="W298" s="41"/>
      <c r="X298" s="41"/>
      <c r="Y298" s="41"/>
      <c r="Z298" s="41"/>
      <c r="AA298" s="41"/>
      <c r="AB298" s="41"/>
      <c r="AC298" s="41"/>
      <c r="AD298" s="41"/>
      <c r="AE298" s="41"/>
      <c r="AT298" s="22" t="s">
        <v>338</v>
      </c>
      <c r="AU298" s="22" t="s">
        <v>79</v>
      </c>
    </row>
    <row r="299" s="13" customFormat="1">
      <c r="A299" s="13"/>
      <c r="B299" s="201"/>
      <c r="C299" s="13"/>
      <c r="D299" s="195" t="s">
        <v>442</v>
      </c>
      <c r="E299" s="202" t="s">
        <v>3</v>
      </c>
      <c r="F299" s="203" t="s">
        <v>9534</v>
      </c>
      <c r="G299" s="13"/>
      <c r="H299" s="204">
        <v>78.5</v>
      </c>
      <c r="I299" s="205"/>
      <c r="J299" s="13"/>
      <c r="K299" s="13"/>
      <c r="L299" s="201"/>
      <c r="M299" s="206"/>
      <c r="N299" s="207"/>
      <c r="O299" s="207"/>
      <c r="P299" s="207"/>
      <c r="Q299" s="207"/>
      <c r="R299" s="207"/>
      <c r="S299" s="207"/>
      <c r="T299" s="208"/>
      <c r="U299" s="13"/>
      <c r="V299" s="13"/>
      <c r="W299" s="13"/>
      <c r="X299" s="13"/>
      <c r="Y299" s="13"/>
      <c r="Z299" s="13"/>
      <c r="AA299" s="13"/>
      <c r="AB299" s="13"/>
      <c r="AC299" s="13"/>
      <c r="AD299" s="13"/>
      <c r="AE299" s="13"/>
      <c r="AT299" s="202" t="s">
        <v>442</v>
      </c>
      <c r="AU299" s="202" t="s">
        <v>79</v>
      </c>
      <c r="AV299" s="13" t="s">
        <v>79</v>
      </c>
      <c r="AW299" s="13" t="s">
        <v>31</v>
      </c>
      <c r="AX299" s="13" t="s">
        <v>76</v>
      </c>
      <c r="AY299" s="202" t="s">
        <v>328</v>
      </c>
    </row>
    <row r="300" s="2" customFormat="1" ht="16.5" customHeight="1">
      <c r="A300" s="41"/>
      <c r="B300" s="176"/>
      <c r="C300" s="224" t="s">
        <v>778</v>
      </c>
      <c r="D300" s="224" t="s">
        <v>539</v>
      </c>
      <c r="E300" s="225" t="s">
        <v>9182</v>
      </c>
      <c r="F300" s="226" t="s">
        <v>9183</v>
      </c>
      <c r="G300" s="227" t="s">
        <v>476</v>
      </c>
      <c r="H300" s="228">
        <v>80.069999999999993</v>
      </c>
      <c r="I300" s="229"/>
      <c r="J300" s="230">
        <f>ROUND(I300*H300,2)</f>
        <v>0</v>
      </c>
      <c r="K300" s="226" t="s">
        <v>335</v>
      </c>
      <c r="L300" s="231"/>
      <c r="M300" s="232" t="s">
        <v>3</v>
      </c>
      <c r="N300" s="233" t="s">
        <v>40</v>
      </c>
      <c r="O300" s="75"/>
      <c r="P300" s="186">
        <f>O300*H300</f>
        <v>0</v>
      </c>
      <c r="Q300" s="186">
        <v>0.045999999999999999</v>
      </c>
      <c r="R300" s="186">
        <f>Q300*H300</f>
        <v>3.6832199999999995</v>
      </c>
      <c r="S300" s="186">
        <v>0</v>
      </c>
      <c r="T300" s="187">
        <f>S300*H300</f>
        <v>0</v>
      </c>
      <c r="U300" s="41"/>
      <c r="V300" s="41"/>
      <c r="W300" s="41"/>
      <c r="X300" s="41"/>
      <c r="Y300" s="41"/>
      <c r="Z300" s="41"/>
      <c r="AA300" s="41"/>
      <c r="AB300" s="41"/>
      <c r="AC300" s="41"/>
      <c r="AD300" s="41"/>
      <c r="AE300" s="41"/>
      <c r="AR300" s="188" t="s">
        <v>171</v>
      </c>
      <c r="AT300" s="188" t="s">
        <v>539</v>
      </c>
      <c r="AU300" s="188" t="s">
        <v>79</v>
      </c>
      <c r="AY300" s="22" t="s">
        <v>328</v>
      </c>
      <c r="BE300" s="189">
        <f>IF(N300="základní",J300,0)</f>
        <v>0</v>
      </c>
      <c r="BF300" s="189">
        <f>IF(N300="snížená",J300,0)</f>
        <v>0</v>
      </c>
      <c r="BG300" s="189">
        <f>IF(N300="zákl. přenesená",J300,0)</f>
        <v>0</v>
      </c>
      <c r="BH300" s="189">
        <f>IF(N300="sníž. přenesená",J300,0)</f>
        <v>0</v>
      </c>
      <c r="BI300" s="189">
        <f>IF(N300="nulová",J300,0)</f>
        <v>0</v>
      </c>
      <c r="BJ300" s="22" t="s">
        <v>76</v>
      </c>
      <c r="BK300" s="189">
        <f>ROUND(I300*H300,2)</f>
        <v>0</v>
      </c>
      <c r="BL300" s="22" t="s">
        <v>113</v>
      </c>
      <c r="BM300" s="188" t="s">
        <v>9535</v>
      </c>
    </row>
    <row r="301" s="13" customFormat="1">
      <c r="A301" s="13"/>
      <c r="B301" s="201"/>
      <c r="C301" s="13"/>
      <c r="D301" s="195" t="s">
        <v>442</v>
      </c>
      <c r="E301" s="202" t="s">
        <v>3</v>
      </c>
      <c r="F301" s="203" t="s">
        <v>9534</v>
      </c>
      <c r="G301" s="13"/>
      <c r="H301" s="204">
        <v>78.5</v>
      </c>
      <c r="I301" s="205"/>
      <c r="J301" s="13"/>
      <c r="K301" s="13"/>
      <c r="L301" s="201"/>
      <c r="M301" s="206"/>
      <c r="N301" s="207"/>
      <c r="O301" s="207"/>
      <c r="P301" s="207"/>
      <c r="Q301" s="207"/>
      <c r="R301" s="207"/>
      <c r="S301" s="207"/>
      <c r="T301" s="208"/>
      <c r="U301" s="13"/>
      <c r="V301" s="13"/>
      <c r="W301" s="13"/>
      <c r="X301" s="13"/>
      <c r="Y301" s="13"/>
      <c r="Z301" s="13"/>
      <c r="AA301" s="13"/>
      <c r="AB301" s="13"/>
      <c r="AC301" s="13"/>
      <c r="AD301" s="13"/>
      <c r="AE301" s="13"/>
      <c r="AT301" s="202" t="s">
        <v>442</v>
      </c>
      <c r="AU301" s="202" t="s">
        <v>79</v>
      </c>
      <c r="AV301" s="13" t="s">
        <v>79</v>
      </c>
      <c r="AW301" s="13" t="s">
        <v>31</v>
      </c>
      <c r="AX301" s="13" t="s">
        <v>69</v>
      </c>
      <c r="AY301" s="202" t="s">
        <v>328</v>
      </c>
    </row>
    <row r="302" s="13" customFormat="1">
      <c r="A302" s="13"/>
      <c r="B302" s="201"/>
      <c r="C302" s="13"/>
      <c r="D302" s="195" t="s">
        <v>442</v>
      </c>
      <c r="E302" s="202" t="s">
        <v>3</v>
      </c>
      <c r="F302" s="203" t="s">
        <v>9536</v>
      </c>
      <c r="G302" s="13"/>
      <c r="H302" s="204">
        <v>80.069999999999993</v>
      </c>
      <c r="I302" s="205"/>
      <c r="J302" s="13"/>
      <c r="K302" s="13"/>
      <c r="L302" s="201"/>
      <c r="M302" s="206"/>
      <c r="N302" s="207"/>
      <c r="O302" s="207"/>
      <c r="P302" s="207"/>
      <c r="Q302" s="207"/>
      <c r="R302" s="207"/>
      <c r="S302" s="207"/>
      <c r="T302" s="208"/>
      <c r="U302" s="13"/>
      <c r="V302" s="13"/>
      <c r="W302" s="13"/>
      <c r="X302" s="13"/>
      <c r="Y302" s="13"/>
      <c r="Z302" s="13"/>
      <c r="AA302" s="13"/>
      <c r="AB302" s="13"/>
      <c r="AC302" s="13"/>
      <c r="AD302" s="13"/>
      <c r="AE302" s="13"/>
      <c r="AT302" s="202" t="s">
        <v>442</v>
      </c>
      <c r="AU302" s="202" t="s">
        <v>79</v>
      </c>
      <c r="AV302" s="13" t="s">
        <v>79</v>
      </c>
      <c r="AW302" s="13" t="s">
        <v>31</v>
      </c>
      <c r="AX302" s="13" t="s">
        <v>76</v>
      </c>
      <c r="AY302" s="202" t="s">
        <v>328</v>
      </c>
    </row>
    <row r="303" s="2" customFormat="1" ht="24.15" customHeight="1">
      <c r="A303" s="41"/>
      <c r="B303" s="176"/>
      <c r="C303" s="177" t="s">
        <v>783</v>
      </c>
      <c r="D303" s="177" t="s">
        <v>331</v>
      </c>
      <c r="E303" s="178" t="s">
        <v>8804</v>
      </c>
      <c r="F303" s="179" t="s">
        <v>8805</v>
      </c>
      <c r="G303" s="180" t="s">
        <v>476</v>
      </c>
      <c r="H303" s="181">
        <v>193.28</v>
      </c>
      <c r="I303" s="182"/>
      <c r="J303" s="183">
        <f>ROUND(I303*H303,2)</f>
        <v>0</v>
      </c>
      <c r="K303" s="179" t="s">
        <v>335</v>
      </c>
      <c r="L303" s="42"/>
      <c r="M303" s="184" t="s">
        <v>3</v>
      </c>
      <c r="N303" s="185" t="s">
        <v>40</v>
      </c>
      <c r="O303" s="75"/>
      <c r="P303" s="186">
        <f>O303*H303</f>
        <v>0</v>
      </c>
      <c r="Q303" s="186">
        <v>0</v>
      </c>
      <c r="R303" s="186">
        <f>Q303*H303</f>
        <v>0</v>
      </c>
      <c r="S303" s="186">
        <v>0</v>
      </c>
      <c r="T303" s="187">
        <f>S303*H303</f>
        <v>0</v>
      </c>
      <c r="U303" s="41"/>
      <c r="V303" s="41"/>
      <c r="W303" s="41"/>
      <c r="X303" s="41"/>
      <c r="Y303" s="41"/>
      <c r="Z303" s="41"/>
      <c r="AA303" s="41"/>
      <c r="AB303" s="41"/>
      <c r="AC303" s="41"/>
      <c r="AD303" s="41"/>
      <c r="AE303" s="41"/>
      <c r="AR303" s="188" t="s">
        <v>113</v>
      </c>
      <c r="AT303" s="188" t="s">
        <v>331</v>
      </c>
      <c r="AU303" s="188" t="s">
        <v>79</v>
      </c>
      <c r="AY303" s="22" t="s">
        <v>328</v>
      </c>
      <c r="BE303" s="189">
        <f>IF(N303="základní",J303,0)</f>
        <v>0</v>
      </c>
      <c r="BF303" s="189">
        <f>IF(N303="snížená",J303,0)</f>
        <v>0</v>
      </c>
      <c r="BG303" s="189">
        <f>IF(N303="zákl. přenesená",J303,0)</f>
        <v>0</v>
      </c>
      <c r="BH303" s="189">
        <f>IF(N303="sníž. přenesená",J303,0)</f>
        <v>0</v>
      </c>
      <c r="BI303" s="189">
        <f>IF(N303="nulová",J303,0)</f>
        <v>0</v>
      </c>
      <c r="BJ303" s="22" t="s">
        <v>76</v>
      </c>
      <c r="BK303" s="189">
        <f>ROUND(I303*H303,2)</f>
        <v>0</v>
      </c>
      <c r="BL303" s="22" t="s">
        <v>113</v>
      </c>
      <c r="BM303" s="188" t="s">
        <v>9537</v>
      </c>
    </row>
    <row r="304" s="2" customFormat="1">
      <c r="A304" s="41"/>
      <c r="B304" s="42"/>
      <c r="C304" s="41"/>
      <c r="D304" s="190" t="s">
        <v>338</v>
      </c>
      <c r="E304" s="41"/>
      <c r="F304" s="191" t="s">
        <v>8807</v>
      </c>
      <c r="G304" s="41"/>
      <c r="H304" s="41"/>
      <c r="I304" s="192"/>
      <c r="J304" s="41"/>
      <c r="K304" s="41"/>
      <c r="L304" s="42"/>
      <c r="M304" s="193"/>
      <c r="N304" s="194"/>
      <c r="O304" s="75"/>
      <c r="P304" s="75"/>
      <c r="Q304" s="75"/>
      <c r="R304" s="75"/>
      <c r="S304" s="75"/>
      <c r="T304" s="76"/>
      <c r="U304" s="41"/>
      <c r="V304" s="41"/>
      <c r="W304" s="41"/>
      <c r="X304" s="41"/>
      <c r="Y304" s="41"/>
      <c r="Z304" s="41"/>
      <c r="AA304" s="41"/>
      <c r="AB304" s="41"/>
      <c r="AC304" s="41"/>
      <c r="AD304" s="41"/>
      <c r="AE304" s="41"/>
      <c r="AT304" s="22" t="s">
        <v>338</v>
      </c>
      <c r="AU304" s="22" t="s">
        <v>79</v>
      </c>
    </row>
    <row r="305" s="2" customFormat="1" ht="24.15" customHeight="1">
      <c r="A305" s="41"/>
      <c r="B305" s="176"/>
      <c r="C305" s="177" t="s">
        <v>788</v>
      </c>
      <c r="D305" s="177" t="s">
        <v>331</v>
      </c>
      <c r="E305" s="178" t="s">
        <v>8808</v>
      </c>
      <c r="F305" s="179" t="s">
        <v>8809</v>
      </c>
      <c r="G305" s="180" t="s">
        <v>476</v>
      </c>
      <c r="H305" s="181">
        <v>193.28</v>
      </c>
      <c r="I305" s="182"/>
      <c r="J305" s="183">
        <f>ROUND(I305*H305,2)</f>
        <v>0</v>
      </c>
      <c r="K305" s="179" t="s">
        <v>335</v>
      </c>
      <c r="L305" s="42"/>
      <c r="M305" s="184" t="s">
        <v>3</v>
      </c>
      <c r="N305" s="185" t="s">
        <v>40</v>
      </c>
      <c r="O305" s="75"/>
      <c r="P305" s="186">
        <f>O305*H305</f>
        <v>0</v>
      </c>
      <c r="Q305" s="186">
        <v>0.00014999999999999999</v>
      </c>
      <c r="R305" s="186">
        <f>Q305*H305</f>
        <v>0.028991999999999997</v>
      </c>
      <c r="S305" s="186">
        <v>0</v>
      </c>
      <c r="T305" s="187">
        <f>S305*H305</f>
        <v>0</v>
      </c>
      <c r="U305" s="41"/>
      <c r="V305" s="41"/>
      <c r="W305" s="41"/>
      <c r="X305" s="41"/>
      <c r="Y305" s="41"/>
      <c r="Z305" s="41"/>
      <c r="AA305" s="41"/>
      <c r="AB305" s="41"/>
      <c r="AC305" s="41"/>
      <c r="AD305" s="41"/>
      <c r="AE305" s="41"/>
      <c r="AR305" s="188" t="s">
        <v>113</v>
      </c>
      <c r="AT305" s="188" t="s">
        <v>331</v>
      </c>
      <c r="AU305" s="188" t="s">
        <v>79</v>
      </c>
      <c r="AY305" s="22" t="s">
        <v>328</v>
      </c>
      <c r="BE305" s="189">
        <f>IF(N305="základní",J305,0)</f>
        <v>0</v>
      </c>
      <c r="BF305" s="189">
        <f>IF(N305="snížená",J305,0)</f>
        <v>0</v>
      </c>
      <c r="BG305" s="189">
        <f>IF(N305="zákl. přenesená",J305,0)</f>
        <v>0</v>
      </c>
      <c r="BH305" s="189">
        <f>IF(N305="sníž. přenesená",J305,0)</f>
        <v>0</v>
      </c>
      <c r="BI305" s="189">
        <f>IF(N305="nulová",J305,0)</f>
        <v>0</v>
      </c>
      <c r="BJ305" s="22" t="s">
        <v>76</v>
      </c>
      <c r="BK305" s="189">
        <f>ROUND(I305*H305,2)</f>
        <v>0</v>
      </c>
      <c r="BL305" s="22" t="s">
        <v>113</v>
      </c>
      <c r="BM305" s="188" t="s">
        <v>9538</v>
      </c>
    </row>
    <row r="306" s="2" customFormat="1">
      <c r="A306" s="41"/>
      <c r="B306" s="42"/>
      <c r="C306" s="41"/>
      <c r="D306" s="190" t="s">
        <v>338</v>
      </c>
      <c r="E306" s="41"/>
      <c r="F306" s="191" t="s">
        <v>8811</v>
      </c>
      <c r="G306" s="41"/>
      <c r="H306" s="41"/>
      <c r="I306" s="192"/>
      <c r="J306" s="41"/>
      <c r="K306" s="41"/>
      <c r="L306" s="42"/>
      <c r="M306" s="193"/>
      <c r="N306" s="194"/>
      <c r="O306" s="75"/>
      <c r="P306" s="75"/>
      <c r="Q306" s="75"/>
      <c r="R306" s="75"/>
      <c r="S306" s="75"/>
      <c r="T306" s="76"/>
      <c r="U306" s="41"/>
      <c r="V306" s="41"/>
      <c r="W306" s="41"/>
      <c r="X306" s="41"/>
      <c r="Y306" s="41"/>
      <c r="Z306" s="41"/>
      <c r="AA306" s="41"/>
      <c r="AB306" s="41"/>
      <c r="AC306" s="41"/>
      <c r="AD306" s="41"/>
      <c r="AE306" s="41"/>
      <c r="AT306" s="22" t="s">
        <v>338</v>
      </c>
      <c r="AU306" s="22" t="s">
        <v>79</v>
      </c>
    </row>
    <row r="307" s="2" customFormat="1" ht="24.15" customHeight="1">
      <c r="A307" s="41"/>
      <c r="B307" s="176"/>
      <c r="C307" s="177" t="s">
        <v>793</v>
      </c>
      <c r="D307" s="177" t="s">
        <v>331</v>
      </c>
      <c r="E307" s="178" t="s">
        <v>871</v>
      </c>
      <c r="F307" s="179" t="s">
        <v>872</v>
      </c>
      <c r="G307" s="180" t="s">
        <v>476</v>
      </c>
      <c r="H307" s="181">
        <v>193.28</v>
      </c>
      <c r="I307" s="182"/>
      <c r="J307" s="183">
        <f>ROUND(I307*H307,2)</f>
        <v>0</v>
      </c>
      <c r="K307" s="179" t="s">
        <v>335</v>
      </c>
      <c r="L307" s="42"/>
      <c r="M307" s="184" t="s">
        <v>3</v>
      </c>
      <c r="N307" s="185" t="s">
        <v>40</v>
      </c>
      <c r="O307" s="75"/>
      <c r="P307" s="186">
        <f>O307*H307</f>
        <v>0</v>
      </c>
      <c r="Q307" s="186">
        <v>0</v>
      </c>
      <c r="R307" s="186">
        <f>Q307*H307</f>
        <v>0</v>
      </c>
      <c r="S307" s="186">
        <v>0</v>
      </c>
      <c r="T307" s="187">
        <f>S307*H307</f>
        <v>0</v>
      </c>
      <c r="U307" s="41"/>
      <c r="V307" s="41"/>
      <c r="W307" s="41"/>
      <c r="X307" s="41"/>
      <c r="Y307" s="41"/>
      <c r="Z307" s="41"/>
      <c r="AA307" s="41"/>
      <c r="AB307" s="41"/>
      <c r="AC307" s="41"/>
      <c r="AD307" s="41"/>
      <c r="AE307" s="41"/>
      <c r="AR307" s="188" t="s">
        <v>113</v>
      </c>
      <c r="AT307" s="188" t="s">
        <v>331</v>
      </c>
      <c r="AU307" s="188" t="s">
        <v>79</v>
      </c>
      <c r="AY307" s="22" t="s">
        <v>328</v>
      </c>
      <c r="BE307" s="189">
        <f>IF(N307="základní",J307,0)</f>
        <v>0</v>
      </c>
      <c r="BF307" s="189">
        <f>IF(N307="snížená",J307,0)</f>
        <v>0</v>
      </c>
      <c r="BG307" s="189">
        <f>IF(N307="zákl. přenesená",J307,0)</f>
        <v>0</v>
      </c>
      <c r="BH307" s="189">
        <f>IF(N307="sníž. přenesená",J307,0)</f>
        <v>0</v>
      </c>
      <c r="BI307" s="189">
        <f>IF(N307="nulová",J307,0)</f>
        <v>0</v>
      </c>
      <c r="BJ307" s="22" t="s">
        <v>76</v>
      </c>
      <c r="BK307" s="189">
        <f>ROUND(I307*H307,2)</f>
        <v>0</v>
      </c>
      <c r="BL307" s="22" t="s">
        <v>113</v>
      </c>
      <c r="BM307" s="188" t="s">
        <v>9539</v>
      </c>
    </row>
    <row r="308" s="2" customFormat="1">
      <c r="A308" s="41"/>
      <c r="B308" s="42"/>
      <c r="C308" s="41"/>
      <c r="D308" s="190" t="s">
        <v>338</v>
      </c>
      <c r="E308" s="41"/>
      <c r="F308" s="191" t="s">
        <v>874</v>
      </c>
      <c r="G308" s="41"/>
      <c r="H308" s="41"/>
      <c r="I308" s="192"/>
      <c r="J308" s="41"/>
      <c r="K308" s="41"/>
      <c r="L308" s="42"/>
      <c r="M308" s="193"/>
      <c r="N308" s="194"/>
      <c r="O308" s="75"/>
      <c r="P308" s="75"/>
      <c r="Q308" s="75"/>
      <c r="R308" s="75"/>
      <c r="S308" s="75"/>
      <c r="T308" s="76"/>
      <c r="U308" s="41"/>
      <c r="V308" s="41"/>
      <c r="W308" s="41"/>
      <c r="X308" s="41"/>
      <c r="Y308" s="41"/>
      <c r="Z308" s="41"/>
      <c r="AA308" s="41"/>
      <c r="AB308" s="41"/>
      <c r="AC308" s="41"/>
      <c r="AD308" s="41"/>
      <c r="AE308" s="41"/>
      <c r="AT308" s="22" t="s">
        <v>338</v>
      </c>
      <c r="AU308" s="22" t="s">
        <v>79</v>
      </c>
    </row>
    <row r="309" s="2" customFormat="1" ht="24.15" customHeight="1">
      <c r="A309" s="41"/>
      <c r="B309" s="176"/>
      <c r="C309" s="177" t="s">
        <v>797</v>
      </c>
      <c r="D309" s="177" t="s">
        <v>331</v>
      </c>
      <c r="E309" s="178" t="s">
        <v>9540</v>
      </c>
      <c r="F309" s="179" t="s">
        <v>9541</v>
      </c>
      <c r="G309" s="180" t="s">
        <v>574</v>
      </c>
      <c r="H309" s="181">
        <v>5</v>
      </c>
      <c r="I309" s="182"/>
      <c r="J309" s="183">
        <f>ROUND(I309*H309,2)</f>
        <v>0</v>
      </c>
      <c r="K309" s="179" t="s">
        <v>335</v>
      </c>
      <c r="L309" s="42"/>
      <c r="M309" s="184" t="s">
        <v>3</v>
      </c>
      <c r="N309" s="185" t="s">
        <v>40</v>
      </c>
      <c r="O309" s="75"/>
      <c r="P309" s="186">
        <f>O309*H309</f>
        <v>0</v>
      </c>
      <c r="Q309" s="186">
        <v>0</v>
      </c>
      <c r="R309" s="186">
        <f>Q309*H309</f>
        <v>0</v>
      </c>
      <c r="S309" s="186">
        <v>0.051999999999999998</v>
      </c>
      <c r="T309" s="187">
        <f>S309*H309</f>
        <v>0.26000000000000001</v>
      </c>
      <c r="U309" s="41"/>
      <c r="V309" s="41"/>
      <c r="W309" s="41"/>
      <c r="X309" s="41"/>
      <c r="Y309" s="41"/>
      <c r="Z309" s="41"/>
      <c r="AA309" s="41"/>
      <c r="AB309" s="41"/>
      <c r="AC309" s="41"/>
      <c r="AD309" s="41"/>
      <c r="AE309" s="41"/>
      <c r="AR309" s="188" t="s">
        <v>113</v>
      </c>
      <c r="AT309" s="188" t="s">
        <v>331</v>
      </c>
      <c r="AU309" s="188" t="s">
        <v>79</v>
      </c>
      <c r="AY309" s="22" t="s">
        <v>328</v>
      </c>
      <c r="BE309" s="189">
        <f>IF(N309="základní",J309,0)</f>
        <v>0</v>
      </c>
      <c r="BF309" s="189">
        <f>IF(N309="snížená",J309,0)</f>
        <v>0</v>
      </c>
      <c r="BG309" s="189">
        <f>IF(N309="zákl. přenesená",J309,0)</f>
        <v>0</v>
      </c>
      <c r="BH309" s="189">
        <f>IF(N309="sníž. přenesená",J309,0)</f>
        <v>0</v>
      </c>
      <c r="BI309" s="189">
        <f>IF(N309="nulová",J309,0)</f>
        <v>0</v>
      </c>
      <c r="BJ309" s="22" t="s">
        <v>76</v>
      </c>
      <c r="BK309" s="189">
        <f>ROUND(I309*H309,2)</f>
        <v>0</v>
      </c>
      <c r="BL309" s="22" t="s">
        <v>113</v>
      </c>
      <c r="BM309" s="188" t="s">
        <v>9542</v>
      </c>
    </row>
    <row r="310" s="2" customFormat="1">
      <c r="A310" s="41"/>
      <c r="B310" s="42"/>
      <c r="C310" s="41"/>
      <c r="D310" s="190" t="s">
        <v>338</v>
      </c>
      <c r="E310" s="41"/>
      <c r="F310" s="191" t="s">
        <v>9543</v>
      </c>
      <c r="G310" s="41"/>
      <c r="H310" s="41"/>
      <c r="I310" s="192"/>
      <c r="J310" s="41"/>
      <c r="K310" s="41"/>
      <c r="L310" s="42"/>
      <c r="M310" s="193"/>
      <c r="N310" s="194"/>
      <c r="O310" s="75"/>
      <c r="P310" s="75"/>
      <c r="Q310" s="75"/>
      <c r="R310" s="75"/>
      <c r="S310" s="75"/>
      <c r="T310" s="76"/>
      <c r="U310" s="41"/>
      <c r="V310" s="41"/>
      <c r="W310" s="41"/>
      <c r="X310" s="41"/>
      <c r="Y310" s="41"/>
      <c r="Z310" s="41"/>
      <c r="AA310" s="41"/>
      <c r="AB310" s="41"/>
      <c r="AC310" s="41"/>
      <c r="AD310" s="41"/>
      <c r="AE310" s="41"/>
      <c r="AT310" s="22" t="s">
        <v>338</v>
      </c>
      <c r="AU310" s="22" t="s">
        <v>79</v>
      </c>
    </row>
    <row r="311" s="12" customFormat="1" ht="22.8" customHeight="1">
      <c r="A311" s="12"/>
      <c r="B311" s="163"/>
      <c r="C311" s="12"/>
      <c r="D311" s="164" t="s">
        <v>68</v>
      </c>
      <c r="E311" s="174" t="s">
        <v>901</v>
      </c>
      <c r="F311" s="174" t="s">
        <v>902</v>
      </c>
      <c r="G311" s="12"/>
      <c r="H311" s="12"/>
      <c r="I311" s="166"/>
      <c r="J311" s="175">
        <f>BK311</f>
        <v>0</v>
      </c>
      <c r="K311" s="12"/>
      <c r="L311" s="163"/>
      <c r="M311" s="168"/>
      <c r="N311" s="169"/>
      <c r="O311" s="169"/>
      <c r="P311" s="170">
        <f>SUM(P312:P332)</f>
        <v>0</v>
      </c>
      <c r="Q311" s="169"/>
      <c r="R311" s="170">
        <f>SUM(R312:R332)</f>
        <v>0</v>
      </c>
      <c r="S311" s="169"/>
      <c r="T311" s="171">
        <f>SUM(T312:T332)</f>
        <v>0</v>
      </c>
      <c r="U311" s="12"/>
      <c r="V311" s="12"/>
      <c r="W311" s="12"/>
      <c r="X311" s="12"/>
      <c r="Y311" s="12"/>
      <c r="Z311" s="12"/>
      <c r="AA311" s="12"/>
      <c r="AB311" s="12"/>
      <c r="AC311" s="12"/>
      <c r="AD311" s="12"/>
      <c r="AE311" s="12"/>
      <c r="AR311" s="164" t="s">
        <v>76</v>
      </c>
      <c r="AT311" s="172" t="s">
        <v>68</v>
      </c>
      <c r="AU311" s="172" t="s">
        <v>76</v>
      </c>
      <c r="AY311" s="164" t="s">
        <v>328</v>
      </c>
      <c r="BK311" s="173">
        <f>SUM(BK312:BK332)</f>
        <v>0</v>
      </c>
    </row>
    <row r="312" s="2" customFormat="1" ht="21.75" customHeight="1">
      <c r="A312" s="41"/>
      <c r="B312" s="176"/>
      <c r="C312" s="177" t="s">
        <v>801</v>
      </c>
      <c r="D312" s="177" t="s">
        <v>331</v>
      </c>
      <c r="E312" s="178" t="s">
        <v>8814</v>
      </c>
      <c r="F312" s="179" t="s">
        <v>8815</v>
      </c>
      <c r="G312" s="180" t="s">
        <v>585</v>
      </c>
      <c r="H312" s="181">
        <v>727.41300000000001</v>
      </c>
      <c r="I312" s="182"/>
      <c r="J312" s="183">
        <f>ROUND(I312*H312,2)</f>
        <v>0</v>
      </c>
      <c r="K312" s="179" t="s">
        <v>335</v>
      </c>
      <c r="L312" s="42"/>
      <c r="M312" s="184" t="s">
        <v>3</v>
      </c>
      <c r="N312" s="185" t="s">
        <v>40</v>
      </c>
      <c r="O312" s="75"/>
      <c r="P312" s="186">
        <f>O312*H312</f>
        <v>0</v>
      </c>
      <c r="Q312" s="186">
        <v>0</v>
      </c>
      <c r="R312" s="186">
        <f>Q312*H312</f>
        <v>0</v>
      </c>
      <c r="S312" s="186">
        <v>0</v>
      </c>
      <c r="T312" s="187">
        <f>S312*H312</f>
        <v>0</v>
      </c>
      <c r="U312" s="41"/>
      <c r="V312" s="41"/>
      <c r="W312" s="41"/>
      <c r="X312" s="41"/>
      <c r="Y312" s="41"/>
      <c r="Z312" s="41"/>
      <c r="AA312" s="41"/>
      <c r="AB312" s="41"/>
      <c r="AC312" s="41"/>
      <c r="AD312" s="41"/>
      <c r="AE312" s="41"/>
      <c r="AR312" s="188" t="s">
        <v>113</v>
      </c>
      <c r="AT312" s="188" t="s">
        <v>331</v>
      </c>
      <c r="AU312" s="188" t="s">
        <v>79</v>
      </c>
      <c r="AY312" s="22" t="s">
        <v>328</v>
      </c>
      <c r="BE312" s="189">
        <f>IF(N312="základní",J312,0)</f>
        <v>0</v>
      </c>
      <c r="BF312" s="189">
        <f>IF(N312="snížená",J312,0)</f>
        <v>0</v>
      </c>
      <c r="BG312" s="189">
        <f>IF(N312="zákl. přenesená",J312,0)</f>
        <v>0</v>
      </c>
      <c r="BH312" s="189">
        <f>IF(N312="sníž. přenesená",J312,0)</f>
        <v>0</v>
      </c>
      <c r="BI312" s="189">
        <f>IF(N312="nulová",J312,0)</f>
        <v>0</v>
      </c>
      <c r="BJ312" s="22" t="s">
        <v>76</v>
      </c>
      <c r="BK312" s="189">
        <f>ROUND(I312*H312,2)</f>
        <v>0</v>
      </c>
      <c r="BL312" s="22" t="s">
        <v>113</v>
      </c>
      <c r="BM312" s="188" t="s">
        <v>9544</v>
      </c>
    </row>
    <row r="313" s="2" customFormat="1">
      <c r="A313" s="41"/>
      <c r="B313" s="42"/>
      <c r="C313" s="41"/>
      <c r="D313" s="190" t="s">
        <v>338</v>
      </c>
      <c r="E313" s="41"/>
      <c r="F313" s="191" t="s">
        <v>8817</v>
      </c>
      <c r="G313" s="41"/>
      <c r="H313" s="41"/>
      <c r="I313" s="192"/>
      <c r="J313" s="41"/>
      <c r="K313" s="41"/>
      <c r="L313" s="42"/>
      <c r="M313" s="193"/>
      <c r="N313" s="194"/>
      <c r="O313" s="75"/>
      <c r="P313" s="75"/>
      <c r="Q313" s="75"/>
      <c r="R313" s="75"/>
      <c r="S313" s="75"/>
      <c r="T313" s="76"/>
      <c r="U313" s="41"/>
      <c r="V313" s="41"/>
      <c r="W313" s="41"/>
      <c r="X313" s="41"/>
      <c r="Y313" s="41"/>
      <c r="Z313" s="41"/>
      <c r="AA313" s="41"/>
      <c r="AB313" s="41"/>
      <c r="AC313" s="41"/>
      <c r="AD313" s="41"/>
      <c r="AE313" s="41"/>
      <c r="AT313" s="22" t="s">
        <v>338</v>
      </c>
      <c r="AU313" s="22" t="s">
        <v>79</v>
      </c>
    </row>
    <row r="314" s="2" customFormat="1" ht="24.15" customHeight="1">
      <c r="A314" s="41"/>
      <c r="B314" s="176"/>
      <c r="C314" s="177" t="s">
        <v>805</v>
      </c>
      <c r="D314" s="177" t="s">
        <v>331</v>
      </c>
      <c r="E314" s="178" t="s">
        <v>9195</v>
      </c>
      <c r="F314" s="179" t="s">
        <v>9196</v>
      </c>
      <c r="G314" s="180" t="s">
        <v>585</v>
      </c>
      <c r="H314" s="181">
        <v>7274.1300000000001</v>
      </c>
      <c r="I314" s="182"/>
      <c r="J314" s="183">
        <f>ROUND(I314*H314,2)</f>
        <v>0</v>
      </c>
      <c r="K314" s="179" t="s">
        <v>335</v>
      </c>
      <c r="L314" s="42"/>
      <c r="M314" s="184" t="s">
        <v>3</v>
      </c>
      <c r="N314" s="185" t="s">
        <v>40</v>
      </c>
      <c r="O314" s="75"/>
      <c r="P314" s="186">
        <f>O314*H314</f>
        <v>0</v>
      </c>
      <c r="Q314" s="186">
        <v>0</v>
      </c>
      <c r="R314" s="186">
        <f>Q314*H314</f>
        <v>0</v>
      </c>
      <c r="S314" s="186">
        <v>0</v>
      </c>
      <c r="T314" s="187">
        <f>S314*H314</f>
        <v>0</v>
      </c>
      <c r="U314" s="41"/>
      <c r="V314" s="41"/>
      <c r="W314" s="41"/>
      <c r="X314" s="41"/>
      <c r="Y314" s="41"/>
      <c r="Z314" s="41"/>
      <c r="AA314" s="41"/>
      <c r="AB314" s="41"/>
      <c r="AC314" s="41"/>
      <c r="AD314" s="41"/>
      <c r="AE314" s="41"/>
      <c r="AR314" s="188" t="s">
        <v>113</v>
      </c>
      <c r="AT314" s="188" t="s">
        <v>331</v>
      </c>
      <c r="AU314" s="188" t="s">
        <v>79</v>
      </c>
      <c r="AY314" s="22" t="s">
        <v>328</v>
      </c>
      <c r="BE314" s="189">
        <f>IF(N314="základní",J314,0)</f>
        <v>0</v>
      </c>
      <c r="BF314" s="189">
        <f>IF(N314="snížená",J314,0)</f>
        <v>0</v>
      </c>
      <c r="BG314" s="189">
        <f>IF(N314="zákl. přenesená",J314,0)</f>
        <v>0</v>
      </c>
      <c r="BH314" s="189">
        <f>IF(N314="sníž. přenesená",J314,0)</f>
        <v>0</v>
      </c>
      <c r="BI314" s="189">
        <f>IF(N314="nulová",J314,0)</f>
        <v>0</v>
      </c>
      <c r="BJ314" s="22" t="s">
        <v>76</v>
      </c>
      <c r="BK314" s="189">
        <f>ROUND(I314*H314,2)</f>
        <v>0</v>
      </c>
      <c r="BL314" s="22" t="s">
        <v>113</v>
      </c>
      <c r="BM314" s="188" t="s">
        <v>9545</v>
      </c>
    </row>
    <row r="315" s="2" customFormat="1">
      <c r="A315" s="41"/>
      <c r="B315" s="42"/>
      <c r="C315" s="41"/>
      <c r="D315" s="190" t="s">
        <v>338</v>
      </c>
      <c r="E315" s="41"/>
      <c r="F315" s="191" t="s">
        <v>9198</v>
      </c>
      <c r="G315" s="41"/>
      <c r="H315" s="41"/>
      <c r="I315" s="192"/>
      <c r="J315" s="41"/>
      <c r="K315" s="41"/>
      <c r="L315" s="42"/>
      <c r="M315" s="193"/>
      <c r="N315" s="194"/>
      <c r="O315" s="75"/>
      <c r="P315" s="75"/>
      <c r="Q315" s="75"/>
      <c r="R315" s="75"/>
      <c r="S315" s="75"/>
      <c r="T315" s="76"/>
      <c r="U315" s="41"/>
      <c r="V315" s="41"/>
      <c r="W315" s="41"/>
      <c r="X315" s="41"/>
      <c r="Y315" s="41"/>
      <c r="Z315" s="41"/>
      <c r="AA315" s="41"/>
      <c r="AB315" s="41"/>
      <c r="AC315" s="41"/>
      <c r="AD315" s="41"/>
      <c r="AE315" s="41"/>
      <c r="AT315" s="22" t="s">
        <v>338</v>
      </c>
      <c r="AU315" s="22" t="s">
        <v>79</v>
      </c>
    </row>
    <row r="316" s="13" customFormat="1">
      <c r="A316" s="13"/>
      <c r="B316" s="201"/>
      <c r="C316" s="13"/>
      <c r="D316" s="195" t="s">
        <v>442</v>
      </c>
      <c r="E316" s="202" t="s">
        <v>3</v>
      </c>
      <c r="F316" s="203" t="s">
        <v>9546</v>
      </c>
      <c r="G316" s="13"/>
      <c r="H316" s="204">
        <v>727.41300000000001</v>
      </c>
      <c r="I316" s="205"/>
      <c r="J316" s="13"/>
      <c r="K316" s="13"/>
      <c r="L316" s="201"/>
      <c r="M316" s="206"/>
      <c r="N316" s="207"/>
      <c r="O316" s="207"/>
      <c r="P316" s="207"/>
      <c r="Q316" s="207"/>
      <c r="R316" s="207"/>
      <c r="S316" s="207"/>
      <c r="T316" s="208"/>
      <c r="U316" s="13"/>
      <c r="V316" s="13"/>
      <c r="W316" s="13"/>
      <c r="X316" s="13"/>
      <c r="Y316" s="13"/>
      <c r="Z316" s="13"/>
      <c r="AA316" s="13"/>
      <c r="AB316" s="13"/>
      <c r="AC316" s="13"/>
      <c r="AD316" s="13"/>
      <c r="AE316" s="13"/>
      <c r="AT316" s="202" t="s">
        <v>442</v>
      </c>
      <c r="AU316" s="202" t="s">
        <v>79</v>
      </c>
      <c r="AV316" s="13" t="s">
        <v>79</v>
      </c>
      <c r="AW316" s="13" t="s">
        <v>31</v>
      </c>
      <c r="AX316" s="13" t="s">
        <v>69</v>
      </c>
      <c r="AY316" s="202" t="s">
        <v>328</v>
      </c>
    </row>
    <row r="317" s="13" customFormat="1">
      <c r="A317" s="13"/>
      <c r="B317" s="201"/>
      <c r="C317" s="13"/>
      <c r="D317" s="195" t="s">
        <v>442</v>
      </c>
      <c r="E317" s="202" t="s">
        <v>3</v>
      </c>
      <c r="F317" s="203" t="s">
        <v>9547</v>
      </c>
      <c r="G317" s="13"/>
      <c r="H317" s="204">
        <v>7274.1300000000001</v>
      </c>
      <c r="I317" s="205"/>
      <c r="J317" s="13"/>
      <c r="K317" s="13"/>
      <c r="L317" s="201"/>
      <c r="M317" s="206"/>
      <c r="N317" s="207"/>
      <c r="O317" s="207"/>
      <c r="P317" s="207"/>
      <c r="Q317" s="207"/>
      <c r="R317" s="207"/>
      <c r="S317" s="207"/>
      <c r="T317" s="208"/>
      <c r="U317" s="13"/>
      <c r="V317" s="13"/>
      <c r="W317" s="13"/>
      <c r="X317" s="13"/>
      <c r="Y317" s="13"/>
      <c r="Z317" s="13"/>
      <c r="AA317" s="13"/>
      <c r="AB317" s="13"/>
      <c r="AC317" s="13"/>
      <c r="AD317" s="13"/>
      <c r="AE317" s="13"/>
      <c r="AT317" s="202" t="s">
        <v>442</v>
      </c>
      <c r="AU317" s="202" t="s">
        <v>79</v>
      </c>
      <c r="AV317" s="13" t="s">
        <v>79</v>
      </c>
      <c r="AW317" s="13" t="s">
        <v>31</v>
      </c>
      <c r="AX317" s="13" t="s">
        <v>76</v>
      </c>
      <c r="AY317" s="202" t="s">
        <v>328</v>
      </c>
    </row>
    <row r="318" s="2" customFormat="1" ht="24.15" customHeight="1">
      <c r="A318" s="41"/>
      <c r="B318" s="176"/>
      <c r="C318" s="177" t="s">
        <v>809</v>
      </c>
      <c r="D318" s="177" t="s">
        <v>331</v>
      </c>
      <c r="E318" s="178" t="s">
        <v>8823</v>
      </c>
      <c r="F318" s="179" t="s">
        <v>8824</v>
      </c>
      <c r="G318" s="180" t="s">
        <v>585</v>
      </c>
      <c r="H318" s="181">
        <v>727.41300000000001</v>
      </c>
      <c r="I318" s="182"/>
      <c r="J318" s="183">
        <f>ROUND(I318*H318,2)</f>
        <v>0</v>
      </c>
      <c r="K318" s="179" t="s">
        <v>335</v>
      </c>
      <c r="L318" s="42"/>
      <c r="M318" s="184" t="s">
        <v>3</v>
      </c>
      <c r="N318" s="185" t="s">
        <v>40</v>
      </c>
      <c r="O318" s="75"/>
      <c r="P318" s="186">
        <f>O318*H318</f>
        <v>0</v>
      </c>
      <c r="Q318" s="186">
        <v>0</v>
      </c>
      <c r="R318" s="186">
        <f>Q318*H318</f>
        <v>0</v>
      </c>
      <c r="S318" s="186">
        <v>0</v>
      </c>
      <c r="T318" s="187">
        <f>S318*H318</f>
        <v>0</v>
      </c>
      <c r="U318" s="41"/>
      <c r="V318" s="41"/>
      <c r="W318" s="41"/>
      <c r="X318" s="41"/>
      <c r="Y318" s="41"/>
      <c r="Z318" s="41"/>
      <c r="AA318" s="41"/>
      <c r="AB318" s="41"/>
      <c r="AC318" s="41"/>
      <c r="AD318" s="41"/>
      <c r="AE318" s="41"/>
      <c r="AR318" s="188" t="s">
        <v>113</v>
      </c>
      <c r="AT318" s="188" t="s">
        <v>331</v>
      </c>
      <c r="AU318" s="188" t="s">
        <v>79</v>
      </c>
      <c r="AY318" s="22" t="s">
        <v>328</v>
      </c>
      <c r="BE318" s="189">
        <f>IF(N318="základní",J318,0)</f>
        <v>0</v>
      </c>
      <c r="BF318" s="189">
        <f>IF(N318="snížená",J318,0)</f>
        <v>0</v>
      </c>
      <c r="BG318" s="189">
        <f>IF(N318="zákl. přenesená",J318,0)</f>
        <v>0</v>
      </c>
      <c r="BH318" s="189">
        <f>IF(N318="sníž. přenesená",J318,0)</f>
        <v>0</v>
      </c>
      <c r="BI318" s="189">
        <f>IF(N318="nulová",J318,0)</f>
        <v>0</v>
      </c>
      <c r="BJ318" s="22" t="s">
        <v>76</v>
      </c>
      <c r="BK318" s="189">
        <f>ROUND(I318*H318,2)</f>
        <v>0</v>
      </c>
      <c r="BL318" s="22" t="s">
        <v>113</v>
      </c>
      <c r="BM318" s="188" t="s">
        <v>9548</v>
      </c>
    </row>
    <row r="319" s="2" customFormat="1">
      <c r="A319" s="41"/>
      <c r="B319" s="42"/>
      <c r="C319" s="41"/>
      <c r="D319" s="190" t="s">
        <v>338</v>
      </c>
      <c r="E319" s="41"/>
      <c r="F319" s="191" t="s">
        <v>8826</v>
      </c>
      <c r="G319" s="41"/>
      <c r="H319" s="41"/>
      <c r="I319" s="192"/>
      <c r="J319" s="41"/>
      <c r="K319" s="41"/>
      <c r="L319" s="42"/>
      <c r="M319" s="193"/>
      <c r="N319" s="194"/>
      <c r="O319" s="75"/>
      <c r="P319" s="75"/>
      <c r="Q319" s="75"/>
      <c r="R319" s="75"/>
      <c r="S319" s="75"/>
      <c r="T319" s="76"/>
      <c r="U319" s="41"/>
      <c r="V319" s="41"/>
      <c r="W319" s="41"/>
      <c r="X319" s="41"/>
      <c r="Y319" s="41"/>
      <c r="Z319" s="41"/>
      <c r="AA319" s="41"/>
      <c r="AB319" s="41"/>
      <c r="AC319" s="41"/>
      <c r="AD319" s="41"/>
      <c r="AE319" s="41"/>
      <c r="AT319" s="22" t="s">
        <v>338</v>
      </c>
      <c r="AU319" s="22" t="s">
        <v>79</v>
      </c>
    </row>
    <row r="320" s="2" customFormat="1" ht="33" customHeight="1">
      <c r="A320" s="41"/>
      <c r="B320" s="176"/>
      <c r="C320" s="177" t="s">
        <v>813</v>
      </c>
      <c r="D320" s="177" t="s">
        <v>331</v>
      </c>
      <c r="E320" s="178" t="s">
        <v>8827</v>
      </c>
      <c r="F320" s="179" t="s">
        <v>8828</v>
      </c>
      <c r="G320" s="180" t="s">
        <v>585</v>
      </c>
      <c r="H320" s="181">
        <v>167.673</v>
      </c>
      <c r="I320" s="182"/>
      <c r="J320" s="183">
        <f>ROUND(I320*H320,2)</f>
        <v>0</v>
      </c>
      <c r="K320" s="179" t="s">
        <v>335</v>
      </c>
      <c r="L320" s="42"/>
      <c r="M320" s="184" t="s">
        <v>3</v>
      </c>
      <c r="N320" s="185" t="s">
        <v>40</v>
      </c>
      <c r="O320" s="75"/>
      <c r="P320" s="186">
        <f>O320*H320</f>
        <v>0</v>
      </c>
      <c r="Q320" s="186">
        <v>0</v>
      </c>
      <c r="R320" s="186">
        <f>Q320*H320</f>
        <v>0</v>
      </c>
      <c r="S320" s="186">
        <v>0</v>
      </c>
      <c r="T320" s="187">
        <f>S320*H320</f>
        <v>0</v>
      </c>
      <c r="U320" s="41"/>
      <c r="V320" s="41"/>
      <c r="W320" s="41"/>
      <c r="X320" s="41"/>
      <c r="Y320" s="41"/>
      <c r="Z320" s="41"/>
      <c r="AA320" s="41"/>
      <c r="AB320" s="41"/>
      <c r="AC320" s="41"/>
      <c r="AD320" s="41"/>
      <c r="AE320" s="41"/>
      <c r="AR320" s="188" t="s">
        <v>113</v>
      </c>
      <c r="AT320" s="188" t="s">
        <v>331</v>
      </c>
      <c r="AU320" s="188" t="s">
        <v>79</v>
      </c>
      <c r="AY320" s="22" t="s">
        <v>328</v>
      </c>
      <c r="BE320" s="189">
        <f>IF(N320="základní",J320,0)</f>
        <v>0</v>
      </c>
      <c r="BF320" s="189">
        <f>IF(N320="snížená",J320,0)</f>
        <v>0</v>
      </c>
      <c r="BG320" s="189">
        <f>IF(N320="zákl. přenesená",J320,0)</f>
        <v>0</v>
      </c>
      <c r="BH320" s="189">
        <f>IF(N320="sníž. přenesená",J320,0)</f>
        <v>0</v>
      </c>
      <c r="BI320" s="189">
        <f>IF(N320="nulová",J320,0)</f>
        <v>0</v>
      </c>
      <c r="BJ320" s="22" t="s">
        <v>76</v>
      </c>
      <c r="BK320" s="189">
        <f>ROUND(I320*H320,2)</f>
        <v>0</v>
      </c>
      <c r="BL320" s="22" t="s">
        <v>113</v>
      </c>
      <c r="BM320" s="188" t="s">
        <v>9549</v>
      </c>
    </row>
    <row r="321" s="2" customFormat="1">
      <c r="A321" s="41"/>
      <c r="B321" s="42"/>
      <c r="C321" s="41"/>
      <c r="D321" s="190" t="s">
        <v>338</v>
      </c>
      <c r="E321" s="41"/>
      <c r="F321" s="191" t="s">
        <v>8830</v>
      </c>
      <c r="G321" s="41"/>
      <c r="H321" s="41"/>
      <c r="I321" s="192"/>
      <c r="J321" s="41"/>
      <c r="K321" s="41"/>
      <c r="L321" s="42"/>
      <c r="M321" s="193"/>
      <c r="N321" s="194"/>
      <c r="O321" s="75"/>
      <c r="P321" s="75"/>
      <c r="Q321" s="75"/>
      <c r="R321" s="75"/>
      <c r="S321" s="75"/>
      <c r="T321" s="76"/>
      <c r="U321" s="41"/>
      <c r="V321" s="41"/>
      <c r="W321" s="41"/>
      <c r="X321" s="41"/>
      <c r="Y321" s="41"/>
      <c r="Z321" s="41"/>
      <c r="AA321" s="41"/>
      <c r="AB321" s="41"/>
      <c r="AC321" s="41"/>
      <c r="AD321" s="41"/>
      <c r="AE321" s="41"/>
      <c r="AT321" s="22" t="s">
        <v>338</v>
      </c>
      <c r="AU321" s="22" t="s">
        <v>79</v>
      </c>
    </row>
    <row r="322" s="13" customFormat="1">
      <c r="A322" s="13"/>
      <c r="B322" s="201"/>
      <c r="C322" s="13"/>
      <c r="D322" s="195" t="s">
        <v>442</v>
      </c>
      <c r="E322" s="202" t="s">
        <v>3</v>
      </c>
      <c r="F322" s="203" t="s">
        <v>9550</v>
      </c>
      <c r="G322" s="13"/>
      <c r="H322" s="204">
        <v>82.358000000000004</v>
      </c>
      <c r="I322" s="205"/>
      <c r="J322" s="13"/>
      <c r="K322" s="13"/>
      <c r="L322" s="201"/>
      <c r="M322" s="206"/>
      <c r="N322" s="207"/>
      <c r="O322" s="207"/>
      <c r="P322" s="207"/>
      <c r="Q322" s="207"/>
      <c r="R322" s="207"/>
      <c r="S322" s="207"/>
      <c r="T322" s="208"/>
      <c r="U322" s="13"/>
      <c r="V322" s="13"/>
      <c r="W322" s="13"/>
      <c r="X322" s="13"/>
      <c r="Y322" s="13"/>
      <c r="Z322" s="13"/>
      <c r="AA322" s="13"/>
      <c r="AB322" s="13"/>
      <c r="AC322" s="13"/>
      <c r="AD322" s="13"/>
      <c r="AE322" s="13"/>
      <c r="AT322" s="202" t="s">
        <v>442</v>
      </c>
      <c r="AU322" s="202" t="s">
        <v>79</v>
      </c>
      <c r="AV322" s="13" t="s">
        <v>79</v>
      </c>
      <c r="AW322" s="13" t="s">
        <v>31</v>
      </c>
      <c r="AX322" s="13" t="s">
        <v>69</v>
      </c>
      <c r="AY322" s="202" t="s">
        <v>328</v>
      </c>
    </row>
    <row r="323" s="13" customFormat="1">
      <c r="A323" s="13"/>
      <c r="B323" s="201"/>
      <c r="C323" s="13"/>
      <c r="D323" s="195" t="s">
        <v>442</v>
      </c>
      <c r="E323" s="202" t="s">
        <v>3</v>
      </c>
      <c r="F323" s="203" t="s">
        <v>9551</v>
      </c>
      <c r="G323" s="13"/>
      <c r="H323" s="204">
        <v>85.314999999999998</v>
      </c>
      <c r="I323" s="205"/>
      <c r="J323" s="13"/>
      <c r="K323" s="13"/>
      <c r="L323" s="201"/>
      <c r="M323" s="206"/>
      <c r="N323" s="207"/>
      <c r="O323" s="207"/>
      <c r="P323" s="207"/>
      <c r="Q323" s="207"/>
      <c r="R323" s="207"/>
      <c r="S323" s="207"/>
      <c r="T323" s="208"/>
      <c r="U323" s="13"/>
      <c r="V323" s="13"/>
      <c r="W323" s="13"/>
      <c r="X323" s="13"/>
      <c r="Y323" s="13"/>
      <c r="Z323" s="13"/>
      <c r="AA323" s="13"/>
      <c r="AB323" s="13"/>
      <c r="AC323" s="13"/>
      <c r="AD323" s="13"/>
      <c r="AE323" s="13"/>
      <c r="AT323" s="202" t="s">
        <v>442</v>
      </c>
      <c r="AU323" s="202" t="s">
        <v>79</v>
      </c>
      <c r="AV323" s="13" t="s">
        <v>79</v>
      </c>
      <c r="AW323" s="13" t="s">
        <v>31</v>
      </c>
      <c r="AX323" s="13" t="s">
        <v>69</v>
      </c>
      <c r="AY323" s="202" t="s">
        <v>328</v>
      </c>
    </row>
    <row r="324" s="14" customFormat="1">
      <c r="A324" s="14"/>
      <c r="B324" s="209"/>
      <c r="C324" s="14"/>
      <c r="D324" s="195" t="s">
        <v>442</v>
      </c>
      <c r="E324" s="210" t="s">
        <v>3</v>
      </c>
      <c r="F324" s="211" t="s">
        <v>452</v>
      </c>
      <c r="G324" s="14"/>
      <c r="H324" s="212">
        <v>167.673</v>
      </c>
      <c r="I324" s="213"/>
      <c r="J324" s="14"/>
      <c r="K324" s="14"/>
      <c r="L324" s="209"/>
      <c r="M324" s="214"/>
      <c r="N324" s="215"/>
      <c r="O324" s="215"/>
      <c r="P324" s="215"/>
      <c r="Q324" s="215"/>
      <c r="R324" s="215"/>
      <c r="S324" s="215"/>
      <c r="T324" s="216"/>
      <c r="U324" s="14"/>
      <c r="V324" s="14"/>
      <c r="W324" s="14"/>
      <c r="X324" s="14"/>
      <c r="Y324" s="14"/>
      <c r="Z324" s="14"/>
      <c r="AA324" s="14"/>
      <c r="AB324" s="14"/>
      <c r="AC324" s="14"/>
      <c r="AD324" s="14"/>
      <c r="AE324" s="14"/>
      <c r="AT324" s="210" t="s">
        <v>442</v>
      </c>
      <c r="AU324" s="210" t="s">
        <v>79</v>
      </c>
      <c r="AV324" s="14" t="s">
        <v>113</v>
      </c>
      <c r="AW324" s="14" t="s">
        <v>31</v>
      </c>
      <c r="AX324" s="14" t="s">
        <v>76</v>
      </c>
      <c r="AY324" s="210" t="s">
        <v>328</v>
      </c>
    </row>
    <row r="325" s="2" customFormat="1" ht="33" customHeight="1">
      <c r="A325" s="41"/>
      <c r="B325" s="176"/>
      <c r="C325" s="177" t="s">
        <v>817</v>
      </c>
      <c r="D325" s="177" t="s">
        <v>331</v>
      </c>
      <c r="E325" s="178" t="s">
        <v>8833</v>
      </c>
      <c r="F325" s="179" t="s">
        <v>8834</v>
      </c>
      <c r="G325" s="180" t="s">
        <v>585</v>
      </c>
      <c r="H325" s="181">
        <v>106.697</v>
      </c>
      <c r="I325" s="182"/>
      <c r="J325" s="183">
        <f>ROUND(I325*H325,2)</f>
        <v>0</v>
      </c>
      <c r="K325" s="179" t="s">
        <v>335</v>
      </c>
      <c r="L325" s="42"/>
      <c r="M325" s="184" t="s">
        <v>3</v>
      </c>
      <c r="N325" s="185" t="s">
        <v>40</v>
      </c>
      <c r="O325" s="75"/>
      <c r="P325" s="186">
        <f>O325*H325</f>
        <v>0</v>
      </c>
      <c r="Q325" s="186">
        <v>0</v>
      </c>
      <c r="R325" s="186">
        <f>Q325*H325</f>
        <v>0</v>
      </c>
      <c r="S325" s="186">
        <v>0</v>
      </c>
      <c r="T325" s="187">
        <f>S325*H325</f>
        <v>0</v>
      </c>
      <c r="U325" s="41"/>
      <c r="V325" s="41"/>
      <c r="W325" s="41"/>
      <c r="X325" s="41"/>
      <c r="Y325" s="41"/>
      <c r="Z325" s="41"/>
      <c r="AA325" s="41"/>
      <c r="AB325" s="41"/>
      <c r="AC325" s="41"/>
      <c r="AD325" s="41"/>
      <c r="AE325" s="41"/>
      <c r="AR325" s="188" t="s">
        <v>113</v>
      </c>
      <c r="AT325" s="188" t="s">
        <v>331</v>
      </c>
      <c r="AU325" s="188" t="s">
        <v>79</v>
      </c>
      <c r="AY325" s="22" t="s">
        <v>328</v>
      </c>
      <c r="BE325" s="189">
        <f>IF(N325="základní",J325,0)</f>
        <v>0</v>
      </c>
      <c r="BF325" s="189">
        <f>IF(N325="snížená",J325,0)</f>
        <v>0</v>
      </c>
      <c r="BG325" s="189">
        <f>IF(N325="zákl. přenesená",J325,0)</f>
        <v>0</v>
      </c>
      <c r="BH325" s="189">
        <f>IF(N325="sníž. přenesená",J325,0)</f>
        <v>0</v>
      </c>
      <c r="BI325" s="189">
        <f>IF(N325="nulová",J325,0)</f>
        <v>0</v>
      </c>
      <c r="BJ325" s="22" t="s">
        <v>76</v>
      </c>
      <c r="BK325" s="189">
        <f>ROUND(I325*H325,2)</f>
        <v>0</v>
      </c>
      <c r="BL325" s="22" t="s">
        <v>113</v>
      </c>
      <c r="BM325" s="188" t="s">
        <v>9552</v>
      </c>
    </row>
    <row r="326" s="2" customFormat="1">
      <c r="A326" s="41"/>
      <c r="B326" s="42"/>
      <c r="C326" s="41"/>
      <c r="D326" s="190" t="s">
        <v>338</v>
      </c>
      <c r="E326" s="41"/>
      <c r="F326" s="191" t="s">
        <v>8836</v>
      </c>
      <c r="G326" s="41"/>
      <c r="H326" s="41"/>
      <c r="I326" s="192"/>
      <c r="J326" s="41"/>
      <c r="K326" s="41"/>
      <c r="L326" s="42"/>
      <c r="M326" s="193"/>
      <c r="N326" s="194"/>
      <c r="O326" s="75"/>
      <c r="P326" s="75"/>
      <c r="Q326" s="75"/>
      <c r="R326" s="75"/>
      <c r="S326" s="75"/>
      <c r="T326" s="76"/>
      <c r="U326" s="41"/>
      <c r="V326" s="41"/>
      <c r="W326" s="41"/>
      <c r="X326" s="41"/>
      <c r="Y326" s="41"/>
      <c r="Z326" s="41"/>
      <c r="AA326" s="41"/>
      <c r="AB326" s="41"/>
      <c r="AC326" s="41"/>
      <c r="AD326" s="41"/>
      <c r="AE326" s="41"/>
      <c r="AT326" s="22" t="s">
        <v>338</v>
      </c>
      <c r="AU326" s="22" t="s">
        <v>79</v>
      </c>
    </row>
    <row r="327" s="13" customFormat="1">
      <c r="A327" s="13"/>
      <c r="B327" s="201"/>
      <c r="C327" s="13"/>
      <c r="D327" s="195" t="s">
        <v>442</v>
      </c>
      <c r="E327" s="202" t="s">
        <v>3</v>
      </c>
      <c r="F327" s="203" t="s">
        <v>9553</v>
      </c>
      <c r="G327" s="13"/>
      <c r="H327" s="204">
        <v>106.697</v>
      </c>
      <c r="I327" s="205"/>
      <c r="J327" s="13"/>
      <c r="K327" s="13"/>
      <c r="L327" s="201"/>
      <c r="M327" s="206"/>
      <c r="N327" s="207"/>
      <c r="O327" s="207"/>
      <c r="P327" s="207"/>
      <c r="Q327" s="207"/>
      <c r="R327" s="207"/>
      <c r="S327" s="207"/>
      <c r="T327" s="208"/>
      <c r="U327" s="13"/>
      <c r="V327" s="13"/>
      <c r="W327" s="13"/>
      <c r="X327" s="13"/>
      <c r="Y327" s="13"/>
      <c r="Z327" s="13"/>
      <c r="AA327" s="13"/>
      <c r="AB327" s="13"/>
      <c r="AC327" s="13"/>
      <c r="AD327" s="13"/>
      <c r="AE327" s="13"/>
      <c r="AT327" s="202" t="s">
        <v>442</v>
      </c>
      <c r="AU327" s="202" t="s">
        <v>79</v>
      </c>
      <c r="AV327" s="13" t="s">
        <v>79</v>
      </c>
      <c r="AW327" s="13" t="s">
        <v>31</v>
      </c>
      <c r="AX327" s="13" t="s">
        <v>76</v>
      </c>
      <c r="AY327" s="202" t="s">
        <v>328</v>
      </c>
    </row>
    <row r="328" s="2" customFormat="1" ht="44.25" customHeight="1">
      <c r="A328" s="41"/>
      <c r="B328" s="176"/>
      <c r="C328" s="177" t="s">
        <v>821</v>
      </c>
      <c r="D328" s="177" t="s">
        <v>331</v>
      </c>
      <c r="E328" s="178" t="s">
        <v>923</v>
      </c>
      <c r="F328" s="179" t="s">
        <v>924</v>
      </c>
      <c r="G328" s="180" t="s">
        <v>585</v>
      </c>
      <c r="H328" s="181">
        <v>1336.788</v>
      </c>
      <c r="I328" s="182"/>
      <c r="J328" s="183">
        <f>ROUND(I328*H328,2)</f>
        <v>0</v>
      </c>
      <c r="K328" s="179" t="s">
        <v>335</v>
      </c>
      <c r="L328" s="42"/>
      <c r="M328" s="184" t="s">
        <v>3</v>
      </c>
      <c r="N328" s="185" t="s">
        <v>40</v>
      </c>
      <c r="O328" s="75"/>
      <c r="P328" s="186">
        <f>O328*H328</f>
        <v>0</v>
      </c>
      <c r="Q328" s="186">
        <v>0</v>
      </c>
      <c r="R328" s="186">
        <f>Q328*H328</f>
        <v>0</v>
      </c>
      <c r="S328" s="186">
        <v>0</v>
      </c>
      <c r="T328" s="187">
        <f>S328*H328</f>
        <v>0</v>
      </c>
      <c r="U328" s="41"/>
      <c r="V328" s="41"/>
      <c r="W328" s="41"/>
      <c r="X328" s="41"/>
      <c r="Y328" s="41"/>
      <c r="Z328" s="41"/>
      <c r="AA328" s="41"/>
      <c r="AB328" s="41"/>
      <c r="AC328" s="41"/>
      <c r="AD328" s="41"/>
      <c r="AE328" s="41"/>
      <c r="AR328" s="188" t="s">
        <v>113</v>
      </c>
      <c r="AT328" s="188" t="s">
        <v>331</v>
      </c>
      <c r="AU328" s="188" t="s">
        <v>79</v>
      </c>
      <c r="AY328" s="22" t="s">
        <v>328</v>
      </c>
      <c r="BE328" s="189">
        <f>IF(N328="základní",J328,0)</f>
        <v>0</v>
      </c>
      <c r="BF328" s="189">
        <f>IF(N328="snížená",J328,0)</f>
        <v>0</v>
      </c>
      <c r="BG328" s="189">
        <f>IF(N328="zákl. přenesená",J328,0)</f>
        <v>0</v>
      </c>
      <c r="BH328" s="189">
        <f>IF(N328="sníž. přenesená",J328,0)</f>
        <v>0</v>
      </c>
      <c r="BI328" s="189">
        <f>IF(N328="nulová",J328,0)</f>
        <v>0</v>
      </c>
      <c r="BJ328" s="22" t="s">
        <v>76</v>
      </c>
      <c r="BK328" s="189">
        <f>ROUND(I328*H328,2)</f>
        <v>0</v>
      </c>
      <c r="BL328" s="22" t="s">
        <v>113</v>
      </c>
      <c r="BM328" s="188" t="s">
        <v>9554</v>
      </c>
    </row>
    <row r="329" s="2" customFormat="1">
      <c r="A329" s="41"/>
      <c r="B329" s="42"/>
      <c r="C329" s="41"/>
      <c r="D329" s="190" t="s">
        <v>338</v>
      </c>
      <c r="E329" s="41"/>
      <c r="F329" s="191" t="s">
        <v>8839</v>
      </c>
      <c r="G329" s="41"/>
      <c r="H329" s="41"/>
      <c r="I329" s="192"/>
      <c r="J329" s="41"/>
      <c r="K329" s="41"/>
      <c r="L329" s="42"/>
      <c r="M329" s="193"/>
      <c r="N329" s="194"/>
      <c r="O329" s="75"/>
      <c r="P329" s="75"/>
      <c r="Q329" s="75"/>
      <c r="R329" s="75"/>
      <c r="S329" s="75"/>
      <c r="T329" s="76"/>
      <c r="U329" s="41"/>
      <c r="V329" s="41"/>
      <c r="W329" s="41"/>
      <c r="X329" s="41"/>
      <c r="Y329" s="41"/>
      <c r="Z329" s="41"/>
      <c r="AA329" s="41"/>
      <c r="AB329" s="41"/>
      <c r="AC329" s="41"/>
      <c r="AD329" s="41"/>
      <c r="AE329" s="41"/>
      <c r="AT329" s="22" t="s">
        <v>338</v>
      </c>
      <c r="AU329" s="22" t="s">
        <v>79</v>
      </c>
    </row>
    <row r="330" s="13" customFormat="1">
      <c r="A330" s="13"/>
      <c r="B330" s="201"/>
      <c r="C330" s="13"/>
      <c r="D330" s="195" t="s">
        <v>442</v>
      </c>
      <c r="E330" s="202" t="s">
        <v>3</v>
      </c>
      <c r="F330" s="203" t="s">
        <v>9555</v>
      </c>
      <c r="G330" s="13"/>
      <c r="H330" s="204">
        <v>452.78300000000002</v>
      </c>
      <c r="I330" s="205"/>
      <c r="J330" s="13"/>
      <c r="K330" s="13"/>
      <c r="L330" s="201"/>
      <c r="M330" s="206"/>
      <c r="N330" s="207"/>
      <c r="O330" s="207"/>
      <c r="P330" s="207"/>
      <c r="Q330" s="207"/>
      <c r="R330" s="207"/>
      <c r="S330" s="207"/>
      <c r="T330" s="208"/>
      <c r="U330" s="13"/>
      <c r="V330" s="13"/>
      <c r="W330" s="13"/>
      <c r="X330" s="13"/>
      <c r="Y330" s="13"/>
      <c r="Z330" s="13"/>
      <c r="AA330" s="13"/>
      <c r="AB330" s="13"/>
      <c r="AC330" s="13"/>
      <c r="AD330" s="13"/>
      <c r="AE330" s="13"/>
      <c r="AT330" s="202" t="s">
        <v>442</v>
      </c>
      <c r="AU330" s="202" t="s">
        <v>79</v>
      </c>
      <c r="AV330" s="13" t="s">
        <v>79</v>
      </c>
      <c r="AW330" s="13" t="s">
        <v>31</v>
      </c>
      <c r="AX330" s="13" t="s">
        <v>69</v>
      </c>
      <c r="AY330" s="202" t="s">
        <v>328</v>
      </c>
    </row>
    <row r="331" s="13" customFormat="1">
      <c r="A331" s="13"/>
      <c r="B331" s="201"/>
      <c r="C331" s="13"/>
      <c r="D331" s="195" t="s">
        <v>442</v>
      </c>
      <c r="E331" s="202" t="s">
        <v>3</v>
      </c>
      <c r="F331" s="203" t="s">
        <v>9556</v>
      </c>
      <c r="G331" s="13"/>
      <c r="H331" s="204">
        <v>884.005</v>
      </c>
      <c r="I331" s="205"/>
      <c r="J331" s="13"/>
      <c r="K331" s="13"/>
      <c r="L331" s="201"/>
      <c r="M331" s="206"/>
      <c r="N331" s="207"/>
      <c r="O331" s="207"/>
      <c r="P331" s="207"/>
      <c r="Q331" s="207"/>
      <c r="R331" s="207"/>
      <c r="S331" s="207"/>
      <c r="T331" s="208"/>
      <c r="U331" s="13"/>
      <c r="V331" s="13"/>
      <c r="W331" s="13"/>
      <c r="X331" s="13"/>
      <c r="Y331" s="13"/>
      <c r="Z331" s="13"/>
      <c r="AA331" s="13"/>
      <c r="AB331" s="13"/>
      <c r="AC331" s="13"/>
      <c r="AD331" s="13"/>
      <c r="AE331" s="13"/>
      <c r="AT331" s="202" t="s">
        <v>442</v>
      </c>
      <c r="AU331" s="202" t="s">
        <v>79</v>
      </c>
      <c r="AV331" s="13" t="s">
        <v>79</v>
      </c>
      <c r="AW331" s="13" t="s">
        <v>31</v>
      </c>
      <c r="AX331" s="13" t="s">
        <v>69</v>
      </c>
      <c r="AY331" s="202" t="s">
        <v>328</v>
      </c>
    </row>
    <row r="332" s="14" customFormat="1">
      <c r="A332" s="14"/>
      <c r="B332" s="209"/>
      <c r="C332" s="14"/>
      <c r="D332" s="195" t="s">
        <v>442</v>
      </c>
      <c r="E332" s="210" t="s">
        <v>3</v>
      </c>
      <c r="F332" s="211" t="s">
        <v>452</v>
      </c>
      <c r="G332" s="14"/>
      <c r="H332" s="212">
        <v>1336.788</v>
      </c>
      <c r="I332" s="213"/>
      <c r="J332" s="14"/>
      <c r="K332" s="14"/>
      <c r="L332" s="209"/>
      <c r="M332" s="214"/>
      <c r="N332" s="215"/>
      <c r="O332" s="215"/>
      <c r="P332" s="215"/>
      <c r="Q332" s="215"/>
      <c r="R332" s="215"/>
      <c r="S332" s="215"/>
      <c r="T332" s="216"/>
      <c r="U332" s="14"/>
      <c r="V332" s="14"/>
      <c r="W332" s="14"/>
      <c r="X332" s="14"/>
      <c r="Y332" s="14"/>
      <c r="Z332" s="14"/>
      <c r="AA332" s="14"/>
      <c r="AB332" s="14"/>
      <c r="AC332" s="14"/>
      <c r="AD332" s="14"/>
      <c r="AE332" s="14"/>
      <c r="AT332" s="210" t="s">
        <v>442</v>
      </c>
      <c r="AU332" s="210" t="s">
        <v>79</v>
      </c>
      <c r="AV332" s="14" t="s">
        <v>113</v>
      </c>
      <c r="AW332" s="14" t="s">
        <v>31</v>
      </c>
      <c r="AX332" s="14" t="s">
        <v>76</v>
      </c>
      <c r="AY332" s="210" t="s">
        <v>328</v>
      </c>
    </row>
    <row r="333" s="12" customFormat="1" ht="22.8" customHeight="1">
      <c r="A333" s="12"/>
      <c r="B333" s="163"/>
      <c r="C333" s="12"/>
      <c r="D333" s="164" t="s">
        <v>68</v>
      </c>
      <c r="E333" s="174" t="s">
        <v>932</v>
      </c>
      <c r="F333" s="174" t="s">
        <v>933</v>
      </c>
      <c r="G333" s="12"/>
      <c r="H333" s="12"/>
      <c r="I333" s="166"/>
      <c r="J333" s="175">
        <f>BK333</f>
        <v>0</v>
      </c>
      <c r="K333" s="12"/>
      <c r="L333" s="163"/>
      <c r="M333" s="168"/>
      <c r="N333" s="169"/>
      <c r="O333" s="169"/>
      <c r="P333" s="170">
        <f>SUM(P334:P335)</f>
        <v>0</v>
      </c>
      <c r="Q333" s="169"/>
      <c r="R333" s="170">
        <f>SUM(R334:R335)</f>
        <v>0</v>
      </c>
      <c r="S333" s="169"/>
      <c r="T333" s="171">
        <f>SUM(T334:T335)</f>
        <v>0</v>
      </c>
      <c r="U333" s="12"/>
      <c r="V333" s="12"/>
      <c r="W333" s="12"/>
      <c r="X333" s="12"/>
      <c r="Y333" s="12"/>
      <c r="Z333" s="12"/>
      <c r="AA333" s="12"/>
      <c r="AB333" s="12"/>
      <c r="AC333" s="12"/>
      <c r="AD333" s="12"/>
      <c r="AE333" s="12"/>
      <c r="AR333" s="164" t="s">
        <v>76</v>
      </c>
      <c r="AT333" s="172" t="s">
        <v>68</v>
      </c>
      <c r="AU333" s="172" t="s">
        <v>76</v>
      </c>
      <c r="AY333" s="164" t="s">
        <v>328</v>
      </c>
      <c r="BK333" s="173">
        <f>SUM(BK334:BK335)</f>
        <v>0</v>
      </c>
    </row>
    <row r="334" s="2" customFormat="1" ht="33" customHeight="1">
      <c r="A334" s="41"/>
      <c r="B334" s="176"/>
      <c r="C334" s="177" t="s">
        <v>825</v>
      </c>
      <c r="D334" s="177" t="s">
        <v>331</v>
      </c>
      <c r="E334" s="178" t="s">
        <v>935</v>
      </c>
      <c r="F334" s="179" t="s">
        <v>936</v>
      </c>
      <c r="G334" s="180" t="s">
        <v>585</v>
      </c>
      <c r="H334" s="181">
        <v>1787.365</v>
      </c>
      <c r="I334" s="182"/>
      <c r="J334" s="183">
        <f>ROUND(I334*H334,2)</f>
        <v>0</v>
      </c>
      <c r="K334" s="179" t="s">
        <v>335</v>
      </c>
      <c r="L334" s="42"/>
      <c r="M334" s="184" t="s">
        <v>3</v>
      </c>
      <c r="N334" s="185" t="s">
        <v>40</v>
      </c>
      <c r="O334" s="75"/>
      <c r="P334" s="186">
        <f>O334*H334</f>
        <v>0</v>
      </c>
      <c r="Q334" s="186">
        <v>0</v>
      </c>
      <c r="R334" s="186">
        <f>Q334*H334</f>
        <v>0</v>
      </c>
      <c r="S334" s="186">
        <v>0</v>
      </c>
      <c r="T334" s="187">
        <f>S334*H334</f>
        <v>0</v>
      </c>
      <c r="U334" s="41"/>
      <c r="V334" s="41"/>
      <c r="W334" s="41"/>
      <c r="X334" s="41"/>
      <c r="Y334" s="41"/>
      <c r="Z334" s="41"/>
      <c r="AA334" s="41"/>
      <c r="AB334" s="41"/>
      <c r="AC334" s="41"/>
      <c r="AD334" s="41"/>
      <c r="AE334" s="41"/>
      <c r="AR334" s="188" t="s">
        <v>113</v>
      </c>
      <c r="AT334" s="188" t="s">
        <v>331</v>
      </c>
      <c r="AU334" s="188" t="s">
        <v>79</v>
      </c>
      <c r="AY334" s="22" t="s">
        <v>328</v>
      </c>
      <c r="BE334" s="189">
        <f>IF(N334="základní",J334,0)</f>
        <v>0</v>
      </c>
      <c r="BF334" s="189">
        <f>IF(N334="snížená",J334,0)</f>
        <v>0</v>
      </c>
      <c r="BG334" s="189">
        <f>IF(N334="zákl. přenesená",J334,0)</f>
        <v>0</v>
      </c>
      <c r="BH334" s="189">
        <f>IF(N334="sníž. přenesená",J334,0)</f>
        <v>0</v>
      </c>
      <c r="BI334" s="189">
        <f>IF(N334="nulová",J334,0)</f>
        <v>0</v>
      </c>
      <c r="BJ334" s="22" t="s">
        <v>76</v>
      </c>
      <c r="BK334" s="189">
        <f>ROUND(I334*H334,2)</f>
        <v>0</v>
      </c>
      <c r="BL334" s="22" t="s">
        <v>113</v>
      </c>
      <c r="BM334" s="188" t="s">
        <v>9557</v>
      </c>
    </row>
    <row r="335" s="2" customFormat="1">
      <c r="A335" s="41"/>
      <c r="B335" s="42"/>
      <c r="C335" s="41"/>
      <c r="D335" s="190" t="s">
        <v>338</v>
      </c>
      <c r="E335" s="41"/>
      <c r="F335" s="191" t="s">
        <v>938</v>
      </c>
      <c r="G335" s="41"/>
      <c r="H335" s="41"/>
      <c r="I335" s="192"/>
      <c r="J335" s="41"/>
      <c r="K335" s="41"/>
      <c r="L335" s="42"/>
      <c r="M335" s="193"/>
      <c r="N335" s="194"/>
      <c r="O335" s="75"/>
      <c r="P335" s="75"/>
      <c r="Q335" s="75"/>
      <c r="R335" s="75"/>
      <c r="S335" s="75"/>
      <c r="T335" s="76"/>
      <c r="U335" s="41"/>
      <c r="V335" s="41"/>
      <c r="W335" s="41"/>
      <c r="X335" s="41"/>
      <c r="Y335" s="41"/>
      <c r="Z335" s="41"/>
      <c r="AA335" s="41"/>
      <c r="AB335" s="41"/>
      <c r="AC335" s="41"/>
      <c r="AD335" s="41"/>
      <c r="AE335" s="41"/>
      <c r="AT335" s="22" t="s">
        <v>338</v>
      </c>
      <c r="AU335" s="22" t="s">
        <v>79</v>
      </c>
    </row>
    <row r="336" s="12" customFormat="1" ht="25.92" customHeight="1">
      <c r="A336" s="12"/>
      <c r="B336" s="163"/>
      <c r="C336" s="12"/>
      <c r="D336" s="164" t="s">
        <v>68</v>
      </c>
      <c r="E336" s="165" t="s">
        <v>120</v>
      </c>
      <c r="F336" s="165" t="s">
        <v>327</v>
      </c>
      <c r="G336" s="12"/>
      <c r="H336" s="12"/>
      <c r="I336" s="166"/>
      <c r="J336" s="167">
        <f>BK336</f>
        <v>0</v>
      </c>
      <c r="K336" s="12"/>
      <c r="L336" s="163"/>
      <c r="M336" s="168"/>
      <c r="N336" s="169"/>
      <c r="O336" s="169"/>
      <c r="P336" s="170">
        <f>P337</f>
        <v>0</v>
      </c>
      <c r="Q336" s="169"/>
      <c r="R336" s="170">
        <f>R337</f>
        <v>0</v>
      </c>
      <c r="S336" s="169"/>
      <c r="T336" s="171">
        <f>T337</f>
        <v>0</v>
      </c>
      <c r="U336" s="12"/>
      <c r="V336" s="12"/>
      <c r="W336" s="12"/>
      <c r="X336" s="12"/>
      <c r="Y336" s="12"/>
      <c r="Z336" s="12"/>
      <c r="AA336" s="12"/>
      <c r="AB336" s="12"/>
      <c r="AC336" s="12"/>
      <c r="AD336" s="12"/>
      <c r="AE336" s="12"/>
      <c r="AR336" s="164" t="s">
        <v>138</v>
      </c>
      <c r="AT336" s="172" t="s">
        <v>68</v>
      </c>
      <c r="AU336" s="172" t="s">
        <v>69</v>
      </c>
      <c r="AY336" s="164" t="s">
        <v>328</v>
      </c>
      <c r="BK336" s="173">
        <f>BK337</f>
        <v>0</v>
      </c>
    </row>
    <row r="337" s="12" customFormat="1" ht="22.8" customHeight="1">
      <c r="A337" s="12"/>
      <c r="B337" s="163"/>
      <c r="C337" s="12"/>
      <c r="D337" s="164" t="s">
        <v>68</v>
      </c>
      <c r="E337" s="174" t="s">
        <v>363</v>
      </c>
      <c r="F337" s="174" t="s">
        <v>364</v>
      </c>
      <c r="G337" s="12"/>
      <c r="H337" s="12"/>
      <c r="I337" s="166"/>
      <c r="J337" s="175">
        <f>BK337</f>
        <v>0</v>
      </c>
      <c r="K337" s="12"/>
      <c r="L337" s="163"/>
      <c r="M337" s="168"/>
      <c r="N337" s="169"/>
      <c r="O337" s="169"/>
      <c r="P337" s="170">
        <f>SUM(P338:P340)</f>
        <v>0</v>
      </c>
      <c r="Q337" s="169"/>
      <c r="R337" s="170">
        <f>SUM(R338:R340)</f>
        <v>0</v>
      </c>
      <c r="S337" s="169"/>
      <c r="T337" s="171">
        <f>SUM(T338:T340)</f>
        <v>0</v>
      </c>
      <c r="U337" s="12"/>
      <c r="V337" s="12"/>
      <c r="W337" s="12"/>
      <c r="X337" s="12"/>
      <c r="Y337" s="12"/>
      <c r="Z337" s="12"/>
      <c r="AA337" s="12"/>
      <c r="AB337" s="12"/>
      <c r="AC337" s="12"/>
      <c r="AD337" s="12"/>
      <c r="AE337" s="12"/>
      <c r="AR337" s="164" t="s">
        <v>138</v>
      </c>
      <c r="AT337" s="172" t="s">
        <v>68</v>
      </c>
      <c r="AU337" s="172" t="s">
        <v>76</v>
      </c>
      <c r="AY337" s="164" t="s">
        <v>328</v>
      </c>
      <c r="BK337" s="173">
        <f>SUM(BK338:BK340)</f>
        <v>0</v>
      </c>
    </row>
    <row r="338" s="2" customFormat="1" ht="16.5" customHeight="1">
      <c r="A338" s="41"/>
      <c r="B338" s="176"/>
      <c r="C338" s="177" t="s">
        <v>830</v>
      </c>
      <c r="D338" s="177" t="s">
        <v>331</v>
      </c>
      <c r="E338" s="178" t="s">
        <v>8843</v>
      </c>
      <c r="F338" s="179" t="s">
        <v>8844</v>
      </c>
      <c r="G338" s="180" t="s">
        <v>8845</v>
      </c>
      <c r="H338" s="181">
        <v>10</v>
      </c>
      <c r="I338" s="182"/>
      <c r="J338" s="183">
        <f>ROUND(I338*H338,2)</f>
        <v>0</v>
      </c>
      <c r="K338" s="179" t="s">
        <v>335</v>
      </c>
      <c r="L338" s="42"/>
      <c r="M338" s="184" t="s">
        <v>3</v>
      </c>
      <c r="N338" s="185" t="s">
        <v>40</v>
      </c>
      <c r="O338" s="75"/>
      <c r="P338" s="186">
        <f>O338*H338</f>
        <v>0</v>
      </c>
      <c r="Q338" s="186">
        <v>0</v>
      </c>
      <c r="R338" s="186">
        <f>Q338*H338</f>
        <v>0</v>
      </c>
      <c r="S338" s="186">
        <v>0</v>
      </c>
      <c r="T338" s="187">
        <f>S338*H338</f>
        <v>0</v>
      </c>
      <c r="U338" s="41"/>
      <c r="V338" s="41"/>
      <c r="W338" s="41"/>
      <c r="X338" s="41"/>
      <c r="Y338" s="41"/>
      <c r="Z338" s="41"/>
      <c r="AA338" s="41"/>
      <c r="AB338" s="41"/>
      <c r="AC338" s="41"/>
      <c r="AD338" s="41"/>
      <c r="AE338" s="41"/>
      <c r="AR338" s="188" t="s">
        <v>336</v>
      </c>
      <c r="AT338" s="188" t="s">
        <v>331</v>
      </c>
      <c r="AU338" s="188" t="s">
        <v>79</v>
      </c>
      <c r="AY338" s="22" t="s">
        <v>328</v>
      </c>
      <c r="BE338" s="189">
        <f>IF(N338="základní",J338,0)</f>
        <v>0</v>
      </c>
      <c r="BF338" s="189">
        <f>IF(N338="snížená",J338,0)</f>
        <v>0</v>
      </c>
      <c r="BG338" s="189">
        <f>IF(N338="zákl. přenesená",J338,0)</f>
        <v>0</v>
      </c>
      <c r="BH338" s="189">
        <f>IF(N338="sníž. přenesená",J338,0)</f>
        <v>0</v>
      </c>
      <c r="BI338" s="189">
        <f>IF(N338="nulová",J338,0)</f>
        <v>0</v>
      </c>
      <c r="BJ338" s="22" t="s">
        <v>76</v>
      </c>
      <c r="BK338" s="189">
        <f>ROUND(I338*H338,2)</f>
        <v>0</v>
      </c>
      <c r="BL338" s="22" t="s">
        <v>336</v>
      </c>
      <c r="BM338" s="188" t="s">
        <v>9558</v>
      </c>
    </row>
    <row r="339" s="2" customFormat="1">
      <c r="A339" s="41"/>
      <c r="B339" s="42"/>
      <c r="C339" s="41"/>
      <c r="D339" s="190" t="s">
        <v>338</v>
      </c>
      <c r="E339" s="41"/>
      <c r="F339" s="191" t="s">
        <v>8847</v>
      </c>
      <c r="G339" s="41"/>
      <c r="H339" s="41"/>
      <c r="I339" s="192"/>
      <c r="J339" s="41"/>
      <c r="K339" s="41"/>
      <c r="L339" s="42"/>
      <c r="M339" s="193"/>
      <c r="N339" s="194"/>
      <c r="O339" s="75"/>
      <c r="P339" s="75"/>
      <c r="Q339" s="75"/>
      <c r="R339" s="75"/>
      <c r="S339" s="75"/>
      <c r="T339" s="76"/>
      <c r="U339" s="41"/>
      <c r="V339" s="41"/>
      <c r="W339" s="41"/>
      <c r="X339" s="41"/>
      <c r="Y339" s="41"/>
      <c r="Z339" s="41"/>
      <c r="AA339" s="41"/>
      <c r="AB339" s="41"/>
      <c r="AC339" s="41"/>
      <c r="AD339" s="41"/>
      <c r="AE339" s="41"/>
      <c r="AT339" s="22" t="s">
        <v>338</v>
      </c>
      <c r="AU339" s="22" t="s">
        <v>79</v>
      </c>
    </row>
    <row r="340" s="13" customFormat="1">
      <c r="A340" s="13"/>
      <c r="B340" s="201"/>
      <c r="C340" s="13"/>
      <c r="D340" s="195" t="s">
        <v>442</v>
      </c>
      <c r="E340" s="202" t="s">
        <v>3</v>
      </c>
      <c r="F340" s="203" t="s">
        <v>9212</v>
      </c>
      <c r="G340" s="13"/>
      <c r="H340" s="204">
        <v>10</v>
      </c>
      <c r="I340" s="205"/>
      <c r="J340" s="13"/>
      <c r="K340" s="13"/>
      <c r="L340" s="201"/>
      <c r="M340" s="234"/>
      <c r="N340" s="235"/>
      <c r="O340" s="235"/>
      <c r="P340" s="235"/>
      <c r="Q340" s="235"/>
      <c r="R340" s="235"/>
      <c r="S340" s="235"/>
      <c r="T340" s="236"/>
      <c r="U340" s="13"/>
      <c r="V340" s="13"/>
      <c r="W340" s="13"/>
      <c r="X340" s="13"/>
      <c r="Y340" s="13"/>
      <c r="Z340" s="13"/>
      <c r="AA340" s="13"/>
      <c r="AB340" s="13"/>
      <c r="AC340" s="13"/>
      <c r="AD340" s="13"/>
      <c r="AE340" s="13"/>
      <c r="AT340" s="202" t="s">
        <v>442</v>
      </c>
      <c r="AU340" s="202" t="s">
        <v>79</v>
      </c>
      <c r="AV340" s="13" t="s">
        <v>79</v>
      </c>
      <c r="AW340" s="13" t="s">
        <v>31</v>
      </c>
      <c r="AX340" s="13" t="s">
        <v>76</v>
      </c>
      <c r="AY340" s="202" t="s">
        <v>328</v>
      </c>
    </row>
    <row r="341" s="2" customFormat="1" ht="6.96" customHeight="1">
      <c r="A341" s="41"/>
      <c r="B341" s="58"/>
      <c r="C341" s="59"/>
      <c r="D341" s="59"/>
      <c r="E341" s="59"/>
      <c r="F341" s="59"/>
      <c r="G341" s="59"/>
      <c r="H341" s="59"/>
      <c r="I341" s="59"/>
      <c r="J341" s="59"/>
      <c r="K341" s="59"/>
      <c r="L341" s="42"/>
      <c r="M341" s="41"/>
      <c r="O341" s="41"/>
      <c r="P341" s="41"/>
      <c r="Q341" s="41"/>
      <c r="R341" s="41"/>
      <c r="S341" s="41"/>
      <c r="T341" s="41"/>
      <c r="U341" s="41"/>
      <c r="V341" s="41"/>
      <c r="W341" s="41"/>
      <c r="X341" s="41"/>
      <c r="Y341" s="41"/>
      <c r="Z341" s="41"/>
      <c r="AA341" s="41"/>
      <c r="AB341" s="41"/>
      <c r="AC341" s="41"/>
      <c r="AD341" s="41"/>
      <c r="AE341" s="41"/>
    </row>
  </sheetData>
  <autoFilter ref="C99:K340"/>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5_01/113106134"/>
    <hyperlink ref="F107" r:id="rId2" display="https://podminky.urs.cz/item/CS_URS_2025_01/113107164"/>
    <hyperlink ref="F112" r:id="rId3" display="https://podminky.urs.cz/item/CS_URS_2025_01/113154124"/>
    <hyperlink ref="F116" r:id="rId4" display="https://podminky.urs.cz/item/CS_URS_2025_01/113202111"/>
    <hyperlink ref="F121" r:id="rId5" display="https://podminky.urs.cz/item/CS_URS_2025_01/113204111"/>
    <hyperlink ref="F124" r:id="rId6" display="https://podminky.urs.cz/item/CS_URS_2025_01/121151103"/>
    <hyperlink ref="F127" r:id="rId7" display="https://podminky.urs.cz/item/CS_URS_2025_01/122251104"/>
    <hyperlink ref="F130" r:id="rId8" display="https://podminky.urs.cz/item/CS_URS_2025_01/132351102"/>
    <hyperlink ref="F133" r:id="rId9" display="https://podminky.urs.cz/item/CS_URS_2025_01/162751137"/>
    <hyperlink ref="F138" r:id="rId10" display="https://podminky.urs.cz/item/CS_URS_2025_01/162751139"/>
    <hyperlink ref="F141" r:id="rId11" display="https://podminky.urs.cz/item/CS_URS_2025_01/171251101"/>
    <hyperlink ref="F145" r:id="rId12" display="https://podminky.urs.cz/item/CS_URS_2025_01/181951112"/>
    <hyperlink ref="F154" r:id="rId13" display="https://podminky.urs.cz/item/CS_URS_2025_01/211561111"/>
    <hyperlink ref="F157" r:id="rId14" display="https://podminky.urs.cz/item/CS_URS_2025_01/211971121"/>
    <hyperlink ref="F163" r:id="rId15" display="https://podminky.urs.cz/item/CS_URS_2025_01/212572111"/>
    <hyperlink ref="F166" r:id="rId16" display="https://podminky.urs.cz/item/CS_URS_2025_01/212752112"/>
    <hyperlink ref="F170" r:id="rId17" display="https://podminky.urs.cz/item/CS_URS_2025_01/561081111"/>
    <hyperlink ref="F175" r:id="rId18" display="https://podminky.urs.cz/item/CS_URS_2025_01/564851111"/>
    <hyperlink ref="F180" r:id="rId19" display="https://podminky.urs.cz/item/CS_URS_2025_01/573111112"/>
    <hyperlink ref="F185" r:id="rId20" display="https://podminky.urs.cz/item/CS_URS_2025_01/573211109"/>
    <hyperlink ref="F190" r:id="rId21" display="https://podminky.urs.cz/item/CS_URS_2025_01/577134111"/>
    <hyperlink ref="F193" r:id="rId22" display="https://podminky.urs.cz/item/CS_URS_2025_01/577155112"/>
    <hyperlink ref="F196" r:id="rId23" display="https://podminky.urs.cz/item/CS_URS_2025_01/565135101"/>
    <hyperlink ref="F199" r:id="rId24" display="https://podminky.urs.cz/item/CS_URS_2025_01/576133211"/>
    <hyperlink ref="F204" r:id="rId25" display="https://podminky.urs.cz/item/CS_URS_2025_01/577165032"/>
    <hyperlink ref="F209" r:id="rId26" display="https://podminky.urs.cz/item/CS_URS_2025_01/565166102"/>
    <hyperlink ref="F214" r:id="rId27" display="https://podminky.urs.cz/item/CS_URS_2025_01/564962111"/>
    <hyperlink ref="F219" r:id="rId28" display="https://podminky.urs.cz/item/CS_URS_2023_01/564871111"/>
    <hyperlink ref="F224" r:id="rId29" display="https://podminky.urs.cz/item/CS_URS_2025_01/573111112"/>
    <hyperlink ref="F229" r:id="rId30" display="https://podminky.urs.cz/item/CS_URS_2025_01/573211109"/>
    <hyperlink ref="F234" r:id="rId31" display="https://podminky.urs.cz/item/CS_URS_2025_01/596211112"/>
    <hyperlink ref="F243" r:id="rId32" display="https://podminky.urs.cz/item/CS_URS_2025_01/564861111"/>
    <hyperlink ref="F247" r:id="rId33" display="https://podminky.urs.cz/item/CS_URS_2025_01/596211211"/>
    <hyperlink ref="F254" r:id="rId34" display="https://podminky.urs.cz/item/CS_URS_2023_01/564871111"/>
    <hyperlink ref="F258" r:id="rId35" display="https://podminky.urs.cz/item/CS_URS_2025_01/914111111"/>
    <hyperlink ref="F260" r:id="rId36" display="https://podminky.urs.cz/item/CS_URS_2025_01/914511112"/>
    <hyperlink ref="F266" r:id="rId37" display="https://podminky.urs.cz/item/CS_URS_2025_01/914511112"/>
    <hyperlink ref="F269" r:id="rId38" display="https://podminky.urs.cz/item/CS_URS_2025_01/915211111"/>
    <hyperlink ref="F272" r:id="rId39" display="https://podminky.urs.cz/item/CS_URS_2025_01/915211121"/>
    <hyperlink ref="F274" r:id="rId40" display="https://podminky.urs.cz/item/CS_URS_2025_01/915221111"/>
    <hyperlink ref="F276" r:id="rId41" display="https://podminky.urs.cz/item/CS_URS_2025_01/915223121"/>
    <hyperlink ref="F281" r:id="rId42" display="https://podminky.urs.cz/item/CS_URS_2025_01/915231111"/>
    <hyperlink ref="F284" r:id="rId43" display="https://podminky.urs.cz/item/CS_URS_2025_01/916131213"/>
    <hyperlink ref="F294" r:id="rId44" display="https://podminky.urs.cz/item/CS_URS_2025_01/916132111"/>
    <hyperlink ref="F298" r:id="rId45" display="https://podminky.urs.cz/item/CS_URS_2025_01/916132112"/>
    <hyperlink ref="F304" r:id="rId46" display="https://podminky.urs.cz/item/CS_URS_2025_01/919112212"/>
    <hyperlink ref="F306" r:id="rId47" display="https://podminky.urs.cz/item/CS_URS_2025_01/919122111"/>
    <hyperlink ref="F308" r:id="rId48" display="https://podminky.urs.cz/item/CS_URS_2025_01/919735114"/>
    <hyperlink ref="F310" r:id="rId49" display="https://podminky.urs.cz/item/CS_URS_2025_01/966006131"/>
    <hyperlink ref="F313" r:id="rId50" display="https://podminky.urs.cz/item/CS_URS_2025_01/997221551"/>
    <hyperlink ref="F315" r:id="rId51" display="https://podminky.urs.cz/item/CS_URS_2025_01/997221559"/>
    <hyperlink ref="F319" r:id="rId52" display="https://podminky.urs.cz/item/CS_URS_2025_01/997221611"/>
    <hyperlink ref="F321" r:id="rId53" display="https://podminky.urs.cz/item/CS_URS_2025_01/997221615"/>
    <hyperlink ref="F326" r:id="rId54" display="https://podminky.urs.cz/item/CS_URS_2025_01/997221645"/>
    <hyperlink ref="F329" r:id="rId55" display="https://podminky.urs.cz/item/CS_URS_2025_01/997221873"/>
    <hyperlink ref="F335" r:id="rId56" display="https://podminky.urs.cz/item/CS_URS_2025_01/998225111"/>
    <hyperlink ref="F339" r:id="rId57" display="https://podminky.urs.cz/item/CS_URS_2025_01/043002000"/>
  </hyperlinks>
  <pageMargins left="0.39375" right="0.39375" top="0.39375" bottom="0.39375" header="0" footer="0"/>
  <pageSetup paperSize="9" orientation="portrait" blackAndWhite="1" fitToHeight="100"/>
  <headerFooter>
    <oddFooter>&amp;CStrana &amp;P z &amp;N</oddFooter>
  </headerFooter>
  <drawing r:id="rId58"/>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276</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9410</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1834</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9559</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3</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955</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956</v>
      </c>
      <c r="F25" s="41"/>
      <c r="G25" s="41"/>
      <c r="H25" s="41"/>
      <c r="I25" s="35" t="s">
        <v>27</v>
      </c>
      <c r="J25" s="30" t="s">
        <v>957</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958</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ROUND(J96,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ROUND((SUM(BE96:BE136)),  2)</f>
        <v>0</v>
      </c>
      <c r="G37" s="41"/>
      <c r="H37" s="41"/>
      <c r="I37" s="135">
        <v>0.20999999999999999</v>
      </c>
      <c r="J37" s="134">
        <f>ROUND(((SUM(BE96:BE136))*I37),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ROUND((SUM(BF96:BF136)),  2)</f>
        <v>0</v>
      </c>
      <c r="G38" s="41"/>
      <c r="H38" s="41"/>
      <c r="I38" s="135">
        <v>0.12</v>
      </c>
      <c r="J38" s="134">
        <f>ROUND(((SUM(BF96:BF136))*I38),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ROUND((SUM(BG96:BG136)),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ROUND((SUM(BH96:BH136)),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ROUND((SUM(BI96:BI136)),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9410</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1834</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22109P-IV - 300 Vodohospodářské objekty - etapa IV</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Grania s.r.o.</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Ing. Vít Rous</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J96</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J97</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J98</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427</v>
      </c>
      <c r="E70" s="151"/>
      <c r="F70" s="151"/>
      <c r="G70" s="151"/>
      <c r="H70" s="151"/>
      <c r="I70" s="151"/>
      <c r="J70" s="152">
        <f>J109</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960</v>
      </c>
      <c r="E71" s="151"/>
      <c r="F71" s="151"/>
      <c r="G71" s="151"/>
      <c r="H71" s="151"/>
      <c r="I71" s="151"/>
      <c r="J71" s="152">
        <f>J128</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433</v>
      </c>
      <c r="E72" s="151"/>
      <c r="F72" s="151"/>
      <c r="G72" s="151"/>
      <c r="H72" s="151"/>
      <c r="I72" s="151"/>
      <c r="J72" s="152">
        <f>J134</f>
        <v>0</v>
      </c>
      <c r="K72" s="10"/>
      <c r="L72" s="149"/>
      <c r="S72" s="10"/>
      <c r="T72" s="10"/>
      <c r="U72" s="10"/>
      <c r="V72" s="10"/>
      <c r="W72" s="10"/>
      <c r="X72" s="10"/>
      <c r="Y72" s="10"/>
      <c r="Z72" s="10"/>
      <c r="AA72" s="10"/>
      <c r="AB72" s="10"/>
      <c r="AC72" s="10"/>
      <c r="AD72" s="10"/>
      <c r="AE72" s="10"/>
    </row>
    <row r="73" s="2" customFormat="1" ht="21.84" customHeight="1">
      <c r="A73" s="41"/>
      <c r="B73" s="42"/>
      <c r="C73" s="41"/>
      <c r="D73" s="41"/>
      <c r="E73" s="41"/>
      <c r="F73" s="41"/>
      <c r="G73" s="41"/>
      <c r="H73" s="41"/>
      <c r="I73" s="41"/>
      <c r="J73" s="41"/>
      <c r="K73" s="41"/>
      <c r="L73" s="129"/>
      <c r="S73" s="41"/>
      <c r="T73" s="41"/>
      <c r="U73" s="41"/>
      <c r="V73" s="41"/>
      <c r="W73" s="41"/>
      <c r="X73" s="41"/>
      <c r="Y73" s="41"/>
      <c r="Z73" s="41"/>
      <c r="AA73" s="41"/>
      <c r="AB73" s="41"/>
      <c r="AC73" s="41"/>
      <c r="AD73" s="41"/>
      <c r="AE73" s="41"/>
    </row>
    <row r="74" s="2" customFormat="1" ht="6.96" customHeight="1">
      <c r="A74" s="41"/>
      <c r="B74" s="58"/>
      <c r="C74" s="59"/>
      <c r="D74" s="59"/>
      <c r="E74" s="59"/>
      <c r="F74" s="59"/>
      <c r="G74" s="59"/>
      <c r="H74" s="59"/>
      <c r="I74" s="59"/>
      <c r="J74" s="59"/>
      <c r="K74" s="59"/>
      <c r="L74" s="129"/>
      <c r="S74" s="41"/>
      <c r="T74" s="41"/>
      <c r="U74" s="41"/>
      <c r="V74" s="41"/>
      <c r="W74" s="41"/>
      <c r="X74" s="41"/>
      <c r="Y74" s="41"/>
      <c r="Z74" s="41"/>
      <c r="AA74" s="41"/>
      <c r="AB74" s="41"/>
      <c r="AC74" s="41"/>
      <c r="AD74" s="41"/>
      <c r="AE74" s="41"/>
    </row>
    <row r="78" s="2" customFormat="1" ht="6.96" customHeight="1">
      <c r="A78" s="41"/>
      <c r="B78" s="60"/>
      <c r="C78" s="61"/>
      <c r="D78" s="61"/>
      <c r="E78" s="61"/>
      <c r="F78" s="61"/>
      <c r="G78" s="61"/>
      <c r="H78" s="61"/>
      <c r="I78" s="61"/>
      <c r="J78" s="61"/>
      <c r="K78" s="61"/>
      <c r="L78" s="129"/>
      <c r="S78" s="41"/>
      <c r="T78" s="41"/>
      <c r="U78" s="41"/>
      <c r="V78" s="41"/>
      <c r="W78" s="41"/>
      <c r="X78" s="41"/>
      <c r="Y78" s="41"/>
      <c r="Z78" s="41"/>
      <c r="AA78" s="41"/>
      <c r="AB78" s="41"/>
      <c r="AC78" s="41"/>
      <c r="AD78" s="41"/>
      <c r="AE78" s="41"/>
    </row>
    <row r="79" s="2" customFormat="1" ht="24.96" customHeight="1">
      <c r="A79" s="41"/>
      <c r="B79" s="42"/>
      <c r="C79" s="26" t="s">
        <v>314</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6.96" customHeight="1">
      <c r="A80" s="41"/>
      <c r="B80" s="42"/>
      <c r="C80" s="41"/>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12" customHeight="1">
      <c r="A81" s="41"/>
      <c r="B81" s="42"/>
      <c r="C81" s="35" t="s">
        <v>17</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26.25" customHeight="1">
      <c r="A82" s="41"/>
      <c r="B82" s="42"/>
      <c r="C82" s="41"/>
      <c r="D82" s="41"/>
      <c r="E82" s="127" t="str">
        <f>E7</f>
        <v>Revitalizace multimodálního uzlu ve Dvoře Králové nad Labem - etapa I-VI.</v>
      </c>
      <c r="F82" s="35"/>
      <c r="G82" s="35"/>
      <c r="H82" s="35"/>
      <c r="I82" s="41"/>
      <c r="J82" s="41"/>
      <c r="K82" s="41"/>
      <c r="L82" s="129"/>
      <c r="S82" s="41"/>
      <c r="T82" s="41"/>
      <c r="U82" s="41"/>
      <c r="V82" s="41"/>
      <c r="W82" s="41"/>
      <c r="X82" s="41"/>
      <c r="Y82" s="41"/>
      <c r="Z82" s="41"/>
      <c r="AA82" s="41"/>
      <c r="AB82" s="41"/>
      <c r="AC82" s="41"/>
      <c r="AD82" s="41"/>
      <c r="AE82" s="41"/>
    </row>
    <row r="83" s="1" customFormat="1" ht="12" customHeight="1">
      <c r="B83" s="25"/>
      <c r="C83" s="35" t="s">
        <v>301</v>
      </c>
      <c r="L83" s="25"/>
    </row>
    <row r="84" s="1" customFormat="1" ht="23.25" customHeight="1">
      <c r="B84" s="25"/>
      <c r="E84" s="127" t="s">
        <v>9410</v>
      </c>
      <c r="F84" s="1"/>
      <c r="G84" s="1"/>
      <c r="H84" s="1"/>
      <c r="L84" s="25"/>
    </row>
    <row r="85" s="1" customFormat="1" ht="12" customHeight="1">
      <c r="B85" s="25"/>
      <c r="C85" s="35" t="s">
        <v>303</v>
      </c>
      <c r="L85" s="25"/>
    </row>
    <row r="86" s="2" customFormat="1" ht="16.5" customHeight="1">
      <c r="A86" s="41"/>
      <c r="B86" s="42"/>
      <c r="C86" s="41"/>
      <c r="D86" s="41"/>
      <c r="E86" s="128" t="s">
        <v>419</v>
      </c>
      <c r="F86" s="41"/>
      <c r="G86" s="41"/>
      <c r="H86" s="41"/>
      <c r="I86" s="41"/>
      <c r="J86" s="41"/>
      <c r="K86" s="41"/>
      <c r="L86" s="129"/>
      <c r="S86" s="41"/>
      <c r="T86" s="41"/>
      <c r="U86" s="41"/>
      <c r="V86" s="41"/>
      <c r="W86" s="41"/>
      <c r="X86" s="41"/>
      <c r="Y86" s="41"/>
      <c r="Z86" s="41"/>
      <c r="AA86" s="41"/>
      <c r="AB86" s="41"/>
      <c r="AC86" s="41"/>
      <c r="AD86" s="41"/>
      <c r="AE86" s="41"/>
    </row>
    <row r="87" s="2" customFormat="1" ht="12" customHeight="1">
      <c r="A87" s="41"/>
      <c r="B87" s="42"/>
      <c r="C87" s="35" t="s">
        <v>1834</v>
      </c>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6.5" customHeight="1">
      <c r="A88" s="41"/>
      <c r="B88" s="42"/>
      <c r="C88" s="41"/>
      <c r="D88" s="41"/>
      <c r="E88" s="65" t="str">
        <f>E13</f>
        <v>22109P-IV - 300 Vodohospodářské objekty - etapa IV</v>
      </c>
      <c r="F88" s="41"/>
      <c r="G88" s="41"/>
      <c r="H88" s="41"/>
      <c r="I88" s="41"/>
      <c r="J88" s="41"/>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2" customHeight="1">
      <c r="A90" s="41"/>
      <c r="B90" s="42"/>
      <c r="C90" s="35" t="s">
        <v>21</v>
      </c>
      <c r="D90" s="41"/>
      <c r="E90" s="41"/>
      <c r="F90" s="30" t="str">
        <f>F16</f>
        <v xml:space="preserve"> </v>
      </c>
      <c r="G90" s="41"/>
      <c r="H90" s="41"/>
      <c r="I90" s="35" t="s">
        <v>23</v>
      </c>
      <c r="J90" s="67" t="str">
        <f>IF(J16="","",J16)</f>
        <v>26. 8. 2025</v>
      </c>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5.15" customHeight="1">
      <c r="A92" s="41"/>
      <c r="B92" s="42"/>
      <c r="C92" s="35" t="s">
        <v>25</v>
      </c>
      <c r="D92" s="41"/>
      <c r="E92" s="41"/>
      <c r="F92" s="30" t="str">
        <f>E19</f>
        <v xml:space="preserve"> </v>
      </c>
      <c r="G92" s="41"/>
      <c r="H92" s="41"/>
      <c r="I92" s="35" t="s">
        <v>30</v>
      </c>
      <c r="J92" s="39" t="str">
        <f>E25</f>
        <v>Grania s.r.o.</v>
      </c>
      <c r="K92" s="41"/>
      <c r="L92" s="129"/>
      <c r="S92" s="41"/>
      <c r="T92" s="41"/>
      <c r="U92" s="41"/>
      <c r="V92" s="41"/>
      <c r="W92" s="41"/>
      <c r="X92" s="41"/>
      <c r="Y92" s="41"/>
      <c r="Z92" s="41"/>
      <c r="AA92" s="41"/>
      <c r="AB92" s="41"/>
      <c r="AC92" s="41"/>
      <c r="AD92" s="41"/>
      <c r="AE92" s="41"/>
    </row>
    <row r="93" s="2" customFormat="1" ht="15.15" customHeight="1">
      <c r="A93" s="41"/>
      <c r="B93" s="42"/>
      <c r="C93" s="35" t="s">
        <v>28</v>
      </c>
      <c r="D93" s="41"/>
      <c r="E93" s="41"/>
      <c r="F93" s="30" t="str">
        <f>IF(E22="","",E22)</f>
        <v>Vyplň údaj</v>
      </c>
      <c r="G93" s="41"/>
      <c r="H93" s="41"/>
      <c r="I93" s="35" t="s">
        <v>32</v>
      </c>
      <c r="J93" s="39" t="str">
        <f>E28</f>
        <v>Ing. Vít Rous</v>
      </c>
      <c r="K93" s="41"/>
      <c r="L93" s="129"/>
      <c r="S93" s="41"/>
      <c r="T93" s="41"/>
      <c r="U93" s="41"/>
      <c r="V93" s="41"/>
      <c r="W93" s="41"/>
      <c r="X93" s="41"/>
      <c r="Y93" s="41"/>
      <c r="Z93" s="41"/>
      <c r="AA93" s="41"/>
      <c r="AB93" s="41"/>
      <c r="AC93" s="41"/>
      <c r="AD93" s="41"/>
      <c r="AE93" s="41"/>
    </row>
    <row r="94" s="2" customFormat="1" ht="10.32" customHeight="1">
      <c r="A94" s="41"/>
      <c r="B94" s="42"/>
      <c r="C94" s="41"/>
      <c r="D94" s="41"/>
      <c r="E94" s="41"/>
      <c r="F94" s="41"/>
      <c r="G94" s="41"/>
      <c r="H94" s="41"/>
      <c r="I94" s="41"/>
      <c r="J94" s="41"/>
      <c r="K94" s="41"/>
      <c r="L94" s="129"/>
      <c r="S94" s="41"/>
      <c r="T94" s="41"/>
      <c r="U94" s="41"/>
      <c r="V94" s="41"/>
      <c r="W94" s="41"/>
      <c r="X94" s="41"/>
      <c r="Y94" s="41"/>
      <c r="Z94" s="41"/>
      <c r="AA94" s="41"/>
      <c r="AB94" s="41"/>
      <c r="AC94" s="41"/>
      <c r="AD94" s="41"/>
      <c r="AE94" s="41"/>
    </row>
    <row r="95" s="11" customFormat="1" ht="29.28" customHeight="1">
      <c r="A95" s="153"/>
      <c r="B95" s="154"/>
      <c r="C95" s="155" t="s">
        <v>315</v>
      </c>
      <c r="D95" s="156" t="s">
        <v>54</v>
      </c>
      <c r="E95" s="156" t="s">
        <v>50</v>
      </c>
      <c r="F95" s="156" t="s">
        <v>51</v>
      </c>
      <c r="G95" s="156" t="s">
        <v>316</v>
      </c>
      <c r="H95" s="156" t="s">
        <v>317</v>
      </c>
      <c r="I95" s="156" t="s">
        <v>318</v>
      </c>
      <c r="J95" s="156" t="s">
        <v>309</v>
      </c>
      <c r="K95" s="157" t="s">
        <v>319</v>
      </c>
      <c r="L95" s="158"/>
      <c r="M95" s="83" t="s">
        <v>3</v>
      </c>
      <c r="N95" s="84" t="s">
        <v>39</v>
      </c>
      <c r="O95" s="84" t="s">
        <v>320</v>
      </c>
      <c r="P95" s="84" t="s">
        <v>321</v>
      </c>
      <c r="Q95" s="84" t="s">
        <v>322</v>
      </c>
      <c r="R95" s="84" t="s">
        <v>323</v>
      </c>
      <c r="S95" s="84" t="s">
        <v>324</v>
      </c>
      <c r="T95" s="85" t="s">
        <v>325</v>
      </c>
      <c r="U95" s="153"/>
      <c r="V95" s="153"/>
      <c r="W95" s="153"/>
      <c r="X95" s="153"/>
      <c r="Y95" s="153"/>
      <c r="Z95" s="153"/>
      <c r="AA95" s="153"/>
      <c r="AB95" s="153"/>
      <c r="AC95" s="153"/>
      <c r="AD95" s="153"/>
      <c r="AE95" s="153"/>
    </row>
    <row r="96" s="2" customFormat="1" ht="22.8" customHeight="1">
      <c r="A96" s="41"/>
      <c r="B96" s="42"/>
      <c r="C96" s="90" t="s">
        <v>326</v>
      </c>
      <c r="D96" s="41"/>
      <c r="E96" s="41"/>
      <c r="F96" s="41"/>
      <c r="G96" s="41"/>
      <c r="H96" s="41"/>
      <c r="I96" s="41"/>
      <c r="J96" s="159">
        <f>BK96</f>
        <v>0</v>
      </c>
      <c r="K96" s="41"/>
      <c r="L96" s="42"/>
      <c r="M96" s="86"/>
      <c r="N96" s="71"/>
      <c r="O96" s="87"/>
      <c r="P96" s="160">
        <f>P97</f>
        <v>0</v>
      </c>
      <c r="Q96" s="87"/>
      <c r="R96" s="160">
        <f>R97</f>
        <v>9.5849140000000013</v>
      </c>
      <c r="S96" s="87"/>
      <c r="T96" s="161">
        <f>T97</f>
        <v>0</v>
      </c>
      <c r="U96" s="41"/>
      <c r="V96" s="41"/>
      <c r="W96" s="41"/>
      <c r="X96" s="41"/>
      <c r="Y96" s="41"/>
      <c r="Z96" s="41"/>
      <c r="AA96" s="41"/>
      <c r="AB96" s="41"/>
      <c r="AC96" s="41"/>
      <c r="AD96" s="41"/>
      <c r="AE96" s="41"/>
      <c r="AT96" s="22" t="s">
        <v>68</v>
      </c>
      <c r="AU96" s="22" t="s">
        <v>310</v>
      </c>
      <c r="BK96" s="162">
        <f>BK97</f>
        <v>0</v>
      </c>
    </row>
    <row r="97" s="12" customFormat="1" ht="25.92" customHeight="1">
      <c r="A97" s="12"/>
      <c r="B97" s="163"/>
      <c r="C97" s="12"/>
      <c r="D97" s="164" t="s">
        <v>68</v>
      </c>
      <c r="E97" s="165" t="s">
        <v>434</v>
      </c>
      <c r="F97" s="165" t="s">
        <v>435</v>
      </c>
      <c r="G97" s="12"/>
      <c r="H97" s="12"/>
      <c r="I97" s="166"/>
      <c r="J97" s="167">
        <f>BK97</f>
        <v>0</v>
      </c>
      <c r="K97" s="12"/>
      <c r="L97" s="163"/>
      <c r="M97" s="168"/>
      <c r="N97" s="169"/>
      <c r="O97" s="169"/>
      <c r="P97" s="170">
        <f>P98+P109+P128+P134</f>
        <v>0</v>
      </c>
      <c r="Q97" s="169"/>
      <c r="R97" s="170">
        <f>R98+R109+R128+R134</f>
        <v>9.5849140000000013</v>
      </c>
      <c r="S97" s="169"/>
      <c r="T97" s="171">
        <f>T98+T109+T128+T134</f>
        <v>0</v>
      </c>
      <c r="U97" s="12"/>
      <c r="V97" s="12"/>
      <c r="W97" s="12"/>
      <c r="X97" s="12"/>
      <c r="Y97" s="12"/>
      <c r="Z97" s="12"/>
      <c r="AA97" s="12"/>
      <c r="AB97" s="12"/>
      <c r="AC97" s="12"/>
      <c r="AD97" s="12"/>
      <c r="AE97" s="12"/>
      <c r="AR97" s="164" t="s">
        <v>76</v>
      </c>
      <c r="AT97" s="172" t="s">
        <v>68</v>
      </c>
      <c r="AU97" s="172" t="s">
        <v>69</v>
      </c>
      <c r="AY97" s="164" t="s">
        <v>328</v>
      </c>
      <c r="BK97" s="173">
        <f>BK98+BK109+BK128+BK134</f>
        <v>0</v>
      </c>
    </row>
    <row r="98" s="12" customFormat="1" ht="22.8" customHeight="1">
      <c r="A98" s="12"/>
      <c r="B98" s="163"/>
      <c r="C98" s="12"/>
      <c r="D98" s="164" t="s">
        <v>68</v>
      </c>
      <c r="E98" s="174" t="s">
        <v>76</v>
      </c>
      <c r="F98" s="174" t="s">
        <v>436</v>
      </c>
      <c r="G98" s="12"/>
      <c r="H98" s="12"/>
      <c r="I98" s="166"/>
      <c r="J98" s="175">
        <f>BK98</f>
        <v>0</v>
      </c>
      <c r="K98" s="12"/>
      <c r="L98" s="163"/>
      <c r="M98" s="168"/>
      <c r="N98" s="169"/>
      <c r="O98" s="169"/>
      <c r="P98" s="170">
        <f>SUM(P99:P108)</f>
        <v>0</v>
      </c>
      <c r="Q98" s="169"/>
      <c r="R98" s="170">
        <f>SUM(R99:R108)</f>
        <v>0</v>
      </c>
      <c r="S98" s="169"/>
      <c r="T98" s="171">
        <f>SUM(T99:T108)</f>
        <v>0</v>
      </c>
      <c r="U98" s="12"/>
      <c r="V98" s="12"/>
      <c r="W98" s="12"/>
      <c r="X98" s="12"/>
      <c r="Y98" s="12"/>
      <c r="Z98" s="12"/>
      <c r="AA98" s="12"/>
      <c r="AB98" s="12"/>
      <c r="AC98" s="12"/>
      <c r="AD98" s="12"/>
      <c r="AE98" s="12"/>
      <c r="AR98" s="164" t="s">
        <v>76</v>
      </c>
      <c r="AT98" s="172" t="s">
        <v>68</v>
      </c>
      <c r="AU98" s="172" t="s">
        <v>76</v>
      </c>
      <c r="AY98" s="164" t="s">
        <v>328</v>
      </c>
      <c r="BK98" s="173">
        <f>SUM(BK99:BK108)</f>
        <v>0</v>
      </c>
    </row>
    <row r="99" s="2" customFormat="1" ht="49.05" customHeight="1">
      <c r="A99" s="41"/>
      <c r="B99" s="176"/>
      <c r="C99" s="177" t="s">
        <v>76</v>
      </c>
      <c r="D99" s="177" t="s">
        <v>331</v>
      </c>
      <c r="E99" s="178" t="s">
        <v>963</v>
      </c>
      <c r="F99" s="179" t="s">
        <v>964</v>
      </c>
      <c r="G99" s="180" t="s">
        <v>491</v>
      </c>
      <c r="H99" s="181">
        <v>27.149999999999999</v>
      </c>
      <c r="I99" s="182"/>
      <c r="J99" s="183">
        <f>ROUND(I99*H99,2)</f>
        <v>0</v>
      </c>
      <c r="K99" s="179" t="s">
        <v>335</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113</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113</v>
      </c>
      <c r="BM99" s="188" t="s">
        <v>9560</v>
      </c>
    </row>
    <row r="100" s="2" customFormat="1">
      <c r="A100" s="41"/>
      <c r="B100" s="42"/>
      <c r="C100" s="41"/>
      <c r="D100" s="190" t="s">
        <v>338</v>
      </c>
      <c r="E100" s="41"/>
      <c r="F100" s="191" t="s">
        <v>966</v>
      </c>
      <c r="G100" s="41"/>
      <c r="H100" s="41"/>
      <c r="I100" s="192"/>
      <c r="J100" s="41"/>
      <c r="K100" s="41"/>
      <c r="L100" s="42"/>
      <c r="M100" s="193"/>
      <c r="N100" s="194"/>
      <c r="O100" s="75"/>
      <c r="P100" s="75"/>
      <c r="Q100" s="75"/>
      <c r="R100" s="75"/>
      <c r="S100" s="75"/>
      <c r="T100" s="76"/>
      <c r="U100" s="41"/>
      <c r="V100" s="41"/>
      <c r="W100" s="41"/>
      <c r="X100" s="41"/>
      <c r="Y100" s="41"/>
      <c r="Z100" s="41"/>
      <c r="AA100" s="41"/>
      <c r="AB100" s="41"/>
      <c r="AC100" s="41"/>
      <c r="AD100" s="41"/>
      <c r="AE100" s="41"/>
      <c r="AT100" s="22" t="s">
        <v>338</v>
      </c>
      <c r="AU100" s="22" t="s">
        <v>79</v>
      </c>
    </row>
    <row r="101" s="2" customFormat="1" ht="62.7" customHeight="1">
      <c r="A101" s="41"/>
      <c r="B101" s="176"/>
      <c r="C101" s="177" t="s">
        <v>79</v>
      </c>
      <c r="D101" s="177" t="s">
        <v>331</v>
      </c>
      <c r="E101" s="178" t="s">
        <v>972</v>
      </c>
      <c r="F101" s="179" t="s">
        <v>973</v>
      </c>
      <c r="G101" s="180" t="s">
        <v>491</v>
      </c>
      <c r="H101" s="181">
        <v>27.149999999999999</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9561</v>
      </c>
    </row>
    <row r="102" s="2" customFormat="1">
      <c r="A102" s="41"/>
      <c r="B102" s="42"/>
      <c r="C102" s="41"/>
      <c r="D102" s="190" t="s">
        <v>338</v>
      </c>
      <c r="E102" s="41"/>
      <c r="F102" s="191" t="s">
        <v>975</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2" customFormat="1" ht="24.15" customHeight="1">
      <c r="A103" s="41"/>
      <c r="B103" s="176"/>
      <c r="C103" s="177" t="s">
        <v>87</v>
      </c>
      <c r="D103" s="177" t="s">
        <v>331</v>
      </c>
      <c r="E103" s="178" t="s">
        <v>978</v>
      </c>
      <c r="F103" s="179" t="s">
        <v>979</v>
      </c>
      <c r="G103" s="180" t="s">
        <v>491</v>
      </c>
      <c r="H103" s="181">
        <v>9.0500000000000007</v>
      </c>
      <c r="I103" s="182"/>
      <c r="J103" s="183">
        <f>ROUND(I103*H103,2)</f>
        <v>0</v>
      </c>
      <c r="K103" s="179" t="s">
        <v>335</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9562</v>
      </c>
    </row>
    <row r="104" s="2" customFormat="1">
      <c r="A104" s="41"/>
      <c r="B104" s="42"/>
      <c r="C104" s="41"/>
      <c r="D104" s="190" t="s">
        <v>338</v>
      </c>
      <c r="E104" s="41"/>
      <c r="F104" s="191" t="s">
        <v>981</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3" customFormat="1">
      <c r="A105" s="13"/>
      <c r="B105" s="201"/>
      <c r="C105" s="13"/>
      <c r="D105" s="195" t="s">
        <v>442</v>
      </c>
      <c r="E105" s="202" t="s">
        <v>3</v>
      </c>
      <c r="F105" s="203" t="s">
        <v>9563</v>
      </c>
      <c r="G105" s="13"/>
      <c r="H105" s="204">
        <v>9.0500000000000007</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79</v>
      </c>
      <c r="AV105" s="13" t="s">
        <v>79</v>
      </c>
      <c r="AW105" s="13" t="s">
        <v>31</v>
      </c>
      <c r="AX105" s="13" t="s">
        <v>76</v>
      </c>
      <c r="AY105" s="202" t="s">
        <v>328</v>
      </c>
    </row>
    <row r="106" s="2" customFormat="1" ht="44.25" customHeight="1">
      <c r="A106" s="41"/>
      <c r="B106" s="176"/>
      <c r="C106" s="177" t="s">
        <v>113</v>
      </c>
      <c r="D106" s="177" t="s">
        <v>331</v>
      </c>
      <c r="E106" s="178" t="s">
        <v>983</v>
      </c>
      <c r="F106" s="179" t="s">
        <v>984</v>
      </c>
      <c r="G106" s="180" t="s">
        <v>491</v>
      </c>
      <c r="H106" s="181">
        <v>27.149999999999999</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9564</v>
      </c>
    </row>
    <row r="107" s="2" customFormat="1">
      <c r="A107" s="41"/>
      <c r="B107" s="42"/>
      <c r="C107" s="41"/>
      <c r="D107" s="190" t="s">
        <v>338</v>
      </c>
      <c r="E107" s="41"/>
      <c r="F107" s="191" t="s">
        <v>986</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13" customFormat="1">
      <c r="A108" s="13"/>
      <c r="B108" s="201"/>
      <c r="C108" s="13"/>
      <c r="D108" s="195" t="s">
        <v>442</v>
      </c>
      <c r="E108" s="202" t="s">
        <v>3</v>
      </c>
      <c r="F108" s="203" t="s">
        <v>9565</v>
      </c>
      <c r="G108" s="13"/>
      <c r="H108" s="204">
        <v>27.149999999999999</v>
      </c>
      <c r="I108" s="205"/>
      <c r="J108" s="13"/>
      <c r="K108" s="13"/>
      <c r="L108" s="201"/>
      <c r="M108" s="206"/>
      <c r="N108" s="207"/>
      <c r="O108" s="207"/>
      <c r="P108" s="207"/>
      <c r="Q108" s="207"/>
      <c r="R108" s="207"/>
      <c r="S108" s="207"/>
      <c r="T108" s="208"/>
      <c r="U108" s="13"/>
      <c r="V108" s="13"/>
      <c r="W108" s="13"/>
      <c r="X108" s="13"/>
      <c r="Y108" s="13"/>
      <c r="Z108" s="13"/>
      <c r="AA108" s="13"/>
      <c r="AB108" s="13"/>
      <c r="AC108" s="13"/>
      <c r="AD108" s="13"/>
      <c r="AE108" s="13"/>
      <c r="AT108" s="202" t="s">
        <v>442</v>
      </c>
      <c r="AU108" s="202" t="s">
        <v>79</v>
      </c>
      <c r="AV108" s="13" t="s">
        <v>79</v>
      </c>
      <c r="AW108" s="13" t="s">
        <v>31</v>
      </c>
      <c r="AX108" s="13" t="s">
        <v>76</v>
      </c>
      <c r="AY108" s="202" t="s">
        <v>328</v>
      </c>
    </row>
    <row r="109" s="12" customFormat="1" ht="22.8" customHeight="1">
      <c r="A109" s="12"/>
      <c r="B109" s="163"/>
      <c r="C109" s="12"/>
      <c r="D109" s="164" t="s">
        <v>68</v>
      </c>
      <c r="E109" s="174" t="s">
        <v>79</v>
      </c>
      <c r="F109" s="174" t="s">
        <v>525</v>
      </c>
      <c r="G109" s="12"/>
      <c r="H109" s="12"/>
      <c r="I109" s="166"/>
      <c r="J109" s="175">
        <f>BK109</f>
        <v>0</v>
      </c>
      <c r="K109" s="12"/>
      <c r="L109" s="163"/>
      <c r="M109" s="168"/>
      <c r="N109" s="169"/>
      <c r="O109" s="169"/>
      <c r="P109" s="170">
        <f>SUM(P110:P127)</f>
        <v>0</v>
      </c>
      <c r="Q109" s="169"/>
      <c r="R109" s="170">
        <f>SUM(R110:R127)</f>
        <v>9.2983800000000016</v>
      </c>
      <c r="S109" s="169"/>
      <c r="T109" s="171">
        <f>SUM(T110:T127)</f>
        <v>0</v>
      </c>
      <c r="U109" s="12"/>
      <c r="V109" s="12"/>
      <c r="W109" s="12"/>
      <c r="X109" s="12"/>
      <c r="Y109" s="12"/>
      <c r="Z109" s="12"/>
      <c r="AA109" s="12"/>
      <c r="AB109" s="12"/>
      <c r="AC109" s="12"/>
      <c r="AD109" s="12"/>
      <c r="AE109" s="12"/>
      <c r="AR109" s="164" t="s">
        <v>76</v>
      </c>
      <c r="AT109" s="172" t="s">
        <v>68</v>
      </c>
      <c r="AU109" s="172" t="s">
        <v>76</v>
      </c>
      <c r="AY109" s="164" t="s">
        <v>328</v>
      </c>
      <c r="BK109" s="173">
        <f>SUM(BK110:BK127)</f>
        <v>0</v>
      </c>
    </row>
    <row r="110" s="2" customFormat="1" ht="24.15" customHeight="1">
      <c r="A110" s="41"/>
      <c r="B110" s="176"/>
      <c r="C110" s="177" t="s">
        <v>138</v>
      </c>
      <c r="D110" s="177" t="s">
        <v>331</v>
      </c>
      <c r="E110" s="178" t="s">
        <v>1000</v>
      </c>
      <c r="F110" s="179" t="s">
        <v>1001</v>
      </c>
      <c r="G110" s="180" t="s">
        <v>439</v>
      </c>
      <c r="H110" s="181">
        <v>41.799999999999997</v>
      </c>
      <c r="I110" s="182"/>
      <c r="J110" s="183">
        <f>ROUND(I110*H110,2)</f>
        <v>0</v>
      </c>
      <c r="K110" s="179" t="s">
        <v>335</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9566</v>
      </c>
    </row>
    <row r="111" s="2" customFormat="1">
      <c r="A111" s="41"/>
      <c r="B111" s="42"/>
      <c r="C111" s="41"/>
      <c r="D111" s="190" t="s">
        <v>338</v>
      </c>
      <c r="E111" s="41"/>
      <c r="F111" s="191" t="s">
        <v>1003</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2" customFormat="1" ht="16.5" customHeight="1">
      <c r="A112" s="41"/>
      <c r="B112" s="176"/>
      <c r="C112" s="224" t="s">
        <v>150</v>
      </c>
      <c r="D112" s="224" t="s">
        <v>539</v>
      </c>
      <c r="E112" s="225" t="s">
        <v>1004</v>
      </c>
      <c r="F112" s="226" t="s">
        <v>1005</v>
      </c>
      <c r="G112" s="227" t="s">
        <v>439</v>
      </c>
      <c r="H112" s="228">
        <v>41.799999999999997</v>
      </c>
      <c r="I112" s="229"/>
      <c r="J112" s="230">
        <f>ROUND(I112*H112,2)</f>
        <v>0</v>
      </c>
      <c r="K112" s="226" t="s">
        <v>335</v>
      </c>
      <c r="L112" s="231"/>
      <c r="M112" s="232" t="s">
        <v>3</v>
      </c>
      <c r="N112" s="233" t="s">
        <v>40</v>
      </c>
      <c r="O112" s="75"/>
      <c r="P112" s="186">
        <f>O112*H112</f>
        <v>0</v>
      </c>
      <c r="Q112" s="186">
        <v>0.00069999999999999999</v>
      </c>
      <c r="R112" s="186">
        <f>Q112*H112</f>
        <v>0.029259999999999998</v>
      </c>
      <c r="S112" s="186">
        <v>0</v>
      </c>
      <c r="T112" s="187">
        <f>S112*H112</f>
        <v>0</v>
      </c>
      <c r="U112" s="41"/>
      <c r="V112" s="41"/>
      <c r="W112" s="41"/>
      <c r="X112" s="41"/>
      <c r="Y112" s="41"/>
      <c r="Z112" s="41"/>
      <c r="AA112" s="41"/>
      <c r="AB112" s="41"/>
      <c r="AC112" s="41"/>
      <c r="AD112" s="41"/>
      <c r="AE112" s="41"/>
      <c r="AR112" s="188" t="s">
        <v>171</v>
      </c>
      <c r="AT112" s="188" t="s">
        <v>539</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9567</v>
      </c>
    </row>
    <row r="113" s="2" customFormat="1" ht="90" customHeight="1">
      <c r="A113" s="41"/>
      <c r="B113" s="176"/>
      <c r="C113" s="177" t="s">
        <v>168</v>
      </c>
      <c r="D113" s="177" t="s">
        <v>331</v>
      </c>
      <c r="E113" s="178" t="s">
        <v>1007</v>
      </c>
      <c r="F113" s="179" t="s">
        <v>1008</v>
      </c>
      <c r="G113" s="180" t="s">
        <v>491</v>
      </c>
      <c r="H113" s="181">
        <v>16.800000000000001</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9568</v>
      </c>
    </row>
    <row r="114" s="13" customFormat="1">
      <c r="A114" s="13"/>
      <c r="B114" s="201"/>
      <c r="C114" s="13"/>
      <c r="D114" s="195" t="s">
        <v>442</v>
      </c>
      <c r="E114" s="202" t="s">
        <v>3</v>
      </c>
      <c r="F114" s="203" t="s">
        <v>9569</v>
      </c>
      <c r="G114" s="13"/>
      <c r="H114" s="204">
        <v>16.800000000000001</v>
      </c>
      <c r="I114" s="205"/>
      <c r="J114" s="13"/>
      <c r="K114" s="13"/>
      <c r="L114" s="201"/>
      <c r="M114" s="206"/>
      <c r="N114" s="207"/>
      <c r="O114" s="207"/>
      <c r="P114" s="207"/>
      <c r="Q114" s="207"/>
      <c r="R114" s="207"/>
      <c r="S114" s="207"/>
      <c r="T114" s="208"/>
      <c r="U114" s="13"/>
      <c r="V114" s="13"/>
      <c r="W114" s="13"/>
      <c r="X114" s="13"/>
      <c r="Y114" s="13"/>
      <c r="Z114" s="13"/>
      <c r="AA114" s="13"/>
      <c r="AB114" s="13"/>
      <c r="AC114" s="13"/>
      <c r="AD114" s="13"/>
      <c r="AE114" s="13"/>
      <c r="AT114" s="202" t="s">
        <v>442</v>
      </c>
      <c r="AU114" s="202" t="s">
        <v>79</v>
      </c>
      <c r="AV114" s="13" t="s">
        <v>79</v>
      </c>
      <c r="AW114" s="13" t="s">
        <v>31</v>
      </c>
      <c r="AX114" s="13" t="s">
        <v>76</v>
      </c>
      <c r="AY114" s="202" t="s">
        <v>328</v>
      </c>
    </row>
    <row r="115" s="2" customFormat="1" ht="44.25" customHeight="1">
      <c r="A115" s="41"/>
      <c r="B115" s="176"/>
      <c r="C115" s="177" t="s">
        <v>171</v>
      </c>
      <c r="D115" s="177" t="s">
        <v>331</v>
      </c>
      <c r="E115" s="178" t="s">
        <v>1011</v>
      </c>
      <c r="F115" s="179" t="s">
        <v>1012</v>
      </c>
      <c r="G115" s="180" t="s">
        <v>491</v>
      </c>
      <c r="H115" s="181">
        <v>25</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9570</v>
      </c>
    </row>
    <row r="116" s="2" customFormat="1">
      <c r="A116" s="41"/>
      <c r="B116" s="42"/>
      <c r="C116" s="41"/>
      <c r="D116" s="190" t="s">
        <v>338</v>
      </c>
      <c r="E116" s="41"/>
      <c r="F116" s="191" t="s">
        <v>1014</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13" customFormat="1">
      <c r="A117" s="13"/>
      <c r="B117" s="201"/>
      <c r="C117" s="13"/>
      <c r="D117" s="195" t="s">
        <v>442</v>
      </c>
      <c r="E117" s="202" t="s">
        <v>3</v>
      </c>
      <c r="F117" s="203" t="s">
        <v>473</v>
      </c>
      <c r="G117" s="13"/>
      <c r="H117" s="204">
        <v>25</v>
      </c>
      <c r="I117" s="205"/>
      <c r="J117" s="13"/>
      <c r="K117" s="13"/>
      <c r="L117" s="201"/>
      <c r="M117" s="206"/>
      <c r="N117" s="207"/>
      <c r="O117" s="207"/>
      <c r="P117" s="207"/>
      <c r="Q117" s="207"/>
      <c r="R117" s="207"/>
      <c r="S117" s="207"/>
      <c r="T117" s="208"/>
      <c r="U117" s="13"/>
      <c r="V117" s="13"/>
      <c r="W117" s="13"/>
      <c r="X117" s="13"/>
      <c r="Y117" s="13"/>
      <c r="Z117" s="13"/>
      <c r="AA117" s="13"/>
      <c r="AB117" s="13"/>
      <c r="AC117" s="13"/>
      <c r="AD117" s="13"/>
      <c r="AE117" s="13"/>
      <c r="AT117" s="202" t="s">
        <v>442</v>
      </c>
      <c r="AU117" s="202" t="s">
        <v>79</v>
      </c>
      <c r="AV117" s="13" t="s">
        <v>79</v>
      </c>
      <c r="AW117" s="13" t="s">
        <v>31</v>
      </c>
      <c r="AX117" s="13" t="s">
        <v>76</v>
      </c>
      <c r="AY117" s="202" t="s">
        <v>328</v>
      </c>
    </row>
    <row r="118" s="2" customFormat="1" ht="24.15" customHeight="1">
      <c r="A118" s="41"/>
      <c r="B118" s="176"/>
      <c r="C118" s="177" t="s">
        <v>183</v>
      </c>
      <c r="D118" s="177" t="s">
        <v>331</v>
      </c>
      <c r="E118" s="178" t="s">
        <v>1016</v>
      </c>
      <c r="F118" s="179" t="s">
        <v>1017</v>
      </c>
      <c r="G118" s="180" t="s">
        <v>476</v>
      </c>
      <c r="H118" s="181">
        <v>7</v>
      </c>
      <c r="I118" s="182"/>
      <c r="J118" s="183">
        <f>ROUND(I118*H118,2)</f>
        <v>0</v>
      </c>
      <c r="K118" s="179" t="s">
        <v>335</v>
      </c>
      <c r="L118" s="42"/>
      <c r="M118" s="184" t="s">
        <v>3</v>
      </c>
      <c r="N118" s="185" t="s">
        <v>40</v>
      </c>
      <c r="O118" s="75"/>
      <c r="P118" s="186">
        <f>O118*H118</f>
        <v>0</v>
      </c>
      <c r="Q118" s="186">
        <v>0.00116</v>
      </c>
      <c r="R118" s="186">
        <f>Q118*H118</f>
        <v>0.0081200000000000005</v>
      </c>
      <c r="S118" s="186">
        <v>0</v>
      </c>
      <c r="T118" s="187">
        <f>S118*H118</f>
        <v>0</v>
      </c>
      <c r="U118" s="41"/>
      <c r="V118" s="41"/>
      <c r="W118" s="41"/>
      <c r="X118" s="41"/>
      <c r="Y118" s="41"/>
      <c r="Z118" s="41"/>
      <c r="AA118" s="41"/>
      <c r="AB118" s="41"/>
      <c r="AC118" s="41"/>
      <c r="AD118" s="41"/>
      <c r="AE118" s="41"/>
      <c r="AR118" s="188" t="s">
        <v>113</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9571</v>
      </c>
    </row>
    <row r="119" s="2" customFormat="1">
      <c r="A119" s="41"/>
      <c r="B119" s="42"/>
      <c r="C119" s="41"/>
      <c r="D119" s="190" t="s">
        <v>338</v>
      </c>
      <c r="E119" s="41"/>
      <c r="F119" s="191" t="s">
        <v>1019</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338</v>
      </c>
      <c r="AU119" s="22" t="s">
        <v>79</v>
      </c>
    </row>
    <row r="120" s="13" customFormat="1">
      <c r="A120" s="13"/>
      <c r="B120" s="201"/>
      <c r="C120" s="13"/>
      <c r="D120" s="195" t="s">
        <v>442</v>
      </c>
      <c r="E120" s="202" t="s">
        <v>3</v>
      </c>
      <c r="F120" s="203" t="s">
        <v>168</v>
      </c>
      <c r="G120" s="13"/>
      <c r="H120" s="204">
        <v>7</v>
      </c>
      <c r="I120" s="205"/>
      <c r="J120" s="13"/>
      <c r="K120" s="13"/>
      <c r="L120" s="201"/>
      <c r="M120" s="206"/>
      <c r="N120" s="207"/>
      <c r="O120" s="207"/>
      <c r="P120" s="207"/>
      <c r="Q120" s="207"/>
      <c r="R120" s="207"/>
      <c r="S120" s="207"/>
      <c r="T120" s="208"/>
      <c r="U120" s="13"/>
      <c r="V120" s="13"/>
      <c r="W120" s="13"/>
      <c r="X120" s="13"/>
      <c r="Y120" s="13"/>
      <c r="Z120" s="13"/>
      <c r="AA120" s="13"/>
      <c r="AB120" s="13"/>
      <c r="AC120" s="13"/>
      <c r="AD120" s="13"/>
      <c r="AE120" s="13"/>
      <c r="AT120" s="202" t="s">
        <v>442</v>
      </c>
      <c r="AU120" s="202" t="s">
        <v>79</v>
      </c>
      <c r="AV120" s="13" t="s">
        <v>79</v>
      </c>
      <c r="AW120" s="13" t="s">
        <v>31</v>
      </c>
      <c r="AX120" s="13" t="s">
        <v>76</v>
      </c>
      <c r="AY120" s="202" t="s">
        <v>328</v>
      </c>
    </row>
    <row r="121" s="2" customFormat="1" ht="37.8" customHeight="1">
      <c r="A121" s="41"/>
      <c r="B121" s="176"/>
      <c r="C121" s="177" t="s">
        <v>235</v>
      </c>
      <c r="D121" s="177" t="s">
        <v>331</v>
      </c>
      <c r="E121" s="178" t="s">
        <v>1029</v>
      </c>
      <c r="F121" s="179" t="s">
        <v>1030</v>
      </c>
      <c r="G121" s="180" t="s">
        <v>491</v>
      </c>
      <c r="H121" s="181">
        <v>4.2000000000000002</v>
      </c>
      <c r="I121" s="182"/>
      <c r="J121" s="183">
        <f>ROUND(I121*H121,2)</f>
        <v>0</v>
      </c>
      <c r="K121" s="179" t="s">
        <v>335</v>
      </c>
      <c r="L121" s="42"/>
      <c r="M121" s="184" t="s">
        <v>3</v>
      </c>
      <c r="N121" s="185" t="s">
        <v>40</v>
      </c>
      <c r="O121" s="75"/>
      <c r="P121" s="186">
        <f>O121*H121</f>
        <v>0</v>
      </c>
      <c r="Q121" s="186">
        <v>2.2050000000000001</v>
      </c>
      <c r="R121" s="186">
        <f>Q121*H121</f>
        <v>9.261000000000001</v>
      </c>
      <c r="S121" s="186">
        <v>0</v>
      </c>
      <c r="T121" s="187">
        <f>S121*H121</f>
        <v>0</v>
      </c>
      <c r="U121" s="41"/>
      <c r="V121" s="41"/>
      <c r="W121" s="41"/>
      <c r="X121" s="41"/>
      <c r="Y121" s="41"/>
      <c r="Z121" s="41"/>
      <c r="AA121" s="41"/>
      <c r="AB121" s="41"/>
      <c r="AC121" s="41"/>
      <c r="AD121" s="41"/>
      <c r="AE121" s="41"/>
      <c r="AR121" s="188" t="s">
        <v>113</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9572</v>
      </c>
    </row>
    <row r="122" s="2" customFormat="1">
      <c r="A122" s="41"/>
      <c r="B122" s="42"/>
      <c r="C122" s="41"/>
      <c r="D122" s="190" t="s">
        <v>338</v>
      </c>
      <c r="E122" s="41"/>
      <c r="F122" s="191" t="s">
        <v>1032</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79</v>
      </c>
    </row>
    <row r="123" s="15" customFormat="1">
      <c r="A123" s="15"/>
      <c r="B123" s="217"/>
      <c r="C123" s="15"/>
      <c r="D123" s="195" t="s">
        <v>442</v>
      </c>
      <c r="E123" s="218" t="s">
        <v>3</v>
      </c>
      <c r="F123" s="219" t="s">
        <v>9227</v>
      </c>
      <c r="G123" s="15"/>
      <c r="H123" s="218" t="s">
        <v>3</v>
      </c>
      <c r="I123" s="220"/>
      <c r="J123" s="15"/>
      <c r="K123" s="15"/>
      <c r="L123" s="217"/>
      <c r="M123" s="221"/>
      <c r="N123" s="222"/>
      <c r="O123" s="222"/>
      <c r="P123" s="222"/>
      <c r="Q123" s="222"/>
      <c r="R123" s="222"/>
      <c r="S123" s="222"/>
      <c r="T123" s="223"/>
      <c r="U123" s="15"/>
      <c r="V123" s="15"/>
      <c r="W123" s="15"/>
      <c r="X123" s="15"/>
      <c r="Y123" s="15"/>
      <c r="Z123" s="15"/>
      <c r="AA123" s="15"/>
      <c r="AB123" s="15"/>
      <c r="AC123" s="15"/>
      <c r="AD123" s="15"/>
      <c r="AE123" s="15"/>
      <c r="AT123" s="218" t="s">
        <v>442</v>
      </c>
      <c r="AU123" s="218" t="s">
        <v>79</v>
      </c>
      <c r="AV123" s="15" t="s">
        <v>76</v>
      </c>
      <c r="AW123" s="15" t="s">
        <v>31</v>
      </c>
      <c r="AX123" s="15" t="s">
        <v>69</v>
      </c>
      <c r="AY123" s="218" t="s">
        <v>328</v>
      </c>
    </row>
    <row r="124" s="13" customFormat="1">
      <c r="A124" s="13"/>
      <c r="B124" s="201"/>
      <c r="C124" s="13"/>
      <c r="D124" s="195" t="s">
        <v>442</v>
      </c>
      <c r="E124" s="202" t="s">
        <v>3</v>
      </c>
      <c r="F124" s="203" t="s">
        <v>9573</v>
      </c>
      <c r="G124" s="13"/>
      <c r="H124" s="204">
        <v>2.1000000000000001</v>
      </c>
      <c r="I124" s="205"/>
      <c r="J124" s="13"/>
      <c r="K124" s="13"/>
      <c r="L124" s="201"/>
      <c r="M124" s="206"/>
      <c r="N124" s="207"/>
      <c r="O124" s="207"/>
      <c r="P124" s="207"/>
      <c r="Q124" s="207"/>
      <c r="R124" s="207"/>
      <c r="S124" s="207"/>
      <c r="T124" s="208"/>
      <c r="U124" s="13"/>
      <c r="V124" s="13"/>
      <c r="W124" s="13"/>
      <c r="X124" s="13"/>
      <c r="Y124" s="13"/>
      <c r="Z124" s="13"/>
      <c r="AA124" s="13"/>
      <c r="AB124" s="13"/>
      <c r="AC124" s="13"/>
      <c r="AD124" s="13"/>
      <c r="AE124" s="13"/>
      <c r="AT124" s="202" t="s">
        <v>442</v>
      </c>
      <c r="AU124" s="202" t="s">
        <v>79</v>
      </c>
      <c r="AV124" s="13" t="s">
        <v>79</v>
      </c>
      <c r="AW124" s="13" t="s">
        <v>31</v>
      </c>
      <c r="AX124" s="13" t="s">
        <v>69</v>
      </c>
      <c r="AY124" s="202" t="s">
        <v>328</v>
      </c>
    </row>
    <row r="125" s="15" customFormat="1">
      <c r="A125" s="15"/>
      <c r="B125" s="217"/>
      <c r="C125" s="15"/>
      <c r="D125" s="195" t="s">
        <v>442</v>
      </c>
      <c r="E125" s="218" t="s">
        <v>3</v>
      </c>
      <c r="F125" s="219" t="s">
        <v>9229</v>
      </c>
      <c r="G125" s="15"/>
      <c r="H125" s="218" t="s">
        <v>3</v>
      </c>
      <c r="I125" s="220"/>
      <c r="J125" s="15"/>
      <c r="K125" s="15"/>
      <c r="L125" s="217"/>
      <c r="M125" s="221"/>
      <c r="N125" s="222"/>
      <c r="O125" s="222"/>
      <c r="P125" s="222"/>
      <c r="Q125" s="222"/>
      <c r="R125" s="222"/>
      <c r="S125" s="222"/>
      <c r="T125" s="223"/>
      <c r="U125" s="15"/>
      <c r="V125" s="15"/>
      <c r="W125" s="15"/>
      <c r="X125" s="15"/>
      <c r="Y125" s="15"/>
      <c r="Z125" s="15"/>
      <c r="AA125" s="15"/>
      <c r="AB125" s="15"/>
      <c r="AC125" s="15"/>
      <c r="AD125" s="15"/>
      <c r="AE125" s="15"/>
      <c r="AT125" s="218" t="s">
        <v>442</v>
      </c>
      <c r="AU125" s="218" t="s">
        <v>79</v>
      </c>
      <c r="AV125" s="15" t="s">
        <v>76</v>
      </c>
      <c r="AW125" s="15" t="s">
        <v>31</v>
      </c>
      <c r="AX125" s="15" t="s">
        <v>69</v>
      </c>
      <c r="AY125" s="218" t="s">
        <v>328</v>
      </c>
    </row>
    <row r="126" s="13" customFormat="1">
      <c r="A126" s="13"/>
      <c r="B126" s="201"/>
      <c r="C126" s="13"/>
      <c r="D126" s="195" t="s">
        <v>442</v>
      </c>
      <c r="E126" s="202" t="s">
        <v>3</v>
      </c>
      <c r="F126" s="203" t="s">
        <v>9573</v>
      </c>
      <c r="G126" s="13"/>
      <c r="H126" s="204">
        <v>2.1000000000000001</v>
      </c>
      <c r="I126" s="205"/>
      <c r="J126" s="13"/>
      <c r="K126" s="13"/>
      <c r="L126" s="201"/>
      <c r="M126" s="206"/>
      <c r="N126" s="207"/>
      <c r="O126" s="207"/>
      <c r="P126" s="207"/>
      <c r="Q126" s="207"/>
      <c r="R126" s="207"/>
      <c r="S126" s="207"/>
      <c r="T126" s="208"/>
      <c r="U126" s="13"/>
      <c r="V126" s="13"/>
      <c r="W126" s="13"/>
      <c r="X126" s="13"/>
      <c r="Y126" s="13"/>
      <c r="Z126" s="13"/>
      <c r="AA126" s="13"/>
      <c r="AB126" s="13"/>
      <c r="AC126" s="13"/>
      <c r="AD126" s="13"/>
      <c r="AE126" s="13"/>
      <c r="AT126" s="202" t="s">
        <v>442</v>
      </c>
      <c r="AU126" s="202" t="s">
        <v>79</v>
      </c>
      <c r="AV126" s="13" t="s">
        <v>79</v>
      </c>
      <c r="AW126" s="13" t="s">
        <v>31</v>
      </c>
      <c r="AX126" s="13" t="s">
        <v>69</v>
      </c>
      <c r="AY126" s="202" t="s">
        <v>328</v>
      </c>
    </row>
    <row r="127" s="14" customFormat="1">
      <c r="A127" s="14"/>
      <c r="B127" s="209"/>
      <c r="C127" s="14"/>
      <c r="D127" s="195" t="s">
        <v>442</v>
      </c>
      <c r="E127" s="210" t="s">
        <v>3</v>
      </c>
      <c r="F127" s="211" t="s">
        <v>452</v>
      </c>
      <c r="G127" s="14"/>
      <c r="H127" s="212">
        <v>4.2000000000000002</v>
      </c>
      <c r="I127" s="213"/>
      <c r="J127" s="14"/>
      <c r="K127" s="14"/>
      <c r="L127" s="209"/>
      <c r="M127" s="214"/>
      <c r="N127" s="215"/>
      <c r="O127" s="215"/>
      <c r="P127" s="215"/>
      <c r="Q127" s="215"/>
      <c r="R127" s="215"/>
      <c r="S127" s="215"/>
      <c r="T127" s="216"/>
      <c r="U127" s="14"/>
      <c r="V127" s="14"/>
      <c r="W127" s="14"/>
      <c r="X127" s="14"/>
      <c r="Y127" s="14"/>
      <c r="Z127" s="14"/>
      <c r="AA127" s="14"/>
      <c r="AB127" s="14"/>
      <c r="AC127" s="14"/>
      <c r="AD127" s="14"/>
      <c r="AE127" s="14"/>
      <c r="AT127" s="210" t="s">
        <v>442</v>
      </c>
      <c r="AU127" s="210" t="s">
        <v>79</v>
      </c>
      <c r="AV127" s="14" t="s">
        <v>113</v>
      </c>
      <c r="AW127" s="14" t="s">
        <v>31</v>
      </c>
      <c r="AX127" s="14" t="s">
        <v>76</v>
      </c>
      <c r="AY127" s="210" t="s">
        <v>328</v>
      </c>
    </row>
    <row r="128" s="12" customFormat="1" ht="22.8" customHeight="1">
      <c r="A128" s="12"/>
      <c r="B128" s="163"/>
      <c r="C128" s="12"/>
      <c r="D128" s="164" t="s">
        <v>68</v>
      </c>
      <c r="E128" s="174" t="s">
        <v>171</v>
      </c>
      <c r="F128" s="174" t="s">
        <v>1082</v>
      </c>
      <c r="G128" s="12"/>
      <c r="H128" s="12"/>
      <c r="I128" s="166"/>
      <c r="J128" s="175">
        <f>BK128</f>
        <v>0</v>
      </c>
      <c r="K128" s="12"/>
      <c r="L128" s="163"/>
      <c r="M128" s="168"/>
      <c r="N128" s="169"/>
      <c r="O128" s="169"/>
      <c r="P128" s="170">
        <f>SUM(P129:P133)</f>
        <v>0</v>
      </c>
      <c r="Q128" s="169"/>
      <c r="R128" s="170">
        <f>SUM(R129:R133)</f>
        <v>0.28653400000000001</v>
      </c>
      <c r="S128" s="169"/>
      <c r="T128" s="171">
        <f>SUM(T129:T133)</f>
        <v>0</v>
      </c>
      <c r="U128" s="12"/>
      <c r="V128" s="12"/>
      <c r="W128" s="12"/>
      <c r="X128" s="12"/>
      <c r="Y128" s="12"/>
      <c r="Z128" s="12"/>
      <c r="AA128" s="12"/>
      <c r="AB128" s="12"/>
      <c r="AC128" s="12"/>
      <c r="AD128" s="12"/>
      <c r="AE128" s="12"/>
      <c r="AR128" s="164" t="s">
        <v>76</v>
      </c>
      <c r="AT128" s="172" t="s">
        <v>68</v>
      </c>
      <c r="AU128" s="172" t="s">
        <v>76</v>
      </c>
      <c r="AY128" s="164" t="s">
        <v>328</v>
      </c>
      <c r="BK128" s="173">
        <f>SUM(BK129:BK133)</f>
        <v>0</v>
      </c>
    </row>
    <row r="129" s="2" customFormat="1" ht="44.25" customHeight="1">
      <c r="A129" s="41"/>
      <c r="B129" s="176"/>
      <c r="C129" s="177" t="s">
        <v>239</v>
      </c>
      <c r="D129" s="177" t="s">
        <v>331</v>
      </c>
      <c r="E129" s="178" t="s">
        <v>1092</v>
      </c>
      <c r="F129" s="179" t="s">
        <v>1093</v>
      </c>
      <c r="G129" s="180" t="s">
        <v>476</v>
      </c>
      <c r="H129" s="181">
        <v>6.4000000000000004</v>
      </c>
      <c r="I129" s="182"/>
      <c r="J129" s="183">
        <f>ROUND(I129*H129,2)</f>
        <v>0</v>
      </c>
      <c r="K129" s="179" t="s">
        <v>3</v>
      </c>
      <c r="L129" s="42"/>
      <c r="M129" s="184" t="s">
        <v>3</v>
      </c>
      <c r="N129" s="185" t="s">
        <v>40</v>
      </c>
      <c r="O129" s="75"/>
      <c r="P129" s="186">
        <f>O129*H129</f>
        <v>0</v>
      </c>
      <c r="Q129" s="186">
        <v>0.0027599999999999999</v>
      </c>
      <c r="R129" s="186">
        <f>Q129*H129</f>
        <v>0.017663999999999999</v>
      </c>
      <c r="S129" s="186">
        <v>0</v>
      </c>
      <c r="T129" s="187">
        <f>S129*H129</f>
        <v>0</v>
      </c>
      <c r="U129" s="41"/>
      <c r="V129" s="41"/>
      <c r="W129" s="41"/>
      <c r="X129" s="41"/>
      <c r="Y129" s="41"/>
      <c r="Z129" s="41"/>
      <c r="AA129" s="41"/>
      <c r="AB129" s="41"/>
      <c r="AC129" s="41"/>
      <c r="AD129" s="41"/>
      <c r="AE129" s="41"/>
      <c r="AR129" s="188" t="s">
        <v>113</v>
      </c>
      <c r="AT129" s="188" t="s">
        <v>331</v>
      </c>
      <c r="AU129" s="188" t="s">
        <v>79</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9574</v>
      </c>
    </row>
    <row r="130" s="13" customFormat="1">
      <c r="A130" s="13"/>
      <c r="B130" s="201"/>
      <c r="C130" s="13"/>
      <c r="D130" s="195" t="s">
        <v>442</v>
      </c>
      <c r="E130" s="202" t="s">
        <v>3</v>
      </c>
      <c r="F130" s="203" t="s">
        <v>9575</v>
      </c>
      <c r="G130" s="13"/>
      <c r="H130" s="204">
        <v>6.4000000000000004</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79</v>
      </c>
      <c r="AV130" s="13" t="s">
        <v>79</v>
      </c>
      <c r="AW130" s="13" t="s">
        <v>31</v>
      </c>
      <c r="AX130" s="13" t="s">
        <v>76</v>
      </c>
      <c r="AY130" s="202" t="s">
        <v>328</v>
      </c>
    </row>
    <row r="131" s="2" customFormat="1" ht="33" customHeight="1">
      <c r="A131" s="41"/>
      <c r="B131" s="176"/>
      <c r="C131" s="177" t="s">
        <v>9</v>
      </c>
      <c r="D131" s="177" t="s">
        <v>331</v>
      </c>
      <c r="E131" s="178" t="s">
        <v>1125</v>
      </c>
      <c r="F131" s="179" t="s">
        <v>1126</v>
      </c>
      <c r="G131" s="180" t="s">
        <v>574</v>
      </c>
      <c r="H131" s="181">
        <v>7</v>
      </c>
      <c r="I131" s="182"/>
      <c r="J131" s="183">
        <f>ROUND(I131*H131,2)</f>
        <v>0</v>
      </c>
      <c r="K131" s="179" t="s">
        <v>3</v>
      </c>
      <c r="L131" s="42"/>
      <c r="M131" s="184" t="s">
        <v>3</v>
      </c>
      <c r="N131" s="185" t="s">
        <v>40</v>
      </c>
      <c r="O131" s="75"/>
      <c r="P131" s="186">
        <f>O131*H131</f>
        <v>0</v>
      </c>
      <c r="Q131" s="186">
        <v>0.03841</v>
      </c>
      <c r="R131" s="186">
        <f>Q131*H131</f>
        <v>0.26887</v>
      </c>
      <c r="S131" s="186">
        <v>0</v>
      </c>
      <c r="T131" s="187">
        <f>S131*H131</f>
        <v>0</v>
      </c>
      <c r="U131" s="41"/>
      <c r="V131" s="41"/>
      <c r="W131" s="41"/>
      <c r="X131" s="41"/>
      <c r="Y131" s="41"/>
      <c r="Z131" s="41"/>
      <c r="AA131" s="41"/>
      <c r="AB131" s="41"/>
      <c r="AC131" s="41"/>
      <c r="AD131" s="41"/>
      <c r="AE131" s="41"/>
      <c r="AR131" s="188" t="s">
        <v>113</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9576</v>
      </c>
    </row>
    <row r="132" s="13" customFormat="1">
      <c r="A132" s="13"/>
      <c r="B132" s="201"/>
      <c r="C132" s="13"/>
      <c r="D132" s="195" t="s">
        <v>442</v>
      </c>
      <c r="E132" s="202" t="s">
        <v>3</v>
      </c>
      <c r="F132" s="203" t="s">
        <v>9577</v>
      </c>
      <c r="G132" s="13"/>
      <c r="H132" s="204">
        <v>7</v>
      </c>
      <c r="I132" s="205"/>
      <c r="J132" s="13"/>
      <c r="K132" s="13"/>
      <c r="L132" s="201"/>
      <c r="M132" s="206"/>
      <c r="N132" s="207"/>
      <c r="O132" s="207"/>
      <c r="P132" s="207"/>
      <c r="Q132" s="207"/>
      <c r="R132" s="207"/>
      <c r="S132" s="207"/>
      <c r="T132" s="208"/>
      <c r="U132" s="13"/>
      <c r="V132" s="13"/>
      <c r="W132" s="13"/>
      <c r="X132" s="13"/>
      <c r="Y132" s="13"/>
      <c r="Z132" s="13"/>
      <c r="AA132" s="13"/>
      <c r="AB132" s="13"/>
      <c r="AC132" s="13"/>
      <c r="AD132" s="13"/>
      <c r="AE132" s="13"/>
      <c r="AT132" s="202" t="s">
        <v>442</v>
      </c>
      <c r="AU132" s="202" t="s">
        <v>79</v>
      </c>
      <c r="AV132" s="13" t="s">
        <v>79</v>
      </c>
      <c r="AW132" s="13" t="s">
        <v>31</v>
      </c>
      <c r="AX132" s="13" t="s">
        <v>76</v>
      </c>
      <c r="AY132" s="202" t="s">
        <v>328</v>
      </c>
    </row>
    <row r="133" s="2" customFormat="1" ht="24.15" customHeight="1">
      <c r="A133" s="41"/>
      <c r="B133" s="176"/>
      <c r="C133" s="177" t="s">
        <v>505</v>
      </c>
      <c r="D133" s="177" t="s">
        <v>331</v>
      </c>
      <c r="E133" s="178" t="s">
        <v>1161</v>
      </c>
      <c r="F133" s="179" t="s">
        <v>1162</v>
      </c>
      <c r="G133" s="180" t="s">
        <v>367</v>
      </c>
      <c r="H133" s="181">
        <v>5</v>
      </c>
      <c r="I133" s="182"/>
      <c r="J133" s="183">
        <f>ROUND(I133*H133,2)</f>
        <v>0</v>
      </c>
      <c r="K133" s="179" t="s">
        <v>3</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79</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9578</v>
      </c>
    </row>
    <row r="134" s="12" customFormat="1" ht="22.8" customHeight="1">
      <c r="A134" s="12"/>
      <c r="B134" s="163"/>
      <c r="C134" s="12"/>
      <c r="D134" s="164" t="s">
        <v>68</v>
      </c>
      <c r="E134" s="174" t="s">
        <v>932</v>
      </c>
      <c r="F134" s="174" t="s">
        <v>933</v>
      </c>
      <c r="G134" s="12"/>
      <c r="H134" s="12"/>
      <c r="I134" s="166"/>
      <c r="J134" s="175">
        <f>BK134</f>
        <v>0</v>
      </c>
      <c r="K134" s="12"/>
      <c r="L134" s="163"/>
      <c r="M134" s="168"/>
      <c r="N134" s="169"/>
      <c r="O134" s="169"/>
      <c r="P134" s="170">
        <f>SUM(P135:P136)</f>
        <v>0</v>
      </c>
      <c r="Q134" s="169"/>
      <c r="R134" s="170">
        <f>SUM(R135:R136)</f>
        <v>0</v>
      </c>
      <c r="S134" s="169"/>
      <c r="T134" s="171">
        <f>SUM(T135:T136)</f>
        <v>0</v>
      </c>
      <c r="U134" s="12"/>
      <c r="V134" s="12"/>
      <c r="W134" s="12"/>
      <c r="X134" s="12"/>
      <c r="Y134" s="12"/>
      <c r="Z134" s="12"/>
      <c r="AA134" s="12"/>
      <c r="AB134" s="12"/>
      <c r="AC134" s="12"/>
      <c r="AD134" s="12"/>
      <c r="AE134" s="12"/>
      <c r="AR134" s="164" t="s">
        <v>76</v>
      </c>
      <c r="AT134" s="172" t="s">
        <v>68</v>
      </c>
      <c r="AU134" s="172" t="s">
        <v>76</v>
      </c>
      <c r="AY134" s="164" t="s">
        <v>328</v>
      </c>
      <c r="BK134" s="173">
        <f>SUM(BK135:BK136)</f>
        <v>0</v>
      </c>
    </row>
    <row r="135" s="2" customFormat="1" ht="24.15" customHeight="1">
      <c r="A135" s="41"/>
      <c r="B135" s="176"/>
      <c r="C135" s="177" t="s">
        <v>512</v>
      </c>
      <c r="D135" s="177" t="s">
        <v>331</v>
      </c>
      <c r="E135" s="178" t="s">
        <v>9579</v>
      </c>
      <c r="F135" s="179" t="s">
        <v>9580</v>
      </c>
      <c r="G135" s="180" t="s">
        <v>585</v>
      </c>
      <c r="H135" s="181">
        <v>9.5850000000000009</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79</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9581</v>
      </c>
    </row>
    <row r="136" s="2" customFormat="1">
      <c r="A136" s="41"/>
      <c r="B136" s="42"/>
      <c r="C136" s="41"/>
      <c r="D136" s="190" t="s">
        <v>338</v>
      </c>
      <c r="E136" s="41"/>
      <c r="F136" s="191" t="s">
        <v>9582</v>
      </c>
      <c r="G136" s="41"/>
      <c r="H136" s="41"/>
      <c r="I136" s="192"/>
      <c r="J136" s="41"/>
      <c r="K136" s="41"/>
      <c r="L136" s="42"/>
      <c r="M136" s="197"/>
      <c r="N136" s="198"/>
      <c r="O136" s="199"/>
      <c r="P136" s="199"/>
      <c r="Q136" s="199"/>
      <c r="R136" s="199"/>
      <c r="S136" s="199"/>
      <c r="T136" s="200"/>
      <c r="U136" s="41"/>
      <c r="V136" s="41"/>
      <c r="W136" s="41"/>
      <c r="X136" s="41"/>
      <c r="Y136" s="41"/>
      <c r="Z136" s="41"/>
      <c r="AA136" s="41"/>
      <c r="AB136" s="41"/>
      <c r="AC136" s="41"/>
      <c r="AD136" s="41"/>
      <c r="AE136" s="41"/>
      <c r="AT136" s="22" t="s">
        <v>338</v>
      </c>
      <c r="AU136" s="22" t="s">
        <v>79</v>
      </c>
    </row>
    <row r="137" s="2" customFormat="1" ht="6.96" customHeight="1">
      <c r="A137" s="41"/>
      <c r="B137" s="58"/>
      <c r="C137" s="59"/>
      <c r="D137" s="59"/>
      <c r="E137" s="59"/>
      <c r="F137" s="59"/>
      <c r="G137" s="59"/>
      <c r="H137" s="59"/>
      <c r="I137" s="59"/>
      <c r="J137" s="59"/>
      <c r="K137" s="59"/>
      <c r="L137" s="42"/>
      <c r="M137" s="41"/>
      <c r="O137" s="41"/>
      <c r="P137" s="41"/>
      <c r="Q137" s="41"/>
      <c r="R137" s="41"/>
      <c r="S137" s="41"/>
      <c r="T137" s="41"/>
      <c r="U137" s="41"/>
      <c r="V137" s="41"/>
      <c r="W137" s="41"/>
      <c r="X137" s="41"/>
      <c r="Y137" s="41"/>
      <c r="Z137" s="41"/>
      <c r="AA137" s="41"/>
      <c r="AB137" s="41"/>
      <c r="AC137" s="41"/>
      <c r="AD137" s="41"/>
      <c r="AE137" s="41"/>
    </row>
  </sheetData>
  <autoFilter ref="C95:K136"/>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5_01/131251104"/>
    <hyperlink ref="F102" r:id="rId2" display="https://podminky.urs.cz/item/CS_URS_2025_01/162751117"/>
    <hyperlink ref="F104" r:id="rId3" display="https://podminky.urs.cz/item/CS_URS_2025_01/166151101"/>
    <hyperlink ref="F107" r:id="rId4" display="https://podminky.urs.cz/item/CS_URS_2025_01/167151111"/>
    <hyperlink ref="F111" r:id="rId5" display="https://podminky.urs.cz/item/CS_URS_2025_01/182111112"/>
    <hyperlink ref="F116" r:id="rId6" display="https://podminky.urs.cz/item/CS_URS_2025_01/211531111"/>
    <hyperlink ref="F119" r:id="rId7" display="https://podminky.urs.cz/item/CS_URS_2025_01/212755216"/>
    <hyperlink ref="F122" r:id="rId8" display="https://podminky.urs.cz/item/CS_URS_2025_01/457532111"/>
    <hyperlink ref="F136" r:id="rId9" display="https://podminky.urs.cz/item/CS_URS_2025_01/998311011"/>
  </hyperlinks>
  <pageMargins left="0.39375" right="0.39375" top="0.39375" bottom="0.39375" header="0" footer="0"/>
  <pageSetup paperSize="9" orientation="portrait" blackAndWhite="1" fitToHeight="100"/>
  <headerFooter>
    <oddFooter>&amp;CStrana &amp;P z &amp;N</oddFooter>
  </headerFooter>
  <drawing r:id="rId10"/>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280</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9410</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8875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9583</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ROUND((SUM(BE98:BE362)),  2)</f>
        <v>0</v>
      </c>
      <c r="G37" s="41"/>
      <c r="H37" s="41"/>
      <c r="I37" s="135">
        <v>0.20999999999999999</v>
      </c>
      <c r="J37" s="134">
        <f>ROUND(((SUM(BE98:BE362))*I37),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ROUND((SUM(BF98:BF362)),  2)</f>
        <v>0</v>
      </c>
      <c r="G38" s="41"/>
      <c r="H38" s="41"/>
      <c r="I38" s="135">
        <v>0.12</v>
      </c>
      <c r="J38" s="134">
        <f>ROUND(((SUM(BF98:BF362))*I38),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ROUND((SUM(BG98:BG362)),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ROUND((SUM(BH98:BH362)),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ROUND((SUM(BI98:BI362)),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9410</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8875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Objekt3 - Vegetační úpravy Etapa 4</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7809</v>
      </c>
      <c r="E68" s="147"/>
      <c r="F68" s="147"/>
      <c r="G68" s="147"/>
      <c r="H68" s="147"/>
      <c r="I68" s="147"/>
      <c r="J68" s="148">
        <f>J99</f>
        <v>0</v>
      </c>
      <c r="K68" s="9"/>
      <c r="L68" s="145"/>
      <c r="S68" s="9"/>
      <c r="T68" s="9"/>
      <c r="U68" s="9"/>
      <c r="V68" s="9"/>
      <c r="W68" s="9"/>
      <c r="X68" s="9"/>
      <c r="Y68" s="9"/>
      <c r="Z68" s="9"/>
      <c r="AA68" s="9"/>
      <c r="AB68" s="9"/>
      <c r="AC68" s="9"/>
      <c r="AD68" s="9"/>
      <c r="AE68" s="9"/>
    </row>
    <row r="69" s="9" customFormat="1" ht="24.96" customHeight="1">
      <c r="A69" s="9"/>
      <c r="B69" s="145"/>
      <c r="C69" s="9"/>
      <c r="D69" s="146" t="s">
        <v>7810</v>
      </c>
      <c r="E69" s="147"/>
      <c r="F69" s="147"/>
      <c r="G69" s="147"/>
      <c r="H69" s="147"/>
      <c r="I69" s="147"/>
      <c r="J69" s="148">
        <f>J155</f>
        <v>0</v>
      </c>
      <c r="K69" s="9"/>
      <c r="L69" s="145"/>
      <c r="S69" s="9"/>
      <c r="T69" s="9"/>
      <c r="U69" s="9"/>
      <c r="V69" s="9"/>
      <c r="W69" s="9"/>
      <c r="X69" s="9"/>
      <c r="Y69" s="9"/>
      <c r="Z69" s="9"/>
      <c r="AA69" s="9"/>
      <c r="AB69" s="9"/>
      <c r="AC69" s="9"/>
      <c r="AD69" s="9"/>
      <c r="AE69" s="9"/>
    </row>
    <row r="70" s="9" customFormat="1" ht="24.96" customHeight="1">
      <c r="A70" s="9"/>
      <c r="B70" s="145"/>
      <c r="C70" s="9"/>
      <c r="D70" s="146" t="s">
        <v>7811</v>
      </c>
      <c r="E70" s="147"/>
      <c r="F70" s="147"/>
      <c r="G70" s="147"/>
      <c r="H70" s="147"/>
      <c r="I70" s="147"/>
      <c r="J70" s="148">
        <f>J185</f>
        <v>0</v>
      </c>
      <c r="K70" s="9"/>
      <c r="L70" s="145"/>
      <c r="S70" s="9"/>
      <c r="T70" s="9"/>
      <c r="U70" s="9"/>
      <c r="V70" s="9"/>
      <c r="W70" s="9"/>
      <c r="X70" s="9"/>
      <c r="Y70" s="9"/>
      <c r="Z70" s="9"/>
      <c r="AA70" s="9"/>
      <c r="AB70" s="9"/>
      <c r="AC70" s="9"/>
      <c r="AD70" s="9"/>
      <c r="AE70" s="9"/>
    </row>
    <row r="71" s="9" customFormat="1" ht="24.96" customHeight="1">
      <c r="A71" s="9"/>
      <c r="B71" s="145"/>
      <c r="C71" s="9"/>
      <c r="D71" s="146" t="s">
        <v>7812</v>
      </c>
      <c r="E71" s="147"/>
      <c r="F71" s="147"/>
      <c r="G71" s="147"/>
      <c r="H71" s="147"/>
      <c r="I71" s="147"/>
      <c r="J71" s="148">
        <f>J210</f>
        <v>0</v>
      </c>
      <c r="K71" s="9"/>
      <c r="L71" s="145"/>
      <c r="S71" s="9"/>
      <c r="T71" s="9"/>
      <c r="U71" s="9"/>
      <c r="V71" s="9"/>
      <c r="W71" s="9"/>
      <c r="X71" s="9"/>
      <c r="Y71" s="9"/>
      <c r="Z71" s="9"/>
      <c r="AA71" s="9"/>
      <c r="AB71" s="9"/>
      <c r="AC71" s="9"/>
      <c r="AD71" s="9"/>
      <c r="AE71" s="9"/>
    </row>
    <row r="72" s="9" customFormat="1" ht="24.96" customHeight="1">
      <c r="A72" s="9"/>
      <c r="B72" s="145"/>
      <c r="C72" s="9"/>
      <c r="D72" s="146" t="s">
        <v>7813</v>
      </c>
      <c r="E72" s="147"/>
      <c r="F72" s="147"/>
      <c r="G72" s="147"/>
      <c r="H72" s="147"/>
      <c r="I72" s="147"/>
      <c r="J72" s="148">
        <f>J220</f>
        <v>0</v>
      </c>
      <c r="K72" s="9"/>
      <c r="L72" s="145"/>
      <c r="S72" s="9"/>
      <c r="T72" s="9"/>
      <c r="U72" s="9"/>
      <c r="V72" s="9"/>
      <c r="W72" s="9"/>
      <c r="X72" s="9"/>
      <c r="Y72" s="9"/>
      <c r="Z72" s="9"/>
      <c r="AA72" s="9"/>
      <c r="AB72" s="9"/>
      <c r="AC72" s="9"/>
      <c r="AD72" s="9"/>
      <c r="AE72" s="9"/>
    </row>
    <row r="73" s="9" customFormat="1" ht="24.96" customHeight="1">
      <c r="A73" s="9"/>
      <c r="B73" s="145"/>
      <c r="C73" s="9"/>
      <c r="D73" s="146" t="s">
        <v>7815</v>
      </c>
      <c r="E73" s="147"/>
      <c r="F73" s="147"/>
      <c r="G73" s="147"/>
      <c r="H73" s="147"/>
      <c r="I73" s="147"/>
      <c r="J73" s="148">
        <f>J274</f>
        <v>0</v>
      </c>
      <c r="K73" s="9"/>
      <c r="L73" s="145"/>
      <c r="S73" s="9"/>
      <c r="T73" s="9"/>
      <c r="U73" s="9"/>
      <c r="V73" s="9"/>
      <c r="W73" s="9"/>
      <c r="X73" s="9"/>
      <c r="Y73" s="9"/>
      <c r="Z73" s="9"/>
      <c r="AA73" s="9"/>
      <c r="AB73" s="9"/>
      <c r="AC73" s="9"/>
      <c r="AD73" s="9"/>
      <c r="AE73" s="9"/>
    </row>
    <row r="74" s="9" customFormat="1" ht="24.96" customHeight="1">
      <c r="A74" s="9"/>
      <c r="B74" s="145"/>
      <c r="C74" s="9"/>
      <c r="D74" s="146" t="s">
        <v>9584</v>
      </c>
      <c r="E74" s="147"/>
      <c r="F74" s="147"/>
      <c r="G74" s="147"/>
      <c r="H74" s="147"/>
      <c r="I74" s="147"/>
      <c r="J74" s="148">
        <f>J302</f>
        <v>0</v>
      </c>
      <c r="K74" s="9"/>
      <c r="L74" s="145"/>
      <c r="S74" s="9"/>
      <c r="T74" s="9"/>
      <c r="U74" s="9"/>
      <c r="V74" s="9"/>
      <c r="W74" s="9"/>
      <c r="X74" s="9"/>
      <c r="Y74" s="9"/>
      <c r="Z74" s="9"/>
      <c r="AA74" s="9"/>
      <c r="AB74" s="9"/>
      <c r="AC74" s="9"/>
      <c r="AD74" s="9"/>
      <c r="AE74" s="9"/>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9410</v>
      </c>
      <c r="F86" s="1"/>
      <c r="G86" s="1"/>
      <c r="H86" s="1"/>
      <c r="L86" s="25"/>
    </row>
    <row r="87" s="1" customFormat="1" ht="12" customHeight="1">
      <c r="B87" s="25"/>
      <c r="C87" s="35" t="s">
        <v>303</v>
      </c>
      <c r="L87" s="25"/>
    </row>
    <row r="88" s="2" customFormat="1" ht="16.5" customHeight="1">
      <c r="A88" s="41"/>
      <c r="B88" s="42"/>
      <c r="C88" s="41"/>
      <c r="D88" s="41"/>
      <c r="E88" s="128" t="s">
        <v>419</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8875</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Objekt3 - Vegetační úpravy Etapa 4</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 xml:space="preserve"> </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15.15" customHeight="1">
      <c r="A95" s="41"/>
      <c r="B95" s="42"/>
      <c r="C95" s="35" t="s">
        <v>28</v>
      </c>
      <c r="D95" s="41"/>
      <c r="E95" s="41"/>
      <c r="F95" s="30" t="str">
        <f>IF(E22="","",E22)</f>
        <v>Vyplň údaj</v>
      </c>
      <c r="G95" s="41"/>
      <c r="H95" s="41"/>
      <c r="I95" s="35" t="s">
        <v>32</v>
      </c>
      <c r="J95" s="39" t="str">
        <f>E28</f>
        <v xml:space="preserve"> </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P99+P155+P185+P210+P220+P274+P302</f>
        <v>0</v>
      </c>
      <c r="Q98" s="87"/>
      <c r="R98" s="160">
        <f>R99+R155+R185+R210+R220+R274+R302</f>
        <v>0</v>
      </c>
      <c r="S98" s="87"/>
      <c r="T98" s="161">
        <f>T99+T155+T185+T210+T220+T274+T302</f>
        <v>0</v>
      </c>
      <c r="U98" s="41"/>
      <c r="V98" s="41"/>
      <c r="W98" s="41"/>
      <c r="X98" s="41"/>
      <c r="Y98" s="41"/>
      <c r="Z98" s="41"/>
      <c r="AA98" s="41"/>
      <c r="AB98" s="41"/>
      <c r="AC98" s="41"/>
      <c r="AD98" s="41"/>
      <c r="AE98" s="41"/>
      <c r="AT98" s="22" t="s">
        <v>68</v>
      </c>
      <c r="AU98" s="22" t="s">
        <v>310</v>
      </c>
      <c r="BK98" s="162">
        <f>BK99+BK155+BK185+BK210+BK220+BK274+BK302</f>
        <v>0</v>
      </c>
    </row>
    <row r="99" s="12" customFormat="1" ht="25.92" customHeight="1">
      <c r="A99" s="12"/>
      <c r="B99" s="163"/>
      <c r="C99" s="12"/>
      <c r="D99" s="164" t="s">
        <v>68</v>
      </c>
      <c r="E99" s="165" t="s">
        <v>7821</v>
      </c>
      <c r="F99" s="165" t="s">
        <v>7822</v>
      </c>
      <c r="G99" s="12"/>
      <c r="H99" s="12"/>
      <c r="I99" s="166"/>
      <c r="J99" s="167">
        <f>BK99</f>
        <v>0</v>
      </c>
      <c r="K99" s="12"/>
      <c r="L99" s="163"/>
      <c r="M99" s="168"/>
      <c r="N99" s="169"/>
      <c r="O99" s="169"/>
      <c r="P99" s="170">
        <f>SUM(P100:P154)</f>
        <v>0</v>
      </c>
      <c r="Q99" s="169"/>
      <c r="R99" s="170">
        <f>SUM(R100:R154)</f>
        <v>0</v>
      </c>
      <c r="S99" s="169"/>
      <c r="T99" s="171">
        <f>SUM(T100:T154)</f>
        <v>0</v>
      </c>
      <c r="U99" s="12"/>
      <c r="V99" s="12"/>
      <c r="W99" s="12"/>
      <c r="X99" s="12"/>
      <c r="Y99" s="12"/>
      <c r="Z99" s="12"/>
      <c r="AA99" s="12"/>
      <c r="AB99" s="12"/>
      <c r="AC99" s="12"/>
      <c r="AD99" s="12"/>
      <c r="AE99" s="12"/>
      <c r="AR99" s="164" t="s">
        <v>76</v>
      </c>
      <c r="AT99" s="172" t="s">
        <v>68</v>
      </c>
      <c r="AU99" s="172" t="s">
        <v>69</v>
      </c>
      <c r="AY99" s="164" t="s">
        <v>328</v>
      </c>
      <c r="BK99" s="173">
        <f>SUM(BK100:BK154)</f>
        <v>0</v>
      </c>
    </row>
    <row r="100" s="2" customFormat="1" ht="24.15" customHeight="1">
      <c r="A100" s="41"/>
      <c r="B100" s="176"/>
      <c r="C100" s="177" t="s">
        <v>76</v>
      </c>
      <c r="D100" s="177" t="s">
        <v>331</v>
      </c>
      <c r="E100" s="178" t="s">
        <v>9585</v>
      </c>
      <c r="F100" s="179" t="s">
        <v>7824</v>
      </c>
      <c r="G100" s="180" t="s">
        <v>476</v>
      </c>
      <c r="H100" s="181">
        <v>160</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79</v>
      </c>
    </row>
    <row r="101" s="2" customFormat="1">
      <c r="A101" s="41"/>
      <c r="B101" s="42"/>
      <c r="C101" s="41"/>
      <c r="D101" s="195" t="s">
        <v>340</v>
      </c>
      <c r="E101" s="41"/>
      <c r="F101" s="196" t="s">
        <v>9586</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340</v>
      </c>
      <c r="AU101" s="22" t="s">
        <v>76</v>
      </c>
    </row>
    <row r="102" s="15" customFormat="1">
      <c r="A102" s="15"/>
      <c r="B102" s="217"/>
      <c r="C102" s="15"/>
      <c r="D102" s="195" t="s">
        <v>442</v>
      </c>
      <c r="E102" s="218" t="s">
        <v>3</v>
      </c>
      <c r="F102" s="219" t="s">
        <v>9587</v>
      </c>
      <c r="G102" s="15"/>
      <c r="H102" s="218" t="s">
        <v>3</v>
      </c>
      <c r="I102" s="220"/>
      <c r="J102" s="15"/>
      <c r="K102" s="15"/>
      <c r="L102" s="217"/>
      <c r="M102" s="221"/>
      <c r="N102" s="222"/>
      <c r="O102" s="222"/>
      <c r="P102" s="222"/>
      <c r="Q102" s="222"/>
      <c r="R102" s="222"/>
      <c r="S102" s="222"/>
      <c r="T102" s="223"/>
      <c r="U102" s="15"/>
      <c r="V102" s="15"/>
      <c r="W102" s="15"/>
      <c r="X102" s="15"/>
      <c r="Y102" s="15"/>
      <c r="Z102" s="15"/>
      <c r="AA102" s="15"/>
      <c r="AB102" s="15"/>
      <c r="AC102" s="15"/>
      <c r="AD102" s="15"/>
      <c r="AE102" s="15"/>
      <c r="AT102" s="218" t="s">
        <v>442</v>
      </c>
      <c r="AU102" s="218" t="s">
        <v>76</v>
      </c>
      <c r="AV102" s="15" t="s">
        <v>76</v>
      </c>
      <c r="AW102" s="15" t="s">
        <v>31</v>
      </c>
      <c r="AX102" s="15" t="s">
        <v>69</v>
      </c>
      <c r="AY102" s="218" t="s">
        <v>328</v>
      </c>
    </row>
    <row r="103" s="13" customFormat="1">
      <c r="A103" s="13"/>
      <c r="B103" s="201"/>
      <c r="C103" s="13"/>
      <c r="D103" s="195" t="s">
        <v>442</v>
      </c>
      <c r="E103" s="202" t="s">
        <v>3</v>
      </c>
      <c r="F103" s="203" t="s">
        <v>9588</v>
      </c>
      <c r="G103" s="13"/>
      <c r="H103" s="204">
        <v>160</v>
      </c>
      <c r="I103" s="205"/>
      <c r="J103" s="13"/>
      <c r="K103" s="13"/>
      <c r="L103" s="201"/>
      <c r="M103" s="206"/>
      <c r="N103" s="207"/>
      <c r="O103" s="207"/>
      <c r="P103" s="207"/>
      <c r="Q103" s="207"/>
      <c r="R103" s="207"/>
      <c r="S103" s="207"/>
      <c r="T103" s="208"/>
      <c r="U103" s="13"/>
      <c r="V103" s="13"/>
      <c r="W103" s="13"/>
      <c r="X103" s="13"/>
      <c r="Y103" s="13"/>
      <c r="Z103" s="13"/>
      <c r="AA103" s="13"/>
      <c r="AB103" s="13"/>
      <c r="AC103" s="13"/>
      <c r="AD103" s="13"/>
      <c r="AE103" s="13"/>
      <c r="AT103" s="202" t="s">
        <v>442</v>
      </c>
      <c r="AU103" s="202" t="s">
        <v>76</v>
      </c>
      <c r="AV103" s="13" t="s">
        <v>79</v>
      </c>
      <c r="AW103" s="13" t="s">
        <v>31</v>
      </c>
      <c r="AX103" s="13" t="s">
        <v>69</v>
      </c>
      <c r="AY103" s="202" t="s">
        <v>328</v>
      </c>
    </row>
    <row r="104" s="14" customFormat="1">
      <c r="A104" s="14"/>
      <c r="B104" s="209"/>
      <c r="C104" s="14"/>
      <c r="D104" s="195" t="s">
        <v>442</v>
      </c>
      <c r="E104" s="210" t="s">
        <v>3</v>
      </c>
      <c r="F104" s="211" t="s">
        <v>452</v>
      </c>
      <c r="G104" s="14"/>
      <c r="H104" s="212">
        <v>160</v>
      </c>
      <c r="I104" s="213"/>
      <c r="J104" s="14"/>
      <c r="K104" s="14"/>
      <c r="L104" s="209"/>
      <c r="M104" s="214"/>
      <c r="N104" s="215"/>
      <c r="O104" s="215"/>
      <c r="P104" s="215"/>
      <c r="Q104" s="215"/>
      <c r="R104" s="215"/>
      <c r="S104" s="215"/>
      <c r="T104" s="216"/>
      <c r="U104" s="14"/>
      <c r="V104" s="14"/>
      <c r="W104" s="14"/>
      <c r="X104" s="14"/>
      <c r="Y104" s="14"/>
      <c r="Z104" s="14"/>
      <c r="AA104" s="14"/>
      <c r="AB104" s="14"/>
      <c r="AC104" s="14"/>
      <c r="AD104" s="14"/>
      <c r="AE104" s="14"/>
      <c r="AT104" s="210" t="s">
        <v>442</v>
      </c>
      <c r="AU104" s="210" t="s">
        <v>76</v>
      </c>
      <c r="AV104" s="14" t="s">
        <v>113</v>
      </c>
      <c r="AW104" s="14" t="s">
        <v>31</v>
      </c>
      <c r="AX104" s="14" t="s">
        <v>76</v>
      </c>
      <c r="AY104" s="210" t="s">
        <v>328</v>
      </c>
    </row>
    <row r="105" s="2" customFormat="1" ht="33" customHeight="1">
      <c r="A105" s="41"/>
      <c r="B105" s="176"/>
      <c r="C105" s="177" t="s">
        <v>79</v>
      </c>
      <c r="D105" s="177" t="s">
        <v>331</v>
      </c>
      <c r="E105" s="178" t="s">
        <v>9589</v>
      </c>
      <c r="F105" s="179" t="s">
        <v>7830</v>
      </c>
      <c r="G105" s="180" t="s">
        <v>476</v>
      </c>
      <c r="H105" s="181">
        <v>160</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113</v>
      </c>
    </row>
    <row r="106" s="2" customFormat="1" ht="44.25" customHeight="1">
      <c r="A106" s="41"/>
      <c r="B106" s="176"/>
      <c r="C106" s="177" t="s">
        <v>87</v>
      </c>
      <c r="D106" s="177" t="s">
        <v>331</v>
      </c>
      <c r="E106" s="178" t="s">
        <v>7836</v>
      </c>
      <c r="F106" s="179" t="s">
        <v>7837</v>
      </c>
      <c r="G106" s="180" t="s">
        <v>574</v>
      </c>
      <c r="H106" s="181">
        <v>4</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150</v>
      </c>
    </row>
    <row r="107" s="2" customFormat="1">
      <c r="A107" s="41"/>
      <c r="B107" s="42"/>
      <c r="C107" s="41"/>
      <c r="D107" s="190" t="s">
        <v>338</v>
      </c>
      <c r="E107" s="41"/>
      <c r="F107" s="191" t="s">
        <v>7838</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76</v>
      </c>
    </row>
    <row r="108" s="2" customFormat="1">
      <c r="A108" s="41"/>
      <c r="B108" s="42"/>
      <c r="C108" s="41"/>
      <c r="D108" s="195" t="s">
        <v>340</v>
      </c>
      <c r="E108" s="41"/>
      <c r="F108" s="196" t="s">
        <v>9590</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340</v>
      </c>
      <c r="AU108" s="22" t="s">
        <v>76</v>
      </c>
    </row>
    <row r="109" s="2" customFormat="1" ht="44.25" customHeight="1">
      <c r="A109" s="41"/>
      <c r="B109" s="176"/>
      <c r="C109" s="177" t="s">
        <v>113</v>
      </c>
      <c r="D109" s="177" t="s">
        <v>331</v>
      </c>
      <c r="E109" s="178" t="s">
        <v>7840</v>
      </c>
      <c r="F109" s="179" t="s">
        <v>7841</v>
      </c>
      <c r="G109" s="180" t="s">
        <v>574</v>
      </c>
      <c r="H109" s="181">
        <v>6</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76</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171</v>
      </c>
    </row>
    <row r="110" s="2" customFormat="1">
      <c r="A110" s="41"/>
      <c r="B110" s="42"/>
      <c r="C110" s="41"/>
      <c r="D110" s="190" t="s">
        <v>338</v>
      </c>
      <c r="E110" s="41"/>
      <c r="F110" s="191" t="s">
        <v>7842</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76</v>
      </c>
    </row>
    <row r="111" s="2" customFormat="1">
      <c r="A111" s="41"/>
      <c r="B111" s="42"/>
      <c r="C111" s="41"/>
      <c r="D111" s="195" t="s">
        <v>340</v>
      </c>
      <c r="E111" s="41"/>
      <c r="F111" s="196" t="s">
        <v>9591</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340</v>
      </c>
      <c r="AU111" s="22" t="s">
        <v>76</v>
      </c>
    </row>
    <row r="112" s="15" customFormat="1">
      <c r="A112" s="15"/>
      <c r="B112" s="217"/>
      <c r="C112" s="15"/>
      <c r="D112" s="195" t="s">
        <v>442</v>
      </c>
      <c r="E112" s="218" t="s">
        <v>3</v>
      </c>
      <c r="F112" s="219" t="s">
        <v>9592</v>
      </c>
      <c r="G112" s="15"/>
      <c r="H112" s="218" t="s">
        <v>3</v>
      </c>
      <c r="I112" s="220"/>
      <c r="J112" s="15"/>
      <c r="K112" s="15"/>
      <c r="L112" s="217"/>
      <c r="M112" s="221"/>
      <c r="N112" s="222"/>
      <c r="O112" s="222"/>
      <c r="P112" s="222"/>
      <c r="Q112" s="222"/>
      <c r="R112" s="222"/>
      <c r="S112" s="222"/>
      <c r="T112" s="223"/>
      <c r="U112" s="15"/>
      <c r="V112" s="15"/>
      <c r="W112" s="15"/>
      <c r="X112" s="15"/>
      <c r="Y112" s="15"/>
      <c r="Z112" s="15"/>
      <c r="AA112" s="15"/>
      <c r="AB112" s="15"/>
      <c r="AC112" s="15"/>
      <c r="AD112" s="15"/>
      <c r="AE112" s="15"/>
      <c r="AT112" s="218" t="s">
        <v>442</v>
      </c>
      <c r="AU112" s="218" t="s">
        <v>76</v>
      </c>
      <c r="AV112" s="15" t="s">
        <v>76</v>
      </c>
      <c r="AW112" s="15" t="s">
        <v>31</v>
      </c>
      <c r="AX112" s="15" t="s">
        <v>69</v>
      </c>
      <c r="AY112" s="218" t="s">
        <v>328</v>
      </c>
    </row>
    <row r="113" s="13" customFormat="1">
      <c r="A113" s="13"/>
      <c r="B113" s="201"/>
      <c r="C113" s="13"/>
      <c r="D113" s="195" t="s">
        <v>442</v>
      </c>
      <c r="E113" s="202" t="s">
        <v>3</v>
      </c>
      <c r="F113" s="203" t="s">
        <v>150</v>
      </c>
      <c r="G113" s="13"/>
      <c r="H113" s="204">
        <v>6</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76</v>
      </c>
      <c r="AV113" s="13" t="s">
        <v>79</v>
      </c>
      <c r="AW113" s="13" t="s">
        <v>31</v>
      </c>
      <c r="AX113" s="13" t="s">
        <v>69</v>
      </c>
      <c r="AY113" s="202" t="s">
        <v>328</v>
      </c>
    </row>
    <row r="114" s="14" customFormat="1">
      <c r="A114" s="14"/>
      <c r="B114" s="209"/>
      <c r="C114" s="14"/>
      <c r="D114" s="195" t="s">
        <v>442</v>
      </c>
      <c r="E114" s="210" t="s">
        <v>3</v>
      </c>
      <c r="F114" s="211" t="s">
        <v>452</v>
      </c>
      <c r="G114" s="14"/>
      <c r="H114" s="212">
        <v>6</v>
      </c>
      <c r="I114" s="213"/>
      <c r="J114" s="14"/>
      <c r="K114" s="14"/>
      <c r="L114" s="209"/>
      <c r="M114" s="214"/>
      <c r="N114" s="215"/>
      <c r="O114" s="215"/>
      <c r="P114" s="215"/>
      <c r="Q114" s="215"/>
      <c r="R114" s="215"/>
      <c r="S114" s="215"/>
      <c r="T114" s="216"/>
      <c r="U114" s="14"/>
      <c r="V114" s="14"/>
      <c r="W114" s="14"/>
      <c r="X114" s="14"/>
      <c r="Y114" s="14"/>
      <c r="Z114" s="14"/>
      <c r="AA114" s="14"/>
      <c r="AB114" s="14"/>
      <c r="AC114" s="14"/>
      <c r="AD114" s="14"/>
      <c r="AE114" s="14"/>
      <c r="AT114" s="210" t="s">
        <v>442</v>
      </c>
      <c r="AU114" s="210" t="s">
        <v>76</v>
      </c>
      <c r="AV114" s="14" t="s">
        <v>113</v>
      </c>
      <c r="AW114" s="14" t="s">
        <v>31</v>
      </c>
      <c r="AX114" s="14" t="s">
        <v>76</v>
      </c>
      <c r="AY114" s="210" t="s">
        <v>328</v>
      </c>
    </row>
    <row r="115" s="2" customFormat="1" ht="44.25" customHeight="1">
      <c r="A115" s="41"/>
      <c r="B115" s="176"/>
      <c r="C115" s="177" t="s">
        <v>138</v>
      </c>
      <c r="D115" s="177" t="s">
        <v>331</v>
      </c>
      <c r="E115" s="178" t="s">
        <v>9593</v>
      </c>
      <c r="F115" s="179" t="s">
        <v>9594</v>
      </c>
      <c r="G115" s="180" t="s">
        <v>439</v>
      </c>
      <c r="H115" s="181">
        <v>44</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76</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235</v>
      </c>
    </row>
    <row r="116" s="2" customFormat="1">
      <c r="A116" s="41"/>
      <c r="B116" s="42"/>
      <c r="C116" s="41"/>
      <c r="D116" s="190" t="s">
        <v>338</v>
      </c>
      <c r="E116" s="41"/>
      <c r="F116" s="191" t="s">
        <v>9595</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76</v>
      </c>
    </row>
    <row r="117" s="2" customFormat="1" ht="21.75" customHeight="1">
      <c r="A117" s="41"/>
      <c r="B117" s="176"/>
      <c r="C117" s="177" t="s">
        <v>150</v>
      </c>
      <c r="D117" s="177" t="s">
        <v>331</v>
      </c>
      <c r="E117" s="178" t="s">
        <v>9596</v>
      </c>
      <c r="F117" s="179" t="s">
        <v>9597</v>
      </c>
      <c r="G117" s="180" t="s">
        <v>491</v>
      </c>
      <c r="H117" s="181">
        <v>26.399999999999999</v>
      </c>
      <c r="I117" s="182"/>
      <c r="J117" s="183">
        <f>ROUND(I117*H117,2)</f>
        <v>0</v>
      </c>
      <c r="K117" s="179" t="s">
        <v>3</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76</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9</v>
      </c>
    </row>
    <row r="118" s="15" customFormat="1">
      <c r="A118" s="15"/>
      <c r="B118" s="217"/>
      <c r="C118" s="15"/>
      <c r="D118" s="195" t="s">
        <v>442</v>
      </c>
      <c r="E118" s="218" t="s">
        <v>3</v>
      </c>
      <c r="F118" s="219" t="s">
        <v>9598</v>
      </c>
      <c r="G118" s="15"/>
      <c r="H118" s="218" t="s">
        <v>3</v>
      </c>
      <c r="I118" s="220"/>
      <c r="J118" s="15"/>
      <c r="K118" s="15"/>
      <c r="L118" s="217"/>
      <c r="M118" s="221"/>
      <c r="N118" s="222"/>
      <c r="O118" s="222"/>
      <c r="P118" s="222"/>
      <c r="Q118" s="222"/>
      <c r="R118" s="222"/>
      <c r="S118" s="222"/>
      <c r="T118" s="223"/>
      <c r="U118" s="15"/>
      <c r="V118" s="15"/>
      <c r="W118" s="15"/>
      <c r="X118" s="15"/>
      <c r="Y118" s="15"/>
      <c r="Z118" s="15"/>
      <c r="AA118" s="15"/>
      <c r="AB118" s="15"/>
      <c r="AC118" s="15"/>
      <c r="AD118" s="15"/>
      <c r="AE118" s="15"/>
      <c r="AT118" s="218" t="s">
        <v>442</v>
      </c>
      <c r="AU118" s="218" t="s">
        <v>76</v>
      </c>
      <c r="AV118" s="15" t="s">
        <v>76</v>
      </c>
      <c r="AW118" s="15" t="s">
        <v>31</v>
      </c>
      <c r="AX118" s="15" t="s">
        <v>69</v>
      </c>
      <c r="AY118" s="218" t="s">
        <v>328</v>
      </c>
    </row>
    <row r="119" s="13" customFormat="1">
      <c r="A119" s="13"/>
      <c r="B119" s="201"/>
      <c r="C119" s="13"/>
      <c r="D119" s="195" t="s">
        <v>442</v>
      </c>
      <c r="E119" s="202" t="s">
        <v>3</v>
      </c>
      <c r="F119" s="203" t="s">
        <v>9599</v>
      </c>
      <c r="G119" s="13"/>
      <c r="H119" s="204">
        <v>26.399999999999999</v>
      </c>
      <c r="I119" s="205"/>
      <c r="J119" s="13"/>
      <c r="K119" s="13"/>
      <c r="L119" s="201"/>
      <c r="M119" s="206"/>
      <c r="N119" s="207"/>
      <c r="O119" s="207"/>
      <c r="P119" s="207"/>
      <c r="Q119" s="207"/>
      <c r="R119" s="207"/>
      <c r="S119" s="207"/>
      <c r="T119" s="208"/>
      <c r="U119" s="13"/>
      <c r="V119" s="13"/>
      <c r="W119" s="13"/>
      <c r="X119" s="13"/>
      <c r="Y119" s="13"/>
      <c r="Z119" s="13"/>
      <c r="AA119" s="13"/>
      <c r="AB119" s="13"/>
      <c r="AC119" s="13"/>
      <c r="AD119" s="13"/>
      <c r="AE119" s="13"/>
      <c r="AT119" s="202" t="s">
        <v>442</v>
      </c>
      <c r="AU119" s="202" t="s">
        <v>76</v>
      </c>
      <c r="AV119" s="13" t="s">
        <v>79</v>
      </c>
      <c r="AW119" s="13" t="s">
        <v>31</v>
      </c>
      <c r="AX119" s="13" t="s">
        <v>69</v>
      </c>
      <c r="AY119" s="202" t="s">
        <v>328</v>
      </c>
    </row>
    <row r="120" s="14" customFormat="1">
      <c r="A120" s="14"/>
      <c r="B120" s="209"/>
      <c r="C120" s="14"/>
      <c r="D120" s="195" t="s">
        <v>442</v>
      </c>
      <c r="E120" s="210" t="s">
        <v>3</v>
      </c>
      <c r="F120" s="211" t="s">
        <v>452</v>
      </c>
      <c r="G120" s="14"/>
      <c r="H120" s="212">
        <v>26.399999999999999</v>
      </c>
      <c r="I120" s="213"/>
      <c r="J120" s="14"/>
      <c r="K120" s="14"/>
      <c r="L120" s="209"/>
      <c r="M120" s="214"/>
      <c r="N120" s="215"/>
      <c r="O120" s="215"/>
      <c r="P120" s="215"/>
      <c r="Q120" s="215"/>
      <c r="R120" s="215"/>
      <c r="S120" s="215"/>
      <c r="T120" s="216"/>
      <c r="U120" s="14"/>
      <c r="V120" s="14"/>
      <c r="W120" s="14"/>
      <c r="X120" s="14"/>
      <c r="Y120" s="14"/>
      <c r="Z120" s="14"/>
      <c r="AA120" s="14"/>
      <c r="AB120" s="14"/>
      <c r="AC120" s="14"/>
      <c r="AD120" s="14"/>
      <c r="AE120" s="14"/>
      <c r="AT120" s="210" t="s">
        <v>442</v>
      </c>
      <c r="AU120" s="210" t="s">
        <v>76</v>
      </c>
      <c r="AV120" s="14" t="s">
        <v>113</v>
      </c>
      <c r="AW120" s="14" t="s">
        <v>31</v>
      </c>
      <c r="AX120" s="14" t="s">
        <v>76</v>
      </c>
      <c r="AY120" s="210" t="s">
        <v>328</v>
      </c>
    </row>
    <row r="121" s="2" customFormat="1" ht="21.75" customHeight="1">
      <c r="A121" s="41"/>
      <c r="B121" s="176"/>
      <c r="C121" s="177" t="s">
        <v>168</v>
      </c>
      <c r="D121" s="177" t="s">
        <v>331</v>
      </c>
      <c r="E121" s="178" t="s">
        <v>8981</v>
      </c>
      <c r="F121" s="179" t="s">
        <v>7916</v>
      </c>
      <c r="G121" s="180" t="s">
        <v>491</v>
      </c>
      <c r="H121" s="181">
        <v>10</v>
      </c>
      <c r="I121" s="182"/>
      <c r="J121" s="183">
        <f>ROUND(I121*H121,2)</f>
        <v>0</v>
      </c>
      <c r="K121" s="179" t="s">
        <v>335</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512</v>
      </c>
    </row>
    <row r="122" s="2" customFormat="1">
      <c r="A122" s="41"/>
      <c r="B122" s="42"/>
      <c r="C122" s="41"/>
      <c r="D122" s="190" t="s">
        <v>338</v>
      </c>
      <c r="E122" s="41"/>
      <c r="F122" s="191" t="s">
        <v>8982</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76</v>
      </c>
    </row>
    <row r="123" s="15" customFormat="1">
      <c r="A123" s="15"/>
      <c r="B123" s="217"/>
      <c r="C123" s="15"/>
      <c r="D123" s="195" t="s">
        <v>442</v>
      </c>
      <c r="E123" s="218" t="s">
        <v>3</v>
      </c>
      <c r="F123" s="219" t="s">
        <v>9600</v>
      </c>
      <c r="G123" s="15"/>
      <c r="H123" s="218" t="s">
        <v>3</v>
      </c>
      <c r="I123" s="220"/>
      <c r="J123" s="15"/>
      <c r="K123" s="15"/>
      <c r="L123" s="217"/>
      <c r="M123" s="221"/>
      <c r="N123" s="222"/>
      <c r="O123" s="222"/>
      <c r="P123" s="222"/>
      <c r="Q123" s="222"/>
      <c r="R123" s="222"/>
      <c r="S123" s="222"/>
      <c r="T123" s="223"/>
      <c r="U123" s="15"/>
      <c r="V123" s="15"/>
      <c r="W123" s="15"/>
      <c r="X123" s="15"/>
      <c r="Y123" s="15"/>
      <c r="Z123" s="15"/>
      <c r="AA123" s="15"/>
      <c r="AB123" s="15"/>
      <c r="AC123" s="15"/>
      <c r="AD123" s="15"/>
      <c r="AE123" s="15"/>
      <c r="AT123" s="218" t="s">
        <v>442</v>
      </c>
      <c r="AU123" s="218" t="s">
        <v>76</v>
      </c>
      <c r="AV123" s="15" t="s">
        <v>76</v>
      </c>
      <c r="AW123" s="15" t="s">
        <v>31</v>
      </c>
      <c r="AX123" s="15" t="s">
        <v>69</v>
      </c>
      <c r="AY123" s="218" t="s">
        <v>328</v>
      </c>
    </row>
    <row r="124" s="15" customFormat="1">
      <c r="A124" s="15"/>
      <c r="B124" s="217"/>
      <c r="C124" s="15"/>
      <c r="D124" s="195" t="s">
        <v>442</v>
      </c>
      <c r="E124" s="218" t="s">
        <v>3</v>
      </c>
      <c r="F124" s="219" t="s">
        <v>9601</v>
      </c>
      <c r="G124" s="15"/>
      <c r="H124" s="218" t="s">
        <v>3</v>
      </c>
      <c r="I124" s="220"/>
      <c r="J124" s="15"/>
      <c r="K124" s="15"/>
      <c r="L124" s="217"/>
      <c r="M124" s="221"/>
      <c r="N124" s="222"/>
      <c r="O124" s="222"/>
      <c r="P124" s="222"/>
      <c r="Q124" s="222"/>
      <c r="R124" s="222"/>
      <c r="S124" s="222"/>
      <c r="T124" s="223"/>
      <c r="U124" s="15"/>
      <c r="V124" s="15"/>
      <c r="W124" s="15"/>
      <c r="X124" s="15"/>
      <c r="Y124" s="15"/>
      <c r="Z124" s="15"/>
      <c r="AA124" s="15"/>
      <c r="AB124" s="15"/>
      <c r="AC124" s="15"/>
      <c r="AD124" s="15"/>
      <c r="AE124" s="15"/>
      <c r="AT124" s="218" t="s">
        <v>442</v>
      </c>
      <c r="AU124" s="218" t="s">
        <v>76</v>
      </c>
      <c r="AV124" s="15" t="s">
        <v>76</v>
      </c>
      <c r="AW124" s="15" t="s">
        <v>31</v>
      </c>
      <c r="AX124" s="15" t="s">
        <v>69</v>
      </c>
      <c r="AY124" s="218" t="s">
        <v>328</v>
      </c>
    </row>
    <row r="125" s="13" customFormat="1">
      <c r="A125" s="13"/>
      <c r="B125" s="201"/>
      <c r="C125" s="13"/>
      <c r="D125" s="195" t="s">
        <v>442</v>
      </c>
      <c r="E125" s="202" t="s">
        <v>3</v>
      </c>
      <c r="F125" s="203" t="s">
        <v>9602</v>
      </c>
      <c r="G125" s="13"/>
      <c r="H125" s="204">
        <v>10</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76</v>
      </c>
      <c r="AV125" s="13" t="s">
        <v>79</v>
      </c>
      <c r="AW125" s="13" t="s">
        <v>31</v>
      </c>
      <c r="AX125" s="13" t="s">
        <v>69</v>
      </c>
      <c r="AY125" s="202" t="s">
        <v>328</v>
      </c>
    </row>
    <row r="126" s="14" customFormat="1">
      <c r="A126" s="14"/>
      <c r="B126" s="209"/>
      <c r="C126" s="14"/>
      <c r="D126" s="195" t="s">
        <v>442</v>
      </c>
      <c r="E126" s="210" t="s">
        <v>3</v>
      </c>
      <c r="F126" s="211" t="s">
        <v>452</v>
      </c>
      <c r="G126" s="14"/>
      <c r="H126" s="212">
        <v>10</v>
      </c>
      <c r="I126" s="213"/>
      <c r="J126" s="14"/>
      <c r="K126" s="14"/>
      <c r="L126" s="209"/>
      <c r="M126" s="214"/>
      <c r="N126" s="215"/>
      <c r="O126" s="215"/>
      <c r="P126" s="215"/>
      <c r="Q126" s="215"/>
      <c r="R126" s="215"/>
      <c r="S126" s="215"/>
      <c r="T126" s="216"/>
      <c r="U126" s="14"/>
      <c r="V126" s="14"/>
      <c r="W126" s="14"/>
      <c r="X126" s="14"/>
      <c r="Y126" s="14"/>
      <c r="Z126" s="14"/>
      <c r="AA126" s="14"/>
      <c r="AB126" s="14"/>
      <c r="AC126" s="14"/>
      <c r="AD126" s="14"/>
      <c r="AE126" s="14"/>
      <c r="AT126" s="210" t="s">
        <v>442</v>
      </c>
      <c r="AU126" s="210" t="s">
        <v>76</v>
      </c>
      <c r="AV126" s="14" t="s">
        <v>113</v>
      </c>
      <c r="AW126" s="14" t="s">
        <v>31</v>
      </c>
      <c r="AX126" s="14" t="s">
        <v>76</v>
      </c>
      <c r="AY126" s="210" t="s">
        <v>328</v>
      </c>
    </row>
    <row r="127" s="2" customFormat="1" ht="37.8" customHeight="1">
      <c r="A127" s="41"/>
      <c r="B127" s="176"/>
      <c r="C127" s="177" t="s">
        <v>171</v>
      </c>
      <c r="D127" s="177" t="s">
        <v>331</v>
      </c>
      <c r="E127" s="178" t="s">
        <v>8257</v>
      </c>
      <c r="F127" s="179" t="s">
        <v>7923</v>
      </c>
      <c r="G127" s="180" t="s">
        <v>491</v>
      </c>
      <c r="H127" s="181">
        <v>10</v>
      </c>
      <c r="I127" s="182"/>
      <c r="J127" s="183">
        <f>ROUND(I127*H127,2)</f>
        <v>0</v>
      </c>
      <c r="K127" s="179" t="s">
        <v>3</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76</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532</v>
      </c>
    </row>
    <row r="128" s="2" customFormat="1" ht="49.05" customHeight="1">
      <c r="A128" s="41"/>
      <c r="B128" s="176"/>
      <c r="C128" s="177" t="s">
        <v>183</v>
      </c>
      <c r="D128" s="177" t="s">
        <v>331</v>
      </c>
      <c r="E128" s="178" t="s">
        <v>8976</v>
      </c>
      <c r="F128" s="179" t="s">
        <v>8112</v>
      </c>
      <c r="G128" s="180" t="s">
        <v>585</v>
      </c>
      <c r="H128" s="181">
        <v>0.126</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544</v>
      </c>
    </row>
    <row r="129" s="13" customFormat="1">
      <c r="A129" s="13"/>
      <c r="B129" s="201"/>
      <c r="C129" s="13"/>
      <c r="D129" s="195" t="s">
        <v>442</v>
      </c>
      <c r="E129" s="202" t="s">
        <v>3</v>
      </c>
      <c r="F129" s="203" t="s">
        <v>9603</v>
      </c>
      <c r="G129" s="13"/>
      <c r="H129" s="204">
        <v>0.126</v>
      </c>
      <c r="I129" s="205"/>
      <c r="J129" s="13"/>
      <c r="K129" s="13"/>
      <c r="L129" s="201"/>
      <c r="M129" s="206"/>
      <c r="N129" s="207"/>
      <c r="O129" s="207"/>
      <c r="P129" s="207"/>
      <c r="Q129" s="207"/>
      <c r="R129" s="207"/>
      <c r="S129" s="207"/>
      <c r="T129" s="208"/>
      <c r="U129" s="13"/>
      <c r="V129" s="13"/>
      <c r="W129" s="13"/>
      <c r="X129" s="13"/>
      <c r="Y129" s="13"/>
      <c r="Z129" s="13"/>
      <c r="AA129" s="13"/>
      <c r="AB129" s="13"/>
      <c r="AC129" s="13"/>
      <c r="AD129" s="13"/>
      <c r="AE129" s="13"/>
      <c r="AT129" s="202" t="s">
        <v>442</v>
      </c>
      <c r="AU129" s="202" t="s">
        <v>76</v>
      </c>
      <c r="AV129" s="13" t="s">
        <v>79</v>
      </c>
      <c r="AW129" s="13" t="s">
        <v>31</v>
      </c>
      <c r="AX129" s="13" t="s">
        <v>69</v>
      </c>
      <c r="AY129" s="202" t="s">
        <v>328</v>
      </c>
    </row>
    <row r="130" s="14" customFormat="1">
      <c r="A130" s="14"/>
      <c r="B130" s="209"/>
      <c r="C130" s="14"/>
      <c r="D130" s="195" t="s">
        <v>442</v>
      </c>
      <c r="E130" s="210" t="s">
        <v>3</v>
      </c>
      <c r="F130" s="211" t="s">
        <v>452</v>
      </c>
      <c r="G130" s="14"/>
      <c r="H130" s="212">
        <v>0.126</v>
      </c>
      <c r="I130" s="213"/>
      <c r="J130" s="14"/>
      <c r="K130" s="14"/>
      <c r="L130" s="209"/>
      <c r="M130" s="214"/>
      <c r="N130" s="215"/>
      <c r="O130" s="215"/>
      <c r="P130" s="215"/>
      <c r="Q130" s="215"/>
      <c r="R130" s="215"/>
      <c r="S130" s="215"/>
      <c r="T130" s="216"/>
      <c r="U130" s="14"/>
      <c r="V130" s="14"/>
      <c r="W130" s="14"/>
      <c r="X130" s="14"/>
      <c r="Y130" s="14"/>
      <c r="Z130" s="14"/>
      <c r="AA130" s="14"/>
      <c r="AB130" s="14"/>
      <c r="AC130" s="14"/>
      <c r="AD130" s="14"/>
      <c r="AE130" s="14"/>
      <c r="AT130" s="210" t="s">
        <v>442</v>
      </c>
      <c r="AU130" s="210" t="s">
        <v>76</v>
      </c>
      <c r="AV130" s="14" t="s">
        <v>113</v>
      </c>
      <c r="AW130" s="14" t="s">
        <v>31</v>
      </c>
      <c r="AX130" s="14" t="s">
        <v>76</v>
      </c>
      <c r="AY130" s="210" t="s">
        <v>328</v>
      </c>
    </row>
    <row r="131" s="2" customFormat="1" ht="33" customHeight="1">
      <c r="A131" s="41"/>
      <c r="B131" s="176"/>
      <c r="C131" s="224" t="s">
        <v>235</v>
      </c>
      <c r="D131" s="224" t="s">
        <v>539</v>
      </c>
      <c r="E131" s="225" t="s">
        <v>9604</v>
      </c>
      <c r="F131" s="226" t="s">
        <v>9605</v>
      </c>
      <c r="G131" s="227" t="s">
        <v>1388</v>
      </c>
      <c r="H131" s="228">
        <v>126</v>
      </c>
      <c r="I131" s="229"/>
      <c r="J131" s="230">
        <f>ROUND(I131*H131,2)</f>
        <v>0</v>
      </c>
      <c r="K131" s="226" t="s">
        <v>335</v>
      </c>
      <c r="L131" s="231"/>
      <c r="M131" s="232" t="s">
        <v>3</v>
      </c>
      <c r="N131" s="233"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171</v>
      </c>
      <c r="AT131" s="188" t="s">
        <v>539</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556</v>
      </c>
    </row>
    <row r="132" s="15" customFormat="1">
      <c r="A132" s="15"/>
      <c r="B132" s="217"/>
      <c r="C132" s="15"/>
      <c r="D132" s="195" t="s">
        <v>442</v>
      </c>
      <c r="E132" s="218" t="s">
        <v>3</v>
      </c>
      <c r="F132" s="219" t="s">
        <v>9606</v>
      </c>
      <c r="G132" s="15"/>
      <c r="H132" s="218" t="s">
        <v>3</v>
      </c>
      <c r="I132" s="220"/>
      <c r="J132" s="15"/>
      <c r="K132" s="15"/>
      <c r="L132" s="217"/>
      <c r="M132" s="221"/>
      <c r="N132" s="222"/>
      <c r="O132" s="222"/>
      <c r="P132" s="222"/>
      <c r="Q132" s="222"/>
      <c r="R132" s="222"/>
      <c r="S132" s="222"/>
      <c r="T132" s="223"/>
      <c r="U132" s="15"/>
      <c r="V132" s="15"/>
      <c r="W132" s="15"/>
      <c r="X132" s="15"/>
      <c r="Y132" s="15"/>
      <c r="Z132" s="15"/>
      <c r="AA132" s="15"/>
      <c r="AB132" s="15"/>
      <c r="AC132" s="15"/>
      <c r="AD132" s="15"/>
      <c r="AE132" s="15"/>
      <c r="AT132" s="218" t="s">
        <v>442</v>
      </c>
      <c r="AU132" s="218" t="s">
        <v>76</v>
      </c>
      <c r="AV132" s="15" t="s">
        <v>76</v>
      </c>
      <c r="AW132" s="15" t="s">
        <v>31</v>
      </c>
      <c r="AX132" s="15" t="s">
        <v>69</v>
      </c>
      <c r="AY132" s="218" t="s">
        <v>328</v>
      </c>
    </row>
    <row r="133" s="13" customFormat="1">
      <c r="A133" s="13"/>
      <c r="B133" s="201"/>
      <c r="C133" s="13"/>
      <c r="D133" s="195" t="s">
        <v>442</v>
      </c>
      <c r="E133" s="202" t="s">
        <v>3</v>
      </c>
      <c r="F133" s="203" t="s">
        <v>9607</v>
      </c>
      <c r="G133" s="13"/>
      <c r="H133" s="204">
        <v>126</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76</v>
      </c>
      <c r="AV133" s="13" t="s">
        <v>79</v>
      </c>
      <c r="AW133" s="13" t="s">
        <v>31</v>
      </c>
      <c r="AX133" s="13" t="s">
        <v>69</v>
      </c>
      <c r="AY133" s="202" t="s">
        <v>328</v>
      </c>
    </row>
    <row r="134" s="14" customFormat="1">
      <c r="A134" s="14"/>
      <c r="B134" s="209"/>
      <c r="C134" s="14"/>
      <c r="D134" s="195" t="s">
        <v>442</v>
      </c>
      <c r="E134" s="210" t="s">
        <v>3</v>
      </c>
      <c r="F134" s="211" t="s">
        <v>452</v>
      </c>
      <c r="G134" s="14"/>
      <c r="H134" s="212">
        <v>126</v>
      </c>
      <c r="I134" s="213"/>
      <c r="J134" s="14"/>
      <c r="K134" s="14"/>
      <c r="L134" s="209"/>
      <c r="M134" s="214"/>
      <c r="N134" s="215"/>
      <c r="O134" s="215"/>
      <c r="P134" s="215"/>
      <c r="Q134" s="215"/>
      <c r="R134" s="215"/>
      <c r="S134" s="215"/>
      <c r="T134" s="216"/>
      <c r="U134" s="14"/>
      <c r="V134" s="14"/>
      <c r="W134" s="14"/>
      <c r="X134" s="14"/>
      <c r="Y134" s="14"/>
      <c r="Z134" s="14"/>
      <c r="AA134" s="14"/>
      <c r="AB134" s="14"/>
      <c r="AC134" s="14"/>
      <c r="AD134" s="14"/>
      <c r="AE134" s="14"/>
      <c r="AT134" s="210" t="s">
        <v>442</v>
      </c>
      <c r="AU134" s="210" t="s">
        <v>76</v>
      </c>
      <c r="AV134" s="14" t="s">
        <v>113</v>
      </c>
      <c r="AW134" s="14" t="s">
        <v>31</v>
      </c>
      <c r="AX134" s="14" t="s">
        <v>76</v>
      </c>
      <c r="AY134" s="210" t="s">
        <v>328</v>
      </c>
    </row>
    <row r="135" s="2" customFormat="1" ht="55.5" customHeight="1">
      <c r="A135" s="41"/>
      <c r="B135" s="176"/>
      <c r="C135" s="177" t="s">
        <v>239</v>
      </c>
      <c r="D135" s="177" t="s">
        <v>331</v>
      </c>
      <c r="E135" s="178" t="s">
        <v>8165</v>
      </c>
      <c r="F135" s="179" t="s">
        <v>8166</v>
      </c>
      <c r="G135" s="180" t="s">
        <v>439</v>
      </c>
      <c r="H135" s="181">
        <v>44</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76</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564</v>
      </c>
    </row>
    <row r="136" s="2" customFormat="1">
      <c r="A136" s="41"/>
      <c r="B136" s="42"/>
      <c r="C136" s="41"/>
      <c r="D136" s="190" t="s">
        <v>338</v>
      </c>
      <c r="E136" s="41"/>
      <c r="F136" s="191" t="s">
        <v>8167</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338</v>
      </c>
      <c r="AU136" s="22" t="s">
        <v>76</v>
      </c>
    </row>
    <row r="137" s="2" customFormat="1" ht="37.8" customHeight="1">
      <c r="A137" s="41"/>
      <c r="B137" s="176"/>
      <c r="C137" s="177" t="s">
        <v>9</v>
      </c>
      <c r="D137" s="177" t="s">
        <v>331</v>
      </c>
      <c r="E137" s="178" t="s">
        <v>8168</v>
      </c>
      <c r="F137" s="179" t="s">
        <v>8169</v>
      </c>
      <c r="G137" s="180" t="s">
        <v>439</v>
      </c>
      <c r="H137" s="181">
        <v>44</v>
      </c>
      <c r="I137" s="182"/>
      <c r="J137" s="183">
        <f>ROUND(I137*H137,2)</f>
        <v>0</v>
      </c>
      <c r="K137" s="179" t="s">
        <v>335</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76</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576</v>
      </c>
    </row>
    <row r="138" s="2" customFormat="1">
      <c r="A138" s="41"/>
      <c r="B138" s="42"/>
      <c r="C138" s="41"/>
      <c r="D138" s="190" t="s">
        <v>338</v>
      </c>
      <c r="E138" s="41"/>
      <c r="F138" s="191" t="s">
        <v>8170</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76</v>
      </c>
    </row>
    <row r="139" s="2" customFormat="1" ht="16.5" customHeight="1">
      <c r="A139" s="41"/>
      <c r="B139" s="176"/>
      <c r="C139" s="224" t="s">
        <v>505</v>
      </c>
      <c r="D139" s="224" t="s">
        <v>539</v>
      </c>
      <c r="E139" s="225" t="s">
        <v>8171</v>
      </c>
      <c r="F139" s="226" t="s">
        <v>8172</v>
      </c>
      <c r="G139" s="227" t="s">
        <v>585</v>
      </c>
      <c r="H139" s="228">
        <v>0.748</v>
      </c>
      <c r="I139" s="229"/>
      <c r="J139" s="230">
        <f>ROUND(I139*H139,2)</f>
        <v>0</v>
      </c>
      <c r="K139" s="226" t="s">
        <v>335</v>
      </c>
      <c r="L139" s="231"/>
      <c r="M139" s="232" t="s">
        <v>3</v>
      </c>
      <c r="N139" s="233"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171</v>
      </c>
      <c r="AT139" s="188" t="s">
        <v>539</v>
      </c>
      <c r="AU139" s="188" t="s">
        <v>76</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588</v>
      </c>
    </row>
    <row r="140" s="2" customFormat="1">
      <c r="A140" s="41"/>
      <c r="B140" s="42"/>
      <c r="C140" s="41"/>
      <c r="D140" s="195" t="s">
        <v>340</v>
      </c>
      <c r="E140" s="41"/>
      <c r="F140" s="196" t="s">
        <v>8173</v>
      </c>
      <c r="G140" s="41"/>
      <c r="H140" s="41"/>
      <c r="I140" s="192"/>
      <c r="J140" s="41"/>
      <c r="K140" s="41"/>
      <c r="L140" s="42"/>
      <c r="M140" s="193"/>
      <c r="N140" s="194"/>
      <c r="O140" s="75"/>
      <c r="P140" s="75"/>
      <c r="Q140" s="75"/>
      <c r="R140" s="75"/>
      <c r="S140" s="75"/>
      <c r="T140" s="76"/>
      <c r="U140" s="41"/>
      <c r="V140" s="41"/>
      <c r="W140" s="41"/>
      <c r="X140" s="41"/>
      <c r="Y140" s="41"/>
      <c r="Z140" s="41"/>
      <c r="AA140" s="41"/>
      <c r="AB140" s="41"/>
      <c r="AC140" s="41"/>
      <c r="AD140" s="41"/>
      <c r="AE140" s="41"/>
      <c r="AT140" s="22" t="s">
        <v>340</v>
      </c>
      <c r="AU140" s="22" t="s">
        <v>76</v>
      </c>
    </row>
    <row r="141" s="15" customFormat="1">
      <c r="A141" s="15"/>
      <c r="B141" s="217"/>
      <c r="C141" s="15"/>
      <c r="D141" s="195" t="s">
        <v>442</v>
      </c>
      <c r="E141" s="218" t="s">
        <v>3</v>
      </c>
      <c r="F141" s="219" t="s">
        <v>9608</v>
      </c>
      <c r="G141" s="15"/>
      <c r="H141" s="218" t="s">
        <v>3</v>
      </c>
      <c r="I141" s="220"/>
      <c r="J141" s="15"/>
      <c r="K141" s="15"/>
      <c r="L141" s="217"/>
      <c r="M141" s="221"/>
      <c r="N141" s="222"/>
      <c r="O141" s="222"/>
      <c r="P141" s="222"/>
      <c r="Q141" s="222"/>
      <c r="R141" s="222"/>
      <c r="S141" s="222"/>
      <c r="T141" s="223"/>
      <c r="U141" s="15"/>
      <c r="V141" s="15"/>
      <c r="W141" s="15"/>
      <c r="X141" s="15"/>
      <c r="Y141" s="15"/>
      <c r="Z141" s="15"/>
      <c r="AA141" s="15"/>
      <c r="AB141" s="15"/>
      <c r="AC141" s="15"/>
      <c r="AD141" s="15"/>
      <c r="AE141" s="15"/>
      <c r="AT141" s="218" t="s">
        <v>442</v>
      </c>
      <c r="AU141" s="218" t="s">
        <v>76</v>
      </c>
      <c r="AV141" s="15" t="s">
        <v>76</v>
      </c>
      <c r="AW141" s="15" t="s">
        <v>31</v>
      </c>
      <c r="AX141" s="15" t="s">
        <v>69</v>
      </c>
      <c r="AY141" s="218" t="s">
        <v>328</v>
      </c>
    </row>
    <row r="142" s="13" customFormat="1">
      <c r="A142" s="13"/>
      <c r="B142" s="201"/>
      <c r="C142" s="13"/>
      <c r="D142" s="195" t="s">
        <v>442</v>
      </c>
      <c r="E142" s="202" t="s">
        <v>3</v>
      </c>
      <c r="F142" s="203" t="s">
        <v>9609</v>
      </c>
      <c r="G142" s="13"/>
      <c r="H142" s="204">
        <v>0.748</v>
      </c>
      <c r="I142" s="205"/>
      <c r="J142" s="13"/>
      <c r="K142" s="13"/>
      <c r="L142" s="201"/>
      <c r="M142" s="206"/>
      <c r="N142" s="207"/>
      <c r="O142" s="207"/>
      <c r="P142" s="207"/>
      <c r="Q142" s="207"/>
      <c r="R142" s="207"/>
      <c r="S142" s="207"/>
      <c r="T142" s="208"/>
      <c r="U142" s="13"/>
      <c r="V142" s="13"/>
      <c r="W142" s="13"/>
      <c r="X142" s="13"/>
      <c r="Y142" s="13"/>
      <c r="Z142" s="13"/>
      <c r="AA142" s="13"/>
      <c r="AB142" s="13"/>
      <c r="AC142" s="13"/>
      <c r="AD142" s="13"/>
      <c r="AE142" s="13"/>
      <c r="AT142" s="202" t="s">
        <v>442</v>
      </c>
      <c r="AU142" s="202" t="s">
        <v>76</v>
      </c>
      <c r="AV142" s="13" t="s">
        <v>79</v>
      </c>
      <c r="AW142" s="13" t="s">
        <v>31</v>
      </c>
      <c r="AX142" s="13" t="s">
        <v>69</v>
      </c>
      <c r="AY142" s="202" t="s">
        <v>328</v>
      </c>
    </row>
    <row r="143" s="14" customFormat="1">
      <c r="A143" s="14"/>
      <c r="B143" s="209"/>
      <c r="C143" s="14"/>
      <c r="D143" s="195" t="s">
        <v>442</v>
      </c>
      <c r="E143" s="210" t="s">
        <v>3</v>
      </c>
      <c r="F143" s="211" t="s">
        <v>452</v>
      </c>
      <c r="G143" s="14"/>
      <c r="H143" s="212">
        <v>0.748</v>
      </c>
      <c r="I143" s="213"/>
      <c r="J143" s="14"/>
      <c r="K143" s="14"/>
      <c r="L143" s="209"/>
      <c r="M143" s="214"/>
      <c r="N143" s="215"/>
      <c r="O143" s="215"/>
      <c r="P143" s="215"/>
      <c r="Q143" s="215"/>
      <c r="R143" s="215"/>
      <c r="S143" s="215"/>
      <c r="T143" s="216"/>
      <c r="U143" s="14"/>
      <c r="V143" s="14"/>
      <c r="W143" s="14"/>
      <c r="X143" s="14"/>
      <c r="Y143" s="14"/>
      <c r="Z143" s="14"/>
      <c r="AA143" s="14"/>
      <c r="AB143" s="14"/>
      <c r="AC143" s="14"/>
      <c r="AD143" s="14"/>
      <c r="AE143" s="14"/>
      <c r="AT143" s="210" t="s">
        <v>442</v>
      </c>
      <c r="AU143" s="210" t="s">
        <v>76</v>
      </c>
      <c r="AV143" s="14" t="s">
        <v>113</v>
      </c>
      <c r="AW143" s="14" t="s">
        <v>31</v>
      </c>
      <c r="AX143" s="14" t="s">
        <v>76</v>
      </c>
      <c r="AY143" s="210" t="s">
        <v>328</v>
      </c>
    </row>
    <row r="144" s="2" customFormat="1" ht="37.8" customHeight="1">
      <c r="A144" s="41"/>
      <c r="B144" s="176"/>
      <c r="C144" s="177" t="s">
        <v>512</v>
      </c>
      <c r="D144" s="177" t="s">
        <v>331</v>
      </c>
      <c r="E144" s="178" t="s">
        <v>8557</v>
      </c>
      <c r="F144" s="179" t="s">
        <v>8558</v>
      </c>
      <c r="G144" s="180" t="s">
        <v>439</v>
      </c>
      <c r="H144" s="181">
        <v>44</v>
      </c>
      <c r="I144" s="182"/>
      <c r="J144" s="183">
        <f>ROUND(I144*H144,2)</f>
        <v>0</v>
      </c>
      <c r="K144" s="179" t="s">
        <v>335</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76</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598</v>
      </c>
    </row>
    <row r="145" s="2" customFormat="1">
      <c r="A145" s="41"/>
      <c r="B145" s="42"/>
      <c r="C145" s="41"/>
      <c r="D145" s="190" t="s">
        <v>338</v>
      </c>
      <c r="E145" s="41"/>
      <c r="F145" s="191" t="s">
        <v>8560</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338</v>
      </c>
      <c r="AU145" s="22" t="s">
        <v>76</v>
      </c>
    </row>
    <row r="146" s="2" customFormat="1">
      <c r="A146" s="41"/>
      <c r="B146" s="42"/>
      <c r="C146" s="41"/>
      <c r="D146" s="195" t="s">
        <v>340</v>
      </c>
      <c r="E146" s="41"/>
      <c r="F146" s="196" t="s">
        <v>9610</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340</v>
      </c>
      <c r="AU146" s="22" t="s">
        <v>76</v>
      </c>
    </row>
    <row r="147" s="2" customFormat="1" ht="16.5" customHeight="1">
      <c r="A147" s="41"/>
      <c r="B147" s="176"/>
      <c r="C147" s="224" t="s">
        <v>526</v>
      </c>
      <c r="D147" s="224" t="s">
        <v>539</v>
      </c>
      <c r="E147" s="225" t="s">
        <v>8177</v>
      </c>
      <c r="F147" s="226" t="s">
        <v>8178</v>
      </c>
      <c r="G147" s="227" t="s">
        <v>1388</v>
      </c>
      <c r="H147" s="228">
        <v>1.3200000000000001</v>
      </c>
      <c r="I147" s="229"/>
      <c r="J147" s="230">
        <f>ROUND(I147*H147,2)</f>
        <v>0</v>
      </c>
      <c r="K147" s="226" t="s">
        <v>335</v>
      </c>
      <c r="L147" s="231"/>
      <c r="M147" s="232" t="s">
        <v>3</v>
      </c>
      <c r="N147" s="233"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171</v>
      </c>
      <c r="AT147" s="188" t="s">
        <v>539</v>
      </c>
      <c r="AU147" s="188" t="s">
        <v>76</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610</v>
      </c>
    </row>
    <row r="148" s="2" customFormat="1">
      <c r="A148" s="41"/>
      <c r="B148" s="42"/>
      <c r="C148" s="41"/>
      <c r="D148" s="195" t="s">
        <v>340</v>
      </c>
      <c r="E148" s="41"/>
      <c r="F148" s="196" t="s">
        <v>8179</v>
      </c>
      <c r="G148" s="41"/>
      <c r="H148" s="41"/>
      <c r="I148" s="192"/>
      <c r="J148" s="41"/>
      <c r="K148" s="41"/>
      <c r="L148" s="42"/>
      <c r="M148" s="193"/>
      <c r="N148" s="194"/>
      <c r="O148" s="75"/>
      <c r="P148" s="75"/>
      <c r="Q148" s="75"/>
      <c r="R148" s="75"/>
      <c r="S148" s="75"/>
      <c r="T148" s="76"/>
      <c r="U148" s="41"/>
      <c r="V148" s="41"/>
      <c r="W148" s="41"/>
      <c r="X148" s="41"/>
      <c r="Y148" s="41"/>
      <c r="Z148" s="41"/>
      <c r="AA148" s="41"/>
      <c r="AB148" s="41"/>
      <c r="AC148" s="41"/>
      <c r="AD148" s="41"/>
      <c r="AE148" s="41"/>
      <c r="AT148" s="22" t="s">
        <v>340</v>
      </c>
      <c r="AU148" s="22" t="s">
        <v>76</v>
      </c>
    </row>
    <row r="149" s="13" customFormat="1">
      <c r="A149" s="13"/>
      <c r="B149" s="201"/>
      <c r="C149" s="13"/>
      <c r="D149" s="195" t="s">
        <v>442</v>
      </c>
      <c r="E149" s="202" t="s">
        <v>3</v>
      </c>
      <c r="F149" s="203" t="s">
        <v>9611</v>
      </c>
      <c r="G149" s="13"/>
      <c r="H149" s="204">
        <v>1.3200000000000001</v>
      </c>
      <c r="I149" s="205"/>
      <c r="J149" s="13"/>
      <c r="K149" s="13"/>
      <c r="L149" s="201"/>
      <c r="M149" s="206"/>
      <c r="N149" s="207"/>
      <c r="O149" s="207"/>
      <c r="P149" s="207"/>
      <c r="Q149" s="207"/>
      <c r="R149" s="207"/>
      <c r="S149" s="207"/>
      <c r="T149" s="208"/>
      <c r="U149" s="13"/>
      <c r="V149" s="13"/>
      <c r="W149" s="13"/>
      <c r="X149" s="13"/>
      <c r="Y149" s="13"/>
      <c r="Z149" s="13"/>
      <c r="AA149" s="13"/>
      <c r="AB149" s="13"/>
      <c r="AC149" s="13"/>
      <c r="AD149" s="13"/>
      <c r="AE149" s="13"/>
      <c r="AT149" s="202" t="s">
        <v>442</v>
      </c>
      <c r="AU149" s="202" t="s">
        <v>76</v>
      </c>
      <c r="AV149" s="13" t="s">
        <v>79</v>
      </c>
      <c r="AW149" s="13" t="s">
        <v>31</v>
      </c>
      <c r="AX149" s="13" t="s">
        <v>69</v>
      </c>
      <c r="AY149" s="202" t="s">
        <v>328</v>
      </c>
    </row>
    <row r="150" s="14" customFormat="1">
      <c r="A150" s="14"/>
      <c r="B150" s="209"/>
      <c r="C150" s="14"/>
      <c r="D150" s="195" t="s">
        <v>442</v>
      </c>
      <c r="E150" s="210" t="s">
        <v>3</v>
      </c>
      <c r="F150" s="211" t="s">
        <v>452</v>
      </c>
      <c r="G150" s="14"/>
      <c r="H150" s="212">
        <v>1.3200000000000001</v>
      </c>
      <c r="I150" s="213"/>
      <c r="J150" s="14"/>
      <c r="K150" s="14"/>
      <c r="L150" s="209"/>
      <c r="M150" s="214"/>
      <c r="N150" s="215"/>
      <c r="O150" s="215"/>
      <c r="P150" s="215"/>
      <c r="Q150" s="215"/>
      <c r="R150" s="215"/>
      <c r="S150" s="215"/>
      <c r="T150" s="216"/>
      <c r="U150" s="14"/>
      <c r="V150" s="14"/>
      <c r="W150" s="14"/>
      <c r="X150" s="14"/>
      <c r="Y150" s="14"/>
      <c r="Z150" s="14"/>
      <c r="AA150" s="14"/>
      <c r="AB150" s="14"/>
      <c r="AC150" s="14"/>
      <c r="AD150" s="14"/>
      <c r="AE150" s="14"/>
      <c r="AT150" s="210" t="s">
        <v>442</v>
      </c>
      <c r="AU150" s="210" t="s">
        <v>76</v>
      </c>
      <c r="AV150" s="14" t="s">
        <v>113</v>
      </c>
      <c r="AW150" s="14" t="s">
        <v>31</v>
      </c>
      <c r="AX150" s="14" t="s">
        <v>76</v>
      </c>
      <c r="AY150" s="210" t="s">
        <v>328</v>
      </c>
    </row>
    <row r="151" s="2" customFormat="1" ht="21.75" customHeight="1">
      <c r="A151" s="41"/>
      <c r="B151" s="176"/>
      <c r="C151" s="177" t="s">
        <v>532</v>
      </c>
      <c r="D151" s="177" t="s">
        <v>331</v>
      </c>
      <c r="E151" s="178" t="s">
        <v>8181</v>
      </c>
      <c r="F151" s="179" t="s">
        <v>8182</v>
      </c>
      <c r="G151" s="180" t="s">
        <v>439</v>
      </c>
      <c r="H151" s="181">
        <v>44</v>
      </c>
      <c r="I151" s="182"/>
      <c r="J151" s="183">
        <f>ROUND(I151*H151,2)</f>
        <v>0</v>
      </c>
      <c r="K151" s="179" t="s">
        <v>335</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113</v>
      </c>
      <c r="AT151" s="188" t="s">
        <v>331</v>
      </c>
      <c r="AU151" s="188" t="s">
        <v>76</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621</v>
      </c>
    </row>
    <row r="152" s="2" customFormat="1">
      <c r="A152" s="41"/>
      <c r="B152" s="42"/>
      <c r="C152" s="41"/>
      <c r="D152" s="190" t="s">
        <v>338</v>
      </c>
      <c r="E152" s="41"/>
      <c r="F152" s="191" t="s">
        <v>8183</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76</v>
      </c>
    </row>
    <row r="153" s="2" customFormat="1" ht="21.75" customHeight="1">
      <c r="A153" s="41"/>
      <c r="B153" s="176"/>
      <c r="C153" s="177" t="s">
        <v>538</v>
      </c>
      <c r="D153" s="177" t="s">
        <v>331</v>
      </c>
      <c r="E153" s="178" t="s">
        <v>9612</v>
      </c>
      <c r="F153" s="179" t="s">
        <v>8185</v>
      </c>
      <c r="G153" s="180" t="s">
        <v>439</v>
      </c>
      <c r="H153" s="181">
        <v>44</v>
      </c>
      <c r="I153" s="182"/>
      <c r="J153" s="183">
        <f>ROUND(I153*H153,2)</f>
        <v>0</v>
      </c>
      <c r="K153" s="179" t="s">
        <v>335</v>
      </c>
      <c r="L153" s="42"/>
      <c r="M153" s="184" t="s">
        <v>3</v>
      </c>
      <c r="N153" s="185" t="s">
        <v>40</v>
      </c>
      <c r="O153" s="75"/>
      <c r="P153" s="186">
        <f>O153*H153</f>
        <v>0</v>
      </c>
      <c r="Q153" s="186">
        <v>0</v>
      </c>
      <c r="R153" s="186">
        <f>Q153*H153</f>
        <v>0</v>
      </c>
      <c r="S153" s="186">
        <v>0</v>
      </c>
      <c r="T153" s="187">
        <f>S153*H153</f>
        <v>0</v>
      </c>
      <c r="U153" s="41"/>
      <c r="V153" s="41"/>
      <c r="W153" s="41"/>
      <c r="X153" s="41"/>
      <c r="Y153" s="41"/>
      <c r="Z153" s="41"/>
      <c r="AA153" s="41"/>
      <c r="AB153" s="41"/>
      <c r="AC153" s="41"/>
      <c r="AD153" s="41"/>
      <c r="AE153" s="41"/>
      <c r="AR153" s="188" t="s">
        <v>113</v>
      </c>
      <c r="AT153" s="188" t="s">
        <v>331</v>
      </c>
      <c r="AU153" s="188" t="s">
        <v>76</v>
      </c>
      <c r="AY153" s="22" t="s">
        <v>328</v>
      </c>
      <c r="BE153" s="189">
        <f>IF(N153="základní",J153,0)</f>
        <v>0</v>
      </c>
      <c r="BF153" s="189">
        <f>IF(N153="snížená",J153,0)</f>
        <v>0</v>
      </c>
      <c r="BG153" s="189">
        <f>IF(N153="zákl. přenesená",J153,0)</f>
        <v>0</v>
      </c>
      <c r="BH153" s="189">
        <f>IF(N153="sníž. přenesená",J153,0)</f>
        <v>0</v>
      </c>
      <c r="BI153" s="189">
        <f>IF(N153="nulová",J153,0)</f>
        <v>0</v>
      </c>
      <c r="BJ153" s="22" t="s">
        <v>76</v>
      </c>
      <c r="BK153" s="189">
        <f>ROUND(I153*H153,2)</f>
        <v>0</v>
      </c>
      <c r="BL153" s="22" t="s">
        <v>113</v>
      </c>
      <c r="BM153" s="188" t="s">
        <v>631</v>
      </c>
    </row>
    <row r="154" s="2" customFormat="1">
      <c r="A154" s="41"/>
      <c r="B154" s="42"/>
      <c r="C154" s="41"/>
      <c r="D154" s="190" t="s">
        <v>338</v>
      </c>
      <c r="E154" s="41"/>
      <c r="F154" s="191" t="s">
        <v>9613</v>
      </c>
      <c r="G154" s="41"/>
      <c r="H154" s="41"/>
      <c r="I154" s="192"/>
      <c r="J154" s="41"/>
      <c r="K154" s="41"/>
      <c r="L154" s="42"/>
      <c r="M154" s="193"/>
      <c r="N154" s="194"/>
      <c r="O154" s="75"/>
      <c r="P154" s="75"/>
      <c r="Q154" s="75"/>
      <c r="R154" s="75"/>
      <c r="S154" s="75"/>
      <c r="T154" s="76"/>
      <c r="U154" s="41"/>
      <c r="V154" s="41"/>
      <c r="W154" s="41"/>
      <c r="X154" s="41"/>
      <c r="Y154" s="41"/>
      <c r="Z154" s="41"/>
      <c r="AA154" s="41"/>
      <c r="AB154" s="41"/>
      <c r="AC154" s="41"/>
      <c r="AD154" s="41"/>
      <c r="AE154" s="41"/>
      <c r="AT154" s="22" t="s">
        <v>338</v>
      </c>
      <c r="AU154" s="22" t="s">
        <v>76</v>
      </c>
    </row>
    <row r="155" s="12" customFormat="1" ht="25.92" customHeight="1">
      <c r="A155" s="12"/>
      <c r="B155" s="163"/>
      <c r="C155" s="12"/>
      <c r="D155" s="164" t="s">
        <v>68</v>
      </c>
      <c r="E155" s="165" t="s">
        <v>7848</v>
      </c>
      <c r="F155" s="165" t="s">
        <v>7849</v>
      </c>
      <c r="G155" s="12"/>
      <c r="H155" s="12"/>
      <c r="I155" s="166"/>
      <c r="J155" s="167">
        <f>BK155</f>
        <v>0</v>
      </c>
      <c r="K155" s="12"/>
      <c r="L155" s="163"/>
      <c r="M155" s="168"/>
      <c r="N155" s="169"/>
      <c r="O155" s="169"/>
      <c r="P155" s="170">
        <f>SUM(P156:P184)</f>
        <v>0</v>
      </c>
      <c r="Q155" s="169"/>
      <c r="R155" s="170">
        <f>SUM(R156:R184)</f>
        <v>0</v>
      </c>
      <c r="S155" s="169"/>
      <c r="T155" s="171">
        <f>SUM(T156:T184)</f>
        <v>0</v>
      </c>
      <c r="U155" s="12"/>
      <c r="V155" s="12"/>
      <c r="W155" s="12"/>
      <c r="X155" s="12"/>
      <c r="Y155" s="12"/>
      <c r="Z155" s="12"/>
      <c r="AA155" s="12"/>
      <c r="AB155" s="12"/>
      <c r="AC155" s="12"/>
      <c r="AD155" s="12"/>
      <c r="AE155" s="12"/>
      <c r="AR155" s="164" t="s">
        <v>76</v>
      </c>
      <c r="AT155" s="172" t="s">
        <v>68</v>
      </c>
      <c r="AU155" s="172" t="s">
        <v>69</v>
      </c>
      <c r="AY155" s="164" t="s">
        <v>328</v>
      </c>
      <c r="BK155" s="173">
        <f>SUM(BK156:BK184)</f>
        <v>0</v>
      </c>
    </row>
    <row r="156" s="2" customFormat="1" ht="33" customHeight="1">
      <c r="A156" s="41"/>
      <c r="B156" s="176"/>
      <c r="C156" s="177" t="s">
        <v>544</v>
      </c>
      <c r="D156" s="177" t="s">
        <v>331</v>
      </c>
      <c r="E156" s="178" t="s">
        <v>8914</v>
      </c>
      <c r="F156" s="179" t="s">
        <v>8915</v>
      </c>
      <c r="G156" s="180" t="s">
        <v>574</v>
      </c>
      <c r="H156" s="181">
        <v>1</v>
      </c>
      <c r="I156" s="182"/>
      <c r="J156" s="183">
        <f>ROUND(I156*H156,2)</f>
        <v>0</v>
      </c>
      <c r="K156" s="179" t="s">
        <v>335</v>
      </c>
      <c r="L156" s="42"/>
      <c r="M156" s="184" t="s">
        <v>3</v>
      </c>
      <c r="N156" s="185" t="s">
        <v>40</v>
      </c>
      <c r="O156" s="75"/>
      <c r="P156" s="186">
        <f>O156*H156</f>
        <v>0</v>
      </c>
      <c r="Q156" s="186">
        <v>0</v>
      </c>
      <c r="R156" s="186">
        <f>Q156*H156</f>
        <v>0</v>
      </c>
      <c r="S156" s="186">
        <v>0</v>
      </c>
      <c r="T156" s="187">
        <f>S156*H156</f>
        <v>0</v>
      </c>
      <c r="U156" s="41"/>
      <c r="V156" s="41"/>
      <c r="W156" s="41"/>
      <c r="X156" s="41"/>
      <c r="Y156" s="41"/>
      <c r="Z156" s="41"/>
      <c r="AA156" s="41"/>
      <c r="AB156" s="41"/>
      <c r="AC156" s="41"/>
      <c r="AD156" s="41"/>
      <c r="AE156" s="41"/>
      <c r="AR156" s="188" t="s">
        <v>113</v>
      </c>
      <c r="AT156" s="188" t="s">
        <v>331</v>
      </c>
      <c r="AU156" s="188" t="s">
        <v>76</v>
      </c>
      <c r="AY156" s="22" t="s">
        <v>328</v>
      </c>
      <c r="BE156" s="189">
        <f>IF(N156="základní",J156,0)</f>
        <v>0</v>
      </c>
      <c r="BF156" s="189">
        <f>IF(N156="snížená",J156,0)</f>
        <v>0</v>
      </c>
      <c r="BG156" s="189">
        <f>IF(N156="zákl. přenesená",J156,0)</f>
        <v>0</v>
      </c>
      <c r="BH156" s="189">
        <f>IF(N156="sníž. přenesená",J156,0)</f>
        <v>0</v>
      </c>
      <c r="BI156" s="189">
        <f>IF(N156="nulová",J156,0)</f>
        <v>0</v>
      </c>
      <c r="BJ156" s="22" t="s">
        <v>76</v>
      </c>
      <c r="BK156" s="189">
        <f>ROUND(I156*H156,2)</f>
        <v>0</v>
      </c>
      <c r="BL156" s="22" t="s">
        <v>113</v>
      </c>
      <c r="BM156" s="188" t="s">
        <v>643</v>
      </c>
    </row>
    <row r="157" s="2" customFormat="1">
      <c r="A157" s="41"/>
      <c r="B157" s="42"/>
      <c r="C157" s="41"/>
      <c r="D157" s="190" t="s">
        <v>338</v>
      </c>
      <c r="E157" s="41"/>
      <c r="F157" s="191" t="s">
        <v>8916</v>
      </c>
      <c r="G157" s="41"/>
      <c r="H157" s="41"/>
      <c r="I157" s="192"/>
      <c r="J157" s="41"/>
      <c r="K157" s="41"/>
      <c r="L157" s="42"/>
      <c r="M157" s="193"/>
      <c r="N157" s="194"/>
      <c r="O157" s="75"/>
      <c r="P157" s="75"/>
      <c r="Q157" s="75"/>
      <c r="R157" s="75"/>
      <c r="S157" s="75"/>
      <c r="T157" s="76"/>
      <c r="U157" s="41"/>
      <c r="V157" s="41"/>
      <c r="W157" s="41"/>
      <c r="X157" s="41"/>
      <c r="Y157" s="41"/>
      <c r="Z157" s="41"/>
      <c r="AA157" s="41"/>
      <c r="AB157" s="41"/>
      <c r="AC157" s="41"/>
      <c r="AD157" s="41"/>
      <c r="AE157" s="41"/>
      <c r="AT157" s="22" t="s">
        <v>338</v>
      </c>
      <c r="AU157" s="22" t="s">
        <v>76</v>
      </c>
    </row>
    <row r="158" s="2" customFormat="1">
      <c r="A158" s="41"/>
      <c r="B158" s="42"/>
      <c r="C158" s="41"/>
      <c r="D158" s="195" t="s">
        <v>340</v>
      </c>
      <c r="E158" s="41"/>
      <c r="F158" s="196" t="s">
        <v>9614</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340</v>
      </c>
      <c r="AU158" s="22" t="s">
        <v>76</v>
      </c>
    </row>
    <row r="159" s="2" customFormat="1" ht="24.15" customHeight="1">
      <c r="A159" s="41"/>
      <c r="B159" s="176"/>
      <c r="C159" s="177" t="s">
        <v>550</v>
      </c>
      <c r="D159" s="177" t="s">
        <v>331</v>
      </c>
      <c r="E159" s="178" t="s">
        <v>7866</v>
      </c>
      <c r="F159" s="179" t="s">
        <v>7867</v>
      </c>
      <c r="G159" s="180" t="s">
        <v>574</v>
      </c>
      <c r="H159" s="181">
        <v>1</v>
      </c>
      <c r="I159" s="182"/>
      <c r="J159" s="183">
        <f>ROUND(I159*H159,2)</f>
        <v>0</v>
      </c>
      <c r="K159" s="179" t="s">
        <v>335</v>
      </c>
      <c r="L159" s="42"/>
      <c r="M159" s="184" t="s">
        <v>3</v>
      </c>
      <c r="N159" s="185" t="s">
        <v>40</v>
      </c>
      <c r="O159" s="75"/>
      <c r="P159" s="186">
        <f>O159*H159</f>
        <v>0</v>
      </c>
      <c r="Q159" s="186">
        <v>0</v>
      </c>
      <c r="R159" s="186">
        <f>Q159*H159</f>
        <v>0</v>
      </c>
      <c r="S159" s="186">
        <v>0</v>
      </c>
      <c r="T159" s="187">
        <f>S159*H159</f>
        <v>0</v>
      </c>
      <c r="U159" s="41"/>
      <c r="V159" s="41"/>
      <c r="W159" s="41"/>
      <c r="X159" s="41"/>
      <c r="Y159" s="41"/>
      <c r="Z159" s="41"/>
      <c r="AA159" s="41"/>
      <c r="AB159" s="41"/>
      <c r="AC159" s="41"/>
      <c r="AD159" s="41"/>
      <c r="AE159" s="41"/>
      <c r="AR159" s="188" t="s">
        <v>113</v>
      </c>
      <c r="AT159" s="188" t="s">
        <v>331</v>
      </c>
      <c r="AU159" s="188" t="s">
        <v>76</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654</v>
      </c>
    </row>
    <row r="160" s="2" customFormat="1">
      <c r="A160" s="41"/>
      <c r="B160" s="42"/>
      <c r="C160" s="41"/>
      <c r="D160" s="190" t="s">
        <v>338</v>
      </c>
      <c r="E160" s="41"/>
      <c r="F160" s="191" t="s">
        <v>7868</v>
      </c>
      <c r="G160" s="41"/>
      <c r="H160" s="41"/>
      <c r="I160" s="192"/>
      <c r="J160" s="41"/>
      <c r="K160" s="41"/>
      <c r="L160" s="42"/>
      <c r="M160" s="193"/>
      <c r="N160" s="194"/>
      <c r="O160" s="75"/>
      <c r="P160" s="75"/>
      <c r="Q160" s="75"/>
      <c r="R160" s="75"/>
      <c r="S160" s="75"/>
      <c r="T160" s="76"/>
      <c r="U160" s="41"/>
      <c r="V160" s="41"/>
      <c r="W160" s="41"/>
      <c r="X160" s="41"/>
      <c r="Y160" s="41"/>
      <c r="Z160" s="41"/>
      <c r="AA160" s="41"/>
      <c r="AB160" s="41"/>
      <c r="AC160" s="41"/>
      <c r="AD160" s="41"/>
      <c r="AE160" s="41"/>
      <c r="AT160" s="22" t="s">
        <v>338</v>
      </c>
      <c r="AU160" s="22" t="s">
        <v>76</v>
      </c>
    </row>
    <row r="161" s="2" customFormat="1">
      <c r="A161" s="41"/>
      <c r="B161" s="42"/>
      <c r="C161" s="41"/>
      <c r="D161" s="195" t="s">
        <v>340</v>
      </c>
      <c r="E161" s="41"/>
      <c r="F161" s="196" t="s">
        <v>9615</v>
      </c>
      <c r="G161" s="41"/>
      <c r="H161" s="41"/>
      <c r="I161" s="192"/>
      <c r="J161" s="41"/>
      <c r="K161" s="41"/>
      <c r="L161" s="42"/>
      <c r="M161" s="193"/>
      <c r="N161" s="194"/>
      <c r="O161" s="75"/>
      <c r="P161" s="75"/>
      <c r="Q161" s="75"/>
      <c r="R161" s="75"/>
      <c r="S161" s="75"/>
      <c r="T161" s="76"/>
      <c r="U161" s="41"/>
      <c r="V161" s="41"/>
      <c r="W161" s="41"/>
      <c r="X161" s="41"/>
      <c r="Y161" s="41"/>
      <c r="Z161" s="41"/>
      <c r="AA161" s="41"/>
      <c r="AB161" s="41"/>
      <c r="AC161" s="41"/>
      <c r="AD161" s="41"/>
      <c r="AE161" s="41"/>
      <c r="AT161" s="22" t="s">
        <v>340</v>
      </c>
      <c r="AU161" s="22" t="s">
        <v>76</v>
      </c>
    </row>
    <row r="162" s="2" customFormat="1" ht="16.5" customHeight="1">
      <c r="A162" s="41"/>
      <c r="B162" s="176"/>
      <c r="C162" s="177" t="s">
        <v>556</v>
      </c>
      <c r="D162" s="177" t="s">
        <v>331</v>
      </c>
      <c r="E162" s="178" t="s">
        <v>7931</v>
      </c>
      <c r="F162" s="179" t="s">
        <v>7932</v>
      </c>
      <c r="G162" s="180" t="s">
        <v>491</v>
      </c>
      <c r="H162" s="181">
        <v>0.20000000000000001</v>
      </c>
      <c r="I162" s="182"/>
      <c r="J162" s="183">
        <f>ROUND(I162*H162,2)</f>
        <v>0</v>
      </c>
      <c r="K162" s="179" t="s">
        <v>3</v>
      </c>
      <c r="L162" s="42"/>
      <c r="M162" s="184" t="s">
        <v>3</v>
      </c>
      <c r="N162" s="185" t="s">
        <v>40</v>
      </c>
      <c r="O162" s="75"/>
      <c r="P162" s="186">
        <f>O162*H162</f>
        <v>0</v>
      </c>
      <c r="Q162" s="186">
        <v>0</v>
      </c>
      <c r="R162" s="186">
        <f>Q162*H162</f>
        <v>0</v>
      </c>
      <c r="S162" s="186">
        <v>0</v>
      </c>
      <c r="T162" s="187">
        <f>S162*H162</f>
        <v>0</v>
      </c>
      <c r="U162" s="41"/>
      <c r="V162" s="41"/>
      <c r="W162" s="41"/>
      <c r="X162" s="41"/>
      <c r="Y162" s="41"/>
      <c r="Z162" s="41"/>
      <c r="AA162" s="41"/>
      <c r="AB162" s="41"/>
      <c r="AC162" s="41"/>
      <c r="AD162" s="41"/>
      <c r="AE162" s="41"/>
      <c r="AR162" s="188" t="s">
        <v>113</v>
      </c>
      <c r="AT162" s="188" t="s">
        <v>331</v>
      </c>
      <c r="AU162" s="188" t="s">
        <v>76</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666</v>
      </c>
    </row>
    <row r="163" s="15" customFormat="1">
      <c r="A163" s="15"/>
      <c r="B163" s="217"/>
      <c r="C163" s="15"/>
      <c r="D163" s="195" t="s">
        <v>442</v>
      </c>
      <c r="E163" s="218" t="s">
        <v>3</v>
      </c>
      <c r="F163" s="219" t="s">
        <v>9304</v>
      </c>
      <c r="G163" s="15"/>
      <c r="H163" s="218" t="s">
        <v>3</v>
      </c>
      <c r="I163" s="220"/>
      <c r="J163" s="15"/>
      <c r="K163" s="15"/>
      <c r="L163" s="217"/>
      <c r="M163" s="221"/>
      <c r="N163" s="222"/>
      <c r="O163" s="222"/>
      <c r="P163" s="222"/>
      <c r="Q163" s="222"/>
      <c r="R163" s="222"/>
      <c r="S163" s="222"/>
      <c r="T163" s="223"/>
      <c r="U163" s="15"/>
      <c r="V163" s="15"/>
      <c r="W163" s="15"/>
      <c r="X163" s="15"/>
      <c r="Y163" s="15"/>
      <c r="Z163" s="15"/>
      <c r="AA163" s="15"/>
      <c r="AB163" s="15"/>
      <c r="AC163" s="15"/>
      <c r="AD163" s="15"/>
      <c r="AE163" s="15"/>
      <c r="AT163" s="218" t="s">
        <v>442</v>
      </c>
      <c r="AU163" s="218" t="s">
        <v>76</v>
      </c>
      <c r="AV163" s="15" t="s">
        <v>76</v>
      </c>
      <c r="AW163" s="15" t="s">
        <v>31</v>
      </c>
      <c r="AX163" s="15" t="s">
        <v>69</v>
      </c>
      <c r="AY163" s="218" t="s">
        <v>328</v>
      </c>
    </row>
    <row r="164" s="13" customFormat="1">
      <c r="A164" s="13"/>
      <c r="B164" s="201"/>
      <c r="C164" s="13"/>
      <c r="D164" s="195" t="s">
        <v>442</v>
      </c>
      <c r="E164" s="202" t="s">
        <v>3</v>
      </c>
      <c r="F164" s="203" t="s">
        <v>9616</v>
      </c>
      <c r="G164" s="13"/>
      <c r="H164" s="204">
        <v>0.20000000000000001</v>
      </c>
      <c r="I164" s="205"/>
      <c r="J164" s="13"/>
      <c r="K164" s="13"/>
      <c r="L164" s="201"/>
      <c r="M164" s="206"/>
      <c r="N164" s="207"/>
      <c r="O164" s="207"/>
      <c r="P164" s="207"/>
      <c r="Q164" s="207"/>
      <c r="R164" s="207"/>
      <c r="S164" s="207"/>
      <c r="T164" s="208"/>
      <c r="U164" s="13"/>
      <c r="V164" s="13"/>
      <c r="W164" s="13"/>
      <c r="X164" s="13"/>
      <c r="Y164" s="13"/>
      <c r="Z164" s="13"/>
      <c r="AA164" s="13"/>
      <c r="AB164" s="13"/>
      <c r="AC164" s="13"/>
      <c r="AD164" s="13"/>
      <c r="AE164" s="13"/>
      <c r="AT164" s="202" t="s">
        <v>442</v>
      </c>
      <c r="AU164" s="202" t="s">
        <v>76</v>
      </c>
      <c r="AV164" s="13" t="s">
        <v>79</v>
      </c>
      <c r="AW164" s="13" t="s">
        <v>31</v>
      </c>
      <c r="AX164" s="13" t="s">
        <v>69</v>
      </c>
      <c r="AY164" s="202" t="s">
        <v>328</v>
      </c>
    </row>
    <row r="165" s="14" customFormat="1">
      <c r="A165" s="14"/>
      <c r="B165" s="209"/>
      <c r="C165" s="14"/>
      <c r="D165" s="195" t="s">
        <v>442</v>
      </c>
      <c r="E165" s="210" t="s">
        <v>3</v>
      </c>
      <c r="F165" s="211" t="s">
        <v>452</v>
      </c>
      <c r="G165" s="14"/>
      <c r="H165" s="212">
        <v>0.20000000000000001</v>
      </c>
      <c r="I165" s="213"/>
      <c r="J165" s="14"/>
      <c r="K165" s="14"/>
      <c r="L165" s="209"/>
      <c r="M165" s="214"/>
      <c r="N165" s="215"/>
      <c r="O165" s="215"/>
      <c r="P165" s="215"/>
      <c r="Q165" s="215"/>
      <c r="R165" s="215"/>
      <c r="S165" s="215"/>
      <c r="T165" s="216"/>
      <c r="U165" s="14"/>
      <c r="V165" s="14"/>
      <c r="W165" s="14"/>
      <c r="X165" s="14"/>
      <c r="Y165" s="14"/>
      <c r="Z165" s="14"/>
      <c r="AA165" s="14"/>
      <c r="AB165" s="14"/>
      <c r="AC165" s="14"/>
      <c r="AD165" s="14"/>
      <c r="AE165" s="14"/>
      <c r="AT165" s="210" t="s">
        <v>442</v>
      </c>
      <c r="AU165" s="210" t="s">
        <v>76</v>
      </c>
      <c r="AV165" s="14" t="s">
        <v>113</v>
      </c>
      <c r="AW165" s="14" t="s">
        <v>31</v>
      </c>
      <c r="AX165" s="14" t="s">
        <v>76</v>
      </c>
      <c r="AY165" s="210" t="s">
        <v>328</v>
      </c>
    </row>
    <row r="166" s="2" customFormat="1" ht="33" customHeight="1">
      <c r="A166" s="41"/>
      <c r="B166" s="176"/>
      <c r="C166" s="177" t="s">
        <v>8</v>
      </c>
      <c r="D166" s="177" t="s">
        <v>331</v>
      </c>
      <c r="E166" s="178" t="s">
        <v>9617</v>
      </c>
      <c r="F166" s="179" t="s">
        <v>9618</v>
      </c>
      <c r="G166" s="180" t="s">
        <v>574</v>
      </c>
      <c r="H166" s="181">
        <v>6</v>
      </c>
      <c r="I166" s="182"/>
      <c r="J166" s="183">
        <f>ROUND(I166*H166,2)</f>
        <v>0</v>
      </c>
      <c r="K166" s="179" t="s">
        <v>335</v>
      </c>
      <c r="L166" s="42"/>
      <c r="M166" s="184" t="s">
        <v>3</v>
      </c>
      <c r="N166" s="185" t="s">
        <v>40</v>
      </c>
      <c r="O166" s="75"/>
      <c r="P166" s="186">
        <f>O166*H166</f>
        <v>0</v>
      </c>
      <c r="Q166" s="186">
        <v>0</v>
      </c>
      <c r="R166" s="186">
        <f>Q166*H166</f>
        <v>0</v>
      </c>
      <c r="S166" s="186">
        <v>0</v>
      </c>
      <c r="T166" s="187">
        <f>S166*H166</f>
        <v>0</v>
      </c>
      <c r="U166" s="41"/>
      <c r="V166" s="41"/>
      <c r="W166" s="41"/>
      <c r="X166" s="41"/>
      <c r="Y166" s="41"/>
      <c r="Z166" s="41"/>
      <c r="AA166" s="41"/>
      <c r="AB166" s="41"/>
      <c r="AC166" s="41"/>
      <c r="AD166" s="41"/>
      <c r="AE166" s="41"/>
      <c r="AR166" s="188" t="s">
        <v>113</v>
      </c>
      <c r="AT166" s="188" t="s">
        <v>331</v>
      </c>
      <c r="AU166" s="188" t="s">
        <v>76</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676</v>
      </c>
    </row>
    <row r="167" s="2" customFormat="1">
      <c r="A167" s="41"/>
      <c r="B167" s="42"/>
      <c r="C167" s="41"/>
      <c r="D167" s="190" t="s">
        <v>338</v>
      </c>
      <c r="E167" s="41"/>
      <c r="F167" s="191" t="s">
        <v>9619</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76</v>
      </c>
    </row>
    <row r="168" s="2" customFormat="1">
      <c r="A168" s="41"/>
      <c r="B168" s="42"/>
      <c r="C168" s="41"/>
      <c r="D168" s="195" t="s">
        <v>340</v>
      </c>
      <c r="E168" s="41"/>
      <c r="F168" s="196" t="s">
        <v>9620</v>
      </c>
      <c r="G168" s="41"/>
      <c r="H168" s="41"/>
      <c r="I168" s="192"/>
      <c r="J168" s="41"/>
      <c r="K168" s="41"/>
      <c r="L168" s="42"/>
      <c r="M168" s="193"/>
      <c r="N168" s="194"/>
      <c r="O168" s="75"/>
      <c r="P168" s="75"/>
      <c r="Q168" s="75"/>
      <c r="R168" s="75"/>
      <c r="S168" s="75"/>
      <c r="T168" s="76"/>
      <c r="U168" s="41"/>
      <c r="V168" s="41"/>
      <c r="W168" s="41"/>
      <c r="X168" s="41"/>
      <c r="Y168" s="41"/>
      <c r="Z168" s="41"/>
      <c r="AA168" s="41"/>
      <c r="AB168" s="41"/>
      <c r="AC168" s="41"/>
      <c r="AD168" s="41"/>
      <c r="AE168" s="41"/>
      <c r="AT168" s="22" t="s">
        <v>340</v>
      </c>
      <c r="AU168" s="22" t="s">
        <v>76</v>
      </c>
    </row>
    <row r="169" s="2" customFormat="1" ht="37.8" customHeight="1">
      <c r="A169" s="41"/>
      <c r="B169" s="176"/>
      <c r="C169" s="177" t="s">
        <v>564</v>
      </c>
      <c r="D169" s="177" t="s">
        <v>331</v>
      </c>
      <c r="E169" s="178" t="s">
        <v>9621</v>
      </c>
      <c r="F169" s="179" t="s">
        <v>9622</v>
      </c>
      <c r="G169" s="180" t="s">
        <v>574</v>
      </c>
      <c r="H169" s="181">
        <v>6</v>
      </c>
      <c r="I169" s="182"/>
      <c r="J169" s="183">
        <f>ROUND(I169*H169,2)</f>
        <v>0</v>
      </c>
      <c r="K169" s="179" t="s">
        <v>335</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113</v>
      </c>
      <c r="AT169" s="188" t="s">
        <v>331</v>
      </c>
      <c r="AU169" s="188" t="s">
        <v>76</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110</v>
      </c>
    </row>
    <row r="170" s="2" customFormat="1">
      <c r="A170" s="41"/>
      <c r="B170" s="42"/>
      <c r="C170" s="41"/>
      <c r="D170" s="190" t="s">
        <v>338</v>
      </c>
      <c r="E170" s="41"/>
      <c r="F170" s="191" t="s">
        <v>9623</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76</v>
      </c>
    </row>
    <row r="171" s="2" customFormat="1" ht="21.75" customHeight="1">
      <c r="A171" s="41"/>
      <c r="B171" s="176"/>
      <c r="C171" s="177" t="s">
        <v>571</v>
      </c>
      <c r="D171" s="177" t="s">
        <v>331</v>
      </c>
      <c r="E171" s="178" t="s">
        <v>9030</v>
      </c>
      <c r="F171" s="179" t="s">
        <v>7916</v>
      </c>
      <c r="G171" s="180" t="s">
        <v>491</v>
      </c>
      <c r="H171" s="181">
        <v>0.90000000000000002</v>
      </c>
      <c r="I171" s="182"/>
      <c r="J171" s="183">
        <f>ROUND(I171*H171,2)</f>
        <v>0</v>
      </c>
      <c r="K171" s="179" t="s">
        <v>335</v>
      </c>
      <c r="L171" s="42"/>
      <c r="M171" s="184" t="s">
        <v>3</v>
      </c>
      <c r="N171" s="185" t="s">
        <v>40</v>
      </c>
      <c r="O171" s="75"/>
      <c r="P171" s="186">
        <f>O171*H171</f>
        <v>0</v>
      </c>
      <c r="Q171" s="186">
        <v>0</v>
      </c>
      <c r="R171" s="186">
        <f>Q171*H171</f>
        <v>0</v>
      </c>
      <c r="S171" s="186">
        <v>0</v>
      </c>
      <c r="T171" s="187">
        <f>S171*H171</f>
        <v>0</v>
      </c>
      <c r="U171" s="41"/>
      <c r="V171" s="41"/>
      <c r="W171" s="41"/>
      <c r="X171" s="41"/>
      <c r="Y171" s="41"/>
      <c r="Z171" s="41"/>
      <c r="AA171" s="41"/>
      <c r="AB171" s="41"/>
      <c r="AC171" s="41"/>
      <c r="AD171" s="41"/>
      <c r="AE171" s="41"/>
      <c r="AR171" s="188" t="s">
        <v>113</v>
      </c>
      <c r="AT171" s="188" t="s">
        <v>331</v>
      </c>
      <c r="AU171" s="188" t="s">
        <v>76</v>
      </c>
      <c r="AY171" s="22" t="s">
        <v>328</v>
      </c>
      <c r="BE171" s="189">
        <f>IF(N171="základní",J171,0)</f>
        <v>0</v>
      </c>
      <c r="BF171" s="189">
        <f>IF(N171="snížená",J171,0)</f>
        <v>0</v>
      </c>
      <c r="BG171" s="189">
        <f>IF(N171="zákl. přenesená",J171,0)</f>
        <v>0</v>
      </c>
      <c r="BH171" s="189">
        <f>IF(N171="sníž. přenesená",J171,0)</f>
        <v>0</v>
      </c>
      <c r="BI171" s="189">
        <f>IF(N171="nulová",J171,0)</f>
        <v>0</v>
      </c>
      <c r="BJ171" s="22" t="s">
        <v>76</v>
      </c>
      <c r="BK171" s="189">
        <f>ROUND(I171*H171,2)</f>
        <v>0</v>
      </c>
      <c r="BL171" s="22" t="s">
        <v>113</v>
      </c>
      <c r="BM171" s="188" t="s">
        <v>696</v>
      </c>
    </row>
    <row r="172" s="2" customFormat="1">
      <c r="A172" s="41"/>
      <c r="B172" s="42"/>
      <c r="C172" s="41"/>
      <c r="D172" s="190" t="s">
        <v>338</v>
      </c>
      <c r="E172" s="41"/>
      <c r="F172" s="191" t="s">
        <v>9031</v>
      </c>
      <c r="G172" s="41"/>
      <c r="H172" s="41"/>
      <c r="I172" s="192"/>
      <c r="J172" s="41"/>
      <c r="K172" s="41"/>
      <c r="L172" s="42"/>
      <c r="M172" s="193"/>
      <c r="N172" s="194"/>
      <c r="O172" s="75"/>
      <c r="P172" s="75"/>
      <c r="Q172" s="75"/>
      <c r="R172" s="75"/>
      <c r="S172" s="75"/>
      <c r="T172" s="76"/>
      <c r="U172" s="41"/>
      <c r="V172" s="41"/>
      <c r="W172" s="41"/>
      <c r="X172" s="41"/>
      <c r="Y172" s="41"/>
      <c r="Z172" s="41"/>
      <c r="AA172" s="41"/>
      <c r="AB172" s="41"/>
      <c r="AC172" s="41"/>
      <c r="AD172" s="41"/>
      <c r="AE172" s="41"/>
      <c r="AT172" s="22" t="s">
        <v>338</v>
      </c>
      <c r="AU172" s="22" t="s">
        <v>76</v>
      </c>
    </row>
    <row r="173" s="15" customFormat="1">
      <c r="A173" s="15"/>
      <c r="B173" s="217"/>
      <c r="C173" s="15"/>
      <c r="D173" s="195" t="s">
        <v>442</v>
      </c>
      <c r="E173" s="218" t="s">
        <v>3</v>
      </c>
      <c r="F173" s="219" t="s">
        <v>9624</v>
      </c>
      <c r="G173" s="15"/>
      <c r="H173" s="218" t="s">
        <v>3</v>
      </c>
      <c r="I173" s="220"/>
      <c r="J173" s="15"/>
      <c r="K173" s="15"/>
      <c r="L173" s="217"/>
      <c r="M173" s="221"/>
      <c r="N173" s="222"/>
      <c r="O173" s="222"/>
      <c r="P173" s="222"/>
      <c r="Q173" s="222"/>
      <c r="R173" s="222"/>
      <c r="S173" s="222"/>
      <c r="T173" s="223"/>
      <c r="U173" s="15"/>
      <c r="V173" s="15"/>
      <c r="W173" s="15"/>
      <c r="X173" s="15"/>
      <c r="Y173" s="15"/>
      <c r="Z173" s="15"/>
      <c r="AA173" s="15"/>
      <c r="AB173" s="15"/>
      <c r="AC173" s="15"/>
      <c r="AD173" s="15"/>
      <c r="AE173" s="15"/>
      <c r="AT173" s="218" t="s">
        <v>442</v>
      </c>
      <c r="AU173" s="218" t="s">
        <v>76</v>
      </c>
      <c r="AV173" s="15" t="s">
        <v>76</v>
      </c>
      <c r="AW173" s="15" t="s">
        <v>31</v>
      </c>
      <c r="AX173" s="15" t="s">
        <v>69</v>
      </c>
      <c r="AY173" s="218" t="s">
        <v>328</v>
      </c>
    </row>
    <row r="174" s="13" customFormat="1">
      <c r="A174" s="13"/>
      <c r="B174" s="201"/>
      <c r="C174" s="13"/>
      <c r="D174" s="195" t="s">
        <v>442</v>
      </c>
      <c r="E174" s="202" t="s">
        <v>3</v>
      </c>
      <c r="F174" s="203" t="s">
        <v>9625</v>
      </c>
      <c r="G174" s="13"/>
      <c r="H174" s="204">
        <v>0.90000000000000002</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76</v>
      </c>
      <c r="AV174" s="13" t="s">
        <v>79</v>
      </c>
      <c r="AW174" s="13" t="s">
        <v>31</v>
      </c>
      <c r="AX174" s="13" t="s">
        <v>69</v>
      </c>
      <c r="AY174" s="202" t="s">
        <v>328</v>
      </c>
    </row>
    <row r="175" s="14" customFormat="1">
      <c r="A175" s="14"/>
      <c r="B175" s="209"/>
      <c r="C175" s="14"/>
      <c r="D175" s="195" t="s">
        <v>442</v>
      </c>
      <c r="E175" s="210" t="s">
        <v>3</v>
      </c>
      <c r="F175" s="211" t="s">
        <v>452</v>
      </c>
      <c r="G175" s="14"/>
      <c r="H175" s="212">
        <v>0.90000000000000002</v>
      </c>
      <c r="I175" s="213"/>
      <c r="J175" s="14"/>
      <c r="K175" s="14"/>
      <c r="L175" s="209"/>
      <c r="M175" s="214"/>
      <c r="N175" s="215"/>
      <c r="O175" s="215"/>
      <c r="P175" s="215"/>
      <c r="Q175" s="215"/>
      <c r="R175" s="215"/>
      <c r="S175" s="215"/>
      <c r="T175" s="216"/>
      <c r="U175" s="14"/>
      <c r="V175" s="14"/>
      <c r="W175" s="14"/>
      <c r="X175" s="14"/>
      <c r="Y175" s="14"/>
      <c r="Z175" s="14"/>
      <c r="AA175" s="14"/>
      <c r="AB175" s="14"/>
      <c r="AC175" s="14"/>
      <c r="AD175" s="14"/>
      <c r="AE175" s="14"/>
      <c r="AT175" s="210" t="s">
        <v>442</v>
      </c>
      <c r="AU175" s="210" t="s">
        <v>76</v>
      </c>
      <c r="AV175" s="14" t="s">
        <v>113</v>
      </c>
      <c r="AW175" s="14" t="s">
        <v>31</v>
      </c>
      <c r="AX175" s="14" t="s">
        <v>76</v>
      </c>
      <c r="AY175" s="210" t="s">
        <v>328</v>
      </c>
    </row>
    <row r="176" s="2" customFormat="1" ht="37.8" customHeight="1">
      <c r="A176" s="41"/>
      <c r="B176" s="176"/>
      <c r="C176" s="177" t="s">
        <v>576</v>
      </c>
      <c r="D176" s="177" t="s">
        <v>331</v>
      </c>
      <c r="E176" s="178" t="s">
        <v>9626</v>
      </c>
      <c r="F176" s="179" t="s">
        <v>7923</v>
      </c>
      <c r="G176" s="180" t="s">
        <v>491</v>
      </c>
      <c r="H176" s="181">
        <v>0.90000000000000002</v>
      </c>
      <c r="I176" s="182"/>
      <c r="J176" s="183">
        <f>ROUND(I176*H176,2)</f>
        <v>0</v>
      </c>
      <c r="K176" s="179" t="s">
        <v>3</v>
      </c>
      <c r="L176" s="42"/>
      <c r="M176" s="184" t="s">
        <v>3</v>
      </c>
      <c r="N176" s="185" t="s">
        <v>40</v>
      </c>
      <c r="O176" s="75"/>
      <c r="P176" s="186">
        <f>O176*H176</f>
        <v>0</v>
      </c>
      <c r="Q176" s="186">
        <v>0</v>
      </c>
      <c r="R176" s="186">
        <f>Q176*H176</f>
        <v>0</v>
      </c>
      <c r="S176" s="186">
        <v>0</v>
      </c>
      <c r="T176" s="187">
        <f>S176*H176</f>
        <v>0</v>
      </c>
      <c r="U176" s="41"/>
      <c r="V176" s="41"/>
      <c r="W176" s="41"/>
      <c r="X176" s="41"/>
      <c r="Y176" s="41"/>
      <c r="Z176" s="41"/>
      <c r="AA176" s="41"/>
      <c r="AB176" s="41"/>
      <c r="AC176" s="41"/>
      <c r="AD176" s="41"/>
      <c r="AE176" s="41"/>
      <c r="AR176" s="188" t="s">
        <v>113</v>
      </c>
      <c r="AT176" s="188" t="s">
        <v>331</v>
      </c>
      <c r="AU176" s="188" t="s">
        <v>76</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710</v>
      </c>
    </row>
    <row r="177" s="2" customFormat="1" ht="33" customHeight="1">
      <c r="A177" s="41"/>
      <c r="B177" s="176"/>
      <c r="C177" s="177" t="s">
        <v>473</v>
      </c>
      <c r="D177" s="177" t="s">
        <v>331</v>
      </c>
      <c r="E177" s="178" t="s">
        <v>9297</v>
      </c>
      <c r="F177" s="179" t="s">
        <v>9298</v>
      </c>
      <c r="G177" s="180" t="s">
        <v>439</v>
      </c>
      <c r="H177" s="181">
        <v>6</v>
      </c>
      <c r="I177" s="182"/>
      <c r="J177" s="183">
        <f>ROUND(I177*H177,2)</f>
        <v>0</v>
      </c>
      <c r="K177" s="179" t="s">
        <v>335</v>
      </c>
      <c r="L177" s="42"/>
      <c r="M177" s="184" t="s">
        <v>3</v>
      </c>
      <c r="N177" s="185" t="s">
        <v>40</v>
      </c>
      <c r="O177" s="75"/>
      <c r="P177" s="186">
        <f>O177*H177</f>
        <v>0</v>
      </c>
      <c r="Q177" s="186">
        <v>0</v>
      </c>
      <c r="R177" s="186">
        <f>Q177*H177</f>
        <v>0</v>
      </c>
      <c r="S177" s="186">
        <v>0</v>
      </c>
      <c r="T177" s="187">
        <f>S177*H177</f>
        <v>0</v>
      </c>
      <c r="U177" s="41"/>
      <c r="V177" s="41"/>
      <c r="W177" s="41"/>
      <c r="X177" s="41"/>
      <c r="Y177" s="41"/>
      <c r="Z177" s="41"/>
      <c r="AA177" s="41"/>
      <c r="AB177" s="41"/>
      <c r="AC177" s="41"/>
      <c r="AD177" s="41"/>
      <c r="AE177" s="41"/>
      <c r="AR177" s="188" t="s">
        <v>113</v>
      </c>
      <c r="AT177" s="188" t="s">
        <v>331</v>
      </c>
      <c r="AU177" s="188" t="s">
        <v>76</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718</v>
      </c>
    </row>
    <row r="178" s="2" customFormat="1">
      <c r="A178" s="41"/>
      <c r="B178" s="42"/>
      <c r="C178" s="41"/>
      <c r="D178" s="190" t="s">
        <v>338</v>
      </c>
      <c r="E178" s="41"/>
      <c r="F178" s="191" t="s">
        <v>9299</v>
      </c>
      <c r="G178" s="41"/>
      <c r="H178" s="41"/>
      <c r="I178" s="192"/>
      <c r="J178" s="41"/>
      <c r="K178" s="41"/>
      <c r="L178" s="42"/>
      <c r="M178" s="193"/>
      <c r="N178" s="194"/>
      <c r="O178" s="75"/>
      <c r="P178" s="75"/>
      <c r="Q178" s="75"/>
      <c r="R178" s="75"/>
      <c r="S178" s="75"/>
      <c r="T178" s="76"/>
      <c r="U178" s="41"/>
      <c r="V178" s="41"/>
      <c r="W178" s="41"/>
      <c r="X178" s="41"/>
      <c r="Y178" s="41"/>
      <c r="Z178" s="41"/>
      <c r="AA178" s="41"/>
      <c r="AB178" s="41"/>
      <c r="AC178" s="41"/>
      <c r="AD178" s="41"/>
      <c r="AE178" s="41"/>
      <c r="AT178" s="22" t="s">
        <v>338</v>
      </c>
      <c r="AU178" s="22" t="s">
        <v>76</v>
      </c>
    </row>
    <row r="179" s="2" customFormat="1" ht="44.25" customHeight="1">
      <c r="A179" s="41"/>
      <c r="B179" s="176"/>
      <c r="C179" s="177" t="s">
        <v>588</v>
      </c>
      <c r="D179" s="177" t="s">
        <v>331</v>
      </c>
      <c r="E179" s="178" t="s">
        <v>8569</v>
      </c>
      <c r="F179" s="179" t="s">
        <v>8570</v>
      </c>
      <c r="G179" s="180" t="s">
        <v>585</v>
      </c>
      <c r="H179" s="181">
        <v>0.17599999999999999</v>
      </c>
      <c r="I179" s="182"/>
      <c r="J179" s="183">
        <f>ROUND(I179*H179,2)</f>
        <v>0</v>
      </c>
      <c r="K179" s="179" t="s">
        <v>3</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113</v>
      </c>
      <c r="AT179" s="188" t="s">
        <v>331</v>
      </c>
      <c r="AU179" s="188" t="s">
        <v>76</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152</v>
      </c>
    </row>
    <row r="180" s="15" customFormat="1">
      <c r="A180" s="15"/>
      <c r="B180" s="217"/>
      <c r="C180" s="15"/>
      <c r="D180" s="195" t="s">
        <v>442</v>
      </c>
      <c r="E180" s="218" t="s">
        <v>3</v>
      </c>
      <c r="F180" s="219" t="s">
        <v>9627</v>
      </c>
      <c r="G180" s="15"/>
      <c r="H180" s="218" t="s">
        <v>3</v>
      </c>
      <c r="I180" s="220"/>
      <c r="J180" s="15"/>
      <c r="K180" s="15"/>
      <c r="L180" s="217"/>
      <c r="M180" s="221"/>
      <c r="N180" s="222"/>
      <c r="O180" s="222"/>
      <c r="P180" s="222"/>
      <c r="Q180" s="222"/>
      <c r="R180" s="222"/>
      <c r="S180" s="222"/>
      <c r="T180" s="223"/>
      <c r="U180" s="15"/>
      <c r="V180" s="15"/>
      <c r="W180" s="15"/>
      <c r="X180" s="15"/>
      <c r="Y180" s="15"/>
      <c r="Z180" s="15"/>
      <c r="AA180" s="15"/>
      <c r="AB180" s="15"/>
      <c r="AC180" s="15"/>
      <c r="AD180" s="15"/>
      <c r="AE180" s="15"/>
      <c r="AT180" s="218" t="s">
        <v>442</v>
      </c>
      <c r="AU180" s="218" t="s">
        <v>76</v>
      </c>
      <c r="AV180" s="15" t="s">
        <v>76</v>
      </c>
      <c r="AW180" s="15" t="s">
        <v>31</v>
      </c>
      <c r="AX180" s="15" t="s">
        <v>69</v>
      </c>
      <c r="AY180" s="218" t="s">
        <v>328</v>
      </c>
    </row>
    <row r="181" s="13" customFormat="1">
      <c r="A181" s="13"/>
      <c r="B181" s="201"/>
      <c r="C181" s="13"/>
      <c r="D181" s="195" t="s">
        <v>442</v>
      </c>
      <c r="E181" s="202" t="s">
        <v>3</v>
      </c>
      <c r="F181" s="203" t="s">
        <v>9628</v>
      </c>
      <c r="G181" s="13"/>
      <c r="H181" s="204">
        <v>0.14399999999999999</v>
      </c>
      <c r="I181" s="205"/>
      <c r="J181" s="13"/>
      <c r="K181" s="13"/>
      <c r="L181" s="201"/>
      <c r="M181" s="206"/>
      <c r="N181" s="207"/>
      <c r="O181" s="207"/>
      <c r="P181" s="207"/>
      <c r="Q181" s="207"/>
      <c r="R181" s="207"/>
      <c r="S181" s="207"/>
      <c r="T181" s="208"/>
      <c r="U181" s="13"/>
      <c r="V181" s="13"/>
      <c r="W181" s="13"/>
      <c r="X181" s="13"/>
      <c r="Y181" s="13"/>
      <c r="Z181" s="13"/>
      <c r="AA181" s="13"/>
      <c r="AB181" s="13"/>
      <c r="AC181" s="13"/>
      <c r="AD181" s="13"/>
      <c r="AE181" s="13"/>
      <c r="AT181" s="202" t="s">
        <v>442</v>
      </c>
      <c r="AU181" s="202" t="s">
        <v>76</v>
      </c>
      <c r="AV181" s="13" t="s">
        <v>79</v>
      </c>
      <c r="AW181" s="13" t="s">
        <v>31</v>
      </c>
      <c r="AX181" s="13" t="s">
        <v>69</v>
      </c>
      <c r="AY181" s="202" t="s">
        <v>328</v>
      </c>
    </row>
    <row r="182" s="15" customFormat="1">
      <c r="A182" s="15"/>
      <c r="B182" s="217"/>
      <c r="C182" s="15"/>
      <c r="D182" s="195" t="s">
        <v>442</v>
      </c>
      <c r="E182" s="218" t="s">
        <v>3</v>
      </c>
      <c r="F182" s="219" t="s">
        <v>9629</v>
      </c>
      <c r="G182" s="15"/>
      <c r="H182" s="218" t="s">
        <v>3</v>
      </c>
      <c r="I182" s="220"/>
      <c r="J182" s="15"/>
      <c r="K182" s="15"/>
      <c r="L182" s="217"/>
      <c r="M182" s="221"/>
      <c r="N182" s="222"/>
      <c r="O182" s="222"/>
      <c r="P182" s="222"/>
      <c r="Q182" s="222"/>
      <c r="R182" s="222"/>
      <c r="S182" s="222"/>
      <c r="T182" s="223"/>
      <c r="U182" s="15"/>
      <c r="V182" s="15"/>
      <c r="W182" s="15"/>
      <c r="X182" s="15"/>
      <c r="Y182" s="15"/>
      <c r="Z182" s="15"/>
      <c r="AA182" s="15"/>
      <c r="AB182" s="15"/>
      <c r="AC182" s="15"/>
      <c r="AD182" s="15"/>
      <c r="AE182" s="15"/>
      <c r="AT182" s="218" t="s">
        <v>442</v>
      </c>
      <c r="AU182" s="218" t="s">
        <v>76</v>
      </c>
      <c r="AV182" s="15" t="s">
        <v>76</v>
      </c>
      <c r="AW182" s="15" t="s">
        <v>31</v>
      </c>
      <c r="AX182" s="15" t="s">
        <v>69</v>
      </c>
      <c r="AY182" s="218" t="s">
        <v>328</v>
      </c>
    </row>
    <row r="183" s="13" customFormat="1">
      <c r="A183" s="13"/>
      <c r="B183" s="201"/>
      <c r="C183" s="13"/>
      <c r="D183" s="195" t="s">
        <v>442</v>
      </c>
      <c r="E183" s="202" t="s">
        <v>3</v>
      </c>
      <c r="F183" s="203" t="s">
        <v>9630</v>
      </c>
      <c r="G183" s="13"/>
      <c r="H183" s="204">
        <v>0.032000000000000001</v>
      </c>
      <c r="I183" s="205"/>
      <c r="J183" s="13"/>
      <c r="K183" s="13"/>
      <c r="L183" s="201"/>
      <c r="M183" s="206"/>
      <c r="N183" s="207"/>
      <c r="O183" s="207"/>
      <c r="P183" s="207"/>
      <c r="Q183" s="207"/>
      <c r="R183" s="207"/>
      <c r="S183" s="207"/>
      <c r="T183" s="208"/>
      <c r="U183" s="13"/>
      <c r="V183" s="13"/>
      <c r="W183" s="13"/>
      <c r="X183" s="13"/>
      <c r="Y183" s="13"/>
      <c r="Z183" s="13"/>
      <c r="AA183" s="13"/>
      <c r="AB183" s="13"/>
      <c r="AC183" s="13"/>
      <c r="AD183" s="13"/>
      <c r="AE183" s="13"/>
      <c r="AT183" s="202" t="s">
        <v>442</v>
      </c>
      <c r="AU183" s="202" t="s">
        <v>76</v>
      </c>
      <c r="AV183" s="13" t="s">
        <v>79</v>
      </c>
      <c r="AW183" s="13" t="s">
        <v>31</v>
      </c>
      <c r="AX183" s="13" t="s">
        <v>69</v>
      </c>
      <c r="AY183" s="202" t="s">
        <v>328</v>
      </c>
    </row>
    <row r="184" s="14" customFormat="1">
      <c r="A184" s="14"/>
      <c r="B184" s="209"/>
      <c r="C184" s="14"/>
      <c r="D184" s="195" t="s">
        <v>442</v>
      </c>
      <c r="E184" s="210" t="s">
        <v>3</v>
      </c>
      <c r="F184" s="211" t="s">
        <v>452</v>
      </c>
      <c r="G184" s="14"/>
      <c r="H184" s="212">
        <v>0.17599999999999999</v>
      </c>
      <c r="I184" s="213"/>
      <c r="J184" s="14"/>
      <c r="K184" s="14"/>
      <c r="L184" s="209"/>
      <c r="M184" s="214"/>
      <c r="N184" s="215"/>
      <c r="O184" s="215"/>
      <c r="P184" s="215"/>
      <c r="Q184" s="215"/>
      <c r="R184" s="215"/>
      <c r="S184" s="215"/>
      <c r="T184" s="216"/>
      <c r="U184" s="14"/>
      <c r="V184" s="14"/>
      <c r="W184" s="14"/>
      <c r="X184" s="14"/>
      <c r="Y184" s="14"/>
      <c r="Z184" s="14"/>
      <c r="AA184" s="14"/>
      <c r="AB184" s="14"/>
      <c r="AC184" s="14"/>
      <c r="AD184" s="14"/>
      <c r="AE184" s="14"/>
      <c r="AT184" s="210" t="s">
        <v>442</v>
      </c>
      <c r="AU184" s="210" t="s">
        <v>76</v>
      </c>
      <c r="AV184" s="14" t="s">
        <v>113</v>
      </c>
      <c r="AW184" s="14" t="s">
        <v>31</v>
      </c>
      <c r="AX184" s="14" t="s">
        <v>76</v>
      </c>
      <c r="AY184" s="210" t="s">
        <v>328</v>
      </c>
    </row>
    <row r="185" s="12" customFormat="1" ht="25.92" customHeight="1">
      <c r="A185" s="12"/>
      <c r="B185" s="163"/>
      <c r="C185" s="12"/>
      <c r="D185" s="164" t="s">
        <v>68</v>
      </c>
      <c r="E185" s="165" t="s">
        <v>7935</v>
      </c>
      <c r="F185" s="165" t="s">
        <v>7936</v>
      </c>
      <c r="G185" s="12"/>
      <c r="H185" s="12"/>
      <c r="I185" s="166"/>
      <c r="J185" s="167">
        <f>BK185</f>
        <v>0</v>
      </c>
      <c r="K185" s="12"/>
      <c r="L185" s="163"/>
      <c r="M185" s="168"/>
      <c r="N185" s="169"/>
      <c r="O185" s="169"/>
      <c r="P185" s="170">
        <f>SUM(P186:P209)</f>
        <v>0</v>
      </c>
      <c r="Q185" s="169"/>
      <c r="R185" s="170">
        <f>SUM(R186:R209)</f>
        <v>0</v>
      </c>
      <c r="S185" s="169"/>
      <c r="T185" s="171">
        <f>SUM(T186:T209)</f>
        <v>0</v>
      </c>
      <c r="U185" s="12"/>
      <c r="V185" s="12"/>
      <c r="W185" s="12"/>
      <c r="X185" s="12"/>
      <c r="Y185" s="12"/>
      <c r="Z185" s="12"/>
      <c r="AA185" s="12"/>
      <c r="AB185" s="12"/>
      <c r="AC185" s="12"/>
      <c r="AD185" s="12"/>
      <c r="AE185" s="12"/>
      <c r="AR185" s="164" t="s">
        <v>76</v>
      </c>
      <c r="AT185" s="172" t="s">
        <v>68</v>
      </c>
      <c r="AU185" s="172" t="s">
        <v>69</v>
      </c>
      <c r="AY185" s="164" t="s">
        <v>328</v>
      </c>
      <c r="BK185" s="173">
        <f>SUM(BK186:BK209)</f>
        <v>0</v>
      </c>
    </row>
    <row r="186" s="2" customFormat="1" ht="24.15" customHeight="1">
      <c r="A186" s="41"/>
      <c r="B186" s="176"/>
      <c r="C186" s="177" t="s">
        <v>593</v>
      </c>
      <c r="D186" s="177" t="s">
        <v>331</v>
      </c>
      <c r="E186" s="178" t="s">
        <v>7945</v>
      </c>
      <c r="F186" s="179" t="s">
        <v>7946</v>
      </c>
      <c r="G186" s="180" t="s">
        <v>574</v>
      </c>
      <c r="H186" s="181">
        <v>2</v>
      </c>
      <c r="I186" s="182"/>
      <c r="J186" s="183">
        <f>ROUND(I186*H186,2)</f>
        <v>0</v>
      </c>
      <c r="K186" s="179" t="s">
        <v>335</v>
      </c>
      <c r="L186" s="42"/>
      <c r="M186" s="184" t="s">
        <v>3</v>
      </c>
      <c r="N186" s="185" t="s">
        <v>40</v>
      </c>
      <c r="O186" s="75"/>
      <c r="P186" s="186">
        <f>O186*H186</f>
        <v>0</v>
      </c>
      <c r="Q186" s="186">
        <v>0</v>
      </c>
      <c r="R186" s="186">
        <f>Q186*H186</f>
        <v>0</v>
      </c>
      <c r="S186" s="186">
        <v>0</v>
      </c>
      <c r="T186" s="187">
        <f>S186*H186</f>
        <v>0</v>
      </c>
      <c r="U186" s="41"/>
      <c r="V186" s="41"/>
      <c r="W186" s="41"/>
      <c r="X186" s="41"/>
      <c r="Y186" s="41"/>
      <c r="Z186" s="41"/>
      <c r="AA186" s="41"/>
      <c r="AB186" s="41"/>
      <c r="AC186" s="41"/>
      <c r="AD186" s="41"/>
      <c r="AE186" s="41"/>
      <c r="AR186" s="188" t="s">
        <v>113</v>
      </c>
      <c r="AT186" s="188" t="s">
        <v>331</v>
      </c>
      <c r="AU186" s="188" t="s">
        <v>76</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113</v>
      </c>
      <c r="BM186" s="188" t="s">
        <v>158</v>
      </c>
    </row>
    <row r="187" s="2" customFormat="1">
      <c r="A187" s="41"/>
      <c r="B187" s="42"/>
      <c r="C187" s="41"/>
      <c r="D187" s="190" t="s">
        <v>338</v>
      </c>
      <c r="E187" s="41"/>
      <c r="F187" s="191" t="s">
        <v>7947</v>
      </c>
      <c r="G187" s="41"/>
      <c r="H187" s="41"/>
      <c r="I187" s="192"/>
      <c r="J187" s="41"/>
      <c r="K187" s="41"/>
      <c r="L187" s="42"/>
      <c r="M187" s="193"/>
      <c r="N187" s="194"/>
      <c r="O187" s="75"/>
      <c r="P187" s="75"/>
      <c r="Q187" s="75"/>
      <c r="R187" s="75"/>
      <c r="S187" s="75"/>
      <c r="T187" s="76"/>
      <c r="U187" s="41"/>
      <c r="V187" s="41"/>
      <c r="W187" s="41"/>
      <c r="X187" s="41"/>
      <c r="Y187" s="41"/>
      <c r="Z187" s="41"/>
      <c r="AA187" s="41"/>
      <c r="AB187" s="41"/>
      <c r="AC187" s="41"/>
      <c r="AD187" s="41"/>
      <c r="AE187" s="41"/>
      <c r="AT187" s="22" t="s">
        <v>338</v>
      </c>
      <c r="AU187" s="22" t="s">
        <v>76</v>
      </c>
    </row>
    <row r="188" s="2" customFormat="1">
      <c r="A188" s="41"/>
      <c r="B188" s="42"/>
      <c r="C188" s="41"/>
      <c r="D188" s="195" t="s">
        <v>340</v>
      </c>
      <c r="E188" s="41"/>
      <c r="F188" s="196" t="s">
        <v>9631</v>
      </c>
      <c r="G188" s="41"/>
      <c r="H188" s="41"/>
      <c r="I188" s="192"/>
      <c r="J188" s="41"/>
      <c r="K188" s="41"/>
      <c r="L188" s="42"/>
      <c r="M188" s="193"/>
      <c r="N188" s="194"/>
      <c r="O188" s="75"/>
      <c r="P188" s="75"/>
      <c r="Q188" s="75"/>
      <c r="R188" s="75"/>
      <c r="S188" s="75"/>
      <c r="T188" s="76"/>
      <c r="U188" s="41"/>
      <c r="V188" s="41"/>
      <c r="W188" s="41"/>
      <c r="X188" s="41"/>
      <c r="Y188" s="41"/>
      <c r="Z188" s="41"/>
      <c r="AA188" s="41"/>
      <c r="AB188" s="41"/>
      <c r="AC188" s="41"/>
      <c r="AD188" s="41"/>
      <c r="AE188" s="41"/>
      <c r="AT188" s="22" t="s">
        <v>340</v>
      </c>
      <c r="AU188" s="22" t="s">
        <v>76</v>
      </c>
    </row>
    <row r="189" s="2" customFormat="1" ht="24.15" customHeight="1">
      <c r="A189" s="41"/>
      <c r="B189" s="176"/>
      <c r="C189" s="177" t="s">
        <v>598</v>
      </c>
      <c r="D189" s="177" t="s">
        <v>331</v>
      </c>
      <c r="E189" s="178" t="s">
        <v>7949</v>
      </c>
      <c r="F189" s="179" t="s">
        <v>7950</v>
      </c>
      <c r="G189" s="180" t="s">
        <v>574</v>
      </c>
      <c r="H189" s="181">
        <v>3</v>
      </c>
      <c r="I189" s="182"/>
      <c r="J189" s="183">
        <f>ROUND(I189*H189,2)</f>
        <v>0</v>
      </c>
      <c r="K189" s="179" t="s">
        <v>335</v>
      </c>
      <c r="L189" s="42"/>
      <c r="M189" s="184" t="s">
        <v>3</v>
      </c>
      <c r="N189" s="185" t="s">
        <v>40</v>
      </c>
      <c r="O189" s="75"/>
      <c r="P189" s="186">
        <f>O189*H189</f>
        <v>0</v>
      </c>
      <c r="Q189" s="186">
        <v>0</v>
      </c>
      <c r="R189" s="186">
        <f>Q189*H189</f>
        <v>0</v>
      </c>
      <c r="S189" s="186">
        <v>0</v>
      </c>
      <c r="T189" s="187">
        <f>S189*H189</f>
        <v>0</v>
      </c>
      <c r="U189" s="41"/>
      <c r="V189" s="41"/>
      <c r="W189" s="41"/>
      <c r="X189" s="41"/>
      <c r="Y189" s="41"/>
      <c r="Z189" s="41"/>
      <c r="AA189" s="41"/>
      <c r="AB189" s="41"/>
      <c r="AC189" s="41"/>
      <c r="AD189" s="41"/>
      <c r="AE189" s="41"/>
      <c r="AR189" s="188" t="s">
        <v>113</v>
      </c>
      <c r="AT189" s="188" t="s">
        <v>331</v>
      </c>
      <c r="AU189" s="188" t="s">
        <v>76</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751</v>
      </c>
    </row>
    <row r="190" s="2" customFormat="1">
      <c r="A190" s="41"/>
      <c r="B190" s="42"/>
      <c r="C190" s="41"/>
      <c r="D190" s="190" t="s">
        <v>338</v>
      </c>
      <c r="E190" s="41"/>
      <c r="F190" s="191" t="s">
        <v>7951</v>
      </c>
      <c r="G190" s="41"/>
      <c r="H190" s="41"/>
      <c r="I190" s="192"/>
      <c r="J190" s="41"/>
      <c r="K190" s="41"/>
      <c r="L190" s="42"/>
      <c r="M190" s="193"/>
      <c r="N190" s="194"/>
      <c r="O190" s="75"/>
      <c r="P190" s="75"/>
      <c r="Q190" s="75"/>
      <c r="R190" s="75"/>
      <c r="S190" s="75"/>
      <c r="T190" s="76"/>
      <c r="U190" s="41"/>
      <c r="V190" s="41"/>
      <c r="W190" s="41"/>
      <c r="X190" s="41"/>
      <c r="Y190" s="41"/>
      <c r="Z190" s="41"/>
      <c r="AA190" s="41"/>
      <c r="AB190" s="41"/>
      <c r="AC190" s="41"/>
      <c r="AD190" s="41"/>
      <c r="AE190" s="41"/>
      <c r="AT190" s="22" t="s">
        <v>338</v>
      </c>
      <c r="AU190" s="22" t="s">
        <v>76</v>
      </c>
    </row>
    <row r="191" s="2" customFormat="1">
      <c r="A191" s="41"/>
      <c r="B191" s="42"/>
      <c r="C191" s="41"/>
      <c r="D191" s="195" t="s">
        <v>340</v>
      </c>
      <c r="E191" s="41"/>
      <c r="F191" s="196" t="s">
        <v>9632</v>
      </c>
      <c r="G191" s="41"/>
      <c r="H191" s="41"/>
      <c r="I191" s="192"/>
      <c r="J191" s="41"/>
      <c r="K191" s="41"/>
      <c r="L191" s="42"/>
      <c r="M191" s="193"/>
      <c r="N191" s="194"/>
      <c r="O191" s="75"/>
      <c r="P191" s="75"/>
      <c r="Q191" s="75"/>
      <c r="R191" s="75"/>
      <c r="S191" s="75"/>
      <c r="T191" s="76"/>
      <c r="U191" s="41"/>
      <c r="V191" s="41"/>
      <c r="W191" s="41"/>
      <c r="X191" s="41"/>
      <c r="Y191" s="41"/>
      <c r="Z191" s="41"/>
      <c r="AA191" s="41"/>
      <c r="AB191" s="41"/>
      <c r="AC191" s="41"/>
      <c r="AD191" s="41"/>
      <c r="AE191" s="41"/>
      <c r="AT191" s="22" t="s">
        <v>340</v>
      </c>
      <c r="AU191" s="22" t="s">
        <v>76</v>
      </c>
    </row>
    <row r="192" s="2" customFormat="1" ht="21.75" customHeight="1">
      <c r="A192" s="41"/>
      <c r="B192" s="176"/>
      <c r="C192" s="177" t="s">
        <v>605</v>
      </c>
      <c r="D192" s="177" t="s">
        <v>331</v>
      </c>
      <c r="E192" s="178" t="s">
        <v>7964</v>
      </c>
      <c r="F192" s="179" t="s">
        <v>7965</v>
      </c>
      <c r="G192" s="180" t="s">
        <v>574</v>
      </c>
      <c r="H192" s="181">
        <v>5</v>
      </c>
      <c r="I192" s="182"/>
      <c r="J192" s="183">
        <f>ROUND(I192*H192,2)</f>
        <v>0</v>
      </c>
      <c r="K192" s="179" t="s">
        <v>335</v>
      </c>
      <c r="L192" s="42"/>
      <c r="M192" s="184" t="s">
        <v>3</v>
      </c>
      <c r="N192" s="185" t="s">
        <v>40</v>
      </c>
      <c r="O192" s="75"/>
      <c r="P192" s="186">
        <f>O192*H192</f>
        <v>0</v>
      </c>
      <c r="Q192" s="186">
        <v>0</v>
      </c>
      <c r="R192" s="186">
        <f>Q192*H192</f>
        <v>0</v>
      </c>
      <c r="S192" s="186">
        <v>0</v>
      </c>
      <c r="T192" s="187">
        <f>S192*H192</f>
        <v>0</v>
      </c>
      <c r="U192" s="41"/>
      <c r="V192" s="41"/>
      <c r="W192" s="41"/>
      <c r="X192" s="41"/>
      <c r="Y192" s="41"/>
      <c r="Z192" s="41"/>
      <c r="AA192" s="41"/>
      <c r="AB192" s="41"/>
      <c r="AC192" s="41"/>
      <c r="AD192" s="41"/>
      <c r="AE192" s="41"/>
      <c r="AR192" s="188" t="s">
        <v>113</v>
      </c>
      <c r="AT192" s="188" t="s">
        <v>331</v>
      </c>
      <c r="AU192" s="188" t="s">
        <v>76</v>
      </c>
      <c r="AY192" s="22" t="s">
        <v>328</v>
      </c>
      <c r="BE192" s="189">
        <f>IF(N192="základní",J192,0)</f>
        <v>0</v>
      </c>
      <c r="BF192" s="189">
        <f>IF(N192="snížená",J192,0)</f>
        <v>0</v>
      </c>
      <c r="BG192" s="189">
        <f>IF(N192="zákl. přenesená",J192,0)</f>
        <v>0</v>
      </c>
      <c r="BH192" s="189">
        <f>IF(N192="sníž. přenesená",J192,0)</f>
        <v>0</v>
      </c>
      <c r="BI192" s="189">
        <f>IF(N192="nulová",J192,0)</f>
        <v>0</v>
      </c>
      <c r="BJ192" s="22" t="s">
        <v>76</v>
      </c>
      <c r="BK192" s="189">
        <f>ROUND(I192*H192,2)</f>
        <v>0</v>
      </c>
      <c r="BL192" s="22" t="s">
        <v>113</v>
      </c>
      <c r="BM192" s="188" t="s">
        <v>761</v>
      </c>
    </row>
    <row r="193" s="2" customFormat="1">
      <c r="A193" s="41"/>
      <c r="B193" s="42"/>
      <c r="C193" s="41"/>
      <c r="D193" s="190" t="s">
        <v>338</v>
      </c>
      <c r="E193" s="41"/>
      <c r="F193" s="191" t="s">
        <v>7966</v>
      </c>
      <c r="G193" s="41"/>
      <c r="H193" s="41"/>
      <c r="I193" s="192"/>
      <c r="J193" s="41"/>
      <c r="K193" s="41"/>
      <c r="L193" s="42"/>
      <c r="M193" s="193"/>
      <c r="N193" s="194"/>
      <c r="O193" s="75"/>
      <c r="P193" s="75"/>
      <c r="Q193" s="75"/>
      <c r="R193" s="75"/>
      <c r="S193" s="75"/>
      <c r="T193" s="76"/>
      <c r="U193" s="41"/>
      <c r="V193" s="41"/>
      <c r="W193" s="41"/>
      <c r="X193" s="41"/>
      <c r="Y193" s="41"/>
      <c r="Z193" s="41"/>
      <c r="AA193" s="41"/>
      <c r="AB193" s="41"/>
      <c r="AC193" s="41"/>
      <c r="AD193" s="41"/>
      <c r="AE193" s="41"/>
      <c r="AT193" s="22" t="s">
        <v>338</v>
      </c>
      <c r="AU193" s="22" t="s">
        <v>76</v>
      </c>
    </row>
    <row r="194" s="2" customFormat="1">
      <c r="A194" s="41"/>
      <c r="B194" s="42"/>
      <c r="C194" s="41"/>
      <c r="D194" s="195" t="s">
        <v>340</v>
      </c>
      <c r="E194" s="41"/>
      <c r="F194" s="196" t="s">
        <v>9633</v>
      </c>
      <c r="G194" s="41"/>
      <c r="H194" s="41"/>
      <c r="I194" s="192"/>
      <c r="J194" s="41"/>
      <c r="K194" s="41"/>
      <c r="L194" s="42"/>
      <c r="M194" s="193"/>
      <c r="N194" s="194"/>
      <c r="O194" s="75"/>
      <c r="P194" s="75"/>
      <c r="Q194" s="75"/>
      <c r="R194" s="75"/>
      <c r="S194" s="75"/>
      <c r="T194" s="76"/>
      <c r="U194" s="41"/>
      <c r="V194" s="41"/>
      <c r="W194" s="41"/>
      <c r="X194" s="41"/>
      <c r="Y194" s="41"/>
      <c r="Z194" s="41"/>
      <c r="AA194" s="41"/>
      <c r="AB194" s="41"/>
      <c r="AC194" s="41"/>
      <c r="AD194" s="41"/>
      <c r="AE194" s="41"/>
      <c r="AT194" s="22" t="s">
        <v>340</v>
      </c>
      <c r="AU194" s="22" t="s">
        <v>76</v>
      </c>
    </row>
    <row r="195" s="2" customFormat="1" ht="24.15" customHeight="1">
      <c r="A195" s="41"/>
      <c r="B195" s="176"/>
      <c r="C195" s="177" t="s">
        <v>610</v>
      </c>
      <c r="D195" s="177" t="s">
        <v>331</v>
      </c>
      <c r="E195" s="178" t="s">
        <v>7970</v>
      </c>
      <c r="F195" s="179" t="s">
        <v>7971</v>
      </c>
      <c r="G195" s="180" t="s">
        <v>574</v>
      </c>
      <c r="H195" s="181">
        <v>5</v>
      </c>
      <c r="I195" s="182"/>
      <c r="J195" s="183">
        <f>ROUND(I195*H195,2)</f>
        <v>0</v>
      </c>
      <c r="K195" s="179" t="s">
        <v>335</v>
      </c>
      <c r="L195" s="42"/>
      <c r="M195" s="184" t="s">
        <v>3</v>
      </c>
      <c r="N195" s="185" t="s">
        <v>40</v>
      </c>
      <c r="O195" s="75"/>
      <c r="P195" s="186">
        <f>O195*H195</f>
        <v>0</v>
      </c>
      <c r="Q195" s="186">
        <v>0</v>
      </c>
      <c r="R195" s="186">
        <f>Q195*H195</f>
        <v>0</v>
      </c>
      <c r="S195" s="186">
        <v>0</v>
      </c>
      <c r="T195" s="187">
        <f>S195*H195</f>
        <v>0</v>
      </c>
      <c r="U195" s="41"/>
      <c r="V195" s="41"/>
      <c r="W195" s="41"/>
      <c r="X195" s="41"/>
      <c r="Y195" s="41"/>
      <c r="Z195" s="41"/>
      <c r="AA195" s="41"/>
      <c r="AB195" s="41"/>
      <c r="AC195" s="41"/>
      <c r="AD195" s="41"/>
      <c r="AE195" s="41"/>
      <c r="AR195" s="188" t="s">
        <v>113</v>
      </c>
      <c r="AT195" s="188" t="s">
        <v>331</v>
      </c>
      <c r="AU195" s="188" t="s">
        <v>76</v>
      </c>
      <c r="AY195" s="22" t="s">
        <v>328</v>
      </c>
      <c r="BE195" s="189">
        <f>IF(N195="základní",J195,0)</f>
        <v>0</v>
      </c>
      <c r="BF195" s="189">
        <f>IF(N195="snížená",J195,0)</f>
        <v>0</v>
      </c>
      <c r="BG195" s="189">
        <f>IF(N195="zákl. přenesená",J195,0)</f>
        <v>0</v>
      </c>
      <c r="BH195" s="189">
        <f>IF(N195="sníž. přenesená",J195,0)</f>
        <v>0</v>
      </c>
      <c r="BI195" s="189">
        <f>IF(N195="nulová",J195,0)</f>
        <v>0</v>
      </c>
      <c r="BJ195" s="22" t="s">
        <v>76</v>
      </c>
      <c r="BK195" s="189">
        <f>ROUND(I195*H195,2)</f>
        <v>0</v>
      </c>
      <c r="BL195" s="22" t="s">
        <v>113</v>
      </c>
      <c r="BM195" s="188" t="s">
        <v>769</v>
      </c>
    </row>
    <row r="196" s="2" customFormat="1">
      <c r="A196" s="41"/>
      <c r="B196" s="42"/>
      <c r="C196" s="41"/>
      <c r="D196" s="190" t="s">
        <v>338</v>
      </c>
      <c r="E196" s="41"/>
      <c r="F196" s="191" t="s">
        <v>7972</v>
      </c>
      <c r="G196" s="41"/>
      <c r="H196" s="41"/>
      <c r="I196" s="192"/>
      <c r="J196" s="41"/>
      <c r="K196" s="41"/>
      <c r="L196" s="42"/>
      <c r="M196" s="193"/>
      <c r="N196" s="194"/>
      <c r="O196" s="75"/>
      <c r="P196" s="75"/>
      <c r="Q196" s="75"/>
      <c r="R196" s="75"/>
      <c r="S196" s="75"/>
      <c r="T196" s="76"/>
      <c r="U196" s="41"/>
      <c r="V196" s="41"/>
      <c r="W196" s="41"/>
      <c r="X196" s="41"/>
      <c r="Y196" s="41"/>
      <c r="Z196" s="41"/>
      <c r="AA196" s="41"/>
      <c r="AB196" s="41"/>
      <c r="AC196" s="41"/>
      <c r="AD196" s="41"/>
      <c r="AE196" s="41"/>
      <c r="AT196" s="22" t="s">
        <v>338</v>
      </c>
      <c r="AU196" s="22" t="s">
        <v>76</v>
      </c>
    </row>
    <row r="197" s="2" customFormat="1" ht="49.05" customHeight="1">
      <c r="A197" s="41"/>
      <c r="B197" s="176"/>
      <c r="C197" s="177" t="s">
        <v>616</v>
      </c>
      <c r="D197" s="177" t="s">
        <v>331</v>
      </c>
      <c r="E197" s="178" t="s">
        <v>9634</v>
      </c>
      <c r="F197" s="179" t="s">
        <v>9635</v>
      </c>
      <c r="G197" s="180" t="s">
        <v>574</v>
      </c>
      <c r="H197" s="181">
        <v>5</v>
      </c>
      <c r="I197" s="182"/>
      <c r="J197" s="183">
        <f>ROUND(I197*H197,2)</f>
        <v>0</v>
      </c>
      <c r="K197" s="179" t="s">
        <v>335</v>
      </c>
      <c r="L197" s="42"/>
      <c r="M197" s="184" t="s">
        <v>3</v>
      </c>
      <c r="N197" s="185" t="s">
        <v>40</v>
      </c>
      <c r="O197" s="75"/>
      <c r="P197" s="186">
        <f>O197*H197</f>
        <v>0</v>
      </c>
      <c r="Q197" s="186">
        <v>0</v>
      </c>
      <c r="R197" s="186">
        <f>Q197*H197</f>
        <v>0</v>
      </c>
      <c r="S197" s="186">
        <v>0</v>
      </c>
      <c r="T197" s="187">
        <f>S197*H197</f>
        <v>0</v>
      </c>
      <c r="U197" s="41"/>
      <c r="V197" s="41"/>
      <c r="W197" s="41"/>
      <c r="X197" s="41"/>
      <c r="Y197" s="41"/>
      <c r="Z197" s="41"/>
      <c r="AA197" s="41"/>
      <c r="AB197" s="41"/>
      <c r="AC197" s="41"/>
      <c r="AD197" s="41"/>
      <c r="AE197" s="41"/>
      <c r="AR197" s="188" t="s">
        <v>113</v>
      </c>
      <c r="AT197" s="188" t="s">
        <v>331</v>
      </c>
      <c r="AU197" s="188" t="s">
        <v>76</v>
      </c>
      <c r="AY197" s="22" t="s">
        <v>328</v>
      </c>
      <c r="BE197" s="189">
        <f>IF(N197="základní",J197,0)</f>
        <v>0</v>
      </c>
      <c r="BF197" s="189">
        <f>IF(N197="snížená",J197,0)</f>
        <v>0</v>
      </c>
      <c r="BG197" s="189">
        <f>IF(N197="zákl. přenesená",J197,0)</f>
        <v>0</v>
      </c>
      <c r="BH197" s="189">
        <f>IF(N197="sníž. přenesená",J197,0)</f>
        <v>0</v>
      </c>
      <c r="BI197" s="189">
        <f>IF(N197="nulová",J197,0)</f>
        <v>0</v>
      </c>
      <c r="BJ197" s="22" t="s">
        <v>76</v>
      </c>
      <c r="BK197" s="189">
        <f>ROUND(I197*H197,2)</f>
        <v>0</v>
      </c>
      <c r="BL197" s="22" t="s">
        <v>113</v>
      </c>
      <c r="BM197" s="188" t="s">
        <v>778</v>
      </c>
    </row>
    <row r="198" s="2" customFormat="1">
      <c r="A198" s="41"/>
      <c r="B198" s="42"/>
      <c r="C198" s="41"/>
      <c r="D198" s="190" t="s">
        <v>338</v>
      </c>
      <c r="E198" s="41"/>
      <c r="F198" s="191" t="s">
        <v>9636</v>
      </c>
      <c r="G198" s="41"/>
      <c r="H198" s="41"/>
      <c r="I198" s="192"/>
      <c r="J198" s="41"/>
      <c r="K198" s="41"/>
      <c r="L198" s="42"/>
      <c r="M198" s="193"/>
      <c r="N198" s="194"/>
      <c r="O198" s="75"/>
      <c r="P198" s="75"/>
      <c r="Q198" s="75"/>
      <c r="R198" s="75"/>
      <c r="S198" s="75"/>
      <c r="T198" s="76"/>
      <c r="U198" s="41"/>
      <c r="V198" s="41"/>
      <c r="W198" s="41"/>
      <c r="X198" s="41"/>
      <c r="Y198" s="41"/>
      <c r="Z198" s="41"/>
      <c r="AA198" s="41"/>
      <c r="AB198" s="41"/>
      <c r="AC198" s="41"/>
      <c r="AD198" s="41"/>
      <c r="AE198" s="41"/>
      <c r="AT198" s="22" t="s">
        <v>338</v>
      </c>
      <c r="AU198" s="22" t="s">
        <v>76</v>
      </c>
    </row>
    <row r="199" s="2" customFormat="1" ht="16.5" customHeight="1">
      <c r="A199" s="41"/>
      <c r="B199" s="176"/>
      <c r="C199" s="224" t="s">
        <v>621</v>
      </c>
      <c r="D199" s="224" t="s">
        <v>539</v>
      </c>
      <c r="E199" s="225" t="s">
        <v>9316</v>
      </c>
      <c r="F199" s="226" t="s">
        <v>9317</v>
      </c>
      <c r="G199" s="227" t="s">
        <v>585</v>
      </c>
      <c r="H199" s="228">
        <v>1</v>
      </c>
      <c r="I199" s="229"/>
      <c r="J199" s="230">
        <f>ROUND(I199*H199,2)</f>
        <v>0</v>
      </c>
      <c r="K199" s="226" t="s">
        <v>335</v>
      </c>
      <c r="L199" s="231"/>
      <c r="M199" s="232" t="s">
        <v>3</v>
      </c>
      <c r="N199" s="233" t="s">
        <v>40</v>
      </c>
      <c r="O199" s="75"/>
      <c r="P199" s="186">
        <f>O199*H199</f>
        <v>0</v>
      </c>
      <c r="Q199" s="186">
        <v>0</v>
      </c>
      <c r="R199" s="186">
        <f>Q199*H199</f>
        <v>0</v>
      </c>
      <c r="S199" s="186">
        <v>0</v>
      </c>
      <c r="T199" s="187">
        <f>S199*H199</f>
        <v>0</v>
      </c>
      <c r="U199" s="41"/>
      <c r="V199" s="41"/>
      <c r="W199" s="41"/>
      <c r="X199" s="41"/>
      <c r="Y199" s="41"/>
      <c r="Z199" s="41"/>
      <c r="AA199" s="41"/>
      <c r="AB199" s="41"/>
      <c r="AC199" s="41"/>
      <c r="AD199" s="41"/>
      <c r="AE199" s="41"/>
      <c r="AR199" s="188" t="s">
        <v>171</v>
      </c>
      <c r="AT199" s="188" t="s">
        <v>539</v>
      </c>
      <c r="AU199" s="188" t="s">
        <v>76</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788</v>
      </c>
    </row>
    <row r="200" s="13" customFormat="1">
      <c r="A200" s="13"/>
      <c r="B200" s="201"/>
      <c r="C200" s="13"/>
      <c r="D200" s="195" t="s">
        <v>442</v>
      </c>
      <c r="E200" s="202" t="s">
        <v>3</v>
      </c>
      <c r="F200" s="203" t="s">
        <v>9637</v>
      </c>
      <c r="G200" s="13"/>
      <c r="H200" s="204">
        <v>1</v>
      </c>
      <c r="I200" s="205"/>
      <c r="J200" s="13"/>
      <c r="K200" s="13"/>
      <c r="L200" s="201"/>
      <c r="M200" s="206"/>
      <c r="N200" s="207"/>
      <c r="O200" s="207"/>
      <c r="P200" s="207"/>
      <c r="Q200" s="207"/>
      <c r="R200" s="207"/>
      <c r="S200" s="207"/>
      <c r="T200" s="208"/>
      <c r="U200" s="13"/>
      <c r="V200" s="13"/>
      <c r="W200" s="13"/>
      <c r="X200" s="13"/>
      <c r="Y200" s="13"/>
      <c r="Z200" s="13"/>
      <c r="AA200" s="13"/>
      <c r="AB200" s="13"/>
      <c r="AC200" s="13"/>
      <c r="AD200" s="13"/>
      <c r="AE200" s="13"/>
      <c r="AT200" s="202" t="s">
        <v>442</v>
      </c>
      <c r="AU200" s="202" t="s">
        <v>76</v>
      </c>
      <c r="AV200" s="13" t="s">
        <v>79</v>
      </c>
      <c r="AW200" s="13" t="s">
        <v>31</v>
      </c>
      <c r="AX200" s="13" t="s">
        <v>69</v>
      </c>
      <c r="AY200" s="202" t="s">
        <v>328</v>
      </c>
    </row>
    <row r="201" s="14" customFormat="1">
      <c r="A201" s="14"/>
      <c r="B201" s="209"/>
      <c r="C201" s="14"/>
      <c r="D201" s="195" t="s">
        <v>442</v>
      </c>
      <c r="E201" s="210" t="s">
        <v>3</v>
      </c>
      <c r="F201" s="211" t="s">
        <v>452</v>
      </c>
      <c r="G201" s="14"/>
      <c r="H201" s="212">
        <v>1</v>
      </c>
      <c r="I201" s="213"/>
      <c r="J201" s="14"/>
      <c r="K201" s="14"/>
      <c r="L201" s="209"/>
      <c r="M201" s="214"/>
      <c r="N201" s="215"/>
      <c r="O201" s="215"/>
      <c r="P201" s="215"/>
      <c r="Q201" s="215"/>
      <c r="R201" s="215"/>
      <c r="S201" s="215"/>
      <c r="T201" s="216"/>
      <c r="U201" s="14"/>
      <c r="V201" s="14"/>
      <c r="W201" s="14"/>
      <c r="X201" s="14"/>
      <c r="Y201" s="14"/>
      <c r="Z201" s="14"/>
      <c r="AA201" s="14"/>
      <c r="AB201" s="14"/>
      <c r="AC201" s="14"/>
      <c r="AD201" s="14"/>
      <c r="AE201" s="14"/>
      <c r="AT201" s="210" t="s">
        <v>442</v>
      </c>
      <c r="AU201" s="210" t="s">
        <v>76</v>
      </c>
      <c r="AV201" s="14" t="s">
        <v>113</v>
      </c>
      <c r="AW201" s="14" t="s">
        <v>31</v>
      </c>
      <c r="AX201" s="14" t="s">
        <v>76</v>
      </c>
      <c r="AY201" s="210" t="s">
        <v>328</v>
      </c>
    </row>
    <row r="202" s="2" customFormat="1" ht="37.8" customHeight="1">
      <c r="A202" s="41"/>
      <c r="B202" s="176"/>
      <c r="C202" s="177" t="s">
        <v>626</v>
      </c>
      <c r="D202" s="177" t="s">
        <v>331</v>
      </c>
      <c r="E202" s="178" t="s">
        <v>7987</v>
      </c>
      <c r="F202" s="179" t="s">
        <v>7988</v>
      </c>
      <c r="G202" s="180" t="s">
        <v>574</v>
      </c>
      <c r="H202" s="181">
        <v>5</v>
      </c>
      <c r="I202" s="182"/>
      <c r="J202" s="183">
        <f>ROUND(I202*H202,2)</f>
        <v>0</v>
      </c>
      <c r="K202" s="179" t="s">
        <v>335</v>
      </c>
      <c r="L202" s="42"/>
      <c r="M202" s="184" t="s">
        <v>3</v>
      </c>
      <c r="N202" s="185" t="s">
        <v>40</v>
      </c>
      <c r="O202" s="75"/>
      <c r="P202" s="186">
        <f>O202*H202</f>
        <v>0</v>
      </c>
      <c r="Q202" s="186">
        <v>0</v>
      </c>
      <c r="R202" s="186">
        <f>Q202*H202</f>
        <v>0</v>
      </c>
      <c r="S202" s="186">
        <v>0</v>
      </c>
      <c r="T202" s="187">
        <f>S202*H202</f>
        <v>0</v>
      </c>
      <c r="U202" s="41"/>
      <c r="V202" s="41"/>
      <c r="W202" s="41"/>
      <c r="X202" s="41"/>
      <c r="Y202" s="41"/>
      <c r="Z202" s="41"/>
      <c r="AA202" s="41"/>
      <c r="AB202" s="41"/>
      <c r="AC202" s="41"/>
      <c r="AD202" s="41"/>
      <c r="AE202" s="41"/>
      <c r="AR202" s="188" t="s">
        <v>113</v>
      </c>
      <c r="AT202" s="188" t="s">
        <v>331</v>
      </c>
      <c r="AU202" s="188" t="s">
        <v>76</v>
      </c>
      <c r="AY202" s="22" t="s">
        <v>328</v>
      </c>
      <c r="BE202" s="189">
        <f>IF(N202="základní",J202,0)</f>
        <v>0</v>
      </c>
      <c r="BF202" s="189">
        <f>IF(N202="snížená",J202,0)</f>
        <v>0</v>
      </c>
      <c r="BG202" s="189">
        <f>IF(N202="zákl. přenesená",J202,0)</f>
        <v>0</v>
      </c>
      <c r="BH202" s="189">
        <f>IF(N202="sníž. přenesená",J202,0)</f>
        <v>0</v>
      </c>
      <c r="BI202" s="189">
        <f>IF(N202="nulová",J202,0)</f>
        <v>0</v>
      </c>
      <c r="BJ202" s="22" t="s">
        <v>76</v>
      </c>
      <c r="BK202" s="189">
        <f>ROUND(I202*H202,2)</f>
        <v>0</v>
      </c>
      <c r="BL202" s="22" t="s">
        <v>113</v>
      </c>
      <c r="BM202" s="188" t="s">
        <v>797</v>
      </c>
    </row>
    <row r="203" s="2" customFormat="1">
      <c r="A203" s="41"/>
      <c r="B203" s="42"/>
      <c r="C203" s="41"/>
      <c r="D203" s="190" t="s">
        <v>338</v>
      </c>
      <c r="E203" s="41"/>
      <c r="F203" s="191" t="s">
        <v>7989</v>
      </c>
      <c r="G203" s="41"/>
      <c r="H203" s="41"/>
      <c r="I203" s="192"/>
      <c r="J203" s="41"/>
      <c r="K203" s="41"/>
      <c r="L203" s="42"/>
      <c r="M203" s="193"/>
      <c r="N203" s="194"/>
      <c r="O203" s="75"/>
      <c r="P203" s="75"/>
      <c r="Q203" s="75"/>
      <c r="R203" s="75"/>
      <c r="S203" s="75"/>
      <c r="T203" s="76"/>
      <c r="U203" s="41"/>
      <c r="V203" s="41"/>
      <c r="W203" s="41"/>
      <c r="X203" s="41"/>
      <c r="Y203" s="41"/>
      <c r="Z203" s="41"/>
      <c r="AA203" s="41"/>
      <c r="AB203" s="41"/>
      <c r="AC203" s="41"/>
      <c r="AD203" s="41"/>
      <c r="AE203" s="41"/>
      <c r="AT203" s="22" t="s">
        <v>338</v>
      </c>
      <c r="AU203" s="22" t="s">
        <v>76</v>
      </c>
    </row>
    <row r="204" s="2" customFormat="1" ht="44.25" customHeight="1">
      <c r="A204" s="41"/>
      <c r="B204" s="176"/>
      <c r="C204" s="177" t="s">
        <v>631</v>
      </c>
      <c r="D204" s="177" t="s">
        <v>331</v>
      </c>
      <c r="E204" s="178" t="s">
        <v>8575</v>
      </c>
      <c r="F204" s="179" t="s">
        <v>8570</v>
      </c>
      <c r="G204" s="180" t="s">
        <v>585</v>
      </c>
      <c r="H204" s="181">
        <v>0.307</v>
      </c>
      <c r="I204" s="182"/>
      <c r="J204" s="183">
        <f>ROUND(I204*H204,2)</f>
        <v>0</v>
      </c>
      <c r="K204" s="179" t="s">
        <v>3</v>
      </c>
      <c r="L204" s="42"/>
      <c r="M204" s="184" t="s">
        <v>3</v>
      </c>
      <c r="N204" s="185" t="s">
        <v>40</v>
      </c>
      <c r="O204" s="75"/>
      <c r="P204" s="186">
        <f>O204*H204</f>
        <v>0</v>
      </c>
      <c r="Q204" s="186">
        <v>0</v>
      </c>
      <c r="R204" s="186">
        <f>Q204*H204</f>
        <v>0</v>
      </c>
      <c r="S204" s="186">
        <v>0</v>
      </c>
      <c r="T204" s="187">
        <f>S204*H204</f>
        <v>0</v>
      </c>
      <c r="U204" s="41"/>
      <c r="V204" s="41"/>
      <c r="W204" s="41"/>
      <c r="X204" s="41"/>
      <c r="Y204" s="41"/>
      <c r="Z204" s="41"/>
      <c r="AA204" s="41"/>
      <c r="AB204" s="41"/>
      <c r="AC204" s="41"/>
      <c r="AD204" s="41"/>
      <c r="AE204" s="41"/>
      <c r="AR204" s="188" t="s">
        <v>113</v>
      </c>
      <c r="AT204" s="188" t="s">
        <v>331</v>
      </c>
      <c r="AU204" s="188" t="s">
        <v>76</v>
      </c>
      <c r="AY204" s="22" t="s">
        <v>328</v>
      </c>
      <c r="BE204" s="189">
        <f>IF(N204="základní",J204,0)</f>
        <v>0</v>
      </c>
      <c r="BF204" s="189">
        <f>IF(N204="snížená",J204,0)</f>
        <v>0</v>
      </c>
      <c r="BG204" s="189">
        <f>IF(N204="zákl. přenesená",J204,0)</f>
        <v>0</v>
      </c>
      <c r="BH204" s="189">
        <f>IF(N204="sníž. přenesená",J204,0)</f>
        <v>0</v>
      </c>
      <c r="BI204" s="189">
        <f>IF(N204="nulová",J204,0)</f>
        <v>0</v>
      </c>
      <c r="BJ204" s="22" t="s">
        <v>76</v>
      </c>
      <c r="BK204" s="189">
        <f>ROUND(I204*H204,2)</f>
        <v>0</v>
      </c>
      <c r="BL204" s="22" t="s">
        <v>113</v>
      </c>
      <c r="BM204" s="188" t="s">
        <v>805</v>
      </c>
    </row>
    <row r="205" s="15" customFormat="1">
      <c r="A205" s="15"/>
      <c r="B205" s="217"/>
      <c r="C205" s="15"/>
      <c r="D205" s="195" t="s">
        <v>442</v>
      </c>
      <c r="E205" s="218" t="s">
        <v>3</v>
      </c>
      <c r="F205" s="219" t="s">
        <v>9319</v>
      </c>
      <c r="G205" s="15"/>
      <c r="H205" s="218" t="s">
        <v>3</v>
      </c>
      <c r="I205" s="220"/>
      <c r="J205" s="15"/>
      <c r="K205" s="15"/>
      <c r="L205" s="217"/>
      <c r="M205" s="221"/>
      <c r="N205" s="222"/>
      <c r="O205" s="222"/>
      <c r="P205" s="222"/>
      <c r="Q205" s="222"/>
      <c r="R205" s="222"/>
      <c r="S205" s="222"/>
      <c r="T205" s="223"/>
      <c r="U205" s="15"/>
      <c r="V205" s="15"/>
      <c r="W205" s="15"/>
      <c r="X205" s="15"/>
      <c r="Y205" s="15"/>
      <c r="Z205" s="15"/>
      <c r="AA205" s="15"/>
      <c r="AB205" s="15"/>
      <c r="AC205" s="15"/>
      <c r="AD205" s="15"/>
      <c r="AE205" s="15"/>
      <c r="AT205" s="218" t="s">
        <v>442</v>
      </c>
      <c r="AU205" s="218" t="s">
        <v>76</v>
      </c>
      <c r="AV205" s="15" t="s">
        <v>76</v>
      </c>
      <c r="AW205" s="15" t="s">
        <v>31</v>
      </c>
      <c r="AX205" s="15" t="s">
        <v>69</v>
      </c>
      <c r="AY205" s="218" t="s">
        <v>328</v>
      </c>
    </row>
    <row r="206" s="13" customFormat="1">
      <c r="A206" s="13"/>
      <c r="B206" s="201"/>
      <c r="C206" s="13"/>
      <c r="D206" s="195" t="s">
        <v>442</v>
      </c>
      <c r="E206" s="202" t="s">
        <v>3</v>
      </c>
      <c r="F206" s="203" t="s">
        <v>9638</v>
      </c>
      <c r="G206" s="13"/>
      <c r="H206" s="204">
        <v>0.019</v>
      </c>
      <c r="I206" s="205"/>
      <c r="J206" s="13"/>
      <c r="K206" s="13"/>
      <c r="L206" s="201"/>
      <c r="M206" s="206"/>
      <c r="N206" s="207"/>
      <c r="O206" s="207"/>
      <c r="P206" s="207"/>
      <c r="Q206" s="207"/>
      <c r="R206" s="207"/>
      <c r="S206" s="207"/>
      <c r="T206" s="208"/>
      <c r="U206" s="13"/>
      <c r="V206" s="13"/>
      <c r="W206" s="13"/>
      <c r="X206" s="13"/>
      <c r="Y206" s="13"/>
      <c r="Z206" s="13"/>
      <c r="AA206" s="13"/>
      <c r="AB206" s="13"/>
      <c r="AC206" s="13"/>
      <c r="AD206" s="13"/>
      <c r="AE206" s="13"/>
      <c r="AT206" s="202" t="s">
        <v>442</v>
      </c>
      <c r="AU206" s="202" t="s">
        <v>76</v>
      </c>
      <c r="AV206" s="13" t="s">
        <v>79</v>
      </c>
      <c r="AW206" s="13" t="s">
        <v>31</v>
      </c>
      <c r="AX206" s="13" t="s">
        <v>69</v>
      </c>
      <c r="AY206" s="202" t="s">
        <v>328</v>
      </c>
    </row>
    <row r="207" s="15" customFormat="1">
      <c r="A207" s="15"/>
      <c r="B207" s="217"/>
      <c r="C207" s="15"/>
      <c r="D207" s="195" t="s">
        <v>442</v>
      </c>
      <c r="E207" s="218" t="s">
        <v>3</v>
      </c>
      <c r="F207" s="219" t="s">
        <v>9639</v>
      </c>
      <c r="G207" s="15"/>
      <c r="H207" s="218" t="s">
        <v>3</v>
      </c>
      <c r="I207" s="220"/>
      <c r="J207" s="15"/>
      <c r="K207" s="15"/>
      <c r="L207" s="217"/>
      <c r="M207" s="221"/>
      <c r="N207" s="222"/>
      <c r="O207" s="222"/>
      <c r="P207" s="222"/>
      <c r="Q207" s="222"/>
      <c r="R207" s="222"/>
      <c r="S207" s="222"/>
      <c r="T207" s="223"/>
      <c r="U207" s="15"/>
      <c r="V207" s="15"/>
      <c r="W207" s="15"/>
      <c r="X207" s="15"/>
      <c r="Y207" s="15"/>
      <c r="Z207" s="15"/>
      <c r="AA207" s="15"/>
      <c r="AB207" s="15"/>
      <c r="AC207" s="15"/>
      <c r="AD207" s="15"/>
      <c r="AE207" s="15"/>
      <c r="AT207" s="218" t="s">
        <v>442</v>
      </c>
      <c r="AU207" s="218" t="s">
        <v>76</v>
      </c>
      <c r="AV207" s="15" t="s">
        <v>76</v>
      </c>
      <c r="AW207" s="15" t="s">
        <v>31</v>
      </c>
      <c r="AX207" s="15" t="s">
        <v>69</v>
      </c>
      <c r="AY207" s="218" t="s">
        <v>328</v>
      </c>
    </row>
    <row r="208" s="13" customFormat="1">
      <c r="A208" s="13"/>
      <c r="B208" s="201"/>
      <c r="C208" s="13"/>
      <c r="D208" s="195" t="s">
        <v>442</v>
      </c>
      <c r="E208" s="202" t="s">
        <v>3</v>
      </c>
      <c r="F208" s="203" t="s">
        <v>9640</v>
      </c>
      <c r="G208" s="13"/>
      <c r="H208" s="204">
        <v>0.28799999999999998</v>
      </c>
      <c r="I208" s="205"/>
      <c r="J208" s="13"/>
      <c r="K208" s="13"/>
      <c r="L208" s="201"/>
      <c r="M208" s="206"/>
      <c r="N208" s="207"/>
      <c r="O208" s="207"/>
      <c r="P208" s="207"/>
      <c r="Q208" s="207"/>
      <c r="R208" s="207"/>
      <c r="S208" s="207"/>
      <c r="T208" s="208"/>
      <c r="U208" s="13"/>
      <c r="V208" s="13"/>
      <c r="W208" s="13"/>
      <c r="X208" s="13"/>
      <c r="Y208" s="13"/>
      <c r="Z208" s="13"/>
      <c r="AA208" s="13"/>
      <c r="AB208" s="13"/>
      <c r="AC208" s="13"/>
      <c r="AD208" s="13"/>
      <c r="AE208" s="13"/>
      <c r="AT208" s="202" t="s">
        <v>442</v>
      </c>
      <c r="AU208" s="202" t="s">
        <v>76</v>
      </c>
      <c r="AV208" s="13" t="s">
        <v>79</v>
      </c>
      <c r="AW208" s="13" t="s">
        <v>31</v>
      </c>
      <c r="AX208" s="13" t="s">
        <v>69</v>
      </c>
      <c r="AY208" s="202" t="s">
        <v>328</v>
      </c>
    </row>
    <row r="209" s="14" customFormat="1">
      <c r="A209" s="14"/>
      <c r="B209" s="209"/>
      <c r="C209" s="14"/>
      <c r="D209" s="195" t="s">
        <v>442</v>
      </c>
      <c r="E209" s="210" t="s">
        <v>3</v>
      </c>
      <c r="F209" s="211" t="s">
        <v>452</v>
      </c>
      <c r="G209" s="14"/>
      <c r="H209" s="212">
        <v>0.307</v>
      </c>
      <c r="I209" s="213"/>
      <c r="J209" s="14"/>
      <c r="K209" s="14"/>
      <c r="L209" s="209"/>
      <c r="M209" s="214"/>
      <c r="N209" s="215"/>
      <c r="O209" s="215"/>
      <c r="P209" s="215"/>
      <c r="Q209" s="215"/>
      <c r="R209" s="215"/>
      <c r="S209" s="215"/>
      <c r="T209" s="216"/>
      <c r="U209" s="14"/>
      <c r="V209" s="14"/>
      <c r="W209" s="14"/>
      <c r="X209" s="14"/>
      <c r="Y209" s="14"/>
      <c r="Z209" s="14"/>
      <c r="AA209" s="14"/>
      <c r="AB209" s="14"/>
      <c r="AC209" s="14"/>
      <c r="AD209" s="14"/>
      <c r="AE209" s="14"/>
      <c r="AT209" s="210" t="s">
        <v>442</v>
      </c>
      <c r="AU209" s="210" t="s">
        <v>76</v>
      </c>
      <c r="AV209" s="14" t="s">
        <v>113</v>
      </c>
      <c r="AW209" s="14" t="s">
        <v>31</v>
      </c>
      <c r="AX209" s="14" t="s">
        <v>76</v>
      </c>
      <c r="AY209" s="210" t="s">
        <v>328</v>
      </c>
    </row>
    <row r="210" s="12" customFormat="1" ht="25.92" customHeight="1">
      <c r="A210" s="12"/>
      <c r="B210" s="163"/>
      <c r="C210" s="12"/>
      <c r="D210" s="164" t="s">
        <v>68</v>
      </c>
      <c r="E210" s="165" t="s">
        <v>7990</v>
      </c>
      <c r="F210" s="165" t="s">
        <v>7991</v>
      </c>
      <c r="G210" s="12"/>
      <c r="H210" s="12"/>
      <c r="I210" s="166"/>
      <c r="J210" s="167">
        <f>BK210</f>
        <v>0</v>
      </c>
      <c r="K210" s="12"/>
      <c r="L210" s="163"/>
      <c r="M210" s="168"/>
      <c r="N210" s="169"/>
      <c r="O210" s="169"/>
      <c r="P210" s="170">
        <f>SUM(P211:P219)</f>
        <v>0</v>
      </c>
      <c r="Q210" s="169"/>
      <c r="R210" s="170">
        <f>SUM(R211:R219)</f>
        <v>0</v>
      </c>
      <c r="S210" s="169"/>
      <c r="T210" s="171">
        <f>SUM(T211:T219)</f>
        <v>0</v>
      </c>
      <c r="U210" s="12"/>
      <c r="V210" s="12"/>
      <c r="W210" s="12"/>
      <c r="X210" s="12"/>
      <c r="Y210" s="12"/>
      <c r="Z210" s="12"/>
      <c r="AA210" s="12"/>
      <c r="AB210" s="12"/>
      <c r="AC210" s="12"/>
      <c r="AD210" s="12"/>
      <c r="AE210" s="12"/>
      <c r="AR210" s="164" t="s">
        <v>76</v>
      </c>
      <c r="AT210" s="172" t="s">
        <v>68</v>
      </c>
      <c r="AU210" s="172" t="s">
        <v>69</v>
      </c>
      <c r="AY210" s="164" t="s">
        <v>328</v>
      </c>
      <c r="BK210" s="173">
        <f>SUM(BK211:BK219)</f>
        <v>0</v>
      </c>
    </row>
    <row r="211" s="2" customFormat="1" ht="33" customHeight="1">
      <c r="A211" s="41"/>
      <c r="B211" s="176"/>
      <c r="C211" s="177" t="s">
        <v>638</v>
      </c>
      <c r="D211" s="177" t="s">
        <v>331</v>
      </c>
      <c r="E211" s="178" t="s">
        <v>7992</v>
      </c>
      <c r="F211" s="179" t="s">
        <v>7993</v>
      </c>
      <c r="G211" s="180" t="s">
        <v>439</v>
      </c>
      <c r="H211" s="181">
        <v>10</v>
      </c>
      <c r="I211" s="182"/>
      <c r="J211" s="183">
        <f>ROUND(I211*H211,2)</f>
        <v>0</v>
      </c>
      <c r="K211" s="179" t="s">
        <v>335</v>
      </c>
      <c r="L211" s="42"/>
      <c r="M211" s="184" t="s">
        <v>3</v>
      </c>
      <c r="N211" s="185" t="s">
        <v>40</v>
      </c>
      <c r="O211" s="75"/>
      <c r="P211" s="186">
        <f>O211*H211</f>
        <v>0</v>
      </c>
      <c r="Q211" s="186">
        <v>0</v>
      </c>
      <c r="R211" s="186">
        <f>Q211*H211</f>
        <v>0</v>
      </c>
      <c r="S211" s="186">
        <v>0</v>
      </c>
      <c r="T211" s="187">
        <f>S211*H211</f>
        <v>0</v>
      </c>
      <c r="U211" s="41"/>
      <c r="V211" s="41"/>
      <c r="W211" s="41"/>
      <c r="X211" s="41"/>
      <c r="Y211" s="41"/>
      <c r="Z211" s="41"/>
      <c r="AA211" s="41"/>
      <c r="AB211" s="41"/>
      <c r="AC211" s="41"/>
      <c r="AD211" s="41"/>
      <c r="AE211" s="41"/>
      <c r="AR211" s="188" t="s">
        <v>113</v>
      </c>
      <c r="AT211" s="188" t="s">
        <v>331</v>
      </c>
      <c r="AU211" s="188" t="s">
        <v>76</v>
      </c>
      <c r="AY211" s="22" t="s">
        <v>328</v>
      </c>
      <c r="BE211" s="189">
        <f>IF(N211="základní",J211,0)</f>
        <v>0</v>
      </c>
      <c r="BF211" s="189">
        <f>IF(N211="snížená",J211,0)</f>
        <v>0</v>
      </c>
      <c r="BG211" s="189">
        <f>IF(N211="zákl. přenesená",J211,0)</f>
        <v>0</v>
      </c>
      <c r="BH211" s="189">
        <f>IF(N211="sníž. přenesená",J211,0)</f>
        <v>0</v>
      </c>
      <c r="BI211" s="189">
        <f>IF(N211="nulová",J211,0)</f>
        <v>0</v>
      </c>
      <c r="BJ211" s="22" t="s">
        <v>76</v>
      </c>
      <c r="BK211" s="189">
        <f>ROUND(I211*H211,2)</f>
        <v>0</v>
      </c>
      <c r="BL211" s="22" t="s">
        <v>113</v>
      </c>
      <c r="BM211" s="188" t="s">
        <v>813</v>
      </c>
    </row>
    <row r="212" s="2" customFormat="1">
      <c r="A212" s="41"/>
      <c r="B212" s="42"/>
      <c r="C212" s="41"/>
      <c r="D212" s="190" t="s">
        <v>338</v>
      </c>
      <c r="E212" s="41"/>
      <c r="F212" s="191" t="s">
        <v>7994</v>
      </c>
      <c r="G212" s="41"/>
      <c r="H212" s="41"/>
      <c r="I212" s="192"/>
      <c r="J212" s="41"/>
      <c r="K212" s="41"/>
      <c r="L212" s="42"/>
      <c r="M212" s="193"/>
      <c r="N212" s="194"/>
      <c r="O212" s="75"/>
      <c r="P212" s="75"/>
      <c r="Q212" s="75"/>
      <c r="R212" s="75"/>
      <c r="S212" s="75"/>
      <c r="T212" s="76"/>
      <c r="U212" s="41"/>
      <c r="V212" s="41"/>
      <c r="W212" s="41"/>
      <c r="X212" s="41"/>
      <c r="Y212" s="41"/>
      <c r="Z212" s="41"/>
      <c r="AA212" s="41"/>
      <c r="AB212" s="41"/>
      <c r="AC212" s="41"/>
      <c r="AD212" s="41"/>
      <c r="AE212" s="41"/>
      <c r="AT212" s="22" t="s">
        <v>338</v>
      </c>
      <c r="AU212" s="22" t="s">
        <v>76</v>
      </c>
    </row>
    <row r="213" s="2" customFormat="1">
      <c r="A213" s="41"/>
      <c r="B213" s="42"/>
      <c r="C213" s="41"/>
      <c r="D213" s="195" t="s">
        <v>340</v>
      </c>
      <c r="E213" s="41"/>
      <c r="F213" s="196" t="s">
        <v>9641</v>
      </c>
      <c r="G213" s="41"/>
      <c r="H213" s="41"/>
      <c r="I213" s="192"/>
      <c r="J213" s="41"/>
      <c r="K213" s="41"/>
      <c r="L213" s="42"/>
      <c r="M213" s="193"/>
      <c r="N213" s="194"/>
      <c r="O213" s="75"/>
      <c r="P213" s="75"/>
      <c r="Q213" s="75"/>
      <c r="R213" s="75"/>
      <c r="S213" s="75"/>
      <c r="T213" s="76"/>
      <c r="U213" s="41"/>
      <c r="V213" s="41"/>
      <c r="W213" s="41"/>
      <c r="X213" s="41"/>
      <c r="Y213" s="41"/>
      <c r="Z213" s="41"/>
      <c r="AA213" s="41"/>
      <c r="AB213" s="41"/>
      <c r="AC213" s="41"/>
      <c r="AD213" s="41"/>
      <c r="AE213" s="41"/>
      <c r="AT213" s="22" t="s">
        <v>340</v>
      </c>
      <c r="AU213" s="22" t="s">
        <v>76</v>
      </c>
    </row>
    <row r="214" s="2" customFormat="1" ht="33" customHeight="1">
      <c r="A214" s="41"/>
      <c r="B214" s="176"/>
      <c r="C214" s="177" t="s">
        <v>643</v>
      </c>
      <c r="D214" s="177" t="s">
        <v>331</v>
      </c>
      <c r="E214" s="178" t="s">
        <v>7996</v>
      </c>
      <c r="F214" s="179" t="s">
        <v>7997</v>
      </c>
      <c r="G214" s="180" t="s">
        <v>439</v>
      </c>
      <c r="H214" s="181">
        <v>10</v>
      </c>
      <c r="I214" s="182"/>
      <c r="J214" s="183">
        <f>ROUND(I214*H214,2)</f>
        <v>0</v>
      </c>
      <c r="K214" s="179" t="s">
        <v>335</v>
      </c>
      <c r="L214" s="42"/>
      <c r="M214" s="184" t="s">
        <v>3</v>
      </c>
      <c r="N214" s="185" t="s">
        <v>40</v>
      </c>
      <c r="O214" s="75"/>
      <c r="P214" s="186">
        <f>O214*H214</f>
        <v>0</v>
      </c>
      <c r="Q214" s="186">
        <v>0</v>
      </c>
      <c r="R214" s="186">
        <f>Q214*H214</f>
        <v>0</v>
      </c>
      <c r="S214" s="186">
        <v>0</v>
      </c>
      <c r="T214" s="187">
        <f>S214*H214</f>
        <v>0</v>
      </c>
      <c r="U214" s="41"/>
      <c r="V214" s="41"/>
      <c r="W214" s="41"/>
      <c r="X214" s="41"/>
      <c r="Y214" s="41"/>
      <c r="Z214" s="41"/>
      <c r="AA214" s="41"/>
      <c r="AB214" s="41"/>
      <c r="AC214" s="41"/>
      <c r="AD214" s="41"/>
      <c r="AE214" s="41"/>
      <c r="AR214" s="188" t="s">
        <v>113</v>
      </c>
      <c r="AT214" s="188" t="s">
        <v>331</v>
      </c>
      <c r="AU214" s="188" t="s">
        <v>76</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821</v>
      </c>
    </row>
    <row r="215" s="2" customFormat="1">
      <c r="A215" s="41"/>
      <c r="B215" s="42"/>
      <c r="C215" s="41"/>
      <c r="D215" s="190" t="s">
        <v>338</v>
      </c>
      <c r="E215" s="41"/>
      <c r="F215" s="191" t="s">
        <v>7998</v>
      </c>
      <c r="G215" s="41"/>
      <c r="H215" s="41"/>
      <c r="I215" s="192"/>
      <c r="J215" s="41"/>
      <c r="K215" s="41"/>
      <c r="L215" s="42"/>
      <c r="M215" s="193"/>
      <c r="N215" s="194"/>
      <c r="O215" s="75"/>
      <c r="P215" s="75"/>
      <c r="Q215" s="75"/>
      <c r="R215" s="75"/>
      <c r="S215" s="75"/>
      <c r="T215" s="76"/>
      <c r="U215" s="41"/>
      <c r="V215" s="41"/>
      <c r="W215" s="41"/>
      <c r="X215" s="41"/>
      <c r="Y215" s="41"/>
      <c r="Z215" s="41"/>
      <c r="AA215" s="41"/>
      <c r="AB215" s="41"/>
      <c r="AC215" s="41"/>
      <c r="AD215" s="41"/>
      <c r="AE215" s="41"/>
      <c r="AT215" s="22" t="s">
        <v>338</v>
      </c>
      <c r="AU215" s="22" t="s">
        <v>76</v>
      </c>
    </row>
    <row r="216" s="2" customFormat="1" ht="44.25" customHeight="1">
      <c r="A216" s="41"/>
      <c r="B216" s="176"/>
      <c r="C216" s="177" t="s">
        <v>649</v>
      </c>
      <c r="D216" s="177" t="s">
        <v>331</v>
      </c>
      <c r="E216" s="178" t="s">
        <v>8579</v>
      </c>
      <c r="F216" s="179" t="s">
        <v>8570</v>
      </c>
      <c r="G216" s="180" t="s">
        <v>585</v>
      </c>
      <c r="H216" s="181">
        <v>0.23999999999999999</v>
      </c>
      <c r="I216" s="182"/>
      <c r="J216" s="183">
        <f>ROUND(I216*H216,2)</f>
        <v>0</v>
      </c>
      <c r="K216" s="179" t="s">
        <v>3</v>
      </c>
      <c r="L216" s="42"/>
      <c r="M216" s="184" t="s">
        <v>3</v>
      </c>
      <c r="N216" s="185" t="s">
        <v>40</v>
      </c>
      <c r="O216" s="75"/>
      <c r="P216" s="186">
        <f>O216*H216</f>
        <v>0</v>
      </c>
      <c r="Q216" s="186">
        <v>0</v>
      </c>
      <c r="R216" s="186">
        <f>Q216*H216</f>
        <v>0</v>
      </c>
      <c r="S216" s="186">
        <v>0</v>
      </c>
      <c r="T216" s="187">
        <f>S216*H216</f>
        <v>0</v>
      </c>
      <c r="U216" s="41"/>
      <c r="V216" s="41"/>
      <c r="W216" s="41"/>
      <c r="X216" s="41"/>
      <c r="Y216" s="41"/>
      <c r="Z216" s="41"/>
      <c r="AA216" s="41"/>
      <c r="AB216" s="41"/>
      <c r="AC216" s="41"/>
      <c r="AD216" s="41"/>
      <c r="AE216" s="41"/>
      <c r="AR216" s="188" t="s">
        <v>113</v>
      </c>
      <c r="AT216" s="188" t="s">
        <v>331</v>
      </c>
      <c r="AU216" s="188" t="s">
        <v>76</v>
      </c>
      <c r="AY216" s="22" t="s">
        <v>328</v>
      </c>
      <c r="BE216" s="189">
        <f>IF(N216="základní",J216,0)</f>
        <v>0</v>
      </c>
      <c r="BF216" s="189">
        <f>IF(N216="snížená",J216,0)</f>
        <v>0</v>
      </c>
      <c r="BG216" s="189">
        <f>IF(N216="zákl. přenesená",J216,0)</f>
        <v>0</v>
      </c>
      <c r="BH216" s="189">
        <f>IF(N216="sníž. přenesená",J216,0)</f>
        <v>0</v>
      </c>
      <c r="BI216" s="189">
        <f>IF(N216="nulová",J216,0)</f>
        <v>0</v>
      </c>
      <c r="BJ216" s="22" t="s">
        <v>76</v>
      </c>
      <c r="BK216" s="189">
        <f>ROUND(I216*H216,2)</f>
        <v>0</v>
      </c>
      <c r="BL216" s="22" t="s">
        <v>113</v>
      </c>
      <c r="BM216" s="188" t="s">
        <v>830</v>
      </c>
    </row>
    <row r="217" s="15" customFormat="1">
      <c r="A217" s="15"/>
      <c r="B217" s="217"/>
      <c r="C217" s="15"/>
      <c r="D217" s="195" t="s">
        <v>442</v>
      </c>
      <c r="E217" s="218" t="s">
        <v>3</v>
      </c>
      <c r="F217" s="219" t="s">
        <v>9324</v>
      </c>
      <c r="G217" s="15"/>
      <c r="H217" s="218" t="s">
        <v>3</v>
      </c>
      <c r="I217" s="220"/>
      <c r="J217" s="15"/>
      <c r="K217" s="15"/>
      <c r="L217" s="217"/>
      <c r="M217" s="221"/>
      <c r="N217" s="222"/>
      <c r="O217" s="222"/>
      <c r="P217" s="222"/>
      <c r="Q217" s="222"/>
      <c r="R217" s="222"/>
      <c r="S217" s="222"/>
      <c r="T217" s="223"/>
      <c r="U217" s="15"/>
      <c r="V217" s="15"/>
      <c r="W217" s="15"/>
      <c r="X217" s="15"/>
      <c r="Y217" s="15"/>
      <c r="Z217" s="15"/>
      <c r="AA217" s="15"/>
      <c r="AB217" s="15"/>
      <c r="AC217" s="15"/>
      <c r="AD217" s="15"/>
      <c r="AE217" s="15"/>
      <c r="AT217" s="218" t="s">
        <v>442</v>
      </c>
      <c r="AU217" s="218" t="s">
        <v>76</v>
      </c>
      <c r="AV217" s="15" t="s">
        <v>76</v>
      </c>
      <c r="AW217" s="15" t="s">
        <v>31</v>
      </c>
      <c r="AX217" s="15" t="s">
        <v>69</v>
      </c>
      <c r="AY217" s="218" t="s">
        <v>328</v>
      </c>
    </row>
    <row r="218" s="13" customFormat="1">
      <c r="A218" s="13"/>
      <c r="B218" s="201"/>
      <c r="C218" s="13"/>
      <c r="D218" s="195" t="s">
        <v>442</v>
      </c>
      <c r="E218" s="202" t="s">
        <v>3</v>
      </c>
      <c r="F218" s="203" t="s">
        <v>9642</v>
      </c>
      <c r="G218" s="13"/>
      <c r="H218" s="204">
        <v>0.23999999999999999</v>
      </c>
      <c r="I218" s="205"/>
      <c r="J218" s="13"/>
      <c r="K218" s="13"/>
      <c r="L218" s="201"/>
      <c r="M218" s="206"/>
      <c r="N218" s="207"/>
      <c r="O218" s="207"/>
      <c r="P218" s="207"/>
      <c r="Q218" s="207"/>
      <c r="R218" s="207"/>
      <c r="S218" s="207"/>
      <c r="T218" s="208"/>
      <c r="U218" s="13"/>
      <c r="V218" s="13"/>
      <c r="W218" s="13"/>
      <c r="X218" s="13"/>
      <c r="Y218" s="13"/>
      <c r="Z218" s="13"/>
      <c r="AA218" s="13"/>
      <c r="AB218" s="13"/>
      <c r="AC218" s="13"/>
      <c r="AD218" s="13"/>
      <c r="AE218" s="13"/>
      <c r="AT218" s="202" t="s">
        <v>442</v>
      </c>
      <c r="AU218" s="202" t="s">
        <v>76</v>
      </c>
      <c r="AV218" s="13" t="s">
        <v>79</v>
      </c>
      <c r="AW218" s="13" t="s">
        <v>31</v>
      </c>
      <c r="AX218" s="13" t="s">
        <v>69</v>
      </c>
      <c r="AY218" s="202" t="s">
        <v>328</v>
      </c>
    </row>
    <row r="219" s="14" customFormat="1">
      <c r="A219" s="14"/>
      <c r="B219" s="209"/>
      <c r="C219" s="14"/>
      <c r="D219" s="195" t="s">
        <v>442</v>
      </c>
      <c r="E219" s="210" t="s">
        <v>3</v>
      </c>
      <c r="F219" s="211" t="s">
        <v>452</v>
      </c>
      <c r="G219" s="14"/>
      <c r="H219" s="212">
        <v>0.23999999999999999</v>
      </c>
      <c r="I219" s="213"/>
      <c r="J219" s="14"/>
      <c r="K219" s="14"/>
      <c r="L219" s="209"/>
      <c r="M219" s="214"/>
      <c r="N219" s="215"/>
      <c r="O219" s="215"/>
      <c r="P219" s="215"/>
      <c r="Q219" s="215"/>
      <c r="R219" s="215"/>
      <c r="S219" s="215"/>
      <c r="T219" s="216"/>
      <c r="U219" s="14"/>
      <c r="V219" s="14"/>
      <c r="W219" s="14"/>
      <c r="X219" s="14"/>
      <c r="Y219" s="14"/>
      <c r="Z219" s="14"/>
      <c r="AA219" s="14"/>
      <c r="AB219" s="14"/>
      <c r="AC219" s="14"/>
      <c r="AD219" s="14"/>
      <c r="AE219" s="14"/>
      <c r="AT219" s="210" t="s">
        <v>442</v>
      </c>
      <c r="AU219" s="210" t="s">
        <v>76</v>
      </c>
      <c r="AV219" s="14" t="s">
        <v>113</v>
      </c>
      <c r="AW219" s="14" t="s">
        <v>31</v>
      </c>
      <c r="AX219" s="14" t="s">
        <v>76</v>
      </c>
      <c r="AY219" s="210" t="s">
        <v>328</v>
      </c>
    </row>
    <row r="220" s="12" customFormat="1" ht="25.92" customHeight="1">
      <c r="A220" s="12"/>
      <c r="B220" s="163"/>
      <c r="C220" s="12"/>
      <c r="D220" s="164" t="s">
        <v>68</v>
      </c>
      <c r="E220" s="165" t="s">
        <v>7999</v>
      </c>
      <c r="F220" s="165" t="s">
        <v>8000</v>
      </c>
      <c r="G220" s="12"/>
      <c r="H220" s="12"/>
      <c r="I220" s="166"/>
      <c r="J220" s="167">
        <f>BK220</f>
        <v>0</v>
      </c>
      <c r="K220" s="12"/>
      <c r="L220" s="163"/>
      <c r="M220" s="168"/>
      <c r="N220" s="169"/>
      <c r="O220" s="169"/>
      <c r="P220" s="170">
        <f>SUM(P221:P273)</f>
        <v>0</v>
      </c>
      <c r="Q220" s="169"/>
      <c r="R220" s="170">
        <f>SUM(R221:R273)</f>
        <v>0</v>
      </c>
      <c r="S220" s="169"/>
      <c r="T220" s="171">
        <f>SUM(T221:T273)</f>
        <v>0</v>
      </c>
      <c r="U220" s="12"/>
      <c r="V220" s="12"/>
      <c r="W220" s="12"/>
      <c r="X220" s="12"/>
      <c r="Y220" s="12"/>
      <c r="Z220" s="12"/>
      <c r="AA220" s="12"/>
      <c r="AB220" s="12"/>
      <c r="AC220" s="12"/>
      <c r="AD220" s="12"/>
      <c r="AE220" s="12"/>
      <c r="AR220" s="164" t="s">
        <v>76</v>
      </c>
      <c r="AT220" s="172" t="s">
        <v>68</v>
      </c>
      <c r="AU220" s="172" t="s">
        <v>69</v>
      </c>
      <c r="AY220" s="164" t="s">
        <v>328</v>
      </c>
      <c r="BK220" s="173">
        <f>SUM(BK221:BK273)</f>
        <v>0</v>
      </c>
    </row>
    <row r="221" s="2" customFormat="1" ht="44.25" customHeight="1">
      <c r="A221" s="41"/>
      <c r="B221" s="176"/>
      <c r="C221" s="177" t="s">
        <v>654</v>
      </c>
      <c r="D221" s="177" t="s">
        <v>331</v>
      </c>
      <c r="E221" s="178" t="s">
        <v>8001</v>
      </c>
      <c r="F221" s="179" t="s">
        <v>8002</v>
      </c>
      <c r="G221" s="180" t="s">
        <v>574</v>
      </c>
      <c r="H221" s="181">
        <v>7</v>
      </c>
      <c r="I221" s="182"/>
      <c r="J221" s="183">
        <f>ROUND(I221*H221,2)</f>
        <v>0</v>
      </c>
      <c r="K221" s="179" t="s">
        <v>335</v>
      </c>
      <c r="L221" s="42"/>
      <c r="M221" s="184" t="s">
        <v>3</v>
      </c>
      <c r="N221" s="185" t="s">
        <v>40</v>
      </c>
      <c r="O221" s="75"/>
      <c r="P221" s="186">
        <f>O221*H221</f>
        <v>0</v>
      </c>
      <c r="Q221" s="186">
        <v>0</v>
      </c>
      <c r="R221" s="186">
        <f>Q221*H221</f>
        <v>0</v>
      </c>
      <c r="S221" s="186">
        <v>0</v>
      </c>
      <c r="T221" s="187">
        <f>S221*H221</f>
        <v>0</v>
      </c>
      <c r="U221" s="41"/>
      <c r="V221" s="41"/>
      <c r="W221" s="41"/>
      <c r="X221" s="41"/>
      <c r="Y221" s="41"/>
      <c r="Z221" s="41"/>
      <c r="AA221" s="41"/>
      <c r="AB221" s="41"/>
      <c r="AC221" s="41"/>
      <c r="AD221" s="41"/>
      <c r="AE221" s="41"/>
      <c r="AR221" s="188" t="s">
        <v>113</v>
      </c>
      <c r="AT221" s="188" t="s">
        <v>331</v>
      </c>
      <c r="AU221" s="188" t="s">
        <v>76</v>
      </c>
      <c r="AY221" s="22" t="s">
        <v>328</v>
      </c>
      <c r="BE221" s="189">
        <f>IF(N221="základní",J221,0)</f>
        <v>0</v>
      </c>
      <c r="BF221" s="189">
        <f>IF(N221="snížená",J221,0)</f>
        <v>0</v>
      </c>
      <c r="BG221" s="189">
        <f>IF(N221="zákl. přenesená",J221,0)</f>
        <v>0</v>
      </c>
      <c r="BH221" s="189">
        <f>IF(N221="sníž. přenesená",J221,0)</f>
        <v>0</v>
      </c>
      <c r="BI221" s="189">
        <f>IF(N221="nulová",J221,0)</f>
        <v>0</v>
      </c>
      <c r="BJ221" s="22" t="s">
        <v>76</v>
      </c>
      <c r="BK221" s="189">
        <f>ROUND(I221*H221,2)</f>
        <v>0</v>
      </c>
      <c r="BL221" s="22" t="s">
        <v>113</v>
      </c>
      <c r="BM221" s="188" t="s">
        <v>840</v>
      </c>
    </row>
    <row r="222" s="2" customFormat="1">
      <c r="A222" s="41"/>
      <c r="B222" s="42"/>
      <c r="C222" s="41"/>
      <c r="D222" s="190" t="s">
        <v>338</v>
      </c>
      <c r="E222" s="41"/>
      <c r="F222" s="191" t="s">
        <v>8003</v>
      </c>
      <c r="G222" s="41"/>
      <c r="H222" s="41"/>
      <c r="I222" s="192"/>
      <c r="J222" s="41"/>
      <c r="K222" s="41"/>
      <c r="L222" s="42"/>
      <c r="M222" s="193"/>
      <c r="N222" s="194"/>
      <c r="O222" s="75"/>
      <c r="P222" s="75"/>
      <c r="Q222" s="75"/>
      <c r="R222" s="75"/>
      <c r="S222" s="75"/>
      <c r="T222" s="76"/>
      <c r="U222" s="41"/>
      <c r="V222" s="41"/>
      <c r="W222" s="41"/>
      <c r="X222" s="41"/>
      <c r="Y222" s="41"/>
      <c r="Z222" s="41"/>
      <c r="AA222" s="41"/>
      <c r="AB222" s="41"/>
      <c r="AC222" s="41"/>
      <c r="AD222" s="41"/>
      <c r="AE222" s="41"/>
      <c r="AT222" s="22" t="s">
        <v>338</v>
      </c>
      <c r="AU222" s="22" t="s">
        <v>76</v>
      </c>
    </row>
    <row r="223" s="2" customFormat="1" ht="24.15" customHeight="1">
      <c r="A223" s="41"/>
      <c r="B223" s="176"/>
      <c r="C223" s="224" t="s">
        <v>661</v>
      </c>
      <c r="D223" s="224" t="s">
        <v>539</v>
      </c>
      <c r="E223" s="225" t="s">
        <v>9330</v>
      </c>
      <c r="F223" s="226" t="s">
        <v>9331</v>
      </c>
      <c r="G223" s="227" t="s">
        <v>367</v>
      </c>
      <c r="H223" s="228">
        <v>1</v>
      </c>
      <c r="I223" s="229"/>
      <c r="J223" s="230">
        <f>ROUND(I223*H223,2)</f>
        <v>0</v>
      </c>
      <c r="K223" s="226" t="s">
        <v>3</v>
      </c>
      <c r="L223" s="231"/>
      <c r="M223" s="232" t="s">
        <v>3</v>
      </c>
      <c r="N223" s="233" t="s">
        <v>40</v>
      </c>
      <c r="O223" s="75"/>
      <c r="P223" s="186">
        <f>O223*H223</f>
        <v>0</v>
      </c>
      <c r="Q223" s="186">
        <v>0</v>
      </c>
      <c r="R223" s="186">
        <f>Q223*H223</f>
        <v>0</v>
      </c>
      <c r="S223" s="186">
        <v>0</v>
      </c>
      <c r="T223" s="187">
        <f>S223*H223</f>
        <v>0</v>
      </c>
      <c r="U223" s="41"/>
      <c r="V223" s="41"/>
      <c r="W223" s="41"/>
      <c r="X223" s="41"/>
      <c r="Y223" s="41"/>
      <c r="Z223" s="41"/>
      <c r="AA223" s="41"/>
      <c r="AB223" s="41"/>
      <c r="AC223" s="41"/>
      <c r="AD223" s="41"/>
      <c r="AE223" s="41"/>
      <c r="AR223" s="188" t="s">
        <v>171</v>
      </c>
      <c r="AT223" s="188" t="s">
        <v>539</v>
      </c>
      <c r="AU223" s="188" t="s">
        <v>76</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113</v>
      </c>
      <c r="BM223" s="188" t="s">
        <v>850</v>
      </c>
    </row>
    <row r="224" s="2" customFormat="1" ht="24.15" customHeight="1">
      <c r="A224" s="41"/>
      <c r="B224" s="176"/>
      <c r="C224" s="224" t="s">
        <v>666</v>
      </c>
      <c r="D224" s="224" t="s">
        <v>539</v>
      </c>
      <c r="E224" s="225" t="s">
        <v>9643</v>
      </c>
      <c r="F224" s="226" t="s">
        <v>9644</v>
      </c>
      <c r="G224" s="227" t="s">
        <v>367</v>
      </c>
      <c r="H224" s="228">
        <v>6</v>
      </c>
      <c r="I224" s="229"/>
      <c r="J224" s="230">
        <f>ROUND(I224*H224,2)</f>
        <v>0</v>
      </c>
      <c r="K224" s="226" t="s">
        <v>3</v>
      </c>
      <c r="L224" s="231"/>
      <c r="M224" s="232" t="s">
        <v>3</v>
      </c>
      <c r="N224" s="233" t="s">
        <v>40</v>
      </c>
      <c r="O224" s="75"/>
      <c r="P224" s="186">
        <f>O224*H224</f>
        <v>0</v>
      </c>
      <c r="Q224" s="186">
        <v>0</v>
      </c>
      <c r="R224" s="186">
        <f>Q224*H224</f>
        <v>0</v>
      </c>
      <c r="S224" s="186">
        <v>0</v>
      </c>
      <c r="T224" s="187">
        <f>S224*H224</f>
        <v>0</v>
      </c>
      <c r="U224" s="41"/>
      <c r="V224" s="41"/>
      <c r="W224" s="41"/>
      <c r="X224" s="41"/>
      <c r="Y224" s="41"/>
      <c r="Z224" s="41"/>
      <c r="AA224" s="41"/>
      <c r="AB224" s="41"/>
      <c r="AC224" s="41"/>
      <c r="AD224" s="41"/>
      <c r="AE224" s="41"/>
      <c r="AR224" s="188" t="s">
        <v>171</v>
      </c>
      <c r="AT224" s="188" t="s">
        <v>539</v>
      </c>
      <c r="AU224" s="188" t="s">
        <v>76</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113</v>
      </c>
      <c r="BM224" s="188" t="s">
        <v>862</v>
      </c>
    </row>
    <row r="225" s="2" customFormat="1">
      <c r="A225" s="41"/>
      <c r="B225" s="42"/>
      <c r="C225" s="41"/>
      <c r="D225" s="195" t="s">
        <v>340</v>
      </c>
      <c r="E225" s="41"/>
      <c r="F225" s="196" t="s">
        <v>9645</v>
      </c>
      <c r="G225" s="41"/>
      <c r="H225" s="41"/>
      <c r="I225" s="192"/>
      <c r="J225" s="41"/>
      <c r="K225" s="41"/>
      <c r="L225" s="42"/>
      <c r="M225" s="193"/>
      <c r="N225" s="194"/>
      <c r="O225" s="75"/>
      <c r="P225" s="75"/>
      <c r="Q225" s="75"/>
      <c r="R225" s="75"/>
      <c r="S225" s="75"/>
      <c r="T225" s="76"/>
      <c r="U225" s="41"/>
      <c r="V225" s="41"/>
      <c r="W225" s="41"/>
      <c r="X225" s="41"/>
      <c r="Y225" s="41"/>
      <c r="Z225" s="41"/>
      <c r="AA225" s="41"/>
      <c r="AB225" s="41"/>
      <c r="AC225" s="41"/>
      <c r="AD225" s="41"/>
      <c r="AE225" s="41"/>
      <c r="AT225" s="22" t="s">
        <v>340</v>
      </c>
      <c r="AU225" s="22" t="s">
        <v>76</v>
      </c>
    </row>
    <row r="226" s="2" customFormat="1" ht="44.25" customHeight="1">
      <c r="A226" s="41"/>
      <c r="B226" s="176"/>
      <c r="C226" s="177" t="s">
        <v>671</v>
      </c>
      <c r="D226" s="177" t="s">
        <v>331</v>
      </c>
      <c r="E226" s="178" t="s">
        <v>8039</v>
      </c>
      <c r="F226" s="179" t="s">
        <v>8040</v>
      </c>
      <c r="G226" s="180" t="s">
        <v>574</v>
      </c>
      <c r="H226" s="181">
        <v>6</v>
      </c>
      <c r="I226" s="182"/>
      <c r="J226" s="183">
        <f>ROUND(I226*H226,2)</f>
        <v>0</v>
      </c>
      <c r="K226" s="179" t="s">
        <v>335</v>
      </c>
      <c r="L226" s="42"/>
      <c r="M226" s="184" t="s">
        <v>3</v>
      </c>
      <c r="N226" s="185" t="s">
        <v>40</v>
      </c>
      <c r="O226" s="75"/>
      <c r="P226" s="186">
        <f>O226*H226</f>
        <v>0</v>
      </c>
      <c r="Q226" s="186">
        <v>0</v>
      </c>
      <c r="R226" s="186">
        <f>Q226*H226</f>
        <v>0</v>
      </c>
      <c r="S226" s="186">
        <v>0</v>
      </c>
      <c r="T226" s="187">
        <f>S226*H226</f>
        <v>0</v>
      </c>
      <c r="U226" s="41"/>
      <c r="V226" s="41"/>
      <c r="W226" s="41"/>
      <c r="X226" s="41"/>
      <c r="Y226" s="41"/>
      <c r="Z226" s="41"/>
      <c r="AA226" s="41"/>
      <c r="AB226" s="41"/>
      <c r="AC226" s="41"/>
      <c r="AD226" s="41"/>
      <c r="AE226" s="41"/>
      <c r="AR226" s="188" t="s">
        <v>113</v>
      </c>
      <c r="AT226" s="188" t="s">
        <v>331</v>
      </c>
      <c r="AU226" s="188" t="s">
        <v>76</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113</v>
      </c>
      <c r="BM226" s="188" t="s">
        <v>177</v>
      </c>
    </row>
    <row r="227" s="2" customFormat="1">
      <c r="A227" s="41"/>
      <c r="B227" s="42"/>
      <c r="C227" s="41"/>
      <c r="D227" s="190" t="s">
        <v>338</v>
      </c>
      <c r="E227" s="41"/>
      <c r="F227" s="191" t="s">
        <v>8041</v>
      </c>
      <c r="G227" s="41"/>
      <c r="H227" s="41"/>
      <c r="I227" s="192"/>
      <c r="J227" s="41"/>
      <c r="K227" s="41"/>
      <c r="L227" s="42"/>
      <c r="M227" s="193"/>
      <c r="N227" s="194"/>
      <c r="O227" s="75"/>
      <c r="P227" s="75"/>
      <c r="Q227" s="75"/>
      <c r="R227" s="75"/>
      <c r="S227" s="75"/>
      <c r="T227" s="76"/>
      <c r="U227" s="41"/>
      <c r="V227" s="41"/>
      <c r="W227" s="41"/>
      <c r="X227" s="41"/>
      <c r="Y227" s="41"/>
      <c r="Z227" s="41"/>
      <c r="AA227" s="41"/>
      <c r="AB227" s="41"/>
      <c r="AC227" s="41"/>
      <c r="AD227" s="41"/>
      <c r="AE227" s="41"/>
      <c r="AT227" s="22" t="s">
        <v>338</v>
      </c>
      <c r="AU227" s="22" t="s">
        <v>76</v>
      </c>
    </row>
    <row r="228" s="2" customFormat="1" ht="37.8" customHeight="1">
      <c r="A228" s="41"/>
      <c r="B228" s="176"/>
      <c r="C228" s="177" t="s">
        <v>676</v>
      </c>
      <c r="D228" s="177" t="s">
        <v>331</v>
      </c>
      <c r="E228" s="178" t="s">
        <v>8042</v>
      </c>
      <c r="F228" s="179" t="s">
        <v>8043</v>
      </c>
      <c r="G228" s="180" t="s">
        <v>574</v>
      </c>
      <c r="H228" s="181">
        <v>7</v>
      </c>
      <c r="I228" s="182"/>
      <c r="J228" s="183">
        <f>ROUND(I228*H228,2)</f>
        <v>0</v>
      </c>
      <c r="K228" s="179" t="s">
        <v>335</v>
      </c>
      <c r="L228" s="42"/>
      <c r="M228" s="184" t="s">
        <v>3</v>
      </c>
      <c r="N228" s="185" t="s">
        <v>40</v>
      </c>
      <c r="O228" s="75"/>
      <c r="P228" s="186">
        <f>O228*H228</f>
        <v>0</v>
      </c>
      <c r="Q228" s="186">
        <v>0</v>
      </c>
      <c r="R228" s="186">
        <f>Q228*H228</f>
        <v>0</v>
      </c>
      <c r="S228" s="186">
        <v>0</v>
      </c>
      <c r="T228" s="187">
        <f>S228*H228</f>
        <v>0</v>
      </c>
      <c r="U228" s="41"/>
      <c r="V228" s="41"/>
      <c r="W228" s="41"/>
      <c r="X228" s="41"/>
      <c r="Y228" s="41"/>
      <c r="Z228" s="41"/>
      <c r="AA228" s="41"/>
      <c r="AB228" s="41"/>
      <c r="AC228" s="41"/>
      <c r="AD228" s="41"/>
      <c r="AE228" s="41"/>
      <c r="AR228" s="188" t="s">
        <v>113</v>
      </c>
      <c r="AT228" s="188" t="s">
        <v>331</v>
      </c>
      <c r="AU228" s="188" t="s">
        <v>76</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113</v>
      </c>
      <c r="BM228" s="188" t="s">
        <v>879</v>
      </c>
    </row>
    <row r="229" s="2" customFormat="1">
      <c r="A229" s="41"/>
      <c r="B229" s="42"/>
      <c r="C229" s="41"/>
      <c r="D229" s="190" t="s">
        <v>338</v>
      </c>
      <c r="E229" s="41"/>
      <c r="F229" s="191" t="s">
        <v>8044</v>
      </c>
      <c r="G229" s="41"/>
      <c r="H229" s="41"/>
      <c r="I229" s="192"/>
      <c r="J229" s="41"/>
      <c r="K229" s="41"/>
      <c r="L229" s="42"/>
      <c r="M229" s="193"/>
      <c r="N229" s="194"/>
      <c r="O229" s="75"/>
      <c r="P229" s="75"/>
      <c r="Q229" s="75"/>
      <c r="R229" s="75"/>
      <c r="S229" s="75"/>
      <c r="T229" s="76"/>
      <c r="U229" s="41"/>
      <c r="V229" s="41"/>
      <c r="W229" s="41"/>
      <c r="X229" s="41"/>
      <c r="Y229" s="41"/>
      <c r="Z229" s="41"/>
      <c r="AA229" s="41"/>
      <c r="AB229" s="41"/>
      <c r="AC229" s="41"/>
      <c r="AD229" s="41"/>
      <c r="AE229" s="41"/>
      <c r="AT229" s="22" t="s">
        <v>338</v>
      </c>
      <c r="AU229" s="22" t="s">
        <v>76</v>
      </c>
    </row>
    <row r="230" s="2" customFormat="1" ht="16.5" customHeight="1">
      <c r="A230" s="41"/>
      <c r="B230" s="176"/>
      <c r="C230" s="224" t="s">
        <v>682</v>
      </c>
      <c r="D230" s="224" t="s">
        <v>539</v>
      </c>
      <c r="E230" s="225" t="s">
        <v>8045</v>
      </c>
      <c r="F230" s="226" t="s">
        <v>8046</v>
      </c>
      <c r="G230" s="227" t="s">
        <v>491</v>
      </c>
      <c r="H230" s="228">
        <v>2.1000000000000001</v>
      </c>
      <c r="I230" s="229"/>
      <c r="J230" s="230">
        <f>ROUND(I230*H230,2)</f>
        <v>0</v>
      </c>
      <c r="K230" s="226" t="s">
        <v>335</v>
      </c>
      <c r="L230" s="231"/>
      <c r="M230" s="232" t="s">
        <v>3</v>
      </c>
      <c r="N230" s="233" t="s">
        <v>40</v>
      </c>
      <c r="O230" s="75"/>
      <c r="P230" s="186">
        <f>O230*H230</f>
        <v>0</v>
      </c>
      <c r="Q230" s="186">
        <v>0</v>
      </c>
      <c r="R230" s="186">
        <f>Q230*H230</f>
        <v>0</v>
      </c>
      <c r="S230" s="186">
        <v>0</v>
      </c>
      <c r="T230" s="187">
        <f>S230*H230</f>
        <v>0</v>
      </c>
      <c r="U230" s="41"/>
      <c r="V230" s="41"/>
      <c r="W230" s="41"/>
      <c r="X230" s="41"/>
      <c r="Y230" s="41"/>
      <c r="Z230" s="41"/>
      <c r="AA230" s="41"/>
      <c r="AB230" s="41"/>
      <c r="AC230" s="41"/>
      <c r="AD230" s="41"/>
      <c r="AE230" s="41"/>
      <c r="AR230" s="188" t="s">
        <v>171</v>
      </c>
      <c r="AT230" s="188" t="s">
        <v>539</v>
      </c>
      <c r="AU230" s="188" t="s">
        <v>76</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896</v>
      </c>
    </row>
    <row r="231" s="15" customFormat="1">
      <c r="A231" s="15"/>
      <c r="B231" s="217"/>
      <c r="C231" s="15"/>
      <c r="D231" s="195" t="s">
        <v>442</v>
      </c>
      <c r="E231" s="218" t="s">
        <v>3</v>
      </c>
      <c r="F231" s="219" t="s">
        <v>8047</v>
      </c>
      <c r="G231" s="15"/>
      <c r="H231" s="218" t="s">
        <v>3</v>
      </c>
      <c r="I231" s="220"/>
      <c r="J231" s="15"/>
      <c r="K231" s="15"/>
      <c r="L231" s="217"/>
      <c r="M231" s="221"/>
      <c r="N231" s="222"/>
      <c r="O231" s="222"/>
      <c r="P231" s="222"/>
      <c r="Q231" s="222"/>
      <c r="R231" s="222"/>
      <c r="S231" s="222"/>
      <c r="T231" s="223"/>
      <c r="U231" s="15"/>
      <c r="V231" s="15"/>
      <c r="W231" s="15"/>
      <c r="X231" s="15"/>
      <c r="Y231" s="15"/>
      <c r="Z231" s="15"/>
      <c r="AA231" s="15"/>
      <c r="AB231" s="15"/>
      <c r="AC231" s="15"/>
      <c r="AD231" s="15"/>
      <c r="AE231" s="15"/>
      <c r="AT231" s="218" t="s">
        <v>442</v>
      </c>
      <c r="AU231" s="218" t="s">
        <v>76</v>
      </c>
      <c r="AV231" s="15" t="s">
        <v>76</v>
      </c>
      <c r="AW231" s="15" t="s">
        <v>31</v>
      </c>
      <c r="AX231" s="15" t="s">
        <v>69</v>
      </c>
      <c r="AY231" s="218" t="s">
        <v>328</v>
      </c>
    </row>
    <row r="232" s="13" customFormat="1">
      <c r="A232" s="13"/>
      <c r="B232" s="201"/>
      <c r="C232" s="13"/>
      <c r="D232" s="195" t="s">
        <v>442</v>
      </c>
      <c r="E232" s="202" t="s">
        <v>3</v>
      </c>
      <c r="F232" s="203" t="s">
        <v>9646</v>
      </c>
      <c r="G232" s="13"/>
      <c r="H232" s="204">
        <v>2.1000000000000001</v>
      </c>
      <c r="I232" s="205"/>
      <c r="J232" s="13"/>
      <c r="K232" s="13"/>
      <c r="L232" s="201"/>
      <c r="M232" s="206"/>
      <c r="N232" s="207"/>
      <c r="O232" s="207"/>
      <c r="P232" s="207"/>
      <c r="Q232" s="207"/>
      <c r="R232" s="207"/>
      <c r="S232" s="207"/>
      <c r="T232" s="208"/>
      <c r="U232" s="13"/>
      <c r="V232" s="13"/>
      <c r="W232" s="13"/>
      <c r="X232" s="13"/>
      <c r="Y232" s="13"/>
      <c r="Z232" s="13"/>
      <c r="AA232" s="13"/>
      <c r="AB232" s="13"/>
      <c r="AC232" s="13"/>
      <c r="AD232" s="13"/>
      <c r="AE232" s="13"/>
      <c r="AT232" s="202" t="s">
        <v>442</v>
      </c>
      <c r="AU232" s="202" t="s">
        <v>76</v>
      </c>
      <c r="AV232" s="13" t="s">
        <v>79</v>
      </c>
      <c r="AW232" s="13" t="s">
        <v>31</v>
      </c>
      <c r="AX232" s="13" t="s">
        <v>69</v>
      </c>
      <c r="AY232" s="202" t="s">
        <v>328</v>
      </c>
    </row>
    <row r="233" s="14" customFormat="1">
      <c r="A233" s="14"/>
      <c r="B233" s="209"/>
      <c r="C233" s="14"/>
      <c r="D233" s="195" t="s">
        <v>442</v>
      </c>
      <c r="E233" s="210" t="s">
        <v>3</v>
      </c>
      <c r="F233" s="211" t="s">
        <v>452</v>
      </c>
      <c r="G233" s="14"/>
      <c r="H233" s="212">
        <v>2.1000000000000001</v>
      </c>
      <c r="I233" s="213"/>
      <c r="J233" s="14"/>
      <c r="K233" s="14"/>
      <c r="L233" s="209"/>
      <c r="M233" s="214"/>
      <c r="N233" s="215"/>
      <c r="O233" s="215"/>
      <c r="P233" s="215"/>
      <c r="Q233" s="215"/>
      <c r="R233" s="215"/>
      <c r="S233" s="215"/>
      <c r="T233" s="216"/>
      <c r="U233" s="14"/>
      <c r="V233" s="14"/>
      <c r="W233" s="14"/>
      <c r="X233" s="14"/>
      <c r="Y233" s="14"/>
      <c r="Z233" s="14"/>
      <c r="AA233" s="14"/>
      <c r="AB233" s="14"/>
      <c r="AC233" s="14"/>
      <c r="AD233" s="14"/>
      <c r="AE233" s="14"/>
      <c r="AT233" s="210" t="s">
        <v>442</v>
      </c>
      <c r="AU233" s="210" t="s">
        <v>76</v>
      </c>
      <c r="AV233" s="14" t="s">
        <v>113</v>
      </c>
      <c r="AW233" s="14" t="s">
        <v>31</v>
      </c>
      <c r="AX233" s="14" t="s">
        <v>76</v>
      </c>
      <c r="AY233" s="210" t="s">
        <v>328</v>
      </c>
    </row>
    <row r="234" s="2" customFormat="1" ht="16.5" customHeight="1">
      <c r="A234" s="41"/>
      <c r="B234" s="176"/>
      <c r="C234" s="224" t="s">
        <v>110</v>
      </c>
      <c r="D234" s="224" t="s">
        <v>539</v>
      </c>
      <c r="E234" s="225" t="s">
        <v>8049</v>
      </c>
      <c r="F234" s="226" t="s">
        <v>8050</v>
      </c>
      <c r="G234" s="227" t="s">
        <v>491</v>
      </c>
      <c r="H234" s="228">
        <v>0.25</v>
      </c>
      <c r="I234" s="229"/>
      <c r="J234" s="230">
        <f>ROUND(I234*H234,2)</f>
        <v>0</v>
      </c>
      <c r="K234" s="226" t="s">
        <v>335</v>
      </c>
      <c r="L234" s="231"/>
      <c r="M234" s="232" t="s">
        <v>3</v>
      </c>
      <c r="N234" s="233"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171</v>
      </c>
      <c r="AT234" s="188" t="s">
        <v>539</v>
      </c>
      <c r="AU234" s="188" t="s">
        <v>76</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908</v>
      </c>
    </row>
    <row r="235" s="13" customFormat="1">
      <c r="A235" s="13"/>
      <c r="B235" s="201"/>
      <c r="C235" s="13"/>
      <c r="D235" s="195" t="s">
        <v>442</v>
      </c>
      <c r="E235" s="202" t="s">
        <v>3</v>
      </c>
      <c r="F235" s="203" t="s">
        <v>9647</v>
      </c>
      <c r="G235" s="13"/>
      <c r="H235" s="204">
        <v>0.25</v>
      </c>
      <c r="I235" s="205"/>
      <c r="J235" s="13"/>
      <c r="K235" s="13"/>
      <c r="L235" s="201"/>
      <c r="M235" s="206"/>
      <c r="N235" s="207"/>
      <c r="O235" s="207"/>
      <c r="P235" s="207"/>
      <c r="Q235" s="207"/>
      <c r="R235" s="207"/>
      <c r="S235" s="207"/>
      <c r="T235" s="208"/>
      <c r="U235" s="13"/>
      <c r="V235" s="13"/>
      <c r="W235" s="13"/>
      <c r="X235" s="13"/>
      <c r="Y235" s="13"/>
      <c r="Z235" s="13"/>
      <c r="AA235" s="13"/>
      <c r="AB235" s="13"/>
      <c r="AC235" s="13"/>
      <c r="AD235" s="13"/>
      <c r="AE235" s="13"/>
      <c r="AT235" s="202" t="s">
        <v>442</v>
      </c>
      <c r="AU235" s="202" t="s">
        <v>76</v>
      </c>
      <c r="AV235" s="13" t="s">
        <v>79</v>
      </c>
      <c r="AW235" s="13" t="s">
        <v>31</v>
      </c>
      <c r="AX235" s="13" t="s">
        <v>69</v>
      </c>
      <c r="AY235" s="202" t="s">
        <v>328</v>
      </c>
    </row>
    <row r="236" s="14" customFormat="1">
      <c r="A236" s="14"/>
      <c r="B236" s="209"/>
      <c r="C236" s="14"/>
      <c r="D236" s="195" t="s">
        <v>442</v>
      </c>
      <c r="E236" s="210" t="s">
        <v>3</v>
      </c>
      <c r="F236" s="211" t="s">
        <v>452</v>
      </c>
      <c r="G236" s="14"/>
      <c r="H236" s="212">
        <v>0.25</v>
      </c>
      <c r="I236" s="213"/>
      <c r="J236" s="14"/>
      <c r="K236" s="14"/>
      <c r="L236" s="209"/>
      <c r="M236" s="214"/>
      <c r="N236" s="215"/>
      <c r="O236" s="215"/>
      <c r="P236" s="215"/>
      <c r="Q236" s="215"/>
      <c r="R236" s="215"/>
      <c r="S236" s="215"/>
      <c r="T236" s="216"/>
      <c r="U236" s="14"/>
      <c r="V236" s="14"/>
      <c r="W236" s="14"/>
      <c r="X236" s="14"/>
      <c r="Y236" s="14"/>
      <c r="Z236" s="14"/>
      <c r="AA236" s="14"/>
      <c r="AB236" s="14"/>
      <c r="AC236" s="14"/>
      <c r="AD236" s="14"/>
      <c r="AE236" s="14"/>
      <c r="AT236" s="210" t="s">
        <v>442</v>
      </c>
      <c r="AU236" s="210" t="s">
        <v>76</v>
      </c>
      <c r="AV236" s="14" t="s">
        <v>113</v>
      </c>
      <c r="AW236" s="14" t="s">
        <v>31</v>
      </c>
      <c r="AX236" s="14" t="s">
        <v>76</v>
      </c>
      <c r="AY236" s="210" t="s">
        <v>328</v>
      </c>
    </row>
    <row r="237" s="2" customFormat="1" ht="33" customHeight="1">
      <c r="A237" s="41"/>
      <c r="B237" s="176"/>
      <c r="C237" s="177" t="s">
        <v>125</v>
      </c>
      <c r="D237" s="177" t="s">
        <v>331</v>
      </c>
      <c r="E237" s="178" t="s">
        <v>8053</v>
      </c>
      <c r="F237" s="179" t="s">
        <v>8054</v>
      </c>
      <c r="G237" s="180" t="s">
        <v>574</v>
      </c>
      <c r="H237" s="181">
        <v>7</v>
      </c>
      <c r="I237" s="182"/>
      <c r="J237" s="183">
        <f>ROUND(I237*H237,2)</f>
        <v>0</v>
      </c>
      <c r="K237" s="179" t="s">
        <v>335</v>
      </c>
      <c r="L237" s="42"/>
      <c r="M237" s="184" t="s">
        <v>3</v>
      </c>
      <c r="N237" s="185" t="s">
        <v>40</v>
      </c>
      <c r="O237" s="75"/>
      <c r="P237" s="186">
        <f>O237*H237</f>
        <v>0</v>
      </c>
      <c r="Q237" s="186">
        <v>0</v>
      </c>
      <c r="R237" s="186">
        <f>Q237*H237</f>
        <v>0</v>
      </c>
      <c r="S237" s="186">
        <v>0</v>
      </c>
      <c r="T237" s="187">
        <f>S237*H237</f>
        <v>0</v>
      </c>
      <c r="U237" s="41"/>
      <c r="V237" s="41"/>
      <c r="W237" s="41"/>
      <c r="X237" s="41"/>
      <c r="Y237" s="41"/>
      <c r="Z237" s="41"/>
      <c r="AA237" s="41"/>
      <c r="AB237" s="41"/>
      <c r="AC237" s="41"/>
      <c r="AD237" s="41"/>
      <c r="AE237" s="41"/>
      <c r="AR237" s="188" t="s">
        <v>113</v>
      </c>
      <c r="AT237" s="188" t="s">
        <v>331</v>
      </c>
      <c r="AU237" s="188" t="s">
        <v>76</v>
      </c>
      <c r="AY237" s="22" t="s">
        <v>328</v>
      </c>
      <c r="BE237" s="189">
        <f>IF(N237="základní",J237,0)</f>
        <v>0</v>
      </c>
      <c r="BF237" s="189">
        <f>IF(N237="snížená",J237,0)</f>
        <v>0</v>
      </c>
      <c r="BG237" s="189">
        <f>IF(N237="zákl. přenesená",J237,0)</f>
        <v>0</v>
      </c>
      <c r="BH237" s="189">
        <f>IF(N237="sníž. přenesená",J237,0)</f>
        <v>0</v>
      </c>
      <c r="BI237" s="189">
        <f>IF(N237="nulová",J237,0)</f>
        <v>0</v>
      </c>
      <c r="BJ237" s="22" t="s">
        <v>76</v>
      </c>
      <c r="BK237" s="189">
        <f>ROUND(I237*H237,2)</f>
        <v>0</v>
      </c>
      <c r="BL237" s="22" t="s">
        <v>113</v>
      </c>
      <c r="BM237" s="188" t="s">
        <v>922</v>
      </c>
    </row>
    <row r="238" s="2" customFormat="1">
      <c r="A238" s="41"/>
      <c r="B238" s="42"/>
      <c r="C238" s="41"/>
      <c r="D238" s="190" t="s">
        <v>338</v>
      </c>
      <c r="E238" s="41"/>
      <c r="F238" s="191" t="s">
        <v>8055</v>
      </c>
      <c r="G238" s="41"/>
      <c r="H238" s="41"/>
      <c r="I238" s="192"/>
      <c r="J238" s="41"/>
      <c r="K238" s="41"/>
      <c r="L238" s="42"/>
      <c r="M238" s="193"/>
      <c r="N238" s="194"/>
      <c r="O238" s="75"/>
      <c r="P238" s="75"/>
      <c r="Q238" s="75"/>
      <c r="R238" s="75"/>
      <c r="S238" s="75"/>
      <c r="T238" s="76"/>
      <c r="U238" s="41"/>
      <c r="V238" s="41"/>
      <c r="W238" s="41"/>
      <c r="X238" s="41"/>
      <c r="Y238" s="41"/>
      <c r="Z238" s="41"/>
      <c r="AA238" s="41"/>
      <c r="AB238" s="41"/>
      <c r="AC238" s="41"/>
      <c r="AD238" s="41"/>
      <c r="AE238" s="41"/>
      <c r="AT238" s="22" t="s">
        <v>338</v>
      </c>
      <c r="AU238" s="22" t="s">
        <v>76</v>
      </c>
    </row>
    <row r="239" s="2" customFormat="1" ht="37.8" customHeight="1">
      <c r="A239" s="41"/>
      <c r="B239" s="176"/>
      <c r="C239" s="177" t="s">
        <v>696</v>
      </c>
      <c r="D239" s="177" t="s">
        <v>331</v>
      </c>
      <c r="E239" s="178" t="s">
        <v>8078</v>
      </c>
      <c r="F239" s="179" t="s">
        <v>8079</v>
      </c>
      <c r="G239" s="180" t="s">
        <v>367</v>
      </c>
      <c r="H239" s="181">
        <v>1</v>
      </c>
      <c r="I239" s="182"/>
      <c r="J239" s="183">
        <f>ROUND(I239*H239,2)</f>
        <v>0</v>
      </c>
      <c r="K239" s="179" t="s">
        <v>3</v>
      </c>
      <c r="L239" s="42"/>
      <c r="M239" s="184" t="s">
        <v>3</v>
      </c>
      <c r="N239" s="185" t="s">
        <v>40</v>
      </c>
      <c r="O239" s="75"/>
      <c r="P239" s="186">
        <f>O239*H239</f>
        <v>0</v>
      </c>
      <c r="Q239" s="186">
        <v>0</v>
      </c>
      <c r="R239" s="186">
        <f>Q239*H239</f>
        <v>0</v>
      </c>
      <c r="S239" s="186">
        <v>0</v>
      </c>
      <c r="T239" s="187">
        <f>S239*H239</f>
        <v>0</v>
      </c>
      <c r="U239" s="41"/>
      <c r="V239" s="41"/>
      <c r="W239" s="41"/>
      <c r="X239" s="41"/>
      <c r="Y239" s="41"/>
      <c r="Z239" s="41"/>
      <c r="AA239" s="41"/>
      <c r="AB239" s="41"/>
      <c r="AC239" s="41"/>
      <c r="AD239" s="41"/>
      <c r="AE239" s="41"/>
      <c r="AR239" s="188" t="s">
        <v>113</v>
      </c>
      <c r="AT239" s="188" t="s">
        <v>331</v>
      </c>
      <c r="AU239" s="188" t="s">
        <v>76</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113</v>
      </c>
      <c r="BM239" s="188" t="s">
        <v>939</v>
      </c>
    </row>
    <row r="240" s="2" customFormat="1">
      <c r="A240" s="41"/>
      <c r="B240" s="42"/>
      <c r="C240" s="41"/>
      <c r="D240" s="195" t="s">
        <v>340</v>
      </c>
      <c r="E240" s="41"/>
      <c r="F240" s="196" t="s">
        <v>8080</v>
      </c>
      <c r="G240" s="41"/>
      <c r="H240" s="41"/>
      <c r="I240" s="192"/>
      <c r="J240" s="41"/>
      <c r="K240" s="41"/>
      <c r="L240" s="42"/>
      <c r="M240" s="193"/>
      <c r="N240" s="194"/>
      <c r="O240" s="75"/>
      <c r="P240" s="75"/>
      <c r="Q240" s="75"/>
      <c r="R240" s="75"/>
      <c r="S240" s="75"/>
      <c r="T240" s="76"/>
      <c r="U240" s="41"/>
      <c r="V240" s="41"/>
      <c r="W240" s="41"/>
      <c r="X240" s="41"/>
      <c r="Y240" s="41"/>
      <c r="Z240" s="41"/>
      <c r="AA240" s="41"/>
      <c r="AB240" s="41"/>
      <c r="AC240" s="41"/>
      <c r="AD240" s="41"/>
      <c r="AE240" s="41"/>
      <c r="AT240" s="22" t="s">
        <v>340</v>
      </c>
      <c r="AU240" s="22" t="s">
        <v>76</v>
      </c>
    </row>
    <row r="241" s="2" customFormat="1" ht="16.5" customHeight="1">
      <c r="A241" s="41"/>
      <c r="B241" s="176"/>
      <c r="C241" s="177" t="s">
        <v>703</v>
      </c>
      <c r="D241" s="177" t="s">
        <v>331</v>
      </c>
      <c r="E241" s="178" t="s">
        <v>8083</v>
      </c>
      <c r="F241" s="179" t="s">
        <v>9648</v>
      </c>
      <c r="G241" s="180" t="s">
        <v>367</v>
      </c>
      <c r="H241" s="181">
        <v>1</v>
      </c>
      <c r="I241" s="182"/>
      <c r="J241" s="183">
        <f>ROUND(I241*H241,2)</f>
        <v>0</v>
      </c>
      <c r="K241" s="179" t="s">
        <v>3</v>
      </c>
      <c r="L241" s="42"/>
      <c r="M241" s="184" t="s">
        <v>3</v>
      </c>
      <c r="N241" s="185" t="s">
        <v>40</v>
      </c>
      <c r="O241" s="75"/>
      <c r="P241" s="186">
        <f>O241*H241</f>
        <v>0</v>
      </c>
      <c r="Q241" s="186">
        <v>0</v>
      </c>
      <c r="R241" s="186">
        <f>Q241*H241</f>
        <v>0</v>
      </c>
      <c r="S241" s="186">
        <v>0</v>
      </c>
      <c r="T241" s="187">
        <f>S241*H241</f>
        <v>0</v>
      </c>
      <c r="U241" s="41"/>
      <c r="V241" s="41"/>
      <c r="W241" s="41"/>
      <c r="X241" s="41"/>
      <c r="Y241" s="41"/>
      <c r="Z241" s="41"/>
      <c r="AA241" s="41"/>
      <c r="AB241" s="41"/>
      <c r="AC241" s="41"/>
      <c r="AD241" s="41"/>
      <c r="AE241" s="41"/>
      <c r="AR241" s="188" t="s">
        <v>113</v>
      </c>
      <c r="AT241" s="188" t="s">
        <v>331</v>
      </c>
      <c r="AU241" s="188" t="s">
        <v>76</v>
      </c>
      <c r="AY241" s="22" t="s">
        <v>328</v>
      </c>
      <c r="BE241" s="189">
        <f>IF(N241="základní",J241,0)</f>
        <v>0</v>
      </c>
      <c r="BF241" s="189">
        <f>IF(N241="snížená",J241,0)</f>
        <v>0</v>
      </c>
      <c r="BG241" s="189">
        <f>IF(N241="zákl. přenesená",J241,0)</f>
        <v>0</v>
      </c>
      <c r="BH241" s="189">
        <f>IF(N241="sníž. přenesená",J241,0)</f>
        <v>0</v>
      </c>
      <c r="BI241" s="189">
        <f>IF(N241="nulová",J241,0)</f>
        <v>0</v>
      </c>
      <c r="BJ241" s="22" t="s">
        <v>76</v>
      </c>
      <c r="BK241" s="189">
        <f>ROUND(I241*H241,2)</f>
        <v>0</v>
      </c>
      <c r="BL241" s="22" t="s">
        <v>113</v>
      </c>
      <c r="BM241" s="188" t="s">
        <v>1539</v>
      </c>
    </row>
    <row r="242" s="2" customFormat="1" ht="37.8" customHeight="1">
      <c r="A242" s="41"/>
      <c r="B242" s="176"/>
      <c r="C242" s="177" t="s">
        <v>710</v>
      </c>
      <c r="D242" s="177" t="s">
        <v>331</v>
      </c>
      <c r="E242" s="178" t="s">
        <v>2702</v>
      </c>
      <c r="F242" s="179" t="s">
        <v>8085</v>
      </c>
      <c r="G242" s="180" t="s">
        <v>439</v>
      </c>
      <c r="H242" s="181">
        <v>17</v>
      </c>
      <c r="I242" s="182"/>
      <c r="J242" s="183">
        <f>ROUND(I242*H242,2)</f>
        <v>0</v>
      </c>
      <c r="K242" s="179" t="s">
        <v>335</v>
      </c>
      <c r="L242" s="42"/>
      <c r="M242" s="184" t="s">
        <v>3</v>
      </c>
      <c r="N242" s="185" t="s">
        <v>40</v>
      </c>
      <c r="O242" s="75"/>
      <c r="P242" s="186">
        <f>O242*H242</f>
        <v>0</v>
      </c>
      <c r="Q242" s="186">
        <v>0</v>
      </c>
      <c r="R242" s="186">
        <f>Q242*H242</f>
        <v>0</v>
      </c>
      <c r="S242" s="186">
        <v>0</v>
      </c>
      <c r="T242" s="187">
        <f>S242*H242</f>
        <v>0</v>
      </c>
      <c r="U242" s="41"/>
      <c r="V242" s="41"/>
      <c r="W242" s="41"/>
      <c r="X242" s="41"/>
      <c r="Y242" s="41"/>
      <c r="Z242" s="41"/>
      <c r="AA242" s="41"/>
      <c r="AB242" s="41"/>
      <c r="AC242" s="41"/>
      <c r="AD242" s="41"/>
      <c r="AE242" s="41"/>
      <c r="AR242" s="188" t="s">
        <v>113</v>
      </c>
      <c r="AT242" s="188" t="s">
        <v>331</v>
      </c>
      <c r="AU242" s="188" t="s">
        <v>76</v>
      </c>
      <c r="AY242" s="22" t="s">
        <v>328</v>
      </c>
      <c r="BE242" s="189">
        <f>IF(N242="základní",J242,0)</f>
        <v>0</v>
      </c>
      <c r="BF242" s="189">
        <f>IF(N242="snížená",J242,0)</f>
        <v>0</v>
      </c>
      <c r="BG242" s="189">
        <f>IF(N242="zákl. přenesená",J242,0)</f>
        <v>0</v>
      </c>
      <c r="BH242" s="189">
        <f>IF(N242="sníž. přenesená",J242,0)</f>
        <v>0</v>
      </c>
      <c r="BI242" s="189">
        <f>IF(N242="nulová",J242,0)</f>
        <v>0</v>
      </c>
      <c r="BJ242" s="22" t="s">
        <v>76</v>
      </c>
      <c r="BK242" s="189">
        <f>ROUND(I242*H242,2)</f>
        <v>0</v>
      </c>
      <c r="BL242" s="22" t="s">
        <v>113</v>
      </c>
      <c r="BM242" s="188" t="s">
        <v>1332</v>
      </c>
    </row>
    <row r="243" s="2" customFormat="1">
      <c r="A243" s="41"/>
      <c r="B243" s="42"/>
      <c r="C243" s="41"/>
      <c r="D243" s="190" t="s">
        <v>338</v>
      </c>
      <c r="E243" s="41"/>
      <c r="F243" s="191" t="s">
        <v>2705</v>
      </c>
      <c r="G243" s="41"/>
      <c r="H243" s="41"/>
      <c r="I243" s="192"/>
      <c r="J243" s="41"/>
      <c r="K243" s="41"/>
      <c r="L243" s="42"/>
      <c r="M243" s="193"/>
      <c r="N243" s="194"/>
      <c r="O243" s="75"/>
      <c r="P243" s="75"/>
      <c r="Q243" s="75"/>
      <c r="R243" s="75"/>
      <c r="S243" s="75"/>
      <c r="T243" s="76"/>
      <c r="U243" s="41"/>
      <c r="V243" s="41"/>
      <c r="W243" s="41"/>
      <c r="X243" s="41"/>
      <c r="Y243" s="41"/>
      <c r="Z243" s="41"/>
      <c r="AA243" s="41"/>
      <c r="AB243" s="41"/>
      <c r="AC243" s="41"/>
      <c r="AD243" s="41"/>
      <c r="AE243" s="41"/>
      <c r="AT243" s="22" t="s">
        <v>338</v>
      </c>
      <c r="AU243" s="22" t="s">
        <v>76</v>
      </c>
    </row>
    <row r="244" s="2" customFormat="1">
      <c r="A244" s="41"/>
      <c r="B244" s="42"/>
      <c r="C244" s="41"/>
      <c r="D244" s="195" t="s">
        <v>340</v>
      </c>
      <c r="E244" s="41"/>
      <c r="F244" s="196" t="s">
        <v>9346</v>
      </c>
      <c r="G244" s="41"/>
      <c r="H244" s="41"/>
      <c r="I244" s="192"/>
      <c r="J244" s="41"/>
      <c r="K244" s="41"/>
      <c r="L244" s="42"/>
      <c r="M244" s="193"/>
      <c r="N244" s="194"/>
      <c r="O244" s="75"/>
      <c r="P244" s="75"/>
      <c r="Q244" s="75"/>
      <c r="R244" s="75"/>
      <c r="S244" s="75"/>
      <c r="T244" s="76"/>
      <c r="U244" s="41"/>
      <c r="V244" s="41"/>
      <c r="W244" s="41"/>
      <c r="X244" s="41"/>
      <c r="Y244" s="41"/>
      <c r="Z244" s="41"/>
      <c r="AA244" s="41"/>
      <c r="AB244" s="41"/>
      <c r="AC244" s="41"/>
      <c r="AD244" s="41"/>
      <c r="AE244" s="41"/>
      <c r="AT244" s="22" t="s">
        <v>340</v>
      </c>
      <c r="AU244" s="22" t="s">
        <v>76</v>
      </c>
    </row>
    <row r="245" s="15" customFormat="1">
      <c r="A245" s="15"/>
      <c r="B245" s="217"/>
      <c r="C245" s="15"/>
      <c r="D245" s="195" t="s">
        <v>442</v>
      </c>
      <c r="E245" s="218" t="s">
        <v>3</v>
      </c>
      <c r="F245" s="219" t="s">
        <v>9347</v>
      </c>
      <c r="G245" s="15"/>
      <c r="H245" s="218" t="s">
        <v>3</v>
      </c>
      <c r="I245" s="220"/>
      <c r="J245" s="15"/>
      <c r="K245" s="15"/>
      <c r="L245" s="217"/>
      <c r="M245" s="221"/>
      <c r="N245" s="222"/>
      <c r="O245" s="222"/>
      <c r="P245" s="222"/>
      <c r="Q245" s="222"/>
      <c r="R245" s="222"/>
      <c r="S245" s="222"/>
      <c r="T245" s="223"/>
      <c r="U245" s="15"/>
      <c r="V245" s="15"/>
      <c r="W245" s="15"/>
      <c r="X245" s="15"/>
      <c r="Y245" s="15"/>
      <c r="Z245" s="15"/>
      <c r="AA245" s="15"/>
      <c r="AB245" s="15"/>
      <c r="AC245" s="15"/>
      <c r="AD245" s="15"/>
      <c r="AE245" s="15"/>
      <c r="AT245" s="218" t="s">
        <v>442</v>
      </c>
      <c r="AU245" s="218" t="s">
        <v>76</v>
      </c>
      <c r="AV245" s="15" t="s">
        <v>76</v>
      </c>
      <c r="AW245" s="15" t="s">
        <v>31</v>
      </c>
      <c r="AX245" s="15" t="s">
        <v>69</v>
      </c>
      <c r="AY245" s="218" t="s">
        <v>328</v>
      </c>
    </row>
    <row r="246" s="13" customFormat="1">
      <c r="A246" s="13"/>
      <c r="B246" s="201"/>
      <c r="C246" s="13"/>
      <c r="D246" s="195" t="s">
        <v>442</v>
      </c>
      <c r="E246" s="202" t="s">
        <v>3</v>
      </c>
      <c r="F246" s="203" t="s">
        <v>538</v>
      </c>
      <c r="G246" s="13"/>
      <c r="H246" s="204">
        <v>17</v>
      </c>
      <c r="I246" s="205"/>
      <c r="J246" s="13"/>
      <c r="K246" s="13"/>
      <c r="L246" s="201"/>
      <c r="M246" s="206"/>
      <c r="N246" s="207"/>
      <c r="O246" s="207"/>
      <c r="P246" s="207"/>
      <c r="Q246" s="207"/>
      <c r="R246" s="207"/>
      <c r="S246" s="207"/>
      <c r="T246" s="208"/>
      <c r="U246" s="13"/>
      <c r="V246" s="13"/>
      <c r="W246" s="13"/>
      <c r="X246" s="13"/>
      <c r="Y246" s="13"/>
      <c r="Z246" s="13"/>
      <c r="AA246" s="13"/>
      <c r="AB246" s="13"/>
      <c r="AC246" s="13"/>
      <c r="AD246" s="13"/>
      <c r="AE246" s="13"/>
      <c r="AT246" s="202" t="s">
        <v>442</v>
      </c>
      <c r="AU246" s="202" t="s">
        <v>76</v>
      </c>
      <c r="AV246" s="13" t="s">
        <v>79</v>
      </c>
      <c r="AW246" s="13" t="s">
        <v>31</v>
      </c>
      <c r="AX246" s="13" t="s">
        <v>69</v>
      </c>
      <c r="AY246" s="202" t="s">
        <v>328</v>
      </c>
    </row>
    <row r="247" s="14" customFormat="1">
      <c r="A247" s="14"/>
      <c r="B247" s="209"/>
      <c r="C247" s="14"/>
      <c r="D247" s="195" t="s">
        <v>442</v>
      </c>
      <c r="E247" s="210" t="s">
        <v>3</v>
      </c>
      <c r="F247" s="211" t="s">
        <v>452</v>
      </c>
      <c r="G247" s="14"/>
      <c r="H247" s="212">
        <v>17</v>
      </c>
      <c r="I247" s="213"/>
      <c r="J247" s="14"/>
      <c r="K247" s="14"/>
      <c r="L247" s="209"/>
      <c r="M247" s="214"/>
      <c r="N247" s="215"/>
      <c r="O247" s="215"/>
      <c r="P247" s="215"/>
      <c r="Q247" s="215"/>
      <c r="R247" s="215"/>
      <c r="S247" s="215"/>
      <c r="T247" s="216"/>
      <c r="U247" s="14"/>
      <c r="V247" s="14"/>
      <c r="W247" s="14"/>
      <c r="X247" s="14"/>
      <c r="Y247" s="14"/>
      <c r="Z247" s="14"/>
      <c r="AA247" s="14"/>
      <c r="AB247" s="14"/>
      <c r="AC247" s="14"/>
      <c r="AD247" s="14"/>
      <c r="AE247" s="14"/>
      <c r="AT247" s="210" t="s">
        <v>442</v>
      </c>
      <c r="AU247" s="210" t="s">
        <v>76</v>
      </c>
      <c r="AV247" s="14" t="s">
        <v>113</v>
      </c>
      <c r="AW247" s="14" t="s">
        <v>31</v>
      </c>
      <c r="AX247" s="14" t="s">
        <v>76</v>
      </c>
      <c r="AY247" s="210" t="s">
        <v>328</v>
      </c>
    </row>
    <row r="248" s="2" customFormat="1" ht="37.8" customHeight="1">
      <c r="A248" s="41"/>
      <c r="B248" s="176"/>
      <c r="C248" s="177" t="s">
        <v>713</v>
      </c>
      <c r="D248" s="177" t="s">
        <v>331</v>
      </c>
      <c r="E248" s="178" t="s">
        <v>8087</v>
      </c>
      <c r="F248" s="179" t="s">
        <v>9649</v>
      </c>
      <c r="G248" s="180" t="s">
        <v>439</v>
      </c>
      <c r="H248" s="181">
        <v>17</v>
      </c>
      <c r="I248" s="182"/>
      <c r="J248" s="183">
        <f>ROUND(I248*H248,2)</f>
        <v>0</v>
      </c>
      <c r="K248" s="179" t="s">
        <v>3</v>
      </c>
      <c r="L248" s="42"/>
      <c r="M248" s="184" t="s">
        <v>3</v>
      </c>
      <c r="N248" s="185" t="s">
        <v>40</v>
      </c>
      <c r="O248" s="75"/>
      <c r="P248" s="186">
        <f>O248*H248</f>
        <v>0</v>
      </c>
      <c r="Q248" s="186">
        <v>0</v>
      </c>
      <c r="R248" s="186">
        <f>Q248*H248</f>
        <v>0</v>
      </c>
      <c r="S248" s="186">
        <v>0</v>
      </c>
      <c r="T248" s="187">
        <f>S248*H248</f>
        <v>0</v>
      </c>
      <c r="U248" s="41"/>
      <c r="V248" s="41"/>
      <c r="W248" s="41"/>
      <c r="X248" s="41"/>
      <c r="Y248" s="41"/>
      <c r="Z248" s="41"/>
      <c r="AA248" s="41"/>
      <c r="AB248" s="41"/>
      <c r="AC248" s="41"/>
      <c r="AD248" s="41"/>
      <c r="AE248" s="41"/>
      <c r="AR248" s="188" t="s">
        <v>113</v>
      </c>
      <c r="AT248" s="188" t="s">
        <v>331</v>
      </c>
      <c r="AU248" s="188" t="s">
        <v>76</v>
      </c>
      <c r="AY248" s="22" t="s">
        <v>328</v>
      </c>
      <c r="BE248" s="189">
        <f>IF(N248="základní",J248,0)</f>
        <v>0</v>
      </c>
      <c r="BF248" s="189">
        <f>IF(N248="snížená",J248,0)</f>
        <v>0</v>
      </c>
      <c r="BG248" s="189">
        <f>IF(N248="zákl. přenesená",J248,0)</f>
        <v>0</v>
      </c>
      <c r="BH248" s="189">
        <f>IF(N248="sníž. přenesená",J248,0)</f>
        <v>0</v>
      </c>
      <c r="BI248" s="189">
        <f>IF(N248="nulová",J248,0)</f>
        <v>0</v>
      </c>
      <c r="BJ248" s="22" t="s">
        <v>76</v>
      </c>
      <c r="BK248" s="189">
        <f>ROUND(I248*H248,2)</f>
        <v>0</v>
      </c>
      <c r="BL248" s="22" t="s">
        <v>113</v>
      </c>
      <c r="BM248" s="188" t="s">
        <v>1335</v>
      </c>
    </row>
    <row r="249" s="2" customFormat="1" ht="49.05" customHeight="1">
      <c r="A249" s="41"/>
      <c r="B249" s="176"/>
      <c r="C249" s="177" t="s">
        <v>718</v>
      </c>
      <c r="D249" s="177" t="s">
        <v>331</v>
      </c>
      <c r="E249" s="178" t="s">
        <v>8089</v>
      </c>
      <c r="F249" s="179" t="s">
        <v>8090</v>
      </c>
      <c r="G249" s="180" t="s">
        <v>491</v>
      </c>
      <c r="H249" s="181">
        <v>0.84999999999999998</v>
      </c>
      <c r="I249" s="182"/>
      <c r="J249" s="183">
        <f>ROUND(I249*H249,2)</f>
        <v>0</v>
      </c>
      <c r="K249" s="179" t="s">
        <v>3</v>
      </c>
      <c r="L249" s="42"/>
      <c r="M249" s="184" t="s">
        <v>3</v>
      </c>
      <c r="N249" s="185" t="s">
        <v>40</v>
      </c>
      <c r="O249" s="75"/>
      <c r="P249" s="186">
        <f>O249*H249</f>
        <v>0</v>
      </c>
      <c r="Q249" s="186">
        <v>0</v>
      </c>
      <c r="R249" s="186">
        <f>Q249*H249</f>
        <v>0</v>
      </c>
      <c r="S249" s="186">
        <v>0</v>
      </c>
      <c r="T249" s="187">
        <f>S249*H249</f>
        <v>0</v>
      </c>
      <c r="U249" s="41"/>
      <c r="V249" s="41"/>
      <c r="W249" s="41"/>
      <c r="X249" s="41"/>
      <c r="Y249" s="41"/>
      <c r="Z249" s="41"/>
      <c r="AA249" s="41"/>
      <c r="AB249" s="41"/>
      <c r="AC249" s="41"/>
      <c r="AD249" s="41"/>
      <c r="AE249" s="41"/>
      <c r="AR249" s="188" t="s">
        <v>113</v>
      </c>
      <c r="AT249" s="188" t="s">
        <v>331</v>
      </c>
      <c r="AU249" s="188" t="s">
        <v>76</v>
      </c>
      <c r="AY249" s="22" t="s">
        <v>328</v>
      </c>
      <c r="BE249" s="189">
        <f>IF(N249="základní",J249,0)</f>
        <v>0</v>
      </c>
      <c r="BF249" s="189">
        <f>IF(N249="snížená",J249,0)</f>
        <v>0</v>
      </c>
      <c r="BG249" s="189">
        <f>IF(N249="zákl. přenesená",J249,0)</f>
        <v>0</v>
      </c>
      <c r="BH249" s="189">
        <f>IF(N249="sníž. přenesená",J249,0)</f>
        <v>0</v>
      </c>
      <c r="BI249" s="189">
        <f>IF(N249="nulová",J249,0)</f>
        <v>0</v>
      </c>
      <c r="BJ249" s="22" t="s">
        <v>76</v>
      </c>
      <c r="BK249" s="189">
        <f>ROUND(I249*H249,2)</f>
        <v>0</v>
      </c>
      <c r="BL249" s="22" t="s">
        <v>113</v>
      </c>
      <c r="BM249" s="188" t="s">
        <v>1338</v>
      </c>
    </row>
    <row r="250" s="15" customFormat="1">
      <c r="A250" s="15"/>
      <c r="B250" s="217"/>
      <c r="C250" s="15"/>
      <c r="D250" s="195" t="s">
        <v>442</v>
      </c>
      <c r="E250" s="218" t="s">
        <v>3</v>
      </c>
      <c r="F250" s="219" t="s">
        <v>9348</v>
      </c>
      <c r="G250" s="15"/>
      <c r="H250" s="218" t="s">
        <v>3</v>
      </c>
      <c r="I250" s="220"/>
      <c r="J250" s="15"/>
      <c r="K250" s="15"/>
      <c r="L250" s="217"/>
      <c r="M250" s="221"/>
      <c r="N250" s="222"/>
      <c r="O250" s="222"/>
      <c r="P250" s="222"/>
      <c r="Q250" s="222"/>
      <c r="R250" s="222"/>
      <c r="S250" s="222"/>
      <c r="T250" s="223"/>
      <c r="U250" s="15"/>
      <c r="V250" s="15"/>
      <c r="W250" s="15"/>
      <c r="X250" s="15"/>
      <c r="Y250" s="15"/>
      <c r="Z250" s="15"/>
      <c r="AA250" s="15"/>
      <c r="AB250" s="15"/>
      <c r="AC250" s="15"/>
      <c r="AD250" s="15"/>
      <c r="AE250" s="15"/>
      <c r="AT250" s="218" t="s">
        <v>442</v>
      </c>
      <c r="AU250" s="218" t="s">
        <v>76</v>
      </c>
      <c r="AV250" s="15" t="s">
        <v>76</v>
      </c>
      <c r="AW250" s="15" t="s">
        <v>31</v>
      </c>
      <c r="AX250" s="15" t="s">
        <v>69</v>
      </c>
      <c r="AY250" s="218" t="s">
        <v>328</v>
      </c>
    </row>
    <row r="251" s="13" customFormat="1">
      <c r="A251" s="13"/>
      <c r="B251" s="201"/>
      <c r="C251" s="13"/>
      <c r="D251" s="195" t="s">
        <v>442</v>
      </c>
      <c r="E251" s="202" t="s">
        <v>3</v>
      </c>
      <c r="F251" s="203" t="s">
        <v>9650</v>
      </c>
      <c r="G251" s="13"/>
      <c r="H251" s="204">
        <v>0.84999999999999998</v>
      </c>
      <c r="I251" s="205"/>
      <c r="J251" s="13"/>
      <c r="K251" s="13"/>
      <c r="L251" s="201"/>
      <c r="M251" s="206"/>
      <c r="N251" s="207"/>
      <c r="O251" s="207"/>
      <c r="P251" s="207"/>
      <c r="Q251" s="207"/>
      <c r="R251" s="207"/>
      <c r="S251" s="207"/>
      <c r="T251" s="208"/>
      <c r="U251" s="13"/>
      <c r="V251" s="13"/>
      <c r="W251" s="13"/>
      <c r="X251" s="13"/>
      <c r="Y251" s="13"/>
      <c r="Z251" s="13"/>
      <c r="AA251" s="13"/>
      <c r="AB251" s="13"/>
      <c r="AC251" s="13"/>
      <c r="AD251" s="13"/>
      <c r="AE251" s="13"/>
      <c r="AT251" s="202" t="s">
        <v>442</v>
      </c>
      <c r="AU251" s="202" t="s">
        <v>76</v>
      </c>
      <c r="AV251" s="13" t="s">
        <v>79</v>
      </c>
      <c r="AW251" s="13" t="s">
        <v>31</v>
      </c>
      <c r="AX251" s="13" t="s">
        <v>69</v>
      </c>
      <c r="AY251" s="202" t="s">
        <v>328</v>
      </c>
    </row>
    <row r="252" s="14" customFormat="1">
      <c r="A252" s="14"/>
      <c r="B252" s="209"/>
      <c r="C252" s="14"/>
      <c r="D252" s="195" t="s">
        <v>442</v>
      </c>
      <c r="E252" s="210" t="s">
        <v>3</v>
      </c>
      <c r="F252" s="211" t="s">
        <v>452</v>
      </c>
      <c r="G252" s="14"/>
      <c r="H252" s="212">
        <v>0.84999999999999998</v>
      </c>
      <c r="I252" s="213"/>
      <c r="J252" s="14"/>
      <c r="K252" s="14"/>
      <c r="L252" s="209"/>
      <c r="M252" s="214"/>
      <c r="N252" s="215"/>
      <c r="O252" s="215"/>
      <c r="P252" s="215"/>
      <c r="Q252" s="215"/>
      <c r="R252" s="215"/>
      <c r="S252" s="215"/>
      <c r="T252" s="216"/>
      <c r="U252" s="14"/>
      <c r="V252" s="14"/>
      <c r="W252" s="14"/>
      <c r="X252" s="14"/>
      <c r="Y252" s="14"/>
      <c r="Z252" s="14"/>
      <c r="AA252" s="14"/>
      <c r="AB252" s="14"/>
      <c r="AC252" s="14"/>
      <c r="AD252" s="14"/>
      <c r="AE252" s="14"/>
      <c r="AT252" s="210" t="s">
        <v>442</v>
      </c>
      <c r="AU252" s="210" t="s">
        <v>76</v>
      </c>
      <c r="AV252" s="14" t="s">
        <v>113</v>
      </c>
      <c r="AW252" s="14" t="s">
        <v>31</v>
      </c>
      <c r="AX252" s="14" t="s">
        <v>76</v>
      </c>
      <c r="AY252" s="210" t="s">
        <v>328</v>
      </c>
    </row>
    <row r="253" s="2" customFormat="1" ht="16.5" customHeight="1">
      <c r="A253" s="41"/>
      <c r="B253" s="176"/>
      <c r="C253" s="177" t="s">
        <v>148</v>
      </c>
      <c r="D253" s="177" t="s">
        <v>331</v>
      </c>
      <c r="E253" s="178" t="s">
        <v>8094</v>
      </c>
      <c r="F253" s="179" t="s">
        <v>8095</v>
      </c>
      <c r="G253" s="180" t="s">
        <v>491</v>
      </c>
      <c r="H253" s="181">
        <v>0.84999999999999998</v>
      </c>
      <c r="I253" s="182"/>
      <c r="J253" s="183">
        <f>ROUND(I253*H253,2)</f>
        <v>0</v>
      </c>
      <c r="K253" s="179" t="s">
        <v>3</v>
      </c>
      <c r="L253" s="42"/>
      <c r="M253" s="184" t="s">
        <v>3</v>
      </c>
      <c r="N253" s="185" t="s">
        <v>40</v>
      </c>
      <c r="O253" s="75"/>
      <c r="P253" s="186">
        <f>O253*H253</f>
        <v>0</v>
      </c>
      <c r="Q253" s="186">
        <v>0</v>
      </c>
      <c r="R253" s="186">
        <f>Q253*H253</f>
        <v>0</v>
      </c>
      <c r="S253" s="186">
        <v>0</v>
      </c>
      <c r="T253" s="187">
        <f>S253*H253</f>
        <v>0</v>
      </c>
      <c r="U253" s="41"/>
      <c r="V253" s="41"/>
      <c r="W253" s="41"/>
      <c r="X253" s="41"/>
      <c r="Y253" s="41"/>
      <c r="Z253" s="41"/>
      <c r="AA253" s="41"/>
      <c r="AB253" s="41"/>
      <c r="AC253" s="41"/>
      <c r="AD253" s="41"/>
      <c r="AE253" s="41"/>
      <c r="AR253" s="188" t="s">
        <v>113</v>
      </c>
      <c r="AT253" s="188" t="s">
        <v>331</v>
      </c>
      <c r="AU253" s="188" t="s">
        <v>76</v>
      </c>
      <c r="AY253" s="22" t="s">
        <v>328</v>
      </c>
      <c r="BE253" s="189">
        <f>IF(N253="základní",J253,0)</f>
        <v>0</v>
      </c>
      <c r="BF253" s="189">
        <f>IF(N253="snížená",J253,0)</f>
        <v>0</v>
      </c>
      <c r="BG253" s="189">
        <f>IF(N253="zákl. přenesená",J253,0)</f>
        <v>0</v>
      </c>
      <c r="BH253" s="189">
        <f>IF(N253="sníž. přenesená",J253,0)</f>
        <v>0</v>
      </c>
      <c r="BI253" s="189">
        <f>IF(N253="nulová",J253,0)</f>
        <v>0</v>
      </c>
      <c r="BJ253" s="22" t="s">
        <v>76</v>
      </c>
      <c r="BK253" s="189">
        <f>ROUND(I253*H253,2)</f>
        <v>0</v>
      </c>
      <c r="BL253" s="22" t="s">
        <v>113</v>
      </c>
      <c r="BM253" s="188" t="s">
        <v>1341</v>
      </c>
    </row>
    <row r="254" s="2" customFormat="1" ht="49.05" customHeight="1">
      <c r="A254" s="41"/>
      <c r="B254" s="176"/>
      <c r="C254" s="177" t="s">
        <v>152</v>
      </c>
      <c r="D254" s="177" t="s">
        <v>331</v>
      </c>
      <c r="E254" s="178" t="s">
        <v>8111</v>
      </c>
      <c r="F254" s="179" t="s">
        <v>8112</v>
      </c>
      <c r="G254" s="180" t="s">
        <v>585</v>
      </c>
      <c r="H254" s="181">
        <v>0.0050000000000000001</v>
      </c>
      <c r="I254" s="182"/>
      <c r="J254" s="183">
        <f>ROUND(I254*H254,2)</f>
        <v>0</v>
      </c>
      <c r="K254" s="179" t="s">
        <v>335</v>
      </c>
      <c r="L254" s="42"/>
      <c r="M254" s="184" t="s">
        <v>3</v>
      </c>
      <c r="N254" s="185" t="s">
        <v>40</v>
      </c>
      <c r="O254" s="75"/>
      <c r="P254" s="186">
        <f>O254*H254</f>
        <v>0</v>
      </c>
      <c r="Q254" s="186">
        <v>0</v>
      </c>
      <c r="R254" s="186">
        <f>Q254*H254</f>
        <v>0</v>
      </c>
      <c r="S254" s="186">
        <v>0</v>
      </c>
      <c r="T254" s="187">
        <f>S254*H254</f>
        <v>0</v>
      </c>
      <c r="U254" s="41"/>
      <c r="V254" s="41"/>
      <c r="W254" s="41"/>
      <c r="X254" s="41"/>
      <c r="Y254" s="41"/>
      <c r="Z254" s="41"/>
      <c r="AA254" s="41"/>
      <c r="AB254" s="41"/>
      <c r="AC254" s="41"/>
      <c r="AD254" s="41"/>
      <c r="AE254" s="41"/>
      <c r="AR254" s="188" t="s">
        <v>113</v>
      </c>
      <c r="AT254" s="188" t="s">
        <v>331</v>
      </c>
      <c r="AU254" s="188" t="s">
        <v>76</v>
      </c>
      <c r="AY254" s="22" t="s">
        <v>328</v>
      </c>
      <c r="BE254" s="189">
        <f>IF(N254="základní",J254,0)</f>
        <v>0</v>
      </c>
      <c r="BF254" s="189">
        <f>IF(N254="snížená",J254,0)</f>
        <v>0</v>
      </c>
      <c r="BG254" s="189">
        <f>IF(N254="zákl. přenesená",J254,0)</f>
        <v>0</v>
      </c>
      <c r="BH254" s="189">
        <f>IF(N254="sníž. přenesená",J254,0)</f>
        <v>0</v>
      </c>
      <c r="BI254" s="189">
        <f>IF(N254="nulová",J254,0)</f>
        <v>0</v>
      </c>
      <c r="BJ254" s="22" t="s">
        <v>76</v>
      </c>
      <c r="BK254" s="189">
        <f>ROUND(I254*H254,2)</f>
        <v>0</v>
      </c>
      <c r="BL254" s="22" t="s">
        <v>113</v>
      </c>
      <c r="BM254" s="188" t="s">
        <v>1344</v>
      </c>
    </row>
    <row r="255" s="2" customFormat="1">
      <c r="A255" s="41"/>
      <c r="B255" s="42"/>
      <c r="C255" s="41"/>
      <c r="D255" s="190" t="s">
        <v>338</v>
      </c>
      <c r="E255" s="41"/>
      <c r="F255" s="191" t="s">
        <v>8113</v>
      </c>
      <c r="G255" s="41"/>
      <c r="H255" s="41"/>
      <c r="I255" s="192"/>
      <c r="J255" s="41"/>
      <c r="K255" s="41"/>
      <c r="L255" s="42"/>
      <c r="M255" s="193"/>
      <c r="N255" s="194"/>
      <c r="O255" s="75"/>
      <c r="P255" s="75"/>
      <c r="Q255" s="75"/>
      <c r="R255" s="75"/>
      <c r="S255" s="75"/>
      <c r="T255" s="76"/>
      <c r="U255" s="41"/>
      <c r="V255" s="41"/>
      <c r="W255" s="41"/>
      <c r="X255" s="41"/>
      <c r="Y255" s="41"/>
      <c r="Z255" s="41"/>
      <c r="AA255" s="41"/>
      <c r="AB255" s="41"/>
      <c r="AC255" s="41"/>
      <c r="AD255" s="41"/>
      <c r="AE255" s="41"/>
      <c r="AT255" s="22" t="s">
        <v>338</v>
      </c>
      <c r="AU255" s="22" t="s">
        <v>76</v>
      </c>
    </row>
    <row r="256" s="13" customFormat="1">
      <c r="A256" s="13"/>
      <c r="B256" s="201"/>
      <c r="C256" s="13"/>
      <c r="D256" s="195" t="s">
        <v>442</v>
      </c>
      <c r="E256" s="202" t="s">
        <v>3</v>
      </c>
      <c r="F256" s="203" t="s">
        <v>9651</v>
      </c>
      <c r="G256" s="13"/>
      <c r="H256" s="204">
        <v>0.0050000000000000001</v>
      </c>
      <c r="I256" s="205"/>
      <c r="J256" s="13"/>
      <c r="K256" s="13"/>
      <c r="L256" s="201"/>
      <c r="M256" s="206"/>
      <c r="N256" s="207"/>
      <c r="O256" s="207"/>
      <c r="P256" s="207"/>
      <c r="Q256" s="207"/>
      <c r="R256" s="207"/>
      <c r="S256" s="207"/>
      <c r="T256" s="208"/>
      <c r="U256" s="13"/>
      <c r="V256" s="13"/>
      <c r="W256" s="13"/>
      <c r="X256" s="13"/>
      <c r="Y256" s="13"/>
      <c r="Z256" s="13"/>
      <c r="AA256" s="13"/>
      <c r="AB256" s="13"/>
      <c r="AC256" s="13"/>
      <c r="AD256" s="13"/>
      <c r="AE256" s="13"/>
      <c r="AT256" s="202" t="s">
        <v>442</v>
      </c>
      <c r="AU256" s="202" t="s">
        <v>76</v>
      </c>
      <c r="AV256" s="13" t="s">
        <v>79</v>
      </c>
      <c r="AW256" s="13" t="s">
        <v>31</v>
      </c>
      <c r="AX256" s="13" t="s">
        <v>69</v>
      </c>
      <c r="AY256" s="202" t="s">
        <v>328</v>
      </c>
    </row>
    <row r="257" s="14" customFormat="1">
      <c r="A257" s="14"/>
      <c r="B257" s="209"/>
      <c r="C257" s="14"/>
      <c r="D257" s="195" t="s">
        <v>442</v>
      </c>
      <c r="E257" s="210" t="s">
        <v>3</v>
      </c>
      <c r="F257" s="211" t="s">
        <v>452</v>
      </c>
      <c r="G257" s="14"/>
      <c r="H257" s="212">
        <v>0.0050000000000000001</v>
      </c>
      <c r="I257" s="213"/>
      <c r="J257" s="14"/>
      <c r="K257" s="14"/>
      <c r="L257" s="209"/>
      <c r="M257" s="214"/>
      <c r="N257" s="215"/>
      <c r="O257" s="215"/>
      <c r="P257" s="215"/>
      <c r="Q257" s="215"/>
      <c r="R257" s="215"/>
      <c r="S257" s="215"/>
      <c r="T257" s="216"/>
      <c r="U257" s="14"/>
      <c r="V257" s="14"/>
      <c r="W257" s="14"/>
      <c r="X257" s="14"/>
      <c r="Y257" s="14"/>
      <c r="Z257" s="14"/>
      <c r="AA257" s="14"/>
      <c r="AB257" s="14"/>
      <c r="AC257" s="14"/>
      <c r="AD257" s="14"/>
      <c r="AE257" s="14"/>
      <c r="AT257" s="210" t="s">
        <v>442</v>
      </c>
      <c r="AU257" s="210" t="s">
        <v>76</v>
      </c>
      <c r="AV257" s="14" t="s">
        <v>113</v>
      </c>
      <c r="AW257" s="14" t="s">
        <v>31</v>
      </c>
      <c r="AX257" s="14" t="s">
        <v>76</v>
      </c>
      <c r="AY257" s="210" t="s">
        <v>328</v>
      </c>
    </row>
    <row r="258" s="2" customFormat="1" ht="37.8" customHeight="1">
      <c r="A258" s="41"/>
      <c r="B258" s="176"/>
      <c r="C258" s="224" t="s">
        <v>155</v>
      </c>
      <c r="D258" s="224" t="s">
        <v>539</v>
      </c>
      <c r="E258" s="225" t="s">
        <v>8115</v>
      </c>
      <c r="F258" s="226" t="s">
        <v>8116</v>
      </c>
      <c r="G258" s="227" t="s">
        <v>1388</v>
      </c>
      <c r="H258" s="228">
        <v>1.3999999999999999</v>
      </c>
      <c r="I258" s="229"/>
      <c r="J258" s="230">
        <f>ROUND(I258*H258,2)</f>
        <v>0</v>
      </c>
      <c r="K258" s="226" t="s">
        <v>335</v>
      </c>
      <c r="L258" s="231"/>
      <c r="M258" s="232" t="s">
        <v>3</v>
      </c>
      <c r="N258" s="233" t="s">
        <v>40</v>
      </c>
      <c r="O258" s="75"/>
      <c r="P258" s="186">
        <f>O258*H258</f>
        <v>0</v>
      </c>
      <c r="Q258" s="186">
        <v>0</v>
      </c>
      <c r="R258" s="186">
        <f>Q258*H258</f>
        <v>0</v>
      </c>
      <c r="S258" s="186">
        <v>0</v>
      </c>
      <c r="T258" s="187">
        <f>S258*H258</f>
        <v>0</v>
      </c>
      <c r="U258" s="41"/>
      <c r="V258" s="41"/>
      <c r="W258" s="41"/>
      <c r="X258" s="41"/>
      <c r="Y258" s="41"/>
      <c r="Z258" s="41"/>
      <c r="AA258" s="41"/>
      <c r="AB258" s="41"/>
      <c r="AC258" s="41"/>
      <c r="AD258" s="41"/>
      <c r="AE258" s="41"/>
      <c r="AR258" s="188" t="s">
        <v>171</v>
      </c>
      <c r="AT258" s="188" t="s">
        <v>539</v>
      </c>
      <c r="AU258" s="188" t="s">
        <v>76</v>
      </c>
      <c r="AY258" s="22" t="s">
        <v>328</v>
      </c>
      <c r="BE258" s="189">
        <f>IF(N258="základní",J258,0)</f>
        <v>0</v>
      </c>
      <c r="BF258" s="189">
        <f>IF(N258="snížená",J258,0)</f>
        <v>0</v>
      </c>
      <c r="BG258" s="189">
        <f>IF(N258="zákl. přenesená",J258,0)</f>
        <v>0</v>
      </c>
      <c r="BH258" s="189">
        <f>IF(N258="sníž. přenesená",J258,0)</f>
        <v>0</v>
      </c>
      <c r="BI258" s="189">
        <f>IF(N258="nulová",J258,0)</f>
        <v>0</v>
      </c>
      <c r="BJ258" s="22" t="s">
        <v>76</v>
      </c>
      <c r="BK258" s="189">
        <f>ROUND(I258*H258,2)</f>
        <v>0</v>
      </c>
      <c r="BL258" s="22" t="s">
        <v>113</v>
      </c>
      <c r="BM258" s="188" t="s">
        <v>1347</v>
      </c>
    </row>
    <row r="259" s="13" customFormat="1">
      <c r="A259" s="13"/>
      <c r="B259" s="201"/>
      <c r="C259" s="13"/>
      <c r="D259" s="195" t="s">
        <v>442</v>
      </c>
      <c r="E259" s="202" t="s">
        <v>3</v>
      </c>
      <c r="F259" s="203" t="s">
        <v>9652</v>
      </c>
      <c r="G259" s="13"/>
      <c r="H259" s="204">
        <v>1.3999999999999999</v>
      </c>
      <c r="I259" s="205"/>
      <c r="J259" s="13"/>
      <c r="K259" s="13"/>
      <c r="L259" s="201"/>
      <c r="M259" s="206"/>
      <c r="N259" s="207"/>
      <c r="O259" s="207"/>
      <c r="P259" s="207"/>
      <c r="Q259" s="207"/>
      <c r="R259" s="207"/>
      <c r="S259" s="207"/>
      <c r="T259" s="208"/>
      <c r="U259" s="13"/>
      <c r="V259" s="13"/>
      <c r="W259" s="13"/>
      <c r="X259" s="13"/>
      <c r="Y259" s="13"/>
      <c r="Z259" s="13"/>
      <c r="AA259" s="13"/>
      <c r="AB259" s="13"/>
      <c r="AC259" s="13"/>
      <c r="AD259" s="13"/>
      <c r="AE259" s="13"/>
      <c r="AT259" s="202" t="s">
        <v>442</v>
      </c>
      <c r="AU259" s="202" t="s">
        <v>76</v>
      </c>
      <c r="AV259" s="13" t="s">
        <v>79</v>
      </c>
      <c r="AW259" s="13" t="s">
        <v>31</v>
      </c>
      <c r="AX259" s="13" t="s">
        <v>69</v>
      </c>
      <c r="AY259" s="202" t="s">
        <v>328</v>
      </c>
    </row>
    <row r="260" s="14" customFormat="1">
      <c r="A260" s="14"/>
      <c r="B260" s="209"/>
      <c r="C260" s="14"/>
      <c r="D260" s="195" t="s">
        <v>442</v>
      </c>
      <c r="E260" s="210" t="s">
        <v>3</v>
      </c>
      <c r="F260" s="211" t="s">
        <v>452</v>
      </c>
      <c r="G260" s="14"/>
      <c r="H260" s="212">
        <v>1.3999999999999999</v>
      </c>
      <c r="I260" s="213"/>
      <c r="J260" s="14"/>
      <c r="K260" s="14"/>
      <c r="L260" s="209"/>
      <c r="M260" s="214"/>
      <c r="N260" s="215"/>
      <c r="O260" s="215"/>
      <c r="P260" s="215"/>
      <c r="Q260" s="215"/>
      <c r="R260" s="215"/>
      <c r="S260" s="215"/>
      <c r="T260" s="216"/>
      <c r="U260" s="14"/>
      <c r="V260" s="14"/>
      <c r="W260" s="14"/>
      <c r="X260" s="14"/>
      <c r="Y260" s="14"/>
      <c r="Z260" s="14"/>
      <c r="AA260" s="14"/>
      <c r="AB260" s="14"/>
      <c r="AC260" s="14"/>
      <c r="AD260" s="14"/>
      <c r="AE260" s="14"/>
      <c r="AT260" s="210" t="s">
        <v>442</v>
      </c>
      <c r="AU260" s="210" t="s">
        <v>76</v>
      </c>
      <c r="AV260" s="14" t="s">
        <v>113</v>
      </c>
      <c r="AW260" s="14" t="s">
        <v>31</v>
      </c>
      <c r="AX260" s="14" t="s">
        <v>76</v>
      </c>
      <c r="AY260" s="210" t="s">
        <v>328</v>
      </c>
    </row>
    <row r="261" s="2" customFormat="1" ht="16.5" customHeight="1">
      <c r="A261" s="41"/>
      <c r="B261" s="176"/>
      <c r="C261" s="224" t="s">
        <v>158</v>
      </c>
      <c r="D261" s="224" t="s">
        <v>539</v>
      </c>
      <c r="E261" s="225" t="s">
        <v>8118</v>
      </c>
      <c r="F261" s="226" t="s">
        <v>8119</v>
      </c>
      <c r="G261" s="227" t="s">
        <v>1388</v>
      </c>
      <c r="H261" s="228">
        <v>0.34999999999999998</v>
      </c>
      <c r="I261" s="229"/>
      <c r="J261" s="230">
        <f>ROUND(I261*H261,2)</f>
        <v>0</v>
      </c>
      <c r="K261" s="226" t="s">
        <v>335</v>
      </c>
      <c r="L261" s="231"/>
      <c r="M261" s="232" t="s">
        <v>3</v>
      </c>
      <c r="N261" s="233" t="s">
        <v>40</v>
      </c>
      <c r="O261" s="75"/>
      <c r="P261" s="186">
        <f>O261*H261</f>
        <v>0</v>
      </c>
      <c r="Q261" s="186">
        <v>0</v>
      </c>
      <c r="R261" s="186">
        <f>Q261*H261</f>
        <v>0</v>
      </c>
      <c r="S261" s="186">
        <v>0</v>
      </c>
      <c r="T261" s="187">
        <f>S261*H261</f>
        <v>0</v>
      </c>
      <c r="U261" s="41"/>
      <c r="V261" s="41"/>
      <c r="W261" s="41"/>
      <c r="X261" s="41"/>
      <c r="Y261" s="41"/>
      <c r="Z261" s="41"/>
      <c r="AA261" s="41"/>
      <c r="AB261" s="41"/>
      <c r="AC261" s="41"/>
      <c r="AD261" s="41"/>
      <c r="AE261" s="41"/>
      <c r="AR261" s="188" t="s">
        <v>171</v>
      </c>
      <c r="AT261" s="188" t="s">
        <v>539</v>
      </c>
      <c r="AU261" s="188" t="s">
        <v>76</v>
      </c>
      <c r="AY261" s="22" t="s">
        <v>328</v>
      </c>
      <c r="BE261" s="189">
        <f>IF(N261="základní",J261,0)</f>
        <v>0</v>
      </c>
      <c r="BF261" s="189">
        <f>IF(N261="snížená",J261,0)</f>
        <v>0</v>
      </c>
      <c r="BG261" s="189">
        <f>IF(N261="zákl. přenesená",J261,0)</f>
        <v>0</v>
      </c>
      <c r="BH261" s="189">
        <f>IF(N261="sníž. přenesená",J261,0)</f>
        <v>0</v>
      </c>
      <c r="BI261" s="189">
        <f>IF(N261="nulová",J261,0)</f>
        <v>0</v>
      </c>
      <c r="BJ261" s="22" t="s">
        <v>76</v>
      </c>
      <c r="BK261" s="189">
        <f>ROUND(I261*H261,2)</f>
        <v>0</v>
      </c>
      <c r="BL261" s="22" t="s">
        <v>113</v>
      </c>
      <c r="BM261" s="188" t="s">
        <v>570</v>
      </c>
    </row>
    <row r="262" s="2" customFormat="1">
      <c r="A262" s="41"/>
      <c r="B262" s="42"/>
      <c r="C262" s="41"/>
      <c r="D262" s="195" t="s">
        <v>340</v>
      </c>
      <c r="E262" s="41"/>
      <c r="F262" s="196" t="s">
        <v>8956</v>
      </c>
      <c r="G262" s="41"/>
      <c r="H262" s="41"/>
      <c r="I262" s="192"/>
      <c r="J262" s="41"/>
      <c r="K262" s="41"/>
      <c r="L262" s="42"/>
      <c r="M262" s="193"/>
      <c r="N262" s="194"/>
      <c r="O262" s="75"/>
      <c r="P262" s="75"/>
      <c r="Q262" s="75"/>
      <c r="R262" s="75"/>
      <c r="S262" s="75"/>
      <c r="T262" s="76"/>
      <c r="U262" s="41"/>
      <c r="V262" s="41"/>
      <c r="W262" s="41"/>
      <c r="X262" s="41"/>
      <c r="Y262" s="41"/>
      <c r="Z262" s="41"/>
      <c r="AA262" s="41"/>
      <c r="AB262" s="41"/>
      <c r="AC262" s="41"/>
      <c r="AD262" s="41"/>
      <c r="AE262" s="41"/>
      <c r="AT262" s="22" t="s">
        <v>340</v>
      </c>
      <c r="AU262" s="22" t="s">
        <v>76</v>
      </c>
    </row>
    <row r="263" s="15" customFormat="1">
      <c r="A263" s="15"/>
      <c r="B263" s="217"/>
      <c r="C263" s="15"/>
      <c r="D263" s="195" t="s">
        <v>442</v>
      </c>
      <c r="E263" s="218" t="s">
        <v>3</v>
      </c>
      <c r="F263" s="219" t="s">
        <v>9355</v>
      </c>
      <c r="G263" s="15"/>
      <c r="H263" s="218" t="s">
        <v>3</v>
      </c>
      <c r="I263" s="220"/>
      <c r="J263" s="15"/>
      <c r="K263" s="15"/>
      <c r="L263" s="217"/>
      <c r="M263" s="221"/>
      <c r="N263" s="222"/>
      <c r="O263" s="222"/>
      <c r="P263" s="222"/>
      <c r="Q263" s="222"/>
      <c r="R263" s="222"/>
      <c r="S263" s="222"/>
      <c r="T263" s="223"/>
      <c r="U263" s="15"/>
      <c r="V263" s="15"/>
      <c r="W263" s="15"/>
      <c r="X263" s="15"/>
      <c r="Y263" s="15"/>
      <c r="Z263" s="15"/>
      <c r="AA263" s="15"/>
      <c r="AB263" s="15"/>
      <c r="AC263" s="15"/>
      <c r="AD263" s="15"/>
      <c r="AE263" s="15"/>
      <c r="AT263" s="218" t="s">
        <v>442</v>
      </c>
      <c r="AU263" s="218" t="s">
        <v>76</v>
      </c>
      <c r="AV263" s="15" t="s">
        <v>76</v>
      </c>
      <c r="AW263" s="15" t="s">
        <v>31</v>
      </c>
      <c r="AX263" s="15" t="s">
        <v>69</v>
      </c>
      <c r="AY263" s="218" t="s">
        <v>328</v>
      </c>
    </row>
    <row r="264" s="13" customFormat="1">
      <c r="A264" s="13"/>
      <c r="B264" s="201"/>
      <c r="C264" s="13"/>
      <c r="D264" s="195" t="s">
        <v>442</v>
      </c>
      <c r="E264" s="202" t="s">
        <v>3</v>
      </c>
      <c r="F264" s="203" t="s">
        <v>9653</v>
      </c>
      <c r="G264" s="13"/>
      <c r="H264" s="204">
        <v>0.34999999999999998</v>
      </c>
      <c r="I264" s="205"/>
      <c r="J264" s="13"/>
      <c r="K264" s="13"/>
      <c r="L264" s="201"/>
      <c r="M264" s="206"/>
      <c r="N264" s="207"/>
      <c r="O264" s="207"/>
      <c r="P264" s="207"/>
      <c r="Q264" s="207"/>
      <c r="R264" s="207"/>
      <c r="S264" s="207"/>
      <c r="T264" s="208"/>
      <c r="U264" s="13"/>
      <c r="V264" s="13"/>
      <c r="W264" s="13"/>
      <c r="X264" s="13"/>
      <c r="Y264" s="13"/>
      <c r="Z264" s="13"/>
      <c r="AA264" s="13"/>
      <c r="AB264" s="13"/>
      <c r="AC264" s="13"/>
      <c r="AD264" s="13"/>
      <c r="AE264" s="13"/>
      <c r="AT264" s="202" t="s">
        <v>442</v>
      </c>
      <c r="AU264" s="202" t="s">
        <v>76</v>
      </c>
      <c r="AV264" s="13" t="s">
        <v>79</v>
      </c>
      <c r="AW264" s="13" t="s">
        <v>31</v>
      </c>
      <c r="AX264" s="13" t="s">
        <v>69</v>
      </c>
      <c r="AY264" s="202" t="s">
        <v>328</v>
      </c>
    </row>
    <row r="265" s="14" customFormat="1">
      <c r="A265" s="14"/>
      <c r="B265" s="209"/>
      <c r="C265" s="14"/>
      <c r="D265" s="195" t="s">
        <v>442</v>
      </c>
      <c r="E265" s="210" t="s">
        <v>3</v>
      </c>
      <c r="F265" s="211" t="s">
        <v>452</v>
      </c>
      <c r="G265" s="14"/>
      <c r="H265" s="212">
        <v>0.34999999999999998</v>
      </c>
      <c r="I265" s="213"/>
      <c r="J265" s="14"/>
      <c r="K265" s="14"/>
      <c r="L265" s="209"/>
      <c r="M265" s="214"/>
      <c r="N265" s="215"/>
      <c r="O265" s="215"/>
      <c r="P265" s="215"/>
      <c r="Q265" s="215"/>
      <c r="R265" s="215"/>
      <c r="S265" s="215"/>
      <c r="T265" s="216"/>
      <c r="U265" s="14"/>
      <c r="V265" s="14"/>
      <c r="W265" s="14"/>
      <c r="X265" s="14"/>
      <c r="Y265" s="14"/>
      <c r="Z265" s="14"/>
      <c r="AA265" s="14"/>
      <c r="AB265" s="14"/>
      <c r="AC265" s="14"/>
      <c r="AD265" s="14"/>
      <c r="AE265" s="14"/>
      <c r="AT265" s="210" t="s">
        <v>442</v>
      </c>
      <c r="AU265" s="210" t="s">
        <v>76</v>
      </c>
      <c r="AV265" s="14" t="s">
        <v>113</v>
      </c>
      <c r="AW265" s="14" t="s">
        <v>31</v>
      </c>
      <c r="AX265" s="14" t="s">
        <v>76</v>
      </c>
      <c r="AY265" s="210" t="s">
        <v>328</v>
      </c>
    </row>
    <row r="266" s="2" customFormat="1" ht="16.5" customHeight="1">
      <c r="A266" s="41"/>
      <c r="B266" s="176"/>
      <c r="C266" s="177" t="s">
        <v>161</v>
      </c>
      <c r="D266" s="177" t="s">
        <v>331</v>
      </c>
      <c r="E266" s="178" t="s">
        <v>8126</v>
      </c>
      <c r="F266" s="179" t="s">
        <v>8127</v>
      </c>
      <c r="G266" s="180" t="s">
        <v>574</v>
      </c>
      <c r="H266" s="181">
        <v>7</v>
      </c>
      <c r="I266" s="182"/>
      <c r="J266" s="183">
        <f>ROUND(I266*H266,2)</f>
        <v>0</v>
      </c>
      <c r="K266" s="179" t="s">
        <v>335</v>
      </c>
      <c r="L266" s="42"/>
      <c r="M266" s="184" t="s">
        <v>3</v>
      </c>
      <c r="N266" s="185" t="s">
        <v>40</v>
      </c>
      <c r="O266" s="75"/>
      <c r="P266" s="186">
        <f>O266*H266</f>
        <v>0</v>
      </c>
      <c r="Q266" s="186">
        <v>0</v>
      </c>
      <c r="R266" s="186">
        <f>Q266*H266</f>
        <v>0</v>
      </c>
      <c r="S266" s="186">
        <v>0</v>
      </c>
      <c r="T266" s="187">
        <f>S266*H266</f>
        <v>0</v>
      </c>
      <c r="U266" s="41"/>
      <c r="V266" s="41"/>
      <c r="W266" s="41"/>
      <c r="X266" s="41"/>
      <c r="Y266" s="41"/>
      <c r="Z266" s="41"/>
      <c r="AA266" s="41"/>
      <c r="AB266" s="41"/>
      <c r="AC266" s="41"/>
      <c r="AD266" s="41"/>
      <c r="AE266" s="41"/>
      <c r="AR266" s="188" t="s">
        <v>113</v>
      </c>
      <c r="AT266" s="188" t="s">
        <v>331</v>
      </c>
      <c r="AU266" s="188" t="s">
        <v>76</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113</v>
      </c>
      <c r="BM266" s="188" t="s">
        <v>1352</v>
      </c>
    </row>
    <row r="267" s="2" customFormat="1">
      <c r="A267" s="41"/>
      <c r="B267" s="42"/>
      <c r="C267" s="41"/>
      <c r="D267" s="190" t="s">
        <v>338</v>
      </c>
      <c r="E267" s="41"/>
      <c r="F267" s="191" t="s">
        <v>8128</v>
      </c>
      <c r="G267" s="41"/>
      <c r="H267" s="41"/>
      <c r="I267" s="192"/>
      <c r="J267" s="41"/>
      <c r="K267" s="41"/>
      <c r="L267" s="42"/>
      <c r="M267" s="193"/>
      <c r="N267" s="194"/>
      <c r="O267" s="75"/>
      <c r="P267" s="75"/>
      <c r="Q267" s="75"/>
      <c r="R267" s="75"/>
      <c r="S267" s="75"/>
      <c r="T267" s="76"/>
      <c r="U267" s="41"/>
      <c r="V267" s="41"/>
      <c r="W267" s="41"/>
      <c r="X267" s="41"/>
      <c r="Y267" s="41"/>
      <c r="Z267" s="41"/>
      <c r="AA267" s="41"/>
      <c r="AB267" s="41"/>
      <c r="AC267" s="41"/>
      <c r="AD267" s="41"/>
      <c r="AE267" s="41"/>
      <c r="AT267" s="22" t="s">
        <v>338</v>
      </c>
      <c r="AU267" s="22" t="s">
        <v>76</v>
      </c>
    </row>
    <row r="268" s="2" customFormat="1" ht="16.5" customHeight="1">
      <c r="A268" s="41"/>
      <c r="B268" s="176"/>
      <c r="C268" s="224" t="s">
        <v>751</v>
      </c>
      <c r="D268" s="224" t="s">
        <v>539</v>
      </c>
      <c r="E268" s="225" t="s">
        <v>8129</v>
      </c>
      <c r="F268" s="226" t="s">
        <v>8130</v>
      </c>
      <c r="G268" s="227" t="s">
        <v>574</v>
      </c>
      <c r="H268" s="228">
        <v>7</v>
      </c>
      <c r="I268" s="229"/>
      <c r="J268" s="230">
        <f>ROUND(I268*H268,2)</f>
        <v>0</v>
      </c>
      <c r="K268" s="226" t="s">
        <v>3</v>
      </c>
      <c r="L268" s="231"/>
      <c r="M268" s="232" t="s">
        <v>3</v>
      </c>
      <c r="N268" s="233" t="s">
        <v>40</v>
      </c>
      <c r="O268" s="75"/>
      <c r="P268" s="186">
        <f>O268*H268</f>
        <v>0</v>
      </c>
      <c r="Q268" s="186">
        <v>0</v>
      </c>
      <c r="R268" s="186">
        <f>Q268*H268</f>
        <v>0</v>
      </c>
      <c r="S268" s="186">
        <v>0</v>
      </c>
      <c r="T268" s="187">
        <f>S268*H268</f>
        <v>0</v>
      </c>
      <c r="U268" s="41"/>
      <c r="V268" s="41"/>
      <c r="W268" s="41"/>
      <c r="X268" s="41"/>
      <c r="Y268" s="41"/>
      <c r="Z268" s="41"/>
      <c r="AA268" s="41"/>
      <c r="AB268" s="41"/>
      <c r="AC268" s="41"/>
      <c r="AD268" s="41"/>
      <c r="AE268" s="41"/>
      <c r="AR268" s="188" t="s">
        <v>171</v>
      </c>
      <c r="AT268" s="188" t="s">
        <v>539</v>
      </c>
      <c r="AU268" s="188" t="s">
        <v>76</v>
      </c>
      <c r="AY268" s="22" t="s">
        <v>328</v>
      </c>
      <c r="BE268" s="189">
        <f>IF(N268="základní",J268,0)</f>
        <v>0</v>
      </c>
      <c r="BF268" s="189">
        <f>IF(N268="snížená",J268,0)</f>
        <v>0</v>
      </c>
      <c r="BG268" s="189">
        <f>IF(N268="zákl. přenesená",J268,0)</f>
        <v>0</v>
      </c>
      <c r="BH268" s="189">
        <f>IF(N268="sníž. přenesená",J268,0)</f>
        <v>0</v>
      </c>
      <c r="BI268" s="189">
        <f>IF(N268="nulová",J268,0)</f>
        <v>0</v>
      </c>
      <c r="BJ268" s="22" t="s">
        <v>76</v>
      </c>
      <c r="BK268" s="189">
        <f>ROUND(I268*H268,2)</f>
        <v>0</v>
      </c>
      <c r="BL268" s="22" t="s">
        <v>113</v>
      </c>
      <c r="BM268" s="188" t="s">
        <v>1355</v>
      </c>
    </row>
    <row r="269" s="2" customFormat="1" ht="24.15" customHeight="1">
      <c r="A269" s="41"/>
      <c r="B269" s="176"/>
      <c r="C269" s="177" t="s">
        <v>756</v>
      </c>
      <c r="D269" s="177" t="s">
        <v>331</v>
      </c>
      <c r="E269" s="178" t="s">
        <v>8131</v>
      </c>
      <c r="F269" s="179" t="s">
        <v>8132</v>
      </c>
      <c r="G269" s="180" t="s">
        <v>8133</v>
      </c>
      <c r="H269" s="181">
        <v>1</v>
      </c>
      <c r="I269" s="182"/>
      <c r="J269" s="183">
        <f>ROUND(I269*H269,2)</f>
        <v>0</v>
      </c>
      <c r="K269" s="179" t="s">
        <v>335</v>
      </c>
      <c r="L269" s="42"/>
      <c r="M269" s="184" t="s">
        <v>3</v>
      </c>
      <c r="N269" s="185" t="s">
        <v>40</v>
      </c>
      <c r="O269" s="75"/>
      <c r="P269" s="186">
        <f>O269*H269</f>
        <v>0</v>
      </c>
      <c r="Q269" s="186">
        <v>0</v>
      </c>
      <c r="R269" s="186">
        <f>Q269*H269</f>
        <v>0</v>
      </c>
      <c r="S269" s="186">
        <v>0</v>
      </c>
      <c r="T269" s="187">
        <f>S269*H269</f>
        <v>0</v>
      </c>
      <c r="U269" s="41"/>
      <c r="V269" s="41"/>
      <c r="W269" s="41"/>
      <c r="X269" s="41"/>
      <c r="Y269" s="41"/>
      <c r="Z269" s="41"/>
      <c r="AA269" s="41"/>
      <c r="AB269" s="41"/>
      <c r="AC269" s="41"/>
      <c r="AD269" s="41"/>
      <c r="AE269" s="41"/>
      <c r="AR269" s="188" t="s">
        <v>113</v>
      </c>
      <c r="AT269" s="188" t="s">
        <v>331</v>
      </c>
      <c r="AU269" s="188" t="s">
        <v>76</v>
      </c>
      <c r="AY269" s="22" t="s">
        <v>328</v>
      </c>
      <c r="BE269" s="189">
        <f>IF(N269="základní",J269,0)</f>
        <v>0</v>
      </c>
      <c r="BF269" s="189">
        <f>IF(N269="snížená",J269,0)</f>
        <v>0</v>
      </c>
      <c r="BG269" s="189">
        <f>IF(N269="zákl. přenesená",J269,0)</f>
        <v>0</v>
      </c>
      <c r="BH269" s="189">
        <f>IF(N269="sníž. přenesená",J269,0)</f>
        <v>0</v>
      </c>
      <c r="BI269" s="189">
        <f>IF(N269="nulová",J269,0)</f>
        <v>0</v>
      </c>
      <c r="BJ269" s="22" t="s">
        <v>76</v>
      </c>
      <c r="BK269" s="189">
        <f>ROUND(I269*H269,2)</f>
        <v>0</v>
      </c>
      <c r="BL269" s="22" t="s">
        <v>113</v>
      </c>
      <c r="BM269" s="188" t="s">
        <v>1358</v>
      </c>
    </row>
    <row r="270" s="2" customFormat="1">
      <c r="A270" s="41"/>
      <c r="B270" s="42"/>
      <c r="C270" s="41"/>
      <c r="D270" s="190" t="s">
        <v>338</v>
      </c>
      <c r="E270" s="41"/>
      <c r="F270" s="191" t="s">
        <v>8134</v>
      </c>
      <c r="G270" s="41"/>
      <c r="H270" s="41"/>
      <c r="I270" s="192"/>
      <c r="J270" s="41"/>
      <c r="K270" s="41"/>
      <c r="L270" s="42"/>
      <c r="M270" s="193"/>
      <c r="N270" s="194"/>
      <c r="O270" s="75"/>
      <c r="P270" s="75"/>
      <c r="Q270" s="75"/>
      <c r="R270" s="75"/>
      <c r="S270" s="75"/>
      <c r="T270" s="76"/>
      <c r="U270" s="41"/>
      <c r="V270" s="41"/>
      <c r="W270" s="41"/>
      <c r="X270" s="41"/>
      <c r="Y270" s="41"/>
      <c r="Z270" s="41"/>
      <c r="AA270" s="41"/>
      <c r="AB270" s="41"/>
      <c r="AC270" s="41"/>
      <c r="AD270" s="41"/>
      <c r="AE270" s="41"/>
      <c r="AT270" s="22" t="s">
        <v>338</v>
      </c>
      <c r="AU270" s="22" t="s">
        <v>76</v>
      </c>
    </row>
    <row r="271" s="2" customFormat="1" ht="37.8" customHeight="1">
      <c r="A271" s="41"/>
      <c r="B271" s="176"/>
      <c r="C271" s="177" t="s">
        <v>761</v>
      </c>
      <c r="D271" s="177" t="s">
        <v>331</v>
      </c>
      <c r="E271" s="178" t="s">
        <v>8146</v>
      </c>
      <c r="F271" s="179" t="s">
        <v>8147</v>
      </c>
      <c r="G271" s="180" t="s">
        <v>585</v>
      </c>
      <c r="H271" s="181">
        <v>0.61699999999999999</v>
      </c>
      <c r="I271" s="182"/>
      <c r="J271" s="183">
        <f>ROUND(I271*H271,2)</f>
        <v>0</v>
      </c>
      <c r="K271" s="179" t="s">
        <v>335</v>
      </c>
      <c r="L271" s="42"/>
      <c r="M271" s="184" t="s">
        <v>3</v>
      </c>
      <c r="N271" s="185" t="s">
        <v>40</v>
      </c>
      <c r="O271" s="75"/>
      <c r="P271" s="186">
        <f>O271*H271</f>
        <v>0</v>
      </c>
      <c r="Q271" s="186">
        <v>0</v>
      </c>
      <c r="R271" s="186">
        <f>Q271*H271</f>
        <v>0</v>
      </c>
      <c r="S271" s="186">
        <v>0</v>
      </c>
      <c r="T271" s="187">
        <f>S271*H271</f>
        <v>0</v>
      </c>
      <c r="U271" s="41"/>
      <c r="V271" s="41"/>
      <c r="W271" s="41"/>
      <c r="X271" s="41"/>
      <c r="Y271" s="41"/>
      <c r="Z271" s="41"/>
      <c r="AA271" s="41"/>
      <c r="AB271" s="41"/>
      <c r="AC271" s="41"/>
      <c r="AD271" s="41"/>
      <c r="AE271" s="41"/>
      <c r="AR271" s="188" t="s">
        <v>113</v>
      </c>
      <c r="AT271" s="188" t="s">
        <v>331</v>
      </c>
      <c r="AU271" s="188" t="s">
        <v>76</v>
      </c>
      <c r="AY271" s="22" t="s">
        <v>328</v>
      </c>
      <c r="BE271" s="189">
        <f>IF(N271="základní",J271,0)</f>
        <v>0</v>
      </c>
      <c r="BF271" s="189">
        <f>IF(N271="snížená",J271,0)</f>
        <v>0</v>
      </c>
      <c r="BG271" s="189">
        <f>IF(N271="zákl. přenesená",J271,0)</f>
        <v>0</v>
      </c>
      <c r="BH271" s="189">
        <f>IF(N271="sníž. přenesená",J271,0)</f>
        <v>0</v>
      </c>
      <c r="BI271" s="189">
        <f>IF(N271="nulová",J271,0)</f>
        <v>0</v>
      </c>
      <c r="BJ271" s="22" t="s">
        <v>76</v>
      </c>
      <c r="BK271" s="189">
        <f>ROUND(I271*H271,2)</f>
        <v>0</v>
      </c>
      <c r="BL271" s="22" t="s">
        <v>113</v>
      </c>
      <c r="BM271" s="188" t="s">
        <v>1361</v>
      </c>
    </row>
    <row r="272" s="2" customFormat="1">
      <c r="A272" s="41"/>
      <c r="B272" s="42"/>
      <c r="C272" s="41"/>
      <c r="D272" s="190" t="s">
        <v>338</v>
      </c>
      <c r="E272" s="41"/>
      <c r="F272" s="191" t="s">
        <v>8148</v>
      </c>
      <c r="G272" s="41"/>
      <c r="H272" s="41"/>
      <c r="I272" s="192"/>
      <c r="J272" s="41"/>
      <c r="K272" s="41"/>
      <c r="L272" s="42"/>
      <c r="M272" s="193"/>
      <c r="N272" s="194"/>
      <c r="O272" s="75"/>
      <c r="P272" s="75"/>
      <c r="Q272" s="75"/>
      <c r="R272" s="75"/>
      <c r="S272" s="75"/>
      <c r="T272" s="76"/>
      <c r="U272" s="41"/>
      <c r="V272" s="41"/>
      <c r="W272" s="41"/>
      <c r="X272" s="41"/>
      <c r="Y272" s="41"/>
      <c r="Z272" s="41"/>
      <c r="AA272" s="41"/>
      <c r="AB272" s="41"/>
      <c r="AC272" s="41"/>
      <c r="AD272" s="41"/>
      <c r="AE272" s="41"/>
      <c r="AT272" s="22" t="s">
        <v>338</v>
      </c>
      <c r="AU272" s="22" t="s">
        <v>76</v>
      </c>
    </row>
    <row r="273" s="2" customFormat="1" ht="24.15" customHeight="1">
      <c r="A273" s="41"/>
      <c r="B273" s="176"/>
      <c r="C273" s="177" t="s">
        <v>765</v>
      </c>
      <c r="D273" s="177" t="s">
        <v>331</v>
      </c>
      <c r="E273" s="178" t="s">
        <v>8149</v>
      </c>
      <c r="F273" s="179" t="s">
        <v>8150</v>
      </c>
      <c r="G273" s="180" t="s">
        <v>585</v>
      </c>
      <c r="H273" s="181">
        <v>0.61699999999999999</v>
      </c>
      <c r="I273" s="182"/>
      <c r="J273" s="183">
        <f>ROUND(I273*H273,2)</f>
        <v>0</v>
      </c>
      <c r="K273" s="179" t="s">
        <v>3</v>
      </c>
      <c r="L273" s="42"/>
      <c r="M273" s="184" t="s">
        <v>3</v>
      </c>
      <c r="N273" s="185" t="s">
        <v>40</v>
      </c>
      <c r="O273" s="75"/>
      <c r="P273" s="186">
        <f>O273*H273</f>
        <v>0</v>
      </c>
      <c r="Q273" s="186">
        <v>0</v>
      </c>
      <c r="R273" s="186">
        <f>Q273*H273</f>
        <v>0</v>
      </c>
      <c r="S273" s="186">
        <v>0</v>
      </c>
      <c r="T273" s="187">
        <f>S273*H273</f>
        <v>0</v>
      </c>
      <c r="U273" s="41"/>
      <c r="V273" s="41"/>
      <c r="W273" s="41"/>
      <c r="X273" s="41"/>
      <c r="Y273" s="41"/>
      <c r="Z273" s="41"/>
      <c r="AA273" s="41"/>
      <c r="AB273" s="41"/>
      <c r="AC273" s="41"/>
      <c r="AD273" s="41"/>
      <c r="AE273" s="41"/>
      <c r="AR273" s="188" t="s">
        <v>113</v>
      </c>
      <c r="AT273" s="188" t="s">
        <v>331</v>
      </c>
      <c r="AU273" s="188" t="s">
        <v>76</v>
      </c>
      <c r="AY273" s="22" t="s">
        <v>328</v>
      </c>
      <c r="BE273" s="189">
        <f>IF(N273="základní",J273,0)</f>
        <v>0</v>
      </c>
      <c r="BF273" s="189">
        <f>IF(N273="snížená",J273,0)</f>
        <v>0</v>
      </c>
      <c r="BG273" s="189">
        <f>IF(N273="zákl. přenesená",J273,0)</f>
        <v>0</v>
      </c>
      <c r="BH273" s="189">
        <f>IF(N273="sníž. přenesená",J273,0)</f>
        <v>0</v>
      </c>
      <c r="BI273" s="189">
        <f>IF(N273="nulová",J273,0)</f>
        <v>0</v>
      </c>
      <c r="BJ273" s="22" t="s">
        <v>76</v>
      </c>
      <c r="BK273" s="189">
        <f>ROUND(I273*H273,2)</f>
        <v>0</v>
      </c>
      <c r="BL273" s="22" t="s">
        <v>113</v>
      </c>
      <c r="BM273" s="188" t="s">
        <v>1364</v>
      </c>
    </row>
    <row r="274" s="12" customFormat="1" ht="25.92" customHeight="1">
      <c r="A274" s="12"/>
      <c r="B274" s="163"/>
      <c r="C274" s="12"/>
      <c r="D274" s="164" t="s">
        <v>68</v>
      </c>
      <c r="E274" s="165" t="s">
        <v>8200</v>
      </c>
      <c r="F274" s="165" t="s">
        <v>8201</v>
      </c>
      <c r="G274" s="12"/>
      <c r="H274" s="12"/>
      <c r="I274" s="166"/>
      <c r="J274" s="167">
        <f>BK274</f>
        <v>0</v>
      </c>
      <c r="K274" s="12"/>
      <c r="L274" s="163"/>
      <c r="M274" s="168"/>
      <c r="N274" s="169"/>
      <c r="O274" s="169"/>
      <c r="P274" s="170">
        <f>SUM(P275:P301)</f>
        <v>0</v>
      </c>
      <c r="Q274" s="169"/>
      <c r="R274" s="170">
        <f>SUM(R275:R301)</f>
        <v>0</v>
      </c>
      <c r="S274" s="169"/>
      <c r="T274" s="171">
        <f>SUM(T275:T301)</f>
        <v>0</v>
      </c>
      <c r="U274" s="12"/>
      <c r="V274" s="12"/>
      <c r="W274" s="12"/>
      <c r="X274" s="12"/>
      <c r="Y274" s="12"/>
      <c r="Z274" s="12"/>
      <c r="AA274" s="12"/>
      <c r="AB274" s="12"/>
      <c r="AC274" s="12"/>
      <c r="AD274" s="12"/>
      <c r="AE274" s="12"/>
      <c r="AR274" s="164" t="s">
        <v>76</v>
      </c>
      <c r="AT274" s="172" t="s">
        <v>68</v>
      </c>
      <c r="AU274" s="172" t="s">
        <v>69</v>
      </c>
      <c r="AY274" s="164" t="s">
        <v>328</v>
      </c>
      <c r="BK274" s="173">
        <f>SUM(BK275:BK301)</f>
        <v>0</v>
      </c>
    </row>
    <row r="275" s="2" customFormat="1" ht="49.05" customHeight="1">
      <c r="A275" s="41"/>
      <c r="B275" s="176"/>
      <c r="C275" s="177" t="s">
        <v>769</v>
      </c>
      <c r="D275" s="177" t="s">
        <v>331</v>
      </c>
      <c r="E275" s="178" t="s">
        <v>8202</v>
      </c>
      <c r="F275" s="179" t="s">
        <v>8203</v>
      </c>
      <c r="G275" s="180" t="s">
        <v>439</v>
      </c>
      <c r="H275" s="181">
        <v>59</v>
      </c>
      <c r="I275" s="182"/>
      <c r="J275" s="183">
        <f>ROUND(I275*H275,2)</f>
        <v>0</v>
      </c>
      <c r="K275" s="179" t="s">
        <v>335</v>
      </c>
      <c r="L275" s="42"/>
      <c r="M275" s="184" t="s">
        <v>3</v>
      </c>
      <c r="N275" s="185" t="s">
        <v>40</v>
      </c>
      <c r="O275" s="75"/>
      <c r="P275" s="186">
        <f>O275*H275</f>
        <v>0</v>
      </c>
      <c r="Q275" s="186">
        <v>0</v>
      </c>
      <c r="R275" s="186">
        <f>Q275*H275</f>
        <v>0</v>
      </c>
      <c r="S275" s="186">
        <v>0</v>
      </c>
      <c r="T275" s="187">
        <f>S275*H275</f>
        <v>0</v>
      </c>
      <c r="U275" s="41"/>
      <c r="V275" s="41"/>
      <c r="W275" s="41"/>
      <c r="X275" s="41"/>
      <c r="Y275" s="41"/>
      <c r="Z275" s="41"/>
      <c r="AA275" s="41"/>
      <c r="AB275" s="41"/>
      <c r="AC275" s="41"/>
      <c r="AD275" s="41"/>
      <c r="AE275" s="41"/>
      <c r="AR275" s="188" t="s">
        <v>113</v>
      </c>
      <c r="AT275" s="188" t="s">
        <v>331</v>
      </c>
      <c r="AU275" s="188" t="s">
        <v>76</v>
      </c>
      <c r="AY275" s="22" t="s">
        <v>328</v>
      </c>
      <c r="BE275" s="189">
        <f>IF(N275="základní",J275,0)</f>
        <v>0</v>
      </c>
      <c r="BF275" s="189">
        <f>IF(N275="snížená",J275,0)</f>
        <v>0</v>
      </c>
      <c r="BG275" s="189">
        <f>IF(N275="zákl. přenesená",J275,0)</f>
        <v>0</v>
      </c>
      <c r="BH275" s="189">
        <f>IF(N275="sníž. přenesená",J275,0)</f>
        <v>0</v>
      </c>
      <c r="BI275" s="189">
        <f>IF(N275="nulová",J275,0)</f>
        <v>0</v>
      </c>
      <c r="BJ275" s="22" t="s">
        <v>76</v>
      </c>
      <c r="BK275" s="189">
        <f>ROUND(I275*H275,2)</f>
        <v>0</v>
      </c>
      <c r="BL275" s="22" t="s">
        <v>113</v>
      </c>
      <c r="BM275" s="188" t="s">
        <v>1367</v>
      </c>
    </row>
    <row r="276" s="2" customFormat="1">
      <c r="A276" s="41"/>
      <c r="B276" s="42"/>
      <c r="C276" s="41"/>
      <c r="D276" s="190" t="s">
        <v>338</v>
      </c>
      <c r="E276" s="41"/>
      <c r="F276" s="191" t="s">
        <v>8204</v>
      </c>
      <c r="G276" s="41"/>
      <c r="H276" s="41"/>
      <c r="I276" s="192"/>
      <c r="J276" s="41"/>
      <c r="K276" s="41"/>
      <c r="L276" s="42"/>
      <c r="M276" s="193"/>
      <c r="N276" s="194"/>
      <c r="O276" s="75"/>
      <c r="P276" s="75"/>
      <c r="Q276" s="75"/>
      <c r="R276" s="75"/>
      <c r="S276" s="75"/>
      <c r="T276" s="76"/>
      <c r="U276" s="41"/>
      <c r="V276" s="41"/>
      <c r="W276" s="41"/>
      <c r="X276" s="41"/>
      <c r="Y276" s="41"/>
      <c r="Z276" s="41"/>
      <c r="AA276" s="41"/>
      <c r="AB276" s="41"/>
      <c r="AC276" s="41"/>
      <c r="AD276" s="41"/>
      <c r="AE276" s="41"/>
      <c r="AT276" s="22" t="s">
        <v>338</v>
      </c>
      <c r="AU276" s="22" t="s">
        <v>76</v>
      </c>
    </row>
    <row r="277" s="2" customFormat="1" ht="21.75" customHeight="1">
      <c r="A277" s="41"/>
      <c r="B277" s="176"/>
      <c r="C277" s="177" t="s">
        <v>165</v>
      </c>
      <c r="D277" s="177" t="s">
        <v>331</v>
      </c>
      <c r="E277" s="178" t="s">
        <v>8184</v>
      </c>
      <c r="F277" s="179" t="s">
        <v>8185</v>
      </c>
      <c r="G277" s="180" t="s">
        <v>439</v>
      </c>
      <c r="H277" s="181">
        <v>59</v>
      </c>
      <c r="I277" s="182"/>
      <c r="J277" s="183">
        <f>ROUND(I277*H277,2)</f>
        <v>0</v>
      </c>
      <c r="K277" s="179" t="s">
        <v>335</v>
      </c>
      <c r="L277" s="42"/>
      <c r="M277" s="184" t="s">
        <v>3</v>
      </c>
      <c r="N277" s="185" t="s">
        <v>40</v>
      </c>
      <c r="O277" s="75"/>
      <c r="P277" s="186">
        <f>O277*H277</f>
        <v>0</v>
      </c>
      <c r="Q277" s="186">
        <v>0</v>
      </c>
      <c r="R277" s="186">
        <f>Q277*H277</f>
        <v>0</v>
      </c>
      <c r="S277" s="186">
        <v>0</v>
      </c>
      <c r="T277" s="187">
        <f>S277*H277</f>
        <v>0</v>
      </c>
      <c r="U277" s="41"/>
      <c r="V277" s="41"/>
      <c r="W277" s="41"/>
      <c r="X277" s="41"/>
      <c r="Y277" s="41"/>
      <c r="Z277" s="41"/>
      <c r="AA277" s="41"/>
      <c r="AB277" s="41"/>
      <c r="AC277" s="41"/>
      <c r="AD277" s="41"/>
      <c r="AE277" s="41"/>
      <c r="AR277" s="188" t="s">
        <v>113</v>
      </c>
      <c r="AT277" s="188" t="s">
        <v>331</v>
      </c>
      <c r="AU277" s="188" t="s">
        <v>76</v>
      </c>
      <c r="AY277" s="22" t="s">
        <v>328</v>
      </c>
      <c r="BE277" s="189">
        <f>IF(N277="základní",J277,0)</f>
        <v>0</v>
      </c>
      <c r="BF277" s="189">
        <f>IF(N277="snížená",J277,0)</f>
        <v>0</v>
      </c>
      <c r="BG277" s="189">
        <f>IF(N277="zákl. přenesená",J277,0)</f>
        <v>0</v>
      </c>
      <c r="BH277" s="189">
        <f>IF(N277="sníž. přenesená",J277,0)</f>
        <v>0</v>
      </c>
      <c r="BI277" s="189">
        <f>IF(N277="nulová",J277,0)</f>
        <v>0</v>
      </c>
      <c r="BJ277" s="22" t="s">
        <v>76</v>
      </c>
      <c r="BK277" s="189">
        <f>ROUND(I277*H277,2)</f>
        <v>0</v>
      </c>
      <c r="BL277" s="22" t="s">
        <v>113</v>
      </c>
      <c r="BM277" s="188" t="s">
        <v>1573</v>
      </c>
    </row>
    <row r="278" s="2" customFormat="1">
      <c r="A278" s="41"/>
      <c r="B278" s="42"/>
      <c r="C278" s="41"/>
      <c r="D278" s="190" t="s">
        <v>338</v>
      </c>
      <c r="E278" s="41"/>
      <c r="F278" s="191" t="s">
        <v>8186</v>
      </c>
      <c r="G278" s="41"/>
      <c r="H278" s="41"/>
      <c r="I278" s="192"/>
      <c r="J278" s="41"/>
      <c r="K278" s="41"/>
      <c r="L278" s="42"/>
      <c r="M278" s="193"/>
      <c r="N278" s="194"/>
      <c r="O278" s="75"/>
      <c r="P278" s="75"/>
      <c r="Q278" s="75"/>
      <c r="R278" s="75"/>
      <c r="S278" s="75"/>
      <c r="T278" s="76"/>
      <c r="U278" s="41"/>
      <c r="V278" s="41"/>
      <c r="W278" s="41"/>
      <c r="X278" s="41"/>
      <c r="Y278" s="41"/>
      <c r="Z278" s="41"/>
      <c r="AA278" s="41"/>
      <c r="AB278" s="41"/>
      <c r="AC278" s="41"/>
      <c r="AD278" s="41"/>
      <c r="AE278" s="41"/>
      <c r="AT278" s="22" t="s">
        <v>338</v>
      </c>
      <c r="AU278" s="22" t="s">
        <v>76</v>
      </c>
    </row>
    <row r="279" s="2" customFormat="1" ht="37.8" customHeight="1">
      <c r="A279" s="41"/>
      <c r="B279" s="176"/>
      <c r="C279" s="177" t="s">
        <v>778</v>
      </c>
      <c r="D279" s="177" t="s">
        <v>331</v>
      </c>
      <c r="E279" s="178" t="s">
        <v>8205</v>
      </c>
      <c r="F279" s="179" t="s">
        <v>8206</v>
      </c>
      <c r="G279" s="180" t="s">
        <v>439</v>
      </c>
      <c r="H279" s="181">
        <v>59</v>
      </c>
      <c r="I279" s="182"/>
      <c r="J279" s="183">
        <f>ROUND(I279*H279,2)</f>
        <v>0</v>
      </c>
      <c r="K279" s="179" t="s">
        <v>335</v>
      </c>
      <c r="L279" s="42"/>
      <c r="M279" s="184" t="s">
        <v>3</v>
      </c>
      <c r="N279" s="185" t="s">
        <v>40</v>
      </c>
      <c r="O279" s="75"/>
      <c r="P279" s="186">
        <f>O279*H279</f>
        <v>0</v>
      </c>
      <c r="Q279" s="186">
        <v>0</v>
      </c>
      <c r="R279" s="186">
        <f>Q279*H279</f>
        <v>0</v>
      </c>
      <c r="S279" s="186">
        <v>0</v>
      </c>
      <c r="T279" s="187">
        <f>S279*H279</f>
        <v>0</v>
      </c>
      <c r="U279" s="41"/>
      <c r="V279" s="41"/>
      <c r="W279" s="41"/>
      <c r="X279" s="41"/>
      <c r="Y279" s="41"/>
      <c r="Z279" s="41"/>
      <c r="AA279" s="41"/>
      <c r="AB279" s="41"/>
      <c r="AC279" s="41"/>
      <c r="AD279" s="41"/>
      <c r="AE279" s="41"/>
      <c r="AR279" s="188" t="s">
        <v>113</v>
      </c>
      <c r="AT279" s="188" t="s">
        <v>331</v>
      </c>
      <c r="AU279" s="188" t="s">
        <v>76</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113</v>
      </c>
      <c r="BM279" s="188" t="s">
        <v>1372</v>
      </c>
    </row>
    <row r="280" s="2" customFormat="1">
      <c r="A280" s="41"/>
      <c r="B280" s="42"/>
      <c r="C280" s="41"/>
      <c r="D280" s="190" t="s">
        <v>338</v>
      </c>
      <c r="E280" s="41"/>
      <c r="F280" s="191" t="s">
        <v>8207</v>
      </c>
      <c r="G280" s="41"/>
      <c r="H280" s="41"/>
      <c r="I280" s="192"/>
      <c r="J280" s="41"/>
      <c r="K280" s="41"/>
      <c r="L280" s="42"/>
      <c r="M280" s="193"/>
      <c r="N280" s="194"/>
      <c r="O280" s="75"/>
      <c r="P280" s="75"/>
      <c r="Q280" s="75"/>
      <c r="R280" s="75"/>
      <c r="S280" s="75"/>
      <c r="T280" s="76"/>
      <c r="U280" s="41"/>
      <c r="V280" s="41"/>
      <c r="W280" s="41"/>
      <c r="X280" s="41"/>
      <c r="Y280" s="41"/>
      <c r="Z280" s="41"/>
      <c r="AA280" s="41"/>
      <c r="AB280" s="41"/>
      <c r="AC280" s="41"/>
      <c r="AD280" s="41"/>
      <c r="AE280" s="41"/>
      <c r="AT280" s="22" t="s">
        <v>338</v>
      </c>
      <c r="AU280" s="22" t="s">
        <v>76</v>
      </c>
    </row>
    <row r="281" s="2" customFormat="1" ht="16.5" customHeight="1">
      <c r="A281" s="41"/>
      <c r="B281" s="176"/>
      <c r="C281" s="224" t="s">
        <v>783</v>
      </c>
      <c r="D281" s="224" t="s">
        <v>539</v>
      </c>
      <c r="E281" s="225" t="s">
        <v>8177</v>
      </c>
      <c r="F281" s="226" t="s">
        <v>8178</v>
      </c>
      <c r="G281" s="227" t="s">
        <v>1388</v>
      </c>
      <c r="H281" s="228">
        <v>1.77</v>
      </c>
      <c r="I281" s="229"/>
      <c r="J281" s="230">
        <f>ROUND(I281*H281,2)</f>
        <v>0</v>
      </c>
      <c r="K281" s="226" t="s">
        <v>335</v>
      </c>
      <c r="L281" s="231"/>
      <c r="M281" s="232" t="s">
        <v>3</v>
      </c>
      <c r="N281" s="233" t="s">
        <v>40</v>
      </c>
      <c r="O281" s="75"/>
      <c r="P281" s="186">
        <f>O281*H281</f>
        <v>0</v>
      </c>
      <c r="Q281" s="186">
        <v>0</v>
      </c>
      <c r="R281" s="186">
        <f>Q281*H281</f>
        <v>0</v>
      </c>
      <c r="S281" s="186">
        <v>0</v>
      </c>
      <c r="T281" s="187">
        <f>S281*H281</f>
        <v>0</v>
      </c>
      <c r="U281" s="41"/>
      <c r="V281" s="41"/>
      <c r="W281" s="41"/>
      <c r="X281" s="41"/>
      <c r="Y281" s="41"/>
      <c r="Z281" s="41"/>
      <c r="AA281" s="41"/>
      <c r="AB281" s="41"/>
      <c r="AC281" s="41"/>
      <c r="AD281" s="41"/>
      <c r="AE281" s="41"/>
      <c r="AR281" s="188" t="s">
        <v>171</v>
      </c>
      <c r="AT281" s="188" t="s">
        <v>539</v>
      </c>
      <c r="AU281" s="188" t="s">
        <v>76</v>
      </c>
      <c r="AY281" s="22" t="s">
        <v>328</v>
      </c>
      <c r="BE281" s="189">
        <f>IF(N281="základní",J281,0)</f>
        <v>0</v>
      </c>
      <c r="BF281" s="189">
        <f>IF(N281="snížená",J281,0)</f>
        <v>0</v>
      </c>
      <c r="BG281" s="189">
        <f>IF(N281="zákl. přenesená",J281,0)</f>
        <v>0</v>
      </c>
      <c r="BH281" s="189">
        <f>IF(N281="sníž. přenesená",J281,0)</f>
        <v>0</v>
      </c>
      <c r="BI281" s="189">
        <f>IF(N281="nulová",J281,0)</f>
        <v>0</v>
      </c>
      <c r="BJ281" s="22" t="s">
        <v>76</v>
      </c>
      <c r="BK281" s="189">
        <f>ROUND(I281*H281,2)</f>
        <v>0</v>
      </c>
      <c r="BL281" s="22" t="s">
        <v>113</v>
      </c>
      <c r="BM281" s="188" t="s">
        <v>1375</v>
      </c>
    </row>
    <row r="282" s="15" customFormat="1">
      <c r="A282" s="15"/>
      <c r="B282" s="217"/>
      <c r="C282" s="15"/>
      <c r="D282" s="195" t="s">
        <v>442</v>
      </c>
      <c r="E282" s="218" t="s">
        <v>3</v>
      </c>
      <c r="F282" s="219" t="s">
        <v>8208</v>
      </c>
      <c r="G282" s="15"/>
      <c r="H282" s="218" t="s">
        <v>3</v>
      </c>
      <c r="I282" s="220"/>
      <c r="J282" s="15"/>
      <c r="K282" s="15"/>
      <c r="L282" s="217"/>
      <c r="M282" s="221"/>
      <c r="N282" s="222"/>
      <c r="O282" s="222"/>
      <c r="P282" s="222"/>
      <c r="Q282" s="222"/>
      <c r="R282" s="222"/>
      <c r="S282" s="222"/>
      <c r="T282" s="223"/>
      <c r="U282" s="15"/>
      <c r="V282" s="15"/>
      <c r="W282" s="15"/>
      <c r="X282" s="15"/>
      <c r="Y282" s="15"/>
      <c r="Z282" s="15"/>
      <c r="AA282" s="15"/>
      <c r="AB282" s="15"/>
      <c r="AC282" s="15"/>
      <c r="AD282" s="15"/>
      <c r="AE282" s="15"/>
      <c r="AT282" s="218" t="s">
        <v>442</v>
      </c>
      <c r="AU282" s="218" t="s">
        <v>76</v>
      </c>
      <c r="AV282" s="15" t="s">
        <v>76</v>
      </c>
      <c r="AW282" s="15" t="s">
        <v>31</v>
      </c>
      <c r="AX282" s="15" t="s">
        <v>69</v>
      </c>
      <c r="AY282" s="218" t="s">
        <v>328</v>
      </c>
    </row>
    <row r="283" s="13" customFormat="1">
      <c r="A283" s="13"/>
      <c r="B283" s="201"/>
      <c r="C283" s="13"/>
      <c r="D283" s="195" t="s">
        <v>442</v>
      </c>
      <c r="E283" s="202" t="s">
        <v>3</v>
      </c>
      <c r="F283" s="203" t="s">
        <v>9654</v>
      </c>
      <c r="G283" s="13"/>
      <c r="H283" s="204">
        <v>1.77</v>
      </c>
      <c r="I283" s="205"/>
      <c r="J283" s="13"/>
      <c r="K283" s="13"/>
      <c r="L283" s="201"/>
      <c r="M283" s="206"/>
      <c r="N283" s="207"/>
      <c r="O283" s="207"/>
      <c r="P283" s="207"/>
      <c r="Q283" s="207"/>
      <c r="R283" s="207"/>
      <c r="S283" s="207"/>
      <c r="T283" s="208"/>
      <c r="U283" s="13"/>
      <c r="V283" s="13"/>
      <c r="W283" s="13"/>
      <c r="X283" s="13"/>
      <c r="Y283" s="13"/>
      <c r="Z283" s="13"/>
      <c r="AA283" s="13"/>
      <c r="AB283" s="13"/>
      <c r="AC283" s="13"/>
      <c r="AD283" s="13"/>
      <c r="AE283" s="13"/>
      <c r="AT283" s="202" t="s">
        <v>442</v>
      </c>
      <c r="AU283" s="202" t="s">
        <v>76</v>
      </c>
      <c r="AV283" s="13" t="s">
        <v>79</v>
      </c>
      <c r="AW283" s="13" t="s">
        <v>31</v>
      </c>
      <c r="AX283" s="13" t="s">
        <v>69</v>
      </c>
      <c r="AY283" s="202" t="s">
        <v>328</v>
      </c>
    </row>
    <row r="284" s="14" customFormat="1">
      <c r="A284" s="14"/>
      <c r="B284" s="209"/>
      <c r="C284" s="14"/>
      <c r="D284" s="195" t="s">
        <v>442</v>
      </c>
      <c r="E284" s="210" t="s">
        <v>3</v>
      </c>
      <c r="F284" s="211" t="s">
        <v>452</v>
      </c>
      <c r="G284" s="14"/>
      <c r="H284" s="212">
        <v>1.77</v>
      </c>
      <c r="I284" s="213"/>
      <c r="J284" s="14"/>
      <c r="K284" s="14"/>
      <c r="L284" s="209"/>
      <c r="M284" s="214"/>
      <c r="N284" s="215"/>
      <c r="O284" s="215"/>
      <c r="P284" s="215"/>
      <c r="Q284" s="215"/>
      <c r="R284" s="215"/>
      <c r="S284" s="215"/>
      <c r="T284" s="216"/>
      <c r="U284" s="14"/>
      <c r="V284" s="14"/>
      <c r="W284" s="14"/>
      <c r="X284" s="14"/>
      <c r="Y284" s="14"/>
      <c r="Z284" s="14"/>
      <c r="AA284" s="14"/>
      <c r="AB284" s="14"/>
      <c r="AC284" s="14"/>
      <c r="AD284" s="14"/>
      <c r="AE284" s="14"/>
      <c r="AT284" s="210" t="s">
        <v>442</v>
      </c>
      <c r="AU284" s="210" t="s">
        <v>76</v>
      </c>
      <c r="AV284" s="14" t="s">
        <v>113</v>
      </c>
      <c r="AW284" s="14" t="s">
        <v>31</v>
      </c>
      <c r="AX284" s="14" t="s">
        <v>76</v>
      </c>
      <c r="AY284" s="210" t="s">
        <v>328</v>
      </c>
    </row>
    <row r="285" s="2" customFormat="1" ht="44.25" customHeight="1">
      <c r="A285" s="41"/>
      <c r="B285" s="176"/>
      <c r="C285" s="177" t="s">
        <v>788</v>
      </c>
      <c r="D285" s="177" t="s">
        <v>331</v>
      </c>
      <c r="E285" s="178" t="s">
        <v>8210</v>
      </c>
      <c r="F285" s="179" t="s">
        <v>8190</v>
      </c>
      <c r="G285" s="180" t="s">
        <v>585</v>
      </c>
      <c r="H285" s="181">
        <v>0.001</v>
      </c>
      <c r="I285" s="182"/>
      <c r="J285" s="183">
        <f>ROUND(I285*H285,2)</f>
        <v>0</v>
      </c>
      <c r="K285" s="179" t="s">
        <v>3</v>
      </c>
      <c r="L285" s="42"/>
      <c r="M285" s="184" t="s">
        <v>3</v>
      </c>
      <c r="N285" s="185" t="s">
        <v>40</v>
      </c>
      <c r="O285" s="75"/>
      <c r="P285" s="186">
        <f>O285*H285</f>
        <v>0</v>
      </c>
      <c r="Q285" s="186">
        <v>0</v>
      </c>
      <c r="R285" s="186">
        <f>Q285*H285</f>
        <v>0</v>
      </c>
      <c r="S285" s="186">
        <v>0</v>
      </c>
      <c r="T285" s="187">
        <f>S285*H285</f>
        <v>0</v>
      </c>
      <c r="U285" s="41"/>
      <c r="V285" s="41"/>
      <c r="W285" s="41"/>
      <c r="X285" s="41"/>
      <c r="Y285" s="41"/>
      <c r="Z285" s="41"/>
      <c r="AA285" s="41"/>
      <c r="AB285" s="41"/>
      <c r="AC285" s="41"/>
      <c r="AD285" s="41"/>
      <c r="AE285" s="41"/>
      <c r="AR285" s="188" t="s">
        <v>113</v>
      </c>
      <c r="AT285" s="188" t="s">
        <v>331</v>
      </c>
      <c r="AU285" s="188" t="s">
        <v>76</v>
      </c>
      <c r="AY285" s="22" t="s">
        <v>328</v>
      </c>
      <c r="BE285" s="189">
        <f>IF(N285="základní",J285,0)</f>
        <v>0</v>
      </c>
      <c r="BF285" s="189">
        <f>IF(N285="snížená",J285,0)</f>
        <v>0</v>
      </c>
      <c r="BG285" s="189">
        <f>IF(N285="zákl. přenesená",J285,0)</f>
        <v>0</v>
      </c>
      <c r="BH285" s="189">
        <f>IF(N285="sníž. přenesená",J285,0)</f>
        <v>0</v>
      </c>
      <c r="BI285" s="189">
        <f>IF(N285="nulová",J285,0)</f>
        <v>0</v>
      </c>
      <c r="BJ285" s="22" t="s">
        <v>76</v>
      </c>
      <c r="BK285" s="189">
        <f>ROUND(I285*H285,2)</f>
        <v>0</v>
      </c>
      <c r="BL285" s="22" t="s">
        <v>113</v>
      </c>
      <c r="BM285" s="188" t="s">
        <v>1580</v>
      </c>
    </row>
    <row r="286" s="2" customFormat="1">
      <c r="A286" s="41"/>
      <c r="B286" s="42"/>
      <c r="C286" s="41"/>
      <c r="D286" s="195" t="s">
        <v>340</v>
      </c>
      <c r="E286" s="41"/>
      <c r="F286" s="196" t="s">
        <v>8211</v>
      </c>
      <c r="G286" s="41"/>
      <c r="H286" s="41"/>
      <c r="I286" s="192"/>
      <c r="J286" s="41"/>
      <c r="K286" s="41"/>
      <c r="L286" s="42"/>
      <c r="M286" s="193"/>
      <c r="N286" s="194"/>
      <c r="O286" s="75"/>
      <c r="P286" s="75"/>
      <c r="Q286" s="75"/>
      <c r="R286" s="75"/>
      <c r="S286" s="75"/>
      <c r="T286" s="76"/>
      <c r="U286" s="41"/>
      <c r="V286" s="41"/>
      <c r="W286" s="41"/>
      <c r="X286" s="41"/>
      <c r="Y286" s="41"/>
      <c r="Z286" s="41"/>
      <c r="AA286" s="41"/>
      <c r="AB286" s="41"/>
      <c r="AC286" s="41"/>
      <c r="AD286" s="41"/>
      <c r="AE286" s="41"/>
      <c r="AT286" s="22" t="s">
        <v>340</v>
      </c>
      <c r="AU286" s="22" t="s">
        <v>76</v>
      </c>
    </row>
    <row r="287" s="13" customFormat="1">
      <c r="A287" s="13"/>
      <c r="B287" s="201"/>
      <c r="C287" s="13"/>
      <c r="D287" s="195" t="s">
        <v>442</v>
      </c>
      <c r="E287" s="202" t="s">
        <v>3</v>
      </c>
      <c r="F287" s="203" t="s">
        <v>9655</v>
      </c>
      <c r="G287" s="13"/>
      <c r="H287" s="204">
        <v>0.001</v>
      </c>
      <c r="I287" s="205"/>
      <c r="J287" s="13"/>
      <c r="K287" s="13"/>
      <c r="L287" s="201"/>
      <c r="M287" s="206"/>
      <c r="N287" s="207"/>
      <c r="O287" s="207"/>
      <c r="P287" s="207"/>
      <c r="Q287" s="207"/>
      <c r="R287" s="207"/>
      <c r="S287" s="207"/>
      <c r="T287" s="208"/>
      <c r="U287" s="13"/>
      <c r="V287" s="13"/>
      <c r="W287" s="13"/>
      <c r="X287" s="13"/>
      <c r="Y287" s="13"/>
      <c r="Z287" s="13"/>
      <c r="AA287" s="13"/>
      <c r="AB287" s="13"/>
      <c r="AC287" s="13"/>
      <c r="AD287" s="13"/>
      <c r="AE287" s="13"/>
      <c r="AT287" s="202" t="s">
        <v>442</v>
      </c>
      <c r="AU287" s="202" t="s">
        <v>76</v>
      </c>
      <c r="AV287" s="13" t="s">
        <v>79</v>
      </c>
      <c r="AW287" s="13" t="s">
        <v>31</v>
      </c>
      <c r="AX287" s="13" t="s">
        <v>69</v>
      </c>
      <c r="AY287" s="202" t="s">
        <v>328</v>
      </c>
    </row>
    <row r="288" s="14" customFormat="1">
      <c r="A288" s="14"/>
      <c r="B288" s="209"/>
      <c r="C288" s="14"/>
      <c r="D288" s="195" t="s">
        <v>442</v>
      </c>
      <c r="E288" s="210" t="s">
        <v>3</v>
      </c>
      <c r="F288" s="211" t="s">
        <v>452</v>
      </c>
      <c r="G288" s="14"/>
      <c r="H288" s="212">
        <v>0.001</v>
      </c>
      <c r="I288" s="213"/>
      <c r="J288" s="14"/>
      <c r="K288" s="14"/>
      <c r="L288" s="209"/>
      <c r="M288" s="214"/>
      <c r="N288" s="215"/>
      <c r="O288" s="215"/>
      <c r="P288" s="215"/>
      <c r="Q288" s="215"/>
      <c r="R288" s="215"/>
      <c r="S288" s="215"/>
      <c r="T288" s="216"/>
      <c r="U288" s="14"/>
      <c r="V288" s="14"/>
      <c r="W288" s="14"/>
      <c r="X288" s="14"/>
      <c r="Y288" s="14"/>
      <c r="Z288" s="14"/>
      <c r="AA288" s="14"/>
      <c r="AB288" s="14"/>
      <c r="AC288" s="14"/>
      <c r="AD288" s="14"/>
      <c r="AE288" s="14"/>
      <c r="AT288" s="210" t="s">
        <v>442</v>
      </c>
      <c r="AU288" s="210" t="s">
        <v>76</v>
      </c>
      <c r="AV288" s="14" t="s">
        <v>113</v>
      </c>
      <c r="AW288" s="14" t="s">
        <v>31</v>
      </c>
      <c r="AX288" s="14" t="s">
        <v>76</v>
      </c>
      <c r="AY288" s="210" t="s">
        <v>328</v>
      </c>
    </row>
    <row r="289" s="2" customFormat="1" ht="16.5" customHeight="1">
      <c r="A289" s="41"/>
      <c r="B289" s="176"/>
      <c r="C289" s="224" t="s">
        <v>793</v>
      </c>
      <c r="D289" s="224" t="s">
        <v>539</v>
      </c>
      <c r="E289" s="225" t="s">
        <v>8193</v>
      </c>
      <c r="F289" s="226" t="s">
        <v>8119</v>
      </c>
      <c r="G289" s="227" t="s">
        <v>1388</v>
      </c>
      <c r="H289" s="228">
        <v>1.1799999999999999</v>
      </c>
      <c r="I289" s="229"/>
      <c r="J289" s="230">
        <f>ROUND(I289*H289,2)</f>
        <v>0</v>
      </c>
      <c r="K289" s="226" t="s">
        <v>335</v>
      </c>
      <c r="L289" s="231"/>
      <c r="M289" s="232" t="s">
        <v>3</v>
      </c>
      <c r="N289" s="233" t="s">
        <v>40</v>
      </c>
      <c r="O289" s="75"/>
      <c r="P289" s="186">
        <f>O289*H289</f>
        <v>0</v>
      </c>
      <c r="Q289" s="186">
        <v>0</v>
      </c>
      <c r="R289" s="186">
        <f>Q289*H289</f>
        <v>0</v>
      </c>
      <c r="S289" s="186">
        <v>0</v>
      </c>
      <c r="T289" s="187">
        <f>S289*H289</f>
        <v>0</v>
      </c>
      <c r="U289" s="41"/>
      <c r="V289" s="41"/>
      <c r="W289" s="41"/>
      <c r="X289" s="41"/>
      <c r="Y289" s="41"/>
      <c r="Z289" s="41"/>
      <c r="AA289" s="41"/>
      <c r="AB289" s="41"/>
      <c r="AC289" s="41"/>
      <c r="AD289" s="41"/>
      <c r="AE289" s="41"/>
      <c r="AR289" s="188" t="s">
        <v>171</v>
      </c>
      <c r="AT289" s="188" t="s">
        <v>539</v>
      </c>
      <c r="AU289" s="188" t="s">
        <v>76</v>
      </c>
      <c r="AY289" s="22" t="s">
        <v>328</v>
      </c>
      <c r="BE289" s="189">
        <f>IF(N289="základní",J289,0)</f>
        <v>0</v>
      </c>
      <c r="BF289" s="189">
        <f>IF(N289="snížená",J289,0)</f>
        <v>0</v>
      </c>
      <c r="BG289" s="189">
        <f>IF(N289="zákl. přenesená",J289,0)</f>
        <v>0</v>
      </c>
      <c r="BH289" s="189">
        <f>IF(N289="sníž. přenesená",J289,0)</f>
        <v>0</v>
      </c>
      <c r="BI289" s="189">
        <f>IF(N289="nulová",J289,0)</f>
        <v>0</v>
      </c>
      <c r="BJ289" s="22" t="s">
        <v>76</v>
      </c>
      <c r="BK289" s="189">
        <f>ROUND(I289*H289,2)</f>
        <v>0</v>
      </c>
      <c r="BL289" s="22" t="s">
        <v>113</v>
      </c>
      <c r="BM289" s="188" t="s">
        <v>1379</v>
      </c>
    </row>
    <row r="290" s="2" customFormat="1">
      <c r="A290" s="41"/>
      <c r="B290" s="42"/>
      <c r="C290" s="41"/>
      <c r="D290" s="195" t="s">
        <v>340</v>
      </c>
      <c r="E290" s="41"/>
      <c r="F290" s="196" t="s">
        <v>8211</v>
      </c>
      <c r="G290" s="41"/>
      <c r="H290" s="41"/>
      <c r="I290" s="192"/>
      <c r="J290" s="41"/>
      <c r="K290" s="41"/>
      <c r="L290" s="42"/>
      <c r="M290" s="193"/>
      <c r="N290" s="194"/>
      <c r="O290" s="75"/>
      <c r="P290" s="75"/>
      <c r="Q290" s="75"/>
      <c r="R290" s="75"/>
      <c r="S290" s="75"/>
      <c r="T290" s="76"/>
      <c r="U290" s="41"/>
      <c r="V290" s="41"/>
      <c r="W290" s="41"/>
      <c r="X290" s="41"/>
      <c r="Y290" s="41"/>
      <c r="Z290" s="41"/>
      <c r="AA290" s="41"/>
      <c r="AB290" s="41"/>
      <c r="AC290" s="41"/>
      <c r="AD290" s="41"/>
      <c r="AE290" s="41"/>
      <c r="AT290" s="22" t="s">
        <v>340</v>
      </c>
      <c r="AU290" s="22" t="s">
        <v>76</v>
      </c>
    </row>
    <row r="291" s="15" customFormat="1">
      <c r="A291" s="15"/>
      <c r="B291" s="217"/>
      <c r="C291" s="15"/>
      <c r="D291" s="195" t="s">
        <v>442</v>
      </c>
      <c r="E291" s="218" t="s">
        <v>3</v>
      </c>
      <c r="F291" s="219" t="s">
        <v>8213</v>
      </c>
      <c r="G291" s="15"/>
      <c r="H291" s="218" t="s">
        <v>3</v>
      </c>
      <c r="I291" s="220"/>
      <c r="J291" s="15"/>
      <c r="K291" s="15"/>
      <c r="L291" s="217"/>
      <c r="M291" s="221"/>
      <c r="N291" s="222"/>
      <c r="O291" s="222"/>
      <c r="P291" s="222"/>
      <c r="Q291" s="222"/>
      <c r="R291" s="222"/>
      <c r="S291" s="222"/>
      <c r="T291" s="223"/>
      <c r="U291" s="15"/>
      <c r="V291" s="15"/>
      <c r="W291" s="15"/>
      <c r="X291" s="15"/>
      <c r="Y291" s="15"/>
      <c r="Z291" s="15"/>
      <c r="AA291" s="15"/>
      <c r="AB291" s="15"/>
      <c r="AC291" s="15"/>
      <c r="AD291" s="15"/>
      <c r="AE291" s="15"/>
      <c r="AT291" s="218" t="s">
        <v>442</v>
      </c>
      <c r="AU291" s="218" t="s">
        <v>76</v>
      </c>
      <c r="AV291" s="15" t="s">
        <v>76</v>
      </c>
      <c r="AW291" s="15" t="s">
        <v>31</v>
      </c>
      <c r="AX291" s="15" t="s">
        <v>69</v>
      </c>
      <c r="AY291" s="218" t="s">
        <v>328</v>
      </c>
    </row>
    <row r="292" s="13" customFormat="1">
      <c r="A292" s="13"/>
      <c r="B292" s="201"/>
      <c r="C292" s="13"/>
      <c r="D292" s="195" t="s">
        <v>442</v>
      </c>
      <c r="E292" s="202" t="s">
        <v>3</v>
      </c>
      <c r="F292" s="203" t="s">
        <v>9656</v>
      </c>
      <c r="G292" s="13"/>
      <c r="H292" s="204">
        <v>1.1799999999999999</v>
      </c>
      <c r="I292" s="205"/>
      <c r="J292" s="13"/>
      <c r="K292" s="13"/>
      <c r="L292" s="201"/>
      <c r="M292" s="206"/>
      <c r="N292" s="207"/>
      <c r="O292" s="207"/>
      <c r="P292" s="207"/>
      <c r="Q292" s="207"/>
      <c r="R292" s="207"/>
      <c r="S292" s="207"/>
      <c r="T292" s="208"/>
      <c r="U292" s="13"/>
      <c r="V292" s="13"/>
      <c r="W292" s="13"/>
      <c r="X292" s="13"/>
      <c r="Y292" s="13"/>
      <c r="Z292" s="13"/>
      <c r="AA292" s="13"/>
      <c r="AB292" s="13"/>
      <c r="AC292" s="13"/>
      <c r="AD292" s="13"/>
      <c r="AE292" s="13"/>
      <c r="AT292" s="202" t="s">
        <v>442</v>
      </c>
      <c r="AU292" s="202" t="s">
        <v>76</v>
      </c>
      <c r="AV292" s="13" t="s">
        <v>79</v>
      </c>
      <c r="AW292" s="13" t="s">
        <v>31</v>
      </c>
      <c r="AX292" s="13" t="s">
        <v>69</v>
      </c>
      <c r="AY292" s="202" t="s">
        <v>328</v>
      </c>
    </row>
    <row r="293" s="14" customFormat="1">
      <c r="A293" s="14"/>
      <c r="B293" s="209"/>
      <c r="C293" s="14"/>
      <c r="D293" s="195" t="s">
        <v>442</v>
      </c>
      <c r="E293" s="210" t="s">
        <v>3</v>
      </c>
      <c r="F293" s="211" t="s">
        <v>452</v>
      </c>
      <c r="G293" s="14"/>
      <c r="H293" s="212">
        <v>1.1799999999999999</v>
      </c>
      <c r="I293" s="213"/>
      <c r="J293" s="14"/>
      <c r="K293" s="14"/>
      <c r="L293" s="209"/>
      <c r="M293" s="214"/>
      <c r="N293" s="215"/>
      <c r="O293" s="215"/>
      <c r="P293" s="215"/>
      <c r="Q293" s="215"/>
      <c r="R293" s="215"/>
      <c r="S293" s="215"/>
      <c r="T293" s="216"/>
      <c r="U293" s="14"/>
      <c r="V293" s="14"/>
      <c r="W293" s="14"/>
      <c r="X293" s="14"/>
      <c r="Y293" s="14"/>
      <c r="Z293" s="14"/>
      <c r="AA293" s="14"/>
      <c r="AB293" s="14"/>
      <c r="AC293" s="14"/>
      <c r="AD293" s="14"/>
      <c r="AE293" s="14"/>
      <c r="AT293" s="210" t="s">
        <v>442</v>
      </c>
      <c r="AU293" s="210" t="s">
        <v>76</v>
      </c>
      <c r="AV293" s="14" t="s">
        <v>113</v>
      </c>
      <c r="AW293" s="14" t="s">
        <v>31</v>
      </c>
      <c r="AX293" s="14" t="s">
        <v>76</v>
      </c>
      <c r="AY293" s="210" t="s">
        <v>328</v>
      </c>
    </row>
    <row r="294" s="2" customFormat="1" ht="33" customHeight="1">
      <c r="A294" s="41"/>
      <c r="B294" s="176"/>
      <c r="C294" s="177" t="s">
        <v>797</v>
      </c>
      <c r="D294" s="177" t="s">
        <v>331</v>
      </c>
      <c r="E294" s="178" t="s">
        <v>8215</v>
      </c>
      <c r="F294" s="179" t="s">
        <v>8216</v>
      </c>
      <c r="G294" s="180" t="s">
        <v>439</v>
      </c>
      <c r="H294" s="181">
        <v>206</v>
      </c>
      <c r="I294" s="182"/>
      <c r="J294" s="183">
        <f>ROUND(I294*H294,2)</f>
        <v>0</v>
      </c>
      <c r="K294" s="179" t="s">
        <v>335</v>
      </c>
      <c r="L294" s="42"/>
      <c r="M294" s="184" t="s">
        <v>3</v>
      </c>
      <c r="N294" s="185" t="s">
        <v>40</v>
      </c>
      <c r="O294" s="75"/>
      <c r="P294" s="186">
        <f>O294*H294</f>
        <v>0</v>
      </c>
      <c r="Q294" s="186">
        <v>0</v>
      </c>
      <c r="R294" s="186">
        <f>Q294*H294</f>
        <v>0</v>
      </c>
      <c r="S294" s="186">
        <v>0</v>
      </c>
      <c r="T294" s="187">
        <f>S294*H294</f>
        <v>0</v>
      </c>
      <c r="U294" s="41"/>
      <c r="V294" s="41"/>
      <c r="W294" s="41"/>
      <c r="X294" s="41"/>
      <c r="Y294" s="41"/>
      <c r="Z294" s="41"/>
      <c r="AA294" s="41"/>
      <c r="AB294" s="41"/>
      <c r="AC294" s="41"/>
      <c r="AD294" s="41"/>
      <c r="AE294" s="41"/>
      <c r="AR294" s="188" t="s">
        <v>113</v>
      </c>
      <c r="AT294" s="188" t="s">
        <v>331</v>
      </c>
      <c r="AU294" s="188" t="s">
        <v>76</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113</v>
      </c>
      <c r="BM294" s="188" t="s">
        <v>1382</v>
      </c>
    </row>
    <row r="295" s="2" customFormat="1">
      <c r="A295" s="41"/>
      <c r="B295" s="42"/>
      <c r="C295" s="41"/>
      <c r="D295" s="190" t="s">
        <v>338</v>
      </c>
      <c r="E295" s="41"/>
      <c r="F295" s="191" t="s">
        <v>8217</v>
      </c>
      <c r="G295" s="41"/>
      <c r="H295" s="41"/>
      <c r="I295" s="192"/>
      <c r="J295" s="41"/>
      <c r="K295" s="41"/>
      <c r="L295" s="42"/>
      <c r="M295" s="193"/>
      <c r="N295" s="194"/>
      <c r="O295" s="75"/>
      <c r="P295" s="75"/>
      <c r="Q295" s="75"/>
      <c r="R295" s="75"/>
      <c r="S295" s="75"/>
      <c r="T295" s="76"/>
      <c r="U295" s="41"/>
      <c r="V295" s="41"/>
      <c r="W295" s="41"/>
      <c r="X295" s="41"/>
      <c r="Y295" s="41"/>
      <c r="Z295" s="41"/>
      <c r="AA295" s="41"/>
      <c r="AB295" s="41"/>
      <c r="AC295" s="41"/>
      <c r="AD295" s="41"/>
      <c r="AE295" s="41"/>
      <c r="AT295" s="22" t="s">
        <v>338</v>
      </c>
      <c r="AU295" s="22" t="s">
        <v>76</v>
      </c>
    </row>
    <row r="296" s="15" customFormat="1">
      <c r="A296" s="15"/>
      <c r="B296" s="217"/>
      <c r="C296" s="15"/>
      <c r="D296" s="195" t="s">
        <v>442</v>
      </c>
      <c r="E296" s="218" t="s">
        <v>3</v>
      </c>
      <c r="F296" s="219" t="s">
        <v>8188</v>
      </c>
      <c r="G296" s="15"/>
      <c r="H296" s="218" t="s">
        <v>3</v>
      </c>
      <c r="I296" s="220"/>
      <c r="J296" s="15"/>
      <c r="K296" s="15"/>
      <c r="L296" s="217"/>
      <c r="M296" s="221"/>
      <c r="N296" s="222"/>
      <c r="O296" s="222"/>
      <c r="P296" s="222"/>
      <c r="Q296" s="222"/>
      <c r="R296" s="222"/>
      <c r="S296" s="222"/>
      <c r="T296" s="223"/>
      <c r="U296" s="15"/>
      <c r="V296" s="15"/>
      <c r="W296" s="15"/>
      <c r="X296" s="15"/>
      <c r="Y296" s="15"/>
      <c r="Z296" s="15"/>
      <c r="AA296" s="15"/>
      <c r="AB296" s="15"/>
      <c r="AC296" s="15"/>
      <c r="AD296" s="15"/>
      <c r="AE296" s="15"/>
      <c r="AT296" s="218" t="s">
        <v>442</v>
      </c>
      <c r="AU296" s="218" t="s">
        <v>76</v>
      </c>
      <c r="AV296" s="15" t="s">
        <v>76</v>
      </c>
      <c r="AW296" s="15" t="s">
        <v>31</v>
      </c>
      <c r="AX296" s="15" t="s">
        <v>69</v>
      </c>
      <c r="AY296" s="218" t="s">
        <v>328</v>
      </c>
    </row>
    <row r="297" s="15" customFormat="1">
      <c r="A297" s="15"/>
      <c r="B297" s="217"/>
      <c r="C297" s="15"/>
      <c r="D297" s="195" t="s">
        <v>442</v>
      </c>
      <c r="E297" s="218" t="s">
        <v>3</v>
      </c>
      <c r="F297" s="219" t="s">
        <v>9657</v>
      </c>
      <c r="G297" s="15"/>
      <c r="H297" s="218" t="s">
        <v>3</v>
      </c>
      <c r="I297" s="220"/>
      <c r="J297" s="15"/>
      <c r="K297" s="15"/>
      <c r="L297" s="217"/>
      <c r="M297" s="221"/>
      <c r="N297" s="222"/>
      <c r="O297" s="222"/>
      <c r="P297" s="222"/>
      <c r="Q297" s="222"/>
      <c r="R297" s="222"/>
      <c r="S297" s="222"/>
      <c r="T297" s="223"/>
      <c r="U297" s="15"/>
      <c r="V297" s="15"/>
      <c r="W297" s="15"/>
      <c r="X297" s="15"/>
      <c r="Y297" s="15"/>
      <c r="Z297" s="15"/>
      <c r="AA297" s="15"/>
      <c r="AB297" s="15"/>
      <c r="AC297" s="15"/>
      <c r="AD297" s="15"/>
      <c r="AE297" s="15"/>
      <c r="AT297" s="218" t="s">
        <v>442</v>
      </c>
      <c r="AU297" s="218" t="s">
        <v>76</v>
      </c>
      <c r="AV297" s="15" t="s">
        <v>76</v>
      </c>
      <c r="AW297" s="15" t="s">
        <v>31</v>
      </c>
      <c r="AX297" s="15" t="s">
        <v>69</v>
      </c>
      <c r="AY297" s="218" t="s">
        <v>328</v>
      </c>
    </row>
    <row r="298" s="13" customFormat="1">
      <c r="A298" s="13"/>
      <c r="B298" s="201"/>
      <c r="C298" s="13"/>
      <c r="D298" s="195" t="s">
        <v>442</v>
      </c>
      <c r="E298" s="202" t="s">
        <v>3</v>
      </c>
      <c r="F298" s="203" t="s">
        <v>9658</v>
      </c>
      <c r="G298" s="13"/>
      <c r="H298" s="204">
        <v>88</v>
      </c>
      <c r="I298" s="205"/>
      <c r="J298" s="13"/>
      <c r="K298" s="13"/>
      <c r="L298" s="201"/>
      <c r="M298" s="206"/>
      <c r="N298" s="207"/>
      <c r="O298" s="207"/>
      <c r="P298" s="207"/>
      <c r="Q298" s="207"/>
      <c r="R298" s="207"/>
      <c r="S298" s="207"/>
      <c r="T298" s="208"/>
      <c r="U298" s="13"/>
      <c r="V298" s="13"/>
      <c r="W298" s="13"/>
      <c r="X298" s="13"/>
      <c r="Y298" s="13"/>
      <c r="Z298" s="13"/>
      <c r="AA298" s="13"/>
      <c r="AB298" s="13"/>
      <c r="AC298" s="13"/>
      <c r="AD298" s="13"/>
      <c r="AE298" s="13"/>
      <c r="AT298" s="202" t="s">
        <v>442</v>
      </c>
      <c r="AU298" s="202" t="s">
        <v>76</v>
      </c>
      <c r="AV298" s="13" t="s">
        <v>79</v>
      </c>
      <c r="AW298" s="13" t="s">
        <v>31</v>
      </c>
      <c r="AX298" s="13" t="s">
        <v>69</v>
      </c>
      <c r="AY298" s="202" t="s">
        <v>328</v>
      </c>
    </row>
    <row r="299" s="15" customFormat="1">
      <c r="A299" s="15"/>
      <c r="B299" s="217"/>
      <c r="C299" s="15"/>
      <c r="D299" s="195" t="s">
        <v>442</v>
      </c>
      <c r="E299" s="218" t="s">
        <v>3</v>
      </c>
      <c r="F299" s="219" t="s">
        <v>9659</v>
      </c>
      <c r="G299" s="15"/>
      <c r="H299" s="218" t="s">
        <v>3</v>
      </c>
      <c r="I299" s="220"/>
      <c r="J299" s="15"/>
      <c r="K299" s="15"/>
      <c r="L299" s="217"/>
      <c r="M299" s="221"/>
      <c r="N299" s="222"/>
      <c r="O299" s="222"/>
      <c r="P299" s="222"/>
      <c r="Q299" s="222"/>
      <c r="R299" s="222"/>
      <c r="S299" s="222"/>
      <c r="T299" s="223"/>
      <c r="U299" s="15"/>
      <c r="V299" s="15"/>
      <c r="W299" s="15"/>
      <c r="X299" s="15"/>
      <c r="Y299" s="15"/>
      <c r="Z299" s="15"/>
      <c r="AA299" s="15"/>
      <c r="AB299" s="15"/>
      <c r="AC299" s="15"/>
      <c r="AD299" s="15"/>
      <c r="AE299" s="15"/>
      <c r="AT299" s="218" t="s">
        <v>442</v>
      </c>
      <c r="AU299" s="218" t="s">
        <v>76</v>
      </c>
      <c r="AV299" s="15" t="s">
        <v>76</v>
      </c>
      <c r="AW299" s="15" t="s">
        <v>31</v>
      </c>
      <c r="AX299" s="15" t="s">
        <v>69</v>
      </c>
      <c r="AY299" s="218" t="s">
        <v>328</v>
      </c>
    </row>
    <row r="300" s="13" customFormat="1">
      <c r="A300" s="13"/>
      <c r="B300" s="201"/>
      <c r="C300" s="13"/>
      <c r="D300" s="195" t="s">
        <v>442</v>
      </c>
      <c r="E300" s="202" t="s">
        <v>3</v>
      </c>
      <c r="F300" s="203" t="s">
        <v>9660</v>
      </c>
      <c r="G300" s="13"/>
      <c r="H300" s="204">
        <v>118</v>
      </c>
      <c r="I300" s="205"/>
      <c r="J300" s="13"/>
      <c r="K300" s="13"/>
      <c r="L300" s="201"/>
      <c r="M300" s="206"/>
      <c r="N300" s="207"/>
      <c r="O300" s="207"/>
      <c r="P300" s="207"/>
      <c r="Q300" s="207"/>
      <c r="R300" s="207"/>
      <c r="S300" s="207"/>
      <c r="T300" s="208"/>
      <c r="U300" s="13"/>
      <c r="V300" s="13"/>
      <c r="W300" s="13"/>
      <c r="X300" s="13"/>
      <c r="Y300" s="13"/>
      <c r="Z300" s="13"/>
      <c r="AA300" s="13"/>
      <c r="AB300" s="13"/>
      <c r="AC300" s="13"/>
      <c r="AD300" s="13"/>
      <c r="AE300" s="13"/>
      <c r="AT300" s="202" t="s">
        <v>442</v>
      </c>
      <c r="AU300" s="202" t="s">
        <v>76</v>
      </c>
      <c r="AV300" s="13" t="s">
        <v>79</v>
      </c>
      <c r="AW300" s="13" t="s">
        <v>31</v>
      </c>
      <c r="AX300" s="13" t="s">
        <v>69</v>
      </c>
      <c r="AY300" s="202" t="s">
        <v>328</v>
      </c>
    </row>
    <row r="301" s="14" customFormat="1">
      <c r="A301" s="14"/>
      <c r="B301" s="209"/>
      <c r="C301" s="14"/>
      <c r="D301" s="195" t="s">
        <v>442</v>
      </c>
      <c r="E301" s="210" t="s">
        <v>3</v>
      </c>
      <c r="F301" s="211" t="s">
        <v>452</v>
      </c>
      <c r="G301" s="14"/>
      <c r="H301" s="212">
        <v>206</v>
      </c>
      <c r="I301" s="213"/>
      <c r="J301" s="14"/>
      <c r="K301" s="14"/>
      <c r="L301" s="209"/>
      <c r="M301" s="214"/>
      <c r="N301" s="215"/>
      <c r="O301" s="215"/>
      <c r="P301" s="215"/>
      <c r="Q301" s="215"/>
      <c r="R301" s="215"/>
      <c r="S301" s="215"/>
      <c r="T301" s="216"/>
      <c r="U301" s="14"/>
      <c r="V301" s="14"/>
      <c r="W301" s="14"/>
      <c r="X301" s="14"/>
      <c r="Y301" s="14"/>
      <c r="Z301" s="14"/>
      <c r="AA301" s="14"/>
      <c r="AB301" s="14"/>
      <c r="AC301" s="14"/>
      <c r="AD301" s="14"/>
      <c r="AE301" s="14"/>
      <c r="AT301" s="210" t="s">
        <v>442</v>
      </c>
      <c r="AU301" s="210" t="s">
        <v>76</v>
      </c>
      <c r="AV301" s="14" t="s">
        <v>113</v>
      </c>
      <c r="AW301" s="14" t="s">
        <v>31</v>
      </c>
      <c r="AX301" s="14" t="s">
        <v>76</v>
      </c>
      <c r="AY301" s="210" t="s">
        <v>328</v>
      </c>
    </row>
    <row r="302" s="12" customFormat="1" ht="25.92" customHeight="1">
      <c r="A302" s="12"/>
      <c r="B302" s="163"/>
      <c r="C302" s="12"/>
      <c r="D302" s="164" t="s">
        <v>68</v>
      </c>
      <c r="E302" s="165" t="s">
        <v>8430</v>
      </c>
      <c r="F302" s="165" t="s">
        <v>9661</v>
      </c>
      <c r="G302" s="12"/>
      <c r="H302" s="12"/>
      <c r="I302" s="166"/>
      <c r="J302" s="167">
        <f>BK302</f>
        <v>0</v>
      </c>
      <c r="K302" s="12"/>
      <c r="L302" s="163"/>
      <c r="M302" s="168"/>
      <c r="N302" s="169"/>
      <c r="O302" s="169"/>
      <c r="P302" s="170">
        <f>SUM(P303:P362)</f>
        <v>0</v>
      </c>
      <c r="Q302" s="169"/>
      <c r="R302" s="170">
        <f>SUM(R303:R362)</f>
        <v>0</v>
      </c>
      <c r="S302" s="169"/>
      <c r="T302" s="171">
        <f>SUM(T303:T362)</f>
        <v>0</v>
      </c>
      <c r="U302" s="12"/>
      <c r="V302" s="12"/>
      <c r="W302" s="12"/>
      <c r="X302" s="12"/>
      <c r="Y302" s="12"/>
      <c r="Z302" s="12"/>
      <c r="AA302" s="12"/>
      <c r="AB302" s="12"/>
      <c r="AC302" s="12"/>
      <c r="AD302" s="12"/>
      <c r="AE302" s="12"/>
      <c r="AR302" s="164" t="s">
        <v>76</v>
      </c>
      <c r="AT302" s="172" t="s">
        <v>68</v>
      </c>
      <c r="AU302" s="172" t="s">
        <v>69</v>
      </c>
      <c r="AY302" s="164" t="s">
        <v>328</v>
      </c>
      <c r="BK302" s="173">
        <f>SUM(BK303:BK362)</f>
        <v>0</v>
      </c>
    </row>
    <row r="303" s="2" customFormat="1" ht="49.05" customHeight="1">
      <c r="A303" s="41"/>
      <c r="B303" s="176"/>
      <c r="C303" s="177" t="s">
        <v>801</v>
      </c>
      <c r="D303" s="177" t="s">
        <v>331</v>
      </c>
      <c r="E303" s="178" t="s">
        <v>8433</v>
      </c>
      <c r="F303" s="179" t="s">
        <v>9363</v>
      </c>
      <c r="G303" s="180" t="s">
        <v>439</v>
      </c>
      <c r="H303" s="181">
        <v>17</v>
      </c>
      <c r="I303" s="182"/>
      <c r="J303" s="183">
        <f>ROUND(I303*H303,2)</f>
        <v>0</v>
      </c>
      <c r="K303" s="179" t="s">
        <v>3</v>
      </c>
      <c r="L303" s="42"/>
      <c r="M303" s="184" t="s">
        <v>3</v>
      </c>
      <c r="N303" s="185" t="s">
        <v>40</v>
      </c>
      <c r="O303" s="75"/>
      <c r="P303" s="186">
        <f>O303*H303</f>
        <v>0</v>
      </c>
      <c r="Q303" s="186">
        <v>0</v>
      </c>
      <c r="R303" s="186">
        <f>Q303*H303</f>
        <v>0</v>
      </c>
      <c r="S303" s="186">
        <v>0</v>
      </c>
      <c r="T303" s="187">
        <f>S303*H303</f>
        <v>0</v>
      </c>
      <c r="U303" s="41"/>
      <c r="V303" s="41"/>
      <c r="W303" s="41"/>
      <c r="X303" s="41"/>
      <c r="Y303" s="41"/>
      <c r="Z303" s="41"/>
      <c r="AA303" s="41"/>
      <c r="AB303" s="41"/>
      <c r="AC303" s="41"/>
      <c r="AD303" s="41"/>
      <c r="AE303" s="41"/>
      <c r="AR303" s="188" t="s">
        <v>113</v>
      </c>
      <c r="AT303" s="188" t="s">
        <v>331</v>
      </c>
      <c r="AU303" s="188" t="s">
        <v>76</v>
      </c>
      <c r="AY303" s="22" t="s">
        <v>328</v>
      </c>
      <c r="BE303" s="189">
        <f>IF(N303="základní",J303,0)</f>
        <v>0</v>
      </c>
      <c r="BF303" s="189">
        <f>IF(N303="snížená",J303,0)</f>
        <v>0</v>
      </c>
      <c r="BG303" s="189">
        <f>IF(N303="zákl. přenesená",J303,0)</f>
        <v>0</v>
      </c>
      <c r="BH303" s="189">
        <f>IF(N303="sníž. přenesená",J303,0)</f>
        <v>0</v>
      </c>
      <c r="BI303" s="189">
        <f>IF(N303="nulová",J303,0)</f>
        <v>0</v>
      </c>
      <c r="BJ303" s="22" t="s">
        <v>76</v>
      </c>
      <c r="BK303" s="189">
        <f>ROUND(I303*H303,2)</f>
        <v>0</v>
      </c>
      <c r="BL303" s="22" t="s">
        <v>113</v>
      </c>
      <c r="BM303" s="188" t="s">
        <v>1589</v>
      </c>
    </row>
    <row r="304" s="2" customFormat="1" ht="16.5" customHeight="1">
      <c r="A304" s="41"/>
      <c r="B304" s="176"/>
      <c r="C304" s="224" t="s">
        <v>805</v>
      </c>
      <c r="D304" s="224" t="s">
        <v>539</v>
      </c>
      <c r="E304" s="225" t="s">
        <v>8156</v>
      </c>
      <c r="F304" s="226" t="s">
        <v>8157</v>
      </c>
      <c r="G304" s="227" t="s">
        <v>3585</v>
      </c>
      <c r="H304" s="228">
        <v>0.0089999999999999993</v>
      </c>
      <c r="I304" s="229"/>
      <c r="J304" s="230">
        <f>ROUND(I304*H304,2)</f>
        <v>0</v>
      </c>
      <c r="K304" s="226" t="s">
        <v>335</v>
      </c>
      <c r="L304" s="231"/>
      <c r="M304" s="232" t="s">
        <v>3</v>
      </c>
      <c r="N304" s="233" t="s">
        <v>40</v>
      </c>
      <c r="O304" s="75"/>
      <c r="P304" s="186">
        <f>O304*H304</f>
        <v>0</v>
      </c>
      <c r="Q304" s="186">
        <v>0</v>
      </c>
      <c r="R304" s="186">
        <f>Q304*H304</f>
        <v>0</v>
      </c>
      <c r="S304" s="186">
        <v>0</v>
      </c>
      <c r="T304" s="187">
        <f>S304*H304</f>
        <v>0</v>
      </c>
      <c r="U304" s="41"/>
      <c r="V304" s="41"/>
      <c r="W304" s="41"/>
      <c r="X304" s="41"/>
      <c r="Y304" s="41"/>
      <c r="Z304" s="41"/>
      <c r="AA304" s="41"/>
      <c r="AB304" s="41"/>
      <c r="AC304" s="41"/>
      <c r="AD304" s="41"/>
      <c r="AE304" s="41"/>
      <c r="AR304" s="188" t="s">
        <v>171</v>
      </c>
      <c r="AT304" s="188" t="s">
        <v>539</v>
      </c>
      <c r="AU304" s="188" t="s">
        <v>76</v>
      </c>
      <c r="AY304" s="22" t="s">
        <v>328</v>
      </c>
      <c r="BE304" s="189">
        <f>IF(N304="základní",J304,0)</f>
        <v>0</v>
      </c>
      <c r="BF304" s="189">
        <f>IF(N304="snížená",J304,0)</f>
        <v>0</v>
      </c>
      <c r="BG304" s="189">
        <f>IF(N304="zákl. přenesená",J304,0)</f>
        <v>0</v>
      </c>
      <c r="BH304" s="189">
        <f>IF(N304="sníž. přenesená",J304,0)</f>
        <v>0</v>
      </c>
      <c r="BI304" s="189">
        <f>IF(N304="nulová",J304,0)</f>
        <v>0</v>
      </c>
      <c r="BJ304" s="22" t="s">
        <v>76</v>
      </c>
      <c r="BK304" s="189">
        <f>ROUND(I304*H304,2)</f>
        <v>0</v>
      </c>
      <c r="BL304" s="22" t="s">
        <v>113</v>
      </c>
      <c r="BM304" s="188" t="s">
        <v>1385</v>
      </c>
    </row>
    <row r="305" s="13" customFormat="1">
      <c r="A305" s="13"/>
      <c r="B305" s="201"/>
      <c r="C305" s="13"/>
      <c r="D305" s="195" t="s">
        <v>442</v>
      </c>
      <c r="E305" s="202" t="s">
        <v>3</v>
      </c>
      <c r="F305" s="203" t="s">
        <v>9662</v>
      </c>
      <c r="G305" s="13"/>
      <c r="H305" s="204">
        <v>0.0089999999999999993</v>
      </c>
      <c r="I305" s="205"/>
      <c r="J305" s="13"/>
      <c r="K305" s="13"/>
      <c r="L305" s="201"/>
      <c r="M305" s="206"/>
      <c r="N305" s="207"/>
      <c r="O305" s="207"/>
      <c r="P305" s="207"/>
      <c r="Q305" s="207"/>
      <c r="R305" s="207"/>
      <c r="S305" s="207"/>
      <c r="T305" s="208"/>
      <c r="U305" s="13"/>
      <c r="V305" s="13"/>
      <c r="W305" s="13"/>
      <c r="X305" s="13"/>
      <c r="Y305" s="13"/>
      <c r="Z305" s="13"/>
      <c r="AA305" s="13"/>
      <c r="AB305" s="13"/>
      <c r="AC305" s="13"/>
      <c r="AD305" s="13"/>
      <c r="AE305" s="13"/>
      <c r="AT305" s="202" t="s">
        <v>442</v>
      </c>
      <c r="AU305" s="202" t="s">
        <v>76</v>
      </c>
      <c r="AV305" s="13" t="s">
        <v>79</v>
      </c>
      <c r="AW305" s="13" t="s">
        <v>31</v>
      </c>
      <c r="AX305" s="13" t="s">
        <v>69</v>
      </c>
      <c r="AY305" s="202" t="s">
        <v>328</v>
      </c>
    </row>
    <row r="306" s="14" customFormat="1">
      <c r="A306" s="14"/>
      <c r="B306" s="209"/>
      <c r="C306" s="14"/>
      <c r="D306" s="195" t="s">
        <v>442</v>
      </c>
      <c r="E306" s="210" t="s">
        <v>3</v>
      </c>
      <c r="F306" s="211" t="s">
        <v>452</v>
      </c>
      <c r="G306" s="14"/>
      <c r="H306" s="212">
        <v>0.0089999999999999993</v>
      </c>
      <c r="I306" s="213"/>
      <c r="J306" s="14"/>
      <c r="K306" s="14"/>
      <c r="L306" s="209"/>
      <c r="M306" s="214"/>
      <c r="N306" s="215"/>
      <c r="O306" s="215"/>
      <c r="P306" s="215"/>
      <c r="Q306" s="215"/>
      <c r="R306" s="215"/>
      <c r="S306" s="215"/>
      <c r="T306" s="216"/>
      <c r="U306" s="14"/>
      <c r="V306" s="14"/>
      <c r="W306" s="14"/>
      <c r="X306" s="14"/>
      <c r="Y306" s="14"/>
      <c r="Z306" s="14"/>
      <c r="AA306" s="14"/>
      <c r="AB306" s="14"/>
      <c r="AC306" s="14"/>
      <c r="AD306" s="14"/>
      <c r="AE306" s="14"/>
      <c r="AT306" s="210" t="s">
        <v>442</v>
      </c>
      <c r="AU306" s="210" t="s">
        <v>76</v>
      </c>
      <c r="AV306" s="14" t="s">
        <v>113</v>
      </c>
      <c r="AW306" s="14" t="s">
        <v>31</v>
      </c>
      <c r="AX306" s="14" t="s">
        <v>76</v>
      </c>
      <c r="AY306" s="210" t="s">
        <v>328</v>
      </c>
    </row>
    <row r="307" s="2" customFormat="1" ht="37.8" customHeight="1">
      <c r="A307" s="41"/>
      <c r="B307" s="176"/>
      <c r="C307" s="177" t="s">
        <v>809</v>
      </c>
      <c r="D307" s="177" t="s">
        <v>331</v>
      </c>
      <c r="E307" s="178" t="s">
        <v>8221</v>
      </c>
      <c r="F307" s="179" t="s">
        <v>8222</v>
      </c>
      <c r="G307" s="180" t="s">
        <v>439</v>
      </c>
      <c r="H307" s="181">
        <v>17</v>
      </c>
      <c r="I307" s="182"/>
      <c r="J307" s="183">
        <f>ROUND(I307*H307,2)</f>
        <v>0</v>
      </c>
      <c r="K307" s="179" t="s">
        <v>335</v>
      </c>
      <c r="L307" s="42"/>
      <c r="M307" s="184" t="s">
        <v>3</v>
      </c>
      <c r="N307" s="185" t="s">
        <v>40</v>
      </c>
      <c r="O307" s="75"/>
      <c r="P307" s="186">
        <f>O307*H307</f>
        <v>0</v>
      </c>
      <c r="Q307" s="186">
        <v>0</v>
      </c>
      <c r="R307" s="186">
        <f>Q307*H307</f>
        <v>0</v>
      </c>
      <c r="S307" s="186">
        <v>0</v>
      </c>
      <c r="T307" s="187">
        <f>S307*H307</f>
        <v>0</v>
      </c>
      <c r="U307" s="41"/>
      <c r="V307" s="41"/>
      <c r="W307" s="41"/>
      <c r="X307" s="41"/>
      <c r="Y307" s="41"/>
      <c r="Z307" s="41"/>
      <c r="AA307" s="41"/>
      <c r="AB307" s="41"/>
      <c r="AC307" s="41"/>
      <c r="AD307" s="41"/>
      <c r="AE307" s="41"/>
      <c r="AR307" s="188" t="s">
        <v>113</v>
      </c>
      <c r="AT307" s="188" t="s">
        <v>331</v>
      </c>
      <c r="AU307" s="188" t="s">
        <v>76</v>
      </c>
      <c r="AY307" s="22" t="s">
        <v>328</v>
      </c>
      <c r="BE307" s="189">
        <f>IF(N307="základní",J307,0)</f>
        <v>0</v>
      </c>
      <c r="BF307" s="189">
        <f>IF(N307="snížená",J307,0)</f>
        <v>0</v>
      </c>
      <c r="BG307" s="189">
        <f>IF(N307="zákl. přenesená",J307,0)</f>
        <v>0</v>
      </c>
      <c r="BH307" s="189">
        <f>IF(N307="sníž. přenesená",J307,0)</f>
        <v>0</v>
      </c>
      <c r="BI307" s="189">
        <f>IF(N307="nulová",J307,0)</f>
        <v>0</v>
      </c>
      <c r="BJ307" s="22" t="s">
        <v>76</v>
      </c>
      <c r="BK307" s="189">
        <f>ROUND(I307*H307,2)</f>
        <v>0</v>
      </c>
      <c r="BL307" s="22" t="s">
        <v>113</v>
      </c>
      <c r="BM307" s="188" t="s">
        <v>1389</v>
      </c>
    </row>
    <row r="308" s="2" customFormat="1">
      <c r="A308" s="41"/>
      <c r="B308" s="42"/>
      <c r="C308" s="41"/>
      <c r="D308" s="190" t="s">
        <v>338</v>
      </c>
      <c r="E308" s="41"/>
      <c r="F308" s="191" t="s">
        <v>8223</v>
      </c>
      <c r="G308" s="41"/>
      <c r="H308" s="41"/>
      <c r="I308" s="192"/>
      <c r="J308" s="41"/>
      <c r="K308" s="41"/>
      <c r="L308" s="42"/>
      <c r="M308" s="193"/>
      <c r="N308" s="194"/>
      <c r="O308" s="75"/>
      <c r="P308" s="75"/>
      <c r="Q308" s="75"/>
      <c r="R308" s="75"/>
      <c r="S308" s="75"/>
      <c r="T308" s="76"/>
      <c r="U308" s="41"/>
      <c r="V308" s="41"/>
      <c r="W308" s="41"/>
      <c r="X308" s="41"/>
      <c r="Y308" s="41"/>
      <c r="Z308" s="41"/>
      <c r="AA308" s="41"/>
      <c r="AB308" s="41"/>
      <c r="AC308" s="41"/>
      <c r="AD308" s="41"/>
      <c r="AE308" s="41"/>
      <c r="AT308" s="22" t="s">
        <v>338</v>
      </c>
      <c r="AU308" s="22" t="s">
        <v>76</v>
      </c>
    </row>
    <row r="309" s="13" customFormat="1">
      <c r="A309" s="13"/>
      <c r="B309" s="201"/>
      <c r="C309" s="13"/>
      <c r="D309" s="195" t="s">
        <v>442</v>
      </c>
      <c r="E309" s="202" t="s">
        <v>3</v>
      </c>
      <c r="F309" s="203" t="s">
        <v>538</v>
      </c>
      <c r="G309" s="13"/>
      <c r="H309" s="204">
        <v>17</v>
      </c>
      <c r="I309" s="205"/>
      <c r="J309" s="13"/>
      <c r="K309" s="13"/>
      <c r="L309" s="201"/>
      <c r="M309" s="206"/>
      <c r="N309" s="207"/>
      <c r="O309" s="207"/>
      <c r="P309" s="207"/>
      <c r="Q309" s="207"/>
      <c r="R309" s="207"/>
      <c r="S309" s="207"/>
      <c r="T309" s="208"/>
      <c r="U309" s="13"/>
      <c r="V309" s="13"/>
      <c r="W309" s="13"/>
      <c r="X309" s="13"/>
      <c r="Y309" s="13"/>
      <c r="Z309" s="13"/>
      <c r="AA309" s="13"/>
      <c r="AB309" s="13"/>
      <c r="AC309" s="13"/>
      <c r="AD309" s="13"/>
      <c r="AE309" s="13"/>
      <c r="AT309" s="202" t="s">
        <v>442</v>
      </c>
      <c r="AU309" s="202" t="s">
        <v>76</v>
      </c>
      <c r="AV309" s="13" t="s">
        <v>79</v>
      </c>
      <c r="AW309" s="13" t="s">
        <v>31</v>
      </c>
      <c r="AX309" s="13" t="s">
        <v>69</v>
      </c>
      <c r="AY309" s="202" t="s">
        <v>328</v>
      </c>
    </row>
    <row r="310" s="14" customFormat="1">
      <c r="A310" s="14"/>
      <c r="B310" s="209"/>
      <c r="C310" s="14"/>
      <c r="D310" s="195" t="s">
        <v>442</v>
      </c>
      <c r="E310" s="210" t="s">
        <v>3</v>
      </c>
      <c r="F310" s="211" t="s">
        <v>452</v>
      </c>
      <c r="G310" s="14"/>
      <c r="H310" s="212">
        <v>17</v>
      </c>
      <c r="I310" s="213"/>
      <c r="J310" s="14"/>
      <c r="K310" s="14"/>
      <c r="L310" s="209"/>
      <c r="M310" s="214"/>
      <c r="N310" s="215"/>
      <c r="O310" s="215"/>
      <c r="P310" s="215"/>
      <c r="Q310" s="215"/>
      <c r="R310" s="215"/>
      <c r="S310" s="215"/>
      <c r="T310" s="216"/>
      <c r="U310" s="14"/>
      <c r="V310" s="14"/>
      <c r="W310" s="14"/>
      <c r="X310" s="14"/>
      <c r="Y310" s="14"/>
      <c r="Z310" s="14"/>
      <c r="AA310" s="14"/>
      <c r="AB310" s="14"/>
      <c r="AC310" s="14"/>
      <c r="AD310" s="14"/>
      <c r="AE310" s="14"/>
      <c r="AT310" s="210" t="s">
        <v>442</v>
      </c>
      <c r="AU310" s="210" t="s">
        <v>76</v>
      </c>
      <c r="AV310" s="14" t="s">
        <v>113</v>
      </c>
      <c r="AW310" s="14" t="s">
        <v>31</v>
      </c>
      <c r="AX310" s="14" t="s">
        <v>76</v>
      </c>
      <c r="AY310" s="210" t="s">
        <v>328</v>
      </c>
    </row>
    <row r="311" s="2" customFormat="1" ht="44.25" customHeight="1">
      <c r="A311" s="41"/>
      <c r="B311" s="176"/>
      <c r="C311" s="177" t="s">
        <v>813</v>
      </c>
      <c r="D311" s="177" t="s">
        <v>331</v>
      </c>
      <c r="E311" s="178" t="s">
        <v>8435</v>
      </c>
      <c r="F311" s="179" t="s">
        <v>8436</v>
      </c>
      <c r="G311" s="180" t="s">
        <v>574</v>
      </c>
      <c r="H311" s="181">
        <v>79</v>
      </c>
      <c r="I311" s="182"/>
      <c r="J311" s="183">
        <f>ROUND(I311*H311,2)</f>
        <v>0</v>
      </c>
      <c r="K311" s="179" t="s">
        <v>335</v>
      </c>
      <c r="L311" s="42"/>
      <c r="M311" s="184" t="s">
        <v>3</v>
      </c>
      <c r="N311" s="185" t="s">
        <v>40</v>
      </c>
      <c r="O311" s="75"/>
      <c r="P311" s="186">
        <f>O311*H311</f>
        <v>0</v>
      </c>
      <c r="Q311" s="186">
        <v>0</v>
      </c>
      <c r="R311" s="186">
        <f>Q311*H311</f>
        <v>0</v>
      </c>
      <c r="S311" s="186">
        <v>0</v>
      </c>
      <c r="T311" s="187">
        <f>S311*H311</f>
        <v>0</v>
      </c>
      <c r="U311" s="41"/>
      <c r="V311" s="41"/>
      <c r="W311" s="41"/>
      <c r="X311" s="41"/>
      <c r="Y311" s="41"/>
      <c r="Z311" s="41"/>
      <c r="AA311" s="41"/>
      <c r="AB311" s="41"/>
      <c r="AC311" s="41"/>
      <c r="AD311" s="41"/>
      <c r="AE311" s="41"/>
      <c r="AR311" s="188" t="s">
        <v>113</v>
      </c>
      <c r="AT311" s="188" t="s">
        <v>331</v>
      </c>
      <c r="AU311" s="188" t="s">
        <v>76</v>
      </c>
      <c r="AY311" s="22" t="s">
        <v>328</v>
      </c>
      <c r="BE311" s="189">
        <f>IF(N311="základní",J311,0)</f>
        <v>0</v>
      </c>
      <c r="BF311" s="189">
        <f>IF(N311="snížená",J311,0)</f>
        <v>0</v>
      </c>
      <c r="BG311" s="189">
        <f>IF(N311="zákl. přenesená",J311,0)</f>
        <v>0</v>
      </c>
      <c r="BH311" s="189">
        <f>IF(N311="sníž. přenesená",J311,0)</f>
        <v>0</v>
      </c>
      <c r="BI311" s="189">
        <f>IF(N311="nulová",J311,0)</f>
        <v>0</v>
      </c>
      <c r="BJ311" s="22" t="s">
        <v>76</v>
      </c>
      <c r="BK311" s="189">
        <f>ROUND(I311*H311,2)</f>
        <v>0</v>
      </c>
      <c r="BL311" s="22" t="s">
        <v>113</v>
      </c>
      <c r="BM311" s="188" t="s">
        <v>1392</v>
      </c>
    </row>
    <row r="312" s="2" customFormat="1">
      <c r="A312" s="41"/>
      <c r="B312" s="42"/>
      <c r="C312" s="41"/>
      <c r="D312" s="190" t="s">
        <v>338</v>
      </c>
      <c r="E312" s="41"/>
      <c r="F312" s="191" t="s">
        <v>8437</v>
      </c>
      <c r="G312" s="41"/>
      <c r="H312" s="41"/>
      <c r="I312" s="192"/>
      <c r="J312" s="41"/>
      <c r="K312" s="41"/>
      <c r="L312" s="42"/>
      <c r="M312" s="193"/>
      <c r="N312" s="194"/>
      <c r="O312" s="75"/>
      <c r="P312" s="75"/>
      <c r="Q312" s="75"/>
      <c r="R312" s="75"/>
      <c r="S312" s="75"/>
      <c r="T312" s="76"/>
      <c r="U312" s="41"/>
      <c r="V312" s="41"/>
      <c r="W312" s="41"/>
      <c r="X312" s="41"/>
      <c r="Y312" s="41"/>
      <c r="Z312" s="41"/>
      <c r="AA312" s="41"/>
      <c r="AB312" s="41"/>
      <c r="AC312" s="41"/>
      <c r="AD312" s="41"/>
      <c r="AE312" s="41"/>
      <c r="AT312" s="22" t="s">
        <v>338</v>
      </c>
      <c r="AU312" s="22" t="s">
        <v>76</v>
      </c>
    </row>
    <row r="313" s="2" customFormat="1" ht="44.25" customHeight="1">
      <c r="A313" s="41"/>
      <c r="B313" s="176"/>
      <c r="C313" s="177" t="s">
        <v>817</v>
      </c>
      <c r="D313" s="177" t="s">
        <v>331</v>
      </c>
      <c r="E313" s="178" t="s">
        <v>8438</v>
      </c>
      <c r="F313" s="179" t="s">
        <v>8439</v>
      </c>
      <c r="G313" s="180" t="s">
        <v>574</v>
      </c>
      <c r="H313" s="181">
        <v>79</v>
      </c>
      <c r="I313" s="182"/>
      <c r="J313" s="183">
        <f>ROUND(I313*H313,2)</f>
        <v>0</v>
      </c>
      <c r="K313" s="179" t="s">
        <v>335</v>
      </c>
      <c r="L313" s="42"/>
      <c r="M313" s="184" t="s">
        <v>3</v>
      </c>
      <c r="N313" s="185" t="s">
        <v>40</v>
      </c>
      <c r="O313" s="75"/>
      <c r="P313" s="186">
        <f>O313*H313</f>
        <v>0</v>
      </c>
      <c r="Q313" s="186">
        <v>0</v>
      </c>
      <c r="R313" s="186">
        <f>Q313*H313</f>
        <v>0</v>
      </c>
      <c r="S313" s="186">
        <v>0</v>
      </c>
      <c r="T313" s="187">
        <f>S313*H313</f>
        <v>0</v>
      </c>
      <c r="U313" s="41"/>
      <c r="V313" s="41"/>
      <c r="W313" s="41"/>
      <c r="X313" s="41"/>
      <c r="Y313" s="41"/>
      <c r="Z313" s="41"/>
      <c r="AA313" s="41"/>
      <c r="AB313" s="41"/>
      <c r="AC313" s="41"/>
      <c r="AD313" s="41"/>
      <c r="AE313" s="41"/>
      <c r="AR313" s="188" t="s">
        <v>113</v>
      </c>
      <c r="AT313" s="188" t="s">
        <v>331</v>
      </c>
      <c r="AU313" s="188" t="s">
        <v>76</v>
      </c>
      <c r="AY313" s="22" t="s">
        <v>328</v>
      </c>
      <c r="BE313" s="189">
        <f>IF(N313="základní",J313,0)</f>
        <v>0</v>
      </c>
      <c r="BF313" s="189">
        <f>IF(N313="snížená",J313,0)</f>
        <v>0</v>
      </c>
      <c r="BG313" s="189">
        <f>IF(N313="zákl. přenesená",J313,0)</f>
        <v>0</v>
      </c>
      <c r="BH313" s="189">
        <f>IF(N313="sníž. přenesená",J313,0)</f>
        <v>0</v>
      </c>
      <c r="BI313" s="189">
        <f>IF(N313="nulová",J313,0)</f>
        <v>0</v>
      </c>
      <c r="BJ313" s="22" t="s">
        <v>76</v>
      </c>
      <c r="BK313" s="189">
        <f>ROUND(I313*H313,2)</f>
        <v>0</v>
      </c>
      <c r="BL313" s="22" t="s">
        <v>113</v>
      </c>
      <c r="BM313" s="188" t="s">
        <v>1395</v>
      </c>
    </row>
    <row r="314" s="2" customFormat="1">
      <c r="A314" s="41"/>
      <c r="B314" s="42"/>
      <c r="C314" s="41"/>
      <c r="D314" s="190" t="s">
        <v>338</v>
      </c>
      <c r="E314" s="41"/>
      <c r="F314" s="191" t="s">
        <v>8440</v>
      </c>
      <c r="G314" s="41"/>
      <c r="H314" s="41"/>
      <c r="I314" s="192"/>
      <c r="J314" s="41"/>
      <c r="K314" s="41"/>
      <c r="L314" s="42"/>
      <c r="M314" s="193"/>
      <c r="N314" s="194"/>
      <c r="O314" s="75"/>
      <c r="P314" s="75"/>
      <c r="Q314" s="75"/>
      <c r="R314" s="75"/>
      <c r="S314" s="75"/>
      <c r="T314" s="76"/>
      <c r="U314" s="41"/>
      <c r="V314" s="41"/>
      <c r="W314" s="41"/>
      <c r="X314" s="41"/>
      <c r="Y314" s="41"/>
      <c r="Z314" s="41"/>
      <c r="AA314" s="41"/>
      <c r="AB314" s="41"/>
      <c r="AC314" s="41"/>
      <c r="AD314" s="41"/>
      <c r="AE314" s="41"/>
      <c r="AT314" s="22" t="s">
        <v>338</v>
      </c>
      <c r="AU314" s="22" t="s">
        <v>76</v>
      </c>
    </row>
    <row r="315" s="2" customFormat="1" ht="21.75" customHeight="1">
      <c r="A315" s="41"/>
      <c r="B315" s="176"/>
      <c r="C315" s="224" t="s">
        <v>821</v>
      </c>
      <c r="D315" s="224" t="s">
        <v>539</v>
      </c>
      <c r="E315" s="225" t="s">
        <v>8988</v>
      </c>
      <c r="F315" s="226" t="s">
        <v>9364</v>
      </c>
      <c r="G315" s="227" t="s">
        <v>574</v>
      </c>
      <c r="H315" s="228">
        <v>12</v>
      </c>
      <c r="I315" s="229"/>
      <c r="J315" s="230">
        <f>ROUND(I315*H315,2)</f>
        <v>0</v>
      </c>
      <c r="K315" s="226" t="s">
        <v>3</v>
      </c>
      <c r="L315" s="231"/>
      <c r="M315" s="232" t="s">
        <v>3</v>
      </c>
      <c r="N315" s="233" t="s">
        <v>40</v>
      </c>
      <c r="O315" s="75"/>
      <c r="P315" s="186">
        <f>O315*H315</f>
        <v>0</v>
      </c>
      <c r="Q315" s="186">
        <v>0</v>
      </c>
      <c r="R315" s="186">
        <f>Q315*H315</f>
        <v>0</v>
      </c>
      <c r="S315" s="186">
        <v>0</v>
      </c>
      <c r="T315" s="187">
        <f>S315*H315</f>
        <v>0</v>
      </c>
      <c r="U315" s="41"/>
      <c r="V315" s="41"/>
      <c r="W315" s="41"/>
      <c r="X315" s="41"/>
      <c r="Y315" s="41"/>
      <c r="Z315" s="41"/>
      <c r="AA315" s="41"/>
      <c r="AB315" s="41"/>
      <c r="AC315" s="41"/>
      <c r="AD315" s="41"/>
      <c r="AE315" s="41"/>
      <c r="AR315" s="188" t="s">
        <v>171</v>
      </c>
      <c r="AT315" s="188" t="s">
        <v>539</v>
      </c>
      <c r="AU315" s="188" t="s">
        <v>76</v>
      </c>
      <c r="AY315" s="22" t="s">
        <v>328</v>
      </c>
      <c r="BE315" s="189">
        <f>IF(N315="základní",J315,0)</f>
        <v>0</v>
      </c>
      <c r="BF315" s="189">
        <f>IF(N315="snížená",J315,0)</f>
        <v>0</v>
      </c>
      <c r="BG315" s="189">
        <f>IF(N315="zákl. přenesená",J315,0)</f>
        <v>0</v>
      </c>
      <c r="BH315" s="189">
        <f>IF(N315="sníž. přenesená",J315,0)</f>
        <v>0</v>
      </c>
      <c r="BI315" s="189">
        <f>IF(N315="nulová",J315,0)</f>
        <v>0</v>
      </c>
      <c r="BJ315" s="22" t="s">
        <v>76</v>
      </c>
      <c r="BK315" s="189">
        <f>ROUND(I315*H315,2)</f>
        <v>0</v>
      </c>
      <c r="BL315" s="22" t="s">
        <v>113</v>
      </c>
      <c r="BM315" s="188" t="s">
        <v>1602</v>
      </c>
    </row>
    <row r="316" s="2" customFormat="1" ht="24.15" customHeight="1">
      <c r="A316" s="41"/>
      <c r="B316" s="176"/>
      <c r="C316" s="224" t="s">
        <v>825</v>
      </c>
      <c r="D316" s="224" t="s">
        <v>539</v>
      </c>
      <c r="E316" s="225" t="s">
        <v>9365</v>
      </c>
      <c r="F316" s="226" t="s">
        <v>9366</v>
      </c>
      <c r="G316" s="227" t="s">
        <v>574</v>
      </c>
      <c r="H316" s="228">
        <v>19</v>
      </c>
      <c r="I316" s="229"/>
      <c r="J316" s="230">
        <f>ROUND(I316*H316,2)</f>
        <v>0</v>
      </c>
      <c r="K316" s="226" t="s">
        <v>3</v>
      </c>
      <c r="L316" s="231"/>
      <c r="M316" s="232" t="s">
        <v>3</v>
      </c>
      <c r="N316" s="233" t="s">
        <v>40</v>
      </c>
      <c r="O316" s="75"/>
      <c r="P316" s="186">
        <f>O316*H316</f>
        <v>0</v>
      </c>
      <c r="Q316" s="186">
        <v>0</v>
      </c>
      <c r="R316" s="186">
        <f>Q316*H316</f>
        <v>0</v>
      </c>
      <c r="S316" s="186">
        <v>0</v>
      </c>
      <c r="T316" s="187">
        <f>S316*H316</f>
        <v>0</v>
      </c>
      <c r="U316" s="41"/>
      <c r="V316" s="41"/>
      <c r="W316" s="41"/>
      <c r="X316" s="41"/>
      <c r="Y316" s="41"/>
      <c r="Z316" s="41"/>
      <c r="AA316" s="41"/>
      <c r="AB316" s="41"/>
      <c r="AC316" s="41"/>
      <c r="AD316" s="41"/>
      <c r="AE316" s="41"/>
      <c r="AR316" s="188" t="s">
        <v>171</v>
      </c>
      <c r="AT316" s="188" t="s">
        <v>539</v>
      </c>
      <c r="AU316" s="188" t="s">
        <v>76</v>
      </c>
      <c r="AY316" s="22" t="s">
        <v>328</v>
      </c>
      <c r="BE316" s="189">
        <f>IF(N316="základní",J316,0)</f>
        <v>0</v>
      </c>
      <c r="BF316" s="189">
        <f>IF(N316="snížená",J316,0)</f>
        <v>0</v>
      </c>
      <c r="BG316" s="189">
        <f>IF(N316="zákl. přenesená",J316,0)</f>
        <v>0</v>
      </c>
      <c r="BH316" s="189">
        <f>IF(N316="sníž. přenesená",J316,0)</f>
        <v>0</v>
      </c>
      <c r="BI316" s="189">
        <f>IF(N316="nulová",J316,0)</f>
        <v>0</v>
      </c>
      <c r="BJ316" s="22" t="s">
        <v>76</v>
      </c>
      <c r="BK316" s="189">
        <f>ROUND(I316*H316,2)</f>
        <v>0</v>
      </c>
      <c r="BL316" s="22" t="s">
        <v>113</v>
      </c>
      <c r="BM316" s="188" t="s">
        <v>1605</v>
      </c>
    </row>
    <row r="317" s="2" customFormat="1" ht="16.5" customHeight="1">
      <c r="A317" s="41"/>
      <c r="B317" s="176"/>
      <c r="C317" s="224" t="s">
        <v>830</v>
      </c>
      <c r="D317" s="224" t="s">
        <v>539</v>
      </c>
      <c r="E317" s="225" t="s">
        <v>8992</v>
      </c>
      <c r="F317" s="226" t="s">
        <v>9367</v>
      </c>
      <c r="G317" s="227" t="s">
        <v>574</v>
      </c>
      <c r="H317" s="228">
        <v>13</v>
      </c>
      <c r="I317" s="229"/>
      <c r="J317" s="230">
        <f>ROUND(I317*H317,2)</f>
        <v>0</v>
      </c>
      <c r="K317" s="226" t="s">
        <v>3</v>
      </c>
      <c r="L317" s="231"/>
      <c r="M317" s="232" t="s">
        <v>3</v>
      </c>
      <c r="N317" s="233" t="s">
        <v>40</v>
      </c>
      <c r="O317" s="75"/>
      <c r="P317" s="186">
        <f>O317*H317</f>
        <v>0</v>
      </c>
      <c r="Q317" s="186">
        <v>0</v>
      </c>
      <c r="R317" s="186">
        <f>Q317*H317</f>
        <v>0</v>
      </c>
      <c r="S317" s="186">
        <v>0</v>
      </c>
      <c r="T317" s="187">
        <f>S317*H317</f>
        <v>0</v>
      </c>
      <c r="U317" s="41"/>
      <c r="V317" s="41"/>
      <c r="W317" s="41"/>
      <c r="X317" s="41"/>
      <c r="Y317" s="41"/>
      <c r="Z317" s="41"/>
      <c r="AA317" s="41"/>
      <c r="AB317" s="41"/>
      <c r="AC317" s="41"/>
      <c r="AD317" s="41"/>
      <c r="AE317" s="41"/>
      <c r="AR317" s="188" t="s">
        <v>171</v>
      </c>
      <c r="AT317" s="188" t="s">
        <v>539</v>
      </c>
      <c r="AU317" s="188" t="s">
        <v>76</v>
      </c>
      <c r="AY317" s="22" t="s">
        <v>328</v>
      </c>
      <c r="BE317" s="189">
        <f>IF(N317="základní",J317,0)</f>
        <v>0</v>
      </c>
      <c r="BF317" s="189">
        <f>IF(N317="snížená",J317,0)</f>
        <v>0</v>
      </c>
      <c r="BG317" s="189">
        <f>IF(N317="zákl. přenesená",J317,0)</f>
        <v>0</v>
      </c>
      <c r="BH317" s="189">
        <f>IF(N317="sníž. přenesená",J317,0)</f>
        <v>0</v>
      </c>
      <c r="BI317" s="189">
        <f>IF(N317="nulová",J317,0)</f>
        <v>0</v>
      </c>
      <c r="BJ317" s="22" t="s">
        <v>76</v>
      </c>
      <c r="BK317" s="189">
        <f>ROUND(I317*H317,2)</f>
        <v>0</v>
      </c>
      <c r="BL317" s="22" t="s">
        <v>113</v>
      </c>
      <c r="BM317" s="188" t="s">
        <v>1608</v>
      </c>
    </row>
    <row r="318" s="2" customFormat="1" ht="16.5" customHeight="1">
      <c r="A318" s="41"/>
      <c r="B318" s="176"/>
      <c r="C318" s="224" t="s">
        <v>835</v>
      </c>
      <c r="D318" s="224" t="s">
        <v>539</v>
      </c>
      <c r="E318" s="225" t="s">
        <v>8994</v>
      </c>
      <c r="F318" s="226" t="s">
        <v>9368</v>
      </c>
      <c r="G318" s="227" t="s">
        <v>574</v>
      </c>
      <c r="H318" s="228">
        <v>10</v>
      </c>
      <c r="I318" s="229"/>
      <c r="J318" s="230">
        <f>ROUND(I318*H318,2)</f>
        <v>0</v>
      </c>
      <c r="K318" s="226" t="s">
        <v>3</v>
      </c>
      <c r="L318" s="231"/>
      <c r="M318" s="232" t="s">
        <v>3</v>
      </c>
      <c r="N318" s="233" t="s">
        <v>40</v>
      </c>
      <c r="O318" s="75"/>
      <c r="P318" s="186">
        <f>O318*H318</f>
        <v>0</v>
      </c>
      <c r="Q318" s="186">
        <v>0</v>
      </c>
      <c r="R318" s="186">
        <f>Q318*H318</f>
        <v>0</v>
      </c>
      <c r="S318" s="186">
        <v>0</v>
      </c>
      <c r="T318" s="187">
        <f>S318*H318</f>
        <v>0</v>
      </c>
      <c r="U318" s="41"/>
      <c r="V318" s="41"/>
      <c r="W318" s="41"/>
      <c r="X318" s="41"/>
      <c r="Y318" s="41"/>
      <c r="Z318" s="41"/>
      <c r="AA318" s="41"/>
      <c r="AB318" s="41"/>
      <c r="AC318" s="41"/>
      <c r="AD318" s="41"/>
      <c r="AE318" s="41"/>
      <c r="AR318" s="188" t="s">
        <v>171</v>
      </c>
      <c r="AT318" s="188" t="s">
        <v>539</v>
      </c>
      <c r="AU318" s="188" t="s">
        <v>76</v>
      </c>
      <c r="AY318" s="22" t="s">
        <v>328</v>
      </c>
      <c r="BE318" s="189">
        <f>IF(N318="základní",J318,0)</f>
        <v>0</v>
      </c>
      <c r="BF318" s="189">
        <f>IF(N318="snížená",J318,0)</f>
        <v>0</v>
      </c>
      <c r="BG318" s="189">
        <f>IF(N318="zákl. přenesená",J318,0)</f>
        <v>0</v>
      </c>
      <c r="BH318" s="189">
        <f>IF(N318="sníž. přenesená",J318,0)</f>
        <v>0</v>
      </c>
      <c r="BI318" s="189">
        <f>IF(N318="nulová",J318,0)</f>
        <v>0</v>
      </c>
      <c r="BJ318" s="22" t="s">
        <v>76</v>
      </c>
      <c r="BK318" s="189">
        <f>ROUND(I318*H318,2)</f>
        <v>0</v>
      </c>
      <c r="BL318" s="22" t="s">
        <v>113</v>
      </c>
      <c r="BM318" s="188" t="s">
        <v>1611</v>
      </c>
    </row>
    <row r="319" s="2" customFormat="1" ht="21.75" customHeight="1">
      <c r="A319" s="41"/>
      <c r="B319" s="176"/>
      <c r="C319" s="224" t="s">
        <v>840</v>
      </c>
      <c r="D319" s="224" t="s">
        <v>539</v>
      </c>
      <c r="E319" s="225" t="s">
        <v>9369</v>
      </c>
      <c r="F319" s="226" t="s">
        <v>9370</v>
      </c>
      <c r="G319" s="227" t="s">
        <v>574</v>
      </c>
      <c r="H319" s="228">
        <v>5</v>
      </c>
      <c r="I319" s="229"/>
      <c r="J319" s="230">
        <f>ROUND(I319*H319,2)</f>
        <v>0</v>
      </c>
      <c r="K319" s="226" t="s">
        <v>3</v>
      </c>
      <c r="L319" s="231"/>
      <c r="M319" s="232" t="s">
        <v>3</v>
      </c>
      <c r="N319" s="233" t="s">
        <v>40</v>
      </c>
      <c r="O319" s="75"/>
      <c r="P319" s="186">
        <f>O319*H319</f>
        <v>0</v>
      </c>
      <c r="Q319" s="186">
        <v>0</v>
      </c>
      <c r="R319" s="186">
        <f>Q319*H319</f>
        <v>0</v>
      </c>
      <c r="S319" s="186">
        <v>0</v>
      </c>
      <c r="T319" s="187">
        <f>S319*H319</f>
        <v>0</v>
      </c>
      <c r="U319" s="41"/>
      <c r="V319" s="41"/>
      <c r="W319" s="41"/>
      <c r="X319" s="41"/>
      <c r="Y319" s="41"/>
      <c r="Z319" s="41"/>
      <c r="AA319" s="41"/>
      <c r="AB319" s="41"/>
      <c r="AC319" s="41"/>
      <c r="AD319" s="41"/>
      <c r="AE319" s="41"/>
      <c r="AR319" s="188" t="s">
        <v>171</v>
      </c>
      <c r="AT319" s="188" t="s">
        <v>539</v>
      </c>
      <c r="AU319" s="188" t="s">
        <v>76</v>
      </c>
      <c r="AY319" s="22" t="s">
        <v>328</v>
      </c>
      <c r="BE319" s="189">
        <f>IF(N319="základní",J319,0)</f>
        <v>0</v>
      </c>
      <c r="BF319" s="189">
        <f>IF(N319="snížená",J319,0)</f>
        <v>0</v>
      </c>
      <c r="BG319" s="189">
        <f>IF(N319="zákl. přenesená",J319,0)</f>
        <v>0</v>
      </c>
      <c r="BH319" s="189">
        <f>IF(N319="sníž. přenesená",J319,0)</f>
        <v>0</v>
      </c>
      <c r="BI319" s="189">
        <f>IF(N319="nulová",J319,0)</f>
        <v>0</v>
      </c>
      <c r="BJ319" s="22" t="s">
        <v>76</v>
      </c>
      <c r="BK319" s="189">
        <f>ROUND(I319*H319,2)</f>
        <v>0</v>
      </c>
      <c r="BL319" s="22" t="s">
        <v>113</v>
      </c>
      <c r="BM319" s="188" t="s">
        <v>1614</v>
      </c>
    </row>
    <row r="320" s="2" customFormat="1" ht="21.75" customHeight="1">
      <c r="A320" s="41"/>
      <c r="B320" s="176"/>
      <c r="C320" s="224" t="s">
        <v>845</v>
      </c>
      <c r="D320" s="224" t="s">
        <v>539</v>
      </c>
      <c r="E320" s="225" t="s">
        <v>9000</v>
      </c>
      <c r="F320" s="226" t="s">
        <v>9371</v>
      </c>
      <c r="G320" s="227" t="s">
        <v>574</v>
      </c>
      <c r="H320" s="228">
        <v>11</v>
      </c>
      <c r="I320" s="229"/>
      <c r="J320" s="230">
        <f>ROUND(I320*H320,2)</f>
        <v>0</v>
      </c>
      <c r="K320" s="226" t="s">
        <v>3</v>
      </c>
      <c r="L320" s="231"/>
      <c r="M320" s="232" t="s">
        <v>3</v>
      </c>
      <c r="N320" s="233" t="s">
        <v>40</v>
      </c>
      <c r="O320" s="75"/>
      <c r="P320" s="186">
        <f>O320*H320</f>
        <v>0</v>
      </c>
      <c r="Q320" s="186">
        <v>0</v>
      </c>
      <c r="R320" s="186">
        <f>Q320*H320</f>
        <v>0</v>
      </c>
      <c r="S320" s="186">
        <v>0</v>
      </c>
      <c r="T320" s="187">
        <f>S320*H320</f>
        <v>0</v>
      </c>
      <c r="U320" s="41"/>
      <c r="V320" s="41"/>
      <c r="W320" s="41"/>
      <c r="X320" s="41"/>
      <c r="Y320" s="41"/>
      <c r="Z320" s="41"/>
      <c r="AA320" s="41"/>
      <c r="AB320" s="41"/>
      <c r="AC320" s="41"/>
      <c r="AD320" s="41"/>
      <c r="AE320" s="41"/>
      <c r="AR320" s="188" t="s">
        <v>171</v>
      </c>
      <c r="AT320" s="188" t="s">
        <v>539</v>
      </c>
      <c r="AU320" s="188" t="s">
        <v>76</v>
      </c>
      <c r="AY320" s="22" t="s">
        <v>328</v>
      </c>
      <c r="BE320" s="189">
        <f>IF(N320="základní",J320,0)</f>
        <v>0</v>
      </c>
      <c r="BF320" s="189">
        <f>IF(N320="snížená",J320,0)</f>
        <v>0</v>
      </c>
      <c r="BG320" s="189">
        <f>IF(N320="zákl. přenesená",J320,0)</f>
        <v>0</v>
      </c>
      <c r="BH320" s="189">
        <f>IF(N320="sníž. přenesená",J320,0)</f>
        <v>0</v>
      </c>
      <c r="BI320" s="189">
        <f>IF(N320="nulová",J320,0)</f>
        <v>0</v>
      </c>
      <c r="BJ320" s="22" t="s">
        <v>76</v>
      </c>
      <c r="BK320" s="189">
        <f>ROUND(I320*H320,2)</f>
        <v>0</v>
      </c>
      <c r="BL320" s="22" t="s">
        <v>113</v>
      </c>
      <c r="BM320" s="188" t="s">
        <v>1618</v>
      </c>
    </row>
    <row r="321" s="2" customFormat="1" ht="24.15" customHeight="1">
      <c r="A321" s="41"/>
      <c r="B321" s="176"/>
      <c r="C321" s="224" t="s">
        <v>850</v>
      </c>
      <c r="D321" s="224" t="s">
        <v>539</v>
      </c>
      <c r="E321" s="225" t="s">
        <v>9004</v>
      </c>
      <c r="F321" s="226" t="s">
        <v>9372</v>
      </c>
      <c r="G321" s="227" t="s">
        <v>574</v>
      </c>
      <c r="H321" s="228">
        <v>9</v>
      </c>
      <c r="I321" s="229"/>
      <c r="J321" s="230">
        <f>ROUND(I321*H321,2)</f>
        <v>0</v>
      </c>
      <c r="K321" s="226" t="s">
        <v>3</v>
      </c>
      <c r="L321" s="231"/>
      <c r="M321" s="232" t="s">
        <v>3</v>
      </c>
      <c r="N321" s="233" t="s">
        <v>40</v>
      </c>
      <c r="O321" s="75"/>
      <c r="P321" s="186">
        <f>O321*H321</f>
        <v>0</v>
      </c>
      <c r="Q321" s="186">
        <v>0</v>
      </c>
      <c r="R321" s="186">
        <f>Q321*H321</f>
        <v>0</v>
      </c>
      <c r="S321" s="186">
        <v>0</v>
      </c>
      <c r="T321" s="187">
        <f>S321*H321</f>
        <v>0</v>
      </c>
      <c r="U321" s="41"/>
      <c r="V321" s="41"/>
      <c r="W321" s="41"/>
      <c r="X321" s="41"/>
      <c r="Y321" s="41"/>
      <c r="Z321" s="41"/>
      <c r="AA321" s="41"/>
      <c r="AB321" s="41"/>
      <c r="AC321" s="41"/>
      <c r="AD321" s="41"/>
      <c r="AE321" s="41"/>
      <c r="AR321" s="188" t="s">
        <v>171</v>
      </c>
      <c r="AT321" s="188" t="s">
        <v>539</v>
      </c>
      <c r="AU321" s="188" t="s">
        <v>76</v>
      </c>
      <c r="AY321" s="22" t="s">
        <v>328</v>
      </c>
      <c r="BE321" s="189">
        <f>IF(N321="základní",J321,0)</f>
        <v>0</v>
      </c>
      <c r="BF321" s="189">
        <f>IF(N321="snížená",J321,0)</f>
        <v>0</v>
      </c>
      <c r="BG321" s="189">
        <f>IF(N321="zákl. přenesená",J321,0)</f>
        <v>0</v>
      </c>
      <c r="BH321" s="189">
        <f>IF(N321="sníž. přenesená",J321,0)</f>
        <v>0</v>
      </c>
      <c r="BI321" s="189">
        <f>IF(N321="nulová",J321,0)</f>
        <v>0</v>
      </c>
      <c r="BJ321" s="22" t="s">
        <v>76</v>
      </c>
      <c r="BK321" s="189">
        <f>ROUND(I321*H321,2)</f>
        <v>0</v>
      </c>
      <c r="BL321" s="22" t="s">
        <v>113</v>
      </c>
      <c r="BM321" s="188" t="s">
        <v>1621</v>
      </c>
    </row>
    <row r="322" s="2" customFormat="1" ht="44.25" customHeight="1">
      <c r="A322" s="41"/>
      <c r="B322" s="176"/>
      <c r="C322" s="177" t="s">
        <v>855</v>
      </c>
      <c r="D322" s="177" t="s">
        <v>331</v>
      </c>
      <c r="E322" s="178" t="s">
        <v>9373</v>
      </c>
      <c r="F322" s="179" t="s">
        <v>9374</v>
      </c>
      <c r="G322" s="180" t="s">
        <v>439</v>
      </c>
      <c r="H322" s="181">
        <v>1</v>
      </c>
      <c r="I322" s="182"/>
      <c r="J322" s="183">
        <f>ROUND(I322*H322,2)</f>
        <v>0</v>
      </c>
      <c r="K322" s="179" t="s">
        <v>335</v>
      </c>
      <c r="L322" s="42"/>
      <c r="M322" s="184" t="s">
        <v>3</v>
      </c>
      <c r="N322" s="185" t="s">
        <v>40</v>
      </c>
      <c r="O322" s="75"/>
      <c r="P322" s="186">
        <f>O322*H322</f>
        <v>0</v>
      </c>
      <c r="Q322" s="186">
        <v>0</v>
      </c>
      <c r="R322" s="186">
        <f>Q322*H322</f>
        <v>0</v>
      </c>
      <c r="S322" s="186">
        <v>0</v>
      </c>
      <c r="T322" s="187">
        <f>S322*H322</f>
        <v>0</v>
      </c>
      <c r="U322" s="41"/>
      <c r="V322" s="41"/>
      <c r="W322" s="41"/>
      <c r="X322" s="41"/>
      <c r="Y322" s="41"/>
      <c r="Z322" s="41"/>
      <c r="AA322" s="41"/>
      <c r="AB322" s="41"/>
      <c r="AC322" s="41"/>
      <c r="AD322" s="41"/>
      <c r="AE322" s="41"/>
      <c r="AR322" s="188" t="s">
        <v>113</v>
      </c>
      <c r="AT322" s="188" t="s">
        <v>331</v>
      </c>
      <c r="AU322" s="188" t="s">
        <v>76</v>
      </c>
      <c r="AY322" s="22" t="s">
        <v>328</v>
      </c>
      <c r="BE322" s="189">
        <f>IF(N322="základní",J322,0)</f>
        <v>0</v>
      </c>
      <c r="BF322" s="189">
        <f>IF(N322="snížená",J322,0)</f>
        <v>0</v>
      </c>
      <c r="BG322" s="189">
        <f>IF(N322="zákl. přenesená",J322,0)</f>
        <v>0</v>
      </c>
      <c r="BH322" s="189">
        <f>IF(N322="sníž. přenesená",J322,0)</f>
        <v>0</v>
      </c>
      <c r="BI322" s="189">
        <f>IF(N322="nulová",J322,0)</f>
        <v>0</v>
      </c>
      <c r="BJ322" s="22" t="s">
        <v>76</v>
      </c>
      <c r="BK322" s="189">
        <f>ROUND(I322*H322,2)</f>
        <v>0</v>
      </c>
      <c r="BL322" s="22" t="s">
        <v>113</v>
      </c>
      <c r="BM322" s="188" t="s">
        <v>1624</v>
      </c>
    </row>
    <row r="323" s="2" customFormat="1">
      <c r="A323" s="41"/>
      <c r="B323" s="42"/>
      <c r="C323" s="41"/>
      <c r="D323" s="190" t="s">
        <v>338</v>
      </c>
      <c r="E323" s="41"/>
      <c r="F323" s="191" t="s">
        <v>9375</v>
      </c>
      <c r="G323" s="41"/>
      <c r="H323" s="41"/>
      <c r="I323" s="192"/>
      <c r="J323" s="41"/>
      <c r="K323" s="41"/>
      <c r="L323" s="42"/>
      <c r="M323" s="193"/>
      <c r="N323" s="194"/>
      <c r="O323" s="75"/>
      <c r="P323" s="75"/>
      <c r="Q323" s="75"/>
      <c r="R323" s="75"/>
      <c r="S323" s="75"/>
      <c r="T323" s="76"/>
      <c r="U323" s="41"/>
      <c r="V323" s="41"/>
      <c r="W323" s="41"/>
      <c r="X323" s="41"/>
      <c r="Y323" s="41"/>
      <c r="Z323" s="41"/>
      <c r="AA323" s="41"/>
      <c r="AB323" s="41"/>
      <c r="AC323" s="41"/>
      <c r="AD323" s="41"/>
      <c r="AE323" s="41"/>
      <c r="AT323" s="22" t="s">
        <v>338</v>
      </c>
      <c r="AU323" s="22" t="s">
        <v>76</v>
      </c>
    </row>
    <row r="324" s="2" customFormat="1" ht="37.8" customHeight="1">
      <c r="A324" s="41"/>
      <c r="B324" s="176"/>
      <c r="C324" s="177" t="s">
        <v>862</v>
      </c>
      <c r="D324" s="177" t="s">
        <v>331</v>
      </c>
      <c r="E324" s="178" t="s">
        <v>8229</v>
      </c>
      <c r="F324" s="179" t="s">
        <v>8230</v>
      </c>
      <c r="G324" s="180" t="s">
        <v>574</v>
      </c>
      <c r="H324" s="181">
        <v>7</v>
      </c>
      <c r="I324" s="182"/>
      <c r="J324" s="183">
        <f>ROUND(I324*H324,2)</f>
        <v>0</v>
      </c>
      <c r="K324" s="179" t="s">
        <v>335</v>
      </c>
      <c r="L324" s="42"/>
      <c r="M324" s="184" t="s">
        <v>3</v>
      </c>
      <c r="N324" s="185" t="s">
        <v>40</v>
      </c>
      <c r="O324" s="75"/>
      <c r="P324" s="186">
        <f>O324*H324</f>
        <v>0</v>
      </c>
      <c r="Q324" s="186">
        <v>0</v>
      </c>
      <c r="R324" s="186">
        <f>Q324*H324</f>
        <v>0</v>
      </c>
      <c r="S324" s="186">
        <v>0</v>
      </c>
      <c r="T324" s="187">
        <f>S324*H324</f>
        <v>0</v>
      </c>
      <c r="U324" s="41"/>
      <c r="V324" s="41"/>
      <c r="W324" s="41"/>
      <c r="X324" s="41"/>
      <c r="Y324" s="41"/>
      <c r="Z324" s="41"/>
      <c r="AA324" s="41"/>
      <c r="AB324" s="41"/>
      <c r="AC324" s="41"/>
      <c r="AD324" s="41"/>
      <c r="AE324" s="41"/>
      <c r="AR324" s="188" t="s">
        <v>113</v>
      </c>
      <c r="AT324" s="188" t="s">
        <v>331</v>
      </c>
      <c r="AU324" s="188" t="s">
        <v>76</v>
      </c>
      <c r="AY324" s="22" t="s">
        <v>328</v>
      </c>
      <c r="BE324" s="189">
        <f>IF(N324="základní",J324,0)</f>
        <v>0</v>
      </c>
      <c r="BF324" s="189">
        <f>IF(N324="snížená",J324,0)</f>
        <v>0</v>
      </c>
      <c r="BG324" s="189">
        <f>IF(N324="zákl. přenesená",J324,0)</f>
        <v>0</v>
      </c>
      <c r="BH324" s="189">
        <f>IF(N324="sníž. přenesená",J324,0)</f>
        <v>0</v>
      </c>
      <c r="BI324" s="189">
        <f>IF(N324="nulová",J324,0)</f>
        <v>0</v>
      </c>
      <c r="BJ324" s="22" t="s">
        <v>76</v>
      </c>
      <c r="BK324" s="189">
        <f>ROUND(I324*H324,2)</f>
        <v>0</v>
      </c>
      <c r="BL324" s="22" t="s">
        <v>113</v>
      </c>
      <c r="BM324" s="188" t="s">
        <v>1627</v>
      </c>
    </row>
    <row r="325" s="2" customFormat="1">
      <c r="A325" s="41"/>
      <c r="B325" s="42"/>
      <c r="C325" s="41"/>
      <c r="D325" s="190" t="s">
        <v>338</v>
      </c>
      <c r="E325" s="41"/>
      <c r="F325" s="191" t="s">
        <v>8231</v>
      </c>
      <c r="G325" s="41"/>
      <c r="H325" s="41"/>
      <c r="I325" s="192"/>
      <c r="J325" s="41"/>
      <c r="K325" s="41"/>
      <c r="L325" s="42"/>
      <c r="M325" s="193"/>
      <c r="N325" s="194"/>
      <c r="O325" s="75"/>
      <c r="P325" s="75"/>
      <c r="Q325" s="75"/>
      <c r="R325" s="75"/>
      <c r="S325" s="75"/>
      <c r="T325" s="76"/>
      <c r="U325" s="41"/>
      <c r="V325" s="41"/>
      <c r="W325" s="41"/>
      <c r="X325" s="41"/>
      <c r="Y325" s="41"/>
      <c r="Z325" s="41"/>
      <c r="AA325" s="41"/>
      <c r="AB325" s="41"/>
      <c r="AC325" s="41"/>
      <c r="AD325" s="41"/>
      <c r="AE325" s="41"/>
      <c r="AT325" s="22" t="s">
        <v>338</v>
      </c>
      <c r="AU325" s="22" t="s">
        <v>76</v>
      </c>
    </row>
    <row r="326" s="2" customFormat="1">
      <c r="A326" s="41"/>
      <c r="B326" s="42"/>
      <c r="C326" s="41"/>
      <c r="D326" s="195" t="s">
        <v>340</v>
      </c>
      <c r="E326" s="41"/>
      <c r="F326" s="196" t="s">
        <v>9376</v>
      </c>
      <c r="G326" s="41"/>
      <c r="H326" s="41"/>
      <c r="I326" s="192"/>
      <c r="J326" s="41"/>
      <c r="K326" s="41"/>
      <c r="L326" s="42"/>
      <c r="M326" s="193"/>
      <c r="N326" s="194"/>
      <c r="O326" s="75"/>
      <c r="P326" s="75"/>
      <c r="Q326" s="75"/>
      <c r="R326" s="75"/>
      <c r="S326" s="75"/>
      <c r="T326" s="76"/>
      <c r="U326" s="41"/>
      <c r="V326" s="41"/>
      <c r="W326" s="41"/>
      <c r="X326" s="41"/>
      <c r="Y326" s="41"/>
      <c r="Z326" s="41"/>
      <c r="AA326" s="41"/>
      <c r="AB326" s="41"/>
      <c r="AC326" s="41"/>
      <c r="AD326" s="41"/>
      <c r="AE326" s="41"/>
      <c r="AT326" s="22" t="s">
        <v>340</v>
      </c>
      <c r="AU326" s="22" t="s">
        <v>76</v>
      </c>
    </row>
    <row r="327" s="2" customFormat="1" ht="24.15" customHeight="1">
      <c r="A327" s="41"/>
      <c r="B327" s="176"/>
      <c r="C327" s="177" t="s">
        <v>174</v>
      </c>
      <c r="D327" s="177" t="s">
        <v>331</v>
      </c>
      <c r="E327" s="178" t="s">
        <v>8465</v>
      </c>
      <c r="F327" s="179" t="s">
        <v>8466</v>
      </c>
      <c r="G327" s="180" t="s">
        <v>574</v>
      </c>
      <c r="H327" s="181">
        <v>39</v>
      </c>
      <c r="I327" s="182"/>
      <c r="J327" s="183">
        <f>ROUND(I327*H327,2)</f>
        <v>0</v>
      </c>
      <c r="K327" s="179" t="s">
        <v>335</v>
      </c>
      <c r="L327" s="42"/>
      <c r="M327" s="184" t="s">
        <v>3</v>
      </c>
      <c r="N327" s="185" t="s">
        <v>40</v>
      </c>
      <c r="O327" s="75"/>
      <c r="P327" s="186">
        <f>O327*H327</f>
        <v>0</v>
      </c>
      <c r="Q327" s="186">
        <v>0</v>
      </c>
      <c r="R327" s="186">
        <f>Q327*H327</f>
        <v>0</v>
      </c>
      <c r="S327" s="186">
        <v>0</v>
      </c>
      <c r="T327" s="187">
        <f>S327*H327</f>
        <v>0</v>
      </c>
      <c r="U327" s="41"/>
      <c r="V327" s="41"/>
      <c r="W327" s="41"/>
      <c r="X327" s="41"/>
      <c r="Y327" s="41"/>
      <c r="Z327" s="41"/>
      <c r="AA327" s="41"/>
      <c r="AB327" s="41"/>
      <c r="AC327" s="41"/>
      <c r="AD327" s="41"/>
      <c r="AE327" s="41"/>
      <c r="AR327" s="188" t="s">
        <v>113</v>
      </c>
      <c r="AT327" s="188" t="s">
        <v>331</v>
      </c>
      <c r="AU327" s="188" t="s">
        <v>76</v>
      </c>
      <c r="AY327" s="22" t="s">
        <v>328</v>
      </c>
      <c r="BE327" s="189">
        <f>IF(N327="základní",J327,0)</f>
        <v>0</v>
      </c>
      <c r="BF327" s="189">
        <f>IF(N327="snížená",J327,0)</f>
        <v>0</v>
      </c>
      <c r="BG327" s="189">
        <f>IF(N327="zákl. přenesená",J327,0)</f>
        <v>0</v>
      </c>
      <c r="BH327" s="189">
        <f>IF(N327="sníž. přenesená",J327,0)</f>
        <v>0</v>
      </c>
      <c r="BI327" s="189">
        <f>IF(N327="nulová",J327,0)</f>
        <v>0</v>
      </c>
      <c r="BJ327" s="22" t="s">
        <v>76</v>
      </c>
      <c r="BK327" s="189">
        <f>ROUND(I327*H327,2)</f>
        <v>0</v>
      </c>
      <c r="BL327" s="22" t="s">
        <v>113</v>
      </c>
      <c r="BM327" s="188" t="s">
        <v>1630</v>
      </c>
    </row>
    <row r="328" s="2" customFormat="1">
      <c r="A328" s="41"/>
      <c r="B328" s="42"/>
      <c r="C328" s="41"/>
      <c r="D328" s="190" t="s">
        <v>338</v>
      </c>
      <c r="E328" s="41"/>
      <c r="F328" s="191" t="s">
        <v>8467</v>
      </c>
      <c r="G328" s="41"/>
      <c r="H328" s="41"/>
      <c r="I328" s="192"/>
      <c r="J328" s="41"/>
      <c r="K328" s="41"/>
      <c r="L328" s="42"/>
      <c r="M328" s="193"/>
      <c r="N328" s="194"/>
      <c r="O328" s="75"/>
      <c r="P328" s="75"/>
      <c r="Q328" s="75"/>
      <c r="R328" s="75"/>
      <c r="S328" s="75"/>
      <c r="T328" s="76"/>
      <c r="U328" s="41"/>
      <c r="V328" s="41"/>
      <c r="W328" s="41"/>
      <c r="X328" s="41"/>
      <c r="Y328" s="41"/>
      <c r="Z328" s="41"/>
      <c r="AA328" s="41"/>
      <c r="AB328" s="41"/>
      <c r="AC328" s="41"/>
      <c r="AD328" s="41"/>
      <c r="AE328" s="41"/>
      <c r="AT328" s="22" t="s">
        <v>338</v>
      </c>
      <c r="AU328" s="22" t="s">
        <v>76</v>
      </c>
    </row>
    <row r="329" s="2" customFormat="1" ht="16.5" customHeight="1">
      <c r="A329" s="41"/>
      <c r="B329" s="176"/>
      <c r="C329" s="224" t="s">
        <v>177</v>
      </c>
      <c r="D329" s="224" t="s">
        <v>539</v>
      </c>
      <c r="E329" s="225" t="s">
        <v>9010</v>
      </c>
      <c r="F329" s="226" t="s">
        <v>9377</v>
      </c>
      <c r="G329" s="227" t="s">
        <v>574</v>
      </c>
      <c r="H329" s="228">
        <v>9</v>
      </c>
      <c r="I329" s="229"/>
      <c r="J329" s="230">
        <f>ROUND(I329*H329,2)</f>
        <v>0</v>
      </c>
      <c r="K329" s="226" t="s">
        <v>3</v>
      </c>
      <c r="L329" s="231"/>
      <c r="M329" s="232" t="s">
        <v>3</v>
      </c>
      <c r="N329" s="233" t="s">
        <v>40</v>
      </c>
      <c r="O329" s="75"/>
      <c r="P329" s="186">
        <f>O329*H329</f>
        <v>0</v>
      </c>
      <c r="Q329" s="186">
        <v>0</v>
      </c>
      <c r="R329" s="186">
        <f>Q329*H329</f>
        <v>0</v>
      </c>
      <c r="S329" s="186">
        <v>0</v>
      </c>
      <c r="T329" s="187">
        <f>S329*H329</f>
        <v>0</v>
      </c>
      <c r="U329" s="41"/>
      <c r="V329" s="41"/>
      <c r="W329" s="41"/>
      <c r="X329" s="41"/>
      <c r="Y329" s="41"/>
      <c r="Z329" s="41"/>
      <c r="AA329" s="41"/>
      <c r="AB329" s="41"/>
      <c r="AC329" s="41"/>
      <c r="AD329" s="41"/>
      <c r="AE329" s="41"/>
      <c r="AR329" s="188" t="s">
        <v>171</v>
      </c>
      <c r="AT329" s="188" t="s">
        <v>539</v>
      </c>
      <c r="AU329" s="188" t="s">
        <v>76</v>
      </c>
      <c r="AY329" s="22" t="s">
        <v>328</v>
      </c>
      <c r="BE329" s="189">
        <f>IF(N329="základní",J329,0)</f>
        <v>0</v>
      </c>
      <c r="BF329" s="189">
        <f>IF(N329="snížená",J329,0)</f>
        <v>0</v>
      </c>
      <c r="BG329" s="189">
        <f>IF(N329="zákl. přenesená",J329,0)</f>
        <v>0</v>
      </c>
      <c r="BH329" s="189">
        <f>IF(N329="sníž. přenesená",J329,0)</f>
        <v>0</v>
      </c>
      <c r="BI329" s="189">
        <f>IF(N329="nulová",J329,0)</f>
        <v>0</v>
      </c>
      <c r="BJ329" s="22" t="s">
        <v>76</v>
      </c>
      <c r="BK329" s="189">
        <f>ROUND(I329*H329,2)</f>
        <v>0</v>
      </c>
      <c r="BL329" s="22" t="s">
        <v>113</v>
      </c>
      <c r="BM329" s="188" t="s">
        <v>1634</v>
      </c>
    </row>
    <row r="330" s="2" customFormat="1" ht="16.5" customHeight="1">
      <c r="A330" s="41"/>
      <c r="B330" s="176"/>
      <c r="C330" s="224" t="s">
        <v>180</v>
      </c>
      <c r="D330" s="224" t="s">
        <v>539</v>
      </c>
      <c r="E330" s="225" t="s">
        <v>9378</v>
      </c>
      <c r="F330" s="226" t="s">
        <v>9379</v>
      </c>
      <c r="G330" s="227" t="s">
        <v>574</v>
      </c>
      <c r="H330" s="228">
        <v>30</v>
      </c>
      <c r="I330" s="229"/>
      <c r="J330" s="230">
        <f>ROUND(I330*H330,2)</f>
        <v>0</v>
      </c>
      <c r="K330" s="226" t="s">
        <v>3</v>
      </c>
      <c r="L330" s="231"/>
      <c r="M330" s="232" t="s">
        <v>3</v>
      </c>
      <c r="N330" s="233" t="s">
        <v>40</v>
      </c>
      <c r="O330" s="75"/>
      <c r="P330" s="186">
        <f>O330*H330</f>
        <v>0</v>
      </c>
      <c r="Q330" s="186">
        <v>0</v>
      </c>
      <c r="R330" s="186">
        <f>Q330*H330</f>
        <v>0</v>
      </c>
      <c r="S330" s="186">
        <v>0</v>
      </c>
      <c r="T330" s="187">
        <f>S330*H330</f>
        <v>0</v>
      </c>
      <c r="U330" s="41"/>
      <c r="V330" s="41"/>
      <c r="W330" s="41"/>
      <c r="X330" s="41"/>
      <c r="Y330" s="41"/>
      <c r="Z330" s="41"/>
      <c r="AA330" s="41"/>
      <c r="AB330" s="41"/>
      <c r="AC330" s="41"/>
      <c r="AD330" s="41"/>
      <c r="AE330" s="41"/>
      <c r="AR330" s="188" t="s">
        <v>171</v>
      </c>
      <c r="AT330" s="188" t="s">
        <v>539</v>
      </c>
      <c r="AU330" s="188" t="s">
        <v>76</v>
      </c>
      <c r="AY330" s="22" t="s">
        <v>328</v>
      </c>
      <c r="BE330" s="189">
        <f>IF(N330="základní",J330,0)</f>
        <v>0</v>
      </c>
      <c r="BF330" s="189">
        <f>IF(N330="snížená",J330,0)</f>
        <v>0</v>
      </c>
      <c r="BG330" s="189">
        <f>IF(N330="zákl. přenesená",J330,0)</f>
        <v>0</v>
      </c>
      <c r="BH330" s="189">
        <f>IF(N330="sníž. přenesená",J330,0)</f>
        <v>0</v>
      </c>
      <c r="BI330" s="189">
        <f>IF(N330="nulová",J330,0)</f>
        <v>0</v>
      </c>
      <c r="BJ330" s="22" t="s">
        <v>76</v>
      </c>
      <c r="BK330" s="189">
        <f>ROUND(I330*H330,2)</f>
        <v>0</v>
      </c>
      <c r="BL330" s="22" t="s">
        <v>113</v>
      </c>
      <c r="BM330" s="188" t="s">
        <v>1637</v>
      </c>
    </row>
    <row r="331" s="2" customFormat="1" ht="44.25" customHeight="1">
      <c r="A331" s="41"/>
      <c r="B331" s="176"/>
      <c r="C331" s="177" t="s">
        <v>879</v>
      </c>
      <c r="D331" s="177" t="s">
        <v>331</v>
      </c>
      <c r="E331" s="178" t="s">
        <v>8473</v>
      </c>
      <c r="F331" s="179" t="s">
        <v>8474</v>
      </c>
      <c r="G331" s="180" t="s">
        <v>574</v>
      </c>
      <c r="H331" s="181">
        <v>3</v>
      </c>
      <c r="I331" s="182"/>
      <c r="J331" s="183">
        <f>ROUND(I331*H331,2)</f>
        <v>0</v>
      </c>
      <c r="K331" s="179" t="s">
        <v>335</v>
      </c>
      <c r="L331" s="42"/>
      <c r="M331" s="184" t="s">
        <v>3</v>
      </c>
      <c r="N331" s="185" t="s">
        <v>40</v>
      </c>
      <c r="O331" s="75"/>
      <c r="P331" s="186">
        <f>O331*H331</f>
        <v>0</v>
      </c>
      <c r="Q331" s="186">
        <v>0</v>
      </c>
      <c r="R331" s="186">
        <f>Q331*H331</f>
        <v>0</v>
      </c>
      <c r="S331" s="186">
        <v>0</v>
      </c>
      <c r="T331" s="187">
        <f>S331*H331</f>
        <v>0</v>
      </c>
      <c r="U331" s="41"/>
      <c r="V331" s="41"/>
      <c r="W331" s="41"/>
      <c r="X331" s="41"/>
      <c r="Y331" s="41"/>
      <c r="Z331" s="41"/>
      <c r="AA331" s="41"/>
      <c r="AB331" s="41"/>
      <c r="AC331" s="41"/>
      <c r="AD331" s="41"/>
      <c r="AE331" s="41"/>
      <c r="AR331" s="188" t="s">
        <v>113</v>
      </c>
      <c r="AT331" s="188" t="s">
        <v>331</v>
      </c>
      <c r="AU331" s="188" t="s">
        <v>76</v>
      </c>
      <c r="AY331" s="22" t="s">
        <v>328</v>
      </c>
      <c r="BE331" s="189">
        <f>IF(N331="základní",J331,0)</f>
        <v>0</v>
      </c>
      <c r="BF331" s="189">
        <f>IF(N331="snížená",J331,0)</f>
        <v>0</v>
      </c>
      <c r="BG331" s="189">
        <f>IF(N331="zákl. přenesená",J331,0)</f>
        <v>0</v>
      </c>
      <c r="BH331" s="189">
        <f>IF(N331="sníž. přenesená",J331,0)</f>
        <v>0</v>
      </c>
      <c r="BI331" s="189">
        <f>IF(N331="nulová",J331,0)</f>
        <v>0</v>
      </c>
      <c r="BJ331" s="22" t="s">
        <v>76</v>
      </c>
      <c r="BK331" s="189">
        <f>ROUND(I331*H331,2)</f>
        <v>0</v>
      </c>
      <c r="BL331" s="22" t="s">
        <v>113</v>
      </c>
      <c r="BM331" s="188" t="s">
        <v>1640</v>
      </c>
    </row>
    <row r="332" s="2" customFormat="1">
      <c r="A332" s="41"/>
      <c r="B332" s="42"/>
      <c r="C332" s="41"/>
      <c r="D332" s="190" t="s">
        <v>338</v>
      </c>
      <c r="E332" s="41"/>
      <c r="F332" s="191" t="s">
        <v>8475</v>
      </c>
      <c r="G332" s="41"/>
      <c r="H332" s="41"/>
      <c r="I332" s="192"/>
      <c r="J332" s="41"/>
      <c r="K332" s="41"/>
      <c r="L332" s="42"/>
      <c r="M332" s="193"/>
      <c r="N332" s="194"/>
      <c r="O332" s="75"/>
      <c r="P332" s="75"/>
      <c r="Q332" s="75"/>
      <c r="R332" s="75"/>
      <c r="S332" s="75"/>
      <c r="T332" s="76"/>
      <c r="U332" s="41"/>
      <c r="V332" s="41"/>
      <c r="W332" s="41"/>
      <c r="X332" s="41"/>
      <c r="Y332" s="41"/>
      <c r="Z332" s="41"/>
      <c r="AA332" s="41"/>
      <c r="AB332" s="41"/>
      <c r="AC332" s="41"/>
      <c r="AD332" s="41"/>
      <c r="AE332" s="41"/>
      <c r="AT332" s="22" t="s">
        <v>338</v>
      </c>
      <c r="AU332" s="22" t="s">
        <v>76</v>
      </c>
    </row>
    <row r="333" s="2" customFormat="1" ht="37.8" customHeight="1">
      <c r="A333" s="41"/>
      <c r="B333" s="176"/>
      <c r="C333" s="177" t="s">
        <v>887</v>
      </c>
      <c r="D333" s="177" t="s">
        <v>331</v>
      </c>
      <c r="E333" s="178" t="s">
        <v>8371</v>
      </c>
      <c r="F333" s="179" t="s">
        <v>8372</v>
      </c>
      <c r="G333" s="180" t="s">
        <v>574</v>
      </c>
      <c r="H333" s="181">
        <v>3</v>
      </c>
      <c r="I333" s="182"/>
      <c r="J333" s="183">
        <f>ROUND(I333*H333,2)</f>
        <v>0</v>
      </c>
      <c r="K333" s="179" t="s">
        <v>335</v>
      </c>
      <c r="L333" s="42"/>
      <c r="M333" s="184" t="s">
        <v>3</v>
      </c>
      <c r="N333" s="185" t="s">
        <v>40</v>
      </c>
      <c r="O333" s="75"/>
      <c r="P333" s="186">
        <f>O333*H333</f>
        <v>0</v>
      </c>
      <c r="Q333" s="186">
        <v>0</v>
      </c>
      <c r="R333" s="186">
        <f>Q333*H333</f>
        <v>0</v>
      </c>
      <c r="S333" s="186">
        <v>0</v>
      </c>
      <c r="T333" s="187">
        <f>S333*H333</f>
        <v>0</v>
      </c>
      <c r="U333" s="41"/>
      <c r="V333" s="41"/>
      <c r="W333" s="41"/>
      <c r="X333" s="41"/>
      <c r="Y333" s="41"/>
      <c r="Z333" s="41"/>
      <c r="AA333" s="41"/>
      <c r="AB333" s="41"/>
      <c r="AC333" s="41"/>
      <c r="AD333" s="41"/>
      <c r="AE333" s="41"/>
      <c r="AR333" s="188" t="s">
        <v>113</v>
      </c>
      <c r="AT333" s="188" t="s">
        <v>331</v>
      </c>
      <c r="AU333" s="188" t="s">
        <v>76</v>
      </c>
      <c r="AY333" s="22" t="s">
        <v>328</v>
      </c>
      <c r="BE333" s="189">
        <f>IF(N333="základní",J333,0)</f>
        <v>0</v>
      </c>
      <c r="BF333" s="189">
        <f>IF(N333="snížená",J333,0)</f>
        <v>0</v>
      </c>
      <c r="BG333" s="189">
        <f>IF(N333="zákl. přenesená",J333,0)</f>
        <v>0</v>
      </c>
      <c r="BH333" s="189">
        <f>IF(N333="sníž. přenesená",J333,0)</f>
        <v>0</v>
      </c>
      <c r="BI333" s="189">
        <f>IF(N333="nulová",J333,0)</f>
        <v>0</v>
      </c>
      <c r="BJ333" s="22" t="s">
        <v>76</v>
      </c>
      <c r="BK333" s="189">
        <f>ROUND(I333*H333,2)</f>
        <v>0</v>
      </c>
      <c r="BL333" s="22" t="s">
        <v>113</v>
      </c>
      <c r="BM333" s="188" t="s">
        <v>1643</v>
      </c>
    </row>
    <row r="334" s="2" customFormat="1">
      <c r="A334" s="41"/>
      <c r="B334" s="42"/>
      <c r="C334" s="41"/>
      <c r="D334" s="190" t="s">
        <v>338</v>
      </c>
      <c r="E334" s="41"/>
      <c r="F334" s="191" t="s">
        <v>8373</v>
      </c>
      <c r="G334" s="41"/>
      <c r="H334" s="41"/>
      <c r="I334" s="192"/>
      <c r="J334" s="41"/>
      <c r="K334" s="41"/>
      <c r="L334" s="42"/>
      <c r="M334" s="193"/>
      <c r="N334" s="194"/>
      <c r="O334" s="75"/>
      <c r="P334" s="75"/>
      <c r="Q334" s="75"/>
      <c r="R334" s="75"/>
      <c r="S334" s="75"/>
      <c r="T334" s="76"/>
      <c r="U334" s="41"/>
      <c r="V334" s="41"/>
      <c r="W334" s="41"/>
      <c r="X334" s="41"/>
      <c r="Y334" s="41"/>
      <c r="Z334" s="41"/>
      <c r="AA334" s="41"/>
      <c r="AB334" s="41"/>
      <c r="AC334" s="41"/>
      <c r="AD334" s="41"/>
      <c r="AE334" s="41"/>
      <c r="AT334" s="22" t="s">
        <v>338</v>
      </c>
      <c r="AU334" s="22" t="s">
        <v>76</v>
      </c>
    </row>
    <row r="335" s="2" customFormat="1" ht="21.75" customHeight="1">
      <c r="A335" s="41"/>
      <c r="B335" s="176"/>
      <c r="C335" s="224" t="s">
        <v>896</v>
      </c>
      <c r="D335" s="224" t="s">
        <v>539</v>
      </c>
      <c r="E335" s="225" t="s">
        <v>9663</v>
      </c>
      <c r="F335" s="226" t="s">
        <v>9381</v>
      </c>
      <c r="G335" s="227" t="s">
        <v>574</v>
      </c>
      <c r="H335" s="228">
        <v>2</v>
      </c>
      <c r="I335" s="229"/>
      <c r="J335" s="230">
        <f>ROUND(I335*H335,2)</f>
        <v>0</v>
      </c>
      <c r="K335" s="226" t="s">
        <v>3</v>
      </c>
      <c r="L335" s="231"/>
      <c r="M335" s="232" t="s">
        <v>3</v>
      </c>
      <c r="N335" s="233" t="s">
        <v>40</v>
      </c>
      <c r="O335" s="75"/>
      <c r="P335" s="186">
        <f>O335*H335</f>
        <v>0</v>
      </c>
      <c r="Q335" s="186">
        <v>0</v>
      </c>
      <c r="R335" s="186">
        <f>Q335*H335</f>
        <v>0</v>
      </c>
      <c r="S335" s="186">
        <v>0</v>
      </c>
      <c r="T335" s="187">
        <f>S335*H335</f>
        <v>0</v>
      </c>
      <c r="U335" s="41"/>
      <c r="V335" s="41"/>
      <c r="W335" s="41"/>
      <c r="X335" s="41"/>
      <c r="Y335" s="41"/>
      <c r="Z335" s="41"/>
      <c r="AA335" s="41"/>
      <c r="AB335" s="41"/>
      <c r="AC335" s="41"/>
      <c r="AD335" s="41"/>
      <c r="AE335" s="41"/>
      <c r="AR335" s="188" t="s">
        <v>171</v>
      </c>
      <c r="AT335" s="188" t="s">
        <v>539</v>
      </c>
      <c r="AU335" s="188" t="s">
        <v>76</v>
      </c>
      <c r="AY335" s="22" t="s">
        <v>328</v>
      </c>
      <c r="BE335" s="189">
        <f>IF(N335="základní",J335,0)</f>
        <v>0</v>
      </c>
      <c r="BF335" s="189">
        <f>IF(N335="snížená",J335,0)</f>
        <v>0</v>
      </c>
      <c r="BG335" s="189">
        <f>IF(N335="zákl. přenesená",J335,0)</f>
        <v>0</v>
      </c>
      <c r="BH335" s="189">
        <f>IF(N335="sníž. přenesená",J335,0)</f>
        <v>0</v>
      </c>
      <c r="BI335" s="189">
        <f>IF(N335="nulová",J335,0)</f>
        <v>0</v>
      </c>
      <c r="BJ335" s="22" t="s">
        <v>76</v>
      </c>
      <c r="BK335" s="189">
        <f>ROUND(I335*H335,2)</f>
        <v>0</v>
      </c>
      <c r="BL335" s="22" t="s">
        <v>113</v>
      </c>
      <c r="BM335" s="188" t="s">
        <v>1647</v>
      </c>
    </row>
    <row r="336" s="2" customFormat="1" ht="21.75" customHeight="1">
      <c r="A336" s="41"/>
      <c r="B336" s="176"/>
      <c r="C336" s="224" t="s">
        <v>903</v>
      </c>
      <c r="D336" s="224" t="s">
        <v>539</v>
      </c>
      <c r="E336" s="225" t="s">
        <v>9382</v>
      </c>
      <c r="F336" s="226" t="s">
        <v>9381</v>
      </c>
      <c r="G336" s="227" t="s">
        <v>574</v>
      </c>
      <c r="H336" s="228">
        <v>1</v>
      </c>
      <c r="I336" s="229"/>
      <c r="J336" s="230">
        <f>ROUND(I336*H336,2)</f>
        <v>0</v>
      </c>
      <c r="K336" s="226" t="s">
        <v>3</v>
      </c>
      <c r="L336" s="231"/>
      <c r="M336" s="232" t="s">
        <v>3</v>
      </c>
      <c r="N336" s="233" t="s">
        <v>40</v>
      </c>
      <c r="O336" s="75"/>
      <c r="P336" s="186">
        <f>O336*H336</f>
        <v>0</v>
      </c>
      <c r="Q336" s="186">
        <v>0</v>
      </c>
      <c r="R336" s="186">
        <f>Q336*H336</f>
        <v>0</v>
      </c>
      <c r="S336" s="186">
        <v>0</v>
      </c>
      <c r="T336" s="187">
        <f>S336*H336</f>
        <v>0</v>
      </c>
      <c r="U336" s="41"/>
      <c r="V336" s="41"/>
      <c r="W336" s="41"/>
      <c r="X336" s="41"/>
      <c r="Y336" s="41"/>
      <c r="Z336" s="41"/>
      <c r="AA336" s="41"/>
      <c r="AB336" s="41"/>
      <c r="AC336" s="41"/>
      <c r="AD336" s="41"/>
      <c r="AE336" s="41"/>
      <c r="AR336" s="188" t="s">
        <v>171</v>
      </c>
      <c r="AT336" s="188" t="s">
        <v>539</v>
      </c>
      <c r="AU336" s="188" t="s">
        <v>76</v>
      </c>
      <c r="AY336" s="22" t="s">
        <v>328</v>
      </c>
      <c r="BE336" s="189">
        <f>IF(N336="základní",J336,0)</f>
        <v>0</v>
      </c>
      <c r="BF336" s="189">
        <f>IF(N336="snížená",J336,0)</f>
        <v>0</v>
      </c>
      <c r="BG336" s="189">
        <f>IF(N336="zákl. přenesená",J336,0)</f>
        <v>0</v>
      </c>
      <c r="BH336" s="189">
        <f>IF(N336="sníž. přenesená",J336,0)</f>
        <v>0</v>
      </c>
      <c r="BI336" s="189">
        <f>IF(N336="nulová",J336,0)</f>
        <v>0</v>
      </c>
      <c r="BJ336" s="22" t="s">
        <v>76</v>
      </c>
      <c r="BK336" s="189">
        <f>ROUND(I336*H336,2)</f>
        <v>0</v>
      </c>
      <c r="BL336" s="22" t="s">
        <v>113</v>
      </c>
      <c r="BM336" s="188" t="s">
        <v>1651</v>
      </c>
    </row>
    <row r="337" s="2" customFormat="1" ht="16.5" customHeight="1">
      <c r="A337" s="41"/>
      <c r="B337" s="176"/>
      <c r="C337" s="224" t="s">
        <v>908</v>
      </c>
      <c r="D337" s="224" t="s">
        <v>539</v>
      </c>
      <c r="E337" s="225" t="s">
        <v>8478</v>
      </c>
      <c r="F337" s="226" t="s">
        <v>9020</v>
      </c>
      <c r="G337" s="227" t="s">
        <v>491</v>
      </c>
      <c r="H337" s="228">
        <v>2.1000000000000001</v>
      </c>
      <c r="I337" s="229"/>
      <c r="J337" s="230">
        <f>ROUND(I337*H337,2)</f>
        <v>0</v>
      </c>
      <c r="K337" s="226" t="s">
        <v>3</v>
      </c>
      <c r="L337" s="231"/>
      <c r="M337" s="232" t="s">
        <v>3</v>
      </c>
      <c r="N337" s="233" t="s">
        <v>40</v>
      </c>
      <c r="O337" s="75"/>
      <c r="P337" s="186">
        <f>O337*H337</f>
        <v>0</v>
      </c>
      <c r="Q337" s="186">
        <v>0</v>
      </c>
      <c r="R337" s="186">
        <f>Q337*H337</f>
        <v>0</v>
      </c>
      <c r="S337" s="186">
        <v>0</v>
      </c>
      <c r="T337" s="187">
        <f>S337*H337</f>
        <v>0</v>
      </c>
      <c r="U337" s="41"/>
      <c r="V337" s="41"/>
      <c r="W337" s="41"/>
      <c r="X337" s="41"/>
      <c r="Y337" s="41"/>
      <c r="Z337" s="41"/>
      <c r="AA337" s="41"/>
      <c r="AB337" s="41"/>
      <c r="AC337" s="41"/>
      <c r="AD337" s="41"/>
      <c r="AE337" s="41"/>
      <c r="AR337" s="188" t="s">
        <v>171</v>
      </c>
      <c r="AT337" s="188" t="s">
        <v>539</v>
      </c>
      <c r="AU337" s="188" t="s">
        <v>76</v>
      </c>
      <c r="AY337" s="22" t="s">
        <v>328</v>
      </c>
      <c r="BE337" s="189">
        <f>IF(N337="základní",J337,0)</f>
        <v>0</v>
      </c>
      <c r="BF337" s="189">
        <f>IF(N337="snížená",J337,0)</f>
        <v>0</v>
      </c>
      <c r="BG337" s="189">
        <f>IF(N337="zákl. přenesená",J337,0)</f>
        <v>0</v>
      </c>
      <c r="BH337" s="189">
        <f>IF(N337="sníž. přenesená",J337,0)</f>
        <v>0</v>
      </c>
      <c r="BI337" s="189">
        <f>IF(N337="nulová",J337,0)</f>
        <v>0</v>
      </c>
      <c r="BJ337" s="22" t="s">
        <v>76</v>
      </c>
      <c r="BK337" s="189">
        <f>ROUND(I337*H337,2)</f>
        <v>0</v>
      </c>
      <c r="BL337" s="22" t="s">
        <v>113</v>
      </c>
      <c r="BM337" s="188" t="s">
        <v>1655</v>
      </c>
    </row>
    <row r="338" s="13" customFormat="1">
      <c r="A338" s="13"/>
      <c r="B338" s="201"/>
      <c r="C338" s="13"/>
      <c r="D338" s="195" t="s">
        <v>442</v>
      </c>
      <c r="E338" s="202" t="s">
        <v>3</v>
      </c>
      <c r="F338" s="203" t="s">
        <v>9664</v>
      </c>
      <c r="G338" s="13"/>
      <c r="H338" s="204">
        <v>2.1000000000000001</v>
      </c>
      <c r="I338" s="205"/>
      <c r="J338" s="13"/>
      <c r="K338" s="13"/>
      <c r="L338" s="201"/>
      <c r="M338" s="206"/>
      <c r="N338" s="207"/>
      <c r="O338" s="207"/>
      <c r="P338" s="207"/>
      <c r="Q338" s="207"/>
      <c r="R338" s="207"/>
      <c r="S338" s="207"/>
      <c r="T338" s="208"/>
      <c r="U338" s="13"/>
      <c r="V338" s="13"/>
      <c r="W338" s="13"/>
      <c r="X338" s="13"/>
      <c r="Y338" s="13"/>
      <c r="Z338" s="13"/>
      <c r="AA338" s="13"/>
      <c r="AB338" s="13"/>
      <c r="AC338" s="13"/>
      <c r="AD338" s="13"/>
      <c r="AE338" s="13"/>
      <c r="AT338" s="202" t="s">
        <v>442</v>
      </c>
      <c r="AU338" s="202" t="s">
        <v>76</v>
      </c>
      <c r="AV338" s="13" t="s">
        <v>79</v>
      </c>
      <c r="AW338" s="13" t="s">
        <v>31</v>
      </c>
      <c r="AX338" s="13" t="s">
        <v>69</v>
      </c>
      <c r="AY338" s="202" t="s">
        <v>328</v>
      </c>
    </row>
    <row r="339" s="14" customFormat="1">
      <c r="A339" s="14"/>
      <c r="B339" s="209"/>
      <c r="C339" s="14"/>
      <c r="D339" s="195" t="s">
        <v>442</v>
      </c>
      <c r="E339" s="210" t="s">
        <v>3</v>
      </c>
      <c r="F339" s="211" t="s">
        <v>452</v>
      </c>
      <c r="G339" s="14"/>
      <c r="H339" s="212">
        <v>2.1000000000000001</v>
      </c>
      <c r="I339" s="213"/>
      <c r="J339" s="14"/>
      <c r="K339" s="14"/>
      <c r="L339" s="209"/>
      <c r="M339" s="214"/>
      <c r="N339" s="215"/>
      <c r="O339" s="215"/>
      <c r="P339" s="215"/>
      <c r="Q339" s="215"/>
      <c r="R339" s="215"/>
      <c r="S339" s="215"/>
      <c r="T339" s="216"/>
      <c r="U339" s="14"/>
      <c r="V339" s="14"/>
      <c r="W339" s="14"/>
      <c r="X339" s="14"/>
      <c r="Y339" s="14"/>
      <c r="Z339" s="14"/>
      <c r="AA339" s="14"/>
      <c r="AB339" s="14"/>
      <c r="AC339" s="14"/>
      <c r="AD339" s="14"/>
      <c r="AE339" s="14"/>
      <c r="AT339" s="210" t="s">
        <v>442</v>
      </c>
      <c r="AU339" s="210" t="s">
        <v>76</v>
      </c>
      <c r="AV339" s="14" t="s">
        <v>113</v>
      </c>
      <c r="AW339" s="14" t="s">
        <v>31</v>
      </c>
      <c r="AX339" s="14" t="s">
        <v>76</v>
      </c>
      <c r="AY339" s="210" t="s">
        <v>328</v>
      </c>
    </row>
    <row r="340" s="2" customFormat="1" ht="49.05" customHeight="1">
      <c r="A340" s="41"/>
      <c r="B340" s="176"/>
      <c r="C340" s="177" t="s">
        <v>914</v>
      </c>
      <c r="D340" s="177" t="s">
        <v>331</v>
      </c>
      <c r="E340" s="178" t="s">
        <v>9025</v>
      </c>
      <c r="F340" s="179" t="s">
        <v>8112</v>
      </c>
      <c r="G340" s="180" t="s">
        <v>585</v>
      </c>
      <c r="H340" s="181">
        <v>0.01</v>
      </c>
      <c r="I340" s="182"/>
      <c r="J340" s="183">
        <f>ROUND(I340*H340,2)</f>
        <v>0</v>
      </c>
      <c r="K340" s="179" t="s">
        <v>3</v>
      </c>
      <c r="L340" s="42"/>
      <c r="M340" s="184" t="s">
        <v>3</v>
      </c>
      <c r="N340" s="185" t="s">
        <v>40</v>
      </c>
      <c r="O340" s="75"/>
      <c r="P340" s="186">
        <f>O340*H340</f>
        <v>0</v>
      </c>
      <c r="Q340" s="186">
        <v>0</v>
      </c>
      <c r="R340" s="186">
        <f>Q340*H340</f>
        <v>0</v>
      </c>
      <c r="S340" s="186">
        <v>0</v>
      </c>
      <c r="T340" s="187">
        <f>S340*H340</f>
        <v>0</v>
      </c>
      <c r="U340" s="41"/>
      <c r="V340" s="41"/>
      <c r="W340" s="41"/>
      <c r="X340" s="41"/>
      <c r="Y340" s="41"/>
      <c r="Z340" s="41"/>
      <c r="AA340" s="41"/>
      <c r="AB340" s="41"/>
      <c r="AC340" s="41"/>
      <c r="AD340" s="41"/>
      <c r="AE340" s="41"/>
      <c r="AR340" s="188" t="s">
        <v>113</v>
      </c>
      <c r="AT340" s="188" t="s">
        <v>331</v>
      </c>
      <c r="AU340" s="188" t="s">
        <v>76</v>
      </c>
      <c r="AY340" s="22" t="s">
        <v>328</v>
      </c>
      <c r="BE340" s="189">
        <f>IF(N340="základní",J340,0)</f>
        <v>0</v>
      </c>
      <c r="BF340" s="189">
        <f>IF(N340="snížená",J340,0)</f>
        <v>0</v>
      </c>
      <c r="BG340" s="189">
        <f>IF(N340="zákl. přenesená",J340,0)</f>
        <v>0</v>
      </c>
      <c r="BH340" s="189">
        <f>IF(N340="sníž. přenesená",J340,0)</f>
        <v>0</v>
      </c>
      <c r="BI340" s="189">
        <f>IF(N340="nulová",J340,0)</f>
        <v>0</v>
      </c>
      <c r="BJ340" s="22" t="s">
        <v>76</v>
      </c>
      <c r="BK340" s="189">
        <f>ROUND(I340*H340,2)</f>
        <v>0</v>
      </c>
      <c r="BL340" s="22" t="s">
        <v>113</v>
      </c>
      <c r="BM340" s="188" t="s">
        <v>1659</v>
      </c>
    </row>
    <row r="341" s="13" customFormat="1">
      <c r="A341" s="13"/>
      <c r="B341" s="201"/>
      <c r="C341" s="13"/>
      <c r="D341" s="195" t="s">
        <v>442</v>
      </c>
      <c r="E341" s="202" t="s">
        <v>3</v>
      </c>
      <c r="F341" s="203" t="s">
        <v>9665</v>
      </c>
      <c r="G341" s="13"/>
      <c r="H341" s="204">
        <v>0.01</v>
      </c>
      <c r="I341" s="205"/>
      <c r="J341" s="13"/>
      <c r="K341" s="13"/>
      <c r="L341" s="201"/>
      <c r="M341" s="206"/>
      <c r="N341" s="207"/>
      <c r="O341" s="207"/>
      <c r="P341" s="207"/>
      <c r="Q341" s="207"/>
      <c r="R341" s="207"/>
      <c r="S341" s="207"/>
      <c r="T341" s="208"/>
      <c r="U341" s="13"/>
      <c r="V341" s="13"/>
      <c r="W341" s="13"/>
      <c r="X341" s="13"/>
      <c r="Y341" s="13"/>
      <c r="Z341" s="13"/>
      <c r="AA341" s="13"/>
      <c r="AB341" s="13"/>
      <c r="AC341" s="13"/>
      <c r="AD341" s="13"/>
      <c r="AE341" s="13"/>
      <c r="AT341" s="202" t="s">
        <v>442</v>
      </c>
      <c r="AU341" s="202" t="s">
        <v>76</v>
      </c>
      <c r="AV341" s="13" t="s">
        <v>79</v>
      </c>
      <c r="AW341" s="13" t="s">
        <v>31</v>
      </c>
      <c r="AX341" s="13" t="s">
        <v>69</v>
      </c>
      <c r="AY341" s="202" t="s">
        <v>328</v>
      </c>
    </row>
    <row r="342" s="14" customFormat="1">
      <c r="A342" s="14"/>
      <c r="B342" s="209"/>
      <c r="C342" s="14"/>
      <c r="D342" s="195" t="s">
        <v>442</v>
      </c>
      <c r="E342" s="210" t="s">
        <v>3</v>
      </c>
      <c r="F342" s="211" t="s">
        <v>452</v>
      </c>
      <c r="G342" s="14"/>
      <c r="H342" s="212">
        <v>0.01</v>
      </c>
      <c r="I342" s="213"/>
      <c r="J342" s="14"/>
      <c r="K342" s="14"/>
      <c r="L342" s="209"/>
      <c r="M342" s="214"/>
      <c r="N342" s="215"/>
      <c r="O342" s="215"/>
      <c r="P342" s="215"/>
      <c r="Q342" s="215"/>
      <c r="R342" s="215"/>
      <c r="S342" s="215"/>
      <c r="T342" s="216"/>
      <c r="U342" s="14"/>
      <c r="V342" s="14"/>
      <c r="W342" s="14"/>
      <c r="X342" s="14"/>
      <c r="Y342" s="14"/>
      <c r="Z342" s="14"/>
      <c r="AA342" s="14"/>
      <c r="AB342" s="14"/>
      <c r="AC342" s="14"/>
      <c r="AD342" s="14"/>
      <c r="AE342" s="14"/>
      <c r="AT342" s="210" t="s">
        <v>442</v>
      </c>
      <c r="AU342" s="210" t="s">
        <v>76</v>
      </c>
      <c r="AV342" s="14" t="s">
        <v>113</v>
      </c>
      <c r="AW342" s="14" t="s">
        <v>31</v>
      </c>
      <c r="AX342" s="14" t="s">
        <v>76</v>
      </c>
      <c r="AY342" s="210" t="s">
        <v>328</v>
      </c>
    </row>
    <row r="343" s="2" customFormat="1" ht="16.5" customHeight="1">
      <c r="A343" s="41"/>
      <c r="B343" s="176"/>
      <c r="C343" s="224" t="s">
        <v>922</v>
      </c>
      <c r="D343" s="224" t="s">
        <v>539</v>
      </c>
      <c r="E343" s="225" t="s">
        <v>8193</v>
      </c>
      <c r="F343" s="226" t="s">
        <v>8119</v>
      </c>
      <c r="G343" s="227" t="s">
        <v>1388</v>
      </c>
      <c r="H343" s="228">
        <v>1.5800000000000001</v>
      </c>
      <c r="I343" s="229"/>
      <c r="J343" s="230">
        <f>ROUND(I343*H343,2)</f>
        <v>0</v>
      </c>
      <c r="K343" s="226" t="s">
        <v>335</v>
      </c>
      <c r="L343" s="231"/>
      <c r="M343" s="232" t="s">
        <v>3</v>
      </c>
      <c r="N343" s="233" t="s">
        <v>40</v>
      </c>
      <c r="O343" s="75"/>
      <c r="P343" s="186">
        <f>O343*H343</f>
        <v>0</v>
      </c>
      <c r="Q343" s="186">
        <v>0</v>
      </c>
      <c r="R343" s="186">
        <f>Q343*H343</f>
        <v>0</v>
      </c>
      <c r="S343" s="186">
        <v>0</v>
      </c>
      <c r="T343" s="187">
        <f>S343*H343</f>
        <v>0</v>
      </c>
      <c r="U343" s="41"/>
      <c r="V343" s="41"/>
      <c r="W343" s="41"/>
      <c r="X343" s="41"/>
      <c r="Y343" s="41"/>
      <c r="Z343" s="41"/>
      <c r="AA343" s="41"/>
      <c r="AB343" s="41"/>
      <c r="AC343" s="41"/>
      <c r="AD343" s="41"/>
      <c r="AE343" s="41"/>
      <c r="AR343" s="188" t="s">
        <v>171</v>
      </c>
      <c r="AT343" s="188" t="s">
        <v>539</v>
      </c>
      <c r="AU343" s="188" t="s">
        <v>76</v>
      </c>
      <c r="AY343" s="22" t="s">
        <v>328</v>
      </c>
      <c r="BE343" s="189">
        <f>IF(N343="základní",J343,0)</f>
        <v>0</v>
      </c>
      <c r="BF343" s="189">
        <f>IF(N343="snížená",J343,0)</f>
        <v>0</v>
      </c>
      <c r="BG343" s="189">
        <f>IF(N343="zákl. přenesená",J343,0)</f>
        <v>0</v>
      </c>
      <c r="BH343" s="189">
        <f>IF(N343="sníž. přenesená",J343,0)</f>
        <v>0</v>
      </c>
      <c r="BI343" s="189">
        <f>IF(N343="nulová",J343,0)</f>
        <v>0</v>
      </c>
      <c r="BJ343" s="22" t="s">
        <v>76</v>
      </c>
      <c r="BK343" s="189">
        <f>ROUND(I343*H343,2)</f>
        <v>0</v>
      </c>
      <c r="BL343" s="22" t="s">
        <v>113</v>
      </c>
      <c r="BM343" s="188" t="s">
        <v>1663</v>
      </c>
    </row>
    <row r="344" s="15" customFormat="1">
      <c r="A344" s="15"/>
      <c r="B344" s="217"/>
      <c r="C344" s="15"/>
      <c r="D344" s="195" t="s">
        <v>442</v>
      </c>
      <c r="E344" s="218" t="s">
        <v>3</v>
      </c>
      <c r="F344" s="219" t="s">
        <v>9385</v>
      </c>
      <c r="G344" s="15"/>
      <c r="H344" s="218" t="s">
        <v>3</v>
      </c>
      <c r="I344" s="220"/>
      <c r="J344" s="15"/>
      <c r="K344" s="15"/>
      <c r="L344" s="217"/>
      <c r="M344" s="221"/>
      <c r="N344" s="222"/>
      <c r="O344" s="222"/>
      <c r="P344" s="222"/>
      <c r="Q344" s="222"/>
      <c r="R344" s="222"/>
      <c r="S344" s="222"/>
      <c r="T344" s="223"/>
      <c r="U344" s="15"/>
      <c r="V344" s="15"/>
      <c r="W344" s="15"/>
      <c r="X344" s="15"/>
      <c r="Y344" s="15"/>
      <c r="Z344" s="15"/>
      <c r="AA344" s="15"/>
      <c r="AB344" s="15"/>
      <c r="AC344" s="15"/>
      <c r="AD344" s="15"/>
      <c r="AE344" s="15"/>
      <c r="AT344" s="218" t="s">
        <v>442</v>
      </c>
      <c r="AU344" s="218" t="s">
        <v>76</v>
      </c>
      <c r="AV344" s="15" t="s">
        <v>76</v>
      </c>
      <c r="AW344" s="15" t="s">
        <v>31</v>
      </c>
      <c r="AX344" s="15" t="s">
        <v>69</v>
      </c>
      <c r="AY344" s="218" t="s">
        <v>328</v>
      </c>
    </row>
    <row r="345" s="13" customFormat="1">
      <c r="A345" s="13"/>
      <c r="B345" s="201"/>
      <c r="C345" s="13"/>
      <c r="D345" s="195" t="s">
        <v>442</v>
      </c>
      <c r="E345" s="202" t="s">
        <v>3</v>
      </c>
      <c r="F345" s="203" t="s">
        <v>9666</v>
      </c>
      <c r="G345" s="13"/>
      <c r="H345" s="204">
        <v>0.17999999999999999</v>
      </c>
      <c r="I345" s="205"/>
      <c r="J345" s="13"/>
      <c r="K345" s="13"/>
      <c r="L345" s="201"/>
      <c r="M345" s="206"/>
      <c r="N345" s="207"/>
      <c r="O345" s="207"/>
      <c r="P345" s="207"/>
      <c r="Q345" s="207"/>
      <c r="R345" s="207"/>
      <c r="S345" s="207"/>
      <c r="T345" s="208"/>
      <c r="U345" s="13"/>
      <c r="V345" s="13"/>
      <c r="W345" s="13"/>
      <c r="X345" s="13"/>
      <c r="Y345" s="13"/>
      <c r="Z345" s="13"/>
      <c r="AA345" s="13"/>
      <c r="AB345" s="13"/>
      <c r="AC345" s="13"/>
      <c r="AD345" s="13"/>
      <c r="AE345" s="13"/>
      <c r="AT345" s="202" t="s">
        <v>442</v>
      </c>
      <c r="AU345" s="202" t="s">
        <v>76</v>
      </c>
      <c r="AV345" s="13" t="s">
        <v>79</v>
      </c>
      <c r="AW345" s="13" t="s">
        <v>31</v>
      </c>
      <c r="AX345" s="13" t="s">
        <v>69</v>
      </c>
      <c r="AY345" s="202" t="s">
        <v>328</v>
      </c>
    </row>
    <row r="346" s="13" customFormat="1">
      <c r="A346" s="13"/>
      <c r="B346" s="201"/>
      <c r="C346" s="13"/>
      <c r="D346" s="195" t="s">
        <v>442</v>
      </c>
      <c r="E346" s="202" t="s">
        <v>3</v>
      </c>
      <c r="F346" s="203" t="s">
        <v>9667</v>
      </c>
      <c r="G346" s="13"/>
      <c r="H346" s="204">
        <v>1.3999999999999999</v>
      </c>
      <c r="I346" s="205"/>
      <c r="J346" s="13"/>
      <c r="K346" s="13"/>
      <c r="L346" s="201"/>
      <c r="M346" s="206"/>
      <c r="N346" s="207"/>
      <c r="O346" s="207"/>
      <c r="P346" s="207"/>
      <c r="Q346" s="207"/>
      <c r="R346" s="207"/>
      <c r="S346" s="207"/>
      <c r="T346" s="208"/>
      <c r="U346" s="13"/>
      <c r="V346" s="13"/>
      <c r="W346" s="13"/>
      <c r="X346" s="13"/>
      <c r="Y346" s="13"/>
      <c r="Z346" s="13"/>
      <c r="AA346" s="13"/>
      <c r="AB346" s="13"/>
      <c r="AC346" s="13"/>
      <c r="AD346" s="13"/>
      <c r="AE346" s="13"/>
      <c r="AT346" s="202" t="s">
        <v>442</v>
      </c>
      <c r="AU346" s="202" t="s">
        <v>76</v>
      </c>
      <c r="AV346" s="13" t="s">
        <v>79</v>
      </c>
      <c r="AW346" s="13" t="s">
        <v>31</v>
      </c>
      <c r="AX346" s="13" t="s">
        <v>69</v>
      </c>
      <c r="AY346" s="202" t="s">
        <v>328</v>
      </c>
    </row>
    <row r="347" s="14" customFormat="1">
      <c r="A347" s="14"/>
      <c r="B347" s="209"/>
      <c r="C347" s="14"/>
      <c r="D347" s="195" t="s">
        <v>442</v>
      </c>
      <c r="E347" s="210" t="s">
        <v>3</v>
      </c>
      <c r="F347" s="211" t="s">
        <v>452</v>
      </c>
      <c r="G347" s="14"/>
      <c r="H347" s="212">
        <v>1.5799999999999999</v>
      </c>
      <c r="I347" s="213"/>
      <c r="J347" s="14"/>
      <c r="K347" s="14"/>
      <c r="L347" s="209"/>
      <c r="M347" s="214"/>
      <c r="N347" s="215"/>
      <c r="O347" s="215"/>
      <c r="P347" s="215"/>
      <c r="Q347" s="215"/>
      <c r="R347" s="215"/>
      <c r="S347" s="215"/>
      <c r="T347" s="216"/>
      <c r="U347" s="14"/>
      <c r="V347" s="14"/>
      <c r="W347" s="14"/>
      <c r="X347" s="14"/>
      <c r="Y347" s="14"/>
      <c r="Z347" s="14"/>
      <c r="AA347" s="14"/>
      <c r="AB347" s="14"/>
      <c r="AC347" s="14"/>
      <c r="AD347" s="14"/>
      <c r="AE347" s="14"/>
      <c r="AT347" s="210" t="s">
        <v>442</v>
      </c>
      <c r="AU347" s="210" t="s">
        <v>76</v>
      </c>
      <c r="AV347" s="14" t="s">
        <v>113</v>
      </c>
      <c r="AW347" s="14" t="s">
        <v>31</v>
      </c>
      <c r="AX347" s="14" t="s">
        <v>76</v>
      </c>
      <c r="AY347" s="210" t="s">
        <v>328</v>
      </c>
    </row>
    <row r="348" s="2" customFormat="1" ht="37.8" customHeight="1">
      <c r="A348" s="41"/>
      <c r="B348" s="176"/>
      <c r="C348" s="177" t="s">
        <v>934</v>
      </c>
      <c r="D348" s="177" t="s">
        <v>331</v>
      </c>
      <c r="E348" s="178" t="s">
        <v>8417</v>
      </c>
      <c r="F348" s="179" t="s">
        <v>8418</v>
      </c>
      <c r="G348" s="180" t="s">
        <v>439</v>
      </c>
      <c r="H348" s="181">
        <v>17</v>
      </c>
      <c r="I348" s="182"/>
      <c r="J348" s="183">
        <f>ROUND(I348*H348,2)</f>
        <v>0</v>
      </c>
      <c r="K348" s="179" t="s">
        <v>335</v>
      </c>
      <c r="L348" s="42"/>
      <c r="M348" s="184" t="s">
        <v>3</v>
      </c>
      <c r="N348" s="185" t="s">
        <v>40</v>
      </c>
      <c r="O348" s="75"/>
      <c r="P348" s="186">
        <f>O348*H348</f>
        <v>0</v>
      </c>
      <c r="Q348" s="186">
        <v>0</v>
      </c>
      <c r="R348" s="186">
        <f>Q348*H348</f>
        <v>0</v>
      </c>
      <c r="S348" s="186">
        <v>0</v>
      </c>
      <c r="T348" s="187">
        <f>S348*H348</f>
        <v>0</v>
      </c>
      <c r="U348" s="41"/>
      <c r="V348" s="41"/>
      <c r="W348" s="41"/>
      <c r="X348" s="41"/>
      <c r="Y348" s="41"/>
      <c r="Z348" s="41"/>
      <c r="AA348" s="41"/>
      <c r="AB348" s="41"/>
      <c r="AC348" s="41"/>
      <c r="AD348" s="41"/>
      <c r="AE348" s="41"/>
      <c r="AR348" s="188" t="s">
        <v>113</v>
      </c>
      <c r="AT348" s="188" t="s">
        <v>331</v>
      </c>
      <c r="AU348" s="188" t="s">
        <v>76</v>
      </c>
      <c r="AY348" s="22" t="s">
        <v>328</v>
      </c>
      <c r="BE348" s="189">
        <f>IF(N348="základní",J348,0)</f>
        <v>0</v>
      </c>
      <c r="BF348" s="189">
        <f>IF(N348="snížená",J348,0)</f>
        <v>0</v>
      </c>
      <c r="BG348" s="189">
        <f>IF(N348="zákl. přenesená",J348,0)</f>
        <v>0</v>
      </c>
      <c r="BH348" s="189">
        <f>IF(N348="sníž. přenesená",J348,0)</f>
        <v>0</v>
      </c>
      <c r="BI348" s="189">
        <f>IF(N348="nulová",J348,0)</f>
        <v>0</v>
      </c>
      <c r="BJ348" s="22" t="s">
        <v>76</v>
      </c>
      <c r="BK348" s="189">
        <f>ROUND(I348*H348,2)</f>
        <v>0</v>
      </c>
      <c r="BL348" s="22" t="s">
        <v>113</v>
      </c>
      <c r="BM348" s="188" t="s">
        <v>1667</v>
      </c>
    </row>
    <row r="349" s="2" customFormat="1">
      <c r="A349" s="41"/>
      <c r="B349" s="42"/>
      <c r="C349" s="41"/>
      <c r="D349" s="190" t="s">
        <v>338</v>
      </c>
      <c r="E349" s="41"/>
      <c r="F349" s="191" t="s">
        <v>8419</v>
      </c>
      <c r="G349" s="41"/>
      <c r="H349" s="41"/>
      <c r="I349" s="192"/>
      <c r="J349" s="41"/>
      <c r="K349" s="41"/>
      <c r="L349" s="42"/>
      <c r="M349" s="193"/>
      <c r="N349" s="194"/>
      <c r="O349" s="75"/>
      <c r="P349" s="75"/>
      <c r="Q349" s="75"/>
      <c r="R349" s="75"/>
      <c r="S349" s="75"/>
      <c r="T349" s="76"/>
      <c r="U349" s="41"/>
      <c r="V349" s="41"/>
      <c r="W349" s="41"/>
      <c r="X349" s="41"/>
      <c r="Y349" s="41"/>
      <c r="Z349" s="41"/>
      <c r="AA349" s="41"/>
      <c r="AB349" s="41"/>
      <c r="AC349" s="41"/>
      <c r="AD349" s="41"/>
      <c r="AE349" s="41"/>
      <c r="AT349" s="22" t="s">
        <v>338</v>
      </c>
      <c r="AU349" s="22" t="s">
        <v>76</v>
      </c>
    </row>
    <row r="350" s="2" customFormat="1" ht="16.5" customHeight="1">
      <c r="A350" s="41"/>
      <c r="B350" s="176"/>
      <c r="C350" s="224" t="s">
        <v>939</v>
      </c>
      <c r="D350" s="224" t="s">
        <v>539</v>
      </c>
      <c r="E350" s="225" t="s">
        <v>8420</v>
      </c>
      <c r="F350" s="226" t="s">
        <v>8421</v>
      </c>
      <c r="G350" s="227" t="s">
        <v>585</v>
      </c>
      <c r="H350" s="228">
        <v>0.68000000000000005</v>
      </c>
      <c r="I350" s="229"/>
      <c r="J350" s="230">
        <f>ROUND(I350*H350,2)</f>
        <v>0</v>
      </c>
      <c r="K350" s="226" t="s">
        <v>335</v>
      </c>
      <c r="L350" s="231"/>
      <c r="M350" s="232" t="s">
        <v>3</v>
      </c>
      <c r="N350" s="233" t="s">
        <v>40</v>
      </c>
      <c r="O350" s="75"/>
      <c r="P350" s="186">
        <f>O350*H350</f>
        <v>0</v>
      </c>
      <c r="Q350" s="186">
        <v>0</v>
      </c>
      <c r="R350" s="186">
        <f>Q350*H350</f>
        <v>0</v>
      </c>
      <c r="S350" s="186">
        <v>0</v>
      </c>
      <c r="T350" s="187">
        <f>S350*H350</f>
        <v>0</v>
      </c>
      <c r="U350" s="41"/>
      <c r="V350" s="41"/>
      <c r="W350" s="41"/>
      <c r="X350" s="41"/>
      <c r="Y350" s="41"/>
      <c r="Z350" s="41"/>
      <c r="AA350" s="41"/>
      <c r="AB350" s="41"/>
      <c r="AC350" s="41"/>
      <c r="AD350" s="41"/>
      <c r="AE350" s="41"/>
      <c r="AR350" s="188" t="s">
        <v>171</v>
      </c>
      <c r="AT350" s="188" t="s">
        <v>539</v>
      </c>
      <c r="AU350" s="188" t="s">
        <v>76</v>
      </c>
      <c r="AY350" s="22" t="s">
        <v>328</v>
      </c>
      <c r="BE350" s="189">
        <f>IF(N350="základní",J350,0)</f>
        <v>0</v>
      </c>
      <c r="BF350" s="189">
        <f>IF(N350="snížená",J350,0)</f>
        <v>0</v>
      </c>
      <c r="BG350" s="189">
        <f>IF(N350="zákl. přenesená",J350,0)</f>
        <v>0</v>
      </c>
      <c r="BH350" s="189">
        <f>IF(N350="sníž. přenesená",J350,0)</f>
        <v>0</v>
      </c>
      <c r="BI350" s="189">
        <f>IF(N350="nulová",J350,0)</f>
        <v>0</v>
      </c>
      <c r="BJ350" s="22" t="s">
        <v>76</v>
      </c>
      <c r="BK350" s="189">
        <f>ROUND(I350*H350,2)</f>
        <v>0</v>
      </c>
      <c r="BL350" s="22" t="s">
        <v>113</v>
      </c>
      <c r="BM350" s="188" t="s">
        <v>1671</v>
      </c>
    </row>
    <row r="351" s="13" customFormat="1">
      <c r="A351" s="13"/>
      <c r="B351" s="201"/>
      <c r="C351" s="13"/>
      <c r="D351" s="195" t="s">
        <v>442</v>
      </c>
      <c r="E351" s="202" t="s">
        <v>3</v>
      </c>
      <c r="F351" s="203" t="s">
        <v>9668</v>
      </c>
      <c r="G351" s="13"/>
      <c r="H351" s="204">
        <v>0.68000000000000005</v>
      </c>
      <c r="I351" s="205"/>
      <c r="J351" s="13"/>
      <c r="K351" s="13"/>
      <c r="L351" s="201"/>
      <c r="M351" s="206"/>
      <c r="N351" s="207"/>
      <c r="O351" s="207"/>
      <c r="P351" s="207"/>
      <c r="Q351" s="207"/>
      <c r="R351" s="207"/>
      <c r="S351" s="207"/>
      <c r="T351" s="208"/>
      <c r="U351" s="13"/>
      <c r="V351" s="13"/>
      <c r="W351" s="13"/>
      <c r="X351" s="13"/>
      <c r="Y351" s="13"/>
      <c r="Z351" s="13"/>
      <c r="AA351" s="13"/>
      <c r="AB351" s="13"/>
      <c r="AC351" s="13"/>
      <c r="AD351" s="13"/>
      <c r="AE351" s="13"/>
      <c r="AT351" s="202" t="s">
        <v>442</v>
      </c>
      <c r="AU351" s="202" t="s">
        <v>76</v>
      </c>
      <c r="AV351" s="13" t="s">
        <v>79</v>
      </c>
      <c r="AW351" s="13" t="s">
        <v>31</v>
      </c>
      <c r="AX351" s="13" t="s">
        <v>69</v>
      </c>
      <c r="AY351" s="202" t="s">
        <v>328</v>
      </c>
    </row>
    <row r="352" s="14" customFormat="1">
      <c r="A352" s="14"/>
      <c r="B352" s="209"/>
      <c r="C352" s="14"/>
      <c r="D352" s="195" t="s">
        <v>442</v>
      </c>
      <c r="E352" s="210" t="s">
        <v>3</v>
      </c>
      <c r="F352" s="211" t="s">
        <v>452</v>
      </c>
      <c r="G352" s="14"/>
      <c r="H352" s="212">
        <v>0.68000000000000005</v>
      </c>
      <c r="I352" s="213"/>
      <c r="J352" s="14"/>
      <c r="K352" s="14"/>
      <c r="L352" s="209"/>
      <c r="M352" s="214"/>
      <c r="N352" s="215"/>
      <c r="O352" s="215"/>
      <c r="P352" s="215"/>
      <c r="Q352" s="215"/>
      <c r="R352" s="215"/>
      <c r="S352" s="215"/>
      <c r="T352" s="216"/>
      <c r="U352" s="14"/>
      <c r="V352" s="14"/>
      <c r="W352" s="14"/>
      <c r="X352" s="14"/>
      <c r="Y352" s="14"/>
      <c r="Z352" s="14"/>
      <c r="AA352" s="14"/>
      <c r="AB352" s="14"/>
      <c r="AC352" s="14"/>
      <c r="AD352" s="14"/>
      <c r="AE352" s="14"/>
      <c r="AT352" s="210" t="s">
        <v>442</v>
      </c>
      <c r="AU352" s="210" t="s">
        <v>76</v>
      </c>
      <c r="AV352" s="14" t="s">
        <v>113</v>
      </c>
      <c r="AW352" s="14" t="s">
        <v>31</v>
      </c>
      <c r="AX352" s="14" t="s">
        <v>76</v>
      </c>
      <c r="AY352" s="210" t="s">
        <v>328</v>
      </c>
    </row>
    <row r="353" s="2" customFormat="1" ht="21.75" customHeight="1">
      <c r="A353" s="41"/>
      <c r="B353" s="176"/>
      <c r="C353" s="177" t="s">
        <v>1673</v>
      </c>
      <c r="D353" s="177" t="s">
        <v>331</v>
      </c>
      <c r="E353" s="178" t="s">
        <v>9669</v>
      </c>
      <c r="F353" s="179" t="s">
        <v>7916</v>
      </c>
      <c r="G353" s="180" t="s">
        <v>491</v>
      </c>
      <c r="H353" s="181">
        <v>1.6399999999999999</v>
      </c>
      <c r="I353" s="182"/>
      <c r="J353" s="183">
        <f>ROUND(I353*H353,2)</f>
        <v>0</v>
      </c>
      <c r="K353" s="179" t="s">
        <v>335</v>
      </c>
      <c r="L353" s="42"/>
      <c r="M353" s="184" t="s">
        <v>3</v>
      </c>
      <c r="N353" s="185" t="s">
        <v>40</v>
      </c>
      <c r="O353" s="75"/>
      <c r="P353" s="186">
        <f>O353*H353</f>
        <v>0</v>
      </c>
      <c r="Q353" s="186">
        <v>0</v>
      </c>
      <c r="R353" s="186">
        <f>Q353*H353</f>
        <v>0</v>
      </c>
      <c r="S353" s="186">
        <v>0</v>
      </c>
      <c r="T353" s="187">
        <f>S353*H353</f>
        <v>0</v>
      </c>
      <c r="U353" s="41"/>
      <c r="V353" s="41"/>
      <c r="W353" s="41"/>
      <c r="X353" s="41"/>
      <c r="Y353" s="41"/>
      <c r="Z353" s="41"/>
      <c r="AA353" s="41"/>
      <c r="AB353" s="41"/>
      <c r="AC353" s="41"/>
      <c r="AD353" s="41"/>
      <c r="AE353" s="41"/>
      <c r="AR353" s="188" t="s">
        <v>113</v>
      </c>
      <c r="AT353" s="188" t="s">
        <v>331</v>
      </c>
      <c r="AU353" s="188" t="s">
        <v>76</v>
      </c>
      <c r="AY353" s="22" t="s">
        <v>328</v>
      </c>
      <c r="BE353" s="189">
        <f>IF(N353="základní",J353,0)</f>
        <v>0</v>
      </c>
      <c r="BF353" s="189">
        <f>IF(N353="snížená",J353,0)</f>
        <v>0</v>
      </c>
      <c r="BG353" s="189">
        <f>IF(N353="zákl. přenesená",J353,0)</f>
        <v>0</v>
      </c>
      <c r="BH353" s="189">
        <f>IF(N353="sníž. přenesená",J353,0)</f>
        <v>0</v>
      </c>
      <c r="BI353" s="189">
        <f>IF(N353="nulová",J353,0)</f>
        <v>0</v>
      </c>
      <c r="BJ353" s="22" t="s">
        <v>76</v>
      </c>
      <c r="BK353" s="189">
        <f>ROUND(I353*H353,2)</f>
        <v>0</v>
      </c>
      <c r="BL353" s="22" t="s">
        <v>113</v>
      </c>
      <c r="BM353" s="188" t="s">
        <v>555</v>
      </c>
    </row>
    <row r="354" s="2" customFormat="1">
      <c r="A354" s="41"/>
      <c r="B354" s="42"/>
      <c r="C354" s="41"/>
      <c r="D354" s="190" t="s">
        <v>338</v>
      </c>
      <c r="E354" s="41"/>
      <c r="F354" s="191" t="s">
        <v>9670</v>
      </c>
      <c r="G354" s="41"/>
      <c r="H354" s="41"/>
      <c r="I354" s="192"/>
      <c r="J354" s="41"/>
      <c r="K354" s="41"/>
      <c r="L354" s="42"/>
      <c r="M354" s="193"/>
      <c r="N354" s="194"/>
      <c r="O354" s="75"/>
      <c r="P354" s="75"/>
      <c r="Q354" s="75"/>
      <c r="R354" s="75"/>
      <c r="S354" s="75"/>
      <c r="T354" s="76"/>
      <c r="U354" s="41"/>
      <c r="V354" s="41"/>
      <c r="W354" s="41"/>
      <c r="X354" s="41"/>
      <c r="Y354" s="41"/>
      <c r="Z354" s="41"/>
      <c r="AA354" s="41"/>
      <c r="AB354" s="41"/>
      <c r="AC354" s="41"/>
      <c r="AD354" s="41"/>
      <c r="AE354" s="41"/>
      <c r="AT354" s="22" t="s">
        <v>338</v>
      </c>
      <c r="AU354" s="22" t="s">
        <v>76</v>
      </c>
    </row>
    <row r="355" s="15" customFormat="1">
      <c r="A355" s="15"/>
      <c r="B355" s="217"/>
      <c r="C355" s="15"/>
      <c r="D355" s="195" t="s">
        <v>442</v>
      </c>
      <c r="E355" s="218" t="s">
        <v>3</v>
      </c>
      <c r="F355" s="219" t="s">
        <v>8492</v>
      </c>
      <c r="G355" s="15"/>
      <c r="H355" s="218" t="s">
        <v>3</v>
      </c>
      <c r="I355" s="220"/>
      <c r="J355" s="15"/>
      <c r="K355" s="15"/>
      <c r="L355" s="217"/>
      <c r="M355" s="221"/>
      <c r="N355" s="222"/>
      <c r="O355" s="222"/>
      <c r="P355" s="222"/>
      <c r="Q355" s="222"/>
      <c r="R355" s="222"/>
      <c r="S355" s="222"/>
      <c r="T355" s="223"/>
      <c r="U355" s="15"/>
      <c r="V355" s="15"/>
      <c r="W355" s="15"/>
      <c r="X355" s="15"/>
      <c r="Y355" s="15"/>
      <c r="Z355" s="15"/>
      <c r="AA355" s="15"/>
      <c r="AB355" s="15"/>
      <c r="AC355" s="15"/>
      <c r="AD355" s="15"/>
      <c r="AE355" s="15"/>
      <c r="AT355" s="218" t="s">
        <v>442</v>
      </c>
      <c r="AU355" s="218" t="s">
        <v>76</v>
      </c>
      <c r="AV355" s="15" t="s">
        <v>76</v>
      </c>
      <c r="AW355" s="15" t="s">
        <v>31</v>
      </c>
      <c r="AX355" s="15" t="s">
        <v>69</v>
      </c>
      <c r="AY355" s="218" t="s">
        <v>328</v>
      </c>
    </row>
    <row r="356" s="13" customFormat="1">
      <c r="A356" s="13"/>
      <c r="B356" s="201"/>
      <c r="C356" s="13"/>
      <c r="D356" s="195" t="s">
        <v>442</v>
      </c>
      <c r="E356" s="202" t="s">
        <v>3</v>
      </c>
      <c r="F356" s="203" t="s">
        <v>9671</v>
      </c>
      <c r="G356" s="13"/>
      <c r="H356" s="204">
        <v>1.5800000000000001</v>
      </c>
      <c r="I356" s="205"/>
      <c r="J356" s="13"/>
      <c r="K356" s="13"/>
      <c r="L356" s="201"/>
      <c r="M356" s="206"/>
      <c r="N356" s="207"/>
      <c r="O356" s="207"/>
      <c r="P356" s="207"/>
      <c r="Q356" s="207"/>
      <c r="R356" s="207"/>
      <c r="S356" s="207"/>
      <c r="T356" s="208"/>
      <c r="U356" s="13"/>
      <c r="V356" s="13"/>
      <c r="W356" s="13"/>
      <c r="X356" s="13"/>
      <c r="Y356" s="13"/>
      <c r="Z356" s="13"/>
      <c r="AA356" s="13"/>
      <c r="AB356" s="13"/>
      <c r="AC356" s="13"/>
      <c r="AD356" s="13"/>
      <c r="AE356" s="13"/>
      <c r="AT356" s="202" t="s">
        <v>442</v>
      </c>
      <c r="AU356" s="202" t="s">
        <v>76</v>
      </c>
      <c r="AV356" s="13" t="s">
        <v>79</v>
      </c>
      <c r="AW356" s="13" t="s">
        <v>31</v>
      </c>
      <c r="AX356" s="13" t="s">
        <v>69</v>
      </c>
      <c r="AY356" s="202" t="s">
        <v>328</v>
      </c>
    </row>
    <row r="357" s="15" customFormat="1">
      <c r="A357" s="15"/>
      <c r="B357" s="217"/>
      <c r="C357" s="15"/>
      <c r="D357" s="195" t="s">
        <v>442</v>
      </c>
      <c r="E357" s="218" t="s">
        <v>3</v>
      </c>
      <c r="F357" s="219" t="s">
        <v>8494</v>
      </c>
      <c r="G357" s="15"/>
      <c r="H357" s="218" t="s">
        <v>3</v>
      </c>
      <c r="I357" s="220"/>
      <c r="J357" s="15"/>
      <c r="K357" s="15"/>
      <c r="L357" s="217"/>
      <c r="M357" s="221"/>
      <c r="N357" s="222"/>
      <c r="O357" s="222"/>
      <c r="P357" s="222"/>
      <c r="Q357" s="222"/>
      <c r="R357" s="222"/>
      <c r="S357" s="222"/>
      <c r="T357" s="223"/>
      <c r="U357" s="15"/>
      <c r="V357" s="15"/>
      <c r="W357" s="15"/>
      <c r="X357" s="15"/>
      <c r="Y357" s="15"/>
      <c r="Z357" s="15"/>
      <c r="AA357" s="15"/>
      <c r="AB357" s="15"/>
      <c r="AC357" s="15"/>
      <c r="AD357" s="15"/>
      <c r="AE357" s="15"/>
      <c r="AT357" s="218" t="s">
        <v>442</v>
      </c>
      <c r="AU357" s="218" t="s">
        <v>76</v>
      </c>
      <c r="AV357" s="15" t="s">
        <v>76</v>
      </c>
      <c r="AW357" s="15" t="s">
        <v>31</v>
      </c>
      <c r="AX357" s="15" t="s">
        <v>69</v>
      </c>
      <c r="AY357" s="218" t="s">
        <v>328</v>
      </c>
    </row>
    <row r="358" s="13" customFormat="1">
      <c r="A358" s="13"/>
      <c r="B358" s="201"/>
      <c r="C358" s="13"/>
      <c r="D358" s="195" t="s">
        <v>442</v>
      </c>
      <c r="E358" s="202" t="s">
        <v>3</v>
      </c>
      <c r="F358" s="203" t="s">
        <v>9672</v>
      </c>
      <c r="G358" s="13"/>
      <c r="H358" s="204">
        <v>0.059999999999999998</v>
      </c>
      <c r="I358" s="205"/>
      <c r="J358" s="13"/>
      <c r="K358" s="13"/>
      <c r="L358" s="201"/>
      <c r="M358" s="206"/>
      <c r="N358" s="207"/>
      <c r="O358" s="207"/>
      <c r="P358" s="207"/>
      <c r="Q358" s="207"/>
      <c r="R358" s="207"/>
      <c r="S358" s="207"/>
      <c r="T358" s="208"/>
      <c r="U358" s="13"/>
      <c r="V358" s="13"/>
      <c r="W358" s="13"/>
      <c r="X358" s="13"/>
      <c r="Y358" s="13"/>
      <c r="Z358" s="13"/>
      <c r="AA358" s="13"/>
      <c r="AB358" s="13"/>
      <c r="AC358" s="13"/>
      <c r="AD358" s="13"/>
      <c r="AE358" s="13"/>
      <c r="AT358" s="202" t="s">
        <v>442</v>
      </c>
      <c r="AU358" s="202" t="s">
        <v>76</v>
      </c>
      <c r="AV358" s="13" t="s">
        <v>79</v>
      </c>
      <c r="AW358" s="13" t="s">
        <v>31</v>
      </c>
      <c r="AX358" s="13" t="s">
        <v>69</v>
      </c>
      <c r="AY358" s="202" t="s">
        <v>328</v>
      </c>
    </row>
    <row r="359" s="14" customFormat="1">
      <c r="A359" s="14"/>
      <c r="B359" s="209"/>
      <c r="C359" s="14"/>
      <c r="D359" s="195" t="s">
        <v>442</v>
      </c>
      <c r="E359" s="210" t="s">
        <v>3</v>
      </c>
      <c r="F359" s="211" t="s">
        <v>452</v>
      </c>
      <c r="G359" s="14"/>
      <c r="H359" s="212">
        <v>1.6400000000000001</v>
      </c>
      <c r="I359" s="213"/>
      <c r="J359" s="14"/>
      <c r="K359" s="14"/>
      <c r="L359" s="209"/>
      <c r="M359" s="214"/>
      <c r="N359" s="215"/>
      <c r="O359" s="215"/>
      <c r="P359" s="215"/>
      <c r="Q359" s="215"/>
      <c r="R359" s="215"/>
      <c r="S359" s="215"/>
      <c r="T359" s="216"/>
      <c r="U359" s="14"/>
      <c r="V359" s="14"/>
      <c r="W359" s="14"/>
      <c r="X359" s="14"/>
      <c r="Y359" s="14"/>
      <c r="Z359" s="14"/>
      <c r="AA359" s="14"/>
      <c r="AB359" s="14"/>
      <c r="AC359" s="14"/>
      <c r="AD359" s="14"/>
      <c r="AE359" s="14"/>
      <c r="AT359" s="210" t="s">
        <v>442</v>
      </c>
      <c r="AU359" s="210" t="s">
        <v>76</v>
      </c>
      <c r="AV359" s="14" t="s">
        <v>113</v>
      </c>
      <c r="AW359" s="14" t="s">
        <v>31</v>
      </c>
      <c r="AX359" s="14" t="s">
        <v>76</v>
      </c>
      <c r="AY359" s="210" t="s">
        <v>328</v>
      </c>
    </row>
    <row r="360" s="2" customFormat="1" ht="16.5" customHeight="1">
      <c r="A360" s="41"/>
      <c r="B360" s="176"/>
      <c r="C360" s="224" t="s">
        <v>1539</v>
      </c>
      <c r="D360" s="224" t="s">
        <v>539</v>
      </c>
      <c r="E360" s="225" t="s">
        <v>7925</v>
      </c>
      <c r="F360" s="226" t="s">
        <v>7926</v>
      </c>
      <c r="G360" s="227" t="s">
        <v>491</v>
      </c>
      <c r="H360" s="228">
        <v>1.6399999999999999</v>
      </c>
      <c r="I360" s="229"/>
      <c r="J360" s="230">
        <f>ROUND(I360*H360,2)</f>
        <v>0</v>
      </c>
      <c r="K360" s="226" t="s">
        <v>335</v>
      </c>
      <c r="L360" s="231"/>
      <c r="M360" s="232" t="s">
        <v>3</v>
      </c>
      <c r="N360" s="233" t="s">
        <v>40</v>
      </c>
      <c r="O360" s="75"/>
      <c r="P360" s="186">
        <f>O360*H360</f>
        <v>0</v>
      </c>
      <c r="Q360" s="186">
        <v>0</v>
      </c>
      <c r="R360" s="186">
        <f>Q360*H360</f>
        <v>0</v>
      </c>
      <c r="S360" s="186">
        <v>0</v>
      </c>
      <c r="T360" s="187">
        <f>S360*H360</f>
        <v>0</v>
      </c>
      <c r="U360" s="41"/>
      <c r="V360" s="41"/>
      <c r="W360" s="41"/>
      <c r="X360" s="41"/>
      <c r="Y360" s="41"/>
      <c r="Z360" s="41"/>
      <c r="AA360" s="41"/>
      <c r="AB360" s="41"/>
      <c r="AC360" s="41"/>
      <c r="AD360" s="41"/>
      <c r="AE360" s="41"/>
      <c r="AR360" s="188" t="s">
        <v>171</v>
      </c>
      <c r="AT360" s="188" t="s">
        <v>539</v>
      </c>
      <c r="AU360" s="188" t="s">
        <v>76</v>
      </c>
      <c r="AY360" s="22" t="s">
        <v>328</v>
      </c>
      <c r="BE360" s="189">
        <f>IF(N360="základní",J360,0)</f>
        <v>0</v>
      </c>
      <c r="BF360" s="189">
        <f>IF(N360="snížená",J360,0)</f>
        <v>0</v>
      </c>
      <c r="BG360" s="189">
        <f>IF(N360="zákl. přenesená",J360,0)</f>
        <v>0</v>
      </c>
      <c r="BH360" s="189">
        <f>IF(N360="sníž. přenesená",J360,0)</f>
        <v>0</v>
      </c>
      <c r="BI360" s="189">
        <f>IF(N360="nulová",J360,0)</f>
        <v>0</v>
      </c>
      <c r="BJ360" s="22" t="s">
        <v>76</v>
      </c>
      <c r="BK360" s="189">
        <f>ROUND(I360*H360,2)</f>
        <v>0</v>
      </c>
      <c r="BL360" s="22" t="s">
        <v>113</v>
      </c>
      <c r="BM360" s="188" t="s">
        <v>1679</v>
      </c>
    </row>
    <row r="361" s="2" customFormat="1" ht="21.75" customHeight="1">
      <c r="A361" s="41"/>
      <c r="B361" s="176"/>
      <c r="C361" s="177" t="s">
        <v>1681</v>
      </c>
      <c r="D361" s="177" t="s">
        <v>331</v>
      </c>
      <c r="E361" s="178" t="s">
        <v>8984</v>
      </c>
      <c r="F361" s="179" t="s">
        <v>8258</v>
      </c>
      <c r="G361" s="180" t="s">
        <v>491</v>
      </c>
      <c r="H361" s="181">
        <v>1.6399999999999999</v>
      </c>
      <c r="I361" s="182"/>
      <c r="J361" s="183">
        <f>ROUND(I361*H361,2)</f>
        <v>0</v>
      </c>
      <c r="K361" s="179" t="s">
        <v>3</v>
      </c>
      <c r="L361" s="42"/>
      <c r="M361" s="184" t="s">
        <v>3</v>
      </c>
      <c r="N361" s="185" t="s">
        <v>40</v>
      </c>
      <c r="O361" s="75"/>
      <c r="P361" s="186">
        <f>O361*H361</f>
        <v>0</v>
      </c>
      <c r="Q361" s="186">
        <v>0</v>
      </c>
      <c r="R361" s="186">
        <f>Q361*H361</f>
        <v>0</v>
      </c>
      <c r="S361" s="186">
        <v>0</v>
      </c>
      <c r="T361" s="187">
        <f>S361*H361</f>
        <v>0</v>
      </c>
      <c r="U361" s="41"/>
      <c r="V361" s="41"/>
      <c r="W361" s="41"/>
      <c r="X361" s="41"/>
      <c r="Y361" s="41"/>
      <c r="Z361" s="41"/>
      <c r="AA361" s="41"/>
      <c r="AB361" s="41"/>
      <c r="AC361" s="41"/>
      <c r="AD361" s="41"/>
      <c r="AE361" s="41"/>
      <c r="AR361" s="188" t="s">
        <v>113</v>
      </c>
      <c r="AT361" s="188" t="s">
        <v>331</v>
      </c>
      <c r="AU361" s="188" t="s">
        <v>76</v>
      </c>
      <c r="AY361" s="22" t="s">
        <v>328</v>
      </c>
      <c r="BE361" s="189">
        <f>IF(N361="základní",J361,0)</f>
        <v>0</v>
      </c>
      <c r="BF361" s="189">
        <f>IF(N361="snížená",J361,0)</f>
        <v>0</v>
      </c>
      <c r="BG361" s="189">
        <f>IF(N361="zákl. přenesená",J361,0)</f>
        <v>0</v>
      </c>
      <c r="BH361" s="189">
        <f>IF(N361="sníž. přenesená",J361,0)</f>
        <v>0</v>
      </c>
      <c r="BI361" s="189">
        <f>IF(N361="nulová",J361,0)</f>
        <v>0</v>
      </c>
      <c r="BJ361" s="22" t="s">
        <v>76</v>
      </c>
      <c r="BK361" s="189">
        <f>ROUND(I361*H361,2)</f>
        <v>0</v>
      </c>
      <c r="BL361" s="22" t="s">
        <v>113</v>
      </c>
      <c r="BM361" s="188" t="s">
        <v>1684</v>
      </c>
    </row>
    <row r="362" s="2" customFormat="1" ht="37.8" customHeight="1">
      <c r="A362" s="41"/>
      <c r="B362" s="176"/>
      <c r="C362" s="177" t="s">
        <v>1332</v>
      </c>
      <c r="D362" s="177" t="s">
        <v>331</v>
      </c>
      <c r="E362" s="178" t="s">
        <v>8499</v>
      </c>
      <c r="F362" s="179" t="s">
        <v>8147</v>
      </c>
      <c r="G362" s="180" t="s">
        <v>585</v>
      </c>
      <c r="H362" s="181">
        <v>2.1520000000000001</v>
      </c>
      <c r="I362" s="182"/>
      <c r="J362" s="183">
        <f>ROUND(I362*H362,2)</f>
        <v>0</v>
      </c>
      <c r="K362" s="179" t="s">
        <v>3</v>
      </c>
      <c r="L362" s="42"/>
      <c r="M362" s="237" t="s">
        <v>3</v>
      </c>
      <c r="N362" s="238" t="s">
        <v>40</v>
      </c>
      <c r="O362" s="199"/>
      <c r="P362" s="239">
        <f>O362*H362</f>
        <v>0</v>
      </c>
      <c r="Q362" s="239">
        <v>0</v>
      </c>
      <c r="R362" s="239">
        <f>Q362*H362</f>
        <v>0</v>
      </c>
      <c r="S362" s="239">
        <v>0</v>
      </c>
      <c r="T362" s="240">
        <f>S362*H362</f>
        <v>0</v>
      </c>
      <c r="U362" s="41"/>
      <c r="V362" s="41"/>
      <c r="W362" s="41"/>
      <c r="X362" s="41"/>
      <c r="Y362" s="41"/>
      <c r="Z362" s="41"/>
      <c r="AA362" s="41"/>
      <c r="AB362" s="41"/>
      <c r="AC362" s="41"/>
      <c r="AD362" s="41"/>
      <c r="AE362" s="41"/>
      <c r="AR362" s="188" t="s">
        <v>113</v>
      </c>
      <c r="AT362" s="188" t="s">
        <v>331</v>
      </c>
      <c r="AU362" s="188" t="s">
        <v>76</v>
      </c>
      <c r="AY362" s="22" t="s">
        <v>328</v>
      </c>
      <c r="BE362" s="189">
        <f>IF(N362="základní",J362,0)</f>
        <v>0</v>
      </c>
      <c r="BF362" s="189">
        <f>IF(N362="snížená",J362,0)</f>
        <v>0</v>
      </c>
      <c r="BG362" s="189">
        <f>IF(N362="zákl. přenesená",J362,0)</f>
        <v>0</v>
      </c>
      <c r="BH362" s="189">
        <f>IF(N362="sníž. přenesená",J362,0)</f>
        <v>0</v>
      </c>
      <c r="BI362" s="189">
        <f>IF(N362="nulová",J362,0)</f>
        <v>0</v>
      </c>
      <c r="BJ362" s="22" t="s">
        <v>76</v>
      </c>
      <c r="BK362" s="189">
        <f>ROUND(I362*H362,2)</f>
        <v>0</v>
      </c>
      <c r="BL362" s="22" t="s">
        <v>113</v>
      </c>
      <c r="BM362" s="188" t="s">
        <v>1688</v>
      </c>
    </row>
    <row r="363" s="2" customFormat="1" ht="6.96" customHeight="1">
      <c r="A363" s="41"/>
      <c r="B363" s="58"/>
      <c r="C363" s="59"/>
      <c r="D363" s="59"/>
      <c r="E363" s="59"/>
      <c r="F363" s="59"/>
      <c r="G363" s="59"/>
      <c r="H363" s="59"/>
      <c r="I363" s="59"/>
      <c r="J363" s="59"/>
      <c r="K363" s="59"/>
      <c r="L363" s="42"/>
      <c r="M363" s="41"/>
      <c r="O363" s="41"/>
      <c r="P363" s="41"/>
      <c r="Q363" s="41"/>
      <c r="R363" s="41"/>
      <c r="S363" s="41"/>
      <c r="T363" s="41"/>
      <c r="U363" s="41"/>
      <c r="V363" s="41"/>
      <c r="W363" s="41"/>
      <c r="X363" s="41"/>
      <c r="Y363" s="41"/>
      <c r="Z363" s="41"/>
      <c r="AA363" s="41"/>
      <c r="AB363" s="41"/>
      <c r="AC363" s="41"/>
      <c r="AD363" s="41"/>
      <c r="AE363" s="41"/>
    </row>
  </sheetData>
  <autoFilter ref="C97:K362"/>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7" r:id="rId1" display="https://podminky.urs.cz/item/CS_URS_2025_01/184818232"/>
    <hyperlink ref="F110" r:id="rId2" display="https://podminky.urs.cz/item/CS_URS_2025_01/184818233"/>
    <hyperlink ref="F116" r:id="rId3" display="https://podminky.urs.cz/item/CS_URS_2025_01/183117432"/>
    <hyperlink ref="F122" r:id="rId4" display="https://podminky.urs.cz/item/CS_URS_2025_01/185804312.1"/>
    <hyperlink ref="F136" r:id="rId5" display="https://podminky.urs.cz/item/CS_URS_2025_01/181151321"/>
    <hyperlink ref="F138" r:id="rId6" display="https://podminky.urs.cz/item/CS_URS_2025_01/182303111"/>
    <hyperlink ref="F145" r:id="rId7" display="https://podminky.urs.cz/item/CS_URS_2025_01/181411131"/>
    <hyperlink ref="F152" r:id="rId8" display="https://podminky.urs.cz/item/CS_URS_2025_01/183403153"/>
    <hyperlink ref="F154" r:id="rId9" display="https://podminky.urs.cz/item/CS_URS_2025_01/185803211.1"/>
    <hyperlink ref="F157" r:id="rId10" display="https://podminky.urs.cz/item/CS_URS_2025_01/184852233"/>
    <hyperlink ref="F160" r:id="rId11" display="https://podminky.urs.cz/item/CS_URS_2025_01/184852236"/>
    <hyperlink ref="F167" r:id="rId12" display="https://podminky.urs.cz/item/CS_URS_2025_01/184401111"/>
    <hyperlink ref="F170" r:id="rId13" display="https://podminky.urs.cz/item/CS_URS_2025_01/184502114"/>
    <hyperlink ref="F172" r:id="rId14" display="https://podminky.urs.cz/item/CS_URS_2025_01/185804312.2"/>
    <hyperlink ref="F178" r:id="rId15" display="https://podminky.urs.cz/item/CS_URS_2025_01/184503121R"/>
    <hyperlink ref="F187" r:id="rId16" display="https://podminky.urs.cz/item/CS_URS_2025_01/112151112"/>
    <hyperlink ref="F190" r:id="rId17" display="https://podminky.urs.cz/item/CS_URS_2025_01/112151113"/>
    <hyperlink ref="F193" r:id="rId18" display="https://podminky.urs.cz/item/CS_URS_2025_01/112251102"/>
    <hyperlink ref="F196" r:id="rId19" display="https://podminky.urs.cz/item/CS_URS_2025_01/162201521"/>
    <hyperlink ref="F198" r:id="rId20" display="https://podminky.urs.cz/item/CS_URS_2025_01/174251202"/>
    <hyperlink ref="F203" r:id="rId21" display="https://podminky.urs.cz/item/CS_URS_2025_01/112155221"/>
    <hyperlink ref="F212" r:id="rId22" display="https://podminky.urs.cz/item/CS_URS_2025_01/111211101"/>
    <hyperlink ref="F215" r:id="rId23" display="https://podminky.urs.cz/item/CS_URS_2025_01/112155311"/>
    <hyperlink ref="F222" r:id="rId24" display="https://podminky.urs.cz/item/CS_URS_2025_01/119005155"/>
    <hyperlink ref="F227" r:id="rId25" display="https://podminky.urs.cz/item/CS_URS_2025_01/183101221"/>
    <hyperlink ref="F229" r:id="rId26" display="https://podminky.urs.cz/item/CS_URS_2025_01/184102115"/>
    <hyperlink ref="F238" r:id="rId27" display="https://podminky.urs.cz/item/CS_URS_2025_01/184852321R"/>
    <hyperlink ref="F243" r:id="rId28" display="https://podminky.urs.cz/item/CS_URS_2025_01/213141111"/>
    <hyperlink ref="F255" r:id="rId29" display="https://podminky.urs.cz/item/CS_URS_2025_01/185802114"/>
    <hyperlink ref="F267" r:id="rId30" display="https://podminky.urs.cz/item/CS_URS_2025_01/899922811R"/>
    <hyperlink ref="F270" r:id="rId31" display="https://podminky.urs.cz/item/CS_URS_2025_01/893812212R"/>
    <hyperlink ref="F272" r:id="rId32" display="https://podminky.urs.cz/item/CS_URS_2025_01/998231411"/>
    <hyperlink ref="F276" r:id="rId33" display="https://podminky.urs.cz/item/CS_URS_2025_01/183451361"/>
    <hyperlink ref="F278" r:id="rId34" display="https://podminky.urs.cz/item/CS_URS_2025_01/185803211"/>
    <hyperlink ref="F280" r:id="rId35" display="https://podminky.urs.cz/item/CS_URS_2025_01/181451132R"/>
    <hyperlink ref="F295" r:id="rId36" display="https://podminky.urs.cz/item/CS_URS_2025_01/111151221"/>
    <hyperlink ref="F308" r:id="rId37" display="https://podminky.urs.cz/item/CS_URS_2025_01/119005121"/>
    <hyperlink ref="F312" r:id="rId38" display="https://podminky.urs.cz/item/CS_URS_2025_01/183111311"/>
    <hyperlink ref="F314" r:id="rId39" display="https://podminky.urs.cz/item/CS_URS_2025_01/183211322.1"/>
    <hyperlink ref="F323" r:id="rId40" display="https://podminky.urs.cz/item/CS_URS_2025_01/119005123"/>
    <hyperlink ref="F325" r:id="rId41" display="https://podminky.urs.cz/item/CS_URS_2025_01/183111211"/>
    <hyperlink ref="F328" r:id="rId42" display="https://podminky.urs.cz/item/CS_URS_2025_01/183211313.1"/>
    <hyperlink ref="F332" r:id="rId43" display="https://podminky.urs.cz/item/CS_URS_2025_01/183101314"/>
    <hyperlink ref="F334" r:id="rId44" display="https://podminky.urs.cz/item/CS_URS_2025_01/184102112"/>
    <hyperlink ref="F349" r:id="rId45" display="https://podminky.urs.cz/item/CS_URS_2025_01/184911151"/>
    <hyperlink ref="F354" r:id="rId46" display="https://podminky.urs.cz/item/CS_URS_2025_01/185804312.3"/>
  </hyperlinks>
  <pageMargins left="0.39375" right="0.39375" top="0.39375" bottom="0.39375" header="0" footer="0"/>
  <pageSetup paperSize="9" orientation="portrait" blackAndWhite="1" fitToHeight="100"/>
  <headerFooter>
    <oddFooter>&amp;CStrana &amp;P z &amp;N</oddFooter>
  </headerFooter>
  <drawing r:id="rId47"/>
</worksheet>
</file>

<file path=xl/worksheets/sheet5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283</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9410</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8875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9673</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ROUND(J97,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ROUND((SUM(BE97:BE303)),  2)</f>
        <v>0</v>
      </c>
      <c r="G37" s="41"/>
      <c r="H37" s="41"/>
      <c r="I37" s="135">
        <v>0.20999999999999999</v>
      </c>
      <c r="J37" s="134">
        <f>ROUND(((SUM(BE97:BE303))*I37),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ROUND((SUM(BF97:BF303)),  2)</f>
        <v>0</v>
      </c>
      <c r="G38" s="41"/>
      <c r="H38" s="41"/>
      <c r="I38" s="135">
        <v>0.12</v>
      </c>
      <c r="J38" s="134">
        <f>ROUND(((SUM(BF97:BF303))*I38),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ROUND((SUM(BG97:BG303)),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ROUND((SUM(BH97:BH303)),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ROUND((SUM(BI97:BI303)),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9410</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8875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 xml:space="preserve">Objekt8 -  Vegetační úpravy - Následná péče Etapa 4</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J97</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8583</v>
      </c>
      <c r="E68" s="147"/>
      <c r="F68" s="147"/>
      <c r="G68" s="147"/>
      <c r="H68" s="147"/>
      <c r="I68" s="147"/>
      <c r="J68" s="148">
        <f>J98</f>
        <v>0</v>
      </c>
      <c r="K68" s="9"/>
      <c r="L68" s="145"/>
      <c r="S68" s="9"/>
      <c r="T68" s="9"/>
      <c r="U68" s="9"/>
      <c r="V68" s="9"/>
      <c r="W68" s="9"/>
      <c r="X68" s="9"/>
      <c r="Y68" s="9"/>
      <c r="Z68" s="9"/>
      <c r="AA68" s="9"/>
      <c r="AB68" s="9"/>
      <c r="AC68" s="9"/>
      <c r="AD68" s="9"/>
      <c r="AE68" s="9"/>
    </row>
    <row r="69" s="10" customFormat="1" ht="19.92" customHeight="1">
      <c r="A69" s="10"/>
      <c r="B69" s="149"/>
      <c r="C69" s="10"/>
      <c r="D69" s="150" t="s">
        <v>8584</v>
      </c>
      <c r="E69" s="151"/>
      <c r="F69" s="151"/>
      <c r="G69" s="151"/>
      <c r="H69" s="151"/>
      <c r="I69" s="151"/>
      <c r="J69" s="152">
        <f>J99</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8585</v>
      </c>
      <c r="E70" s="151"/>
      <c r="F70" s="151"/>
      <c r="G70" s="151"/>
      <c r="H70" s="151"/>
      <c r="I70" s="151"/>
      <c r="J70" s="152">
        <f>J134</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8586</v>
      </c>
      <c r="E71" s="151"/>
      <c r="F71" s="151"/>
      <c r="G71" s="151"/>
      <c r="H71" s="151"/>
      <c r="I71" s="151"/>
      <c r="J71" s="152">
        <f>J190</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8587</v>
      </c>
      <c r="E72" s="151"/>
      <c r="F72" s="151"/>
      <c r="G72" s="151"/>
      <c r="H72" s="151"/>
      <c r="I72" s="151"/>
      <c r="J72" s="152">
        <f>J218</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8588</v>
      </c>
      <c r="E73" s="151"/>
      <c r="F73" s="151"/>
      <c r="G73" s="151"/>
      <c r="H73" s="151"/>
      <c r="I73" s="151"/>
      <c r="J73" s="152">
        <f>J268</f>
        <v>0</v>
      </c>
      <c r="K73" s="10"/>
      <c r="L73" s="149"/>
      <c r="S73" s="10"/>
      <c r="T73" s="10"/>
      <c r="U73" s="10"/>
      <c r="V73" s="10"/>
      <c r="W73" s="10"/>
      <c r="X73" s="10"/>
      <c r="Y73" s="10"/>
      <c r="Z73" s="10"/>
      <c r="AA73" s="10"/>
      <c r="AB73" s="10"/>
      <c r="AC73" s="10"/>
      <c r="AD73" s="10"/>
      <c r="AE73" s="10"/>
    </row>
    <row r="74" s="2" customFormat="1" ht="21.84" customHeight="1">
      <c r="A74" s="41"/>
      <c r="B74" s="42"/>
      <c r="C74" s="41"/>
      <c r="D74" s="41"/>
      <c r="E74" s="41"/>
      <c r="F74" s="41"/>
      <c r="G74" s="41"/>
      <c r="H74" s="41"/>
      <c r="I74" s="41"/>
      <c r="J74" s="41"/>
      <c r="K74" s="41"/>
      <c r="L74" s="129"/>
      <c r="S74" s="41"/>
      <c r="T74" s="41"/>
      <c r="U74" s="41"/>
      <c r="V74" s="41"/>
      <c r="W74" s="41"/>
      <c r="X74" s="41"/>
      <c r="Y74" s="41"/>
      <c r="Z74" s="41"/>
      <c r="AA74" s="41"/>
      <c r="AB74" s="41"/>
      <c r="AC74" s="41"/>
      <c r="AD74" s="41"/>
      <c r="AE74" s="41"/>
    </row>
    <row r="75" s="2" customFormat="1" ht="6.96" customHeight="1">
      <c r="A75" s="41"/>
      <c r="B75" s="58"/>
      <c r="C75" s="59"/>
      <c r="D75" s="59"/>
      <c r="E75" s="59"/>
      <c r="F75" s="59"/>
      <c r="G75" s="59"/>
      <c r="H75" s="59"/>
      <c r="I75" s="59"/>
      <c r="J75" s="59"/>
      <c r="K75" s="59"/>
      <c r="L75" s="129"/>
      <c r="S75" s="41"/>
      <c r="T75" s="41"/>
      <c r="U75" s="41"/>
      <c r="V75" s="41"/>
      <c r="W75" s="41"/>
      <c r="X75" s="41"/>
      <c r="Y75" s="41"/>
      <c r="Z75" s="41"/>
      <c r="AA75" s="41"/>
      <c r="AB75" s="41"/>
      <c r="AC75" s="41"/>
      <c r="AD75" s="41"/>
      <c r="AE75" s="41"/>
    </row>
    <row r="79" s="2" customFormat="1" ht="6.96" customHeight="1">
      <c r="A79" s="41"/>
      <c r="B79" s="60"/>
      <c r="C79" s="61"/>
      <c r="D79" s="61"/>
      <c r="E79" s="61"/>
      <c r="F79" s="61"/>
      <c r="G79" s="61"/>
      <c r="H79" s="61"/>
      <c r="I79" s="61"/>
      <c r="J79" s="61"/>
      <c r="K79" s="61"/>
      <c r="L79" s="129"/>
      <c r="S79" s="41"/>
      <c r="T79" s="41"/>
      <c r="U79" s="41"/>
      <c r="V79" s="41"/>
      <c r="W79" s="41"/>
      <c r="X79" s="41"/>
      <c r="Y79" s="41"/>
      <c r="Z79" s="41"/>
      <c r="AA79" s="41"/>
      <c r="AB79" s="41"/>
      <c r="AC79" s="41"/>
      <c r="AD79" s="41"/>
      <c r="AE79" s="41"/>
    </row>
    <row r="80" s="2" customFormat="1" ht="24.96" customHeight="1">
      <c r="A80" s="41"/>
      <c r="B80" s="42"/>
      <c r="C80" s="26" t="s">
        <v>314</v>
      </c>
      <c r="D80" s="41"/>
      <c r="E80" s="41"/>
      <c r="F80" s="41"/>
      <c r="G80" s="41"/>
      <c r="H80" s="41"/>
      <c r="I80" s="41"/>
      <c r="J80" s="41"/>
      <c r="K80" s="41"/>
      <c r="L80" s="129"/>
      <c r="S80" s="41"/>
      <c r="T80" s="41"/>
      <c r="U80" s="41"/>
      <c r="V80" s="41"/>
      <c r="W80" s="41"/>
      <c r="X80" s="41"/>
      <c r="Y80" s="41"/>
      <c r="Z80" s="41"/>
      <c r="AA80" s="41"/>
      <c r="AB80" s="41"/>
      <c r="AC80" s="41"/>
      <c r="AD80" s="41"/>
      <c r="AE80" s="41"/>
    </row>
    <row r="81" s="2" customFormat="1" ht="6.96" customHeight="1">
      <c r="A81" s="41"/>
      <c r="B81" s="42"/>
      <c r="C81" s="41"/>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12" customHeight="1">
      <c r="A82" s="41"/>
      <c r="B82" s="42"/>
      <c r="C82" s="35" t="s">
        <v>17</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26.25" customHeight="1">
      <c r="A83" s="41"/>
      <c r="B83" s="42"/>
      <c r="C83" s="41"/>
      <c r="D83" s="41"/>
      <c r="E83" s="127" t="str">
        <f>E7</f>
        <v>Revitalizace multimodálního uzlu ve Dvoře Králové nad Labem - etapa I-VI.</v>
      </c>
      <c r="F83" s="35"/>
      <c r="G83" s="35"/>
      <c r="H83" s="35"/>
      <c r="I83" s="41"/>
      <c r="J83" s="41"/>
      <c r="K83" s="41"/>
      <c r="L83" s="129"/>
      <c r="S83" s="41"/>
      <c r="T83" s="41"/>
      <c r="U83" s="41"/>
      <c r="V83" s="41"/>
      <c r="W83" s="41"/>
      <c r="X83" s="41"/>
      <c r="Y83" s="41"/>
      <c r="Z83" s="41"/>
      <c r="AA83" s="41"/>
      <c r="AB83" s="41"/>
      <c r="AC83" s="41"/>
      <c r="AD83" s="41"/>
      <c r="AE83" s="41"/>
    </row>
    <row r="84" s="1" customFormat="1" ht="12" customHeight="1">
      <c r="B84" s="25"/>
      <c r="C84" s="35" t="s">
        <v>301</v>
      </c>
      <c r="L84" s="25"/>
    </row>
    <row r="85" s="1" customFormat="1" ht="23.25" customHeight="1">
      <c r="B85" s="25"/>
      <c r="E85" s="127" t="s">
        <v>9410</v>
      </c>
      <c r="F85" s="1"/>
      <c r="G85" s="1"/>
      <c r="H85" s="1"/>
      <c r="L85" s="25"/>
    </row>
    <row r="86" s="1" customFormat="1" ht="12" customHeight="1">
      <c r="B86" s="25"/>
      <c r="C86" s="35" t="s">
        <v>303</v>
      </c>
      <c r="L86" s="25"/>
    </row>
    <row r="87" s="2" customFormat="1" ht="16.5" customHeight="1">
      <c r="A87" s="41"/>
      <c r="B87" s="42"/>
      <c r="C87" s="41"/>
      <c r="D87" s="41"/>
      <c r="E87" s="128" t="s">
        <v>419</v>
      </c>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8875</v>
      </c>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6.5" customHeight="1">
      <c r="A89" s="41"/>
      <c r="B89" s="42"/>
      <c r="C89" s="41"/>
      <c r="D89" s="41"/>
      <c r="E89" s="65" t="str">
        <f>E13</f>
        <v xml:space="preserve">Objekt8 -  Vegetační úpravy - Následná péče Etapa 4</v>
      </c>
      <c r="F89" s="41"/>
      <c r="G89" s="41"/>
      <c r="H89" s="41"/>
      <c r="I89" s="41"/>
      <c r="J89" s="41"/>
      <c r="K89" s="41"/>
      <c r="L89" s="129"/>
      <c r="S89" s="41"/>
      <c r="T89" s="41"/>
      <c r="U89" s="41"/>
      <c r="V89" s="41"/>
      <c r="W89" s="41"/>
      <c r="X89" s="41"/>
      <c r="Y89" s="41"/>
      <c r="Z89" s="41"/>
      <c r="AA89" s="41"/>
      <c r="AB89" s="41"/>
      <c r="AC89" s="41"/>
      <c r="AD89" s="41"/>
      <c r="AE89" s="41"/>
    </row>
    <row r="90" s="2" customFormat="1" ht="6.96"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21</v>
      </c>
      <c r="D91" s="41"/>
      <c r="E91" s="41"/>
      <c r="F91" s="30" t="str">
        <f>F16</f>
        <v xml:space="preserve"> </v>
      </c>
      <c r="G91" s="41"/>
      <c r="H91" s="41"/>
      <c r="I91" s="35" t="s">
        <v>23</v>
      </c>
      <c r="J91" s="67" t="str">
        <f>IF(J16="","",J16)</f>
        <v>26. 8. 2025</v>
      </c>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5.15" customHeight="1">
      <c r="A93" s="41"/>
      <c r="B93" s="42"/>
      <c r="C93" s="35" t="s">
        <v>25</v>
      </c>
      <c r="D93" s="41"/>
      <c r="E93" s="41"/>
      <c r="F93" s="30" t="str">
        <f>E19</f>
        <v xml:space="preserve"> </v>
      </c>
      <c r="G93" s="41"/>
      <c r="H93" s="41"/>
      <c r="I93" s="35" t="s">
        <v>30</v>
      </c>
      <c r="J93" s="39" t="str">
        <f>E25</f>
        <v xml:space="preserve"> </v>
      </c>
      <c r="K93" s="41"/>
      <c r="L93" s="129"/>
      <c r="S93" s="41"/>
      <c r="T93" s="41"/>
      <c r="U93" s="41"/>
      <c r="V93" s="41"/>
      <c r="W93" s="41"/>
      <c r="X93" s="41"/>
      <c r="Y93" s="41"/>
      <c r="Z93" s="41"/>
      <c r="AA93" s="41"/>
      <c r="AB93" s="41"/>
      <c r="AC93" s="41"/>
      <c r="AD93" s="41"/>
      <c r="AE93" s="41"/>
    </row>
    <row r="94" s="2" customFormat="1" ht="15.15" customHeight="1">
      <c r="A94" s="41"/>
      <c r="B94" s="42"/>
      <c r="C94" s="35" t="s">
        <v>28</v>
      </c>
      <c r="D94" s="41"/>
      <c r="E94" s="41"/>
      <c r="F94" s="30" t="str">
        <f>IF(E22="","",E22)</f>
        <v>Vyplň údaj</v>
      </c>
      <c r="G94" s="41"/>
      <c r="H94" s="41"/>
      <c r="I94" s="35" t="s">
        <v>32</v>
      </c>
      <c r="J94" s="39" t="str">
        <f>E28</f>
        <v xml:space="preserve"> </v>
      </c>
      <c r="K94" s="41"/>
      <c r="L94" s="129"/>
      <c r="S94" s="41"/>
      <c r="T94" s="41"/>
      <c r="U94" s="41"/>
      <c r="V94" s="41"/>
      <c r="W94" s="41"/>
      <c r="X94" s="41"/>
      <c r="Y94" s="41"/>
      <c r="Z94" s="41"/>
      <c r="AA94" s="41"/>
      <c r="AB94" s="41"/>
      <c r="AC94" s="41"/>
      <c r="AD94" s="41"/>
      <c r="AE94" s="41"/>
    </row>
    <row r="95" s="2" customFormat="1" ht="10.32"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11" customFormat="1" ht="29.28" customHeight="1">
      <c r="A96" s="153"/>
      <c r="B96" s="154"/>
      <c r="C96" s="155" t="s">
        <v>315</v>
      </c>
      <c r="D96" s="156" t="s">
        <v>54</v>
      </c>
      <c r="E96" s="156" t="s">
        <v>50</v>
      </c>
      <c r="F96" s="156" t="s">
        <v>51</v>
      </c>
      <c r="G96" s="156" t="s">
        <v>316</v>
      </c>
      <c r="H96" s="156" t="s">
        <v>317</v>
      </c>
      <c r="I96" s="156" t="s">
        <v>318</v>
      </c>
      <c r="J96" s="156" t="s">
        <v>309</v>
      </c>
      <c r="K96" s="157" t="s">
        <v>319</v>
      </c>
      <c r="L96" s="158"/>
      <c r="M96" s="83" t="s">
        <v>3</v>
      </c>
      <c r="N96" s="84" t="s">
        <v>39</v>
      </c>
      <c r="O96" s="84" t="s">
        <v>320</v>
      </c>
      <c r="P96" s="84" t="s">
        <v>321</v>
      </c>
      <c r="Q96" s="84" t="s">
        <v>322</v>
      </c>
      <c r="R96" s="84" t="s">
        <v>323</v>
      </c>
      <c r="S96" s="84" t="s">
        <v>324</v>
      </c>
      <c r="T96" s="85" t="s">
        <v>325</v>
      </c>
      <c r="U96" s="153"/>
      <c r="V96" s="153"/>
      <c r="W96" s="153"/>
      <c r="X96" s="153"/>
      <c r="Y96" s="153"/>
      <c r="Z96" s="153"/>
      <c r="AA96" s="153"/>
      <c r="AB96" s="153"/>
      <c r="AC96" s="153"/>
      <c r="AD96" s="153"/>
      <c r="AE96" s="153"/>
    </row>
    <row r="97" s="2" customFormat="1" ht="22.8" customHeight="1">
      <c r="A97" s="41"/>
      <c r="B97" s="42"/>
      <c r="C97" s="90" t="s">
        <v>326</v>
      </c>
      <c r="D97" s="41"/>
      <c r="E97" s="41"/>
      <c r="F97" s="41"/>
      <c r="G97" s="41"/>
      <c r="H97" s="41"/>
      <c r="I97" s="41"/>
      <c r="J97" s="159">
        <f>BK97</f>
        <v>0</v>
      </c>
      <c r="K97" s="41"/>
      <c r="L97" s="42"/>
      <c r="M97" s="86"/>
      <c r="N97" s="71"/>
      <c r="O97" s="87"/>
      <c r="P97" s="160">
        <f>P98</f>
        <v>0</v>
      </c>
      <c r="Q97" s="87"/>
      <c r="R97" s="160">
        <f>R98</f>
        <v>0</v>
      </c>
      <c r="S97" s="87"/>
      <c r="T97" s="161">
        <f>T98</f>
        <v>0</v>
      </c>
      <c r="U97" s="41"/>
      <c r="V97" s="41"/>
      <c r="W97" s="41"/>
      <c r="X97" s="41"/>
      <c r="Y97" s="41"/>
      <c r="Z97" s="41"/>
      <c r="AA97" s="41"/>
      <c r="AB97" s="41"/>
      <c r="AC97" s="41"/>
      <c r="AD97" s="41"/>
      <c r="AE97" s="41"/>
      <c r="AT97" s="22" t="s">
        <v>68</v>
      </c>
      <c r="AU97" s="22" t="s">
        <v>310</v>
      </c>
      <c r="BK97" s="162">
        <f>BK98</f>
        <v>0</v>
      </c>
    </row>
    <row r="98" s="12" customFormat="1" ht="25.92" customHeight="1">
      <c r="A98" s="12"/>
      <c r="B98" s="163"/>
      <c r="C98" s="12"/>
      <c r="D98" s="164" t="s">
        <v>68</v>
      </c>
      <c r="E98" s="165" t="s">
        <v>434</v>
      </c>
      <c r="F98" s="165" t="s">
        <v>434</v>
      </c>
      <c r="G98" s="12"/>
      <c r="H98" s="12"/>
      <c r="I98" s="166"/>
      <c r="J98" s="167">
        <f>BK98</f>
        <v>0</v>
      </c>
      <c r="K98" s="12"/>
      <c r="L98" s="163"/>
      <c r="M98" s="168"/>
      <c r="N98" s="169"/>
      <c r="O98" s="169"/>
      <c r="P98" s="170">
        <f>P99+P134+P190+P218+P268</f>
        <v>0</v>
      </c>
      <c r="Q98" s="169"/>
      <c r="R98" s="170">
        <f>R99+R134+R190+R218+R268</f>
        <v>0</v>
      </c>
      <c r="S98" s="169"/>
      <c r="T98" s="171">
        <f>T99+T134+T190+T218+T268</f>
        <v>0</v>
      </c>
      <c r="U98" s="12"/>
      <c r="V98" s="12"/>
      <c r="W98" s="12"/>
      <c r="X98" s="12"/>
      <c r="Y98" s="12"/>
      <c r="Z98" s="12"/>
      <c r="AA98" s="12"/>
      <c r="AB98" s="12"/>
      <c r="AC98" s="12"/>
      <c r="AD98" s="12"/>
      <c r="AE98" s="12"/>
      <c r="AR98" s="164" t="s">
        <v>76</v>
      </c>
      <c r="AT98" s="172" t="s">
        <v>68</v>
      </c>
      <c r="AU98" s="172" t="s">
        <v>69</v>
      </c>
      <c r="AY98" s="164" t="s">
        <v>328</v>
      </c>
      <c r="BK98" s="173">
        <f>BK99+BK134+BK190+BK218+BK268</f>
        <v>0</v>
      </c>
    </row>
    <row r="99" s="12" customFormat="1" ht="22.8" customHeight="1">
      <c r="A99" s="12"/>
      <c r="B99" s="163"/>
      <c r="C99" s="12"/>
      <c r="D99" s="164" t="s">
        <v>68</v>
      </c>
      <c r="E99" s="174" t="s">
        <v>8589</v>
      </c>
      <c r="F99" s="174" t="s">
        <v>8590</v>
      </c>
      <c r="G99" s="12"/>
      <c r="H99" s="12"/>
      <c r="I99" s="166"/>
      <c r="J99" s="175">
        <f>BK99</f>
        <v>0</v>
      </c>
      <c r="K99" s="12"/>
      <c r="L99" s="163"/>
      <c r="M99" s="168"/>
      <c r="N99" s="169"/>
      <c r="O99" s="169"/>
      <c r="P99" s="170">
        <f>SUM(P100:P133)</f>
        <v>0</v>
      </c>
      <c r="Q99" s="169"/>
      <c r="R99" s="170">
        <f>SUM(R100:R133)</f>
        <v>0</v>
      </c>
      <c r="S99" s="169"/>
      <c r="T99" s="171">
        <f>SUM(T100:T133)</f>
        <v>0</v>
      </c>
      <c r="U99" s="12"/>
      <c r="V99" s="12"/>
      <c r="W99" s="12"/>
      <c r="X99" s="12"/>
      <c r="Y99" s="12"/>
      <c r="Z99" s="12"/>
      <c r="AA99" s="12"/>
      <c r="AB99" s="12"/>
      <c r="AC99" s="12"/>
      <c r="AD99" s="12"/>
      <c r="AE99" s="12"/>
      <c r="AR99" s="164" t="s">
        <v>76</v>
      </c>
      <c r="AT99" s="172" t="s">
        <v>68</v>
      </c>
      <c r="AU99" s="172" t="s">
        <v>76</v>
      </c>
      <c r="AY99" s="164" t="s">
        <v>328</v>
      </c>
      <c r="BK99" s="173">
        <f>SUM(BK100:BK133)</f>
        <v>0</v>
      </c>
    </row>
    <row r="100" s="2" customFormat="1" ht="33" customHeight="1">
      <c r="A100" s="41"/>
      <c r="B100" s="176"/>
      <c r="C100" s="177" t="s">
        <v>76</v>
      </c>
      <c r="D100" s="177" t="s">
        <v>331</v>
      </c>
      <c r="E100" s="178" t="s">
        <v>8597</v>
      </c>
      <c r="F100" s="179" t="s">
        <v>9674</v>
      </c>
      <c r="G100" s="180" t="s">
        <v>439</v>
      </c>
      <c r="H100" s="181">
        <v>206</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79</v>
      </c>
    </row>
    <row r="101" s="2" customFormat="1">
      <c r="A101" s="41"/>
      <c r="B101" s="42"/>
      <c r="C101" s="41"/>
      <c r="D101" s="190" t="s">
        <v>338</v>
      </c>
      <c r="E101" s="41"/>
      <c r="F101" s="191" t="s">
        <v>8599</v>
      </c>
      <c r="G101" s="41"/>
      <c r="H101" s="41"/>
      <c r="I101" s="192"/>
      <c r="J101" s="41"/>
      <c r="K101" s="41"/>
      <c r="L101" s="42"/>
      <c r="M101" s="193"/>
      <c r="N101" s="194"/>
      <c r="O101" s="75"/>
      <c r="P101" s="75"/>
      <c r="Q101" s="75"/>
      <c r="R101" s="75"/>
      <c r="S101" s="75"/>
      <c r="T101" s="76"/>
      <c r="U101" s="41"/>
      <c r="V101" s="41"/>
      <c r="W101" s="41"/>
      <c r="X101" s="41"/>
      <c r="Y101" s="41"/>
      <c r="Z101" s="41"/>
      <c r="AA101" s="41"/>
      <c r="AB101" s="41"/>
      <c r="AC101" s="41"/>
      <c r="AD101" s="41"/>
      <c r="AE101" s="41"/>
      <c r="AT101" s="22" t="s">
        <v>338</v>
      </c>
      <c r="AU101" s="22" t="s">
        <v>79</v>
      </c>
    </row>
    <row r="102" s="15" customFormat="1">
      <c r="A102" s="15"/>
      <c r="B102" s="217"/>
      <c r="C102" s="15"/>
      <c r="D102" s="195" t="s">
        <v>442</v>
      </c>
      <c r="E102" s="218" t="s">
        <v>3</v>
      </c>
      <c r="F102" s="219" t="s">
        <v>8188</v>
      </c>
      <c r="G102" s="15"/>
      <c r="H102" s="218" t="s">
        <v>3</v>
      </c>
      <c r="I102" s="220"/>
      <c r="J102" s="15"/>
      <c r="K102" s="15"/>
      <c r="L102" s="217"/>
      <c r="M102" s="221"/>
      <c r="N102" s="222"/>
      <c r="O102" s="222"/>
      <c r="P102" s="222"/>
      <c r="Q102" s="222"/>
      <c r="R102" s="222"/>
      <c r="S102" s="222"/>
      <c r="T102" s="223"/>
      <c r="U102" s="15"/>
      <c r="V102" s="15"/>
      <c r="W102" s="15"/>
      <c r="X102" s="15"/>
      <c r="Y102" s="15"/>
      <c r="Z102" s="15"/>
      <c r="AA102" s="15"/>
      <c r="AB102" s="15"/>
      <c r="AC102" s="15"/>
      <c r="AD102" s="15"/>
      <c r="AE102" s="15"/>
      <c r="AT102" s="218" t="s">
        <v>442</v>
      </c>
      <c r="AU102" s="218" t="s">
        <v>79</v>
      </c>
      <c r="AV102" s="15" t="s">
        <v>76</v>
      </c>
      <c r="AW102" s="15" t="s">
        <v>31</v>
      </c>
      <c r="AX102" s="15" t="s">
        <v>69</v>
      </c>
      <c r="AY102" s="218" t="s">
        <v>328</v>
      </c>
    </row>
    <row r="103" s="13" customFormat="1">
      <c r="A103" s="13"/>
      <c r="B103" s="201"/>
      <c r="C103" s="13"/>
      <c r="D103" s="195" t="s">
        <v>442</v>
      </c>
      <c r="E103" s="202" t="s">
        <v>3</v>
      </c>
      <c r="F103" s="203" t="s">
        <v>9675</v>
      </c>
      <c r="G103" s="13"/>
      <c r="H103" s="204">
        <v>206</v>
      </c>
      <c r="I103" s="205"/>
      <c r="J103" s="13"/>
      <c r="K103" s="13"/>
      <c r="L103" s="201"/>
      <c r="M103" s="206"/>
      <c r="N103" s="207"/>
      <c r="O103" s="207"/>
      <c r="P103" s="207"/>
      <c r="Q103" s="207"/>
      <c r="R103" s="207"/>
      <c r="S103" s="207"/>
      <c r="T103" s="208"/>
      <c r="U103" s="13"/>
      <c r="V103" s="13"/>
      <c r="W103" s="13"/>
      <c r="X103" s="13"/>
      <c r="Y103" s="13"/>
      <c r="Z103" s="13"/>
      <c r="AA103" s="13"/>
      <c r="AB103" s="13"/>
      <c r="AC103" s="13"/>
      <c r="AD103" s="13"/>
      <c r="AE103" s="13"/>
      <c r="AT103" s="202" t="s">
        <v>442</v>
      </c>
      <c r="AU103" s="202" t="s">
        <v>79</v>
      </c>
      <c r="AV103" s="13" t="s">
        <v>79</v>
      </c>
      <c r="AW103" s="13" t="s">
        <v>31</v>
      </c>
      <c r="AX103" s="13" t="s">
        <v>69</v>
      </c>
      <c r="AY103" s="202" t="s">
        <v>328</v>
      </c>
    </row>
    <row r="104" s="14" customFormat="1">
      <c r="A104" s="14"/>
      <c r="B104" s="209"/>
      <c r="C104" s="14"/>
      <c r="D104" s="195" t="s">
        <v>442</v>
      </c>
      <c r="E104" s="210" t="s">
        <v>3</v>
      </c>
      <c r="F104" s="211" t="s">
        <v>452</v>
      </c>
      <c r="G104" s="14"/>
      <c r="H104" s="212">
        <v>206</v>
      </c>
      <c r="I104" s="213"/>
      <c r="J104" s="14"/>
      <c r="K104" s="14"/>
      <c r="L104" s="209"/>
      <c r="M104" s="214"/>
      <c r="N104" s="215"/>
      <c r="O104" s="215"/>
      <c r="P104" s="215"/>
      <c r="Q104" s="215"/>
      <c r="R104" s="215"/>
      <c r="S104" s="215"/>
      <c r="T104" s="216"/>
      <c r="U104" s="14"/>
      <c r="V104" s="14"/>
      <c r="W104" s="14"/>
      <c r="X104" s="14"/>
      <c r="Y104" s="14"/>
      <c r="Z104" s="14"/>
      <c r="AA104" s="14"/>
      <c r="AB104" s="14"/>
      <c r="AC104" s="14"/>
      <c r="AD104" s="14"/>
      <c r="AE104" s="14"/>
      <c r="AT104" s="210" t="s">
        <v>442</v>
      </c>
      <c r="AU104" s="210" t="s">
        <v>79</v>
      </c>
      <c r="AV104" s="14" t="s">
        <v>113</v>
      </c>
      <c r="AW104" s="14" t="s">
        <v>31</v>
      </c>
      <c r="AX104" s="14" t="s">
        <v>76</v>
      </c>
      <c r="AY104" s="210" t="s">
        <v>328</v>
      </c>
    </row>
    <row r="105" s="2" customFormat="1" ht="21.75" customHeight="1">
      <c r="A105" s="41"/>
      <c r="B105" s="176"/>
      <c r="C105" s="177" t="s">
        <v>79</v>
      </c>
      <c r="D105" s="177" t="s">
        <v>331</v>
      </c>
      <c r="E105" s="178" t="s">
        <v>7915</v>
      </c>
      <c r="F105" s="179" t="s">
        <v>7916</v>
      </c>
      <c r="G105" s="180" t="s">
        <v>491</v>
      </c>
      <c r="H105" s="181">
        <v>7.6399999999999997</v>
      </c>
      <c r="I105" s="182"/>
      <c r="J105" s="183">
        <f>ROUND(I105*H105,2)</f>
        <v>0</v>
      </c>
      <c r="K105" s="179" t="s">
        <v>335</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79</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113</v>
      </c>
    </row>
    <row r="106" s="2" customFormat="1">
      <c r="A106" s="41"/>
      <c r="B106" s="42"/>
      <c r="C106" s="41"/>
      <c r="D106" s="190" t="s">
        <v>338</v>
      </c>
      <c r="E106" s="41"/>
      <c r="F106" s="191" t="s">
        <v>7917</v>
      </c>
      <c r="G106" s="41"/>
      <c r="H106" s="41"/>
      <c r="I106" s="192"/>
      <c r="J106" s="41"/>
      <c r="K106" s="41"/>
      <c r="L106" s="42"/>
      <c r="M106" s="193"/>
      <c r="N106" s="194"/>
      <c r="O106" s="75"/>
      <c r="P106" s="75"/>
      <c r="Q106" s="75"/>
      <c r="R106" s="75"/>
      <c r="S106" s="75"/>
      <c r="T106" s="76"/>
      <c r="U106" s="41"/>
      <c r="V106" s="41"/>
      <c r="W106" s="41"/>
      <c r="X106" s="41"/>
      <c r="Y106" s="41"/>
      <c r="Z106" s="41"/>
      <c r="AA106" s="41"/>
      <c r="AB106" s="41"/>
      <c r="AC106" s="41"/>
      <c r="AD106" s="41"/>
      <c r="AE106" s="41"/>
      <c r="AT106" s="22" t="s">
        <v>338</v>
      </c>
      <c r="AU106" s="22" t="s">
        <v>79</v>
      </c>
    </row>
    <row r="107" s="15" customFormat="1">
      <c r="A107" s="15"/>
      <c r="B107" s="217"/>
      <c r="C107" s="15"/>
      <c r="D107" s="195" t="s">
        <v>442</v>
      </c>
      <c r="E107" s="218" t="s">
        <v>3</v>
      </c>
      <c r="F107" s="219" t="s">
        <v>8591</v>
      </c>
      <c r="G107" s="15"/>
      <c r="H107" s="218" t="s">
        <v>3</v>
      </c>
      <c r="I107" s="220"/>
      <c r="J107" s="15"/>
      <c r="K107" s="15"/>
      <c r="L107" s="217"/>
      <c r="M107" s="221"/>
      <c r="N107" s="222"/>
      <c r="O107" s="222"/>
      <c r="P107" s="222"/>
      <c r="Q107" s="222"/>
      <c r="R107" s="222"/>
      <c r="S107" s="222"/>
      <c r="T107" s="223"/>
      <c r="U107" s="15"/>
      <c r="V107" s="15"/>
      <c r="W107" s="15"/>
      <c r="X107" s="15"/>
      <c r="Y107" s="15"/>
      <c r="Z107" s="15"/>
      <c r="AA107" s="15"/>
      <c r="AB107" s="15"/>
      <c r="AC107" s="15"/>
      <c r="AD107" s="15"/>
      <c r="AE107" s="15"/>
      <c r="AT107" s="218" t="s">
        <v>442</v>
      </c>
      <c r="AU107" s="218" t="s">
        <v>79</v>
      </c>
      <c r="AV107" s="15" t="s">
        <v>76</v>
      </c>
      <c r="AW107" s="15" t="s">
        <v>31</v>
      </c>
      <c r="AX107" s="15" t="s">
        <v>69</v>
      </c>
      <c r="AY107" s="218" t="s">
        <v>328</v>
      </c>
    </row>
    <row r="108" s="13" customFormat="1">
      <c r="A108" s="13"/>
      <c r="B108" s="201"/>
      <c r="C108" s="13"/>
      <c r="D108" s="195" t="s">
        <v>442</v>
      </c>
      <c r="E108" s="202" t="s">
        <v>3</v>
      </c>
      <c r="F108" s="203" t="s">
        <v>9676</v>
      </c>
      <c r="G108" s="13"/>
      <c r="H108" s="204">
        <v>5.5999999999999996</v>
      </c>
      <c r="I108" s="205"/>
      <c r="J108" s="13"/>
      <c r="K108" s="13"/>
      <c r="L108" s="201"/>
      <c r="M108" s="206"/>
      <c r="N108" s="207"/>
      <c r="O108" s="207"/>
      <c r="P108" s="207"/>
      <c r="Q108" s="207"/>
      <c r="R108" s="207"/>
      <c r="S108" s="207"/>
      <c r="T108" s="208"/>
      <c r="U108" s="13"/>
      <c r="V108" s="13"/>
      <c r="W108" s="13"/>
      <c r="X108" s="13"/>
      <c r="Y108" s="13"/>
      <c r="Z108" s="13"/>
      <c r="AA108" s="13"/>
      <c r="AB108" s="13"/>
      <c r="AC108" s="13"/>
      <c r="AD108" s="13"/>
      <c r="AE108" s="13"/>
      <c r="AT108" s="202" t="s">
        <v>442</v>
      </c>
      <c r="AU108" s="202" t="s">
        <v>79</v>
      </c>
      <c r="AV108" s="13" t="s">
        <v>79</v>
      </c>
      <c r="AW108" s="13" t="s">
        <v>31</v>
      </c>
      <c r="AX108" s="13" t="s">
        <v>69</v>
      </c>
      <c r="AY108" s="202" t="s">
        <v>328</v>
      </c>
    </row>
    <row r="109" s="15" customFormat="1">
      <c r="A109" s="15"/>
      <c r="B109" s="217"/>
      <c r="C109" s="15"/>
      <c r="D109" s="195" t="s">
        <v>442</v>
      </c>
      <c r="E109" s="218" t="s">
        <v>3</v>
      </c>
      <c r="F109" s="219" t="s">
        <v>8593</v>
      </c>
      <c r="G109" s="15"/>
      <c r="H109" s="218" t="s">
        <v>3</v>
      </c>
      <c r="I109" s="220"/>
      <c r="J109" s="15"/>
      <c r="K109" s="15"/>
      <c r="L109" s="217"/>
      <c r="M109" s="221"/>
      <c r="N109" s="222"/>
      <c r="O109" s="222"/>
      <c r="P109" s="222"/>
      <c r="Q109" s="222"/>
      <c r="R109" s="222"/>
      <c r="S109" s="222"/>
      <c r="T109" s="223"/>
      <c r="U109" s="15"/>
      <c r="V109" s="15"/>
      <c r="W109" s="15"/>
      <c r="X109" s="15"/>
      <c r="Y109" s="15"/>
      <c r="Z109" s="15"/>
      <c r="AA109" s="15"/>
      <c r="AB109" s="15"/>
      <c r="AC109" s="15"/>
      <c r="AD109" s="15"/>
      <c r="AE109" s="15"/>
      <c r="AT109" s="218" t="s">
        <v>442</v>
      </c>
      <c r="AU109" s="218" t="s">
        <v>79</v>
      </c>
      <c r="AV109" s="15" t="s">
        <v>76</v>
      </c>
      <c r="AW109" s="15" t="s">
        <v>31</v>
      </c>
      <c r="AX109" s="15" t="s">
        <v>69</v>
      </c>
      <c r="AY109" s="218" t="s">
        <v>328</v>
      </c>
    </row>
    <row r="110" s="13" customFormat="1">
      <c r="A110" s="13"/>
      <c r="B110" s="201"/>
      <c r="C110" s="13"/>
      <c r="D110" s="195" t="s">
        <v>442</v>
      </c>
      <c r="E110" s="202" t="s">
        <v>3</v>
      </c>
      <c r="F110" s="203" t="s">
        <v>9677</v>
      </c>
      <c r="G110" s="13"/>
      <c r="H110" s="204">
        <v>2.04</v>
      </c>
      <c r="I110" s="205"/>
      <c r="J110" s="13"/>
      <c r="K110" s="13"/>
      <c r="L110" s="201"/>
      <c r="M110" s="206"/>
      <c r="N110" s="207"/>
      <c r="O110" s="207"/>
      <c r="P110" s="207"/>
      <c r="Q110" s="207"/>
      <c r="R110" s="207"/>
      <c r="S110" s="207"/>
      <c r="T110" s="208"/>
      <c r="U110" s="13"/>
      <c r="V110" s="13"/>
      <c r="W110" s="13"/>
      <c r="X110" s="13"/>
      <c r="Y110" s="13"/>
      <c r="Z110" s="13"/>
      <c r="AA110" s="13"/>
      <c r="AB110" s="13"/>
      <c r="AC110" s="13"/>
      <c r="AD110" s="13"/>
      <c r="AE110" s="13"/>
      <c r="AT110" s="202" t="s">
        <v>442</v>
      </c>
      <c r="AU110" s="202" t="s">
        <v>79</v>
      </c>
      <c r="AV110" s="13" t="s">
        <v>79</v>
      </c>
      <c r="AW110" s="13" t="s">
        <v>31</v>
      </c>
      <c r="AX110" s="13" t="s">
        <v>69</v>
      </c>
      <c r="AY110" s="202" t="s">
        <v>328</v>
      </c>
    </row>
    <row r="111" s="14" customFormat="1">
      <c r="A111" s="14"/>
      <c r="B111" s="209"/>
      <c r="C111" s="14"/>
      <c r="D111" s="195" t="s">
        <v>442</v>
      </c>
      <c r="E111" s="210" t="s">
        <v>3</v>
      </c>
      <c r="F111" s="211" t="s">
        <v>452</v>
      </c>
      <c r="G111" s="14"/>
      <c r="H111" s="212">
        <v>7.6399999999999997</v>
      </c>
      <c r="I111" s="213"/>
      <c r="J111" s="14"/>
      <c r="K111" s="14"/>
      <c r="L111" s="209"/>
      <c r="M111" s="214"/>
      <c r="N111" s="215"/>
      <c r="O111" s="215"/>
      <c r="P111" s="215"/>
      <c r="Q111" s="215"/>
      <c r="R111" s="215"/>
      <c r="S111" s="215"/>
      <c r="T111" s="216"/>
      <c r="U111" s="14"/>
      <c r="V111" s="14"/>
      <c r="W111" s="14"/>
      <c r="X111" s="14"/>
      <c r="Y111" s="14"/>
      <c r="Z111" s="14"/>
      <c r="AA111" s="14"/>
      <c r="AB111" s="14"/>
      <c r="AC111" s="14"/>
      <c r="AD111" s="14"/>
      <c r="AE111" s="14"/>
      <c r="AT111" s="210" t="s">
        <v>442</v>
      </c>
      <c r="AU111" s="210" t="s">
        <v>79</v>
      </c>
      <c r="AV111" s="14" t="s">
        <v>113</v>
      </c>
      <c r="AW111" s="14" t="s">
        <v>31</v>
      </c>
      <c r="AX111" s="14" t="s">
        <v>76</v>
      </c>
      <c r="AY111" s="210" t="s">
        <v>328</v>
      </c>
    </row>
    <row r="112" s="2" customFormat="1" ht="37.8" customHeight="1">
      <c r="A112" s="41"/>
      <c r="B112" s="176"/>
      <c r="C112" s="177" t="s">
        <v>87</v>
      </c>
      <c r="D112" s="177" t="s">
        <v>331</v>
      </c>
      <c r="E112" s="178" t="s">
        <v>7922</v>
      </c>
      <c r="F112" s="179" t="s">
        <v>7923</v>
      </c>
      <c r="G112" s="180" t="s">
        <v>491</v>
      </c>
      <c r="H112" s="181">
        <v>7.6399999999999997</v>
      </c>
      <c r="I112" s="182"/>
      <c r="J112" s="183">
        <f>ROUND(I112*H112,2)</f>
        <v>0</v>
      </c>
      <c r="K112" s="179" t="s">
        <v>335</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79</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150</v>
      </c>
    </row>
    <row r="113" s="2" customFormat="1">
      <c r="A113" s="41"/>
      <c r="B113" s="42"/>
      <c r="C113" s="41"/>
      <c r="D113" s="190" t="s">
        <v>338</v>
      </c>
      <c r="E113" s="41"/>
      <c r="F113" s="191" t="s">
        <v>7924</v>
      </c>
      <c r="G113" s="41"/>
      <c r="H113" s="41"/>
      <c r="I113" s="192"/>
      <c r="J113" s="41"/>
      <c r="K113" s="41"/>
      <c r="L113" s="42"/>
      <c r="M113" s="193"/>
      <c r="N113" s="194"/>
      <c r="O113" s="75"/>
      <c r="P113" s="75"/>
      <c r="Q113" s="75"/>
      <c r="R113" s="75"/>
      <c r="S113" s="75"/>
      <c r="T113" s="76"/>
      <c r="U113" s="41"/>
      <c r="V113" s="41"/>
      <c r="W113" s="41"/>
      <c r="X113" s="41"/>
      <c r="Y113" s="41"/>
      <c r="Z113" s="41"/>
      <c r="AA113" s="41"/>
      <c r="AB113" s="41"/>
      <c r="AC113" s="41"/>
      <c r="AD113" s="41"/>
      <c r="AE113" s="41"/>
      <c r="AT113" s="22" t="s">
        <v>338</v>
      </c>
      <c r="AU113" s="22" t="s">
        <v>79</v>
      </c>
    </row>
    <row r="114" s="2" customFormat="1" ht="16.5" customHeight="1">
      <c r="A114" s="41"/>
      <c r="B114" s="176"/>
      <c r="C114" s="224" t="s">
        <v>113</v>
      </c>
      <c r="D114" s="224" t="s">
        <v>539</v>
      </c>
      <c r="E114" s="225" t="s">
        <v>7925</v>
      </c>
      <c r="F114" s="226" t="s">
        <v>7926</v>
      </c>
      <c r="G114" s="227" t="s">
        <v>491</v>
      </c>
      <c r="H114" s="228">
        <v>7.6399999999999997</v>
      </c>
      <c r="I114" s="229"/>
      <c r="J114" s="230">
        <f>ROUND(I114*H114,2)</f>
        <v>0</v>
      </c>
      <c r="K114" s="226" t="s">
        <v>335</v>
      </c>
      <c r="L114" s="231"/>
      <c r="M114" s="232" t="s">
        <v>3</v>
      </c>
      <c r="N114" s="233"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171</v>
      </c>
      <c r="AT114" s="188" t="s">
        <v>539</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171</v>
      </c>
    </row>
    <row r="115" s="2" customFormat="1" ht="24.15" customHeight="1">
      <c r="A115" s="41"/>
      <c r="B115" s="176"/>
      <c r="C115" s="177" t="s">
        <v>138</v>
      </c>
      <c r="D115" s="177" t="s">
        <v>331</v>
      </c>
      <c r="E115" s="178" t="s">
        <v>8601</v>
      </c>
      <c r="F115" s="179" t="s">
        <v>8602</v>
      </c>
      <c r="G115" s="180" t="s">
        <v>439</v>
      </c>
      <c r="H115" s="181">
        <v>17</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235</v>
      </c>
    </row>
    <row r="116" s="2" customFormat="1">
      <c r="A116" s="41"/>
      <c r="B116" s="42"/>
      <c r="C116" s="41"/>
      <c r="D116" s="190" t="s">
        <v>338</v>
      </c>
      <c r="E116" s="41"/>
      <c r="F116" s="191" t="s">
        <v>8603</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2" customFormat="1" ht="24.15" customHeight="1">
      <c r="A117" s="41"/>
      <c r="B117" s="176"/>
      <c r="C117" s="177" t="s">
        <v>150</v>
      </c>
      <c r="D117" s="177" t="s">
        <v>331</v>
      </c>
      <c r="E117" s="178" t="s">
        <v>8605</v>
      </c>
      <c r="F117" s="179" t="s">
        <v>8606</v>
      </c>
      <c r="G117" s="180" t="s">
        <v>8607</v>
      </c>
      <c r="H117" s="181">
        <v>0.34000000000000002</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9</v>
      </c>
    </row>
    <row r="118" s="2" customFormat="1">
      <c r="A118" s="41"/>
      <c r="B118" s="42"/>
      <c r="C118" s="41"/>
      <c r="D118" s="190" t="s">
        <v>338</v>
      </c>
      <c r="E118" s="41"/>
      <c r="F118" s="191" t="s">
        <v>8608</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5" customFormat="1">
      <c r="A119" s="15"/>
      <c r="B119" s="217"/>
      <c r="C119" s="15"/>
      <c r="D119" s="195" t="s">
        <v>442</v>
      </c>
      <c r="E119" s="218" t="s">
        <v>3</v>
      </c>
      <c r="F119" s="219" t="s">
        <v>8188</v>
      </c>
      <c r="G119" s="15"/>
      <c r="H119" s="218" t="s">
        <v>3</v>
      </c>
      <c r="I119" s="220"/>
      <c r="J119" s="15"/>
      <c r="K119" s="15"/>
      <c r="L119" s="217"/>
      <c r="M119" s="221"/>
      <c r="N119" s="222"/>
      <c r="O119" s="222"/>
      <c r="P119" s="222"/>
      <c r="Q119" s="222"/>
      <c r="R119" s="222"/>
      <c r="S119" s="222"/>
      <c r="T119" s="223"/>
      <c r="U119" s="15"/>
      <c r="V119" s="15"/>
      <c r="W119" s="15"/>
      <c r="X119" s="15"/>
      <c r="Y119" s="15"/>
      <c r="Z119" s="15"/>
      <c r="AA119" s="15"/>
      <c r="AB119" s="15"/>
      <c r="AC119" s="15"/>
      <c r="AD119" s="15"/>
      <c r="AE119" s="15"/>
      <c r="AT119" s="218" t="s">
        <v>442</v>
      </c>
      <c r="AU119" s="218" t="s">
        <v>79</v>
      </c>
      <c r="AV119" s="15" t="s">
        <v>76</v>
      </c>
      <c r="AW119" s="15" t="s">
        <v>31</v>
      </c>
      <c r="AX119" s="15" t="s">
        <v>69</v>
      </c>
      <c r="AY119" s="218" t="s">
        <v>328</v>
      </c>
    </row>
    <row r="120" s="13" customFormat="1">
      <c r="A120" s="13"/>
      <c r="B120" s="201"/>
      <c r="C120" s="13"/>
      <c r="D120" s="195" t="s">
        <v>442</v>
      </c>
      <c r="E120" s="202" t="s">
        <v>3</v>
      </c>
      <c r="F120" s="203" t="s">
        <v>9678</v>
      </c>
      <c r="G120" s="13"/>
      <c r="H120" s="204">
        <v>0.34000000000000002</v>
      </c>
      <c r="I120" s="205"/>
      <c r="J120" s="13"/>
      <c r="K120" s="13"/>
      <c r="L120" s="201"/>
      <c r="M120" s="206"/>
      <c r="N120" s="207"/>
      <c r="O120" s="207"/>
      <c r="P120" s="207"/>
      <c r="Q120" s="207"/>
      <c r="R120" s="207"/>
      <c r="S120" s="207"/>
      <c r="T120" s="208"/>
      <c r="U120" s="13"/>
      <c r="V120" s="13"/>
      <c r="W120" s="13"/>
      <c r="X120" s="13"/>
      <c r="Y120" s="13"/>
      <c r="Z120" s="13"/>
      <c r="AA120" s="13"/>
      <c r="AB120" s="13"/>
      <c r="AC120" s="13"/>
      <c r="AD120" s="13"/>
      <c r="AE120" s="13"/>
      <c r="AT120" s="202" t="s">
        <v>442</v>
      </c>
      <c r="AU120" s="202" t="s">
        <v>79</v>
      </c>
      <c r="AV120" s="13" t="s">
        <v>79</v>
      </c>
      <c r="AW120" s="13" t="s">
        <v>31</v>
      </c>
      <c r="AX120" s="13" t="s">
        <v>69</v>
      </c>
      <c r="AY120" s="202" t="s">
        <v>328</v>
      </c>
    </row>
    <row r="121" s="14" customFormat="1">
      <c r="A121" s="14"/>
      <c r="B121" s="209"/>
      <c r="C121" s="14"/>
      <c r="D121" s="195" t="s">
        <v>442</v>
      </c>
      <c r="E121" s="210" t="s">
        <v>3</v>
      </c>
      <c r="F121" s="211" t="s">
        <v>452</v>
      </c>
      <c r="G121" s="14"/>
      <c r="H121" s="212">
        <v>0.34000000000000002</v>
      </c>
      <c r="I121" s="213"/>
      <c r="J121" s="14"/>
      <c r="K121" s="14"/>
      <c r="L121" s="209"/>
      <c r="M121" s="214"/>
      <c r="N121" s="215"/>
      <c r="O121" s="215"/>
      <c r="P121" s="215"/>
      <c r="Q121" s="215"/>
      <c r="R121" s="215"/>
      <c r="S121" s="215"/>
      <c r="T121" s="216"/>
      <c r="U121" s="14"/>
      <c r="V121" s="14"/>
      <c r="W121" s="14"/>
      <c r="X121" s="14"/>
      <c r="Y121" s="14"/>
      <c r="Z121" s="14"/>
      <c r="AA121" s="14"/>
      <c r="AB121" s="14"/>
      <c r="AC121" s="14"/>
      <c r="AD121" s="14"/>
      <c r="AE121" s="14"/>
      <c r="AT121" s="210" t="s">
        <v>442</v>
      </c>
      <c r="AU121" s="210" t="s">
        <v>79</v>
      </c>
      <c r="AV121" s="14" t="s">
        <v>113</v>
      </c>
      <c r="AW121" s="14" t="s">
        <v>31</v>
      </c>
      <c r="AX121" s="14" t="s">
        <v>76</v>
      </c>
      <c r="AY121" s="210" t="s">
        <v>328</v>
      </c>
    </row>
    <row r="122" s="2" customFormat="1" ht="24.15" customHeight="1">
      <c r="A122" s="41"/>
      <c r="B122" s="176"/>
      <c r="C122" s="177" t="s">
        <v>168</v>
      </c>
      <c r="D122" s="177" t="s">
        <v>331</v>
      </c>
      <c r="E122" s="178" t="s">
        <v>8610</v>
      </c>
      <c r="F122" s="179" t="s">
        <v>8611</v>
      </c>
      <c r="G122" s="180" t="s">
        <v>585</v>
      </c>
      <c r="H122" s="181">
        <v>0.0030000000000000001</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512</v>
      </c>
    </row>
    <row r="123" s="2" customFormat="1">
      <c r="A123" s="41"/>
      <c r="B123" s="42"/>
      <c r="C123" s="41"/>
      <c r="D123" s="190" t="s">
        <v>338</v>
      </c>
      <c r="E123" s="41"/>
      <c r="F123" s="191" t="s">
        <v>8612</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13" customFormat="1">
      <c r="A124" s="13"/>
      <c r="B124" s="201"/>
      <c r="C124" s="13"/>
      <c r="D124" s="195" t="s">
        <v>442</v>
      </c>
      <c r="E124" s="202" t="s">
        <v>3</v>
      </c>
      <c r="F124" s="203" t="s">
        <v>9679</v>
      </c>
      <c r="G124" s="13"/>
      <c r="H124" s="204">
        <v>0.0030000000000000001</v>
      </c>
      <c r="I124" s="205"/>
      <c r="J124" s="13"/>
      <c r="K124" s="13"/>
      <c r="L124" s="201"/>
      <c r="M124" s="206"/>
      <c r="N124" s="207"/>
      <c r="O124" s="207"/>
      <c r="P124" s="207"/>
      <c r="Q124" s="207"/>
      <c r="R124" s="207"/>
      <c r="S124" s="207"/>
      <c r="T124" s="208"/>
      <c r="U124" s="13"/>
      <c r="V124" s="13"/>
      <c r="W124" s="13"/>
      <c r="X124" s="13"/>
      <c r="Y124" s="13"/>
      <c r="Z124" s="13"/>
      <c r="AA124" s="13"/>
      <c r="AB124" s="13"/>
      <c r="AC124" s="13"/>
      <c r="AD124" s="13"/>
      <c r="AE124" s="13"/>
      <c r="AT124" s="202" t="s">
        <v>442</v>
      </c>
      <c r="AU124" s="202" t="s">
        <v>79</v>
      </c>
      <c r="AV124" s="13" t="s">
        <v>79</v>
      </c>
      <c r="AW124" s="13" t="s">
        <v>31</v>
      </c>
      <c r="AX124" s="13" t="s">
        <v>69</v>
      </c>
      <c r="AY124" s="202" t="s">
        <v>328</v>
      </c>
    </row>
    <row r="125" s="14" customFormat="1">
      <c r="A125" s="14"/>
      <c r="B125" s="209"/>
      <c r="C125" s="14"/>
      <c r="D125" s="195" t="s">
        <v>442</v>
      </c>
      <c r="E125" s="210" t="s">
        <v>3</v>
      </c>
      <c r="F125" s="211" t="s">
        <v>452</v>
      </c>
      <c r="G125" s="14"/>
      <c r="H125" s="212">
        <v>0.0030000000000000001</v>
      </c>
      <c r="I125" s="213"/>
      <c r="J125" s="14"/>
      <c r="K125" s="14"/>
      <c r="L125" s="209"/>
      <c r="M125" s="214"/>
      <c r="N125" s="215"/>
      <c r="O125" s="215"/>
      <c r="P125" s="215"/>
      <c r="Q125" s="215"/>
      <c r="R125" s="215"/>
      <c r="S125" s="215"/>
      <c r="T125" s="216"/>
      <c r="U125" s="14"/>
      <c r="V125" s="14"/>
      <c r="W125" s="14"/>
      <c r="X125" s="14"/>
      <c r="Y125" s="14"/>
      <c r="Z125" s="14"/>
      <c r="AA125" s="14"/>
      <c r="AB125" s="14"/>
      <c r="AC125" s="14"/>
      <c r="AD125" s="14"/>
      <c r="AE125" s="14"/>
      <c r="AT125" s="210" t="s">
        <v>442</v>
      </c>
      <c r="AU125" s="210" t="s">
        <v>79</v>
      </c>
      <c r="AV125" s="14" t="s">
        <v>113</v>
      </c>
      <c r="AW125" s="14" t="s">
        <v>31</v>
      </c>
      <c r="AX125" s="14" t="s">
        <v>76</v>
      </c>
      <c r="AY125" s="210" t="s">
        <v>328</v>
      </c>
    </row>
    <row r="126" s="2" customFormat="1" ht="16.5" customHeight="1">
      <c r="A126" s="41"/>
      <c r="B126" s="176"/>
      <c r="C126" s="224" t="s">
        <v>171</v>
      </c>
      <c r="D126" s="224" t="s">
        <v>539</v>
      </c>
      <c r="E126" s="225" t="s">
        <v>8617</v>
      </c>
      <c r="F126" s="226" t="s">
        <v>8618</v>
      </c>
      <c r="G126" s="227" t="s">
        <v>1388</v>
      </c>
      <c r="H126" s="228">
        <v>2.5699999999999998</v>
      </c>
      <c r="I126" s="229"/>
      <c r="J126" s="230">
        <f>ROUND(I126*H126,2)</f>
        <v>0</v>
      </c>
      <c r="K126" s="226" t="s">
        <v>335</v>
      </c>
      <c r="L126" s="231"/>
      <c r="M126" s="232" t="s">
        <v>3</v>
      </c>
      <c r="N126" s="233"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171</v>
      </c>
      <c r="AT126" s="188" t="s">
        <v>539</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532</v>
      </c>
    </row>
    <row r="127" s="15" customFormat="1">
      <c r="A127" s="15"/>
      <c r="B127" s="217"/>
      <c r="C127" s="15"/>
      <c r="D127" s="195" t="s">
        <v>442</v>
      </c>
      <c r="E127" s="218" t="s">
        <v>3</v>
      </c>
      <c r="F127" s="219" t="s">
        <v>9397</v>
      </c>
      <c r="G127" s="15"/>
      <c r="H127" s="218" t="s">
        <v>3</v>
      </c>
      <c r="I127" s="220"/>
      <c r="J127" s="15"/>
      <c r="K127" s="15"/>
      <c r="L127" s="217"/>
      <c r="M127" s="221"/>
      <c r="N127" s="222"/>
      <c r="O127" s="222"/>
      <c r="P127" s="222"/>
      <c r="Q127" s="222"/>
      <c r="R127" s="222"/>
      <c r="S127" s="222"/>
      <c r="T127" s="223"/>
      <c r="U127" s="15"/>
      <c r="V127" s="15"/>
      <c r="W127" s="15"/>
      <c r="X127" s="15"/>
      <c r="Y127" s="15"/>
      <c r="Z127" s="15"/>
      <c r="AA127" s="15"/>
      <c r="AB127" s="15"/>
      <c r="AC127" s="15"/>
      <c r="AD127" s="15"/>
      <c r="AE127" s="15"/>
      <c r="AT127" s="218" t="s">
        <v>442</v>
      </c>
      <c r="AU127" s="218" t="s">
        <v>79</v>
      </c>
      <c r="AV127" s="15" t="s">
        <v>76</v>
      </c>
      <c r="AW127" s="15" t="s">
        <v>31</v>
      </c>
      <c r="AX127" s="15" t="s">
        <v>69</v>
      </c>
      <c r="AY127" s="218" t="s">
        <v>328</v>
      </c>
    </row>
    <row r="128" s="13" customFormat="1">
      <c r="A128" s="13"/>
      <c r="B128" s="201"/>
      <c r="C128" s="13"/>
      <c r="D128" s="195" t="s">
        <v>442</v>
      </c>
      <c r="E128" s="202" t="s">
        <v>3</v>
      </c>
      <c r="F128" s="203" t="s">
        <v>9680</v>
      </c>
      <c r="G128" s="13"/>
      <c r="H128" s="204">
        <v>2.0600000000000001</v>
      </c>
      <c r="I128" s="205"/>
      <c r="J128" s="13"/>
      <c r="K128" s="13"/>
      <c r="L128" s="201"/>
      <c r="M128" s="206"/>
      <c r="N128" s="207"/>
      <c r="O128" s="207"/>
      <c r="P128" s="207"/>
      <c r="Q128" s="207"/>
      <c r="R128" s="207"/>
      <c r="S128" s="207"/>
      <c r="T128" s="208"/>
      <c r="U128" s="13"/>
      <c r="V128" s="13"/>
      <c r="W128" s="13"/>
      <c r="X128" s="13"/>
      <c r="Y128" s="13"/>
      <c r="Z128" s="13"/>
      <c r="AA128" s="13"/>
      <c r="AB128" s="13"/>
      <c r="AC128" s="13"/>
      <c r="AD128" s="13"/>
      <c r="AE128" s="13"/>
      <c r="AT128" s="202" t="s">
        <v>442</v>
      </c>
      <c r="AU128" s="202" t="s">
        <v>79</v>
      </c>
      <c r="AV128" s="13" t="s">
        <v>79</v>
      </c>
      <c r="AW128" s="13" t="s">
        <v>31</v>
      </c>
      <c r="AX128" s="13" t="s">
        <v>69</v>
      </c>
      <c r="AY128" s="202" t="s">
        <v>328</v>
      </c>
    </row>
    <row r="129" s="15" customFormat="1">
      <c r="A129" s="15"/>
      <c r="B129" s="217"/>
      <c r="C129" s="15"/>
      <c r="D129" s="195" t="s">
        <v>442</v>
      </c>
      <c r="E129" s="218" t="s">
        <v>3</v>
      </c>
      <c r="F129" s="219" t="s">
        <v>9399</v>
      </c>
      <c r="G129" s="15"/>
      <c r="H129" s="218" t="s">
        <v>3</v>
      </c>
      <c r="I129" s="220"/>
      <c r="J129" s="15"/>
      <c r="K129" s="15"/>
      <c r="L129" s="217"/>
      <c r="M129" s="221"/>
      <c r="N129" s="222"/>
      <c r="O129" s="222"/>
      <c r="P129" s="222"/>
      <c r="Q129" s="222"/>
      <c r="R129" s="222"/>
      <c r="S129" s="222"/>
      <c r="T129" s="223"/>
      <c r="U129" s="15"/>
      <c r="V129" s="15"/>
      <c r="W129" s="15"/>
      <c r="X129" s="15"/>
      <c r="Y129" s="15"/>
      <c r="Z129" s="15"/>
      <c r="AA129" s="15"/>
      <c r="AB129" s="15"/>
      <c r="AC129" s="15"/>
      <c r="AD129" s="15"/>
      <c r="AE129" s="15"/>
      <c r="AT129" s="218" t="s">
        <v>442</v>
      </c>
      <c r="AU129" s="218" t="s">
        <v>79</v>
      </c>
      <c r="AV129" s="15" t="s">
        <v>76</v>
      </c>
      <c r="AW129" s="15" t="s">
        <v>31</v>
      </c>
      <c r="AX129" s="15" t="s">
        <v>69</v>
      </c>
      <c r="AY129" s="218" t="s">
        <v>328</v>
      </c>
    </row>
    <row r="130" s="13" customFormat="1">
      <c r="A130" s="13"/>
      <c r="B130" s="201"/>
      <c r="C130" s="13"/>
      <c r="D130" s="195" t="s">
        <v>442</v>
      </c>
      <c r="E130" s="202" t="s">
        <v>3</v>
      </c>
      <c r="F130" s="203" t="s">
        <v>9681</v>
      </c>
      <c r="G130" s="13"/>
      <c r="H130" s="204">
        <v>0.51000000000000001</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79</v>
      </c>
      <c r="AV130" s="13" t="s">
        <v>79</v>
      </c>
      <c r="AW130" s="13" t="s">
        <v>31</v>
      </c>
      <c r="AX130" s="13" t="s">
        <v>69</v>
      </c>
      <c r="AY130" s="202" t="s">
        <v>328</v>
      </c>
    </row>
    <row r="131" s="14" customFormat="1">
      <c r="A131" s="14"/>
      <c r="B131" s="209"/>
      <c r="C131" s="14"/>
      <c r="D131" s="195" t="s">
        <v>442</v>
      </c>
      <c r="E131" s="210" t="s">
        <v>3</v>
      </c>
      <c r="F131" s="211" t="s">
        <v>452</v>
      </c>
      <c r="G131" s="14"/>
      <c r="H131" s="212">
        <v>2.5700000000000003</v>
      </c>
      <c r="I131" s="213"/>
      <c r="J131" s="14"/>
      <c r="K131" s="14"/>
      <c r="L131" s="209"/>
      <c r="M131" s="214"/>
      <c r="N131" s="215"/>
      <c r="O131" s="215"/>
      <c r="P131" s="215"/>
      <c r="Q131" s="215"/>
      <c r="R131" s="215"/>
      <c r="S131" s="215"/>
      <c r="T131" s="216"/>
      <c r="U131" s="14"/>
      <c r="V131" s="14"/>
      <c r="W131" s="14"/>
      <c r="X131" s="14"/>
      <c r="Y131" s="14"/>
      <c r="Z131" s="14"/>
      <c r="AA131" s="14"/>
      <c r="AB131" s="14"/>
      <c r="AC131" s="14"/>
      <c r="AD131" s="14"/>
      <c r="AE131" s="14"/>
      <c r="AT131" s="210" t="s">
        <v>442</v>
      </c>
      <c r="AU131" s="210" t="s">
        <v>79</v>
      </c>
      <c r="AV131" s="14" t="s">
        <v>113</v>
      </c>
      <c r="AW131" s="14" t="s">
        <v>31</v>
      </c>
      <c r="AX131" s="14" t="s">
        <v>76</v>
      </c>
      <c r="AY131" s="210" t="s">
        <v>328</v>
      </c>
    </row>
    <row r="132" s="2" customFormat="1" ht="37.8" customHeight="1">
      <c r="A132" s="41"/>
      <c r="B132" s="176"/>
      <c r="C132" s="177" t="s">
        <v>183</v>
      </c>
      <c r="D132" s="177" t="s">
        <v>331</v>
      </c>
      <c r="E132" s="178" t="s">
        <v>8146</v>
      </c>
      <c r="F132" s="179" t="s">
        <v>8619</v>
      </c>
      <c r="G132" s="180" t="s">
        <v>585</v>
      </c>
      <c r="H132" s="181">
        <v>0.0030000000000000001</v>
      </c>
      <c r="I132" s="182"/>
      <c r="J132" s="183">
        <f>ROUND(I132*H132,2)</f>
        <v>0</v>
      </c>
      <c r="K132" s="179" t="s">
        <v>335</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544</v>
      </c>
    </row>
    <row r="133" s="2" customFormat="1">
      <c r="A133" s="41"/>
      <c r="B133" s="42"/>
      <c r="C133" s="41"/>
      <c r="D133" s="190" t="s">
        <v>338</v>
      </c>
      <c r="E133" s="41"/>
      <c r="F133" s="191" t="s">
        <v>8148</v>
      </c>
      <c r="G133" s="41"/>
      <c r="H133" s="41"/>
      <c r="I133" s="192"/>
      <c r="J133" s="41"/>
      <c r="K133" s="41"/>
      <c r="L133" s="42"/>
      <c r="M133" s="193"/>
      <c r="N133" s="194"/>
      <c r="O133" s="75"/>
      <c r="P133" s="75"/>
      <c r="Q133" s="75"/>
      <c r="R133" s="75"/>
      <c r="S133" s="75"/>
      <c r="T133" s="76"/>
      <c r="U133" s="41"/>
      <c r="V133" s="41"/>
      <c r="W133" s="41"/>
      <c r="X133" s="41"/>
      <c r="Y133" s="41"/>
      <c r="Z133" s="41"/>
      <c r="AA133" s="41"/>
      <c r="AB133" s="41"/>
      <c r="AC133" s="41"/>
      <c r="AD133" s="41"/>
      <c r="AE133" s="41"/>
      <c r="AT133" s="22" t="s">
        <v>338</v>
      </c>
      <c r="AU133" s="22" t="s">
        <v>79</v>
      </c>
    </row>
    <row r="134" s="12" customFormat="1" ht="22.8" customHeight="1">
      <c r="A134" s="12"/>
      <c r="B134" s="163"/>
      <c r="C134" s="12"/>
      <c r="D134" s="164" t="s">
        <v>68</v>
      </c>
      <c r="E134" s="174" t="s">
        <v>8620</v>
      </c>
      <c r="F134" s="174" t="s">
        <v>8621</v>
      </c>
      <c r="G134" s="12"/>
      <c r="H134" s="12"/>
      <c r="I134" s="166"/>
      <c r="J134" s="175">
        <f>BK134</f>
        <v>0</v>
      </c>
      <c r="K134" s="12"/>
      <c r="L134" s="163"/>
      <c r="M134" s="168"/>
      <c r="N134" s="169"/>
      <c r="O134" s="169"/>
      <c r="P134" s="170">
        <f>SUM(P135:P189)</f>
        <v>0</v>
      </c>
      <c r="Q134" s="169"/>
      <c r="R134" s="170">
        <f>SUM(R135:R189)</f>
        <v>0</v>
      </c>
      <c r="S134" s="169"/>
      <c r="T134" s="171">
        <f>SUM(T135:T189)</f>
        <v>0</v>
      </c>
      <c r="U134" s="12"/>
      <c r="V134" s="12"/>
      <c r="W134" s="12"/>
      <c r="X134" s="12"/>
      <c r="Y134" s="12"/>
      <c r="Z134" s="12"/>
      <c r="AA134" s="12"/>
      <c r="AB134" s="12"/>
      <c r="AC134" s="12"/>
      <c r="AD134" s="12"/>
      <c r="AE134" s="12"/>
      <c r="AR134" s="164" t="s">
        <v>76</v>
      </c>
      <c r="AT134" s="172" t="s">
        <v>68</v>
      </c>
      <c r="AU134" s="172" t="s">
        <v>76</v>
      </c>
      <c r="AY134" s="164" t="s">
        <v>328</v>
      </c>
      <c r="BK134" s="173">
        <f>SUM(BK135:BK189)</f>
        <v>0</v>
      </c>
    </row>
    <row r="135" s="2" customFormat="1" ht="21.75" customHeight="1">
      <c r="A135" s="41"/>
      <c r="B135" s="176"/>
      <c r="C135" s="177" t="s">
        <v>235</v>
      </c>
      <c r="D135" s="177" t="s">
        <v>331</v>
      </c>
      <c r="E135" s="178" t="s">
        <v>7915</v>
      </c>
      <c r="F135" s="179" t="s">
        <v>7916</v>
      </c>
      <c r="G135" s="180" t="s">
        <v>491</v>
      </c>
      <c r="H135" s="181">
        <v>7.6399999999999997</v>
      </c>
      <c r="I135" s="182"/>
      <c r="J135" s="183">
        <f>ROUND(I135*H135,2)</f>
        <v>0</v>
      </c>
      <c r="K135" s="179" t="s">
        <v>335</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79</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556</v>
      </c>
    </row>
    <row r="136" s="2" customFormat="1">
      <c r="A136" s="41"/>
      <c r="B136" s="42"/>
      <c r="C136" s="41"/>
      <c r="D136" s="190" t="s">
        <v>338</v>
      </c>
      <c r="E136" s="41"/>
      <c r="F136" s="191" t="s">
        <v>7917</v>
      </c>
      <c r="G136" s="41"/>
      <c r="H136" s="41"/>
      <c r="I136" s="192"/>
      <c r="J136" s="41"/>
      <c r="K136" s="41"/>
      <c r="L136" s="42"/>
      <c r="M136" s="193"/>
      <c r="N136" s="194"/>
      <c r="O136" s="75"/>
      <c r="P136" s="75"/>
      <c r="Q136" s="75"/>
      <c r="R136" s="75"/>
      <c r="S136" s="75"/>
      <c r="T136" s="76"/>
      <c r="U136" s="41"/>
      <c r="V136" s="41"/>
      <c r="W136" s="41"/>
      <c r="X136" s="41"/>
      <c r="Y136" s="41"/>
      <c r="Z136" s="41"/>
      <c r="AA136" s="41"/>
      <c r="AB136" s="41"/>
      <c r="AC136" s="41"/>
      <c r="AD136" s="41"/>
      <c r="AE136" s="41"/>
      <c r="AT136" s="22" t="s">
        <v>338</v>
      </c>
      <c r="AU136" s="22" t="s">
        <v>79</v>
      </c>
    </row>
    <row r="137" s="15" customFormat="1">
      <c r="A137" s="15"/>
      <c r="B137" s="217"/>
      <c r="C137" s="15"/>
      <c r="D137" s="195" t="s">
        <v>442</v>
      </c>
      <c r="E137" s="218" t="s">
        <v>3</v>
      </c>
      <c r="F137" s="219" t="s">
        <v>8591</v>
      </c>
      <c r="G137" s="15"/>
      <c r="H137" s="218" t="s">
        <v>3</v>
      </c>
      <c r="I137" s="220"/>
      <c r="J137" s="15"/>
      <c r="K137" s="15"/>
      <c r="L137" s="217"/>
      <c r="M137" s="221"/>
      <c r="N137" s="222"/>
      <c r="O137" s="222"/>
      <c r="P137" s="222"/>
      <c r="Q137" s="222"/>
      <c r="R137" s="222"/>
      <c r="S137" s="222"/>
      <c r="T137" s="223"/>
      <c r="U137" s="15"/>
      <c r="V137" s="15"/>
      <c r="W137" s="15"/>
      <c r="X137" s="15"/>
      <c r="Y137" s="15"/>
      <c r="Z137" s="15"/>
      <c r="AA137" s="15"/>
      <c r="AB137" s="15"/>
      <c r="AC137" s="15"/>
      <c r="AD137" s="15"/>
      <c r="AE137" s="15"/>
      <c r="AT137" s="218" t="s">
        <v>442</v>
      </c>
      <c r="AU137" s="218" t="s">
        <v>79</v>
      </c>
      <c r="AV137" s="15" t="s">
        <v>76</v>
      </c>
      <c r="AW137" s="15" t="s">
        <v>31</v>
      </c>
      <c r="AX137" s="15" t="s">
        <v>69</v>
      </c>
      <c r="AY137" s="218" t="s">
        <v>328</v>
      </c>
    </row>
    <row r="138" s="13" customFormat="1">
      <c r="A138" s="13"/>
      <c r="B138" s="201"/>
      <c r="C138" s="13"/>
      <c r="D138" s="195" t="s">
        <v>442</v>
      </c>
      <c r="E138" s="202" t="s">
        <v>3</v>
      </c>
      <c r="F138" s="203" t="s">
        <v>9676</v>
      </c>
      <c r="G138" s="13"/>
      <c r="H138" s="204">
        <v>5.5999999999999996</v>
      </c>
      <c r="I138" s="205"/>
      <c r="J138" s="13"/>
      <c r="K138" s="13"/>
      <c r="L138" s="201"/>
      <c r="M138" s="206"/>
      <c r="N138" s="207"/>
      <c r="O138" s="207"/>
      <c r="P138" s="207"/>
      <c r="Q138" s="207"/>
      <c r="R138" s="207"/>
      <c r="S138" s="207"/>
      <c r="T138" s="208"/>
      <c r="U138" s="13"/>
      <c r="V138" s="13"/>
      <c r="W138" s="13"/>
      <c r="X138" s="13"/>
      <c r="Y138" s="13"/>
      <c r="Z138" s="13"/>
      <c r="AA138" s="13"/>
      <c r="AB138" s="13"/>
      <c r="AC138" s="13"/>
      <c r="AD138" s="13"/>
      <c r="AE138" s="13"/>
      <c r="AT138" s="202" t="s">
        <v>442</v>
      </c>
      <c r="AU138" s="202" t="s">
        <v>79</v>
      </c>
      <c r="AV138" s="13" t="s">
        <v>79</v>
      </c>
      <c r="AW138" s="13" t="s">
        <v>31</v>
      </c>
      <c r="AX138" s="13" t="s">
        <v>69</v>
      </c>
      <c r="AY138" s="202" t="s">
        <v>328</v>
      </c>
    </row>
    <row r="139" s="15" customFormat="1">
      <c r="A139" s="15"/>
      <c r="B139" s="217"/>
      <c r="C139" s="15"/>
      <c r="D139" s="195" t="s">
        <v>442</v>
      </c>
      <c r="E139" s="218" t="s">
        <v>3</v>
      </c>
      <c r="F139" s="219" t="s">
        <v>8593</v>
      </c>
      <c r="G139" s="15"/>
      <c r="H139" s="218" t="s">
        <v>3</v>
      </c>
      <c r="I139" s="220"/>
      <c r="J139" s="15"/>
      <c r="K139" s="15"/>
      <c r="L139" s="217"/>
      <c r="M139" s="221"/>
      <c r="N139" s="222"/>
      <c r="O139" s="222"/>
      <c r="P139" s="222"/>
      <c r="Q139" s="222"/>
      <c r="R139" s="222"/>
      <c r="S139" s="222"/>
      <c r="T139" s="223"/>
      <c r="U139" s="15"/>
      <c r="V139" s="15"/>
      <c r="W139" s="15"/>
      <c r="X139" s="15"/>
      <c r="Y139" s="15"/>
      <c r="Z139" s="15"/>
      <c r="AA139" s="15"/>
      <c r="AB139" s="15"/>
      <c r="AC139" s="15"/>
      <c r="AD139" s="15"/>
      <c r="AE139" s="15"/>
      <c r="AT139" s="218" t="s">
        <v>442</v>
      </c>
      <c r="AU139" s="218" t="s">
        <v>79</v>
      </c>
      <c r="AV139" s="15" t="s">
        <v>76</v>
      </c>
      <c r="AW139" s="15" t="s">
        <v>31</v>
      </c>
      <c r="AX139" s="15" t="s">
        <v>69</v>
      </c>
      <c r="AY139" s="218" t="s">
        <v>328</v>
      </c>
    </row>
    <row r="140" s="13" customFormat="1">
      <c r="A140" s="13"/>
      <c r="B140" s="201"/>
      <c r="C140" s="13"/>
      <c r="D140" s="195" t="s">
        <v>442</v>
      </c>
      <c r="E140" s="202" t="s">
        <v>3</v>
      </c>
      <c r="F140" s="203" t="s">
        <v>9677</v>
      </c>
      <c r="G140" s="13"/>
      <c r="H140" s="204">
        <v>2.04</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69</v>
      </c>
      <c r="AY140" s="202" t="s">
        <v>328</v>
      </c>
    </row>
    <row r="141" s="14" customFormat="1">
      <c r="A141" s="14"/>
      <c r="B141" s="209"/>
      <c r="C141" s="14"/>
      <c r="D141" s="195" t="s">
        <v>442</v>
      </c>
      <c r="E141" s="210" t="s">
        <v>3</v>
      </c>
      <c r="F141" s="211" t="s">
        <v>452</v>
      </c>
      <c r="G141" s="14"/>
      <c r="H141" s="212">
        <v>7.6399999999999997</v>
      </c>
      <c r="I141" s="213"/>
      <c r="J141" s="14"/>
      <c r="K141" s="14"/>
      <c r="L141" s="209"/>
      <c r="M141" s="214"/>
      <c r="N141" s="215"/>
      <c r="O141" s="215"/>
      <c r="P141" s="215"/>
      <c r="Q141" s="215"/>
      <c r="R141" s="215"/>
      <c r="S141" s="215"/>
      <c r="T141" s="216"/>
      <c r="U141" s="14"/>
      <c r="V141" s="14"/>
      <c r="W141" s="14"/>
      <c r="X141" s="14"/>
      <c r="Y141" s="14"/>
      <c r="Z141" s="14"/>
      <c r="AA141" s="14"/>
      <c r="AB141" s="14"/>
      <c r="AC141" s="14"/>
      <c r="AD141" s="14"/>
      <c r="AE141" s="14"/>
      <c r="AT141" s="210" t="s">
        <v>442</v>
      </c>
      <c r="AU141" s="210" t="s">
        <v>79</v>
      </c>
      <c r="AV141" s="14" t="s">
        <v>113</v>
      </c>
      <c r="AW141" s="14" t="s">
        <v>31</v>
      </c>
      <c r="AX141" s="14" t="s">
        <v>76</v>
      </c>
      <c r="AY141" s="210" t="s">
        <v>328</v>
      </c>
    </row>
    <row r="142" s="2" customFormat="1" ht="37.8" customHeight="1">
      <c r="A142" s="41"/>
      <c r="B142" s="176"/>
      <c r="C142" s="177" t="s">
        <v>239</v>
      </c>
      <c r="D142" s="177" t="s">
        <v>331</v>
      </c>
      <c r="E142" s="178" t="s">
        <v>7922</v>
      </c>
      <c r="F142" s="179" t="s">
        <v>7923</v>
      </c>
      <c r="G142" s="180" t="s">
        <v>491</v>
      </c>
      <c r="H142" s="181">
        <v>7.6399999999999997</v>
      </c>
      <c r="I142" s="182"/>
      <c r="J142" s="183">
        <f>ROUND(I142*H142,2)</f>
        <v>0</v>
      </c>
      <c r="K142" s="179" t="s">
        <v>335</v>
      </c>
      <c r="L142" s="42"/>
      <c r="M142" s="184" t="s">
        <v>3</v>
      </c>
      <c r="N142" s="185" t="s">
        <v>40</v>
      </c>
      <c r="O142" s="75"/>
      <c r="P142" s="186">
        <f>O142*H142</f>
        <v>0</v>
      </c>
      <c r="Q142" s="186">
        <v>0</v>
      </c>
      <c r="R142" s="186">
        <f>Q142*H142</f>
        <v>0</v>
      </c>
      <c r="S142" s="186">
        <v>0</v>
      </c>
      <c r="T142" s="187">
        <f>S142*H142</f>
        <v>0</v>
      </c>
      <c r="U142" s="41"/>
      <c r="V142" s="41"/>
      <c r="W142" s="41"/>
      <c r="X142" s="41"/>
      <c r="Y142" s="41"/>
      <c r="Z142" s="41"/>
      <c r="AA142" s="41"/>
      <c r="AB142" s="41"/>
      <c r="AC142" s="41"/>
      <c r="AD142" s="41"/>
      <c r="AE142" s="41"/>
      <c r="AR142" s="188" t="s">
        <v>113</v>
      </c>
      <c r="AT142" s="188" t="s">
        <v>331</v>
      </c>
      <c r="AU142" s="188" t="s">
        <v>79</v>
      </c>
      <c r="AY142" s="22" t="s">
        <v>328</v>
      </c>
      <c r="BE142" s="189">
        <f>IF(N142="základní",J142,0)</f>
        <v>0</v>
      </c>
      <c r="BF142" s="189">
        <f>IF(N142="snížená",J142,0)</f>
        <v>0</v>
      </c>
      <c r="BG142" s="189">
        <f>IF(N142="zákl. přenesená",J142,0)</f>
        <v>0</v>
      </c>
      <c r="BH142" s="189">
        <f>IF(N142="sníž. přenesená",J142,0)</f>
        <v>0</v>
      </c>
      <c r="BI142" s="189">
        <f>IF(N142="nulová",J142,0)</f>
        <v>0</v>
      </c>
      <c r="BJ142" s="22" t="s">
        <v>76</v>
      </c>
      <c r="BK142" s="189">
        <f>ROUND(I142*H142,2)</f>
        <v>0</v>
      </c>
      <c r="BL142" s="22" t="s">
        <v>113</v>
      </c>
      <c r="BM142" s="188" t="s">
        <v>564</v>
      </c>
    </row>
    <row r="143" s="2" customFormat="1">
      <c r="A143" s="41"/>
      <c r="B143" s="42"/>
      <c r="C143" s="41"/>
      <c r="D143" s="190" t="s">
        <v>338</v>
      </c>
      <c r="E143" s="41"/>
      <c r="F143" s="191" t="s">
        <v>7924</v>
      </c>
      <c r="G143" s="41"/>
      <c r="H143" s="41"/>
      <c r="I143" s="192"/>
      <c r="J143" s="41"/>
      <c r="K143" s="41"/>
      <c r="L143" s="42"/>
      <c r="M143" s="193"/>
      <c r="N143" s="194"/>
      <c r="O143" s="75"/>
      <c r="P143" s="75"/>
      <c r="Q143" s="75"/>
      <c r="R143" s="75"/>
      <c r="S143" s="75"/>
      <c r="T143" s="76"/>
      <c r="U143" s="41"/>
      <c r="V143" s="41"/>
      <c r="W143" s="41"/>
      <c r="X143" s="41"/>
      <c r="Y143" s="41"/>
      <c r="Z143" s="41"/>
      <c r="AA143" s="41"/>
      <c r="AB143" s="41"/>
      <c r="AC143" s="41"/>
      <c r="AD143" s="41"/>
      <c r="AE143" s="41"/>
      <c r="AT143" s="22" t="s">
        <v>338</v>
      </c>
      <c r="AU143" s="22" t="s">
        <v>79</v>
      </c>
    </row>
    <row r="144" s="2" customFormat="1" ht="16.5" customHeight="1">
      <c r="A144" s="41"/>
      <c r="B144" s="176"/>
      <c r="C144" s="224" t="s">
        <v>9</v>
      </c>
      <c r="D144" s="224" t="s">
        <v>539</v>
      </c>
      <c r="E144" s="225" t="s">
        <v>7925</v>
      </c>
      <c r="F144" s="226" t="s">
        <v>7926</v>
      </c>
      <c r="G144" s="227" t="s">
        <v>491</v>
      </c>
      <c r="H144" s="228">
        <v>7.6399999999999997</v>
      </c>
      <c r="I144" s="229"/>
      <c r="J144" s="230">
        <f>ROUND(I144*H144,2)</f>
        <v>0</v>
      </c>
      <c r="K144" s="226" t="s">
        <v>335</v>
      </c>
      <c r="L144" s="231"/>
      <c r="M144" s="232" t="s">
        <v>3</v>
      </c>
      <c r="N144" s="233"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171</v>
      </c>
      <c r="AT144" s="188" t="s">
        <v>539</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576</v>
      </c>
    </row>
    <row r="145" s="2" customFormat="1" ht="24.15" customHeight="1">
      <c r="A145" s="41"/>
      <c r="B145" s="176"/>
      <c r="C145" s="177" t="s">
        <v>505</v>
      </c>
      <c r="D145" s="177" t="s">
        <v>331</v>
      </c>
      <c r="E145" s="178" t="s">
        <v>8601</v>
      </c>
      <c r="F145" s="179" t="s">
        <v>8602</v>
      </c>
      <c r="G145" s="180" t="s">
        <v>439</v>
      </c>
      <c r="H145" s="181">
        <v>17</v>
      </c>
      <c r="I145" s="182"/>
      <c r="J145" s="183">
        <f>ROUND(I145*H145,2)</f>
        <v>0</v>
      </c>
      <c r="K145" s="179" t="s">
        <v>335</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79</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588</v>
      </c>
    </row>
    <row r="146" s="2" customFormat="1">
      <c r="A146" s="41"/>
      <c r="B146" s="42"/>
      <c r="C146" s="41"/>
      <c r="D146" s="190" t="s">
        <v>338</v>
      </c>
      <c r="E146" s="41"/>
      <c r="F146" s="191" t="s">
        <v>8603</v>
      </c>
      <c r="G146" s="41"/>
      <c r="H146" s="41"/>
      <c r="I146" s="192"/>
      <c r="J146" s="41"/>
      <c r="K146" s="41"/>
      <c r="L146" s="42"/>
      <c r="M146" s="193"/>
      <c r="N146" s="194"/>
      <c r="O146" s="75"/>
      <c r="P146" s="75"/>
      <c r="Q146" s="75"/>
      <c r="R146" s="75"/>
      <c r="S146" s="75"/>
      <c r="T146" s="76"/>
      <c r="U146" s="41"/>
      <c r="V146" s="41"/>
      <c r="W146" s="41"/>
      <c r="X146" s="41"/>
      <c r="Y146" s="41"/>
      <c r="Z146" s="41"/>
      <c r="AA146" s="41"/>
      <c r="AB146" s="41"/>
      <c r="AC146" s="41"/>
      <c r="AD146" s="41"/>
      <c r="AE146" s="41"/>
      <c r="AT146" s="22" t="s">
        <v>338</v>
      </c>
      <c r="AU146" s="22" t="s">
        <v>79</v>
      </c>
    </row>
    <row r="147" s="13" customFormat="1">
      <c r="A147" s="13"/>
      <c r="B147" s="201"/>
      <c r="C147" s="13"/>
      <c r="D147" s="195" t="s">
        <v>442</v>
      </c>
      <c r="E147" s="202" t="s">
        <v>3</v>
      </c>
      <c r="F147" s="203" t="s">
        <v>538</v>
      </c>
      <c r="G147" s="13"/>
      <c r="H147" s="204">
        <v>17</v>
      </c>
      <c r="I147" s="205"/>
      <c r="J147" s="13"/>
      <c r="K147" s="13"/>
      <c r="L147" s="201"/>
      <c r="M147" s="206"/>
      <c r="N147" s="207"/>
      <c r="O147" s="207"/>
      <c r="P147" s="207"/>
      <c r="Q147" s="207"/>
      <c r="R147" s="207"/>
      <c r="S147" s="207"/>
      <c r="T147" s="208"/>
      <c r="U147" s="13"/>
      <c r="V147" s="13"/>
      <c r="W147" s="13"/>
      <c r="X147" s="13"/>
      <c r="Y147" s="13"/>
      <c r="Z147" s="13"/>
      <c r="AA147" s="13"/>
      <c r="AB147" s="13"/>
      <c r="AC147" s="13"/>
      <c r="AD147" s="13"/>
      <c r="AE147" s="13"/>
      <c r="AT147" s="202" t="s">
        <v>442</v>
      </c>
      <c r="AU147" s="202" t="s">
        <v>79</v>
      </c>
      <c r="AV147" s="13" t="s">
        <v>79</v>
      </c>
      <c r="AW147" s="13" t="s">
        <v>31</v>
      </c>
      <c r="AX147" s="13" t="s">
        <v>69</v>
      </c>
      <c r="AY147" s="202" t="s">
        <v>328</v>
      </c>
    </row>
    <row r="148" s="14" customFormat="1">
      <c r="A148" s="14"/>
      <c r="B148" s="209"/>
      <c r="C148" s="14"/>
      <c r="D148" s="195" t="s">
        <v>442</v>
      </c>
      <c r="E148" s="210" t="s">
        <v>3</v>
      </c>
      <c r="F148" s="211" t="s">
        <v>452</v>
      </c>
      <c r="G148" s="14"/>
      <c r="H148" s="212">
        <v>17</v>
      </c>
      <c r="I148" s="213"/>
      <c r="J148" s="14"/>
      <c r="K148" s="14"/>
      <c r="L148" s="209"/>
      <c r="M148" s="214"/>
      <c r="N148" s="215"/>
      <c r="O148" s="215"/>
      <c r="P148" s="215"/>
      <c r="Q148" s="215"/>
      <c r="R148" s="215"/>
      <c r="S148" s="215"/>
      <c r="T148" s="216"/>
      <c r="U148" s="14"/>
      <c r="V148" s="14"/>
      <c r="W148" s="14"/>
      <c r="X148" s="14"/>
      <c r="Y148" s="14"/>
      <c r="Z148" s="14"/>
      <c r="AA148" s="14"/>
      <c r="AB148" s="14"/>
      <c r="AC148" s="14"/>
      <c r="AD148" s="14"/>
      <c r="AE148" s="14"/>
      <c r="AT148" s="210" t="s">
        <v>442</v>
      </c>
      <c r="AU148" s="210" t="s">
        <v>79</v>
      </c>
      <c r="AV148" s="14" t="s">
        <v>113</v>
      </c>
      <c r="AW148" s="14" t="s">
        <v>31</v>
      </c>
      <c r="AX148" s="14" t="s">
        <v>76</v>
      </c>
      <c r="AY148" s="210" t="s">
        <v>328</v>
      </c>
    </row>
    <row r="149" s="2" customFormat="1" ht="37.8" customHeight="1">
      <c r="A149" s="41"/>
      <c r="B149" s="176"/>
      <c r="C149" s="177" t="s">
        <v>512</v>
      </c>
      <c r="D149" s="177" t="s">
        <v>331</v>
      </c>
      <c r="E149" s="178" t="s">
        <v>8622</v>
      </c>
      <c r="F149" s="179" t="s">
        <v>8623</v>
      </c>
      <c r="G149" s="180" t="s">
        <v>439</v>
      </c>
      <c r="H149" s="181">
        <v>17</v>
      </c>
      <c r="I149" s="182"/>
      <c r="J149" s="183">
        <f>ROUND(I149*H149,2)</f>
        <v>0</v>
      </c>
      <c r="K149" s="179" t="s">
        <v>335</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79</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598</v>
      </c>
    </row>
    <row r="150" s="2" customFormat="1">
      <c r="A150" s="41"/>
      <c r="B150" s="42"/>
      <c r="C150" s="41"/>
      <c r="D150" s="190" t="s">
        <v>338</v>
      </c>
      <c r="E150" s="41"/>
      <c r="F150" s="191" t="s">
        <v>8624</v>
      </c>
      <c r="G150" s="41"/>
      <c r="H150" s="41"/>
      <c r="I150" s="192"/>
      <c r="J150" s="41"/>
      <c r="K150" s="41"/>
      <c r="L150" s="42"/>
      <c r="M150" s="193"/>
      <c r="N150" s="194"/>
      <c r="O150" s="75"/>
      <c r="P150" s="75"/>
      <c r="Q150" s="75"/>
      <c r="R150" s="75"/>
      <c r="S150" s="75"/>
      <c r="T150" s="76"/>
      <c r="U150" s="41"/>
      <c r="V150" s="41"/>
      <c r="W150" s="41"/>
      <c r="X150" s="41"/>
      <c r="Y150" s="41"/>
      <c r="Z150" s="41"/>
      <c r="AA150" s="41"/>
      <c r="AB150" s="41"/>
      <c r="AC150" s="41"/>
      <c r="AD150" s="41"/>
      <c r="AE150" s="41"/>
      <c r="AT150" s="22" t="s">
        <v>338</v>
      </c>
      <c r="AU150" s="22" t="s">
        <v>79</v>
      </c>
    </row>
    <row r="151" s="15" customFormat="1">
      <c r="A151" s="15"/>
      <c r="B151" s="217"/>
      <c r="C151" s="15"/>
      <c r="D151" s="195" t="s">
        <v>442</v>
      </c>
      <c r="E151" s="218" t="s">
        <v>3</v>
      </c>
      <c r="F151" s="219" t="s">
        <v>8625</v>
      </c>
      <c r="G151" s="15"/>
      <c r="H151" s="218" t="s">
        <v>3</v>
      </c>
      <c r="I151" s="220"/>
      <c r="J151" s="15"/>
      <c r="K151" s="15"/>
      <c r="L151" s="217"/>
      <c r="M151" s="221"/>
      <c r="N151" s="222"/>
      <c r="O151" s="222"/>
      <c r="P151" s="222"/>
      <c r="Q151" s="222"/>
      <c r="R151" s="222"/>
      <c r="S151" s="222"/>
      <c r="T151" s="223"/>
      <c r="U151" s="15"/>
      <c r="V151" s="15"/>
      <c r="W151" s="15"/>
      <c r="X151" s="15"/>
      <c r="Y151" s="15"/>
      <c r="Z151" s="15"/>
      <c r="AA151" s="15"/>
      <c r="AB151" s="15"/>
      <c r="AC151" s="15"/>
      <c r="AD151" s="15"/>
      <c r="AE151" s="15"/>
      <c r="AT151" s="218" t="s">
        <v>442</v>
      </c>
      <c r="AU151" s="218" t="s">
        <v>79</v>
      </c>
      <c r="AV151" s="15" t="s">
        <v>76</v>
      </c>
      <c r="AW151" s="15" t="s">
        <v>31</v>
      </c>
      <c r="AX151" s="15" t="s">
        <v>69</v>
      </c>
      <c r="AY151" s="218" t="s">
        <v>328</v>
      </c>
    </row>
    <row r="152" s="13" customFormat="1">
      <c r="A152" s="13"/>
      <c r="B152" s="201"/>
      <c r="C152" s="13"/>
      <c r="D152" s="195" t="s">
        <v>442</v>
      </c>
      <c r="E152" s="202" t="s">
        <v>3</v>
      </c>
      <c r="F152" s="203" t="s">
        <v>538</v>
      </c>
      <c r="G152" s="13"/>
      <c r="H152" s="204">
        <v>17</v>
      </c>
      <c r="I152" s="205"/>
      <c r="J152" s="13"/>
      <c r="K152" s="13"/>
      <c r="L152" s="201"/>
      <c r="M152" s="206"/>
      <c r="N152" s="207"/>
      <c r="O152" s="207"/>
      <c r="P152" s="207"/>
      <c r="Q152" s="207"/>
      <c r="R152" s="207"/>
      <c r="S152" s="207"/>
      <c r="T152" s="208"/>
      <c r="U152" s="13"/>
      <c r="V152" s="13"/>
      <c r="W152" s="13"/>
      <c r="X152" s="13"/>
      <c r="Y152" s="13"/>
      <c r="Z152" s="13"/>
      <c r="AA152" s="13"/>
      <c r="AB152" s="13"/>
      <c r="AC152" s="13"/>
      <c r="AD152" s="13"/>
      <c r="AE152" s="13"/>
      <c r="AT152" s="202" t="s">
        <v>442</v>
      </c>
      <c r="AU152" s="202" t="s">
        <v>79</v>
      </c>
      <c r="AV152" s="13" t="s">
        <v>79</v>
      </c>
      <c r="AW152" s="13" t="s">
        <v>31</v>
      </c>
      <c r="AX152" s="13" t="s">
        <v>69</v>
      </c>
      <c r="AY152" s="202" t="s">
        <v>328</v>
      </c>
    </row>
    <row r="153" s="14" customFormat="1">
      <c r="A153" s="14"/>
      <c r="B153" s="209"/>
      <c r="C153" s="14"/>
      <c r="D153" s="195" t="s">
        <v>442</v>
      </c>
      <c r="E153" s="210" t="s">
        <v>3</v>
      </c>
      <c r="F153" s="211" t="s">
        <v>452</v>
      </c>
      <c r="G153" s="14"/>
      <c r="H153" s="212">
        <v>17</v>
      </c>
      <c r="I153" s="213"/>
      <c r="J153" s="14"/>
      <c r="K153" s="14"/>
      <c r="L153" s="209"/>
      <c r="M153" s="214"/>
      <c r="N153" s="215"/>
      <c r="O153" s="215"/>
      <c r="P153" s="215"/>
      <c r="Q153" s="215"/>
      <c r="R153" s="215"/>
      <c r="S153" s="215"/>
      <c r="T153" s="216"/>
      <c r="U153" s="14"/>
      <c r="V153" s="14"/>
      <c r="W153" s="14"/>
      <c r="X153" s="14"/>
      <c r="Y153" s="14"/>
      <c r="Z153" s="14"/>
      <c r="AA153" s="14"/>
      <c r="AB153" s="14"/>
      <c r="AC153" s="14"/>
      <c r="AD153" s="14"/>
      <c r="AE153" s="14"/>
      <c r="AT153" s="210" t="s">
        <v>442</v>
      </c>
      <c r="AU153" s="210" t="s">
        <v>79</v>
      </c>
      <c r="AV153" s="14" t="s">
        <v>113</v>
      </c>
      <c r="AW153" s="14" t="s">
        <v>31</v>
      </c>
      <c r="AX153" s="14" t="s">
        <v>76</v>
      </c>
      <c r="AY153" s="210" t="s">
        <v>328</v>
      </c>
    </row>
    <row r="154" s="2" customFormat="1" ht="24.15" customHeight="1">
      <c r="A154" s="41"/>
      <c r="B154" s="176"/>
      <c r="C154" s="177" t="s">
        <v>526</v>
      </c>
      <c r="D154" s="177" t="s">
        <v>331</v>
      </c>
      <c r="E154" s="178" t="s">
        <v>8605</v>
      </c>
      <c r="F154" s="179" t="s">
        <v>8606</v>
      </c>
      <c r="G154" s="180" t="s">
        <v>8607</v>
      </c>
      <c r="H154" s="181">
        <v>0.34000000000000002</v>
      </c>
      <c r="I154" s="182"/>
      <c r="J154" s="183">
        <f>ROUND(I154*H154,2)</f>
        <v>0</v>
      </c>
      <c r="K154" s="179" t="s">
        <v>335</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610</v>
      </c>
    </row>
    <row r="155" s="2" customFormat="1">
      <c r="A155" s="41"/>
      <c r="B155" s="42"/>
      <c r="C155" s="41"/>
      <c r="D155" s="190" t="s">
        <v>338</v>
      </c>
      <c r="E155" s="41"/>
      <c r="F155" s="191" t="s">
        <v>8608</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79</v>
      </c>
    </row>
    <row r="156" s="15" customFormat="1">
      <c r="A156" s="15"/>
      <c r="B156" s="217"/>
      <c r="C156" s="15"/>
      <c r="D156" s="195" t="s">
        <v>442</v>
      </c>
      <c r="E156" s="218" t="s">
        <v>3</v>
      </c>
      <c r="F156" s="219" t="s">
        <v>8188</v>
      </c>
      <c r="G156" s="15"/>
      <c r="H156" s="218" t="s">
        <v>3</v>
      </c>
      <c r="I156" s="220"/>
      <c r="J156" s="15"/>
      <c r="K156" s="15"/>
      <c r="L156" s="217"/>
      <c r="M156" s="221"/>
      <c r="N156" s="222"/>
      <c r="O156" s="222"/>
      <c r="P156" s="222"/>
      <c r="Q156" s="222"/>
      <c r="R156" s="222"/>
      <c r="S156" s="222"/>
      <c r="T156" s="223"/>
      <c r="U156" s="15"/>
      <c r="V156" s="15"/>
      <c r="W156" s="15"/>
      <c r="X156" s="15"/>
      <c r="Y156" s="15"/>
      <c r="Z156" s="15"/>
      <c r="AA156" s="15"/>
      <c r="AB156" s="15"/>
      <c r="AC156" s="15"/>
      <c r="AD156" s="15"/>
      <c r="AE156" s="15"/>
      <c r="AT156" s="218" t="s">
        <v>442</v>
      </c>
      <c r="AU156" s="218" t="s">
        <v>79</v>
      </c>
      <c r="AV156" s="15" t="s">
        <v>76</v>
      </c>
      <c r="AW156" s="15" t="s">
        <v>31</v>
      </c>
      <c r="AX156" s="15" t="s">
        <v>69</v>
      </c>
      <c r="AY156" s="218" t="s">
        <v>328</v>
      </c>
    </row>
    <row r="157" s="13" customFormat="1">
      <c r="A157" s="13"/>
      <c r="B157" s="201"/>
      <c r="C157" s="13"/>
      <c r="D157" s="195" t="s">
        <v>442</v>
      </c>
      <c r="E157" s="202" t="s">
        <v>3</v>
      </c>
      <c r="F157" s="203" t="s">
        <v>9678</v>
      </c>
      <c r="G157" s="13"/>
      <c r="H157" s="204">
        <v>0.34000000000000002</v>
      </c>
      <c r="I157" s="205"/>
      <c r="J157" s="13"/>
      <c r="K157" s="13"/>
      <c r="L157" s="201"/>
      <c r="M157" s="206"/>
      <c r="N157" s="207"/>
      <c r="O157" s="207"/>
      <c r="P157" s="207"/>
      <c r="Q157" s="207"/>
      <c r="R157" s="207"/>
      <c r="S157" s="207"/>
      <c r="T157" s="208"/>
      <c r="U157" s="13"/>
      <c r="V157" s="13"/>
      <c r="W157" s="13"/>
      <c r="X157" s="13"/>
      <c r="Y157" s="13"/>
      <c r="Z157" s="13"/>
      <c r="AA157" s="13"/>
      <c r="AB157" s="13"/>
      <c r="AC157" s="13"/>
      <c r="AD157" s="13"/>
      <c r="AE157" s="13"/>
      <c r="AT157" s="202" t="s">
        <v>442</v>
      </c>
      <c r="AU157" s="202" t="s">
        <v>79</v>
      </c>
      <c r="AV157" s="13" t="s">
        <v>79</v>
      </c>
      <c r="AW157" s="13" t="s">
        <v>31</v>
      </c>
      <c r="AX157" s="13" t="s">
        <v>69</v>
      </c>
      <c r="AY157" s="202" t="s">
        <v>328</v>
      </c>
    </row>
    <row r="158" s="14" customFormat="1">
      <c r="A158" s="14"/>
      <c r="B158" s="209"/>
      <c r="C158" s="14"/>
      <c r="D158" s="195" t="s">
        <v>442</v>
      </c>
      <c r="E158" s="210" t="s">
        <v>3</v>
      </c>
      <c r="F158" s="211" t="s">
        <v>452</v>
      </c>
      <c r="G158" s="14"/>
      <c r="H158" s="212">
        <v>0.34000000000000002</v>
      </c>
      <c r="I158" s="213"/>
      <c r="J158" s="14"/>
      <c r="K158" s="14"/>
      <c r="L158" s="209"/>
      <c r="M158" s="214"/>
      <c r="N158" s="215"/>
      <c r="O158" s="215"/>
      <c r="P158" s="215"/>
      <c r="Q158" s="215"/>
      <c r="R158" s="215"/>
      <c r="S158" s="215"/>
      <c r="T158" s="216"/>
      <c r="U158" s="14"/>
      <c r="V158" s="14"/>
      <c r="W158" s="14"/>
      <c r="X158" s="14"/>
      <c r="Y158" s="14"/>
      <c r="Z158" s="14"/>
      <c r="AA158" s="14"/>
      <c r="AB158" s="14"/>
      <c r="AC158" s="14"/>
      <c r="AD158" s="14"/>
      <c r="AE158" s="14"/>
      <c r="AT158" s="210" t="s">
        <v>442</v>
      </c>
      <c r="AU158" s="210" t="s">
        <v>79</v>
      </c>
      <c r="AV158" s="14" t="s">
        <v>113</v>
      </c>
      <c r="AW158" s="14" t="s">
        <v>31</v>
      </c>
      <c r="AX158" s="14" t="s">
        <v>76</v>
      </c>
      <c r="AY158" s="210" t="s">
        <v>328</v>
      </c>
    </row>
    <row r="159" s="2" customFormat="1" ht="24.15" customHeight="1">
      <c r="A159" s="41"/>
      <c r="B159" s="176"/>
      <c r="C159" s="177" t="s">
        <v>532</v>
      </c>
      <c r="D159" s="177" t="s">
        <v>331</v>
      </c>
      <c r="E159" s="178" t="s">
        <v>8610</v>
      </c>
      <c r="F159" s="179" t="s">
        <v>8611</v>
      </c>
      <c r="G159" s="180" t="s">
        <v>585</v>
      </c>
      <c r="H159" s="181">
        <v>0.0030000000000000001</v>
      </c>
      <c r="I159" s="182"/>
      <c r="J159" s="183">
        <f>ROUND(I159*H159,2)</f>
        <v>0</v>
      </c>
      <c r="K159" s="179" t="s">
        <v>335</v>
      </c>
      <c r="L159" s="42"/>
      <c r="M159" s="184" t="s">
        <v>3</v>
      </c>
      <c r="N159" s="185" t="s">
        <v>40</v>
      </c>
      <c r="O159" s="75"/>
      <c r="P159" s="186">
        <f>O159*H159</f>
        <v>0</v>
      </c>
      <c r="Q159" s="186">
        <v>0</v>
      </c>
      <c r="R159" s="186">
        <f>Q159*H159</f>
        <v>0</v>
      </c>
      <c r="S159" s="186">
        <v>0</v>
      </c>
      <c r="T159" s="187">
        <f>S159*H159</f>
        <v>0</v>
      </c>
      <c r="U159" s="41"/>
      <c r="V159" s="41"/>
      <c r="W159" s="41"/>
      <c r="X159" s="41"/>
      <c r="Y159" s="41"/>
      <c r="Z159" s="41"/>
      <c r="AA159" s="41"/>
      <c r="AB159" s="41"/>
      <c r="AC159" s="41"/>
      <c r="AD159" s="41"/>
      <c r="AE159" s="41"/>
      <c r="AR159" s="188" t="s">
        <v>113</v>
      </c>
      <c r="AT159" s="188" t="s">
        <v>331</v>
      </c>
      <c r="AU159" s="188" t="s">
        <v>79</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621</v>
      </c>
    </row>
    <row r="160" s="2" customFormat="1">
      <c r="A160" s="41"/>
      <c r="B160" s="42"/>
      <c r="C160" s="41"/>
      <c r="D160" s="190" t="s">
        <v>338</v>
      </c>
      <c r="E160" s="41"/>
      <c r="F160" s="191" t="s">
        <v>8612</v>
      </c>
      <c r="G160" s="41"/>
      <c r="H160" s="41"/>
      <c r="I160" s="192"/>
      <c r="J160" s="41"/>
      <c r="K160" s="41"/>
      <c r="L160" s="42"/>
      <c r="M160" s="193"/>
      <c r="N160" s="194"/>
      <c r="O160" s="75"/>
      <c r="P160" s="75"/>
      <c r="Q160" s="75"/>
      <c r="R160" s="75"/>
      <c r="S160" s="75"/>
      <c r="T160" s="76"/>
      <c r="U160" s="41"/>
      <c r="V160" s="41"/>
      <c r="W160" s="41"/>
      <c r="X160" s="41"/>
      <c r="Y160" s="41"/>
      <c r="Z160" s="41"/>
      <c r="AA160" s="41"/>
      <c r="AB160" s="41"/>
      <c r="AC160" s="41"/>
      <c r="AD160" s="41"/>
      <c r="AE160" s="41"/>
      <c r="AT160" s="22" t="s">
        <v>338</v>
      </c>
      <c r="AU160" s="22" t="s">
        <v>79</v>
      </c>
    </row>
    <row r="161" s="13" customFormat="1">
      <c r="A161" s="13"/>
      <c r="B161" s="201"/>
      <c r="C161" s="13"/>
      <c r="D161" s="195" t="s">
        <v>442</v>
      </c>
      <c r="E161" s="202" t="s">
        <v>3</v>
      </c>
      <c r="F161" s="203" t="s">
        <v>9679</v>
      </c>
      <c r="G161" s="13"/>
      <c r="H161" s="204">
        <v>0.0030000000000000001</v>
      </c>
      <c r="I161" s="205"/>
      <c r="J161" s="13"/>
      <c r="K161" s="13"/>
      <c r="L161" s="201"/>
      <c r="M161" s="206"/>
      <c r="N161" s="207"/>
      <c r="O161" s="207"/>
      <c r="P161" s="207"/>
      <c r="Q161" s="207"/>
      <c r="R161" s="207"/>
      <c r="S161" s="207"/>
      <c r="T161" s="208"/>
      <c r="U161" s="13"/>
      <c r="V161" s="13"/>
      <c r="W161" s="13"/>
      <c r="X161" s="13"/>
      <c r="Y161" s="13"/>
      <c r="Z161" s="13"/>
      <c r="AA161" s="13"/>
      <c r="AB161" s="13"/>
      <c r="AC161" s="13"/>
      <c r="AD161" s="13"/>
      <c r="AE161" s="13"/>
      <c r="AT161" s="202" t="s">
        <v>442</v>
      </c>
      <c r="AU161" s="202" t="s">
        <v>79</v>
      </c>
      <c r="AV161" s="13" t="s">
        <v>79</v>
      </c>
      <c r="AW161" s="13" t="s">
        <v>31</v>
      </c>
      <c r="AX161" s="13" t="s">
        <v>69</v>
      </c>
      <c r="AY161" s="202" t="s">
        <v>328</v>
      </c>
    </row>
    <row r="162" s="14" customFormat="1">
      <c r="A162" s="14"/>
      <c r="B162" s="209"/>
      <c r="C162" s="14"/>
      <c r="D162" s="195" t="s">
        <v>442</v>
      </c>
      <c r="E162" s="210" t="s">
        <v>3</v>
      </c>
      <c r="F162" s="211" t="s">
        <v>452</v>
      </c>
      <c r="G162" s="14"/>
      <c r="H162" s="212">
        <v>0.0030000000000000001</v>
      </c>
      <c r="I162" s="213"/>
      <c r="J162" s="14"/>
      <c r="K162" s="14"/>
      <c r="L162" s="209"/>
      <c r="M162" s="214"/>
      <c r="N162" s="215"/>
      <c r="O162" s="215"/>
      <c r="P162" s="215"/>
      <c r="Q162" s="215"/>
      <c r="R162" s="215"/>
      <c r="S162" s="215"/>
      <c r="T162" s="216"/>
      <c r="U162" s="14"/>
      <c r="V162" s="14"/>
      <c r="W162" s="14"/>
      <c r="X162" s="14"/>
      <c r="Y162" s="14"/>
      <c r="Z162" s="14"/>
      <c r="AA162" s="14"/>
      <c r="AB162" s="14"/>
      <c r="AC162" s="14"/>
      <c r="AD162" s="14"/>
      <c r="AE162" s="14"/>
      <c r="AT162" s="210" t="s">
        <v>442</v>
      </c>
      <c r="AU162" s="210" t="s">
        <v>79</v>
      </c>
      <c r="AV162" s="14" t="s">
        <v>113</v>
      </c>
      <c r="AW162" s="14" t="s">
        <v>31</v>
      </c>
      <c r="AX162" s="14" t="s">
        <v>76</v>
      </c>
      <c r="AY162" s="210" t="s">
        <v>328</v>
      </c>
    </row>
    <row r="163" s="2" customFormat="1" ht="16.5" customHeight="1">
      <c r="A163" s="41"/>
      <c r="B163" s="176"/>
      <c r="C163" s="224" t="s">
        <v>538</v>
      </c>
      <c r="D163" s="224" t="s">
        <v>539</v>
      </c>
      <c r="E163" s="225" t="s">
        <v>8617</v>
      </c>
      <c r="F163" s="226" t="s">
        <v>8618</v>
      </c>
      <c r="G163" s="227" t="s">
        <v>1388</v>
      </c>
      <c r="H163" s="228">
        <v>2.5699999999999998</v>
      </c>
      <c r="I163" s="229"/>
      <c r="J163" s="230">
        <f>ROUND(I163*H163,2)</f>
        <v>0</v>
      </c>
      <c r="K163" s="226" t="s">
        <v>335</v>
      </c>
      <c r="L163" s="231"/>
      <c r="M163" s="232" t="s">
        <v>3</v>
      </c>
      <c r="N163" s="233"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171</v>
      </c>
      <c r="AT163" s="188" t="s">
        <v>539</v>
      </c>
      <c r="AU163" s="188" t="s">
        <v>79</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113</v>
      </c>
      <c r="BM163" s="188" t="s">
        <v>631</v>
      </c>
    </row>
    <row r="164" s="15" customFormat="1">
      <c r="A164" s="15"/>
      <c r="B164" s="217"/>
      <c r="C164" s="15"/>
      <c r="D164" s="195" t="s">
        <v>442</v>
      </c>
      <c r="E164" s="218" t="s">
        <v>3</v>
      </c>
      <c r="F164" s="219" t="s">
        <v>9397</v>
      </c>
      <c r="G164" s="15"/>
      <c r="H164" s="218" t="s">
        <v>3</v>
      </c>
      <c r="I164" s="220"/>
      <c r="J164" s="15"/>
      <c r="K164" s="15"/>
      <c r="L164" s="217"/>
      <c r="M164" s="221"/>
      <c r="N164" s="222"/>
      <c r="O164" s="222"/>
      <c r="P164" s="222"/>
      <c r="Q164" s="222"/>
      <c r="R164" s="222"/>
      <c r="S164" s="222"/>
      <c r="T164" s="223"/>
      <c r="U164" s="15"/>
      <c r="V164" s="15"/>
      <c r="W164" s="15"/>
      <c r="X164" s="15"/>
      <c r="Y164" s="15"/>
      <c r="Z164" s="15"/>
      <c r="AA164" s="15"/>
      <c r="AB164" s="15"/>
      <c r="AC164" s="15"/>
      <c r="AD164" s="15"/>
      <c r="AE164" s="15"/>
      <c r="AT164" s="218" t="s">
        <v>442</v>
      </c>
      <c r="AU164" s="218" t="s">
        <v>79</v>
      </c>
      <c r="AV164" s="15" t="s">
        <v>76</v>
      </c>
      <c r="AW164" s="15" t="s">
        <v>31</v>
      </c>
      <c r="AX164" s="15" t="s">
        <v>69</v>
      </c>
      <c r="AY164" s="218" t="s">
        <v>328</v>
      </c>
    </row>
    <row r="165" s="13" customFormat="1">
      <c r="A165" s="13"/>
      <c r="B165" s="201"/>
      <c r="C165" s="13"/>
      <c r="D165" s="195" t="s">
        <v>442</v>
      </c>
      <c r="E165" s="202" t="s">
        <v>3</v>
      </c>
      <c r="F165" s="203" t="s">
        <v>9680</v>
      </c>
      <c r="G165" s="13"/>
      <c r="H165" s="204">
        <v>2.0600000000000001</v>
      </c>
      <c r="I165" s="205"/>
      <c r="J165" s="13"/>
      <c r="K165" s="13"/>
      <c r="L165" s="201"/>
      <c r="M165" s="206"/>
      <c r="N165" s="207"/>
      <c r="O165" s="207"/>
      <c r="P165" s="207"/>
      <c r="Q165" s="207"/>
      <c r="R165" s="207"/>
      <c r="S165" s="207"/>
      <c r="T165" s="208"/>
      <c r="U165" s="13"/>
      <c r="V165" s="13"/>
      <c r="W165" s="13"/>
      <c r="X165" s="13"/>
      <c r="Y165" s="13"/>
      <c r="Z165" s="13"/>
      <c r="AA165" s="13"/>
      <c r="AB165" s="13"/>
      <c r="AC165" s="13"/>
      <c r="AD165" s="13"/>
      <c r="AE165" s="13"/>
      <c r="AT165" s="202" t="s">
        <v>442</v>
      </c>
      <c r="AU165" s="202" t="s">
        <v>79</v>
      </c>
      <c r="AV165" s="13" t="s">
        <v>79</v>
      </c>
      <c r="AW165" s="13" t="s">
        <v>31</v>
      </c>
      <c r="AX165" s="13" t="s">
        <v>69</v>
      </c>
      <c r="AY165" s="202" t="s">
        <v>328</v>
      </c>
    </row>
    <row r="166" s="15" customFormat="1">
      <c r="A166" s="15"/>
      <c r="B166" s="217"/>
      <c r="C166" s="15"/>
      <c r="D166" s="195" t="s">
        <v>442</v>
      </c>
      <c r="E166" s="218" t="s">
        <v>3</v>
      </c>
      <c r="F166" s="219" t="s">
        <v>9399</v>
      </c>
      <c r="G166" s="15"/>
      <c r="H166" s="218" t="s">
        <v>3</v>
      </c>
      <c r="I166" s="220"/>
      <c r="J166" s="15"/>
      <c r="K166" s="15"/>
      <c r="L166" s="217"/>
      <c r="M166" s="221"/>
      <c r="N166" s="222"/>
      <c r="O166" s="222"/>
      <c r="P166" s="222"/>
      <c r="Q166" s="222"/>
      <c r="R166" s="222"/>
      <c r="S166" s="222"/>
      <c r="T166" s="223"/>
      <c r="U166" s="15"/>
      <c r="V166" s="15"/>
      <c r="W166" s="15"/>
      <c r="X166" s="15"/>
      <c r="Y166" s="15"/>
      <c r="Z166" s="15"/>
      <c r="AA166" s="15"/>
      <c r="AB166" s="15"/>
      <c r="AC166" s="15"/>
      <c r="AD166" s="15"/>
      <c r="AE166" s="15"/>
      <c r="AT166" s="218" t="s">
        <v>442</v>
      </c>
      <c r="AU166" s="218" t="s">
        <v>79</v>
      </c>
      <c r="AV166" s="15" t="s">
        <v>76</v>
      </c>
      <c r="AW166" s="15" t="s">
        <v>31</v>
      </c>
      <c r="AX166" s="15" t="s">
        <v>69</v>
      </c>
      <c r="AY166" s="218" t="s">
        <v>328</v>
      </c>
    </row>
    <row r="167" s="13" customFormat="1">
      <c r="A167" s="13"/>
      <c r="B167" s="201"/>
      <c r="C167" s="13"/>
      <c r="D167" s="195" t="s">
        <v>442</v>
      </c>
      <c r="E167" s="202" t="s">
        <v>3</v>
      </c>
      <c r="F167" s="203" t="s">
        <v>9681</v>
      </c>
      <c r="G167" s="13"/>
      <c r="H167" s="204">
        <v>0.51000000000000001</v>
      </c>
      <c r="I167" s="205"/>
      <c r="J167" s="13"/>
      <c r="K167" s="13"/>
      <c r="L167" s="201"/>
      <c r="M167" s="206"/>
      <c r="N167" s="207"/>
      <c r="O167" s="207"/>
      <c r="P167" s="207"/>
      <c r="Q167" s="207"/>
      <c r="R167" s="207"/>
      <c r="S167" s="207"/>
      <c r="T167" s="208"/>
      <c r="U167" s="13"/>
      <c r="V167" s="13"/>
      <c r="W167" s="13"/>
      <c r="X167" s="13"/>
      <c r="Y167" s="13"/>
      <c r="Z167" s="13"/>
      <c r="AA167" s="13"/>
      <c r="AB167" s="13"/>
      <c r="AC167" s="13"/>
      <c r="AD167" s="13"/>
      <c r="AE167" s="13"/>
      <c r="AT167" s="202" t="s">
        <v>442</v>
      </c>
      <c r="AU167" s="202" t="s">
        <v>79</v>
      </c>
      <c r="AV167" s="13" t="s">
        <v>79</v>
      </c>
      <c r="AW167" s="13" t="s">
        <v>31</v>
      </c>
      <c r="AX167" s="13" t="s">
        <v>69</v>
      </c>
      <c r="AY167" s="202" t="s">
        <v>328</v>
      </c>
    </row>
    <row r="168" s="14" customFormat="1">
      <c r="A168" s="14"/>
      <c r="B168" s="209"/>
      <c r="C168" s="14"/>
      <c r="D168" s="195" t="s">
        <v>442</v>
      </c>
      <c r="E168" s="210" t="s">
        <v>3</v>
      </c>
      <c r="F168" s="211" t="s">
        <v>452</v>
      </c>
      <c r="G168" s="14"/>
      <c r="H168" s="212">
        <v>2.5700000000000003</v>
      </c>
      <c r="I168" s="213"/>
      <c r="J168" s="14"/>
      <c r="K168" s="14"/>
      <c r="L168" s="209"/>
      <c r="M168" s="214"/>
      <c r="N168" s="215"/>
      <c r="O168" s="215"/>
      <c r="P168" s="215"/>
      <c r="Q168" s="215"/>
      <c r="R168" s="215"/>
      <c r="S168" s="215"/>
      <c r="T168" s="216"/>
      <c r="U168" s="14"/>
      <c r="V168" s="14"/>
      <c r="W168" s="14"/>
      <c r="X168" s="14"/>
      <c r="Y168" s="14"/>
      <c r="Z168" s="14"/>
      <c r="AA168" s="14"/>
      <c r="AB168" s="14"/>
      <c r="AC168" s="14"/>
      <c r="AD168" s="14"/>
      <c r="AE168" s="14"/>
      <c r="AT168" s="210" t="s">
        <v>442</v>
      </c>
      <c r="AU168" s="210" t="s">
        <v>79</v>
      </c>
      <c r="AV168" s="14" t="s">
        <v>113</v>
      </c>
      <c r="AW168" s="14" t="s">
        <v>31</v>
      </c>
      <c r="AX168" s="14" t="s">
        <v>76</v>
      </c>
      <c r="AY168" s="210" t="s">
        <v>328</v>
      </c>
    </row>
    <row r="169" s="2" customFormat="1" ht="24.15" customHeight="1">
      <c r="A169" s="41"/>
      <c r="B169" s="176"/>
      <c r="C169" s="177" t="s">
        <v>544</v>
      </c>
      <c r="D169" s="177" t="s">
        <v>331</v>
      </c>
      <c r="E169" s="178" t="s">
        <v>9052</v>
      </c>
      <c r="F169" s="179" t="s">
        <v>8633</v>
      </c>
      <c r="G169" s="180" t="s">
        <v>574</v>
      </c>
      <c r="H169" s="181">
        <v>7</v>
      </c>
      <c r="I169" s="182"/>
      <c r="J169" s="183">
        <f>ROUND(I169*H169,2)</f>
        <v>0</v>
      </c>
      <c r="K169" s="179" t="s">
        <v>335</v>
      </c>
      <c r="L169" s="42"/>
      <c r="M169" s="184" t="s">
        <v>3</v>
      </c>
      <c r="N169" s="185" t="s">
        <v>40</v>
      </c>
      <c r="O169" s="75"/>
      <c r="P169" s="186">
        <f>O169*H169</f>
        <v>0</v>
      </c>
      <c r="Q169" s="186">
        <v>0</v>
      </c>
      <c r="R169" s="186">
        <f>Q169*H169</f>
        <v>0</v>
      </c>
      <c r="S169" s="186">
        <v>0</v>
      </c>
      <c r="T169" s="187">
        <f>S169*H169</f>
        <v>0</v>
      </c>
      <c r="U169" s="41"/>
      <c r="V169" s="41"/>
      <c r="W169" s="41"/>
      <c r="X169" s="41"/>
      <c r="Y169" s="41"/>
      <c r="Z169" s="41"/>
      <c r="AA169" s="41"/>
      <c r="AB169" s="41"/>
      <c r="AC169" s="41"/>
      <c r="AD169" s="41"/>
      <c r="AE169" s="41"/>
      <c r="AR169" s="188" t="s">
        <v>113</v>
      </c>
      <c r="AT169" s="188" t="s">
        <v>331</v>
      </c>
      <c r="AU169" s="188" t="s">
        <v>79</v>
      </c>
      <c r="AY169" s="22" t="s">
        <v>328</v>
      </c>
      <c r="BE169" s="189">
        <f>IF(N169="základní",J169,0)</f>
        <v>0</v>
      </c>
      <c r="BF169" s="189">
        <f>IF(N169="snížená",J169,0)</f>
        <v>0</v>
      </c>
      <c r="BG169" s="189">
        <f>IF(N169="zákl. přenesená",J169,0)</f>
        <v>0</v>
      </c>
      <c r="BH169" s="189">
        <f>IF(N169="sníž. přenesená",J169,0)</f>
        <v>0</v>
      </c>
      <c r="BI169" s="189">
        <f>IF(N169="nulová",J169,0)</f>
        <v>0</v>
      </c>
      <c r="BJ169" s="22" t="s">
        <v>76</v>
      </c>
      <c r="BK169" s="189">
        <f>ROUND(I169*H169,2)</f>
        <v>0</v>
      </c>
      <c r="BL169" s="22" t="s">
        <v>113</v>
      </c>
      <c r="BM169" s="188" t="s">
        <v>643</v>
      </c>
    </row>
    <row r="170" s="2" customFormat="1">
      <c r="A170" s="41"/>
      <c r="B170" s="42"/>
      <c r="C170" s="41"/>
      <c r="D170" s="190" t="s">
        <v>338</v>
      </c>
      <c r="E170" s="41"/>
      <c r="F170" s="191" t="s">
        <v>9053</v>
      </c>
      <c r="G170" s="41"/>
      <c r="H170" s="41"/>
      <c r="I170" s="192"/>
      <c r="J170" s="41"/>
      <c r="K170" s="41"/>
      <c r="L170" s="42"/>
      <c r="M170" s="193"/>
      <c r="N170" s="194"/>
      <c r="O170" s="75"/>
      <c r="P170" s="75"/>
      <c r="Q170" s="75"/>
      <c r="R170" s="75"/>
      <c r="S170" s="75"/>
      <c r="T170" s="76"/>
      <c r="U170" s="41"/>
      <c r="V170" s="41"/>
      <c r="W170" s="41"/>
      <c r="X170" s="41"/>
      <c r="Y170" s="41"/>
      <c r="Z170" s="41"/>
      <c r="AA170" s="41"/>
      <c r="AB170" s="41"/>
      <c r="AC170" s="41"/>
      <c r="AD170" s="41"/>
      <c r="AE170" s="41"/>
      <c r="AT170" s="22" t="s">
        <v>338</v>
      </c>
      <c r="AU170" s="22" t="s">
        <v>79</v>
      </c>
    </row>
    <row r="171" s="2" customFormat="1" ht="21.75" customHeight="1">
      <c r="A171" s="41"/>
      <c r="B171" s="176"/>
      <c r="C171" s="177" t="s">
        <v>550</v>
      </c>
      <c r="D171" s="177" t="s">
        <v>331</v>
      </c>
      <c r="E171" s="178" t="s">
        <v>8629</v>
      </c>
      <c r="F171" s="179" t="s">
        <v>8630</v>
      </c>
      <c r="G171" s="180" t="s">
        <v>367</v>
      </c>
      <c r="H171" s="181">
        <v>7</v>
      </c>
      <c r="I171" s="182"/>
      <c r="J171" s="183">
        <f>ROUND(I171*H171,2)</f>
        <v>0</v>
      </c>
      <c r="K171" s="179" t="s">
        <v>335</v>
      </c>
      <c r="L171" s="42"/>
      <c r="M171" s="184" t="s">
        <v>3</v>
      </c>
      <c r="N171" s="185" t="s">
        <v>40</v>
      </c>
      <c r="O171" s="75"/>
      <c r="P171" s="186">
        <f>O171*H171</f>
        <v>0</v>
      </c>
      <c r="Q171" s="186">
        <v>0</v>
      </c>
      <c r="R171" s="186">
        <f>Q171*H171</f>
        <v>0</v>
      </c>
      <c r="S171" s="186">
        <v>0</v>
      </c>
      <c r="T171" s="187">
        <f>S171*H171</f>
        <v>0</v>
      </c>
      <c r="U171" s="41"/>
      <c r="V171" s="41"/>
      <c r="W171" s="41"/>
      <c r="X171" s="41"/>
      <c r="Y171" s="41"/>
      <c r="Z171" s="41"/>
      <c r="AA171" s="41"/>
      <c r="AB171" s="41"/>
      <c r="AC171" s="41"/>
      <c r="AD171" s="41"/>
      <c r="AE171" s="41"/>
      <c r="AR171" s="188" t="s">
        <v>113</v>
      </c>
      <c r="AT171" s="188" t="s">
        <v>331</v>
      </c>
      <c r="AU171" s="188" t="s">
        <v>79</v>
      </c>
      <c r="AY171" s="22" t="s">
        <v>328</v>
      </c>
      <c r="BE171" s="189">
        <f>IF(N171="základní",J171,0)</f>
        <v>0</v>
      </c>
      <c r="BF171" s="189">
        <f>IF(N171="snížená",J171,0)</f>
        <v>0</v>
      </c>
      <c r="BG171" s="189">
        <f>IF(N171="zákl. přenesená",J171,0)</f>
        <v>0</v>
      </c>
      <c r="BH171" s="189">
        <f>IF(N171="sníž. přenesená",J171,0)</f>
        <v>0</v>
      </c>
      <c r="BI171" s="189">
        <f>IF(N171="nulová",J171,0)</f>
        <v>0</v>
      </c>
      <c r="BJ171" s="22" t="s">
        <v>76</v>
      </c>
      <c r="BK171" s="189">
        <f>ROUND(I171*H171,2)</f>
        <v>0</v>
      </c>
      <c r="BL171" s="22" t="s">
        <v>113</v>
      </c>
      <c r="BM171" s="188" t="s">
        <v>654</v>
      </c>
    </row>
    <row r="172" s="2" customFormat="1">
      <c r="A172" s="41"/>
      <c r="B172" s="42"/>
      <c r="C172" s="41"/>
      <c r="D172" s="190" t="s">
        <v>338</v>
      </c>
      <c r="E172" s="41"/>
      <c r="F172" s="191" t="s">
        <v>8631</v>
      </c>
      <c r="G172" s="41"/>
      <c r="H172" s="41"/>
      <c r="I172" s="192"/>
      <c r="J172" s="41"/>
      <c r="K172" s="41"/>
      <c r="L172" s="42"/>
      <c r="M172" s="193"/>
      <c r="N172" s="194"/>
      <c r="O172" s="75"/>
      <c r="P172" s="75"/>
      <c r="Q172" s="75"/>
      <c r="R172" s="75"/>
      <c r="S172" s="75"/>
      <c r="T172" s="76"/>
      <c r="U172" s="41"/>
      <c r="V172" s="41"/>
      <c r="W172" s="41"/>
      <c r="X172" s="41"/>
      <c r="Y172" s="41"/>
      <c r="Z172" s="41"/>
      <c r="AA172" s="41"/>
      <c r="AB172" s="41"/>
      <c r="AC172" s="41"/>
      <c r="AD172" s="41"/>
      <c r="AE172" s="41"/>
      <c r="AT172" s="22" t="s">
        <v>338</v>
      </c>
      <c r="AU172" s="22" t="s">
        <v>79</v>
      </c>
    </row>
    <row r="173" s="2" customFormat="1" ht="37.8" customHeight="1">
      <c r="A173" s="41"/>
      <c r="B173" s="176"/>
      <c r="C173" s="177" t="s">
        <v>556</v>
      </c>
      <c r="D173" s="177" t="s">
        <v>331</v>
      </c>
      <c r="E173" s="178" t="s">
        <v>8417</v>
      </c>
      <c r="F173" s="179" t="s">
        <v>8418</v>
      </c>
      <c r="G173" s="180" t="s">
        <v>439</v>
      </c>
      <c r="H173" s="181">
        <v>17</v>
      </c>
      <c r="I173" s="182"/>
      <c r="J173" s="183">
        <f>ROUND(I173*H173,2)</f>
        <v>0</v>
      </c>
      <c r="K173" s="179" t="s">
        <v>335</v>
      </c>
      <c r="L173" s="42"/>
      <c r="M173" s="184" t="s">
        <v>3</v>
      </c>
      <c r="N173" s="185" t="s">
        <v>40</v>
      </c>
      <c r="O173" s="75"/>
      <c r="P173" s="186">
        <f>O173*H173</f>
        <v>0</v>
      </c>
      <c r="Q173" s="186">
        <v>0</v>
      </c>
      <c r="R173" s="186">
        <f>Q173*H173</f>
        <v>0</v>
      </c>
      <c r="S173" s="186">
        <v>0</v>
      </c>
      <c r="T173" s="187">
        <f>S173*H173</f>
        <v>0</v>
      </c>
      <c r="U173" s="41"/>
      <c r="V173" s="41"/>
      <c r="W173" s="41"/>
      <c r="X173" s="41"/>
      <c r="Y173" s="41"/>
      <c r="Z173" s="41"/>
      <c r="AA173" s="41"/>
      <c r="AB173" s="41"/>
      <c r="AC173" s="41"/>
      <c r="AD173" s="41"/>
      <c r="AE173" s="41"/>
      <c r="AR173" s="188" t="s">
        <v>113</v>
      </c>
      <c r="AT173" s="188" t="s">
        <v>331</v>
      </c>
      <c r="AU173" s="188" t="s">
        <v>79</v>
      </c>
      <c r="AY173" s="22" t="s">
        <v>328</v>
      </c>
      <c r="BE173" s="189">
        <f>IF(N173="základní",J173,0)</f>
        <v>0</v>
      </c>
      <c r="BF173" s="189">
        <f>IF(N173="snížená",J173,0)</f>
        <v>0</v>
      </c>
      <c r="BG173" s="189">
        <f>IF(N173="zákl. přenesená",J173,0)</f>
        <v>0</v>
      </c>
      <c r="BH173" s="189">
        <f>IF(N173="sníž. přenesená",J173,0)</f>
        <v>0</v>
      </c>
      <c r="BI173" s="189">
        <f>IF(N173="nulová",J173,0)</f>
        <v>0</v>
      </c>
      <c r="BJ173" s="22" t="s">
        <v>76</v>
      </c>
      <c r="BK173" s="189">
        <f>ROUND(I173*H173,2)</f>
        <v>0</v>
      </c>
      <c r="BL173" s="22" t="s">
        <v>113</v>
      </c>
      <c r="BM173" s="188" t="s">
        <v>666</v>
      </c>
    </row>
    <row r="174" s="2" customFormat="1">
      <c r="A174" s="41"/>
      <c r="B174" s="42"/>
      <c r="C174" s="41"/>
      <c r="D174" s="190" t="s">
        <v>338</v>
      </c>
      <c r="E174" s="41"/>
      <c r="F174" s="191" t="s">
        <v>8419</v>
      </c>
      <c r="G174" s="41"/>
      <c r="H174" s="41"/>
      <c r="I174" s="192"/>
      <c r="J174" s="41"/>
      <c r="K174" s="41"/>
      <c r="L174" s="42"/>
      <c r="M174" s="193"/>
      <c r="N174" s="194"/>
      <c r="O174" s="75"/>
      <c r="P174" s="75"/>
      <c r="Q174" s="75"/>
      <c r="R174" s="75"/>
      <c r="S174" s="75"/>
      <c r="T174" s="76"/>
      <c r="U174" s="41"/>
      <c r="V174" s="41"/>
      <c r="W174" s="41"/>
      <c r="X174" s="41"/>
      <c r="Y174" s="41"/>
      <c r="Z174" s="41"/>
      <c r="AA174" s="41"/>
      <c r="AB174" s="41"/>
      <c r="AC174" s="41"/>
      <c r="AD174" s="41"/>
      <c r="AE174" s="41"/>
      <c r="AT174" s="22" t="s">
        <v>338</v>
      </c>
      <c r="AU174" s="22" t="s">
        <v>79</v>
      </c>
    </row>
    <row r="175" s="2" customFormat="1" ht="16.5" customHeight="1">
      <c r="A175" s="41"/>
      <c r="B175" s="176"/>
      <c r="C175" s="224" t="s">
        <v>8</v>
      </c>
      <c r="D175" s="224" t="s">
        <v>539</v>
      </c>
      <c r="E175" s="225" t="s">
        <v>8420</v>
      </c>
      <c r="F175" s="226" t="s">
        <v>8421</v>
      </c>
      <c r="G175" s="227" t="s">
        <v>585</v>
      </c>
      <c r="H175" s="228">
        <v>0.51000000000000001</v>
      </c>
      <c r="I175" s="229"/>
      <c r="J175" s="230">
        <f>ROUND(I175*H175,2)</f>
        <v>0</v>
      </c>
      <c r="K175" s="226" t="s">
        <v>335</v>
      </c>
      <c r="L175" s="231"/>
      <c r="M175" s="232" t="s">
        <v>3</v>
      </c>
      <c r="N175" s="233" t="s">
        <v>40</v>
      </c>
      <c r="O175" s="75"/>
      <c r="P175" s="186">
        <f>O175*H175</f>
        <v>0</v>
      </c>
      <c r="Q175" s="186">
        <v>0</v>
      </c>
      <c r="R175" s="186">
        <f>Q175*H175</f>
        <v>0</v>
      </c>
      <c r="S175" s="186">
        <v>0</v>
      </c>
      <c r="T175" s="187">
        <f>S175*H175</f>
        <v>0</v>
      </c>
      <c r="U175" s="41"/>
      <c r="V175" s="41"/>
      <c r="W175" s="41"/>
      <c r="X175" s="41"/>
      <c r="Y175" s="41"/>
      <c r="Z175" s="41"/>
      <c r="AA175" s="41"/>
      <c r="AB175" s="41"/>
      <c r="AC175" s="41"/>
      <c r="AD175" s="41"/>
      <c r="AE175" s="41"/>
      <c r="AR175" s="188" t="s">
        <v>171</v>
      </c>
      <c r="AT175" s="188" t="s">
        <v>539</v>
      </c>
      <c r="AU175" s="188" t="s">
        <v>79</v>
      </c>
      <c r="AY175" s="22" t="s">
        <v>328</v>
      </c>
      <c r="BE175" s="189">
        <f>IF(N175="základní",J175,0)</f>
        <v>0</v>
      </c>
      <c r="BF175" s="189">
        <f>IF(N175="snížená",J175,0)</f>
        <v>0</v>
      </c>
      <c r="BG175" s="189">
        <f>IF(N175="zákl. přenesená",J175,0)</f>
        <v>0</v>
      </c>
      <c r="BH175" s="189">
        <f>IF(N175="sníž. přenesená",J175,0)</f>
        <v>0</v>
      </c>
      <c r="BI175" s="189">
        <f>IF(N175="nulová",J175,0)</f>
        <v>0</v>
      </c>
      <c r="BJ175" s="22" t="s">
        <v>76</v>
      </c>
      <c r="BK175" s="189">
        <f>ROUND(I175*H175,2)</f>
        <v>0</v>
      </c>
      <c r="BL175" s="22" t="s">
        <v>113</v>
      </c>
      <c r="BM175" s="188" t="s">
        <v>676</v>
      </c>
    </row>
    <row r="176" s="15" customFormat="1">
      <c r="A176" s="15"/>
      <c r="B176" s="217"/>
      <c r="C176" s="15"/>
      <c r="D176" s="195" t="s">
        <v>442</v>
      </c>
      <c r="E176" s="218" t="s">
        <v>3</v>
      </c>
      <c r="F176" s="219" t="s">
        <v>8642</v>
      </c>
      <c r="G176" s="15"/>
      <c r="H176" s="218" t="s">
        <v>3</v>
      </c>
      <c r="I176" s="220"/>
      <c r="J176" s="15"/>
      <c r="K176" s="15"/>
      <c r="L176" s="217"/>
      <c r="M176" s="221"/>
      <c r="N176" s="222"/>
      <c r="O176" s="222"/>
      <c r="P176" s="222"/>
      <c r="Q176" s="222"/>
      <c r="R176" s="222"/>
      <c r="S176" s="222"/>
      <c r="T176" s="223"/>
      <c r="U176" s="15"/>
      <c r="V176" s="15"/>
      <c r="W176" s="15"/>
      <c r="X176" s="15"/>
      <c r="Y176" s="15"/>
      <c r="Z176" s="15"/>
      <c r="AA176" s="15"/>
      <c r="AB176" s="15"/>
      <c r="AC176" s="15"/>
      <c r="AD176" s="15"/>
      <c r="AE176" s="15"/>
      <c r="AT176" s="218" t="s">
        <v>442</v>
      </c>
      <c r="AU176" s="218" t="s">
        <v>79</v>
      </c>
      <c r="AV176" s="15" t="s">
        <v>76</v>
      </c>
      <c r="AW176" s="15" t="s">
        <v>31</v>
      </c>
      <c r="AX176" s="15" t="s">
        <v>69</v>
      </c>
      <c r="AY176" s="218" t="s">
        <v>328</v>
      </c>
    </row>
    <row r="177" s="13" customFormat="1">
      <c r="A177" s="13"/>
      <c r="B177" s="201"/>
      <c r="C177" s="13"/>
      <c r="D177" s="195" t="s">
        <v>442</v>
      </c>
      <c r="E177" s="202" t="s">
        <v>3</v>
      </c>
      <c r="F177" s="203" t="s">
        <v>9682</v>
      </c>
      <c r="G177" s="13"/>
      <c r="H177" s="204">
        <v>0.51000000000000001</v>
      </c>
      <c r="I177" s="205"/>
      <c r="J177" s="13"/>
      <c r="K177" s="13"/>
      <c r="L177" s="201"/>
      <c r="M177" s="206"/>
      <c r="N177" s="207"/>
      <c r="O177" s="207"/>
      <c r="P177" s="207"/>
      <c r="Q177" s="207"/>
      <c r="R177" s="207"/>
      <c r="S177" s="207"/>
      <c r="T177" s="208"/>
      <c r="U177" s="13"/>
      <c r="V177" s="13"/>
      <c r="W177" s="13"/>
      <c r="X177" s="13"/>
      <c r="Y177" s="13"/>
      <c r="Z177" s="13"/>
      <c r="AA177" s="13"/>
      <c r="AB177" s="13"/>
      <c r="AC177" s="13"/>
      <c r="AD177" s="13"/>
      <c r="AE177" s="13"/>
      <c r="AT177" s="202" t="s">
        <v>442</v>
      </c>
      <c r="AU177" s="202" t="s">
        <v>79</v>
      </c>
      <c r="AV177" s="13" t="s">
        <v>79</v>
      </c>
      <c r="AW177" s="13" t="s">
        <v>31</v>
      </c>
      <c r="AX177" s="13" t="s">
        <v>69</v>
      </c>
      <c r="AY177" s="202" t="s">
        <v>328</v>
      </c>
    </row>
    <row r="178" s="14" customFormat="1">
      <c r="A178" s="14"/>
      <c r="B178" s="209"/>
      <c r="C178" s="14"/>
      <c r="D178" s="195" t="s">
        <v>442</v>
      </c>
      <c r="E178" s="210" t="s">
        <v>3</v>
      </c>
      <c r="F178" s="211" t="s">
        <v>452</v>
      </c>
      <c r="G178" s="14"/>
      <c r="H178" s="212">
        <v>0.51000000000000001</v>
      </c>
      <c r="I178" s="213"/>
      <c r="J178" s="14"/>
      <c r="K178" s="14"/>
      <c r="L178" s="209"/>
      <c r="M178" s="214"/>
      <c r="N178" s="215"/>
      <c r="O178" s="215"/>
      <c r="P178" s="215"/>
      <c r="Q178" s="215"/>
      <c r="R178" s="215"/>
      <c r="S178" s="215"/>
      <c r="T178" s="216"/>
      <c r="U178" s="14"/>
      <c r="V178" s="14"/>
      <c r="W178" s="14"/>
      <c r="X178" s="14"/>
      <c r="Y178" s="14"/>
      <c r="Z178" s="14"/>
      <c r="AA178" s="14"/>
      <c r="AB178" s="14"/>
      <c r="AC178" s="14"/>
      <c r="AD178" s="14"/>
      <c r="AE178" s="14"/>
      <c r="AT178" s="210" t="s">
        <v>442</v>
      </c>
      <c r="AU178" s="210" t="s">
        <v>79</v>
      </c>
      <c r="AV178" s="14" t="s">
        <v>113</v>
      </c>
      <c r="AW178" s="14" t="s">
        <v>31</v>
      </c>
      <c r="AX178" s="14" t="s">
        <v>76</v>
      </c>
      <c r="AY178" s="210" t="s">
        <v>328</v>
      </c>
    </row>
    <row r="179" s="2" customFormat="1" ht="24.15" customHeight="1">
      <c r="A179" s="41"/>
      <c r="B179" s="176"/>
      <c r="C179" s="177" t="s">
        <v>564</v>
      </c>
      <c r="D179" s="177" t="s">
        <v>331</v>
      </c>
      <c r="E179" s="178" t="s">
        <v>9054</v>
      </c>
      <c r="F179" s="179" t="s">
        <v>8635</v>
      </c>
      <c r="G179" s="180" t="s">
        <v>439</v>
      </c>
      <c r="H179" s="181">
        <v>4.7999999999999998</v>
      </c>
      <c r="I179" s="182"/>
      <c r="J179" s="183">
        <f>ROUND(I179*H179,2)</f>
        <v>0</v>
      </c>
      <c r="K179" s="179" t="s">
        <v>335</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113</v>
      </c>
      <c r="AT179" s="188" t="s">
        <v>331</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110</v>
      </c>
    </row>
    <row r="180" s="2" customFormat="1">
      <c r="A180" s="41"/>
      <c r="B180" s="42"/>
      <c r="C180" s="41"/>
      <c r="D180" s="190" t="s">
        <v>338</v>
      </c>
      <c r="E180" s="41"/>
      <c r="F180" s="191" t="s">
        <v>9055</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79</v>
      </c>
    </row>
    <row r="181" s="15" customFormat="1">
      <c r="A181" s="15"/>
      <c r="B181" s="217"/>
      <c r="C181" s="15"/>
      <c r="D181" s="195" t="s">
        <v>442</v>
      </c>
      <c r="E181" s="218" t="s">
        <v>3</v>
      </c>
      <c r="F181" s="219" t="s">
        <v>8636</v>
      </c>
      <c r="G181" s="15"/>
      <c r="H181" s="218" t="s">
        <v>3</v>
      </c>
      <c r="I181" s="220"/>
      <c r="J181" s="15"/>
      <c r="K181" s="15"/>
      <c r="L181" s="217"/>
      <c r="M181" s="221"/>
      <c r="N181" s="222"/>
      <c r="O181" s="222"/>
      <c r="P181" s="222"/>
      <c r="Q181" s="222"/>
      <c r="R181" s="222"/>
      <c r="S181" s="222"/>
      <c r="T181" s="223"/>
      <c r="U181" s="15"/>
      <c r="V181" s="15"/>
      <c r="W181" s="15"/>
      <c r="X181" s="15"/>
      <c r="Y181" s="15"/>
      <c r="Z181" s="15"/>
      <c r="AA181" s="15"/>
      <c r="AB181" s="15"/>
      <c r="AC181" s="15"/>
      <c r="AD181" s="15"/>
      <c r="AE181" s="15"/>
      <c r="AT181" s="218" t="s">
        <v>442</v>
      </c>
      <c r="AU181" s="218" t="s">
        <v>79</v>
      </c>
      <c r="AV181" s="15" t="s">
        <v>76</v>
      </c>
      <c r="AW181" s="15" t="s">
        <v>31</v>
      </c>
      <c r="AX181" s="15" t="s">
        <v>69</v>
      </c>
      <c r="AY181" s="218" t="s">
        <v>328</v>
      </c>
    </row>
    <row r="182" s="15" customFormat="1">
      <c r="A182" s="15"/>
      <c r="B182" s="217"/>
      <c r="C182" s="15"/>
      <c r="D182" s="195" t="s">
        <v>442</v>
      </c>
      <c r="E182" s="218" t="s">
        <v>3</v>
      </c>
      <c r="F182" s="219" t="s">
        <v>8637</v>
      </c>
      <c r="G182" s="15"/>
      <c r="H182" s="218" t="s">
        <v>3</v>
      </c>
      <c r="I182" s="220"/>
      <c r="J182" s="15"/>
      <c r="K182" s="15"/>
      <c r="L182" s="217"/>
      <c r="M182" s="221"/>
      <c r="N182" s="222"/>
      <c r="O182" s="222"/>
      <c r="P182" s="222"/>
      <c r="Q182" s="222"/>
      <c r="R182" s="222"/>
      <c r="S182" s="222"/>
      <c r="T182" s="223"/>
      <c r="U182" s="15"/>
      <c r="V182" s="15"/>
      <c r="W182" s="15"/>
      <c r="X182" s="15"/>
      <c r="Y182" s="15"/>
      <c r="Z182" s="15"/>
      <c r="AA182" s="15"/>
      <c r="AB182" s="15"/>
      <c r="AC182" s="15"/>
      <c r="AD182" s="15"/>
      <c r="AE182" s="15"/>
      <c r="AT182" s="218" t="s">
        <v>442</v>
      </c>
      <c r="AU182" s="218" t="s">
        <v>79</v>
      </c>
      <c r="AV182" s="15" t="s">
        <v>76</v>
      </c>
      <c r="AW182" s="15" t="s">
        <v>31</v>
      </c>
      <c r="AX182" s="15" t="s">
        <v>69</v>
      </c>
      <c r="AY182" s="218" t="s">
        <v>328</v>
      </c>
    </row>
    <row r="183" s="13" customFormat="1">
      <c r="A183" s="13"/>
      <c r="B183" s="201"/>
      <c r="C183" s="13"/>
      <c r="D183" s="195" t="s">
        <v>442</v>
      </c>
      <c r="E183" s="202" t="s">
        <v>3</v>
      </c>
      <c r="F183" s="203" t="s">
        <v>9683</v>
      </c>
      <c r="G183" s="13"/>
      <c r="H183" s="204">
        <v>4.7999999999999998</v>
      </c>
      <c r="I183" s="205"/>
      <c r="J183" s="13"/>
      <c r="K183" s="13"/>
      <c r="L183" s="201"/>
      <c r="M183" s="206"/>
      <c r="N183" s="207"/>
      <c r="O183" s="207"/>
      <c r="P183" s="207"/>
      <c r="Q183" s="207"/>
      <c r="R183" s="207"/>
      <c r="S183" s="207"/>
      <c r="T183" s="208"/>
      <c r="U183" s="13"/>
      <c r="V183" s="13"/>
      <c r="W183" s="13"/>
      <c r="X183" s="13"/>
      <c r="Y183" s="13"/>
      <c r="Z183" s="13"/>
      <c r="AA183" s="13"/>
      <c r="AB183" s="13"/>
      <c r="AC183" s="13"/>
      <c r="AD183" s="13"/>
      <c r="AE183" s="13"/>
      <c r="AT183" s="202" t="s">
        <v>442</v>
      </c>
      <c r="AU183" s="202" t="s">
        <v>79</v>
      </c>
      <c r="AV183" s="13" t="s">
        <v>79</v>
      </c>
      <c r="AW183" s="13" t="s">
        <v>31</v>
      </c>
      <c r="AX183" s="13" t="s">
        <v>69</v>
      </c>
      <c r="AY183" s="202" t="s">
        <v>328</v>
      </c>
    </row>
    <row r="184" s="14" customFormat="1">
      <c r="A184" s="14"/>
      <c r="B184" s="209"/>
      <c r="C184" s="14"/>
      <c r="D184" s="195" t="s">
        <v>442</v>
      </c>
      <c r="E184" s="210" t="s">
        <v>3</v>
      </c>
      <c r="F184" s="211" t="s">
        <v>452</v>
      </c>
      <c r="G184" s="14"/>
      <c r="H184" s="212">
        <v>4.7999999999999998</v>
      </c>
      <c r="I184" s="213"/>
      <c r="J184" s="14"/>
      <c r="K184" s="14"/>
      <c r="L184" s="209"/>
      <c r="M184" s="214"/>
      <c r="N184" s="215"/>
      <c r="O184" s="215"/>
      <c r="P184" s="215"/>
      <c r="Q184" s="215"/>
      <c r="R184" s="215"/>
      <c r="S184" s="215"/>
      <c r="T184" s="216"/>
      <c r="U184" s="14"/>
      <c r="V184" s="14"/>
      <c r="W184" s="14"/>
      <c r="X184" s="14"/>
      <c r="Y184" s="14"/>
      <c r="Z184" s="14"/>
      <c r="AA184" s="14"/>
      <c r="AB184" s="14"/>
      <c r="AC184" s="14"/>
      <c r="AD184" s="14"/>
      <c r="AE184" s="14"/>
      <c r="AT184" s="210" t="s">
        <v>442</v>
      </c>
      <c r="AU184" s="210" t="s">
        <v>79</v>
      </c>
      <c r="AV184" s="14" t="s">
        <v>113</v>
      </c>
      <c r="AW184" s="14" t="s">
        <v>31</v>
      </c>
      <c r="AX184" s="14" t="s">
        <v>76</v>
      </c>
      <c r="AY184" s="210" t="s">
        <v>328</v>
      </c>
    </row>
    <row r="185" s="2" customFormat="1" ht="16.5" customHeight="1">
      <c r="A185" s="41"/>
      <c r="B185" s="176"/>
      <c r="C185" s="224" t="s">
        <v>571</v>
      </c>
      <c r="D185" s="224" t="s">
        <v>539</v>
      </c>
      <c r="E185" s="225" t="s">
        <v>8099</v>
      </c>
      <c r="F185" s="226" t="s">
        <v>8100</v>
      </c>
      <c r="G185" s="227" t="s">
        <v>491</v>
      </c>
      <c r="H185" s="228">
        <v>0.47999999999999998</v>
      </c>
      <c r="I185" s="229"/>
      <c r="J185" s="230">
        <f>ROUND(I185*H185,2)</f>
        <v>0</v>
      </c>
      <c r="K185" s="226" t="s">
        <v>335</v>
      </c>
      <c r="L185" s="231"/>
      <c r="M185" s="232" t="s">
        <v>3</v>
      </c>
      <c r="N185" s="233" t="s">
        <v>40</v>
      </c>
      <c r="O185" s="75"/>
      <c r="P185" s="186">
        <f>O185*H185</f>
        <v>0</v>
      </c>
      <c r="Q185" s="186">
        <v>0</v>
      </c>
      <c r="R185" s="186">
        <f>Q185*H185</f>
        <v>0</v>
      </c>
      <c r="S185" s="186">
        <v>0</v>
      </c>
      <c r="T185" s="187">
        <f>S185*H185</f>
        <v>0</v>
      </c>
      <c r="U185" s="41"/>
      <c r="V185" s="41"/>
      <c r="W185" s="41"/>
      <c r="X185" s="41"/>
      <c r="Y185" s="41"/>
      <c r="Z185" s="41"/>
      <c r="AA185" s="41"/>
      <c r="AB185" s="41"/>
      <c r="AC185" s="41"/>
      <c r="AD185" s="41"/>
      <c r="AE185" s="41"/>
      <c r="AR185" s="188" t="s">
        <v>171</v>
      </c>
      <c r="AT185" s="188" t="s">
        <v>539</v>
      </c>
      <c r="AU185" s="188" t="s">
        <v>79</v>
      </c>
      <c r="AY185" s="22" t="s">
        <v>328</v>
      </c>
      <c r="BE185" s="189">
        <f>IF(N185="základní",J185,0)</f>
        <v>0</v>
      </c>
      <c r="BF185" s="189">
        <f>IF(N185="snížená",J185,0)</f>
        <v>0</v>
      </c>
      <c r="BG185" s="189">
        <f>IF(N185="zákl. přenesená",J185,0)</f>
        <v>0</v>
      </c>
      <c r="BH185" s="189">
        <f>IF(N185="sníž. přenesená",J185,0)</f>
        <v>0</v>
      </c>
      <c r="BI185" s="189">
        <f>IF(N185="nulová",J185,0)</f>
        <v>0</v>
      </c>
      <c r="BJ185" s="22" t="s">
        <v>76</v>
      </c>
      <c r="BK185" s="189">
        <f>ROUND(I185*H185,2)</f>
        <v>0</v>
      </c>
      <c r="BL185" s="22" t="s">
        <v>113</v>
      </c>
      <c r="BM185" s="188" t="s">
        <v>696</v>
      </c>
    </row>
    <row r="186" s="13" customFormat="1">
      <c r="A186" s="13"/>
      <c r="B186" s="201"/>
      <c r="C186" s="13"/>
      <c r="D186" s="195" t="s">
        <v>442</v>
      </c>
      <c r="E186" s="202" t="s">
        <v>3</v>
      </c>
      <c r="F186" s="203" t="s">
        <v>9684</v>
      </c>
      <c r="G186" s="13"/>
      <c r="H186" s="204">
        <v>0.47999999999999998</v>
      </c>
      <c r="I186" s="205"/>
      <c r="J186" s="13"/>
      <c r="K186" s="13"/>
      <c r="L186" s="201"/>
      <c r="M186" s="206"/>
      <c r="N186" s="207"/>
      <c r="O186" s="207"/>
      <c r="P186" s="207"/>
      <c r="Q186" s="207"/>
      <c r="R186" s="207"/>
      <c r="S186" s="207"/>
      <c r="T186" s="208"/>
      <c r="U186" s="13"/>
      <c r="V186" s="13"/>
      <c r="W186" s="13"/>
      <c r="X186" s="13"/>
      <c r="Y186" s="13"/>
      <c r="Z186" s="13"/>
      <c r="AA186" s="13"/>
      <c r="AB186" s="13"/>
      <c r="AC186" s="13"/>
      <c r="AD186" s="13"/>
      <c r="AE186" s="13"/>
      <c r="AT186" s="202" t="s">
        <v>442</v>
      </c>
      <c r="AU186" s="202" t="s">
        <v>79</v>
      </c>
      <c r="AV186" s="13" t="s">
        <v>79</v>
      </c>
      <c r="AW186" s="13" t="s">
        <v>31</v>
      </c>
      <c r="AX186" s="13" t="s">
        <v>69</v>
      </c>
      <c r="AY186" s="202" t="s">
        <v>328</v>
      </c>
    </row>
    <row r="187" s="14" customFormat="1">
      <c r="A187" s="14"/>
      <c r="B187" s="209"/>
      <c r="C187" s="14"/>
      <c r="D187" s="195" t="s">
        <v>442</v>
      </c>
      <c r="E187" s="210" t="s">
        <v>3</v>
      </c>
      <c r="F187" s="211" t="s">
        <v>452</v>
      </c>
      <c r="G187" s="14"/>
      <c r="H187" s="212">
        <v>0.47999999999999998</v>
      </c>
      <c r="I187" s="213"/>
      <c r="J187" s="14"/>
      <c r="K187" s="14"/>
      <c r="L187" s="209"/>
      <c r="M187" s="214"/>
      <c r="N187" s="215"/>
      <c r="O187" s="215"/>
      <c r="P187" s="215"/>
      <c r="Q187" s="215"/>
      <c r="R187" s="215"/>
      <c r="S187" s="215"/>
      <c r="T187" s="216"/>
      <c r="U187" s="14"/>
      <c r="V187" s="14"/>
      <c r="W187" s="14"/>
      <c r="X187" s="14"/>
      <c r="Y187" s="14"/>
      <c r="Z187" s="14"/>
      <c r="AA187" s="14"/>
      <c r="AB187" s="14"/>
      <c r="AC187" s="14"/>
      <c r="AD187" s="14"/>
      <c r="AE187" s="14"/>
      <c r="AT187" s="210" t="s">
        <v>442</v>
      </c>
      <c r="AU187" s="210" t="s">
        <v>79</v>
      </c>
      <c r="AV187" s="14" t="s">
        <v>113</v>
      </c>
      <c r="AW187" s="14" t="s">
        <v>31</v>
      </c>
      <c r="AX187" s="14" t="s">
        <v>76</v>
      </c>
      <c r="AY187" s="210" t="s">
        <v>328</v>
      </c>
    </row>
    <row r="188" s="2" customFormat="1" ht="37.8" customHeight="1">
      <c r="A188" s="41"/>
      <c r="B188" s="176"/>
      <c r="C188" s="177" t="s">
        <v>576</v>
      </c>
      <c r="D188" s="177" t="s">
        <v>331</v>
      </c>
      <c r="E188" s="178" t="s">
        <v>8146</v>
      </c>
      <c r="F188" s="179" t="s">
        <v>8619</v>
      </c>
      <c r="G188" s="180" t="s">
        <v>585</v>
      </c>
      <c r="H188" s="181">
        <v>0.60899999999999999</v>
      </c>
      <c r="I188" s="182"/>
      <c r="J188" s="183">
        <f>ROUND(I188*H188,2)</f>
        <v>0</v>
      </c>
      <c r="K188" s="179" t="s">
        <v>335</v>
      </c>
      <c r="L188" s="42"/>
      <c r="M188" s="184" t="s">
        <v>3</v>
      </c>
      <c r="N188" s="185" t="s">
        <v>40</v>
      </c>
      <c r="O188" s="75"/>
      <c r="P188" s="186">
        <f>O188*H188</f>
        <v>0</v>
      </c>
      <c r="Q188" s="186">
        <v>0</v>
      </c>
      <c r="R188" s="186">
        <f>Q188*H188</f>
        <v>0</v>
      </c>
      <c r="S188" s="186">
        <v>0</v>
      </c>
      <c r="T188" s="187">
        <f>S188*H188</f>
        <v>0</v>
      </c>
      <c r="U188" s="41"/>
      <c r="V188" s="41"/>
      <c r="W188" s="41"/>
      <c r="X188" s="41"/>
      <c r="Y188" s="41"/>
      <c r="Z188" s="41"/>
      <c r="AA188" s="41"/>
      <c r="AB188" s="41"/>
      <c r="AC188" s="41"/>
      <c r="AD188" s="41"/>
      <c r="AE188" s="41"/>
      <c r="AR188" s="188" t="s">
        <v>113</v>
      </c>
      <c r="AT188" s="188" t="s">
        <v>331</v>
      </c>
      <c r="AU188" s="188" t="s">
        <v>79</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710</v>
      </c>
    </row>
    <row r="189" s="2" customFormat="1">
      <c r="A189" s="41"/>
      <c r="B189" s="42"/>
      <c r="C189" s="41"/>
      <c r="D189" s="190" t="s">
        <v>338</v>
      </c>
      <c r="E189" s="41"/>
      <c r="F189" s="191" t="s">
        <v>8148</v>
      </c>
      <c r="G189" s="41"/>
      <c r="H189" s="41"/>
      <c r="I189" s="192"/>
      <c r="J189" s="41"/>
      <c r="K189" s="41"/>
      <c r="L189" s="42"/>
      <c r="M189" s="193"/>
      <c r="N189" s="194"/>
      <c r="O189" s="75"/>
      <c r="P189" s="75"/>
      <c r="Q189" s="75"/>
      <c r="R189" s="75"/>
      <c r="S189" s="75"/>
      <c r="T189" s="76"/>
      <c r="U189" s="41"/>
      <c r="V189" s="41"/>
      <c r="W189" s="41"/>
      <c r="X189" s="41"/>
      <c r="Y189" s="41"/>
      <c r="Z189" s="41"/>
      <c r="AA189" s="41"/>
      <c r="AB189" s="41"/>
      <c r="AC189" s="41"/>
      <c r="AD189" s="41"/>
      <c r="AE189" s="41"/>
      <c r="AT189" s="22" t="s">
        <v>338</v>
      </c>
      <c r="AU189" s="22" t="s">
        <v>79</v>
      </c>
    </row>
    <row r="190" s="12" customFormat="1" ht="22.8" customHeight="1">
      <c r="A190" s="12"/>
      <c r="B190" s="163"/>
      <c r="C190" s="12"/>
      <c r="D190" s="164" t="s">
        <v>68</v>
      </c>
      <c r="E190" s="174" t="s">
        <v>8644</v>
      </c>
      <c r="F190" s="174" t="s">
        <v>8645</v>
      </c>
      <c r="G190" s="12"/>
      <c r="H190" s="12"/>
      <c r="I190" s="166"/>
      <c r="J190" s="175">
        <f>BK190</f>
        <v>0</v>
      </c>
      <c r="K190" s="12"/>
      <c r="L190" s="163"/>
      <c r="M190" s="168"/>
      <c r="N190" s="169"/>
      <c r="O190" s="169"/>
      <c r="P190" s="170">
        <f>SUM(P191:P217)</f>
        <v>0</v>
      </c>
      <c r="Q190" s="169"/>
      <c r="R190" s="170">
        <f>SUM(R191:R217)</f>
        <v>0</v>
      </c>
      <c r="S190" s="169"/>
      <c r="T190" s="171">
        <f>SUM(T191:T217)</f>
        <v>0</v>
      </c>
      <c r="U190" s="12"/>
      <c r="V190" s="12"/>
      <c r="W190" s="12"/>
      <c r="X190" s="12"/>
      <c r="Y190" s="12"/>
      <c r="Z190" s="12"/>
      <c r="AA190" s="12"/>
      <c r="AB190" s="12"/>
      <c r="AC190" s="12"/>
      <c r="AD190" s="12"/>
      <c r="AE190" s="12"/>
      <c r="AR190" s="164" t="s">
        <v>76</v>
      </c>
      <c r="AT190" s="172" t="s">
        <v>68</v>
      </c>
      <c r="AU190" s="172" t="s">
        <v>76</v>
      </c>
      <c r="AY190" s="164" t="s">
        <v>328</v>
      </c>
      <c r="BK190" s="173">
        <f>SUM(BK191:BK217)</f>
        <v>0</v>
      </c>
    </row>
    <row r="191" s="2" customFormat="1" ht="21.75" customHeight="1">
      <c r="A191" s="41"/>
      <c r="B191" s="176"/>
      <c r="C191" s="177" t="s">
        <v>473</v>
      </c>
      <c r="D191" s="177" t="s">
        <v>331</v>
      </c>
      <c r="E191" s="178" t="s">
        <v>7915</v>
      </c>
      <c r="F191" s="179" t="s">
        <v>7916</v>
      </c>
      <c r="G191" s="180" t="s">
        <v>491</v>
      </c>
      <c r="H191" s="181">
        <v>5.5599999999999996</v>
      </c>
      <c r="I191" s="182"/>
      <c r="J191" s="183">
        <f>ROUND(I191*H191,2)</f>
        <v>0</v>
      </c>
      <c r="K191" s="179" t="s">
        <v>335</v>
      </c>
      <c r="L191" s="42"/>
      <c r="M191" s="184" t="s">
        <v>3</v>
      </c>
      <c r="N191" s="185" t="s">
        <v>40</v>
      </c>
      <c r="O191" s="75"/>
      <c r="P191" s="186">
        <f>O191*H191</f>
        <v>0</v>
      </c>
      <c r="Q191" s="186">
        <v>0</v>
      </c>
      <c r="R191" s="186">
        <f>Q191*H191</f>
        <v>0</v>
      </c>
      <c r="S191" s="186">
        <v>0</v>
      </c>
      <c r="T191" s="187">
        <f>S191*H191</f>
        <v>0</v>
      </c>
      <c r="U191" s="41"/>
      <c r="V191" s="41"/>
      <c r="W191" s="41"/>
      <c r="X191" s="41"/>
      <c r="Y191" s="41"/>
      <c r="Z191" s="41"/>
      <c r="AA191" s="41"/>
      <c r="AB191" s="41"/>
      <c r="AC191" s="41"/>
      <c r="AD191" s="41"/>
      <c r="AE191" s="41"/>
      <c r="AR191" s="188" t="s">
        <v>113</v>
      </c>
      <c r="AT191" s="188" t="s">
        <v>331</v>
      </c>
      <c r="AU191" s="188" t="s">
        <v>79</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718</v>
      </c>
    </row>
    <row r="192" s="2" customFormat="1">
      <c r="A192" s="41"/>
      <c r="B192" s="42"/>
      <c r="C192" s="41"/>
      <c r="D192" s="190" t="s">
        <v>338</v>
      </c>
      <c r="E192" s="41"/>
      <c r="F192" s="191" t="s">
        <v>7917</v>
      </c>
      <c r="G192" s="41"/>
      <c r="H192" s="41"/>
      <c r="I192" s="192"/>
      <c r="J192" s="41"/>
      <c r="K192" s="41"/>
      <c r="L192" s="42"/>
      <c r="M192" s="193"/>
      <c r="N192" s="194"/>
      <c r="O192" s="75"/>
      <c r="P192" s="75"/>
      <c r="Q192" s="75"/>
      <c r="R192" s="75"/>
      <c r="S192" s="75"/>
      <c r="T192" s="76"/>
      <c r="U192" s="41"/>
      <c r="V192" s="41"/>
      <c r="W192" s="41"/>
      <c r="X192" s="41"/>
      <c r="Y192" s="41"/>
      <c r="Z192" s="41"/>
      <c r="AA192" s="41"/>
      <c r="AB192" s="41"/>
      <c r="AC192" s="41"/>
      <c r="AD192" s="41"/>
      <c r="AE192" s="41"/>
      <c r="AT192" s="22" t="s">
        <v>338</v>
      </c>
      <c r="AU192" s="22" t="s">
        <v>79</v>
      </c>
    </row>
    <row r="193" s="15" customFormat="1">
      <c r="A193" s="15"/>
      <c r="B193" s="217"/>
      <c r="C193" s="15"/>
      <c r="D193" s="195" t="s">
        <v>442</v>
      </c>
      <c r="E193" s="218" t="s">
        <v>3</v>
      </c>
      <c r="F193" s="219" t="s">
        <v>8646</v>
      </c>
      <c r="G193" s="15"/>
      <c r="H193" s="218" t="s">
        <v>3</v>
      </c>
      <c r="I193" s="220"/>
      <c r="J193" s="15"/>
      <c r="K193" s="15"/>
      <c r="L193" s="217"/>
      <c r="M193" s="221"/>
      <c r="N193" s="222"/>
      <c r="O193" s="222"/>
      <c r="P193" s="222"/>
      <c r="Q193" s="222"/>
      <c r="R193" s="222"/>
      <c r="S193" s="222"/>
      <c r="T193" s="223"/>
      <c r="U193" s="15"/>
      <c r="V193" s="15"/>
      <c r="W193" s="15"/>
      <c r="X193" s="15"/>
      <c r="Y193" s="15"/>
      <c r="Z193" s="15"/>
      <c r="AA193" s="15"/>
      <c r="AB193" s="15"/>
      <c r="AC193" s="15"/>
      <c r="AD193" s="15"/>
      <c r="AE193" s="15"/>
      <c r="AT193" s="218" t="s">
        <v>442</v>
      </c>
      <c r="AU193" s="218" t="s">
        <v>79</v>
      </c>
      <c r="AV193" s="15" t="s">
        <v>76</v>
      </c>
      <c r="AW193" s="15" t="s">
        <v>31</v>
      </c>
      <c r="AX193" s="15" t="s">
        <v>69</v>
      </c>
      <c r="AY193" s="218" t="s">
        <v>328</v>
      </c>
    </row>
    <row r="194" s="13" customFormat="1">
      <c r="A194" s="13"/>
      <c r="B194" s="201"/>
      <c r="C194" s="13"/>
      <c r="D194" s="195" t="s">
        <v>442</v>
      </c>
      <c r="E194" s="202" t="s">
        <v>3</v>
      </c>
      <c r="F194" s="203" t="s">
        <v>9685</v>
      </c>
      <c r="G194" s="13"/>
      <c r="H194" s="204">
        <v>4.2000000000000002</v>
      </c>
      <c r="I194" s="205"/>
      <c r="J194" s="13"/>
      <c r="K194" s="13"/>
      <c r="L194" s="201"/>
      <c r="M194" s="206"/>
      <c r="N194" s="207"/>
      <c r="O194" s="207"/>
      <c r="P194" s="207"/>
      <c r="Q194" s="207"/>
      <c r="R194" s="207"/>
      <c r="S194" s="207"/>
      <c r="T194" s="208"/>
      <c r="U194" s="13"/>
      <c r="V194" s="13"/>
      <c r="W194" s="13"/>
      <c r="X194" s="13"/>
      <c r="Y194" s="13"/>
      <c r="Z194" s="13"/>
      <c r="AA194" s="13"/>
      <c r="AB194" s="13"/>
      <c r="AC194" s="13"/>
      <c r="AD194" s="13"/>
      <c r="AE194" s="13"/>
      <c r="AT194" s="202" t="s">
        <v>442</v>
      </c>
      <c r="AU194" s="202" t="s">
        <v>79</v>
      </c>
      <c r="AV194" s="13" t="s">
        <v>79</v>
      </c>
      <c r="AW194" s="13" t="s">
        <v>31</v>
      </c>
      <c r="AX194" s="13" t="s">
        <v>69</v>
      </c>
      <c r="AY194" s="202" t="s">
        <v>328</v>
      </c>
    </row>
    <row r="195" s="15" customFormat="1">
      <c r="A195" s="15"/>
      <c r="B195" s="217"/>
      <c r="C195" s="15"/>
      <c r="D195" s="195" t="s">
        <v>442</v>
      </c>
      <c r="E195" s="218" t="s">
        <v>3</v>
      </c>
      <c r="F195" s="219" t="s">
        <v>8648</v>
      </c>
      <c r="G195" s="15"/>
      <c r="H195" s="218" t="s">
        <v>3</v>
      </c>
      <c r="I195" s="220"/>
      <c r="J195" s="15"/>
      <c r="K195" s="15"/>
      <c r="L195" s="217"/>
      <c r="M195" s="221"/>
      <c r="N195" s="222"/>
      <c r="O195" s="222"/>
      <c r="P195" s="222"/>
      <c r="Q195" s="222"/>
      <c r="R195" s="222"/>
      <c r="S195" s="222"/>
      <c r="T195" s="223"/>
      <c r="U195" s="15"/>
      <c r="V195" s="15"/>
      <c r="W195" s="15"/>
      <c r="X195" s="15"/>
      <c r="Y195" s="15"/>
      <c r="Z195" s="15"/>
      <c r="AA195" s="15"/>
      <c r="AB195" s="15"/>
      <c r="AC195" s="15"/>
      <c r="AD195" s="15"/>
      <c r="AE195" s="15"/>
      <c r="AT195" s="218" t="s">
        <v>442</v>
      </c>
      <c r="AU195" s="218" t="s">
        <v>79</v>
      </c>
      <c r="AV195" s="15" t="s">
        <v>76</v>
      </c>
      <c r="AW195" s="15" t="s">
        <v>31</v>
      </c>
      <c r="AX195" s="15" t="s">
        <v>69</v>
      </c>
      <c r="AY195" s="218" t="s">
        <v>328</v>
      </c>
    </row>
    <row r="196" s="13" customFormat="1">
      <c r="A196" s="13"/>
      <c r="B196" s="201"/>
      <c r="C196" s="13"/>
      <c r="D196" s="195" t="s">
        <v>442</v>
      </c>
      <c r="E196" s="202" t="s">
        <v>3</v>
      </c>
      <c r="F196" s="203" t="s">
        <v>9686</v>
      </c>
      <c r="G196" s="13"/>
      <c r="H196" s="204">
        <v>1.3600000000000001</v>
      </c>
      <c r="I196" s="205"/>
      <c r="J196" s="13"/>
      <c r="K196" s="13"/>
      <c r="L196" s="201"/>
      <c r="M196" s="206"/>
      <c r="N196" s="207"/>
      <c r="O196" s="207"/>
      <c r="P196" s="207"/>
      <c r="Q196" s="207"/>
      <c r="R196" s="207"/>
      <c r="S196" s="207"/>
      <c r="T196" s="208"/>
      <c r="U196" s="13"/>
      <c r="V196" s="13"/>
      <c r="W196" s="13"/>
      <c r="X196" s="13"/>
      <c r="Y196" s="13"/>
      <c r="Z196" s="13"/>
      <c r="AA196" s="13"/>
      <c r="AB196" s="13"/>
      <c r="AC196" s="13"/>
      <c r="AD196" s="13"/>
      <c r="AE196" s="13"/>
      <c r="AT196" s="202" t="s">
        <v>442</v>
      </c>
      <c r="AU196" s="202" t="s">
        <v>79</v>
      </c>
      <c r="AV196" s="13" t="s">
        <v>79</v>
      </c>
      <c r="AW196" s="13" t="s">
        <v>31</v>
      </c>
      <c r="AX196" s="13" t="s">
        <v>69</v>
      </c>
      <c r="AY196" s="202" t="s">
        <v>328</v>
      </c>
    </row>
    <row r="197" s="14" customFormat="1">
      <c r="A197" s="14"/>
      <c r="B197" s="209"/>
      <c r="C197" s="14"/>
      <c r="D197" s="195" t="s">
        <v>442</v>
      </c>
      <c r="E197" s="210" t="s">
        <v>3</v>
      </c>
      <c r="F197" s="211" t="s">
        <v>452</v>
      </c>
      <c r="G197" s="14"/>
      <c r="H197" s="212">
        <v>5.5600000000000005</v>
      </c>
      <c r="I197" s="213"/>
      <c r="J197" s="14"/>
      <c r="K197" s="14"/>
      <c r="L197" s="209"/>
      <c r="M197" s="214"/>
      <c r="N197" s="215"/>
      <c r="O197" s="215"/>
      <c r="P197" s="215"/>
      <c r="Q197" s="215"/>
      <c r="R197" s="215"/>
      <c r="S197" s="215"/>
      <c r="T197" s="216"/>
      <c r="U197" s="14"/>
      <c r="V197" s="14"/>
      <c r="W197" s="14"/>
      <c r="X197" s="14"/>
      <c r="Y197" s="14"/>
      <c r="Z197" s="14"/>
      <c r="AA197" s="14"/>
      <c r="AB197" s="14"/>
      <c r="AC197" s="14"/>
      <c r="AD197" s="14"/>
      <c r="AE197" s="14"/>
      <c r="AT197" s="210" t="s">
        <v>442</v>
      </c>
      <c r="AU197" s="210" t="s">
        <v>79</v>
      </c>
      <c r="AV197" s="14" t="s">
        <v>113</v>
      </c>
      <c r="AW197" s="14" t="s">
        <v>31</v>
      </c>
      <c r="AX197" s="14" t="s">
        <v>76</v>
      </c>
      <c r="AY197" s="210" t="s">
        <v>328</v>
      </c>
    </row>
    <row r="198" s="2" customFormat="1" ht="37.8" customHeight="1">
      <c r="A198" s="41"/>
      <c r="B198" s="176"/>
      <c r="C198" s="177" t="s">
        <v>588</v>
      </c>
      <c r="D198" s="177" t="s">
        <v>331</v>
      </c>
      <c r="E198" s="178" t="s">
        <v>7922</v>
      </c>
      <c r="F198" s="179" t="s">
        <v>7923</v>
      </c>
      <c r="G198" s="180" t="s">
        <v>491</v>
      </c>
      <c r="H198" s="181">
        <v>5.5599999999999996</v>
      </c>
      <c r="I198" s="182"/>
      <c r="J198" s="183">
        <f>ROUND(I198*H198,2)</f>
        <v>0</v>
      </c>
      <c r="K198" s="179" t="s">
        <v>335</v>
      </c>
      <c r="L198" s="42"/>
      <c r="M198" s="184" t="s">
        <v>3</v>
      </c>
      <c r="N198" s="185" t="s">
        <v>40</v>
      </c>
      <c r="O198" s="75"/>
      <c r="P198" s="186">
        <f>O198*H198</f>
        <v>0</v>
      </c>
      <c r="Q198" s="186">
        <v>0</v>
      </c>
      <c r="R198" s="186">
        <f>Q198*H198</f>
        <v>0</v>
      </c>
      <c r="S198" s="186">
        <v>0</v>
      </c>
      <c r="T198" s="187">
        <f>S198*H198</f>
        <v>0</v>
      </c>
      <c r="U198" s="41"/>
      <c r="V198" s="41"/>
      <c r="W198" s="41"/>
      <c r="X198" s="41"/>
      <c r="Y198" s="41"/>
      <c r="Z198" s="41"/>
      <c r="AA198" s="41"/>
      <c r="AB198" s="41"/>
      <c r="AC198" s="41"/>
      <c r="AD198" s="41"/>
      <c r="AE198" s="41"/>
      <c r="AR198" s="188" t="s">
        <v>113</v>
      </c>
      <c r="AT198" s="188" t="s">
        <v>331</v>
      </c>
      <c r="AU198" s="188" t="s">
        <v>79</v>
      </c>
      <c r="AY198" s="22" t="s">
        <v>328</v>
      </c>
      <c r="BE198" s="189">
        <f>IF(N198="základní",J198,0)</f>
        <v>0</v>
      </c>
      <c r="BF198" s="189">
        <f>IF(N198="snížená",J198,0)</f>
        <v>0</v>
      </c>
      <c r="BG198" s="189">
        <f>IF(N198="zákl. přenesená",J198,0)</f>
        <v>0</v>
      </c>
      <c r="BH198" s="189">
        <f>IF(N198="sníž. přenesená",J198,0)</f>
        <v>0</v>
      </c>
      <c r="BI198" s="189">
        <f>IF(N198="nulová",J198,0)</f>
        <v>0</v>
      </c>
      <c r="BJ198" s="22" t="s">
        <v>76</v>
      </c>
      <c r="BK198" s="189">
        <f>ROUND(I198*H198,2)</f>
        <v>0</v>
      </c>
      <c r="BL198" s="22" t="s">
        <v>113</v>
      </c>
      <c r="BM198" s="188" t="s">
        <v>152</v>
      </c>
    </row>
    <row r="199" s="2" customFormat="1">
      <c r="A199" s="41"/>
      <c r="B199" s="42"/>
      <c r="C199" s="41"/>
      <c r="D199" s="190" t="s">
        <v>338</v>
      </c>
      <c r="E199" s="41"/>
      <c r="F199" s="191" t="s">
        <v>7924</v>
      </c>
      <c r="G199" s="41"/>
      <c r="H199" s="41"/>
      <c r="I199" s="192"/>
      <c r="J199" s="41"/>
      <c r="K199" s="41"/>
      <c r="L199" s="42"/>
      <c r="M199" s="193"/>
      <c r="N199" s="194"/>
      <c r="O199" s="75"/>
      <c r="P199" s="75"/>
      <c r="Q199" s="75"/>
      <c r="R199" s="75"/>
      <c r="S199" s="75"/>
      <c r="T199" s="76"/>
      <c r="U199" s="41"/>
      <c r="V199" s="41"/>
      <c r="W199" s="41"/>
      <c r="X199" s="41"/>
      <c r="Y199" s="41"/>
      <c r="Z199" s="41"/>
      <c r="AA199" s="41"/>
      <c r="AB199" s="41"/>
      <c r="AC199" s="41"/>
      <c r="AD199" s="41"/>
      <c r="AE199" s="41"/>
      <c r="AT199" s="22" t="s">
        <v>338</v>
      </c>
      <c r="AU199" s="22" t="s">
        <v>79</v>
      </c>
    </row>
    <row r="200" s="2" customFormat="1" ht="16.5" customHeight="1">
      <c r="A200" s="41"/>
      <c r="B200" s="176"/>
      <c r="C200" s="224" t="s">
        <v>593</v>
      </c>
      <c r="D200" s="224" t="s">
        <v>539</v>
      </c>
      <c r="E200" s="225" t="s">
        <v>7925</v>
      </c>
      <c r="F200" s="226" t="s">
        <v>7926</v>
      </c>
      <c r="G200" s="227" t="s">
        <v>491</v>
      </c>
      <c r="H200" s="228">
        <v>5.5599999999999996</v>
      </c>
      <c r="I200" s="229"/>
      <c r="J200" s="230">
        <f>ROUND(I200*H200,2)</f>
        <v>0</v>
      </c>
      <c r="K200" s="226" t="s">
        <v>335</v>
      </c>
      <c r="L200" s="231"/>
      <c r="M200" s="232" t="s">
        <v>3</v>
      </c>
      <c r="N200" s="233" t="s">
        <v>40</v>
      </c>
      <c r="O200" s="75"/>
      <c r="P200" s="186">
        <f>O200*H200</f>
        <v>0</v>
      </c>
      <c r="Q200" s="186">
        <v>0</v>
      </c>
      <c r="R200" s="186">
        <f>Q200*H200</f>
        <v>0</v>
      </c>
      <c r="S200" s="186">
        <v>0</v>
      </c>
      <c r="T200" s="187">
        <f>S200*H200</f>
        <v>0</v>
      </c>
      <c r="U200" s="41"/>
      <c r="V200" s="41"/>
      <c r="W200" s="41"/>
      <c r="X200" s="41"/>
      <c r="Y200" s="41"/>
      <c r="Z200" s="41"/>
      <c r="AA200" s="41"/>
      <c r="AB200" s="41"/>
      <c r="AC200" s="41"/>
      <c r="AD200" s="41"/>
      <c r="AE200" s="41"/>
      <c r="AR200" s="188" t="s">
        <v>171</v>
      </c>
      <c r="AT200" s="188" t="s">
        <v>539</v>
      </c>
      <c r="AU200" s="188" t="s">
        <v>79</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158</v>
      </c>
    </row>
    <row r="201" s="2" customFormat="1" ht="24.15" customHeight="1">
      <c r="A201" s="41"/>
      <c r="B201" s="176"/>
      <c r="C201" s="177" t="s">
        <v>598</v>
      </c>
      <c r="D201" s="177" t="s">
        <v>331</v>
      </c>
      <c r="E201" s="178" t="s">
        <v>8601</v>
      </c>
      <c r="F201" s="179" t="s">
        <v>8602</v>
      </c>
      <c r="G201" s="180" t="s">
        <v>439</v>
      </c>
      <c r="H201" s="181">
        <v>17</v>
      </c>
      <c r="I201" s="182"/>
      <c r="J201" s="183">
        <f>ROUND(I201*H201,2)</f>
        <v>0</v>
      </c>
      <c r="K201" s="179" t="s">
        <v>335</v>
      </c>
      <c r="L201" s="42"/>
      <c r="M201" s="184" t="s">
        <v>3</v>
      </c>
      <c r="N201" s="185" t="s">
        <v>40</v>
      </c>
      <c r="O201" s="75"/>
      <c r="P201" s="186">
        <f>O201*H201</f>
        <v>0</v>
      </c>
      <c r="Q201" s="186">
        <v>0</v>
      </c>
      <c r="R201" s="186">
        <f>Q201*H201</f>
        <v>0</v>
      </c>
      <c r="S201" s="186">
        <v>0</v>
      </c>
      <c r="T201" s="187">
        <f>S201*H201</f>
        <v>0</v>
      </c>
      <c r="U201" s="41"/>
      <c r="V201" s="41"/>
      <c r="W201" s="41"/>
      <c r="X201" s="41"/>
      <c r="Y201" s="41"/>
      <c r="Z201" s="41"/>
      <c r="AA201" s="41"/>
      <c r="AB201" s="41"/>
      <c r="AC201" s="41"/>
      <c r="AD201" s="41"/>
      <c r="AE201" s="41"/>
      <c r="AR201" s="188" t="s">
        <v>113</v>
      </c>
      <c r="AT201" s="188" t="s">
        <v>331</v>
      </c>
      <c r="AU201" s="188" t="s">
        <v>79</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751</v>
      </c>
    </row>
    <row r="202" s="2" customFormat="1">
      <c r="A202" s="41"/>
      <c r="B202" s="42"/>
      <c r="C202" s="41"/>
      <c r="D202" s="190" t="s">
        <v>338</v>
      </c>
      <c r="E202" s="41"/>
      <c r="F202" s="191" t="s">
        <v>8603</v>
      </c>
      <c r="G202" s="41"/>
      <c r="H202" s="41"/>
      <c r="I202" s="192"/>
      <c r="J202" s="41"/>
      <c r="K202" s="41"/>
      <c r="L202" s="42"/>
      <c r="M202" s="193"/>
      <c r="N202" s="194"/>
      <c r="O202" s="75"/>
      <c r="P202" s="75"/>
      <c r="Q202" s="75"/>
      <c r="R202" s="75"/>
      <c r="S202" s="75"/>
      <c r="T202" s="76"/>
      <c r="U202" s="41"/>
      <c r="V202" s="41"/>
      <c r="W202" s="41"/>
      <c r="X202" s="41"/>
      <c r="Y202" s="41"/>
      <c r="Z202" s="41"/>
      <c r="AA202" s="41"/>
      <c r="AB202" s="41"/>
      <c r="AC202" s="41"/>
      <c r="AD202" s="41"/>
      <c r="AE202" s="41"/>
      <c r="AT202" s="22" t="s">
        <v>338</v>
      </c>
      <c r="AU202" s="22" t="s">
        <v>79</v>
      </c>
    </row>
    <row r="203" s="2" customFormat="1" ht="24.15" customHeight="1">
      <c r="A203" s="41"/>
      <c r="B203" s="176"/>
      <c r="C203" s="177" t="s">
        <v>605</v>
      </c>
      <c r="D203" s="177" t="s">
        <v>331</v>
      </c>
      <c r="E203" s="178" t="s">
        <v>8605</v>
      </c>
      <c r="F203" s="179" t="s">
        <v>8606</v>
      </c>
      <c r="G203" s="180" t="s">
        <v>8607</v>
      </c>
      <c r="H203" s="181">
        <v>0.34000000000000002</v>
      </c>
      <c r="I203" s="182"/>
      <c r="J203" s="183">
        <f>ROUND(I203*H203,2)</f>
        <v>0</v>
      </c>
      <c r="K203" s="179" t="s">
        <v>335</v>
      </c>
      <c r="L203" s="42"/>
      <c r="M203" s="184" t="s">
        <v>3</v>
      </c>
      <c r="N203" s="185" t="s">
        <v>40</v>
      </c>
      <c r="O203" s="75"/>
      <c r="P203" s="186">
        <f>O203*H203</f>
        <v>0</v>
      </c>
      <c r="Q203" s="186">
        <v>0</v>
      </c>
      <c r="R203" s="186">
        <f>Q203*H203</f>
        <v>0</v>
      </c>
      <c r="S203" s="186">
        <v>0</v>
      </c>
      <c r="T203" s="187">
        <f>S203*H203</f>
        <v>0</v>
      </c>
      <c r="U203" s="41"/>
      <c r="V203" s="41"/>
      <c r="W203" s="41"/>
      <c r="X203" s="41"/>
      <c r="Y203" s="41"/>
      <c r="Z203" s="41"/>
      <c r="AA203" s="41"/>
      <c r="AB203" s="41"/>
      <c r="AC203" s="41"/>
      <c r="AD203" s="41"/>
      <c r="AE203" s="41"/>
      <c r="AR203" s="188" t="s">
        <v>113</v>
      </c>
      <c r="AT203" s="188" t="s">
        <v>331</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761</v>
      </c>
    </row>
    <row r="204" s="2" customFormat="1">
      <c r="A204" s="41"/>
      <c r="B204" s="42"/>
      <c r="C204" s="41"/>
      <c r="D204" s="190" t="s">
        <v>338</v>
      </c>
      <c r="E204" s="41"/>
      <c r="F204" s="191" t="s">
        <v>8608</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79</v>
      </c>
    </row>
    <row r="205" s="15" customFormat="1">
      <c r="A205" s="15"/>
      <c r="B205" s="217"/>
      <c r="C205" s="15"/>
      <c r="D205" s="195" t="s">
        <v>442</v>
      </c>
      <c r="E205" s="218" t="s">
        <v>3</v>
      </c>
      <c r="F205" s="219" t="s">
        <v>8188</v>
      </c>
      <c r="G205" s="15"/>
      <c r="H205" s="218" t="s">
        <v>3</v>
      </c>
      <c r="I205" s="220"/>
      <c r="J205" s="15"/>
      <c r="K205" s="15"/>
      <c r="L205" s="217"/>
      <c r="M205" s="221"/>
      <c r="N205" s="222"/>
      <c r="O205" s="222"/>
      <c r="P205" s="222"/>
      <c r="Q205" s="222"/>
      <c r="R205" s="222"/>
      <c r="S205" s="222"/>
      <c r="T205" s="223"/>
      <c r="U205" s="15"/>
      <c r="V205" s="15"/>
      <c r="W205" s="15"/>
      <c r="X205" s="15"/>
      <c r="Y205" s="15"/>
      <c r="Z205" s="15"/>
      <c r="AA205" s="15"/>
      <c r="AB205" s="15"/>
      <c r="AC205" s="15"/>
      <c r="AD205" s="15"/>
      <c r="AE205" s="15"/>
      <c r="AT205" s="218" t="s">
        <v>442</v>
      </c>
      <c r="AU205" s="218" t="s">
        <v>79</v>
      </c>
      <c r="AV205" s="15" t="s">
        <v>76</v>
      </c>
      <c r="AW205" s="15" t="s">
        <v>31</v>
      </c>
      <c r="AX205" s="15" t="s">
        <v>69</v>
      </c>
      <c r="AY205" s="218" t="s">
        <v>328</v>
      </c>
    </row>
    <row r="206" s="13" customFormat="1">
      <c r="A206" s="13"/>
      <c r="B206" s="201"/>
      <c r="C206" s="13"/>
      <c r="D206" s="195" t="s">
        <v>442</v>
      </c>
      <c r="E206" s="202" t="s">
        <v>3</v>
      </c>
      <c r="F206" s="203" t="s">
        <v>9678</v>
      </c>
      <c r="G206" s="13"/>
      <c r="H206" s="204">
        <v>0.34000000000000002</v>
      </c>
      <c r="I206" s="205"/>
      <c r="J206" s="13"/>
      <c r="K206" s="13"/>
      <c r="L206" s="201"/>
      <c r="M206" s="206"/>
      <c r="N206" s="207"/>
      <c r="O206" s="207"/>
      <c r="P206" s="207"/>
      <c r="Q206" s="207"/>
      <c r="R206" s="207"/>
      <c r="S206" s="207"/>
      <c r="T206" s="208"/>
      <c r="U206" s="13"/>
      <c r="V206" s="13"/>
      <c r="W206" s="13"/>
      <c r="X206" s="13"/>
      <c r="Y206" s="13"/>
      <c r="Z206" s="13"/>
      <c r="AA206" s="13"/>
      <c r="AB206" s="13"/>
      <c r="AC206" s="13"/>
      <c r="AD206" s="13"/>
      <c r="AE206" s="13"/>
      <c r="AT206" s="202" t="s">
        <v>442</v>
      </c>
      <c r="AU206" s="202" t="s">
        <v>79</v>
      </c>
      <c r="AV206" s="13" t="s">
        <v>79</v>
      </c>
      <c r="AW206" s="13" t="s">
        <v>31</v>
      </c>
      <c r="AX206" s="13" t="s">
        <v>69</v>
      </c>
      <c r="AY206" s="202" t="s">
        <v>328</v>
      </c>
    </row>
    <row r="207" s="14" customFormat="1">
      <c r="A207" s="14"/>
      <c r="B207" s="209"/>
      <c r="C207" s="14"/>
      <c r="D207" s="195" t="s">
        <v>442</v>
      </c>
      <c r="E207" s="210" t="s">
        <v>3</v>
      </c>
      <c r="F207" s="211" t="s">
        <v>452</v>
      </c>
      <c r="G207" s="14"/>
      <c r="H207" s="212">
        <v>0.34000000000000002</v>
      </c>
      <c r="I207" s="213"/>
      <c r="J207" s="14"/>
      <c r="K207" s="14"/>
      <c r="L207" s="209"/>
      <c r="M207" s="214"/>
      <c r="N207" s="215"/>
      <c r="O207" s="215"/>
      <c r="P207" s="215"/>
      <c r="Q207" s="215"/>
      <c r="R207" s="215"/>
      <c r="S207" s="215"/>
      <c r="T207" s="216"/>
      <c r="U207" s="14"/>
      <c r="V207" s="14"/>
      <c r="W207" s="14"/>
      <c r="X207" s="14"/>
      <c r="Y207" s="14"/>
      <c r="Z207" s="14"/>
      <c r="AA207" s="14"/>
      <c r="AB207" s="14"/>
      <c r="AC207" s="14"/>
      <c r="AD207" s="14"/>
      <c r="AE207" s="14"/>
      <c r="AT207" s="210" t="s">
        <v>442</v>
      </c>
      <c r="AU207" s="210" t="s">
        <v>79</v>
      </c>
      <c r="AV207" s="14" t="s">
        <v>113</v>
      </c>
      <c r="AW207" s="14" t="s">
        <v>31</v>
      </c>
      <c r="AX207" s="14" t="s">
        <v>76</v>
      </c>
      <c r="AY207" s="210" t="s">
        <v>328</v>
      </c>
    </row>
    <row r="208" s="2" customFormat="1" ht="24.15" customHeight="1">
      <c r="A208" s="41"/>
      <c r="B208" s="176"/>
      <c r="C208" s="177" t="s">
        <v>610</v>
      </c>
      <c r="D208" s="177" t="s">
        <v>331</v>
      </c>
      <c r="E208" s="178" t="s">
        <v>8610</v>
      </c>
      <c r="F208" s="179" t="s">
        <v>8611</v>
      </c>
      <c r="G208" s="180" t="s">
        <v>585</v>
      </c>
      <c r="H208" s="181">
        <v>0.001</v>
      </c>
      <c r="I208" s="182"/>
      <c r="J208" s="183">
        <f>ROUND(I208*H208,2)</f>
        <v>0</v>
      </c>
      <c r="K208" s="179" t="s">
        <v>335</v>
      </c>
      <c r="L208" s="42"/>
      <c r="M208" s="184" t="s">
        <v>3</v>
      </c>
      <c r="N208" s="185" t="s">
        <v>40</v>
      </c>
      <c r="O208" s="75"/>
      <c r="P208" s="186">
        <f>O208*H208</f>
        <v>0</v>
      </c>
      <c r="Q208" s="186">
        <v>0</v>
      </c>
      <c r="R208" s="186">
        <f>Q208*H208</f>
        <v>0</v>
      </c>
      <c r="S208" s="186">
        <v>0</v>
      </c>
      <c r="T208" s="187">
        <f>S208*H208</f>
        <v>0</v>
      </c>
      <c r="U208" s="41"/>
      <c r="V208" s="41"/>
      <c r="W208" s="41"/>
      <c r="X208" s="41"/>
      <c r="Y208" s="41"/>
      <c r="Z208" s="41"/>
      <c r="AA208" s="41"/>
      <c r="AB208" s="41"/>
      <c r="AC208" s="41"/>
      <c r="AD208" s="41"/>
      <c r="AE208" s="41"/>
      <c r="AR208" s="188" t="s">
        <v>113</v>
      </c>
      <c r="AT208" s="188" t="s">
        <v>331</v>
      </c>
      <c r="AU208" s="188" t="s">
        <v>79</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113</v>
      </c>
      <c r="BM208" s="188" t="s">
        <v>769</v>
      </c>
    </row>
    <row r="209" s="2" customFormat="1">
      <c r="A209" s="41"/>
      <c r="B209" s="42"/>
      <c r="C209" s="41"/>
      <c r="D209" s="190" t="s">
        <v>338</v>
      </c>
      <c r="E209" s="41"/>
      <c r="F209" s="191" t="s">
        <v>8612</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338</v>
      </c>
      <c r="AU209" s="22" t="s">
        <v>79</v>
      </c>
    </row>
    <row r="210" s="13" customFormat="1">
      <c r="A210" s="13"/>
      <c r="B210" s="201"/>
      <c r="C210" s="13"/>
      <c r="D210" s="195" t="s">
        <v>442</v>
      </c>
      <c r="E210" s="202" t="s">
        <v>3</v>
      </c>
      <c r="F210" s="203" t="s">
        <v>9687</v>
      </c>
      <c r="G210" s="13"/>
      <c r="H210" s="204">
        <v>0.001</v>
      </c>
      <c r="I210" s="205"/>
      <c r="J210" s="13"/>
      <c r="K210" s="13"/>
      <c r="L210" s="201"/>
      <c r="M210" s="206"/>
      <c r="N210" s="207"/>
      <c r="O210" s="207"/>
      <c r="P210" s="207"/>
      <c r="Q210" s="207"/>
      <c r="R210" s="207"/>
      <c r="S210" s="207"/>
      <c r="T210" s="208"/>
      <c r="U210" s="13"/>
      <c r="V210" s="13"/>
      <c r="W210" s="13"/>
      <c r="X210" s="13"/>
      <c r="Y210" s="13"/>
      <c r="Z210" s="13"/>
      <c r="AA210" s="13"/>
      <c r="AB210" s="13"/>
      <c r="AC210" s="13"/>
      <c r="AD210" s="13"/>
      <c r="AE210" s="13"/>
      <c r="AT210" s="202" t="s">
        <v>442</v>
      </c>
      <c r="AU210" s="202" t="s">
        <v>79</v>
      </c>
      <c r="AV210" s="13" t="s">
        <v>79</v>
      </c>
      <c r="AW210" s="13" t="s">
        <v>31</v>
      </c>
      <c r="AX210" s="13" t="s">
        <v>69</v>
      </c>
      <c r="AY210" s="202" t="s">
        <v>328</v>
      </c>
    </row>
    <row r="211" s="14" customFormat="1">
      <c r="A211" s="14"/>
      <c r="B211" s="209"/>
      <c r="C211" s="14"/>
      <c r="D211" s="195" t="s">
        <v>442</v>
      </c>
      <c r="E211" s="210" t="s">
        <v>3</v>
      </c>
      <c r="F211" s="211" t="s">
        <v>452</v>
      </c>
      <c r="G211" s="14"/>
      <c r="H211" s="212">
        <v>0.001</v>
      </c>
      <c r="I211" s="213"/>
      <c r="J211" s="14"/>
      <c r="K211" s="14"/>
      <c r="L211" s="209"/>
      <c r="M211" s="214"/>
      <c r="N211" s="215"/>
      <c r="O211" s="215"/>
      <c r="P211" s="215"/>
      <c r="Q211" s="215"/>
      <c r="R211" s="215"/>
      <c r="S211" s="215"/>
      <c r="T211" s="216"/>
      <c r="U211" s="14"/>
      <c r="V211" s="14"/>
      <c r="W211" s="14"/>
      <c r="X211" s="14"/>
      <c r="Y211" s="14"/>
      <c r="Z211" s="14"/>
      <c r="AA211" s="14"/>
      <c r="AB211" s="14"/>
      <c r="AC211" s="14"/>
      <c r="AD211" s="14"/>
      <c r="AE211" s="14"/>
      <c r="AT211" s="210" t="s">
        <v>442</v>
      </c>
      <c r="AU211" s="210" t="s">
        <v>79</v>
      </c>
      <c r="AV211" s="14" t="s">
        <v>113</v>
      </c>
      <c r="AW211" s="14" t="s">
        <v>31</v>
      </c>
      <c r="AX211" s="14" t="s">
        <v>76</v>
      </c>
      <c r="AY211" s="210" t="s">
        <v>328</v>
      </c>
    </row>
    <row r="212" s="2" customFormat="1" ht="16.5" customHeight="1">
      <c r="A212" s="41"/>
      <c r="B212" s="176"/>
      <c r="C212" s="224" t="s">
        <v>616</v>
      </c>
      <c r="D212" s="224" t="s">
        <v>539</v>
      </c>
      <c r="E212" s="225" t="s">
        <v>8617</v>
      </c>
      <c r="F212" s="226" t="s">
        <v>8618</v>
      </c>
      <c r="G212" s="227" t="s">
        <v>1388</v>
      </c>
      <c r="H212" s="228">
        <v>0.51000000000000001</v>
      </c>
      <c r="I212" s="229"/>
      <c r="J212" s="230">
        <f>ROUND(I212*H212,2)</f>
        <v>0</v>
      </c>
      <c r="K212" s="226" t="s">
        <v>335</v>
      </c>
      <c r="L212" s="231"/>
      <c r="M212" s="232" t="s">
        <v>3</v>
      </c>
      <c r="N212" s="233" t="s">
        <v>40</v>
      </c>
      <c r="O212" s="75"/>
      <c r="P212" s="186">
        <f>O212*H212</f>
        <v>0</v>
      </c>
      <c r="Q212" s="186">
        <v>0</v>
      </c>
      <c r="R212" s="186">
        <f>Q212*H212</f>
        <v>0</v>
      </c>
      <c r="S212" s="186">
        <v>0</v>
      </c>
      <c r="T212" s="187">
        <f>S212*H212</f>
        <v>0</v>
      </c>
      <c r="U212" s="41"/>
      <c r="V212" s="41"/>
      <c r="W212" s="41"/>
      <c r="X212" s="41"/>
      <c r="Y212" s="41"/>
      <c r="Z212" s="41"/>
      <c r="AA212" s="41"/>
      <c r="AB212" s="41"/>
      <c r="AC212" s="41"/>
      <c r="AD212" s="41"/>
      <c r="AE212" s="41"/>
      <c r="AR212" s="188" t="s">
        <v>171</v>
      </c>
      <c r="AT212" s="188" t="s">
        <v>539</v>
      </c>
      <c r="AU212" s="188" t="s">
        <v>79</v>
      </c>
      <c r="AY212" s="22" t="s">
        <v>328</v>
      </c>
      <c r="BE212" s="189">
        <f>IF(N212="základní",J212,0)</f>
        <v>0</v>
      </c>
      <c r="BF212" s="189">
        <f>IF(N212="snížená",J212,0)</f>
        <v>0</v>
      </c>
      <c r="BG212" s="189">
        <f>IF(N212="zákl. přenesená",J212,0)</f>
        <v>0</v>
      </c>
      <c r="BH212" s="189">
        <f>IF(N212="sníž. přenesená",J212,0)</f>
        <v>0</v>
      </c>
      <c r="BI212" s="189">
        <f>IF(N212="nulová",J212,0)</f>
        <v>0</v>
      </c>
      <c r="BJ212" s="22" t="s">
        <v>76</v>
      </c>
      <c r="BK212" s="189">
        <f>ROUND(I212*H212,2)</f>
        <v>0</v>
      </c>
      <c r="BL212" s="22" t="s">
        <v>113</v>
      </c>
      <c r="BM212" s="188" t="s">
        <v>778</v>
      </c>
    </row>
    <row r="213" s="15" customFormat="1">
      <c r="A213" s="15"/>
      <c r="B213" s="217"/>
      <c r="C213" s="15"/>
      <c r="D213" s="195" t="s">
        <v>442</v>
      </c>
      <c r="E213" s="218" t="s">
        <v>3</v>
      </c>
      <c r="F213" s="219" t="s">
        <v>9399</v>
      </c>
      <c r="G213" s="15"/>
      <c r="H213" s="218" t="s">
        <v>3</v>
      </c>
      <c r="I213" s="220"/>
      <c r="J213" s="15"/>
      <c r="K213" s="15"/>
      <c r="L213" s="217"/>
      <c r="M213" s="221"/>
      <c r="N213" s="222"/>
      <c r="O213" s="222"/>
      <c r="P213" s="222"/>
      <c r="Q213" s="222"/>
      <c r="R213" s="222"/>
      <c r="S213" s="222"/>
      <c r="T213" s="223"/>
      <c r="U213" s="15"/>
      <c r="V213" s="15"/>
      <c r="W213" s="15"/>
      <c r="X213" s="15"/>
      <c r="Y213" s="15"/>
      <c r="Z213" s="15"/>
      <c r="AA213" s="15"/>
      <c r="AB213" s="15"/>
      <c r="AC213" s="15"/>
      <c r="AD213" s="15"/>
      <c r="AE213" s="15"/>
      <c r="AT213" s="218" t="s">
        <v>442</v>
      </c>
      <c r="AU213" s="218" t="s">
        <v>79</v>
      </c>
      <c r="AV213" s="15" t="s">
        <v>76</v>
      </c>
      <c r="AW213" s="15" t="s">
        <v>31</v>
      </c>
      <c r="AX213" s="15" t="s">
        <v>69</v>
      </c>
      <c r="AY213" s="218" t="s">
        <v>328</v>
      </c>
    </row>
    <row r="214" s="13" customFormat="1">
      <c r="A214" s="13"/>
      <c r="B214" s="201"/>
      <c r="C214" s="13"/>
      <c r="D214" s="195" t="s">
        <v>442</v>
      </c>
      <c r="E214" s="202" t="s">
        <v>3</v>
      </c>
      <c r="F214" s="203" t="s">
        <v>9681</v>
      </c>
      <c r="G214" s="13"/>
      <c r="H214" s="204">
        <v>0.51000000000000001</v>
      </c>
      <c r="I214" s="205"/>
      <c r="J214" s="13"/>
      <c r="K214" s="13"/>
      <c r="L214" s="201"/>
      <c r="M214" s="206"/>
      <c r="N214" s="207"/>
      <c r="O214" s="207"/>
      <c r="P214" s="207"/>
      <c r="Q214" s="207"/>
      <c r="R214" s="207"/>
      <c r="S214" s="207"/>
      <c r="T214" s="208"/>
      <c r="U214" s="13"/>
      <c r="V214" s="13"/>
      <c r="W214" s="13"/>
      <c r="X214" s="13"/>
      <c r="Y214" s="13"/>
      <c r="Z214" s="13"/>
      <c r="AA214" s="13"/>
      <c r="AB214" s="13"/>
      <c r="AC214" s="13"/>
      <c r="AD214" s="13"/>
      <c r="AE214" s="13"/>
      <c r="AT214" s="202" t="s">
        <v>442</v>
      </c>
      <c r="AU214" s="202" t="s">
        <v>79</v>
      </c>
      <c r="AV214" s="13" t="s">
        <v>79</v>
      </c>
      <c r="AW214" s="13" t="s">
        <v>31</v>
      </c>
      <c r="AX214" s="13" t="s">
        <v>69</v>
      </c>
      <c r="AY214" s="202" t="s">
        <v>328</v>
      </c>
    </row>
    <row r="215" s="14" customFormat="1">
      <c r="A215" s="14"/>
      <c r="B215" s="209"/>
      <c r="C215" s="14"/>
      <c r="D215" s="195" t="s">
        <v>442</v>
      </c>
      <c r="E215" s="210" t="s">
        <v>3</v>
      </c>
      <c r="F215" s="211" t="s">
        <v>452</v>
      </c>
      <c r="G215" s="14"/>
      <c r="H215" s="212">
        <v>0.51000000000000001</v>
      </c>
      <c r="I215" s="213"/>
      <c r="J215" s="14"/>
      <c r="K215" s="14"/>
      <c r="L215" s="209"/>
      <c r="M215" s="214"/>
      <c r="N215" s="215"/>
      <c r="O215" s="215"/>
      <c r="P215" s="215"/>
      <c r="Q215" s="215"/>
      <c r="R215" s="215"/>
      <c r="S215" s="215"/>
      <c r="T215" s="216"/>
      <c r="U215" s="14"/>
      <c r="V215" s="14"/>
      <c r="W215" s="14"/>
      <c r="X215" s="14"/>
      <c r="Y215" s="14"/>
      <c r="Z215" s="14"/>
      <c r="AA215" s="14"/>
      <c r="AB215" s="14"/>
      <c r="AC215" s="14"/>
      <c r="AD215" s="14"/>
      <c r="AE215" s="14"/>
      <c r="AT215" s="210" t="s">
        <v>442</v>
      </c>
      <c r="AU215" s="210" t="s">
        <v>79</v>
      </c>
      <c r="AV215" s="14" t="s">
        <v>113</v>
      </c>
      <c r="AW215" s="14" t="s">
        <v>31</v>
      </c>
      <c r="AX215" s="14" t="s">
        <v>76</v>
      </c>
      <c r="AY215" s="210" t="s">
        <v>328</v>
      </c>
    </row>
    <row r="216" s="2" customFormat="1" ht="37.8" customHeight="1">
      <c r="A216" s="41"/>
      <c r="B216" s="176"/>
      <c r="C216" s="177" t="s">
        <v>621</v>
      </c>
      <c r="D216" s="177" t="s">
        <v>331</v>
      </c>
      <c r="E216" s="178" t="s">
        <v>8146</v>
      </c>
      <c r="F216" s="179" t="s">
        <v>8619</v>
      </c>
      <c r="G216" s="180" t="s">
        <v>585</v>
      </c>
      <c r="H216" s="181">
        <v>0.002</v>
      </c>
      <c r="I216" s="182"/>
      <c r="J216" s="183">
        <f>ROUND(I216*H216,2)</f>
        <v>0</v>
      </c>
      <c r="K216" s="179" t="s">
        <v>335</v>
      </c>
      <c r="L216" s="42"/>
      <c r="M216" s="184" t="s">
        <v>3</v>
      </c>
      <c r="N216" s="185" t="s">
        <v>40</v>
      </c>
      <c r="O216" s="75"/>
      <c r="P216" s="186">
        <f>O216*H216</f>
        <v>0</v>
      </c>
      <c r="Q216" s="186">
        <v>0</v>
      </c>
      <c r="R216" s="186">
        <f>Q216*H216</f>
        <v>0</v>
      </c>
      <c r="S216" s="186">
        <v>0</v>
      </c>
      <c r="T216" s="187">
        <f>S216*H216</f>
        <v>0</v>
      </c>
      <c r="U216" s="41"/>
      <c r="V216" s="41"/>
      <c r="W216" s="41"/>
      <c r="X216" s="41"/>
      <c r="Y216" s="41"/>
      <c r="Z216" s="41"/>
      <c r="AA216" s="41"/>
      <c r="AB216" s="41"/>
      <c r="AC216" s="41"/>
      <c r="AD216" s="41"/>
      <c r="AE216" s="41"/>
      <c r="AR216" s="188" t="s">
        <v>113</v>
      </c>
      <c r="AT216" s="188" t="s">
        <v>331</v>
      </c>
      <c r="AU216" s="188" t="s">
        <v>79</v>
      </c>
      <c r="AY216" s="22" t="s">
        <v>328</v>
      </c>
      <c r="BE216" s="189">
        <f>IF(N216="základní",J216,0)</f>
        <v>0</v>
      </c>
      <c r="BF216" s="189">
        <f>IF(N216="snížená",J216,0)</f>
        <v>0</v>
      </c>
      <c r="BG216" s="189">
        <f>IF(N216="zákl. přenesená",J216,0)</f>
        <v>0</v>
      </c>
      <c r="BH216" s="189">
        <f>IF(N216="sníž. přenesená",J216,0)</f>
        <v>0</v>
      </c>
      <c r="BI216" s="189">
        <f>IF(N216="nulová",J216,0)</f>
        <v>0</v>
      </c>
      <c r="BJ216" s="22" t="s">
        <v>76</v>
      </c>
      <c r="BK216" s="189">
        <f>ROUND(I216*H216,2)</f>
        <v>0</v>
      </c>
      <c r="BL216" s="22" t="s">
        <v>113</v>
      </c>
      <c r="BM216" s="188" t="s">
        <v>788</v>
      </c>
    </row>
    <row r="217" s="2" customFormat="1">
      <c r="A217" s="41"/>
      <c r="B217" s="42"/>
      <c r="C217" s="41"/>
      <c r="D217" s="190" t="s">
        <v>338</v>
      </c>
      <c r="E217" s="41"/>
      <c r="F217" s="191" t="s">
        <v>8148</v>
      </c>
      <c r="G217" s="41"/>
      <c r="H217" s="41"/>
      <c r="I217" s="192"/>
      <c r="J217" s="41"/>
      <c r="K217" s="41"/>
      <c r="L217" s="42"/>
      <c r="M217" s="193"/>
      <c r="N217" s="194"/>
      <c r="O217" s="75"/>
      <c r="P217" s="75"/>
      <c r="Q217" s="75"/>
      <c r="R217" s="75"/>
      <c r="S217" s="75"/>
      <c r="T217" s="76"/>
      <c r="U217" s="41"/>
      <c r="V217" s="41"/>
      <c r="W217" s="41"/>
      <c r="X217" s="41"/>
      <c r="Y217" s="41"/>
      <c r="Z217" s="41"/>
      <c r="AA217" s="41"/>
      <c r="AB217" s="41"/>
      <c r="AC217" s="41"/>
      <c r="AD217" s="41"/>
      <c r="AE217" s="41"/>
      <c r="AT217" s="22" t="s">
        <v>338</v>
      </c>
      <c r="AU217" s="22" t="s">
        <v>79</v>
      </c>
    </row>
    <row r="218" s="12" customFormat="1" ht="22.8" customHeight="1">
      <c r="A218" s="12"/>
      <c r="B218" s="163"/>
      <c r="C218" s="12"/>
      <c r="D218" s="164" t="s">
        <v>68</v>
      </c>
      <c r="E218" s="174" t="s">
        <v>8650</v>
      </c>
      <c r="F218" s="174" t="s">
        <v>8651</v>
      </c>
      <c r="G218" s="12"/>
      <c r="H218" s="12"/>
      <c r="I218" s="166"/>
      <c r="J218" s="175">
        <f>BK218</f>
        <v>0</v>
      </c>
      <c r="K218" s="12"/>
      <c r="L218" s="163"/>
      <c r="M218" s="168"/>
      <c r="N218" s="169"/>
      <c r="O218" s="169"/>
      <c r="P218" s="170">
        <f>SUM(P219:P267)</f>
        <v>0</v>
      </c>
      <c r="Q218" s="169"/>
      <c r="R218" s="170">
        <f>SUM(R219:R267)</f>
        <v>0</v>
      </c>
      <c r="S218" s="169"/>
      <c r="T218" s="171">
        <f>SUM(T219:T267)</f>
        <v>0</v>
      </c>
      <c r="U218" s="12"/>
      <c r="V218" s="12"/>
      <c r="W218" s="12"/>
      <c r="X218" s="12"/>
      <c r="Y218" s="12"/>
      <c r="Z218" s="12"/>
      <c r="AA218" s="12"/>
      <c r="AB218" s="12"/>
      <c r="AC218" s="12"/>
      <c r="AD218" s="12"/>
      <c r="AE218" s="12"/>
      <c r="AR218" s="164" t="s">
        <v>76</v>
      </c>
      <c r="AT218" s="172" t="s">
        <v>68</v>
      </c>
      <c r="AU218" s="172" t="s">
        <v>76</v>
      </c>
      <c r="AY218" s="164" t="s">
        <v>328</v>
      </c>
      <c r="BK218" s="173">
        <f>SUM(BK219:BK267)</f>
        <v>0</v>
      </c>
    </row>
    <row r="219" s="2" customFormat="1" ht="21.75" customHeight="1">
      <c r="A219" s="41"/>
      <c r="B219" s="176"/>
      <c r="C219" s="177" t="s">
        <v>626</v>
      </c>
      <c r="D219" s="177" t="s">
        <v>331</v>
      </c>
      <c r="E219" s="178" t="s">
        <v>7915</v>
      </c>
      <c r="F219" s="179" t="s">
        <v>7916</v>
      </c>
      <c r="G219" s="180" t="s">
        <v>491</v>
      </c>
      <c r="H219" s="181">
        <v>5.5599999999999996</v>
      </c>
      <c r="I219" s="182"/>
      <c r="J219" s="183">
        <f>ROUND(I219*H219,2)</f>
        <v>0</v>
      </c>
      <c r="K219" s="179" t="s">
        <v>335</v>
      </c>
      <c r="L219" s="42"/>
      <c r="M219" s="184" t="s">
        <v>3</v>
      </c>
      <c r="N219" s="185" t="s">
        <v>40</v>
      </c>
      <c r="O219" s="75"/>
      <c r="P219" s="186">
        <f>O219*H219</f>
        <v>0</v>
      </c>
      <c r="Q219" s="186">
        <v>0</v>
      </c>
      <c r="R219" s="186">
        <f>Q219*H219</f>
        <v>0</v>
      </c>
      <c r="S219" s="186">
        <v>0</v>
      </c>
      <c r="T219" s="187">
        <f>S219*H219</f>
        <v>0</v>
      </c>
      <c r="U219" s="41"/>
      <c r="V219" s="41"/>
      <c r="W219" s="41"/>
      <c r="X219" s="41"/>
      <c r="Y219" s="41"/>
      <c r="Z219" s="41"/>
      <c r="AA219" s="41"/>
      <c r="AB219" s="41"/>
      <c r="AC219" s="41"/>
      <c r="AD219" s="41"/>
      <c r="AE219" s="41"/>
      <c r="AR219" s="188" t="s">
        <v>113</v>
      </c>
      <c r="AT219" s="188" t="s">
        <v>331</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797</v>
      </c>
    </row>
    <row r="220" s="2" customFormat="1">
      <c r="A220" s="41"/>
      <c r="B220" s="42"/>
      <c r="C220" s="41"/>
      <c r="D220" s="190" t="s">
        <v>338</v>
      </c>
      <c r="E220" s="41"/>
      <c r="F220" s="191" t="s">
        <v>7917</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79</v>
      </c>
    </row>
    <row r="221" s="15" customFormat="1">
      <c r="A221" s="15"/>
      <c r="B221" s="217"/>
      <c r="C221" s="15"/>
      <c r="D221" s="195" t="s">
        <v>442</v>
      </c>
      <c r="E221" s="218" t="s">
        <v>3</v>
      </c>
      <c r="F221" s="219" t="s">
        <v>8646</v>
      </c>
      <c r="G221" s="15"/>
      <c r="H221" s="218" t="s">
        <v>3</v>
      </c>
      <c r="I221" s="220"/>
      <c r="J221" s="15"/>
      <c r="K221" s="15"/>
      <c r="L221" s="217"/>
      <c r="M221" s="221"/>
      <c r="N221" s="222"/>
      <c r="O221" s="222"/>
      <c r="P221" s="222"/>
      <c r="Q221" s="222"/>
      <c r="R221" s="222"/>
      <c r="S221" s="222"/>
      <c r="T221" s="223"/>
      <c r="U221" s="15"/>
      <c r="V221" s="15"/>
      <c r="W221" s="15"/>
      <c r="X221" s="15"/>
      <c r="Y221" s="15"/>
      <c r="Z221" s="15"/>
      <c r="AA221" s="15"/>
      <c r="AB221" s="15"/>
      <c r="AC221" s="15"/>
      <c r="AD221" s="15"/>
      <c r="AE221" s="15"/>
      <c r="AT221" s="218" t="s">
        <v>442</v>
      </c>
      <c r="AU221" s="218" t="s">
        <v>79</v>
      </c>
      <c r="AV221" s="15" t="s">
        <v>76</v>
      </c>
      <c r="AW221" s="15" t="s">
        <v>31</v>
      </c>
      <c r="AX221" s="15" t="s">
        <v>69</v>
      </c>
      <c r="AY221" s="218" t="s">
        <v>328</v>
      </c>
    </row>
    <row r="222" s="13" customFormat="1">
      <c r="A222" s="13"/>
      <c r="B222" s="201"/>
      <c r="C222" s="13"/>
      <c r="D222" s="195" t="s">
        <v>442</v>
      </c>
      <c r="E222" s="202" t="s">
        <v>3</v>
      </c>
      <c r="F222" s="203" t="s">
        <v>9685</v>
      </c>
      <c r="G222" s="13"/>
      <c r="H222" s="204">
        <v>4.2000000000000002</v>
      </c>
      <c r="I222" s="205"/>
      <c r="J222" s="13"/>
      <c r="K222" s="13"/>
      <c r="L222" s="201"/>
      <c r="M222" s="206"/>
      <c r="N222" s="207"/>
      <c r="O222" s="207"/>
      <c r="P222" s="207"/>
      <c r="Q222" s="207"/>
      <c r="R222" s="207"/>
      <c r="S222" s="207"/>
      <c r="T222" s="208"/>
      <c r="U222" s="13"/>
      <c r="V222" s="13"/>
      <c r="W222" s="13"/>
      <c r="X222" s="13"/>
      <c r="Y222" s="13"/>
      <c r="Z222" s="13"/>
      <c r="AA222" s="13"/>
      <c r="AB222" s="13"/>
      <c r="AC222" s="13"/>
      <c r="AD222" s="13"/>
      <c r="AE222" s="13"/>
      <c r="AT222" s="202" t="s">
        <v>442</v>
      </c>
      <c r="AU222" s="202" t="s">
        <v>79</v>
      </c>
      <c r="AV222" s="13" t="s">
        <v>79</v>
      </c>
      <c r="AW222" s="13" t="s">
        <v>31</v>
      </c>
      <c r="AX222" s="13" t="s">
        <v>69</v>
      </c>
      <c r="AY222" s="202" t="s">
        <v>328</v>
      </c>
    </row>
    <row r="223" s="15" customFormat="1">
      <c r="A223" s="15"/>
      <c r="B223" s="217"/>
      <c r="C223" s="15"/>
      <c r="D223" s="195" t="s">
        <v>442</v>
      </c>
      <c r="E223" s="218" t="s">
        <v>3</v>
      </c>
      <c r="F223" s="219" t="s">
        <v>8648</v>
      </c>
      <c r="G223" s="15"/>
      <c r="H223" s="218" t="s">
        <v>3</v>
      </c>
      <c r="I223" s="220"/>
      <c r="J223" s="15"/>
      <c r="K223" s="15"/>
      <c r="L223" s="217"/>
      <c r="M223" s="221"/>
      <c r="N223" s="222"/>
      <c r="O223" s="222"/>
      <c r="P223" s="222"/>
      <c r="Q223" s="222"/>
      <c r="R223" s="222"/>
      <c r="S223" s="222"/>
      <c r="T223" s="223"/>
      <c r="U223" s="15"/>
      <c r="V223" s="15"/>
      <c r="W223" s="15"/>
      <c r="X223" s="15"/>
      <c r="Y223" s="15"/>
      <c r="Z223" s="15"/>
      <c r="AA223" s="15"/>
      <c r="AB223" s="15"/>
      <c r="AC223" s="15"/>
      <c r="AD223" s="15"/>
      <c r="AE223" s="15"/>
      <c r="AT223" s="218" t="s">
        <v>442</v>
      </c>
      <c r="AU223" s="218" t="s">
        <v>79</v>
      </c>
      <c r="AV223" s="15" t="s">
        <v>76</v>
      </c>
      <c r="AW223" s="15" t="s">
        <v>31</v>
      </c>
      <c r="AX223" s="15" t="s">
        <v>69</v>
      </c>
      <c r="AY223" s="218" t="s">
        <v>328</v>
      </c>
    </row>
    <row r="224" s="13" customFormat="1">
      <c r="A224" s="13"/>
      <c r="B224" s="201"/>
      <c r="C224" s="13"/>
      <c r="D224" s="195" t="s">
        <v>442</v>
      </c>
      <c r="E224" s="202" t="s">
        <v>3</v>
      </c>
      <c r="F224" s="203" t="s">
        <v>9686</v>
      </c>
      <c r="G224" s="13"/>
      <c r="H224" s="204">
        <v>1.3600000000000001</v>
      </c>
      <c r="I224" s="205"/>
      <c r="J224" s="13"/>
      <c r="K224" s="13"/>
      <c r="L224" s="201"/>
      <c r="M224" s="206"/>
      <c r="N224" s="207"/>
      <c r="O224" s="207"/>
      <c r="P224" s="207"/>
      <c r="Q224" s="207"/>
      <c r="R224" s="207"/>
      <c r="S224" s="207"/>
      <c r="T224" s="208"/>
      <c r="U224" s="13"/>
      <c r="V224" s="13"/>
      <c r="W224" s="13"/>
      <c r="X224" s="13"/>
      <c r="Y224" s="13"/>
      <c r="Z224" s="13"/>
      <c r="AA224" s="13"/>
      <c r="AB224" s="13"/>
      <c r="AC224" s="13"/>
      <c r="AD224" s="13"/>
      <c r="AE224" s="13"/>
      <c r="AT224" s="202" t="s">
        <v>442</v>
      </c>
      <c r="AU224" s="202" t="s">
        <v>79</v>
      </c>
      <c r="AV224" s="13" t="s">
        <v>79</v>
      </c>
      <c r="AW224" s="13" t="s">
        <v>31</v>
      </c>
      <c r="AX224" s="13" t="s">
        <v>69</v>
      </c>
      <c r="AY224" s="202" t="s">
        <v>328</v>
      </c>
    </row>
    <row r="225" s="14" customFormat="1">
      <c r="A225" s="14"/>
      <c r="B225" s="209"/>
      <c r="C225" s="14"/>
      <c r="D225" s="195" t="s">
        <v>442</v>
      </c>
      <c r="E225" s="210" t="s">
        <v>3</v>
      </c>
      <c r="F225" s="211" t="s">
        <v>452</v>
      </c>
      <c r="G225" s="14"/>
      <c r="H225" s="212">
        <v>5.5600000000000005</v>
      </c>
      <c r="I225" s="213"/>
      <c r="J225" s="14"/>
      <c r="K225" s="14"/>
      <c r="L225" s="209"/>
      <c r="M225" s="214"/>
      <c r="N225" s="215"/>
      <c r="O225" s="215"/>
      <c r="P225" s="215"/>
      <c r="Q225" s="215"/>
      <c r="R225" s="215"/>
      <c r="S225" s="215"/>
      <c r="T225" s="216"/>
      <c r="U225" s="14"/>
      <c r="V225" s="14"/>
      <c r="W225" s="14"/>
      <c r="X225" s="14"/>
      <c r="Y225" s="14"/>
      <c r="Z225" s="14"/>
      <c r="AA225" s="14"/>
      <c r="AB225" s="14"/>
      <c r="AC225" s="14"/>
      <c r="AD225" s="14"/>
      <c r="AE225" s="14"/>
      <c r="AT225" s="210" t="s">
        <v>442</v>
      </c>
      <c r="AU225" s="210" t="s">
        <v>79</v>
      </c>
      <c r="AV225" s="14" t="s">
        <v>113</v>
      </c>
      <c r="AW225" s="14" t="s">
        <v>31</v>
      </c>
      <c r="AX225" s="14" t="s">
        <v>76</v>
      </c>
      <c r="AY225" s="210" t="s">
        <v>328</v>
      </c>
    </row>
    <row r="226" s="2" customFormat="1" ht="37.8" customHeight="1">
      <c r="A226" s="41"/>
      <c r="B226" s="176"/>
      <c r="C226" s="177" t="s">
        <v>631</v>
      </c>
      <c r="D226" s="177" t="s">
        <v>331</v>
      </c>
      <c r="E226" s="178" t="s">
        <v>7922</v>
      </c>
      <c r="F226" s="179" t="s">
        <v>7923</v>
      </c>
      <c r="G226" s="180" t="s">
        <v>491</v>
      </c>
      <c r="H226" s="181">
        <v>5.5599999999999996</v>
      </c>
      <c r="I226" s="182"/>
      <c r="J226" s="183">
        <f>ROUND(I226*H226,2)</f>
        <v>0</v>
      </c>
      <c r="K226" s="179" t="s">
        <v>335</v>
      </c>
      <c r="L226" s="42"/>
      <c r="M226" s="184" t="s">
        <v>3</v>
      </c>
      <c r="N226" s="185" t="s">
        <v>40</v>
      </c>
      <c r="O226" s="75"/>
      <c r="P226" s="186">
        <f>O226*H226</f>
        <v>0</v>
      </c>
      <c r="Q226" s="186">
        <v>0</v>
      </c>
      <c r="R226" s="186">
        <f>Q226*H226</f>
        <v>0</v>
      </c>
      <c r="S226" s="186">
        <v>0</v>
      </c>
      <c r="T226" s="187">
        <f>S226*H226</f>
        <v>0</v>
      </c>
      <c r="U226" s="41"/>
      <c r="V226" s="41"/>
      <c r="W226" s="41"/>
      <c r="X226" s="41"/>
      <c r="Y226" s="41"/>
      <c r="Z226" s="41"/>
      <c r="AA226" s="41"/>
      <c r="AB226" s="41"/>
      <c r="AC226" s="41"/>
      <c r="AD226" s="41"/>
      <c r="AE226" s="41"/>
      <c r="AR226" s="188" t="s">
        <v>113</v>
      </c>
      <c r="AT226" s="188" t="s">
        <v>331</v>
      </c>
      <c r="AU226" s="188" t="s">
        <v>79</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113</v>
      </c>
      <c r="BM226" s="188" t="s">
        <v>805</v>
      </c>
    </row>
    <row r="227" s="2" customFormat="1">
      <c r="A227" s="41"/>
      <c r="B227" s="42"/>
      <c r="C227" s="41"/>
      <c r="D227" s="190" t="s">
        <v>338</v>
      </c>
      <c r="E227" s="41"/>
      <c r="F227" s="191" t="s">
        <v>7924</v>
      </c>
      <c r="G227" s="41"/>
      <c r="H227" s="41"/>
      <c r="I227" s="192"/>
      <c r="J227" s="41"/>
      <c r="K227" s="41"/>
      <c r="L227" s="42"/>
      <c r="M227" s="193"/>
      <c r="N227" s="194"/>
      <c r="O227" s="75"/>
      <c r="P227" s="75"/>
      <c r="Q227" s="75"/>
      <c r="R227" s="75"/>
      <c r="S227" s="75"/>
      <c r="T227" s="76"/>
      <c r="U227" s="41"/>
      <c r="V227" s="41"/>
      <c r="W227" s="41"/>
      <c r="X227" s="41"/>
      <c r="Y227" s="41"/>
      <c r="Z227" s="41"/>
      <c r="AA227" s="41"/>
      <c r="AB227" s="41"/>
      <c r="AC227" s="41"/>
      <c r="AD227" s="41"/>
      <c r="AE227" s="41"/>
      <c r="AT227" s="22" t="s">
        <v>338</v>
      </c>
      <c r="AU227" s="22" t="s">
        <v>79</v>
      </c>
    </row>
    <row r="228" s="2" customFormat="1" ht="16.5" customHeight="1">
      <c r="A228" s="41"/>
      <c r="B228" s="176"/>
      <c r="C228" s="224" t="s">
        <v>638</v>
      </c>
      <c r="D228" s="224" t="s">
        <v>539</v>
      </c>
      <c r="E228" s="225" t="s">
        <v>7925</v>
      </c>
      <c r="F228" s="226" t="s">
        <v>7926</v>
      </c>
      <c r="G228" s="227" t="s">
        <v>491</v>
      </c>
      <c r="H228" s="228">
        <v>5.5599999999999996</v>
      </c>
      <c r="I228" s="229"/>
      <c r="J228" s="230">
        <f>ROUND(I228*H228,2)</f>
        <v>0</v>
      </c>
      <c r="K228" s="226" t="s">
        <v>335</v>
      </c>
      <c r="L228" s="231"/>
      <c r="M228" s="232" t="s">
        <v>3</v>
      </c>
      <c r="N228" s="233" t="s">
        <v>40</v>
      </c>
      <c r="O228" s="75"/>
      <c r="P228" s="186">
        <f>O228*H228</f>
        <v>0</v>
      </c>
      <c r="Q228" s="186">
        <v>0</v>
      </c>
      <c r="R228" s="186">
        <f>Q228*H228</f>
        <v>0</v>
      </c>
      <c r="S228" s="186">
        <v>0</v>
      </c>
      <c r="T228" s="187">
        <f>S228*H228</f>
        <v>0</v>
      </c>
      <c r="U228" s="41"/>
      <c r="V228" s="41"/>
      <c r="W228" s="41"/>
      <c r="X228" s="41"/>
      <c r="Y228" s="41"/>
      <c r="Z228" s="41"/>
      <c r="AA228" s="41"/>
      <c r="AB228" s="41"/>
      <c r="AC228" s="41"/>
      <c r="AD228" s="41"/>
      <c r="AE228" s="41"/>
      <c r="AR228" s="188" t="s">
        <v>171</v>
      </c>
      <c r="AT228" s="188" t="s">
        <v>539</v>
      </c>
      <c r="AU228" s="188" t="s">
        <v>79</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113</v>
      </c>
      <c r="BM228" s="188" t="s">
        <v>813</v>
      </c>
    </row>
    <row r="229" s="2" customFormat="1" ht="24.15" customHeight="1">
      <c r="A229" s="41"/>
      <c r="B229" s="176"/>
      <c r="C229" s="177" t="s">
        <v>643</v>
      </c>
      <c r="D229" s="177" t="s">
        <v>331</v>
      </c>
      <c r="E229" s="178" t="s">
        <v>8601</v>
      </c>
      <c r="F229" s="179" t="s">
        <v>8602</v>
      </c>
      <c r="G229" s="180" t="s">
        <v>439</v>
      </c>
      <c r="H229" s="181">
        <v>17</v>
      </c>
      <c r="I229" s="182"/>
      <c r="J229" s="183">
        <f>ROUND(I229*H229,2)</f>
        <v>0</v>
      </c>
      <c r="K229" s="179" t="s">
        <v>335</v>
      </c>
      <c r="L229" s="42"/>
      <c r="M229" s="184" t="s">
        <v>3</v>
      </c>
      <c r="N229" s="185" t="s">
        <v>40</v>
      </c>
      <c r="O229" s="75"/>
      <c r="P229" s="186">
        <f>O229*H229</f>
        <v>0</v>
      </c>
      <c r="Q229" s="186">
        <v>0</v>
      </c>
      <c r="R229" s="186">
        <f>Q229*H229</f>
        <v>0</v>
      </c>
      <c r="S229" s="186">
        <v>0</v>
      </c>
      <c r="T229" s="187">
        <f>S229*H229</f>
        <v>0</v>
      </c>
      <c r="U229" s="41"/>
      <c r="V229" s="41"/>
      <c r="W229" s="41"/>
      <c r="X229" s="41"/>
      <c r="Y229" s="41"/>
      <c r="Z229" s="41"/>
      <c r="AA229" s="41"/>
      <c r="AB229" s="41"/>
      <c r="AC229" s="41"/>
      <c r="AD229" s="41"/>
      <c r="AE229" s="41"/>
      <c r="AR229" s="188" t="s">
        <v>113</v>
      </c>
      <c r="AT229" s="188" t="s">
        <v>331</v>
      </c>
      <c r="AU229" s="188" t="s">
        <v>79</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821</v>
      </c>
    </row>
    <row r="230" s="2" customFormat="1">
      <c r="A230" s="41"/>
      <c r="B230" s="42"/>
      <c r="C230" s="41"/>
      <c r="D230" s="190" t="s">
        <v>338</v>
      </c>
      <c r="E230" s="41"/>
      <c r="F230" s="191" t="s">
        <v>8603</v>
      </c>
      <c r="G230" s="41"/>
      <c r="H230" s="41"/>
      <c r="I230" s="192"/>
      <c r="J230" s="41"/>
      <c r="K230" s="41"/>
      <c r="L230" s="42"/>
      <c r="M230" s="193"/>
      <c r="N230" s="194"/>
      <c r="O230" s="75"/>
      <c r="P230" s="75"/>
      <c r="Q230" s="75"/>
      <c r="R230" s="75"/>
      <c r="S230" s="75"/>
      <c r="T230" s="76"/>
      <c r="U230" s="41"/>
      <c r="V230" s="41"/>
      <c r="W230" s="41"/>
      <c r="X230" s="41"/>
      <c r="Y230" s="41"/>
      <c r="Z230" s="41"/>
      <c r="AA230" s="41"/>
      <c r="AB230" s="41"/>
      <c r="AC230" s="41"/>
      <c r="AD230" s="41"/>
      <c r="AE230" s="41"/>
      <c r="AT230" s="22" t="s">
        <v>338</v>
      </c>
      <c r="AU230" s="22" t="s">
        <v>79</v>
      </c>
    </row>
    <row r="231" s="13" customFormat="1">
      <c r="A231" s="13"/>
      <c r="B231" s="201"/>
      <c r="C231" s="13"/>
      <c r="D231" s="195" t="s">
        <v>442</v>
      </c>
      <c r="E231" s="202" t="s">
        <v>3</v>
      </c>
      <c r="F231" s="203" t="s">
        <v>538</v>
      </c>
      <c r="G231" s="13"/>
      <c r="H231" s="204">
        <v>17</v>
      </c>
      <c r="I231" s="205"/>
      <c r="J231" s="13"/>
      <c r="K231" s="13"/>
      <c r="L231" s="201"/>
      <c r="M231" s="206"/>
      <c r="N231" s="207"/>
      <c r="O231" s="207"/>
      <c r="P231" s="207"/>
      <c r="Q231" s="207"/>
      <c r="R231" s="207"/>
      <c r="S231" s="207"/>
      <c r="T231" s="208"/>
      <c r="U231" s="13"/>
      <c r="V231" s="13"/>
      <c r="W231" s="13"/>
      <c r="X231" s="13"/>
      <c r="Y231" s="13"/>
      <c r="Z231" s="13"/>
      <c r="AA231" s="13"/>
      <c r="AB231" s="13"/>
      <c r="AC231" s="13"/>
      <c r="AD231" s="13"/>
      <c r="AE231" s="13"/>
      <c r="AT231" s="202" t="s">
        <v>442</v>
      </c>
      <c r="AU231" s="202" t="s">
        <v>79</v>
      </c>
      <c r="AV231" s="13" t="s">
        <v>79</v>
      </c>
      <c r="AW231" s="13" t="s">
        <v>31</v>
      </c>
      <c r="AX231" s="13" t="s">
        <v>69</v>
      </c>
      <c r="AY231" s="202" t="s">
        <v>328</v>
      </c>
    </row>
    <row r="232" s="14" customFormat="1">
      <c r="A232" s="14"/>
      <c r="B232" s="209"/>
      <c r="C232" s="14"/>
      <c r="D232" s="195" t="s">
        <v>442</v>
      </c>
      <c r="E232" s="210" t="s">
        <v>3</v>
      </c>
      <c r="F232" s="211" t="s">
        <v>452</v>
      </c>
      <c r="G232" s="14"/>
      <c r="H232" s="212">
        <v>17</v>
      </c>
      <c r="I232" s="213"/>
      <c r="J232" s="14"/>
      <c r="K232" s="14"/>
      <c r="L232" s="209"/>
      <c r="M232" s="214"/>
      <c r="N232" s="215"/>
      <c r="O232" s="215"/>
      <c r="P232" s="215"/>
      <c r="Q232" s="215"/>
      <c r="R232" s="215"/>
      <c r="S232" s="215"/>
      <c r="T232" s="216"/>
      <c r="U232" s="14"/>
      <c r="V232" s="14"/>
      <c r="W232" s="14"/>
      <c r="X232" s="14"/>
      <c r="Y232" s="14"/>
      <c r="Z232" s="14"/>
      <c r="AA232" s="14"/>
      <c r="AB232" s="14"/>
      <c r="AC232" s="14"/>
      <c r="AD232" s="14"/>
      <c r="AE232" s="14"/>
      <c r="AT232" s="210" t="s">
        <v>442</v>
      </c>
      <c r="AU232" s="210" t="s">
        <v>79</v>
      </c>
      <c r="AV232" s="14" t="s">
        <v>113</v>
      </c>
      <c r="AW232" s="14" t="s">
        <v>31</v>
      </c>
      <c r="AX232" s="14" t="s">
        <v>76</v>
      </c>
      <c r="AY232" s="210" t="s">
        <v>328</v>
      </c>
    </row>
    <row r="233" s="2" customFormat="1" ht="37.8" customHeight="1">
      <c r="A233" s="41"/>
      <c r="B233" s="176"/>
      <c r="C233" s="177" t="s">
        <v>649</v>
      </c>
      <c r="D233" s="177" t="s">
        <v>331</v>
      </c>
      <c r="E233" s="178" t="s">
        <v>8622</v>
      </c>
      <c r="F233" s="179" t="s">
        <v>8623</v>
      </c>
      <c r="G233" s="180" t="s">
        <v>439</v>
      </c>
      <c r="H233" s="181">
        <v>17</v>
      </c>
      <c r="I233" s="182"/>
      <c r="J233" s="183">
        <f>ROUND(I233*H233,2)</f>
        <v>0</v>
      </c>
      <c r="K233" s="179" t="s">
        <v>335</v>
      </c>
      <c r="L233" s="42"/>
      <c r="M233" s="184" t="s">
        <v>3</v>
      </c>
      <c r="N233" s="185" t="s">
        <v>40</v>
      </c>
      <c r="O233" s="75"/>
      <c r="P233" s="186">
        <f>O233*H233</f>
        <v>0</v>
      </c>
      <c r="Q233" s="186">
        <v>0</v>
      </c>
      <c r="R233" s="186">
        <f>Q233*H233</f>
        <v>0</v>
      </c>
      <c r="S233" s="186">
        <v>0</v>
      </c>
      <c r="T233" s="187">
        <f>S233*H233</f>
        <v>0</v>
      </c>
      <c r="U233" s="41"/>
      <c r="V233" s="41"/>
      <c r="W233" s="41"/>
      <c r="X233" s="41"/>
      <c r="Y233" s="41"/>
      <c r="Z233" s="41"/>
      <c r="AA233" s="41"/>
      <c r="AB233" s="41"/>
      <c r="AC233" s="41"/>
      <c r="AD233" s="41"/>
      <c r="AE233" s="41"/>
      <c r="AR233" s="188" t="s">
        <v>113</v>
      </c>
      <c r="AT233" s="188" t="s">
        <v>331</v>
      </c>
      <c r="AU233" s="188" t="s">
        <v>79</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113</v>
      </c>
      <c r="BM233" s="188" t="s">
        <v>830</v>
      </c>
    </row>
    <row r="234" s="2" customFormat="1">
      <c r="A234" s="41"/>
      <c r="B234" s="42"/>
      <c r="C234" s="41"/>
      <c r="D234" s="190" t="s">
        <v>338</v>
      </c>
      <c r="E234" s="41"/>
      <c r="F234" s="191" t="s">
        <v>8624</v>
      </c>
      <c r="G234" s="41"/>
      <c r="H234" s="41"/>
      <c r="I234" s="192"/>
      <c r="J234" s="41"/>
      <c r="K234" s="41"/>
      <c r="L234" s="42"/>
      <c r="M234" s="193"/>
      <c r="N234" s="194"/>
      <c r="O234" s="75"/>
      <c r="P234" s="75"/>
      <c r="Q234" s="75"/>
      <c r="R234" s="75"/>
      <c r="S234" s="75"/>
      <c r="T234" s="76"/>
      <c r="U234" s="41"/>
      <c r="V234" s="41"/>
      <c r="W234" s="41"/>
      <c r="X234" s="41"/>
      <c r="Y234" s="41"/>
      <c r="Z234" s="41"/>
      <c r="AA234" s="41"/>
      <c r="AB234" s="41"/>
      <c r="AC234" s="41"/>
      <c r="AD234" s="41"/>
      <c r="AE234" s="41"/>
      <c r="AT234" s="22" t="s">
        <v>338</v>
      </c>
      <c r="AU234" s="22" t="s">
        <v>79</v>
      </c>
    </row>
    <row r="235" s="15" customFormat="1">
      <c r="A235" s="15"/>
      <c r="B235" s="217"/>
      <c r="C235" s="15"/>
      <c r="D235" s="195" t="s">
        <v>442</v>
      </c>
      <c r="E235" s="218" t="s">
        <v>3</v>
      </c>
      <c r="F235" s="219" t="s">
        <v>8625</v>
      </c>
      <c r="G235" s="15"/>
      <c r="H235" s="218" t="s">
        <v>3</v>
      </c>
      <c r="I235" s="220"/>
      <c r="J235" s="15"/>
      <c r="K235" s="15"/>
      <c r="L235" s="217"/>
      <c r="M235" s="221"/>
      <c r="N235" s="222"/>
      <c r="O235" s="222"/>
      <c r="P235" s="222"/>
      <c r="Q235" s="222"/>
      <c r="R235" s="222"/>
      <c r="S235" s="222"/>
      <c r="T235" s="223"/>
      <c r="U235" s="15"/>
      <c r="V235" s="15"/>
      <c r="W235" s="15"/>
      <c r="X235" s="15"/>
      <c r="Y235" s="15"/>
      <c r="Z235" s="15"/>
      <c r="AA235" s="15"/>
      <c r="AB235" s="15"/>
      <c r="AC235" s="15"/>
      <c r="AD235" s="15"/>
      <c r="AE235" s="15"/>
      <c r="AT235" s="218" t="s">
        <v>442</v>
      </c>
      <c r="AU235" s="218" t="s">
        <v>79</v>
      </c>
      <c r="AV235" s="15" t="s">
        <v>76</v>
      </c>
      <c r="AW235" s="15" t="s">
        <v>31</v>
      </c>
      <c r="AX235" s="15" t="s">
        <v>69</v>
      </c>
      <c r="AY235" s="218" t="s">
        <v>328</v>
      </c>
    </row>
    <row r="236" s="13" customFormat="1">
      <c r="A236" s="13"/>
      <c r="B236" s="201"/>
      <c r="C236" s="13"/>
      <c r="D236" s="195" t="s">
        <v>442</v>
      </c>
      <c r="E236" s="202" t="s">
        <v>3</v>
      </c>
      <c r="F236" s="203" t="s">
        <v>538</v>
      </c>
      <c r="G236" s="13"/>
      <c r="H236" s="204">
        <v>17</v>
      </c>
      <c r="I236" s="205"/>
      <c r="J236" s="13"/>
      <c r="K236" s="13"/>
      <c r="L236" s="201"/>
      <c r="M236" s="206"/>
      <c r="N236" s="207"/>
      <c r="O236" s="207"/>
      <c r="P236" s="207"/>
      <c r="Q236" s="207"/>
      <c r="R236" s="207"/>
      <c r="S236" s="207"/>
      <c r="T236" s="208"/>
      <c r="U236" s="13"/>
      <c r="V236" s="13"/>
      <c r="W236" s="13"/>
      <c r="X236" s="13"/>
      <c r="Y236" s="13"/>
      <c r="Z236" s="13"/>
      <c r="AA236" s="13"/>
      <c r="AB236" s="13"/>
      <c r="AC236" s="13"/>
      <c r="AD236" s="13"/>
      <c r="AE236" s="13"/>
      <c r="AT236" s="202" t="s">
        <v>442</v>
      </c>
      <c r="AU236" s="202" t="s">
        <v>79</v>
      </c>
      <c r="AV236" s="13" t="s">
        <v>79</v>
      </c>
      <c r="AW236" s="13" t="s">
        <v>31</v>
      </c>
      <c r="AX236" s="13" t="s">
        <v>69</v>
      </c>
      <c r="AY236" s="202" t="s">
        <v>328</v>
      </c>
    </row>
    <row r="237" s="14" customFormat="1">
      <c r="A237" s="14"/>
      <c r="B237" s="209"/>
      <c r="C237" s="14"/>
      <c r="D237" s="195" t="s">
        <v>442</v>
      </c>
      <c r="E237" s="210" t="s">
        <v>3</v>
      </c>
      <c r="F237" s="211" t="s">
        <v>452</v>
      </c>
      <c r="G237" s="14"/>
      <c r="H237" s="212">
        <v>17</v>
      </c>
      <c r="I237" s="213"/>
      <c r="J237" s="14"/>
      <c r="K237" s="14"/>
      <c r="L237" s="209"/>
      <c r="M237" s="214"/>
      <c r="N237" s="215"/>
      <c r="O237" s="215"/>
      <c r="P237" s="215"/>
      <c r="Q237" s="215"/>
      <c r="R237" s="215"/>
      <c r="S237" s="215"/>
      <c r="T237" s="216"/>
      <c r="U237" s="14"/>
      <c r="V237" s="14"/>
      <c r="W237" s="14"/>
      <c r="X237" s="14"/>
      <c r="Y237" s="14"/>
      <c r="Z237" s="14"/>
      <c r="AA237" s="14"/>
      <c r="AB237" s="14"/>
      <c r="AC237" s="14"/>
      <c r="AD237" s="14"/>
      <c r="AE237" s="14"/>
      <c r="AT237" s="210" t="s">
        <v>442</v>
      </c>
      <c r="AU237" s="210" t="s">
        <v>79</v>
      </c>
      <c r="AV237" s="14" t="s">
        <v>113</v>
      </c>
      <c r="AW237" s="14" t="s">
        <v>31</v>
      </c>
      <c r="AX237" s="14" t="s">
        <v>76</v>
      </c>
      <c r="AY237" s="210" t="s">
        <v>328</v>
      </c>
    </row>
    <row r="238" s="2" customFormat="1" ht="24.15" customHeight="1">
      <c r="A238" s="41"/>
      <c r="B238" s="176"/>
      <c r="C238" s="177" t="s">
        <v>654</v>
      </c>
      <c r="D238" s="177" t="s">
        <v>331</v>
      </c>
      <c r="E238" s="178" t="s">
        <v>8605</v>
      </c>
      <c r="F238" s="179" t="s">
        <v>8606</v>
      </c>
      <c r="G238" s="180" t="s">
        <v>8607</v>
      </c>
      <c r="H238" s="181">
        <v>0.34000000000000002</v>
      </c>
      <c r="I238" s="182"/>
      <c r="J238" s="183">
        <f>ROUND(I238*H238,2)</f>
        <v>0</v>
      </c>
      <c r="K238" s="179" t="s">
        <v>335</v>
      </c>
      <c r="L238" s="42"/>
      <c r="M238" s="184" t="s">
        <v>3</v>
      </c>
      <c r="N238" s="185" t="s">
        <v>40</v>
      </c>
      <c r="O238" s="75"/>
      <c r="P238" s="186">
        <f>O238*H238</f>
        <v>0</v>
      </c>
      <c r="Q238" s="186">
        <v>0</v>
      </c>
      <c r="R238" s="186">
        <f>Q238*H238</f>
        <v>0</v>
      </c>
      <c r="S238" s="186">
        <v>0</v>
      </c>
      <c r="T238" s="187">
        <f>S238*H238</f>
        <v>0</v>
      </c>
      <c r="U238" s="41"/>
      <c r="V238" s="41"/>
      <c r="W238" s="41"/>
      <c r="X238" s="41"/>
      <c r="Y238" s="41"/>
      <c r="Z238" s="41"/>
      <c r="AA238" s="41"/>
      <c r="AB238" s="41"/>
      <c r="AC238" s="41"/>
      <c r="AD238" s="41"/>
      <c r="AE238" s="41"/>
      <c r="AR238" s="188" t="s">
        <v>113</v>
      </c>
      <c r="AT238" s="188" t="s">
        <v>331</v>
      </c>
      <c r="AU238" s="188" t="s">
        <v>79</v>
      </c>
      <c r="AY238" s="22" t="s">
        <v>328</v>
      </c>
      <c r="BE238" s="189">
        <f>IF(N238="základní",J238,0)</f>
        <v>0</v>
      </c>
      <c r="BF238" s="189">
        <f>IF(N238="snížená",J238,0)</f>
        <v>0</v>
      </c>
      <c r="BG238" s="189">
        <f>IF(N238="zákl. přenesená",J238,0)</f>
        <v>0</v>
      </c>
      <c r="BH238" s="189">
        <f>IF(N238="sníž. přenesená",J238,0)</f>
        <v>0</v>
      </c>
      <c r="BI238" s="189">
        <f>IF(N238="nulová",J238,0)</f>
        <v>0</v>
      </c>
      <c r="BJ238" s="22" t="s">
        <v>76</v>
      </c>
      <c r="BK238" s="189">
        <f>ROUND(I238*H238,2)</f>
        <v>0</v>
      </c>
      <c r="BL238" s="22" t="s">
        <v>113</v>
      </c>
      <c r="BM238" s="188" t="s">
        <v>840</v>
      </c>
    </row>
    <row r="239" s="2" customFormat="1">
      <c r="A239" s="41"/>
      <c r="B239" s="42"/>
      <c r="C239" s="41"/>
      <c r="D239" s="190" t="s">
        <v>338</v>
      </c>
      <c r="E239" s="41"/>
      <c r="F239" s="191" t="s">
        <v>8608</v>
      </c>
      <c r="G239" s="41"/>
      <c r="H239" s="41"/>
      <c r="I239" s="192"/>
      <c r="J239" s="41"/>
      <c r="K239" s="41"/>
      <c r="L239" s="42"/>
      <c r="M239" s="193"/>
      <c r="N239" s="194"/>
      <c r="O239" s="75"/>
      <c r="P239" s="75"/>
      <c r="Q239" s="75"/>
      <c r="R239" s="75"/>
      <c r="S239" s="75"/>
      <c r="T239" s="76"/>
      <c r="U239" s="41"/>
      <c r="V239" s="41"/>
      <c r="W239" s="41"/>
      <c r="X239" s="41"/>
      <c r="Y239" s="41"/>
      <c r="Z239" s="41"/>
      <c r="AA239" s="41"/>
      <c r="AB239" s="41"/>
      <c r="AC239" s="41"/>
      <c r="AD239" s="41"/>
      <c r="AE239" s="41"/>
      <c r="AT239" s="22" t="s">
        <v>338</v>
      </c>
      <c r="AU239" s="22" t="s">
        <v>79</v>
      </c>
    </row>
    <row r="240" s="15" customFormat="1">
      <c r="A240" s="15"/>
      <c r="B240" s="217"/>
      <c r="C240" s="15"/>
      <c r="D240" s="195" t="s">
        <v>442</v>
      </c>
      <c r="E240" s="218" t="s">
        <v>3</v>
      </c>
      <c r="F240" s="219" t="s">
        <v>8188</v>
      </c>
      <c r="G240" s="15"/>
      <c r="H240" s="218" t="s">
        <v>3</v>
      </c>
      <c r="I240" s="220"/>
      <c r="J240" s="15"/>
      <c r="K240" s="15"/>
      <c r="L240" s="217"/>
      <c r="M240" s="221"/>
      <c r="N240" s="222"/>
      <c r="O240" s="222"/>
      <c r="P240" s="222"/>
      <c r="Q240" s="222"/>
      <c r="R240" s="222"/>
      <c r="S240" s="222"/>
      <c r="T240" s="223"/>
      <c r="U240" s="15"/>
      <c r="V240" s="15"/>
      <c r="W240" s="15"/>
      <c r="X240" s="15"/>
      <c r="Y240" s="15"/>
      <c r="Z240" s="15"/>
      <c r="AA240" s="15"/>
      <c r="AB240" s="15"/>
      <c r="AC240" s="15"/>
      <c r="AD240" s="15"/>
      <c r="AE240" s="15"/>
      <c r="AT240" s="218" t="s">
        <v>442</v>
      </c>
      <c r="AU240" s="218" t="s">
        <v>79</v>
      </c>
      <c r="AV240" s="15" t="s">
        <v>76</v>
      </c>
      <c r="AW240" s="15" t="s">
        <v>31</v>
      </c>
      <c r="AX240" s="15" t="s">
        <v>69</v>
      </c>
      <c r="AY240" s="218" t="s">
        <v>328</v>
      </c>
    </row>
    <row r="241" s="13" customFormat="1">
      <c r="A241" s="13"/>
      <c r="B241" s="201"/>
      <c r="C241" s="13"/>
      <c r="D241" s="195" t="s">
        <v>442</v>
      </c>
      <c r="E241" s="202" t="s">
        <v>3</v>
      </c>
      <c r="F241" s="203" t="s">
        <v>9678</v>
      </c>
      <c r="G241" s="13"/>
      <c r="H241" s="204">
        <v>0.34000000000000002</v>
      </c>
      <c r="I241" s="205"/>
      <c r="J241" s="13"/>
      <c r="K241" s="13"/>
      <c r="L241" s="201"/>
      <c r="M241" s="206"/>
      <c r="N241" s="207"/>
      <c r="O241" s="207"/>
      <c r="P241" s="207"/>
      <c r="Q241" s="207"/>
      <c r="R241" s="207"/>
      <c r="S241" s="207"/>
      <c r="T241" s="208"/>
      <c r="U241" s="13"/>
      <c r="V241" s="13"/>
      <c r="W241" s="13"/>
      <c r="X241" s="13"/>
      <c r="Y241" s="13"/>
      <c r="Z241" s="13"/>
      <c r="AA241" s="13"/>
      <c r="AB241" s="13"/>
      <c r="AC241" s="13"/>
      <c r="AD241" s="13"/>
      <c r="AE241" s="13"/>
      <c r="AT241" s="202" t="s">
        <v>442</v>
      </c>
      <c r="AU241" s="202" t="s">
        <v>79</v>
      </c>
      <c r="AV241" s="13" t="s">
        <v>79</v>
      </c>
      <c r="AW241" s="13" t="s">
        <v>31</v>
      </c>
      <c r="AX241" s="13" t="s">
        <v>69</v>
      </c>
      <c r="AY241" s="202" t="s">
        <v>328</v>
      </c>
    </row>
    <row r="242" s="14" customFormat="1">
      <c r="A242" s="14"/>
      <c r="B242" s="209"/>
      <c r="C242" s="14"/>
      <c r="D242" s="195" t="s">
        <v>442</v>
      </c>
      <c r="E242" s="210" t="s">
        <v>3</v>
      </c>
      <c r="F242" s="211" t="s">
        <v>452</v>
      </c>
      <c r="G242" s="14"/>
      <c r="H242" s="212">
        <v>0.34000000000000002</v>
      </c>
      <c r="I242" s="213"/>
      <c r="J242" s="14"/>
      <c r="K242" s="14"/>
      <c r="L242" s="209"/>
      <c r="M242" s="214"/>
      <c r="N242" s="215"/>
      <c r="O242" s="215"/>
      <c r="P242" s="215"/>
      <c r="Q242" s="215"/>
      <c r="R242" s="215"/>
      <c r="S242" s="215"/>
      <c r="T242" s="216"/>
      <c r="U242" s="14"/>
      <c r="V242" s="14"/>
      <c r="W242" s="14"/>
      <c r="X242" s="14"/>
      <c r="Y242" s="14"/>
      <c r="Z242" s="14"/>
      <c r="AA242" s="14"/>
      <c r="AB242" s="14"/>
      <c r="AC242" s="14"/>
      <c r="AD242" s="14"/>
      <c r="AE242" s="14"/>
      <c r="AT242" s="210" t="s">
        <v>442</v>
      </c>
      <c r="AU242" s="210" t="s">
        <v>79</v>
      </c>
      <c r="AV242" s="14" t="s">
        <v>113</v>
      </c>
      <c r="AW242" s="14" t="s">
        <v>31</v>
      </c>
      <c r="AX242" s="14" t="s">
        <v>76</v>
      </c>
      <c r="AY242" s="210" t="s">
        <v>328</v>
      </c>
    </row>
    <row r="243" s="2" customFormat="1" ht="24.15" customHeight="1">
      <c r="A243" s="41"/>
      <c r="B243" s="176"/>
      <c r="C243" s="177" t="s">
        <v>661</v>
      </c>
      <c r="D243" s="177" t="s">
        <v>331</v>
      </c>
      <c r="E243" s="178" t="s">
        <v>8610</v>
      </c>
      <c r="F243" s="179" t="s">
        <v>8611</v>
      </c>
      <c r="G243" s="180" t="s">
        <v>585</v>
      </c>
      <c r="H243" s="181">
        <v>0.001</v>
      </c>
      <c r="I243" s="182"/>
      <c r="J243" s="183">
        <f>ROUND(I243*H243,2)</f>
        <v>0</v>
      </c>
      <c r="K243" s="179" t="s">
        <v>335</v>
      </c>
      <c r="L243" s="42"/>
      <c r="M243" s="184" t="s">
        <v>3</v>
      </c>
      <c r="N243" s="185" t="s">
        <v>40</v>
      </c>
      <c r="O243" s="75"/>
      <c r="P243" s="186">
        <f>O243*H243</f>
        <v>0</v>
      </c>
      <c r="Q243" s="186">
        <v>0</v>
      </c>
      <c r="R243" s="186">
        <f>Q243*H243</f>
        <v>0</v>
      </c>
      <c r="S243" s="186">
        <v>0</v>
      </c>
      <c r="T243" s="187">
        <f>S243*H243</f>
        <v>0</v>
      </c>
      <c r="U243" s="41"/>
      <c r="V243" s="41"/>
      <c r="W243" s="41"/>
      <c r="X243" s="41"/>
      <c r="Y243" s="41"/>
      <c r="Z243" s="41"/>
      <c r="AA243" s="41"/>
      <c r="AB243" s="41"/>
      <c r="AC243" s="41"/>
      <c r="AD243" s="41"/>
      <c r="AE243" s="41"/>
      <c r="AR243" s="188" t="s">
        <v>113</v>
      </c>
      <c r="AT243" s="188" t="s">
        <v>331</v>
      </c>
      <c r="AU243" s="188" t="s">
        <v>79</v>
      </c>
      <c r="AY243" s="22" t="s">
        <v>328</v>
      </c>
      <c r="BE243" s="189">
        <f>IF(N243="základní",J243,0)</f>
        <v>0</v>
      </c>
      <c r="BF243" s="189">
        <f>IF(N243="snížená",J243,0)</f>
        <v>0</v>
      </c>
      <c r="BG243" s="189">
        <f>IF(N243="zákl. přenesená",J243,0)</f>
        <v>0</v>
      </c>
      <c r="BH243" s="189">
        <f>IF(N243="sníž. přenesená",J243,0)</f>
        <v>0</v>
      </c>
      <c r="BI243" s="189">
        <f>IF(N243="nulová",J243,0)</f>
        <v>0</v>
      </c>
      <c r="BJ243" s="22" t="s">
        <v>76</v>
      </c>
      <c r="BK243" s="189">
        <f>ROUND(I243*H243,2)</f>
        <v>0</v>
      </c>
      <c r="BL243" s="22" t="s">
        <v>113</v>
      </c>
      <c r="BM243" s="188" t="s">
        <v>850</v>
      </c>
    </row>
    <row r="244" s="2" customFormat="1">
      <c r="A244" s="41"/>
      <c r="B244" s="42"/>
      <c r="C244" s="41"/>
      <c r="D244" s="190" t="s">
        <v>338</v>
      </c>
      <c r="E244" s="41"/>
      <c r="F244" s="191" t="s">
        <v>8612</v>
      </c>
      <c r="G244" s="41"/>
      <c r="H244" s="41"/>
      <c r="I244" s="192"/>
      <c r="J244" s="41"/>
      <c r="K244" s="41"/>
      <c r="L244" s="42"/>
      <c r="M244" s="193"/>
      <c r="N244" s="194"/>
      <c r="O244" s="75"/>
      <c r="P244" s="75"/>
      <c r="Q244" s="75"/>
      <c r="R244" s="75"/>
      <c r="S244" s="75"/>
      <c r="T244" s="76"/>
      <c r="U244" s="41"/>
      <c r="V244" s="41"/>
      <c r="W244" s="41"/>
      <c r="X244" s="41"/>
      <c r="Y244" s="41"/>
      <c r="Z244" s="41"/>
      <c r="AA244" s="41"/>
      <c r="AB244" s="41"/>
      <c r="AC244" s="41"/>
      <c r="AD244" s="41"/>
      <c r="AE244" s="41"/>
      <c r="AT244" s="22" t="s">
        <v>338</v>
      </c>
      <c r="AU244" s="22" t="s">
        <v>79</v>
      </c>
    </row>
    <row r="245" s="13" customFormat="1">
      <c r="A245" s="13"/>
      <c r="B245" s="201"/>
      <c r="C245" s="13"/>
      <c r="D245" s="195" t="s">
        <v>442</v>
      </c>
      <c r="E245" s="202" t="s">
        <v>3</v>
      </c>
      <c r="F245" s="203" t="s">
        <v>9687</v>
      </c>
      <c r="G245" s="13"/>
      <c r="H245" s="204">
        <v>0.001</v>
      </c>
      <c r="I245" s="205"/>
      <c r="J245" s="13"/>
      <c r="K245" s="13"/>
      <c r="L245" s="201"/>
      <c r="M245" s="206"/>
      <c r="N245" s="207"/>
      <c r="O245" s="207"/>
      <c r="P245" s="207"/>
      <c r="Q245" s="207"/>
      <c r="R245" s="207"/>
      <c r="S245" s="207"/>
      <c r="T245" s="208"/>
      <c r="U245" s="13"/>
      <c r="V245" s="13"/>
      <c r="W245" s="13"/>
      <c r="X245" s="13"/>
      <c r="Y245" s="13"/>
      <c r="Z245" s="13"/>
      <c r="AA245" s="13"/>
      <c r="AB245" s="13"/>
      <c r="AC245" s="13"/>
      <c r="AD245" s="13"/>
      <c r="AE245" s="13"/>
      <c r="AT245" s="202" t="s">
        <v>442</v>
      </c>
      <c r="AU245" s="202" t="s">
        <v>79</v>
      </c>
      <c r="AV245" s="13" t="s">
        <v>79</v>
      </c>
      <c r="AW245" s="13" t="s">
        <v>31</v>
      </c>
      <c r="AX245" s="13" t="s">
        <v>69</v>
      </c>
      <c r="AY245" s="202" t="s">
        <v>328</v>
      </c>
    </row>
    <row r="246" s="14" customFormat="1">
      <c r="A246" s="14"/>
      <c r="B246" s="209"/>
      <c r="C246" s="14"/>
      <c r="D246" s="195" t="s">
        <v>442</v>
      </c>
      <c r="E246" s="210" t="s">
        <v>3</v>
      </c>
      <c r="F246" s="211" t="s">
        <v>452</v>
      </c>
      <c r="G246" s="14"/>
      <c r="H246" s="212">
        <v>0.001</v>
      </c>
      <c r="I246" s="213"/>
      <c r="J246" s="14"/>
      <c r="K246" s="14"/>
      <c r="L246" s="209"/>
      <c r="M246" s="214"/>
      <c r="N246" s="215"/>
      <c r="O246" s="215"/>
      <c r="P246" s="215"/>
      <c r="Q246" s="215"/>
      <c r="R246" s="215"/>
      <c r="S246" s="215"/>
      <c r="T246" s="216"/>
      <c r="U246" s="14"/>
      <c r="V246" s="14"/>
      <c r="W246" s="14"/>
      <c r="X246" s="14"/>
      <c r="Y246" s="14"/>
      <c r="Z246" s="14"/>
      <c r="AA246" s="14"/>
      <c r="AB246" s="14"/>
      <c r="AC246" s="14"/>
      <c r="AD246" s="14"/>
      <c r="AE246" s="14"/>
      <c r="AT246" s="210" t="s">
        <v>442</v>
      </c>
      <c r="AU246" s="210" t="s">
        <v>79</v>
      </c>
      <c r="AV246" s="14" t="s">
        <v>113</v>
      </c>
      <c r="AW246" s="14" t="s">
        <v>31</v>
      </c>
      <c r="AX246" s="14" t="s">
        <v>76</v>
      </c>
      <c r="AY246" s="210" t="s">
        <v>328</v>
      </c>
    </row>
    <row r="247" s="2" customFormat="1" ht="16.5" customHeight="1">
      <c r="A247" s="41"/>
      <c r="B247" s="176"/>
      <c r="C247" s="224" t="s">
        <v>666</v>
      </c>
      <c r="D247" s="224" t="s">
        <v>539</v>
      </c>
      <c r="E247" s="225" t="s">
        <v>8617</v>
      </c>
      <c r="F247" s="226" t="s">
        <v>8618</v>
      </c>
      <c r="G247" s="227" t="s">
        <v>1388</v>
      </c>
      <c r="H247" s="228">
        <v>0.51000000000000001</v>
      </c>
      <c r="I247" s="229"/>
      <c r="J247" s="230">
        <f>ROUND(I247*H247,2)</f>
        <v>0</v>
      </c>
      <c r="K247" s="226" t="s">
        <v>335</v>
      </c>
      <c r="L247" s="231"/>
      <c r="M247" s="232" t="s">
        <v>3</v>
      </c>
      <c r="N247" s="233" t="s">
        <v>40</v>
      </c>
      <c r="O247" s="75"/>
      <c r="P247" s="186">
        <f>O247*H247</f>
        <v>0</v>
      </c>
      <c r="Q247" s="186">
        <v>0</v>
      </c>
      <c r="R247" s="186">
        <f>Q247*H247</f>
        <v>0</v>
      </c>
      <c r="S247" s="186">
        <v>0</v>
      </c>
      <c r="T247" s="187">
        <f>S247*H247</f>
        <v>0</v>
      </c>
      <c r="U247" s="41"/>
      <c r="V247" s="41"/>
      <c r="W247" s="41"/>
      <c r="X247" s="41"/>
      <c r="Y247" s="41"/>
      <c r="Z247" s="41"/>
      <c r="AA247" s="41"/>
      <c r="AB247" s="41"/>
      <c r="AC247" s="41"/>
      <c r="AD247" s="41"/>
      <c r="AE247" s="41"/>
      <c r="AR247" s="188" t="s">
        <v>171</v>
      </c>
      <c r="AT247" s="188" t="s">
        <v>539</v>
      </c>
      <c r="AU247" s="188" t="s">
        <v>79</v>
      </c>
      <c r="AY247" s="22" t="s">
        <v>328</v>
      </c>
      <c r="BE247" s="189">
        <f>IF(N247="základní",J247,0)</f>
        <v>0</v>
      </c>
      <c r="BF247" s="189">
        <f>IF(N247="snížená",J247,0)</f>
        <v>0</v>
      </c>
      <c r="BG247" s="189">
        <f>IF(N247="zákl. přenesená",J247,0)</f>
        <v>0</v>
      </c>
      <c r="BH247" s="189">
        <f>IF(N247="sníž. přenesená",J247,0)</f>
        <v>0</v>
      </c>
      <c r="BI247" s="189">
        <f>IF(N247="nulová",J247,0)</f>
        <v>0</v>
      </c>
      <c r="BJ247" s="22" t="s">
        <v>76</v>
      </c>
      <c r="BK247" s="189">
        <f>ROUND(I247*H247,2)</f>
        <v>0</v>
      </c>
      <c r="BL247" s="22" t="s">
        <v>113</v>
      </c>
      <c r="BM247" s="188" t="s">
        <v>862</v>
      </c>
    </row>
    <row r="248" s="15" customFormat="1">
      <c r="A248" s="15"/>
      <c r="B248" s="217"/>
      <c r="C248" s="15"/>
      <c r="D248" s="195" t="s">
        <v>442</v>
      </c>
      <c r="E248" s="218" t="s">
        <v>3</v>
      </c>
      <c r="F248" s="219" t="s">
        <v>9399</v>
      </c>
      <c r="G248" s="15"/>
      <c r="H248" s="218" t="s">
        <v>3</v>
      </c>
      <c r="I248" s="220"/>
      <c r="J248" s="15"/>
      <c r="K248" s="15"/>
      <c r="L248" s="217"/>
      <c r="M248" s="221"/>
      <c r="N248" s="222"/>
      <c r="O248" s="222"/>
      <c r="P248" s="222"/>
      <c r="Q248" s="222"/>
      <c r="R248" s="222"/>
      <c r="S248" s="222"/>
      <c r="T248" s="223"/>
      <c r="U248" s="15"/>
      <c r="V248" s="15"/>
      <c r="W248" s="15"/>
      <c r="X248" s="15"/>
      <c r="Y248" s="15"/>
      <c r="Z248" s="15"/>
      <c r="AA248" s="15"/>
      <c r="AB248" s="15"/>
      <c r="AC248" s="15"/>
      <c r="AD248" s="15"/>
      <c r="AE248" s="15"/>
      <c r="AT248" s="218" t="s">
        <v>442</v>
      </c>
      <c r="AU248" s="218" t="s">
        <v>79</v>
      </c>
      <c r="AV248" s="15" t="s">
        <v>76</v>
      </c>
      <c r="AW248" s="15" t="s">
        <v>31</v>
      </c>
      <c r="AX248" s="15" t="s">
        <v>69</v>
      </c>
      <c r="AY248" s="218" t="s">
        <v>328</v>
      </c>
    </row>
    <row r="249" s="13" customFormat="1">
      <c r="A249" s="13"/>
      <c r="B249" s="201"/>
      <c r="C249" s="13"/>
      <c r="D249" s="195" t="s">
        <v>442</v>
      </c>
      <c r="E249" s="202" t="s">
        <v>3</v>
      </c>
      <c r="F249" s="203" t="s">
        <v>9681</v>
      </c>
      <c r="G249" s="13"/>
      <c r="H249" s="204">
        <v>0.51000000000000001</v>
      </c>
      <c r="I249" s="205"/>
      <c r="J249" s="13"/>
      <c r="K249" s="13"/>
      <c r="L249" s="201"/>
      <c r="M249" s="206"/>
      <c r="N249" s="207"/>
      <c r="O249" s="207"/>
      <c r="P249" s="207"/>
      <c r="Q249" s="207"/>
      <c r="R249" s="207"/>
      <c r="S249" s="207"/>
      <c r="T249" s="208"/>
      <c r="U249" s="13"/>
      <c r="V249" s="13"/>
      <c r="W249" s="13"/>
      <c r="X249" s="13"/>
      <c r="Y249" s="13"/>
      <c r="Z249" s="13"/>
      <c r="AA249" s="13"/>
      <c r="AB249" s="13"/>
      <c r="AC249" s="13"/>
      <c r="AD249" s="13"/>
      <c r="AE249" s="13"/>
      <c r="AT249" s="202" t="s">
        <v>442</v>
      </c>
      <c r="AU249" s="202" t="s">
        <v>79</v>
      </c>
      <c r="AV249" s="13" t="s">
        <v>79</v>
      </c>
      <c r="AW249" s="13" t="s">
        <v>31</v>
      </c>
      <c r="AX249" s="13" t="s">
        <v>69</v>
      </c>
      <c r="AY249" s="202" t="s">
        <v>328</v>
      </c>
    </row>
    <row r="250" s="14" customFormat="1">
      <c r="A250" s="14"/>
      <c r="B250" s="209"/>
      <c r="C250" s="14"/>
      <c r="D250" s="195" t="s">
        <v>442</v>
      </c>
      <c r="E250" s="210" t="s">
        <v>3</v>
      </c>
      <c r="F250" s="211" t="s">
        <v>452</v>
      </c>
      <c r="G250" s="14"/>
      <c r="H250" s="212">
        <v>0.51000000000000001</v>
      </c>
      <c r="I250" s="213"/>
      <c r="J250" s="14"/>
      <c r="K250" s="14"/>
      <c r="L250" s="209"/>
      <c r="M250" s="214"/>
      <c r="N250" s="215"/>
      <c r="O250" s="215"/>
      <c r="P250" s="215"/>
      <c r="Q250" s="215"/>
      <c r="R250" s="215"/>
      <c r="S250" s="215"/>
      <c r="T250" s="216"/>
      <c r="U250" s="14"/>
      <c r="V250" s="14"/>
      <c r="W250" s="14"/>
      <c r="X250" s="14"/>
      <c r="Y250" s="14"/>
      <c r="Z250" s="14"/>
      <c r="AA250" s="14"/>
      <c r="AB250" s="14"/>
      <c r="AC250" s="14"/>
      <c r="AD250" s="14"/>
      <c r="AE250" s="14"/>
      <c r="AT250" s="210" t="s">
        <v>442</v>
      </c>
      <c r="AU250" s="210" t="s">
        <v>79</v>
      </c>
      <c r="AV250" s="14" t="s">
        <v>113</v>
      </c>
      <c r="AW250" s="14" t="s">
        <v>31</v>
      </c>
      <c r="AX250" s="14" t="s">
        <v>76</v>
      </c>
      <c r="AY250" s="210" t="s">
        <v>328</v>
      </c>
    </row>
    <row r="251" s="2" customFormat="1" ht="37.8" customHeight="1">
      <c r="A251" s="41"/>
      <c r="B251" s="176"/>
      <c r="C251" s="177" t="s">
        <v>671</v>
      </c>
      <c r="D251" s="177" t="s">
        <v>331</v>
      </c>
      <c r="E251" s="178" t="s">
        <v>8417</v>
      </c>
      <c r="F251" s="179" t="s">
        <v>8418</v>
      </c>
      <c r="G251" s="180" t="s">
        <v>439</v>
      </c>
      <c r="H251" s="181">
        <v>17</v>
      </c>
      <c r="I251" s="182"/>
      <c r="J251" s="183">
        <f>ROUND(I251*H251,2)</f>
        <v>0</v>
      </c>
      <c r="K251" s="179" t="s">
        <v>335</v>
      </c>
      <c r="L251" s="42"/>
      <c r="M251" s="184" t="s">
        <v>3</v>
      </c>
      <c r="N251" s="185" t="s">
        <v>40</v>
      </c>
      <c r="O251" s="75"/>
      <c r="P251" s="186">
        <f>O251*H251</f>
        <v>0</v>
      </c>
      <c r="Q251" s="186">
        <v>0</v>
      </c>
      <c r="R251" s="186">
        <f>Q251*H251</f>
        <v>0</v>
      </c>
      <c r="S251" s="186">
        <v>0</v>
      </c>
      <c r="T251" s="187">
        <f>S251*H251</f>
        <v>0</v>
      </c>
      <c r="U251" s="41"/>
      <c r="V251" s="41"/>
      <c r="W251" s="41"/>
      <c r="X251" s="41"/>
      <c r="Y251" s="41"/>
      <c r="Z251" s="41"/>
      <c r="AA251" s="41"/>
      <c r="AB251" s="41"/>
      <c r="AC251" s="41"/>
      <c r="AD251" s="41"/>
      <c r="AE251" s="41"/>
      <c r="AR251" s="188" t="s">
        <v>113</v>
      </c>
      <c r="AT251" s="188" t="s">
        <v>331</v>
      </c>
      <c r="AU251" s="188" t="s">
        <v>79</v>
      </c>
      <c r="AY251" s="22" t="s">
        <v>328</v>
      </c>
      <c r="BE251" s="189">
        <f>IF(N251="základní",J251,0)</f>
        <v>0</v>
      </c>
      <c r="BF251" s="189">
        <f>IF(N251="snížená",J251,0)</f>
        <v>0</v>
      </c>
      <c r="BG251" s="189">
        <f>IF(N251="zákl. přenesená",J251,0)</f>
        <v>0</v>
      </c>
      <c r="BH251" s="189">
        <f>IF(N251="sníž. přenesená",J251,0)</f>
        <v>0</v>
      </c>
      <c r="BI251" s="189">
        <f>IF(N251="nulová",J251,0)</f>
        <v>0</v>
      </c>
      <c r="BJ251" s="22" t="s">
        <v>76</v>
      </c>
      <c r="BK251" s="189">
        <f>ROUND(I251*H251,2)</f>
        <v>0</v>
      </c>
      <c r="BL251" s="22" t="s">
        <v>113</v>
      </c>
      <c r="BM251" s="188" t="s">
        <v>177</v>
      </c>
    </row>
    <row r="252" s="2" customFormat="1">
      <c r="A252" s="41"/>
      <c r="B252" s="42"/>
      <c r="C252" s="41"/>
      <c r="D252" s="190" t="s">
        <v>338</v>
      </c>
      <c r="E252" s="41"/>
      <c r="F252" s="191" t="s">
        <v>8419</v>
      </c>
      <c r="G252" s="41"/>
      <c r="H252" s="41"/>
      <c r="I252" s="192"/>
      <c r="J252" s="41"/>
      <c r="K252" s="41"/>
      <c r="L252" s="42"/>
      <c r="M252" s="193"/>
      <c r="N252" s="194"/>
      <c r="O252" s="75"/>
      <c r="P252" s="75"/>
      <c r="Q252" s="75"/>
      <c r="R252" s="75"/>
      <c r="S252" s="75"/>
      <c r="T252" s="76"/>
      <c r="U252" s="41"/>
      <c r="V252" s="41"/>
      <c r="W252" s="41"/>
      <c r="X252" s="41"/>
      <c r="Y252" s="41"/>
      <c r="Z252" s="41"/>
      <c r="AA252" s="41"/>
      <c r="AB252" s="41"/>
      <c r="AC252" s="41"/>
      <c r="AD252" s="41"/>
      <c r="AE252" s="41"/>
      <c r="AT252" s="22" t="s">
        <v>338</v>
      </c>
      <c r="AU252" s="22" t="s">
        <v>79</v>
      </c>
    </row>
    <row r="253" s="2" customFormat="1" ht="16.5" customHeight="1">
      <c r="A253" s="41"/>
      <c r="B253" s="176"/>
      <c r="C253" s="224" t="s">
        <v>676</v>
      </c>
      <c r="D253" s="224" t="s">
        <v>539</v>
      </c>
      <c r="E253" s="225" t="s">
        <v>8420</v>
      </c>
      <c r="F253" s="226" t="s">
        <v>8421</v>
      </c>
      <c r="G253" s="227" t="s">
        <v>585</v>
      </c>
      <c r="H253" s="228">
        <v>0.51000000000000001</v>
      </c>
      <c r="I253" s="229"/>
      <c r="J253" s="230">
        <f>ROUND(I253*H253,2)</f>
        <v>0</v>
      </c>
      <c r="K253" s="226" t="s">
        <v>335</v>
      </c>
      <c r="L253" s="231"/>
      <c r="M253" s="232" t="s">
        <v>3</v>
      </c>
      <c r="N253" s="233" t="s">
        <v>40</v>
      </c>
      <c r="O253" s="75"/>
      <c r="P253" s="186">
        <f>O253*H253</f>
        <v>0</v>
      </c>
      <c r="Q253" s="186">
        <v>0</v>
      </c>
      <c r="R253" s="186">
        <f>Q253*H253</f>
        <v>0</v>
      </c>
      <c r="S253" s="186">
        <v>0</v>
      </c>
      <c r="T253" s="187">
        <f>S253*H253</f>
        <v>0</v>
      </c>
      <c r="U253" s="41"/>
      <c r="V253" s="41"/>
      <c r="W253" s="41"/>
      <c r="X253" s="41"/>
      <c r="Y253" s="41"/>
      <c r="Z253" s="41"/>
      <c r="AA253" s="41"/>
      <c r="AB253" s="41"/>
      <c r="AC253" s="41"/>
      <c r="AD253" s="41"/>
      <c r="AE253" s="41"/>
      <c r="AR253" s="188" t="s">
        <v>171</v>
      </c>
      <c r="AT253" s="188" t="s">
        <v>539</v>
      </c>
      <c r="AU253" s="188" t="s">
        <v>79</v>
      </c>
      <c r="AY253" s="22" t="s">
        <v>328</v>
      </c>
      <c r="BE253" s="189">
        <f>IF(N253="základní",J253,0)</f>
        <v>0</v>
      </c>
      <c r="BF253" s="189">
        <f>IF(N253="snížená",J253,0)</f>
        <v>0</v>
      </c>
      <c r="BG253" s="189">
        <f>IF(N253="zákl. přenesená",J253,0)</f>
        <v>0</v>
      </c>
      <c r="BH253" s="189">
        <f>IF(N253="sníž. přenesená",J253,0)</f>
        <v>0</v>
      </c>
      <c r="BI253" s="189">
        <f>IF(N253="nulová",J253,0)</f>
        <v>0</v>
      </c>
      <c r="BJ253" s="22" t="s">
        <v>76</v>
      </c>
      <c r="BK253" s="189">
        <f>ROUND(I253*H253,2)</f>
        <v>0</v>
      </c>
      <c r="BL253" s="22" t="s">
        <v>113</v>
      </c>
      <c r="BM253" s="188" t="s">
        <v>879</v>
      </c>
    </row>
    <row r="254" s="15" customFormat="1">
      <c r="A254" s="15"/>
      <c r="B254" s="217"/>
      <c r="C254" s="15"/>
      <c r="D254" s="195" t="s">
        <v>442</v>
      </c>
      <c r="E254" s="218" t="s">
        <v>3</v>
      </c>
      <c r="F254" s="219" t="s">
        <v>8642</v>
      </c>
      <c r="G254" s="15"/>
      <c r="H254" s="218" t="s">
        <v>3</v>
      </c>
      <c r="I254" s="220"/>
      <c r="J254" s="15"/>
      <c r="K254" s="15"/>
      <c r="L254" s="217"/>
      <c r="M254" s="221"/>
      <c r="N254" s="222"/>
      <c r="O254" s="222"/>
      <c r="P254" s="222"/>
      <c r="Q254" s="222"/>
      <c r="R254" s="222"/>
      <c r="S254" s="222"/>
      <c r="T254" s="223"/>
      <c r="U254" s="15"/>
      <c r="V254" s="15"/>
      <c r="W254" s="15"/>
      <c r="X254" s="15"/>
      <c r="Y254" s="15"/>
      <c r="Z254" s="15"/>
      <c r="AA254" s="15"/>
      <c r="AB254" s="15"/>
      <c r="AC254" s="15"/>
      <c r="AD254" s="15"/>
      <c r="AE254" s="15"/>
      <c r="AT254" s="218" t="s">
        <v>442</v>
      </c>
      <c r="AU254" s="218" t="s">
        <v>79</v>
      </c>
      <c r="AV254" s="15" t="s">
        <v>76</v>
      </c>
      <c r="AW254" s="15" t="s">
        <v>31</v>
      </c>
      <c r="AX254" s="15" t="s">
        <v>69</v>
      </c>
      <c r="AY254" s="218" t="s">
        <v>328</v>
      </c>
    </row>
    <row r="255" s="13" customFormat="1">
      <c r="A255" s="13"/>
      <c r="B255" s="201"/>
      <c r="C255" s="13"/>
      <c r="D255" s="195" t="s">
        <v>442</v>
      </c>
      <c r="E255" s="202" t="s">
        <v>3</v>
      </c>
      <c r="F255" s="203" t="s">
        <v>9682</v>
      </c>
      <c r="G255" s="13"/>
      <c r="H255" s="204">
        <v>0.51000000000000001</v>
      </c>
      <c r="I255" s="205"/>
      <c r="J255" s="13"/>
      <c r="K255" s="13"/>
      <c r="L255" s="201"/>
      <c r="M255" s="206"/>
      <c r="N255" s="207"/>
      <c r="O255" s="207"/>
      <c r="P255" s="207"/>
      <c r="Q255" s="207"/>
      <c r="R255" s="207"/>
      <c r="S255" s="207"/>
      <c r="T255" s="208"/>
      <c r="U255" s="13"/>
      <c r="V255" s="13"/>
      <c r="W255" s="13"/>
      <c r="X255" s="13"/>
      <c r="Y255" s="13"/>
      <c r="Z255" s="13"/>
      <c r="AA255" s="13"/>
      <c r="AB255" s="13"/>
      <c r="AC255" s="13"/>
      <c r="AD255" s="13"/>
      <c r="AE255" s="13"/>
      <c r="AT255" s="202" t="s">
        <v>442</v>
      </c>
      <c r="AU255" s="202" t="s">
        <v>79</v>
      </c>
      <c r="AV255" s="13" t="s">
        <v>79</v>
      </c>
      <c r="AW255" s="13" t="s">
        <v>31</v>
      </c>
      <c r="AX255" s="13" t="s">
        <v>69</v>
      </c>
      <c r="AY255" s="202" t="s">
        <v>328</v>
      </c>
    </row>
    <row r="256" s="14" customFormat="1">
      <c r="A256" s="14"/>
      <c r="B256" s="209"/>
      <c r="C256" s="14"/>
      <c r="D256" s="195" t="s">
        <v>442</v>
      </c>
      <c r="E256" s="210" t="s">
        <v>3</v>
      </c>
      <c r="F256" s="211" t="s">
        <v>452</v>
      </c>
      <c r="G256" s="14"/>
      <c r="H256" s="212">
        <v>0.51000000000000001</v>
      </c>
      <c r="I256" s="213"/>
      <c r="J256" s="14"/>
      <c r="K256" s="14"/>
      <c r="L256" s="209"/>
      <c r="M256" s="214"/>
      <c r="N256" s="215"/>
      <c r="O256" s="215"/>
      <c r="P256" s="215"/>
      <c r="Q256" s="215"/>
      <c r="R256" s="215"/>
      <c r="S256" s="215"/>
      <c r="T256" s="216"/>
      <c r="U256" s="14"/>
      <c r="V256" s="14"/>
      <c r="W256" s="14"/>
      <c r="X256" s="14"/>
      <c r="Y256" s="14"/>
      <c r="Z256" s="14"/>
      <c r="AA256" s="14"/>
      <c r="AB256" s="14"/>
      <c r="AC256" s="14"/>
      <c r="AD256" s="14"/>
      <c r="AE256" s="14"/>
      <c r="AT256" s="210" t="s">
        <v>442</v>
      </c>
      <c r="AU256" s="210" t="s">
        <v>79</v>
      </c>
      <c r="AV256" s="14" t="s">
        <v>113</v>
      </c>
      <c r="AW256" s="14" t="s">
        <v>31</v>
      </c>
      <c r="AX256" s="14" t="s">
        <v>76</v>
      </c>
      <c r="AY256" s="210" t="s">
        <v>328</v>
      </c>
    </row>
    <row r="257" s="2" customFormat="1" ht="24.15" customHeight="1">
      <c r="A257" s="41"/>
      <c r="B257" s="176"/>
      <c r="C257" s="177" t="s">
        <v>682</v>
      </c>
      <c r="D257" s="177" t="s">
        <v>331</v>
      </c>
      <c r="E257" s="178" t="s">
        <v>9054</v>
      </c>
      <c r="F257" s="179" t="s">
        <v>8635</v>
      </c>
      <c r="G257" s="180" t="s">
        <v>439</v>
      </c>
      <c r="H257" s="181">
        <v>4.7999999999999998</v>
      </c>
      <c r="I257" s="182"/>
      <c r="J257" s="183">
        <f>ROUND(I257*H257,2)</f>
        <v>0</v>
      </c>
      <c r="K257" s="179" t="s">
        <v>335</v>
      </c>
      <c r="L257" s="42"/>
      <c r="M257" s="184" t="s">
        <v>3</v>
      </c>
      <c r="N257" s="185" t="s">
        <v>40</v>
      </c>
      <c r="O257" s="75"/>
      <c r="P257" s="186">
        <f>O257*H257</f>
        <v>0</v>
      </c>
      <c r="Q257" s="186">
        <v>0</v>
      </c>
      <c r="R257" s="186">
        <f>Q257*H257</f>
        <v>0</v>
      </c>
      <c r="S257" s="186">
        <v>0</v>
      </c>
      <c r="T257" s="187">
        <f>S257*H257</f>
        <v>0</v>
      </c>
      <c r="U257" s="41"/>
      <c r="V257" s="41"/>
      <c r="W257" s="41"/>
      <c r="X257" s="41"/>
      <c r="Y257" s="41"/>
      <c r="Z257" s="41"/>
      <c r="AA257" s="41"/>
      <c r="AB257" s="41"/>
      <c r="AC257" s="41"/>
      <c r="AD257" s="41"/>
      <c r="AE257" s="41"/>
      <c r="AR257" s="188" t="s">
        <v>113</v>
      </c>
      <c r="AT257" s="188" t="s">
        <v>331</v>
      </c>
      <c r="AU257" s="188" t="s">
        <v>79</v>
      </c>
      <c r="AY257" s="22" t="s">
        <v>328</v>
      </c>
      <c r="BE257" s="189">
        <f>IF(N257="základní",J257,0)</f>
        <v>0</v>
      </c>
      <c r="BF257" s="189">
        <f>IF(N257="snížená",J257,0)</f>
        <v>0</v>
      </c>
      <c r="BG257" s="189">
        <f>IF(N257="zákl. přenesená",J257,0)</f>
        <v>0</v>
      </c>
      <c r="BH257" s="189">
        <f>IF(N257="sníž. přenesená",J257,0)</f>
        <v>0</v>
      </c>
      <c r="BI257" s="189">
        <f>IF(N257="nulová",J257,0)</f>
        <v>0</v>
      </c>
      <c r="BJ257" s="22" t="s">
        <v>76</v>
      </c>
      <c r="BK257" s="189">
        <f>ROUND(I257*H257,2)</f>
        <v>0</v>
      </c>
      <c r="BL257" s="22" t="s">
        <v>113</v>
      </c>
      <c r="BM257" s="188" t="s">
        <v>896</v>
      </c>
    </row>
    <row r="258" s="2" customFormat="1">
      <c r="A258" s="41"/>
      <c r="B258" s="42"/>
      <c r="C258" s="41"/>
      <c r="D258" s="190" t="s">
        <v>338</v>
      </c>
      <c r="E258" s="41"/>
      <c r="F258" s="191" t="s">
        <v>9055</v>
      </c>
      <c r="G258" s="41"/>
      <c r="H258" s="41"/>
      <c r="I258" s="192"/>
      <c r="J258" s="41"/>
      <c r="K258" s="41"/>
      <c r="L258" s="42"/>
      <c r="M258" s="193"/>
      <c r="N258" s="194"/>
      <c r="O258" s="75"/>
      <c r="P258" s="75"/>
      <c r="Q258" s="75"/>
      <c r="R258" s="75"/>
      <c r="S258" s="75"/>
      <c r="T258" s="76"/>
      <c r="U258" s="41"/>
      <c r="V258" s="41"/>
      <c r="W258" s="41"/>
      <c r="X258" s="41"/>
      <c r="Y258" s="41"/>
      <c r="Z258" s="41"/>
      <c r="AA258" s="41"/>
      <c r="AB258" s="41"/>
      <c r="AC258" s="41"/>
      <c r="AD258" s="41"/>
      <c r="AE258" s="41"/>
      <c r="AT258" s="22" t="s">
        <v>338</v>
      </c>
      <c r="AU258" s="22" t="s">
        <v>79</v>
      </c>
    </row>
    <row r="259" s="15" customFormat="1">
      <c r="A259" s="15"/>
      <c r="B259" s="217"/>
      <c r="C259" s="15"/>
      <c r="D259" s="195" t="s">
        <v>442</v>
      </c>
      <c r="E259" s="218" t="s">
        <v>3</v>
      </c>
      <c r="F259" s="219" t="s">
        <v>8636</v>
      </c>
      <c r="G259" s="15"/>
      <c r="H259" s="218" t="s">
        <v>3</v>
      </c>
      <c r="I259" s="220"/>
      <c r="J259" s="15"/>
      <c r="K259" s="15"/>
      <c r="L259" s="217"/>
      <c r="M259" s="221"/>
      <c r="N259" s="222"/>
      <c r="O259" s="222"/>
      <c r="P259" s="222"/>
      <c r="Q259" s="222"/>
      <c r="R259" s="222"/>
      <c r="S259" s="222"/>
      <c r="T259" s="223"/>
      <c r="U259" s="15"/>
      <c r="V259" s="15"/>
      <c r="W259" s="15"/>
      <c r="X259" s="15"/>
      <c r="Y259" s="15"/>
      <c r="Z259" s="15"/>
      <c r="AA259" s="15"/>
      <c r="AB259" s="15"/>
      <c r="AC259" s="15"/>
      <c r="AD259" s="15"/>
      <c r="AE259" s="15"/>
      <c r="AT259" s="218" t="s">
        <v>442</v>
      </c>
      <c r="AU259" s="218" t="s">
        <v>79</v>
      </c>
      <c r="AV259" s="15" t="s">
        <v>76</v>
      </c>
      <c r="AW259" s="15" t="s">
        <v>31</v>
      </c>
      <c r="AX259" s="15" t="s">
        <v>69</v>
      </c>
      <c r="AY259" s="218" t="s">
        <v>328</v>
      </c>
    </row>
    <row r="260" s="15" customFormat="1">
      <c r="A260" s="15"/>
      <c r="B260" s="217"/>
      <c r="C260" s="15"/>
      <c r="D260" s="195" t="s">
        <v>442</v>
      </c>
      <c r="E260" s="218" t="s">
        <v>3</v>
      </c>
      <c r="F260" s="219" t="s">
        <v>8637</v>
      </c>
      <c r="G260" s="15"/>
      <c r="H260" s="218" t="s">
        <v>3</v>
      </c>
      <c r="I260" s="220"/>
      <c r="J260" s="15"/>
      <c r="K260" s="15"/>
      <c r="L260" s="217"/>
      <c r="M260" s="221"/>
      <c r="N260" s="222"/>
      <c r="O260" s="222"/>
      <c r="P260" s="222"/>
      <c r="Q260" s="222"/>
      <c r="R260" s="222"/>
      <c r="S260" s="222"/>
      <c r="T260" s="223"/>
      <c r="U260" s="15"/>
      <c r="V260" s="15"/>
      <c r="W260" s="15"/>
      <c r="X260" s="15"/>
      <c r="Y260" s="15"/>
      <c r="Z260" s="15"/>
      <c r="AA260" s="15"/>
      <c r="AB260" s="15"/>
      <c r="AC260" s="15"/>
      <c r="AD260" s="15"/>
      <c r="AE260" s="15"/>
      <c r="AT260" s="218" t="s">
        <v>442</v>
      </c>
      <c r="AU260" s="218" t="s">
        <v>79</v>
      </c>
      <c r="AV260" s="15" t="s">
        <v>76</v>
      </c>
      <c r="AW260" s="15" t="s">
        <v>31</v>
      </c>
      <c r="AX260" s="15" t="s">
        <v>69</v>
      </c>
      <c r="AY260" s="218" t="s">
        <v>328</v>
      </c>
    </row>
    <row r="261" s="13" customFormat="1">
      <c r="A261" s="13"/>
      <c r="B261" s="201"/>
      <c r="C261" s="13"/>
      <c r="D261" s="195" t="s">
        <v>442</v>
      </c>
      <c r="E261" s="202" t="s">
        <v>3</v>
      </c>
      <c r="F261" s="203" t="s">
        <v>9683</v>
      </c>
      <c r="G261" s="13"/>
      <c r="H261" s="204">
        <v>4.7999999999999998</v>
      </c>
      <c r="I261" s="205"/>
      <c r="J261" s="13"/>
      <c r="K261" s="13"/>
      <c r="L261" s="201"/>
      <c r="M261" s="206"/>
      <c r="N261" s="207"/>
      <c r="O261" s="207"/>
      <c r="P261" s="207"/>
      <c r="Q261" s="207"/>
      <c r="R261" s="207"/>
      <c r="S261" s="207"/>
      <c r="T261" s="208"/>
      <c r="U261" s="13"/>
      <c r="V261" s="13"/>
      <c r="W261" s="13"/>
      <c r="X261" s="13"/>
      <c r="Y261" s="13"/>
      <c r="Z261" s="13"/>
      <c r="AA261" s="13"/>
      <c r="AB261" s="13"/>
      <c r="AC261" s="13"/>
      <c r="AD261" s="13"/>
      <c r="AE261" s="13"/>
      <c r="AT261" s="202" t="s">
        <v>442</v>
      </c>
      <c r="AU261" s="202" t="s">
        <v>79</v>
      </c>
      <c r="AV261" s="13" t="s">
        <v>79</v>
      </c>
      <c r="AW261" s="13" t="s">
        <v>31</v>
      </c>
      <c r="AX261" s="13" t="s">
        <v>69</v>
      </c>
      <c r="AY261" s="202" t="s">
        <v>328</v>
      </c>
    </row>
    <row r="262" s="14" customFormat="1">
      <c r="A262" s="14"/>
      <c r="B262" s="209"/>
      <c r="C262" s="14"/>
      <c r="D262" s="195" t="s">
        <v>442</v>
      </c>
      <c r="E262" s="210" t="s">
        <v>3</v>
      </c>
      <c r="F262" s="211" t="s">
        <v>452</v>
      </c>
      <c r="G262" s="14"/>
      <c r="H262" s="212">
        <v>4.7999999999999998</v>
      </c>
      <c r="I262" s="213"/>
      <c r="J262" s="14"/>
      <c r="K262" s="14"/>
      <c r="L262" s="209"/>
      <c r="M262" s="214"/>
      <c r="N262" s="215"/>
      <c r="O262" s="215"/>
      <c r="P262" s="215"/>
      <c r="Q262" s="215"/>
      <c r="R262" s="215"/>
      <c r="S262" s="215"/>
      <c r="T262" s="216"/>
      <c r="U262" s="14"/>
      <c r="V262" s="14"/>
      <c r="W262" s="14"/>
      <c r="X262" s="14"/>
      <c r="Y262" s="14"/>
      <c r="Z262" s="14"/>
      <c r="AA262" s="14"/>
      <c r="AB262" s="14"/>
      <c r="AC262" s="14"/>
      <c r="AD262" s="14"/>
      <c r="AE262" s="14"/>
      <c r="AT262" s="210" t="s">
        <v>442</v>
      </c>
      <c r="AU262" s="210" t="s">
        <v>79</v>
      </c>
      <c r="AV262" s="14" t="s">
        <v>113</v>
      </c>
      <c r="AW262" s="14" t="s">
        <v>31</v>
      </c>
      <c r="AX262" s="14" t="s">
        <v>76</v>
      </c>
      <c r="AY262" s="210" t="s">
        <v>328</v>
      </c>
    </row>
    <row r="263" s="2" customFormat="1" ht="16.5" customHeight="1">
      <c r="A263" s="41"/>
      <c r="B263" s="176"/>
      <c r="C263" s="224" t="s">
        <v>110</v>
      </c>
      <c r="D263" s="224" t="s">
        <v>539</v>
      </c>
      <c r="E263" s="225" t="s">
        <v>8099</v>
      </c>
      <c r="F263" s="226" t="s">
        <v>8100</v>
      </c>
      <c r="G263" s="227" t="s">
        <v>491</v>
      </c>
      <c r="H263" s="228">
        <v>0.47999999999999998</v>
      </c>
      <c r="I263" s="229"/>
      <c r="J263" s="230">
        <f>ROUND(I263*H263,2)</f>
        <v>0</v>
      </c>
      <c r="K263" s="226" t="s">
        <v>335</v>
      </c>
      <c r="L263" s="231"/>
      <c r="M263" s="232" t="s">
        <v>3</v>
      </c>
      <c r="N263" s="233" t="s">
        <v>40</v>
      </c>
      <c r="O263" s="75"/>
      <c r="P263" s="186">
        <f>O263*H263</f>
        <v>0</v>
      </c>
      <c r="Q263" s="186">
        <v>0</v>
      </c>
      <c r="R263" s="186">
        <f>Q263*H263</f>
        <v>0</v>
      </c>
      <c r="S263" s="186">
        <v>0</v>
      </c>
      <c r="T263" s="187">
        <f>S263*H263</f>
        <v>0</v>
      </c>
      <c r="U263" s="41"/>
      <c r="V263" s="41"/>
      <c r="W263" s="41"/>
      <c r="X263" s="41"/>
      <c r="Y263" s="41"/>
      <c r="Z263" s="41"/>
      <c r="AA263" s="41"/>
      <c r="AB263" s="41"/>
      <c r="AC263" s="41"/>
      <c r="AD263" s="41"/>
      <c r="AE263" s="41"/>
      <c r="AR263" s="188" t="s">
        <v>171</v>
      </c>
      <c r="AT263" s="188" t="s">
        <v>539</v>
      </c>
      <c r="AU263" s="188" t="s">
        <v>79</v>
      </c>
      <c r="AY263" s="22" t="s">
        <v>328</v>
      </c>
      <c r="BE263" s="189">
        <f>IF(N263="základní",J263,0)</f>
        <v>0</v>
      </c>
      <c r="BF263" s="189">
        <f>IF(N263="snížená",J263,0)</f>
        <v>0</v>
      </c>
      <c r="BG263" s="189">
        <f>IF(N263="zákl. přenesená",J263,0)</f>
        <v>0</v>
      </c>
      <c r="BH263" s="189">
        <f>IF(N263="sníž. přenesená",J263,0)</f>
        <v>0</v>
      </c>
      <c r="BI263" s="189">
        <f>IF(N263="nulová",J263,0)</f>
        <v>0</v>
      </c>
      <c r="BJ263" s="22" t="s">
        <v>76</v>
      </c>
      <c r="BK263" s="189">
        <f>ROUND(I263*H263,2)</f>
        <v>0</v>
      </c>
      <c r="BL263" s="22" t="s">
        <v>113</v>
      </c>
      <c r="BM263" s="188" t="s">
        <v>908</v>
      </c>
    </row>
    <row r="264" s="13" customFormat="1">
      <c r="A264" s="13"/>
      <c r="B264" s="201"/>
      <c r="C264" s="13"/>
      <c r="D264" s="195" t="s">
        <v>442</v>
      </c>
      <c r="E264" s="202" t="s">
        <v>3</v>
      </c>
      <c r="F264" s="203" t="s">
        <v>9684</v>
      </c>
      <c r="G264" s="13"/>
      <c r="H264" s="204">
        <v>0.47999999999999998</v>
      </c>
      <c r="I264" s="205"/>
      <c r="J264" s="13"/>
      <c r="K264" s="13"/>
      <c r="L264" s="201"/>
      <c r="M264" s="206"/>
      <c r="N264" s="207"/>
      <c r="O264" s="207"/>
      <c r="P264" s="207"/>
      <c r="Q264" s="207"/>
      <c r="R264" s="207"/>
      <c r="S264" s="207"/>
      <c r="T264" s="208"/>
      <c r="U264" s="13"/>
      <c r="V264" s="13"/>
      <c r="W264" s="13"/>
      <c r="X264" s="13"/>
      <c r="Y264" s="13"/>
      <c r="Z264" s="13"/>
      <c r="AA264" s="13"/>
      <c r="AB264" s="13"/>
      <c r="AC264" s="13"/>
      <c r="AD264" s="13"/>
      <c r="AE264" s="13"/>
      <c r="AT264" s="202" t="s">
        <v>442</v>
      </c>
      <c r="AU264" s="202" t="s">
        <v>79</v>
      </c>
      <c r="AV264" s="13" t="s">
        <v>79</v>
      </c>
      <c r="AW264" s="13" t="s">
        <v>31</v>
      </c>
      <c r="AX264" s="13" t="s">
        <v>69</v>
      </c>
      <c r="AY264" s="202" t="s">
        <v>328</v>
      </c>
    </row>
    <row r="265" s="14" customFormat="1">
      <c r="A265" s="14"/>
      <c r="B265" s="209"/>
      <c r="C265" s="14"/>
      <c r="D265" s="195" t="s">
        <v>442</v>
      </c>
      <c r="E265" s="210" t="s">
        <v>3</v>
      </c>
      <c r="F265" s="211" t="s">
        <v>452</v>
      </c>
      <c r="G265" s="14"/>
      <c r="H265" s="212">
        <v>0.47999999999999998</v>
      </c>
      <c r="I265" s="213"/>
      <c r="J265" s="14"/>
      <c r="K265" s="14"/>
      <c r="L265" s="209"/>
      <c r="M265" s="214"/>
      <c r="N265" s="215"/>
      <c r="O265" s="215"/>
      <c r="P265" s="215"/>
      <c r="Q265" s="215"/>
      <c r="R265" s="215"/>
      <c r="S265" s="215"/>
      <c r="T265" s="216"/>
      <c r="U265" s="14"/>
      <c r="V265" s="14"/>
      <c r="W265" s="14"/>
      <c r="X265" s="14"/>
      <c r="Y265" s="14"/>
      <c r="Z265" s="14"/>
      <c r="AA265" s="14"/>
      <c r="AB265" s="14"/>
      <c r="AC265" s="14"/>
      <c r="AD265" s="14"/>
      <c r="AE265" s="14"/>
      <c r="AT265" s="210" t="s">
        <v>442</v>
      </c>
      <c r="AU265" s="210" t="s">
        <v>79</v>
      </c>
      <c r="AV265" s="14" t="s">
        <v>113</v>
      </c>
      <c r="AW265" s="14" t="s">
        <v>31</v>
      </c>
      <c r="AX265" s="14" t="s">
        <v>76</v>
      </c>
      <c r="AY265" s="210" t="s">
        <v>328</v>
      </c>
    </row>
    <row r="266" s="2" customFormat="1" ht="37.8" customHeight="1">
      <c r="A266" s="41"/>
      <c r="B266" s="176"/>
      <c r="C266" s="177" t="s">
        <v>125</v>
      </c>
      <c r="D266" s="177" t="s">
        <v>331</v>
      </c>
      <c r="E266" s="178" t="s">
        <v>8146</v>
      </c>
      <c r="F266" s="179" t="s">
        <v>8619</v>
      </c>
      <c r="G266" s="180" t="s">
        <v>585</v>
      </c>
      <c r="H266" s="181">
        <v>0.60699999999999998</v>
      </c>
      <c r="I266" s="182"/>
      <c r="J266" s="183">
        <f>ROUND(I266*H266,2)</f>
        <v>0</v>
      </c>
      <c r="K266" s="179" t="s">
        <v>335</v>
      </c>
      <c r="L266" s="42"/>
      <c r="M266" s="184" t="s">
        <v>3</v>
      </c>
      <c r="N266" s="185" t="s">
        <v>40</v>
      </c>
      <c r="O266" s="75"/>
      <c r="P266" s="186">
        <f>O266*H266</f>
        <v>0</v>
      </c>
      <c r="Q266" s="186">
        <v>0</v>
      </c>
      <c r="R266" s="186">
        <f>Q266*H266</f>
        <v>0</v>
      </c>
      <c r="S266" s="186">
        <v>0</v>
      </c>
      <c r="T266" s="187">
        <f>S266*H266</f>
        <v>0</v>
      </c>
      <c r="U266" s="41"/>
      <c r="V266" s="41"/>
      <c r="W266" s="41"/>
      <c r="X266" s="41"/>
      <c r="Y266" s="41"/>
      <c r="Z266" s="41"/>
      <c r="AA266" s="41"/>
      <c r="AB266" s="41"/>
      <c r="AC266" s="41"/>
      <c r="AD266" s="41"/>
      <c r="AE266" s="41"/>
      <c r="AR266" s="188" t="s">
        <v>113</v>
      </c>
      <c r="AT266" s="188" t="s">
        <v>331</v>
      </c>
      <c r="AU266" s="188" t="s">
        <v>79</v>
      </c>
      <c r="AY266" s="22" t="s">
        <v>328</v>
      </c>
      <c r="BE266" s="189">
        <f>IF(N266="základní",J266,0)</f>
        <v>0</v>
      </c>
      <c r="BF266" s="189">
        <f>IF(N266="snížená",J266,0)</f>
        <v>0</v>
      </c>
      <c r="BG266" s="189">
        <f>IF(N266="zákl. přenesená",J266,0)</f>
        <v>0</v>
      </c>
      <c r="BH266" s="189">
        <f>IF(N266="sníž. přenesená",J266,0)</f>
        <v>0</v>
      </c>
      <c r="BI266" s="189">
        <f>IF(N266="nulová",J266,0)</f>
        <v>0</v>
      </c>
      <c r="BJ266" s="22" t="s">
        <v>76</v>
      </c>
      <c r="BK266" s="189">
        <f>ROUND(I266*H266,2)</f>
        <v>0</v>
      </c>
      <c r="BL266" s="22" t="s">
        <v>113</v>
      </c>
      <c r="BM266" s="188" t="s">
        <v>922</v>
      </c>
    </row>
    <row r="267" s="2" customFormat="1">
      <c r="A267" s="41"/>
      <c r="B267" s="42"/>
      <c r="C267" s="41"/>
      <c r="D267" s="190" t="s">
        <v>338</v>
      </c>
      <c r="E267" s="41"/>
      <c r="F267" s="191" t="s">
        <v>8148</v>
      </c>
      <c r="G267" s="41"/>
      <c r="H267" s="41"/>
      <c r="I267" s="192"/>
      <c r="J267" s="41"/>
      <c r="K267" s="41"/>
      <c r="L267" s="42"/>
      <c r="M267" s="193"/>
      <c r="N267" s="194"/>
      <c r="O267" s="75"/>
      <c r="P267" s="75"/>
      <c r="Q267" s="75"/>
      <c r="R267" s="75"/>
      <c r="S267" s="75"/>
      <c r="T267" s="76"/>
      <c r="U267" s="41"/>
      <c r="V267" s="41"/>
      <c r="W267" s="41"/>
      <c r="X267" s="41"/>
      <c r="Y267" s="41"/>
      <c r="Z267" s="41"/>
      <c r="AA267" s="41"/>
      <c r="AB267" s="41"/>
      <c r="AC267" s="41"/>
      <c r="AD267" s="41"/>
      <c r="AE267" s="41"/>
      <c r="AT267" s="22" t="s">
        <v>338</v>
      </c>
      <c r="AU267" s="22" t="s">
        <v>79</v>
      </c>
    </row>
    <row r="268" s="12" customFormat="1" ht="22.8" customHeight="1">
      <c r="A268" s="12"/>
      <c r="B268" s="163"/>
      <c r="C268" s="12"/>
      <c r="D268" s="164" t="s">
        <v>68</v>
      </c>
      <c r="E268" s="174" t="s">
        <v>8653</v>
      </c>
      <c r="F268" s="174" t="s">
        <v>8654</v>
      </c>
      <c r="G268" s="12"/>
      <c r="H268" s="12"/>
      <c r="I268" s="166"/>
      <c r="J268" s="175">
        <f>BK268</f>
        <v>0</v>
      </c>
      <c r="K268" s="12"/>
      <c r="L268" s="163"/>
      <c r="M268" s="168"/>
      <c r="N268" s="169"/>
      <c r="O268" s="169"/>
      <c r="P268" s="170">
        <f>SUM(P269:P303)</f>
        <v>0</v>
      </c>
      <c r="Q268" s="169"/>
      <c r="R268" s="170">
        <f>SUM(R269:R303)</f>
        <v>0</v>
      </c>
      <c r="S268" s="169"/>
      <c r="T268" s="171">
        <f>SUM(T269:T303)</f>
        <v>0</v>
      </c>
      <c r="U268" s="12"/>
      <c r="V268" s="12"/>
      <c r="W268" s="12"/>
      <c r="X268" s="12"/>
      <c r="Y268" s="12"/>
      <c r="Z268" s="12"/>
      <c r="AA268" s="12"/>
      <c r="AB268" s="12"/>
      <c r="AC268" s="12"/>
      <c r="AD268" s="12"/>
      <c r="AE268" s="12"/>
      <c r="AR268" s="164" t="s">
        <v>76</v>
      </c>
      <c r="AT268" s="172" t="s">
        <v>68</v>
      </c>
      <c r="AU268" s="172" t="s">
        <v>76</v>
      </c>
      <c r="AY268" s="164" t="s">
        <v>328</v>
      </c>
      <c r="BK268" s="173">
        <f>SUM(BK269:BK303)</f>
        <v>0</v>
      </c>
    </row>
    <row r="269" s="2" customFormat="1" ht="21.75" customHeight="1">
      <c r="A269" s="41"/>
      <c r="B269" s="176"/>
      <c r="C269" s="177" t="s">
        <v>696</v>
      </c>
      <c r="D269" s="177" t="s">
        <v>331</v>
      </c>
      <c r="E269" s="178" t="s">
        <v>7915</v>
      </c>
      <c r="F269" s="179" t="s">
        <v>7916</v>
      </c>
      <c r="G269" s="180" t="s">
        <v>491</v>
      </c>
      <c r="H269" s="181">
        <v>5.5599999999999996</v>
      </c>
      <c r="I269" s="182"/>
      <c r="J269" s="183">
        <f>ROUND(I269*H269,2)</f>
        <v>0</v>
      </c>
      <c r="K269" s="179" t="s">
        <v>335</v>
      </c>
      <c r="L269" s="42"/>
      <c r="M269" s="184" t="s">
        <v>3</v>
      </c>
      <c r="N269" s="185" t="s">
        <v>40</v>
      </c>
      <c r="O269" s="75"/>
      <c r="P269" s="186">
        <f>O269*H269</f>
        <v>0</v>
      </c>
      <c r="Q269" s="186">
        <v>0</v>
      </c>
      <c r="R269" s="186">
        <f>Q269*H269</f>
        <v>0</v>
      </c>
      <c r="S269" s="186">
        <v>0</v>
      </c>
      <c r="T269" s="187">
        <f>S269*H269</f>
        <v>0</v>
      </c>
      <c r="U269" s="41"/>
      <c r="V269" s="41"/>
      <c r="W269" s="41"/>
      <c r="X269" s="41"/>
      <c r="Y269" s="41"/>
      <c r="Z269" s="41"/>
      <c r="AA269" s="41"/>
      <c r="AB269" s="41"/>
      <c r="AC269" s="41"/>
      <c r="AD269" s="41"/>
      <c r="AE269" s="41"/>
      <c r="AR269" s="188" t="s">
        <v>113</v>
      </c>
      <c r="AT269" s="188" t="s">
        <v>331</v>
      </c>
      <c r="AU269" s="188" t="s">
        <v>79</v>
      </c>
      <c r="AY269" s="22" t="s">
        <v>328</v>
      </c>
      <c r="BE269" s="189">
        <f>IF(N269="základní",J269,0)</f>
        <v>0</v>
      </c>
      <c r="BF269" s="189">
        <f>IF(N269="snížená",J269,0)</f>
        <v>0</v>
      </c>
      <c r="BG269" s="189">
        <f>IF(N269="zákl. přenesená",J269,0)</f>
        <v>0</v>
      </c>
      <c r="BH269" s="189">
        <f>IF(N269="sníž. přenesená",J269,0)</f>
        <v>0</v>
      </c>
      <c r="BI269" s="189">
        <f>IF(N269="nulová",J269,0)</f>
        <v>0</v>
      </c>
      <c r="BJ269" s="22" t="s">
        <v>76</v>
      </c>
      <c r="BK269" s="189">
        <f>ROUND(I269*H269,2)</f>
        <v>0</v>
      </c>
      <c r="BL269" s="22" t="s">
        <v>113</v>
      </c>
      <c r="BM269" s="188" t="s">
        <v>939</v>
      </c>
    </row>
    <row r="270" s="2" customFormat="1">
      <c r="A270" s="41"/>
      <c r="B270" s="42"/>
      <c r="C270" s="41"/>
      <c r="D270" s="190" t="s">
        <v>338</v>
      </c>
      <c r="E270" s="41"/>
      <c r="F270" s="191" t="s">
        <v>7917</v>
      </c>
      <c r="G270" s="41"/>
      <c r="H270" s="41"/>
      <c r="I270" s="192"/>
      <c r="J270" s="41"/>
      <c r="K270" s="41"/>
      <c r="L270" s="42"/>
      <c r="M270" s="193"/>
      <c r="N270" s="194"/>
      <c r="O270" s="75"/>
      <c r="P270" s="75"/>
      <c r="Q270" s="75"/>
      <c r="R270" s="75"/>
      <c r="S270" s="75"/>
      <c r="T270" s="76"/>
      <c r="U270" s="41"/>
      <c r="V270" s="41"/>
      <c r="W270" s="41"/>
      <c r="X270" s="41"/>
      <c r="Y270" s="41"/>
      <c r="Z270" s="41"/>
      <c r="AA270" s="41"/>
      <c r="AB270" s="41"/>
      <c r="AC270" s="41"/>
      <c r="AD270" s="41"/>
      <c r="AE270" s="41"/>
      <c r="AT270" s="22" t="s">
        <v>338</v>
      </c>
      <c r="AU270" s="22" t="s">
        <v>79</v>
      </c>
    </row>
    <row r="271" s="15" customFormat="1">
      <c r="A271" s="15"/>
      <c r="B271" s="217"/>
      <c r="C271" s="15"/>
      <c r="D271" s="195" t="s">
        <v>442</v>
      </c>
      <c r="E271" s="218" t="s">
        <v>3</v>
      </c>
      <c r="F271" s="219" t="s">
        <v>8646</v>
      </c>
      <c r="G271" s="15"/>
      <c r="H271" s="218" t="s">
        <v>3</v>
      </c>
      <c r="I271" s="220"/>
      <c r="J271" s="15"/>
      <c r="K271" s="15"/>
      <c r="L271" s="217"/>
      <c r="M271" s="221"/>
      <c r="N271" s="222"/>
      <c r="O271" s="222"/>
      <c r="P271" s="222"/>
      <c r="Q271" s="222"/>
      <c r="R271" s="222"/>
      <c r="S271" s="222"/>
      <c r="T271" s="223"/>
      <c r="U271" s="15"/>
      <c r="V271" s="15"/>
      <c r="W271" s="15"/>
      <c r="X271" s="15"/>
      <c r="Y271" s="15"/>
      <c r="Z271" s="15"/>
      <c r="AA271" s="15"/>
      <c r="AB271" s="15"/>
      <c r="AC271" s="15"/>
      <c r="AD271" s="15"/>
      <c r="AE271" s="15"/>
      <c r="AT271" s="218" t="s">
        <v>442</v>
      </c>
      <c r="AU271" s="218" t="s">
        <v>79</v>
      </c>
      <c r="AV271" s="15" t="s">
        <v>76</v>
      </c>
      <c r="AW271" s="15" t="s">
        <v>31</v>
      </c>
      <c r="AX271" s="15" t="s">
        <v>69</v>
      </c>
      <c r="AY271" s="218" t="s">
        <v>328</v>
      </c>
    </row>
    <row r="272" s="13" customFormat="1">
      <c r="A272" s="13"/>
      <c r="B272" s="201"/>
      <c r="C272" s="13"/>
      <c r="D272" s="195" t="s">
        <v>442</v>
      </c>
      <c r="E272" s="202" t="s">
        <v>3</v>
      </c>
      <c r="F272" s="203" t="s">
        <v>9685</v>
      </c>
      <c r="G272" s="13"/>
      <c r="H272" s="204">
        <v>4.2000000000000002</v>
      </c>
      <c r="I272" s="205"/>
      <c r="J272" s="13"/>
      <c r="K272" s="13"/>
      <c r="L272" s="201"/>
      <c r="M272" s="206"/>
      <c r="N272" s="207"/>
      <c r="O272" s="207"/>
      <c r="P272" s="207"/>
      <c r="Q272" s="207"/>
      <c r="R272" s="207"/>
      <c r="S272" s="207"/>
      <c r="T272" s="208"/>
      <c r="U272" s="13"/>
      <c r="V272" s="13"/>
      <c r="W272" s="13"/>
      <c r="X272" s="13"/>
      <c r="Y272" s="13"/>
      <c r="Z272" s="13"/>
      <c r="AA272" s="13"/>
      <c r="AB272" s="13"/>
      <c r="AC272" s="13"/>
      <c r="AD272" s="13"/>
      <c r="AE272" s="13"/>
      <c r="AT272" s="202" t="s">
        <v>442</v>
      </c>
      <c r="AU272" s="202" t="s">
        <v>79</v>
      </c>
      <c r="AV272" s="13" t="s">
        <v>79</v>
      </c>
      <c r="AW272" s="13" t="s">
        <v>31</v>
      </c>
      <c r="AX272" s="13" t="s">
        <v>69</v>
      </c>
      <c r="AY272" s="202" t="s">
        <v>328</v>
      </c>
    </row>
    <row r="273" s="15" customFormat="1">
      <c r="A273" s="15"/>
      <c r="B273" s="217"/>
      <c r="C273" s="15"/>
      <c r="D273" s="195" t="s">
        <v>442</v>
      </c>
      <c r="E273" s="218" t="s">
        <v>3</v>
      </c>
      <c r="F273" s="219" t="s">
        <v>8648</v>
      </c>
      <c r="G273" s="15"/>
      <c r="H273" s="218" t="s">
        <v>3</v>
      </c>
      <c r="I273" s="220"/>
      <c r="J273" s="15"/>
      <c r="K273" s="15"/>
      <c r="L273" s="217"/>
      <c r="M273" s="221"/>
      <c r="N273" s="222"/>
      <c r="O273" s="222"/>
      <c r="P273" s="222"/>
      <c r="Q273" s="222"/>
      <c r="R273" s="222"/>
      <c r="S273" s="222"/>
      <c r="T273" s="223"/>
      <c r="U273" s="15"/>
      <c r="V273" s="15"/>
      <c r="W273" s="15"/>
      <c r="X273" s="15"/>
      <c r="Y273" s="15"/>
      <c r="Z273" s="15"/>
      <c r="AA273" s="15"/>
      <c r="AB273" s="15"/>
      <c r="AC273" s="15"/>
      <c r="AD273" s="15"/>
      <c r="AE273" s="15"/>
      <c r="AT273" s="218" t="s">
        <v>442</v>
      </c>
      <c r="AU273" s="218" t="s">
        <v>79</v>
      </c>
      <c r="AV273" s="15" t="s">
        <v>76</v>
      </c>
      <c r="AW273" s="15" t="s">
        <v>31</v>
      </c>
      <c r="AX273" s="15" t="s">
        <v>69</v>
      </c>
      <c r="AY273" s="218" t="s">
        <v>328</v>
      </c>
    </row>
    <row r="274" s="13" customFormat="1">
      <c r="A274" s="13"/>
      <c r="B274" s="201"/>
      <c r="C274" s="13"/>
      <c r="D274" s="195" t="s">
        <v>442</v>
      </c>
      <c r="E274" s="202" t="s">
        <v>3</v>
      </c>
      <c r="F274" s="203" t="s">
        <v>9686</v>
      </c>
      <c r="G274" s="13"/>
      <c r="H274" s="204">
        <v>1.3600000000000001</v>
      </c>
      <c r="I274" s="205"/>
      <c r="J274" s="13"/>
      <c r="K274" s="13"/>
      <c r="L274" s="201"/>
      <c r="M274" s="206"/>
      <c r="N274" s="207"/>
      <c r="O274" s="207"/>
      <c r="P274" s="207"/>
      <c r="Q274" s="207"/>
      <c r="R274" s="207"/>
      <c r="S274" s="207"/>
      <c r="T274" s="208"/>
      <c r="U274" s="13"/>
      <c r="V274" s="13"/>
      <c r="W274" s="13"/>
      <c r="X274" s="13"/>
      <c r="Y274" s="13"/>
      <c r="Z274" s="13"/>
      <c r="AA274" s="13"/>
      <c r="AB274" s="13"/>
      <c r="AC274" s="13"/>
      <c r="AD274" s="13"/>
      <c r="AE274" s="13"/>
      <c r="AT274" s="202" t="s">
        <v>442</v>
      </c>
      <c r="AU274" s="202" t="s">
        <v>79</v>
      </c>
      <c r="AV274" s="13" t="s">
        <v>79</v>
      </c>
      <c r="AW274" s="13" t="s">
        <v>31</v>
      </c>
      <c r="AX274" s="13" t="s">
        <v>69</v>
      </c>
      <c r="AY274" s="202" t="s">
        <v>328</v>
      </c>
    </row>
    <row r="275" s="14" customFormat="1">
      <c r="A275" s="14"/>
      <c r="B275" s="209"/>
      <c r="C275" s="14"/>
      <c r="D275" s="195" t="s">
        <v>442</v>
      </c>
      <c r="E275" s="210" t="s">
        <v>3</v>
      </c>
      <c r="F275" s="211" t="s">
        <v>452</v>
      </c>
      <c r="G275" s="14"/>
      <c r="H275" s="212">
        <v>5.5600000000000005</v>
      </c>
      <c r="I275" s="213"/>
      <c r="J275" s="14"/>
      <c r="K275" s="14"/>
      <c r="L275" s="209"/>
      <c r="M275" s="214"/>
      <c r="N275" s="215"/>
      <c r="O275" s="215"/>
      <c r="P275" s="215"/>
      <c r="Q275" s="215"/>
      <c r="R275" s="215"/>
      <c r="S275" s="215"/>
      <c r="T275" s="216"/>
      <c r="U275" s="14"/>
      <c r="V275" s="14"/>
      <c r="W275" s="14"/>
      <c r="X275" s="14"/>
      <c r="Y275" s="14"/>
      <c r="Z275" s="14"/>
      <c r="AA275" s="14"/>
      <c r="AB275" s="14"/>
      <c r="AC275" s="14"/>
      <c r="AD275" s="14"/>
      <c r="AE275" s="14"/>
      <c r="AT275" s="210" t="s">
        <v>442</v>
      </c>
      <c r="AU275" s="210" t="s">
        <v>79</v>
      </c>
      <c r="AV275" s="14" t="s">
        <v>113</v>
      </c>
      <c r="AW275" s="14" t="s">
        <v>31</v>
      </c>
      <c r="AX275" s="14" t="s">
        <v>76</v>
      </c>
      <c r="AY275" s="210" t="s">
        <v>328</v>
      </c>
    </row>
    <row r="276" s="2" customFormat="1" ht="37.8" customHeight="1">
      <c r="A276" s="41"/>
      <c r="B276" s="176"/>
      <c r="C276" s="177" t="s">
        <v>703</v>
      </c>
      <c r="D276" s="177" t="s">
        <v>331</v>
      </c>
      <c r="E276" s="178" t="s">
        <v>7922</v>
      </c>
      <c r="F276" s="179" t="s">
        <v>7923</v>
      </c>
      <c r="G276" s="180" t="s">
        <v>491</v>
      </c>
      <c r="H276" s="181">
        <v>5.5599999999999996</v>
      </c>
      <c r="I276" s="182"/>
      <c r="J276" s="183">
        <f>ROUND(I276*H276,2)</f>
        <v>0</v>
      </c>
      <c r="K276" s="179" t="s">
        <v>335</v>
      </c>
      <c r="L276" s="42"/>
      <c r="M276" s="184" t="s">
        <v>3</v>
      </c>
      <c r="N276" s="185" t="s">
        <v>40</v>
      </c>
      <c r="O276" s="75"/>
      <c r="P276" s="186">
        <f>O276*H276</f>
        <v>0</v>
      </c>
      <c r="Q276" s="186">
        <v>0</v>
      </c>
      <c r="R276" s="186">
        <f>Q276*H276</f>
        <v>0</v>
      </c>
      <c r="S276" s="186">
        <v>0</v>
      </c>
      <c r="T276" s="187">
        <f>S276*H276</f>
        <v>0</v>
      </c>
      <c r="U276" s="41"/>
      <c r="V276" s="41"/>
      <c r="W276" s="41"/>
      <c r="X276" s="41"/>
      <c r="Y276" s="41"/>
      <c r="Z276" s="41"/>
      <c r="AA276" s="41"/>
      <c r="AB276" s="41"/>
      <c r="AC276" s="41"/>
      <c r="AD276" s="41"/>
      <c r="AE276" s="41"/>
      <c r="AR276" s="188" t="s">
        <v>113</v>
      </c>
      <c r="AT276" s="188" t="s">
        <v>331</v>
      </c>
      <c r="AU276" s="188" t="s">
        <v>79</v>
      </c>
      <c r="AY276" s="22" t="s">
        <v>328</v>
      </c>
      <c r="BE276" s="189">
        <f>IF(N276="základní",J276,0)</f>
        <v>0</v>
      </c>
      <c r="BF276" s="189">
        <f>IF(N276="snížená",J276,0)</f>
        <v>0</v>
      </c>
      <c r="BG276" s="189">
        <f>IF(N276="zákl. přenesená",J276,0)</f>
        <v>0</v>
      </c>
      <c r="BH276" s="189">
        <f>IF(N276="sníž. přenesená",J276,0)</f>
        <v>0</v>
      </c>
      <c r="BI276" s="189">
        <f>IF(N276="nulová",J276,0)</f>
        <v>0</v>
      </c>
      <c r="BJ276" s="22" t="s">
        <v>76</v>
      </c>
      <c r="BK276" s="189">
        <f>ROUND(I276*H276,2)</f>
        <v>0</v>
      </c>
      <c r="BL276" s="22" t="s">
        <v>113</v>
      </c>
      <c r="BM276" s="188" t="s">
        <v>1539</v>
      </c>
    </row>
    <row r="277" s="2" customFormat="1">
      <c r="A277" s="41"/>
      <c r="B277" s="42"/>
      <c r="C277" s="41"/>
      <c r="D277" s="190" t="s">
        <v>338</v>
      </c>
      <c r="E277" s="41"/>
      <c r="F277" s="191" t="s">
        <v>7924</v>
      </c>
      <c r="G277" s="41"/>
      <c r="H277" s="41"/>
      <c r="I277" s="192"/>
      <c r="J277" s="41"/>
      <c r="K277" s="41"/>
      <c r="L277" s="42"/>
      <c r="M277" s="193"/>
      <c r="N277" s="194"/>
      <c r="O277" s="75"/>
      <c r="P277" s="75"/>
      <c r="Q277" s="75"/>
      <c r="R277" s="75"/>
      <c r="S277" s="75"/>
      <c r="T277" s="76"/>
      <c r="U277" s="41"/>
      <c r="V277" s="41"/>
      <c r="W277" s="41"/>
      <c r="X277" s="41"/>
      <c r="Y277" s="41"/>
      <c r="Z277" s="41"/>
      <c r="AA277" s="41"/>
      <c r="AB277" s="41"/>
      <c r="AC277" s="41"/>
      <c r="AD277" s="41"/>
      <c r="AE277" s="41"/>
      <c r="AT277" s="22" t="s">
        <v>338</v>
      </c>
      <c r="AU277" s="22" t="s">
        <v>79</v>
      </c>
    </row>
    <row r="278" s="2" customFormat="1" ht="16.5" customHeight="1">
      <c r="A278" s="41"/>
      <c r="B278" s="176"/>
      <c r="C278" s="224" t="s">
        <v>710</v>
      </c>
      <c r="D278" s="224" t="s">
        <v>539</v>
      </c>
      <c r="E278" s="225" t="s">
        <v>7925</v>
      </c>
      <c r="F278" s="226" t="s">
        <v>7926</v>
      </c>
      <c r="G278" s="227" t="s">
        <v>491</v>
      </c>
      <c r="H278" s="228">
        <v>5.5599999999999996</v>
      </c>
      <c r="I278" s="229"/>
      <c r="J278" s="230">
        <f>ROUND(I278*H278,2)</f>
        <v>0</v>
      </c>
      <c r="K278" s="226" t="s">
        <v>335</v>
      </c>
      <c r="L278" s="231"/>
      <c r="M278" s="232" t="s">
        <v>3</v>
      </c>
      <c r="N278" s="233" t="s">
        <v>40</v>
      </c>
      <c r="O278" s="75"/>
      <c r="P278" s="186">
        <f>O278*H278</f>
        <v>0</v>
      </c>
      <c r="Q278" s="186">
        <v>0</v>
      </c>
      <c r="R278" s="186">
        <f>Q278*H278</f>
        <v>0</v>
      </c>
      <c r="S278" s="186">
        <v>0</v>
      </c>
      <c r="T278" s="187">
        <f>S278*H278</f>
        <v>0</v>
      </c>
      <c r="U278" s="41"/>
      <c r="V278" s="41"/>
      <c r="W278" s="41"/>
      <c r="X278" s="41"/>
      <c r="Y278" s="41"/>
      <c r="Z278" s="41"/>
      <c r="AA278" s="41"/>
      <c r="AB278" s="41"/>
      <c r="AC278" s="41"/>
      <c r="AD278" s="41"/>
      <c r="AE278" s="41"/>
      <c r="AR278" s="188" t="s">
        <v>171</v>
      </c>
      <c r="AT278" s="188" t="s">
        <v>539</v>
      </c>
      <c r="AU278" s="188" t="s">
        <v>79</v>
      </c>
      <c r="AY278" s="22" t="s">
        <v>328</v>
      </c>
      <c r="BE278" s="189">
        <f>IF(N278="základní",J278,0)</f>
        <v>0</v>
      </c>
      <c r="BF278" s="189">
        <f>IF(N278="snížená",J278,0)</f>
        <v>0</v>
      </c>
      <c r="BG278" s="189">
        <f>IF(N278="zákl. přenesená",J278,0)</f>
        <v>0</v>
      </c>
      <c r="BH278" s="189">
        <f>IF(N278="sníž. přenesená",J278,0)</f>
        <v>0</v>
      </c>
      <c r="BI278" s="189">
        <f>IF(N278="nulová",J278,0)</f>
        <v>0</v>
      </c>
      <c r="BJ278" s="22" t="s">
        <v>76</v>
      </c>
      <c r="BK278" s="189">
        <f>ROUND(I278*H278,2)</f>
        <v>0</v>
      </c>
      <c r="BL278" s="22" t="s">
        <v>113</v>
      </c>
      <c r="BM278" s="188" t="s">
        <v>1332</v>
      </c>
    </row>
    <row r="279" s="2" customFormat="1" ht="24.15" customHeight="1">
      <c r="A279" s="41"/>
      <c r="B279" s="176"/>
      <c r="C279" s="177" t="s">
        <v>713</v>
      </c>
      <c r="D279" s="177" t="s">
        <v>331</v>
      </c>
      <c r="E279" s="178" t="s">
        <v>8601</v>
      </c>
      <c r="F279" s="179" t="s">
        <v>8602</v>
      </c>
      <c r="G279" s="180" t="s">
        <v>439</v>
      </c>
      <c r="H279" s="181">
        <v>17</v>
      </c>
      <c r="I279" s="182"/>
      <c r="J279" s="183">
        <f>ROUND(I279*H279,2)</f>
        <v>0</v>
      </c>
      <c r="K279" s="179" t="s">
        <v>335</v>
      </c>
      <c r="L279" s="42"/>
      <c r="M279" s="184" t="s">
        <v>3</v>
      </c>
      <c r="N279" s="185" t="s">
        <v>40</v>
      </c>
      <c r="O279" s="75"/>
      <c r="P279" s="186">
        <f>O279*H279</f>
        <v>0</v>
      </c>
      <c r="Q279" s="186">
        <v>0</v>
      </c>
      <c r="R279" s="186">
        <f>Q279*H279</f>
        <v>0</v>
      </c>
      <c r="S279" s="186">
        <v>0</v>
      </c>
      <c r="T279" s="187">
        <f>S279*H279</f>
        <v>0</v>
      </c>
      <c r="U279" s="41"/>
      <c r="V279" s="41"/>
      <c r="W279" s="41"/>
      <c r="X279" s="41"/>
      <c r="Y279" s="41"/>
      <c r="Z279" s="41"/>
      <c r="AA279" s="41"/>
      <c r="AB279" s="41"/>
      <c r="AC279" s="41"/>
      <c r="AD279" s="41"/>
      <c r="AE279" s="41"/>
      <c r="AR279" s="188" t="s">
        <v>113</v>
      </c>
      <c r="AT279" s="188" t="s">
        <v>331</v>
      </c>
      <c r="AU279" s="188" t="s">
        <v>79</v>
      </c>
      <c r="AY279" s="22" t="s">
        <v>328</v>
      </c>
      <c r="BE279" s="189">
        <f>IF(N279="základní",J279,0)</f>
        <v>0</v>
      </c>
      <c r="BF279" s="189">
        <f>IF(N279="snížená",J279,0)</f>
        <v>0</v>
      </c>
      <c r="BG279" s="189">
        <f>IF(N279="zákl. přenesená",J279,0)</f>
        <v>0</v>
      </c>
      <c r="BH279" s="189">
        <f>IF(N279="sníž. přenesená",J279,0)</f>
        <v>0</v>
      </c>
      <c r="BI279" s="189">
        <f>IF(N279="nulová",J279,0)</f>
        <v>0</v>
      </c>
      <c r="BJ279" s="22" t="s">
        <v>76</v>
      </c>
      <c r="BK279" s="189">
        <f>ROUND(I279*H279,2)</f>
        <v>0</v>
      </c>
      <c r="BL279" s="22" t="s">
        <v>113</v>
      </c>
      <c r="BM279" s="188" t="s">
        <v>1335</v>
      </c>
    </row>
    <row r="280" s="2" customFormat="1">
      <c r="A280" s="41"/>
      <c r="B280" s="42"/>
      <c r="C280" s="41"/>
      <c r="D280" s="190" t="s">
        <v>338</v>
      </c>
      <c r="E280" s="41"/>
      <c r="F280" s="191" t="s">
        <v>8603</v>
      </c>
      <c r="G280" s="41"/>
      <c r="H280" s="41"/>
      <c r="I280" s="192"/>
      <c r="J280" s="41"/>
      <c r="K280" s="41"/>
      <c r="L280" s="42"/>
      <c r="M280" s="193"/>
      <c r="N280" s="194"/>
      <c r="O280" s="75"/>
      <c r="P280" s="75"/>
      <c r="Q280" s="75"/>
      <c r="R280" s="75"/>
      <c r="S280" s="75"/>
      <c r="T280" s="76"/>
      <c r="U280" s="41"/>
      <c r="V280" s="41"/>
      <c r="W280" s="41"/>
      <c r="X280" s="41"/>
      <c r="Y280" s="41"/>
      <c r="Z280" s="41"/>
      <c r="AA280" s="41"/>
      <c r="AB280" s="41"/>
      <c r="AC280" s="41"/>
      <c r="AD280" s="41"/>
      <c r="AE280" s="41"/>
      <c r="AT280" s="22" t="s">
        <v>338</v>
      </c>
      <c r="AU280" s="22" t="s">
        <v>79</v>
      </c>
    </row>
    <row r="281" s="2" customFormat="1" ht="24.15" customHeight="1">
      <c r="A281" s="41"/>
      <c r="B281" s="176"/>
      <c r="C281" s="177" t="s">
        <v>718</v>
      </c>
      <c r="D281" s="177" t="s">
        <v>331</v>
      </c>
      <c r="E281" s="178" t="s">
        <v>8605</v>
      </c>
      <c r="F281" s="179" t="s">
        <v>8606</v>
      </c>
      <c r="G281" s="180" t="s">
        <v>8607</v>
      </c>
      <c r="H281" s="181">
        <v>0.34000000000000002</v>
      </c>
      <c r="I281" s="182"/>
      <c r="J281" s="183">
        <f>ROUND(I281*H281,2)</f>
        <v>0</v>
      </c>
      <c r="K281" s="179" t="s">
        <v>335</v>
      </c>
      <c r="L281" s="42"/>
      <c r="M281" s="184" t="s">
        <v>3</v>
      </c>
      <c r="N281" s="185" t="s">
        <v>40</v>
      </c>
      <c r="O281" s="75"/>
      <c r="P281" s="186">
        <f>O281*H281</f>
        <v>0</v>
      </c>
      <c r="Q281" s="186">
        <v>0</v>
      </c>
      <c r="R281" s="186">
        <f>Q281*H281</f>
        <v>0</v>
      </c>
      <c r="S281" s="186">
        <v>0</v>
      </c>
      <c r="T281" s="187">
        <f>S281*H281</f>
        <v>0</v>
      </c>
      <c r="U281" s="41"/>
      <c r="V281" s="41"/>
      <c r="W281" s="41"/>
      <c r="X281" s="41"/>
      <c r="Y281" s="41"/>
      <c r="Z281" s="41"/>
      <c r="AA281" s="41"/>
      <c r="AB281" s="41"/>
      <c r="AC281" s="41"/>
      <c r="AD281" s="41"/>
      <c r="AE281" s="41"/>
      <c r="AR281" s="188" t="s">
        <v>113</v>
      </c>
      <c r="AT281" s="188" t="s">
        <v>331</v>
      </c>
      <c r="AU281" s="188" t="s">
        <v>79</v>
      </c>
      <c r="AY281" s="22" t="s">
        <v>328</v>
      </c>
      <c r="BE281" s="189">
        <f>IF(N281="základní",J281,0)</f>
        <v>0</v>
      </c>
      <c r="BF281" s="189">
        <f>IF(N281="snížená",J281,0)</f>
        <v>0</v>
      </c>
      <c r="BG281" s="189">
        <f>IF(N281="zákl. přenesená",J281,0)</f>
        <v>0</v>
      </c>
      <c r="BH281" s="189">
        <f>IF(N281="sníž. přenesená",J281,0)</f>
        <v>0</v>
      </c>
      <c r="BI281" s="189">
        <f>IF(N281="nulová",J281,0)</f>
        <v>0</v>
      </c>
      <c r="BJ281" s="22" t="s">
        <v>76</v>
      </c>
      <c r="BK281" s="189">
        <f>ROUND(I281*H281,2)</f>
        <v>0</v>
      </c>
      <c r="BL281" s="22" t="s">
        <v>113</v>
      </c>
      <c r="BM281" s="188" t="s">
        <v>1338</v>
      </c>
    </row>
    <row r="282" s="2" customFormat="1">
      <c r="A282" s="41"/>
      <c r="B282" s="42"/>
      <c r="C282" s="41"/>
      <c r="D282" s="190" t="s">
        <v>338</v>
      </c>
      <c r="E282" s="41"/>
      <c r="F282" s="191" t="s">
        <v>8608</v>
      </c>
      <c r="G282" s="41"/>
      <c r="H282" s="41"/>
      <c r="I282" s="192"/>
      <c r="J282" s="41"/>
      <c r="K282" s="41"/>
      <c r="L282" s="42"/>
      <c r="M282" s="193"/>
      <c r="N282" s="194"/>
      <c r="O282" s="75"/>
      <c r="P282" s="75"/>
      <c r="Q282" s="75"/>
      <c r="R282" s="75"/>
      <c r="S282" s="75"/>
      <c r="T282" s="76"/>
      <c r="U282" s="41"/>
      <c r="V282" s="41"/>
      <c r="W282" s="41"/>
      <c r="X282" s="41"/>
      <c r="Y282" s="41"/>
      <c r="Z282" s="41"/>
      <c r="AA282" s="41"/>
      <c r="AB282" s="41"/>
      <c r="AC282" s="41"/>
      <c r="AD282" s="41"/>
      <c r="AE282" s="41"/>
      <c r="AT282" s="22" t="s">
        <v>338</v>
      </c>
      <c r="AU282" s="22" t="s">
        <v>79</v>
      </c>
    </row>
    <row r="283" s="15" customFormat="1">
      <c r="A283" s="15"/>
      <c r="B283" s="217"/>
      <c r="C283" s="15"/>
      <c r="D283" s="195" t="s">
        <v>442</v>
      </c>
      <c r="E283" s="218" t="s">
        <v>3</v>
      </c>
      <c r="F283" s="219" t="s">
        <v>8188</v>
      </c>
      <c r="G283" s="15"/>
      <c r="H283" s="218" t="s">
        <v>3</v>
      </c>
      <c r="I283" s="220"/>
      <c r="J283" s="15"/>
      <c r="K283" s="15"/>
      <c r="L283" s="217"/>
      <c r="M283" s="221"/>
      <c r="N283" s="222"/>
      <c r="O283" s="222"/>
      <c r="P283" s="222"/>
      <c r="Q283" s="222"/>
      <c r="R283" s="222"/>
      <c r="S283" s="222"/>
      <c r="T283" s="223"/>
      <c r="U283" s="15"/>
      <c r="V283" s="15"/>
      <c r="W283" s="15"/>
      <c r="X283" s="15"/>
      <c r="Y283" s="15"/>
      <c r="Z283" s="15"/>
      <c r="AA283" s="15"/>
      <c r="AB283" s="15"/>
      <c r="AC283" s="15"/>
      <c r="AD283" s="15"/>
      <c r="AE283" s="15"/>
      <c r="AT283" s="218" t="s">
        <v>442</v>
      </c>
      <c r="AU283" s="218" t="s">
        <v>79</v>
      </c>
      <c r="AV283" s="15" t="s">
        <v>76</v>
      </c>
      <c r="AW283" s="15" t="s">
        <v>31</v>
      </c>
      <c r="AX283" s="15" t="s">
        <v>69</v>
      </c>
      <c r="AY283" s="218" t="s">
        <v>328</v>
      </c>
    </row>
    <row r="284" s="13" customFormat="1">
      <c r="A284" s="13"/>
      <c r="B284" s="201"/>
      <c r="C284" s="13"/>
      <c r="D284" s="195" t="s">
        <v>442</v>
      </c>
      <c r="E284" s="202" t="s">
        <v>3</v>
      </c>
      <c r="F284" s="203" t="s">
        <v>9678</v>
      </c>
      <c r="G284" s="13"/>
      <c r="H284" s="204">
        <v>0.34000000000000002</v>
      </c>
      <c r="I284" s="205"/>
      <c r="J284" s="13"/>
      <c r="K284" s="13"/>
      <c r="L284" s="201"/>
      <c r="M284" s="206"/>
      <c r="N284" s="207"/>
      <c r="O284" s="207"/>
      <c r="P284" s="207"/>
      <c r="Q284" s="207"/>
      <c r="R284" s="207"/>
      <c r="S284" s="207"/>
      <c r="T284" s="208"/>
      <c r="U284" s="13"/>
      <c r="V284" s="13"/>
      <c r="W284" s="13"/>
      <c r="X284" s="13"/>
      <c r="Y284" s="13"/>
      <c r="Z284" s="13"/>
      <c r="AA284" s="13"/>
      <c r="AB284" s="13"/>
      <c r="AC284" s="13"/>
      <c r="AD284" s="13"/>
      <c r="AE284" s="13"/>
      <c r="AT284" s="202" t="s">
        <v>442</v>
      </c>
      <c r="AU284" s="202" t="s">
        <v>79</v>
      </c>
      <c r="AV284" s="13" t="s">
        <v>79</v>
      </c>
      <c r="AW284" s="13" t="s">
        <v>31</v>
      </c>
      <c r="AX284" s="13" t="s">
        <v>69</v>
      </c>
      <c r="AY284" s="202" t="s">
        <v>328</v>
      </c>
    </row>
    <row r="285" s="14" customFormat="1">
      <c r="A285" s="14"/>
      <c r="B285" s="209"/>
      <c r="C285" s="14"/>
      <c r="D285" s="195" t="s">
        <v>442</v>
      </c>
      <c r="E285" s="210" t="s">
        <v>3</v>
      </c>
      <c r="F285" s="211" t="s">
        <v>452</v>
      </c>
      <c r="G285" s="14"/>
      <c r="H285" s="212">
        <v>0.34000000000000002</v>
      </c>
      <c r="I285" s="213"/>
      <c r="J285" s="14"/>
      <c r="K285" s="14"/>
      <c r="L285" s="209"/>
      <c r="M285" s="214"/>
      <c r="N285" s="215"/>
      <c r="O285" s="215"/>
      <c r="P285" s="215"/>
      <c r="Q285" s="215"/>
      <c r="R285" s="215"/>
      <c r="S285" s="215"/>
      <c r="T285" s="216"/>
      <c r="U285" s="14"/>
      <c r="V285" s="14"/>
      <c r="W285" s="14"/>
      <c r="X285" s="14"/>
      <c r="Y285" s="14"/>
      <c r="Z285" s="14"/>
      <c r="AA285" s="14"/>
      <c r="AB285" s="14"/>
      <c r="AC285" s="14"/>
      <c r="AD285" s="14"/>
      <c r="AE285" s="14"/>
      <c r="AT285" s="210" t="s">
        <v>442</v>
      </c>
      <c r="AU285" s="210" t="s">
        <v>79</v>
      </c>
      <c r="AV285" s="14" t="s">
        <v>113</v>
      </c>
      <c r="AW285" s="14" t="s">
        <v>31</v>
      </c>
      <c r="AX285" s="14" t="s">
        <v>76</v>
      </c>
      <c r="AY285" s="210" t="s">
        <v>328</v>
      </c>
    </row>
    <row r="286" s="2" customFormat="1" ht="24.15" customHeight="1">
      <c r="A286" s="41"/>
      <c r="B286" s="176"/>
      <c r="C286" s="177" t="s">
        <v>148</v>
      </c>
      <c r="D286" s="177" t="s">
        <v>331</v>
      </c>
      <c r="E286" s="178" t="s">
        <v>8610</v>
      </c>
      <c r="F286" s="179" t="s">
        <v>8611</v>
      </c>
      <c r="G286" s="180" t="s">
        <v>585</v>
      </c>
      <c r="H286" s="181">
        <v>0.001</v>
      </c>
      <c r="I286" s="182"/>
      <c r="J286" s="183">
        <f>ROUND(I286*H286,2)</f>
        <v>0</v>
      </c>
      <c r="K286" s="179" t="s">
        <v>335</v>
      </c>
      <c r="L286" s="42"/>
      <c r="M286" s="184" t="s">
        <v>3</v>
      </c>
      <c r="N286" s="185" t="s">
        <v>40</v>
      </c>
      <c r="O286" s="75"/>
      <c r="P286" s="186">
        <f>O286*H286</f>
        <v>0</v>
      </c>
      <c r="Q286" s="186">
        <v>0</v>
      </c>
      <c r="R286" s="186">
        <f>Q286*H286</f>
        <v>0</v>
      </c>
      <c r="S286" s="186">
        <v>0</v>
      </c>
      <c r="T286" s="187">
        <f>S286*H286</f>
        <v>0</v>
      </c>
      <c r="U286" s="41"/>
      <c r="V286" s="41"/>
      <c r="W286" s="41"/>
      <c r="X286" s="41"/>
      <c r="Y286" s="41"/>
      <c r="Z286" s="41"/>
      <c r="AA286" s="41"/>
      <c r="AB286" s="41"/>
      <c r="AC286" s="41"/>
      <c r="AD286" s="41"/>
      <c r="AE286" s="41"/>
      <c r="AR286" s="188" t="s">
        <v>113</v>
      </c>
      <c r="AT286" s="188" t="s">
        <v>331</v>
      </c>
      <c r="AU286" s="188" t="s">
        <v>79</v>
      </c>
      <c r="AY286" s="22" t="s">
        <v>328</v>
      </c>
      <c r="BE286" s="189">
        <f>IF(N286="základní",J286,0)</f>
        <v>0</v>
      </c>
      <c r="BF286" s="189">
        <f>IF(N286="snížená",J286,0)</f>
        <v>0</v>
      </c>
      <c r="BG286" s="189">
        <f>IF(N286="zákl. přenesená",J286,0)</f>
        <v>0</v>
      </c>
      <c r="BH286" s="189">
        <f>IF(N286="sníž. přenesená",J286,0)</f>
        <v>0</v>
      </c>
      <c r="BI286" s="189">
        <f>IF(N286="nulová",J286,0)</f>
        <v>0</v>
      </c>
      <c r="BJ286" s="22" t="s">
        <v>76</v>
      </c>
      <c r="BK286" s="189">
        <f>ROUND(I286*H286,2)</f>
        <v>0</v>
      </c>
      <c r="BL286" s="22" t="s">
        <v>113</v>
      </c>
      <c r="BM286" s="188" t="s">
        <v>1341</v>
      </c>
    </row>
    <row r="287" s="2" customFormat="1">
      <c r="A287" s="41"/>
      <c r="B287" s="42"/>
      <c r="C287" s="41"/>
      <c r="D287" s="190" t="s">
        <v>338</v>
      </c>
      <c r="E287" s="41"/>
      <c r="F287" s="191" t="s">
        <v>8612</v>
      </c>
      <c r="G287" s="41"/>
      <c r="H287" s="41"/>
      <c r="I287" s="192"/>
      <c r="J287" s="41"/>
      <c r="K287" s="41"/>
      <c r="L287" s="42"/>
      <c r="M287" s="193"/>
      <c r="N287" s="194"/>
      <c r="O287" s="75"/>
      <c r="P287" s="75"/>
      <c r="Q287" s="75"/>
      <c r="R287" s="75"/>
      <c r="S287" s="75"/>
      <c r="T287" s="76"/>
      <c r="U287" s="41"/>
      <c r="V287" s="41"/>
      <c r="W287" s="41"/>
      <c r="X287" s="41"/>
      <c r="Y287" s="41"/>
      <c r="Z287" s="41"/>
      <c r="AA287" s="41"/>
      <c r="AB287" s="41"/>
      <c r="AC287" s="41"/>
      <c r="AD287" s="41"/>
      <c r="AE287" s="41"/>
      <c r="AT287" s="22" t="s">
        <v>338</v>
      </c>
      <c r="AU287" s="22" t="s">
        <v>79</v>
      </c>
    </row>
    <row r="288" s="13" customFormat="1">
      <c r="A288" s="13"/>
      <c r="B288" s="201"/>
      <c r="C288" s="13"/>
      <c r="D288" s="195" t="s">
        <v>442</v>
      </c>
      <c r="E288" s="202" t="s">
        <v>3</v>
      </c>
      <c r="F288" s="203" t="s">
        <v>9687</v>
      </c>
      <c r="G288" s="13"/>
      <c r="H288" s="204">
        <v>0.001</v>
      </c>
      <c r="I288" s="205"/>
      <c r="J288" s="13"/>
      <c r="K288" s="13"/>
      <c r="L288" s="201"/>
      <c r="M288" s="206"/>
      <c r="N288" s="207"/>
      <c r="O288" s="207"/>
      <c r="P288" s="207"/>
      <c r="Q288" s="207"/>
      <c r="R288" s="207"/>
      <c r="S288" s="207"/>
      <c r="T288" s="208"/>
      <c r="U288" s="13"/>
      <c r="V288" s="13"/>
      <c r="W288" s="13"/>
      <c r="X288" s="13"/>
      <c r="Y288" s="13"/>
      <c r="Z288" s="13"/>
      <c r="AA288" s="13"/>
      <c r="AB288" s="13"/>
      <c r="AC288" s="13"/>
      <c r="AD288" s="13"/>
      <c r="AE288" s="13"/>
      <c r="AT288" s="202" t="s">
        <v>442</v>
      </c>
      <c r="AU288" s="202" t="s">
        <v>79</v>
      </c>
      <c r="AV288" s="13" t="s">
        <v>79</v>
      </c>
      <c r="AW288" s="13" t="s">
        <v>31</v>
      </c>
      <c r="AX288" s="13" t="s">
        <v>69</v>
      </c>
      <c r="AY288" s="202" t="s">
        <v>328</v>
      </c>
    </row>
    <row r="289" s="14" customFormat="1">
      <c r="A289" s="14"/>
      <c r="B289" s="209"/>
      <c r="C289" s="14"/>
      <c r="D289" s="195" t="s">
        <v>442</v>
      </c>
      <c r="E289" s="210" t="s">
        <v>3</v>
      </c>
      <c r="F289" s="211" t="s">
        <v>452</v>
      </c>
      <c r="G289" s="14"/>
      <c r="H289" s="212">
        <v>0.001</v>
      </c>
      <c r="I289" s="213"/>
      <c r="J289" s="14"/>
      <c r="K289" s="14"/>
      <c r="L289" s="209"/>
      <c r="M289" s="214"/>
      <c r="N289" s="215"/>
      <c r="O289" s="215"/>
      <c r="P289" s="215"/>
      <c r="Q289" s="215"/>
      <c r="R289" s="215"/>
      <c r="S289" s="215"/>
      <c r="T289" s="216"/>
      <c r="U289" s="14"/>
      <c r="V289" s="14"/>
      <c r="W289" s="14"/>
      <c r="X289" s="14"/>
      <c r="Y289" s="14"/>
      <c r="Z289" s="14"/>
      <c r="AA289" s="14"/>
      <c r="AB289" s="14"/>
      <c r="AC289" s="14"/>
      <c r="AD289" s="14"/>
      <c r="AE289" s="14"/>
      <c r="AT289" s="210" t="s">
        <v>442</v>
      </c>
      <c r="AU289" s="210" t="s">
        <v>79</v>
      </c>
      <c r="AV289" s="14" t="s">
        <v>113</v>
      </c>
      <c r="AW289" s="14" t="s">
        <v>31</v>
      </c>
      <c r="AX289" s="14" t="s">
        <v>76</v>
      </c>
      <c r="AY289" s="210" t="s">
        <v>328</v>
      </c>
    </row>
    <row r="290" s="2" customFormat="1" ht="16.5" customHeight="1">
      <c r="A290" s="41"/>
      <c r="B290" s="176"/>
      <c r="C290" s="224" t="s">
        <v>152</v>
      </c>
      <c r="D290" s="224" t="s">
        <v>539</v>
      </c>
      <c r="E290" s="225" t="s">
        <v>8617</v>
      </c>
      <c r="F290" s="226" t="s">
        <v>8618</v>
      </c>
      <c r="G290" s="227" t="s">
        <v>1388</v>
      </c>
      <c r="H290" s="228">
        <v>0.51000000000000001</v>
      </c>
      <c r="I290" s="229"/>
      <c r="J290" s="230">
        <f>ROUND(I290*H290,2)</f>
        <v>0</v>
      </c>
      <c r="K290" s="226" t="s">
        <v>335</v>
      </c>
      <c r="L290" s="231"/>
      <c r="M290" s="232" t="s">
        <v>3</v>
      </c>
      <c r="N290" s="233" t="s">
        <v>40</v>
      </c>
      <c r="O290" s="75"/>
      <c r="P290" s="186">
        <f>O290*H290</f>
        <v>0</v>
      </c>
      <c r="Q290" s="186">
        <v>0</v>
      </c>
      <c r="R290" s="186">
        <f>Q290*H290</f>
        <v>0</v>
      </c>
      <c r="S290" s="186">
        <v>0</v>
      </c>
      <c r="T290" s="187">
        <f>S290*H290</f>
        <v>0</v>
      </c>
      <c r="U290" s="41"/>
      <c r="V290" s="41"/>
      <c r="W290" s="41"/>
      <c r="X290" s="41"/>
      <c r="Y290" s="41"/>
      <c r="Z290" s="41"/>
      <c r="AA290" s="41"/>
      <c r="AB290" s="41"/>
      <c r="AC290" s="41"/>
      <c r="AD290" s="41"/>
      <c r="AE290" s="41"/>
      <c r="AR290" s="188" t="s">
        <v>171</v>
      </c>
      <c r="AT290" s="188" t="s">
        <v>539</v>
      </c>
      <c r="AU290" s="188" t="s">
        <v>79</v>
      </c>
      <c r="AY290" s="22" t="s">
        <v>328</v>
      </c>
      <c r="BE290" s="189">
        <f>IF(N290="základní",J290,0)</f>
        <v>0</v>
      </c>
      <c r="BF290" s="189">
        <f>IF(N290="snížená",J290,0)</f>
        <v>0</v>
      </c>
      <c r="BG290" s="189">
        <f>IF(N290="zákl. přenesená",J290,0)</f>
        <v>0</v>
      </c>
      <c r="BH290" s="189">
        <f>IF(N290="sníž. přenesená",J290,0)</f>
        <v>0</v>
      </c>
      <c r="BI290" s="189">
        <f>IF(N290="nulová",J290,0)</f>
        <v>0</v>
      </c>
      <c r="BJ290" s="22" t="s">
        <v>76</v>
      </c>
      <c r="BK290" s="189">
        <f>ROUND(I290*H290,2)</f>
        <v>0</v>
      </c>
      <c r="BL290" s="22" t="s">
        <v>113</v>
      </c>
      <c r="BM290" s="188" t="s">
        <v>1344</v>
      </c>
    </row>
    <row r="291" s="15" customFormat="1">
      <c r="A291" s="15"/>
      <c r="B291" s="217"/>
      <c r="C291" s="15"/>
      <c r="D291" s="195" t="s">
        <v>442</v>
      </c>
      <c r="E291" s="218" t="s">
        <v>3</v>
      </c>
      <c r="F291" s="219" t="s">
        <v>9399</v>
      </c>
      <c r="G291" s="15"/>
      <c r="H291" s="218" t="s">
        <v>3</v>
      </c>
      <c r="I291" s="220"/>
      <c r="J291" s="15"/>
      <c r="K291" s="15"/>
      <c r="L291" s="217"/>
      <c r="M291" s="221"/>
      <c r="N291" s="222"/>
      <c r="O291" s="222"/>
      <c r="P291" s="222"/>
      <c r="Q291" s="222"/>
      <c r="R291" s="222"/>
      <c r="S291" s="222"/>
      <c r="T291" s="223"/>
      <c r="U291" s="15"/>
      <c r="V291" s="15"/>
      <c r="W291" s="15"/>
      <c r="X291" s="15"/>
      <c r="Y291" s="15"/>
      <c r="Z291" s="15"/>
      <c r="AA291" s="15"/>
      <c r="AB291" s="15"/>
      <c r="AC291" s="15"/>
      <c r="AD291" s="15"/>
      <c r="AE291" s="15"/>
      <c r="AT291" s="218" t="s">
        <v>442</v>
      </c>
      <c r="AU291" s="218" t="s">
        <v>79</v>
      </c>
      <c r="AV291" s="15" t="s">
        <v>76</v>
      </c>
      <c r="AW291" s="15" t="s">
        <v>31</v>
      </c>
      <c r="AX291" s="15" t="s">
        <v>69</v>
      </c>
      <c r="AY291" s="218" t="s">
        <v>328</v>
      </c>
    </row>
    <row r="292" s="13" customFormat="1">
      <c r="A292" s="13"/>
      <c r="B292" s="201"/>
      <c r="C292" s="13"/>
      <c r="D292" s="195" t="s">
        <v>442</v>
      </c>
      <c r="E292" s="202" t="s">
        <v>3</v>
      </c>
      <c r="F292" s="203" t="s">
        <v>9681</v>
      </c>
      <c r="G292" s="13"/>
      <c r="H292" s="204">
        <v>0.51000000000000001</v>
      </c>
      <c r="I292" s="205"/>
      <c r="J292" s="13"/>
      <c r="K292" s="13"/>
      <c r="L292" s="201"/>
      <c r="M292" s="206"/>
      <c r="N292" s="207"/>
      <c r="O292" s="207"/>
      <c r="P292" s="207"/>
      <c r="Q292" s="207"/>
      <c r="R292" s="207"/>
      <c r="S292" s="207"/>
      <c r="T292" s="208"/>
      <c r="U292" s="13"/>
      <c r="V292" s="13"/>
      <c r="W292" s="13"/>
      <c r="X292" s="13"/>
      <c r="Y292" s="13"/>
      <c r="Z292" s="13"/>
      <c r="AA292" s="13"/>
      <c r="AB292" s="13"/>
      <c r="AC292" s="13"/>
      <c r="AD292" s="13"/>
      <c r="AE292" s="13"/>
      <c r="AT292" s="202" t="s">
        <v>442</v>
      </c>
      <c r="AU292" s="202" t="s">
        <v>79</v>
      </c>
      <c r="AV292" s="13" t="s">
        <v>79</v>
      </c>
      <c r="AW292" s="13" t="s">
        <v>31</v>
      </c>
      <c r="AX292" s="13" t="s">
        <v>69</v>
      </c>
      <c r="AY292" s="202" t="s">
        <v>328</v>
      </c>
    </row>
    <row r="293" s="14" customFormat="1">
      <c r="A293" s="14"/>
      <c r="B293" s="209"/>
      <c r="C293" s="14"/>
      <c r="D293" s="195" t="s">
        <v>442</v>
      </c>
      <c r="E293" s="210" t="s">
        <v>3</v>
      </c>
      <c r="F293" s="211" t="s">
        <v>452</v>
      </c>
      <c r="G293" s="14"/>
      <c r="H293" s="212">
        <v>0.51000000000000001</v>
      </c>
      <c r="I293" s="213"/>
      <c r="J293" s="14"/>
      <c r="K293" s="14"/>
      <c r="L293" s="209"/>
      <c r="M293" s="214"/>
      <c r="N293" s="215"/>
      <c r="O293" s="215"/>
      <c r="P293" s="215"/>
      <c r="Q293" s="215"/>
      <c r="R293" s="215"/>
      <c r="S293" s="215"/>
      <c r="T293" s="216"/>
      <c r="U293" s="14"/>
      <c r="V293" s="14"/>
      <c r="W293" s="14"/>
      <c r="X293" s="14"/>
      <c r="Y293" s="14"/>
      <c r="Z293" s="14"/>
      <c r="AA293" s="14"/>
      <c r="AB293" s="14"/>
      <c r="AC293" s="14"/>
      <c r="AD293" s="14"/>
      <c r="AE293" s="14"/>
      <c r="AT293" s="210" t="s">
        <v>442</v>
      </c>
      <c r="AU293" s="210" t="s">
        <v>79</v>
      </c>
      <c r="AV293" s="14" t="s">
        <v>113</v>
      </c>
      <c r="AW293" s="14" t="s">
        <v>31</v>
      </c>
      <c r="AX293" s="14" t="s">
        <v>76</v>
      </c>
      <c r="AY293" s="210" t="s">
        <v>328</v>
      </c>
    </row>
    <row r="294" s="2" customFormat="1" ht="24.15" customHeight="1">
      <c r="A294" s="41"/>
      <c r="B294" s="176"/>
      <c r="C294" s="177" t="s">
        <v>155</v>
      </c>
      <c r="D294" s="177" t="s">
        <v>331</v>
      </c>
      <c r="E294" s="178" t="s">
        <v>8658</v>
      </c>
      <c r="F294" s="179" t="s">
        <v>8659</v>
      </c>
      <c r="G294" s="180" t="s">
        <v>574</v>
      </c>
      <c r="H294" s="181">
        <v>6</v>
      </c>
      <c r="I294" s="182"/>
      <c r="J294" s="183">
        <f>ROUND(I294*H294,2)</f>
        <v>0</v>
      </c>
      <c r="K294" s="179" t="s">
        <v>335</v>
      </c>
      <c r="L294" s="42"/>
      <c r="M294" s="184" t="s">
        <v>3</v>
      </c>
      <c r="N294" s="185" t="s">
        <v>40</v>
      </c>
      <c r="O294" s="75"/>
      <c r="P294" s="186">
        <f>O294*H294</f>
        <v>0</v>
      </c>
      <c r="Q294" s="186">
        <v>0</v>
      </c>
      <c r="R294" s="186">
        <f>Q294*H294</f>
        <v>0</v>
      </c>
      <c r="S294" s="186">
        <v>0</v>
      </c>
      <c r="T294" s="187">
        <f>S294*H294</f>
        <v>0</v>
      </c>
      <c r="U294" s="41"/>
      <c r="V294" s="41"/>
      <c r="W294" s="41"/>
      <c r="X294" s="41"/>
      <c r="Y294" s="41"/>
      <c r="Z294" s="41"/>
      <c r="AA294" s="41"/>
      <c r="AB294" s="41"/>
      <c r="AC294" s="41"/>
      <c r="AD294" s="41"/>
      <c r="AE294" s="41"/>
      <c r="AR294" s="188" t="s">
        <v>113</v>
      </c>
      <c r="AT294" s="188" t="s">
        <v>331</v>
      </c>
      <c r="AU294" s="188" t="s">
        <v>79</v>
      </c>
      <c r="AY294" s="22" t="s">
        <v>328</v>
      </c>
      <c r="BE294" s="189">
        <f>IF(N294="základní",J294,0)</f>
        <v>0</v>
      </c>
      <c r="BF294" s="189">
        <f>IF(N294="snížená",J294,0)</f>
        <v>0</v>
      </c>
      <c r="BG294" s="189">
        <f>IF(N294="zákl. přenesená",J294,0)</f>
        <v>0</v>
      </c>
      <c r="BH294" s="189">
        <f>IF(N294="sníž. přenesená",J294,0)</f>
        <v>0</v>
      </c>
      <c r="BI294" s="189">
        <f>IF(N294="nulová",J294,0)</f>
        <v>0</v>
      </c>
      <c r="BJ294" s="22" t="s">
        <v>76</v>
      </c>
      <c r="BK294" s="189">
        <f>ROUND(I294*H294,2)</f>
        <v>0</v>
      </c>
      <c r="BL294" s="22" t="s">
        <v>113</v>
      </c>
      <c r="BM294" s="188" t="s">
        <v>1347</v>
      </c>
    </row>
    <row r="295" s="2" customFormat="1">
      <c r="A295" s="41"/>
      <c r="B295" s="42"/>
      <c r="C295" s="41"/>
      <c r="D295" s="190" t="s">
        <v>338</v>
      </c>
      <c r="E295" s="41"/>
      <c r="F295" s="191" t="s">
        <v>8660</v>
      </c>
      <c r="G295" s="41"/>
      <c r="H295" s="41"/>
      <c r="I295" s="192"/>
      <c r="J295" s="41"/>
      <c r="K295" s="41"/>
      <c r="L295" s="42"/>
      <c r="M295" s="193"/>
      <c r="N295" s="194"/>
      <c r="O295" s="75"/>
      <c r="P295" s="75"/>
      <c r="Q295" s="75"/>
      <c r="R295" s="75"/>
      <c r="S295" s="75"/>
      <c r="T295" s="76"/>
      <c r="U295" s="41"/>
      <c r="V295" s="41"/>
      <c r="W295" s="41"/>
      <c r="X295" s="41"/>
      <c r="Y295" s="41"/>
      <c r="Z295" s="41"/>
      <c r="AA295" s="41"/>
      <c r="AB295" s="41"/>
      <c r="AC295" s="41"/>
      <c r="AD295" s="41"/>
      <c r="AE295" s="41"/>
      <c r="AT295" s="22" t="s">
        <v>338</v>
      </c>
      <c r="AU295" s="22" t="s">
        <v>79</v>
      </c>
    </row>
    <row r="296" s="2" customFormat="1" ht="21.75" customHeight="1">
      <c r="A296" s="41"/>
      <c r="B296" s="176"/>
      <c r="C296" s="177" t="s">
        <v>158</v>
      </c>
      <c r="D296" s="177" t="s">
        <v>331</v>
      </c>
      <c r="E296" s="178" t="s">
        <v>8629</v>
      </c>
      <c r="F296" s="179" t="s">
        <v>8630</v>
      </c>
      <c r="G296" s="180" t="s">
        <v>367</v>
      </c>
      <c r="H296" s="181">
        <v>6</v>
      </c>
      <c r="I296" s="182"/>
      <c r="J296" s="183">
        <f>ROUND(I296*H296,2)</f>
        <v>0</v>
      </c>
      <c r="K296" s="179" t="s">
        <v>335</v>
      </c>
      <c r="L296" s="42"/>
      <c r="M296" s="184" t="s">
        <v>3</v>
      </c>
      <c r="N296" s="185" t="s">
        <v>40</v>
      </c>
      <c r="O296" s="75"/>
      <c r="P296" s="186">
        <f>O296*H296</f>
        <v>0</v>
      </c>
      <c r="Q296" s="186">
        <v>0</v>
      </c>
      <c r="R296" s="186">
        <f>Q296*H296</f>
        <v>0</v>
      </c>
      <c r="S296" s="186">
        <v>0</v>
      </c>
      <c r="T296" s="187">
        <f>S296*H296</f>
        <v>0</v>
      </c>
      <c r="U296" s="41"/>
      <c r="V296" s="41"/>
      <c r="W296" s="41"/>
      <c r="X296" s="41"/>
      <c r="Y296" s="41"/>
      <c r="Z296" s="41"/>
      <c r="AA296" s="41"/>
      <c r="AB296" s="41"/>
      <c r="AC296" s="41"/>
      <c r="AD296" s="41"/>
      <c r="AE296" s="41"/>
      <c r="AR296" s="188" t="s">
        <v>113</v>
      </c>
      <c r="AT296" s="188" t="s">
        <v>331</v>
      </c>
      <c r="AU296" s="188" t="s">
        <v>79</v>
      </c>
      <c r="AY296" s="22" t="s">
        <v>328</v>
      </c>
      <c r="BE296" s="189">
        <f>IF(N296="základní",J296,0)</f>
        <v>0</v>
      </c>
      <c r="BF296" s="189">
        <f>IF(N296="snížená",J296,0)</f>
        <v>0</v>
      </c>
      <c r="BG296" s="189">
        <f>IF(N296="zákl. přenesená",J296,0)</f>
        <v>0</v>
      </c>
      <c r="BH296" s="189">
        <f>IF(N296="sníž. přenesená",J296,0)</f>
        <v>0</v>
      </c>
      <c r="BI296" s="189">
        <f>IF(N296="nulová",J296,0)</f>
        <v>0</v>
      </c>
      <c r="BJ296" s="22" t="s">
        <v>76</v>
      </c>
      <c r="BK296" s="189">
        <f>ROUND(I296*H296,2)</f>
        <v>0</v>
      </c>
      <c r="BL296" s="22" t="s">
        <v>113</v>
      </c>
      <c r="BM296" s="188" t="s">
        <v>570</v>
      </c>
    </row>
    <row r="297" s="2" customFormat="1">
      <c r="A297" s="41"/>
      <c r="B297" s="42"/>
      <c r="C297" s="41"/>
      <c r="D297" s="190" t="s">
        <v>338</v>
      </c>
      <c r="E297" s="41"/>
      <c r="F297" s="191" t="s">
        <v>8631</v>
      </c>
      <c r="G297" s="41"/>
      <c r="H297" s="41"/>
      <c r="I297" s="192"/>
      <c r="J297" s="41"/>
      <c r="K297" s="41"/>
      <c r="L297" s="42"/>
      <c r="M297" s="193"/>
      <c r="N297" s="194"/>
      <c r="O297" s="75"/>
      <c r="P297" s="75"/>
      <c r="Q297" s="75"/>
      <c r="R297" s="75"/>
      <c r="S297" s="75"/>
      <c r="T297" s="76"/>
      <c r="U297" s="41"/>
      <c r="V297" s="41"/>
      <c r="W297" s="41"/>
      <c r="X297" s="41"/>
      <c r="Y297" s="41"/>
      <c r="Z297" s="41"/>
      <c r="AA297" s="41"/>
      <c r="AB297" s="41"/>
      <c r="AC297" s="41"/>
      <c r="AD297" s="41"/>
      <c r="AE297" s="41"/>
      <c r="AT297" s="22" t="s">
        <v>338</v>
      </c>
      <c r="AU297" s="22" t="s">
        <v>79</v>
      </c>
    </row>
    <row r="298" s="2" customFormat="1" ht="44.25" customHeight="1">
      <c r="A298" s="41"/>
      <c r="B298" s="176"/>
      <c r="C298" s="177" t="s">
        <v>161</v>
      </c>
      <c r="D298" s="177" t="s">
        <v>331</v>
      </c>
      <c r="E298" s="178" t="s">
        <v>8661</v>
      </c>
      <c r="F298" s="179" t="s">
        <v>8662</v>
      </c>
      <c r="G298" s="180" t="s">
        <v>585</v>
      </c>
      <c r="H298" s="181">
        <v>0.059999999999999998</v>
      </c>
      <c r="I298" s="182"/>
      <c r="J298" s="183">
        <f>ROUND(I298*H298,2)</f>
        <v>0</v>
      </c>
      <c r="K298" s="179" t="s">
        <v>335</v>
      </c>
      <c r="L298" s="42"/>
      <c r="M298" s="184" t="s">
        <v>3</v>
      </c>
      <c r="N298" s="185" t="s">
        <v>40</v>
      </c>
      <c r="O298" s="75"/>
      <c r="P298" s="186">
        <f>O298*H298</f>
        <v>0</v>
      </c>
      <c r="Q298" s="186">
        <v>0</v>
      </c>
      <c r="R298" s="186">
        <f>Q298*H298</f>
        <v>0</v>
      </c>
      <c r="S298" s="186">
        <v>0</v>
      </c>
      <c r="T298" s="187">
        <f>S298*H298</f>
        <v>0</v>
      </c>
      <c r="U298" s="41"/>
      <c r="V298" s="41"/>
      <c r="W298" s="41"/>
      <c r="X298" s="41"/>
      <c r="Y298" s="41"/>
      <c r="Z298" s="41"/>
      <c r="AA298" s="41"/>
      <c r="AB298" s="41"/>
      <c r="AC298" s="41"/>
      <c r="AD298" s="41"/>
      <c r="AE298" s="41"/>
      <c r="AR298" s="188" t="s">
        <v>113</v>
      </c>
      <c r="AT298" s="188" t="s">
        <v>331</v>
      </c>
      <c r="AU298" s="188" t="s">
        <v>79</v>
      </c>
      <c r="AY298" s="22" t="s">
        <v>328</v>
      </c>
      <c r="BE298" s="189">
        <f>IF(N298="základní",J298,0)</f>
        <v>0</v>
      </c>
      <c r="BF298" s="189">
        <f>IF(N298="snížená",J298,0)</f>
        <v>0</v>
      </c>
      <c r="BG298" s="189">
        <f>IF(N298="zákl. přenesená",J298,0)</f>
        <v>0</v>
      </c>
      <c r="BH298" s="189">
        <f>IF(N298="sníž. přenesená",J298,0)</f>
        <v>0</v>
      </c>
      <c r="BI298" s="189">
        <f>IF(N298="nulová",J298,0)</f>
        <v>0</v>
      </c>
      <c r="BJ298" s="22" t="s">
        <v>76</v>
      </c>
      <c r="BK298" s="189">
        <f>ROUND(I298*H298,2)</f>
        <v>0</v>
      </c>
      <c r="BL298" s="22" t="s">
        <v>113</v>
      </c>
      <c r="BM298" s="188" t="s">
        <v>1352</v>
      </c>
    </row>
    <row r="299" s="2" customFormat="1">
      <c r="A299" s="41"/>
      <c r="B299" s="42"/>
      <c r="C299" s="41"/>
      <c r="D299" s="190" t="s">
        <v>338</v>
      </c>
      <c r="E299" s="41"/>
      <c r="F299" s="191" t="s">
        <v>8663</v>
      </c>
      <c r="G299" s="41"/>
      <c r="H299" s="41"/>
      <c r="I299" s="192"/>
      <c r="J299" s="41"/>
      <c r="K299" s="41"/>
      <c r="L299" s="42"/>
      <c r="M299" s="193"/>
      <c r="N299" s="194"/>
      <c r="O299" s="75"/>
      <c r="P299" s="75"/>
      <c r="Q299" s="75"/>
      <c r="R299" s="75"/>
      <c r="S299" s="75"/>
      <c r="T299" s="76"/>
      <c r="U299" s="41"/>
      <c r="V299" s="41"/>
      <c r="W299" s="41"/>
      <c r="X299" s="41"/>
      <c r="Y299" s="41"/>
      <c r="Z299" s="41"/>
      <c r="AA299" s="41"/>
      <c r="AB299" s="41"/>
      <c r="AC299" s="41"/>
      <c r="AD299" s="41"/>
      <c r="AE299" s="41"/>
      <c r="AT299" s="22" t="s">
        <v>338</v>
      </c>
      <c r="AU299" s="22" t="s">
        <v>79</v>
      </c>
    </row>
    <row r="300" s="13" customFormat="1">
      <c r="A300" s="13"/>
      <c r="B300" s="201"/>
      <c r="C300" s="13"/>
      <c r="D300" s="195" t="s">
        <v>442</v>
      </c>
      <c r="E300" s="202" t="s">
        <v>3</v>
      </c>
      <c r="F300" s="203" t="s">
        <v>9688</v>
      </c>
      <c r="G300" s="13"/>
      <c r="H300" s="204">
        <v>0.059999999999999998</v>
      </c>
      <c r="I300" s="205"/>
      <c r="J300" s="13"/>
      <c r="K300" s="13"/>
      <c r="L300" s="201"/>
      <c r="M300" s="206"/>
      <c r="N300" s="207"/>
      <c r="O300" s="207"/>
      <c r="P300" s="207"/>
      <c r="Q300" s="207"/>
      <c r="R300" s="207"/>
      <c r="S300" s="207"/>
      <c r="T300" s="208"/>
      <c r="U300" s="13"/>
      <c r="V300" s="13"/>
      <c r="W300" s="13"/>
      <c r="X300" s="13"/>
      <c r="Y300" s="13"/>
      <c r="Z300" s="13"/>
      <c r="AA300" s="13"/>
      <c r="AB300" s="13"/>
      <c r="AC300" s="13"/>
      <c r="AD300" s="13"/>
      <c r="AE300" s="13"/>
      <c r="AT300" s="202" t="s">
        <v>442</v>
      </c>
      <c r="AU300" s="202" t="s">
        <v>79</v>
      </c>
      <c r="AV300" s="13" t="s">
        <v>79</v>
      </c>
      <c r="AW300" s="13" t="s">
        <v>31</v>
      </c>
      <c r="AX300" s="13" t="s">
        <v>69</v>
      </c>
      <c r="AY300" s="202" t="s">
        <v>328</v>
      </c>
    </row>
    <row r="301" s="14" customFormat="1">
      <c r="A301" s="14"/>
      <c r="B301" s="209"/>
      <c r="C301" s="14"/>
      <c r="D301" s="195" t="s">
        <v>442</v>
      </c>
      <c r="E301" s="210" t="s">
        <v>3</v>
      </c>
      <c r="F301" s="211" t="s">
        <v>452</v>
      </c>
      <c r="G301" s="14"/>
      <c r="H301" s="212">
        <v>0.059999999999999998</v>
      </c>
      <c r="I301" s="213"/>
      <c r="J301" s="14"/>
      <c r="K301" s="14"/>
      <c r="L301" s="209"/>
      <c r="M301" s="214"/>
      <c r="N301" s="215"/>
      <c r="O301" s="215"/>
      <c r="P301" s="215"/>
      <c r="Q301" s="215"/>
      <c r="R301" s="215"/>
      <c r="S301" s="215"/>
      <c r="T301" s="216"/>
      <c r="U301" s="14"/>
      <c r="V301" s="14"/>
      <c r="W301" s="14"/>
      <c r="X301" s="14"/>
      <c r="Y301" s="14"/>
      <c r="Z301" s="14"/>
      <c r="AA301" s="14"/>
      <c r="AB301" s="14"/>
      <c r="AC301" s="14"/>
      <c r="AD301" s="14"/>
      <c r="AE301" s="14"/>
      <c r="AT301" s="210" t="s">
        <v>442</v>
      </c>
      <c r="AU301" s="210" t="s">
        <v>79</v>
      </c>
      <c r="AV301" s="14" t="s">
        <v>113</v>
      </c>
      <c r="AW301" s="14" t="s">
        <v>31</v>
      </c>
      <c r="AX301" s="14" t="s">
        <v>76</v>
      </c>
      <c r="AY301" s="210" t="s">
        <v>328</v>
      </c>
    </row>
    <row r="302" s="2" customFormat="1" ht="37.8" customHeight="1">
      <c r="A302" s="41"/>
      <c r="B302" s="176"/>
      <c r="C302" s="177" t="s">
        <v>751</v>
      </c>
      <c r="D302" s="177" t="s">
        <v>331</v>
      </c>
      <c r="E302" s="178" t="s">
        <v>8146</v>
      </c>
      <c r="F302" s="179" t="s">
        <v>8619</v>
      </c>
      <c r="G302" s="180" t="s">
        <v>585</v>
      </c>
      <c r="H302" s="181">
        <v>0.001</v>
      </c>
      <c r="I302" s="182"/>
      <c r="J302" s="183">
        <f>ROUND(I302*H302,2)</f>
        <v>0</v>
      </c>
      <c r="K302" s="179" t="s">
        <v>335</v>
      </c>
      <c r="L302" s="42"/>
      <c r="M302" s="184" t="s">
        <v>3</v>
      </c>
      <c r="N302" s="185" t="s">
        <v>40</v>
      </c>
      <c r="O302" s="75"/>
      <c r="P302" s="186">
        <f>O302*H302</f>
        <v>0</v>
      </c>
      <c r="Q302" s="186">
        <v>0</v>
      </c>
      <c r="R302" s="186">
        <f>Q302*H302</f>
        <v>0</v>
      </c>
      <c r="S302" s="186">
        <v>0</v>
      </c>
      <c r="T302" s="187">
        <f>S302*H302</f>
        <v>0</v>
      </c>
      <c r="U302" s="41"/>
      <c r="V302" s="41"/>
      <c r="W302" s="41"/>
      <c r="X302" s="41"/>
      <c r="Y302" s="41"/>
      <c r="Z302" s="41"/>
      <c r="AA302" s="41"/>
      <c r="AB302" s="41"/>
      <c r="AC302" s="41"/>
      <c r="AD302" s="41"/>
      <c r="AE302" s="41"/>
      <c r="AR302" s="188" t="s">
        <v>113</v>
      </c>
      <c r="AT302" s="188" t="s">
        <v>331</v>
      </c>
      <c r="AU302" s="188" t="s">
        <v>79</v>
      </c>
      <c r="AY302" s="22" t="s">
        <v>328</v>
      </c>
      <c r="BE302" s="189">
        <f>IF(N302="základní",J302,0)</f>
        <v>0</v>
      </c>
      <c r="BF302" s="189">
        <f>IF(N302="snížená",J302,0)</f>
        <v>0</v>
      </c>
      <c r="BG302" s="189">
        <f>IF(N302="zákl. přenesená",J302,0)</f>
        <v>0</v>
      </c>
      <c r="BH302" s="189">
        <f>IF(N302="sníž. přenesená",J302,0)</f>
        <v>0</v>
      </c>
      <c r="BI302" s="189">
        <f>IF(N302="nulová",J302,0)</f>
        <v>0</v>
      </c>
      <c r="BJ302" s="22" t="s">
        <v>76</v>
      </c>
      <c r="BK302" s="189">
        <f>ROUND(I302*H302,2)</f>
        <v>0</v>
      </c>
      <c r="BL302" s="22" t="s">
        <v>113</v>
      </c>
      <c r="BM302" s="188" t="s">
        <v>1355</v>
      </c>
    </row>
    <row r="303" s="2" customFormat="1">
      <c r="A303" s="41"/>
      <c r="B303" s="42"/>
      <c r="C303" s="41"/>
      <c r="D303" s="190" t="s">
        <v>338</v>
      </c>
      <c r="E303" s="41"/>
      <c r="F303" s="191" t="s">
        <v>8148</v>
      </c>
      <c r="G303" s="41"/>
      <c r="H303" s="41"/>
      <c r="I303" s="192"/>
      <c r="J303" s="41"/>
      <c r="K303" s="41"/>
      <c r="L303" s="42"/>
      <c r="M303" s="197"/>
      <c r="N303" s="198"/>
      <c r="O303" s="199"/>
      <c r="P303" s="199"/>
      <c r="Q303" s="199"/>
      <c r="R303" s="199"/>
      <c r="S303" s="199"/>
      <c r="T303" s="200"/>
      <c r="U303" s="41"/>
      <c r="V303" s="41"/>
      <c r="W303" s="41"/>
      <c r="X303" s="41"/>
      <c r="Y303" s="41"/>
      <c r="Z303" s="41"/>
      <c r="AA303" s="41"/>
      <c r="AB303" s="41"/>
      <c r="AC303" s="41"/>
      <c r="AD303" s="41"/>
      <c r="AE303" s="41"/>
      <c r="AT303" s="22" t="s">
        <v>338</v>
      </c>
      <c r="AU303" s="22" t="s">
        <v>79</v>
      </c>
    </row>
    <row r="304" s="2" customFormat="1" ht="6.96" customHeight="1">
      <c r="A304" s="41"/>
      <c r="B304" s="58"/>
      <c r="C304" s="59"/>
      <c r="D304" s="59"/>
      <c r="E304" s="59"/>
      <c r="F304" s="59"/>
      <c r="G304" s="59"/>
      <c r="H304" s="59"/>
      <c r="I304" s="59"/>
      <c r="J304" s="59"/>
      <c r="K304" s="59"/>
      <c r="L304" s="42"/>
      <c r="M304" s="41"/>
      <c r="O304" s="41"/>
      <c r="P304" s="41"/>
      <c r="Q304" s="41"/>
      <c r="R304" s="41"/>
      <c r="S304" s="41"/>
      <c r="T304" s="41"/>
      <c r="U304" s="41"/>
      <c r="V304" s="41"/>
      <c r="W304" s="41"/>
      <c r="X304" s="41"/>
      <c r="Y304" s="41"/>
      <c r="Z304" s="41"/>
      <c r="AA304" s="41"/>
      <c r="AB304" s="41"/>
      <c r="AC304" s="41"/>
      <c r="AD304" s="41"/>
      <c r="AE304" s="41"/>
    </row>
  </sheetData>
  <autoFilter ref="C96:K30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1" r:id="rId1" display="https://podminky.urs.cz/item/CS_URS_2025_01/111151121"/>
    <hyperlink ref="F106" r:id="rId2" display="https://podminky.urs.cz/item/CS_URS_2025_01/185804312"/>
    <hyperlink ref="F113" r:id="rId3" display="https://podminky.urs.cz/item/CS_URS_2025_01/185851121"/>
    <hyperlink ref="F116" r:id="rId4" display="https://podminky.urs.cz/item/CS_URS_2025_01/184817111"/>
    <hyperlink ref="F118" r:id="rId5" display="https://podminky.urs.cz/item/CS_URS_2025_01/111111116"/>
    <hyperlink ref="F123" r:id="rId6" display="https://podminky.urs.cz/item/CS_URS_2025_01/185802113"/>
    <hyperlink ref="F133" r:id="rId7" display="https://podminky.urs.cz/item/CS_URS_2025_01/998231411"/>
    <hyperlink ref="F136" r:id="rId8" display="https://podminky.urs.cz/item/CS_URS_2025_01/185804312"/>
    <hyperlink ref="F143" r:id="rId9" display="https://podminky.urs.cz/item/CS_URS_2025_01/185851121"/>
    <hyperlink ref="F146" r:id="rId10" display="https://podminky.urs.cz/item/CS_URS_2025_01/184817111"/>
    <hyperlink ref="F150" r:id="rId11" display="https://podminky.urs.cz/item/CS_URS_2025_01/184817114"/>
    <hyperlink ref="F155" r:id="rId12" display="https://podminky.urs.cz/item/CS_URS_2025_01/111111116"/>
    <hyperlink ref="F160" r:id="rId13" display="https://podminky.urs.cz/item/CS_URS_2025_01/185802113"/>
    <hyperlink ref="F170" r:id="rId14" display="https://podminky.urs.cz/item/CS_URS_2025_01/184215133R.1"/>
    <hyperlink ref="F172" r:id="rId15" display="https://podminky.urs.cz/item/CS_URS_2025_01/184852322"/>
    <hyperlink ref="F174" r:id="rId16" display="https://podminky.urs.cz/item/CS_URS_2025_01/184911151"/>
    <hyperlink ref="F180" r:id="rId17" display="https://podminky.urs.cz/item/CS_URS_2025_01/184911421.4"/>
    <hyperlink ref="F189" r:id="rId18" display="https://podminky.urs.cz/item/CS_URS_2025_01/998231411"/>
    <hyperlink ref="F192" r:id="rId19" display="https://podminky.urs.cz/item/CS_URS_2025_01/185804312"/>
    <hyperlink ref="F199" r:id="rId20" display="https://podminky.urs.cz/item/CS_URS_2025_01/185851121"/>
    <hyperlink ref="F202" r:id="rId21" display="https://podminky.urs.cz/item/CS_URS_2025_01/184817111"/>
    <hyperlink ref="F204" r:id="rId22" display="https://podminky.urs.cz/item/CS_URS_2025_01/111111116"/>
    <hyperlink ref="F209" r:id="rId23" display="https://podminky.urs.cz/item/CS_URS_2025_01/185802113"/>
    <hyperlink ref="F217" r:id="rId24" display="https://podminky.urs.cz/item/CS_URS_2025_01/998231411"/>
    <hyperlink ref="F220" r:id="rId25" display="https://podminky.urs.cz/item/CS_URS_2025_01/185804312"/>
    <hyperlink ref="F227" r:id="rId26" display="https://podminky.urs.cz/item/CS_URS_2025_01/185851121"/>
    <hyperlink ref="F230" r:id="rId27" display="https://podminky.urs.cz/item/CS_URS_2025_01/184817111"/>
    <hyperlink ref="F234" r:id="rId28" display="https://podminky.urs.cz/item/CS_URS_2025_01/184817114"/>
    <hyperlink ref="F239" r:id="rId29" display="https://podminky.urs.cz/item/CS_URS_2025_01/111111116"/>
    <hyperlink ref="F244" r:id="rId30" display="https://podminky.urs.cz/item/CS_URS_2025_01/185802113"/>
    <hyperlink ref="F252" r:id="rId31" display="https://podminky.urs.cz/item/CS_URS_2025_01/184911151"/>
    <hyperlink ref="F258" r:id="rId32" display="https://podminky.urs.cz/item/CS_URS_2025_01/184911421.4"/>
    <hyperlink ref="F267" r:id="rId33" display="https://podminky.urs.cz/item/CS_URS_2025_01/998231411"/>
    <hyperlink ref="F270" r:id="rId34" display="https://podminky.urs.cz/item/CS_URS_2025_01/185804312"/>
    <hyperlink ref="F277" r:id="rId35" display="https://podminky.urs.cz/item/CS_URS_2025_01/185851121"/>
    <hyperlink ref="F280" r:id="rId36" display="https://podminky.urs.cz/item/CS_URS_2025_01/184817111"/>
    <hyperlink ref="F282" r:id="rId37" display="https://podminky.urs.cz/item/CS_URS_2025_01/111111116"/>
    <hyperlink ref="F287" r:id="rId38" display="https://podminky.urs.cz/item/CS_URS_2025_01/185802113"/>
    <hyperlink ref="F295" r:id="rId39" display="https://podminky.urs.cz/item/CS_URS_2025_01/184215152"/>
    <hyperlink ref="F297" r:id="rId40" display="https://podminky.urs.cz/item/CS_URS_2025_01/184852322"/>
    <hyperlink ref="F299" r:id="rId41" display="https://podminky.urs.cz/item/CS_URS_2025_01/997221858"/>
    <hyperlink ref="F303" r:id="rId42" display="https://podminky.urs.cz/item/CS_URS_2025_01/998231411"/>
  </hyperlinks>
  <pageMargins left="0.39375" right="0.39375" top="0.39375" bottom="0.39375" header="0" footer="0"/>
  <pageSetup paperSize="9" orientation="portrait" blackAndWhite="1" fitToHeight="100"/>
  <headerFooter>
    <oddFooter>&amp;CStrana &amp;P z &amp;N</oddFooter>
  </headerFooter>
  <drawing r:id="rId43"/>
</worksheet>
</file>

<file path=xl/worksheets/sheet5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287</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s="1" customFormat="1" ht="12" customHeight="1">
      <c r="B8" s="25"/>
      <c r="D8" s="35" t="s">
        <v>301</v>
      </c>
      <c r="L8" s="25"/>
    </row>
    <row r="9" s="2" customFormat="1" ht="23.25" customHeight="1">
      <c r="A9" s="41"/>
      <c r="B9" s="42"/>
      <c r="C9" s="41"/>
      <c r="D9" s="41"/>
      <c r="E9" s="127" t="s">
        <v>9689</v>
      </c>
      <c r="F9" s="41"/>
      <c r="G9" s="41"/>
      <c r="H9" s="41"/>
      <c r="I9" s="41"/>
      <c r="J9" s="41"/>
      <c r="K9" s="41"/>
      <c r="L9" s="129"/>
      <c r="S9" s="41"/>
      <c r="T9" s="41"/>
      <c r="U9" s="41"/>
      <c r="V9" s="41"/>
      <c r="W9" s="41"/>
      <c r="X9" s="41"/>
      <c r="Y9" s="41"/>
      <c r="Z9" s="41"/>
      <c r="AA9" s="41"/>
      <c r="AB9" s="41"/>
      <c r="AC9" s="41"/>
      <c r="AD9" s="41"/>
      <c r="AE9" s="41"/>
    </row>
    <row r="10" s="2" customFormat="1" ht="12" customHeight="1">
      <c r="A10" s="41"/>
      <c r="B10" s="42"/>
      <c r="C10" s="41"/>
      <c r="D10" s="35" t="s">
        <v>303</v>
      </c>
      <c r="E10" s="41"/>
      <c r="F10" s="41"/>
      <c r="G10" s="41"/>
      <c r="H10" s="41"/>
      <c r="I10" s="41"/>
      <c r="J10" s="41"/>
      <c r="K10" s="41"/>
      <c r="L10" s="129"/>
      <c r="S10" s="41"/>
      <c r="T10" s="41"/>
      <c r="U10" s="41"/>
      <c r="V10" s="41"/>
      <c r="W10" s="41"/>
      <c r="X10" s="41"/>
      <c r="Y10" s="41"/>
      <c r="Z10" s="41"/>
      <c r="AA10" s="41"/>
      <c r="AB10" s="41"/>
      <c r="AC10" s="41"/>
      <c r="AD10" s="41"/>
      <c r="AE10" s="41"/>
    </row>
    <row r="11" s="2" customFormat="1" ht="16.5" customHeight="1">
      <c r="A11" s="41"/>
      <c r="B11" s="42"/>
      <c r="C11" s="41"/>
      <c r="D11" s="41"/>
      <c r="E11" s="65" t="s">
        <v>304</v>
      </c>
      <c r="F11" s="41"/>
      <c r="G11" s="41"/>
      <c r="H11" s="41"/>
      <c r="I11" s="41"/>
      <c r="J11" s="41"/>
      <c r="K11" s="41"/>
      <c r="L11" s="129"/>
      <c r="S11" s="41"/>
      <c r="T11" s="41"/>
      <c r="U11" s="41"/>
      <c r="V11" s="41"/>
      <c r="W11" s="41"/>
      <c r="X11" s="41"/>
      <c r="Y11" s="41"/>
      <c r="Z11" s="41"/>
      <c r="AA11" s="41"/>
      <c r="AB11" s="41"/>
      <c r="AC11" s="41"/>
      <c r="AD11" s="41"/>
      <c r="AE11" s="41"/>
    </row>
    <row r="12" s="2" customFormat="1">
      <c r="A12" s="41"/>
      <c r="B12" s="42"/>
      <c r="C12" s="41"/>
      <c r="D12" s="41"/>
      <c r="E12" s="41"/>
      <c r="F12" s="41"/>
      <c r="G12" s="41"/>
      <c r="H12" s="41"/>
      <c r="I12" s="41"/>
      <c r="J12" s="41"/>
      <c r="K12" s="41"/>
      <c r="L12" s="129"/>
      <c r="S12" s="41"/>
      <c r="T12" s="41"/>
      <c r="U12" s="41"/>
      <c r="V12" s="41"/>
      <c r="W12" s="41"/>
      <c r="X12" s="41"/>
      <c r="Y12" s="41"/>
      <c r="Z12" s="41"/>
      <c r="AA12" s="41"/>
      <c r="AB12" s="41"/>
      <c r="AC12" s="41"/>
      <c r="AD12" s="41"/>
      <c r="AE12" s="41"/>
    </row>
    <row r="13" s="2" customFormat="1" ht="12" customHeight="1">
      <c r="A13" s="41"/>
      <c r="B13" s="42"/>
      <c r="C13" s="41"/>
      <c r="D13" s="35" t="s">
        <v>19</v>
      </c>
      <c r="E13" s="41"/>
      <c r="F13" s="30" t="s">
        <v>78</v>
      </c>
      <c r="G13" s="41"/>
      <c r="H13" s="41"/>
      <c r="I13" s="35" t="s">
        <v>20</v>
      </c>
      <c r="J13" s="30" t="s">
        <v>3</v>
      </c>
      <c r="K13" s="41"/>
      <c r="L13" s="129"/>
      <c r="S13" s="41"/>
      <c r="T13" s="41"/>
      <c r="U13" s="41"/>
      <c r="V13" s="41"/>
      <c r="W13" s="41"/>
      <c r="X13" s="41"/>
      <c r="Y13" s="41"/>
      <c r="Z13" s="41"/>
      <c r="AA13" s="41"/>
      <c r="AB13" s="41"/>
      <c r="AC13" s="41"/>
      <c r="AD13" s="41"/>
      <c r="AE13" s="41"/>
    </row>
    <row r="14" s="2" customFormat="1" ht="12" customHeight="1">
      <c r="A14" s="41"/>
      <c r="B14" s="42"/>
      <c r="C14" s="41"/>
      <c r="D14" s="35" t="s">
        <v>21</v>
      </c>
      <c r="E14" s="41"/>
      <c r="F14" s="30" t="s">
        <v>22</v>
      </c>
      <c r="G14" s="41"/>
      <c r="H14" s="41"/>
      <c r="I14" s="35" t="s">
        <v>23</v>
      </c>
      <c r="J14" s="67" t="str">
        <f>'Rekapitulace stavby'!AN8</f>
        <v>26. 8. 2025</v>
      </c>
      <c r="K14" s="41"/>
      <c r="L14" s="129"/>
      <c r="S14" s="41"/>
      <c r="T14" s="41"/>
      <c r="U14" s="41"/>
      <c r="V14" s="41"/>
      <c r="W14" s="41"/>
      <c r="X14" s="41"/>
      <c r="Y14" s="41"/>
      <c r="Z14" s="41"/>
      <c r="AA14" s="41"/>
      <c r="AB14" s="41"/>
      <c r="AC14" s="41"/>
      <c r="AD14" s="41"/>
      <c r="AE14" s="41"/>
    </row>
    <row r="15" s="2" customFormat="1" ht="10.8" customHeight="1">
      <c r="A15" s="41"/>
      <c r="B15" s="42"/>
      <c r="C15" s="41"/>
      <c r="D15" s="41"/>
      <c r="E15" s="41"/>
      <c r="F15" s="41"/>
      <c r="G15" s="41"/>
      <c r="H15" s="41"/>
      <c r="I15" s="41"/>
      <c r="J15" s="41"/>
      <c r="K15" s="41"/>
      <c r="L15" s="129"/>
      <c r="S15" s="41"/>
      <c r="T15" s="41"/>
      <c r="U15" s="41"/>
      <c r="V15" s="41"/>
      <c r="W15" s="41"/>
      <c r="X15" s="41"/>
      <c r="Y15" s="41"/>
      <c r="Z15" s="41"/>
      <c r="AA15" s="41"/>
      <c r="AB15" s="41"/>
      <c r="AC15" s="41"/>
      <c r="AD15" s="41"/>
      <c r="AE15" s="41"/>
    </row>
    <row r="16" s="2" customFormat="1" ht="12" customHeight="1">
      <c r="A16" s="41"/>
      <c r="B16" s="42"/>
      <c r="C16" s="41"/>
      <c r="D16" s="35" t="s">
        <v>25</v>
      </c>
      <c r="E16" s="41"/>
      <c r="F16" s="41"/>
      <c r="G16" s="41"/>
      <c r="H16" s="41"/>
      <c r="I16" s="35" t="s">
        <v>26</v>
      </c>
      <c r="J16" s="30" t="str">
        <f>IF('Rekapitulace stavby'!AN10="","",'Rekapitulace stavby'!AN10)</f>
        <v/>
      </c>
      <c r="K16" s="41"/>
      <c r="L16" s="129"/>
      <c r="S16" s="41"/>
      <c r="T16" s="41"/>
      <c r="U16" s="41"/>
      <c r="V16" s="41"/>
      <c r="W16" s="41"/>
      <c r="X16" s="41"/>
      <c r="Y16" s="41"/>
      <c r="Z16" s="41"/>
      <c r="AA16" s="41"/>
      <c r="AB16" s="41"/>
      <c r="AC16" s="41"/>
      <c r="AD16" s="41"/>
      <c r="AE16" s="41"/>
    </row>
    <row r="17" s="2" customFormat="1" ht="18" customHeight="1">
      <c r="A17" s="41"/>
      <c r="B17" s="42"/>
      <c r="C17" s="41"/>
      <c r="D17" s="41"/>
      <c r="E17" s="30" t="str">
        <f>IF('Rekapitulace stavby'!E11="","",'Rekapitulace stavby'!E11)</f>
        <v xml:space="preserve"> </v>
      </c>
      <c r="F17" s="41"/>
      <c r="G17" s="41"/>
      <c r="H17" s="41"/>
      <c r="I17" s="35" t="s">
        <v>27</v>
      </c>
      <c r="J17" s="30" t="str">
        <f>IF('Rekapitulace stavby'!AN11="","",'Rekapitulace stavby'!AN11)</f>
        <v/>
      </c>
      <c r="K17" s="41"/>
      <c r="L17" s="129"/>
      <c r="S17" s="41"/>
      <c r="T17" s="41"/>
      <c r="U17" s="41"/>
      <c r="V17" s="41"/>
      <c r="W17" s="41"/>
      <c r="X17" s="41"/>
      <c r="Y17" s="41"/>
      <c r="Z17" s="41"/>
      <c r="AA17" s="41"/>
      <c r="AB17" s="41"/>
      <c r="AC17" s="41"/>
      <c r="AD17" s="41"/>
      <c r="AE17" s="41"/>
    </row>
    <row r="18" s="2" customFormat="1" ht="6.96" customHeight="1">
      <c r="A18" s="41"/>
      <c r="B18" s="42"/>
      <c r="C18" s="41"/>
      <c r="D18" s="41"/>
      <c r="E18" s="41"/>
      <c r="F18" s="41"/>
      <c r="G18" s="41"/>
      <c r="H18" s="41"/>
      <c r="I18" s="41"/>
      <c r="J18" s="41"/>
      <c r="K18" s="41"/>
      <c r="L18" s="129"/>
      <c r="S18" s="41"/>
      <c r="T18" s="41"/>
      <c r="U18" s="41"/>
      <c r="V18" s="41"/>
      <c r="W18" s="41"/>
      <c r="X18" s="41"/>
      <c r="Y18" s="41"/>
      <c r="Z18" s="41"/>
      <c r="AA18" s="41"/>
      <c r="AB18" s="41"/>
      <c r="AC18" s="41"/>
      <c r="AD18" s="41"/>
      <c r="AE18" s="41"/>
    </row>
    <row r="19" s="2" customFormat="1" ht="12" customHeight="1">
      <c r="A19" s="41"/>
      <c r="B19" s="42"/>
      <c r="C19" s="41"/>
      <c r="D19" s="35" t="s">
        <v>28</v>
      </c>
      <c r="E19" s="41"/>
      <c r="F19" s="41"/>
      <c r="G19" s="41"/>
      <c r="H19" s="41"/>
      <c r="I19" s="35" t="s">
        <v>26</v>
      </c>
      <c r="J19" s="36" t="str">
        <f>'Rekapitulace stavby'!AN13</f>
        <v>Vyplň údaj</v>
      </c>
      <c r="K19" s="41"/>
      <c r="L19" s="129"/>
      <c r="S19" s="41"/>
      <c r="T19" s="41"/>
      <c r="U19" s="41"/>
      <c r="V19" s="41"/>
      <c r="W19" s="41"/>
      <c r="X19" s="41"/>
      <c r="Y19" s="41"/>
      <c r="Z19" s="41"/>
      <c r="AA19" s="41"/>
      <c r="AB19" s="41"/>
      <c r="AC19" s="41"/>
      <c r="AD19" s="41"/>
      <c r="AE19" s="41"/>
    </row>
    <row r="20" s="2" customFormat="1" ht="18" customHeight="1">
      <c r="A20" s="41"/>
      <c r="B20" s="42"/>
      <c r="C20" s="41"/>
      <c r="D20" s="41"/>
      <c r="E20" s="36" t="str">
        <f>'Rekapitulace stavby'!E14</f>
        <v>Vyplň údaj</v>
      </c>
      <c r="F20" s="30"/>
      <c r="G20" s="30"/>
      <c r="H20" s="30"/>
      <c r="I20" s="35" t="s">
        <v>27</v>
      </c>
      <c r="J20" s="36" t="str">
        <f>'Rekapitulace stavby'!AN14</f>
        <v>Vyplň údaj</v>
      </c>
      <c r="K20" s="41"/>
      <c r="L20" s="129"/>
      <c r="S20" s="41"/>
      <c r="T20" s="41"/>
      <c r="U20" s="41"/>
      <c r="V20" s="41"/>
      <c r="W20" s="41"/>
      <c r="X20" s="41"/>
      <c r="Y20" s="41"/>
      <c r="Z20" s="41"/>
      <c r="AA20" s="41"/>
      <c r="AB20" s="41"/>
      <c r="AC20" s="41"/>
      <c r="AD20" s="41"/>
      <c r="AE20" s="41"/>
    </row>
    <row r="21" s="2" customFormat="1" ht="6.96" customHeight="1">
      <c r="A21" s="41"/>
      <c r="B21" s="42"/>
      <c r="C21" s="41"/>
      <c r="D21" s="41"/>
      <c r="E21" s="41"/>
      <c r="F21" s="41"/>
      <c r="G21" s="41"/>
      <c r="H21" s="41"/>
      <c r="I21" s="41"/>
      <c r="J21" s="41"/>
      <c r="K21" s="41"/>
      <c r="L21" s="129"/>
      <c r="S21" s="41"/>
      <c r="T21" s="41"/>
      <c r="U21" s="41"/>
      <c r="V21" s="41"/>
      <c r="W21" s="41"/>
      <c r="X21" s="41"/>
      <c r="Y21" s="41"/>
      <c r="Z21" s="41"/>
      <c r="AA21" s="41"/>
      <c r="AB21" s="41"/>
      <c r="AC21" s="41"/>
      <c r="AD21" s="41"/>
      <c r="AE21" s="41"/>
    </row>
    <row r="22" s="2" customFormat="1" ht="12" customHeight="1">
      <c r="A22" s="41"/>
      <c r="B22" s="42"/>
      <c r="C22" s="41"/>
      <c r="D22" s="35" t="s">
        <v>30</v>
      </c>
      <c r="E22" s="41"/>
      <c r="F22" s="41"/>
      <c r="G22" s="41"/>
      <c r="H22" s="41"/>
      <c r="I22" s="35" t="s">
        <v>26</v>
      </c>
      <c r="J22" s="30" t="str">
        <f>IF('Rekapitulace stavby'!AN16="","",'Rekapitulace stavby'!AN16)</f>
        <v/>
      </c>
      <c r="K22" s="41"/>
      <c r="L22" s="129"/>
      <c r="S22" s="41"/>
      <c r="T22" s="41"/>
      <c r="U22" s="41"/>
      <c r="V22" s="41"/>
      <c r="W22" s="41"/>
      <c r="X22" s="41"/>
      <c r="Y22" s="41"/>
      <c r="Z22" s="41"/>
      <c r="AA22" s="41"/>
      <c r="AB22" s="41"/>
      <c r="AC22" s="41"/>
      <c r="AD22" s="41"/>
      <c r="AE22" s="41"/>
    </row>
    <row r="23" s="2" customFormat="1" ht="18" customHeight="1">
      <c r="A23" s="41"/>
      <c r="B23" s="42"/>
      <c r="C23" s="41"/>
      <c r="D23" s="41"/>
      <c r="E23" s="30" t="str">
        <f>IF('Rekapitulace stavby'!E17="","",'Rekapitulace stavby'!E17)</f>
        <v xml:space="preserve"> </v>
      </c>
      <c r="F23" s="41"/>
      <c r="G23" s="41"/>
      <c r="H23" s="41"/>
      <c r="I23" s="35" t="s">
        <v>27</v>
      </c>
      <c r="J23" s="30" t="str">
        <f>IF('Rekapitulace stavby'!AN17="","",'Rekapitulace stavby'!AN17)</f>
        <v/>
      </c>
      <c r="K23" s="41"/>
      <c r="L23" s="129"/>
      <c r="S23" s="41"/>
      <c r="T23" s="41"/>
      <c r="U23" s="41"/>
      <c r="V23" s="41"/>
      <c r="W23" s="41"/>
      <c r="X23" s="41"/>
      <c r="Y23" s="41"/>
      <c r="Z23" s="41"/>
      <c r="AA23" s="41"/>
      <c r="AB23" s="41"/>
      <c r="AC23" s="41"/>
      <c r="AD23" s="41"/>
      <c r="AE23" s="41"/>
    </row>
    <row r="24" s="2" customFormat="1" ht="6.96" customHeight="1">
      <c r="A24" s="41"/>
      <c r="B24" s="42"/>
      <c r="C24" s="41"/>
      <c r="D24" s="41"/>
      <c r="E24" s="41"/>
      <c r="F24" s="41"/>
      <c r="G24" s="41"/>
      <c r="H24" s="41"/>
      <c r="I24" s="41"/>
      <c r="J24" s="41"/>
      <c r="K24" s="41"/>
      <c r="L24" s="129"/>
      <c r="S24" s="41"/>
      <c r="T24" s="41"/>
      <c r="U24" s="41"/>
      <c r="V24" s="41"/>
      <c r="W24" s="41"/>
      <c r="X24" s="41"/>
      <c r="Y24" s="41"/>
      <c r="Z24" s="41"/>
      <c r="AA24" s="41"/>
      <c r="AB24" s="41"/>
      <c r="AC24" s="41"/>
      <c r="AD24" s="41"/>
      <c r="AE24" s="41"/>
    </row>
    <row r="25" s="2" customFormat="1" ht="12" customHeight="1">
      <c r="A25" s="41"/>
      <c r="B25" s="42"/>
      <c r="C25" s="41"/>
      <c r="D25" s="35" t="s">
        <v>32</v>
      </c>
      <c r="E25" s="41"/>
      <c r="F25" s="41"/>
      <c r="G25" s="41"/>
      <c r="H25" s="41"/>
      <c r="I25" s="35" t="s">
        <v>26</v>
      </c>
      <c r="J25" s="30" t="str">
        <f>IF('Rekapitulace stavby'!AN19="","",'Rekapitulace stavby'!AN19)</f>
        <v/>
      </c>
      <c r="K25" s="41"/>
      <c r="L25" s="129"/>
      <c r="S25" s="41"/>
      <c r="T25" s="41"/>
      <c r="U25" s="41"/>
      <c r="V25" s="41"/>
      <c r="W25" s="41"/>
      <c r="X25" s="41"/>
      <c r="Y25" s="41"/>
      <c r="Z25" s="41"/>
      <c r="AA25" s="41"/>
      <c r="AB25" s="41"/>
      <c r="AC25" s="41"/>
      <c r="AD25" s="41"/>
      <c r="AE25" s="41"/>
    </row>
    <row r="26" s="2" customFormat="1" ht="18" customHeight="1">
      <c r="A26" s="41"/>
      <c r="B26" s="42"/>
      <c r="C26" s="41"/>
      <c r="D26" s="41"/>
      <c r="E26" s="30" t="str">
        <f>IF('Rekapitulace stavby'!E20="","",'Rekapitulace stavby'!E20)</f>
        <v xml:space="preserve"> </v>
      </c>
      <c r="F26" s="41"/>
      <c r="G26" s="41"/>
      <c r="H26" s="41"/>
      <c r="I26" s="35" t="s">
        <v>27</v>
      </c>
      <c r="J26" s="30" t="str">
        <f>IF('Rekapitulace stavby'!AN20="","",'Rekapitulace stavby'!AN20)</f>
        <v/>
      </c>
      <c r="K26" s="41"/>
      <c r="L26" s="129"/>
      <c r="S26" s="41"/>
      <c r="T26" s="41"/>
      <c r="U26" s="41"/>
      <c r="V26" s="41"/>
      <c r="W26" s="41"/>
      <c r="X26" s="41"/>
      <c r="Y26" s="41"/>
      <c r="Z26" s="41"/>
      <c r="AA26" s="41"/>
      <c r="AB26" s="41"/>
      <c r="AC26" s="41"/>
      <c r="AD26" s="41"/>
      <c r="AE26" s="41"/>
    </row>
    <row r="27" s="2" customFormat="1" ht="6.96" customHeight="1">
      <c r="A27" s="41"/>
      <c r="B27" s="42"/>
      <c r="C27" s="41"/>
      <c r="D27" s="41"/>
      <c r="E27" s="41"/>
      <c r="F27" s="41"/>
      <c r="G27" s="41"/>
      <c r="H27" s="41"/>
      <c r="I27" s="41"/>
      <c r="J27" s="41"/>
      <c r="K27" s="41"/>
      <c r="L27" s="129"/>
      <c r="S27" s="41"/>
      <c r="T27" s="41"/>
      <c r="U27" s="41"/>
      <c r="V27" s="41"/>
      <c r="W27" s="41"/>
      <c r="X27" s="41"/>
      <c r="Y27" s="41"/>
      <c r="Z27" s="41"/>
      <c r="AA27" s="41"/>
      <c r="AB27" s="41"/>
      <c r="AC27" s="41"/>
      <c r="AD27" s="41"/>
      <c r="AE27" s="41"/>
    </row>
    <row r="28" s="2" customFormat="1" ht="12" customHeight="1">
      <c r="A28" s="41"/>
      <c r="B28" s="42"/>
      <c r="C28" s="41"/>
      <c r="D28" s="35" t="s">
        <v>33</v>
      </c>
      <c r="E28" s="41"/>
      <c r="F28" s="41"/>
      <c r="G28" s="41"/>
      <c r="H28" s="41"/>
      <c r="I28" s="41"/>
      <c r="J28" s="41"/>
      <c r="K28" s="41"/>
      <c r="L28" s="129"/>
      <c r="S28" s="41"/>
      <c r="T28" s="41"/>
      <c r="U28" s="41"/>
      <c r="V28" s="41"/>
      <c r="W28" s="41"/>
      <c r="X28" s="41"/>
      <c r="Y28" s="41"/>
      <c r="Z28" s="41"/>
      <c r="AA28" s="41"/>
      <c r="AB28" s="41"/>
      <c r="AC28" s="41"/>
      <c r="AD28" s="41"/>
      <c r="AE28" s="41"/>
    </row>
    <row r="29" s="8" customFormat="1" ht="16.5" customHeight="1">
      <c r="A29" s="130"/>
      <c r="B29" s="131"/>
      <c r="C29" s="130"/>
      <c r="D29" s="130"/>
      <c r="E29" s="39" t="s">
        <v>3</v>
      </c>
      <c r="F29" s="39"/>
      <c r="G29" s="39"/>
      <c r="H29" s="39"/>
      <c r="I29" s="130"/>
      <c r="J29" s="130"/>
      <c r="K29" s="130"/>
      <c r="L29" s="132"/>
      <c r="S29" s="130"/>
      <c r="T29" s="130"/>
      <c r="U29" s="130"/>
      <c r="V29" s="130"/>
      <c r="W29" s="130"/>
      <c r="X29" s="130"/>
      <c r="Y29" s="130"/>
      <c r="Z29" s="130"/>
      <c r="AA29" s="130"/>
      <c r="AB29" s="130"/>
      <c r="AC29" s="130"/>
      <c r="AD29" s="130"/>
      <c r="AE29" s="130"/>
    </row>
    <row r="30" s="2" customFormat="1" ht="6.96" customHeight="1">
      <c r="A30" s="41"/>
      <c r="B30" s="42"/>
      <c r="C30" s="41"/>
      <c r="D30" s="41"/>
      <c r="E30" s="41"/>
      <c r="F30" s="41"/>
      <c r="G30" s="41"/>
      <c r="H30" s="41"/>
      <c r="I30" s="41"/>
      <c r="J30" s="41"/>
      <c r="K30" s="41"/>
      <c r="L30" s="129"/>
      <c r="S30" s="41"/>
      <c r="T30" s="41"/>
      <c r="U30" s="41"/>
      <c r="V30" s="41"/>
      <c r="W30" s="41"/>
      <c r="X30" s="41"/>
      <c r="Y30" s="41"/>
      <c r="Z30" s="41"/>
      <c r="AA30" s="41"/>
      <c r="AB30" s="41"/>
      <c r="AC30" s="41"/>
      <c r="AD30" s="41"/>
      <c r="AE30" s="41"/>
    </row>
    <row r="31" s="2" customFormat="1" ht="6.96" customHeight="1">
      <c r="A31" s="41"/>
      <c r="B31" s="42"/>
      <c r="C31" s="41"/>
      <c r="D31" s="87"/>
      <c r="E31" s="87"/>
      <c r="F31" s="87"/>
      <c r="G31" s="87"/>
      <c r="H31" s="87"/>
      <c r="I31" s="87"/>
      <c r="J31" s="87"/>
      <c r="K31" s="87"/>
      <c r="L31" s="129"/>
      <c r="S31" s="41"/>
      <c r="T31" s="41"/>
      <c r="U31" s="41"/>
      <c r="V31" s="41"/>
      <c r="W31" s="41"/>
      <c r="X31" s="41"/>
      <c r="Y31" s="41"/>
      <c r="Z31" s="41"/>
      <c r="AA31" s="41"/>
      <c r="AB31" s="41"/>
      <c r="AC31" s="41"/>
      <c r="AD31" s="41"/>
      <c r="AE31" s="41"/>
    </row>
    <row r="32" s="2" customFormat="1" ht="25.44" customHeight="1">
      <c r="A32" s="41"/>
      <c r="B32" s="42"/>
      <c r="C32" s="41"/>
      <c r="D32" s="133" t="s">
        <v>35</v>
      </c>
      <c r="E32" s="41"/>
      <c r="F32" s="41"/>
      <c r="G32" s="41"/>
      <c r="H32" s="41"/>
      <c r="I32" s="41"/>
      <c r="J32" s="93">
        <f>ROUND(J92, 2)</f>
        <v>0</v>
      </c>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14.4" customHeight="1">
      <c r="A34" s="41"/>
      <c r="B34" s="42"/>
      <c r="C34" s="41"/>
      <c r="D34" s="41"/>
      <c r="E34" s="41"/>
      <c r="F34" s="46" t="s">
        <v>37</v>
      </c>
      <c r="G34" s="41"/>
      <c r="H34" s="41"/>
      <c r="I34" s="46" t="s">
        <v>36</v>
      </c>
      <c r="J34" s="46" t="s">
        <v>38</v>
      </c>
      <c r="K34" s="41"/>
      <c r="L34" s="129"/>
      <c r="S34" s="41"/>
      <c r="T34" s="41"/>
      <c r="U34" s="41"/>
      <c r="V34" s="41"/>
      <c r="W34" s="41"/>
      <c r="X34" s="41"/>
      <c r="Y34" s="41"/>
      <c r="Z34" s="41"/>
      <c r="AA34" s="41"/>
      <c r="AB34" s="41"/>
      <c r="AC34" s="41"/>
      <c r="AD34" s="41"/>
      <c r="AE34" s="41"/>
    </row>
    <row r="35" s="2" customFormat="1" ht="14.4" customHeight="1">
      <c r="A35" s="41"/>
      <c r="B35" s="42"/>
      <c r="C35" s="41"/>
      <c r="D35" s="128" t="s">
        <v>39</v>
      </c>
      <c r="E35" s="35" t="s">
        <v>40</v>
      </c>
      <c r="F35" s="134">
        <f>ROUND((SUM(BE92:BE132)),  2)</f>
        <v>0</v>
      </c>
      <c r="G35" s="41"/>
      <c r="H35" s="41"/>
      <c r="I35" s="135">
        <v>0.20999999999999999</v>
      </c>
      <c r="J35" s="134">
        <f>ROUND(((SUM(BE92:BE132))*I35),  2)</f>
        <v>0</v>
      </c>
      <c r="K35" s="41"/>
      <c r="L35" s="129"/>
      <c r="S35" s="41"/>
      <c r="T35" s="41"/>
      <c r="U35" s="41"/>
      <c r="V35" s="41"/>
      <c r="W35" s="41"/>
      <c r="X35" s="41"/>
      <c r="Y35" s="41"/>
      <c r="Z35" s="41"/>
      <c r="AA35" s="41"/>
      <c r="AB35" s="41"/>
      <c r="AC35" s="41"/>
      <c r="AD35" s="41"/>
      <c r="AE35" s="41"/>
    </row>
    <row r="36" s="2" customFormat="1" ht="14.4" customHeight="1">
      <c r="A36" s="41"/>
      <c r="B36" s="42"/>
      <c r="C36" s="41"/>
      <c r="D36" s="41"/>
      <c r="E36" s="35" t="s">
        <v>41</v>
      </c>
      <c r="F36" s="134">
        <f>ROUND((SUM(BF92:BF132)),  2)</f>
        <v>0</v>
      </c>
      <c r="G36" s="41"/>
      <c r="H36" s="41"/>
      <c r="I36" s="135">
        <v>0.12</v>
      </c>
      <c r="J36" s="134">
        <f>ROUND(((SUM(BF92:BF132))*I36),  2)</f>
        <v>0</v>
      </c>
      <c r="K36" s="41"/>
      <c r="L36" s="129"/>
      <c r="S36" s="41"/>
      <c r="T36" s="41"/>
      <c r="U36" s="41"/>
      <c r="V36" s="41"/>
      <c r="W36" s="41"/>
      <c r="X36" s="41"/>
      <c r="Y36" s="41"/>
      <c r="Z36" s="41"/>
      <c r="AA36" s="41"/>
      <c r="AB36" s="41"/>
      <c r="AC36" s="41"/>
      <c r="AD36" s="41"/>
      <c r="AE36" s="41"/>
    </row>
    <row r="37" hidden="1" s="2" customFormat="1" ht="14.4" customHeight="1">
      <c r="A37" s="41"/>
      <c r="B37" s="42"/>
      <c r="C37" s="41"/>
      <c r="D37" s="41"/>
      <c r="E37" s="35" t="s">
        <v>42</v>
      </c>
      <c r="F37" s="134">
        <f>ROUND((SUM(BG92:BG132)),  2)</f>
        <v>0</v>
      </c>
      <c r="G37" s="41"/>
      <c r="H37" s="41"/>
      <c r="I37" s="135">
        <v>0.20999999999999999</v>
      </c>
      <c r="J37" s="134">
        <f>0</f>
        <v>0</v>
      </c>
      <c r="K37" s="41"/>
      <c r="L37" s="129"/>
      <c r="S37" s="41"/>
      <c r="T37" s="41"/>
      <c r="U37" s="41"/>
      <c r="V37" s="41"/>
      <c r="W37" s="41"/>
      <c r="X37" s="41"/>
      <c r="Y37" s="41"/>
      <c r="Z37" s="41"/>
      <c r="AA37" s="41"/>
      <c r="AB37" s="41"/>
      <c r="AC37" s="41"/>
      <c r="AD37" s="41"/>
      <c r="AE37" s="41"/>
    </row>
    <row r="38" hidden="1" s="2" customFormat="1" ht="14.4" customHeight="1">
      <c r="A38" s="41"/>
      <c r="B38" s="42"/>
      <c r="C38" s="41"/>
      <c r="D38" s="41"/>
      <c r="E38" s="35" t="s">
        <v>43</v>
      </c>
      <c r="F38" s="134">
        <f>ROUND((SUM(BH92:BH132)),  2)</f>
        <v>0</v>
      </c>
      <c r="G38" s="41"/>
      <c r="H38" s="41"/>
      <c r="I38" s="135">
        <v>0.12</v>
      </c>
      <c r="J38" s="134">
        <f>0</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44</v>
      </c>
      <c r="F39" s="134">
        <f>ROUND((SUM(BI92:BI132)),  2)</f>
        <v>0</v>
      </c>
      <c r="G39" s="41"/>
      <c r="H39" s="41"/>
      <c r="I39" s="135">
        <v>0</v>
      </c>
      <c r="J39" s="134">
        <f>0</f>
        <v>0</v>
      </c>
      <c r="K39" s="41"/>
      <c r="L39" s="129"/>
      <c r="S39" s="41"/>
      <c r="T39" s="41"/>
      <c r="U39" s="41"/>
      <c r="V39" s="41"/>
      <c r="W39" s="41"/>
      <c r="X39" s="41"/>
      <c r="Y39" s="41"/>
      <c r="Z39" s="41"/>
      <c r="AA39" s="41"/>
      <c r="AB39" s="41"/>
      <c r="AC39" s="41"/>
      <c r="AD39" s="41"/>
      <c r="AE39" s="41"/>
    </row>
    <row r="40" s="2" customFormat="1" ht="6.96" customHeight="1">
      <c r="A40" s="41"/>
      <c r="B40" s="42"/>
      <c r="C40" s="41"/>
      <c r="D40" s="41"/>
      <c r="E40" s="41"/>
      <c r="F40" s="41"/>
      <c r="G40" s="41"/>
      <c r="H40" s="41"/>
      <c r="I40" s="41"/>
      <c r="J40" s="41"/>
      <c r="K40" s="41"/>
      <c r="L40" s="129"/>
      <c r="S40" s="41"/>
      <c r="T40" s="41"/>
      <c r="U40" s="41"/>
      <c r="V40" s="41"/>
      <c r="W40" s="41"/>
      <c r="X40" s="41"/>
      <c r="Y40" s="41"/>
      <c r="Z40" s="41"/>
      <c r="AA40" s="41"/>
      <c r="AB40" s="41"/>
      <c r="AC40" s="41"/>
      <c r="AD40" s="41"/>
      <c r="AE40" s="41"/>
    </row>
    <row r="41" s="2" customFormat="1" ht="25.44" customHeight="1">
      <c r="A41" s="41"/>
      <c r="B41" s="42"/>
      <c r="C41" s="136"/>
      <c r="D41" s="137" t="s">
        <v>45</v>
      </c>
      <c r="E41" s="79"/>
      <c r="F41" s="79"/>
      <c r="G41" s="138" t="s">
        <v>46</v>
      </c>
      <c r="H41" s="139" t="s">
        <v>47</v>
      </c>
      <c r="I41" s="79"/>
      <c r="J41" s="140">
        <f>SUM(J32:J39)</f>
        <v>0</v>
      </c>
      <c r="K41" s="141"/>
      <c r="L41" s="129"/>
      <c r="S41" s="41"/>
      <c r="T41" s="41"/>
      <c r="U41" s="41"/>
      <c r="V41" s="41"/>
      <c r="W41" s="41"/>
      <c r="X41" s="41"/>
      <c r="Y41" s="41"/>
      <c r="Z41" s="41"/>
      <c r="AA41" s="41"/>
      <c r="AB41" s="41"/>
      <c r="AC41" s="41"/>
      <c r="AD41" s="41"/>
      <c r="AE41" s="41"/>
    </row>
    <row r="42" s="2" customFormat="1" ht="14.4" customHeight="1">
      <c r="A42" s="41"/>
      <c r="B42" s="58"/>
      <c r="C42" s="59"/>
      <c r="D42" s="59"/>
      <c r="E42" s="59"/>
      <c r="F42" s="59"/>
      <c r="G42" s="59"/>
      <c r="H42" s="59"/>
      <c r="I42" s="59"/>
      <c r="J42" s="59"/>
      <c r="K42" s="59"/>
      <c r="L42" s="129"/>
      <c r="S42" s="41"/>
      <c r="T42" s="41"/>
      <c r="U42" s="41"/>
      <c r="V42" s="41"/>
      <c r="W42" s="41"/>
      <c r="X42" s="41"/>
      <c r="Y42" s="41"/>
      <c r="Z42" s="41"/>
      <c r="AA42" s="41"/>
      <c r="AB42" s="41"/>
      <c r="AC42" s="41"/>
      <c r="AD42" s="41"/>
      <c r="AE42" s="41"/>
    </row>
    <row r="46" s="2" customFormat="1" ht="6.96" customHeight="1">
      <c r="A46" s="41"/>
      <c r="B46" s="60"/>
      <c r="C46" s="61"/>
      <c r="D46" s="61"/>
      <c r="E46" s="61"/>
      <c r="F46" s="61"/>
      <c r="G46" s="61"/>
      <c r="H46" s="61"/>
      <c r="I46" s="61"/>
      <c r="J46" s="61"/>
      <c r="K46" s="61"/>
      <c r="L46" s="129"/>
      <c r="S46" s="41"/>
      <c r="T46" s="41"/>
      <c r="U46" s="41"/>
      <c r="V46" s="41"/>
      <c r="W46" s="41"/>
      <c r="X46" s="41"/>
      <c r="Y46" s="41"/>
      <c r="Z46" s="41"/>
      <c r="AA46" s="41"/>
      <c r="AB46" s="41"/>
      <c r="AC46" s="41"/>
      <c r="AD46" s="41"/>
      <c r="AE46" s="41"/>
    </row>
    <row r="47" s="2" customFormat="1" ht="24.96" customHeight="1">
      <c r="A47" s="41"/>
      <c r="B47" s="42"/>
      <c r="C47" s="26" t="s">
        <v>307</v>
      </c>
      <c r="D47" s="41"/>
      <c r="E47" s="41"/>
      <c r="F47" s="41"/>
      <c r="G47" s="41"/>
      <c r="H47" s="41"/>
      <c r="I47" s="41"/>
      <c r="J47" s="41"/>
      <c r="K47" s="41"/>
      <c r="L47" s="129"/>
      <c r="S47" s="41"/>
      <c r="T47" s="41"/>
      <c r="U47" s="41"/>
      <c r="V47" s="41"/>
      <c r="W47" s="41"/>
      <c r="X47" s="41"/>
      <c r="Y47" s="41"/>
      <c r="Z47" s="41"/>
      <c r="AA47" s="41"/>
      <c r="AB47" s="41"/>
      <c r="AC47" s="41"/>
      <c r="AD47" s="41"/>
      <c r="AE47" s="41"/>
    </row>
    <row r="48" s="2" customFormat="1" ht="6.96" customHeight="1">
      <c r="A48" s="41"/>
      <c r="B48" s="42"/>
      <c r="C48" s="41"/>
      <c r="D48" s="41"/>
      <c r="E48" s="41"/>
      <c r="F48" s="41"/>
      <c r="G48" s="41"/>
      <c r="H48" s="41"/>
      <c r="I48" s="41"/>
      <c r="J48" s="41"/>
      <c r="K48" s="41"/>
      <c r="L48" s="129"/>
      <c r="S48" s="41"/>
      <c r="T48" s="41"/>
      <c r="U48" s="41"/>
      <c r="V48" s="41"/>
      <c r="W48" s="41"/>
      <c r="X48" s="41"/>
      <c r="Y48" s="41"/>
      <c r="Z48" s="41"/>
      <c r="AA48" s="41"/>
      <c r="AB48" s="41"/>
      <c r="AC48" s="41"/>
      <c r="AD48" s="41"/>
      <c r="AE48" s="41"/>
    </row>
    <row r="49" s="2" customFormat="1" ht="12" customHeight="1">
      <c r="A49" s="41"/>
      <c r="B49" s="42"/>
      <c r="C49" s="35" t="s">
        <v>17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26.25" customHeight="1">
      <c r="A50" s="41"/>
      <c r="B50" s="42"/>
      <c r="C50" s="41"/>
      <c r="D50" s="41"/>
      <c r="E50" s="127" t="str">
        <f>E7</f>
        <v>Revitalizace multimodálního uzlu ve Dvoře Králové nad Labem - etapa I-VI.</v>
      </c>
      <c r="F50" s="35"/>
      <c r="G50" s="35"/>
      <c r="H50" s="35"/>
      <c r="I50" s="41"/>
      <c r="J50" s="41"/>
      <c r="K50" s="41"/>
      <c r="L50" s="129"/>
      <c r="S50" s="41"/>
      <c r="T50" s="41"/>
      <c r="U50" s="41"/>
      <c r="V50" s="41"/>
      <c r="W50" s="41"/>
      <c r="X50" s="41"/>
      <c r="Y50" s="41"/>
      <c r="Z50" s="41"/>
      <c r="AA50" s="41"/>
      <c r="AB50" s="41"/>
      <c r="AC50" s="41"/>
      <c r="AD50" s="41"/>
      <c r="AE50" s="41"/>
    </row>
    <row r="51" s="1" customFormat="1" ht="12" customHeight="1">
      <c r="B51" s="25"/>
      <c r="C51" s="35" t="s">
        <v>301</v>
      </c>
      <c r="L51" s="25"/>
    </row>
    <row r="52" s="2" customFormat="1" ht="23.25" customHeight="1">
      <c r="A52" s="41"/>
      <c r="B52" s="42"/>
      <c r="C52" s="41"/>
      <c r="D52" s="41"/>
      <c r="E52" s="127" t="s">
        <v>9689</v>
      </c>
      <c r="F52" s="41"/>
      <c r="G52" s="41"/>
      <c r="H52" s="41"/>
      <c r="I52" s="41"/>
      <c r="J52" s="41"/>
      <c r="K52" s="41"/>
      <c r="L52" s="129"/>
      <c r="S52" s="41"/>
      <c r="T52" s="41"/>
      <c r="U52" s="41"/>
      <c r="V52" s="41"/>
      <c r="W52" s="41"/>
      <c r="X52" s="41"/>
      <c r="Y52" s="41"/>
      <c r="Z52" s="41"/>
      <c r="AA52" s="41"/>
      <c r="AB52" s="41"/>
      <c r="AC52" s="41"/>
      <c r="AD52" s="41"/>
      <c r="AE52" s="41"/>
    </row>
    <row r="53" s="2" customFormat="1" ht="12" customHeight="1">
      <c r="A53" s="41"/>
      <c r="B53" s="42"/>
      <c r="C53" s="35" t="s">
        <v>303</v>
      </c>
      <c r="D53" s="41"/>
      <c r="E53" s="41"/>
      <c r="F53" s="41"/>
      <c r="G53" s="41"/>
      <c r="H53" s="41"/>
      <c r="I53" s="41"/>
      <c r="J53" s="41"/>
      <c r="K53" s="41"/>
      <c r="L53" s="129"/>
      <c r="S53" s="41"/>
      <c r="T53" s="41"/>
      <c r="U53" s="41"/>
      <c r="V53" s="41"/>
      <c r="W53" s="41"/>
      <c r="X53" s="41"/>
      <c r="Y53" s="41"/>
      <c r="Z53" s="41"/>
      <c r="AA53" s="41"/>
      <c r="AB53" s="41"/>
      <c r="AC53" s="41"/>
      <c r="AD53" s="41"/>
      <c r="AE53" s="41"/>
    </row>
    <row r="54" s="2" customFormat="1" ht="16.5" customHeight="1">
      <c r="A54" s="41"/>
      <c r="B54" s="42"/>
      <c r="C54" s="41"/>
      <c r="D54" s="41"/>
      <c r="E54" s="65" t="str">
        <f>E11</f>
        <v>SO00 - Objekty přípravy staveniště</v>
      </c>
      <c r="F54" s="41"/>
      <c r="G54" s="41"/>
      <c r="H54" s="41"/>
      <c r="I54" s="41"/>
      <c r="J54" s="41"/>
      <c r="K54" s="41"/>
      <c r="L54" s="129"/>
      <c r="S54" s="41"/>
      <c r="T54" s="41"/>
      <c r="U54" s="41"/>
      <c r="V54" s="41"/>
      <c r="W54" s="41"/>
      <c r="X54" s="41"/>
      <c r="Y54" s="41"/>
      <c r="Z54" s="41"/>
      <c r="AA54" s="41"/>
      <c r="AB54" s="41"/>
      <c r="AC54" s="41"/>
      <c r="AD54" s="41"/>
      <c r="AE54" s="41"/>
    </row>
    <row r="55" s="2" customFormat="1" ht="6.96" customHeight="1">
      <c r="A55" s="41"/>
      <c r="B55" s="42"/>
      <c r="C55" s="41"/>
      <c r="D55" s="41"/>
      <c r="E55" s="41"/>
      <c r="F55" s="41"/>
      <c r="G55" s="41"/>
      <c r="H55" s="41"/>
      <c r="I55" s="41"/>
      <c r="J55" s="41"/>
      <c r="K55" s="41"/>
      <c r="L55" s="129"/>
      <c r="S55" s="41"/>
      <c r="T55" s="41"/>
      <c r="U55" s="41"/>
      <c r="V55" s="41"/>
      <c r="W55" s="41"/>
      <c r="X55" s="41"/>
      <c r="Y55" s="41"/>
      <c r="Z55" s="41"/>
      <c r="AA55" s="41"/>
      <c r="AB55" s="41"/>
      <c r="AC55" s="41"/>
      <c r="AD55" s="41"/>
      <c r="AE55" s="41"/>
    </row>
    <row r="56" s="2" customFormat="1" ht="12" customHeight="1">
      <c r="A56" s="41"/>
      <c r="B56" s="42"/>
      <c r="C56" s="35" t="s">
        <v>21</v>
      </c>
      <c r="D56" s="41"/>
      <c r="E56" s="41"/>
      <c r="F56" s="30" t="str">
        <f>F14</f>
        <v xml:space="preserve"> </v>
      </c>
      <c r="G56" s="41"/>
      <c r="H56" s="41"/>
      <c r="I56" s="35" t="s">
        <v>23</v>
      </c>
      <c r="J56" s="67" t="str">
        <f>IF(J14="","",J14)</f>
        <v>26. 8. 2025</v>
      </c>
      <c r="K56" s="41"/>
      <c r="L56" s="129"/>
      <c r="S56" s="41"/>
      <c r="T56" s="41"/>
      <c r="U56" s="41"/>
      <c r="V56" s="41"/>
      <c r="W56" s="41"/>
      <c r="X56" s="41"/>
      <c r="Y56" s="41"/>
      <c r="Z56" s="41"/>
      <c r="AA56" s="41"/>
      <c r="AB56" s="41"/>
      <c r="AC56" s="41"/>
      <c r="AD56" s="41"/>
      <c r="AE56" s="41"/>
    </row>
    <row r="57" s="2" customFormat="1" ht="6.96" customHeight="1">
      <c r="A57" s="41"/>
      <c r="B57" s="42"/>
      <c r="C57" s="41"/>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5.15" customHeight="1">
      <c r="A58" s="41"/>
      <c r="B58" s="42"/>
      <c r="C58" s="35" t="s">
        <v>25</v>
      </c>
      <c r="D58" s="41"/>
      <c r="E58" s="41"/>
      <c r="F58" s="30" t="str">
        <f>E17</f>
        <v xml:space="preserve"> </v>
      </c>
      <c r="G58" s="41"/>
      <c r="H58" s="41"/>
      <c r="I58" s="35" t="s">
        <v>30</v>
      </c>
      <c r="J58" s="39" t="str">
        <f>E23</f>
        <v xml:space="preserve"> </v>
      </c>
      <c r="K58" s="41"/>
      <c r="L58" s="129"/>
      <c r="S58" s="41"/>
      <c r="T58" s="41"/>
      <c r="U58" s="41"/>
      <c r="V58" s="41"/>
      <c r="W58" s="41"/>
      <c r="X58" s="41"/>
      <c r="Y58" s="41"/>
      <c r="Z58" s="41"/>
      <c r="AA58" s="41"/>
      <c r="AB58" s="41"/>
      <c r="AC58" s="41"/>
      <c r="AD58" s="41"/>
      <c r="AE58" s="41"/>
    </row>
    <row r="59" s="2" customFormat="1" ht="15.15" customHeight="1">
      <c r="A59" s="41"/>
      <c r="B59" s="42"/>
      <c r="C59" s="35" t="s">
        <v>28</v>
      </c>
      <c r="D59" s="41"/>
      <c r="E59" s="41"/>
      <c r="F59" s="30" t="str">
        <f>IF(E20="","",E20)</f>
        <v>Vyplň údaj</v>
      </c>
      <c r="G59" s="41"/>
      <c r="H59" s="41"/>
      <c r="I59" s="35" t="s">
        <v>32</v>
      </c>
      <c r="J59" s="39" t="str">
        <f>E26</f>
        <v xml:space="preserve"> </v>
      </c>
      <c r="K59" s="41"/>
      <c r="L59" s="129"/>
      <c r="S59" s="41"/>
      <c r="T59" s="41"/>
      <c r="U59" s="41"/>
      <c r="V59" s="41"/>
      <c r="W59" s="41"/>
      <c r="X59" s="41"/>
      <c r="Y59" s="41"/>
      <c r="Z59" s="41"/>
      <c r="AA59" s="41"/>
      <c r="AB59" s="41"/>
      <c r="AC59" s="41"/>
      <c r="AD59" s="41"/>
      <c r="AE59" s="41"/>
    </row>
    <row r="60" s="2" customFormat="1" ht="10.32" customHeight="1">
      <c r="A60" s="41"/>
      <c r="B60" s="42"/>
      <c r="C60" s="41"/>
      <c r="D60" s="41"/>
      <c r="E60" s="41"/>
      <c r="F60" s="41"/>
      <c r="G60" s="41"/>
      <c r="H60" s="41"/>
      <c r="I60" s="41"/>
      <c r="J60" s="41"/>
      <c r="K60" s="41"/>
      <c r="L60" s="129"/>
      <c r="S60" s="41"/>
      <c r="T60" s="41"/>
      <c r="U60" s="41"/>
      <c r="V60" s="41"/>
      <c r="W60" s="41"/>
      <c r="X60" s="41"/>
      <c r="Y60" s="41"/>
      <c r="Z60" s="41"/>
      <c r="AA60" s="41"/>
      <c r="AB60" s="41"/>
      <c r="AC60" s="41"/>
      <c r="AD60" s="41"/>
      <c r="AE60" s="41"/>
    </row>
    <row r="61" s="2" customFormat="1" ht="29.28" customHeight="1">
      <c r="A61" s="41"/>
      <c r="B61" s="42"/>
      <c r="C61" s="142" t="s">
        <v>308</v>
      </c>
      <c r="D61" s="136"/>
      <c r="E61" s="136"/>
      <c r="F61" s="136"/>
      <c r="G61" s="136"/>
      <c r="H61" s="136"/>
      <c r="I61" s="136"/>
      <c r="J61" s="143" t="s">
        <v>309</v>
      </c>
      <c r="K61" s="136"/>
      <c r="L61" s="129"/>
      <c r="S61" s="41"/>
      <c r="T61" s="41"/>
      <c r="U61" s="41"/>
      <c r="V61" s="41"/>
      <c r="W61" s="41"/>
      <c r="X61" s="41"/>
      <c r="Y61" s="41"/>
      <c r="Z61" s="41"/>
      <c r="AA61" s="41"/>
      <c r="AB61" s="41"/>
      <c r="AC61" s="41"/>
      <c r="AD61" s="41"/>
      <c r="AE61" s="41"/>
    </row>
    <row r="62" s="2" customFormat="1" ht="10.32" customHeight="1">
      <c r="A62" s="41"/>
      <c r="B62" s="42"/>
      <c r="C62" s="41"/>
      <c r="D62" s="41"/>
      <c r="E62" s="41"/>
      <c r="F62" s="41"/>
      <c r="G62" s="41"/>
      <c r="H62" s="41"/>
      <c r="I62" s="41"/>
      <c r="J62" s="41"/>
      <c r="K62" s="41"/>
      <c r="L62" s="129"/>
      <c r="S62" s="41"/>
      <c r="T62" s="41"/>
      <c r="U62" s="41"/>
      <c r="V62" s="41"/>
      <c r="W62" s="41"/>
      <c r="X62" s="41"/>
      <c r="Y62" s="41"/>
      <c r="Z62" s="41"/>
      <c r="AA62" s="41"/>
      <c r="AB62" s="41"/>
      <c r="AC62" s="41"/>
      <c r="AD62" s="41"/>
      <c r="AE62" s="41"/>
    </row>
    <row r="63" s="2" customFormat="1" ht="22.8" customHeight="1">
      <c r="A63" s="41"/>
      <c r="B63" s="42"/>
      <c r="C63" s="144" t="s">
        <v>67</v>
      </c>
      <c r="D63" s="41"/>
      <c r="E63" s="41"/>
      <c r="F63" s="41"/>
      <c r="G63" s="41"/>
      <c r="H63" s="41"/>
      <c r="I63" s="41"/>
      <c r="J63" s="93">
        <f>J92</f>
        <v>0</v>
      </c>
      <c r="K63" s="41"/>
      <c r="L63" s="129"/>
      <c r="S63" s="41"/>
      <c r="T63" s="41"/>
      <c r="U63" s="41"/>
      <c r="V63" s="41"/>
      <c r="W63" s="41"/>
      <c r="X63" s="41"/>
      <c r="Y63" s="41"/>
      <c r="Z63" s="41"/>
      <c r="AA63" s="41"/>
      <c r="AB63" s="41"/>
      <c r="AC63" s="41"/>
      <c r="AD63" s="41"/>
      <c r="AE63" s="41"/>
      <c r="AU63" s="22" t="s">
        <v>310</v>
      </c>
    </row>
    <row r="64" s="9" customFormat="1" ht="24.96" customHeight="1">
      <c r="A64" s="9"/>
      <c r="B64" s="145"/>
      <c r="C64" s="9"/>
      <c r="D64" s="146" t="s">
        <v>311</v>
      </c>
      <c r="E64" s="147"/>
      <c r="F64" s="147"/>
      <c r="G64" s="147"/>
      <c r="H64" s="147"/>
      <c r="I64" s="147"/>
      <c r="J64" s="148">
        <f>J93</f>
        <v>0</v>
      </c>
      <c r="K64" s="9"/>
      <c r="L64" s="145"/>
      <c r="S64" s="9"/>
      <c r="T64" s="9"/>
      <c r="U64" s="9"/>
      <c r="V64" s="9"/>
      <c r="W64" s="9"/>
      <c r="X64" s="9"/>
      <c r="Y64" s="9"/>
      <c r="Z64" s="9"/>
      <c r="AA64" s="9"/>
      <c r="AB64" s="9"/>
      <c r="AC64" s="9"/>
      <c r="AD64" s="9"/>
      <c r="AE64" s="9"/>
    </row>
    <row r="65" s="10" customFormat="1" ht="19.92" customHeight="1">
      <c r="A65" s="10"/>
      <c r="B65" s="149"/>
      <c r="C65" s="10"/>
      <c r="D65" s="150" t="s">
        <v>375</v>
      </c>
      <c r="E65" s="151"/>
      <c r="F65" s="151"/>
      <c r="G65" s="151"/>
      <c r="H65" s="151"/>
      <c r="I65" s="151"/>
      <c r="J65" s="152">
        <f>J94</f>
        <v>0</v>
      </c>
      <c r="K65" s="10"/>
      <c r="L65" s="149"/>
      <c r="S65" s="10"/>
      <c r="T65" s="10"/>
      <c r="U65" s="10"/>
      <c r="V65" s="10"/>
      <c r="W65" s="10"/>
      <c r="X65" s="10"/>
      <c r="Y65" s="10"/>
      <c r="Z65" s="10"/>
      <c r="AA65" s="10"/>
      <c r="AB65" s="10"/>
      <c r="AC65" s="10"/>
      <c r="AD65" s="10"/>
      <c r="AE65" s="10"/>
    </row>
    <row r="66" s="10" customFormat="1" ht="19.92" customHeight="1">
      <c r="A66" s="10"/>
      <c r="B66" s="149"/>
      <c r="C66" s="10"/>
      <c r="D66" s="150" t="s">
        <v>312</v>
      </c>
      <c r="E66" s="151"/>
      <c r="F66" s="151"/>
      <c r="G66" s="151"/>
      <c r="H66" s="151"/>
      <c r="I66" s="151"/>
      <c r="J66" s="152">
        <f>J105</f>
        <v>0</v>
      </c>
      <c r="K66" s="10"/>
      <c r="L66" s="149"/>
      <c r="S66" s="10"/>
      <c r="T66" s="10"/>
      <c r="U66" s="10"/>
      <c r="V66" s="10"/>
      <c r="W66" s="10"/>
      <c r="X66" s="10"/>
      <c r="Y66" s="10"/>
      <c r="Z66" s="10"/>
      <c r="AA66" s="10"/>
      <c r="AB66" s="10"/>
      <c r="AC66" s="10"/>
      <c r="AD66" s="10"/>
      <c r="AE66" s="10"/>
    </row>
    <row r="67" s="10" customFormat="1" ht="19.92" customHeight="1">
      <c r="A67" s="10"/>
      <c r="B67" s="149"/>
      <c r="C67" s="10"/>
      <c r="D67" s="150" t="s">
        <v>313</v>
      </c>
      <c r="E67" s="151"/>
      <c r="F67" s="151"/>
      <c r="G67" s="151"/>
      <c r="H67" s="151"/>
      <c r="I67" s="151"/>
      <c r="J67" s="152">
        <f>J119</f>
        <v>0</v>
      </c>
      <c r="K67" s="10"/>
      <c r="L67" s="149"/>
      <c r="S67" s="10"/>
      <c r="T67" s="10"/>
      <c r="U67" s="10"/>
      <c r="V67" s="10"/>
      <c r="W67" s="10"/>
      <c r="X67" s="10"/>
      <c r="Y67" s="10"/>
      <c r="Z67" s="10"/>
      <c r="AA67" s="10"/>
      <c r="AB67" s="10"/>
      <c r="AC67" s="10"/>
      <c r="AD67" s="10"/>
      <c r="AE67" s="10"/>
    </row>
    <row r="68" s="10" customFormat="1" ht="19.92" customHeight="1">
      <c r="A68" s="10"/>
      <c r="B68" s="149"/>
      <c r="C68" s="10"/>
      <c r="D68" s="150" t="s">
        <v>376</v>
      </c>
      <c r="E68" s="151"/>
      <c r="F68" s="151"/>
      <c r="G68" s="151"/>
      <c r="H68" s="151"/>
      <c r="I68" s="151"/>
      <c r="J68" s="152">
        <f>J124</f>
        <v>0</v>
      </c>
      <c r="K68" s="10"/>
      <c r="L68" s="149"/>
      <c r="S68" s="10"/>
      <c r="T68" s="10"/>
      <c r="U68" s="10"/>
      <c r="V68" s="10"/>
      <c r="W68" s="10"/>
      <c r="X68" s="10"/>
      <c r="Y68" s="10"/>
      <c r="Z68" s="10"/>
      <c r="AA68" s="10"/>
      <c r="AB68" s="10"/>
      <c r="AC68" s="10"/>
      <c r="AD68" s="10"/>
      <c r="AE68" s="10"/>
    </row>
    <row r="69" s="10" customFormat="1" ht="19.92" customHeight="1">
      <c r="A69" s="10"/>
      <c r="B69" s="149"/>
      <c r="C69" s="10"/>
      <c r="D69" s="150" t="s">
        <v>377</v>
      </c>
      <c r="E69" s="151"/>
      <c r="F69" s="151"/>
      <c r="G69" s="151"/>
      <c r="H69" s="151"/>
      <c r="I69" s="151"/>
      <c r="J69" s="152">
        <f>J127</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378</v>
      </c>
      <c r="E70" s="151"/>
      <c r="F70" s="151"/>
      <c r="G70" s="151"/>
      <c r="H70" s="151"/>
      <c r="I70" s="151"/>
      <c r="J70" s="152">
        <f>J130</f>
        <v>0</v>
      </c>
      <c r="K70" s="10"/>
      <c r="L70" s="149"/>
      <c r="S70" s="10"/>
      <c r="T70" s="10"/>
      <c r="U70" s="10"/>
      <c r="V70" s="10"/>
      <c r="W70" s="10"/>
      <c r="X70" s="10"/>
      <c r="Y70" s="10"/>
      <c r="Z70" s="10"/>
      <c r="AA70" s="10"/>
      <c r="AB70" s="10"/>
      <c r="AC70" s="10"/>
      <c r="AD70" s="10"/>
      <c r="AE70" s="10"/>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2" customFormat="1" ht="23.25" customHeight="1">
      <c r="A82" s="41"/>
      <c r="B82" s="42"/>
      <c r="C82" s="41"/>
      <c r="D82" s="41"/>
      <c r="E82" s="127" t="s">
        <v>9689</v>
      </c>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303</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16.5" customHeight="1">
      <c r="A84" s="41"/>
      <c r="B84" s="42"/>
      <c r="C84" s="41"/>
      <c r="D84" s="41"/>
      <c r="E84" s="65" t="str">
        <f>E11</f>
        <v>SO00 - Objekty přípravy staveniště</v>
      </c>
      <c r="F84" s="41"/>
      <c r="G84" s="41"/>
      <c r="H84" s="41"/>
      <c r="I84" s="41"/>
      <c r="J84" s="41"/>
      <c r="K84" s="41"/>
      <c r="L84" s="129"/>
      <c r="S84" s="41"/>
      <c r="T84" s="41"/>
      <c r="U84" s="41"/>
      <c r="V84" s="41"/>
      <c r="W84" s="41"/>
      <c r="X84" s="41"/>
      <c r="Y84" s="41"/>
      <c r="Z84" s="41"/>
      <c r="AA84" s="41"/>
      <c r="AB84" s="41"/>
      <c r="AC84" s="41"/>
      <c r="AD84" s="41"/>
      <c r="AE84" s="41"/>
    </row>
    <row r="85" s="2" customFormat="1" ht="6.96" customHeight="1">
      <c r="A85" s="41"/>
      <c r="B85" s="42"/>
      <c r="C85" s="41"/>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21</v>
      </c>
      <c r="D86" s="41"/>
      <c r="E86" s="41"/>
      <c r="F86" s="30" t="str">
        <f>F14</f>
        <v xml:space="preserve"> </v>
      </c>
      <c r="G86" s="41"/>
      <c r="H86" s="41"/>
      <c r="I86" s="35" t="s">
        <v>23</v>
      </c>
      <c r="J86" s="67" t="str">
        <f>IF(J14="","",J14)</f>
        <v>26. 8. 2025</v>
      </c>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5.15" customHeight="1">
      <c r="A88" s="41"/>
      <c r="B88" s="42"/>
      <c r="C88" s="35" t="s">
        <v>25</v>
      </c>
      <c r="D88" s="41"/>
      <c r="E88" s="41"/>
      <c r="F88" s="30" t="str">
        <f>E17</f>
        <v xml:space="preserve"> </v>
      </c>
      <c r="G88" s="41"/>
      <c r="H88" s="41"/>
      <c r="I88" s="35" t="s">
        <v>30</v>
      </c>
      <c r="J88" s="39" t="str">
        <f>E23</f>
        <v xml:space="preserve"> </v>
      </c>
      <c r="K88" s="41"/>
      <c r="L88" s="129"/>
      <c r="S88" s="41"/>
      <c r="T88" s="41"/>
      <c r="U88" s="41"/>
      <c r="V88" s="41"/>
      <c r="W88" s="41"/>
      <c r="X88" s="41"/>
      <c r="Y88" s="41"/>
      <c r="Z88" s="41"/>
      <c r="AA88" s="41"/>
      <c r="AB88" s="41"/>
      <c r="AC88" s="41"/>
      <c r="AD88" s="41"/>
      <c r="AE88" s="41"/>
    </row>
    <row r="89" s="2" customFormat="1" ht="15.15" customHeight="1">
      <c r="A89" s="41"/>
      <c r="B89" s="42"/>
      <c r="C89" s="35" t="s">
        <v>28</v>
      </c>
      <c r="D89" s="41"/>
      <c r="E89" s="41"/>
      <c r="F89" s="30" t="str">
        <f>IF(E20="","",E20)</f>
        <v>Vyplň údaj</v>
      </c>
      <c r="G89" s="41"/>
      <c r="H89" s="41"/>
      <c r="I89" s="35" t="s">
        <v>32</v>
      </c>
      <c r="J89" s="39" t="str">
        <f>E26</f>
        <v xml:space="preserve"> </v>
      </c>
      <c r="K89" s="41"/>
      <c r="L89" s="129"/>
      <c r="S89" s="41"/>
      <c r="T89" s="41"/>
      <c r="U89" s="41"/>
      <c r="V89" s="41"/>
      <c r="W89" s="41"/>
      <c r="X89" s="41"/>
      <c r="Y89" s="41"/>
      <c r="Z89" s="41"/>
      <c r="AA89" s="41"/>
      <c r="AB89" s="41"/>
      <c r="AC89" s="41"/>
      <c r="AD89" s="41"/>
      <c r="AE89" s="41"/>
    </row>
    <row r="90" s="2" customFormat="1" ht="10.32"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11" customFormat="1" ht="29.28" customHeight="1">
      <c r="A91" s="153"/>
      <c r="B91" s="154"/>
      <c r="C91" s="155" t="s">
        <v>315</v>
      </c>
      <c r="D91" s="156" t="s">
        <v>54</v>
      </c>
      <c r="E91" s="156" t="s">
        <v>50</v>
      </c>
      <c r="F91" s="156" t="s">
        <v>51</v>
      </c>
      <c r="G91" s="156" t="s">
        <v>316</v>
      </c>
      <c r="H91" s="156" t="s">
        <v>317</v>
      </c>
      <c r="I91" s="156" t="s">
        <v>318</v>
      </c>
      <c r="J91" s="156" t="s">
        <v>309</v>
      </c>
      <c r="K91" s="157" t="s">
        <v>319</v>
      </c>
      <c r="L91" s="158"/>
      <c r="M91" s="83" t="s">
        <v>3</v>
      </c>
      <c r="N91" s="84" t="s">
        <v>39</v>
      </c>
      <c r="O91" s="84" t="s">
        <v>320</v>
      </c>
      <c r="P91" s="84" t="s">
        <v>321</v>
      </c>
      <c r="Q91" s="84" t="s">
        <v>322</v>
      </c>
      <c r="R91" s="84" t="s">
        <v>323</v>
      </c>
      <c r="S91" s="84" t="s">
        <v>324</v>
      </c>
      <c r="T91" s="85" t="s">
        <v>325</v>
      </c>
      <c r="U91" s="153"/>
      <c r="V91" s="153"/>
      <c r="W91" s="153"/>
      <c r="X91" s="153"/>
      <c r="Y91" s="153"/>
      <c r="Z91" s="153"/>
      <c r="AA91" s="153"/>
      <c r="AB91" s="153"/>
      <c r="AC91" s="153"/>
      <c r="AD91" s="153"/>
      <c r="AE91" s="153"/>
    </row>
    <row r="92" s="2" customFormat="1" ht="22.8" customHeight="1">
      <c r="A92" s="41"/>
      <c r="B92" s="42"/>
      <c r="C92" s="90" t="s">
        <v>326</v>
      </c>
      <c r="D92" s="41"/>
      <c r="E92" s="41"/>
      <c r="F92" s="41"/>
      <c r="G92" s="41"/>
      <c r="H92" s="41"/>
      <c r="I92" s="41"/>
      <c r="J92" s="159">
        <f>BK92</f>
        <v>0</v>
      </c>
      <c r="K92" s="41"/>
      <c r="L92" s="42"/>
      <c r="M92" s="86"/>
      <c r="N92" s="71"/>
      <c r="O92" s="87"/>
      <c r="P92" s="160">
        <f>P93</f>
        <v>0</v>
      </c>
      <c r="Q92" s="87"/>
      <c r="R92" s="160">
        <f>R93</f>
        <v>0</v>
      </c>
      <c r="S92" s="87"/>
      <c r="T92" s="161">
        <f>T93</f>
        <v>0</v>
      </c>
      <c r="U92" s="41"/>
      <c r="V92" s="41"/>
      <c r="W92" s="41"/>
      <c r="X92" s="41"/>
      <c r="Y92" s="41"/>
      <c r="Z92" s="41"/>
      <c r="AA92" s="41"/>
      <c r="AB92" s="41"/>
      <c r="AC92" s="41"/>
      <c r="AD92" s="41"/>
      <c r="AE92" s="41"/>
      <c r="AT92" s="22" t="s">
        <v>68</v>
      </c>
      <c r="AU92" s="22" t="s">
        <v>310</v>
      </c>
      <c r="BK92" s="162">
        <f>BK93</f>
        <v>0</v>
      </c>
    </row>
    <row r="93" s="12" customFormat="1" ht="25.92" customHeight="1">
      <c r="A93" s="12"/>
      <c r="B93" s="163"/>
      <c r="C93" s="12"/>
      <c r="D93" s="164" t="s">
        <v>68</v>
      </c>
      <c r="E93" s="165" t="s">
        <v>120</v>
      </c>
      <c r="F93" s="165" t="s">
        <v>327</v>
      </c>
      <c r="G93" s="12"/>
      <c r="H93" s="12"/>
      <c r="I93" s="166"/>
      <c r="J93" s="167">
        <f>BK93</f>
        <v>0</v>
      </c>
      <c r="K93" s="12"/>
      <c r="L93" s="163"/>
      <c r="M93" s="168"/>
      <c r="N93" s="169"/>
      <c r="O93" s="169"/>
      <c r="P93" s="170">
        <f>P94+P105+P119+P124+P127+P130</f>
        <v>0</v>
      </c>
      <c r="Q93" s="169"/>
      <c r="R93" s="170">
        <f>R94+R105+R119+R124+R127+R130</f>
        <v>0</v>
      </c>
      <c r="S93" s="169"/>
      <c r="T93" s="171">
        <f>T94+T105+T119+T124+T127+T130</f>
        <v>0</v>
      </c>
      <c r="U93" s="12"/>
      <c r="V93" s="12"/>
      <c r="W93" s="12"/>
      <c r="X93" s="12"/>
      <c r="Y93" s="12"/>
      <c r="Z93" s="12"/>
      <c r="AA93" s="12"/>
      <c r="AB93" s="12"/>
      <c r="AC93" s="12"/>
      <c r="AD93" s="12"/>
      <c r="AE93" s="12"/>
      <c r="AR93" s="164" t="s">
        <v>138</v>
      </c>
      <c r="AT93" s="172" t="s">
        <v>68</v>
      </c>
      <c r="AU93" s="172" t="s">
        <v>69</v>
      </c>
      <c r="AY93" s="164" t="s">
        <v>328</v>
      </c>
      <c r="BK93" s="173">
        <f>BK94+BK105+BK119+BK124+BK127+BK130</f>
        <v>0</v>
      </c>
    </row>
    <row r="94" s="12" customFormat="1" ht="22.8" customHeight="1">
      <c r="A94" s="12"/>
      <c r="B94" s="163"/>
      <c r="C94" s="12"/>
      <c r="D94" s="164" t="s">
        <v>68</v>
      </c>
      <c r="E94" s="174" t="s">
        <v>379</v>
      </c>
      <c r="F94" s="174" t="s">
        <v>380</v>
      </c>
      <c r="G94" s="12"/>
      <c r="H94" s="12"/>
      <c r="I94" s="166"/>
      <c r="J94" s="175">
        <f>BK94</f>
        <v>0</v>
      </c>
      <c r="K94" s="12"/>
      <c r="L94" s="163"/>
      <c r="M94" s="168"/>
      <c r="N94" s="169"/>
      <c r="O94" s="169"/>
      <c r="P94" s="170">
        <f>SUM(P95:P104)</f>
        <v>0</v>
      </c>
      <c r="Q94" s="169"/>
      <c r="R94" s="170">
        <f>SUM(R95:R104)</f>
        <v>0</v>
      </c>
      <c r="S94" s="169"/>
      <c r="T94" s="171">
        <f>SUM(T95:T104)</f>
        <v>0</v>
      </c>
      <c r="U94" s="12"/>
      <c r="V94" s="12"/>
      <c r="W94" s="12"/>
      <c r="X94" s="12"/>
      <c r="Y94" s="12"/>
      <c r="Z94" s="12"/>
      <c r="AA94" s="12"/>
      <c r="AB94" s="12"/>
      <c r="AC94" s="12"/>
      <c r="AD94" s="12"/>
      <c r="AE94" s="12"/>
      <c r="AR94" s="164" t="s">
        <v>138</v>
      </c>
      <c r="AT94" s="172" t="s">
        <v>68</v>
      </c>
      <c r="AU94" s="172" t="s">
        <v>76</v>
      </c>
      <c r="AY94" s="164" t="s">
        <v>328</v>
      </c>
      <c r="BK94" s="173">
        <f>SUM(BK95:BK104)</f>
        <v>0</v>
      </c>
    </row>
    <row r="95" s="2" customFormat="1" ht="16.5" customHeight="1">
      <c r="A95" s="41"/>
      <c r="B95" s="176"/>
      <c r="C95" s="177" t="s">
        <v>76</v>
      </c>
      <c r="D95" s="177" t="s">
        <v>331</v>
      </c>
      <c r="E95" s="178" t="s">
        <v>381</v>
      </c>
      <c r="F95" s="179" t="s">
        <v>382</v>
      </c>
      <c r="G95" s="180" t="s">
        <v>334</v>
      </c>
      <c r="H95" s="181">
        <v>1</v>
      </c>
      <c r="I95" s="182"/>
      <c r="J95" s="183">
        <f>ROUND(I95*H95,2)</f>
        <v>0</v>
      </c>
      <c r="K95" s="179" t="s">
        <v>335</v>
      </c>
      <c r="L95" s="42"/>
      <c r="M95" s="184" t="s">
        <v>3</v>
      </c>
      <c r="N95" s="185" t="s">
        <v>40</v>
      </c>
      <c r="O95" s="75"/>
      <c r="P95" s="186">
        <f>O95*H95</f>
        <v>0</v>
      </c>
      <c r="Q95" s="186">
        <v>0</v>
      </c>
      <c r="R95" s="186">
        <f>Q95*H95</f>
        <v>0</v>
      </c>
      <c r="S95" s="186">
        <v>0</v>
      </c>
      <c r="T95" s="187">
        <f>S95*H95</f>
        <v>0</v>
      </c>
      <c r="U95" s="41"/>
      <c r="V95" s="41"/>
      <c r="W95" s="41"/>
      <c r="X95" s="41"/>
      <c r="Y95" s="41"/>
      <c r="Z95" s="41"/>
      <c r="AA95" s="41"/>
      <c r="AB95" s="41"/>
      <c r="AC95" s="41"/>
      <c r="AD95" s="41"/>
      <c r="AE95" s="41"/>
      <c r="AR95" s="188" t="s">
        <v>336</v>
      </c>
      <c r="AT95" s="188" t="s">
        <v>331</v>
      </c>
      <c r="AU95" s="188" t="s">
        <v>79</v>
      </c>
      <c r="AY95" s="22" t="s">
        <v>328</v>
      </c>
      <c r="BE95" s="189">
        <f>IF(N95="základní",J95,0)</f>
        <v>0</v>
      </c>
      <c r="BF95" s="189">
        <f>IF(N95="snížená",J95,0)</f>
        <v>0</v>
      </c>
      <c r="BG95" s="189">
        <f>IF(N95="zákl. přenesená",J95,0)</f>
        <v>0</v>
      </c>
      <c r="BH95" s="189">
        <f>IF(N95="sníž. přenesená",J95,0)</f>
        <v>0</v>
      </c>
      <c r="BI95" s="189">
        <f>IF(N95="nulová",J95,0)</f>
        <v>0</v>
      </c>
      <c r="BJ95" s="22" t="s">
        <v>76</v>
      </c>
      <c r="BK95" s="189">
        <f>ROUND(I95*H95,2)</f>
        <v>0</v>
      </c>
      <c r="BL95" s="22" t="s">
        <v>336</v>
      </c>
      <c r="BM95" s="188" t="s">
        <v>383</v>
      </c>
    </row>
    <row r="96" s="2" customFormat="1">
      <c r="A96" s="41"/>
      <c r="B96" s="42"/>
      <c r="C96" s="41"/>
      <c r="D96" s="190" t="s">
        <v>338</v>
      </c>
      <c r="E96" s="41"/>
      <c r="F96" s="191" t="s">
        <v>384</v>
      </c>
      <c r="G96" s="41"/>
      <c r="H96" s="41"/>
      <c r="I96" s="192"/>
      <c r="J96" s="41"/>
      <c r="K96" s="41"/>
      <c r="L96" s="42"/>
      <c r="M96" s="193"/>
      <c r="N96" s="194"/>
      <c r="O96" s="75"/>
      <c r="P96" s="75"/>
      <c r="Q96" s="75"/>
      <c r="R96" s="75"/>
      <c r="S96" s="75"/>
      <c r="T96" s="76"/>
      <c r="U96" s="41"/>
      <c r="V96" s="41"/>
      <c r="W96" s="41"/>
      <c r="X96" s="41"/>
      <c r="Y96" s="41"/>
      <c r="Z96" s="41"/>
      <c r="AA96" s="41"/>
      <c r="AB96" s="41"/>
      <c r="AC96" s="41"/>
      <c r="AD96" s="41"/>
      <c r="AE96" s="41"/>
      <c r="AT96" s="22" t="s">
        <v>338</v>
      </c>
      <c r="AU96" s="22" t="s">
        <v>79</v>
      </c>
    </row>
    <row r="97" s="2" customFormat="1" ht="16.5" customHeight="1">
      <c r="A97" s="41"/>
      <c r="B97" s="176"/>
      <c r="C97" s="177" t="s">
        <v>79</v>
      </c>
      <c r="D97" s="177" t="s">
        <v>331</v>
      </c>
      <c r="E97" s="178" t="s">
        <v>385</v>
      </c>
      <c r="F97" s="179" t="s">
        <v>386</v>
      </c>
      <c r="G97" s="180" t="s">
        <v>334</v>
      </c>
      <c r="H97" s="181">
        <v>1</v>
      </c>
      <c r="I97" s="182"/>
      <c r="J97" s="183">
        <f>ROUND(I97*H97,2)</f>
        <v>0</v>
      </c>
      <c r="K97" s="179" t="s">
        <v>335</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336</v>
      </c>
      <c r="AT97" s="188" t="s">
        <v>331</v>
      </c>
      <c r="AU97" s="188" t="s">
        <v>79</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336</v>
      </c>
      <c r="BM97" s="188" t="s">
        <v>387</v>
      </c>
    </row>
    <row r="98" s="2" customFormat="1">
      <c r="A98" s="41"/>
      <c r="B98" s="42"/>
      <c r="C98" s="41"/>
      <c r="D98" s="190" t="s">
        <v>338</v>
      </c>
      <c r="E98" s="41"/>
      <c r="F98" s="191" t="s">
        <v>388</v>
      </c>
      <c r="G98" s="41"/>
      <c r="H98" s="41"/>
      <c r="I98" s="192"/>
      <c r="J98" s="41"/>
      <c r="K98" s="41"/>
      <c r="L98" s="42"/>
      <c r="M98" s="193"/>
      <c r="N98" s="194"/>
      <c r="O98" s="75"/>
      <c r="P98" s="75"/>
      <c r="Q98" s="75"/>
      <c r="R98" s="75"/>
      <c r="S98" s="75"/>
      <c r="T98" s="76"/>
      <c r="U98" s="41"/>
      <c r="V98" s="41"/>
      <c r="W98" s="41"/>
      <c r="X98" s="41"/>
      <c r="Y98" s="41"/>
      <c r="Z98" s="41"/>
      <c r="AA98" s="41"/>
      <c r="AB98" s="41"/>
      <c r="AC98" s="41"/>
      <c r="AD98" s="41"/>
      <c r="AE98" s="41"/>
      <c r="AT98" s="22" t="s">
        <v>338</v>
      </c>
      <c r="AU98" s="22" t="s">
        <v>79</v>
      </c>
    </row>
    <row r="99" s="2" customFormat="1" ht="16.5" customHeight="1">
      <c r="A99" s="41"/>
      <c r="B99" s="176"/>
      <c r="C99" s="177" t="s">
        <v>87</v>
      </c>
      <c r="D99" s="177" t="s">
        <v>331</v>
      </c>
      <c r="E99" s="178" t="s">
        <v>389</v>
      </c>
      <c r="F99" s="179" t="s">
        <v>390</v>
      </c>
      <c r="G99" s="180" t="s">
        <v>334</v>
      </c>
      <c r="H99" s="181">
        <v>1</v>
      </c>
      <c r="I99" s="182"/>
      <c r="J99" s="183">
        <f>ROUND(I99*H99,2)</f>
        <v>0</v>
      </c>
      <c r="K99" s="179" t="s">
        <v>335</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336</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336</v>
      </c>
      <c r="BM99" s="188" t="s">
        <v>391</v>
      </c>
    </row>
    <row r="100" s="2" customFormat="1">
      <c r="A100" s="41"/>
      <c r="B100" s="42"/>
      <c r="C100" s="41"/>
      <c r="D100" s="190" t="s">
        <v>338</v>
      </c>
      <c r="E100" s="41"/>
      <c r="F100" s="191" t="s">
        <v>392</v>
      </c>
      <c r="G100" s="41"/>
      <c r="H100" s="41"/>
      <c r="I100" s="192"/>
      <c r="J100" s="41"/>
      <c r="K100" s="41"/>
      <c r="L100" s="42"/>
      <c r="M100" s="193"/>
      <c r="N100" s="194"/>
      <c r="O100" s="75"/>
      <c r="P100" s="75"/>
      <c r="Q100" s="75"/>
      <c r="R100" s="75"/>
      <c r="S100" s="75"/>
      <c r="T100" s="76"/>
      <c r="U100" s="41"/>
      <c r="V100" s="41"/>
      <c r="W100" s="41"/>
      <c r="X100" s="41"/>
      <c r="Y100" s="41"/>
      <c r="Z100" s="41"/>
      <c r="AA100" s="41"/>
      <c r="AB100" s="41"/>
      <c r="AC100" s="41"/>
      <c r="AD100" s="41"/>
      <c r="AE100" s="41"/>
      <c r="AT100" s="22" t="s">
        <v>338</v>
      </c>
      <c r="AU100" s="22" t="s">
        <v>79</v>
      </c>
    </row>
    <row r="101" s="2" customFormat="1" ht="16.5" customHeight="1">
      <c r="A101" s="41"/>
      <c r="B101" s="176"/>
      <c r="C101" s="177" t="s">
        <v>113</v>
      </c>
      <c r="D101" s="177" t="s">
        <v>331</v>
      </c>
      <c r="E101" s="178" t="s">
        <v>393</v>
      </c>
      <c r="F101" s="179" t="s">
        <v>394</v>
      </c>
      <c r="G101" s="180" t="s">
        <v>367</v>
      </c>
      <c r="H101" s="181">
        <v>1</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336</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336</v>
      </c>
      <c r="BM101" s="188" t="s">
        <v>395</v>
      </c>
    </row>
    <row r="102" s="2" customFormat="1">
      <c r="A102" s="41"/>
      <c r="B102" s="42"/>
      <c r="C102" s="41"/>
      <c r="D102" s="190" t="s">
        <v>338</v>
      </c>
      <c r="E102" s="41"/>
      <c r="F102" s="191" t="s">
        <v>396</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2" customFormat="1" ht="16.5" customHeight="1">
      <c r="A103" s="41"/>
      <c r="B103" s="176"/>
      <c r="C103" s="177" t="s">
        <v>138</v>
      </c>
      <c r="D103" s="177" t="s">
        <v>331</v>
      </c>
      <c r="E103" s="178" t="s">
        <v>397</v>
      </c>
      <c r="F103" s="179" t="s">
        <v>398</v>
      </c>
      <c r="G103" s="180" t="s">
        <v>367</v>
      </c>
      <c r="H103" s="181">
        <v>1</v>
      </c>
      <c r="I103" s="182"/>
      <c r="J103" s="183">
        <f>ROUND(I103*H103,2)</f>
        <v>0</v>
      </c>
      <c r="K103" s="179" t="s">
        <v>335</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399</v>
      </c>
    </row>
    <row r="104" s="2" customFormat="1">
      <c r="A104" s="41"/>
      <c r="B104" s="42"/>
      <c r="C104" s="41"/>
      <c r="D104" s="190" t="s">
        <v>338</v>
      </c>
      <c r="E104" s="41"/>
      <c r="F104" s="191" t="s">
        <v>400</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2" customFormat="1" ht="22.8" customHeight="1">
      <c r="A105" s="12"/>
      <c r="B105" s="163"/>
      <c r="C105" s="12"/>
      <c r="D105" s="164" t="s">
        <v>68</v>
      </c>
      <c r="E105" s="174" t="s">
        <v>329</v>
      </c>
      <c r="F105" s="174" t="s">
        <v>330</v>
      </c>
      <c r="G105" s="12"/>
      <c r="H105" s="12"/>
      <c r="I105" s="166"/>
      <c r="J105" s="175">
        <f>BK105</f>
        <v>0</v>
      </c>
      <c r="K105" s="12"/>
      <c r="L105" s="163"/>
      <c r="M105" s="168"/>
      <c r="N105" s="169"/>
      <c r="O105" s="169"/>
      <c r="P105" s="170">
        <f>SUM(P106:P118)</f>
        <v>0</v>
      </c>
      <c r="Q105" s="169"/>
      <c r="R105" s="170">
        <f>SUM(R106:R118)</f>
        <v>0</v>
      </c>
      <c r="S105" s="169"/>
      <c r="T105" s="171">
        <f>SUM(T106:T118)</f>
        <v>0</v>
      </c>
      <c r="U105" s="12"/>
      <c r="V105" s="12"/>
      <c r="W105" s="12"/>
      <c r="X105" s="12"/>
      <c r="Y105" s="12"/>
      <c r="Z105" s="12"/>
      <c r="AA105" s="12"/>
      <c r="AB105" s="12"/>
      <c r="AC105" s="12"/>
      <c r="AD105" s="12"/>
      <c r="AE105" s="12"/>
      <c r="AR105" s="164" t="s">
        <v>138</v>
      </c>
      <c r="AT105" s="172" t="s">
        <v>68</v>
      </c>
      <c r="AU105" s="172" t="s">
        <v>76</v>
      </c>
      <c r="AY105" s="164" t="s">
        <v>328</v>
      </c>
      <c r="BK105" s="173">
        <f>SUM(BK106:BK118)</f>
        <v>0</v>
      </c>
    </row>
    <row r="106" s="2" customFormat="1" ht="24.15" customHeight="1">
      <c r="A106" s="41"/>
      <c r="B106" s="176"/>
      <c r="C106" s="177" t="s">
        <v>150</v>
      </c>
      <c r="D106" s="177" t="s">
        <v>331</v>
      </c>
      <c r="E106" s="178" t="s">
        <v>332</v>
      </c>
      <c r="F106" s="179" t="s">
        <v>333</v>
      </c>
      <c r="G106" s="180" t="s">
        <v>334</v>
      </c>
      <c r="H106" s="181">
        <v>1</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336</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336</v>
      </c>
      <c r="BM106" s="188" t="s">
        <v>8666</v>
      </c>
    </row>
    <row r="107" s="2" customFormat="1">
      <c r="A107" s="41"/>
      <c r="B107" s="42"/>
      <c r="C107" s="41"/>
      <c r="D107" s="190" t="s">
        <v>338</v>
      </c>
      <c r="E107" s="41"/>
      <c r="F107" s="191" t="s">
        <v>339</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2" customFormat="1">
      <c r="A108" s="41"/>
      <c r="B108" s="42"/>
      <c r="C108" s="41"/>
      <c r="D108" s="195" t="s">
        <v>340</v>
      </c>
      <c r="E108" s="41"/>
      <c r="F108" s="196" t="s">
        <v>341</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340</v>
      </c>
      <c r="AU108" s="22" t="s">
        <v>79</v>
      </c>
    </row>
    <row r="109" s="2" customFormat="1" ht="16.5" customHeight="1">
      <c r="A109" s="41"/>
      <c r="B109" s="176"/>
      <c r="C109" s="177" t="s">
        <v>168</v>
      </c>
      <c r="D109" s="177" t="s">
        <v>331</v>
      </c>
      <c r="E109" s="178" t="s">
        <v>342</v>
      </c>
      <c r="F109" s="179" t="s">
        <v>343</v>
      </c>
      <c r="G109" s="180" t="s">
        <v>334</v>
      </c>
      <c r="H109" s="181">
        <v>1</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336</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336</v>
      </c>
      <c r="BM109" s="188" t="s">
        <v>8667</v>
      </c>
    </row>
    <row r="110" s="2" customFormat="1">
      <c r="A110" s="41"/>
      <c r="B110" s="42"/>
      <c r="C110" s="41"/>
      <c r="D110" s="190" t="s">
        <v>338</v>
      </c>
      <c r="E110" s="41"/>
      <c r="F110" s="191" t="s">
        <v>345</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79</v>
      </c>
    </row>
    <row r="111" s="2" customFormat="1" ht="16.5" customHeight="1">
      <c r="A111" s="41"/>
      <c r="B111" s="176"/>
      <c r="C111" s="177" t="s">
        <v>171</v>
      </c>
      <c r="D111" s="177" t="s">
        <v>331</v>
      </c>
      <c r="E111" s="178" t="s">
        <v>346</v>
      </c>
      <c r="F111" s="179" t="s">
        <v>347</v>
      </c>
      <c r="G111" s="180" t="s">
        <v>334</v>
      </c>
      <c r="H111" s="181">
        <v>1</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336</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336</v>
      </c>
      <c r="BM111" s="188" t="s">
        <v>8668</v>
      </c>
    </row>
    <row r="112" s="2" customFormat="1">
      <c r="A112" s="41"/>
      <c r="B112" s="42"/>
      <c r="C112" s="41"/>
      <c r="D112" s="190" t="s">
        <v>338</v>
      </c>
      <c r="E112" s="41"/>
      <c r="F112" s="191" t="s">
        <v>349</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79</v>
      </c>
    </row>
    <row r="113" s="2" customFormat="1" ht="16.5" customHeight="1">
      <c r="A113" s="41"/>
      <c r="B113" s="176"/>
      <c r="C113" s="177" t="s">
        <v>183</v>
      </c>
      <c r="D113" s="177" t="s">
        <v>331</v>
      </c>
      <c r="E113" s="178" t="s">
        <v>350</v>
      </c>
      <c r="F113" s="179" t="s">
        <v>351</v>
      </c>
      <c r="G113" s="180" t="s">
        <v>334</v>
      </c>
      <c r="H113" s="181">
        <v>1</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336</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336</v>
      </c>
      <c r="BM113" s="188" t="s">
        <v>8669</v>
      </c>
    </row>
    <row r="114" s="2" customFormat="1">
      <c r="A114" s="41"/>
      <c r="B114" s="42"/>
      <c r="C114" s="41"/>
      <c r="D114" s="190" t="s">
        <v>338</v>
      </c>
      <c r="E114" s="41"/>
      <c r="F114" s="191" t="s">
        <v>353</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2" customFormat="1" ht="21.75" customHeight="1">
      <c r="A115" s="41"/>
      <c r="B115" s="176"/>
      <c r="C115" s="177" t="s">
        <v>235</v>
      </c>
      <c r="D115" s="177" t="s">
        <v>331</v>
      </c>
      <c r="E115" s="178" t="s">
        <v>354</v>
      </c>
      <c r="F115" s="179" t="s">
        <v>355</v>
      </c>
      <c r="G115" s="180" t="s">
        <v>356</v>
      </c>
      <c r="H115" s="181">
        <v>1</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336</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336</v>
      </c>
      <c r="BM115" s="188" t="s">
        <v>8670</v>
      </c>
    </row>
    <row r="116" s="2" customFormat="1">
      <c r="A116" s="41"/>
      <c r="B116" s="42"/>
      <c r="C116" s="41"/>
      <c r="D116" s="190" t="s">
        <v>338</v>
      </c>
      <c r="E116" s="41"/>
      <c r="F116" s="191" t="s">
        <v>358</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2" customFormat="1" ht="24.15" customHeight="1">
      <c r="A117" s="41"/>
      <c r="B117" s="176"/>
      <c r="C117" s="177" t="s">
        <v>239</v>
      </c>
      <c r="D117" s="177" t="s">
        <v>331</v>
      </c>
      <c r="E117" s="178" t="s">
        <v>359</v>
      </c>
      <c r="F117" s="179" t="s">
        <v>360</v>
      </c>
      <c r="G117" s="180" t="s">
        <v>356</v>
      </c>
      <c r="H117" s="181">
        <v>1</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336</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336</v>
      </c>
      <c r="BM117" s="188" t="s">
        <v>8671</v>
      </c>
    </row>
    <row r="118" s="2" customFormat="1">
      <c r="A118" s="41"/>
      <c r="B118" s="42"/>
      <c r="C118" s="41"/>
      <c r="D118" s="190" t="s">
        <v>338</v>
      </c>
      <c r="E118" s="41"/>
      <c r="F118" s="191" t="s">
        <v>362</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2" customFormat="1" ht="22.8" customHeight="1">
      <c r="A119" s="12"/>
      <c r="B119" s="163"/>
      <c r="C119" s="12"/>
      <c r="D119" s="164" t="s">
        <v>68</v>
      </c>
      <c r="E119" s="174" t="s">
        <v>363</v>
      </c>
      <c r="F119" s="174" t="s">
        <v>364</v>
      </c>
      <c r="G119" s="12"/>
      <c r="H119" s="12"/>
      <c r="I119" s="166"/>
      <c r="J119" s="175">
        <f>BK119</f>
        <v>0</v>
      </c>
      <c r="K119" s="12"/>
      <c r="L119" s="163"/>
      <c r="M119" s="168"/>
      <c r="N119" s="169"/>
      <c r="O119" s="169"/>
      <c r="P119" s="170">
        <f>SUM(P120:P123)</f>
        <v>0</v>
      </c>
      <c r="Q119" s="169"/>
      <c r="R119" s="170">
        <f>SUM(R120:R123)</f>
        <v>0</v>
      </c>
      <c r="S119" s="169"/>
      <c r="T119" s="171">
        <f>SUM(T120:T123)</f>
        <v>0</v>
      </c>
      <c r="U119" s="12"/>
      <c r="V119" s="12"/>
      <c r="W119" s="12"/>
      <c r="X119" s="12"/>
      <c r="Y119" s="12"/>
      <c r="Z119" s="12"/>
      <c r="AA119" s="12"/>
      <c r="AB119" s="12"/>
      <c r="AC119" s="12"/>
      <c r="AD119" s="12"/>
      <c r="AE119" s="12"/>
      <c r="AR119" s="164" t="s">
        <v>138</v>
      </c>
      <c r="AT119" s="172" t="s">
        <v>68</v>
      </c>
      <c r="AU119" s="172" t="s">
        <v>76</v>
      </c>
      <c r="AY119" s="164" t="s">
        <v>328</v>
      </c>
      <c r="BK119" s="173">
        <f>SUM(BK120:BK123)</f>
        <v>0</v>
      </c>
    </row>
    <row r="120" s="2" customFormat="1" ht="16.5" customHeight="1">
      <c r="A120" s="41"/>
      <c r="B120" s="176"/>
      <c r="C120" s="177" t="s">
        <v>9</v>
      </c>
      <c r="D120" s="177" t="s">
        <v>331</v>
      </c>
      <c r="E120" s="178" t="s">
        <v>365</v>
      </c>
      <c r="F120" s="179" t="s">
        <v>366</v>
      </c>
      <c r="G120" s="180" t="s">
        <v>367</v>
      </c>
      <c r="H120" s="181">
        <v>1</v>
      </c>
      <c r="I120" s="182"/>
      <c r="J120" s="183">
        <f>ROUND(I120*H120,2)</f>
        <v>0</v>
      </c>
      <c r="K120" s="179" t="s">
        <v>335</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336</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336</v>
      </c>
      <c r="BM120" s="188" t="s">
        <v>8672</v>
      </c>
    </row>
    <row r="121" s="2" customFormat="1">
      <c r="A121" s="41"/>
      <c r="B121" s="42"/>
      <c r="C121" s="41"/>
      <c r="D121" s="190" t="s">
        <v>338</v>
      </c>
      <c r="E121" s="41"/>
      <c r="F121" s="191" t="s">
        <v>369</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2" customFormat="1" ht="16.5" customHeight="1">
      <c r="A122" s="41"/>
      <c r="B122" s="176"/>
      <c r="C122" s="177" t="s">
        <v>505</v>
      </c>
      <c r="D122" s="177" t="s">
        <v>331</v>
      </c>
      <c r="E122" s="178" t="s">
        <v>370</v>
      </c>
      <c r="F122" s="179" t="s">
        <v>371</v>
      </c>
      <c r="G122" s="180" t="s">
        <v>356</v>
      </c>
      <c r="H122" s="181">
        <v>1</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336</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336</v>
      </c>
      <c r="BM122" s="188" t="s">
        <v>8673</v>
      </c>
    </row>
    <row r="123" s="2" customFormat="1">
      <c r="A123" s="41"/>
      <c r="B123" s="42"/>
      <c r="C123" s="41"/>
      <c r="D123" s="190" t="s">
        <v>338</v>
      </c>
      <c r="E123" s="41"/>
      <c r="F123" s="191" t="s">
        <v>373</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12" customFormat="1" ht="22.8" customHeight="1">
      <c r="A124" s="12"/>
      <c r="B124" s="163"/>
      <c r="C124" s="12"/>
      <c r="D124" s="164" t="s">
        <v>68</v>
      </c>
      <c r="E124" s="174" t="s">
        <v>401</v>
      </c>
      <c r="F124" s="174" t="s">
        <v>402</v>
      </c>
      <c r="G124" s="12"/>
      <c r="H124" s="12"/>
      <c r="I124" s="166"/>
      <c r="J124" s="175">
        <f>BK124</f>
        <v>0</v>
      </c>
      <c r="K124" s="12"/>
      <c r="L124" s="163"/>
      <c r="M124" s="168"/>
      <c r="N124" s="169"/>
      <c r="O124" s="169"/>
      <c r="P124" s="170">
        <f>SUM(P125:P126)</f>
        <v>0</v>
      </c>
      <c r="Q124" s="169"/>
      <c r="R124" s="170">
        <f>SUM(R125:R126)</f>
        <v>0</v>
      </c>
      <c r="S124" s="169"/>
      <c r="T124" s="171">
        <f>SUM(T125:T126)</f>
        <v>0</v>
      </c>
      <c r="U124" s="12"/>
      <c r="V124" s="12"/>
      <c r="W124" s="12"/>
      <c r="X124" s="12"/>
      <c r="Y124" s="12"/>
      <c r="Z124" s="12"/>
      <c r="AA124" s="12"/>
      <c r="AB124" s="12"/>
      <c r="AC124" s="12"/>
      <c r="AD124" s="12"/>
      <c r="AE124" s="12"/>
      <c r="AR124" s="164" t="s">
        <v>138</v>
      </c>
      <c r="AT124" s="172" t="s">
        <v>68</v>
      </c>
      <c r="AU124" s="172" t="s">
        <v>76</v>
      </c>
      <c r="AY124" s="164" t="s">
        <v>328</v>
      </c>
      <c r="BK124" s="173">
        <f>SUM(BK125:BK126)</f>
        <v>0</v>
      </c>
    </row>
    <row r="125" s="2" customFormat="1" ht="16.5" customHeight="1">
      <c r="A125" s="41"/>
      <c r="B125" s="176"/>
      <c r="C125" s="177" t="s">
        <v>512</v>
      </c>
      <c r="D125" s="177" t="s">
        <v>331</v>
      </c>
      <c r="E125" s="178" t="s">
        <v>403</v>
      </c>
      <c r="F125" s="179" t="s">
        <v>404</v>
      </c>
      <c r="G125" s="180" t="s">
        <v>367</v>
      </c>
      <c r="H125" s="181">
        <v>1</v>
      </c>
      <c r="I125" s="182"/>
      <c r="J125" s="183">
        <f>ROUND(I125*H125,2)</f>
        <v>0</v>
      </c>
      <c r="K125" s="179" t="s">
        <v>335</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336</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336</v>
      </c>
      <c r="BM125" s="188" t="s">
        <v>405</v>
      </c>
    </row>
    <row r="126" s="2" customFormat="1">
      <c r="A126" s="41"/>
      <c r="B126" s="42"/>
      <c r="C126" s="41"/>
      <c r="D126" s="190" t="s">
        <v>338</v>
      </c>
      <c r="E126" s="41"/>
      <c r="F126" s="191" t="s">
        <v>406</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338</v>
      </c>
      <c r="AU126" s="22" t="s">
        <v>79</v>
      </c>
    </row>
    <row r="127" s="12" customFormat="1" ht="22.8" customHeight="1">
      <c r="A127" s="12"/>
      <c r="B127" s="163"/>
      <c r="C127" s="12"/>
      <c r="D127" s="164" t="s">
        <v>68</v>
      </c>
      <c r="E127" s="174" t="s">
        <v>407</v>
      </c>
      <c r="F127" s="174" t="s">
        <v>408</v>
      </c>
      <c r="G127" s="12"/>
      <c r="H127" s="12"/>
      <c r="I127" s="166"/>
      <c r="J127" s="175">
        <f>BK127</f>
        <v>0</v>
      </c>
      <c r="K127" s="12"/>
      <c r="L127" s="163"/>
      <c r="M127" s="168"/>
      <c r="N127" s="169"/>
      <c r="O127" s="169"/>
      <c r="P127" s="170">
        <f>SUM(P128:P129)</f>
        <v>0</v>
      </c>
      <c r="Q127" s="169"/>
      <c r="R127" s="170">
        <f>SUM(R128:R129)</f>
        <v>0</v>
      </c>
      <c r="S127" s="169"/>
      <c r="T127" s="171">
        <f>SUM(T128:T129)</f>
        <v>0</v>
      </c>
      <c r="U127" s="12"/>
      <c r="V127" s="12"/>
      <c r="W127" s="12"/>
      <c r="X127" s="12"/>
      <c r="Y127" s="12"/>
      <c r="Z127" s="12"/>
      <c r="AA127" s="12"/>
      <c r="AB127" s="12"/>
      <c r="AC127" s="12"/>
      <c r="AD127" s="12"/>
      <c r="AE127" s="12"/>
      <c r="AR127" s="164" t="s">
        <v>138</v>
      </c>
      <c r="AT127" s="172" t="s">
        <v>68</v>
      </c>
      <c r="AU127" s="172" t="s">
        <v>76</v>
      </c>
      <c r="AY127" s="164" t="s">
        <v>328</v>
      </c>
      <c r="BK127" s="173">
        <f>SUM(BK128:BK129)</f>
        <v>0</v>
      </c>
    </row>
    <row r="128" s="2" customFormat="1" ht="16.5" customHeight="1">
      <c r="A128" s="41"/>
      <c r="B128" s="176"/>
      <c r="C128" s="177" t="s">
        <v>526</v>
      </c>
      <c r="D128" s="177" t="s">
        <v>331</v>
      </c>
      <c r="E128" s="178" t="s">
        <v>409</v>
      </c>
      <c r="F128" s="179" t="s">
        <v>410</v>
      </c>
      <c r="G128" s="180" t="s">
        <v>356</v>
      </c>
      <c r="H128" s="181">
        <v>1</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336</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336</v>
      </c>
      <c r="BM128" s="188" t="s">
        <v>411</v>
      </c>
    </row>
    <row r="129" s="2" customFormat="1">
      <c r="A129" s="41"/>
      <c r="B129" s="42"/>
      <c r="C129" s="41"/>
      <c r="D129" s="190" t="s">
        <v>338</v>
      </c>
      <c r="E129" s="41"/>
      <c r="F129" s="191" t="s">
        <v>412</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12" customFormat="1" ht="22.8" customHeight="1">
      <c r="A130" s="12"/>
      <c r="B130" s="163"/>
      <c r="C130" s="12"/>
      <c r="D130" s="164" t="s">
        <v>68</v>
      </c>
      <c r="E130" s="174" t="s">
        <v>413</v>
      </c>
      <c r="F130" s="174" t="s">
        <v>414</v>
      </c>
      <c r="G130" s="12"/>
      <c r="H130" s="12"/>
      <c r="I130" s="166"/>
      <c r="J130" s="175">
        <f>BK130</f>
        <v>0</v>
      </c>
      <c r="K130" s="12"/>
      <c r="L130" s="163"/>
      <c r="M130" s="168"/>
      <c r="N130" s="169"/>
      <c r="O130" s="169"/>
      <c r="P130" s="170">
        <f>SUM(P131:P132)</f>
        <v>0</v>
      </c>
      <c r="Q130" s="169"/>
      <c r="R130" s="170">
        <f>SUM(R131:R132)</f>
        <v>0</v>
      </c>
      <c r="S130" s="169"/>
      <c r="T130" s="171">
        <f>SUM(T131:T132)</f>
        <v>0</v>
      </c>
      <c r="U130" s="12"/>
      <c r="V130" s="12"/>
      <c r="W130" s="12"/>
      <c r="X130" s="12"/>
      <c r="Y130" s="12"/>
      <c r="Z130" s="12"/>
      <c r="AA130" s="12"/>
      <c r="AB130" s="12"/>
      <c r="AC130" s="12"/>
      <c r="AD130" s="12"/>
      <c r="AE130" s="12"/>
      <c r="AR130" s="164" t="s">
        <v>138</v>
      </c>
      <c r="AT130" s="172" t="s">
        <v>68</v>
      </c>
      <c r="AU130" s="172" t="s">
        <v>76</v>
      </c>
      <c r="AY130" s="164" t="s">
        <v>328</v>
      </c>
      <c r="BK130" s="173">
        <f>SUM(BK131:BK132)</f>
        <v>0</v>
      </c>
    </row>
    <row r="131" s="2" customFormat="1" ht="24.15" customHeight="1">
      <c r="A131" s="41"/>
      <c r="B131" s="176"/>
      <c r="C131" s="177" t="s">
        <v>532</v>
      </c>
      <c r="D131" s="177" t="s">
        <v>331</v>
      </c>
      <c r="E131" s="178" t="s">
        <v>415</v>
      </c>
      <c r="F131" s="179" t="s">
        <v>416</v>
      </c>
      <c r="G131" s="180" t="s">
        <v>356</v>
      </c>
      <c r="H131" s="181">
        <v>1</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336</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336</v>
      </c>
      <c r="BM131" s="188" t="s">
        <v>417</v>
      </c>
    </row>
    <row r="132" s="2" customFormat="1">
      <c r="A132" s="41"/>
      <c r="B132" s="42"/>
      <c r="C132" s="41"/>
      <c r="D132" s="190" t="s">
        <v>338</v>
      </c>
      <c r="E132" s="41"/>
      <c r="F132" s="191" t="s">
        <v>418</v>
      </c>
      <c r="G132" s="41"/>
      <c r="H132" s="41"/>
      <c r="I132" s="192"/>
      <c r="J132" s="41"/>
      <c r="K132" s="41"/>
      <c r="L132" s="42"/>
      <c r="M132" s="197"/>
      <c r="N132" s="198"/>
      <c r="O132" s="199"/>
      <c r="P132" s="199"/>
      <c r="Q132" s="199"/>
      <c r="R132" s="199"/>
      <c r="S132" s="199"/>
      <c r="T132" s="200"/>
      <c r="U132" s="41"/>
      <c r="V132" s="41"/>
      <c r="W132" s="41"/>
      <c r="X132" s="41"/>
      <c r="Y132" s="41"/>
      <c r="Z132" s="41"/>
      <c r="AA132" s="41"/>
      <c r="AB132" s="41"/>
      <c r="AC132" s="41"/>
      <c r="AD132" s="41"/>
      <c r="AE132" s="41"/>
      <c r="AT132" s="22" t="s">
        <v>338</v>
      </c>
      <c r="AU132" s="22" t="s">
        <v>79</v>
      </c>
    </row>
    <row r="133" s="2" customFormat="1" ht="6.96" customHeight="1">
      <c r="A133" s="41"/>
      <c r="B133" s="58"/>
      <c r="C133" s="59"/>
      <c r="D133" s="59"/>
      <c r="E133" s="59"/>
      <c r="F133" s="59"/>
      <c r="G133" s="59"/>
      <c r="H133" s="59"/>
      <c r="I133" s="59"/>
      <c r="J133" s="59"/>
      <c r="K133" s="59"/>
      <c r="L133" s="42"/>
      <c r="M133" s="41"/>
      <c r="O133" s="41"/>
      <c r="P133" s="41"/>
      <c r="Q133" s="41"/>
      <c r="R133" s="41"/>
      <c r="S133" s="41"/>
      <c r="T133" s="41"/>
      <c r="U133" s="41"/>
      <c r="V133" s="41"/>
      <c r="W133" s="41"/>
      <c r="X133" s="41"/>
      <c r="Y133" s="41"/>
      <c r="Z133" s="41"/>
      <c r="AA133" s="41"/>
      <c r="AB133" s="41"/>
      <c r="AC133" s="41"/>
      <c r="AD133" s="41"/>
      <c r="AE133" s="41"/>
    </row>
  </sheetData>
  <autoFilter ref="C91:K13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5_01/012103000"/>
    <hyperlink ref="F98" r:id="rId2" display="https://podminky.urs.cz/item/CS_URS_2025_01/012303000"/>
    <hyperlink ref="F100" r:id="rId3" display="https://podminky.urs.cz/item/CS_URS_2025_01/013254000"/>
    <hyperlink ref="F102" r:id="rId4" display="https://podminky.urs.cz/item/CS_URS_2025_01/013294000"/>
    <hyperlink ref="F104" r:id="rId5" display="https://podminky.urs.cz/item/CS_URS_2025_01/091003000"/>
    <hyperlink ref="F107" r:id="rId6" display="https://podminky.urs.cz/item/CS_URS_2025_01/030001000"/>
    <hyperlink ref="F110" r:id="rId7" display="https://podminky.urs.cz/item/CS_URS_2025_01/033002000"/>
    <hyperlink ref="F112" r:id="rId8" display="https://podminky.urs.cz/item/CS_URS_2025_01/034103000"/>
    <hyperlink ref="F114" r:id="rId9" display="https://podminky.urs.cz/item/CS_URS_2025_01/039002000"/>
    <hyperlink ref="F116" r:id="rId10" display="https://podminky.urs.cz/item/CS_URS_2025_01/041403000"/>
    <hyperlink ref="F118" r:id="rId11" display="https://podminky.urs.cz/item/CS_URS_2025_01/091002000"/>
    <hyperlink ref="F121" r:id="rId12" display="https://podminky.urs.cz/item/CS_URS_2025_01/044002000"/>
    <hyperlink ref="F123" r:id="rId13" display="https://podminky.urs.cz/item/CS_URS_2025_01/045002000"/>
    <hyperlink ref="F126" r:id="rId14" display="https://podminky.urs.cz/item/CS_URS_2025_01/072002000"/>
    <hyperlink ref="F129" r:id="rId15" display="https://podminky.urs.cz/item/CS_URS_2025_01/081002000"/>
    <hyperlink ref="F132" r:id="rId16" display="https://podminky.urs.cz/item/CS_URS_2025_01/091503000"/>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5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291</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9689</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9690</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421</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422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3</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22</v>
      </c>
      <c r="F25" s="41"/>
      <c r="G25" s="41"/>
      <c r="H25" s="41"/>
      <c r="I25" s="35" t="s">
        <v>27</v>
      </c>
      <c r="J25" s="30" t="s">
        <v>3</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423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424</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ROUND(J98,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ROUND((SUM(BE98:BE230)),  2)</f>
        <v>0</v>
      </c>
      <c r="G37" s="41"/>
      <c r="H37" s="41"/>
      <c r="I37" s="135">
        <v>0.20999999999999999</v>
      </c>
      <c r="J37" s="134">
        <f>ROUND(((SUM(BE98:BE230))*I37),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ROUND((SUM(BF98:BF230)),  2)</f>
        <v>0</v>
      </c>
      <c r="G38" s="41"/>
      <c r="H38" s="41"/>
      <c r="I38" s="135">
        <v>0.12</v>
      </c>
      <c r="J38" s="134">
        <f>ROUND(((SUM(BF98:BF230))*I38),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ROUND((SUM(BG98:BG230)),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ROUND((SUM(BH98:BH230)),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ROUND((SUM(BI98:BI230)),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9689</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 101.5 - Etapa V.</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Město Dvůr Králové nad Labem</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25.65" customHeight="1">
      <c r="A63" s="41"/>
      <c r="B63" s="42"/>
      <c r="C63" s="35" t="s">
        <v>28</v>
      </c>
      <c r="D63" s="41"/>
      <c r="E63" s="41"/>
      <c r="F63" s="30" t="str">
        <f>IF(E22="","",E22)</f>
        <v>Vyplň údaj</v>
      </c>
      <c r="G63" s="41"/>
      <c r="H63" s="41"/>
      <c r="I63" s="35" t="s">
        <v>32</v>
      </c>
      <c r="J63" s="39" t="str">
        <f>E28</f>
        <v>VECTURA Pardubice s.r.o.</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J98</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J99</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J100</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429</v>
      </c>
      <c r="E70" s="151"/>
      <c r="F70" s="151"/>
      <c r="G70" s="151"/>
      <c r="H70" s="151"/>
      <c r="I70" s="151"/>
      <c r="J70" s="152">
        <f>J143</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431</v>
      </c>
      <c r="E71" s="151"/>
      <c r="F71" s="151"/>
      <c r="G71" s="151"/>
      <c r="H71" s="151"/>
      <c r="I71" s="151"/>
      <c r="J71" s="152">
        <f>J182</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432</v>
      </c>
      <c r="E72" s="151"/>
      <c r="F72" s="151"/>
      <c r="G72" s="151"/>
      <c r="H72" s="151"/>
      <c r="I72" s="151"/>
      <c r="J72" s="152">
        <f>J205</f>
        <v>0</v>
      </c>
      <c r="K72" s="10"/>
      <c r="L72" s="149"/>
      <c r="S72" s="10"/>
      <c r="T72" s="10"/>
      <c r="U72" s="10"/>
      <c r="V72" s="10"/>
      <c r="W72" s="10"/>
      <c r="X72" s="10"/>
      <c r="Y72" s="10"/>
      <c r="Z72" s="10"/>
      <c r="AA72" s="10"/>
      <c r="AB72" s="10"/>
      <c r="AC72" s="10"/>
      <c r="AD72" s="10"/>
      <c r="AE72" s="10"/>
    </row>
    <row r="73" s="9" customFormat="1" ht="24.96" customHeight="1">
      <c r="A73" s="9"/>
      <c r="B73" s="145"/>
      <c r="C73" s="9"/>
      <c r="D73" s="146" t="s">
        <v>311</v>
      </c>
      <c r="E73" s="147"/>
      <c r="F73" s="147"/>
      <c r="G73" s="147"/>
      <c r="H73" s="147"/>
      <c r="I73" s="147"/>
      <c r="J73" s="148">
        <f>J226</f>
        <v>0</v>
      </c>
      <c r="K73" s="9"/>
      <c r="L73" s="145"/>
      <c r="S73" s="9"/>
      <c r="T73" s="9"/>
      <c r="U73" s="9"/>
      <c r="V73" s="9"/>
      <c r="W73" s="9"/>
      <c r="X73" s="9"/>
      <c r="Y73" s="9"/>
      <c r="Z73" s="9"/>
      <c r="AA73" s="9"/>
      <c r="AB73" s="9"/>
      <c r="AC73" s="9"/>
      <c r="AD73" s="9"/>
      <c r="AE73" s="9"/>
    </row>
    <row r="74" s="10" customFormat="1" ht="19.92" customHeight="1">
      <c r="A74" s="10"/>
      <c r="B74" s="149"/>
      <c r="C74" s="10"/>
      <c r="D74" s="150" t="s">
        <v>313</v>
      </c>
      <c r="E74" s="151"/>
      <c r="F74" s="151"/>
      <c r="G74" s="151"/>
      <c r="H74" s="151"/>
      <c r="I74" s="151"/>
      <c r="J74" s="152">
        <f>J227</f>
        <v>0</v>
      </c>
      <c r="K74" s="10"/>
      <c r="L74" s="149"/>
      <c r="S74" s="10"/>
      <c r="T74" s="10"/>
      <c r="U74" s="10"/>
      <c r="V74" s="10"/>
      <c r="W74" s="10"/>
      <c r="X74" s="10"/>
      <c r="Y74" s="10"/>
      <c r="Z74" s="10"/>
      <c r="AA74" s="10"/>
      <c r="AB74" s="10"/>
      <c r="AC74" s="10"/>
      <c r="AD74" s="10"/>
      <c r="AE74" s="10"/>
    </row>
    <row r="75" s="2" customFormat="1" ht="21.84" customHeight="1">
      <c r="A75" s="41"/>
      <c r="B75" s="42"/>
      <c r="C75" s="41"/>
      <c r="D75" s="41"/>
      <c r="E75" s="41"/>
      <c r="F75" s="41"/>
      <c r="G75" s="41"/>
      <c r="H75" s="41"/>
      <c r="I75" s="41"/>
      <c r="J75" s="41"/>
      <c r="K75" s="41"/>
      <c r="L75" s="129"/>
      <c r="S75" s="41"/>
      <c r="T75" s="41"/>
      <c r="U75" s="41"/>
      <c r="V75" s="41"/>
      <c r="W75" s="41"/>
      <c r="X75" s="41"/>
      <c r="Y75" s="41"/>
      <c r="Z75" s="41"/>
      <c r="AA75" s="41"/>
      <c r="AB75" s="41"/>
      <c r="AC75" s="41"/>
      <c r="AD75" s="41"/>
      <c r="AE75" s="41"/>
    </row>
    <row r="76" s="2" customFormat="1" ht="6.96" customHeight="1">
      <c r="A76" s="41"/>
      <c r="B76" s="58"/>
      <c r="C76" s="59"/>
      <c r="D76" s="59"/>
      <c r="E76" s="59"/>
      <c r="F76" s="59"/>
      <c r="G76" s="59"/>
      <c r="H76" s="59"/>
      <c r="I76" s="59"/>
      <c r="J76" s="59"/>
      <c r="K76" s="59"/>
      <c r="L76" s="129"/>
      <c r="S76" s="41"/>
      <c r="T76" s="41"/>
      <c r="U76" s="41"/>
      <c r="V76" s="41"/>
      <c r="W76" s="41"/>
      <c r="X76" s="41"/>
      <c r="Y76" s="41"/>
      <c r="Z76" s="41"/>
      <c r="AA76" s="41"/>
      <c r="AB76" s="41"/>
      <c r="AC76" s="41"/>
      <c r="AD76" s="41"/>
      <c r="AE76" s="41"/>
    </row>
    <row r="80" s="2" customFormat="1" ht="6.96" customHeight="1">
      <c r="A80" s="41"/>
      <c r="B80" s="60"/>
      <c r="C80" s="61"/>
      <c r="D80" s="61"/>
      <c r="E80" s="61"/>
      <c r="F80" s="61"/>
      <c r="G80" s="61"/>
      <c r="H80" s="61"/>
      <c r="I80" s="61"/>
      <c r="J80" s="61"/>
      <c r="K80" s="61"/>
      <c r="L80" s="129"/>
      <c r="S80" s="41"/>
      <c r="T80" s="41"/>
      <c r="U80" s="41"/>
      <c r="V80" s="41"/>
      <c r="W80" s="41"/>
      <c r="X80" s="41"/>
      <c r="Y80" s="41"/>
      <c r="Z80" s="41"/>
      <c r="AA80" s="41"/>
      <c r="AB80" s="41"/>
      <c r="AC80" s="41"/>
      <c r="AD80" s="41"/>
      <c r="AE80" s="41"/>
    </row>
    <row r="81" s="2" customFormat="1" ht="24.96" customHeight="1">
      <c r="A81" s="41"/>
      <c r="B81" s="42"/>
      <c r="C81" s="26" t="s">
        <v>314</v>
      </c>
      <c r="D81" s="41"/>
      <c r="E81" s="41"/>
      <c r="F81" s="41"/>
      <c r="G81" s="41"/>
      <c r="H81" s="41"/>
      <c r="I81" s="41"/>
      <c r="J81" s="41"/>
      <c r="K81" s="41"/>
      <c r="L81" s="129"/>
      <c r="S81" s="41"/>
      <c r="T81" s="41"/>
      <c r="U81" s="41"/>
      <c r="V81" s="41"/>
      <c r="W81" s="41"/>
      <c r="X81" s="41"/>
      <c r="Y81" s="41"/>
      <c r="Z81" s="41"/>
      <c r="AA81" s="41"/>
      <c r="AB81" s="41"/>
      <c r="AC81" s="41"/>
      <c r="AD81" s="41"/>
      <c r="AE81" s="41"/>
    </row>
    <row r="82" s="2" customFormat="1" ht="6.96" customHeight="1">
      <c r="A82" s="41"/>
      <c r="B82" s="42"/>
      <c r="C82" s="41"/>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17</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26.25" customHeight="1">
      <c r="A84" s="41"/>
      <c r="B84" s="42"/>
      <c r="C84" s="41"/>
      <c r="D84" s="41"/>
      <c r="E84" s="127" t="str">
        <f>E7</f>
        <v>Revitalizace multimodálního uzlu ve Dvoře Králové nad Labem - etapa I-VI.</v>
      </c>
      <c r="F84" s="35"/>
      <c r="G84" s="35"/>
      <c r="H84" s="35"/>
      <c r="I84" s="41"/>
      <c r="J84" s="41"/>
      <c r="K84" s="41"/>
      <c r="L84" s="129"/>
      <c r="S84" s="41"/>
      <c r="T84" s="41"/>
      <c r="U84" s="41"/>
      <c r="V84" s="41"/>
      <c r="W84" s="41"/>
      <c r="X84" s="41"/>
      <c r="Y84" s="41"/>
      <c r="Z84" s="41"/>
      <c r="AA84" s="41"/>
      <c r="AB84" s="41"/>
      <c r="AC84" s="41"/>
      <c r="AD84" s="41"/>
      <c r="AE84" s="41"/>
    </row>
    <row r="85" s="1" customFormat="1" ht="12" customHeight="1">
      <c r="B85" s="25"/>
      <c r="C85" s="35" t="s">
        <v>301</v>
      </c>
      <c r="L85" s="25"/>
    </row>
    <row r="86" s="1" customFormat="1" ht="23.25" customHeight="1">
      <c r="B86" s="25"/>
      <c r="E86" s="127" t="s">
        <v>9689</v>
      </c>
      <c r="F86" s="1"/>
      <c r="G86" s="1"/>
      <c r="H86" s="1"/>
      <c r="L86" s="25"/>
    </row>
    <row r="87" s="1" customFormat="1" ht="12" customHeight="1">
      <c r="B87" s="25"/>
      <c r="C87" s="35" t="s">
        <v>303</v>
      </c>
      <c r="L87" s="25"/>
    </row>
    <row r="88" s="2" customFormat="1" ht="16.5" customHeight="1">
      <c r="A88" s="41"/>
      <c r="B88" s="42"/>
      <c r="C88" s="41"/>
      <c r="D88" s="41"/>
      <c r="E88" s="128" t="s">
        <v>419</v>
      </c>
      <c r="F88" s="41"/>
      <c r="G88" s="41"/>
      <c r="H88" s="41"/>
      <c r="I88" s="41"/>
      <c r="J88" s="41"/>
      <c r="K88" s="41"/>
      <c r="L88" s="129"/>
      <c r="S88" s="41"/>
      <c r="T88" s="41"/>
      <c r="U88" s="41"/>
      <c r="V88" s="41"/>
      <c r="W88" s="41"/>
      <c r="X88" s="41"/>
      <c r="Y88" s="41"/>
      <c r="Z88" s="41"/>
      <c r="AA88" s="41"/>
      <c r="AB88" s="41"/>
      <c r="AC88" s="41"/>
      <c r="AD88" s="41"/>
      <c r="AE88" s="41"/>
    </row>
    <row r="89" s="2" customFormat="1" ht="12" customHeight="1">
      <c r="A89" s="41"/>
      <c r="B89" s="42"/>
      <c r="C89" s="35" t="s">
        <v>305</v>
      </c>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6.5" customHeight="1">
      <c r="A90" s="41"/>
      <c r="B90" s="42"/>
      <c r="C90" s="41"/>
      <c r="D90" s="41"/>
      <c r="E90" s="65" t="str">
        <f>E13</f>
        <v>SO 101.5 - Etapa V.</v>
      </c>
      <c r="F90" s="41"/>
      <c r="G90" s="41"/>
      <c r="H90" s="41"/>
      <c r="I90" s="41"/>
      <c r="J90" s="41"/>
      <c r="K90" s="41"/>
      <c r="L90" s="129"/>
      <c r="S90" s="41"/>
      <c r="T90" s="41"/>
      <c r="U90" s="41"/>
      <c r="V90" s="41"/>
      <c r="W90" s="41"/>
      <c r="X90" s="41"/>
      <c r="Y90" s="41"/>
      <c r="Z90" s="41"/>
      <c r="AA90" s="41"/>
      <c r="AB90" s="41"/>
      <c r="AC90" s="41"/>
      <c r="AD90" s="41"/>
      <c r="AE90" s="41"/>
    </row>
    <row r="91" s="2" customFormat="1" ht="6.96"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2" customHeight="1">
      <c r="A92" s="41"/>
      <c r="B92" s="42"/>
      <c r="C92" s="35" t="s">
        <v>21</v>
      </c>
      <c r="D92" s="41"/>
      <c r="E92" s="41"/>
      <c r="F92" s="30" t="str">
        <f>F16</f>
        <v xml:space="preserve"> </v>
      </c>
      <c r="G92" s="41"/>
      <c r="H92" s="41"/>
      <c r="I92" s="35" t="s">
        <v>23</v>
      </c>
      <c r="J92" s="67" t="str">
        <f>IF(J16="","",J16)</f>
        <v>26. 8. 2025</v>
      </c>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5.15" customHeight="1">
      <c r="A94" s="41"/>
      <c r="B94" s="42"/>
      <c r="C94" s="35" t="s">
        <v>25</v>
      </c>
      <c r="D94" s="41"/>
      <c r="E94" s="41"/>
      <c r="F94" s="30" t="str">
        <f>E19</f>
        <v>Město Dvůr Králové nad Labem</v>
      </c>
      <c r="G94" s="41"/>
      <c r="H94" s="41"/>
      <c r="I94" s="35" t="s">
        <v>30</v>
      </c>
      <c r="J94" s="39" t="str">
        <f>E25</f>
        <v xml:space="preserve"> </v>
      </c>
      <c r="K94" s="41"/>
      <c r="L94" s="129"/>
      <c r="S94" s="41"/>
      <c r="T94" s="41"/>
      <c r="U94" s="41"/>
      <c r="V94" s="41"/>
      <c r="W94" s="41"/>
      <c r="X94" s="41"/>
      <c r="Y94" s="41"/>
      <c r="Z94" s="41"/>
      <c r="AA94" s="41"/>
      <c r="AB94" s="41"/>
      <c r="AC94" s="41"/>
      <c r="AD94" s="41"/>
      <c r="AE94" s="41"/>
    </row>
    <row r="95" s="2" customFormat="1" ht="25.65" customHeight="1">
      <c r="A95" s="41"/>
      <c r="B95" s="42"/>
      <c r="C95" s="35" t="s">
        <v>28</v>
      </c>
      <c r="D95" s="41"/>
      <c r="E95" s="41"/>
      <c r="F95" s="30" t="str">
        <f>IF(E22="","",E22)</f>
        <v>Vyplň údaj</v>
      </c>
      <c r="G95" s="41"/>
      <c r="H95" s="41"/>
      <c r="I95" s="35" t="s">
        <v>32</v>
      </c>
      <c r="J95" s="39" t="str">
        <f>E28</f>
        <v>VECTURA Pardubice s.r.o.</v>
      </c>
      <c r="K95" s="41"/>
      <c r="L95" s="129"/>
      <c r="S95" s="41"/>
      <c r="T95" s="41"/>
      <c r="U95" s="41"/>
      <c r="V95" s="41"/>
      <c r="W95" s="41"/>
      <c r="X95" s="41"/>
      <c r="Y95" s="41"/>
      <c r="Z95" s="41"/>
      <c r="AA95" s="41"/>
      <c r="AB95" s="41"/>
      <c r="AC95" s="41"/>
      <c r="AD95" s="41"/>
      <c r="AE95" s="41"/>
    </row>
    <row r="96" s="2" customFormat="1" ht="10.32" customHeight="1">
      <c r="A96" s="41"/>
      <c r="B96" s="42"/>
      <c r="C96" s="41"/>
      <c r="D96" s="41"/>
      <c r="E96" s="41"/>
      <c r="F96" s="41"/>
      <c r="G96" s="41"/>
      <c r="H96" s="41"/>
      <c r="I96" s="41"/>
      <c r="J96" s="41"/>
      <c r="K96" s="41"/>
      <c r="L96" s="129"/>
      <c r="S96" s="41"/>
      <c r="T96" s="41"/>
      <c r="U96" s="41"/>
      <c r="V96" s="41"/>
      <c r="W96" s="41"/>
      <c r="X96" s="41"/>
      <c r="Y96" s="41"/>
      <c r="Z96" s="41"/>
      <c r="AA96" s="41"/>
      <c r="AB96" s="41"/>
      <c r="AC96" s="41"/>
      <c r="AD96" s="41"/>
      <c r="AE96" s="41"/>
    </row>
    <row r="97" s="11" customFormat="1" ht="29.28" customHeight="1">
      <c r="A97" s="153"/>
      <c r="B97" s="154"/>
      <c r="C97" s="155" t="s">
        <v>315</v>
      </c>
      <c r="D97" s="156" t="s">
        <v>54</v>
      </c>
      <c r="E97" s="156" t="s">
        <v>50</v>
      </c>
      <c r="F97" s="156" t="s">
        <v>51</v>
      </c>
      <c r="G97" s="156" t="s">
        <v>316</v>
      </c>
      <c r="H97" s="156" t="s">
        <v>317</v>
      </c>
      <c r="I97" s="156" t="s">
        <v>318</v>
      </c>
      <c r="J97" s="156" t="s">
        <v>309</v>
      </c>
      <c r="K97" s="157" t="s">
        <v>319</v>
      </c>
      <c r="L97" s="158"/>
      <c r="M97" s="83" t="s">
        <v>3</v>
      </c>
      <c r="N97" s="84" t="s">
        <v>39</v>
      </c>
      <c r="O97" s="84" t="s">
        <v>320</v>
      </c>
      <c r="P97" s="84" t="s">
        <v>321</v>
      </c>
      <c r="Q97" s="84" t="s">
        <v>322</v>
      </c>
      <c r="R97" s="84" t="s">
        <v>323</v>
      </c>
      <c r="S97" s="84" t="s">
        <v>324</v>
      </c>
      <c r="T97" s="85" t="s">
        <v>325</v>
      </c>
      <c r="U97" s="153"/>
      <c r="V97" s="153"/>
      <c r="W97" s="153"/>
      <c r="X97" s="153"/>
      <c r="Y97" s="153"/>
      <c r="Z97" s="153"/>
      <c r="AA97" s="153"/>
      <c r="AB97" s="153"/>
      <c r="AC97" s="153"/>
      <c r="AD97" s="153"/>
      <c r="AE97" s="153"/>
    </row>
    <row r="98" s="2" customFormat="1" ht="22.8" customHeight="1">
      <c r="A98" s="41"/>
      <c r="B98" s="42"/>
      <c r="C98" s="90" t="s">
        <v>326</v>
      </c>
      <c r="D98" s="41"/>
      <c r="E98" s="41"/>
      <c r="F98" s="41"/>
      <c r="G98" s="41"/>
      <c r="H98" s="41"/>
      <c r="I98" s="41"/>
      <c r="J98" s="159">
        <f>BK98</f>
        <v>0</v>
      </c>
      <c r="K98" s="41"/>
      <c r="L98" s="42"/>
      <c r="M98" s="86"/>
      <c r="N98" s="71"/>
      <c r="O98" s="87"/>
      <c r="P98" s="160">
        <f>P99+P226</f>
        <v>0</v>
      </c>
      <c r="Q98" s="87"/>
      <c r="R98" s="160">
        <f>R99+R226</f>
        <v>426.03967770000003</v>
      </c>
      <c r="S98" s="87"/>
      <c r="T98" s="161">
        <f>T99+T226</f>
        <v>430.25504999999998</v>
      </c>
      <c r="U98" s="41"/>
      <c r="V98" s="41"/>
      <c r="W98" s="41"/>
      <c r="X98" s="41"/>
      <c r="Y98" s="41"/>
      <c r="Z98" s="41"/>
      <c r="AA98" s="41"/>
      <c r="AB98" s="41"/>
      <c r="AC98" s="41"/>
      <c r="AD98" s="41"/>
      <c r="AE98" s="41"/>
      <c r="AT98" s="22" t="s">
        <v>68</v>
      </c>
      <c r="AU98" s="22" t="s">
        <v>310</v>
      </c>
      <c r="BK98" s="162">
        <f>BK99+BK226</f>
        <v>0</v>
      </c>
    </row>
    <row r="99" s="12" customFormat="1" ht="25.92" customHeight="1">
      <c r="A99" s="12"/>
      <c r="B99" s="163"/>
      <c r="C99" s="12"/>
      <c r="D99" s="164" t="s">
        <v>68</v>
      </c>
      <c r="E99" s="165" t="s">
        <v>434</v>
      </c>
      <c r="F99" s="165" t="s">
        <v>435</v>
      </c>
      <c r="G99" s="12"/>
      <c r="H99" s="12"/>
      <c r="I99" s="166"/>
      <c r="J99" s="167">
        <f>BK99</f>
        <v>0</v>
      </c>
      <c r="K99" s="12"/>
      <c r="L99" s="163"/>
      <c r="M99" s="168"/>
      <c r="N99" s="169"/>
      <c r="O99" s="169"/>
      <c r="P99" s="170">
        <f>P100+P143+P182+P205</f>
        <v>0</v>
      </c>
      <c r="Q99" s="169"/>
      <c r="R99" s="170">
        <f>R100+R143+R182+R205</f>
        <v>426.03967770000003</v>
      </c>
      <c r="S99" s="169"/>
      <c r="T99" s="171">
        <f>T100+T143+T182+T205</f>
        <v>430.25504999999998</v>
      </c>
      <c r="U99" s="12"/>
      <c r="V99" s="12"/>
      <c r="W99" s="12"/>
      <c r="X99" s="12"/>
      <c r="Y99" s="12"/>
      <c r="Z99" s="12"/>
      <c r="AA99" s="12"/>
      <c r="AB99" s="12"/>
      <c r="AC99" s="12"/>
      <c r="AD99" s="12"/>
      <c r="AE99" s="12"/>
      <c r="AR99" s="164" t="s">
        <v>76</v>
      </c>
      <c r="AT99" s="172" t="s">
        <v>68</v>
      </c>
      <c r="AU99" s="172" t="s">
        <v>69</v>
      </c>
      <c r="AY99" s="164" t="s">
        <v>328</v>
      </c>
      <c r="BK99" s="173">
        <f>BK100+BK143+BK182+BK205</f>
        <v>0</v>
      </c>
    </row>
    <row r="100" s="12" customFormat="1" ht="22.8" customHeight="1">
      <c r="A100" s="12"/>
      <c r="B100" s="163"/>
      <c r="C100" s="12"/>
      <c r="D100" s="164" t="s">
        <v>68</v>
      </c>
      <c r="E100" s="174" t="s">
        <v>76</v>
      </c>
      <c r="F100" s="174" t="s">
        <v>436</v>
      </c>
      <c r="G100" s="12"/>
      <c r="H100" s="12"/>
      <c r="I100" s="166"/>
      <c r="J100" s="175">
        <f>BK100</f>
        <v>0</v>
      </c>
      <c r="K100" s="12"/>
      <c r="L100" s="163"/>
      <c r="M100" s="168"/>
      <c r="N100" s="169"/>
      <c r="O100" s="169"/>
      <c r="P100" s="170">
        <f>SUM(P101:P142)</f>
        <v>0</v>
      </c>
      <c r="Q100" s="169"/>
      <c r="R100" s="170">
        <f>SUM(R101:R142)</f>
        <v>126.87664770000001</v>
      </c>
      <c r="S100" s="169"/>
      <c r="T100" s="171">
        <f>SUM(T101:T142)</f>
        <v>430.25504999999998</v>
      </c>
      <c r="U100" s="12"/>
      <c r="V100" s="12"/>
      <c r="W100" s="12"/>
      <c r="X100" s="12"/>
      <c r="Y100" s="12"/>
      <c r="Z100" s="12"/>
      <c r="AA100" s="12"/>
      <c r="AB100" s="12"/>
      <c r="AC100" s="12"/>
      <c r="AD100" s="12"/>
      <c r="AE100" s="12"/>
      <c r="AR100" s="164" t="s">
        <v>76</v>
      </c>
      <c r="AT100" s="172" t="s">
        <v>68</v>
      </c>
      <c r="AU100" s="172" t="s">
        <v>76</v>
      </c>
      <c r="AY100" s="164" t="s">
        <v>328</v>
      </c>
      <c r="BK100" s="173">
        <f>SUM(BK101:BK142)</f>
        <v>0</v>
      </c>
    </row>
    <row r="101" s="2" customFormat="1" ht="24.15" customHeight="1">
      <c r="A101" s="41"/>
      <c r="B101" s="176"/>
      <c r="C101" s="177" t="s">
        <v>76</v>
      </c>
      <c r="D101" s="177" t="s">
        <v>331</v>
      </c>
      <c r="E101" s="178" t="s">
        <v>437</v>
      </c>
      <c r="F101" s="179" t="s">
        <v>438</v>
      </c>
      <c r="G101" s="180" t="s">
        <v>439</v>
      </c>
      <c r="H101" s="181">
        <v>14.050000000000001</v>
      </c>
      <c r="I101" s="182"/>
      <c r="J101" s="183">
        <f>ROUND(I101*H101,2)</f>
        <v>0</v>
      </c>
      <c r="K101" s="179" t="s">
        <v>335</v>
      </c>
      <c r="L101" s="42"/>
      <c r="M101" s="184" t="s">
        <v>3</v>
      </c>
      <c r="N101" s="185" t="s">
        <v>40</v>
      </c>
      <c r="O101" s="75"/>
      <c r="P101" s="186">
        <f>O101*H101</f>
        <v>0</v>
      </c>
      <c r="Q101" s="186">
        <v>0</v>
      </c>
      <c r="R101" s="186">
        <f>Q101*H101</f>
        <v>0</v>
      </c>
      <c r="S101" s="186">
        <v>0.26000000000000001</v>
      </c>
      <c r="T101" s="187">
        <f>S101*H101</f>
        <v>3.6530000000000005</v>
      </c>
      <c r="U101" s="41"/>
      <c r="V101" s="41"/>
      <c r="W101" s="41"/>
      <c r="X101" s="41"/>
      <c r="Y101" s="41"/>
      <c r="Z101" s="41"/>
      <c r="AA101" s="41"/>
      <c r="AB101" s="41"/>
      <c r="AC101" s="41"/>
      <c r="AD101" s="41"/>
      <c r="AE101" s="41"/>
      <c r="AR101" s="188" t="s">
        <v>113</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9691</v>
      </c>
    </row>
    <row r="102" s="2" customFormat="1">
      <c r="A102" s="41"/>
      <c r="B102" s="42"/>
      <c r="C102" s="41"/>
      <c r="D102" s="190" t="s">
        <v>338</v>
      </c>
      <c r="E102" s="41"/>
      <c r="F102" s="191" t="s">
        <v>441</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13" customFormat="1">
      <c r="A103" s="13"/>
      <c r="B103" s="201"/>
      <c r="C103" s="13"/>
      <c r="D103" s="195" t="s">
        <v>442</v>
      </c>
      <c r="E103" s="202" t="s">
        <v>3</v>
      </c>
      <c r="F103" s="203" t="s">
        <v>9692</v>
      </c>
      <c r="G103" s="13"/>
      <c r="H103" s="204">
        <v>14.050000000000001</v>
      </c>
      <c r="I103" s="205"/>
      <c r="J103" s="13"/>
      <c r="K103" s="13"/>
      <c r="L103" s="201"/>
      <c r="M103" s="206"/>
      <c r="N103" s="207"/>
      <c r="O103" s="207"/>
      <c r="P103" s="207"/>
      <c r="Q103" s="207"/>
      <c r="R103" s="207"/>
      <c r="S103" s="207"/>
      <c r="T103" s="208"/>
      <c r="U103" s="13"/>
      <c r="V103" s="13"/>
      <c r="W103" s="13"/>
      <c r="X103" s="13"/>
      <c r="Y103" s="13"/>
      <c r="Z103" s="13"/>
      <c r="AA103" s="13"/>
      <c r="AB103" s="13"/>
      <c r="AC103" s="13"/>
      <c r="AD103" s="13"/>
      <c r="AE103" s="13"/>
      <c r="AT103" s="202" t="s">
        <v>442</v>
      </c>
      <c r="AU103" s="202" t="s">
        <v>79</v>
      </c>
      <c r="AV103" s="13" t="s">
        <v>79</v>
      </c>
      <c r="AW103" s="13" t="s">
        <v>31</v>
      </c>
      <c r="AX103" s="13" t="s">
        <v>76</v>
      </c>
      <c r="AY103" s="202" t="s">
        <v>328</v>
      </c>
    </row>
    <row r="104" s="2" customFormat="1" ht="33" customHeight="1">
      <c r="A104" s="41"/>
      <c r="B104" s="176"/>
      <c r="C104" s="177" t="s">
        <v>79</v>
      </c>
      <c r="D104" s="177" t="s">
        <v>331</v>
      </c>
      <c r="E104" s="178" t="s">
        <v>444</v>
      </c>
      <c r="F104" s="179" t="s">
        <v>445</v>
      </c>
      <c r="G104" s="180" t="s">
        <v>439</v>
      </c>
      <c r="H104" s="181">
        <v>14.050000000000001</v>
      </c>
      <c r="I104" s="182"/>
      <c r="J104" s="183">
        <f>ROUND(I104*H104,2)</f>
        <v>0</v>
      </c>
      <c r="K104" s="179" t="s">
        <v>335</v>
      </c>
      <c r="L104" s="42"/>
      <c r="M104" s="184" t="s">
        <v>3</v>
      </c>
      <c r="N104" s="185" t="s">
        <v>40</v>
      </c>
      <c r="O104" s="75"/>
      <c r="P104" s="186">
        <f>O104*H104</f>
        <v>0</v>
      </c>
      <c r="Q104" s="186">
        <v>0</v>
      </c>
      <c r="R104" s="186">
        <f>Q104*H104</f>
        <v>0</v>
      </c>
      <c r="S104" s="186">
        <v>0.44</v>
      </c>
      <c r="T104" s="187">
        <f>S104*H104</f>
        <v>6.1820000000000004</v>
      </c>
      <c r="U104" s="41"/>
      <c r="V104" s="41"/>
      <c r="W104" s="41"/>
      <c r="X104" s="41"/>
      <c r="Y104" s="41"/>
      <c r="Z104" s="41"/>
      <c r="AA104" s="41"/>
      <c r="AB104" s="41"/>
      <c r="AC104" s="41"/>
      <c r="AD104" s="41"/>
      <c r="AE104" s="41"/>
      <c r="AR104" s="188" t="s">
        <v>113</v>
      </c>
      <c r="AT104" s="188" t="s">
        <v>331</v>
      </c>
      <c r="AU104" s="188" t="s">
        <v>79</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9693</v>
      </c>
    </row>
    <row r="105" s="2" customFormat="1">
      <c r="A105" s="41"/>
      <c r="B105" s="42"/>
      <c r="C105" s="41"/>
      <c r="D105" s="190" t="s">
        <v>338</v>
      </c>
      <c r="E105" s="41"/>
      <c r="F105" s="191" t="s">
        <v>447</v>
      </c>
      <c r="G105" s="41"/>
      <c r="H105" s="41"/>
      <c r="I105" s="192"/>
      <c r="J105" s="41"/>
      <c r="K105" s="41"/>
      <c r="L105" s="42"/>
      <c r="M105" s="193"/>
      <c r="N105" s="194"/>
      <c r="O105" s="75"/>
      <c r="P105" s="75"/>
      <c r="Q105" s="75"/>
      <c r="R105" s="75"/>
      <c r="S105" s="75"/>
      <c r="T105" s="76"/>
      <c r="U105" s="41"/>
      <c r="V105" s="41"/>
      <c r="W105" s="41"/>
      <c r="X105" s="41"/>
      <c r="Y105" s="41"/>
      <c r="Z105" s="41"/>
      <c r="AA105" s="41"/>
      <c r="AB105" s="41"/>
      <c r="AC105" s="41"/>
      <c r="AD105" s="41"/>
      <c r="AE105" s="41"/>
      <c r="AT105" s="22" t="s">
        <v>338</v>
      </c>
      <c r="AU105" s="22" t="s">
        <v>79</v>
      </c>
    </row>
    <row r="106" s="13" customFormat="1">
      <c r="A106" s="13"/>
      <c r="B106" s="201"/>
      <c r="C106" s="13"/>
      <c r="D106" s="195" t="s">
        <v>442</v>
      </c>
      <c r="E106" s="202" t="s">
        <v>3</v>
      </c>
      <c r="F106" s="203" t="s">
        <v>9692</v>
      </c>
      <c r="G106" s="13"/>
      <c r="H106" s="204">
        <v>14.050000000000001</v>
      </c>
      <c r="I106" s="205"/>
      <c r="J106" s="13"/>
      <c r="K106" s="13"/>
      <c r="L106" s="201"/>
      <c r="M106" s="206"/>
      <c r="N106" s="207"/>
      <c r="O106" s="207"/>
      <c r="P106" s="207"/>
      <c r="Q106" s="207"/>
      <c r="R106" s="207"/>
      <c r="S106" s="207"/>
      <c r="T106" s="208"/>
      <c r="U106" s="13"/>
      <c r="V106" s="13"/>
      <c r="W106" s="13"/>
      <c r="X106" s="13"/>
      <c r="Y106" s="13"/>
      <c r="Z106" s="13"/>
      <c r="AA106" s="13"/>
      <c r="AB106" s="13"/>
      <c r="AC106" s="13"/>
      <c r="AD106" s="13"/>
      <c r="AE106" s="13"/>
      <c r="AT106" s="202" t="s">
        <v>442</v>
      </c>
      <c r="AU106" s="202" t="s">
        <v>79</v>
      </c>
      <c r="AV106" s="13" t="s">
        <v>79</v>
      </c>
      <c r="AW106" s="13" t="s">
        <v>31</v>
      </c>
      <c r="AX106" s="13" t="s">
        <v>76</v>
      </c>
      <c r="AY106" s="202" t="s">
        <v>328</v>
      </c>
    </row>
    <row r="107" s="2" customFormat="1" ht="33" customHeight="1">
      <c r="A107" s="41"/>
      <c r="B107" s="176"/>
      <c r="C107" s="177" t="s">
        <v>87</v>
      </c>
      <c r="D107" s="177" t="s">
        <v>331</v>
      </c>
      <c r="E107" s="178" t="s">
        <v>8683</v>
      </c>
      <c r="F107" s="179" t="s">
        <v>8684</v>
      </c>
      <c r="G107" s="180" t="s">
        <v>439</v>
      </c>
      <c r="H107" s="181">
        <v>190.28</v>
      </c>
      <c r="I107" s="182"/>
      <c r="J107" s="183">
        <f>ROUND(I107*H107,2)</f>
        <v>0</v>
      </c>
      <c r="K107" s="179" t="s">
        <v>335</v>
      </c>
      <c r="L107" s="42"/>
      <c r="M107" s="184" t="s">
        <v>3</v>
      </c>
      <c r="N107" s="185" t="s">
        <v>40</v>
      </c>
      <c r="O107" s="75"/>
      <c r="P107" s="186">
        <f>O107*H107</f>
        <v>0</v>
      </c>
      <c r="Q107" s="186">
        <v>0</v>
      </c>
      <c r="R107" s="186">
        <f>Q107*H107</f>
        <v>0</v>
      </c>
      <c r="S107" s="186">
        <v>0.75</v>
      </c>
      <c r="T107" s="187">
        <f>S107*H107</f>
        <v>142.71000000000001</v>
      </c>
      <c r="U107" s="41"/>
      <c r="V107" s="41"/>
      <c r="W107" s="41"/>
      <c r="X107" s="41"/>
      <c r="Y107" s="41"/>
      <c r="Z107" s="41"/>
      <c r="AA107" s="41"/>
      <c r="AB107" s="41"/>
      <c r="AC107" s="41"/>
      <c r="AD107" s="41"/>
      <c r="AE107" s="41"/>
      <c r="AR107" s="188" t="s">
        <v>113</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9694</v>
      </c>
    </row>
    <row r="108" s="2" customFormat="1">
      <c r="A108" s="41"/>
      <c r="B108" s="42"/>
      <c r="C108" s="41"/>
      <c r="D108" s="190" t="s">
        <v>338</v>
      </c>
      <c r="E108" s="41"/>
      <c r="F108" s="191" t="s">
        <v>8686</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338</v>
      </c>
      <c r="AU108" s="22" t="s">
        <v>79</v>
      </c>
    </row>
    <row r="109" s="13" customFormat="1">
      <c r="A109" s="13"/>
      <c r="B109" s="201"/>
      <c r="C109" s="13"/>
      <c r="D109" s="195" t="s">
        <v>442</v>
      </c>
      <c r="E109" s="202" t="s">
        <v>3</v>
      </c>
      <c r="F109" s="203" t="s">
        <v>9695</v>
      </c>
      <c r="G109" s="13"/>
      <c r="H109" s="204">
        <v>190.28</v>
      </c>
      <c r="I109" s="205"/>
      <c r="J109" s="13"/>
      <c r="K109" s="13"/>
      <c r="L109" s="201"/>
      <c r="M109" s="206"/>
      <c r="N109" s="207"/>
      <c r="O109" s="207"/>
      <c r="P109" s="207"/>
      <c r="Q109" s="207"/>
      <c r="R109" s="207"/>
      <c r="S109" s="207"/>
      <c r="T109" s="208"/>
      <c r="U109" s="13"/>
      <c r="V109" s="13"/>
      <c r="W109" s="13"/>
      <c r="X109" s="13"/>
      <c r="Y109" s="13"/>
      <c r="Z109" s="13"/>
      <c r="AA109" s="13"/>
      <c r="AB109" s="13"/>
      <c r="AC109" s="13"/>
      <c r="AD109" s="13"/>
      <c r="AE109" s="13"/>
      <c r="AT109" s="202" t="s">
        <v>442</v>
      </c>
      <c r="AU109" s="202" t="s">
        <v>79</v>
      </c>
      <c r="AV109" s="13" t="s">
        <v>79</v>
      </c>
      <c r="AW109" s="13" t="s">
        <v>31</v>
      </c>
      <c r="AX109" s="13" t="s">
        <v>76</v>
      </c>
      <c r="AY109" s="202" t="s">
        <v>328</v>
      </c>
    </row>
    <row r="110" s="2" customFormat="1" ht="33" customHeight="1">
      <c r="A110" s="41"/>
      <c r="B110" s="176"/>
      <c r="C110" s="177" t="s">
        <v>113</v>
      </c>
      <c r="D110" s="177" t="s">
        <v>331</v>
      </c>
      <c r="E110" s="178" t="s">
        <v>8688</v>
      </c>
      <c r="F110" s="179" t="s">
        <v>8689</v>
      </c>
      <c r="G110" s="180" t="s">
        <v>439</v>
      </c>
      <c r="H110" s="181">
        <v>11.810000000000001</v>
      </c>
      <c r="I110" s="182"/>
      <c r="J110" s="183">
        <f>ROUND(I110*H110,2)</f>
        <v>0</v>
      </c>
      <c r="K110" s="179" t="s">
        <v>8690</v>
      </c>
      <c r="L110" s="42"/>
      <c r="M110" s="184" t="s">
        <v>3</v>
      </c>
      <c r="N110" s="185" t="s">
        <v>40</v>
      </c>
      <c r="O110" s="75"/>
      <c r="P110" s="186">
        <f>O110*H110</f>
        <v>0</v>
      </c>
      <c r="Q110" s="186">
        <v>9.0000000000000006E-05</v>
      </c>
      <c r="R110" s="186">
        <f>Q110*H110</f>
        <v>0.0010629000000000001</v>
      </c>
      <c r="S110" s="186">
        <v>0.23000000000000001</v>
      </c>
      <c r="T110" s="187">
        <f>S110*H110</f>
        <v>2.7163000000000004</v>
      </c>
      <c r="U110" s="41"/>
      <c r="V110" s="41"/>
      <c r="W110" s="41"/>
      <c r="X110" s="41"/>
      <c r="Y110" s="41"/>
      <c r="Z110" s="41"/>
      <c r="AA110" s="41"/>
      <c r="AB110" s="41"/>
      <c r="AC110" s="41"/>
      <c r="AD110" s="41"/>
      <c r="AE110" s="41"/>
      <c r="AR110" s="188" t="s">
        <v>113</v>
      </c>
      <c r="AT110" s="188" t="s">
        <v>331</v>
      </c>
      <c r="AU110" s="188" t="s">
        <v>79</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9696</v>
      </c>
    </row>
    <row r="111" s="2" customFormat="1">
      <c r="A111" s="41"/>
      <c r="B111" s="42"/>
      <c r="C111" s="41"/>
      <c r="D111" s="190" t="s">
        <v>338</v>
      </c>
      <c r="E111" s="41"/>
      <c r="F111" s="191" t="s">
        <v>8692</v>
      </c>
      <c r="G111" s="41"/>
      <c r="H111" s="41"/>
      <c r="I111" s="192"/>
      <c r="J111" s="41"/>
      <c r="K111" s="41"/>
      <c r="L111" s="42"/>
      <c r="M111" s="193"/>
      <c r="N111" s="194"/>
      <c r="O111" s="75"/>
      <c r="P111" s="75"/>
      <c r="Q111" s="75"/>
      <c r="R111" s="75"/>
      <c r="S111" s="75"/>
      <c r="T111" s="76"/>
      <c r="U111" s="41"/>
      <c r="V111" s="41"/>
      <c r="W111" s="41"/>
      <c r="X111" s="41"/>
      <c r="Y111" s="41"/>
      <c r="Z111" s="41"/>
      <c r="AA111" s="41"/>
      <c r="AB111" s="41"/>
      <c r="AC111" s="41"/>
      <c r="AD111" s="41"/>
      <c r="AE111" s="41"/>
      <c r="AT111" s="22" t="s">
        <v>338</v>
      </c>
      <c r="AU111" s="22" t="s">
        <v>79</v>
      </c>
    </row>
    <row r="112" s="15" customFormat="1">
      <c r="A112" s="15"/>
      <c r="B112" s="217"/>
      <c r="C112" s="15"/>
      <c r="D112" s="195" t="s">
        <v>442</v>
      </c>
      <c r="E112" s="218" t="s">
        <v>3</v>
      </c>
      <c r="F112" s="219" t="s">
        <v>458</v>
      </c>
      <c r="G112" s="15"/>
      <c r="H112" s="218" t="s">
        <v>3</v>
      </c>
      <c r="I112" s="220"/>
      <c r="J112" s="15"/>
      <c r="K112" s="15"/>
      <c r="L112" s="217"/>
      <c r="M112" s="221"/>
      <c r="N112" s="222"/>
      <c r="O112" s="222"/>
      <c r="P112" s="222"/>
      <c r="Q112" s="222"/>
      <c r="R112" s="222"/>
      <c r="S112" s="222"/>
      <c r="T112" s="223"/>
      <c r="U112" s="15"/>
      <c r="V112" s="15"/>
      <c r="W112" s="15"/>
      <c r="X112" s="15"/>
      <c r="Y112" s="15"/>
      <c r="Z112" s="15"/>
      <c r="AA112" s="15"/>
      <c r="AB112" s="15"/>
      <c r="AC112" s="15"/>
      <c r="AD112" s="15"/>
      <c r="AE112" s="15"/>
      <c r="AT112" s="218" t="s">
        <v>442</v>
      </c>
      <c r="AU112" s="218" t="s">
        <v>79</v>
      </c>
      <c r="AV112" s="15" t="s">
        <v>76</v>
      </c>
      <c r="AW112" s="15" t="s">
        <v>31</v>
      </c>
      <c r="AX112" s="15" t="s">
        <v>69</v>
      </c>
      <c r="AY112" s="218" t="s">
        <v>328</v>
      </c>
    </row>
    <row r="113" s="13" customFormat="1">
      <c r="A113" s="13"/>
      <c r="B113" s="201"/>
      <c r="C113" s="13"/>
      <c r="D113" s="195" t="s">
        <v>442</v>
      </c>
      <c r="E113" s="202" t="s">
        <v>3</v>
      </c>
      <c r="F113" s="203" t="s">
        <v>9697</v>
      </c>
      <c r="G113" s="13"/>
      <c r="H113" s="204">
        <v>11.810000000000001</v>
      </c>
      <c r="I113" s="205"/>
      <c r="J113" s="13"/>
      <c r="K113" s="13"/>
      <c r="L113" s="201"/>
      <c r="M113" s="206"/>
      <c r="N113" s="207"/>
      <c r="O113" s="207"/>
      <c r="P113" s="207"/>
      <c r="Q113" s="207"/>
      <c r="R113" s="207"/>
      <c r="S113" s="207"/>
      <c r="T113" s="208"/>
      <c r="U113" s="13"/>
      <c r="V113" s="13"/>
      <c r="W113" s="13"/>
      <c r="X113" s="13"/>
      <c r="Y113" s="13"/>
      <c r="Z113" s="13"/>
      <c r="AA113" s="13"/>
      <c r="AB113" s="13"/>
      <c r="AC113" s="13"/>
      <c r="AD113" s="13"/>
      <c r="AE113" s="13"/>
      <c r="AT113" s="202" t="s">
        <v>442</v>
      </c>
      <c r="AU113" s="202" t="s">
        <v>79</v>
      </c>
      <c r="AV113" s="13" t="s">
        <v>79</v>
      </c>
      <c r="AW113" s="13" t="s">
        <v>31</v>
      </c>
      <c r="AX113" s="13" t="s">
        <v>76</v>
      </c>
      <c r="AY113" s="202" t="s">
        <v>328</v>
      </c>
    </row>
    <row r="114" s="2" customFormat="1" ht="33" customHeight="1">
      <c r="A114" s="41"/>
      <c r="B114" s="176"/>
      <c r="C114" s="177" t="s">
        <v>138</v>
      </c>
      <c r="D114" s="177" t="s">
        <v>331</v>
      </c>
      <c r="E114" s="178" t="s">
        <v>9698</v>
      </c>
      <c r="F114" s="179" t="s">
        <v>9699</v>
      </c>
      <c r="G114" s="180" t="s">
        <v>439</v>
      </c>
      <c r="H114" s="181">
        <v>380.56</v>
      </c>
      <c r="I114" s="182"/>
      <c r="J114" s="183">
        <f>ROUND(I114*H114,2)</f>
        <v>0</v>
      </c>
      <c r="K114" s="179" t="s">
        <v>8690</v>
      </c>
      <c r="L114" s="42"/>
      <c r="M114" s="184" t="s">
        <v>3</v>
      </c>
      <c r="N114" s="185" t="s">
        <v>40</v>
      </c>
      <c r="O114" s="75"/>
      <c r="P114" s="186">
        <f>O114*H114</f>
        <v>0</v>
      </c>
      <c r="Q114" s="186">
        <v>0.00033</v>
      </c>
      <c r="R114" s="186">
        <f>Q114*H114</f>
        <v>0.1255848</v>
      </c>
      <c r="S114" s="186">
        <v>0.68999999999999995</v>
      </c>
      <c r="T114" s="187">
        <f>S114*H114</f>
        <v>262.58639999999997</v>
      </c>
      <c r="U114" s="41"/>
      <c r="V114" s="41"/>
      <c r="W114" s="41"/>
      <c r="X114" s="41"/>
      <c r="Y114" s="41"/>
      <c r="Z114" s="41"/>
      <c r="AA114" s="41"/>
      <c r="AB114" s="41"/>
      <c r="AC114" s="41"/>
      <c r="AD114" s="41"/>
      <c r="AE114" s="41"/>
      <c r="AR114" s="188" t="s">
        <v>113</v>
      </c>
      <c r="AT114" s="188" t="s">
        <v>331</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9700</v>
      </c>
    </row>
    <row r="115" s="2" customFormat="1">
      <c r="A115" s="41"/>
      <c r="B115" s="42"/>
      <c r="C115" s="41"/>
      <c r="D115" s="190" t="s">
        <v>338</v>
      </c>
      <c r="E115" s="41"/>
      <c r="F115" s="191" t="s">
        <v>9701</v>
      </c>
      <c r="G115" s="41"/>
      <c r="H115" s="41"/>
      <c r="I115" s="192"/>
      <c r="J115" s="41"/>
      <c r="K115" s="41"/>
      <c r="L115" s="42"/>
      <c r="M115" s="193"/>
      <c r="N115" s="194"/>
      <c r="O115" s="75"/>
      <c r="P115" s="75"/>
      <c r="Q115" s="75"/>
      <c r="R115" s="75"/>
      <c r="S115" s="75"/>
      <c r="T115" s="76"/>
      <c r="U115" s="41"/>
      <c r="V115" s="41"/>
      <c r="W115" s="41"/>
      <c r="X115" s="41"/>
      <c r="Y115" s="41"/>
      <c r="Z115" s="41"/>
      <c r="AA115" s="41"/>
      <c r="AB115" s="41"/>
      <c r="AC115" s="41"/>
      <c r="AD115" s="41"/>
      <c r="AE115" s="41"/>
      <c r="AT115" s="22" t="s">
        <v>338</v>
      </c>
      <c r="AU115" s="22" t="s">
        <v>79</v>
      </c>
    </row>
    <row r="116" s="15" customFormat="1">
      <c r="A116" s="15"/>
      <c r="B116" s="217"/>
      <c r="C116" s="15"/>
      <c r="D116" s="195" t="s">
        <v>442</v>
      </c>
      <c r="E116" s="218" t="s">
        <v>3</v>
      </c>
      <c r="F116" s="219" t="s">
        <v>458</v>
      </c>
      <c r="G116" s="15"/>
      <c r="H116" s="218" t="s">
        <v>3</v>
      </c>
      <c r="I116" s="220"/>
      <c r="J116" s="15"/>
      <c r="K116" s="15"/>
      <c r="L116" s="217"/>
      <c r="M116" s="221"/>
      <c r="N116" s="222"/>
      <c r="O116" s="222"/>
      <c r="P116" s="222"/>
      <c r="Q116" s="222"/>
      <c r="R116" s="222"/>
      <c r="S116" s="222"/>
      <c r="T116" s="223"/>
      <c r="U116" s="15"/>
      <c r="V116" s="15"/>
      <c r="W116" s="15"/>
      <c r="X116" s="15"/>
      <c r="Y116" s="15"/>
      <c r="Z116" s="15"/>
      <c r="AA116" s="15"/>
      <c r="AB116" s="15"/>
      <c r="AC116" s="15"/>
      <c r="AD116" s="15"/>
      <c r="AE116" s="15"/>
      <c r="AT116" s="218" t="s">
        <v>442</v>
      </c>
      <c r="AU116" s="218" t="s">
        <v>79</v>
      </c>
      <c r="AV116" s="15" t="s">
        <v>76</v>
      </c>
      <c r="AW116" s="15" t="s">
        <v>31</v>
      </c>
      <c r="AX116" s="15" t="s">
        <v>69</v>
      </c>
      <c r="AY116" s="218" t="s">
        <v>328</v>
      </c>
    </row>
    <row r="117" s="13" customFormat="1">
      <c r="A117" s="13"/>
      <c r="B117" s="201"/>
      <c r="C117" s="13"/>
      <c r="D117" s="195" t="s">
        <v>442</v>
      </c>
      <c r="E117" s="202" t="s">
        <v>3</v>
      </c>
      <c r="F117" s="203" t="s">
        <v>9702</v>
      </c>
      <c r="G117" s="13"/>
      <c r="H117" s="204">
        <v>380.56</v>
      </c>
      <c r="I117" s="205"/>
      <c r="J117" s="13"/>
      <c r="K117" s="13"/>
      <c r="L117" s="201"/>
      <c r="M117" s="206"/>
      <c r="N117" s="207"/>
      <c r="O117" s="207"/>
      <c r="P117" s="207"/>
      <c r="Q117" s="207"/>
      <c r="R117" s="207"/>
      <c r="S117" s="207"/>
      <c r="T117" s="208"/>
      <c r="U117" s="13"/>
      <c r="V117" s="13"/>
      <c r="W117" s="13"/>
      <c r="X117" s="13"/>
      <c r="Y117" s="13"/>
      <c r="Z117" s="13"/>
      <c r="AA117" s="13"/>
      <c r="AB117" s="13"/>
      <c r="AC117" s="13"/>
      <c r="AD117" s="13"/>
      <c r="AE117" s="13"/>
      <c r="AT117" s="202" t="s">
        <v>442</v>
      </c>
      <c r="AU117" s="202" t="s">
        <v>79</v>
      </c>
      <c r="AV117" s="13" t="s">
        <v>79</v>
      </c>
      <c r="AW117" s="13" t="s">
        <v>31</v>
      </c>
      <c r="AX117" s="13" t="s">
        <v>76</v>
      </c>
      <c r="AY117" s="202" t="s">
        <v>328</v>
      </c>
    </row>
    <row r="118" s="2" customFormat="1" ht="16.5" customHeight="1">
      <c r="A118" s="41"/>
      <c r="B118" s="176"/>
      <c r="C118" s="177" t="s">
        <v>150</v>
      </c>
      <c r="D118" s="177" t="s">
        <v>331</v>
      </c>
      <c r="E118" s="178" t="s">
        <v>474</v>
      </c>
      <c r="F118" s="179" t="s">
        <v>475</v>
      </c>
      <c r="G118" s="180" t="s">
        <v>476</v>
      </c>
      <c r="H118" s="181">
        <v>59.469999999999999</v>
      </c>
      <c r="I118" s="182"/>
      <c r="J118" s="183">
        <f>ROUND(I118*H118,2)</f>
        <v>0</v>
      </c>
      <c r="K118" s="179" t="s">
        <v>335</v>
      </c>
      <c r="L118" s="42"/>
      <c r="M118" s="184" t="s">
        <v>3</v>
      </c>
      <c r="N118" s="185" t="s">
        <v>40</v>
      </c>
      <c r="O118" s="75"/>
      <c r="P118" s="186">
        <f>O118*H118</f>
        <v>0</v>
      </c>
      <c r="Q118" s="186">
        <v>0</v>
      </c>
      <c r="R118" s="186">
        <f>Q118*H118</f>
        <v>0</v>
      </c>
      <c r="S118" s="186">
        <v>0.20499999999999999</v>
      </c>
      <c r="T118" s="187">
        <f>S118*H118</f>
        <v>12.19135</v>
      </c>
      <c r="U118" s="41"/>
      <c r="V118" s="41"/>
      <c r="W118" s="41"/>
      <c r="X118" s="41"/>
      <c r="Y118" s="41"/>
      <c r="Z118" s="41"/>
      <c r="AA118" s="41"/>
      <c r="AB118" s="41"/>
      <c r="AC118" s="41"/>
      <c r="AD118" s="41"/>
      <c r="AE118" s="41"/>
      <c r="AR118" s="188" t="s">
        <v>113</v>
      </c>
      <c r="AT118" s="188" t="s">
        <v>331</v>
      </c>
      <c r="AU118" s="188" t="s">
        <v>79</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9703</v>
      </c>
    </row>
    <row r="119" s="2" customFormat="1">
      <c r="A119" s="41"/>
      <c r="B119" s="42"/>
      <c r="C119" s="41"/>
      <c r="D119" s="190" t="s">
        <v>338</v>
      </c>
      <c r="E119" s="41"/>
      <c r="F119" s="191" t="s">
        <v>478</v>
      </c>
      <c r="G119" s="41"/>
      <c r="H119" s="41"/>
      <c r="I119" s="192"/>
      <c r="J119" s="41"/>
      <c r="K119" s="41"/>
      <c r="L119" s="42"/>
      <c r="M119" s="193"/>
      <c r="N119" s="194"/>
      <c r="O119" s="75"/>
      <c r="P119" s="75"/>
      <c r="Q119" s="75"/>
      <c r="R119" s="75"/>
      <c r="S119" s="75"/>
      <c r="T119" s="76"/>
      <c r="U119" s="41"/>
      <c r="V119" s="41"/>
      <c r="W119" s="41"/>
      <c r="X119" s="41"/>
      <c r="Y119" s="41"/>
      <c r="Z119" s="41"/>
      <c r="AA119" s="41"/>
      <c r="AB119" s="41"/>
      <c r="AC119" s="41"/>
      <c r="AD119" s="41"/>
      <c r="AE119" s="41"/>
      <c r="AT119" s="22" t="s">
        <v>338</v>
      </c>
      <c r="AU119" s="22" t="s">
        <v>79</v>
      </c>
    </row>
    <row r="120" s="13" customFormat="1">
      <c r="A120" s="13"/>
      <c r="B120" s="201"/>
      <c r="C120" s="13"/>
      <c r="D120" s="195" t="s">
        <v>442</v>
      </c>
      <c r="E120" s="202" t="s">
        <v>3</v>
      </c>
      <c r="F120" s="203" t="s">
        <v>9704</v>
      </c>
      <c r="G120" s="13"/>
      <c r="H120" s="204">
        <v>59.469999999999999</v>
      </c>
      <c r="I120" s="205"/>
      <c r="J120" s="13"/>
      <c r="K120" s="13"/>
      <c r="L120" s="201"/>
      <c r="M120" s="206"/>
      <c r="N120" s="207"/>
      <c r="O120" s="207"/>
      <c r="P120" s="207"/>
      <c r="Q120" s="207"/>
      <c r="R120" s="207"/>
      <c r="S120" s="207"/>
      <c r="T120" s="208"/>
      <c r="U120" s="13"/>
      <c r="V120" s="13"/>
      <c r="W120" s="13"/>
      <c r="X120" s="13"/>
      <c r="Y120" s="13"/>
      <c r="Z120" s="13"/>
      <c r="AA120" s="13"/>
      <c r="AB120" s="13"/>
      <c r="AC120" s="13"/>
      <c r="AD120" s="13"/>
      <c r="AE120" s="13"/>
      <c r="AT120" s="202" t="s">
        <v>442</v>
      </c>
      <c r="AU120" s="202" t="s">
        <v>79</v>
      </c>
      <c r="AV120" s="13" t="s">
        <v>79</v>
      </c>
      <c r="AW120" s="13" t="s">
        <v>31</v>
      </c>
      <c r="AX120" s="13" t="s">
        <v>76</v>
      </c>
      <c r="AY120" s="202" t="s">
        <v>328</v>
      </c>
    </row>
    <row r="121" s="2" customFormat="1" ht="16.5" customHeight="1">
      <c r="A121" s="41"/>
      <c r="B121" s="176"/>
      <c r="C121" s="177" t="s">
        <v>168</v>
      </c>
      <c r="D121" s="177" t="s">
        <v>331</v>
      </c>
      <c r="E121" s="178" t="s">
        <v>481</v>
      </c>
      <c r="F121" s="179" t="s">
        <v>482</v>
      </c>
      <c r="G121" s="180" t="s">
        <v>476</v>
      </c>
      <c r="H121" s="181">
        <v>5.4000000000000004</v>
      </c>
      <c r="I121" s="182"/>
      <c r="J121" s="183">
        <f>ROUND(I121*H121,2)</f>
        <v>0</v>
      </c>
      <c r="K121" s="179" t="s">
        <v>335</v>
      </c>
      <c r="L121" s="42"/>
      <c r="M121" s="184" t="s">
        <v>3</v>
      </c>
      <c r="N121" s="185" t="s">
        <v>40</v>
      </c>
      <c r="O121" s="75"/>
      <c r="P121" s="186">
        <f>O121*H121</f>
        <v>0</v>
      </c>
      <c r="Q121" s="186">
        <v>0</v>
      </c>
      <c r="R121" s="186">
        <f>Q121*H121</f>
        <v>0</v>
      </c>
      <c r="S121" s="186">
        <v>0.040000000000000001</v>
      </c>
      <c r="T121" s="187">
        <f>S121*H121</f>
        <v>0.21600000000000003</v>
      </c>
      <c r="U121" s="41"/>
      <c r="V121" s="41"/>
      <c r="W121" s="41"/>
      <c r="X121" s="41"/>
      <c r="Y121" s="41"/>
      <c r="Z121" s="41"/>
      <c r="AA121" s="41"/>
      <c r="AB121" s="41"/>
      <c r="AC121" s="41"/>
      <c r="AD121" s="41"/>
      <c r="AE121" s="41"/>
      <c r="AR121" s="188" t="s">
        <v>113</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9705</v>
      </c>
    </row>
    <row r="122" s="2" customFormat="1">
      <c r="A122" s="41"/>
      <c r="B122" s="42"/>
      <c r="C122" s="41"/>
      <c r="D122" s="190" t="s">
        <v>338</v>
      </c>
      <c r="E122" s="41"/>
      <c r="F122" s="191" t="s">
        <v>484</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79</v>
      </c>
    </row>
    <row r="123" s="2" customFormat="1" ht="24.15" customHeight="1">
      <c r="A123" s="41"/>
      <c r="B123" s="176"/>
      <c r="C123" s="177" t="s">
        <v>171</v>
      </c>
      <c r="D123" s="177" t="s">
        <v>331</v>
      </c>
      <c r="E123" s="178" t="s">
        <v>485</v>
      </c>
      <c r="F123" s="179" t="s">
        <v>486</v>
      </c>
      <c r="G123" s="180" t="s">
        <v>439</v>
      </c>
      <c r="H123" s="181">
        <v>72.390000000000001</v>
      </c>
      <c r="I123" s="182"/>
      <c r="J123" s="183">
        <f>ROUND(I123*H123,2)</f>
        <v>0</v>
      </c>
      <c r="K123" s="179" t="s">
        <v>335</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9706</v>
      </c>
    </row>
    <row r="124" s="2" customFormat="1">
      <c r="A124" s="41"/>
      <c r="B124" s="42"/>
      <c r="C124" s="41"/>
      <c r="D124" s="190" t="s">
        <v>338</v>
      </c>
      <c r="E124" s="41"/>
      <c r="F124" s="191" t="s">
        <v>488</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79</v>
      </c>
    </row>
    <row r="125" s="2" customFormat="1" ht="33" customHeight="1">
      <c r="A125" s="41"/>
      <c r="B125" s="176"/>
      <c r="C125" s="177" t="s">
        <v>183</v>
      </c>
      <c r="D125" s="177" t="s">
        <v>331</v>
      </c>
      <c r="E125" s="178" t="s">
        <v>489</v>
      </c>
      <c r="F125" s="179" t="s">
        <v>490</v>
      </c>
      <c r="G125" s="180" t="s">
        <v>491</v>
      </c>
      <c r="H125" s="181">
        <v>60</v>
      </c>
      <c r="I125" s="182"/>
      <c r="J125" s="183">
        <f>ROUND(I125*H125,2)</f>
        <v>0</v>
      </c>
      <c r="K125" s="179" t="s">
        <v>335</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9707</v>
      </c>
    </row>
    <row r="126" s="2" customFormat="1">
      <c r="A126" s="41"/>
      <c r="B126" s="42"/>
      <c r="C126" s="41"/>
      <c r="D126" s="190" t="s">
        <v>338</v>
      </c>
      <c r="E126" s="41"/>
      <c r="F126" s="191" t="s">
        <v>493</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338</v>
      </c>
      <c r="AU126" s="22" t="s">
        <v>79</v>
      </c>
    </row>
    <row r="127" s="13" customFormat="1">
      <c r="A127" s="13"/>
      <c r="B127" s="201"/>
      <c r="C127" s="13"/>
      <c r="D127" s="195" t="s">
        <v>442</v>
      </c>
      <c r="E127" s="202" t="s">
        <v>3</v>
      </c>
      <c r="F127" s="203" t="s">
        <v>9708</v>
      </c>
      <c r="G127" s="13"/>
      <c r="H127" s="204">
        <v>60</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79</v>
      </c>
      <c r="AV127" s="13" t="s">
        <v>79</v>
      </c>
      <c r="AW127" s="13" t="s">
        <v>31</v>
      </c>
      <c r="AX127" s="13" t="s">
        <v>76</v>
      </c>
      <c r="AY127" s="202" t="s">
        <v>328</v>
      </c>
    </row>
    <row r="128" s="2" customFormat="1" ht="24.15" customHeight="1">
      <c r="A128" s="41"/>
      <c r="B128" s="176"/>
      <c r="C128" s="177" t="s">
        <v>235</v>
      </c>
      <c r="D128" s="177" t="s">
        <v>331</v>
      </c>
      <c r="E128" s="178" t="s">
        <v>500</v>
      </c>
      <c r="F128" s="179" t="s">
        <v>501</v>
      </c>
      <c r="G128" s="180" t="s">
        <v>491</v>
      </c>
      <c r="H128" s="181">
        <v>65</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9709</v>
      </c>
    </row>
    <row r="129" s="2" customFormat="1">
      <c r="A129" s="41"/>
      <c r="B129" s="42"/>
      <c r="C129" s="41"/>
      <c r="D129" s="190" t="s">
        <v>338</v>
      </c>
      <c r="E129" s="41"/>
      <c r="F129" s="191" t="s">
        <v>503</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13" customFormat="1">
      <c r="A130" s="13"/>
      <c r="B130" s="201"/>
      <c r="C130" s="13"/>
      <c r="D130" s="195" t="s">
        <v>442</v>
      </c>
      <c r="E130" s="202" t="s">
        <v>3</v>
      </c>
      <c r="F130" s="203" t="s">
        <v>9710</v>
      </c>
      <c r="G130" s="13"/>
      <c r="H130" s="204">
        <v>65</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79</v>
      </c>
      <c r="AV130" s="13" t="s">
        <v>79</v>
      </c>
      <c r="AW130" s="13" t="s">
        <v>31</v>
      </c>
      <c r="AX130" s="13" t="s">
        <v>76</v>
      </c>
      <c r="AY130" s="202" t="s">
        <v>328</v>
      </c>
    </row>
    <row r="131" s="2" customFormat="1" ht="16.5" customHeight="1">
      <c r="A131" s="41"/>
      <c r="B131" s="176"/>
      <c r="C131" s="224" t="s">
        <v>239</v>
      </c>
      <c r="D131" s="224" t="s">
        <v>539</v>
      </c>
      <c r="E131" s="225" t="s">
        <v>9316</v>
      </c>
      <c r="F131" s="226" t="s">
        <v>9317</v>
      </c>
      <c r="G131" s="227" t="s">
        <v>585</v>
      </c>
      <c r="H131" s="228">
        <v>126.75</v>
      </c>
      <c r="I131" s="229"/>
      <c r="J131" s="230">
        <f>ROUND(I131*H131,2)</f>
        <v>0</v>
      </c>
      <c r="K131" s="226" t="s">
        <v>335</v>
      </c>
      <c r="L131" s="231"/>
      <c r="M131" s="232" t="s">
        <v>3</v>
      </c>
      <c r="N131" s="233" t="s">
        <v>40</v>
      </c>
      <c r="O131" s="75"/>
      <c r="P131" s="186">
        <f>O131*H131</f>
        <v>0</v>
      </c>
      <c r="Q131" s="186">
        <v>1</v>
      </c>
      <c r="R131" s="186">
        <f>Q131*H131</f>
        <v>126.75</v>
      </c>
      <c r="S131" s="186">
        <v>0</v>
      </c>
      <c r="T131" s="187">
        <f>S131*H131</f>
        <v>0</v>
      </c>
      <c r="U131" s="41"/>
      <c r="V131" s="41"/>
      <c r="W131" s="41"/>
      <c r="X131" s="41"/>
      <c r="Y131" s="41"/>
      <c r="Z131" s="41"/>
      <c r="AA131" s="41"/>
      <c r="AB131" s="41"/>
      <c r="AC131" s="41"/>
      <c r="AD131" s="41"/>
      <c r="AE131" s="41"/>
      <c r="AR131" s="188" t="s">
        <v>171</v>
      </c>
      <c r="AT131" s="188" t="s">
        <v>539</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9711</v>
      </c>
    </row>
    <row r="132" s="13" customFormat="1">
      <c r="A132" s="13"/>
      <c r="B132" s="201"/>
      <c r="C132" s="13"/>
      <c r="D132" s="195" t="s">
        <v>442</v>
      </c>
      <c r="E132" s="202" t="s">
        <v>3</v>
      </c>
      <c r="F132" s="203" t="s">
        <v>9712</v>
      </c>
      <c r="G132" s="13"/>
      <c r="H132" s="204">
        <v>126.75</v>
      </c>
      <c r="I132" s="205"/>
      <c r="J132" s="13"/>
      <c r="K132" s="13"/>
      <c r="L132" s="201"/>
      <c r="M132" s="206"/>
      <c r="N132" s="207"/>
      <c r="O132" s="207"/>
      <c r="P132" s="207"/>
      <c r="Q132" s="207"/>
      <c r="R132" s="207"/>
      <c r="S132" s="207"/>
      <c r="T132" s="208"/>
      <c r="U132" s="13"/>
      <c r="V132" s="13"/>
      <c r="W132" s="13"/>
      <c r="X132" s="13"/>
      <c r="Y132" s="13"/>
      <c r="Z132" s="13"/>
      <c r="AA132" s="13"/>
      <c r="AB132" s="13"/>
      <c r="AC132" s="13"/>
      <c r="AD132" s="13"/>
      <c r="AE132" s="13"/>
      <c r="AT132" s="202" t="s">
        <v>442</v>
      </c>
      <c r="AU132" s="202" t="s">
        <v>79</v>
      </c>
      <c r="AV132" s="13" t="s">
        <v>79</v>
      </c>
      <c r="AW132" s="13" t="s">
        <v>31</v>
      </c>
      <c r="AX132" s="13" t="s">
        <v>76</v>
      </c>
      <c r="AY132" s="202" t="s">
        <v>328</v>
      </c>
    </row>
    <row r="133" s="2" customFormat="1" ht="16.5" customHeight="1">
      <c r="A133" s="41"/>
      <c r="B133" s="176"/>
      <c r="C133" s="177" t="s">
        <v>9</v>
      </c>
      <c r="D133" s="177" t="s">
        <v>331</v>
      </c>
      <c r="E133" s="178" t="s">
        <v>506</v>
      </c>
      <c r="F133" s="179" t="s">
        <v>507</v>
      </c>
      <c r="G133" s="180" t="s">
        <v>491</v>
      </c>
      <c r="H133" s="181">
        <v>70.935000000000002</v>
      </c>
      <c r="I133" s="182"/>
      <c r="J133" s="183">
        <f>ROUND(I133*H133,2)</f>
        <v>0</v>
      </c>
      <c r="K133" s="179" t="s">
        <v>335</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79</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9713</v>
      </c>
    </row>
    <row r="134" s="2" customFormat="1">
      <c r="A134" s="41"/>
      <c r="B134" s="42"/>
      <c r="C134" s="41"/>
      <c r="D134" s="190" t="s">
        <v>338</v>
      </c>
      <c r="E134" s="41"/>
      <c r="F134" s="191" t="s">
        <v>509</v>
      </c>
      <c r="G134" s="41"/>
      <c r="H134" s="41"/>
      <c r="I134" s="192"/>
      <c r="J134" s="41"/>
      <c r="K134" s="41"/>
      <c r="L134" s="42"/>
      <c r="M134" s="193"/>
      <c r="N134" s="194"/>
      <c r="O134" s="75"/>
      <c r="P134" s="75"/>
      <c r="Q134" s="75"/>
      <c r="R134" s="75"/>
      <c r="S134" s="75"/>
      <c r="T134" s="76"/>
      <c r="U134" s="41"/>
      <c r="V134" s="41"/>
      <c r="W134" s="41"/>
      <c r="X134" s="41"/>
      <c r="Y134" s="41"/>
      <c r="Z134" s="41"/>
      <c r="AA134" s="41"/>
      <c r="AB134" s="41"/>
      <c r="AC134" s="41"/>
      <c r="AD134" s="41"/>
      <c r="AE134" s="41"/>
      <c r="AT134" s="22" t="s">
        <v>338</v>
      </c>
      <c r="AU134" s="22" t="s">
        <v>79</v>
      </c>
    </row>
    <row r="135" s="13" customFormat="1">
      <c r="A135" s="13"/>
      <c r="B135" s="201"/>
      <c r="C135" s="13"/>
      <c r="D135" s="195" t="s">
        <v>442</v>
      </c>
      <c r="E135" s="202" t="s">
        <v>3</v>
      </c>
      <c r="F135" s="203" t="s">
        <v>9714</v>
      </c>
      <c r="G135" s="13"/>
      <c r="H135" s="204">
        <v>10.935000000000001</v>
      </c>
      <c r="I135" s="205"/>
      <c r="J135" s="13"/>
      <c r="K135" s="13"/>
      <c r="L135" s="201"/>
      <c r="M135" s="206"/>
      <c r="N135" s="207"/>
      <c r="O135" s="207"/>
      <c r="P135" s="207"/>
      <c r="Q135" s="207"/>
      <c r="R135" s="207"/>
      <c r="S135" s="207"/>
      <c r="T135" s="208"/>
      <c r="U135" s="13"/>
      <c r="V135" s="13"/>
      <c r="W135" s="13"/>
      <c r="X135" s="13"/>
      <c r="Y135" s="13"/>
      <c r="Z135" s="13"/>
      <c r="AA135" s="13"/>
      <c r="AB135" s="13"/>
      <c r="AC135" s="13"/>
      <c r="AD135" s="13"/>
      <c r="AE135" s="13"/>
      <c r="AT135" s="202" t="s">
        <v>442</v>
      </c>
      <c r="AU135" s="202" t="s">
        <v>79</v>
      </c>
      <c r="AV135" s="13" t="s">
        <v>79</v>
      </c>
      <c r="AW135" s="13" t="s">
        <v>31</v>
      </c>
      <c r="AX135" s="13" t="s">
        <v>69</v>
      </c>
      <c r="AY135" s="202" t="s">
        <v>328</v>
      </c>
    </row>
    <row r="136" s="13" customFormat="1">
      <c r="A136" s="13"/>
      <c r="B136" s="201"/>
      <c r="C136" s="13"/>
      <c r="D136" s="195" t="s">
        <v>442</v>
      </c>
      <c r="E136" s="202" t="s">
        <v>3</v>
      </c>
      <c r="F136" s="203" t="s">
        <v>9715</v>
      </c>
      <c r="G136" s="13"/>
      <c r="H136" s="204">
        <v>60</v>
      </c>
      <c r="I136" s="205"/>
      <c r="J136" s="13"/>
      <c r="K136" s="13"/>
      <c r="L136" s="201"/>
      <c r="M136" s="206"/>
      <c r="N136" s="207"/>
      <c r="O136" s="207"/>
      <c r="P136" s="207"/>
      <c r="Q136" s="207"/>
      <c r="R136" s="207"/>
      <c r="S136" s="207"/>
      <c r="T136" s="208"/>
      <c r="U136" s="13"/>
      <c r="V136" s="13"/>
      <c r="W136" s="13"/>
      <c r="X136" s="13"/>
      <c r="Y136" s="13"/>
      <c r="Z136" s="13"/>
      <c r="AA136" s="13"/>
      <c r="AB136" s="13"/>
      <c r="AC136" s="13"/>
      <c r="AD136" s="13"/>
      <c r="AE136" s="13"/>
      <c r="AT136" s="202" t="s">
        <v>442</v>
      </c>
      <c r="AU136" s="202" t="s">
        <v>79</v>
      </c>
      <c r="AV136" s="13" t="s">
        <v>79</v>
      </c>
      <c r="AW136" s="13" t="s">
        <v>31</v>
      </c>
      <c r="AX136" s="13" t="s">
        <v>69</v>
      </c>
      <c r="AY136" s="202" t="s">
        <v>328</v>
      </c>
    </row>
    <row r="137" s="14" customFormat="1">
      <c r="A137" s="14"/>
      <c r="B137" s="209"/>
      <c r="C137" s="14"/>
      <c r="D137" s="195" t="s">
        <v>442</v>
      </c>
      <c r="E137" s="210" t="s">
        <v>3</v>
      </c>
      <c r="F137" s="211" t="s">
        <v>452</v>
      </c>
      <c r="G137" s="14"/>
      <c r="H137" s="212">
        <v>70.935000000000002</v>
      </c>
      <c r="I137" s="213"/>
      <c r="J137" s="14"/>
      <c r="K137" s="14"/>
      <c r="L137" s="209"/>
      <c r="M137" s="214"/>
      <c r="N137" s="215"/>
      <c r="O137" s="215"/>
      <c r="P137" s="215"/>
      <c r="Q137" s="215"/>
      <c r="R137" s="215"/>
      <c r="S137" s="215"/>
      <c r="T137" s="216"/>
      <c r="U137" s="14"/>
      <c r="V137" s="14"/>
      <c r="W137" s="14"/>
      <c r="X137" s="14"/>
      <c r="Y137" s="14"/>
      <c r="Z137" s="14"/>
      <c r="AA137" s="14"/>
      <c r="AB137" s="14"/>
      <c r="AC137" s="14"/>
      <c r="AD137" s="14"/>
      <c r="AE137" s="14"/>
      <c r="AT137" s="210" t="s">
        <v>442</v>
      </c>
      <c r="AU137" s="210" t="s">
        <v>79</v>
      </c>
      <c r="AV137" s="14" t="s">
        <v>113</v>
      </c>
      <c r="AW137" s="14" t="s">
        <v>31</v>
      </c>
      <c r="AX137" s="14" t="s">
        <v>76</v>
      </c>
      <c r="AY137" s="210" t="s">
        <v>328</v>
      </c>
    </row>
    <row r="138" s="2" customFormat="1" ht="24.15" customHeight="1">
      <c r="A138" s="41"/>
      <c r="B138" s="176"/>
      <c r="C138" s="177" t="s">
        <v>505</v>
      </c>
      <c r="D138" s="177" t="s">
        <v>331</v>
      </c>
      <c r="E138" s="178" t="s">
        <v>513</v>
      </c>
      <c r="F138" s="179" t="s">
        <v>514</v>
      </c>
      <c r="G138" s="180" t="s">
        <v>439</v>
      </c>
      <c r="H138" s="181">
        <v>234.90000000000001</v>
      </c>
      <c r="I138" s="182"/>
      <c r="J138" s="183">
        <f>ROUND(I138*H138,2)</f>
        <v>0</v>
      </c>
      <c r="K138" s="179" t="s">
        <v>335</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79</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9716</v>
      </c>
    </row>
    <row r="139" s="2" customFormat="1">
      <c r="A139" s="41"/>
      <c r="B139" s="42"/>
      <c r="C139" s="41"/>
      <c r="D139" s="190" t="s">
        <v>338</v>
      </c>
      <c r="E139" s="41"/>
      <c r="F139" s="191" t="s">
        <v>516</v>
      </c>
      <c r="G139" s="41"/>
      <c r="H139" s="41"/>
      <c r="I139" s="192"/>
      <c r="J139" s="41"/>
      <c r="K139" s="41"/>
      <c r="L139" s="42"/>
      <c r="M139" s="193"/>
      <c r="N139" s="194"/>
      <c r="O139" s="75"/>
      <c r="P139" s="75"/>
      <c r="Q139" s="75"/>
      <c r="R139" s="75"/>
      <c r="S139" s="75"/>
      <c r="T139" s="76"/>
      <c r="U139" s="41"/>
      <c r="V139" s="41"/>
      <c r="W139" s="41"/>
      <c r="X139" s="41"/>
      <c r="Y139" s="41"/>
      <c r="Z139" s="41"/>
      <c r="AA139" s="41"/>
      <c r="AB139" s="41"/>
      <c r="AC139" s="41"/>
      <c r="AD139" s="41"/>
      <c r="AE139" s="41"/>
      <c r="AT139" s="22" t="s">
        <v>338</v>
      </c>
      <c r="AU139" s="22" t="s">
        <v>79</v>
      </c>
    </row>
    <row r="140" s="13" customFormat="1">
      <c r="A140" s="13"/>
      <c r="B140" s="201"/>
      <c r="C140" s="13"/>
      <c r="D140" s="195" t="s">
        <v>442</v>
      </c>
      <c r="E140" s="202" t="s">
        <v>3</v>
      </c>
      <c r="F140" s="203" t="s">
        <v>9717</v>
      </c>
      <c r="G140" s="13"/>
      <c r="H140" s="204">
        <v>52.399999999999999</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69</v>
      </c>
      <c r="AY140" s="202" t="s">
        <v>328</v>
      </c>
    </row>
    <row r="141" s="13" customFormat="1">
      <c r="A141" s="13"/>
      <c r="B141" s="201"/>
      <c r="C141" s="13"/>
      <c r="D141" s="195" t="s">
        <v>442</v>
      </c>
      <c r="E141" s="202" t="s">
        <v>3</v>
      </c>
      <c r="F141" s="203" t="s">
        <v>9718</v>
      </c>
      <c r="G141" s="13"/>
      <c r="H141" s="204">
        <v>182.5</v>
      </c>
      <c r="I141" s="205"/>
      <c r="J141" s="13"/>
      <c r="K141" s="13"/>
      <c r="L141" s="201"/>
      <c r="M141" s="206"/>
      <c r="N141" s="207"/>
      <c r="O141" s="207"/>
      <c r="P141" s="207"/>
      <c r="Q141" s="207"/>
      <c r="R141" s="207"/>
      <c r="S141" s="207"/>
      <c r="T141" s="208"/>
      <c r="U141" s="13"/>
      <c r="V141" s="13"/>
      <c r="W141" s="13"/>
      <c r="X141" s="13"/>
      <c r="Y141" s="13"/>
      <c r="Z141" s="13"/>
      <c r="AA141" s="13"/>
      <c r="AB141" s="13"/>
      <c r="AC141" s="13"/>
      <c r="AD141" s="13"/>
      <c r="AE141" s="13"/>
      <c r="AT141" s="202" t="s">
        <v>442</v>
      </c>
      <c r="AU141" s="202" t="s">
        <v>79</v>
      </c>
      <c r="AV141" s="13" t="s">
        <v>79</v>
      </c>
      <c r="AW141" s="13" t="s">
        <v>31</v>
      </c>
      <c r="AX141" s="13" t="s">
        <v>69</v>
      </c>
      <c r="AY141" s="202" t="s">
        <v>328</v>
      </c>
    </row>
    <row r="142" s="14" customFormat="1">
      <c r="A142" s="14"/>
      <c r="B142" s="209"/>
      <c r="C142" s="14"/>
      <c r="D142" s="195" t="s">
        <v>442</v>
      </c>
      <c r="E142" s="210" t="s">
        <v>3</v>
      </c>
      <c r="F142" s="211" t="s">
        <v>452</v>
      </c>
      <c r="G142" s="14"/>
      <c r="H142" s="212">
        <v>234.90000000000001</v>
      </c>
      <c r="I142" s="213"/>
      <c r="J142" s="14"/>
      <c r="K142" s="14"/>
      <c r="L142" s="209"/>
      <c r="M142" s="214"/>
      <c r="N142" s="215"/>
      <c r="O142" s="215"/>
      <c r="P142" s="215"/>
      <c r="Q142" s="215"/>
      <c r="R142" s="215"/>
      <c r="S142" s="215"/>
      <c r="T142" s="216"/>
      <c r="U142" s="14"/>
      <c r="V142" s="14"/>
      <c r="W142" s="14"/>
      <c r="X142" s="14"/>
      <c r="Y142" s="14"/>
      <c r="Z142" s="14"/>
      <c r="AA142" s="14"/>
      <c r="AB142" s="14"/>
      <c r="AC142" s="14"/>
      <c r="AD142" s="14"/>
      <c r="AE142" s="14"/>
      <c r="AT142" s="210" t="s">
        <v>442</v>
      </c>
      <c r="AU142" s="210" t="s">
        <v>79</v>
      </c>
      <c r="AV142" s="14" t="s">
        <v>113</v>
      </c>
      <c r="AW142" s="14" t="s">
        <v>31</v>
      </c>
      <c r="AX142" s="14" t="s">
        <v>76</v>
      </c>
      <c r="AY142" s="210" t="s">
        <v>328</v>
      </c>
    </row>
    <row r="143" s="12" customFormat="1" ht="22.8" customHeight="1">
      <c r="A143" s="12"/>
      <c r="B143" s="163"/>
      <c r="C143" s="12"/>
      <c r="D143" s="164" t="s">
        <v>68</v>
      </c>
      <c r="E143" s="174" t="s">
        <v>138</v>
      </c>
      <c r="F143" s="174" t="s">
        <v>578</v>
      </c>
      <c r="G143" s="12"/>
      <c r="H143" s="12"/>
      <c r="I143" s="166"/>
      <c r="J143" s="175">
        <f>BK143</f>
        <v>0</v>
      </c>
      <c r="K143" s="12"/>
      <c r="L143" s="163"/>
      <c r="M143" s="168"/>
      <c r="N143" s="169"/>
      <c r="O143" s="169"/>
      <c r="P143" s="170">
        <f>SUM(P144:P181)</f>
        <v>0</v>
      </c>
      <c r="Q143" s="169"/>
      <c r="R143" s="170">
        <f>SUM(R144:R181)</f>
        <v>279.32933800000001</v>
      </c>
      <c r="S143" s="169"/>
      <c r="T143" s="171">
        <f>SUM(T144:T181)</f>
        <v>0</v>
      </c>
      <c r="U143" s="12"/>
      <c r="V143" s="12"/>
      <c r="W143" s="12"/>
      <c r="X143" s="12"/>
      <c r="Y143" s="12"/>
      <c r="Z143" s="12"/>
      <c r="AA143" s="12"/>
      <c r="AB143" s="12"/>
      <c r="AC143" s="12"/>
      <c r="AD143" s="12"/>
      <c r="AE143" s="12"/>
      <c r="AR143" s="164" t="s">
        <v>76</v>
      </c>
      <c r="AT143" s="172" t="s">
        <v>68</v>
      </c>
      <c r="AU143" s="172" t="s">
        <v>76</v>
      </c>
      <c r="AY143" s="164" t="s">
        <v>328</v>
      </c>
      <c r="BK143" s="173">
        <f>SUM(BK144:BK181)</f>
        <v>0</v>
      </c>
    </row>
    <row r="144" s="2" customFormat="1" ht="37.8" customHeight="1">
      <c r="A144" s="41"/>
      <c r="B144" s="176"/>
      <c r="C144" s="177" t="s">
        <v>512</v>
      </c>
      <c r="D144" s="177" t="s">
        <v>331</v>
      </c>
      <c r="E144" s="178" t="s">
        <v>579</v>
      </c>
      <c r="F144" s="179" t="s">
        <v>580</v>
      </c>
      <c r="G144" s="180" t="s">
        <v>439</v>
      </c>
      <c r="H144" s="181">
        <v>234.90000000000001</v>
      </c>
      <c r="I144" s="182"/>
      <c r="J144" s="183">
        <f>ROUND(I144*H144,2)</f>
        <v>0</v>
      </c>
      <c r="K144" s="179" t="s">
        <v>335</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9719</v>
      </c>
    </row>
    <row r="145" s="2" customFormat="1">
      <c r="A145" s="41"/>
      <c r="B145" s="42"/>
      <c r="C145" s="41"/>
      <c r="D145" s="190" t="s">
        <v>338</v>
      </c>
      <c r="E145" s="41"/>
      <c r="F145" s="191" t="s">
        <v>582</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338</v>
      </c>
      <c r="AU145" s="22" t="s">
        <v>79</v>
      </c>
    </row>
    <row r="146" s="2" customFormat="1" ht="21.75" customHeight="1">
      <c r="A146" s="41"/>
      <c r="B146" s="176"/>
      <c r="C146" s="224" t="s">
        <v>526</v>
      </c>
      <c r="D146" s="224" t="s">
        <v>539</v>
      </c>
      <c r="E146" s="225" t="s">
        <v>583</v>
      </c>
      <c r="F146" s="226" t="s">
        <v>584</v>
      </c>
      <c r="G146" s="227" t="s">
        <v>585</v>
      </c>
      <c r="H146" s="228">
        <v>6.5179999999999998</v>
      </c>
      <c r="I146" s="229"/>
      <c r="J146" s="230">
        <f>ROUND(I146*H146,2)</f>
        <v>0</v>
      </c>
      <c r="K146" s="226" t="s">
        <v>335</v>
      </c>
      <c r="L146" s="231"/>
      <c r="M146" s="232" t="s">
        <v>3</v>
      </c>
      <c r="N146" s="233" t="s">
        <v>40</v>
      </c>
      <c r="O146" s="75"/>
      <c r="P146" s="186">
        <f>O146*H146</f>
        <v>0</v>
      </c>
      <c r="Q146" s="186">
        <v>1</v>
      </c>
      <c r="R146" s="186">
        <f>Q146*H146</f>
        <v>6.5179999999999998</v>
      </c>
      <c r="S146" s="186">
        <v>0</v>
      </c>
      <c r="T146" s="187">
        <f>S146*H146</f>
        <v>0</v>
      </c>
      <c r="U146" s="41"/>
      <c r="V146" s="41"/>
      <c r="W146" s="41"/>
      <c r="X146" s="41"/>
      <c r="Y146" s="41"/>
      <c r="Z146" s="41"/>
      <c r="AA146" s="41"/>
      <c r="AB146" s="41"/>
      <c r="AC146" s="41"/>
      <c r="AD146" s="41"/>
      <c r="AE146" s="41"/>
      <c r="AR146" s="188" t="s">
        <v>171</v>
      </c>
      <c r="AT146" s="188" t="s">
        <v>539</v>
      </c>
      <c r="AU146" s="188" t="s">
        <v>79</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9720</v>
      </c>
    </row>
    <row r="147" s="13" customFormat="1">
      <c r="A147" s="13"/>
      <c r="B147" s="201"/>
      <c r="C147" s="13"/>
      <c r="D147" s="195" t="s">
        <v>442</v>
      </c>
      <c r="E147" s="202" t="s">
        <v>3</v>
      </c>
      <c r="F147" s="203" t="s">
        <v>9721</v>
      </c>
      <c r="G147" s="13"/>
      <c r="H147" s="204">
        <v>6.5179999999999998</v>
      </c>
      <c r="I147" s="205"/>
      <c r="J147" s="13"/>
      <c r="K147" s="13"/>
      <c r="L147" s="201"/>
      <c r="M147" s="206"/>
      <c r="N147" s="207"/>
      <c r="O147" s="207"/>
      <c r="P147" s="207"/>
      <c r="Q147" s="207"/>
      <c r="R147" s="207"/>
      <c r="S147" s="207"/>
      <c r="T147" s="208"/>
      <c r="U147" s="13"/>
      <c r="V147" s="13"/>
      <c r="W147" s="13"/>
      <c r="X147" s="13"/>
      <c r="Y147" s="13"/>
      <c r="Z147" s="13"/>
      <c r="AA147" s="13"/>
      <c r="AB147" s="13"/>
      <c r="AC147" s="13"/>
      <c r="AD147" s="13"/>
      <c r="AE147" s="13"/>
      <c r="AT147" s="202" t="s">
        <v>442</v>
      </c>
      <c r="AU147" s="202" t="s">
        <v>79</v>
      </c>
      <c r="AV147" s="13" t="s">
        <v>79</v>
      </c>
      <c r="AW147" s="13" t="s">
        <v>31</v>
      </c>
      <c r="AX147" s="13" t="s">
        <v>76</v>
      </c>
      <c r="AY147" s="202" t="s">
        <v>328</v>
      </c>
    </row>
    <row r="148" s="2" customFormat="1" ht="24.15" customHeight="1">
      <c r="A148" s="41"/>
      <c r="B148" s="176"/>
      <c r="C148" s="177" t="s">
        <v>532</v>
      </c>
      <c r="D148" s="177" t="s">
        <v>331</v>
      </c>
      <c r="E148" s="178" t="s">
        <v>599</v>
      </c>
      <c r="F148" s="179" t="s">
        <v>600</v>
      </c>
      <c r="G148" s="180" t="s">
        <v>439</v>
      </c>
      <c r="H148" s="181">
        <v>182.5</v>
      </c>
      <c r="I148" s="182"/>
      <c r="J148" s="183">
        <f>ROUND(I148*H148,2)</f>
        <v>0</v>
      </c>
      <c r="K148" s="179" t="s">
        <v>335</v>
      </c>
      <c r="L148" s="42"/>
      <c r="M148" s="184" t="s">
        <v>3</v>
      </c>
      <c r="N148" s="185" t="s">
        <v>40</v>
      </c>
      <c r="O148" s="75"/>
      <c r="P148" s="186">
        <f>O148*H148</f>
        <v>0</v>
      </c>
      <c r="Q148" s="186">
        <v>0.096680000000000002</v>
      </c>
      <c r="R148" s="186">
        <f>Q148*H148</f>
        <v>17.644100000000002</v>
      </c>
      <c r="S148" s="186">
        <v>0</v>
      </c>
      <c r="T148" s="187">
        <f>S148*H148</f>
        <v>0</v>
      </c>
      <c r="U148" s="41"/>
      <c r="V148" s="41"/>
      <c r="W148" s="41"/>
      <c r="X148" s="41"/>
      <c r="Y148" s="41"/>
      <c r="Z148" s="41"/>
      <c r="AA148" s="41"/>
      <c r="AB148" s="41"/>
      <c r="AC148" s="41"/>
      <c r="AD148" s="41"/>
      <c r="AE148" s="41"/>
      <c r="AR148" s="188" t="s">
        <v>113</v>
      </c>
      <c r="AT148" s="188" t="s">
        <v>331</v>
      </c>
      <c r="AU148" s="188" t="s">
        <v>79</v>
      </c>
      <c r="AY148" s="22" t="s">
        <v>328</v>
      </c>
      <c r="BE148" s="189">
        <f>IF(N148="základní",J148,0)</f>
        <v>0</v>
      </c>
      <c r="BF148" s="189">
        <f>IF(N148="snížená",J148,0)</f>
        <v>0</v>
      </c>
      <c r="BG148" s="189">
        <f>IF(N148="zákl. přenesená",J148,0)</f>
        <v>0</v>
      </c>
      <c r="BH148" s="189">
        <f>IF(N148="sníž. přenesená",J148,0)</f>
        <v>0</v>
      </c>
      <c r="BI148" s="189">
        <f>IF(N148="nulová",J148,0)</f>
        <v>0</v>
      </c>
      <c r="BJ148" s="22" t="s">
        <v>76</v>
      </c>
      <c r="BK148" s="189">
        <f>ROUND(I148*H148,2)</f>
        <v>0</v>
      </c>
      <c r="BL148" s="22" t="s">
        <v>113</v>
      </c>
      <c r="BM148" s="188" t="s">
        <v>9722</v>
      </c>
    </row>
    <row r="149" s="2" customFormat="1">
      <c r="A149" s="41"/>
      <c r="B149" s="42"/>
      <c r="C149" s="41"/>
      <c r="D149" s="190" t="s">
        <v>338</v>
      </c>
      <c r="E149" s="41"/>
      <c r="F149" s="191" t="s">
        <v>602</v>
      </c>
      <c r="G149" s="41"/>
      <c r="H149" s="41"/>
      <c r="I149" s="192"/>
      <c r="J149" s="41"/>
      <c r="K149" s="41"/>
      <c r="L149" s="42"/>
      <c r="M149" s="193"/>
      <c r="N149" s="194"/>
      <c r="O149" s="75"/>
      <c r="P149" s="75"/>
      <c r="Q149" s="75"/>
      <c r="R149" s="75"/>
      <c r="S149" s="75"/>
      <c r="T149" s="76"/>
      <c r="U149" s="41"/>
      <c r="V149" s="41"/>
      <c r="W149" s="41"/>
      <c r="X149" s="41"/>
      <c r="Y149" s="41"/>
      <c r="Z149" s="41"/>
      <c r="AA149" s="41"/>
      <c r="AB149" s="41"/>
      <c r="AC149" s="41"/>
      <c r="AD149" s="41"/>
      <c r="AE149" s="41"/>
      <c r="AT149" s="22" t="s">
        <v>338</v>
      </c>
      <c r="AU149" s="22" t="s">
        <v>79</v>
      </c>
    </row>
    <row r="150" s="13" customFormat="1">
      <c r="A150" s="13"/>
      <c r="B150" s="201"/>
      <c r="C150" s="13"/>
      <c r="D150" s="195" t="s">
        <v>442</v>
      </c>
      <c r="E150" s="202" t="s">
        <v>3</v>
      </c>
      <c r="F150" s="203" t="s">
        <v>9723</v>
      </c>
      <c r="G150" s="13"/>
      <c r="H150" s="204">
        <v>182.5</v>
      </c>
      <c r="I150" s="205"/>
      <c r="J150" s="13"/>
      <c r="K150" s="13"/>
      <c r="L150" s="201"/>
      <c r="M150" s="206"/>
      <c r="N150" s="207"/>
      <c r="O150" s="207"/>
      <c r="P150" s="207"/>
      <c r="Q150" s="207"/>
      <c r="R150" s="207"/>
      <c r="S150" s="207"/>
      <c r="T150" s="208"/>
      <c r="U150" s="13"/>
      <c r="V150" s="13"/>
      <c r="W150" s="13"/>
      <c r="X150" s="13"/>
      <c r="Y150" s="13"/>
      <c r="Z150" s="13"/>
      <c r="AA150" s="13"/>
      <c r="AB150" s="13"/>
      <c r="AC150" s="13"/>
      <c r="AD150" s="13"/>
      <c r="AE150" s="13"/>
      <c r="AT150" s="202" t="s">
        <v>442</v>
      </c>
      <c r="AU150" s="202" t="s">
        <v>79</v>
      </c>
      <c r="AV150" s="13" t="s">
        <v>79</v>
      </c>
      <c r="AW150" s="13" t="s">
        <v>31</v>
      </c>
      <c r="AX150" s="13" t="s">
        <v>76</v>
      </c>
      <c r="AY150" s="202" t="s">
        <v>328</v>
      </c>
    </row>
    <row r="151" s="2" customFormat="1" ht="24.15" customHeight="1">
      <c r="A151" s="41"/>
      <c r="B151" s="176"/>
      <c r="C151" s="177" t="s">
        <v>538</v>
      </c>
      <c r="D151" s="177" t="s">
        <v>331</v>
      </c>
      <c r="E151" s="178" t="s">
        <v>611</v>
      </c>
      <c r="F151" s="179" t="s">
        <v>612</v>
      </c>
      <c r="G151" s="180" t="s">
        <v>439</v>
      </c>
      <c r="H151" s="181">
        <v>182.5</v>
      </c>
      <c r="I151" s="182"/>
      <c r="J151" s="183">
        <f>ROUND(I151*H151,2)</f>
        <v>0</v>
      </c>
      <c r="K151" s="179" t="s">
        <v>335</v>
      </c>
      <c r="L151" s="42"/>
      <c r="M151" s="184" t="s">
        <v>3</v>
      </c>
      <c r="N151" s="185" t="s">
        <v>40</v>
      </c>
      <c r="O151" s="75"/>
      <c r="P151" s="186">
        <f>O151*H151</f>
        <v>0</v>
      </c>
      <c r="Q151" s="186">
        <v>0.18151999999999999</v>
      </c>
      <c r="R151" s="186">
        <f>Q151*H151</f>
        <v>33.127399999999994</v>
      </c>
      <c r="S151" s="186">
        <v>0</v>
      </c>
      <c r="T151" s="187">
        <f>S151*H151</f>
        <v>0</v>
      </c>
      <c r="U151" s="41"/>
      <c r="V151" s="41"/>
      <c r="W151" s="41"/>
      <c r="X151" s="41"/>
      <c r="Y151" s="41"/>
      <c r="Z151" s="41"/>
      <c r="AA151" s="41"/>
      <c r="AB151" s="41"/>
      <c r="AC151" s="41"/>
      <c r="AD151" s="41"/>
      <c r="AE151" s="41"/>
      <c r="AR151" s="188" t="s">
        <v>113</v>
      </c>
      <c r="AT151" s="188" t="s">
        <v>331</v>
      </c>
      <c r="AU151" s="188" t="s">
        <v>79</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9724</v>
      </c>
    </row>
    <row r="152" s="2" customFormat="1">
      <c r="A152" s="41"/>
      <c r="B152" s="42"/>
      <c r="C152" s="41"/>
      <c r="D152" s="190" t="s">
        <v>338</v>
      </c>
      <c r="E152" s="41"/>
      <c r="F152" s="191" t="s">
        <v>614</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79</v>
      </c>
    </row>
    <row r="153" s="13" customFormat="1">
      <c r="A153" s="13"/>
      <c r="B153" s="201"/>
      <c r="C153" s="13"/>
      <c r="D153" s="195" t="s">
        <v>442</v>
      </c>
      <c r="E153" s="202" t="s">
        <v>3</v>
      </c>
      <c r="F153" s="203" t="s">
        <v>9723</v>
      </c>
      <c r="G153" s="13"/>
      <c r="H153" s="204">
        <v>182.5</v>
      </c>
      <c r="I153" s="205"/>
      <c r="J153" s="13"/>
      <c r="K153" s="13"/>
      <c r="L153" s="201"/>
      <c r="M153" s="206"/>
      <c r="N153" s="207"/>
      <c r="O153" s="207"/>
      <c r="P153" s="207"/>
      <c r="Q153" s="207"/>
      <c r="R153" s="207"/>
      <c r="S153" s="207"/>
      <c r="T153" s="208"/>
      <c r="U153" s="13"/>
      <c r="V153" s="13"/>
      <c r="W153" s="13"/>
      <c r="X153" s="13"/>
      <c r="Y153" s="13"/>
      <c r="Z153" s="13"/>
      <c r="AA153" s="13"/>
      <c r="AB153" s="13"/>
      <c r="AC153" s="13"/>
      <c r="AD153" s="13"/>
      <c r="AE153" s="13"/>
      <c r="AT153" s="202" t="s">
        <v>442</v>
      </c>
      <c r="AU153" s="202" t="s">
        <v>79</v>
      </c>
      <c r="AV153" s="13" t="s">
        <v>79</v>
      </c>
      <c r="AW153" s="13" t="s">
        <v>31</v>
      </c>
      <c r="AX153" s="13" t="s">
        <v>76</v>
      </c>
      <c r="AY153" s="202" t="s">
        <v>328</v>
      </c>
    </row>
    <row r="154" s="2" customFormat="1" ht="33" customHeight="1">
      <c r="A154" s="41"/>
      <c r="B154" s="176"/>
      <c r="C154" s="177" t="s">
        <v>544</v>
      </c>
      <c r="D154" s="177" t="s">
        <v>331</v>
      </c>
      <c r="E154" s="178" t="s">
        <v>617</v>
      </c>
      <c r="F154" s="179" t="s">
        <v>618</v>
      </c>
      <c r="G154" s="180" t="s">
        <v>439</v>
      </c>
      <c r="H154" s="181">
        <v>182.5</v>
      </c>
      <c r="I154" s="182"/>
      <c r="J154" s="183">
        <f>ROUND(I154*H154,2)</f>
        <v>0</v>
      </c>
      <c r="K154" s="179" t="s">
        <v>335</v>
      </c>
      <c r="L154" s="42"/>
      <c r="M154" s="184" t="s">
        <v>3</v>
      </c>
      <c r="N154" s="185" t="s">
        <v>40</v>
      </c>
      <c r="O154" s="75"/>
      <c r="P154" s="186">
        <f>O154*H154</f>
        <v>0</v>
      </c>
      <c r="Q154" s="186">
        <v>0.23737</v>
      </c>
      <c r="R154" s="186">
        <f>Q154*H154</f>
        <v>43.320025000000001</v>
      </c>
      <c r="S154" s="186">
        <v>0</v>
      </c>
      <c r="T154" s="187">
        <f>S154*H154</f>
        <v>0</v>
      </c>
      <c r="U154" s="41"/>
      <c r="V154" s="41"/>
      <c r="W154" s="41"/>
      <c r="X154" s="41"/>
      <c r="Y154" s="41"/>
      <c r="Z154" s="41"/>
      <c r="AA154" s="41"/>
      <c r="AB154" s="41"/>
      <c r="AC154" s="41"/>
      <c r="AD154" s="41"/>
      <c r="AE154" s="41"/>
      <c r="AR154" s="188" t="s">
        <v>113</v>
      </c>
      <c r="AT154" s="188" t="s">
        <v>331</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9725</v>
      </c>
    </row>
    <row r="155" s="2" customFormat="1">
      <c r="A155" s="41"/>
      <c r="B155" s="42"/>
      <c r="C155" s="41"/>
      <c r="D155" s="190" t="s">
        <v>338</v>
      </c>
      <c r="E155" s="41"/>
      <c r="F155" s="191" t="s">
        <v>620</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79</v>
      </c>
    </row>
    <row r="156" s="13" customFormat="1">
      <c r="A156" s="13"/>
      <c r="B156" s="201"/>
      <c r="C156" s="13"/>
      <c r="D156" s="195" t="s">
        <v>442</v>
      </c>
      <c r="E156" s="202" t="s">
        <v>3</v>
      </c>
      <c r="F156" s="203" t="s">
        <v>9723</v>
      </c>
      <c r="G156" s="13"/>
      <c r="H156" s="204">
        <v>182.5</v>
      </c>
      <c r="I156" s="205"/>
      <c r="J156" s="13"/>
      <c r="K156" s="13"/>
      <c r="L156" s="201"/>
      <c r="M156" s="206"/>
      <c r="N156" s="207"/>
      <c r="O156" s="207"/>
      <c r="P156" s="207"/>
      <c r="Q156" s="207"/>
      <c r="R156" s="207"/>
      <c r="S156" s="207"/>
      <c r="T156" s="208"/>
      <c r="U156" s="13"/>
      <c r="V156" s="13"/>
      <c r="W156" s="13"/>
      <c r="X156" s="13"/>
      <c r="Y156" s="13"/>
      <c r="Z156" s="13"/>
      <c r="AA156" s="13"/>
      <c r="AB156" s="13"/>
      <c r="AC156" s="13"/>
      <c r="AD156" s="13"/>
      <c r="AE156" s="13"/>
      <c r="AT156" s="202" t="s">
        <v>442</v>
      </c>
      <c r="AU156" s="202" t="s">
        <v>79</v>
      </c>
      <c r="AV156" s="13" t="s">
        <v>79</v>
      </c>
      <c r="AW156" s="13" t="s">
        <v>31</v>
      </c>
      <c r="AX156" s="13" t="s">
        <v>76</v>
      </c>
      <c r="AY156" s="202" t="s">
        <v>328</v>
      </c>
    </row>
    <row r="157" s="2" customFormat="1" ht="24.15" customHeight="1">
      <c r="A157" s="41"/>
      <c r="B157" s="176"/>
      <c r="C157" s="177" t="s">
        <v>550</v>
      </c>
      <c r="D157" s="177" t="s">
        <v>331</v>
      </c>
      <c r="E157" s="178" t="s">
        <v>622</v>
      </c>
      <c r="F157" s="179" t="s">
        <v>623</v>
      </c>
      <c r="G157" s="180" t="s">
        <v>439</v>
      </c>
      <c r="H157" s="181">
        <v>182.5</v>
      </c>
      <c r="I157" s="182"/>
      <c r="J157" s="183">
        <f>ROUND(I157*H157,2)</f>
        <v>0</v>
      </c>
      <c r="K157" s="179" t="s">
        <v>335</v>
      </c>
      <c r="L157" s="42"/>
      <c r="M157" s="184" t="s">
        <v>3</v>
      </c>
      <c r="N157" s="185" t="s">
        <v>40</v>
      </c>
      <c r="O157" s="75"/>
      <c r="P157" s="186">
        <f>O157*H157</f>
        <v>0</v>
      </c>
      <c r="Q157" s="186">
        <v>0.49586999999999998</v>
      </c>
      <c r="R157" s="186">
        <f>Q157*H157</f>
        <v>90.496274999999997</v>
      </c>
      <c r="S157" s="186">
        <v>0</v>
      </c>
      <c r="T157" s="187">
        <f>S157*H157</f>
        <v>0</v>
      </c>
      <c r="U157" s="41"/>
      <c r="V157" s="41"/>
      <c r="W157" s="41"/>
      <c r="X157" s="41"/>
      <c r="Y157" s="41"/>
      <c r="Z157" s="41"/>
      <c r="AA157" s="41"/>
      <c r="AB157" s="41"/>
      <c r="AC157" s="41"/>
      <c r="AD157" s="41"/>
      <c r="AE157" s="41"/>
      <c r="AR157" s="188" t="s">
        <v>113</v>
      </c>
      <c r="AT157" s="188" t="s">
        <v>331</v>
      </c>
      <c r="AU157" s="188" t="s">
        <v>79</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113</v>
      </c>
      <c r="BM157" s="188" t="s">
        <v>9726</v>
      </c>
    </row>
    <row r="158" s="2" customFormat="1">
      <c r="A158" s="41"/>
      <c r="B158" s="42"/>
      <c r="C158" s="41"/>
      <c r="D158" s="190" t="s">
        <v>338</v>
      </c>
      <c r="E158" s="41"/>
      <c r="F158" s="191" t="s">
        <v>625</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338</v>
      </c>
      <c r="AU158" s="22" t="s">
        <v>79</v>
      </c>
    </row>
    <row r="159" s="13" customFormat="1">
      <c r="A159" s="13"/>
      <c r="B159" s="201"/>
      <c r="C159" s="13"/>
      <c r="D159" s="195" t="s">
        <v>442</v>
      </c>
      <c r="E159" s="202" t="s">
        <v>3</v>
      </c>
      <c r="F159" s="203" t="s">
        <v>9723</v>
      </c>
      <c r="G159" s="13"/>
      <c r="H159" s="204">
        <v>182.5</v>
      </c>
      <c r="I159" s="205"/>
      <c r="J159" s="13"/>
      <c r="K159" s="13"/>
      <c r="L159" s="201"/>
      <c r="M159" s="206"/>
      <c r="N159" s="207"/>
      <c r="O159" s="207"/>
      <c r="P159" s="207"/>
      <c r="Q159" s="207"/>
      <c r="R159" s="207"/>
      <c r="S159" s="207"/>
      <c r="T159" s="208"/>
      <c r="U159" s="13"/>
      <c r="V159" s="13"/>
      <c r="W159" s="13"/>
      <c r="X159" s="13"/>
      <c r="Y159" s="13"/>
      <c r="Z159" s="13"/>
      <c r="AA159" s="13"/>
      <c r="AB159" s="13"/>
      <c r="AC159" s="13"/>
      <c r="AD159" s="13"/>
      <c r="AE159" s="13"/>
      <c r="AT159" s="202" t="s">
        <v>442</v>
      </c>
      <c r="AU159" s="202" t="s">
        <v>79</v>
      </c>
      <c r="AV159" s="13" t="s">
        <v>79</v>
      </c>
      <c r="AW159" s="13" t="s">
        <v>31</v>
      </c>
      <c r="AX159" s="13" t="s">
        <v>76</v>
      </c>
      <c r="AY159" s="202" t="s">
        <v>328</v>
      </c>
    </row>
    <row r="160" s="2" customFormat="1" ht="24.15" customHeight="1">
      <c r="A160" s="41"/>
      <c r="B160" s="176"/>
      <c r="C160" s="177" t="s">
        <v>556</v>
      </c>
      <c r="D160" s="177" t="s">
        <v>331</v>
      </c>
      <c r="E160" s="178" t="s">
        <v>627</v>
      </c>
      <c r="F160" s="179" t="s">
        <v>628</v>
      </c>
      <c r="G160" s="180" t="s">
        <v>439</v>
      </c>
      <c r="H160" s="181">
        <v>182.5</v>
      </c>
      <c r="I160" s="182"/>
      <c r="J160" s="183">
        <f>ROUND(I160*H160,2)</f>
        <v>0</v>
      </c>
      <c r="K160" s="179" t="s">
        <v>335</v>
      </c>
      <c r="L160" s="42"/>
      <c r="M160" s="184" t="s">
        <v>3</v>
      </c>
      <c r="N160" s="185" t="s">
        <v>40</v>
      </c>
      <c r="O160" s="75"/>
      <c r="P160" s="186">
        <f>O160*H160</f>
        <v>0</v>
      </c>
      <c r="Q160" s="186">
        <v>0.0060099999999999997</v>
      </c>
      <c r="R160" s="186">
        <f>Q160*H160</f>
        <v>1.0968249999999999</v>
      </c>
      <c r="S160" s="186">
        <v>0</v>
      </c>
      <c r="T160" s="187">
        <f>S160*H160</f>
        <v>0</v>
      </c>
      <c r="U160" s="41"/>
      <c r="V160" s="41"/>
      <c r="W160" s="41"/>
      <c r="X160" s="41"/>
      <c r="Y160" s="41"/>
      <c r="Z160" s="41"/>
      <c r="AA160" s="41"/>
      <c r="AB160" s="41"/>
      <c r="AC160" s="41"/>
      <c r="AD160" s="41"/>
      <c r="AE160" s="41"/>
      <c r="AR160" s="188" t="s">
        <v>113</v>
      </c>
      <c r="AT160" s="188" t="s">
        <v>331</v>
      </c>
      <c r="AU160" s="188" t="s">
        <v>79</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9727</v>
      </c>
    </row>
    <row r="161" s="2" customFormat="1">
      <c r="A161" s="41"/>
      <c r="B161" s="42"/>
      <c r="C161" s="41"/>
      <c r="D161" s="190" t="s">
        <v>338</v>
      </c>
      <c r="E161" s="41"/>
      <c r="F161" s="191" t="s">
        <v>630</v>
      </c>
      <c r="G161" s="41"/>
      <c r="H161" s="41"/>
      <c r="I161" s="192"/>
      <c r="J161" s="41"/>
      <c r="K161" s="41"/>
      <c r="L161" s="42"/>
      <c r="M161" s="193"/>
      <c r="N161" s="194"/>
      <c r="O161" s="75"/>
      <c r="P161" s="75"/>
      <c r="Q161" s="75"/>
      <c r="R161" s="75"/>
      <c r="S161" s="75"/>
      <c r="T161" s="76"/>
      <c r="U161" s="41"/>
      <c r="V161" s="41"/>
      <c r="W161" s="41"/>
      <c r="X161" s="41"/>
      <c r="Y161" s="41"/>
      <c r="Z161" s="41"/>
      <c r="AA161" s="41"/>
      <c r="AB161" s="41"/>
      <c r="AC161" s="41"/>
      <c r="AD161" s="41"/>
      <c r="AE161" s="41"/>
      <c r="AT161" s="22" t="s">
        <v>338</v>
      </c>
      <c r="AU161" s="22" t="s">
        <v>79</v>
      </c>
    </row>
    <row r="162" s="13" customFormat="1">
      <c r="A162" s="13"/>
      <c r="B162" s="201"/>
      <c r="C162" s="13"/>
      <c r="D162" s="195" t="s">
        <v>442</v>
      </c>
      <c r="E162" s="202" t="s">
        <v>3</v>
      </c>
      <c r="F162" s="203" t="s">
        <v>9723</v>
      </c>
      <c r="G162" s="13"/>
      <c r="H162" s="204">
        <v>182.5</v>
      </c>
      <c r="I162" s="205"/>
      <c r="J162" s="13"/>
      <c r="K162" s="13"/>
      <c r="L162" s="201"/>
      <c r="M162" s="206"/>
      <c r="N162" s="207"/>
      <c r="O162" s="207"/>
      <c r="P162" s="207"/>
      <c r="Q162" s="207"/>
      <c r="R162" s="207"/>
      <c r="S162" s="207"/>
      <c r="T162" s="208"/>
      <c r="U162" s="13"/>
      <c r="V162" s="13"/>
      <c r="W162" s="13"/>
      <c r="X162" s="13"/>
      <c r="Y162" s="13"/>
      <c r="Z162" s="13"/>
      <c r="AA162" s="13"/>
      <c r="AB162" s="13"/>
      <c r="AC162" s="13"/>
      <c r="AD162" s="13"/>
      <c r="AE162" s="13"/>
      <c r="AT162" s="202" t="s">
        <v>442</v>
      </c>
      <c r="AU162" s="202" t="s">
        <v>79</v>
      </c>
      <c r="AV162" s="13" t="s">
        <v>79</v>
      </c>
      <c r="AW162" s="13" t="s">
        <v>31</v>
      </c>
      <c r="AX162" s="13" t="s">
        <v>69</v>
      </c>
      <c r="AY162" s="202" t="s">
        <v>328</v>
      </c>
    </row>
    <row r="163" s="14" customFormat="1">
      <c r="A163" s="14"/>
      <c r="B163" s="209"/>
      <c r="C163" s="14"/>
      <c r="D163" s="195" t="s">
        <v>442</v>
      </c>
      <c r="E163" s="210" t="s">
        <v>3</v>
      </c>
      <c r="F163" s="211" t="s">
        <v>452</v>
      </c>
      <c r="G163" s="14"/>
      <c r="H163" s="212">
        <v>182.5</v>
      </c>
      <c r="I163" s="213"/>
      <c r="J163" s="14"/>
      <c r="K163" s="14"/>
      <c r="L163" s="209"/>
      <c r="M163" s="214"/>
      <c r="N163" s="215"/>
      <c r="O163" s="215"/>
      <c r="P163" s="215"/>
      <c r="Q163" s="215"/>
      <c r="R163" s="215"/>
      <c r="S163" s="215"/>
      <c r="T163" s="216"/>
      <c r="U163" s="14"/>
      <c r="V163" s="14"/>
      <c r="W163" s="14"/>
      <c r="X163" s="14"/>
      <c r="Y163" s="14"/>
      <c r="Z163" s="14"/>
      <c r="AA163" s="14"/>
      <c r="AB163" s="14"/>
      <c r="AC163" s="14"/>
      <c r="AD163" s="14"/>
      <c r="AE163" s="14"/>
      <c r="AT163" s="210" t="s">
        <v>442</v>
      </c>
      <c r="AU163" s="210" t="s">
        <v>79</v>
      </c>
      <c r="AV163" s="14" t="s">
        <v>113</v>
      </c>
      <c r="AW163" s="14" t="s">
        <v>31</v>
      </c>
      <c r="AX163" s="14" t="s">
        <v>76</v>
      </c>
      <c r="AY163" s="210" t="s">
        <v>328</v>
      </c>
    </row>
    <row r="164" s="2" customFormat="1" ht="21.75" customHeight="1">
      <c r="A164" s="41"/>
      <c r="B164" s="176"/>
      <c r="C164" s="177" t="s">
        <v>8</v>
      </c>
      <c r="D164" s="177" t="s">
        <v>331</v>
      </c>
      <c r="E164" s="178" t="s">
        <v>632</v>
      </c>
      <c r="F164" s="179" t="s">
        <v>633</v>
      </c>
      <c r="G164" s="180" t="s">
        <v>439</v>
      </c>
      <c r="H164" s="181">
        <v>365</v>
      </c>
      <c r="I164" s="182"/>
      <c r="J164" s="183">
        <f>ROUND(I164*H164,2)</f>
        <v>0</v>
      </c>
      <c r="K164" s="179" t="s">
        <v>335</v>
      </c>
      <c r="L164" s="42"/>
      <c r="M164" s="184" t="s">
        <v>3</v>
      </c>
      <c r="N164" s="185" t="s">
        <v>40</v>
      </c>
      <c r="O164" s="75"/>
      <c r="P164" s="186">
        <f>O164*H164</f>
        <v>0</v>
      </c>
      <c r="Q164" s="186">
        <v>0.00051000000000000004</v>
      </c>
      <c r="R164" s="186">
        <f>Q164*H164</f>
        <v>0.18615000000000001</v>
      </c>
      <c r="S164" s="186">
        <v>0</v>
      </c>
      <c r="T164" s="187">
        <f>S164*H164</f>
        <v>0</v>
      </c>
      <c r="U164" s="41"/>
      <c r="V164" s="41"/>
      <c r="W164" s="41"/>
      <c r="X164" s="41"/>
      <c r="Y164" s="41"/>
      <c r="Z164" s="41"/>
      <c r="AA164" s="41"/>
      <c r="AB164" s="41"/>
      <c r="AC164" s="41"/>
      <c r="AD164" s="41"/>
      <c r="AE164" s="41"/>
      <c r="AR164" s="188" t="s">
        <v>113</v>
      </c>
      <c r="AT164" s="188" t="s">
        <v>331</v>
      </c>
      <c r="AU164" s="188" t="s">
        <v>79</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9728</v>
      </c>
    </row>
    <row r="165" s="2" customFormat="1">
      <c r="A165" s="41"/>
      <c r="B165" s="42"/>
      <c r="C165" s="41"/>
      <c r="D165" s="190" t="s">
        <v>338</v>
      </c>
      <c r="E165" s="41"/>
      <c r="F165" s="191" t="s">
        <v>635</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338</v>
      </c>
      <c r="AU165" s="22" t="s">
        <v>79</v>
      </c>
    </row>
    <row r="166" s="13" customFormat="1">
      <c r="A166" s="13"/>
      <c r="B166" s="201"/>
      <c r="C166" s="13"/>
      <c r="D166" s="195" t="s">
        <v>442</v>
      </c>
      <c r="E166" s="202" t="s">
        <v>3</v>
      </c>
      <c r="F166" s="203" t="s">
        <v>9729</v>
      </c>
      <c r="G166" s="13"/>
      <c r="H166" s="204">
        <v>365</v>
      </c>
      <c r="I166" s="205"/>
      <c r="J166" s="13"/>
      <c r="K166" s="13"/>
      <c r="L166" s="201"/>
      <c r="M166" s="206"/>
      <c r="N166" s="207"/>
      <c r="O166" s="207"/>
      <c r="P166" s="207"/>
      <c r="Q166" s="207"/>
      <c r="R166" s="207"/>
      <c r="S166" s="207"/>
      <c r="T166" s="208"/>
      <c r="U166" s="13"/>
      <c r="V166" s="13"/>
      <c r="W166" s="13"/>
      <c r="X166" s="13"/>
      <c r="Y166" s="13"/>
      <c r="Z166" s="13"/>
      <c r="AA166" s="13"/>
      <c r="AB166" s="13"/>
      <c r="AC166" s="13"/>
      <c r="AD166" s="13"/>
      <c r="AE166" s="13"/>
      <c r="AT166" s="202" t="s">
        <v>442</v>
      </c>
      <c r="AU166" s="202" t="s">
        <v>79</v>
      </c>
      <c r="AV166" s="13" t="s">
        <v>79</v>
      </c>
      <c r="AW166" s="13" t="s">
        <v>31</v>
      </c>
      <c r="AX166" s="13" t="s">
        <v>69</v>
      </c>
      <c r="AY166" s="202" t="s">
        <v>328</v>
      </c>
    </row>
    <row r="167" s="14" customFormat="1">
      <c r="A167" s="14"/>
      <c r="B167" s="209"/>
      <c r="C167" s="14"/>
      <c r="D167" s="195" t="s">
        <v>442</v>
      </c>
      <c r="E167" s="210" t="s">
        <v>3</v>
      </c>
      <c r="F167" s="211" t="s">
        <v>452</v>
      </c>
      <c r="G167" s="14"/>
      <c r="H167" s="212">
        <v>365</v>
      </c>
      <c r="I167" s="213"/>
      <c r="J167" s="14"/>
      <c r="K167" s="14"/>
      <c r="L167" s="209"/>
      <c r="M167" s="214"/>
      <c r="N167" s="215"/>
      <c r="O167" s="215"/>
      <c r="P167" s="215"/>
      <c r="Q167" s="215"/>
      <c r="R167" s="215"/>
      <c r="S167" s="215"/>
      <c r="T167" s="216"/>
      <c r="U167" s="14"/>
      <c r="V167" s="14"/>
      <c r="W167" s="14"/>
      <c r="X167" s="14"/>
      <c r="Y167" s="14"/>
      <c r="Z167" s="14"/>
      <c r="AA167" s="14"/>
      <c r="AB167" s="14"/>
      <c r="AC167" s="14"/>
      <c r="AD167" s="14"/>
      <c r="AE167" s="14"/>
      <c r="AT167" s="210" t="s">
        <v>442</v>
      </c>
      <c r="AU167" s="210" t="s">
        <v>79</v>
      </c>
      <c r="AV167" s="14" t="s">
        <v>113</v>
      </c>
      <c r="AW167" s="14" t="s">
        <v>31</v>
      </c>
      <c r="AX167" s="14" t="s">
        <v>76</v>
      </c>
      <c r="AY167" s="210" t="s">
        <v>328</v>
      </c>
    </row>
    <row r="168" s="2" customFormat="1" ht="33" customHeight="1">
      <c r="A168" s="41"/>
      <c r="B168" s="176"/>
      <c r="C168" s="177" t="s">
        <v>564</v>
      </c>
      <c r="D168" s="177" t="s">
        <v>331</v>
      </c>
      <c r="E168" s="178" t="s">
        <v>727</v>
      </c>
      <c r="F168" s="179" t="s">
        <v>728</v>
      </c>
      <c r="G168" s="180" t="s">
        <v>439</v>
      </c>
      <c r="H168" s="181">
        <v>65.349999999999994</v>
      </c>
      <c r="I168" s="182"/>
      <c r="J168" s="183">
        <f>ROUND(I168*H168,2)</f>
        <v>0</v>
      </c>
      <c r="K168" s="179" t="s">
        <v>335</v>
      </c>
      <c r="L168" s="42"/>
      <c r="M168" s="184" t="s">
        <v>3</v>
      </c>
      <c r="N168" s="185" t="s">
        <v>40</v>
      </c>
      <c r="O168" s="75"/>
      <c r="P168" s="186">
        <f>O168*H168</f>
        <v>0</v>
      </c>
      <c r="Q168" s="186">
        <v>0.089219999999999994</v>
      </c>
      <c r="R168" s="186">
        <f>Q168*H168</f>
        <v>5.8305269999999991</v>
      </c>
      <c r="S168" s="186">
        <v>0</v>
      </c>
      <c r="T168" s="187">
        <f>S168*H168</f>
        <v>0</v>
      </c>
      <c r="U168" s="41"/>
      <c r="V168" s="41"/>
      <c r="W168" s="41"/>
      <c r="X168" s="41"/>
      <c r="Y168" s="41"/>
      <c r="Z168" s="41"/>
      <c r="AA168" s="41"/>
      <c r="AB168" s="41"/>
      <c r="AC168" s="41"/>
      <c r="AD168" s="41"/>
      <c r="AE168" s="41"/>
      <c r="AR168" s="188" t="s">
        <v>113</v>
      </c>
      <c r="AT168" s="188" t="s">
        <v>331</v>
      </c>
      <c r="AU168" s="188" t="s">
        <v>79</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113</v>
      </c>
      <c r="BM168" s="188" t="s">
        <v>9730</v>
      </c>
    </row>
    <row r="169" s="2" customFormat="1">
      <c r="A169" s="41"/>
      <c r="B169" s="42"/>
      <c r="C169" s="41"/>
      <c r="D169" s="190" t="s">
        <v>338</v>
      </c>
      <c r="E169" s="41"/>
      <c r="F169" s="191" t="s">
        <v>730</v>
      </c>
      <c r="G169" s="41"/>
      <c r="H169" s="41"/>
      <c r="I169" s="192"/>
      <c r="J169" s="41"/>
      <c r="K169" s="41"/>
      <c r="L169" s="42"/>
      <c r="M169" s="193"/>
      <c r="N169" s="194"/>
      <c r="O169" s="75"/>
      <c r="P169" s="75"/>
      <c r="Q169" s="75"/>
      <c r="R169" s="75"/>
      <c r="S169" s="75"/>
      <c r="T169" s="76"/>
      <c r="U169" s="41"/>
      <c r="V169" s="41"/>
      <c r="W169" s="41"/>
      <c r="X169" s="41"/>
      <c r="Y169" s="41"/>
      <c r="Z169" s="41"/>
      <c r="AA169" s="41"/>
      <c r="AB169" s="41"/>
      <c r="AC169" s="41"/>
      <c r="AD169" s="41"/>
      <c r="AE169" s="41"/>
      <c r="AT169" s="22" t="s">
        <v>338</v>
      </c>
      <c r="AU169" s="22" t="s">
        <v>79</v>
      </c>
    </row>
    <row r="170" s="13" customFormat="1">
      <c r="A170" s="13"/>
      <c r="B170" s="201"/>
      <c r="C170" s="13"/>
      <c r="D170" s="195" t="s">
        <v>442</v>
      </c>
      <c r="E170" s="202" t="s">
        <v>3</v>
      </c>
      <c r="F170" s="203" t="s">
        <v>9731</v>
      </c>
      <c r="G170" s="13"/>
      <c r="H170" s="204">
        <v>12.949999999999999</v>
      </c>
      <c r="I170" s="205"/>
      <c r="J170" s="13"/>
      <c r="K170" s="13"/>
      <c r="L170" s="201"/>
      <c r="M170" s="206"/>
      <c r="N170" s="207"/>
      <c r="O170" s="207"/>
      <c r="P170" s="207"/>
      <c r="Q170" s="207"/>
      <c r="R170" s="207"/>
      <c r="S170" s="207"/>
      <c r="T170" s="208"/>
      <c r="U170" s="13"/>
      <c r="V170" s="13"/>
      <c r="W170" s="13"/>
      <c r="X170" s="13"/>
      <c r="Y170" s="13"/>
      <c r="Z170" s="13"/>
      <c r="AA170" s="13"/>
      <c r="AB170" s="13"/>
      <c r="AC170" s="13"/>
      <c r="AD170" s="13"/>
      <c r="AE170" s="13"/>
      <c r="AT170" s="202" t="s">
        <v>442</v>
      </c>
      <c r="AU170" s="202" t="s">
        <v>79</v>
      </c>
      <c r="AV170" s="13" t="s">
        <v>79</v>
      </c>
      <c r="AW170" s="13" t="s">
        <v>31</v>
      </c>
      <c r="AX170" s="13" t="s">
        <v>69</v>
      </c>
      <c r="AY170" s="202" t="s">
        <v>328</v>
      </c>
    </row>
    <row r="171" s="13" customFormat="1">
      <c r="A171" s="13"/>
      <c r="B171" s="201"/>
      <c r="C171" s="13"/>
      <c r="D171" s="195" t="s">
        <v>442</v>
      </c>
      <c r="E171" s="202" t="s">
        <v>3</v>
      </c>
      <c r="F171" s="203" t="s">
        <v>9732</v>
      </c>
      <c r="G171" s="13"/>
      <c r="H171" s="204">
        <v>52.399999999999999</v>
      </c>
      <c r="I171" s="205"/>
      <c r="J171" s="13"/>
      <c r="K171" s="13"/>
      <c r="L171" s="201"/>
      <c r="M171" s="206"/>
      <c r="N171" s="207"/>
      <c r="O171" s="207"/>
      <c r="P171" s="207"/>
      <c r="Q171" s="207"/>
      <c r="R171" s="207"/>
      <c r="S171" s="207"/>
      <c r="T171" s="208"/>
      <c r="U171" s="13"/>
      <c r="V171" s="13"/>
      <c r="W171" s="13"/>
      <c r="X171" s="13"/>
      <c r="Y171" s="13"/>
      <c r="Z171" s="13"/>
      <c r="AA171" s="13"/>
      <c r="AB171" s="13"/>
      <c r="AC171" s="13"/>
      <c r="AD171" s="13"/>
      <c r="AE171" s="13"/>
      <c r="AT171" s="202" t="s">
        <v>442</v>
      </c>
      <c r="AU171" s="202" t="s">
        <v>79</v>
      </c>
      <c r="AV171" s="13" t="s">
        <v>79</v>
      </c>
      <c r="AW171" s="13" t="s">
        <v>31</v>
      </c>
      <c r="AX171" s="13" t="s">
        <v>69</v>
      </c>
      <c r="AY171" s="202" t="s">
        <v>328</v>
      </c>
    </row>
    <row r="172" s="14" customFormat="1">
      <c r="A172" s="14"/>
      <c r="B172" s="209"/>
      <c r="C172" s="14"/>
      <c r="D172" s="195" t="s">
        <v>442</v>
      </c>
      <c r="E172" s="210" t="s">
        <v>3</v>
      </c>
      <c r="F172" s="211" t="s">
        <v>452</v>
      </c>
      <c r="G172" s="14"/>
      <c r="H172" s="212">
        <v>65.349999999999994</v>
      </c>
      <c r="I172" s="213"/>
      <c r="J172" s="14"/>
      <c r="K172" s="14"/>
      <c r="L172" s="209"/>
      <c r="M172" s="214"/>
      <c r="N172" s="215"/>
      <c r="O172" s="215"/>
      <c r="P172" s="215"/>
      <c r="Q172" s="215"/>
      <c r="R172" s="215"/>
      <c r="S172" s="215"/>
      <c r="T172" s="216"/>
      <c r="U172" s="14"/>
      <c r="V172" s="14"/>
      <c r="W172" s="14"/>
      <c r="X172" s="14"/>
      <c r="Y172" s="14"/>
      <c r="Z172" s="14"/>
      <c r="AA172" s="14"/>
      <c r="AB172" s="14"/>
      <c r="AC172" s="14"/>
      <c r="AD172" s="14"/>
      <c r="AE172" s="14"/>
      <c r="AT172" s="210" t="s">
        <v>442</v>
      </c>
      <c r="AU172" s="210" t="s">
        <v>79</v>
      </c>
      <c r="AV172" s="14" t="s">
        <v>113</v>
      </c>
      <c r="AW172" s="14" t="s">
        <v>31</v>
      </c>
      <c r="AX172" s="14" t="s">
        <v>76</v>
      </c>
      <c r="AY172" s="210" t="s">
        <v>328</v>
      </c>
    </row>
    <row r="173" s="2" customFormat="1" ht="21.75" customHeight="1">
      <c r="A173" s="41"/>
      <c r="B173" s="176"/>
      <c r="C173" s="224" t="s">
        <v>571</v>
      </c>
      <c r="D173" s="224" t="s">
        <v>539</v>
      </c>
      <c r="E173" s="225" t="s">
        <v>735</v>
      </c>
      <c r="F173" s="226" t="s">
        <v>736</v>
      </c>
      <c r="G173" s="227" t="s">
        <v>439</v>
      </c>
      <c r="H173" s="228">
        <v>48.347999999999999</v>
      </c>
      <c r="I173" s="229"/>
      <c r="J173" s="230">
        <f>ROUND(I173*H173,2)</f>
        <v>0</v>
      </c>
      <c r="K173" s="226" t="s">
        <v>335</v>
      </c>
      <c r="L173" s="231"/>
      <c r="M173" s="232" t="s">
        <v>3</v>
      </c>
      <c r="N173" s="233" t="s">
        <v>40</v>
      </c>
      <c r="O173" s="75"/>
      <c r="P173" s="186">
        <f>O173*H173</f>
        <v>0</v>
      </c>
      <c r="Q173" s="186">
        <v>0.13200000000000001</v>
      </c>
      <c r="R173" s="186">
        <f>Q173*H173</f>
        <v>6.3819360000000005</v>
      </c>
      <c r="S173" s="186">
        <v>0</v>
      </c>
      <c r="T173" s="187">
        <f>S173*H173</f>
        <v>0</v>
      </c>
      <c r="U173" s="41"/>
      <c r="V173" s="41"/>
      <c r="W173" s="41"/>
      <c r="X173" s="41"/>
      <c r="Y173" s="41"/>
      <c r="Z173" s="41"/>
      <c r="AA173" s="41"/>
      <c r="AB173" s="41"/>
      <c r="AC173" s="41"/>
      <c r="AD173" s="41"/>
      <c r="AE173" s="41"/>
      <c r="AR173" s="188" t="s">
        <v>171</v>
      </c>
      <c r="AT173" s="188" t="s">
        <v>539</v>
      </c>
      <c r="AU173" s="188" t="s">
        <v>79</v>
      </c>
      <c r="AY173" s="22" t="s">
        <v>328</v>
      </c>
      <c r="BE173" s="189">
        <f>IF(N173="základní",J173,0)</f>
        <v>0</v>
      </c>
      <c r="BF173" s="189">
        <f>IF(N173="snížená",J173,0)</f>
        <v>0</v>
      </c>
      <c r="BG173" s="189">
        <f>IF(N173="zákl. přenesená",J173,0)</f>
        <v>0</v>
      </c>
      <c r="BH173" s="189">
        <f>IF(N173="sníž. přenesená",J173,0)</f>
        <v>0</v>
      </c>
      <c r="BI173" s="189">
        <f>IF(N173="nulová",J173,0)</f>
        <v>0</v>
      </c>
      <c r="BJ173" s="22" t="s">
        <v>76</v>
      </c>
      <c r="BK173" s="189">
        <f>ROUND(I173*H173,2)</f>
        <v>0</v>
      </c>
      <c r="BL173" s="22" t="s">
        <v>113</v>
      </c>
      <c r="BM173" s="188" t="s">
        <v>9733</v>
      </c>
    </row>
    <row r="174" s="13" customFormat="1">
      <c r="A174" s="13"/>
      <c r="B174" s="201"/>
      <c r="C174" s="13"/>
      <c r="D174" s="195" t="s">
        <v>442</v>
      </c>
      <c r="E174" s="202" t="s">
        <v>3</v>
      </c>
      <c r="F174" s="203" t="s">
        <v>9734</v>
      </c>
      <c r="G174" s="13"/>
      <c r="H174" s="204">
        <v>47.399999999999999</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79</v>
      </c>
      <c r="AV174" s="13" t="s">
        <v>79</v>
      </c>
      <c r="AW174" s="13" t="s">
        <v>31</v>
      </c>
      <c r="AX174" s="13" t="s">
        <v>69</v>
      </c>
      <c r="AY174" s="202" t="s">
        <v>328</v>
      </c>
    </row>
    <row r="175" s="13" customFormat="1">
      <c r="A175" s="13"/>
      <c r="B175" s="201"/>
      <c r="C175" s="13"/>
      <c r="D175" s="195" t="s">
        <v>442</v>
      </c>
      <c r="E175" s="202" t="s">
        <v>3</v>
      </c>
      <c r="F175" s="203" t="s">
        <v>9735</v>
      </c>
      <c r="G175" s="13"/>
      <c r="H175" s="204">
        <v>48.347999999999999</v>
      </c>
      <c r="I175" s="205"/>
      <c r="J175" s="13"/>
      <c r="K175" s="13"/>
      <c r="L175" s="201"/>
      <c r="M175" s="206"/>
      <c r="N175" s="207"/>
      <c r="O175" s="207"/>
      <c r="P175" s="207"/>
      <c r="Q175" s="207"/>
      <c r="R175" s="207"/>
      <c r="S175" s="207"/>
      <c r="T175" s="208"/>
      <c r="U175" s="13"/>
      <c r="V175" s="13"/>
      <c r="W175" s="13"/>
      <c r="X175" s="13"/>
      <c r="Y175" s="13"/>
      <c r="Z175" s="13"/>
      <c r="AA175" s="13"/>
      <c r="AB175" s="13"/>
      <c r="AC175" s="13"/>
      <c r="AD175" s="13"/>
      <c r="AE175" s="13"/>
      <c r="AT175" s="202" t="s">
        <v>442</v>
      </c>
      <c r="AU175" s="202" t="s">
        <v>79</v>
      </c>
      <c r="AV175" s="13" t="s">
        <v>79</v>
      </c>
      <c r="AW175" s="13" t="s">
        <v>31</v>
      </c>
      <c r="AX175" s="13" t="s">
        <v>76</v>
      </c>
      <c r="AY175" s="202" t="s">
        <v>328</v>
      </c>
    </row>
    <row r="176" s="2" customFormat="1" ht="24.15" customHeight="1">
      <c r="A176" s="41"/>
      <c r="B176" s="176"/>
      <c r="C176" s="224" t="s">
        <v>576</v>
      </c>
      <c r="D176" s="224" t="s">
        <v>539</v>
      </c>
      <c r="E176" s="225" t="s">
        <v>9144</v>
      </c>
      <c r="F176" s="226" t="s">
        <v>9145</v>
      </c>
      <c r="G176" s="227" t="s">
        <v>439</v>
      </c>
      <c r="H176" s="228">
        <v>5.0999999999999996</v>
      </c>
      <c r="I176" s="229"/>
      <c r="J176" s="230">
        <f>ROUND(I176*H176,2)</f>
        <v>0</v>
      </c>
      <c r="K176" s="226" t="s">
        <v>335</v>
      </c>
      <c r="L176" s="231"/>
      <c r="M176" s="232" t="s">
        <v>3</v>
      </c>
      <c r="N176" s="233" t="s">
        <v>40</v>
      </c>
      <c r="O176" s="75"/>
      <c r="P176" s="186">
        <f>O176*H176</f>
        <v>0</v>
      </c>
      <c r="Q176" s="186">
        <v>0.13100000000000001</v>
      </c>
      <c r="R176" s="186">
        <f>Q176*H176</f>
        <v>0.66810000000000003</v>
      </c>
      <c r="S176" s="186">
        <v>0</v>
      </c>
      <c r="T176" s="187">
        <f>S176*H176</f>
        <v>0</v>
      </c>
      <c r="U176" s="41"/>
      <c r="V176" s="41"/>
      <c r="W176" s="41"/>
      <c r="X176" s="41"/>
      <c r="Y176" s="41"/>
      <c r="Z176" s="41"/>
      <c r="AA176" s="41"/>
      <c r="AB176" s="41"/>
      <c r="AC176" s="41"/>
      <c r="AD176" s="41"/>
      <c r="AE176" s="41"/>
      <c r="AR176" s="188" t="s">
        <v>171</v>
      </c>
      <c r="AT176" s="188" t="s">
        <v>539</v>
      </c>
      <c r="AU176" s="188" t="s">
        <v>79</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9736</v>
      </c>
    </row>
    <row r="177" s="13" customFormat="1">
      <c r="A177" s="13"/>
      <c r="B177" s="201"/>
      <c r="C177" s="13"/>
      <c r="D177" s="195" t="s">
        <v>442</v>
      </c>
      <c r="E177" s="202" t="s">
        <v>3</v>
      </c>
      <c r="F177" s="203" t="s">
        <v>138</v>
      </c>
      <c r="G177" s="13"/>
      <c r="H177" s="204">
        <v>5</v>
      </c>
      <c r="I177" s="205"/>
      <c r="J177" s="13"/>
      <c r="K177" s="13"/>
      <c r="L177" s="201"/>
      <c r="M177" s="206"/>
      <c r="N177" s="207"/>
      <c r="O177" s="207"/>
      <c r="P177" s="207"/>
      <c r="Q177" s="207"/>
      <c r="R177" s="207"/>
      <c r="S177" s="207"/>
      <c r="T177" s="208"/>
      <c r="U177" s="13"/>
      <c r="V177" s="13"/>
      <c r="W177" s="13"/>
      <c r="X177" s="13"/>
      <c r="Y177" s="13"/>
      <c r="Z177" s="13"/>
      <c r="AA177" s="13"/>
      <c r="AB177" s="13"/>
      <c r="AC177" s="13"/>
      <c r="AD177" s="13"/>
      <c r="AE177" s="13"/>
      <c r="AT177" s="202" t="s">
        <v>442</v>
      </c>
      <c r="AU177" s="202" t="s">
        <v>79</v>
      </c>
      <c r="AV177" s="13" t="s">
        <v>79</v>
      </c>
      <c r="AW177" s="13" t="s">
        <v>31</v>
      </c>
      <c r="AX177" s="13" t="s">
        <v>69</v>
      </c>
      <c r="AY177" s="202" t="s">
        <v>328</v>
      </c>
    </row>
    <row r="178" s="13" customFormat="1">
      <c r="A178" s="13"/>
      <c r="B178" s="201"/>
      <c r="C178" s="13"/>
      <c r="D178" s="195" t="s">
        <v>442</v>
      </c>
      <c r="E178" s="202" t="s">
        <v>3</v>
      </c>
      <c r="F178" s="203" t="s">
        <v>8789</v>
      </c>
      <c r="G178" s="13"/>
      <c r="H178" s="204">
        <v>5.0999999999999996</v>
      </c>
      <c r="I178" s="205"/>
      <c r="J178" s="13"/>
      <c r="K178" s="13"/>
      <c r="L178" s="201"/>
      <c r="M178" s="206"/>
      <c r="N178" s="207"/>
      <c r="O178" s="207"/>
      <c r="P178" s="207"/>
      <c r="Q178" s="207"/>
      <c r="R178" s="207"/>
      <c r="S178" s="207"/>
      <c r="T178" s="208"/>
      <c r="U178" s="13"/>
      <c r="V178" s="13"/>
      <c r="W178" s="13"/>
      <c r="X178" s="13"/>
      <c r="Y178" s="13"/>
      <c r="Z178" s="13"/>
      <c r="AA178" s="13"/>
      <c r="AB178" s="13"/>
      <c r="AC178" s="13"/>
      <c r="AD178" s="13"/>
      <c r="AE178" s="13"/>
      <c r="AT178" s="202" t="s">
        <v>442</v>
      </c>
      <c r="AU178" s="202" t="s">
        <v>79</v>
      </c>
      <c r="AV178" s="13" t="s">
        <v>79</v>
      </c>
      <c r="AW178" s="13" t="s">
        <v>31</v>
      </c>
      <c r="AX178" s="13" t="s">
        <v>76</v>
      </c>
      <c r="AY178" s="202" t="s">
        <v>328</v>
      </c>
    </row>
    <row r="179" s="2" customFormat="1" ht="24.15" customHeight="1">
      <c r="A179" s="41"/>
      <c r="B179" s="176"/>
      <c r="C179" s="177" t="s">
        <v>473</v>
      </c>
      <c r="D179" s="177" t="s">
        <v>331</v>
      </c>
      <c r="E179" s="178" t="s">
        <v>719</v>
      </c>
      <c r="F179" s="179" t="s">
        <v>720</v>
      </c>
      <c r="G179" s="180" t="s">
        <v>439</v>
      </c>
      <c r="H179" s="181">
        <v>161</v>
      </c>
      <c r="I179" s="182"/>
      <c r="J179" s="183">
        <f>ROUND(I179*H179,2)</f>
        <v>0</v>
      </c>
      <c r="K179" s="179" t="s">
        <v>335</v>
      </c>
      <c r="L179" s="42"/>
      <c r="M179" s="184" t="s">
        <v>3</v>
      </c>
      <c r="N179" s="185" t="s">
        <v>40</v>
      </c>
      <c r="O179" s="75"/>
      <c r="P179" s="186">
        <f>O179*H179</f>
        <v>0</v>
      </c>
      <c r="Q179" s="186">
        <v>0.46000000000000002</v>
      </c>
      <c r="R179" s="186">
        <f>Q179*H179</f>
        <v>74.060000000000002</v>
      </c>
      <c r="S179" s="186">
        <v>0</v>
      </c>
      <c r="T179" s="187">
        <f>S179*H179</f>
        <v>0</v>
      </c>
      <c r="U179" s="41"/>
      <c r="V179" s="41"/>
      <c r="W179" s="41"/>
      <c r="X179" s="41"/>
      <c r="Y179" s="41"/>
      <c r="Z179" s="41"/>
      <c r="AA179" s="41"/>
      <c r="AB179" s="41"/>
      <c r="AC179" s="41"/>
      <c r="AD179" s="41"/>
      <c r="AE179" s="41"/>
      <c r="AR179" s="188" t="s">
        <v>113</v>
      </c>
      <c r="AT179" s="188" t="s">
        <v>331</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9737</v>
      </c>
    </row>
    <row r="180" s="2" customFormat="1">
      <c r="A180" s="41"/>
      <c r="B180" s="42"/>
      <c r="C180" s="41"/>
      <c r="D180" s="190" t="s">
        <v>338</v>
      </c>
      <c r="E180" s="41"/>
      <c r="F180" s="191" t="s">
        <v>722</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79</v>
      </c>
    </row>
    <row r="181" s="13" customFormat="1">
      <c r="A181" s="13"/>
      <c r="B181" s="201"/>
      <c r="C181" s="13"/>
      <c r="D181" s="195" t="s">
        <v>442</v>
      </c>
      <c r="E181" s="202" t="s">
        <v>3</v>
      </c>
      <c r="F181" s="203" t="s">
        <v>9738</v>
      </c>
      <c r="G181" s="13"/>
      <c r="H181" s="204">
        <v>161</v>
      </c>
      <c r="I181" s="205"/>
      <c r="J181" s="13"/>
      <c r="K181" s="13"/>
      <c r="L181" s="201"/>
      <c r="M181" s="206"/>
      <c r="N181" s="207"/>
      <c r="O181" s="207"/>
      <c r="P181" s="207"/>
      <c r="Q181" s="207"/>
      <c r="R181" s="207"/>
      <c r="S181" s="207"/>
      <c r="T181" s="208"/>
      <c r="U181" s="13"/>
      <c r="V181" s="13"/>
      <c r="W181" s="13"/>
      <c r="X181" s="13"/>
      <c r="Y181" s="13"/>
      <c r="Z181" s="13"/>
      <c r="AA181" s="13"/>
      <c r="AB181" s="13"/>
      <c r="AC181" s="13"/>
      <c r="AD181" s="13"/>
      <c r="AE181" s="13"/>
      <c r="AT181" s="202" t="s">
        <v>442</v>
      </c>
      <c r="AU181" s="202" t="s">
        <v>79</v>
      </c>
      <c r="AV181" s="13" t="s">
        <v>79</v>
      </c>
      <c r="AW181" s="13" t="s">
        <v>31</v>
      </c>
      <c r="AX181" s="13" t="s">
        <v>76</v>
      </c>
      <c r="AY181" s="202" t="s">
        <v>328</v>
      </c>
    </row>
    <row r="182" s="12" customFormat="1" ht="22.8" customHeight="1">
      <c r="A182" s="12"/>
      <c r="B182" s="163"/>
      <c r="C182" s="12"/>
      <c r="D182" s="164" t="s">
        <v>68</v>
      </c>
      <c r="E182" s="174" t="s">
        <v>183</v>
      </c>
      <c r="F182" s="174" t="s">
        <v>782</v>
      </c>
      <c r="G182" s="12"/>
      <c r="H182" s="12"/>
      <c r="I182" s="166"/>
      <c r="J182" s="175">
        <f>BK182</f>
        <v>0</v>
      </c>
      <c r="K182" s="12"/>
      <c r="L182" s="163"/>
      <c r="M182" s="168"/>
      <c r="N182" s="169"/>
      <c r="O182" s="169"/>
      <c r="P182" s="170">
        <f>SUM(P183:P204)</f>
        <v>0</v>
      </c>
      <c r="Q182" s="169"/>
      <c r="R182" s="170">
        <f>SUM(R183:R204)</f>
        <v>19.833692000000003</v>
      </c>
      <c r="S182" s="169"/>
      <c r="T182" s="171">
        <f>SUM(T183:T204)</f>
        <v>0</v>
      </c>
      <c r="U182" s="12"/>
      <c r="V182" s="12"/>
      <c r="W182" s="12"/>
      <c r="X182" s="12"/>
      <c r="Y182" s="12"/>
      <c r="Z182" s="12"/>
      <c r="AA182" s="12"/>
      <c r="AB182" s="12"/>
      <c r="AC182" s="12"/>
      <c r="AD182" s="12"/>
      <c r="AE182" s="12"/>
      <c r="AR182" s="164" t="s">
        <v>76</v>
      </c>
      <c r="AT182" s="172" t="s">
        <v>68</v>
      </c>
      <c r="AU182" s="172" t="s">
        <v>76</v>
      </c>
      <c r="AY182" s="164" t="s">
        <v>328</v>
      </c>
      <c r="BK182" s="173">
        <f>SUM(BK183:BK204)</f>
        <v>0</v>
      </c>
    </row>
    <row r="183" s="2" customFormat="1" ht="33" customHeight="1">
      <c r="A183" s="41"/>
      <c r="B183" s="176"/>
      <c r="C183" s="177" t="s">
        <v>588</v>
      </c>
      <c r="D183" s="177" t="s">
        <v>331</v>
      </c>
      <c r="E183" s="178" t="s">
        <v>846</v>
      </c>
      <c r="F183" s="179" t="s">
        <v>847</v>
      </c>
      <c r="G183" s="180" t="s">
        <v>476</v>
      </c>
      <c r="H183" s="181">
        <v>58.491999999999997</v>
      </c>
      <c r="I183" s="182"/>
      <c r="J183" s="183">
        <f>ROUND(I183*H183,2)</f>
        <v>0</v>
      </c>
      <c r="K183" s="179" t="s">
        <v>335</v>
      </c>
      <c r="L183" s="42"/>
      <c r="M183" s="184" t="s">
        <v>3</v>
      </c>
      <c r="N183" s="185" t="s">
        <v>40</v>
      </c>
      <c r="O183" s="75"/>
      <c r="P183" s="186">
        <f>O183*H183</f>
        <v>0</v>
      </c>
      <c r="Q183" s="186">
        <v>0.16850000000000001</v>
      </c>
      <c r="R183" s="186">
        <f>Q183*H183</f>
        <v>9.8559020000000004</v>
      </c>
      <c r="S183" s="186">
        <v>0</v>
      </c>
      <c r="T183" s="187">
        <f>S183*H183</f>
        <v>0</v>
      </c>
      <c r="U183" s="41"/>
      <c r="V183" s="41"/>
      <c r="W183" s="41"/>
      <c r="X183" s="41"/>
      <c r="Y183" s="41"/>
      <c r="Z183" s="41"/>
      <c r="AA183" s="41"/>
      <c r="AB183" s="41"/>
      <c r="AC183" s="41"/>
      <c r="AD183" s="41"/>
      <c r="AE183" s="41"/>
      <c r="AR183" s="188" t="s">
        <v>113</v>
      </c>
      <c r="AT183" s="188" t="s">
        <v>331</v>
      </c>
      <c r="AU183" s="188" t="s">
        <v>79</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113</v>
      </c>
      <c r="BM183" s="188" t="s">
        <v>9739</v>
      </c>
    </row>
    <row r="184" s="2" customFormat="1">
      <c r="A184" s="41"/>
      <c r="B184" s="42"/>
      <c r="C184" s="41"/>
      <c r="D184" s="190" t="s">
        <v>338</v>
      </c>
      <c r="E184" s="41"/>
      <c r="F184" s="191" t="s">
        <v>849</v>
      </c>
      <c r="G184" s="41"/>
      <c r="H184" s="41"/>
      <c r="I184" s="192"/>
      <c r="J184" s="41"/>
      <c r="K184" s="41"/>
      <c r="L184" s="42"/>
      <c r="M184" s="193"/>
      <c r="N184" s="194"/>
      <c r="O184" s="75"/>
      <c r="P184" s="75"/>
      <c r="Q184" s="75"/>
      <c r="R184" s="75"/>
      <c r="S184" s="75"/>
      <c r="T184" s="76"/>
      <c r="U184" s="41"/>
      <c r="V184" s="41"/>
      <c r="W184" s="41"/>
      <c r="X184" s="41"/>
      <c r="Y184" s="41"/>
      <c r="Z184" s="41"/>
      <c r="AA184" s="41"/>
      <c r="AB184" s="41"/>
      <c r="AC184" s="41"/>
      <c r="AD184" s="41"/>
      <c r="AE184" s="41"/>
      <c r="AT184" s="22" t="s">
        <v>338</v>
      </c>
      <c r="AU184" s="22" t="s">
        <v>79</v>
      </c>
    </row>
    <row r="185" s="13" customFormat="1">
      <c r="A185" s="13"/>
      <c r="B185" s="201"/>
      <c r="C185" s="13"/>
      <c r="D185" s="195" t="s">
        <v>442</v>
      </c>
      <c r="E185" s="202" t="s">
        <v>3</v>
      </c>
      <c r="F185" s="203" t="s">
        <v>9740</v>
      </c>
      <c r="G185" s="13"/>
      <c r="H185" s="204">
        <v>58.491999999999997</v>
      </c>
      <c r="I185" s="205"/>
      <c r="J185" s="13"/>
      <c r="K185" s="13"/>
      <c r="L185" s="201"/>
      <c r="M185" s="206"/>
      <c r="N185" s="207"/>
      <c r="O185" s="207"/>
      <c r="P185" s="207"/>
      <c r="Q185" s="207"/>
      <c r="R185" s="207"/>
      <c r="S185" s="207"/>
      <c r="T185" s="208"/>
      <c r="U185" s="13"/>
      <c r="V185" s="13"/>
      <c r="W185" s="13"/>
      <c r="X185" s="13"/>
      <c r="Y185" s="13"/>
      <c r="Z185" s="13"/>
      <c r="AA185" s="13"/>
      <c r="AB185" s="13"/>
      <c r="AC185" s="13"/>
      <c r="AD185" s="13"/>
      <c r="AE185" s="13"/>
      <c r="AT185" s="202" t="s">
        <v>442</v>
      </c>
      <c r="AU185" s="202" t="s">
        <v>79</v>
      </c>
      <c r="AV185" s="13" t="s">
        <v>79</v>
      </c>
      <c r="AW185" s="13" t="s">
        <v>31</v>
      </c>
      <c r="AX185" s="13" t="s">
        <v>76</v>
      </c>
      <c r="AY185" s="202" t="s">
        <v>328</v>
      </c>
    </row>
    <row r="186" s="2" customFormat="1" ht="16.5" customHeight="1">
      <c r="A186" s="41"/>
      <c r="B186" s="176"/>
      <c r="C186" s="224" t="s">
        <v>593</v>
      </c>
      <c r="D186" s="224" t="s">
        <v>539</v>
      </c>
      <c r="E186" s="225" t="s">
        <v>851</v>
      </c>
      <c r="F186" s="226" t="s">
        <v>852</v>
      </c>
      <c r="G186" s="227" t="s">
        <v>476</v>
      </c>
      <c r="H186" s="228">
        <v>44.491999999999997</v>
      </c>
      <c r="I186" s="229"/>
      <c r="J186" s="230">
        <f>ROUND(I186*H186,2)</f>
        <v>0</v>
      </c>
      <c r="K186" s="226" t="s">
        <v>335</v>
      </c>
      <c r="L186" s="231"/>
      <c r="M186" s="232" t="s">
        <v>3</v>
      </c>
      <c r="N186" s="233" t="s">
        <v>40</v>
      </c>
      <c r="O186" s="75"/>
      <c r="P186" s="186">
        <f>O186*H186</f>
        <v>0</v>
      </c>
      <c r="Q186" s="186">
        <v>0.080000000000000002</v>
      </c>
      <c r="R186" s="186">
        <f>Q186*H186</f>
        <v>3.5593599999999999</v>
      </c>
      <c r="S186" s="186">
        <v>0</v>
      </c>
      <c r="T186" s="187">
        <f>S186*H186</f>
        <v>0</v>
      </c>
      <c r="U186" s="41"/>
      <c r="V186" s="41"/>
      <c r="W186" s="41"/>
      <c r="X186" s="41"/>
      <c r="Y186" s="41"/>
      <c r="Z186" s="41"/>
      <c r="AA186" s="41"/>
      <c r="AB186" s="41"/>
      <c r="AC186" s="41"/>
      <c r="AD186" s="41"/>
      <c r="AE186" s="41"/>
      <c r="AR186" s="188" t="s">
        <v>171</v>
      </c>
      <c r="AT186" s="188" t="s">
        <v>539</v>
      </c>
      <c r="AU186" s="188" t="s">
        <v>79</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113</v>
      </c>
      <c r="BM186" s="188" t="s">
        <v>9741</v>
      </c>
    </row>
    <row r="187" s="13" customFormat="1">
      <c r="A187" s="13"/>
      <c r="B187" s="201"/>
      <c r="C187" s="13"/>
      <c r="D187" s="195" t="s">
        <v>442</v>
      </c>
      <c r="E187" s="202" t="s">
        <v>3</v>
      </c>
      <c r="F187" s="203" t="s">
        <v>9742</v>
      </c>
      <c r="G187" s="13"/>
      <c r="H187" s="204">
        <v>43.619999999999997</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31</v>
      </c>
      <c r="AX187" s="13" t="s">
        <v>69</v>
      </c>
      <c r="AY187" s="202" t="s">
        <v>328</v>
      </c>
    </row>
    <row r="188" s="13" customFormat="1">
      <c r="A188" s="13"/>
      <c r="B188" s="201"/>
      <c r="C188" s="13"/>
      <c r="D188" s="195" t="s">
        <v>442</v>
      </c>
      <c r="E188" s="202" t="s">
        <v>3</v>
      </c>
      <c r="F188" s="203" t="s">
        <v>9743</v>
      </c>
      <c r="G188" s="13"/>
      <c r="H188" s="204">
        <v>44.491999999999997</v>
      </c>
      <c r="I188" s="205"/>
      <c r="J188" s="13"/>
      <c r="K188" s="13"/>
      <c r="L188" s="201"/>
      <c r="M188" s="206"/>
      <c r="N188" s="207"/>
      <c r="O188" s="207"/>
      <c r="P188" s="207"/>
      <c r="Q188" s="207"/>
      <c r="R188" s="207"/>
      <c r="S188" s="207"/>
      <c r="T188" s="208"/>
      <c r="U188" s="13"/>
      <c r="V188" s="13"/>
      <c r="W188" s="13"/>
      <c r="X188" s="13"/>
      <c r="Y188" s="13"/>
      <c r="Z188" s="13"/>
      <c r="AA188" s="13"/>
      <c r="AB188" s="13"/>
      <c r="AC188" s="13"/>
      <c r="AD188" s="13"/>
      <c r="AE188" s="13"/>
      <c r="AT188" s="202" t="s">
        <v>442</v>
      </c>
      <c r="AU188" s="202" t="s">
        <v>79</v>
      </c>
      <c r="AV188" s="13" t="s">
        <v>79</v>
      </c>
      <c r="AW188" s="13" t="s">
        <v>31</v>
      </c>
      <c r="AX188" s="13" t="s">
        <v>76</v>
      </c>
      <c r="AY188" s="202" t="s">
        <v>328</v>
      </c>
    </row>
    <row r="189" s="2" customFormat="1" ht="24.15" customHeight="1">
      <c r="A189" s="41"/>
      <c r="B189" s="176"/>
      <c r="C189" s="224" t="s">
        <v>598</v>
      </c>
      <c r="D189" s="224" t="s">
        <v>539</v>
      </c>
      <c r="E189" s="225" t="s">
        <v>8782</v>
      </c>
      <c r="F189" s="226" t="s">
        <v>8783</v>
      </c>
      <c r="G189" s="227" t="s">
        <v>476</v>
      </c>
      <c r="H189" s="228">
        <v>10</v>
      </c>
      <c r="I189" s="229"/>
      <c r="J189" s="230">
        <f>ROUND(I189*H189,2)</f>
        <v>0</v>
      </c>
      <c r="K189" s="226" t="s">
        <v>335</v>
      </c>
      <c r="L189" s="231"/>
      <c r="M189" s="232" t="s">
        <v>3</v>
      </c>
      <c r="N189" s="233" t="s">
        <v>40</v>
      </c>
      <c r="O189" s="75"/>
      <c r="P189" s="186">
        <f>O189*H189</f>
        <v>0</v>
      </c>
      <c r="Q189" s="186">
        <v>0.048300000000000003</v>
      </c>
      <c r="R189" s="186">
        <f>Q189*H189</f>
        <v>0.48300000000000004</v>
      </c>
      <c r="S189" s="186">
        <v>0</v>
      </c>
      <c r="T189" s="187">
        <f>S189*H189</f>
        <v>0</v>
      </c>
      <c r="U189" s="41"/>
      <c r="V189" s="41"/>
      <c r="W189" s="41"/>
      <c r="X189" s="41"/>
      <c r="Y189" s="41"/>
      <c r="Z189" s="41"/>
      <c r="AA189" s="41"/>
      <c r="AB189" s="41"/>
      <c r="AC189" s="41"/>
      <c r="AD189" s="41"/>
      <c r="AE189" s="41"/>
      <c r="AR189" s="188" t="s">
        <v>171</v>
      </c>
      <c r="AT189" s="188" t="s">
        <v>539</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9744</v>
      </c>
    </row>
    <row r="190" s="13" customFormat="1">
      <c r="A190" s="13"/>
      <c r="B190" s="201"/>
      <c r="C190" s="13"/>
      <c r="D190" s="195" t="s">
        <v>442</v>
      </c>
      <c r="E190" s="202" t="s">
        <v>3</v>
      </c>
      <c r="F190" s="203" t="s">
        <v>235</v>
      </c>
      <c r="G190" s="13"/>
      <c r="H190" s="204">
        <v>10</v>
      </c>
      <c r="I190" s="205"/>
      <c r="J190" s="13"/>
      <c r="K190" s="13"/>
      <c r="L190" s="201"/>
      <c r="M190" s="206"/>
      <c r="N190" s="207"/>
      <c r="O190" s="207"/>
      <c r="P190" s="207"/>
      <c r="Q190" s="207"/>
      <c r="R190" s="207"/>
      <c r="S190" s="207"/>
      <c r="T190" s="208"/>
      <c r="U190" s="13"/>
      <c r="V190" s="13"/>
      <c r="W190" s="13"/>
      <c r="X190" s="13"/>
      <c r="Y190" s="13"/>
      <c r="Z190" s="13"/>
      <c r="AA190" s="13"/>
      <c r="AB190" s="13"/>
      <c r="AC190" s="13"/>
      <c r="AD190" s="13"/>
      <c r="AE190" s="13"/>
      <c r="AT190" s="202" t="s">
        <v>442</v>
      </c>
      <c r="AU190" s="202" t="s">
        <v>79</v>
      </c>
      <c r="AV190" s="13" t="s">
        <v>79</v>
      </c>
      <c r="AW190" s="13" t="s">
        <v>31</v>
      </c>
      <c r="AX190" s="13" t="s">
        <v>76</v>
      </c>
      <c r="AY190" s="202" t="s">
        <v>328</v>
      </c>
    </row>
    <row r="191" s="2" customFormat="1" ht="24.15" customHeight="1">
      <c r="A191" s="41"/>
      <c r="B191" s="176"/>
      <c r="C191" s="224" t="s">
        <v>605</v>
      </c>
      <c r="D191" s="224" t="s">
        <v>539</v>
      </c>
      <c r="E191" s="225" t="s">
        <v>8786</v>
      </c>
      <c r="F191" s="226" t="s">
        <v>8787</v>
      </c>
      <c r="G191" s="227" t="s">
        <v>476</v>
      </c>
      <c r="H191" s="228">
        <v>4</v>
      </c>
      <c r="I191" s="229"/>
      <c r="J191" s="230">
        <f>ROUND(I191*H191,2)</f>
        <v>0</v>
      </c>
      <c r="K191" s="226" t="s">
        <v>335</v>
      </c>
      <c r="L191" s="231"/>
      <c r="M191" s="232" t="s">
        <v>3</v>
      </c>
      <c r="N191" s="233" t="s">
        <v>40</v>
      </c>
      <c r="O191" s="75"/>
      <c r="P191" s="186">
        <f>O191*H191</f>
        <v>0</v>
      </c>
      <c r="Q191" s="186">
        <v>0.085999999999999993</v>
      </c>
      <c r="R191" s="186">
        <f>Q191*H191</f>
        <v>0.34399999999999997</v>
      </c>
      <c r="S191" s="186">
        <v>0</v>
      </c>
      <c r="T191" s="187">
        <f>S191*H191</f>
        <v>0</v>
      </c>
      <c r="U191" s="41"/>
      <c r="V191" s="41"/>
      <c r="W191" s="41"/>
      <c r="X191" s="41"/>
      <c r="Y191" s="41"/>
      <c r="Z191" s="41"/>
      <c r="AA191" s="41"/>
      <c r="AB191" s="41"/>
      <c r="AC191" s="41"/>
      <c r="AD191" s="41"/>
      <c r="AE191" s="41"/>
      <c r="AR191" s="188" t="s">
        <v>171</v>
      </c>
      <c r="AT191" s="188" t="s">
        <v>539</v>
      </c>
      <c r="AU191" s="188" t="s">
        <v>79</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9745</v>
      </c>
    </row>
    <row r="192" s="13" customFormat="1">
      <c r="A192" s="13"/>
      <c r="B192" s="201"/>
      <c r="C192" s="13"/>
      <c r="D192" s="195" t="s">
        <v>442</v>
      </c>
      <c r="E192" s="202" t="s">
        <v>3</v>
      </c>
      <c r="F192" s="203" t="s">
        <v>113</v>
      </c>
      <c r="G192" s="13"/>
      <c r="H192" s="204">
        <v>4</v>
      </c>
      <c r="I192" s="205"/>
      <c r="J192" s="13"/>
      <c r="K192" s="13"/>
      <c r="L192" s="201"/>
      <c r="M192" s="206"/>
      <c r="N192" s="207"/>
      <c r="O192" s="207"/>
      <c r="P192" s="207"/>
      <c r="Q192" s="207"/>
      <c r="R192" s="207"/>
      <c r="S192" s="207"/>
      <c r="T192" s="208"/>
      <c r="U192" s="13"/>
      <c r="V192" s="13"/>
      <c r="W192" s="13"/>
      <c r="X192" s="13"/>
      <c r="Y192" s="13"/>
      <c r="Z192" s="13"/>
      <c r="AA192" s="13"/>
      <c r="AB192" s="13"/>
      <c r="AC192" s="13"/>
      <c r="AD192" s="13"/>
      <c r="AE192" s="13"/>
      <c r="AT192" s="202" t="s">
        <v>442</v>
      </c>
      <c r="AU192" s="202" t="s">
        <v>79</v>
      </c>
      <c r="AV192" s="13" t="s">
        <v>79</v>
      </c>
      <c r="AW192" s="13" t="s">
        <v>31</v>
      </c>
      <c r="AX192" s="13" t="s">
        <v>76</v>
      </c>
      <c r="AY192" s="202" t="s">
        <v>328</v>
      </c>
    </row>
    <row r="193" s="2" customFormat="1" ht="33" customHeight="1">
      <c r="A193" s="41"/>
      <c r="B193" s="176"/>
      <c r="C193" s="177" t="s">
        <v>610</v>
      </c>
      <c r="D193" s="177" t="s">
        <v>331</v>
      </c>
      <c r="E193" s="178" t="s">
        <v>856</v>
      </c>
      <c r="F193" s="179" t="s">
        <v>857</v>
      </c>
      <c r="G193" s="180" t="s">
        <v>476</v>
      </c>
      <c r="H193" s="181">
        <v>30</v>
      </c>
      <c r="I193" s="182"/>
      <c r="J193" s="183">
        <f>ROUND(I193*H193,2)</f>
        <v>0</v>
      </c>
      <c r="K193" s="179" t="s">
        <v>335</v>
      </c>
      <c r="L193" s="42"/>
      <c r="M193" s="184" t="s">
        <v>3</v>
      </c>
      <c r="N193" s="185" t="s">
        <v>40</v>
      </c>
      <c r="O193" s="75"/>
      <c r="P193" s="186">
        <f>O193*H193</f>
        <v>0</v>
      </c>
      <c r="Q193" s="186">
        <v>0.14041999999999999</v>
      </c>
      <c r="R193" s="186">
        <f>Q193*H193</f>
        <v>4.2126000000000001</v>
      </c>
      <c r="S193" s="186">
        <v>0</v>
      </c>
      <c r="T193" s="187">
        <f>S193*H193</f>
        <v>0</v>
      </c>
      <c r="U193" s="41"/>
      <c r="V193" s="41"/>
      <c r="W193" s="41"/>
      <c r="X193" s="41"/>
      <c r="Y193" s="41"/>
      <c r="Z193" s="41"/>
      <c r="AA193" s="41"/>
      <c r="AB193" s="41"/>
      <c r="AC193" s="41"/>
      <c r="AD193" s="41"/>
      <c r="AE193" s="41"/>
      <c r="AR193" s="188" t="s">
        <v>113</v>
      </c>
      <c r="AT193" s="188" t="s">
        <v>331</v>
      </c>
      <c r="AU193" s="188" t="s">
        <v>79</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9746</v>
      </c>
    </row>
    <row r="194" s="2" customFormat="1">
      <c r="A194" s="41"/>
      <c r="B194" s="42"/>
      <c r="C194" s="41"/>
      <c r="D194" s="190" t="s">
        <v>338</v>
      </c>
      <c r="E194" s="41"/>
      <c r="F194" s="191" t="s">
        <v>859</v>
      </c>
      <c r="G194" s="41"/>
      <c r="H194" s="41"/>
      <c r="I194" s="192"/>
      <c r="J194" s="41"/>
      <c r="K194" s="41"/>
      <c r="L194" s="42"/>
      <c r="M194" s="193"/>
      <c r="N194" s="194"/>
      <c r="O194" s="75"/>
      <c r="P194" s="75"/>
      <c r="Q194" s="75"/>
      <c r="R194" s="75"/>
      <c r="S194" s="75"/>
      <c r="T194" s="76"/>
      <c r="U194" s="41"/>
      <c r="V194" s="41"/>
      <c r="W194" s="41"/>
      <c r="X194" s="41"/>
      <c r="Y194" s="41"/>
      <c r="Z194" s="41"/>
      <c r="AA194" s="41"/>
      <c r="AB194" s="41"/>
      <c r="AC194" s="41"/>
      <c r="AD194" s="41"/>
      <c r="AE194" s="41"/>
      <c r="AT194" s="22" t="s">
        <v>338</v>
      </c>
      <c r="AU194" s="22" t="s">
        <v>79</v>
      </c>
    </row>
    <row r="195" s="13" customFormat="1">
      <c r="A195" s="13"/>
      <c r="B195" s="201"/>
      <c r="C195" s="13"/>
      <c r="D195" s="195" t="s">
        <v>442</v>
      </c>
      <c r="E195" s="202" t="s">
        <v>3</v>
      </c>
      <c r="F195" s="203" t="s">
        <v>9747</v>
      </c>
      <c r="G195" s="13"/>
      <c r="H195" s="204">
        <v>30</v>
      </c>
      <c r="I195" s="205"/>
      <c r="J195" s="13"/>
      <c r="K195" s="13"/>
      <c r="L195" s="201"/>
      <c r="M195" s="206"/>
      <c r="N195" s="207"/>
      <c r="O195" s="207"/>
      <c r="P195" s="207"/>
      <c r="Q195" s="207"/>
      <c r="R195" s="207"/>
      <c r="S195" s="207"/>
      <c r="T195" s="208"/>
      <c r="U195" s="13"/>
      <c r="V195" s="13"/>
      <c r="W195" s="13"/>
      <c r="X195" s="13"/>
      <c r="Y195" s="13"/>
      <c r="Z195" s="13"/>
      <c r="AA195" s="13"/>
      <c r="AB195" s="13"/>
      <c r="AC195" s="13"/>
      <c r="AD195" s="13"/>
      <c r="AE195" s="13"/>
      <c r="AT195" s="202" t="s">
        <v>442</v>
      </c>
      <c r="AU195" s="202" t="s">
        <v>79</v>
      </c>
      <c r="AV195" s="13" t="s">
        <v>79</v>
      </c>
      <c r="AW195" s="13" t="s">
        <v>31</v>
      </c>
      <c r="AX195" s="13" t="s">
        <v>76</v>
      </c>
      <c r="AY195" s="202" t="s">
        <v>328</v>
      </c>
    </row>
    <row r="196" s="2" customFormat="1" ht="16.5" customHeight="1">
      <c r="A196" s="41"/>
      <c r="B196" s="176"/>
      <c r="C196" s="224" t="s">
        <v>616</v>
      </c>
      <c r="D196" s="224" t="s">
        <v>539</v>
      </c>
      <c r="E196" s="225" t="s">
        <v>867</v>
      </c>
      <c r="F196" s="226" t="s">
        <v>868</v>
      </c>
      <c r="G196" s="227" t="s">
        <v>476</v>
      </c>
      <c r="H196" s="228">
        <v>30.600000000000001</v>
      </c>
      <c r="I196" s="229"/>
      <c r="J196" s="230">
        <f>ROUND(I196*H196,2)</f>
        <v>0</v>
      </c>
      <c r="K196" s="226" t="s">
        <v>335</v>
      </c>
      <c r="L196" s="231"/>
      <c r="M196" s="232" t="s">
        <v>3</v>
      </c>
      <c r="N196" s="233" t="s">
        <v>40</v>
      </c>
      <c r="O196" s="75"/>
      <c r="P196" s="186">
        <f>O196*H196</f>
        <v>0</v>
      </c>
      <c r="Q196" s="186">
        <v>0.044999999999999998</v>
      </c>
      <c r="R196" s="186">
        <f>Q196*H196</f>
        <v>1.377</v>
      </c>
      <c r="S196" s="186">
        <v>0</v>
      </c>
      <c r="T196" s="187">
        <f>S196*H196</f>
        <v>0</v>
      </c>
      <c r="U196" s="41"/>
      <c r="V196" s="41"/>
      <c r="W196" s="41"/>
      <c r="X196" s="41"/>
      <c r="Y196" s="41"/>
      <c r="Z196" s="41"/>
      <c r="AA196" s="41"/>
      <c r="AB196" s="41"/>
      <c r="AC196" s="41"/>
      <c r="AD196" s="41"/>
      <c r="AE196" s="41"/>
      <c r="AR196" s="188" t="s">
        <v>171</v>
      </c>
      <c r="AT196" s="188" t="s">
        <v>539</v>
      </c>
      <c r="AU196" s="188" t="s">
        <v>79</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9748</v>
      </c>
    </row>
    <row r="197" s="13" customFormat="1">
      <c r="A197" s="13"/>
      <c r="B197" s="201"/>
      <c r="C197" s="13"/>
      <c r="D197" s="195" t="s">
        <v>442</v>
      </c>
      <c r="E197" s="202" t="s">
        <v>3</v>
      </c>
      <c r="F197" s="203" t="s">
        <v>610</v>
      </c>
      <c r="G197" s="13"/>
      <c r="H197" s="204">
        <v>30</v>
      </c>
      <c r="I197" s="205"/>
      <c r="J197" s="13"/>
      <c r="K197" s="13"/>
      <c r="L197" s="201"/>
      <c r="M197" s="206"/>
      <c r="N197" s="207"/>
      <c r="O197" s="207"/>
      <c r="P197" s="207"/>
      <c r="Q197" s="207"/>
      <c r="R197" s="207"/>
      <c r="S197" s="207"/>
      <c r="T197" s="208"/>
      <c r="U197" s="13"/>
      <c r="V197" s="13"/>
      <c r="W197" s="13"/>
      <c r="X197" s="13"/>
      <c r="Y197" s="13"/>
      <c r="Z197" s="13"/>
      <c r="AA197" s="13"/>
      <c r="AB197" s="13"/>
      <c r="AC197" s="13"/>
      <c r="AD197" s="13"/>
      <c r="AE197" s="13"/>
      <c r="AT197" s="202" t="s">
        <v>442</v>
      </c>
      <c r="AU197" s="202" t="s">
        <v>79</v>
      </c>
      <c r="AV197" s="13" t="s">
        <v>79</v>
      </c>
      <c r="AW197" s="13" t="s">
        <v>31</v>
      </c>
      <c r="AX197" s="13" t="s">
        <v>69</v>
      </c>
      <c r="AY197" s="202" t="s">
        <v>328</v>
      </c>
    </row>
    <row r="198" s="13" customFormat="1">
      <c r="A198" s="13"/>
      <c r="B198" s="201"/>
      <c r="C198" s="13"/>
      <c r="D198" s="195" t="s">
        <v>442</v>
      </c>
      <c r="E198" s="202" t="s">
        <v>3</v>
      </c>
      <c r="F198" s="203" t="s">
        <v>9749</v>
      </c>
      <c r="G198" s="13"/>
      <c r="H198" s="204">
        <v>30.600000000000001</v>
      </c>
      <c r="I198" s="205"/>
      <c r="J198" s="13"/>
      <c r="K198" s="13"/>
      <c r="L198" s="201"/>
      <c r="M198" s="206"/>
      <c r="N198" s="207"/>
      <c r="O198" s="207"/>
      <c r="P198" s="207"/>
      <c r="Q198" s="207"/>
      <c r="R198" s="207"/>
      <c r="S198" s="207"/>
      <c r="T198" s="208"/>
      <c r="U198" s="13"/>
      <c r="V198" s="13"/>
      <c r="W198" s="13"/>
      <c r="X198" s="13"/>
      <c r="Y198" s="13"/>
      <c r="Z198" s="13"/>
      <c r="AA198" s="13"/>
      <c r="AB198" s="13"/>
      <c r="AC198" s="13"/>
      <c r="AD198" s="13"/>
      <c r="AE198" s="13"/>
      <c r="AT198" s="202" t="s">
        <v>442</v>
      </c>
      <c r="AU198" s="202" t="s">
        <v>79</v>
      </c>
      <c r="AV198" s="13" t="s">
        <v>79</v>
      </c>
      <c r="AW198" s="13" t="s">
        <v>31</v>
      </c>
      <c r="AX198" s="13" t="s">
        <v>76</v>
      </c>
      <c r="AY198" s="202" t="s">
        <v>328</v>
      </c>
    </row>
    <row r="199" s="2" customFormat="1" ht="24.15" customHeight="1">
      <c r="A199" s="41"/>
      <c r="B199" s="176"/>
      <c r="C199" s="177" t="s">
        <v>621</v>
      </c>
      <c r="D199" s="177" t="s">
        <v>331</v>
      </c>
      <c r="E199" s="178" t="s">
        <v>8804</v>
      </c>
      <c r="F199" s="179" t="s">
        <v>8805</v>
      </c>
      <c r="G199" s="180" t="s">
        <v>476</v>
      </c>
      <c r="H199" s="181">
        <v>12.199999999999999</v>
      </c>
      <c r="I199" s="182"/>
      <c r="J199" s="183">
        <f>ROUND(I199*H199,2)</f>
        <v>0</v>
      </c>
      <c r="K199" s="179" t="s">
        <v>335</v>
      </c>
      <c r="L199" s="42"/>
      <c r="M199" s="184" t="s">
        <v>3</v>
      </c>
      <c r="N199" s="185" t="s">
        <v>40</v>
      </c>
      <c r="O199" s="75"/>
      <c r="P199" s="186">
        <f>O199*H199</f>
        <v>0</v>
      </c>
      <c r="Q199" s="186">
        <v>0</v>
      </c>
      <c r="R199" s="186">
        <f>Q199*H199</f>
        <v>0</v>
      </c>
      <c r="S199" s="186">
        <v>0</v>
      </c>
      <c r="T199" s="187">
        <f>S199*H199</f>
        <v>0</v>
      </c>
      <c r="U199" s="41"/>
      <c r="V199" s="41"/>
      <c r="W199" s="41"/>
      <c r="X199" s="41"/>
      <c r="Y199" s="41"/>
      <c r="Z199" s="41"/>
      <c r="AA199" s="41"/>
      <c r="AB199" s="41"/>
      <c r="AC199" s="41"/>
      <c r="AD199" s="41"/>
      <c r="AE199" s="41"/>
      <c r="AR199" s="188" t="s">
        <v>113</v>
      </c>
      <c r="AT199" s="188" t="s">
        <v>331</v>
      </c>
      <c r="AU199" s="188" t="s">
        <v>79</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9750</v>
      </c>
    </row>
    <row r="200" s="2" customFormat="1">
      <c r="A200" s="41"/>
      <c r="B200" s="42"/>
      <c r="C200" s="41"/>
      <c r="D200" s="190" t="s">
        <v>338</v>
      </c>
      <c r="E200" s="41"/>
      <c r="F200" s="191" t="s">
        <v>8807</v>
      </c>
      <c r="G200" s="41"/>
      <c r="H200" s="41"/>
      <c r="I200" s="192"/>
      <c r="J200" s="41"/>
      <c r="K200" s="41"/>
      <c r="L200" s="42"/>
      <c r="M200" s="193"/>
      <c r="N200" s="194"/>
      <c r="O200" s="75"/>
      <c r="P200" s="75"/>
      <c r="Q200" s="75"/>
      <c r="R200" s="75"/>
      <c r="S200" s="75"/>
      <c r="T200" s="76"/>
      <c r="U200" s="41"/>
      <c r="V200" s="41"/>
      <c r="W200" s="41"/>
      <c r="X200" s="41"/>
      <c r="Y200" s="41"/>
      <c r="Z200" s="41"/>
      <c r="AA200" s="41"/>
      <c r="AB200" s="41"/>
      <c r="AC200" s="41"/>
      <c r="AD200" s="41"/>
      <c r="AE200" s="41"/>
      <c r="AT200" s="22" t="s">
        <v>338</v>
      </c>
      <c r="AU200" s="22" t="s">
        <v>79</v>
      </c>
    </row>
    <row r="201" s="2" customFormat="1" ht="24.15" customHeight="1">
      <c r="A201" s="41"/>
      <c r="B201" s="176"/>
      <c r="C201" s="177" t="s">
        <v>626</v>
      </c>
      <c r="D201" s="177" t="s">
        <v>331</v>
      </c>
      <c r="E201" s="178" t="s">
        <v>8808</v>
      </c>
      <c r="F201" s="179" t="s">
        <v>8809</v>
      </c>
      <c r="G201" s="180" t="s">
        <v>476</v>
      </c>
      <c r="H201" s="181">
        <v>12.199999999999999</v>
      </c>
      <c r="I201" s="182"/>
      <c r="J201" s="183">
        <f>ROUND(I201*H201,2)</f>
        <v>0</v>
      </c>
      <c r="K201" s="179" t="s">
        <v>335</v>
      </c>
      <c r="L201" s="42"/>
      <c r="M201" s="184" t="s">
        <v>3</v>
      </c>
      <c r="N201" s="185" t="s">
        <v>40</v>
      </c>
      <c r="O201" s="75"/>
      <c r="P201" s="186">
        <f>O201*H201</f>
        <v>0</v>
      </c>
      <c r="Q201" s="186">
        <v>0.00014999999999999999</v>
      </c>
      <c r="R201" s="186">
        <f>Q201*H201</f>
        <v>0.0018299999999999998</v>
      </c>
      <c r="S201" s="186">
        <v>0</v>
      </c>
      <c r="T201" s="187">
        <f>S201*H201</f>
        <v>0</v>
      </c>
      <c r="U201" s="41"/>
      <c r="V201" s="41"/>
      <c r="W201" s="41"/>
      <c r="X201" s="41"/>
      <c r="Y201" s="41"/>
      <c r="Z201" s="41"/>
      <c r="AA201" s="41"/>
      <c r="AB201" s="41"/>
      <c r="AC201" s="41"/>
      <c r="AD201" s="41"/>
      <c r="AE201" s="41"/>
      <c r="AR201" s="188" t="s">
        <v>113</v>
      </c>
      <c r="AT201" s="188" t="s">
        <v>331</v>
      </c>
      <c r="AU201" s="188" t="s">
        <v>79</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9751</v>
      </c>
    </row>
    <row r="202" s="2" customFormat="1">
      <c r="A202" s="41"/>
      <c r="B202" s="42"/>
      <c r="C202" s="41"/>
      <c r="D202" s="190" t="s">
        <v>338</v>
      </c>
      <c r="E202" s="41"/>
      <c r="F202" s="191" t="s">
        <v>8811</v>
      </c>
      <c r="G202" s="41"/>
      <c r="H202" s="41"/>
      <c r="I202" s="192"/>
      <c r="J202" s="41"/>
      <c r="K202" s="41"/>
      <c r="L202" s="42"/>
      <c r="M202" s="193"/>
      <c r="N202" s="194"/>
      <c r="O202" s="75"/>
      <c r="P202" s="75"/>
      <c r="Q202" s="75"/>
      <c r="R202" s="75"/>
      <c r="S202" s="75"/>
      <c r="T202" s="76"/>
      <c r="U202" s="41"/>
      <c r="V202" s="41"/>
      <c r="W202" s="41"/>
      <c r="X202" s="41"/>
      <c r="Y202" s="41"/>
      <c r="Z202" s="41"/>
      <c r="AA202" s="41"/>
      <c r="AB202" s="41"/>
      <c r="AC202" s="41"/>
      <c r="AD202" s="41"/>
      <c r="AE202" s="41"/>
      <c r="AT202" s="22" t="s">
        <v>338</v>
      </c>
      <c r="AU202" s="22" t="s">
        <v>79</v>
      </c>
    </row>
    <row r="203" s="2" customFormat="1" ht="24.15" customHeight="1">
      <c r="A203" s="41"/>
      <c r="B203" s="176"/>
      <c r="C203" s="177" t="s">
        <v>631</v>
      </c>
      <c r="D203" s="177" t="s">
        <v>331</v>
      </c>
      <c r="E203" s="178" t="s">
        <v>871</v>
      </c>
      <c r="F203" s="179" t="s">
        <v>872</v>
      </c>
      <c r="G203" s="180" t="s">
        <v>476</v>
      </c>
      <c r="H203" s="181">
        <v>12.199999999999999</v>
      </c>
      <c r="I203" s="182"/>
      <c r="J203" s="183">
        <f>ROUND(I203*H203,2)</f>
        <v>0</v>
      </c>
      <c r="K203" s="179" t="s">
        <v>335</v>
      </c>
      <c r="L203" s="42"/>
      <c r="M203" s="184" t="s">
        <v>3</v>
      </c>
      <c r="N203" s="185" t="s">
        <v>40</v>
      </c>
      <c r="O203" s="75"/>
      <c r="P203" s="186">
        <f>O203*H203</f>
        <v>0</v>
      </c>
      <c r="Q203" s="186">
        <v>0</v>
      </c>
      <c r="R203" s="186">
        <f>Q203*H203</f>
        <v>0</v>
      </c>
      <c r="S203" s="186">
        <v>0</v>
      </c>
      <c r="T203" s="187">
        <f>S203*H203</f>
        <v>0</v>
      </c>
      <c r="U203" s="41"/>
      <c r="V203" s="41"/>
      <c r="W203" s="41"/>
      <c r="X203" s="41"/>
      <c r="Y203" s="41"/>
      <c r="Z203" s="41"/>
      <c r="AA203" s="41"/>
      <c r="AB203" s="41"/>
      <c r="AC203" s="41"/>
      <c r="AD203" s="41"/>
      <c r="AE203" s="41"/>
      <c r="AR203" s="188" t="s">
        <v>113</v>
      </c>
      <c r="AT203" s="188" t="s">
        <v>331</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9752</v>
      </c>
    </row>
    <row r="204" s="2" customFormat="1">
      <c r="A204" s="41"/>
      <c r="B204" s="42"/>
      <c r="C204" s="41"/>
      <c r="D204" s="190" t="s">
        <v>338</v>
      </c>
      <c r="E204" s="41"/>
      <c r="F204" s="191" t="s">
        <v>874</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79</v>
      </c>
    </row>
    <row r="205" s="12" customFormat="1" ht="22.8" customHeight="1">
      <c r="A205" s="12"/>
      <c r="B205" s="163"/>
      <c r="C205" s="12"/>
      <c r="D205" s="164" t="s">
        <v>68</v>
      </c>
      <c r="E205" s="174" t="s">
        <v>901</v>
      </c>
      <c r="F205" s="174" t="s">
        <v>902</v>
      </c>
      <c r="G205" s="12"/>
      <c r="H205" s="12"/>
      <c r="I205" s="166"/>
      <c r="J205" s="175">
        <f>BK205</f>
        <v>0</v>
      </c>
      <c r="K205" s="12"/>
      <c r="L205" s="163"/>
      <c r="M205" s="168"/>
      <c r="N205" s="169"/>
      <c r="O205" s="169"/>
      <c r="P205" s="170">
        <f>SUM(P206:P225)</f>
        <v>0</v>
      </c>
      <c r="Q205" s="169"/>
      <c r="R205" s="170">
        <f>SUM(R206:R225)</f>
        <v>0</v>
      </c>
      <c r="S205" s="169"/>
      <c r="T205" s="171">
        <f>SUM(T206:T225)</f>
        <v>0</v>
      </c>
      <c r="U205" s="12"/>
      <c r="V205" s="12"/>
      <c r="W205" s="12"/>
      <c r="X205" s="12"/>
      <c r="Y205" s="12"/>
      <c r="Z205" s="12"/>
      <c r="AA205" s="12"/>
      <c r="AB205" s="12"/>
      <c r="AC205" s="12"/>
      <c r="AD205" s="12"/>
      <c r="AE205" s="12"/>
      <c r="AR205" s="164" t="s">
        <v>76</v>
      </c>
      <c r="AT205" s="172" t="s">
        <v>68</v>
      </c>
      <c r="AU205" s="172" t="s">
        <v>76</v>
      </c>
      <c r="AY205" s="164" t="s">
        <v>328</v>
      </c>
      <c r="BK205" s="173">
        <f>SUM(BK206:BK225)</f>
        <v>0</v>
      </c>
    </row>
    <row r="206" s="2" customFormat="1" ht="21.75" customHeight="1">
      <c r="A206" s="41"/>
      <c r="B206" s="176"/>
      <c r="C206" s="177" t="s">
        <v>638</v>
      </c>
      <c r="D206" s="177" t="s">
        <v>331</v>
      </c>
      <c r="E206" s="178" t="s">
        <v>8814</v>
      </c>
      <c r="F206" s="179" t="s">
        <v>8815</v>
      </c>
      <c r="G206" s="180" t="s">
        <v>585</v>
      </c>
      <c r="H206" s="181">
        <v>430.255</v>
      </c>
      <c r="I206" s="182"/>
      <c r="J206" s="183">
        <f>ROUND(I206*H206,2)</f>
        <v>0</v>
      </c>
      <c r="K206" s="179" t="s">
        <v>8690</v>
      </c>
      <c r="L206" s="42"/>
      <c r="M206" s="184" t="s">
        <v>3</v>
      </c>
      <c r="N206" s="185" t="s">
        <v>40</v>
      </c>
      <c r="O206" s="75"/>
      <c r="P206" s="186">
        <f>O206*H206</f>
        <v>0</v>
      </c>
      <c r="Q206" s="186">
        <v>0</v>
      </c>
      <c r="R206" s="186">
        <f>Q206*H206</f>
        <v>0</v>
      </c>
      <c r="S206" s="186">
        <v>0</v>
      </c>
      <c r="T206" s="187">
        <f>S206*H206</f>
        <v>0</v>
      </c>
      <c r="U206" s="41"/>
      <c r="V206" s="41"/>
      <c r="W206" s="41"/>
      <c r="X206" s="41"/>
      <c r="Y206" s="41"/>
      <c r="Z206" s="41"/>
      <c r="AA206" s="41"/>
      <c r="AB206" s="41"/>
      <c r="AC206" s="41"/>
      <c r="AD206" s="41"/>
      <c r="AE206" s="41"/>
      <c r="AR206" s="188" t="s">
        <v>113</v>
      </c>
      <c r="AT206" s="188" t="s">
        <v>331</v>
      </c>
      <c r="AU206" s="188" t="s">
        <v>79</v>
      </c>
      <c r="AY206" s="22" t="s">
        <v>328</v>
      </c>
      <c r="BE206" s="189">
        <f>IF(N206="základní",J206,0)</f>
        <v>0</v>
      </c>
      <c r="BF206" s="189">
        <f>IF(N206="snížená",J206,0)</f>
        <v>0</v>
      </c>
      <c r="BG206" s="189">
        <f>IF(N206="zákl. přenesená",J206,0)</f>
        <v>0</v>
      </c>
      <c r="BH206" s="189">
        <f>IF(N206="sníž. přenesená",J206,0)</f>
        <v>0</v>
      </c>
      <c r="BI206" s="189">
        <f>IF(N206="nulová",J206,0)</f>
        <v>0</v>
      </c>
      <c r="BJ206" s="22" t="s">
        <v>76</v>
      </c>
      <c r="BK206" s="189">
        <f>ROUND(I206*H206,2)</f>
        <v>0</v>
      </c>
      <c r="BL206" s="22" t="s">
        <v>113</v>
      </c>
      <c r="BM206" s="188" t="s">
        <v>9753</v>
      </c>
    </row>
    <row r="207" s="2" customFormat="1">
      <c r="A207" s="41"/>
      <c r="B207" s="42"/>
      <c r="C207" s="41"/>
      <c r="D207" s="190" t="s">
        <v>338</v>
      </c>
      <c r="E207" s="41"/>
      <c r="F207" s="191" t="s">
        <v>9754</v>
      </c>
      <c r="G207" s="41"/>
      <c r="H207" s="41"/>
      <c r="I207" s="192"/>
      <c r="J207" s="41"/>
      <c r="K207" s="41"/>
      <c r="L207" s="42"/>
      <c r="M207" s="193"/>
      <c r="N207" s="194"/>
      <c r="O207" s="75"/>
      <c r="P207" s="75"/>
      <c r="Q207" s="75"/>
      <c r="R207" s="75"/>
      <c r="S207" s="75"/>
      <c r="T207" s="76"/>
      <c r="U207" s="41"/>
      <c r="V207" s="41"/>
      <c r="W207" s="41"/>
      <c r="X207" s="41"/>
      <c r="Y207" s="41"/>
      <c r="Z207" s="41"/>
      <c r="AA207" s="41"/>
      <c r="AB207" s="41"/>
      <c r="AC207" s="41"/>
      <c r="AD207" s="41"/>
      <c r="AE207" s="41"/>
      <c r="AT207" s="22" t="s">
        <v>338</v>
      </c>
      <c r="AU207" s="22" t="s">
        <v>79</v>
      </c>
    </row>
    <row r="208" s="2" customFormat="1" ht="24.15" customHeight="1">
      <c r="A208" s="41"/>
      <c r="B208" s="176"/>
      <c r="C208" s="177" t="s">
        <v>643</v>
      </c>
      <c r="D208" s="177" t="s">
        <v>331</v>
      </c>
      <c r="E208" s="178" t="s">
        <v>9195</v>
      </c>
      <c r="F208" s="179" t="s">
        <v>9196</v>
      </c>
      <c r="G208" s="180" t="s">
        <v>585</v>
      </c>
      <c r="H208" s="181">
        <v>4302.5500000000002</v>
      </c>
      <c r="I208" s="182"/>
      <c r="J208" s="183">
        <f>ROUND(I208*H208,2)</f>
        <v>0</v>
      </c>
      <c r="K208" s="179" t="s">
        <v>8690</v>
      </c>
      <c r="L208" s="42"/>
      <c r="M208" s="184" t="s">
        <v>3</v>
      </c>
      <c r="N208" s="185" t="s">
        <v>40</v>
      </c>
      <c r="O208" s="75"/>
      <c r="P208" s="186">
        <f>O208*H208</f>
        <v>0</v>
      </c>
      <c r="Q208" s="186">
        <v>0</v>
      </c>
      <c r="R208" s="186">
        <f>Q208*H208</f>
        <v>0</v>
      </c>
      <c r="S208" s="186">
        <v>0</v>
      </c>
      <c r="T208" s="187">
        <f>S208*H208</f>
        <v>0</v>
      </c>
      <c r="U208" s="41"/>
      <c r="V208" s="41"/>
      <c r="W208" s="41"/>
      <c r="X208" s="41"/>
      <c r="Y208" s="41"/>
      <c r="Z208" s="41"/>
      <c r="AA208" s="41"/>
      <c r="AB208" s="41"/>
      <c r="AC208" s="41"/>
      <c r="AD208" s="41"/>
      <c r="AE208" s="41"/>
      <c r="AR208" s="188" t="s">
        <v>113</v>
      </c>
      <c r="AT208" s="188" t="s">
        <v>331</v>
      </c>
      <c r="AU208" s="188" t="s">
        <v>79</v>
      </c>
      <c r="AY208" s="22" t="s">
        <v>328</v>
      </c>
      <c r="BE208" s="189">
        <f>IF(N208="základní",J208,0)</f>
        <v>0</v>
      </c>
      <c r="BF208" s="189">
        <f>IF(N208="snížená",J208,0)</f>
        <v>0</v>
      </c>
      <c r="BG208" s="189">
        <f>IF(N208="zákl. přenesená",J208,0)</f>
        <v>0</v>
      </c>
      <c r="BH208" s="189">
        <f>IF(N208="sníž. přenesená",J208,0)</f>
        <v>0</v>
      </c>
      <c r="BI208" s="189">
        <f>IF(N208="nulová",J208,0)</f>
        <v>0</v>
      </c>
      <c r="BJ208" s="22" t="s">
        <v>76</v>
      </c>
      <c r="BK208" s="189">
        <f>ROUND(I208*H208,2)</f>
        <v>0</v>
      </c>
      <c r="BL208" s="22" t="s">
        <v>113</v>
      </c>
      <c r="BM208" s="188" t="s">
        <v>9755</v>
      </c>
    </row>
    <row r="209" s="2" customFormat="1">
      <c r="A209" s="41"/>
      <c r="B209" s="42"/>
      <c r="C209" s="41"/>
      <c r="D209" s="190" t="s">
        <v>338</v>
      </c>
      <c r="E209" s="41"/>
      <c r="F209" s="191" t="s">
        <v>9756</v>
      </c>
      <c r="G209" s="41"/>
      <c r="H209" s="41"/>
      <c r="I209" s="192"/>
      <c r="J209" s="41"/>
      <c r="K209" s="41"/>
      <c r="L209" s="42"/>
      <c r="M209" s="193"/>
      <c r="N209" s="194"/>
      <c r="O209" s="75"/>
      <c r="P209" s="75"/>
      <c r="Q209" s="75"/>
      <c r="R209" s="75"/>
      <c r="S209" s="75"/>
      <c r="T209" s="76"/>
      <c r="U209" s="41"/>
      <c r="V209" s="41"/>
      <c r="W209" s="41"/>
      <c r="X209" s="41"/>
      <c r="Y209" s="41"/>
      <c r="Z209" s="41"/>
      <c r="AA209" s="41"/>
      <c r="AB209" s="41"/>
      <c r="AC209" s="41"/>
      <c r="AD209" s="41"/>
      <c r="AE209" s="41"/>
      <c r="AT209" s="22" t="s">
        <v>338</v>
      </c>
      <c r="AU209" s="22" t="s">
        <v>79</v>
      </c>
    </row>
    <row r="210" s="13" customFormat="1">
      <c r="A210" s="13"/>
      <c r="B210" s="201"/>
      <c r="C210" s="13"/>
      <c r="D210" s="195" t="s">
        <v>442</v>
      </c>
      <c r="E210" s="202" t="s">
        <v>3</v>
      </c>
      <c r="F210" s="203" t="s">
        <v>9757</v>
      </c>
      <c r="G210" s="13"/>
      <c r="H210" s="204">
        <v>430.255</v>
      </c>
      <c r="I210" s="205"/>
      <c r="J210" s="13"/>
      <c r="K210" s="13"/>
      <c r="L210" s="201"/>
      <c r="M210" s="206"/>
      <c r="N210" s="207"/>
      <c r="O210" s="207"/>
      <c r="P210" s="207"/>
      <c r="Q210" s="207"/>
      <c r="R210" s="207"/>
      <c r="S210" s="207"/>
      <c r="T210" s="208"/>
      <c r="U210" s="13"/>
      <c r="V210" s="13"/>
      <c r="W210" s="13"/>
      <c r="X210" s="13"/>
      <c r="Y210" s="13"/>
      <c r="Z210" s="13"/>
      <c r="AA210" s="13"/>
      <c r="AB210" s="13"/>
      <c r="AC210" s="13"/>
      <c r="AD210" s="13"/>
      <c r="AE210" s="13"/>
      <c r="AT210" s="202" t="s">
        <v>442</v>
      </c>
      <c r="AU210" s="202" t="s">
        <v>79</v>
      </c>
      <c r="AV210" s="13" t="s">
        <v>79</v>
      </c>
      <c r="AW210" s="13" t="s">
        <v>31</v>
      </c>
      <c r="AX210" s="13" t="s">
        <v>69</v>
      </c>
      <c r="AY210" s="202" t="s">
        <v>328</v>
      </c>
    </row>
    <row r="211" s="13" customFormat="1">
      <c r="A211" s="13"/>
      <c r="B211" s="201"/>
      <c r="C211" s="13"/>
      <c r="D211" s="195" t="s">
        <v>442</v>
      </c>
      <c r="E211" s="202" t="s">
        <v>3</v>
      </c>
      <c r="F211" s="203" t="s">
        <v>9758</v>
      </c>
      <c r="G211" s="13"/>
      <c r="H211" s="204">
        <v>4302.5500000000002</v>
      </c>
      <c r="I211" s="205"/>
      <c r="J211" s="13"/>
      <c r="K211" s="13"/>
      <c r="L211" s="201"/>
      <c r="M211" s="206"/>
      <c r="N211" s="207"/>
      <c r="O211" s="207"/>
      <c r="P211" s="207"/>
      <c r="Q211" s="207"/>
      <c r="R211" s="207"/>
      <c r="S211" s="207"/>
      <c r="T211" s="208"/>
      <c r="U211" s="13"/>
      <c r="V211" s="13"/>
      <c r="W211" s="13"/>
      <c r="X211" s="13"/>
      <c r="Y211" s="13"/>
      <c r="Z211" s="13"/>
      <c r="AA211" s="13"/>
      <c r="AB211" s="13"/>
      <c r="AC211" s="13"/>
      <c r="AD211" s="13"/>
      <c r="AE211" s="13"/>
      <c r="AT211" s="202" t="s">
        <v>442</v>
      </c>
      <c r="AU211" s="202" t="s">
        <v>79</v>
      </c>
      <c r="AV211" s="13" t="s">
        <v>79</v>
      </c>
      <c r="AW211" s="13" t="s">
        <v>31</v>
      </c>
      <c r="AX211" s="13" t="s">
        <v>76</v>
      </c>
      <c r="AY211" s="202" t="s">
        <v>328</v>
      </c>
    </row>
    <row r="212" s="2" customFormat="1" ht="24.15" customHeight="1">
      <c r="A212" s="41"/>
      <c r="B212" s="176"/>
      <c r="C212" s="177" t="s">
        <v>649</v>
      </c>
      <c r="D212" s="177" t="s">
        <v>331</v>
      </c>
      <c r="E212" s="178" t="s">
        <v>8823</v>
      </c>
      <c r="F212" s="179" t="s">
        <v>8824</v>
      </c>
      <c r="G212" s="180" t="s">
        <v>585</v>
      </c>
      <c r="H212" s="181">
        <v>430.255</v>
      </c>
      <c r="I212" s="182"/>
      <c r="J212" s="183">
        <f>ROUND(I212*H212,2)</f>
        <v>0</v>
      </c>
      <c r="K212" s="179" t="s">
        <v>335</v>
      </c>
      <c r="L212" s="42"/>
      <c r="M212" s="184" t="s">
        <v>3</v>
      </c>
      <c r="N212" s="185" t="s">
        <v>40</v>
      </c>
      <c r="O212" s="75"/>
      <c r="P212" s="186">
        <f>O212*H212</f>
        <v>0</v>
      </c>
      <c r="Q212" s="186">
        <v>0</v>
      </c>
      <c r="R212" s="186">
        <f>Q212*H212</f>
        <v>0</v>
      </c>
      <c r="S212" s="186">
        <v>0</v>
      </c>
      <c r="T212" s="187">
        <f>S212*H212</f>
        <v>0</v>
      </c>
      <c r="U212" s="41"/>
      <c r="V212" s="41"/>
      <c r="W212" s="41"/>
      <c r="X212" s="41"/>
      <c r="Y212" s="41"/>
      <c r="Z212" s="41"/>
      <c r="AA212" s="41"/>
      <c r="AB212" s="41"/>
      <c r="AC212" s="41"/>
      <c r="AD212" s="41"/>
      <c r="AE212" s="41"/>
      <c r="AR212" s="188" t="s">
        <v>113</v>
      </c>
      <c r="AT212" s="188" t="s">
        <v>331</v>
      </c>
      <c r="AU212" s="188" t="s">
        <v>79</v>
      </c>
      <c r="AY212" s="22" t="s">
        <v>328</v>
      </c>
      <c r="BE212" s="189">
        <f>IF(N212="základní",J212,0)</f>
        <v>0</v>
      </c>
      <c r="BF212" s="189">
        <f>IF(N212="snížená",J212,0)</f>
        <v>0</v>
      </c>
      <c r="BG212" s="189">
        <f>IF(N212="zákl. přenesená",J212,0)</f>
        <v>0</v>
      </c>
      <c r="BH212" s="189">
        <f>IF(N212="sníž. přenesená",J212,0)</f>
        <v>0</v>
      </c>
      <c r="BI212" s="189">
        <f>IF(N212="nulová",J212,0)</f>
        <v>0</v>
      </c>
      <c r="BJ212" s="22" t="s">
        <v>76</v>
      </c>
      <c r="BK212" s="189">
        <f>ROUND(I212*H212,2)</f>
        <v>0</v>
      </c>
      <c r="BL212" s="22" t="s">
        <v>113</v>
      </c>
      <c r="BM212" s="188" t="s">
        <v>9759</v>
      </c>
    </row>
    <row r="213" s="2" customFormat="1">
      <c r="A213" s="41"/>
      <c r="B213" s="42"/>
      <c r="C213" s="41"/>
      <c r="D213" s="190" t="s">
        <v>338</v>
      </c>
      <c r="E213" s="41"/>
      <c r="F213" s="191" t="s">
        <v>8826</v>
      </c>
      <c r="G213" s="41"/>
      <c r="H213" s="41"/>
      <c r="I213" s="192"/>
      <c r="J213" s="41"/>
      <c r="K213" s="41"/>
      <c r="L213" s="42"/>
      <c r="M213" s="193"/>
      <c r="N213" s="194"/>
      <c r="O213" s="75"/>
      <c r="P213" s="75"/>
      <c r="Q213" s="75"/>
      <c r="R213" s="75"/>
      <c r="S213" s="75"/>
      <c r="T213" s="76"/>
      <c r="U213" s="41"/>
      <c r="V213" s="41"/>
      <c r="W213" s="41"/>
      <c r="X213" s="41"/>
      <c r="Y213" s="41"/>
      <c r="Z213" s="41"/>
      <c r="AA213" s="41"/>
      <c r="AB213" s="41"/>
      <c r="AC213" s="41"/>
      <c r="AD213" s="41"/>
      <c r="AE213" s="41"/>
      <c r="AT213" s="22" t="s">
        <v>338</v>
      </c>
      <c r="AU213" s="22" t="s">
        <v>79</v>
      </c>
    </row>
    <row r="214" s="2" customFormat="1" ht="33" customHeight="1">
      <c r="A214" s="41"/>
      <c r="B214" s="176"/>
      <c r="C214" s="177" t="s">
        <v>654</v>
      </c>
      <c r="D214" s="177" t="s">
        <v>331</v>
      </c>
      <c r="E214" s="178" t="s">
        <v>8827</v>
      </c>
      <c r="F214" s="179" t="s">
        <v>8828</v>
      </c>
      <c r="G214" s="180" t="s">
        <v>585</v>
      </c>
      <c r="H214" s="181">
        <v>19.059999999999999</v>
      </c>
      <c r="I214" s="182"/>
      <c r="J214" s="183">
        <f>ROUND(I214*H214,2)</f>
        <v>0</v>
      </c>
      <c r="K214" s="179" t="s">
        <v>335</v>
      </c>
      <c r="L214" s="42"/>
      <c r="M214" s="184" t="s">
        <v>3</v>
      </c>
      <c r="N214" s="185" t="s">
        <v>40</v>
      </c>
      <c r="O214" s="75"/>
      <c r="P214" s="186">
        <f>O214*H214</f>
        <v>0</v>
      </c>
      <c r="Q214" s="186">
        <v>0</v>
      </c>
      <c r="R214" s="186">
        <f>Q214*H214</f>
        <v>0</v>
      </c>
      <c r="S214" s="186">
        <v>0</v>
      </c>
      <c r="T214" s="187">
        <f>S214*H214</f>
        <v>0</v>
      </c>
      <c r="U214" s="41"/>
      <c r="V214" s="41"/>
      <c r="W214" s="41"/>
      <c r="X214" s="41"/>
      <c r="Y214" s="41"/>
      <c r="Z214" s="41"/>
      <c r="AA214" s="41"/>
      <c r="AB214" s="41"/>
      <c r="AC214" s="41"/>
      <c r="AD214" s="41"/>
      <c r="AE214" s="41"/>
      <c r="AR214" s="188" t="s">
        <v>113</v>
      </c>
      <c r="AT214" s="188" t="s">
        <v>331</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9760</v>
      </c>
    </row>
    <row r="215" s="2" customFormat="1">
      <c r="A215" s="41"/>
      <c r="B215" s="42"/>
      <c r="C215" s="41"/>
      <c r="D215" s="190" t="s">
        <v>338</v>
      </c>
      <c r="E215" s="41"/>
      <c r="F215" s="191" t="s">
        <v>8830</v>
      </c>
      <c r="G215" s="41"/>
      <c r="H215" s="41"/>
      <c r="I215" s="192"/>
      <c r="J215" s="41"/>
      <c r="K215" s="41"/>
      <c r="L215" s="42"/>
      <c r="M215" s="193"/>
      <c r="N215" s="194"/>
      <c r="O215" s="75"/>
      <c r="P215" s="75"/>
      <c r="Q215" s="75"/>
      <c r="R215" s="75"/>
      <c r="S215" s="75"/>
      <c r="T215" s="76"/>
      <c r="U215" s="41"/>
      <c r="V215" s="41"/>
      <c r="W215" s="41"/>
      <c r="X215" s="41"/>
      <c r="Y215" s="41"/>
      <c r="Z215" s="41"/>
      <c r="AA215" s="41"/>
      <c r="AB215" s="41"/>
      <c r="AC215" s="41"/>
      <c r="AD215" s="41"/>
      <c r="AE215" s="41"/>
      <c r="AT215" s="22" t="s">
        <v>338</v>
      </c>
      <c r="AU215" s="22" t="s">
        <v>79</v>
      </c>
    </row>
    <row r="216" s="13" customFormat="1">
      <c r="A216" s="13"/>
      <c r="B216" s="201"/>
      <c r="C216" s="13"/>
      <c r="D216" s="195" t="s">
        <v>442</v>
      </c>
      <c r="E216" s="202" t="s">
        <v>3</v>
      </c>
      <c r="F216" s="203" t="s">
        <v>9761</v>
      </c>
      <c r="G216" s="13"/>
      <c r="H216" s="204">
        <v>6.6529999999999996</v>
      </c>
      <c r="I216" s="205"/>
      <c r="J216" s="13"/>
      <c r="K216" s="13"/>
      <c r="L216" s="201"/>
      <c r="M216" s="206"/>
      <c r="N216" s="207"/>
      <c r="O216" s="207"/>
      <c r="P216" s="207"/>
      <c r="Q216" s="207"/>
      <c r="R216" s="207"/>
      <c r="S216" s="207"/>
      <c r="T216" s="208"/>
      <c r="U216" s="13"/>
      <c r="V216" s="13"/>
      <c r="W216" s="13"/>
      <c r="X216" s="13"/>
      <c r="Y216" s="13"/>
      <c r="Z216" s="13"/>
      <c r="AA216" s="13"/>
      <c r="AB216" s="13"/>
      <c r="AC216" s="13"/>
      <c r="AD216" s="13"/>
      <c r="AE216" s="13"/>
      <c r="AT216" s="202" t="s">
        <v>442</v>
      </c>
      <c r="AU216" s="202" t="s">
        <v>79</v>
      </c>
      <c r="AV216" s="13" t="s">
        <v>79</v>
      </c>
      <c r="AW216" s="13" t="s">
        <v>31</v>
      </c>
      <c r="AX216" s="13" t="s">
        <v>69</v>
      </c>
      <c r="AY216" s="202" t="s">
        <v>328</v>
      </c>
    </row>
    <row r="217" s="13" customFormat="1">
      <c r="A217" s="13"/>
      <c r="B217" s="201"/>
      <c r="C217" s="13"/>
      <c r="D217" s="195" t="s">
        <v>442</v>
      </c>
      <c r="E217" s="202" t="s">
        <v>3</v>
      </c>
      <c r="F217" s="203" t="s">
        <v>9762</v>
      </c>
      <c r="G217" s="13"/>
      <c r="H217" s="204">
        <v>12.407</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79</v>
      </c>
      <c r="AV217" s="13" t="s">
        <v>79</v>
      </c>
      <c r="AW217" s="13" t="s">
        <v>31</v>
      </c>
      <c r="AX217" s="13" t="s">
        <v>69</v>
      </c>
      <c r="AY217" s="202" t="s">
        <v>328</v>
      </c>
    </row>
    <row r="218" s="14" customFormat="1">
      <c r="A218" s="14"/>
      <c r="B218" s="209"/>
      <c r="C218" s="14"/>
      <c r="D218" s="195" t="s">
        <v>442</v>
      </c>
      <c r="E218" s="210" t="s">
        <v>3</v>
      </c>
      <c r="F218" s="211" t="s">
        <v>452</v>
      </c>
      <c r="G218" s="14"/>
      <c r="H218" s="212">
        <v>19.059999999999999</v>
      </c>
      <c r="I218" s="213"/>
      <c r="J218" s="14"/>
      <c r="K218" s="14"/>
      <c r="L218" s="209"/>
      <c r="M218" s="214"/>
      <c r="N218" s="215"/>
      <c r="O218" s="215"/>
      <c r="P218" s="215"/>
      <c r="Q218" s="215"/>
      <c r="R218" s="215"/>
      <c r="S218" s="215"/>
      <c r="T218" s="216"/>
      <c r="U218" s="14"/>
      <c r="V218" s="14"/>
      <c r="W218" s="14"/>
      <c r="X218" s="14"/>
      <c r="Y218" s="14"/>
      <c r="Z218" s="14"/>
      <c r="AA218" s="14"/>
      <c r="AB218" s="14"/>
      <c r="AC218" s="14"/>
      <c r="AD218" s="14"/>
      <c r="AE218" s="14"/>
      <c r="AT218" s="210" t="s">
        <v>442</v>
      </c>
      <c r="AU218" s="210" t="s">
        <v>79</v>
      </c>
      <c r="AV218" s="14" t="s">
        <v>113</v>
      </c>
      <c r="AW218" s="14" t="s">
        <v>31</v>
      </c>
      <c r="AX218" s="14" t="s">
        <v>76</v>
      </c>
      <c r="AY218" s="210" t="s">
        <v>328</v>
      </c>
    </row>
    <row r="219" s="2" customFormat="1" ht="24.15" customHeight="1">
      <c r="A219" s="41"/>
      <c r="B219" s="176"/>
      <c r="C219" s="177" t="s">
        <v>661</v>
      </c>
      <c r="D219" s="177" t="s">
        <v>331</v>
      </c>
      <c r="E219" s="178" t="s">
        <v>9763</v>
      </c>
      <c r="F219" s="179" t="s">
        <v>9764</v>
      </c>
      <c r="G219" s="180" t="s">
        <v>585</v>
      </c>
      <c r="H219" s="181">
        <v>148.892</v>
      </c>
      <c r="I219" s="182"/>
      <c r="J219" s="183">
        <f>ROUND(I219*H219,2)</f>
        <v>0</v>
      </c>
      <c r="K219" s="179" t="s">
        <v>335</v>
      </c>
      <c r="L219" s="42"/>
      <c r="M219" s="184" t="s">
        <v>3</v>
      </c>
      <c r="N219" s="185" t="s">
        <v>40</v>
      </c>
      <c r="O219" s="75"/>
      <c r="P219" s="186">
        <f>O219*H219</f>
        <v>0</v>
      </c>
      <c r="Q219" s="186">
        <v>0</v>
      </c>
      <c r="R219" s="186">
        <f>Q219*H219</f>
        <v>0</v>
      </c>
      <c r="S219" s="186">
        <v>0</v>
      </c>
      <c r="T219" s="187">
        <f>S219*H219</f>
        <v>0</v>
      </c>
      <c r="U219" s="41"/>
      <c r="V219" s="41"/>
      <c r="W219" s="41"/>
      <c r="X219" s="41"/>
      <c r="Y219" s="41"/>
      <c r="Z219" s="41"/>
      <c r="AA219" s="41"/>
      <c r="AB219" s="41"/>
      <c r="AC219" s="41"/>
      <c r="AD219" s="41"/>
      <c r="AE219" s="41"/>
      <c r="AR219" s="188" t="s">
        <v>113</v>
      </c>
      <c r="AT219" s="188" t="s">
        <v>331</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9765</v>
      </c>
    </row>
    <row r="220" s="2" customFormat="1">
      <c r="A220" s="41"/>
      <c r="B220" s="42"/>
      <c r="C220" s="41"/>
      <c r="D220" s="190" t="s">
        <v>338</v>
      </c>
      <c r="E220" s="41"/>
      <c r="F220" s="191" t="s">
        <v>9766</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79</v>
      </c>
    </row>
    <row r="221" s="13" customFormat="1">
      <c r="A221" s="13"/>
      <c r="B221" s="201"/>
      <c r="C221" s="13"/>
      <c r="D221" s="195" t="s">
        <v>442</v>
      </c>
      <c r="E221" s="202" t="s">
        <v>3</v>
      </c>
      <c r="F221" s="203" t="s">
        <v>9767</v>
      </c>
      <c r="G221" s="13"/>
      <c r="H221" s="204">
        <v>148.892</v>
      </c>
      <c r="I221" s="205"/>
      <c r="J221" s="13"/>
      <c r="K221" s="13"/>
      <c r="L221" s="201"/>
      <c r="M221" s="206"/>
      <c r="N221" s="207"/>
      <c r="O221" s="207"/>
      <c r="P221" s="207"/>
      <c r="Q221" s="207"/>
      <c r="R221" s="207"/>
      <c r="S221" s="207"/>
      <c r="T221" s="208"/>
      <c r="U221" s="13"/>
      <c r="V221" s="13"/>
      <c r="W221" s="13"/>
      <c r="X221" s="13"/>
      <c r="Y221" s="13"/>
      <c r="Z221" s="13"/>
      <c r="AA221" s="13"/>
      <c r="AB221" s="13"/>
      <c r="AC221" s="13"/>
      <c r="AD221" s="13"/>
      <c r="AE221" s="13"/>
      <c r="AT221" s="202" t="s">
        <v>442</v>
      </c>
      <c r="AU221" s="202" t="s">
        <v>79</v>
      </c>
      <c r="AV221" s="13" t="s">
        <v>79</v>
      </c>
      <c r="AW221" s="13" t="s">
        <v>31</v>
      </c>
      <c r="AX221" s="13" t="s">
        <v>76</v>
      </c>
      <c r="AY221" s="202" t="s">
        <v>328</v>
      </c>
    </row>
    <row r="222" s="2" customFormat="1" ht="33" customHeight="1">
      <c r="A222" s="41"/>
      <c r="B222" s="176"/>
      <c r="C222" s="177" t="s">
        <v>666</v>
      </c>
      <c r="D222" s="177" t="s">
        <v>331</v>
      </c>
      <c r="E222" s="178" t="s">
        <v>945</v>
      </c>
      <c r="F222" s="179" t="s">
        <v>946</v>
      </c>
      <c r="G222" s="180" t="s">
        <v>585</v>
      </c>
      <c r="H222" s="181">
        <v>265.30200000000002</v>
      </c>
      <c r="I222" s="182"/>
      <c r="J222" s="183">
        <f>ROUND(I222*H222,2)</f>
        <v>0</v>
      </c>
      <c r="K222" s="179" t="s">
        <v>335</v>
      </c>
      <c r="L222" s="42"/>
      <c r="M222" s="184" t="s">
        <v>3</v>
      </c>
      <c r="N222" s="185" t="s">
        <v>40</v>
      </c>
      <c r="O222" s="75"/>
      <c r="P222" s="186">
        <f>O222*H222</f>
        <v>0</v>
      </c>
      <c r="Q222" s="186">
        <v>0</v>
      </c>
      <c r="R222" s="186">
        <f>Q222*H222</f>
        <v>0</v>
      </c>
      <c r="S222" s="186">
        <v>0</v>
      </c>
      <c r="T222" s="187">
        <f>S222*H222</f>
        <v>0</v>
      </c>
      <c r="U222" s="41"/>
      <c r="V222" s="41"/>
      <c r="W222" s="41"/>
      <c r="X222" s="41"/>
      <c r="Y222" s="41"/>
      <c r="Z222" s="41"/>
      <c r="AA222" s="41"/>
      <c r="AB222" s="41"/>
      <c r="AC222" s="41"/>
      <c r="AD222" s="41"/>
      <c r="AE222" s="41"/>
      <c r="AR222" s="188" t="s">
        <v>113</v>
      </c>
      <c r="AT222" s="188" t="s">
        <v>331</v>
      </c>
      <c r="AU222" s="188" t="s">
        <v>79</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9768</v>
      </c>
    </row>
    <row r="223" s="2" customFormat="1">
      <c r="A223" s="41"/>
      <c r="B223" s="42"/>
      <c r="C223" s="41"/>
      <c r="D223" s="190" t="s">
        <v>338</v>
      </c>
      <c r="E223" s="41"/>
      <c r="F223" s="191" t="s">
        <v>9769</v>
      </c>
      <c r="G223" s="41"/>
      <c r="H223" s="41"/>
      <c r="I223" s="192"/>
      <c r="J223" s="41"/>
      <c r="K223" s="41"/>
      <c r="L223" s="42"/>
      <c r="M223" s="193"/>
      <c r="N223" s="194"/>
      <c r="O223" s="75"/>
      <c r="P223" s="75"/>
      <c r="Q223" s="75"/>
      <c r="R223" s="75"/>
      <c r="S223" s="75"/>
      <c r="T223" s="76"/>
      <c r="U223" s="41"/>
      <c r="V223" s="41"/>
      <c r="W223" s="41"/>
      <c r="X223" s="41"/>
      <c r="Y223" s="41"/>
      <c r="Z223" s="41"/>
      <c r="AA223" s="41"/>
      <c r="AB223" s="41"/>
      <c r="AC223" s="41"/>
      <c r="AD223" s="41"/>
      <c r="AE223" s="41"/>
      <c r="AT223" s="22" t="s">
        <v>338</v>
      </c>
      <c r="AU223" s="22" t="s">
        <v>79</v>
      </c>
    </row>
    <row r="224" s="15" customFormat="1">
      <c r="A224" s="15"/>
      <c r="B224" s="217"/>
      <c r="C224" s="15"/>
      <c r="D224" s="195" t="s">
        <v>442</v>
      </c>
      <c r="E224" s="218" t="s">
        <v>3</v>
      </c>
      <c r="F224" s="219" t="s">
        <v>458</v>
      </c>
      <c r="G224" s="15"/>
      <c r="H224" s="218" t="s">
        <v>3</v>
      </c>
      <c r="I224" s="220"/>
      <c r="J224" s="15"/>
      <c r="K224" s="15"/>
      <c r="L224" s="217"/>
      <c r="M224" s="221"/>
      <c r="N224" s="222"/>
      <c r="O224" s="222"/>
      <c r="P224" s="222"/>
      <c r="Q224" s="222"/>
      <c r="R224" s="222"/>
      <c r="S224" s="222"/>
      <c r="T224" s="223"/>
      <c r="U224" s="15"/>
      <c r="V224" s="15"/>
      <c r="W224" s="15"/>
      <c r="X224" s="15"/>
      <c r="Y224" s="15"/>
      <c r="Z224" s="15"/>
      <c r="AA224" s="15"/>
      <c r="AB224" s="15"/>
      <c r="AC224" s="15"/>
      <c r="AD224" s="15"/>
      <c r="AE224" s="15"/>
      <c r="AT224" s="218" t="s">
        <v>442</v>
      </c>
      <c r="AU224" s="218" t="s">
        <v>79</v>
      </c>
      <c r="AV224" s="15" t="s">
        <v>76</v>
      </c>
      <c r="AW224" s="15" t="s">
        <v>31</v>
      </c>
      <c r="AX224" s="15" t="s">
        <v>69</v>
      </c>
      <c r="AY224" s="218" t="s">
        <v>328</v>
      </c>
    </row>
    <row r="225" s="13" customFormat="1">
      <c r="A225" s="13"/>
      <c r="B225" s="201"/>
      <c r="C225" s="13"/>
      <c r="D225" s="195" t="s">
        <v>442</v>
      </c>
      <c r="E225" s="202" t="s">
        <v>3</v>
      </c>
      <c r="F225" s="203" t="s">
        <v>9770</v>
      </c>
      <c r="G225" s="13"/>
      <c r="H225" s="204">
        <v>265.30200000000002</v>
      </c>
      <c r="I225" s="205"/>
      <c r="J225" s="13"/>
      <c r="K225" s="13"/>
      <c r="L225" s="201"/>
      <c r="M225" s="206"/>
      <c r="N225" s="207"/>
      <c r="O225" s="207"/>
      <c r="P225" s="207"/>
      <c r="Q225" s="207"/>
      <c r="R225" s="207"/>
      <c r="S225" s="207"/>
      <c r="T225" s="208"/>
      <c r="U225" s="13"/>
      <c r="V225" s="13"/>
      <c r="W225" s="13"/>
      <c r="X225" s="13"/>
      <c r="Y225" s="13"/>
      <c r="Z225" s="13"/>
      <c r="AA225" s="13"/>
      <c r="AB225" s="13"/>
      <c r="AC225" s="13"/>
      <c r="AD225" s="13"/>
      <c r="AE225" s="13"/>
      <c r="AT225" s="202" t="s">
        <v>442</v>
      </c>
      <c r="AU225" s="202" t="s">
        <v>79</v>
      </c>
      <c r="AV225" s="13" t="s">
        <v>79</v>
      </c>
      <c r="AW225" s="13" t="s">
        <v>31</v>
      </c>
      <c r="AX225" s="13" t="s">
        <v>76</v>
      </c>
      <c r="AY225" s="202" t="s">
        <v>328</v>
      </c>
    </row>
    <row r="226" s="12" customFormat="1" ht="25.92" customHeight="1">
      <c r="A226" s="12"/>
      <c r="B226" s="163"/>
      <c r="C226" s="12"/>
      <c r="D226" s="164" t="s">
        <v>68</v>
      </c>
      <c r="E226" s="165" t="s">
        <v>120</v>
      </c>
      <c r="F226" s="165" t="s">
        <v>327</v>
      </c>
      <c r="G226" s="12"/>
      <c r="H226" s="12"/>
      <c r="I226" s="166"/>
      <c r="J226" s="167">
        <f>BK226</f>
        <v>0</v>
      </c>
      <c r="K226" s="12"/>
      <c r="L226" s="163"/>
      <c r="M226" s="168"/>
      <c r="N226" s="169"/>
      <c r="O226" s="169"/>
      <c r="P226" s="170">
        <f>P227</f>
        <v>0</v>
      </c>
      <c r="Q226" s="169"/>
      <c r="R226" s="170">
        <f>R227</f>
        <v>0</v>
      </c>
      <c r="S226" s="169"/>
      <c r="T226" s="171">
        <f>T227</f>
        <v>0</v>
      </c>
      <c r="U226" s="12"/>
      <c r="V226" s="12"/>
      <c r="W226" s="12"/>
      <c r="X226" s="12"/>
      <c r="Y226" s="12"/>
      <c r="Z226" s="12"/>
      <c r="AA226" s="12"/>
      <c r="AB226" s="12"/>
      <c r="AC226" s="12"/>
      <c r="AD226" s="12"/>
      <c r="AE226" s="12"/>
      <c r="AR226" s="164" t="s">
        <v>138</v>
      </c>
      <c r="AT226" s="172" t="s">
        <v>68</v>
      </c>
      <c r="AU226" s="172" t="s">
        <v>69</v>
      </c>
      <c r="AY226" s="164" t="s">
        <v>328</v>
      </c>
      <c r="BK226" s="173">
        <f>BK227</f>
        <v>0</v>
      </c>
    </row>
    <row r="227" s="12" customFormat="1" ht="22.8" customHeight="1">
      <c r="A227" s="12"/>
      <c r="B227" s="163"/>
      <c r="C227" s="12"/>
      <c r="D227" s="164" t="s">
        <v>68</v>
      </c>
      <c r="E227" s="174" t="s">
        <v>363</v>
      </c>
      <c r="F227" s="174" t="s">
        <v>364</v>
      </c>
      <c r="G227" s="12"/>
      <c r="H227" s="12"/>
      <c r="I227" s="166"/>
      <c r="J227" s="175">
        <f>BK227</f>
        <v>0</v>
      </c>
      <c r="K227" s="12"/>
      <c r="L227" s="163"/>
      <c r="M227" s="168"/>
      <c r="N227" s="169"/>
      <c r="O227" s="169"/>
      <c r="P227" s="170">
        <f>SUM(P228:P230)</f>
        <v>0</v>
      </c>
      <c r="Q227" s="169"/>
      <c r="R227" s="170">
        <f>SUM(R228:R230)</f>
        <v>0</v>
      </c>
      <c r="S227" s="169"/>
      <c r="T227" s="171">
        <f>SUM(T228:T230)</f>
        <v>0</v>
      </c>
      <c r="U227" s="12"/>
      <c r="V227" s="12"/>
      <c r="W227" s="12"/>
      <c r="X227" s="12"/>
      <c r="Y227" s="12"/>
      <c r="Z227" s="12"/>
      <c r="AA227" s="12"/>
      <c r="AB227" s="12"/>
      <c r="AC227" s="12"/>
      <c r="AD227" s="12"/>
      <c r="AE227" s="12"/>
      <c r="AR227" s="164" t="s">
        <v>138</v>
      </c>
      <c r="AT227" s="172" t="s">
        <v>68</v>
      </c>
      <c r="AU227" s="172" t="s">
        <v>76</v>
      </c>
      <c r="AY227" s="164" t="s">
        <v>328</v>
      </c>
      <c r="BK227" s="173">
        <f>SUM(BK228:BK230)</f>
        <v>0</v>
      </c>
    </row>
    <row r="228" s="2" customFormat="1" ht="16.5" customHeight="1">
      <c r="A228" s="41"/>
      <c r="B228" s="176"/>
      <c r="C228" s="177" t="s">
        <v>671</v>
      </c>
      <c r="D228" s="177" t="s">
        <v>331</v>
      </c>
      <c r="E228" s="178" t="s">
        <v>8843</v>
      </c>
      <c r="F228" s="179" t="s">
        <v>8844</v>
      </c>
      <c r="G228" s="180" t="s">
        <v>8845</v>
      </c>
      <c r="H228" s="181">
        <v>6</v>
      </c>
      <c r="I228" s="182"/>
      <c r="J228" s="183">
        <f>ROUND(I228*H228,2)</f>
        <v>0</v>
      </c>
      <c r="K228" s="179" t="s">
        <v>335</v>
      </c>
      <c r="L228" s="42"/>
      <c r="M228" s="184" t="s">
        <v>3</v>
      </c>
      <c r="N228" s="185" t="s">
        <v>40</v>
      </c>
      <c r="O228" s="75"/>
      <c r="P228" s="186">
        <f>O228*H228</f>
        <v>0</v>
      </c>
      <c r="Q228" s="186">
        <v>0</v>
      </c>
      <c r="R228" s="186">
        <f>Q228*H228</f>
        <v>0</v>
      </c>
      <c r="S228" s="186">
        <v>0</v>
      </c>
      <c r="T228" s="187">
        <f>S228*H228</f>
        <v>0</v>
      </c>
      <c r="U228" s="41"/>
      <c r="V228" s="41"/>
      <c r="W228" s="41"/>
      <c r="X228" s="41"/>
      <c r="Y228" s="41"/>
      <c r="Z228" s="41"/>
      <c r="AA228" s="41"/>
      <c r="AB228" s="41"/>
      <c r="AC228" s="41"/>
      <c r="AD228" s="41"/>
      <c r="AE228" s="41"/>
      <c r="AR228" s="188" t="s">
        <v>336</v>
      </c>
      <c r="AT228" s="188" t="s">
        <v>331</v>
      </c>
      <c r="AU228" s="188" t="s">
        <v>79</v>
      </c>
      <c r="AY228" s="22" t="s">
        <v>328</v>
      </c>
      <c r="BE228" s="189">
        <f>IF(N228="základní",J228,0)</f>
        <v>0</v>
      </c>
      <c r="BF228" s="189">
        <f>IF(N228="snížená",J228,0)</f>
        <v>0</v>
      </c>
      <c r="BG228" s="189">
        <f>IF(N228="zákl. přenesená",J228,0)</f>
        <v>0</v>
      </c>
      <c r="BH228" s="189">
        <f>IF(N228="sníž. přenesená",J228,0)</f>
        <v>0</v>
      </c>
      <c r="BI228" s="189">
        <f>IF(N228="nulová",J228,0)</f>
        <v>0</v>
      </c>
      <c r="BJ228" s="22" t="s">
        <v>76</v>
      </c>
      <c r="BK228" s="189">
        <f>ROUND(I228*H228,2)</f>
        <v>0</v>
      </c>
      <c r="BL228" s="22" t="s">
        <v>336</v>
      </c>
      <c r="BM228" s="188" t="s">
        <v>9771</v>
      </c>
    </row>
    <row r="229" s="2" customFormat="1">
      <c r="A229" s="41"/>
      <c r="B229" s="42"/>
      <c r="C229" s="41"/>
      <c r="D229" s="190" t="s">
        <v>338</v>
      </c>
      <c r="E229" s="41"/>
      <c r="F229" s="191" t="s">
        <v>8847</v>
      </c>
      <c r="G229" s="41"/>
      <c r="H229" s="41"/>
      <c r="I229" s="192"/>
      <c r="J229" s="41"/>
      <c r="K229" s="41"/>
      <c r="L229" s="42"/>
      <c r="M229" s="193"/>
      <c r="N229" s="194"/>
      <c r="O229" s="75"/>
      <c r="P229" s="75"/>
      <c r="Q229" s="75"/>
      <c r="R229" s="75"/>
      <c r="S229" s="75"/>
      <c r="T229" s="76"/>
      <c r="U229" s="41"/>
      <c r="V229" s="41"/>
      <c r="W229" s="41"/>
      <c r="X229" s="41"/>
      <c r="Y229" s="41"/>
      <c r="Z229" s="41"/>
      <c r="AA229" s="41"/>
      <c r="AB229" s="41"/>
      <c r="AC229" s="41"/>
      <c r="AD229" s="41"/>
      <c r="AE229" s="41"/>
      <c r="AT229" s="22" t="s">
        <v>338</v>
      </c>
      <c r="AU229" s="22" t="s">
        <v>79</v>
      </c>
    </row>
    <row r="230" s="13" customFormat="1">
      <c r="A230" s="13"/>
      <c r="B230" s="201"/>
      <c r="C230" s="13"/>
      <c r="D230" s="195" t="s">
        <v>442</v>
      </c>
      <c r="E230" s="202" t="s">
        <v>3</v>
      </c>
      <c r="F230" s="203" t="s">
        <v>8848</v>
      </c>
      <c r="G230" s="13"/>
      <c r="H230" s="204">
        <v>6</v>
      </c>
      <c r="I230" s="205"/>
      <c r="J230" s="13"/>
      <c r="K230" s="13"/>
      <c r="L230" s="201"/>
      <c r="M230" s="234"/>
      <c r="N230" s="235"/>
      <c r="O230" s="235"/>
      <c r="P230" s="235"/>
      <c r="Q230" s="235"/>
      <c r="R230" s="235"/>
      <c r="S230" s="235"/>
      <c r="T230" s="236"/>
      <c r="U230" s="13"/>
      <c r="V230" s="13"/>
      <c r="W230" s="13"/>
      <c r="X230" s="13"/>
      <c r="Y230" s="13"/>
      <c r="Z230" s="13"/>
      <c r="AA230" s="13"/>
      <c r="AB230" s="13"/>
      <c r="AC230" s="13"/>
      <c r="AD230" s="13"/>
      <c r="AE230" s="13"/>
      <c r="AT230" s="202" t="s">
        <v>442</v>
      </c>
      <c r="AU230" s="202" t="s">
        <v>79</v>
      </c>
      <c r="AV230" s="13" t="s">
        <v>79</v>
      </c>
      <c r="AW230" s="13" t="s">
        <v>31</v>
      </c>
      <c r="AX230" s="13" t="s">
        <v>76</v>
      </c>
      <c r="AY230" s="202" t="s">
        <v>328</v>
      </c>
    </row>
    <row r="231" s="2" customFormat="1" ht="6.96" customHeight="1">
      <c r="A231" s="41"/>
      <c r="B231" s="58"/>
      <c r="C231" s="59"/>
      <c r="D231" s="59"/>
      <c r="E231" s="59"/>
      <c r="F231" s="59"/>
      <c r="G231" s="59"/>
      <c r="H231" s="59"/>
      <c r="I231" s="59"/>
      <c r="J231" s="59"/>
      <c r="K231" s="59"/>
      <c r="L231" s="42"/>
      <c r="M231" s="41"/>
      <c r="O231" s="41"/>
      <c r="P231" s="41"/>
      <c r="Q231" s="41"/>
      <c r="R231" s="41"/>
      <c r="S231" s="41"/>
      <c r="T231" s="41"/>
      <c r="U231" s="41"/>
      <c r="V231" s="41"/>
      <c r="W231" s="41"/>
      <c r="X231" s="41"/>
      <c r="Y231" s="41"/>
      <c r="Z231" s="41"/>
      <c r="AA231" s="41"/>
      <c r="AB231" s="41"/>
      <c r="AC231" s="41"/>
      <c r="AD231" s="41"/>
      <c r="AE231" s="41"/>
    </row>
  </sheetData>
  <autoFilter ref="C97:K230"/>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2" r:id="rId1" display="https://podminky.urs.cz/item/CS_URS_2025_01/113106134"/>
    <hyperlink ref="F105" r:id="rId2" display="https://podminky.urs.cz/item/CS_URS_2025_01/113107163"/>
    <hyperlink ref="F108" r:id="rId3" display="https://podminky.urs.cz/item/CS_URS_2025_01/113107165"/>
    <hyperlink ref="F111" r:id="rId4" display="https://podminky.urs.cz/item/CS_URS_2023_01/113154124"/>
    <hyperlink ref="F115" r:id="rId5" display="https://podminky.urs.cz/item/CS_URS_2023_01/113154336"/>
    <hyperlink ref="F119" r:id="rId6" display="https://podminky.urs.cz/item/CS_URS_2025_01/113202111"/>
    <hyperlink ref="F122" r:id="rId7" display="https://podminky.urs.cz/item/CS_URS_2025_01/113204111"/>
    <hyperlink ref="F124" r:id="rId8" display="https://podminky.urs.cz/item/CS_URS_2025_01/121151103"/>
    <hyperlink ref="F126" r:id="rId9" display="https://podminky.urs.cz/item/CS_URS_2025_01/122251104"/>
    <hyperlink ref="F129" r:id="rId10" display="https://podminky.urs.cz/item/CS_URS_2025_01/171151103"/>
    <hyperlink ref="F134" r:id="rId11" display="https://podminky.urs.cz/item/CS_URS_2025_01/171251101"/>
    <hyperlink ref="F139" r:id="rId12" display="https://podminky.urs.cz/item/CS_URS_2025_01/181951112"/>
    <hyperlink ref="F145" r:id="rId13" display="https://podminky.urs.cz/item/CS_URS_2025_01/561081111"/>
    <hyperlink ref="F149" r:id="rId14" display="https://podminky.urs.cz/item/CS_URS_2025_01/576133211"/>
    <hyperlink ref="F152" r:id="rId15" display="https://podminky.urs.cz/item/CS_URS_2025_01/577165032"/>
    <hyperlink ref="F155" r:id="rId16" display="https://podminky.urs.cz/item/CS_URS_2025_01/565166102"/>
    <hyperlink ref="F158" r:id="rId17" display="https://podminky.urs.cz/item/CS_URS_2025_01/564962111"/>
    <hyperlink ref="F161" r:id="rId18" display="https://podminky.urs.cz/item/CS_URS_2025_01/573111112"/>
    <hyperlink ref="F165" r:id="rId19" display="https://podminky.urs.cz/item/CS_URS_2025_01/573211109"/>
    <hyperlink ref="F169" r:id="rId20" display="https://podminky.urs.cz/item/CS_URS_2025_01/596211112"/>
    <hyperlink ref="F180" r:id="rId21" display="https://podminky.urs.cz/item/CS_URS_2025_01/564861111"/>
    <hyperlink ref="F184" r:id="rId22" display="https://podminky.urs.cz/item/CS_URS_2025_01/916131213"/>
    <hyperlink ref="F194" r:id="rId23" display="https://podminky.urs.cz/item/CS_URS_2025_01/916231213"/>
    <hyperlink ref="F200" r:id="rId24" display="https://podminky.urs.cz/item/CS_URS_2025_01/919112212"/>
    <hyperlink ref="F202" r:id="rId25" display="https://podminky.urs.cz/item/CS_URS_2025_01/919122111"/>
    <hyperlink ref="F204" r:id="rId26" display="https://podminky.urs.cz/item/CS_URS_2025_01/919735114"/>
    <hyperlink ref="F207" r:id="rId27" display="https://podminky.urs.cz/item/CS_URS_2023_01/997221551"/>
    <hyperlink ref="F209" r:id="rId28" display="https://podminky.urs.cz/item/CS_URS_2023_01/997221559"/>
    <hyperlink ref="F213" r:id="rId29" display="https://podminky.urs.cz/item/CS_URS_2025_01/997221611"/>
    <hyperlink ref="F215" r:id="rId30" display="https://podminky.urs.cz/item/CS_URS_2025_01/997221615"/>
    <hyperlink ref="F220" r:id="rId31" display="https://podminky.urs.cz/item/CS_URS_2025_01/997221655"/>
    <hyperlink ref="F223" r:id="rId32" display="https://podminky.urs.cz/item/CS_URS_2025_01/997221665"/>
    <hyperlink ref="F229" r:id="rId33" display="https://podminky.urs.cz/item/CS_URS_2025_01/043002000"/>
  </hyperlinks>
  <pageMargins left="0.39375" right="0.39375" top="0.39375" bottom="0.39375" header="0" footer="0"/>
  <pageSetup paperSize="9" orientation="portrait" blackAndWhite="1" fitToHeight="100"/>
  <headerFooter>
    <oddFooter>&amp;CStrana &amp;P z &amp;N</oddFooter>
  </headerFooter>
  <drawing r:id="rId34"/>
</worksheet>
</file>

<file path=xl/worksheets/sheet5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295</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s="1" customFormat="1" ht="12" customHeight="1">
      <c r="B8" s="25"/>
      <c r="D8" s="35" t="s">
        <v>301</v>
      </c>
      <c r="L8" s="25"/>
    </row>
    <row r="9" s="2" customFormat="1" ht="23.25" customHeight="1">
      <c r="A9" s="41"/>
      <c r="B9" s="42"/>
      <c r="C9" s="41"/>
      <c r="D9" s="41"/>
      <c r="E9" s="127" t="s">
        <v>9772</v>
      </c>
      <c r="F9" s="41"/>
      <c r="G9" s="41"/>
      <c r="H9" s="41"/>
      <c r="I9" s="41"/>
      <c r="J9" s="41"/>
      <c r="K9" s="41"/>
      <c r="L9" s="129"/>
      <c r="S9" s="41"/>
      <c r="T9" s="41"/>
      <c r="U9" s="41"/>
      <c r="V9" s="41"/>
      <c r="W9" s="41"/>
      <c r="X9" s="41"/>
      <c r="Y9" s="41"/>
      <c r="Z9" s="41"/>
      <c r="AA9" s="41"/>
      <c r="AB9" s="41"/>
      <c r="AC9" s="41"/>
      <c r="AD9" s="41"/>
      <c r="AE9" s="41"/>
    </row>
    <row r="10" s="2" customFormat="1" ht="12" customHeight="1">
      <c r="A10" s="41"/>
      <c r="B10" s="42"/>
      <c r="C10" s="41"/>
      <c r="D10" s="35" t="s">
        <v>303</v>
      </c>
      <c r="E10" s="41"/>
      <c r="F10" s="41"/>
      <c r="G10" s="41"/>
      <c r="H10" s="41"/>
      <c r="I10" s="41"/>
      <c r="J10" s="41"/>
      <c r="K10" s="41"/>
      <c r="L10" s="129"/>
      <c r="S10" s="41"/>
      <c r="T10" s="41"/>
      <c r="U10" s="41"/>
      <c r="V10" s="41"/>
      <c r="W10" s="41"/>
      <c r="X10" s="41"/>
      <c r="Y10" s="41"/>
      <c r="Z10" s="41"/>
      <c r="AA10" s="41"/>
      <c r="AB10" s="41"/>
      <c r="AC10" s="41"/>
      <c r="AD10" s="41"/>
      <c r="AE10" s="41"/>
    </row>
    <row r="11" s="2" customFormat="1" ht="16.5" customHeight="1">
      <c r="A11" s="41"/>
      <c r="B11" s="42"/>
      <c r="C11" s="41"/>
      <c r="D11" s="41"/>
      <c r="E11" s="65" t="s">
        <v>304</v>
      </c>
      <c r="F11" s="41"/>
      <c r="G11" s="41"/>
      <c r="H11" s="41"/>
      <c r="I11" s="41"/>
      <c r="J11" s="41"/>
      <c r="K11" s="41"/>
      <c r="L11" s="129"/>
      <c r="S11" s="41"/>
      <c r="T11" s="41"/>
      <c r="U11" s="41"/>
      <c r="V11" s="41"/>
      <c r="W11" s="41"/>
      <c r="X11" s="41"/>
      <c r="Y11" s="41"/>
      <c r="Z11" s="41"/>
      <c r="AA11" s="41"/>
      <c r="AB11" s="41"/>
      <c r="AC11" s="41"/>
      <c r="AD11" s="41"/>
      <c r="AE11" s="41"/>
    </row>
    <row r="12" s="2" customFormat="1">
      <c r="A12" s="41"/>
      <c r="B12" s="42"/>
      <c r="C12" s="41"/>
      <c r="D12" s="41"/>
      <c r="E12" s="41"/>
      <c r="F12" s="41"/>
      <c r="G12" s="41"/>
      <c r="H12" s="41"/>
      <c r="I12" s="41"/>
      <c r="J12" s="41"/>
      <c r="K12" s="41"/>
      <c r="L12" s="129"/>
      <c r="S12" s="41"/>
      <c r="T12" s="41"/>
      <c r="U12" s="41"/>
      <c r="V12" s="41"/>
      <c r="W12" s="41"/>
      <c r="X12" s="41"/>
      <c r="Y12" s="41"/>
      <c r="Z12" s="41"/>
      <c r="AA12" s="41"/>
      <c r="AB12" s="41"/>
      <c r="AC12" s="41"/>
      <c r="AD12" s="41"/>
      <c r="AE12" s="41"/>
    </row>
    <row r="13" s="2" customFormat="1" ht="12" customHeight="1">
      <c r="A13" s="41"/>
      <c r="B13" s="42"/>
      <c r="C13" s="41"/>
      <c r="D13" s="35" t="s">
        <v>19</v>
      </c>
      <c r="E13" s="41"/>
      <c r="F13" s="30" t="s">
        <v>78</v>
      </c>
      <c r="G13" s="41"/>
      <c r="H13" s="41"/>
      <c r="I13" s="35" t="s">
        <v>20</v>
      </c>
      <c r="J13" s="30" t="s">
        <v>3</v>
      </c>
      <c r="K13" s="41"/>
      <c r="L13" s="129"/>
      <c r="S13" s="41"/>
      <c r="T13" s="41"/>
      <c r="U13" s="41"/>
      <c r="V13" s="41"/>
      <c r="W13" s="41"/>
      <c r="X13" s="41"/>
      <c r="Y13" s="41"/>
      <c r="Z13" s="41"/>
      <c r="AA13" s="41"/>
      <c r="AB13" s="41"/>
      <c r="AC13" s="41"/>
      <c r="AD13" s="41"/>
      <c r="AE13" s="41"/>
    </row>
    <row r="14" s="2" customFormat="1" ht="12" customHeight="1">
      <c r="A14" s="41"/>
      <c r="B14" s="42"/>
      <c r="C14" s="41"/>
      <c r="D14" s="35" t="s">
        <v>21</v>
      </c>
      <c r="E14" s="41"/>
      <c r="F14" s="30" t="s">
        <v>22</v>
      </c>
      <c r="G14" s="41"/>
      <c r="H14" s="41"/>
      <c r="I14" s="35" t="s">
        <v>23</v>
      </c>
      <c r="J14" s="67" t="str">
        <f>'Rekapitulace stavby'!AN8</f>
        <v>26. 8. 2025</v>
      </c>
      <c r="K14" s="41"/>
      <c r="L14" s="129"/>
      <c r="S14" s="41"/>
      <c r="T14" s="41"/>
      <c r="U14" s="41"/>
      <c r="V14" s="41"/>
      <c r="W14" s="41"/>
      <c r="X14" s="41"/>
      <c r="Y14" s="41"/>
      <c r="Z14" s="41"/>
      <c r="AA14" s="41"/>
      <c r="AB14" s="41"/>
      <c r="AC14" s="41"/>
      <c r="AD14" s="41"/>
      <c r="AE14" s="41"/>
    </row>
    <row r="15" s="2" customFormat="1" ht="10.8" customHeight="1">
      <c r="A15" s="41"/>
      <c r="B15" s="42"/>
      <c r="C15" s="41"/>
      <c r="D15" s="41"/>
      <c r="E15" s="41"/>
      <c r="F15" s="41"/>
      <c r="G15" s="41"/>
      <c r="H15" s="41"/>
      <c r="I15" s="41"/>
      <c r="J15" s="41"/>
      <c r="K15" s="41"/>
      <c r="L15" s="129"/>
      <c r="S15" s="41"/>
      <c r="T15" s="41"/>
      <c r="U15" s="41"/>
      <c r="V15" s="41"/>
      <c r="W15" s="41"/>
      <c r="X15" s="41"/>
      <c r="Y15" s="41"/>
      <c r="Z15" s="41"/>
      <c r="AA15" s="41"/>
      <c r="AB15" s="41"/>
      <c r="AC15" s="41"/>
      <c r="AD15" s="41"/>
      <c r="AE15" s="41"/>
    </row>
    <row r="16" s="2" customFormat="1" ht="12" customHeight="1">
      <c r="A16" s="41"/>
      <c r="B16" s="42"/>
      <c r="C16" s="41"/>
      <c r="D16" s="35" t="s">
        <v>25</v>
      </c>
      <c r="E16" s="41"/>
      <c r="F16" s="41"/>
      <c r="G16" s="41"/>
      <c r="H16" s="41"/>
      <c r="I16" s="35" t="s">
        <v>26</v>
      </c>
      <c r="J16" s="30" t="str">
        <f>IF('Rekapitulace stavby'!AN10="","",'Rekapitulace stavby'!AN10)</f>
        <v/>
      </c>
      <c r="K16" s="41"/>
      <c r="L16" s="129"/>
      <c r="S16" s="41"/>
      <c r="T16" s="41"/>
      <c r="U16" s="41"/>
      <c r="V16" s="41"/>
      <c r="W16" s="41"/>
      <c r="X16" s="41"/>
      <c r="Y16" s="41"/>
      <c r="Z16" s="41"/>
      <c r="AA16" s="41"/>
      <c r="AB16" s="41"/>
      <c r="AC16" s="41"/>
      <c r="AD16" s="41"/>
      <c r="AE16" s="41"/>
    </row>
    <row r="17" s="2" customFormat="1" ht="18" customHeight="1">
      <c r="A17" s="41"/>
      <c r="B17" s="42"/>
      <c r="C17" s="41"/>
      <c r="D17" s="41"/>
      <c r="E17" s="30" t="str">
        <f>IF('Rekapitulace stavby'!E11="","",'Rekapitulace stavby'!E11)</f>
        <v xml:space="preserve"> </v>
      </c>
      <c r="F17" s="41"/>
      <c r="G17" s="41"/>
      <c r="H17" s="41"/>
      <c r="I17" s="35" t="s">
        <v>27</v>
      </c>
      <c r="J17" s="30" t="str">
        <f>IF('Rekapitulace stavby'!AN11="","",'Rekapitulace stavby'!AN11)</f>
        <v/>
      </c>
      <c r="K17" s="41"/>
      <c r="L17" s="129"/>
      <c r="S17" s="41"/>
      <c r="T17" s="41"/>
      <c r="U17" s="41"/>
      <c r="V17" s="41"/>
      <c r="W17" s="41"/>
      <c r="X17" s="41"/>
      <c r="Y17" s="41"/>
      <c r="Z17" s="41"/>
      <c r="AA17" s="41"/>
      <c r="AB17" s="41"/>
      <c r="AC17" s="41"/>
      <c r="AD17" s="41"/>
      <c r="AE17" s="41"/>
    </row>
    <row r="18" s="2" customFormat="1" ht="6.96" customHeight="1">
      <c r="A18" s="41"/>
      <c r="B18" s="42"/>
      <c r="C18" s="41"/>
      <c r="D18" s="41"/>
      <c r="E18" s="41"/>
      <c r="F18" s="41"/>
      <c r="G18" s="41"/>
      <c r="H18" s="41"/>
      <c r="I18" s="41"/>
      <c r="J18" s="41"/>
      <c r="K18" s="41"/>
      <c r="L18" s="129"/>
      <c r="S18" s="41"/>
      <c r="T18" s="41"/>
      <c r="U18" s="41"/>
      <c r="V18" s="41"/>
      <c r="W18" s="41"/>
      <c r="X18" s="41"/>
      <c r="Y18" s="41"/>
      <c r="Z18" s="41"/>
      <c r="AA18" s="41"/>
      <c r="AB18" s="41"/>
      <c r="AC18" s="41"/>
      <c r="AD18" s="41"/>
      <c r="AE18" s="41"/>
    </row>
    <row r="19" s="2" customFormat="1" ht="12" customHeight="1">
      <c r="A19" s="41"/>
      <c r="B19" s="42"/>
      <c r="C19" s="41"/>
      <c r="D19" s="35" t="s">
        <v>28</v>
      </c>
      <c r="E19" s="41"/>
      <c r="F19" s="41"/>
      <c r="G19" s="41"/>
      <c r="H19" s="41"/>
      <c r="I19" s="35" t="s">
        <v>26</v>
      </c>
      <c r="J19" s="36" t="str">
        <f>'Rekapitulace stavby'!AN13</f>
        <v>Vyplň údaj</v>
      </c>
      <c r="K19" s="41"/>
      <c r="L19" s="129"/>
      <c r="S19" s="41"/>
      <c r="T19" s="41"/>
      <c r="U19" s="41"/>
      <c r="V19" s="41"/>
      <c r="W19" s="41"/>
      <c r="X19" s="41"/>
      <c r="Y19" s="41"/>
      <c r="Z19" s="41"/>
      <c r="AA19" s="41"/>
      <c r="AB19" s="41"/>
      <c r="AC19" s="41"/>
      <c r="AD19" s="41"/>
      <c r="AE19" s="41"/>
    </row>
    <row r="20" s="2" customFormat="1" ht="18" customHeight="1">
      <c r="A20" s="41"/>
      <c r="B20" s="42"/>
      <c r="C20" s="41"/>
      <c r="D20" s="41"/>
      <c r="E20" s="36" t="str">
        <f>'Rekapitulace stavby'!E14</f>
        <v>Vyplň údaj</v>
      </c>
      <c r="F20" s="30"/>
      <c r="G20" s="30"/>
      <c r="H20" s="30"/>
      <c r="I20" s="35" t="s">
        <v>27</v>
      </c>
      <c r="J20" s="36" t="str">
        <f>'Rekapitulace stavby'!AN14</f>
        <v>Vyplň údaj</v>
      </c>
      <c r="K20" s="41"/>
      <c r="L20" s="129"/>
      <c r="S20" s="41"/>
      <c r="T20" s="41"/>
      <c r="U20" s="41"/>
      <c r="V20" s="41"/>
      <c r="W20" s="41"/>
      <c r="X20" s="41"/>
      <c r="Y20" s="41"/>
      <c r="Z20" s="41"/>
      <c r="AA20" s="41"/>
      <c r="AB20" s="41"/>
      <c r="AC20" s="41"/>
      <c r="AD20" s="41"/>
      <c r="AE20" s="41"/>
    </row>
    <row r="21" s="2" customFormat="1" ht="6.96" customHeight="1">
      <c r="A21" s="41"/>
      <c r="B21" s="42"/>
      <c r="C21" s="41"/>
      <c r="D21" s="41"/>
      <c r="E21" s="41"/>
      <c r="F21" s="41"/>
      <c r="G21" s="41"/>
      <c r="H21" s="41"/>
      <c r="I21" s="41"/>
      <c r="J21" s="41"/>
      <c r="K21" s="41"/>
      <c r="L21" s="129"/>
      <c r="S21" s="41"/>
      <c r="T21" s="41"/>
      <c r="U21" s="41"/>
      <c r="V21" s="41"/>
      <c r="W21" s="41"/>
      <c r="X21" s="41"/>
      <c r="Y21" s="41"/>
      <c r="Z21" s="41"/>
      <c r="AA21" s="41"/>
      <c r="AB21" s="41"/>
      <c r="AC21" s="41"/>
      <c r="AD21" s="41"/>
      <c r="AE21" s="41"/>
    </row>
    <row r="22" s="2" customFormat="1" ht="12" customHeight="1">
      <c r="A22" s="41"/>
      <c r="B22" s="42"/>
      <c r="C22" s="41"/>
      <c r="D22" s="35" t="s">
        <v>30</v>
      </c>
      <c r="E22" s="41"/>
      <c r="F22" s="41"/>
      <c r="G22" s="41"/>
      <c r="H22" s="41"/>
      <c r="I22" s="35" t="s">
        <v>26</v>
      </c>
      <c r="J22" s="30" t="str">
        <f>IF('Rekapitulace stavby'!AN16="","",'Rekapitulace stavby'!AN16)</f>
        <v/>
      </c>
      <c r="K22" s="41"/>
      <c r="L22" s="129"/>
      <c r="S22" s="41"/>
      <c r="T22" s="41"/>
      <c r="U22" s="41"/>
      <c r="V22" s="41"/>
      <c r="W22" s="41"/>
      <c r="X22" s="41"/>
      <c r="Y22" s="41"/>
      <c r="Z22" s="41"/>
      <c r="AA22" s="41"/>
      <c r="AB22" s="41"/>
      <c r="AC22" s="41"/>
      <c r="AD22" s="41"/>
      <c r="AE22" s="41"/>
    </row>
    <row r="23" s="2" customFormat="1" ht="18" customHeight="1">
      <c r="A23" s="41"/>
      <c r="B23" s="42"/>
      <c r="C23" s="41"/>
      <c r="D23" s="41"/>
      <c r="E23" s="30" t="str">
        <f>IF('Rekapitulace stavby'!E17="","",'Rekapitulace stavby'!E17)</f>
        <v xml:space="preserve"> </v>
      </c>
      <c r="F23" s="41"/>
      <c r="G23" s="41"/>
      <c r="H23" s="41"/>
      <c r="I23" s="35" t="s">
        <v>27</v>
      </c>
      <c r="J23" s="30" t="str">
        <f>IF('Rekapitulace stavby'!AN17="","",'Rekapitulace stavby'!AN17)</f>
        <v/>
      </c>
      <c r="K23" s="41"/>
      <c r="L23" s="129"/>
      <c r="S23" s="41"/>
      <c r="T23" s="41"/>
      <c r="U23" s="41"/>
      <c r="V23" s="41"/>
      <c r="W23" s="41"/>
      <c r="X23" s="41"/>
      <c r="Y23" s="41"/>
      <c r="Z23" s="41"/>
      <c r="AA23" s="41"/>
      <c r="AB23" s="41"/>
      <c r="AC23" s="41"/>
      <c r="AD23" s="41"/>
      <c r="AE23" s="41"/>
    </row>
    <row r="24" s="2" customFormat="1" ht="6.96" customHeight="1">
      <c r="A24" s="41"/>
      <c r="B24" s="42"/>
      <c r="C24" s="41"/>
      <c r="D24" s="41"/>
      <c r="E24" s="41"/>
      <c r="F24" s="41"/>
      <c r="G24" s="41"/>
      <c r="H24" s="41"/>
      <c r="I24" s="41"/>
      <c r="J24" s="41"/>
      <c r="K24" s="41"/>
      <c r="L24" s="129"/>
      <c r="S24" s="41"/>
      <c r="T24" s="41"/>
      <c r="U24" s="41"/>
      <c r="V24" s="41"/>
      <c r="W24" s="41"/>
      <c r="X24" s="41"/>
      <c r="Y24" s="41"/>
      <c r="Z24" s="41"/>
      <c r="AA24" s="41"/>
      <c r="AB24" s="41"/>
      <c r="AC24" s="41"/>
      <c r="AD24" s="41"/>
      <c r="AE24" s="41"/>
    </row>
    <row r="25" s="2" customFormat="1" ht="12" customHeight="1">
      <c r="A25" s="41"/>
      <c r="B25" s="42"/>
      <c r="C25" s="41"/>
      <c r="D25" s="35" t="s">
        <v>32</v>
      </c>
      <c r="E25" s="41"/>
      <c r="F25" s="41"/>
      <c r="G25" s="41"/>
      <c r="H25" s="41"/>
      <c r="I25" s="35" t="s">
        <v>26</v>
      </c>
      <c r="J25" s="30" t="str">
        <f>IF('Rekapitulace stavby'!AN19="","",'Rekapitulace stavby'!AN19)</f>
        <v/>
      </c>
      <c r="K25" s="41"/>
      <c r="L25" s="129"/>
      <c r="S25" s="41"/>
      <c r="T25" s="41"/>
      <c r="U25" s="41"/>
      <c r="V25" s="41"/>
      <c r="W25" s="41"/>
      <c r="X25" s="41"/>
      <c r="Y25" s="41"/>
      <c r="Z25" s="41"/>
      <c r="AA25" s="41"/>
      <c r="AB25" s="41"/>
      <c r="AC25" s="41"/>
      <c r="AD25" s="41"/>
      <c r="AE25" s="41"/>
    </row>
    <row r="26" s="2" customFormat="1" ht="18" customHeight="1">
      <c r="A26" s="41"/>
      <c r="B26" s="42"/>
      <c r="C26" s="41"/>
      <c r="D26" s="41"/>
      <c r="E26" s="30" t="str">
        <f>IF('Rekapitulace stavby'!E20="","",'Rekapitulace stavby'!E20)</f>
        <v xml:space="preserve"> </v>
      </c>
      <c r="F26" s="41"/>
      <c r="G26" s="41"/>
      <c r="H26" s="41"/>
      <c r="I26" s="35" t="s">
        <v>27</v>
      </c>
      <c r="J26" s="30" t="str">
        <f>IF('Rekapitulace stavby'!AN20="","",'Rekapitulace stavby'!AN20)</f>
        <v/>
      </c>
      <c r="K26" s="41"/>
      <c r="L26" s="129"/>
      <c r="S26" s="41"/>
      <c r="T26" s="41"/>
      <c r="U26" s="41"/>
      <c r="V26" s="41"/>
      <c r="W26" s="41"/>
      <c r="X26" s="41"/>
      <c r="Y26" s="41"/>
      <c r="Z26" s="41"/>
      <c r="AA26" s="41"/>
      <c r="AB26" s="41"/>
      <c r="AC26" s="41"/>
      <c r="AD26" s="41"/>
      <c r="AE26" s="41"/>
    </row>
    <row r="27" s="2" customFormat="1" ht="6.96" customHeight="1">
      <c r="A27" s="41"/>
      <c r="B27" s="42"/>
      <c r="C27" s="41"/>
      <c r="D27" s="41"/>
      <c r="E27" s="41"/>
      <c r="F27" s="41"/>
      <c r="G27" s="41"/>
      <c r="H27" s="41"/>
      <c r="I27" s="41"/>
      <c r="J27" s="41"/>
      <c r="K27" s="41"/>
      <c r="L27" s="129"/>
      <c r="S27" s="41"/>
      <c r="T27" s="41"/>
      <c r="U27" s="41"/>
      <c r="V27" s="41"/>
      <c r="W27" s="41"/>
      <c r="X27" s="41"/>
      <c r="Y27" s="41"/>
      <c r="Z27" s="41"/>
      <c r="AA27" s="41"/>
      <c r="AB27" s="41"/>
      <c r="AC27" s="41"/>
      <c r="AD27" s="41"/>
      <c r="AE27" s="41"/>
    </row>
    <row r="28" s="2" customFormat="1" ht="12" customHeight="1">
      <c r="A28" s="41"/>
      <c r="B28" s="42"/>
      <c r="C28" s="41"/>
      <c r="D28" s="35" t="s">
        <v>33</v>
      </c>
      <c r="E28" s="41"/>
      <c r="F28" s="41"/>
      <c r="G28" s="41"/>
      <c r="H28" s="41"/>
      <c r="I28" s="41"/>
      <c r="J28" s="41"/>
      <c r="K28" s="41"/>
      <c r="L28" s="129"/>
      <c r="S28" s="41"/>
      <c r="T28" s="41"/>
      <c r="U28" s="41"/>
      <c r="V28" s="41"/>
      <c r="W28" s="41"/>
      <c r="X28" s="41"/>
      <c r="Y28" s="41"/>
      <c r="Z28" s="41"/>
      <c r="AA28" s="41"/>
      <c r="AB28" s="41"/>
      <c r="AC28" s="41"/>
      <c r="AD28" s="41"/>
      <c r="AE28" s="41"/>
    </row>
    <row r="29" s="8" customFormat="1" ht="16.5" customHeight="1">
      <c r="A29" s="130"/>
      <c r="B29" s="131"/>
      <c r="C29" s="130"/>
      <c r="D29" s="130"/>
      <c r="E29" s="39" t="s">
        <v>3</v>
      </c>
      <c r="F29" s="39"/>
      <c r="G29" s="39"/>
      <c r="H29" s="39"/>
      <c r="I29" s="130"/>
      <c r="J29" s="130"/>
      <c r="K29" s="130"/>
      <c r="L29" s="132"/>
      <c r="S29" s="130"/>
      <c r="T29" s="130"/>
      <c r="U29" s="130"/>
      <c r="V29" s="130"/>
      <c r="W29" s="130"/>
      <c r="X29" s="130"/>
      <c r="Y29" s="130"/>
      <c r="Z29" s="130"/>
      <c r="AA29" s="130"/>
      <c r="AB29" s="130"/>
      <c r="AC29" s="130"/>
      <c r="AD29" s="130"/>
      <c r="AE29" s="130"/>
    </row>
    <row r="30" s="2" customFormat="1" ht="6.96" customHeight="1">
      <c r="A30" s="41"/>
      <c r="B30" s="42"/>
      <c r="C30" s="41"/>
      <c r="D30" s="41"/>
      <c r="E30" s="41"/>
      <c r="F30" s="41"/>
      <c r="G30" s="41"/>
      <c r="H30" s="41"/>
      <c r="I30" s="41"/>
      <c r="J30" s="41"/>
      <c r="K30" s="41"/>
      <c r="L30" s="129"/>
      <c r="S30" s="41"/>
      <c r="T30" s="41"/>
      <c r="U30" s="41"/>
      <c r="V30" s="41"/>
      <c r="W30" s="41"/>
      <c r="X30" s="41"/>
      <c r="Y30" s="41"/>
      <c r="Z30" s="41"/>
      <c r="AA30" s="41"/>
      <c r="AB30" s="41"/>
      <c r="AC30" s="41"/>
      <c r="AD30" s="41"/>
      <c r="AE30" s="41"/>
    </row>
    <row r="31" s="2" customFormat="1" ht="6.96" customHeight="1">
      <c r="A31" s="41"/>
      <c r="B31" s="42"/>
      <c r="C31" s="41"/>
      <c r="D31" s="87"/>
      <c r="E31" s="87"/>
      <c r="F31" s="87"/>
      <c r="G31" s="87"/>
      <c r="H31" s="87"/>
      <c r="I31" s="87"/>
      <c r="J31" s="87"/>
      <c r="K31" s="87"/>
      <c r="L31" s="129"/>
      <c r="S31" s="41"/>
      <c r="T31" s="41"/>
      <c r="U31" s="41"/>
      <c r="V31" s="41"/>
      <c r="W31" s="41"/>
      <c r="X31" s="41"/>
      <c r="Y31" s="41"/>
      <c r="Z31" s="41"/>
      <c r="AA31" s="41"/>
      <c r="AB31" s="41"/>
      <c r="AC31" s="41"/>
      <c r="AD31" s="41"/>
      <c r="AE31" s="41"/>
    </row>
    <row r="32" s="2" customFormat="1" ht="25.44" customHeight="1">
      <c r="A32" s="41"/>
      <c r="B32" s="42"/>
      <c r="C32" s="41"/>
      <c r="D32" s="133" t="s">
        <v>35</v>
      </c>
      <c r="E32" s="41"/>
      <c r="F32" s="41"/>
      <c r="G32" s="41"/>
      <c r="H32" s="41"/>
      <c r="I32" s="41"/>
      <c r="J32" s="93">
        <f>ROUND(J92, 2)</f>
        <v>0</v>
      </c>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14.4" customHeight="1">
      <c r="A34" s="41"/>
      <c r="B34" s="42"/>
      <c r="C34" s="41"/>
      <c r="D34" s="41"/>
      <c r="E34" s="41"/>
      <c r="F34" s="46" t="s">
        <v>37</v>
      </c>
      <c r="G34" s="41"/>
      <c r="H34" s="41"/>
      <c r="I34" s="46" t="s">
        <v>36</v>
      </c>
      <c r="J34" s="46" t="s">
        <v>38</v>
      </c>
      <c r="K34" s="41"/>
      <c r="L34" s="129"/>
      <c r="S34" s="41"/>
      <c r="T34" s="41"/>
      <c r="U34" s="41"/>
      <c r="V34" s="41"/>
      <c r="W34" s="41"/>
      <c r="X34" s="41"/>
      <c r="Y34" s="41"/>
      <c r="Z34" s="41"/>
      <c r="AA34" s="41"/>
      <c r="AB34" s="41"/>
      <c r="AC34" s="41"/>
      <c r="AD34" s="41"/>
      <c r="AE34" s="41"/>
    </row>
    <row r="35" s="2" customFormat="1" ht="14.4" customHeight="1">
      <c r="A35" s="41"/>
      <c r="B35" s="42"/>
      <c r="C35" s="41"/>
      <c r="D35" s="128" t="s">
        <v>39</v>
      </c>
      <c r="E35" s="35" t="s">
        <v>40</v>
      </c>
      <c r="F35" s="134">
        <f>ROUND((SUM(BE92:BE132)),  2)</f>
        <v>0</v>
      </c>
      <c r="G35" s="41"/>
      <c r="H35" s="41"/>
      <c r="I35" s="135">
        <v>0.20999999999999999</v>
      </c>
      <c r="J35" s="134">
        <f>ROUND(((SUM(BE92:BE132))*I35),  2)</f>
        <v>0</v>
      </c>
      <c r="K35" s="41"/>
      <c r="L35" s="129"/>
      <c r="S35" s="41"/>
      <c r="T35" s="41"/>
      <c r="U35" s="41"/>
      <c r="V35" s="41"/>
      <c r="W35" s="41"/>
      <c r="X35" s="41"/>
      <c r="Y35" s="41"/>
      <c r="Z35" s="41"/>
      <c r="AA35" s="41"/>
      <c r="AB35" s="41"/>
      <c r="AC35" s="41"/>
      <c r="AD35" s="41"/>
      <c r="AE35" s="41"/>
    </row>
    <row r="36" s="2" customFormat="1" ht="14.4" customHeight="1">
      <c r="A36" s="41"/>
      <c r="B36" s="42"/>
      <c r="C36" s="41"/>
      <c r="D36" s="41"/>
      <c r="E36" s="35" t="s">
        <v>41</v>
      </c>
      <c r="F36" s="134">
        <f>ROUND((SUM(BF92:BF132)),  2)</f>
        <v>0</v>
      </c>
      <c r="G36" s="41"/>
      <c r="H36" s="41"/>
      <c r="I36" s="135">
        <v>0.12</v>
      </c>
      <c r="J36" s="134">
        <f>ROUND(((SUM(BF92:BF132))*I36),  2)</f>
        <v>0</v>
      </c>
      <c r="K36" s="41"/>
      <c r="L36" s="129"/>
      <c r="S36" s="41"/>
      <c r="T36" s="41"/>
      <c r="U36" s="41"/>
      <c r="V36" s="41"/>
      <c r="W36" s="41"/>
      <c r="X36" s="41"/>
      <c r="Y36" s="41"/>
      <c r="Z36" s="41"/>
      <c r="AA36" s="41"/>
      <c r="AB36" s="41"/>
      <c r="AC36" s="41"/>
      <c r="AD36" s="41"/>
      <c r="AE36" s="41"/>
    </row>
    <row r="37" hidden="1" s="2" customFormat="1" ht="14.4" customHeight="1">
      <c r="A37" s="41"/>
      <c r="B37" s="42"/>
      <c r="C37" s="41"/>
      <c r="D37" s="41"/>
      <c r="E37" s="35" t="s">
        <v>42</v>
      </c>
      <c r="F37" s="134">
        <f>ROUND((SUM(BG92:BG132)),  2)</f>
        <v>0</v>
      </c>
      <c r="G37" s="41"/>
      <c r="H37" s="41"/>
      <c r="I37" s="135">
        <v>0.20999999999999999</v>
      </c>
      <c r="J37" s="134">
        <f>0</f>
        <v>0</v>
      </c>
      <c r="K37" s="41"/>
      <c r="L37" s="129"/>
      <c r="S37" s="41"/>
      <c r="T37" s="41"/>
      <c r="U37" s="41"/>
      <c r="V37" s="41"/>
      <c r="W37" s="41"/>
      <c r="X37" s="41"/>
      <c r="Y37" s="41"/>
      <c r="Z37" s="41"/>
      <c r="AA37" s="41"/>
      <c r="AB37" s="41"/>
      <c r="AC37" s="41"/>
      <c r="AD37" s="41"/>
      <c r="AE37" s="41"/>
    </row>
    <row r="38" hidden="1" s="2" customFormat="1" ht="14.4" customHeight="1">
      <c r="A38" s="41"/>
      <c r="B38" s="42"/>
      <c r="C38" s="41"/>
      <c r="D38" s="41"/>
      <c r="E38" s="35" t="s">
        <v>43</v>
      </c>
      <c r="F38" s="134">
        <f>ROUND((SUM(BH92:BH132)),  2)</f>
        <v>0</v>
      </c>
      <c r="G38" s="41"/>
      <c r="H38" s="41"/>
      <c r="I38" s="135">
        <v>0.12</v>
      </c>
      <c r="J38" s="134">
        <f>0</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44</v>
      </c>
      <c r="F39" s="134">
        <f>ROUND((SUM(BI92:BI132)),  2)</f>
        <v>0</v>
      </c>
      <c r="G39" s="41"/>
      <c r="H39" s="41"/>
      <c r="I39" s="135">
        <v>0</v>
      </c>
      <c r="J39" s="134">
        <f>0</f>
        <v>0</v>
      </c>
      <c r="K39" s="41"/>
      <c r="L39" s="129"/>
      <c r="S39" s="41"/>
      <c r="T39" s="41"/>
      <c r="U39" s="41"/>
      <c r="V39" s="41"/>
      <c r="W39" s="41"/>
      <c r="X39" s="41"/>
      <c r="Y39" s="41"/>
      <c r="Z39" s="41"/>
      <c r="AA39" s="41"/>
      <c r="AB39" s="41"/>
      <c r="AC39" s="41"/>
      <c r="AD39" s="41"/>
      <c r="AE39" s="41"/>
    </row>
    <row r="40" s="2" customFormat="1" ht="6.96" customHeight="1">
      <c r="A40" s="41"/>
      <c r="B40" s="42"/>
      <c r="C40" s="41"/>
      <c r="D40" s="41"/>
      <c r="E40" s="41"/>
      <c r="F40" s="41"/>
      <c r="G40" s="41"/>
      <c r="H40" s="41"/>
      <c r="I40" s="41"/>
      <c r="J40" s="41"/>
      <c r="K40" s="41"/>
      <c r="L40" s="129"/>
      <c r="S40" s="41"/>
      <c r="T40" s="41"/>
      <c r="U40" s="41"/>
      <c r="V40" s="41"/>
      <c r="W40" s="41"/>
      <c r="X40" s="41"/>
      <c r="Y40" s="41"/>
      <c r="Z40" s="41"/>
      <c r="AA40" s="41"/>
      <c r="AB40" s="41"/>
      <c r="AC40" s="41"/>
      <c r="AD40" s="41"/>
      <c r="AE40" s="41"/>
    </row>
    <row r="41" s="2" customFormat="1" ht="25.44" customHeight="1">
      <c r="A41" s="41"/>
      <c r="B41" s="42"/>
      <c r="C41" s="136"/>
      <c r="D41" s="137" t="s">
        <v>45</v>
      </c>
      <c r="E41" s="79"/>
      <c r="F41" s="79"/>
      <c r="G41" s="138" t="s">
        <v>46</v>
      </c>
      <c r="H41" s="139" t="s">
        <v>47</v>
      </c>
      <c r="I41" s="79"/>
      <c r="J41" s="140">
        <f>SUM(J32:J39)</f>
        <v>0</v>
      </c>
      <c r="K41" s="141"/>
      <c r="L41" s="129"/>
      <c r="S41" s="41"/>
      <c r="T41" s="41"/>
      <c r="U41" s="41"/>
      <c r="V41" s="41"/>
      <c r="W41" s="41"/>
      <c r="X41" s="41"/>
      <c r="Y41" s="41"/>
      <c r="Z41" s="41"/>
      <c r="AA41" s="41"/>
      <c r="AB41" s="41"/>
      <c r="AC41" s="41"/>
      <c r="AD41" s="41"/>
      <c r="AE41" s="41"/>
    </row>
    <row r="42" s="2" customFormat="1" ht="14.4" customHeight="1">
      <c r="A42" s="41"/>
      <c r="B42" s="58"/>
      <c r="C42" s="59"/>
      <c r="D42" s="59"/>
      <c r="E42" s="59"/>
      <c r="F42" s="59"/>
      <c r="G42" s="59"/>
      <c r="H42" s="59"/>
      <c r="I42" s="59"/>
      <c r="J42" s="59"/>
      <c r="K42" s="59"/>
      <c r="L42" s="129"/>
      <c r="S42" s="41"/>
      <c r="T42" s="41"/>
      <c r="U42" s="41"/>
      <c r="V42" s="41"/>
      <c r="W42" s="41"/>
      <c r="X42" s="41"/>
      <c r="Y42" s="41"/>
      <c r="Z42" s="41"/>
      <c r="AA42" s="41"/>
      <c r="AB42" s="41"/>
      <c r="AC42" s="41"/>
      <c r="AD42" s="41"/>
      <c r="AE42" s="41"/>
    </row>
    <row r="46" s="2" customFormat="1" ht="6.96" customHeight="1">
      <c r="A46" s="41"/>
      <c r="B46" s="60"/>
      <c r="C46" s="61"/>
      <c r="D46" s="61"/>
      <c r="E46" s="61"/>
      <c r="F46" s="61"/>
      <c r="G46" s="61"/>
      <c r="H46" s="61"/>
      <c r="I46" s="61"/>
      <c r="J46" s="61"/>
      <c r="K46" s="61"/>
      <c r="L46" s="129"/>
      <c r="S46" s="41"/>
      <c r="T46" s="41"/>
      <c r="U46" s="41"/>
      <c r="V46" s="41"/>
      <c r="W46" s="41"/>
      <c r="X46" s="41"/>
      <c r="Y46" s="41"/>
      <c r="Z46" s="41"/>
      <c r="AA46" s="41"/>
      <c r="AB46" s="41"/>
      <c r="AC46" s="41"/>
      <c r="AD46" s="41"/>
      <c r="AE46" s="41"/>
    </row>
    <row r="47" s="2" customFormat="1" ht="24.96" customHeight="1">
      <c r="A47" s="41"/>
      <c r="B47" s="42"/>
      <c r="C47" s="26" t="s">
        <v>307</v>
      </c>
      <c r="D47" s="41"/>
      <c r="E47" s="41"/>
      <c r="F47" s="41"/>
      <c r="G47" s="41"/>
      <c r="H47" s="41"/>
      <c r="I47" s="41"/>
      <c r="J47" s="41"/>
      <c r="K47" s="41"/>
      <c r="L47" s="129"/>
      <c r="S47" s="41"/>
      <c r="T47" s="41"/>
      <c r="U47" s="41"/>
      <c r="V47" s="41"/>
      <c r="W47" s="41"/>
      <c r="X47" s="41"/>
      <c r="Y47" s="41"/>
      <c r="Z47" s="41"/>
      <c r="AA47" s="41"/>
      <c r="AB47" s="41"/>
      <c r="AC47" s="41"/>
      <c r="AD47" s="41"/>
      <c r="AE47" s="41"/>
    </row>
    <row r="48" s="2" customFormat="1" ht="6.96" customHeight="1">
      <c r="A48" s="41"/>
      <c r="B48" s="42"/>
      <c r="C48" s="41"/>
      <c r="D48" s="41"/>
      <c r="E48" s="41"/>
      <c r="F48" s="41"/>
      <c r="G48" s="41"/>
      <c r="H48" s="41"/>
      <c r="I48" s="41"/>
      <c r="J48" s="41"/>
      <c r="K48" s="41"/>
      <c r="L48" s="129"/>
      <c r="S48" s="41"/>
      <c r="T48" s="41"/>
      <c r="U48" s="41"/>
      <c r="V48" s="41"/>
      <c r="W48" s="41"/>
      <c r="X48" s="41"/>
      <c r="Y48" s="41"/>
      <c r="Z48" s="41"/>
      <c r="AA48" s="41"/>
      <c r="AB48" s="41"/>
      <c r="AC48" s="41"/>
      <c r="AD48" s="41"/>
      <c r="AE48" s="41"/>
    </row>
    <row r="49" s="2" customFormat="1" ht="12" customHeight="1">
      <c r="A49" s="41"/>
      <c r="B49" s="42"/>
      <c r="C49" s="35" t="s">
        <v>17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26.25" customHeight="1">
      <c r="A50" s="41"/>
      <c r="B50" s="42"/>
      <c r="C50" s="41"/>
      <c r="D50" s="41"/>
      <c r="E50" s="127" t="str">
        <f>E7</f>
        <v>Revitalizace multimodálního uzlu ve Dvoře Králové nad Labem - etapa I-VI.</v>
      </c>
      <c r="F50" s="35"/>
      <c r="G50" s="35"/>
      <c r="H50" s="35"/>
      <c r="I50" s="41"/>
      <c r="J50" s="41"/>
      <c r="K50" s="41"/>
      <c r="L50" s="129"/>
      <c r="S50" s="41"/>
      <c r="T50" s="41"/>
      <c r="U50" s="41"/>
      <c r="V50" s="41"/>
      <c r="W50" s="41"/>
      <c r="X50" s="41"/>
      <c r="Y50" s="41"/>
      <c r="Z50" s="41"/>
      <c r="AA50" s="41"/>
      <c r="AB50" s="41"/>
      <c r="AC50" s="41"/>
      <c r="AD50" s="41"/>
      <c r="AE50" s="41"/>
    </row>
    <row r="51" s="1" customFormat="1" ht="12" customHeight="1">
      <c r="B51" s="25"/>
      <c r="C51" s="35" t="s">
        <v>301</v>
      </c>
      <c r="L51" s="25"/>
    </row>
    <row r="52" s="2" customFormat="1" ht="23.25" customHeight="1">
      <c r="A52" s="41"/>
      <c r="B52" s="42"/>
      <c r="C52" s="41"/>
      <c r="D52" s="41"/>
      <c r="E52" s="127" t="s">
        <v>9772</v>
      </c>
      <c r="F52" s="41"/>
      <c r="G52" s="41"/>
      <c r="H52" s="41"/>
      <c r="I52" s="41"/>
      <c r="J52" s="41"/>
      <c r="K52" s="41"/>
      <c r="L52" s="129"/>
      <c r="S52" s="41"/>
      <c r="T52" s="41"/>
      <c r="U52" s="41"/>
      <c r="V52" s="41"/>
      <c r="W52" s="41"/>
      <c r="X52" s="41"/>
      <c r="Y52" s="41"/>
      <c r="Z52" s="41"/>
      <c r="AA52" s="41"/>
      <c r="AB52" s="41"/>
      <c r="AC52" s="41"/>
      <c r="AD52" s="41"/>
      <c r="AE52" s="41"/>
    </row>
    <row r="53" s="2" customFormat="1" ht="12" customHeight="1">
      <c r="A53" s="41"/>
      <c r="B53" s="42"/>
      <c r="C53" s="35" t="s">
        <v>303</v>
      </c>
      <c r="D53" s="41"/>
      <c r="E53" s="41"/>
      <c r="F53" s="41"/>
      <c r="G53" s="41"/>
      <c r="H53" s="41"/>
      <c r="I53" s="41"/>
      <c r="J53" s="41"/>
      <c r="K53" s="41"/>
      <c r="L53" s="129"/>
      <c r="S53" s="41"/>
      <c r="T53" s="41"/>
      <c r="U53" s="41"/>
      <c r="V53" s="41"/>
      <c r="W53" s="41"/>
      <c r="X53" s="41"/>
      <c r="Y53" s="41"/>
      <c r="Z53" s="41"/>
      <c r="AA53" s="41"/>
      <c r="AB53" s="41"/>
      <c r="AC53" s="41"/>
      <c r="AD53" s="41"/>
      <c r="AE53" s="41"/>
    </row>
    <row r="54" s="2" customFormat="1" ht="16.5" customHeight="1">
      <c r="A54" s="41"/>
      <c r="B54" s="42"/>
      <c r="C54" s="41"/>
      <c r="D54" s="41"/>
      <c r="E54" s="65" t="str">
        <f>E11</f>
        <v>SO00 - Objekty přípravy staveniště</v>
      </c>
      <c r="F54" s="41"/>
      <c r="G54" s="41"/>
      <c r="H54" s="41"/>
      <c r="I54" s="41"/>
      <c r="J54" s="41"/>
      <c r="K54" s="41"/>
      <c r="L54" s="129"/>
      <c r="S54" s="41"/>
      <c r="T54" s="41"/>
      <c r="U54" s="41"/>
      <c r="V54" s="41"/>
      <c r="W54" s="41"/>
      <c r="X54" s="41"/>
      <c r="Y54" s="41"/>
      <c r="Z54" s="41"/>
      <c r="AA54" s="41"/>
      <c r="AB54" s="41"/>
      <c r="AC54" s="41"/>
      <c r="AD54" s="41"/>
      <c r="AE54" s="41"/>
    </row>
    <row r="55" s="2" customFormat="1" ht="6.96" customHeight="1">
      <c r="A55" s="41"/>
      <c r="B55" s="42"/>
      <c r="C55" s="41"/>
      <c r="D55" s="41"/>
      <c r="E55" s="41"/>
      <c r="F55" s="41"/>
      <c r="G55" s="41"/>
      <c r="H55" s="41"/>
      <c r="I55" s="41"/>
      <c r="J55" s="41"/>
      <c r="K55" s="41"/>
      <c r="L55" s="129"/>
      <c r="S55" s="41"/>
      <c r="T55" s="41"/>
      <c r="U55" s="41"/>
      <c r="V55" s="41"/>
      <c r="W55" s="41"/>
      <c r="X55" s="41"/>
      <c r="Y55" s="41"/>
      <c r="Z55" s="41"/>
      <c r="AA55" s="41"/>
      <c r="AB55" s="41"/>
      <c r="AC55" s="41"/>
      <c r="AD55" s="41"/>
      <c r="AE55" s="41"/>
    </row>
    <row r="56" s="2" customFormat="1" ht="12" customHeight="1">
      <c r="A56" s="41"/>
      <c r="B56" s="42"/>
      <c r="C56" s="35" t="s">
        <v>21</v>
      </c>
      <c r="D56" s="41"/>
      <c r="E56" s="41"/>
      <c r="F56" s="30" t="str">
        <f>F14</f>
        <v xml:space="preserve"> </v>
      </c>
      <c r="G56" s="41"/>
      <c r="H56" s="41"/>
      <c r="I56" s="35" t="s">
        <v>23</v>
      </c>
      <c r="J56" s="67" t="str">
        <f>IF(J14="","",J14)</f>
        <v>26. 8. 2025</v>
      </c>
      <c r="K56" s="41"/>
      <c r="L56" s="129"/>
      <c r="S56" s="41"/>
      <c r="T56" s="41"/>
      <c r="U56" s="41"/>
      <c r="V56" s="41"/>
      <c r="W56" s="41"/>
      <c r="X56" s="41"/>
      <c r="Y56" s="41"/>
      <c r="Z56" s="41"/>
      <c r="AA56" s="41"/>
      <c r="AB56" s="41"/>
      <c r="AC56" s="41"/>
      <c r="AD56" s="41"/>
      <c r="AE56" s="41"/>
    </row>
    <row r="57" s="2" customFormat="1" ht="6.96" customHeight="1">
      <c r="A57" s="41"/>
      <c r="B57" s="42"/>
      <c r="C57" s="41"/>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5.15" customHeight="1">
      <c r="A58" s="41"/>
      <c r="B58" s="42"/>
      <c r="C58" s="35" t="s">
        <v>25</v>
      </c>
      <c r="D58" s="41"/>
      <c r="E58" s="41"/>
      <c r="F58" s="30" t="str">
        <f>E17</f>
        <v xml:space="preserve"> </v>
      </c>
      <c r="G58" s="41"/>
      <c r="H58" s="41"/>
      <c r="I58" s="35" t="s">
        <v>30</v>
      </c>
      <c r="J58" s="39" t="str">
        <f>E23</f>
        <v xml:space="preserve"> </v>
      </c>
      <c r="K58" s="41"/>
      <c r="L58" s="129"/>
      <c r="S58" s="41"/>
      <c r="T58" s="41"/>
      <c r="U58" s="41"/>
      <c r="V58" s="41"/>
      <c r="W58" s="41"/>
      <c r="X58" s="41"/>
      <c r="Y58" s="41"/>
      <c r="Z58" s="41"/>
      <c r="AA58" s="41"/>
      <c r="AB58" s="41"/>
      <c r="AC58" s="41"/>
      <c r="AD58" s="41"/>
      <c r="AE58" s="41"/>
    </row>
    <row r="59" s="2" customFormat="1" ht="15.15" customHeight="1">
      <c r="A59" s="41"/>
      <c r="B59" s="42"/>
      <c r="C59" s="35" t="s">
        <v>28</v>
      </c>
      <c r="D59" s="41"/>
      <c r="E59" s="41"/>
      <c r="F59" s="30" t="str">
        <f>IF(E20="","",E20)</f>
        <v>Vyplň údaj</v>
      </c>
      <c r="G59" s="41"/>
      <c r="H59" s="41"/>
      <c r="I59" s="35" t="s">
        <v>32</v>
      </c>
      <c r="J59" s="39" t="str">
        <f>E26</f>
        <v xml:space="preserve"> </v>
      </c>
      <c r="K59" s="41"/>
      <c r="L59" s="129"/>
      <c r="S59" s="41"/>
      <c r="T59" s="41"/>
      <c r="U59" s="41"/>
      <c r="V59" s="41"/>
      <c r="W59" s="41"/>
      <c r="X59" s="41"/>
      <c r="Y59" s="41"/>
      <c r="Z59" s="41"/>
      <c r="AA59" s="41"/>
      <c r="AB59" s="41"/>
      <c r="AC59" s="41"/>
      <c r="AD59" s="41"/>
      <c r="AE59" s="41"/>
    </row>
    <row r="60" s="2" customFormat="1" ht="10.32" customHeight="1">
      <c r="A60" s="41"/>
      <c r="B60" s="42"/>
      <c r="C60" s="41"/>
      <c r="D60" s="41"/>
      <c r="E60" s="41"/>
      <c r="F60" s="41"/>
      <c r="G60" s="41"/>
      <c r="H60" s="41"/>
      <c r="I60" s="41"/>
      <c r="J60" s="41"/>
      <c r="K60" s="41"/>
      <c r="L60" s="129"/>
      <c r="S60" s="41"/>
      <c r="T60" s="41"/>
      <c r="U60" s="41"/>
      <c r="V60" s="41"/>
      <c r="W60" s="41"/>
      <c r="X60" s="41"/>
      <c r="Y60" s="41"/>
      <c r="Z60" s="41"/>
      <c r="AA60" s="41"/>
      <c r="AB60" s="41"/>
      <c r="AC60" s="41"/>
      <c r="AD60" s="41"/>
      <c r="AE60" s="41"/>
    </row>
    <row r="61" s="2" customFormat="1" ht="29.28" customHeight="1">
      <c r="A61" s="41"/>
      <c r="B61" s="42"/>
      <c r="C61" s="142" t="s">
        <v>308</v>
      </c>
      <c r="D61" s="136"/>
      <c r="E61" s="136"/>
      <c r="F61" s="136"/>
      <c r="G61" s="136"/>
      <c r="H61" s="136"/>
      <c r="I61" s="136"/>
      <c r="J61" s="143" t="s">
        <v>309</v>
      </c>
      <c r="K61" s="136"/>
      <c r="L61" s="129"/>
      <c r="S61" s="41"/>
      <c r="T61" s="41"/>
      <c r="U61" s="41"/>
      <c r="V61" s="41"/>
      <c r="W61" s="41"/>
      <c r="X61" s="41"/>
      <c r="Y61" s="41"/>
      <c r="Z61" s="41"/>
      <c r="AA61" s="41"/>
      <c r="AB61" s="41"/>
      <c r="AC61" s="41"/>
      <c r="AD61" s="41"/>
      <c r="AE61" s="41"/>
    </row>
    <row r="62" s="2" customFormat="1" ht="10.32" customHeight="1">
      <c r="A62" s="41"/>
      <c r="B62" s="42"/>
      <c r="C62" s="41"/>
      <c r="D62" s="41"/>
      <c r="E62" s="41"/>
      <c r="F62" s="41"/>
      <c r="G62" s="41"/>
      <c r="H62" s="41"/>
      <c r="I62" s="41"/>
      <c r="J62" s="41"/>
      <c r="K62" s="41"/>
      <c r="L62" s="129"/>
      <c r="S62" s="41"/>
      <c r="T62" s="41"/>
      <c r="U62" s="41"/>
      <c r="V62" s="41"/>
      <c r="W62" s="41"/>
      <c r="X62" s="41"/>
      <c r="Y62" s="41"/>
      <c r="Z62" s="41"/>
      <c r="AA62" s="41"/>
      <c r="AB62" s="41"/>
      <c r="AC62" s="41"/>
      <c r="AD62" s="41"/>
      <c r="AE62" s="41"/>
    </row>
    <row r="63" s="2" customFormat="1" ht="22.8" customHeight="1">
      <c r="A63" s="41"/>
      <c r="B63" s="42"/>
      <c r="C63" s="144" t="s">
        <v>67</v>
      </c>
      <c r="D63" s="41"/>
      <c r="E63" s="41"/>
      <c r="F63" s="41"/>
      <c r="G63" s="41"/>
      <c r="H63" s="41"/>
      <c r="I63" s="41"/>
      <c r="J63" s="93">
        <f>J92</f>
        <v>0</v>
      </c>
      <c r="K63" s="41"/>
      <c r="L63" s="129"/>
      <c r="S63" s="41"/>
      <c r="T63" s="41"/>
      <c r="U63" s="41"/>
      <c r="V63" s="41"/>
      <c r="W63" s="41"/>
      <c r="X63" s="41"/>
      <c r="Y63" s="41"/>
      <c r="Z63" s="41"/>
      <c r="AA63" s="41"/>
      <c r="AB63" s="41"/>
      <c r="AC63" s="41"/>
      <c r="AD63" s="41"/>
      <c r="AE63" s="41"/>
      <c r="AU63" s="22" t="s">
        <v>310</v>
      </c>
    </row>
    <row r="64" s="9" customFormat="1" ht="24.96" customHeight="1">
      <c r="A64" s="9"/>
      <c r="B64" s="145"/>
      <c r="C64" s="9"/>
      <c r="D64" s="146" t="s">
        <v>311</v>
      </c>
      <c r="E64" s="147"/>
      <c r="F64" s="147"/>
      <c r="G64" s="147"/>
      <c r="H64" s="147"/>
      <c r="I64" s="147"/>
      <c r="J64" s="148">
        <f>J93</f>
        <v>0</v>
      </c>
      <c r="K64" s="9"/>
      <c r="L64" s="145"/>
      <c r="S64" s="9"/>
      <c r="T64" s="9"/>
      <c r="U64" s="9"/>
      <c r="V64" s="9"/>
      <c r="W64" s="9"/>
      <c r="X64" s="9"/>
      <c r="Y64" s="9"/>
      <c r="Z64" s="9"/>
      <c r="AA64" s="9"/>
      <c r="AB64" s="9"/>
      <c r="AC64" s="9"/>
      <c r="AD64" s="9"/>
      <c r="AE64" s="9"/>
    </row>
    <row r="65" s="10" customFormat="1" ht="19.92" customHeight="1">
      <c r="A65" s="10"/>
      <c r="B65" s="149"/>
      <c r="C65" s="10"/>
      <c r="D65" s="150" t="s">
        <v>375</v>
      </c>
      <c r="E65" s="151"/>
      <c r="F65" s="151"/>
      <c r="G65" s="151"/>
      <c r="H65" s="151"/>
      <c r="I65" s="151"/>
      <c r="J65" s="152">
        <f>J94</f>
        <v>0</v>
      </c>
      <c r="K65" s="10"/>
      <c r="L65" s="149"/>
      <c r="S65" s="10"/>
      <c r="T65" s="10"/>
      <c r="U65" s="10"/>
      <c r="V65" s="10"/>
      <c r="W65" s="10"/>
      <c r="X65" s="10"/>
      <c r="Y65" s="10"/>
      <c r="Z65" s="10"/>
      <c r="AA65" s="10"/>
      <c r="AB65" s="10"/>
      <c r="AC65" s="10"/>
      <c r="AD65" s="10"/>
      <c r="AE65" s="10"/>
    </row>
    <row r="66" s="10" customFormat="1" ht="19.92" customHeight="1">
      <c r="A66" s="10"/>
      <c r="B66" s="149"/>
      <c r="C66" s="10"/>
      <c r="D66" s="150" t="s">
        <v>312</v>
      </c>
      <c r="E66" s="151"/>
      <c r="F66" s="151"/>
      <c r="G66" s="151"/>
      <c r="H66" s="151"/>
      <c r="I66" s="151"/>
      <c r="J66" s="152">
        <f>J105</f>
        <v>0</v>
      </c>
      <c r="K66" s="10"/>
      <c r="L66" s="149"/>
      <c r="S66" s="10"/>
      <c r="T66" s="10"/>
      <c r="U66" s="10"/>
      <c r="V66" s="10"/>
      <c r="W66" s="10"/>
      <c r="X66" s="10"/>
      <c r="Y66" s="10"/>
      <c r="Z66" s="10"/>
      <c r="AA66" s="10"/>
      <c r="AB66" s="10"/>
      <c r="AC66" s="10"/>
      <c r="AD66" s="10"/>
      <c r="AE66" s="10"/>
    </row>
    <row r="67" s="10" customFormat="1" ht="19.92" customHeight="1">
      <c r="A67" s="10"/>
      <c r="B67" s="149"/>
      <c r="C67" s="10"/>
      <c r="D67" s="150" t="s">
        <v>313</v>
      </c>
      <c r="E67" s="151"/>
      <c r="F67" s="151"/>
      <c r="G67" s="151"/>
      <c r="H67" s="151"/>
      <c r="I67" s="151"/>
      <c r="J67" s="152">
        <f>J119</f>
        <v>0</v>
      </c>
      <c r="K67" s="10"/>
      <c r="L67" s="149"/>
      <c r="S67" s="10"/>
      <c r="T67" s="10"/>
      <c r="U67" s="10"/>
      <c r="V67" s="10"/>
      <c r="W67" s="10"/>
      <c r="X67" s="10"/>
      <c r="Y67" s="10"/>
      <c r="Z67" s="10"/>
      <c r="AA67" s="10"/>
      <c r="AB67" s="10"/>
      <c r="AC67" s="10"/>
      <c r="AD67" s="10"/>
      <c r="AE67" s="10"/>
    </row>
    <row r="68" s="10" customFormat="1" ht="19.92" customHeight="1">
      <c r="A68" s="10"/>
      <c r="B68" s="149"/>
      <c r="C68" s="10"/>
      <c r="D68" s="150" t="s">
        <v>376</v>
      </c>
      <c r="E68" s="151"/>
      <c r="F68" s="151"/>
      <c r="G68" s="151"/>
      <c r="H68" s="151"/>
      <c r="I68" s="151"/>
      <c r="J68" s="152">
        <f>J124</f>
        <v>0</v>
      </c>
      <c r="K68" s="10"/>
      <c r="L68" s="149"/>
      <c r="S68" s="10"/>
      <c r="T68" s="10"/>
      <c r="U68" s="10"/>
      <c r="V68" s="10"/>
      <c r="W68" s="10"/>
      <c r="X68" s="10"/>
      <c r="Y68" s="10"/>
      <c r="Z68" s="10"/>
      <c r="AA68" s="10"/>
      <c r="AB68" s="10"/>
      <c r="AC68" s="10"/>
      <c r="AD68" s="10"/>
      <c r="AE68" s="10"/>
    </row>
    <row r="69" s="10" customFormat="1" ht="19.92" customHeight="1">
      <c r="A69" s="10"/>
      <c r="B69" s="149"/>
      <c r="C69" s="10"/>
      <c r="D69" s="150" t="s">
        <v>377</v>
      </c>
      <c r="E69" s="151"/>
      <c r="F69" s="151"/>
      <c r="G69" s="151"/>
      <c r="H69" s="151"/>
      <c r="I69" s="151"/>
      <c r="J69" s="152">
        <f>J127</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378</v>
      </c>
      <c r="E70" s="151"/>
      <c r="F70" s="151"/>
      <c r="G70" s="151"/>
      <c r="H70" s="151"/>
      <c r="I70" s="151"/>
      <c r="J70" s="152">
        <f>J130</f>
        <v>0</v>
      </c>
      <c r="K70" s="10"/>
      <c r="L70" s="149"/>
      <c r="S70" s="10"/>
      <c r="T70" s="10"/>
      <c r="U70" s="10"/>
      <c r="V70" s="10"/>
      <c r="W70" s="10"/>
      <c r="X70" s="10"/>
      <c r="Y70" s="10"/>
      <c r="Z70" s="10"/>
      <c r="AA70" s="10"/>
      <c r="AB70" s="10"/>
      <c r="AC70" s="10"/>
      <c r="AD70" s="10"/>
      <c r="AE70" s="10"/>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2" customFormat="1" ht="23.25" customHeight="1">
      <c r="A82" s="41"/>
      <c r="B82" s="42"/>
      <c r="C82" s="41"/>
      <c r="D82" s="41"/>
      <c r="E82" s="127" t="s">
        <v>9772</v>
      </c>
      <c r="F82" s="41"/>
      <c r="G82" s="41"/>
      <c r="H82" s="41"/>
      <c r="I82" s="41"/>
      <c r="J82" s="41"/>
      <c r="K82" s="41"/>
      <c r="L82" s="129"/>
      <c r="S82" s="41"/>
      <c r="T82" s="41"/>
      <c r="U82" s="41"/>
      <c r="V82" s="41"/>
      <c r="W82" s="41"/>
      <c r="X82" s="41"/>
      <c r="Y82" s="41"/>
      <c r="Z82" s="41"/>
      <c r="AA82" s="41"/>
      <c r="AB82" s="41"/>
      <c r="AC82" s="41"/>
      <c r="AD82" s="41"/>
      <c r="AE82" s="41"/>
    </row>
    <row r="83" s="2" customFormat="1" ht="12" customHeight="1">
      <c r="A83" s="41"/>
      <c r="B83" s="42"/>
      <c r="C83" s="35" t="s">
        <v>303</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16.5" customHeight="1">
      <c r="A84" s="41"/>
      <c r="B84" s="42"/>
      <c r="C84" s="41"/>
      <c r="D84" s="41"/>
      <c r="E84" s="65" t="str">
        <f>E11</f>
        <v>SO00 - Objekty přípravy staveniště</v>
      </c>
      <c r="F84" s="41"/>
      <c r="G84" s="41"/>
      <c r="H84" s="41"/>
      <c r="I84" s="41"/>
      <c r="J84" s="41"/>
      <c r="K84" s="41"/>
      <c r="L84" s="129"/>
      <c r="S84" s="41"/>
      <c r="T84" s="41"/>
      <c r="U84" s="41"/>
      <c r="V84" s="41"/>
      <c r="W84" s="41"/>
      <c r="X84" s="41"/>
      <c r="Y84" s="41"/>
      <c r="Z84" s="41"/>
      <c r="AA84" s="41"/>
      <c r="AB84" s="41"/>
      <c r="AC84" s="41"/>
      <c r="AD84" s="41"/>
      <c r="AE84" s="41"/>
    </row>
    <row r="85" s="2" customFormat="1" ht="6.96" customHeight="1">
      <c r="A85" s="41"/>
      <c r="B85" s="42"/>
      <c r="C85" s="41"/>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2" customHeight="1">
      <c r="A86" s="41"/>
      <c r="B86" s="42"/>
      <c r="C86" s="35" t="s">
        <v>21</v>
      </c>
      <c r="D86" s="41"/>
      <c r="E86" s="41"/>
      <c r="F86" s="30" t="str">
        <f>F14</f>
        <v xml:space="preserve"> </v>
      </c>
      <c r="G86" s="41"/>
      <c r="H86" s="41"/>
      <c r="I86" s="35" t="s">
        <v>23</v>
      </c>
      <c r="J86" s="67" t="str">
        <f>IF(J14="","",J14)</f>
        <v>26. 8. 2025</v>
      </c>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5.15" customHeight="1">
      <c r="A88" s="41"/>
      <c r="B88" s="42"/>
      <c r="C88" s="35" t="s">
        <v>25</v>
      </c>
      <c r="D88" s="41"/>
      <c r="E88" s="41"/>
      <c r="F88" s="30" t="str">
        <f>E17</f>
        <v xml:space="preserve"> </v>
      </c>
      <c r="G88" s="41"/>
      <c r="H88" s="41"/>
      <c r="I88" s="35" t="s">
        <v>30</v>
      </c>
      <c r="J88" s="39" t="str">
        <f>E23</f>
        <v xml:space="preserve"> </v>
      </c>
      <c r="K88" s="41"/>
      <c r="L88" s="129"/>
      <c r="S88" s="41"/>
      <c r="T88" s="41"/>
      <c r="U88" s="41"/>
      <c r="V88" s="41"/>
      <c r="W88" s="41"/>
      <c r="X88" s="41"/>
      <c r="Y88" s="41"/>
      <c r="Z88" s="41"/>
      <c r="AA88" s="41"/>
      <c r="AB88" s="41"/>
      <c r="AC88" s="41"/>
      <c r="AD88" s="41"/>
      <c r="AE88" s="41"/>
    </row>
    <row r="89" s="2" customFormat="1" ht="15.15" customHeight="1">
      <c r="A89" s="41"/>
      <c r="B89" s="42"/>
      <c r="C89" s="35" t="s">
        <v>28</v>
      </c>
      <c r="D89" s="41"/>
      <c r="E89" s="41"/>
      <c r="F89" s="30" t="str">
        <f>IF(E20="","",E20)</f>
        <v>Vyplň údaj</v>
      </c>
      <c r="G89" s="41"/>
      <c r="H89" s="41"/>
      <c r="I89" s="35" t="s">
        <v>32</v>
      </c>
      <c r="J89" s="39" t="str">
        <f>E26</f>
        <v xml:space="preserve"> </v>
      </c>
      <c r="K89" s="41"/>
      <c r="L89" s="129"/>
      <c r="S89" s="41"/>
      <c r="T89" s="41"/>
      <c r="U89" s="41"/>
      <c r="V89" s="41"/>
      <c r="W89" s="41"/>
      <c r="X89" s="41"/>
      <c r="Y89" s="41"/>
      <c r="Z89" s="41"/>
      <c r="AA89" s="41"/>
      <c r="AB89" s="41"/>
      <c r="AC89" s="41"/>
      <c r="AD89" s="41"/>
      <c r="AE89" s="41"/>
    </row>
    <row r="90" s="2" customFormat="1" ht="10.32" customHeight="1">
      <c r="A90" s="41"/>
      <c r="B90" s="42"/>
      <c r="C90" s="41"/>
      <c r="D90" s="41"/>
      <c r="E90" s="41"/>
      <c r="F90" s="41"/>
      <c r="G90" s="41"/>
      <c r="H90" s="41"/>
      <c r="I90" s="41"/>
      <c r="J90" s="41"/>
      <c r="K90" s="41"/>
      <c r="L90" s="129"/>
      <c r="S90" s="41"/>
      <c r="T90" s="41"/>
      <c r="U90" s="41"/>
      <c r="V90" s="41"/>
      <c r="W90" s="41"/>
      <c r="X90" s="41"/>
      <c r="Y90" s="41"/>
      <c r="Z90" s="41"/>
      <c r="AA90" s="41"/>
      <c r="AB90" s="41"/>
      <c r="AC90" s="41"/>
      <c r="AD90" s="41"/>
      <c r="AE90" s="41"/>
    </row>
    <row r="91" s="11" customFormat="1" ht="29.28" customHeight="1">
      <c r="A91" s="153"/>
      <c r="B91" s="154"/>
      <c r="C91" s="155" t="s">
        <v>315</v>
      </c>
      <c r="D91" s="156" t="s">
        <v>54</v>
      </c>
      <c r="E91" s="156" t="s">
        <v>50</v>
      </c>
      <c r="F91" s="156" t="s">
        <v>51</v>
      </c>
      <c r="G91" s="156" t="s">
        <v>316</v>
      </c>
      <c r="H91" s="156" t="s">
        <v>317</v>
      </c>
      <c r="I91" s="156" t="s">
        <v>318</v>
      </c>
      <c r="J91" s="156" t="s">
        <v>309</v>
      </c>
      <c r="K91" s="157" t="s">
        <v>319</v>
      </c>
      <c r="L91" s="158"/>
      <c r="M91" s="83" t="s">
        <v>3</v>
      </c>
      <c r="N91" s="84" t="s">
        <v>39</v>
      </c>
      <c r="O91" s="84" t="s">
        <v>320</v>
      </c>
      <c r="P91" s="84" t="s">
        <v>321</v>
      </c>
      <c r="Q91" s="84" t="s">
        <v>322</v>
      </c>
      <c r="R91" s="84" t="s">
        <v>323</v>
      </c>
      <c r="S91" s="84" t="s">
        <v>324</v>
      </c>
      <c r="T91" s="85" t="s">
        <v>325</v>
      </c>
      <c r="U91" s="153"/>
      <c r="V91" s="153"/>
      <c r="W91" s="153"/>
      <c r="X91" s="153"/>
      <c r="Y91" s="153"/>
      <c r="Z91" s="153"/>
      <c r="AA91" s="153"/>
      <c r="AB91" s="153"/>
      <c r="AC91" s="153"/>
      <c r="AD91" s="153"/>
      <c r="AE91" s="153"/>
    </row>
    <row r="92" s="2" customFormat="1" ht="22.8" customHeight="1">
      <c r="A92" s="41"/>
      <c r="B92" s="42"/>
      <c r="C92" s="90" t="s">
        <v>326</v>
      </c>
      <c r="D92" s="41"/>
      <c r="E92" s="41"/>
      <c r="F92" s="41"/>
      <c r="G92" s="41"/>
      <c r="H92" s="41"/>
      <c r="I92" s="41"/>
      <c r="J92" s="159">
        <f>BK92</f>
        <v>0</v>
      </c>
      <c r="K92" s="41"/>
      <c r="L92" s="42"/>
      <c r="M92" s="86"/>
      <c r="N92" s="71"/>
      <c r="O92" s="87"/>
      <c r="P92" s="160">
        <f>P93</f>
        <v>0</v>
      </c>
      <c r="Q92" s="87"/>
      <c r="R92" s="160">
        <f>R93</f>
        <v>0</v>
      </c>
      <c r="S92" s="87"/>
      <c r="T92" s="161">
        <f>T93</f>
        <v>0</v>
      </c>
      <c r="U92" s="41"/>
      <c r="V92" s="41"/>
      <c r="W92" s="41"/>
      <c r="X92" s="41"/>
      <c r="Y92" s="41"/>
      <c r="Z92" s="41"/>
      <c r="AA92" s="41"/>
      <c r="AB92" s="41"/>
      <c r="AC92" s="41"/>
      <c r="AD92" s="41"/>
      <c r="AE92" s="41"/>
      <c r="AT92" s="22" t="s">
        <v>68</v>
      </c>
      <c r="AU92" s="22" t="s">
        <v>310</v>
      </c>
      <c r="BK92" s="162">
        <f>BK93</f>
        <v>0</v>
      </c>
    </row>
    <row r="93" s="12" customFormat="1" ht="25.92" customHeight="1">
      <c r="A93" s="12"/>
      <c r="B93" s="163"/>
      <c r="C93" s="12"/>
      <c r="D93" s="164" t="s">
        <v>68</v>
      </c>
      <c r="E93" s="165" t="s">
        <v>120</v>
      </c>
      <c r="F93" s="165" t="s">
        <v>327</v>
      </c>
      <c r="G93" s="12"/>
      <c r="H93" s="12"/>
      <c r="I93" s="166"/>
      <c r="J93" s="167">
        <f>BK93</f>
        <v>0</v>
      </c>
      <c r="K93" s="12"/>
      <c r="L93" s="163"/>
      <c r="M93" s="168"/>
      <c r="N93" s="169"/>
      <c r="O93" s="169"/>
      <c r="P93" s="170">
        <f>P94+P105+P119+P124+P127+P130</f>
        <v>0</v>
      </c>
      <c r="Q93" s="169"/>
      <c r="R93" s="170">
        <f>R94+R105+R119+R124+R127+R130</f>
        <v>0</v>
      </c>
      <c r="S93" s="169"/>
      <c r="T93" s="171">
        <f>T94+T105+T119+T124+T127+T130</f>
        <v>0</v>
      </c>
      <c r="U93" s="12"/>
      <c r="V93" s="12"/>
      <c r="W93" s="12"/>
      <c r="X93" s="12"/>
      <c r="Y93" s="12"/>
      <c r="Z93" s="12"/>
      <c r="AA93" s="12"/>
      <c r="AB93" s="12"/>
      <c r="AC93" s="12"/>
      <c r="AD93" s="12"/>
      <c r="AE93" s="12"/>
      <c r="AR93" s="164" t="s">
        <v>138</v>
      </c>
      <c r="AT93" s="172" t="s">
        <v>68</v>
      </c>
      <c r="AU93" s="172" t="s">
        <v>69</v>
      </c>
      <c r="AY93" s="164" t="s">
        <v>328</v>
      </c>
      <c r="BK93" s="173">
        <f>BK94+BK105+BK119+BK124+BK127+BK130</f>
        <v>0</v>
      </c>
    </row>
    <row r="94" s="12" customFormat="1" ht="22.8" customHeight="1">
      <c r="A94" s="12"/>
      <c r="B94" s="163"/>
      <c r="C94" s="12"/>
      <c r="D94" s="164" t="s">
        <v>68</v>
      </c>
      <c r="E94" s="174" t="s">
        <v>379</v>
      </c>
      <c r="F94" s="174" t="s">
        <v>380</v>
      </c>
      <c r="G94" s="12"/>
      <c r="H94" s="12"/>
      <c r="I94" s="166"/>
      <c r="J94" s="175">
        <f>BK94</f>
        <v>0</v>
      </c>
      <c r="K94" s="12"/>
      <c r="L94" s="163"/>
      <c r="M94" s="168"/>
      <c r="N94" s="169"/>
      <c r="O94" s="169"/>
      <c r="P94" s="170">
        <f>SUM(P95:P104)</f>
        <v>0</v>
      </c>
      <c r="Q94" s="169"/>
      <c r="R94" s="170">
        <f>SUM(R95:R104)</f>
        <v>0</v>
      </c>
      <c r="S94" s="169"/>
      <c r="T94" s="171">
        <f>SUM(T95:T104)</f>
        <v>0</v>
      </c>
      <c r="U94" s="12"/>
      <c r="V94" s="12"/>
      <c r="W94" s="12"/>
      <c r="X94" s="12"/>
      <c r="Y94" s="12"/>
      <c r="Z94" s="12"/>
      <c r="AA94" s="12"/>
      <c r="AB94" s="12"/>
      <c r="AC94" s="12"/>
      <c r="AD94" s="12"/>
      <c r="AE94" s="12"/>
      <c r="AR94" s="164" t="s">
        <v>138</v>
      </c>
      <c r="AT94" s="172" t="s">
        <v>68</v>
      </c>
      <c r="AU94" s="172" t="s">
        <v>76</v>
      </c>
      <c r="AY94" s="164" t="s">
        <v>328</v>
      </c>
      <c r="BK94" s="173">
        <f>SUM(BK95:BK104)</f>
        <v>0</v>
      </c>
    </row>
    <row r="95" s="2" customFormat="1" ht="16.5" customHeight="1">
      <c r="A95" s="41"/>
      <c r="B95" s="176"/>
      <c r="C95" s="177" t="s">
        <v>76</v>
      </c>
      <c r="D95" s="177" t="s">
        <v>331</v>
      </c>
      <c r="E95" s="178" t="s">
        <v>381</v>
      </c>
      <c r="F95" s="179" t="s">
        <v>382</v>
      </c>
      <c r="G95" s="180" t="s">
        <v>334</v>
      </c>
      <c r="H95" s="181">
        <v>1</v>
      </c>
      <c r="I95" s="182"/>
      <c r="J95" s="183">
        <f>ROUND(I95*H95,2)</f>
        <v>0</v>
      </c>
      <c r="K95" s="179" t="s">
        <v>335</v>
      </c>
      <c r="L95" s="42"/>
      <c r="M95" s="184" t="s">
        <v>3</v>
      </c>
      <c r="N95" s="185" t="s">
        <v>40</v>
      </c>
      <c r="O95" s="75"/>
      <c r="P95" s="186">
        <f>O95*H95</f>
        <v>0</v>
      </c>
      <c r="Q95" s="186">
        <v>0</v>
      </c>
      <c r="R95" s="186">
        <f>Q95*H95</f>
        <v>0</v>
      </c>
      <c r="S95" s="186">
        <v>0</v>
      </c>
      <c r="T95" s="187">
        <f>S95*H95</f>
        <v>0</v>
      </c>
      <c r="U95" s="41"/>
      <c r="V95" s="41"/>
      <c r="W95" s="41"/>
      <c r="X95" s="41"/>
      <c r="Y95" s="41"/>
      <c r="Z95" s="41"/>
      <c r="AA95" s="41"/>
      <c r="AB95" s="41"/>
      <c r="AC95" s="41"/>
      <c r="AD95" s="41"/>
      <c r="AE95" s="41"/>
      <c r="AR95" s="188" t="s">
        <v>336</v>
      </c>
      <c r="AT95" s="188" t="s">
        <v>331</v>
      </c>
      <c r="AU95" s="188" t="s">
        <v>79</v>
      </c>
      <c r="AY95" s="22" t="s">
        <v>328</v>
      </c>
      <c r="BE95" s="189">
        <f>IF(N95="základní",J95,0)</f>
        <v>0</v>
      </c>
      <c r="BF95" s="189">
        <f>IF(N95="snížená",J95,0)</f>
        <v>0</v>
      </c>
      <c r="BG95" s="189">
        <f>IF(N95="zákl. přenesená",J95,0)</f>
        <v>0</v>
      </c>
      <c r="BH95" s="189">
        <f>IF(N95="sníž. přenesená",J95,0)</f>
        <v>0</v>
      </c>
      <c r="BI95" s="189">
        <f>IF(N95="nulová",J95,0)</f>
        <v>0</v>
      </c>
      <c r="BJ95" s="22" t="s">
        <v>76</v>
      </c>
      <c r="BK95" s="189">
        <f>ROUND(I95*H95,2)</f>
        <v>0</v>
      </c>
      <c r="BL95" s="22" t="s">
        <v>336</v>
      </c>
      <c r="BM95" s="188" t="s">
        <v>383</v>
      </c>
    </row>
    <row r="96" s="2" customFormat="1">
      <c r="A96" s="41"/>
      <c r="B96" s="42"/>
      <c r="C96" s="41"/>
      <c r="D96" s="190" t="s">
        <v>338</v>
      </c>
      <c r="E96" s="41"/>
      <c r="F96" s="191" t="s">
        <v>384</v>
      </c>
      <c r="G96" s="41"/>
      <c r="H96" s="41"/>
      <c r="I96" s="192"/>
      <c r="J96" s="41"/>
      <c r="K96" s="41"/>
      <c r="L96" s="42"/>
      <c r="M96" s="193"/>
      <c r="N96" s="194"/>
      <c r="O96" s="75"/>
      <c r="P96" s="75"/>
      <c r="Q96" s="75"/>
      <c r="R96" s="75"/>
      <c r="S96" s="75"/>
      <c r="T96" s="76"/>
      <c r="U96" s="41"/>
      <c r="V96" s="41"/>
      <c r="W96" s="41"/>
      <c r="X96" s="41"/>
      <c r="Y96" s="41"/>
      <c r="Z96" s="41"/>
      <c r="AA96" s="41"/>
      <c r="AB96" s="41"/>
      <c r="AC96" s="41"/>
      <c r="AD96" s="41"/>
      <c r="AE96" s="41"/>
      <c r="AT96" s="22" t="s">
        <v>338</v>
      </c>
      <c r="AU96" s="22" t="s">
        <v>79</v>
      </c>
    </row>
    <row r="97" s="2" customFormat="1" ht="16.5" customHeight="1">
      <c r="A97" s="41"/>
      <c r="B97" s="176"/>
      <c r="C97" s="177" t="s">
        <v>79</v>
      </c>
      <c r="D97" s="177" t="s">
        <v>331</v>
      </c>
      <c r="E97" s="178" t="s">
        <v>385</v>
      </c>
      <c r="F97" s="179" t="s">
        <v>386</v>
      </c>
      <c r="G97" s="180" t="s">
        <v>334</v>
      </c>
      <c r="H97" s="181">
        <v>1</v>
      </c>
      <c r="I97" s="182"/>
      <c r="J97" s="183">
        <f>ROUND(I97*H97,2)</f>
        <v>0</v>
      </c>
      <c r="K97" s="179" t="s">
        <v>335</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336</v>
      </c>
      <c r="AT97" s="188" t="s">
        <v>331</v>
      </c>
      <c r="AU97" s="188" t="s">
        <v>79</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336</v>
      </c>
      <c r="BM97" s="188" t="s">
        <v>387</v>
      </c>
    </row>
    <row r="98" s="2" customFormat="1">
      <c r="A98" s="41"/>
      <c r="B98" s="42"/>
      <c r="C98" s="41"/>
      <c r="D98" s="190" t="s">
        <v>338</v>
      </c>
      <c r="E98" s="41"/>
      <c r="F98" s="191" t="s">
        <v>388</v>
      </c>
      <c r="G98" s="41"/>
      <c r="H98" s="41"/>
      <c r="I98" s="192"/>
      <c r="J98" s="41"/>
      <c r="K98" s="41"/>
      <c r="L98" s="42"/>
      <c r="M98" s="193"/>
      <c r="N98" s="194"/>
      <c r="O98" s="75"/>
      <c r="P98" s="75"/>
      <c r="Q98" s="75"/>
      <c r="R98" s="75"/>
      <c r="S98" s="75"/>
      <c r="T98" s="76"/>
      <c r="U98" s="41"/>
      <c r="V98" s="41"/>
      <c r="W98" s="41"/>
      <c r="X98" s="41"/>
      <c r="Y98" s="41"/>
      <c r="Z98" s="41"/>
      <c r="AA98" s="41"/>
      <c r="AB98" s="41"/>
      <c r="AC98" s="41"/>
      <c r="AD98" s="41"/>
      <c r="AE98" s="41"/>
      <c r="AT98" s="22" t="s">
        <v>338</v>
      </c>
      <c r="AU98" s="22" t="s">
        <v>79</v>
      </c>
    </row>
    <row r="99" s="2" customFormat="1" ht="16.5" customHeight="1">
      <c r="A99" s="41"/>
      <c r="B99" s="176"/>
      <c r="C99" s="177" t="s">
        <v>87</v>
      </c>
      <c r="D99" s="177" t="s">
        <v>331</v>
      </c>
      <c r="E99" s="178" t="s">
        <v>389</v>
      </c>
      <c r="F99" s="179" t="s">
        <v>390</v>
      </c>
      <c r="G99" s="180" t="s">
        <v>334</v>
      </c>
      <c r="H99" s="181">
        <v>1</v>
      </c>
      <c r="I99" s="182"/>
      <c r="J99" s="183">
        <f>ROUND(I99*H99,2)</f>
        <v>0</v>
      </c>
      <c r="K99" s="179" t="s">
        <v>335</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336</v>
      </c>
      <c r="AT99" s="188" t="s">
        <v>331</v>
      </c>
      <c r="AU99" s="188" t="s">
        <v>79</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336</v>
      </c>
      <c r="BM99" s="188" t="s">
        <v>391</v>
      </c>
    </row>
    <row r="100" s="2" customFormat="1">
      <c r="A100" s="41"/>
      <c r="B100" s="42"/>
      <c r="C100" s="41"/>
      <c r="D100" s="190" t="s">
        <v>338</v>
      </c>
      <c r="E100" s="41"/>
      <c r="F100" s="191" t="s">
        <v>392</v>
      </c>
      <c r="G100" s="41"/>
      <c r="H100" s="41"/>
      <c r="I100" s="192"/>
      <c r="J100" s="41"/>
      <c r="K100" s="41"/>
      <c r="L100" s="42"/>
      <c r="M100" s="193"/>
      <c r="N100" s="194"/>
      <c r="O100" s="75"/>
      <c r="P100" s="75"/>
      <c r="Q100" s="75"/>
      <c r="R100" s="75"/>
      <c r="S100" s="75"/>
      <c r="T100" s="76"/>
      <c r="U100" s="41"/>
      <c r="V100" s="41"/>
      <c r="W100" s="41"/>
      <c r="X100" s="41"/>
      <c r="Y100" s="41"/>
      <c r="Z100" s="41"/>
      <c r="AA100" s="41"/>
      <c r="AB100" s="41"/>
      <c r="AC100" s="41"/>
      <c r="AD100" s="41"/>
      <c r="AE100" s="41"/>
      <c r="AT100" s="22" t="s">
        <v>338</v>
      </c>
      <c r="AU100" s="22" t="s">
        <v>79</v>
      </c>
    </row>
    <row r="101" s="2" customFormat="1" ht="16.5" customHeight="1">
      <c r="A101" s="41"/>
      <c r="B101" s="176"/>
      <c r="C101" s="177" t="s">
        <v>113</v>
      </c>
      <c r="D101" s="177" t="s">
        <v>331</v>
      </c>
      <c r="E101" s="178" t="s">
        <v>393</v>
      </c>
      <c r="F101" s="179" t="s">
        <v>394</v>
      </c>
      <c r="G101" s="180" t="s">
        <v>367</v>
      </c>
      <c r="H101" s="181">
        <v>1</v>
      </c>
      <c r="I101" s="182"/>
      <c r="J101" s="183">
        <f>ROUND(I101*H101,2)</f>
        <v>0</v>
      </c>
      <c r="K101" s="179" t="s">
        <v>335</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336</v>
      </c>
      <c r="AT101" s="188" t="s">
        <v>331</v>
      </c>
      <c r="AU101" s="188" t="s">
        <v>79</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336</v>
      </c>
      <c r="BM101" s="188" t="s">
        <v>395</v>
      </c>
    </row>
    <row r="102" s="2" customFormat="1">
      <c r="A102" s="41"/>
      <c r="B102" s="42"/>
      <c r="C102" s="41"/>
      <c r="D102" s="190" t="s">
        <v>338</v>
      </c>
      <c r="E102" s="41"/>
      <c r="F102" s="191" t="s">
        <v>396</v>
      </c>
      <c r="G102" s="41"/>
      <c r="H102" s="41"/>
      <c r="I102" s="192"/>
      <c r="J102" s="41"/>
      <c r="K102" s="41"/>
      <c r="L102" s="42"/>
      <c r="M102" s="193"/>
      <c r="N102" s="194"/>
      <c r="O102" s="75"/>
      <c r="P102" s="75"/>
      <c r="Q102" s="75"/>
      <c r="R102" s="75"/>
      <c r="S102" s="75"/>
      <c r="T102" s="76"/>
      <c r="U102" s="41"/>
      <c r="V102" s="41"/>
      <c r="W102" s="41"/>
      <c r="X102" s="41"/>
      <c r="Y102" s="41"/>
      <c r="Z102" s="41"/>
      <c r="AA102" s="41"/>
      <c r="AB102" s="41"/>
      <c r="AC102" s="41"/>
      <c r="AD102" s="41"/>
      <c r="AE102" s="41"/>
      <c r="AT102" s="22" t="s">
        <v>338</v>
      </c>
      <c r="AU102" s="22" t="s">
        <v>79</v>
      </c>
    </row>
    <row r="103" s="2" customFormat="1" ht="16.5" customHeight="1">
      <c r="A103" s="41"/>
      <c r="B103" s="176"/>
      <c r="C103" s="177" t="s">
        <v>138</v>
      </c>
      <c r="D103" s="177" t="s">
        <v>331</v>
      </c>
      <c r="E103" s="178" t="s">
        <v>397</v>
      </c>
      <c r="F103" s="179" t="s">
        <v>398</v>
      </c>
      <c r="G103" s="180" t="s">
        <v>367</v>
      </c>
      <c r="H103" s="181">
        <v>1</v>
      </c>
      <c r="I103" s="182"/>
      <c r="J103" s="183">
        <f>ROUND(I103*H103,2)</f>
        <v>0</v>
      </c>
      <c r="K103" s="179" t="s">
        <v>335</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399</v>
      </c>
    </row>
    <row r="104" s="2" customFormat="1">
      <c r="A104" s="41"/>
      <c r="B104" s="42"/>
      <c r="C104" s="41"/>
      <c r="D104" s="190" t="s">
        <v>338</v>
      </c>
      <c r="E104" s="41"/>
      <c r="F104" s="191" t="s">
        <v>400</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2" customFormat="1" ht="22.8" customHeight="1">
      <c r="A105" s="12"/>
      <c r="B105" s="163"/>
      <c r="C105" s="12"/>
      <c r="D105" s="164" t="s">
        <v>68</v>
      </c>
      <c r="E105" s="174" t="s">
        <v>329</v>
      </c>
      <c r="F105" s="174" t="s">
        <v>330</v>
      </c>
      <c r="G105" s="12"/>
      <c r="H105" s="12"/>
      <c r="I105" s="166"/>
      <c r="J105" s="175">
        <f>BK105</f>
        <v>0</v>
      </c>
      <c r="K105" s="12"/>
      <c r="L105" s="163"/>
      <c r="M105" s="168"/>
      <c r="N105" s="169"/>
      <c r="O105" s="169"/>
      <c r="P105" s="170">
        <f>SUM(P106:P118)</f>
        <v>0</v>
      </c>
      <c r="Q105" s="169"/>
      <c r="R105" s="170">
        <f>SUM(R106:R118)</f>
        <v>0</v>
      </c>
      <c r="S105" s="169"/>
      <c r="T105" s="171">
        <f>SUM(T106:T118)</f>
        <v>0</v>
      </c>
      <c r="U105" s="12"/>
      <c r="V105" s="12"/>
      <c r="W105" s="12"/>
      <c r="X105" s="12"/>
      <c r="Y105" s="12"/>
      <c r="Z105" s="12"/>
      <c r="AA105" s="12"/>
      <c r="AB105" s="12"/>
      <c r="AC105" s="12"/>
      <c r="AD105" s="12"/>
      <c r="AE105" s="12"/>
      <c r="AR105" s="164" t="s">
        <v>138</v>
      </c>
      <c r="AT105" s="172" t="s">
        <v>68</v>
      </c>
      <c r="AU105" s="172" t="s">
        <v>76</v>
      </c>
      <c r="AY105" s="164" t="s">
        <v>328</v>
      </c>
      <c r="BK105" s="173">
        <f>SUM(BK106:BK118)</f>
        <v>0</v>
      </c>
    </row>
    <row r="106" s="2" customFormat="1" ht="24.15" customHeight="1">
      <c r="A106" s="41"/>
      <c r="B106" s="176"/>
      <c r="C106" s="177" t="s">
        <v>150</v>
      </c>
      <c r="D106" s="177" t="s">
        <v>331</v>
      </c>
      <c r="E106" s="178" t="s">
        <v>332</v>
      </c>
      <c r="F106" s="179" t="s">
        <v>333</v>
      </c>
      <c r="G106" s="180" t="s">
        <v>334</v>
      </c>
      <c r="H106" s="181">
        <v>1</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336</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336</v>
      </c>
      <c r="BM106" s="188" t="s">
        <v>8666</v>
      </c>
    </row>
    <row r="107" s="2" customFormat="1">
      <c r="A107" s="41"/>
      <c r="B107" s="42"/>
      <c r="C107" s="41"/>
      <c r="D107" s="190" t="s">
        <v>338</v>
      </c>
      <c r="E107" s="41"/>
      <c r="F107" s="191" t="s">
        <v>339</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2" customFormat="1">
      <c r="A108" s="41"/>
      <c r="B108" s="42"/>
      <c r="C108" s="41"/>
      <c r="D108" s="195" t="s">
        <v>340</v>
      </c>
      <c r="E108" s="41"/>
      <c r="F108" s="196" t="s">
        <v>341</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340</v>
      </c>
      <c r="AU108" s="22" t="s">
        <v>79</v>
      </c>
    </row>
    <row r="109" s="2" customFormat="1" ht="16.5" customHeight="1">
      <c r="A109" s="41"/>
      <c r="B109" s="176"/>
      <c r="C109" s="177" t="s">
        <v>168</v>
      </c>
      <c r="D109" s="177" t="s">
        <v>331</v>
      </c>
      <c r="E109" s="178" t="s">
        <v>342</v>
      </c>
      <c r="F109" s="179" t="s">
        <v>343</v>
      </c>
      <c r="G109" s="180" t="s">
        <v>334</v>
      </c>
      <c r="H109" s="181">
        <v>1</v>
      </c>
      <c r="I109" s="182"/>
      <c r="J109" s="183">
        <f>ROUND(I109*H109,2)</f>
        <v>0</v>
      </c>
      <c r="K109" s="179" t="s">
        <v>335</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336</v>
      </c>
      <c r="AT109" s="188" t="s">
        <v>331</v>
      </c>
      <c r="AU109" s="188" t="s">
        <v>79</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336</v>
      </c>
      <c r="BM109" s="188" t="s">
        <v>8667</v>
      </c>
    </row>
    <row r="110" s="2" customFormat="1">
      <c r="A110" s="41"/>
      <c r="B110" s="42"/>
      <c r="C110" s="41"/>
      <c r="D110" s="190" t="s">
        <v>338</v>
      </c>
      <c r="E110" s="41"/>
      <c r="F110" s="191" t="s">
        <v>345</v>
      </c>
      <c r="G110" s="41"/>
      <c r="H110" s="41"/>
      <c r="I110" s="192"/>
      <c r="J110" s="41"/>
      <c r="K110" s="41"/>
      <c r="L110" s="42"/>
      <c r="M110" s="193"/>
      <c r="N110" s="194"/>
      <c r="O110" s="75"/>
      <c r="P110" s="75"/>
      <c r="Q110" s="75"/>
      <c r="R110" s="75"/>
      <c r="S110" s="75"/>
      <c r="T110" s="76"/>
      <c r="U110" s="41"/>
      <c r="V110" s="41"/>
      <c r="W110" s="41"/>
      <c r="X110" s="41"/>
      <c r="Y110" s="41"/>
      <c r="Z110" s="41"/>
      <c r="AA110" s="41"/>
      <c r="AB110" s="41"/>
      <c r="AC110" s="41"/>
      <c r="AD110" s="41"/>
      <c r="AE110" s="41"/>
      <c r="AT110" s="22" t="s">
        <v>338</v>
      </c>
      <c r="AU110" s="22" t="s">
        <v>79</v>
      </c>
    </row>
    <row r="111" s="2" customFormat="1" ht="16.5" customHeight="1">
      <c r="A111" s="41"/>
      <c r="B111" s="176"/>
      <c r="C111" s="177" t="s">
        <v>171</v>
      </c>
      <c r="D111" s="177" t="s">
        <v>331</v>
      </c>
      <c r="E111" s="178" t="s">
        <v>346</v>
      </c>
      <c r="F111" s="179" t="s">
        <v>347</v>
      </c>
      <c r="G111" s="180" t="s">
        <v>334</v>
      </c>
      <c r="H111" s="181">
        <v>1</v>
      </c>
      <c r="I111" s="182"/>
      <c r="J111" s="183">
        <f>ROUND(I111*H111,2)</f>
        <v>0</v>
      </c>
      <c r="K111" s="179" t="s">
        <v>335</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336</v>
      </c>
      <c r="AT111" s="188" t="s">
        <v>331</v>
      </c>
      <c r="AU111" s="188" t="s">
        <v>79</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336</v>
      </c>
      <c r="BM111" s="188" t="s">
        <v>8668</v>
      </c>
    </row>
    <row r="112" s="2" customFormat="1">
      <c r="A112" s="41"/>
      <c r="B112" s="42"/>
      <c r="C112" s="41"/>
      <c r="D112" s="190" t="s">
        <v>338</v>
      </c>
      <c r="E112" s="41"/>
      <c r="F112" s="191" t="s">
        <v>349</v>
      </c>
      <c r="G112" s="41"/>
      <c r="H112" s="41"/>
      <c r="I112" s="192"/>
      <c r="J112" s="41"/>
      <c r="K112" s="41"/>
      <c r="L112" s="42"/>
      <c r="M112" s="193"/>
      <c r="N112" s="194"/>
      <c r="O112" s="75"/>
      <c r="P112" s="75"/>
      <c r="Q112" s="75"/>
      <c r="R112" s="75"/>
      <c r="S112" s="75"/>
      <c r="T112" s="76"/>
      <c r="U112" s="41"/>
      <c r="V112" s="41"/>
      <c r="W112" s="41"/>
      <c r="X112" s="41"/>
      <c r="Y112" s="41"/>
      <c r="Z112" s="41"/>
      <c r="AA112" s="41"/>
      <c r="AB112" s="41"/>
      <c r="AC112" s="41"/>
      <c r="AD112" s="41"/>
      <c r="AE112" s="41"/>
      <c r="AT112" s="22" t="s">
        <v>338</v>
      </c>
      <c r="AU112" s="22" t="s">
        <v>79</v>
      </c>
    </row>
    <row r="113" s="2" customFormat="1" ht="16.5" customHeight="1">
      <c r="A113" s="41"/>
      <c r="B113" s="176"/>
      <c r="C113" s="177" t="s">
        <v>183</v>
      </c>
      <c r="D113" s="177" t="s">
        <v>331</v>
      </c>
      <c r="E113" s="178" t="s">
        <v>350</v>
      </c>
      <c r="F113" s="179" t="s">
        <v>351</v>
      </c>
      <c r="G113" s="180" t="s">
        <v>334</v>
      </c>
      <c r="H113" s="181">
        <v>1</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336</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336</v>
      </c>
      <c r="BM113" s="188" t="s">
        <v>8669</v>
      </c>
    </row>
    <row r="114" s="2" customFormat="1">
      <c r="A114" s="41"/>
      <c r="B114" s="42"/>
      <c r="C114" s="41"/>
      <c r="D114" s="190" t="s">
        <v>338</v>
      </c>
      <c r="E114" s="41"/>
      <c r="F114" s="191" t="s">
        <v>353</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2" customFormat="1" ht="21.75" customHeight="1">
      <c r="A115" s="41"/>
      <c r="B115" s="176"/>
      <c r="C115" s="177" t="s">
        <v>235</v>
      </c>
      <c r="D115" s="177" t="s">
        <v>331</v>
      </c>
      <c r="E115" s="178" t="s">
        <v>354</v>
      </c>
      <c r="F115" s="179" t="s">
        <v>355</v>
      </c>
      <c r="G115" s="180" t="s">
        <v>356</v>
      </c>
      <c r="H115" s="181">
        <v>1</v>
      </c>
      <c r="I115" s="182"/>
      <c r="J115" s="183">
        <f>ROUND(I115*H115,2)</f>
        <v>0</v>
      </c>
      <c r="K115" s="179" t="s">
        <v>335</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336</v>
      </c>
      <c r="AT115" s="188" t="s">
        <v>331</v>
      </c>
      <c r="AU115" s="188" t="s">
        <v>79</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336</v>
      </c>
      <c r="BM115" s="188" t="s">
        <v>8670</v>
      </c>
    </row>
    <row r="116" s="2" customFormat="1">
      <c r="A116" s="41"/>
      <c r="B116" s="42"/>
      <c r="C116" s="41"/>
      <c r="D116" s="190" t="s">
        <v>338</v>
      </c>
      <c r="E116" s="41"/>
      <c r="F116" s="191" t="s">
        <v>358</v>
      </c>
      <c r="G116" s="41"/>
      <c r="H116" s="41"/>
      <c r="I116" s="192"/>
      <c r="J116" s="41"/>
      <c r="K116" s="41"/>
      <c r="L116" s="42"/>
      <c r="M116" s="193"/>
      <c r="N116" s="194"/>
      <c r="O116" s="75"/>
      <c r="P116" s="75"/>
      <c r="Q116" s="75"/>
      <c r="R116" s="75"/>
      <c r="S116" s="75"/>
      <c r="T116" s="76"/>
      <c r="U116" s="41"/>
      <c r="V116" s="41"/>
      <c r="W116" s="41"/>
      <c r="X116" s="41"/>
      <c r="Y116" s="41"/>
      <c r="Z116" s="41"/>
      <c r="AA116" s="41"/>
      <c r="AB116" s="41"/>
      <c r="AC116" s="41"/>
      <c r="AD116" s="41"/>
      <c r="AE116" s="41"/>
      <c r="AT116" s="22" t="s">
        <v>338</v>
      </c>
      <c r="AU116" s="22" t="s">
        <v>79</v>
      </c>
    </row>
    <row r="117" s="2" customFormat="1" ht="24.15" customHeight="1">
      <c r="A117" s="41"/>
      <c r="B117" s="176"/>
      <c r="C117" s="177" t="s">
        <v>239</v>
      </c>
      <c r="D117" s="177" t="s">
        <v>331</v>
      </c>
      <c r="E117" s="178" t="s">
        <v>359</v>
      </c>
      <c r="F117" s="179" t="s">
        <v>360</v>
      </c>
      <c r="G117" s="180" t="s">
        <v>356</v>
      </c>
      <c r="H117" s="181">
        <v>1</v>
      </c>
      <c r="I117" s="182"/>
      <c r="J117" s="183">
        <f>ROUND(I117*H117,2)</f>
        <v>0</v>
      </c>
      <c r="K117" s="179" t="s">
        <v>335</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336</v>
      </c>
      <c r="AT117" s="188" t="s">
        <v>331</v>
      </c>
      <c r="AU117" s="188" t="s">
        <v>79</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336</v>
      </c>
      <c r="BM117" s="188" t="s">
        <v>8671</v>
      </c>
    </row>
    <row r="118" s="2" customFormat="1">
      <c r="A118" s="41"/>
      <c r="B118" s="42"/>
      <c r="C118" s="41"/>
      <c r="D118" s="190" t="s">
        <v>338</v>
      </c>
      <c r="E118" s="41"/>
      <c r="F118" s="191" t="s">
        <v>362</v>
      </c>
      <c r="G118" s="41"/>
      <c r="H118" s="41"/>
      <c r="I118" s="192"/>
      <c r="J118" s="41"/>
      <c r="K118" s="41"/>
      <c r="L118" s="42"/>
      <c r="M118" s="193"/>
      <c r="N118" s="194"/>
      <c r="O118" s="75"/>
      <c r="P118" s="75"/>
      <c r="Q118" s="75"/>
      <c r="R118" s="75"/>
      <c r="S118" s="75"/>
      <c r="T118" s="76"/>
      <c r="U118" s="41"/>
      <c r="V118" s="41"/>
      <c r="W118" s="41"/>
      <c r="X118" s="41"/>
      <c r="Y118" s="41"/>
      <c r="Z118" s="41"/>
      <c r="AA118" s="41"/>
      <c r="AB118" s="41"/>
      <c r="AC118" s="41"/>
      <c r="AD118" s="41"/>
      <c r="AE118" s="41"/>
      <c r="AT118" s="22" t="s">
        <v>338</v>
      </c>
      <c r="AU118" s="22" t="s">
        <v>79</v>
      </c>
    </row>
    <row r="119" s="12" customFormat="1" ht="22.8" customHeight="1">
      <c r="A119" s="12"/>
      <c r="B119" s="163"/>
      <c r="C119" s="12"/>
      <c r="D119" s="164" t="s">
        <v>68</v>
      </c>
      <c r="E119" s="174" t="s">
        <v>363</v>
      </c>
      <c r="F119" s="174" t="s">
        <v>364</v>
      </c>
      <c r="G119" s="12"/>
      <c r="H119" s="12"/>
      <c r="I119" s="166"/>
      <c r="J119" s="175">
        <f>BK119</f>
        <v>0</v>
      </c>
      <c r="K119" s="12"/>
      <c r="L119" s="163"/>
      <c r="M119" s="168"/>
      <c r="N119" s="169"/>
      <c r="O119" s="169"/>
      <c r="P119" s="170">
        <f>SUM(P120:P123)</f>
        <v>0</v>
      </c>
      <c r="Q119" s="169"/>
      <c r="R119" s="170">
        <f>SUM(R120:R123)</f>
        <v>0</v>
      </c>
      <c r="S119" s="169"/>
      <c r="T119" s="171">
        <f>SUM(T120:T123)</f>
        <v>0</v>
      </c>
      <c r="U119" s="12"/>
      <c r="V119" s="12"/>
      <c r="W119" s="12"/>
      <c r="X119" s="12"/>
      <c r="Y119" s="12"/>
      <c r="Z119" s="12"/>
      <c r="AA119" s="12"/>
      <c r="AB119" s="12"/>
      <c r="AC119" s="12"/>
      <c r="AD119" s="12"/>
      <c r="AE119" s="12"/>
      <c r="AR119" s="164" t="s">
        <v>138</v>
      </c>
      <c r="AT119" s="172" t="s">
        <v>68</v>
      </c>
      <c r="AU119" s="172" t="s">
        <v>76</v>
      </c>
      <c r="AY119" s="164" t="s">
        <v>328</v>
      </c>
      <c r="BK119" s="173">
        <f>SUM(BK120:BK123)</f>
        <v>0</v>
      </c>
    </row>
    <row r="120" s="2" customFormat="1" ht="16.5" customHeight="1">
      <c r="A120" s="41"/>
      <c r="B120" s="176"/>
      <c r="C120" s="177" t="s">
        <v>9</v>
      </c>
      <c r="D120" s="177" t="s">
        <v>331</v>
      </c>
      <c r="E120" s="178" t="s">
        <v>365</v>
      </c>
      <c r="F120" s="179" t="s">
        <v>366</v>
      </c>
      <c r="G120" s="180" t="s">
        <v>367</v>
      </c>
      <c r="H120" s="181">
        <v>1</v>
      </c>
      <c r="I120" s="182"/>
      <c r="J120" s="183">
        <f>ROUND(I120*H120,2)</f>
        <v>0</v>
      </c>
      <c r="K120" s="179" t="s">
        <v>335</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336</v>
      </c>
      <c r="AT120" s="188" t="s">
        <v>331</v>
      </c>
      <c r="AU120" s="188" t="s">
        <v>79</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336</v>
      </c>
      <c r="BM120" s="188" t="s">
        <v>8672</v>
      </c>
    </row>
    <row r="121" s="2" customFormat="1">
      <c r="A121" s="41"/>
      <c r="B121" s="42"/>
      <c r="C121" s="41"/>
      <c r="D121" s="190" t="s">
        <v>338</v>
      </c>
      <c r="E121" s="41"/>
      <c r="F121" s="191" t="s">
        <v>369</v>
      </c>
      <c r="G121" s="41"/>
      <c r="H121" s="41"/>
      <c r="I121" s="192"/>
      <c r="J121" s="41"/>
      <c r="K121" s="41"/>
      <c r="L121" s="42"/>
      <c r="M121" s="193"/>
      <c r="N121" s="194"/>
      <c r="O121" s="75"/>
      <c r="P121" s="75"/>
      <c r="Q121" s="75"/>
      <c r="R121" s="75"/>
      <c r="S121" s="75"/>
      <c r="T121" s="76"/>
      <c r="U121" s="41"/>
      <c r="V121" s="41"/>
      <c r="W121" s="41"/>
      <c r="X121" s="41"/>
      <c r="Y121" s="41"/>
      <c r="Z121" s="41"/>
      <c r="AA121" s="41"/>
      <c r="AB121" s="41"/>
      <c r="AC121" s="41"/>
      <c r="AD121" s="41"/>
      <c r="AE121" s="41"/>
      <c r="AT121" s="22" t="s">
        <v>338</v>
      </c>
      <c r="AU121" s="22" t="s">
        <v>79</v>
      </c>
    </row>
    <row r="122" s="2" customFormat="1" ht="16.5" customHeight="1">
      <c r="A122" s="41"/>
      <c r="B122" s="176"/>
      <c r="C122" s="177" t="s">
        <v>505</v>
      </c>
      <c r="D122" s="177" t="s">
        <v>331</v>
      </c>
      <c r="E122" s="178" t="s">
        <v>370</v>
      </c>
      <c r="F122" s="179" t="s">
        <v>371</v>
      </c>
      <c r="G122" s="180" t="s">
        <v>356</v>
      </c>
      <c r="H122" s="181">
        <v>1</v>
      </c>
      <c r="I122" s="182"/>
      <c r="J122" s="183">
        <f>ROUND(I122*H122,2)</f>
        <v>0</v>
      </c>
      <c r="K122" s="179" t="s">
        <v>335</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336</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336</v>
      </c>
      <c r="BM122" s="188" t="s">
        <v>8673</v>
      </c>
    </row>
    <row r="123" s="2" customFormat="1">
      <c r="A123" s="41"/>
      <c r="B123" s="42"/>
      <c r="C123" s="41"/>
      <c r="D123" s="190" t="s">
        <v>338</v>
      </c>
      <c r="E123" s="41"/>
      <c r="F123" s="191" t="s">
        <v>373</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12" customFormat="1" ht="22.8" customHeight="1">
      <c r="A124" s="12"/>
      <c r="B124" s="163"/>
      <c r="C124" s="12"/>
      <c r="D124" s="164" t="s">
        <v>68</v>
      </c>
      <c r="E124" s="174" t="s">
        <v>401</v>
      </c>
      <c r="F124" s="174" t="s">
        <v>402</v>
      </c>
      <c r="G124" s="12"/>
      <c r="H124" s="12"/>
      <c r="I124" s="166"/>
      <c r="J124" s="175">
        <f>BK124</f>
        <v>0</v>
      </c>
      <c r="K124" s="12"/>
      <c r="L124" s="163"/>
      <c r="M124" s="168"/>
      <c r="N124" s="169"/>
      <c r="O124" s="169"/>
      <c r="P124" s="170">
        <f>SUM(P125:P126)</f>
        <v>0</v>
      </c>
      <c r="Q124" s="169"/>
      <c r="R124" s="170">
        <f>SUM(R125:R126)</f>
        <v>0</v>
      </c>
      <c r="S124" s="169"/>
      <c r="T124" s="171">
        <f>SUM(T125:T126)</f>
        <v>0</v>
      </c>
      <c r="U124" s="12"/>
      <c r="V124" s="12"/>
      <c r="W124" s="12"/>
      <c r="X124" s="12"/>
      <c r="Y124" s="12"/>
      <c r="Z124" s="12"/>
      <c r="AA124" s="12"/>
      <c r="AB124" s="12"/>
      <c r="AC124" s="12"/>
      <c r="AD124" s="12"/>
      <c r="AE124" s="12"/>
      <c r="AR124" s="164" t="s">
        <v>138</v>
      </c>
      <c r="AT124" s="172" t="s">
        <v>68</v>
      </c>
      <c r="AU124" s="172" t="s">
        <v>76</v>
      </c>
      <c r="AY124" s="164" t="s">
        <v>328</v>
      </c>
      <c r="BK124" s="173">
        <f>SUM(BK125:BK126)</f>
        <v>0</v>
      </c>
    </row>
    <row r="125" s="2" customFormat="1" ht="16.5" customHeight="1">
      <c r="A125" s="41"/>
      <c r="B125" s="176"/>
      <c r="C125" s="177" t="s">
        <v>512</v>
      </c>
      <c r="D125" s="177" t="s">
        <v>331</v>
      </c>
      <c r="E125" s="178" t="s">
        <v>403</v>
      </c>
      <c r="F125" s="179" t="s">
        <v>404</v>
      </c>
      <c r="G125" s="180" t="s">
        <v>367</v>
      </c>
      <c r="H125" s="181">
        <v>1</v>
      </c>
      <c r="I125" s="182"/>
      <c r="J125" s="183">
        <f>ROUND(I125*H125,2)</f>
        <v>0</v>
      </c>
      <c r="K125" s="179" t="s">
        <v>335</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336</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336</v>
      </c>
      <c r="BM125" s="188" t="s">
        <v>405</v>
      </c>
    </row>
    <row r="126" s="2" customFormat="1">
      <c r="A126" s="41"/>
      <c r="B126" s="42"/>
      <c r="C126" s="41"/>
      <c r="D126" s="190" t="s">
        <v>338</v>
      </c>
      <c r="E126" s="41"/>
      <c r="F126" s="191" t="s">
        <v>406</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338</v>
      </c>
      <c r="AU126" s="22" t="s">
        <v>79</v>
      </c>
    </row>
    <row r="127" s="12" customFormat="1" ht="22.8" customHeight="1">
      <c r="A127" s="12"/>
      <c r="B127" s="163"/>
      <c r="C127" s="12"/>
      <c r="D127" s="164" t="s">
        <v>68</v>
      </c>
      <c r="E127" s="174" t="s">
        <v>407</v>
      </c>
      <c r="F127" s="174" t="s">
        <v>408</v>
      </c>
      <c r="G127" s="12"/>
      <c r="H127" s="12"/>
      <c r="I127" s="166"/>
      <c r="J127" s="175">
        <f>BK127</f>
        <v>0</v>
      </c>
      <c r="K127" s="12"/>
      <c r="L127" s="163"/>
      <c r="M127" s="168"/>
      <c r="N127" s="169"/>
      <c r="O127" s="169"/>
      <c r="P127" s="170">
        <f>SUM(P128:P129)</f>
        <v>0</v>
      </c>
      <c r="Q127" s="169"/>
      <c r="R127" s="170">
        <f>SUM(R128:R129)</f>
        <v>0</v>
      </c>
      <c r="S127" s="169"/>
      <c r="T127" s="171">
        <f>SUM(T128:T129)</f>
        <v>0</v>
      </c>
      <c r="U127" s="12"/>
      <c r="V127" s="12"/>
      <c r="W127" s="12"/>
      <c r="X127" s="12"/>
      <c r="Y127" s="12"/>
      <c r="Z127" s="12"/>
      <c r="AA127" s="12"/>
      <c r="AB127" s="12"/>
      <c r="AC127" s="12"/>
      <c r="AD127" s="12"/>
      <c r="AE127" s="12"/>
      <c r="AR127" s="164" t="s">
        <v>138</v>
      </c>
      <c r="AT127" s="172" t="s">
        <v>68</v>
      </c>
      <c r="AU127" s="172" t="s">
        <v>76</v>
      </c>
      <c r="AY127" s="164" t="s">
        <v>328</v>
      </c>
      <c r="BK127" s="173">
        <f>SUM(BK128:BK129)</f>
        <v>0</v>
      </c>
    </row>
    <row r="128" s="2" customFormat="1" ht="16.5" customHeight="1">
      <c r="A128" s="41"/>
      <c r="B128" s="176"/>
      <c r="C128" s="177" t="s">
        <v>526</v>
      </c>
      <c r="D128" s="177" t="s">
        <v>331</v>
      </c>
      <c r="E128" s="178" t="s">
        <v>409</v>
      </c>
      <c r="F128" s="179" t="s">
        <v>410</v>
      </c>
      <c r="G128" s="180" t="s">
        <v>356</v>
      </c>
      <c r="H128" s="181">
        <v>1</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336</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336</v>
      </c>
      <c r="BM128" s="188" t="s">
        <v>411</v>
      </c>
    </row>
    <row r="129" s="2" customFormat="1">
      <c r="A129" s="41"/>
      <c r="B129" s="42"/>
      <c r="C129" s="41"/>
      <c r="D129" s="190" t="s">
        <v>338</v>
      </c>
      <c r="E129" s="41"/>
      <c r="F129" s="191" t="s">
        <v>412</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12" customFormat="1" ht="22.8" customHeight="1">
      <c r="A130" s="12"/>
      <c r="B130" s="163"/>
      <c r="C130" s="12"/>
      <c r="D130" s="164" t="s">
        <v>68</v>
      </c>
      <c r="E130" s="174" t="s">
        <v>413</v>
      </c>
      <c r="F130" s="174" t="s">
        <v>414</v>
      </c>
      <c r="G130" s="12"/>
      <c r="H130" s="12"/>
      <c r="I130" s="166"/>
      <c r="J130" s="175">
        <f>BK130</f>
        <v>0</v>
      </c>
      <c r="K130" s="12"/>
      <c r="L130" s="163"/>
      <c r="M130" s="168"/>
      <c r="N130" s="169"/>
      <c r="O130" s="169"/>
      <c r="P130" s="170">
        <f>SUM(P131:P132)</f>
        <v>0</v>
      </c>
      <c r="Q130" s="169"/>
      <c r="R130" s="170">
        <f>SUM(R131:R132)</f>
        <v>0</v>
      </c>
      <c r="S130" s="169"/>
      <c r="T130" s="171">
        <f>SUM(T131:T132)</f>
        <v>0</v>
      </c>
      <c r="U130" s="12"/>
      <c r="V130" s="12"/>
      <c r="W130" s="12"/>
      <c r="X130" s="12"/>
      <c r="Y130" s="12"/>
      <c r="Z130" s="12"/>
      <c r="AA130" s="12"/>
      <c r="AB130" s="12"/>
      <c r="AC130" s="12"/>
      <c r="AD130" s="12"/>
      <c r="AE130" s="12"/>
      <c r="AR130" s="164" t="s">
        <v>138</v>
      </c>
      <c r="AT130" s="172" t="s">
        <v>68</v>
      </c>
      <c r="AU130" s="172" t="s">
        <v>76</v>
      </c>
      <c r="AY130" s="164" t="s">
        <v>328</v>
      </c>
      <c r="BK130" s="173">
        <f>SUM(BK131:BK132)</f>
        <v>0</v>
      </c>
    </row>
    <row r="131" s="2" customFormat="1" ht="24.15" customHeight="1">
      <c r="A131" s="41"/>
      <c r="B131" s="176"/>
      <c r="C131" s="177" t="s">
        <v>532</v>
      </c>
      <c r="D131" s="177" t="s">
        <v>331</v>
      </c>
      <c r="E131" s="178" t="s">
        <v>415</v>
      </c>
      <c r="F131" s="179" t="s">
        <v>416</v>
      </c>
      <c r="G131" s="180" t="s">
        <v>356</v>
      </c>
      <c r="H131" s="181">
        <v>1</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336</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336</v>
      </c>
      <c r="BM131" s="188" t="s">
        <v>417</v>
      </c>
    </row>
    <row r="132" s="2" customFormat="1">
      <c r="A132" s="41"/>
      <c r="B132" s="42"/>
      <c r="C132" s="41"/>
      <c r="D132" s="190" t="s">
        <v>338</v>
      </c>
      <c r="E132" s="41"/>
      <c r="F132" s="191" t="s">
        <v>418</v>
      </c>
      <c r="G132" s="41"/>
      <c r="H132" s="41"/>
      <c r="I132" s="192"/>
      <c r="J132" s="41"/>
      <c r="K132" s="41"/>
      <c r="L132" s="42"/>
      <c r="M132" s="197"/>
      <c r="N132" s="198"/>
      <c r="O132" s="199"/>
      <c r="P132" s="199"/>
      <c r="Q132" s="199"/>
      <c r="R132" s="199"/>
      <c r="S132" s="199"/>
      <c r="T132" s="200"/>
      <c r="U132" s="41"/>
      <c r="V132" s="41"/>
      <c r="W132" s="41"/>
      <c r="X132" s="41"/>
      <c r="Y132" s="41"/>
      <c r="Z132" s="41"/>
      <c r="AA132" s="41"/>
      <c r="AB132" s="41"/>
      <c r="AC132" s="41"/>
      <c r="AD132" s="41"/>
      <c r="AE132" s="41"/>
      <c r="AT132" s="22" t="s">
        <v>338</v>
      </c>
      <c r="AU132" s="22" t="s">
        <v>79</v>
      </c>
    </row>
    <row r="133" s="2" customFormat="1" ht="6.96" customHeight="1">
      <c r="A133" s="41"/>
      <c r="B133" s="58"/>
      <c r="C133" s="59"/>
      <c r="D133" s="59"/>
      <c r="E133" s="59"/>
      <c r="F133" s="59"/>
      <c r="G133" s="59"/>
      <c r="H133" s="59"/>
      <c r="I133" s="59"/>
      <c r="J133" s="59"/>
      <c r="K133" s="59"/>
      <c r="L133" s="42"/>
      <c r="M133" s="41"/>
      <c r="O133" s="41"/>
      <c r="P133" s="41"/>
      <c r="Q133" s="41"/>
      <c r="R133" s="41"/>
      <c r="S133" s="41"/>
      <c r="T133" s="41"/>
      <c r="U133" s="41"/>
      <c r="V133" s="41"/>
      <c r="W133" s="41"/>
      <c r="X133" s="41"/>
      <c r="Y133" s="41"/>
      <c r="Z133" s="41"/>
      <c r="AA133" s="41"/>
      <c r="AB133" s="41"/>
      <c r="AC133" s="41"/>
      <c r="AD133" s="41"/>
      <c r="AE133" s="41"/>
    </row>
  </sheetData>
  <autoFilter ref="C91:K13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5_01/012103000"/>
    <hyperlink ref="F98" r:id="rId2" display="https://podminky.urs.cz/item/CS_URS_2025_01/012303000"/>
    <hyperlink ref="F100" r:id="rId3" display="https://podminky.urs.cz/item/CS_URS_2025_01/013254000"/>
    <hyperlink ref="F102" r:id="rId4" display="https://podminky.urs.cz/item/CS_URS_2025_01/013294000"/>
    <hyperlink ref="F104" r:id="rId5" display="https://podminky.urs.cz/item/CS_URS_2025_01/091003000"/>
    <hyperlink ref="F107" r:id="rId6" display="https://podminky.urs.cz/item/CS_URS_2025_01/030001000"/>
    <hyperlink ref="F110" r:id="rId7" display="https://podminky.urs.cz/item/CS_URS_2025_01/033002000"/>
    <hyperlink ref="F112" r:id="rId8" display="https://podminky.urs.cz/item/CS_URS_2025_01/034103000"/>
    <hyperlink ref="F114" r:id="rId9" display="https://podminky.urs.cz/item/CS_URS_2025_01/039002000"/>
    <hyperlink ref="F116" r:id="rId10" display="https://podminky.urs.cz/item/CS_URS_2025_01/041403000"/>
    <hyperlink ref="F118" r:id="rId11" display="https://podminky.urs.cz/item/CS_URS_2025_01/091002000"/>
    <hyperlink ref="F121" r:id="rId12" display="https://podminky.urs.cz/item/CS_URS_2025_01/044002000"/>
    <hyperlink ref="F123" r:id="rId13" display="https://podminky.urs.cz/item/CS_URS_2025_01/045002000"/>
    <hyperlink ref="F126" r:id="rId14" display="https://podminky.urs.cz/item/CS_URS_2025_01/072002000"/>
    <hyperlink ref="F129" r:id="rId15" display="https://podminky.urs.cz/item/CS_URS_2025_01/081002000"/>
    <hyperlink ref="F132" r:id="rId16" display="https://podminky.urs.cz/item/CS_URS_2025_01/091503000"/>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5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299</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9772</v>
      </c>
      <c r="F9" s="1"/>
      <c r="G9" s="1"/>
      <c r="H9" s="1"/>
      <c r="L9" s="25"/>
    </row>
    <row r="10" s="1" customFormat="1" ht="12" customHeight="1">
      <c r="B10" s="25"/>
      <c r="D10" s="35" t="s">
        <v>303</v>
      </c>
      <c r="L10" s="25"/>
    </row>
    <row r="11" s="2" customFormat="1" ht="16.5" customHeight="1">
      <c r="A11" s="41"/>
      <c r="B11" s="42"/>
      <c r="C11" s="41"/>
      <c r="D11" s="41"/>
      <c r="E11" s="128" t="s">
        <v>419</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9773</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421</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422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3</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22</v>
      </c>
      <c r="F25" s="41"/>
      <c r="G25" s="41"/>
      <c r="H25" s="41"/>
      <c r="I25" s="35" t="s">
        <v>27</v>
      </c>
      <c r="J25" s="30" t="s">
        <v>3</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423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424</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ROUND(J99,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ROUND((SUM(BE99:BE240)),  2)</f>
        <v>0</v>
      </c>
      <c r="G37" s="41"/>
      <c r="H37" s="41"/>
      <c r="I37" s="135">
        <v>0.20999999999999999</v>
      </c>
      <c r="J37" s="134">
        <f>ROUND(((SUM(BE99:BE240))*I37),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ROUND((SUM(BF99:BF240)),  2)</f>
        <v>0</v>
      </c>
      <c r="G38" s="41"/>
      <c r="H38" s="41"/>
      <c r="I38" s="135">
        <v>0.12</v>
      </c>
      <c r="J38" s="134">
        <f>ROUND(((SUM(BF99:BF240))*I38),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ROUND((SUM(BG99:BG240)),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ROUND((SUM(BH99:BH240)),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ROUND((SUM(BI99:BI240)),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9772</v>
      </c>
      <c r="F54" s="1"/>
      <c r="G54" s="1"/>
      <c r="H54" s="1"/>
      <c r="L54" s="25"/>
    </row>
    <row r="55" s="1" customFormat="1" ht="12" customHeight="1">
      <c r="B55" s="25"/>
      <c r="C55" s="35" t="s">
        <v>303</v>
      </c>
      <c r="L55" s="25"/>
    </row>
    <row r="56" s="2" customFormat="1" ht="16.5" customHeight="1">
      <c r="A56" s="41"/>
      <c r="B56" s="42"/>
      <c r="C56" s="41"/>
      <c r="D56" s="41"/>
      <c r="E56" s="128" t="s">
        <v>419</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SO 101.6 - Etapa VI. - mimo zájmové území</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Město Dvůr Králové nad Labem</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25.65" customHeight="1">
      <c r="A63" s="41"/>
      <c r="B63" s="42"/>
      <c r="C63" s="35" t="s">
        <v>28</v>
      </c>
      <c r="D63" s="41"/>
      <c r="E63" s="41"/>
      <c r="F63" s="30" t="str">
        <f>IF(E22="","",E22)</f>
        <v>Vyplň údaj</v>
      </c>
      <c r="G63" s="41"/>
      <c r="H63" s="41"/>
      <c r="I63" s="35" t="s">
        <v>32</v>
      </c>
      <c r="J63" s="39" t="str">
        <f>E28</f>
        <v>VECTURA Pardubice s.r.o.</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J99</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J100</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J101</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427</v>
      </c>
      <c r="E70" s="151"/>
      <c r="F70" s="151"/>
      <c r="G70" s="151"/>
      <c r="H70" s="151"/>
      <c r="I70" s="151"/>
      <c r="J70" s="152">
        <f>J142</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429</v>
      </c>
      <c r="E71" s="151"/>
      <c r="F71" s="151"/>
      <c r="G71" s="151"/>
      <c r="H71" s="151"/>
      <c r="I71" s="151"/>
      <c r="J71" s="152">
        <f>J157</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431</v>
      </c>
      <c r="E72" s="151"/>
      <c r="F72" s="151"/>
      <c r="G72" s="151"/>
      <c r="H72" s="151"/>
      <c r="I72" s="151"/>
      <c r="J72" s="152">
        <f>J192</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432</v>
      </c>
      <c r="E73" s="151"/>
      <c r="F73" s="151"/>
      <c r="G73" s="151"/>
      <c r="H73" s="151"/>
      <c r="I73" s="151"/>
      <c r="J73" s="152">
        <f>J216</f>
        <v>0</v>
      </c>
      <c r="K73" s="10"/>
      <c r="L73" s="149"/>
      <c r="S73" s="10"/>
      <c r="T73" s="10"/>
      <c r="U73" s="10"/>
      <c r="V73" s="10"/>
      <c r="W73" s="10"/>
      <c r="X73" s="10"/>
      <c r="Y73" s="10"/>
      <c r="Z73" s="10"/>
      <c r="AA73" s="10"/>
      <c r="AB73" s="10"/>
      <c r="AC73" s="10"/>
      <c r="AD73" s="10"/>
      <c r="AE73" s="10"/>
    </row>
    <row r="74" s="9" customFormat="1" ht="24.96" customHeight="1">
      <c r="A74" s="9"/>
      <c r="B74" s="145"/>
      <c r="C74" s="9"/>
      <c r="D74" s="146" t="s">
        <v>311</v>
      </c>
      <c r="E74" s="147"/>
      <c r="F74" s="147"/>
      <c r="G74" s="147"/>
      <c r="H74" s="147"/>
      <c r="I74" s="147"/>
      <c r="J74" s="148">
        <f>J237</f>
        <v>0</v>
      </c>
      <c r="K74" s="9"/>
      <c r="L74" s="145"/>
      <c r="S74" s="9"/>
      <c r="T74" s="9"/>
      <c r="U74" s="9"/>
      <c r="V74" s="9"/>
      <c r="W74" s="9"/>
      <c r="X74" s="9"/>
      <c r="Y74" s="9"/>
      <c r="Z74" s="9"/>
      <c r="AA74" s="9"/>
      <c r="AB74" s="9"/>
      <c r="AC74" s="9"/>
      <c r="AD74" s="9"/>
      <c r="AE74" s="9"/>
    </row>
    <row r="75" s="10" customFormat="1" ht="19.92" customHeight="1">
      <c r="A75" s="10"/>
      <c r="B75" s="149"/>
      <c r="C75" s="10"/>
      <c r="D75" s="150" t="s">
        <v>313</v>
      </c>
      <c r="E75" s="151"/>
      <c r="F75" s="151"/>
      <c r="G75" s="151"/>
      <c r="H75" s="151"/>
      <c r="I75" s="151"/>
      <c r="J75" s="152">
        <f>J238</f>
        <v>0</v>
      </c>
      <c r="K75" s="10"/>
      <c r="L75" s="149"/>
      <c r="S75" s="10"/>
      <c r="T75" s="10"/>
      <c r="U75" s="10"/>
      <c r="V75" s="10"/>
      <c r="W75" s="10"/>
      <c r="X75" s="10"/>
      <c r="Y75" s="10"/>
      <c r="Z75" s="10"/>
      <c r="AA75" s="10"/>
      <c r="AB75" s="10"/>
      <c r="AC75" s="10"/>
      <c r="AD75" s="10"/>
      <c r="AE75" s="10"/>
    </row>
    <row r="76" s="2" customFormat="1" ht="21.84" customHeight="1">
      <c r="A76" s="41"/>
      <c r="B76" s="42"/>
      <c r="C76" s="41"/>
      <c r="D76" s="41"/>
      <c r="E76" s="41"/>
      <c r="F76" s="41"/>
      <c r="G76" s="41"/>
      <c r="H76" s="41"/>
      <c r="I76" s="41"/>
      <c r="J76" s="41"/>
      <c r="K76" s="41"/>
      <c r="L76" s="129"/>
      <c r="S76" s="41"/>
      <c r="T76" s="41"/>
      <c r="U76" s="41"/>
      <c r="V76" s="41"/>
      <c r="W76" s="41"/>
      <c r="X76" s="41"/>
      <c r="Y76" s="41"/>
      <c r="Z76" s="41"/>
      <c r="AA76" s="41"/>
      <c r="AB76" s="41"/>
      <c r="AC76" s="41"/>
      <c r="AD76" s="41"/>
      <c r="AE76" s="41"/>
    </row>
    <row r="77" s="2" customFormat="1" ht="6.96" customHeight="1">
      <c r="A77" s="41"/>
      <c r="B77" s="58"/>
      <c r="C77" s="59"/>
      <c r="D77" s="59"/>
      <c r="E77" s="59"/>
      <c r="F77" s="59"/>
      <c r="G77" s="59"/>
      <c r="H77" s="59"/>
      <c r="I77" s="59"/>
      <c r="J77" s="59"/>
      <c r="K77" s="59"/>
      <c r="L77" s="129"/>
      <c r="S77" s="41"/>
      <c r="T77" s="41"/>
      <c r="U77" s="41"/>
      <c r="V77" s="41"/>
      <c r="W77" s="41"/>
      <c r="X77" s="41"/>
      <c r="Y77" s="41"/>
      <c r="Z77" s="41"/>
      <c r="AA77" s="41"/>
      <c r="AB77" s="41"/>
      <c r="AC77" s="41"/>
      <c r="AD77" s="41"/>
      <c r="AE77" s="41"/>
    </row>
    <row r="81" s="2" customFormat="1" ht="6.96" customHeight="1">
      <c r="A81" s="41"/>
      <c r="B81" s="60"/>
      <c r="C81" s="61"/>
      <c r="D81" s="61"/>
      <c r="E81" s="61"/>
      <c r="F81" s="61"/>
      <c r="G81" s="61"/>
      <c r="H81" s="61"/>
      <c r="I81" s="61"/>
      <c r="J81" s="61"/>
      <c r="K81" s="61"/>
      <c r="L81" s="129"/>
      <c r="S81" s="41"/>
      <c r="T81" s="41"/>
      <c r="U81" s="41"/>
      <c r="V81" s="41"/>
      <c r="W81" s="41"/>
      <c r="X81" s="41"/>
      <c r="Y81" s="41"/>
      <c r="Z81" s="41"/>
      <c r="AA81" s="41"/>
      <c r="AB81" s="41"/>
      <c r="AC81" s="41"/>
      <c r="AD81" s="41"/>
      <c r="AE81" s="41"/>
    </row>
    <row r="82" s="2" customFormat="1" ht="24.96" customHeight="1">
      <c r="A82" s="41"/>
      <c r="B82" s="42"/>
      <c r="C82" s="26" t="s">
        <v>314</v>
      </c>
      <c r="D82" s="41"/>
      <c r="E82" s="41"/>
      <c r="F82" s="41"/>
      <c r="G82" s="41"/>
      <c r="H82" s="41"/>
      <c r="I82" s="41"/>
      <c r="J82" s="41"/>
      <c r="K82" s="41"/>
      <c r="L82" s="129"/>
      <c r="S82" s="41"/>
      <c r="T82" s="41"/>
      <c r="U82" s="41"/>
      <c r="V82" s="41"/>
      <c r="W82" s="41"/>
      <c r="X82" s="41"/>
      <c r="Y82" s="41"/>
      <c r="Z82" s="41"/>
      <c r="AA82" s="41"/>
      <c r="AB82" s="41"/>
      <c r="AC82" s="41"/>
      <c r="AD82" s="41"/>
      <c r="AE82" s="41"/>
    </row>
    <row r="83" s="2" customFormat="1" ht="6.96" customHeight="1">
      <c r="A83" s="41"/>
      <c r="B83" s="42"/>
      <c r="C83" s="41"/>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12" customHeight="1">
      <c r="A84" s="41"/>
      <c r="B84" s="42"/>
      <c r="C84" s="35" t="s">
        <v>17</v>
      </c>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26.25" customHeight="1">
      <c r="A85" s="41"/>
      <c r="B85" s="42"/>
      <c r="C85" s="41"/>
      <c r="D85" s="41"/>
      <c r="E85" s="127" t="str">
        <f>E7</f>
        <v>Revitalizace multimodálního uzlu ve Dvoře Králové nad Labem - etapa I-VI.</v>
      </c>
      <c r="F85" s="35"/>
      <c r="G85" s="35"/>
      <c r="H85" s="35"/>
      <c r="I85" s="41"/>
      <c r="J85" s="41"/>
      <c r="K85" s="41"/>
      <c r="L85" s="129"/>
      <c r="S85" s="41"/>
      <c r="T85" s="41"/>
      <c r="U85" s="41"/>
      <c r="V85" s="41"/>
      <c r="W85" s="41"/>
      <c r="X85" s="41"/>
      <c r="Y85" s="41"/>
      <c r="Z85" s="41"/>
      <c r="AA85" s="41"/>
      <c r="AB85" s="41"/>
      <c r="AC85" s="41"/>
      <c r="AD85" s="41"/>
      <c r="AE85" s="41"/>
    </row>
    <row r="86" s="1" customFormat="1" ht="12" customHeight="1">
      <c r="B86" s="25"/>
      <c r="C86" s="35" t="s">
        <v>301</v>
      </c>
      <c r="L86" s="25"/>
    </row>
    <row r="87" s="1" customFormat="1" ht="23.25" customHeight="1">
      <c r="B87" s="25"/>
      <c r="E87" s="127" t="s">
        <v>9772</v>
      </c>
      <c r="F87" s="1"/>
      <c r="G87" s="1"/>
      <c r="H87" s="1"/>
      <c r="L87" s="25"/>
    </row>
    <row r="88" s="1" customFormat="1" ht="12" customHeight="1">
      <c r="B88" s="25"/>
      <c r="C88" s="35" t="s">
        <v>303</v>
      </c>
      <c r="L88" s="25"/>
    </row>
    <row r="89" s="2" customFormat="1" ht="16.5" customHeight="1">
      <c r="A89" s="41"/>
      <c r="B89" s="42"/>
      <c r="C89" s="41"/>
      <c r="D89" s="41"/>
      <c r="E89" s="128" t="s">
        <v>419</v>
      </c>
      <c r="F89" s="41"/>
      <c r="G89" s="41"/>
      <c r="H89" s="41"/>
      <c r="I89" s="41"/>
      <c r="J89" s="41"/>
      <c r="K89" s="41"/>
      <c r="L89" s="129"/>
      <c r="S89" s="41"/>
      <c r="T89" s="41"/>
      <c r="U89" s="41"/>
      <c r="V89" s="41"/>
      <c r="W89" s="41"/>
      <c r="X89" s="41"/>
      <c r="Y89" s="41"/>
      <c r="Z89" s="41"/>
      <c r="AA89" s="41"/>
      <c r="AB89" s="41"/>
      <c r="AC89" s="41"/>
      <c r="AD89" s="41"/>
      <c r="AE89" s="41"/>
    </row>
    <row r="90" s="2" customFormat="1" ht="12" customHeight="1">
      <c r="A90" s="41"/>
      <c r="B90" s="42"/>
      <c r="C90" s="35" t="s">
        <v>305</v>
      </c>
      <c r="D90" s="41"/>
      <c r="E90" s="41"/>
      <c r="F90" s="41"/>
      <c r="G90" s="41"/>
      <c r="H90" s="41"/>
      <c r="I90" s="41"/>
      <c r="J90" s="41"/>
      <c r="K90" s="41"/>
      <c r="L90" s="129"/>
      <c r="S90" s="41"/>
      <c r="T90" s="41"/>
      <c r="U90" s="41"/>
      <c r="V90" s="41"/>
      <c r="W90" s="41"/>
      <c r="X90" s="41"/>
      <c r="Y90" s="41"/>
      <c r="Z90" s="41"/>
      <c r="AA90" s="41"/>
      <c r="AB90" s="41"/>
      <c r="AC90" s="41"/>
      <c r="AD90" s="41"/>
      <c r="AE90" s="41"/>
    </row>
    <row r="91" s="2" customFormat="1" ht="16.5" customHeight="1">
      <c r="A91" s="41"/>
      <c r="B91" s="42"/>
      <c r="C91" s="41"/>
      <c r="D91" s="41"/>
      <c r="E91" s="65" t="str">
        <f>E13</f>
        <v>SO 101.6 - Etapa VI. - mimo zájmové území</v>
      </c>
      <c r="F91" s="41"/>
      <c r="G91" s="41"/>
      <c r="H91" s="41"/>
      <c r="I91" s="41"/>
      <c r="J91" s="41"/>
      <c r="K91" s="41"/>
      <c r="L91" s="129"/>
      <c r="S91" s="41"/>
      <c r="T91" s="41"/>
      <c r="U91" s="41"/>
      <c r="V91" s="41"/>
      <c r="W91" s="41"/>
      <c r="X91" s="41"/>
      <c r="Y91" s="41"/>
      <c r="Z91" s="41"/>
      <c r="AA91" s="41"/>
      <c r="AB91" s="41"/>
      <c r="AC91" s="41"/>
      <c r="AD91" s="41"/>
      <c r="AE91" s="41"/>
    </row>
    <row r="92" s="2" customFormat="1" ht="6.96"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2" customFormat="1" ht="12" customHeight="1">
      <c r="A93" s="41"/>
      <c r="B93" s="42"/>
      <c r="C93" s="35" t="s">
        <v>21</v>
      </c>
      <c r="D93" s="41"/>
      <c r="E93" s="41"/>
      <c r="F93" s="30" t="str">
        <f>F16</f>
        <v xml:space="preserve"> </v>
      </c>
      <c r="G93" s="41"/>
      <c r="H93" s="41"/>
      <c r="I93" s="35" t="s">
        <v>23</v>
      </c>
      <c r="J93" s="67" t="str">
        <f>IF(J16="","",J16)</f>
        <v>26. 8. 2025</v>
      </c>
      <c r="K93" s="41"/>
      <c r="L93" s="129"/>
      <c r="S93" s="41"/>
      <c r="T93" s="41"/>
      <c r="U93" s="41"/>
      <c r="V93" s="41"/>
      <c r="W93" s="41"/>
      <c r="X93" s="41"/>
      <c r="Y93" s="41"/>
      <c r="Z93" s="41"/>
      <c r="AA93" s="41"/>
      <c r="AB93" s="41"/>
      <c r="AC93" s="41"/>
      <c r="AD93" s="41"/>
      <c r="AE93" s="41"/>
    </row>
    <row r="94" s="2" customFormat="1" ht="6.96" customHeight="1">
      <c r="A94" s="41"/>
      <c r="B94" s="42"/>
      <c r="C94" s="41"/>
      <c r="D94" s="41"/>
      <c r="E94" s="41"/>
      <c r="F94" s="41"/>
      <c r="G94" s="41"/>
      <c r="H94" s="41"/>
      <c r="I94" s="41"/>
      <c r="J94" s="41"/>
      <c r="K94" s="41"/>
      <c r="L94" s="129"/>
      <c r="S94" s="41"/>
      <c r="T94" s="41"/>
      <c r="U94" s="41"/>
      <c r="V94" s="41"/>
      <c r="W94" s="41"/>
      <c r="X94" s="41"/>
      <c r="Y94" s="41"/>
      <c r="Z94" s="41"/>
      <c r="AA94" s="41"/>
      <c r="AB94" s="41"/>
      <c r="AC94" s="41"/>
      <c r="AD94" s="41"/>
      <c r="AE94" s="41"/>
    </row>
    <row r="95" s="2" customFormat="1" ht="15.15" customHeight="1">
      <c r="A95" s="41"/>
      <c r="B95" s="42"/>
      <c r="C95" s="35" t="s">
        <v>25</v>
      </c>
      <c r="D95" s="41"/>
      <c r="E95" s="41"/>
      <c r="F95" s="30" t="str">
        <f>E19</f>
        <v>Město Dvůr Králové nad Labem</v>
      </c>
      <c r="G95" s="41"/>
      <c r="H95" s="41"/>
      <c r="I95" s="35" t="s">
        <v>30</v>
      </c>
      <c r="J95" s="39" t="str">
        <f>E25</f>
        <v xml:space="preserve"> </v>
      </c>
      <c r="K95" s="41"/>
      <c r="L95" s="129"/>
      <c r="S95" s="41"/>
      <c r="T95" s="41"/>
      <c r="U95" s="41"/>
      <c r="V95" s="41"/>
      <c r="W95" s="41"/>
      <c r="X95" s="41"/>
      <c r="Y95" s="41"/>
      <c r="Z95" s="41"/>
      <c r="AA95" s="41"/>
      <c r="AB95" s="41"/>
      <c r="AC95" s="41"/>
      <c r="AD95" s="41"/>
      <c r="AE95" s="41"/>
    </row>
    <row r="96" s="2" customFormat="1" ht="25.65" customHeight="1">
      <c r="A96" s="41"/>
      <c r="B96" s="42"/>
      <c r="C96" s="35" t="s">
        <v>28</v>
      </c>
      <c r="D96" s="41"/>
      <c r="E96" s="41"/>
      <c r="F96" s="30" t="str">
        <f>IF(E22="","",E22)</f>
        <v>Vyplň údaj</v>
      </c>
      <c r="G96" s="41"/>
      <c r="H96" s="41"/>
      <c r="I96" s="35" t="s">
        <v>32</v>
      </c>
      <c r="J96" s="39" t="str">
        <f>E28</f>
        <v>VECTURA Pardubice s.r.o.</v>
      </c>
      <c r="K96" s="41"/>
      <c r="L96" s="129"/>
      <c r="S96" s="41"/>
      <c r="T96" s="41"/>
      <c r="U96" s="41"/>
      <c r="V96" s="41"/>
      <c r="W96" s="41"/>
      <c r="X96" s="41"/>
      <c r="Y96" s="41"/>
      <c r="Z96" s="41"/>
      <c r="AA96" s="41"/>
      <c r="AB96" s="41"/>
      <c r="AC96" s="41"/>
      <c r="AD96" s="41"/>
      <c r="AE96" s="41"/>
    </row>
    <row r="97" s="2" customFormat="1" ht="10.32" customHeight="1">
      <c r="A97" s="41"/>
      <c r="B97" s="42"/>
      <c r="C97" s="41"/>
      <c r="D97" s="41"/>
      <c r="E97" s="41"/>
      <c r="F97" s="41"/>
      <c r="G97" s="41"/>
      <c r="H97" s="41"/>
      <c r="I97" s="41"/>
      <c r="J97" s="41"/>
      <c r="K97" s="41"/>
      <c r="L97" s="129"/>
      <c r="S97" s="41"/>
      <c r="T97" s="41"/>
      <c r="U97" s="41"/>
      <c r="V97" s="41"/>
      <c r="W97" s="41"/>
      <c r="X97" s="41"/>
      <c r="Y97" s="41"/>
      <c r="Z97" s="41"/>
      <c r="AA97" s="41"/>
      <c r="AB97" s="41"/>
      <c r="AC97" s="41"/>
      <c r="AD97" s="41"/>
      <c r="AE97" s="41"/>
    </row>
    <row r="98" s="11" customFormat="1" ht="29.28" customHeight="1">
      <c r="A98" s="153"/>
      <c r="B98" s="154"/>
      <c r="C98" s="155" t="s">
        <v>315</v>
      </c>
      <c r="D98" s="156" t="s">
        <v>54</v>
      </c>
      <c r="E98" s="156" t="s">
        <v>50</v>
      </c>
      <c r="F98" s="156" t="s">
        <v>51</v>
      </c>
      <c r="G98" s="156" t="s">
        <v>316</v>
      </c>
      <c r="H98" s="156" t="s">
        <v>317</v>
      </c>
      <c r="I98" s="156" t="s">
        <v>318</v>
      </c>
      <c r="J98" s="156" t="s">
        <v>309</v>
      </c>
      <c r="K98" s="157" t="s">
        <v>319</v>
      </c>
      <c r="L98" s="158"/>
      <c r="M98" s="83" t="s">
        <v>3</v>
      </c>
      <c r="N98" s="84" t="s">
        <v>39</v>
      </c>
      <c r="O98" s="84" t="s">
        <v>320</v>
      </c>
      <c r="P98" s="84" t="s">
        <v>321</v>
      </c>
      <c r="Q98" s="84" t="s">
        <v>322</v>
      </c>
      <c r="R98" s="84" t="s">
        <v>323</v>
      </c>
      <c r="S98" s="84" t="s">
        <v>324</v>
      </c>
      <c r="T98" s="85" t="s">
        <v>325</v>
      </c>
      <c r="U98" s="153"/>
      <c r="V98" s="153"/>
      <c r="W98" s="153"/>
      <c r="X98" s="153"/>
      <c r="Y98" s="153"/>
      <c r="Z98" s="153"/>
      <c r="AA98" s="153"/>
      <c r="AB98" s="153"/>
      <c r="AC98" s="153"/>
      <c r="AD98" s="153"/>
      <c r="AE98" s="153"/>
    </row>
    <row r="99" s="2" customFormat="1" ht="22.8" customHeight="1">
      <c r="A99" s="41"/>
      <c r="B99" s="42"/>
      <c r="C99" s="90" t="s">
        <v>326</v>
      </c>
      <c r="D99" s="41"/>
      <c r="E99" s="41"/>
      <c r="F99" s="41"/>
      <c r="G99" s="41"/>
      <c r="H99" s="41"/>
      <c r="I99" s="41"/>
      <c r="J99" s="159">
        <f>BK99</f>
        <v>0</v>
      </c>
      <c r="K99" s="41"/>
      <c r="L99" s="42"/>
      <c r="M99" s="86"/>
      <c r="N99" s="71"/>
      <c r="O99" s="87"/>
      <c r="P99" s="160">
        <f>P100+P237</f>
        <v>0</v>
      </c>
      <c r="Q99" s="87"/>
      <c r="R99" s="160">
        <f>R100+R237</f>
        <v>113.30359279999999</v>
      </c>
      <c r="S99" s="87"/>
      <c r="T99" s="161">
        <f>T100+T237</f>
        <v>58.775449999999999</v>
      </c>
      <c r="U99" s="41"/>
      <c r="V99" s="41"/>
      <c r="W99" s="41"/>
      <c r="X99" s="41"/>
      <c r="Y99" s="41"/>
      <c r="Z99" s="41"/>
      <c r="AA99" s="41"/>
      <c r="AB99" s="41"/>
      <c r="AC99" s="41"/>
      <c r="AD99" s="41"/>
      <c r="AE99" s="41"/>
      <c r="AT99" s="22" t="s">
        <v>68</v>
      </c>
      <c r="AU99" s="22" t="s">
        <v>310</v>
      </c>
      <c r="BK99" s="162">
        <f>BK100+BK237</f>
        <v>0</v>
      </c>
    </row>
    <row r="100" s="12" customFormat="1" ht="25.92" customHeight="1">
      <c r="A100" s="12"/>
      <c r="B100" s="163"/>
      <c r="C100" s="12"/>
      <c r="D100" s="164" t="s">
        <v>68</v>
      </c>
      <c r="E100" s="165" t="s">
        <v>434</v>
      </c>
      <c r="F100" s="165" t="s">
        <v>435</v>
      </c>
      <c r="G100" s="12"/>
      <c r="H100" s="12"/>
      <c r="I100" s="166"/>
      <c r="J100" s="167">
        <f>BK100</f>
        <v>0</v>
      </c>
      <c r="K100" s="12"/>
      <c r="L100" s="163"/>
      <c r="M100" s="168"/>
      <c r="N100" s="169"/>
      <c r="O100" s="169"/>
      <c r="P100" s="170">
        <f>P101+P142+P157+P192+P216</f>
        <v>0</v>
      </c>
      <c r="Q100" s="169"/>
      <c r="R100" s="170">
        <f>R101+R142+R157+R192+R216</f>
        <v>113.30359279999999</v>
      </c>
      <c r="S100" s="169"/>
      <c r="T100" s="171">
        <f>T101+T142+T157+T192+T216</f>
        <v>58.775449999999999</v>
      </c>
      <c r="U100" s="12"/>
      <c r="V100" s="12"/>
      <c r="W100" s="12"/>
      <c r="X100" s="12"/>
      <c r="Y100" s="12"/>
      <c r="Z100" s="12"/>
      <c r="AA100" s="12"/>
      <c r="AB100" s="12"/>
      <c r="AC100" s="12"/>
      <c r="AD100" s="12"/>
      <c r="AE100" s="12"/>
      <c r="AR100" s="164" t="s">
        <v>76</v>
      </c>
      <c r="AT100" s="172" t="s">
        <v>68</v>
      </c>
      <c r="AU100" s="172" t="s">
        <v>69</v>
      </c>
      <c r="AY100" s="164" t="s">
        <v>328</v>
      </c>
      <c r="BK100" s="173">
        <f>BK101+BK142+BK157+BK192+BK216</f>
        <v>0</v>
      </c>
    </row>
    <row r="101" s="12" customFormat="1" ht="22.8" customHeight="1">
      <c r="A101" s="12"/>
      <c r="B101" s="163"/>
      <c r="C101" s="12"/>
      <c r="D101" s="164" t="s">
        <v>68</v>
      </c>
      <c r="E101" s="174" t="s">
        <v>76</v>
      </c>
      <c r="F101" s="174" t="s">
        <v>436</v>
      </c>
      <c r="G101" s="12"/>
      <c r="H101" s="12"/>
      <c r="I101" s="166"/>
      <c r="J101" s="175">
        <f>BK101</f>
        <v>0</v>
      </c>
      <c r="K101" s="12"/>
      <c r="L101" s="163"/>
      <c r="M101" s="168"/>
      <c r="N101" s="169"/>
      <c r="O101" s="169"/>
      <c r="P101" s="170">
        <f>SUM(P102:P141)</f>
        <v>0</v>
      </c>
      <c r="Q101" s="169"/>
      <c r="R101" s="170">
        <f>SUM(R102:R141)</f>
        <v>0.0048960000000000002</v>
      </c>
      <c r="S101" s="169"/>
      <c r="T101" s="171">
        <f>SUM(T102:T141)</f>
        <v>58.775449999999999</v>
      </c>
      <c r="U101" s="12"/>
      <c r="V101" s="12"/>
      <c r="W101" s="12"/>
      <c r="X101" s="12"/>
      <c r="Y101" s="12"/>
      <c r="Z101" s="12"/>
      <c r="AA101" s="12"/>
      <c r="AB101" s="12"/>
      <c r="AC101" s="12"/>
      <c r="AD101" s="12"/>
      <c r="AE101" s="12"/>
      <c r="AR101" s="164" t="s">
        <v>76</v>
      </c>
      <c r="AT101" s="172" t="s">
        <v>68</v>
      </c>
      <c r="AU101" s="172" t="s">
        <v>76</v>
      </c>
      <c r="AY101" s="164" t="s">
        <v>328</v>
      </c>
      <c r="BK101" s="173">
        <f>SUM(BK102:BK141)</f>
        <v>0</v>
      </c>
    </row>
    <row r="102" s="2" customFormat="1" ht="24.15" customHeight="1">
      <c r="A102" s="41"/>
      <c r="B102" s="176"/>
      <c r="C102" s="177" t="s">
        <v>76</v>
      </c>
      <c r="D102" s="177" t="s">
        <v>331</v>
      </c>
      <c r="E102" s="178" t="s">
        <v>437</v>
      </c>
      <c r="F102" s="179" t="s">
        <v>438</v>
      </c>
      <c r="G102" s="180" t="s">
        <v>439</v>
      </c>
      <c r="H102" s="181">
        <v>23.559999999999999</v>
      </c>
      <c r="I102" s="182"/>
      <c r="J102" s="183">
        <f>ROUND(I102*H102,2)</f>
        <v>0</v>
      </c>
      <c r="K102" s="179" t="s">
        <v>335</v>
      </c>
      <c r="L102" s="42"/>
      <c r="M102" s="184" t="s">
        <v>3</v>
      </c>
      <c r="N102" s="185" t="s">
        <v>40</v>
      </c>
      <c r="O102" s="75"/>
      <c r="P102" s="186">
        <f>O102*H102</f>
        <v>0</v>
      </c>
      <c r="Q102" s="186">
        <v>0</v>
      </c>
      <c r="R102" s="186">
        <f>Q102*H102</f>
        <v>0</v>
      </c>
      <c r="S102" s="186">
        <v>0.26000000000000001</v>
      </c>
      <c r="T102" s="187">
        <f>S102*H102</f>
        <v>6.1255999999999995</v>
      </c>
      <c r="U102" s="41"/>
      <c r="V102" s="41"/>
      <c r="W102" s="41"/>
      <c r="X102" s="41"/>
      <c r="Y102" s="41"/>
      <c r="Z102" s="41"/>
      <c r="AA102" s="41"/>
      <c r="AB102" s="41"/>
      <c r="AC102" s="41"/>
      <c r="AD102" s="41"/>
      <c r="AE102" s="41"/>
      <c r="AR102" s="188" t="s">
        <v>113</v>
      </c>
      <c r="AT102" s="188" t="s">
        <v>331</v>
      </c>
      <c r="AU102" s="188" t="s">
        <v>79</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9774</v>
      </c>
    </row>
    <row r="103" s="2" customFormat="1">
      <c r="A103" s="41"/>
      <c r="B103" s="42"/>
      <c r="C103" s="41"/>
      <c r="D103" s="190" t="s">
        <v>338</v>
      </c>
      <c r="E103" s="41"/>
      <c r="F103" s="191" t="s">
        <v>441</v>
      </c>
      <c r="G103" s="41"/>
      <c r="H103" s="41"/>
      <c r="I103" s="192"/>
      <c r="J103" s="41"/>
      <c r="K103" s="41"/>
      <c r="L103" s="42"/>
      <c r="M103" s="193"/>
      <c r="N103" s="194"/>
      <c r="O103" s="75"/>
      <c r="P103" s="75"/>
      <c r="Q103" s="75"/>
      <c r="R103" s="75"/>
      <c r="S103" s="75"/>
      <c r="T103" s="76"/>
      <c r="U103" s="41"/>
      <c r="V103" s="41"/>
      <c r="W103" s="41"/>
      <c r="X103" s="41"/>
      <c r="Y103" s="41"/>
      <c r="Z103" s="41"/>
      <c r="AA103" s="41"/>
      <c r="AB103" s="41"/>
      <c r="AC103" s="41"/>
      <c r="AD103" s="41"/>
      <c r="AE103" s="41"/>
      <c r="AT103" s="22" t="s">
        <v>338</v>
      </c>
      <c r="AU103" s="22" t="s">
        <v>79</v>
      </c>
    </row>
    <row r="104" s="13" customFormat="1">
      <c r="A104" s="13"/>
      <c r="B104" s="201"/>
      <c r="C104" s="13"/>
      <c r="D104" s="195" t="s">
        <v>442</v>
      </c>
      <c r="E104" s="202" t="s">
        <v>3</v>
      </c>
      <c r="F104" s="203" t="s">
        <v>9775</v>
      </c>
      <c r="G104" s="13"/>
      <c r="H104" s="204">
        <v>12.050000000000001</v>
      </c>
      <c r="I104" s="205"/>
      <c r="J104" s="13"/>
      <c r="K104" s="13"/>
      <c r="L104" s="201"/>
      <c r="M104" s="206"/>
      <c r="N104" s="207"/>
      <c r="O104" s="207"/>
      <c r="P104" s="207"/>
      <c r="Q104" s="207"/>
      <c r="R104" s="207"/>
      <c r="S104" s="207"/>
      <c r="T104" s="208"/>
      <c r="U104" s="13"/>
      <c r="V104" s="13"/>
      <c r="W104" s="13"/>
      <c r="X104" s="13"/>
      <c r="Y104" s="13"/>
      <c r="Z104" s="13"/>
      <c r="AA104" s="13"/>
      <c r="AB104" s="13"/>
      <c r="AC104" s="13"/>
      <c r="AD104" s="13"/>
      <c r="AE104" s="13"/>
      <c r="AT104" s="202" t="s">
        <v>442</v>
      </c>
      <c r="AU104" s="202" t="s">
        <v>79</v>
      </c>
      <c r="AV104" s="13" t="s">
        <v>79</v>
      </c>
      <c r="AW104" s="13" t="s">
        <v>31</v>
      </c>
      <c r="AX104" s="13" t="s">
        <v>69</v>
      </c>
      <c r="AY104" s="202" t="s">
        <v>328</v>
      </c>
    </row>
    <row r="105" s="13" customFormat="1">
      <c r="A105" s="13"/>
      <c r="B105" s="201"/>
      <c r="C105" s="13"/>
      <c r="D105" s="195" t="s">
        <v>442</v>
      </c>
      <c r="E105" s="202" t="s">
        <v>3</v>
      </c>
      <c r="F105" s="203" t="s">
        <v>9776</v>
      </c>
      <c r="G105" s="13"/>
      <c r="H105" s="204">
        <v>11.51</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79</v>
      </c>
      <c r="AV105" s="13" t="s">
        <v>79</v>
      </c>
      <c r="AW105" s="13" t="s">
        <v>31</v>
      </c>
      <c r="AX105" s="13" t="s">
        <v>69</v>
      </c>
      <c r="AY105" s="202" t="s">
        <v>328</v>
      </c>
    </row>
    <row r="106" s="14" customFormat="1">
      <c r="A106" s="14"/>
      <c r="B106" s="209"/>
      <c r="C106" s="14"/>
      <c r="D106" s="195" t="s">
        <v>442</v>
      </c>
      <c r="E106" s="210" t="s">
        <v>3</v>
      </c>
      <c r="F106" s="211" t="s">
        <v>452</v>
      </c>
      <c r="G106" s="14"/>
      <c r="H106" s="212">
        <v>23.560000000000002</v>
      </c>
      <c r="I106" s="213"/>
      <c r="J106" s="14"/>
      <c r="K106" s="14"/>
      <c r="L106" s="209"/>
      <c r="M106" s="214"/>
      <c r="N106" s="215"/>
      <c r="O106" s="215"/>
      <c r="P106" s="215"/>
      <c r="Q106" s="215"/>
      <c r="R106" s="215"/>
      <c r="S106" s="215"/>
      <c r="T106" s="216"/>
      <c r="U106" s="14"/>
      <c r="V106" s="14"/>
      <c r="W106" s="14"/>
      <c r="X106" s="14"/>
      <c r="Y106" s="14"/>
      <c r="Z106" s="14"/>
      <c r="AA106" s="14"/>
      <c r="AB106" s="14"/>
      <c r="AC106" s="14"/>
      <c r="AD106" s="14"/>
      <c r="AE106" s="14"/>
      <c r="AT106" s="210" t="s">
        <v>442</v>
      </c>
      <c r="AU106" s="210" t="s">
        <v>79</v>
      </c>
      <c r="AV106" s="14" t="s">
        <v>113</v>
      </c>
      <c r="AW106" s="14" t="s">
        <v>31</v>
      </c>
      <c r="AX106" s="14" t="s">
        <v>76</v>
      </c>
      <c r="AY106" s="210" t="s">
        <v>328</v>
      </c>
    </row>
    <row r="107" s="2" customFormat="1" ht="33" customHeight="1">
      <c r="A107" s="41"/>
      <c r="B107" s="176"/>
      <c r="C107" s="177" t="s">
        <v>79</v>
      </c>
      <c r="D107" s="177" t="s">
        <v>331</v>
      </c>
      <c r="E107" s="178" t="s">
        <v>444</v>
      </c>
      <c r="F107" s="179" t="s">
        <v>445</v>
      </c>
      <c r="G107" s="180" t="s">
        <v>439</v>
      </c>
      <c r="H107" s="181">
        <v>77.959999999999994</v>
      </c>
      <c r="I107" s="182"/>
      <c r="J107" s="183">
        <f>ROUND(I107*H107,2)</f>
        <v>0</v>
      </c>
      <c r="K107" s="179" t="s">
        <v>335</v>
      </c>
      <c r="L107" s="42"/>
      <c r="M107" s="184" t="s">
        <v>3</v>
      </c>
      <c r="N107" s="185" t="s">
        <v>40</v>
      </c>
      <c r="O107" s="75"/>
      <c r="P107" s="186">
        <f>O107*H107</f>
        <v>0</v>
      </c>
      <c r="Q107" s="186">
        <v>0</v>
      </c>
      <c r="R107" s="186">
        <f>Q107*H107</f>
        <v>0</v>
      </c>
      <c r="S107" s="186">
        <v>0.44</v>
      </c>
      <c r="T107" s="187">
        <f>S107*H107</f>
        <v>34.302399999999999</v>
      </c>
      <c r="U107" s="41"/>
      <c r="V107" s="41"/>
      <c r="W107" s="41"/>
      <c r="X107" s="41"/>
      <c r="Y107" s="41"/>
      <c r="Z107" s="41"/>
      <c r="AA107" s="41"/>
      <c r="AB107" s="41"/>
      <c r="AC107" s="41"/>
      <c r="AD107" s="41"/>
      <c r="AE107" s="41"/>
      <c r="AR107" s="188" t="s">
        <v>113</v>
      </c>
      <c r="AT107" s="188" t="s">
        <v>331</v>
      </c>
      <c r="AU107" s="188" t="s">
        <v>79</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9777</v>
      </c>
    </row>
    <row r="108" s="2" customFormat="1">
      <c r="A108" s="41"/>
      <c r="B108" s="42"/>
      <c r="C108" s="41"/>
      <c r="D108" s="190" t="s">
        <v>338</v>
      </c>
      <c r="E108" s="41"/>
      <c r="F108" s="191" t="s">
        <v>447</v>
      </c>
      <c r="G108" s="41"/>
      <c r="H108" s="41"/>
      <c r="I108" s="192"/>
      <c r="J108" s="41"/>
      <c r="K108" s="41"/>
      <c r="L108" s="42"/>
      <c r="M108" s="193"/>
      <c r="N108" s="194"/>
      <c r="O108" s="75"/>
      <c r="P108" s="75"/>
      <c r="Q108" s="75"/>
      <c r="R108" s="75"/>
      <c r="S108" s="75"/>
      <c r="T108" s="76"/>
      <c r="U108" s="41"/>
      <c r="V108" s="41"/>
      <c r="W108" s="41"/>
      <c r="X108" s="41"/>
      <c r="Y108" s="41"/>
      <c r="Z108" s="41"/>
      <c r="AA108" s="41"/>
      <c r="AB108" s="41"/>
      <c r="AC108" s="41"/>
      <c r="AD108" s="41"/>
      <c r="AE108" s="41"/>
      <c r="AT108" s="22" t="s">
        <v>338</v>
      </c>
      <c r="AU108" s="22" t="s">
        <v>79</v>
      </c>
    </row>
    <row r="109" s="13" customFormat="1">
      <c r="A109" s="13"/>
      <c r="B109" s="201"/>
      <c r="C109" s="13"/>
      <c r="D109" s="195" t="s">
        <v>442</v>
      </c>
      <c r="E109" s="202" t="s">
        <v>3</v>
      </c>
      <c r="F109" s="203" t="s">
        <v>9775</v>
      </c>
      <c r="G109" s="13"/>
      <c r="H109" s="204">
        <v>12.050000000000001</v>
      </c>
      <c r="I109" s="205"/>
      <c r="J109" s="13"/>
      <c r="K109" s="13"/>
      <c r="L109" s="201"/>
      <c r="M109" s="206"/>
      <c r="N109" s="207"/>
      <c r="O109" s="207"/>
      <c r="P109" s="207"/>
      <c r="Q109" s="207"/>
      <c r="R109" s="207"/>
      <c r="S109" s="207"/>
      <c r="T109" s="208"/>
      <c r="U109" s="13"/>
      <c r="V109" s="13"/>
      <c r="W109" s="13"/>
      <c r="X109" s="13"/>
      <c r="Y109" s="13"/>
      <c r="Z109" s="13"/>
      <c r="AA109" s="13"/>
      <c r="AB109" s="13"/>
      <c r="AC109" s="13"/>
      <c r="AD109" s="13"/>
      <c r="AE109" s="13"/>
      <c r="AT109" s="202" t="s">
        <v>442</v>
      </c>
      <c r="AU109" s="202" t="s">
        <v>79</v>
      </c>
      <c r="AV109" s="13" t="s">
        <v>79</v>
      </c>
      <c r="AW109" s="13" t="s">
        <v>31</v>
      </c>
      <c r="AX109" s="13" t="s">
        <v>69</v>
      </c>
      <c r="AY109" s="202" t="s">
        <v>328</v>
      </c>
    </row>
    <row r="110" s="13" customFormat="1">
      <c r="A110" s="13"/>
      <c r="B110" s="201"/>
      <c r="C110" s="13"/>
      <c r="D110" s="195" t="s">
        <v>442</v>
      </c>
      <c r="E110" s="202" t="s">
        <v>3</v>
      </c>
      <c r="F110" s="203" t="s">
        <v>9776</v>
      </c>
      <c r="G110" s="13"/>
      <c r="H110" s="204">
        <v>11.51</v>
      </c>
      <c r="I110" s="205"/>
      <c r="J110" s="13"/>
      <c r="K110" s="13"/>
      <c r="L110" s="201"/>
      <c r="M110" s="206"/>
      <c r="N110" s="207"/>
      <c r="O110" s="207"/>
      <c r="P110" s="207"/>
      <c r="Q110" s="207"/>
      <c r="R110" s="207"/>
      <c r="S110" s="207"/>
      <c r="T110" s="208"/>
      <c r="U110" s="13"/>
      <c r="V110" s="13"/>
      <c r="W110" s="13"/>
      <c r="X110" s="13"/>
      <c r="Y110" s="13"/>
      <c r="Z110" s="13"/>
      <c r="AA110" s="13"/>
      <c r="AB110" s="13"/>
      <c r="AC110" s="13"/>
      <c r="AD110" s="13"/>
      <c r="AE110" s="13"/>
      <c r="AT110" s="202" t="s">
        <v>442</v>
      </c>
      <c r="AU110" s="202" t="s">
        <v>79</v>
      </c>
      <c r="AV110" s="13" t="s">
        <v>79</v>
      </c>
      <c r="AW110" s="13" t="s">
        <v>31</v>
      </c>
      <c r="AX110" s="13" t="s">
        <v>69</v>
      </c>
      <c r="AY110" s="202" t="s">
        <v>328</v>
      </c>
    </row>
    <row r="111" s="13" customFormat="1">
      <c r="A111" s="13"/>
      <c r="B111" s="201"/>
      <c r="C111" s="13"/>
      <c r="D111" s="195" t="s">
        <v>442</v>
      </c>
      <c r="E111" s="202" t="s">
        <v>3</v>
      </c>
      <c r="F111" s="203" t="s">
        <v>9778</v>
      </c>
      <c r="G111" s="13"/>
      <c r="H111" s="204">
        <v>52.579999999999998</v>
      </c>
      <c r="I111" s="205"/>
      <c r="J111" s="13"/>
      <c r="K111" s="13"/>
      <c r="L111" s="201"/>
      <c r="M111" s="206"/>
      <c r="N111" s="207"/>
      <c r="O111" s="207"/>
      <c r="P111" s="207"/>
      <c r="Q111" s="207"/>
      <c r="R111" s="207"/>
      <c r="S111" s="207"/>
      <c r="T111" s="208"/>
      <c r="U111" s="13"/>
      <c r="V111" s="13"/>
      <c r="W111" s="13"/>
      <c r="X111" s="13"/>
      <c r="Y111" s="13"/>
      <c r="Z111" s="13"/>
      <c r="AA111" s="13"/>
      <c r="AB111" s="13"/>
      <c r="AC111" s="13"/>
      <c r="AD111" s="13"/>
      <c r="AE111" s="13"/>
      <c r="AT111" s="202" t="s">
        <v>442</v>
      </c>
      <c r="AU111" s="202" t="s">
        <v>79</v>
      </c>
      <c r="AV111" s="13" t="s">
        <v>79</v>
      </c>
      <c r="AW111" s="13" t="s">
        <v>31</v>
      </c>
      <c r="AX111" s="13" t="s">
        <v>69</v>
      </c>
      <c r="AY111" s="202" t="s">
        <v>328</v>
      </c>
    </row>
    <row r="112" s="13" customFormat="1">
      <c r="A112" s="13"/>
      <c r="B112" s="201"/>
      <c r="C112" s="13"/>
      <c r="D112" s="195" t="s">
        <v>442</v>
      </c>
      <c r="E112" s="202" t="s">
        <v>3</v>
      </c>
      <c r="F112" s="203" t="s">
        <v>9779</v>
      </c>
      <c r="G112" s="13"/>
      <c r="H112" s="204">
        <v>1.8200000000000001</v>
      </c>
      <c r="I112" s="205"/>
      <c r="J112" s="13"/>
      <c r="K112" s="13"/>
      <c r="L112" s="201"/>
      <c r="M112" s="206"/>
      <c r="N112" s="207"/>
      <c r="O112" s="207"/>
      <c r="P112" s="207"/>
      <c r="Q112" s="207"/>
      <c r="R112" s="207"/>
      <c r="S112" s="207"/>
      <c r="T112" s="208"/>
      <c r="U112" s="13"/>
      <c r="V112" s="13"/>
      <c r="W112" s="13"/>
      <c r="X112" s="13"/>
      <c r="Y112" s="13"/>
      <c r="Z112" s="13"/>
      <c r="AA112" s="13"/>
      <c r="AB112" s="13"/>
      <c r="AC112" s="13"/>
      <c r="AD112" s="13"/>
      <c r="AE112" s="13"/>
      <c r="AT112" s="202" t="s">
        <v>442</v>
      </c>
      <c r="AU112" s="202" t="s">
        <v>79</v>
      </c>
      <c r="AV112" s="13" t="s">
        <v>79</v>
      </c>
      <c r="AW112" s="13" t="s">
        <v>31</v>
      </c>
      <c r="AX112" s="13" t="s">
        <v>69</v>
      </c>
      <c r="AY112" s="202" t="s">
        <v>328</v>
      </c>
    </row>
    <row r="113" s="14" customFormat="1">
      <c r="A113" s="14"/>
      <c r="B113" s="209"/>
      <c r="C113" s="14"/>
      <c r="D113" s="195" t="s">
        <v>442</v>
      </c>
      <c r="E113" s="210" t="s">
        <v>3</v>
      </c>
      <c r="F113" s="211" t="s">
        <v>452</v>
      </c>
      <c r="G113" s="14"/>
      <c r="H113" s="212">
        <v>77.959999999999994</v>
      </c>
      <c r="I113" s="213"/>
      <c r="J113" s="14"/>
      <c r="K113" s="14"/>
      <c r="L113" s="209"/>
      <c r="M113" s="214"/>
      <c r="N113" s="215"/>
      <c r="O113" s="215"/>
      <c r="P113" s="215"/>
      <c r="Q113" s="215"/>
      <c r="R113" s="215"/>
      <c r="S113" s="215"/>
      <c r="T113" s="216"/>
      <c r="U113" s="14"/>
      <c r="V113" s="14"/>
      <c r="W113" s="14"/>
      <c r="X113" s="14"/>
      <c r="Y113" s="14"/>
      <c r="Z113" s="14"/>
      <c r="AA113" s="14"/>
      <c r="AB113" s="14"/>
      <c r="AC113" s="14"/>
      <c r="AD113" s="14"/>
      <c r="AE113" s="14"/>
      <c r="AT113" s="210" t="s">
        <v>442</v>
      </c>
      <c r="AU113" s="210" t="s">
        <v>79</v>
      </c>
      <c r="AV113" s="14" t="s">
        <v>113</v>
      </c>
      <c r="AW113" s="14" t="s">
        <v>31</v>
      </c>
      <c r="AX113" s="14" t="s">
        <v>76</v>
      </c>
      <c r="AY113" s="210" t="s">
        <v>328</v>
      </c>
    </row>
    <row r="114" s="2" customFormat="1" ht="33" customHeight="1">
      <c r="A114" s="41"/>
      <c r="B114" s="176"/>
      <c r="C114" s="177" t="s">
        <v>87</v>
      </c>
      <c r="D114" s="177" t="s">
        <v>331</v>
      </c>
      <c r="E114" s="178" t="s">
        <v>8688</v>
      </c>
      <c r="F114" s="179" t="s">
        <v>8689</v>
      </c>
      <c r="G114" s="180" t="s">
        <v>439</v>
      </c>
      <c r="H114" s="181">
        <v>54.399999999999999</v>
      </c>
      <c r="I114" s="182"/>
      <c r="J114" s="183">
        <f>ROUND(I114*H114,2)</f>
        <v>0</v>
      </c>
      <c r="K114" s="179" t="s">
        <v>8690</v>
      </c>
      <c r="L114" s="42"/>
      <c r="M114" s="184" t="s">
        <v>3</v>
      </c>
      <c r="N114" s="185" t="s">
        <v>40</v>
      </c>
      <c r="O114" s="75"/>
      <c r="P114" s="186">
        <f>O114*H114</f>
        <v>0</v>
      </c>
      <c r="Q114" s="186">
        <v>9.0000000000000006E-05</v>
      </c>
      <c r="R114" s="186">
        <f>Q114*H114</f>
        <v>0.0048960000000000002</v>
      </c>
      <c r="S114" s="186">
        <v>0.23000000000000001</v>
      </c>
      <c r="T114" s="187">
        <f>S114*H114</f>
        <v>12.512000000000001</v>
      </c>
      <c r="U114" s="41"/>
      <c r="V114" s="41"/>
      <c r="W114" s="41"/>
      <c r="X114" s="41"/>
      <c r="Y114" s="41"/>
      <c r="Z114" s="41"/>
      <c r="AA114" s="41"/>
      <c r="AB114" s="41"/>
      <c r="AC114" s="41"/>
      <c r="AD114" s="41"/>
      <c r="AE114" s="41"/>
      <c r="AR114" s="188" t="s">
        <v>113</v>
      </c>
      <c r="AT114" s="188" t="s">
        <v>331</v>
      </c>
      <c r="AU114" s="188" t="s">
        <v>79</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9780</v>
      </c>
    </row>
    <row r="115" s="2" customFormat="1">
      <c r="A115" s="41"/>
      <c r="B115" s="42"/>
      <c r="C115" s="41"/>
      <c r="D115" s="190" t="s">
        <v>338</v>
      </c>
      <c r="E115" s="41"/>
      <c r="F115" s="191" t="s">
        <v>8692</v>
      </c>
      <c r="G115" s="41"/>
      <c r="H115" s="41"/>
      <c r="I115" s="192"/>
      <c r="J115" s="41"/>
      <c r="K115" s="41"/>
      <c r="L115" s="42"/>
      <c r="M115" s="193"/>
      <c r="N115" s="194"/>
      <c r="O115" s="75"/>
      <c r="P115" s="75"/>
      <c r="Q115" s="75"/>
      <c r="R115" s="75"/>
      <c r="S115" s="75"/>
      <c r="T115" s="76"/>
      <c r="U115" s="41"/>
      <c r="V115" s="41"/>
      <c r="W115" s="41"/>
      <c r="X115" s="41"/>
      <c r="Y115" s="41"/>
      <c r="Z115" s="41"/>
      <c r="AA115" s="41"/>
      <c r="AB115" s="41"/>
      <c r="AC115" s="41"/>
      <c r="AD115" s="41"/>
      <c r="AE115" s="41"/>
      <c r="AT115" s="22" t="s">
        <v>338</v>
      </c>
      <c r="AU115" s="22" t="s">
        <v>79</v>
      </c>
    </row>
    <row r="116" s="13" customFormat="1">
      <c r="A116" s="13"/>
      <c r="B116" s="201"/>
      <c r="C116" s="13"/>
      <c r="D116" s="195" t="s">
        <v>442</v>
      </c>
      <c r="E116" s="202" t="s">
        <v>3</v>
      </c>
      <c r="F116" s="203" t="s">
        <v>9779</v>
      </c>
      <c r="G116" s="13"/>
      <c r="H116" s="204">
        <v>1.8200000000000001</v>
      </c>
      <c r="I116" s="205"/>
      <c r="J116" s="13"/>
      <c r="K116" s="13"/>
      <c r="L116" s="201"/>
      <c r="M116" s="206"/>
      <c r="N116" s="207"/>
      <c r="O116" s="207"/>
      <c r="P116" s="207"/>
      <c r="Q116" s="207"/>
      <c r="R116" s="207"/>
      <c r="S116" s="207"/>
      <c r="T116" s="208"/>
      <c r="U116" s="13"/>
      <c r="V116" s="13"/>
      <c r="W116" s="13"/>
      <c r="X116" s="13"/>
      <c r="Y116" s="13"/>
      <c r="Z116" s="13"/>
      <c r="AA116" s="13"/>
      <c r="AB116" s="13"/>
      <c r="AC116" s="13"/>
      <c r="AD116" s="13"/>
      <c r="AE116" s="13"/>
      <c r="AT116" s="202" t="s">
        <v>442</v>
      </c>
      <c r="AU116" s="202" t="s">
        <v>79</v>
      </c>
      <c r="AV116" s="13" t="s">
        <v>79</v>
      </c>
      <c r="AW116" s="13" t="s">
        <v>31</v>
      </c>
      <c r="AX116" s="13" t="s">
        <v>69</v>
      </c>
      <c r="AY116" s="202" t="s">
        <v>328</v>
      </c>
    </row>
    <row r="117" s="13" customFormat="1">
      <c r="A117" s="13"/>
      <c r="B117" s="201"/>
      <c r="C117" s="13"/>
      <c r="D117" s="195" t="s">
        <v>442</v>
      </c>
      <c r="E117" s="202" t="s">
        <v>3</v>
      </c>
      <c r="F117" s="203" t="s">
        <v>9778</v>
      </c>
      <c r="G117" s="13"/>
      <c r="H117" s="204">
        <v>52.579999999999998</v>
      </c>
      <c r="I117" s="205"/>
      <c r="J117" s="13"/>
      <c r="K117" s="13"/>
      <c r="L117" s="201"/>
      <c r="M117" s="206"/>
      <c r="N117" s="207"/>
      <c r="O117" s="207"/>
      <c r="P117" s="207"/>
      <c r="Q117" s="207"/>
      <c r="R117" s="207"/>
      <c r="S117" s="207"/>
      <c r="T117" s="208"/>
      <c r="U117" s="13"/>
      <c r="V117" s="13"/>
      <c r="W117" s="13"/>
      <c r="X117" s="13"/>
      <c r="Y117" s="13"/>
      <c r="Z117" s="13"/>
      <c r="AA117" s="13"/>
      <c r="AB117" s="13"/>
      <c r="AC117" s="13"/>
      <c r="AD117" s="13"/>
      <c r="AE117" s="13"/>
      <c r="AT117" s="202" t="s">
        <v>442</v>
      </c>
      <c r="AU117" s="202" t="s">
        <v>79</v>
      </c>
      <c r="AV117" s="13" t="s">
        <v>79</v>
      </c>
      <c r="AW117" s="13" t="s">
        <v>31</v>
      </c>
      <c r="AX117" s="13" t="s">
        <v>69</v>
      </c>
      <c r="AY117" s="202" t="s">
        <v>328</v>
      </c>
    </row>
    <row r="118" s="14" customFormat="1">
      <c r="A118" s="14"/>
      <c r="B118" s="209"/>
      <c r="C118" s="14"/>
      <c r="D118" s="195" t="s">
        <v>442</v>
      </c>
      <c r="E118" s="210" t="s">
        <v>3</v>
      </c>
      <c r="F118" s="211" t="s">
        <v>452</v>
      </c>
      <c r="G118" s="14"/>
      <c r="H118" s="212">
        <v>54.399999999999999</v>
      </c>
      <c r="I118" s="213"/>
      <c r="J118" s="14"/>
      <c r="K118" s="14"/>
      <c r="L118" s="209"/>
      <c r="M118" s="214"/>
      <c r="N118" s="215"/>
      <c r="O118" s="215"/>
      <c r="P118" s="215"/>
      <c r="Q118" s="215"/>
      <c r="R118" s="215"/>
      <c r="S118" s="215"/>
      <c r="T118" s="216"/>
      <c r="U118" s="14"/>
      <c r="V118" s="14"/>
      <c r="W118" s="14"/>
      <c r="X118" s="14"/>
      <c r="Y118" s="14"/>
      <c r="Z118" s="14"/>
      <c r="AA118" s="14"/>
      <c r="AB118" s="14"/>
      <c r="AC118" s="14"/>
      <c r="AD118" s="14"/>
      <c r="AE118" s="14"/>
      <c r="AT118" s="210" t="s">
        <v>442</v>
      </c>
      <c r="AU118" s="210" t="s">
        <v>79</v>
      </c>
      <c r="AV118" s="14" t="s">
        <v>113</v>
      </c>
      <c r="AW118" s="14" t="s">
        <v>31</v>
      </c>
      <c r="AX118" s="14" t="s">
        <v>76</v>
      </c>
      <c r="AY118" s="210" t="s">
        <v>328</v>
      </c>
    </row>
    <row r="119" s="2" customFormat="1" ht="16.5" customHeight="1">
      <c r="A119" s="41"/>
      <c r="B119" s="176"/>
      <c r="C119" s="177" t="s">
        <v>113</v>
      </c>
      <c r="D119" s="177" t="s">
        <v>331</v>
      </c>
      <c r="E119" s="178" t="s">
        <v>474</v>
      </c>
      <c r="F119" s="179" t="s">
        <v>475</v>
      </c>
      <c r="G119" s="180" t="s">
        <v>476</v>
      </c>
      <c r="H119" s="181">
        <v>25.57</v>
      </c>
      <c r="I119" s="182"/>
      <c r="J119" s="183">
        <f>ROUND(I119*H119,2)</f>
        <v>0</v>
      </c>
      <c r="K119" s="179" t="s">
        <v>335</v>
      </c>
      <c r="L119" s="42"/>
      <c r="M119" s="184" t="s">
        <v>3</v>
      </c>
      <c r="N119" s="185" t="s">
        <v>40</v>
      </c>
      <c r="O119" s="75"/>
      <c r="P119" s="186">
        <f>O119*H119</f>
        <v>0</v>
      </c>
      <c r="Q119" s="186">
        <v>0</v>
      </c>
      <c r="R119" s="186">
        <f>Q119*H119</f>
        <v>0</v>
      </c>
      <c r="S119" s="186">
        <v>0.20499999999999999</v>
      </c>
      <c r="T119" s="187">
        <f>S119*H119</f>
        <v>5.2418499999999995</v>
      </c>
      <c r="U119" s="41"/>
      <c r="V119" s="41"/>
      <c r="W119" s="41"/>
      <c r="X119" s="41"/>
      <c r="Y119" s="41"/>
      <c r="Z119" s="41"/>
      <c r="AA119" s="41"/>
      <c r="AB119" s="41"/>
      <c r="AC119" s="41"/>
      <c r="AD119" s="41"/>
      <c r="AE119" s="41"/>
      <c r="AR119" s="188" t="s">
        <v>113</v>
      </c>
      <c r="AT119" s="188" t="s">
        <v>331</v>
      </c>
      <c r="AU119" s="188" t="s">
        <v>79</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9781</v>
      </c>
    </row>
    <row r="120" s="2" customFormat="1">
      <c r="A120" s="41"/>
      <c r="B120" s="42"/>
      <c r="C120" s="41"/>
      <c r="D120" s="190" t="s">
        <v>338</v>
      </c>
      <c r="E120" s="41"/>
      <c r="F120" s="191" t="s">
        <v>478</v>
      </c>
      <c r="G120" s="41"/>
      <c r="H120" s="41"/>
      <c r="I120" s="192"/>
      <c r="J120" s="41"/>
      <c r="K120" s="41"/>
      <c r="L120" s="42"/>
      <c r="M120" s="193"/>
      <c r="N120" s="194"/>
      <c r="O120" s="75"/>
      <c r="P120" s="75"/>
      <c r="Q120" s="75"/>
      <c r="R120" s="75"/>
      <c r="S120" s="75"/>
      <c r="T120" s="76"/>
      <c r="U120" s="41"/>
      <c r="V120" s="41"/>
      <c r="W120" s="41"/>
      <c r="X120" s="41"/>
      <c r="Y120" s="41"/>
      <c r="Z120" s="41"/>
      <c r="AA120" s="41"/>
      <c r="AB120" s="41"/>
      <c r="AC120" s="41"/>
      <c r="AD120" s="41"/>
      <c r="AE120" s="41"/>
      <c r="AT120" s="22" t="s">
        <v>338</v>
      </c>
      <c r="AU120" s="22" t="s">
        <v>79</v>
      </c>
    </row>
    <row r="121" s="13" customFormat="1">
      <c r="A121" s="13"/>
      <c r="B121" s="201"/>
      <c r="C121" s="13"/>
      <c r="D121" s="195" t="s">
        <v>442</v>
      </c>
      <c r="E121" s="202" t="s">
        <v>3</v>
      </c>
      <c r="F121" s="203" t="s">
        <v>9782</v>
      </c>
      <c r="G121" s="13"/>
      <c r="H121" s="204">
        <v>25.57</v>
      </c>
      <c r="I121" s="205"/>
      <c r="J121" s="13"/>
      <c r="K121" s="13"/>
      <c r="L121" s="201"/>
      <c r="M121" s="206"/>
      <c r="N121" s="207"/>
      <c r="O121" s="207"/>
      <c r="P121" s="207"/>
      <c r="Q121" s="207"/>
      <c r="R121" s="207"/>
      <c r="S121" s="207"/>
      <c r="T121" s="208"/>
      <c r="U121" s="13"/>
      <c r="V121" s="13"/>
      <c r="W121" s="13"/>
      <c r="X121" s="13"/>
      <c r="Y121" s="13"/>
      <c r="Z121" s="13"/>
      <c r="AA121" s="13"/>
      <c r="AB121" s="13"/>
      <c r="AC121" s="13"/>
      <c r="AD121" s="13"/>
      <c r="AE121" s="13"/>
      <c r="AT121" s="202" t="s">
        <v>442</v>
      </c>
      <c r="AU121" s="202" t="s">
        <v>79</v>
      </c>
      <c r="AV121" s="13" t="s">
        <v>79</v>
      </c>
      <c r="AW121" s="13" t="s">
        <v>31</v>
      </c>
      <c r="AX121" s="13" t="s">
        <v>76</v>
      </c>
      <c r="AY121" s="202" t="s">
        <v>328</v>
      </c>
    </row>
    <row r="122" s="2" customFormat="1" ht="16.5" customHeight="1">
      <c r="A122" s="41"/>
      <c r="B122" s="176"/>
      <c r="C122" s="177" t="s">
        <v>138</v>
      </c>
      <c r="D122" s="177" t="s">
        <v>331</v>
      </c>
      <c r="E122" s="178" t="s">
        <v>481</v>
      </c>
      <c r="F122" s="179" t="s">
        <v>482</v>
      </c>
      <c r="G122" s="180" t="s">
        <v>476</v>
      </c>
      <c r="H122" s="181">
        <v>14.84</v>
      </c>
      <c r="I122" s="182"/>
      <c r="J122" s="183">
        <f>ROUND(I122*H122,2)</f>
        <v>0</v>
      </c>
      <c r="K122" s="179" t="s">
        <v>335</v>
      </c>
      <c r="L122" s="42"/>
      <c r="M122" s="184" t="s">
        <v>3</v>
      </c>
      <c r="N122" s="185" t="s">
        <v>40</v>
      </c>
      <c r="O122" s="75"/>
      <c r="P122" s="186">
        <f>O122*H122</f>
        <v>0</v>
      </c>
      <c r="Q122" s="186">
        <v>0</v>
      </c>
      <c r="R122" s="186">
        <f>Q122*H122</f>
        <v>0</v>
      </c>
      <c r="S122" s="186">
        <v>0.040000000000000001</v>
      </c>
      <c r="T122" s="187">
        <f>S122*H122</f>
        <v>0.59360000000000002</v>
      </c>
      <c r="U122" s="41"/>
      <c r="V122" s="41"/>
      <c r="W122" s="41"/>
      <c r="X122" s="41"/>
      <c r="Y122" s="41"/>
      <c r="Z122" s="41"/>
      <c r="AA122" s="41"/>
      <c r="AB122" s="41"/>
      <c r="AC122" s="41"/>
      <c r="AD122" s="41"/>
      <c r="AE122" s="41"/>
      <c r="AR122" s="188" t="s">
        <v>113</v>
      </c>
      <c r="AT122" s="188" t="s">
        <v>331</v>
      </c>
      <c r="AU122" s="188" t="s">
        <v>79</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9783</v>
      </c>
    </row>
    <row r="123" s="2" customFormat="1">
      <c r="A123" s="41"/>
      <c r="B123" s="42"/>
      <c r="C123" s="41"/>
      <c r="D123" s="190" t="s">
        <v>338</v>
      </c>
      <c r="E123" s="41"/>
      <c r="F123" s="191" t="s">
        <v>484</v>
      </c>
      <c r="G123" s="41"/>
      <c r="H123" s="41"/>
      <c r="I123" s="192"/>
      <c r="J123" s="41"/>
      <c r="K123" s="41"/>
      <c r="L123" s="42"/>
      <c r="M123" s="193"/>
      <c r="N123" s="194"/>
      <c r="O123" s="75"/>
      <c r="P123" s="75"/>
      <c r="Q123" s="75"/>
      <c r="R123" s="75"/>
      <c r="S123" s="75"/>
      <c r="T123" s="76"/>
      <c r="U123" s="41"/>
      <c r="V123" s="41"/>
      <c r="W123" s="41"/>
      <c r="X123" s="41"/>
      <c r="Y123" s="41"/>
      <c r="Z123" s="41"/>
      <c r="AA123" s="41"/>
      <c r="AB123" s="41"/>
      <c r="AC123" s="41"/>
      <c r="AD123" s="41"/>
      <c r="AE123" s="41"/>
      <c r="AT123" s="22" t="s">
        <v>338</v>
      </c>
      <c r="AU123" s="22" t="s">
        <v>79</v>
      </c>
    </row>
    <row r="124" s="13" customFormat="1">
      <c r="A124" s="13"/>
      <c r="B124" s="201"/>
      <c r="C124" s="13"/>
      <c r="D124" s="195" t="s">
        <v>442</v>
      </c>
      <c r="E124" s="202" t="s">
        <v>3</v>
      </c>
      <c r="F124" s="203" t="s">
        <v>9784</v>
      </c>
      <c r="G124" s="13"/>
      <c r="H124" s="204">
        <v>14.84</v>
      </c>
      <c r="I124" s="205"/>
      <c r="J124" s="13"/>
      <c r="K124" s="13"/>
      <c r="L124" s="201"/>
      <c r="M124" s="206"/>
      <c r="N124" s="207"/>
      <c r="O124" s="207"/>
      <c r="P124" s="207"/>
      <c r="Q124" s="207"/>
      <c r="R124" s="207"/>
      <c r="S124" s="207"/>
      <c r="T124" s="208"/>
      <c r="U124" s="13"/>
      <c r="V124" s="13"/>
      <c r="W124" s="13"/>
      <c r="X124" s="13"/>
      <c r="Y124" s="13"/>
      <c r="Z124" s="13"/>
      <c r="AA124" s="13"/>
      <c r="AB124" s="13"/>
      <c r="AC124" s="13"/>
      <c r="AD124" s="13"/>
      <c r="AE124" s="13"/>
      <c r="AT124" s="202" t="s">
        <v>442</v>
      </c>
      <c r="AU124" s="202" t="s">
        <v>79</v>
      </c>
      <c r="AV124" s="13" t="s">
        <v>79</v>
      </c>
      <c r="AW124" s="13" t="s">
        <v>31</v>
      </c>
      <c r="AX124" s="13" t="s">
        <v>76</v>
      </c>
      <c r="AY124" s="202" t="s">
        <v>328</v>
      </c>
    </row>
    <row r="125" s="2" customFormat="1" ht="24.15" customHeight="1">
      <c r="A125" s="41"/>
      <c r="B125" s="176"/>
      <c r="C125" s="177" t="s">
        <v>150</v>
      </c>
      <c r="D125" s="177" t="s">
        <v>331</v>
      </c>
      <c r="E125" s="178" t="s">
        <v>485</v>
      </c>
      <c r="F125" s="179" t="s">
        <v>486</v>
      </c>
      <c r="G125" s="180" t="s">
        <v>439</v>
      </c>
      <c r="H125" s="181">
        <v>62.619999999999997</v>
      </c>
      <c r="I125" s="182"/>
      <c r="J125" s="183">
        <f>ROUND(I125*H125,2)</f>
        <v>0</v>
      </c>
      <c r="K125" s="179" t="s">
        <v>335</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79</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9785</v>
      </c>
    </row>
    <row r="126" s="2" customFormat="1">
      <c r="A126" s="41"/>
      <c r="B126" s="42"/>
      <c r="C126" s="41"/>
      <c r="D126" s="190" t="s">
        <v>338</v>
      </c>
      <c r="E126" s="41"/>
      <c r="F126" s="191" t="s">
        <v>488</v>
      </c>
      <c r="G126" s="41"/>
      <c r="H126" s="41"/>
      <c r="I126" s="192"/>
      <c r="J126" s="41"/>
      <c r="K126" s="41"/>
      <c r="L126" s="42"/>
      <c r="M126" s="193"/>
      <c r="N126" s="194"/>
      <c r="O126" s="75"/>
      <c r="P126" s="75"/>
      <c r="Q126" s="75"/>
      <c r="R126" s="75"/>
      <c r="S126" s="75"/>
      <c r="T126" s="76"/>
      <c r="U126" s="41"/>
      <c r="V126" s="41"/>
      <c r="W126" s="41"/>
      <c r="X126" s="41"/>
      <c r="Y126" s="41"/>
      <c r="Z126" s="41"/>
      <c r="AA126" s="41"/>
      <c r="AB126" s="41"/>
      <c r="AC126" s="41"/>
      <c r="AD126" s="41"/>
      <c r="AE126" s="41"/>
      <c r="AT126" s="22" t="s">
        <v>338</v>
      </c>
      <c r="AU126" s="22" t="s">
        <v>79</v>
      </c>
    </row>
    <row r="127" s="13" customFormat="1">
      <c r="A127" s="13"/>
      <c r="B127" s="201"/>
      <c r="C127" s="13"/>
      <c r="D127" s="195" t="s">
        <v>442</v>
      </c>
      <c r="E127" s="202" t="s">
        <v>3</v>
      </c>
      <c r="F127" s="203" t="s">
        <v>9786</v>
      </c>
      <c r="G127" s="13"/>
      <c r="H127" s="204">
        <v>62.619999999999997</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79</v>
      </c>
      <c r="AV127" s="13" t="s">
        <v>79</v>
      </c>
      <c r="AW127" s="13" t="s">
        <v>31</v>
      </c>
      <c r="AX127" s="13" t="s">
        <v>76</v>
      </c>
      <c r="AY127" s="202" t="s">
        <v>328</v>
      </c>
    </row>
    <row r="128" s="2" customFormat="1" ht="33" customHeight="1">
      <c r="A128" s="41"/>
      <c r="B128" s="176"/>
      <c r="C128" s="177" t="s">
        <v>168</v>
      </c>
      <c r="D128" s="177" t="s">
        <v>331</v>
      </c>
      <c r="E128" s="178" t="s">
        <v>489</v>
      </c>
      <c r="F128" s="179" t="s">
        <v>490</v>
      </c>
      <c r="G128" s="180" t="s">
        <v>491</v>
      </c>
      <c r="H128" s="181">
        <v>62.609999999999999</v>
      </c>
      <c r="I128" s="182"/>
      <c r="J128" s="183">
        <f>ROUND(I128*H128,2)</f>
        <v>0</v>
      </c>
      <c r="K128" s="179" t="s">
        <v>335</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79</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9787</v>
      </c>
    </row>
    <row r="129" s="2" customFormat="1">
      <c r="A129" s="41"/>
      <c r="B129" s="42"/>
      <c r="C129" s="41"/>
      <c r="D129" s="190" t="s">
        <v>338</v>
      </c>
      <c r="E129" s="41"/>
      <c r="F129" s="191" t="s">
        <v>493</v>
      </c>
      <c r="G129" s="41"/>
      <c r="H129" s="41"/>
      <c r="I129" s="192"/>
      <c r="J129" s="41"/>
      <c r="K129" s="41"/>
      <c r="L129" s="42"/>
      <c r="M129" s="193"/>
      <c r="N129" s="194"/>
      <c r="O129" s="75"/>
      <c r="P129" s="75"/>
      <c r="Q129" s="75"/>
      <c r="R129" s="75"/>
      <c r="S129" s="75"/>
      <c r="T129" s="76"/>
      <c r="U129" s="41"/>
      <c r="V129" s="41"/>
      <c r="W129" s="41"/>
      <c r="X129" s="41"/>
      <c r="Y129" s="41"/>
      <c r="Z129" s="41"/>
      <c r="AA129" s="41"/>
      <c r="AB129" s="41"/>
      <c r="AC129" s="41"/>
      <c r="AD129" s="41"/>
      <c r="AE129" s="41"/>
      <c r="AT129" s="22" t="s">
        <v>338</v>
      </c>
      <c r="AU129" s="22" t="s">
        <v>79</v>
      </c>
    </row>
    <row r="130" s="13" customFormat="1">
      <c r="A130" s="13"/>
      <c r="B130" s="201"/>
      <c r="C130" s="13"/>
      <c r="D130" s="195" t="s">
        <v>442</v>
      </c>
      <c r="E130" s="202" t="s">
        <v>3</v>
      </c>
      <c r="F130" s="203" t="s">
        <v>9788</v>
      </c>
      <c r="G130" s="13"/>
      <c r="H130" s="204">
        <v>62.609999999999999</v>
      </c>
      <c r="I130" s="205"/>
      <c r="J130" s="13"/>
      <c r="K130" s="13"/>
      <c r="L130" s="201"/>
      <c r="M130" s="206"/>
      <c r="N130" s="207"/>
      <c r="O130" s="207"/>
      <c r="P130" s="207"/>
      <c r="Q130" s="207"/>
      <c r="R130" s="207"/>
      <c r="S130" s="207"/>
      <c r="T130" s="208"/>
      <c r="U130" s="13"/>
      <c r="V130" s="13"/>
      <c r="W130" s="13"/>
      <c r="X130" s="13"/>
      <c r="Y130" s="13"/>
      <c r="Z130" s="13"/>
      <c r="AA130" s="13"/>
      <c r="AB130" s="13"/>
      <c r="AC130" s="13"/>
      <c r="AD130" s="13"/>
      <c r="AE130" s="13"/>
      <c r="AT130" s="202" t="s">
        <v>442</v>
      </c>
      <c r="AU130" s="202" t="s">
        <v>79</v>
      </c>
      <c r="AV130" s="13" t="s">
        <v>79</v>
      </c>
      <c r="AW130" s="13" t="s">
        <v>31</v>
      </c>
      <c r="AX130" s="13" t="s">
        <v>76</v>
      </c>
      <c r="AY130" s="202" t="s">
        <v>328</v>
      </c>
    </row>
    <row r="131" s="2" customFormat="1" ht="16.5" customHeight="1">
      <c r="A131" s="41"/>
      <c r="B131" s="176"/>
      <c r="C131" s="177" t="s">
        <v>171</v>
      </c>
      <c r="D131" s="177" t="s">
        <v>331</v>
      </c>
      <c r="E131" s="178" t="s">
        <v>506</v>
      </c>
      <c r="F131" s="179" t="s">
        <v>507</v>
      </c>
      <c r="G131" s="180" t="s">
        <v>491</v>
      </c>
      <c r="H131" s="181">
        <v>72.003</v>
      </c>
      <c r="I131" s="182"/>
      <c r="J131" s="183">
        <f>ROUND(I131*H131,2)</f>
        <v>0</v>
      </c>
      <c r="K131" s="179" t="s">
        <v>335</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9789</v>
      </c>
    </row>
    <row r="132" s="2" customFormat="1">
      <c r="A132" s="41"/>
      <c r="B132" s="42"/>
      <c r="C132" s="41"/>
      <c r="D132" s="190" t="s">
        <v>338</v>
      </c>
      <c r="E132" s="41"/>
      <c r="F132" s="191" t="s">
        <v>509</v>
      </c>
      <c r="G132" s="41"/>
      <c r="H132" s="41"/>
      <c r="I132" s="192"/>
      <c r="J132" s="41"/>
      <c r="K132" s="41"/>
      <c r="L132" s="42"/>
      <c r="M132" s="193"/>
      <c r="N132" s="194"/>
      <c r="O132" s="75"/>
      <c r="P132" s="75"/>
      <c r="Q132" s="75"/>
      <c r="R132" s="75"/>
      <c r="S132" s="75"/>
      <c r="T132" s="76"/>
      <c r="U132" s="41"/>
      <c r="V132" s="41"/>
      <c r="W132" s="41"/>
      <c r="X132" s="41"/>
      <c r="Y132" s="41"/>
      <c r="Z132" s="41"/>
      <c r="AA132" s="41"/>
      <c r="AB132" s="41"/>
      <c r="AC132" s="41"/>
      <c r="AD132" s="41"/>
      <c r="AE132" s="41"/>
      <c r="AT132" s="22" t="s">
        <v>338</v>
      </c>
      <c r="AU132" s="22" t="s">
        <v>79</v>
      </c>
    </row>
    <row r="133" s="13" customFormat="1">
      <c r="A133" s="13"/>
      <c r="B133" s="201"/>
      <c r="C133" s="13"/>
      <c r="D133" s="195" t="s">
        <v>442</v>
      </c>
      <c r="E133" s="202" t="s">
        <v>3</v>
      </c>
      <c r="F133" s="203" t="s">
        <v>9790</v>
      </c>
      <c r="G133" s="13"/>
      <c r="H133" s="204">
        <v>9.3930000000000007</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79</v>
      </c>
      <c r="AV133" s="13" t="s">
        <v>79</v>
      </c>
      <c r="AW133" s="13" t="s">
        <v>31</v>
      </c>
      <c r="AX133" s="13" t="s">
        <v>69</v>
      </c>
      <c r="AY133" s="202" t="s">
        <v>328</v>
      </c>
    </row>
    <row r="134" s="13" customFormat="1">
      <c r="A134" s="13"/>
      <c r="B134" s="201"/>
      <c r="C134" s="13"/>
      <c r="D134" s="195" t="s">
        <v>442</v>
      </c>
      <c r="E134" s="202" t="s">
        <v>3</v>
      </c>
      <c r="F134" s="203" t="s">
        <v>9791</v>
      </c>
      <c r="G134" s="13"/>
      <c r="H134" s="204">
        <v>62.609999999999999</v>
      </c>
      <c r="I134" s="205"/>
      <c r="J134" s="13"/>
      <c r="K134" s="13"/>
      <c r="L134" s="201"/>
      <c r="M134" s="206"/>
      <c r="N134" s="207"/>
      <c r="O134" s="207"/>
      <c r="P134" s="207"/>
      <c r="Q134" s="207"/>
      <c r="R134" s="207"/>
      <c r="S134" s="207"/>
      <c r="T134" s="208"/>
      <c r="U134" s="13"/>
      <c r="V134" s="13"/>
      <c r="W134" s="13"/>
      <c r="X134" s="13"/>
      <c r="Y134" s="13"/>
      <c r="Z134" s="13"/>
      <c r="AA134" s="13"/>
      <c r="AB134" s="13"/>
      <c r="AC134" s="13"/>
      <c r="AD134" s="13"/>
      <c r="AE134" s="13"/>
      <c r="AT134" s="202" t="s">
        <v>442</v>
      </c>
      <c r="AU134" s="202" t="s">
        <v>79</v>
      </c>
      <c r="AV134" s="13" t="s">
        <v>79</v>
      </c>
      <c r="AW134" s="13" t="s">
        <v>31</v>
      </c>
      <c r="AX134" s="13" t="s">
        <v>69</v>
      </c>
      <c r="AY134" s="202" t="s">
        <v>328</v>
      </c>
    </row>
    <row r="135" s="14" customFormat="1">
      <c r="A135" s="14"/>
      <c r="B135" s="209"/>
      <c r="C135" s="14"/>
      <c r="D135" s="195" t="s">
        <v>442</v>
      </c>
      <c r="E135" s="210" t="s">
        <v>3</v>
      </c>
      <c r="F135" s="211" t="s">
        <v>452</v>
      </c>
      <c r="G135" s="14"/>
      <c r="H135" s="212">
        <v>72.003</v>
      </c>
      <c r="I135" s="213"/>
      <c r="J135" s="14"/>
      <c r="K135" s="14"/>
      <c r="L135" s="209"/>
      <c r="M135" s="214"/>
      <c r="N135" s="215"/>
      <c r="O135" s="215"/>
      <c r="P135" s="215"/>
      <c r="Q135" s="215"/>
      <c r="R135" s="215"/>
      <c r="S135" s="215"/>
      <c r="T135" s="216"/>
      <c r="U135" s="14"/>
      <c r="V135" s="14"/>
      <c r="W135" s="14"/>
      <c r="X135" s="14"/>
      <c r="Y135" s="14"/>
      <c r="Z135" s="14"/>
      <c r="AA135" s="14"/>
      <c r="AB135" s="14"/>
      <c r="AC135" s="14"/>
      <c r="AD135" s="14"/>
      <c r="AE135" s="14"/>
      <c r="AT135" s="210" t="s">
        <v>442</v>
      </c>
      <c r="AU135" s="210" t="s">
        <v>79</v>
      </c>
      <c r="AV135" s="14" t="s">
        <v>113</v>
      </c>
      <c r="AW135" s="14" t="s">
        <v>31</v>
      </c>
      <c r="AX135" s="14" t="s">
        <v>76</v>
      </c>
      <c r="AY135" s="210" t="s">
        <v>328</v>
      </c>
    </row>
    <row r="136" s="2" customFormat="1" ht="24.15" customHeight="1">
      <c r="A136" s="41"/>
      <c r="B136" s="176"/>
      <c r="C136" s="177" t="s">
        <v>183</v>
      </c>
      <c r="D136" s="177" t="s">
        <v>331</v>
      </c>
      <c r="E136" s="178" t="s">
        <v>513</v>
      </c>
      <c r="F136" s="179" t="s">
        <v>514</v>
      </c>
      <c r="G136" s="180" t="s">
        <v>439</v>
      </c>
      <c r="H136" s="181">
        <v>111.83</v>
      </c>
      <c r="I136" s="182"/>
      <c r="J136" s="183">
        <f>ROUND(I136*H136,2)</f>
        <v>0</v>
      </c>
      <c r="K136" s="179" t="s">
        <v>335</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113</v>
      </c>
      <c r="AT136" s="188" t="s">
        <v>331</v>
      </c>
      <c r="AU136" s="188" t="s">
        <v>79</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9792</v>
      </c>
    </row>
    <row r="137" s="2" customFormat="1">
      <c r="A137" s="41"/>
      <c r="B137" s="42"/>
      <c r="C137" s="41"/>
      <c r="D137" s="190" t="s">
        <v>338</v>
      </c>
      <c r="E137" s="41"/>
      <c r="F137" s="191" t="s">
        <v>516</v>
      </c>
      <c r="G137" s="41"/>
      <c r="H137" s="41"/>
      <c r="I137" s="192"/>
      <c r="J137" s="41"/>
      <c r="K137" s="41"/>
      <c r="L137" s="42"/>
      <c r="M137" s="193"/>
      <c r="N137" s="194"/>
      <c r="O137" s="75"/>
      <c r="P137" s="75"/>
      <c r="Q137" s="75"/>
      <c r="R137" s="75"/>
      <c r="S137" s="75"/>
      <c r="T137" s="76"/>
      <c r="U137" s="41"/>
      <c r="V137" s="41"/>
      <c r="W137" s="41"/>
      <c r="X137" s="41"/>
      <c r="Y137" s="41"/>
      <c r="Z137" s="41"/>
      <c r="AA137" s="41"/>
      <c r="AB137" s="41"/>
      <c r="AC137" s="41"/>
      <c r="AD137" s="41"/>
      <c r="AE137" s="41"/>
      <c r="AT137" s="22" t="s">
        <v>338</v>
      </c>
      <c r="AU137" s="22" t="s">
        <v>79</v>
      </c>
    </row>
    <row r="138" s="13" customFormat="1">
      <c r="A138" s="13"/>
      <c r="B138" s="201"/>
      <c r="C138" s="13"/>
      <c r="D138" s="195" t="s">
        <v>442</v>
      </c>
      <c r="E138" s="202" t="s">
        <v>3</v>
      </c>
      <c r="F138" s="203" t="s">
        <v>9793</v>
      </c>
      <c r="G138" s="13"/>
      <c r="H138" s="204">
        <v>1.8</v>
      </c>
      <c r="I138" s="205"/>
      <c r="J138" s="13"/>
      <c r="K138" s="13"/>
      <c r="L138" s="201"/>
      <c r="M138" s="206"/>
      <c r="N138" s="207"/>
      <c r="O138" s="207"/>
      <c r="P138" s="207"/>
      <c r="Q138" s="207"/>
      <c r="R138" s="207"/>
      <c r="S138" s="207"/>
      <c r="T138" s="208"/>
      <c r="U138" s="13"/>
      <c r="V138" s="13"/>
      <c r="W138" s="13"/>
      <c r="X138" s="13"/>
      <c r="Y138" s="13"/>
      <c r="Z138" s="13"/>
      <c r="AA138" s="13"/>
      <c r="AB138" s="13"/>
      <c r="AC138" s="13"/>
      <c r="AD138" s="13"/>
      <c r="AE138" s="13"/>
      <c r="AT138" s="202" t="s">
        <v>442</v>
      </c>
      <c r="AU138" s="202" t="s">
        <v>79</v>
      </c>
      <c r="AV138" s="13" t="s">
        <v>79</v>
      </c>
      <c r="AW138" s="13" t="s">
        <v>31</v>
      </c>
      <c r="AX138" s="13" t="s">
        <v>69</v>
      </c>
      <c r="AY138" s="202" t="s">
        <v>328</v>
      </c>
    </row>
    <row r="139" s="13" customFormat="1">
      <c r="A139" s="13"/>
      <c r="B139" s="201"/>
      <c r="C139" s="13"/>
      <c r="D139" s="195" t="s">
        <v>442</v>
      </c>
      <c r="E139" s="202" t="s">
        <v>3</v>
      </c>
      <c r="F139" s="203" t="s">
        <v>9794</v>
      </c>
      <c r="G139" s="13"/>
      <c r="H139" s="204">
        <v>44.369999999999997</v>
      </c>
      <c r="I139" s="205"/>
      <c r="J139" s="13"/>
      <c r="K139" s="13"/>
      <c r="L139" s="201"/>
      <c r="M139" s="206"/>
      <c r="N139" s="207"/>
      <c r="O139" s="207"/>
      <c r="P139" s="207"/>
      <c r="Q139" s="207"/>
      <c r="R139" s="207"/>
      <c r="S139" s="207"/>
      <c r="T139" s="208"/>
      <c r="U139" s="13"/>
      <c r="V139" s="13"/>
      <c r="W139" s="13"/>
      <c r="X139" s="13"/>
      <c r="Y139" s="13"/>
      <c r="Z139" s="13"/>
      <c r="AA139" s="13"/>
      <c r="AB139" s="13"/>
      <c r="AC139" s="13"/>
      <c r="AD139" s="13"/>
      <c r="AE139" s="13"/>
      <c r="AT139" s="202" t="s">
        <v>442</v>
      </c>
      <c r="AU139" s="202" t="s">
        <v>79</v>
      </c>
      <c r="AV139" s="13" t="s">
        <v>79</v>
      </c>
      <c r="AW139" s="13" t="s">
        <v>31</v>
      </c>
      <c r="AX139" s="13" t="s">
        <v>69</v>
      </c>
      <c r="AY139" s="202" t="s">
        <v>328</v>
      </c>
    </row>
    <row r="140" s="13" customFormat="1">
      <c r="A140" s="13"/>
      <c r="B140" s="201"/>
      <c r="C140" s="13"/>
      <c r="D140" s="195" t="s">
        <v>442</v>
      </c>
      <c r="E140" s="202" t="s">
        <v>3</v>
      </c>
      <c r="F140" s="203" t="s">
        <v>9795</v>
      </c>
      <c r="G140" s="13"/>
      <c r="H140" s="204">
        <v>65.659999999999997</v>
      </c>
      <c r="I140" s="205"/>
      <c r="J140" s="13"/>
      <c r="K140" s="13"/>
      <c r="L140" s="201"/>
      <c r="M140" s="206"/>
      <c r="N140" s="207"/>
      <c r="O140" s="207"/>
      <c r="P140" s="207"/>
      <c r="Q140" s="207"/>
      <c r="R140" s="207"/>
      <c r="S140" s="207"/>
      <c r="T140" s="208"/>
      <c r="U140" s="13"/>
      <c r="V140" s="13"/>
      <c r="W140" s="13"/>
      <c r="X140" s="13"/>
      <c r="Y140" s="13"/>
      <c r="Z140" s="13"/>
      <c r="AA140" s="13"/>
      <c r="AB140" s="13"/>
      <c r="AC140" s="13"/>
      <c r="AD140" s="13"/>
      <c r="AE140" s="13"/>
      <c r="AT140" s="202" t="s">
        <v>442</v>
      </c>
      <c r="AU140" s="202" t="s">
        <v>79</v>
      </c>
      <c r="AV140" s="13" t="s">
        <v>79</v>
      </c>
      <c r="AW140" s="13" t="s">
        <v>31</v>
      </c>
      <c r="AX140" s="13" t="s">
        <v>69</v>
      </c>
      <c r="AY140" s="202" t="s">
        <v>328</v>
      </c>
    </row>
    <row r="141" s="14" customFormat="1">
      <c r="A141" s="14"/>
      <c r="B141" s="209"/>
      <c r="C141" s="14"/>
      <c r="D141" s="195" t="s">
        <v>442</v>
      </c>
      <c r="E141" s="210" t="s">
        <v>3</v>
      </c>
      <c r="F141" s="211" t="s">
        <v>452</v>
      </c>
      <c r="G141" s="14"/>
      <c r="H141" s="212">
        <v>111.82999999999998</v>
      </c>
      <c r="I141" s="213"/>
      <c r="J141" s="14"/>
      <c r="K141" s="14"/>
      <c r="L141" s="209"/>
      <c r="M141" s="214"/>
      <c r="N141" s="215"/>
      <c r="O141" s="215"/>
      <c r="P141" s="215"/>
      <c r="Q141" s="215"/>
      <c r="R141" s="215"/>
      <c r="S141" s="215"/>
      <c r="T141" s="216"/>
      <c r="U141" s="14"/>
      <c r="V141" s="14"/>
      <c r="W141" s="14"/>
      <c r="X141" s="14"/>
      <c r="Y141" s="14"/>
      <c r="Z141" s="14"/>
      <c r="AA141" s="14"/>
      <c r="AB141" s="14"/>
      <c r="AC141" s="14"/>
      <c r="AD141" s="14"/>
      <c r="AE141" s="14"/>
      <c r="AT141" s="210" t="s">
        <v>442</v>
      </c>
      <c r="AU141" s="210" t="s">
        <v>79</v>
      </c>
      <c r="AV141" s="14" t="s">
        <v>113</v>
      </c>
      <c r="AW141" s="14" t="s">
        <v>31</v>
      </c>
      <c r="AX141" s="14" t="s">
        <v>76</v>
      </c>
      <c r="AY141" s="210" t="s">
        <v>328</v>
      </c>
    </row>
    <row r="142" s="12" customFormat="1" ht="22.8" customHeight="1">
      <c r="A142" s="12"/>
      <c r="B142" s="163"/>
      <c r="C142" s="12"/>
      <c r="D142" s="164" t="s">
        <v>68</v>
      </c>
      <c r="E142" s="174" t="s">
        <v>79</v>
      </c>
      <c r="F142" s="174" t="s">
        <v>525</v>
      </c>
      <c r="G142" s="12"/>
      <c r="H142" s="12"/>
      <c r="I142" s="166"/>
      <c r="J142" s="175">
        <f>BK142</f>
        <v>0</v>
      </c>
      <c r="K142" s="12"/>
      <c r="L142" s="163"/>
      <c r="M142" s="168"/>
      <c r="N142" s="169"/>
      <c r="O142" s="169"/>
      <c r="P142" s="170">
        <f>SUM(P143:P156)</f>
        <v>0</v>
      </c>
      <c r="Q142" s="169"/>
      <c r="R142" s="170">
        <f>SUM(R143:R156)</f>
        <v>6.7958650000000009</v>
      </c>
      <c r="S142" s="169"/>
      <c r="T142" s="171">
        <f>SUM(T143:T156)</f>
        <v>0</v>
      </c>
      <c r="U142" s="12"/>
      <c r="V142" s="12"/>
      <c r="W142" s="12"/>
      <c r="X142" s="12"/>
      <c r="Y142" s="12"/>
      <c r="Z142" s="12"/>
      <c r="AA142" s="12"/>
      <c r="AB142" s="12"/>
      <c r="AC142" s="12"/>
      <c r="AD142" s="12"/>
      <c r="AE142" s="12"/>
      <c r="AR142" s="164" t="s">
        <v>76</v>
      </c>
      <c r="AT142" s="172" t="s">
        <v>68</v>
      </c>
      <c r="AU142" s="172" t="s">
        <v>76</v>
      </c>
      <c r="AY142" s="164" t="s">
        <v>328</v>
      </c>
      <c r="BK142" s="173">
        <f>SUM(BK143:BK156)</f>
        <v>0</v>
      </c>
    </row>
    <row r="143" s="2" customFormat="1" ht="33" customHeight="1">
      <c r="A143" s="41"/>
      <c r="B143" s="176"/>
      <c r="C143" s="177" t="s">
        <v>235</v>
      </c>
      <c r="D143" s="177" t="s">
        <v>331</v>
      </c>
      <c r="E143" s="178" t="s">
        <v>527</v>
      </c>
      <c r="F143" s="179" t="s">
        <v>528</v>
      </c>
      <c r="G143" s="180" t="s">
        <v>491</v>
      </c>
      <c r="H143" s="181">
        <v>1.76</v>
      </c>
      <c r="I143" s="182"/>
      <c r="J143" s="183">
        <f>ROUND(I143*H143,2)</f>
        <v>0</v>
      </c>
      <c r="K143" s="179" t="s">
        <v>335</v>
      </c>
      <c r="L143" s="42"/>
      <c r="M143" s="184" t="s">
        <v>3</v>
      </c>
      <c r="N143" s="185" t="s">
        <v>40</v>
      </c>
      <c r="O143" s="75"/>
      <c r="P143" s="186">
        <f>O143*H143</f>
        <v>0</v>
      </c>
      <c r="Q143" s="186">
        <v>1.665</v>
      </c>
      <c r="R143" s="186">
        <f>Q143*H143</f>
        <v>2.9304000000000001</v>
      </c>
      <c r="S143" s="186">
        <v>0</v>
      </c>
      <c r="T143" s="187">
        <f>S143*H143</f>
        <v>0</v>
      </c>
      <c r="U143" s="41"/>
      <c r="V143" s="41"/>
      <c r="W143" s="41"/>
      <c r="X143" s="41"/>
      <c r="Y143" s="41"/>
      <c r="Z143" s="41"/>
      <c r="AA143" s="41"/>
      <c r="AB143" s="41"/>
      <c r="AC143" s="41"/>
      <c r="AD143" s="41"/>
      <c r="AE143" s="41"/>
      <c r="AR143" s="188" t="s">
        <v>113</v>
      </c>
      <c r="AT143" s="188" t="s">
        <v>331</v>
      </c>
      <c r="AU143" s="188" t="s">
        <v>79</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113</v>
      </c>
      <c r="BM143" s="188" t="s">
        <v>9796</v>
      </c>
    </row>
    <row r="144" s="2" customFormat="1">
      <c r="A144" s="41"/>
      <c r="B144" s="42"/>
      <c r="C144" s="41"/>
      <c r="D144" s="190" t="s">
        <v>338</v>
      </c>
      <c r="E144" s="41"/>
      <c r="F144" s="191" t="s">
        <v>530</v>
      </c>
      <c r="G144" s="41"/>
      <c r="H144" s="41"/>
      <c r="I144" s="192"/>
      <c r="J144" s="41"/>
      <c r="K144" s="41"/>
      <c r="L144" s="42"/>
      <c r="M144" s="193"/>
      <c r="N144" s="194"/>
      <c r="O144" s="75"/>
      <c r="P144" s="75"/>
      <c r="Q144" s="75"/>
      <c r="R144" s="75"/>
      <c r="S144" s="75"/>
      <c r="T144" s="76"/>
      <c r="U144" s="41"/>
      <c r="V144" s="41"/>
      <c r="W144" s="41"/>
      <c r="X144" s="41"/>
      <c r="Y144" s="41"/>
      <c r="Z144" s="41"/>
      <c r="AA144" s="41"/>
      <c r="AB144" s="41"/>
      <c r="AC144" s="41"/>
      <c r="AD144" s="41"/>
      <c r="AE144" s="41"/>
      <c r="AT144" s="22" t="s">
        <v>338</v>
      </c>
      <c r="AU144" s="22" t="s">
        <v>79</v>
      </c>
    </row>
    <row r="145" s="13" customFormat="1">
      <c r="A145" s="13"/>
      <c r="B145" s="201"/>
      <c r="C145" s="13"/>
      <c r="D145" s="195" t="s">
        <v>442</v>
      </c>
      <c r="E145" s="202" t="s">
        <v>3</v>
      </c>
      <c r="F145" s="203" t="s">
        <v>9797</v>
      </c>
      <c r="G145" s="13"/>
      <c r="H145" s="204">
        <v>1.76</v>
      </c>
      <c r="I145" s="205"/>
      <c r="J145" s="13"/>
      <c r="K145" s="13"/>
      <c r="L145" s="201"/>
      <c r="M145" s="206"/>
      <c r="N145" s="207"/>
      <c r="O145" s="207"/>
      <c r="P145" s="207"/>
      <c r="Q145" s="207"/>
      <c r="R145" s="207"/>
      <c r="S145" s="207"/>
      <c r="T145" s="208"/>
      <c r="U145" s="13"/>
      <c r="V145" s="13"/>
      <c r="W145" s="13"/>
      <c r="X145" s="13"/>
      <c r="Y145" s="13"/>
      <c r="Z145" s="13"/>
      <c r="AA145" s="13"/>
      <c r="AB145" s="13"/>
      <c r="AC145" s="13"/>
      <c r="AD145" s="13"/>
      <c r="AE145" s="13"/>
      <c r="AT145" s="202" t="s">
        <v>442</v>
      </c>
      <c r="AU145" s="202" t="s">
        <v>79</v>
      </c>
      <c r="AV145" s="13" t="s">
        <v>79</v>
      </c>
      <c r="AW145" s="13" t="s">
        <v>31</v>
      </c>
      <c r="AX145" s="13" t="s">
        <v>76</v>
      </c>
      <c r="AY145" s="202" t="s">
        <v>328</v>
      </c>
    </row>
    <row r="146" s="2" customFormat="1" ht="33" customHeight="1">
      <c r="A146" s="41"/>
      <c r="B146" s="176"/>
      <c r="C146" s="177" t="s">
        <v>239</v>
      </c>
      <c r="D146" s="177" t="s">
        <v>331</v>
      </c>
      <c r="E146" s="178" t="s">
        <v>533</v>
      </c>
      <c r="F146" s="179" t="s">
        <v>534</v>
      </c>
      <c r="G146" s="180" t="s">
        <v>439</v>
      </c>
      <c r="H146" s="181">
        <v>20.899999999999999</v>
      </c>
      <c r="I146" s="182"/>
      <c r="J146" s="183">
        <f>ROUND(I146*H146,2)</f>
        <v>0</v>
      </c>
      <c r="K146" s="179" t="s">
        <v>335</v>
      </c>
      <c r="L146" s="42"/>
      <c r="M146" s="184" t="s">
        <v>3</v>
      </c>
      <c r="N146" s="185" t="s">
        <v>40</v>
      </c>
      <c r="O146" s="75"/>
      <c r="P146" s="186">
        <f>O146*H146</f>
        <v>0</v>
      </c>
      <c r="Q146" s="186">
        <v>0.00031</v>
      </c>
      <c r="R146" s="186">
        <f>Q146*H146</f>
        <v>0.0064789999999999995</v>
      </c>
      <c r="S146" s="186">
        <v>0</v>
      </c>
      <c r="T146" s="187">
        <f>S146*H146</f>
        <v>0</v>
      </c>
      <c r="U146" s="41"/>
      <c r="V146" s="41"/>
      <c r="W146" s="41"/>
      <c r="X146" s="41"/>
      <c r="Y146" s="41"/>
      <c r="Z146" s="41"/>
      <c r="AA146" s="41"/>
      <c r="AB146" s="41"/>
      <c r="AC146" s="41"/>
      <c r="AD146" s="41"/>
      <c r="AE146" s="41"/>
      <c r="AR146" s="188" t="s">
        <v>113</v>
      </c>
      <c r="AT146" s="188" t="s">
        <v>331</v>
      </c>
      <c r="AU146" s="188" t="s">
        <v>79</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9798</v>
      </c>
    </row>
    <row r="147" s="2" customFormat="1">
      <c r="A147" s="41"/>
      <c r="B147" s="42"/>
      <c r="C147" s="41"/>
      <c r="D147" s="190" t="s">
        <v>338</v>
      </c>
      <c r="E147" s="41"/>
      <c r="F147" s="191" t="s">
        <v>536</v>
      </c>
      <c r="G147" s="41"/>
      <c r="H147" s="41"/>
      <c r="I147" s="192"/>
      <c r="J147" s="41"/>
      <c r="K147" s="41"/>
      <c r="L147" s="42"/>
      <c r="M147" s="193"/>
      <c r="N147" s="194"/>
      <c r="O147" s="75"/>
      <c r="P147" s="75"/>
      <c r="Q147" s="75"/>
      <c r="R147" s="75"/>
      <c r="S147" s="75"/>
      <c r="T147" s="76"/>
      <c r="U147" s="41"/>
      <c r="V147" s="41"/>
      <c r="W147" s="41"/>
      <c r="X147" s="41"/>
      <c r="Y147" s="41"/>
      <c r="Z147" s="41"/>
      <c r="AA147" s="41"/>
      <c r="AB147" s="41"/>
      <c r="AC147" s="41"/>
      <c r="AD147" s="41"/>
      <c r="AE147" s="41"/>
      <c r="AT147" s="22" t="s">
        <v>338</v>
      </c>
      <c r="AU147" s="22" t="s">
        <v>79</v>
      </c>
    </row>
    <row r="148" s="13" customFormat="1">
      <c r="A148" s="13"/>
      <c r="B148" s="201"/>
      <c r="C148" s="13"/>
      <c r="D148" s="195" t="s">
        <v>442</v>
      </c>
      <c r="E148" s="202" t="s">
        <v>3</v>
      </c>
      <c r="F148" s="203" t="s">
        <v>9799</v>
      </c>
      <c r="G148" s="13"/>
      <c r="H148" s="204">
        <v>20.899999999999999</v>
      </c>
      <c r="I148" s="205"/>
      <c r="J148" s="13"/>
      <c r="K148" s="13"/>
      <c r="L148" s="201"/>
      <c r="M148" s="206"/>
      <c r="N148" s="207"/>
      <c r="O148" s="207"/>
      <c r="P148" s="207"/>
      <c r="Q148" s="207"/>
      <c r="R148" s="207"/>
      <c r="S148" s="207"/>
      <c r="T148" s="208"/>
      <c r="U148" s="13"/>
      <c r="V148" s="13"/>
      <c r="W148" s="13"/>
      <c r="X148" s="13"/>
      <c r="Y148" s="13"/>
      <c r="Z148" s="13"/>
      <c r="AA148" s="13"/>
      <c r="AB148" s="13"/>
      <c r="AC148" s="13"/>
      <c r="AD148" s="13"/>
      <c r="AE148" s="13"/>
      <c r="AT148" s="202" t="s">
        <v>442</v>
      </c>
      <c r="AU148" s="202" t="s">
        <v>79</v>
      </c>
      <c r="AV148" s="13" t="s">
        <v>79</v>
      </c>
      <c r="AW148" s="13" t="s">
        <v>31</v>
      </c>
      <c r="AX148" s="13" t="s">
        <v>76</v>
      </c>
      <c r="AY148" s="202" t="s">
        <v>328</v>
      </c>
    </row>
    <row r="149" s="2" customFormat="1" ht="24.15" customHeight="1">
      <c r="A149" s="41"/>
      <c r="B149" s="176"/>
      <c r="C149" s="224" t="s">
        <v>9</v>
      </c>
      <c r="D149" s="224" t="s">
        <v>539</v>
      </c>
      <c r="E149" s="225" t="s">
        <v>540</v>
      </c>
      <c r="F149" s="226" t="s">
        <v>541</v>
      </c>
      <c r="G149" s="227" t="s">
        <v>439</v>
      </c>
      <c r="H149" s="228">
        <v>13.029999999999999</v>
      </c>
      <c r="I149" s="229"/>
      <c r="J149" s="230">
        <f>ROUND(I149*H149,2)</f>
        <v>0</v>
      </c>
      <c r="K149" s="226" t="s">
        <v>335</v>
      </c>
      <c r="L149" s="231"/>
      <c r="M149" s="232" t="s">
        <v>3</v>
      </c>
      <c r="N149" s="233" t="s">
        <v>40</v>
      </c>
      <c r="O149" s="75"/>
      <c r="P149" s="186">
        <f>O149*H149</f>
        <v>0</v>
      </c>
      <c r="Q149" s="186">
        <v>0.00020000000000000001</v>
      </c>
      <c r="R149" s="186">
        <f>Q149*H149</f>
        <v>0.0026059999999999998</v>
      </c>
      <c r="S149" s="186">
        <v>0</v>
      </c>
      <c r="T149" s="187">
        <f>S149*H149</f>
        <v>0</v>
      </c>
      <c r="U149" s="41"/>
      <c r="V149" s="41"/>
      <c r="W149" s="41"/>
      <c r="X149" s="41"/>
      <c r="Y149" s="41"/>
      <c r="Z149" s="41"/>
      <c r="AA149" s="41"/>
      <c r="AB149" s="41"/>
      <c r="AC149" s="41"/>
      <c r="AD149" s="41"/>
      <c r="AE149" s="41"/>
      <c r="AR149" s="188" t="s">
        <v>171</v>
      </c>
      <c r="AT149" s="188" t="s">
        <v>539</v>
      </c>
      <c r="AU149" s="188" t="s">
        <v>79</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9800</v>
      </c>
    </row>
    <row r="150" s="13" customFormat="1">
      <c r="A150" s="13"/>
      <c r="B150" s="201"/>
      <c r="C150" s="13"/>
      <c r="D150" s="195" t="s">
        <v>442</v>
      </c>
      <c r="E150" s="202" t="s">
        <v>3</v>
      </c>
      <c r="F150" s="203" t="s">
        <v>9801</v>
      </c>
      <c r="G150" s="13"/>
      <c r="H150" s="204">
        <v>13.029999999999999</v>
      </c>
      <c r="I150" s="205"/>
      <c r="J150" s="13"/>
      <c r="K150" s="13"/>
      <c r="L150" s="201"/>
      <c r="M150" s="206"/>
      <c r="N150" s="207"/>
      <c r="O150" s="207"/>
      <c r="P150" s="207"/>
      <c r="Q150" s="207"/>
      <c r="R150" s="207"/>
      <c r="S150" s="207"/>
      <c r="T150" s="208"/>
      <c r="U150" s="13"/>
      <c r="V150" s="13"/>
      <c r="W150" s="13"/>
      <c r="X150" s="13"/>
      <c r="Y150" s="13"/>
      <c r="Z150" s="13"/>
      <c r="AA150" s="13"/>
      <c r="AB150" s="13"/>
      <c r="AC150" s="13"/>
      <c r="AD150" s="13"/>
      <c r="AE150" s="13"/>
      <c r="AT150" s="202" t="s">
        <v>442</v>
      </c>
      <c r="AU150" s="202" t="s">
        <v>79</v>
      </c>
      <c r="AV150" s="13" t="s">
        <v>79</v>
      </c>
      <c r="AW150" s="13" t="s">
        <v>31</v>
      </c>
      <c r="AX150" s="13" t="s">
        <v>76</v>
      </c>
      <c r="AY150" s="202" t="s">
        <v>328</v>
      </c>
    </row>
    <row r="151" s="2" customFormat="1" ht="16.5" customHeight="1">
      <c r="A151" s="41"/>
      <c r="B151" s="176"/>
      <c r="C151" s="177" t="s">
        <v>505</v>
      </c>
      <c r="D151" s="177" t="s">
        <v>331</v>
      </c>
      <c r="E151" s="178" t="s">
        <v>545</v>
      </c>
      <c r="F151" s="179" t="s">
        <v>546</v>
      </c>
      <c r="G151" s="180" t="s">
        <v>491</v>
      </c>
      <c r="H151" s="181">
        <v>0.44</v>
      </c>
      <c r="I151" s="182"/>
      <c r="J151" s="183">
        <f>ROUND(I151*H151,2)</f>
        <v>0</v>
      </c>
      <c r="K151" s="179" t="s">
        <v>335</v>
      </c>
      <c r="L151" s="42"/>
      <c r="M151" s="184" t="s">
        <v>3</v>
      </c>
      <c r="N151" s="185" t="s">
        <v>40</v>
      </c>
      <c r="O151" s="75"/>
      <c r="P151" s="186">
        <f>O151*H151</f>
        <v>0</v>
      </c>
      <c r="Q151" s="186">
        <v>1.9199999999999999</v>
      </c>
      <c r="R151" s="186">
        <f>Q151*H151</f>
        <v>0.8448</v>
      </c>
      <c r="S151" s="186">
        <v>0</v>
      </c>
      <c r="T151" s="187">
        <f>S151*H151</f>
        <v>0</v>
      </c>
      <c r="U151" s="41"/>
      <c r="V151" s="41"/>
      <c r="W151" s="41"/>
      <c r="X151" s="41"/>
      <c r="Y151" s="41"/>
      <c r="Z151" s="41"/>
      <c r="AA151" s="41"/>
      <c r="AB151" s="41"/>
      <c r="AC151" s="41"/>
      <c r="AD151" s="41"/>
      <c r="AE151" s="41"/>
      <c r="AR151" s="188" t="s">
        <v>113</v>
      </c>
      <c r="AT151" s="188" t="s">
        <v>331</v>
      </c>
      <c r="AU151" s="188" t="s">
        <v>79</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9802</v>
      </c>
    </row>
    <row r="152" s="2" customFormat="1">
      <c r="A152" s="41"/>
      <c r="B152" s="42"/>
      <c r="C152" s="41"/>
      <c r="D152" s="190" t="s">
        <v>338</v>
      </c>
      <c r="E152" s="41"/>
      <c r="F152" s="191" t="s">
        <v>548</v>
      </c>
      <c r="G152" s="41"/>
      <c r="H152" s="41"/>
      <c r="I152" s="192"/>
      <c r="J152" s="41"/>
      <c r="K152" s="41"/>
      <c r="L152" s="42"/>
      <c r="M152" s="193"/>
      <c r="N152" s="194"/>
      <c r="O152" s="75"/>
      <c r="P152" s="75"/>
      <c r="Q152" s="75"/>
      <c r="R152" s="75"/>
      <c r="S152" s="75"/>
      <c r="T152" s="76"/>
      <c r="U152" s="41"/>
      <c r="V152" s="41"/>
      <c r="W152" s="41"/>
      <c r="X152" s="41"/>
      <c r="Y152" s="41"/>
      <c r="Z152" s="41"/>
      <c r="AA152" s="41"/>
      <c r="AB152" s="41"/>
      <c r="AC152" s="41"/>
      <c r="AD152" s="41"/>
      <c r="AE152" s="41"/>
      <c r="AT152" s="22" t="s">
        <v>338</v>
      </c>
      <c r="AU152" s="22" t="s">
        <v>79</v>
      </c>
    </row>
    <row r="153" s="13" customFormat="1">
      <c r="A153" s="13"/>
      <c r="B153" s="201"/>
      <c r="C153" s="13"/>
      <c r="D153" s="195" t="s">
        <v>442</v>
      </c>
      <c r="E153" s="202" t="s">
        <v>3</v>
      </c>
      <c r="F153" s="203" t="s">
        <v>9803</v>
      </c>
      <c r="G153" s="13"/>
      <c r="H153" s="204">
        <v>0.44</v>
      </c>
      <c r="I153" s="205"/>
      <c r="J153" s="13"/>
      <c r="K153" s="13"/>
      <c r="L153" s="201"/>
      <c r="M153" s="206"/>
      <c r="N153" s="207"/>
      <c r="O153" s="207"/>
      <c r="P153" s="207"/>
      <c r="Q153" s="207"/>
      <c r="R153" s="207"/>
      <c r="S153" s="207"/>
      <c r="T153" s="208"/>
      <c r="U153" s="13"/>
      <c r="V153" s="13"/>
      <c r="W153" s="13"/>
      <c r="X153" s="13"/>
      <c r="Y153" s="13"/>
      <c r="Z153" s="13"/>
      <c r="AA153" s="13"/>
      <c r="AB153" s="13"/>
      <c r="AC153" s="13"/>
      <c r="AD153" s="13"/>
      <c r="AE153" s="13"/>
      <c r="AT153" s="202" t="s">
        <v>442</v>
      </c>
      <c r="AU153" s="202" t="s">
        <v>79</v>
      </c>
      <c r="AV153" s="13" t="s">
        <v>79</v>
      </c>
      <c r="AW153" s="13" t="s">
        <v>31</v>
      </c>
      <c r="AX153" s="13" t="s">
        <v>76</v>
      </c>
      <c r="AY153" s="202" t="s">
        <v>328</v>
      </c>
    </row>
    <row r="154" s="2" customFormat="1" ht="37.8" customHeight="1">
      <c r="A154" s="41"/>
      <c r="B154" s="176"/>
      <c r="C154" s="177" t="s">
        <v>512</v>
      </c>
      <c r="D154" s="177" t="s">
        <v>331</v>
      </c>
      <c r="E154" s="178" t="s">
        <v>551</v>
      </c>
      <c r="F154" s="179" t="s">
        <v>552</v>
      </c>
      <c r="G154" s="180" t="s">
        <v>476</v>
      </c>
      <c r="H154" s="181">
        <v>11</v>
      </c>
      <c r="I154" s="182"/>
      <c r="J154" s="183">
        <f>ROUND(I154*H154,2)</f>
        <v>0</v>
      </c>
      <c r="K154" s="179" t="s">
        <v>335</v>
      </c>
      <c r="L154" s="42"/>
      <c r="M154" s="184" t="s">
        <v>3</v>
      </c>
      <c r="N154" s="185" t="s">
        <v>40</v>
      </c>
      <c r="O154" s="75"/>
      <c r="P154" s="186">
        <f>O154*H154</f>
        <v>0</v>
      </c>
      <c r="Q154" s="186">
        <v>0.27378000000000002</v>
      </c>
      <c r="R154" s="186">
        <f>Q154*H154</f>
        <v>3.0115800000000004</v>
      </c>
      <c r="S154" s="186">
        <v>0</v>
      </c>
      <c r="T154" s="187">
        <f>S154*H154</f>
        <v>0</v>
      </c>
      <c r="U154" s="41"/>
      <c r="V154" s="41"/>
      <c r="W154" s="41"/>
      <c r="X154" s="41"/>
      <c r="Y154" s="41"/>
      <c r="Z154" s="41"/>
      <c r="AA154" s="41"/>
      <c r="AB154" s="41"/>
      <c r="AC154" s="41"/>
      <c r="AD154" s="41"/>
      <c r="AE154" s="41"/>
      <c r="AR154" s="188" t="s">
        <v>113</v>
      </c>
      <c r="AT154" s="188" t="s">
        <v>331</v>
      </c>
      <c r="AU154" s="188" t="s">
        <v>79</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9804</v>
      </c>
    </row>
    <row r="155" s="2" customFormat="1">
      <c r="A155" s="41"/>
      <c r="B155" s="42"/>
      <c r="C155" s="41"/>
      <c r="D155" s="190" t="s">
        <v>338</v>
      </c>
      <c r="E155" s="41"/>
      <c r="F155" s="191" t="s">
        <v>554</v>
      </c>
      <c r="G155" s="41"/>
      <c r="H155" s="41"/>
      <c r="I155" s="192"/>
      <c r="J155" s="41"/>
      <c r="K155" s="41"/>
      <c r="L155" s="42"/>
      <c r="M155" s="193"/>
      <c r="N155" s="194"/>
      <c r="O155" s="75"/>
      <c r="P155" s="75"/>
      <c r="Q155" s="75"/>
      <c r="R155" s="75"/>
      <c r="S155" s="75"/>
      <c r="T155" s="76"/>
      <c r="U155" s="41"/>
      <c r="V155" s="41"/>
      <c r="W155" s="41"/>
      <c r="X155" s="41"/>
      <c r="Y155" s="41"/>
      <c r="Z155" s="41"/>
      <c r="AA155" s="41"/>
      <c r="AB155" s="41"/>
      <c r="AC155" s="41"/>
      <c r="AD155" s="41"/>
      <c r="AE155" s="41"/>
      <c r="AT155" s="22" t="s">
        <v>338</v>
      </c>
      <c r="AU155" s="22" t="s">
        <v>79</v>
      </c>
    </row>
    <row r="156" s="13" customFormat="1">
      <c r="A156" s="13"/>
      <c r="B156" s="201"/>
      <c r="C156" s="13"/>
      <c r="D156" s="195" t="s">
        <v>442</v>
      </c>
      <c r="E156" s="202" t="s">
        <v>3</v>
      </c>
      <c r="F156" s="203" t="s">
        <v>239</v>
      </c>
      <c r="G156" s="13"/>
      <c r="H156" s="204">
        <v>11</v>
      </c>
      <c r="I156" s="205"/>
      <c r="J156" s="13"/>
      <c r="K156" s="13"/>
      <c r="L156" s="201"/>
      <c r="M156" s="206"/>
      <c r="N156" s="207"/>
      <c r="O156" s="207"/>
      <c r="P156" s="207"/>
      <c r="Q156" s="207"/>
      <c r="R156" s="207"/>
      <c r="S156" s="207"/>
      <c r="T156" s="208"/>
      <c r="U156" s="13"/>
      <c r="V156" s="13"/>
      <c r="W156" s="13"/>
      <c r="X156" s="13"/>
      <c r="Y156" s="13"/>
      <c r="Z156" s="13"/>
      <c r="AA156" s="13"/>
      <c r="AB156" s="13"/>
      <c r="AC156" s="13"/>
      <c r="AD156" s="13"/>
      <c r="AE156" s="13"/>
      <c r="AT156" s="202" t="s">
        <v>442</v>
      </c>
      <c r="AU156" s="202" t="s">
        <v>79</v>
      </c>
      <c r="AV156" s="13" t="s">
        <v>79</v>
      </c>
      <c r="AW156" s="13" t="s">
        <v>31</v>
      </c>
      <c r="AX156" s="13" t="s">
        <v>76</v>
      </c>
      <c r="AY156" s="202" t="s">
        <v>328</v>
      </c>
    </row>
    <row r="157" s="12" customFormat="1" ht="22.8" customHeight="1">
      <c r="A157" s="12"/>
      <c r="B157" s="163"/>
      <c r="C157" s="12"/>
      <c r="D157" s="164" t="s">
        <v>68</v>
      </c>
      <c r="E157" s="174" t="s">
        <v>138</v>
      </c>
      <c r="F157" s="174" t="s">
        <v>578</v>
      </c>
      <c r="G157" s="12"/>
      <c r="H157" s="12"/>
      <c r="I157" s="166"/>
      <c r="J157" s="175">
        <f>BK157</f>
        <v>0</v>
      </c>
      <c r="K157" s="12"/>
      <c r="L157" s="163"/>
      <c r="M157" s="168"/>
      <c r="N157" s="169"/>
      <c r="O157" s="169"/>
      <c r="P157" s="170">
        <f>SUM(P158:P191)</f>
        <v>0</v>
      </c>
      <c r="Q157" s="169"/>
      <c r="R157" s="170">
        <f>SUM(R158:R191)</f>
        <v>89.967627300000004</v>
      </c>
      <c r="S157" s="169"/>
      <c r="T157" s="171">
        <f>SUM(T158:T191)</f>
        <v>0</v>
      </c>
      <c r="U157" s="12"/>
      <c r="V157" s="12"/>
      <c r="W157" s="12"/>
      <c r="X157" s="12"/>
      <c r="Y157" s="12"/>
      <c r="Z157" s="12"/>
      <c r="AA157" s="12"/>
      <c r="AB157" s="12"/>
      <c r="AC157" s="12"/>
      <c r="AD157" s="12"/>
      <c r="AE157" s="12"/>
      <c r="AR157" s="164" t="s">
        <v>76</v>
      </c>
      <c r="AT157" s="172" t="s">
        <v>68</v>
      </c>
      <c r="AU157" s="172" t="s">
        <v>76</v>
      </c>
      <c r="AY157" s="164" t="s">
        <v>328</v>
      </c>
      <c r="BK157" s="173">
        <f>SUM(BK158:BK191)</f>
        <v>0</v>
      </c>
    </row>
    <row r="158" s="2" customFormat="1" ht="37.8" customHeight="1">
      <c r="A158" s="41"/>
      <c r="B158" s="176"/>
      <c r="C158" s="177" t="s">
        <v>526</v>
      </c>
      <c r="D158" s="177" t="s">
        <v>331</v>
      </c>
      <c r="E158" s="178" t="s">
        <v>579</v>
      </c>
      <c r="F158" s="179" t="s">
        <v>580</v>
      </c>
      <c r="G158" s="180" t="s">
        <v>439</v>
      </c>
      <c r="H158" s="181">
        <v>111.83</v>
      </c>
      <c r="I158" s="182"/>
      <c r="J158" s="183">
        <f>ROUND(I158*H158,2)</f>
        <v>0</v>
      </c>
      <c r="K158" s="179" t="s">
        <v>335</v>
      </c>
      <c r="L158" s="42"/>
      <c r="M158" s="184" t="s">
        <v>3</v>
      </c>
      <c r="N158" s="185" t="s">
        <v>40</v>
      </c>
      <c r="O158" s="75"/>
      <c r="P158" s="186">
        <f>O158*H158</f>
        <v>0</v>
      </c>
      <c r="Q158" s="186">
        <v>0</v>
      </c>
      <c r="R158" s="186">
        <f>Q158*H158</f>
        <v>0</v>
      </c>
      <c r="S158" s="186">
        <v>0</v>
      </c>
      <c r="T158" s="187">
        <f>S158*H158</f>
        <v>0</v>
      </c>
      <c r="U158" s="41"/>
      <c r="V158" s="41"/>
      <c r="W158" s="41"/>
      <c r="X158" s="41"/>
      <c r="Y158" s="41"/>
      <c r="Z158" s="41"/>
      <c r="AA158" s="41"/>
      <c r="AB158" s="41"/>
      <c r="AC158" s="41"/>
      <c r="AD158" s="41"/>
      <c r="AE158" s="41"/>
      <c r="AR158" s="188" t="s">
        <v>113</v>
      </c>
      <c r="AT158" s="188" t="s">
        <v>331</v>
      </c>
      <c r="AU158" s="188" t="s">
        <v>79</v>
      </c>
      <c r="AY158" s="22" t="s">
        <v>328</v>
      </c>
      <c r="BE158" s="189">
        <f>IF(N158="základní",J158,0)</f>
        <v>0</v>
      </c>
      <c r="BF158" s="189">
        <f>IF(N158="snížená",J158,0)</f>
        <v>0</v>
      </c>
      <c r="BG158" s="189">
        <f>IF(N158="zákl. přenesená",J158,0)</f>
        <v>0</v>
      </c>
      <c r="BH158" s="189">
        <f>IF(N158="sníž. přenesená",J158,0)</f>
        <v>0</v>
      </c>
      <c r="BI158" s="189">
        <f>IF(N158="nulová",J158,0)</f>
        <v>0</v>
      </c>
      <c r="BJ158" s="22" t="s">
        <v>76</v>
      </c>
      <c r="BK158" s="189">
        <f>ROUND(I158*H158,2)</f>
        <v>0</v>
      </c>
      <c r="BL158" s="22" t="s">
        <v>113</v>
      </c>
      <c r="BM158" s="188" t="s">
        <v>9805</v>
      </c>
    </row>
    <row r="159" s="2" customFormat="1">
      <c r="A159" s="41"/>
      <c r="B159" s="42"/>
      <c r="C159" s="41"/>
      <c r="D159" s="190" t="s">
        <v>338</v>
      </c>
      <c r="E159" s="41"/>
      <c r="F159" s="191" t="s">
        <v>582</v>
      </c>
      <c r="G159" s="41"/>
      <c r="H159" s="41"/>
      <c r="I159" s="192"/>
      <c r="J159" s="41"/>
      <c r="K159" s="41"/>
      <c r="L159" s="42"/>
      <c r="M159" s="193"/>
      <c r="N159" s="194"/>
      <c r="O159" s="75"/>
      <c r="P159" s="75"/>
      <c r="Q159" s="75"/>
      <c r="R159" s="75"/>
      <c r="S159" s="75"/>
      <c r="T159" s="76"/>
      <c r="U159" s="41"/>
      <c r="V159" s="41"/>
      <c r="W159" s="41"/>
      <c r="X159" s="41"/>
      <c r="Y159" s="41"/>
      <c r="Z159" s="41"/>
      <c r="AA159" s="41"/>
      <c r="AB159" s="41"/>
      <c r="AC159" s="41"/>
      <c r="AD159" s="41"/>
      <c r="AE159" s="41"/>
      <c r="AT159" s="22" t="s">
        <v>338</v>
      </c>
      <c r="AU159" s="22" t="s">
        <v>79</v>
      </c>
    </row>
    <row r="160" s="2" customFormat="1" ht="21.75" customHeight="1">
      <c r="A160" s="41"/>
      <c r="B160" s="176"/>
      <c r="C160" s="224" t="s">
        <v>532</v>
      </c>
      <c r="D160" s="224" t="s">
        <v>539</v>
      </c>
      <c r="E160" s="225" t="s">
        <v>583</v>
      </c>
      <c r="F160" s="226" t="s">
        <v>584</v>
      </c>
      <c r="G160" s="227" t="s">
        <v>585</v>
      </c>
      <c r="H160" s="228">
        <v>3.1030000000000002</v>
      </c>
      <c r="I160" s="229"/>
      <c r="J160" s="230">
        <f>ROUND(I160*H160,2)</f>
        <v>0</v>
      </c>
      <c r="K160" s="226" t="s">
        <v>335</v>
      </c>
      <c r="L160" s="231"/>
      <c r="M160" s="232" t="s">
        <v>3</v>
      </c>
      <c r="N160" s="233" t="s">
        <v>40</v>
      </c>
      <c r="O160" s="75"/>
      <c r="P160" s="186">
        <f>O160*H160</f>
        <v>0</v>
      </c>
      <c r="Q160" s="186">
        <v>1</v>
      </c>
      <c r="R160" s="186">
        <f>Q160*H160</f>
        <v>3.1030000000000002</v>
      </c>
      <c r="S160" s="186">
        <v>0</v>
      </c>
      <c r="T160" s="187">
        <f>S160*H160</f>
        <v>0</v>
      </c>
      <c r="U160" s="41"/>
      <c r="V160" s="41"/>
      <c r="W160" s="41"/>
      <c r="X160" s="41"/>
      <c r="Y160" s="41"/>
      <c r="Z160" s="41"/>
      <c r="AA160" s="41"/>
      <c r="AB160" s="41"/>
      <c r="AC160" s="41"/>
      <c r="AD160" s="41"/>
      <c r="AE160" s="41"/>
      <c r="AR160" s="188" t="s">
        <v>171</v>
      </c>
      <c r="AT160" s="188" t="s">
        <v>539</v>
      </c>
      <c r="AU160" s="188" t="s">
        <v>79</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9806</v>
      </c>
    </row>
    <row r="161" s="13" customFormat="1">
      <c r="A161" s="13"/>
      <c r="B161" s="201"/>
      <c r="C161" s="13"/>
      <c r="D161" s="195" t="s">
        <v>442</v>
      </c>
      <c r="E161" s="202" t="s">
        <v>3</v>
      </c>
      <c r="F161" s="203" t="s">
        <v>9807</v>
      </c>
      <c r="G161" s="13"/>
      <c r="H161" s="204">
        <v>3.1030000000000002</v>
      </c>
      <c r="I161" s="205"/>
      <c r="J161" s="13"/>
      <c r="K161" s="13"/>
      <c r="L161" s="201"/>
      <c r="M161" s="206"/>
      <c r="N161" s="207"/>
      <c r="O161" s="207"/>
      <c r="P161" s="207"/>
      <c r="Q161" s="207"/>
      <c r="R161" s="207"/>
      <c r="S161" s="207"/>
      <c r="T161" s="208"/>
      <c r="U161" s="13"/>
      <c r="V161" s="13"/>
      <c r="W161" s="13"/>
      <c r="X161" s="13"/>
      <c r="Y161" s="13"/>
      <c r="Z161" s="13"/>
      <c r="AA161" s="13"/>
      <c r="AB161" s="13"/>
      <c r="AC161" s="13"/>
      <c r="AD161" s="13"/>
      <c r="AE161" s="13"/>
      <c r="AT161" s="202" t="s">
        <v>442</v>
      </c>
      <c r="AU161" s="202" t="s">
        <v>79</v>
      </c>
      <c r="AV161" s="13" t="s">
        <v>79</v>
      </c>
      <c r="AW161" s="13" t="s">
        <v>31</v>
      </c>
      <c r="AX161" s="13" t="s">
        <v>76</v>
      </c>
      <c r="AY161" s="202" t="s">
        <v>328</v>
      </c>
    </row>
    <row r="162" s="2" customFormat="1" ht="33" customHeight="1">
      <c r="A162" s="41"/>
      <c r="B162" s="176"/>
      <c r="C162" s="177" t="s">
        <v>538</v>
      </c>
      <c r="D162" s="177" t="s">
        <v>331</v>
      </c>
      <c r="E162" s="178" t="s">
        <v>589</v>
      </c>
      <c r="F162" s="179" t="s">
        <v>9127</v>
      </c>
      <c r="G162" s="180" t="s">
        <v>439</v>
      </c>
      <c r="H162" s="181">
        <v>46.170000000000002</v>
      </c>
      <c r="I162" s="182"/>
      <c r="J162" s="183">
        <f>ROUND(I162*H162,2)</f>
        <v>0</v>
      </c>
      <c r="K162" s="179" t="s">
        <v>335</v>
      </c>
      <c r="L162" s="42"/>
      <c r="M162" s="184" t="s">
        <v>3</v>
      </c>
      <c r="N162" s="185" t="s">
        <v>40</v>
      </c>
      <c r="O162" s="75"/>
      <c r="P162" s="186">
        <f>O162*H162</f>
        <v>0</v>
      </c>
      <c r="Q162" s="186">
        <v>0.10373</v>
      </c>
      <c r="R162" s="186">
        <f>Q162*H162</f>
        <v>4.7892141000000006</v>
      </c>
      <c r="S162" s="186">
        <v>0</v>
      </c>
      <c r="T162" s="187">
        <f>S162*H162</f>
        <v>0</v>
      </c>
      <c r="U162" s="41"/>
      <c r="V162" s="41"/>
      <c r="W162" s="41"/>
      <c r="X162" s="41"/>
      <c r="Y162" s="41"/>
      <c r="Z162" s="41"/>
      <c r="AA162" s="41"/>
      <c r="AB162" s="41"/>
      <c r="AC162" s="41"/>
      <c r="AD162" s="41"/>
      <c r="AE162" s="41"/>
      <c r="AR162" s="188" t="s">
        <v>113</v>
      </c>
      <c r="AT162" s="188" t="s">
        <v>331</v>
      </c>
      <c r="AU162" s="188" t="s">
        <v>79</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9808</v>
      </c>
    </row>
    <row r="163" s="2" customFormat="1">
      <c r="A163" s="41"/>
      <c r="B163" s="42"/>
      <c r="C163" s="41"/>
      <c r="D163" s="190" t="s">
        <v>338</v>
      </c>
      <c r="E163" s="41"/>
      <c r="F163" s="191" t="s">
        <v>592</v>
      </c>
      <c r="G163" s="41"/>
      <c r="H163" s="41"/>
      <c r="I163" s="192"/>
      <c r="J163" s="41"/>
      <c r="K163" s="41"/>
      <c r="L163" s="42"/>
      <c r="M163" s="193"/>
      <c r="N163" s="194"/>
      <c r="O163" s="75"/>
      <c r="P163" s="75"/>
      <c r="Q163" s="75"/>
      <c r="R163" s="75"/>
      <c r="S163" s="75"/>
      <c r="T163" s="76"/>
      <c r="U163" s="41"/>
      <c r="V163" s="41"/>
      <c r="W163" s="41"/>
      <c r="X163" s="41"/>
      <c r="Y163" s="41"/>
      <c r="Z163" s="41"/>
      <c r="AA163" s="41"/>
      <c r="AB163" s="41"/>
      <c r="AC163" s="41"/>
      <c r="AD163" s="41"/>
      <c r="AE163" s="41"/>
      <c r="AT163" s="22" t="s">
        <v>338</v>
      </c>
      <c r="AU163" s="22" t="s">
        <v>79</v>
      </c>
    </row>
    <row r="164" s="2" customFormat="1" ht="24.15" customHeight="1">
      <c r="A164" s="41"/>
      <c r="B164" s="176"/>
      <c r="C164" s="177" t="s">
        <v>544</v>
      </c>
      <c r="D164" s="177" t="s">
        <v>331</v>
      </c>
      <c r="E164" s="178" t="s">
        <v>606</v>
      </c>
      <c r="F164" s="179" t="s">
        <v>607</v>
      </c>
      <c r="G164" s="180" t="s">
        <v>439</v>
      </c>
      <c r="H164" s="181">
        <v>46.170000000000002</v>
      </c>
      <c r="I164" s="182"/>
      <c r="J164" s="183">
        <f>ROUND(I164*H164,2)</f>
        <v>0</v>
      </c>
      <c r="K164" s="179" t="s">
        <v>335</v>
      </c>
      <c r="L164" s="42"/>
      <c r="M164" s="184" t="s">
        <v>3</v>
      </c>
      <c r="N164" s="185" t="s">
        <v>40</v>
      </c>
      <c r="O164" s="75"/>
      <c r="P164" s="186">
        <f>O164*H164</f>
        <v>0</v>
      </c>
      <c r="Q164" s="186">
        <v>0.15559000000000001</v>
      </c>
      <c r="R164" s="186">
        <f>Q164*H164</f>
        <v>7.1835903000000005</v>
      </c>
      <c r="S164" s="186">
        <v>0</v>
      </c>
      <c r="T164" s="187">
        <f>S164*H164</f>
        <v>0</v>
      </c>
      <c r="U164" s="41"/>
      <c r="V164" s="41"/>
      <c r="W164" s="41"/>
      <c r="X164" s="41"/>
      <c r="Y164" s="41"/>
      <c r="Z164" s="41"/>
      <c r="AA164" s="41"/>
      <c r="AB164" s="41"/>
      <c r="AC164" s="41"/>
      <c r="AD164" s="41"/>
      <c r="AE164" s="41"/>
      <c r="AR164" s="188" t="s">
        <v>113</v>
      </c>
      <c r="AT164" s="188" t="s">
        <v>331</v>
      </c>
      <c r="AU164" s="188" t="s">
        <v>79</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9809</v>
      </c>
    </row>
    <row r="165" s="2" customFormat="1">
      <c r="A165" s="41"/>
      <c r="B165" s="42"/>
      <c r="C165" s="41"/>
      <c r="D165" s="190" t="s">
        <v>338</v>
      </c>
      <c r="E165" s="41"/>
      <c r="F165" s="191" t="s">
        <v>609</v>
      </c>
      <c r="G165" s="41"/>
      <c r="H165" s="41"/>
      <c r="I165" s="192"/>
      <c r="J165" s="41"/>
      <c r="K165" s="41"/>
      <c r="L165" s="42"/>
      <c r="M165" s="193"/>
      <c r="N165" s="194"/>
      <c r="O165" s="75"/>
      <c r="P165" s="75"/>
      <c r="Q165" s="75"/>
      <c r="R165" s="75"/>
      <c r="S165" s="75"/>
      <c r="T165" s="76"/>
      <c r="U165" s="41"/>
      <c r="V165" s="41"/>
      <c r="W165" s="41"/>
      <c r="X165" s="41"/>
      <c r="Y165" s="41"/>
      <c r="Z165" s="41"/>
      <c r="AA165" s="41"/>
      <c r="AB165" s="41"/>
      <c r="AC165" s="41"/>
      <c r="AD165" s="41"/>
      <c r="AE165" s="41"/>
      <c r="AT165" s="22" t="s">
        <v>338</v>
      </c>
      <c r="AU165" s="22" t="s">
        <v>79</v>
      </c>
    </row>
    <row r="166" s="2" customFormat="1" ht="33" customHeight="1">
      <c r="A166" s="41"/>
      <c r="B166" s="176"/>
      <c r="C166" s="177" t="s">
        <v>550</v>
      </c>
      <c r="D166" s="177" t="s">
        <v>331</v>
      </c>
      <c r="E166" s="178" t="s">
        <v>594</v>
      </c>
      <c r="F166" s="179" t="s">
        <v>595</v>
      </c>
      <c r="G166" s="180" t="s">
        <v>439</v>
      </c>
      <c r="H166" s="181">
        <v>46.170000000000002</v>
      </c>
      <c r="I166" s="182"/>
      <c r="J166" s="183">
        <f>ROUND(I166*H166,2)</f>
        <v>0</v>
      </c>
      <c r="K166" s="179" t="s">
        <v>335</v>
      </c>
      <c r="L166" s="42"/>
      <c r="M166" s="184" t="s">
        <v>3</v>
      </c>
      <c r="N166" s="185" t="s">
        <v>40</v>
      </c>
      <c r="O166" s="75"/>
      <c r="P166" s="186">
        <f>O166*H166</f>
        <v>0</v>
      </c>
      <c r="Q166" s="186">
        <v>0.13188</v>
      </c>
      <c r="R166" s="186">
        <f>Q166*H166</f>
        <v>6.0888996000000004</v>
      </c>
      <c r="S166" s="186">
        <v>0</v>
      </c>
      <c r="T166" s="187">
        <f>S166*H166</f>
        <v>0</v>
      </c>
      <c r="U166" s="41"/>
      <c r="V166" s="41"/>
      <c r="W166" s="41"/>
      <c r="X166" s="41"/>
      <c r="Y166" s="41"/>
      <c r="Z166" s="41"/>
      <c r="AA166" s="41"/>
      <c r="AB166" s="41"/>
      <c r="AC166" s="41"/>
      <c r="AD166" s="41"/>
      <c r="AE166" s="41"/>
      <c r="AR166" s="188" t="s">
        <v>113</v>
      </c>
      <c r="AT166" s="188" t="s">
        <v>331</v>
      </c>
      <c r="AU166" s="188" t="s">
        <v>79</v>
      </c>
      <c r="AY166" s="22" t="s">
        <v>328</v>
      </c>
      <c r="BE166" s="189">
        <f>IF(N166="základní",J166,0)</f>
        <v>0</v>
      </c>
      <c r="BF166" s="189">
        <f>IF(N166="snížená",J166,0)</f>
        <v>0</v>
      </c>
      <c r="BG166" s="189">
        <f>IF(N166="zákl. přenesená",J166,0)</f>
        <v>0</v>
      </c>
      <c r="BH166" s="189">
        <f>IF(N166="sníž. přenesená",J166,0)</f>
        <v>0</v>
      </c>
      <c r="BI166" s="189">
        <f>IF(N166="nulová",J166,0)</f>
        <v>0</v>
      </c>
      <c r="BJ166" s="22" t="s">
        <v>76</v>
      </c>
      <c r="BK166" s="189">
        <f>ROUND(I166*H166,2)</f>
        <v>0</v>
      </c>
      <c r="BL166" s="22" t="s">
        <v>113</v>
      </c>
      <c r="BM166" s="188" t="s">
        <v>9810</v>
      </c>
    </row>
    <row r="167" s="2" customFormat="1">
      <c r="A167" s="41"/>
      <c r="B167" s="42"/>
      <c r="C167" s="41"/>
      <c r="D167" s="190" t="s">
        <v>338</v>
      </c>
      <c r="E167" s="41"/>
      <c r="F167" s="191" t="s">
        <v>597</v>
      </c>
      <c r="G167" s="41"/>
      <c r="H167" s="41"/>
      <c r="I167" s="192"/>
      <c r="J167" s="41"/>
      <c r="K167" s="41"/>
      <c r="L167" s="42"/>
      <c r="M167" s="193"/>
      <c r="N167" s="194"/>
      <c r="O167" s="75"/>
      <c r="P167" s="75"/>
      <c r="Q167" s="75"/>
      <c r="R167" s="75"/>
      <c r="S167" s="75"/>
      <c r="T167" s="76"/>
      <c r="U167" s="41"/>
      <c r="V167" s="41"/>
      <c r="W167" s="41"/>
      <c r="X167" s="41"/>
      <c r="Y167" s="41"/>
      <c r="Z167" s="41"/>
      <c r="AA167" s="41"/>
      <c r="AB167" s="41"/>
      <c r="AC167" s="41"/>
      <c r="AD167" s="41"/>
      <c r="AE167" s="41"/>
      <c r="AT167" s="22" t="s">
        <v>338</v>
      </c>
      <c r="AU167" s="22" t="s">
        <v>79</v>
      </c>
    </row>
    <row r="168" s="2" customFormat="1" ht="24.15" customHeight="1">
      <c r="A168" s="41"/>
      <c r="B168" s="176"/>
      <c r="C168" s="177" t="s">
        <v>556</v>
      </c>
      <c r="D168" s="177" t="s">
        <v>331</v>
      </c>
      <c r="E168" s="178" t="s">
        <v>627</v>
      </c>
      <c r="F168" s="179" t="s">
        <v>628</v>
      </c>
      <c r="G168" s="180" t="s">
        <v>439</v>
      </c>
      <c r="H168" s="181">
        <v>46.170000000000002</v>
      </c>
      <c r="I168" s="182"/>
      <c r="J168" s="183">
        <f>ROUND(I168*H168,2)</f>
        <v>0</v>
      </c>
      <c r="K168" s="179" t="s">
        <v>335</v>
      </c>
      <c r="L168" s="42"/>
      <c r="M168" s="184" t="s">
        <v>3</v>
      </c>
      <c r="N168" s="185" t="s">
        <v>40</v>
      </c>
      <c r="O168" s="75"/>
      <c r="P168" s="186">
        <f>O168*H168</f>
        <v>0</v>
      </c>
      <c r="Q168" s="186">
        <v>0.0060099999999999997</v>
      </c>
      <c r="R168" s="186">
        <f>Q168*H168</f>
        <v>0.2774817</v>
      </c>
      <c r="S168" s="186">
        <v>0</v>
      </c>
      <c r="T168" s="187">
        <f>S168*H168</f>
        <v>0</v>
      </c>
      <c r="U168" s="41"/>
      <c r="V168" s="41"/>
      <c r="W168" s="41"/>
      <c r="X168" s="41"/>
      <c r="Y168" s="41"/>
      <c r="Z168" s="41"/>
      <c r="AA168" s="41"/>
      <c r="AB168" s="41"/>
      <c r="AC168" s="41"/>
      <c r="AD168" s="41"/>
      <c r="AE168" s="41"/>
      <c r="AR168" s="188" t="s">
        <v>113</v>
      </c>
      <c r="AT168" s="188" t="s">
        <v>331</v>
      </c>
      <c r="AU168" s="188" t="s">
        <v>79</v>
      </c>
      <c r="AY168" s="22" t="s">
        <v>328</v>
      </c>
      <c r="BE168" s="189">
        <f>IF(N168="základní",J168,0)</f>
        <v>0</v>
      </c>
      <c r="BF168" s="189">
        <f>IF(N168="snížená",J168,0)</f>
        <v>0</v>
      </c>
      <c r="BG168" s="189">
        <f>IF(N168="zákl. přenesená",J168,0)</f>
        <v>0</v>
      </c>
      <c r="BH168" s="189">
        <f>IF(N168="sníž. přenesená",J168,0)</f>
        <v>0</v>
      </c>
      <c r="BI168" s="189">
        <f>IF(N168="nulová",J168,0)</f>
        <v>0</v>
      </c>
      <c r="BJ168" s="22" t="s">
        <v>76</v>
      </c>
      <c r="BK168" s="189">
        <f>ROUND(I168*H168,2)</f>
        <v>0</v>
      </c>
      <c r="BL168" s="22" t="s">
        <v>113</v>
      </c>
      <c r="BM168" s="188" t="s">
        <v>9811</v>
      </c>
    </row>
    <row r="169" s="2" customFormat="1">
      <c r="A169" s="41"/>
      <c r="B169" s="42"/>
      <c r="C169" s="41"/>
      <c r="D169" s="190" t="s">
        <v>338</v>
      </c>
      <c r="E169" s="41"/>
      <c r="F169" s="191" t="s">
        <v>630</v>
      </c>
      <c r="G169" s="41"/>
      <c r="H169" s="41"/>
      <c r="I169" s="192"/>
      <c r="J169" s="41"/>
      <c r="K169" s="41"/>
      <c r="L169" s="42"/>
      <c r="M169" s="193"/>
      <c r="N169" s="194"/>
      <c r="O169" s="75"/>
      <c r="P169" s="75"/>
      <c r="Q169" s="75"/>
      <c r="R169" s="75"/>
      <c r="S169" s="75"/>
      <c r="T169" s="76"/>
      <c r="U169" s="41"/>
      <c r="V169" s="41"/>
      <c r="W169" s="41"/>
      <c r="X169" s="41"/>
      <c r="Y169" s="41"/>
      <c r="Z169" s="41"/>
      <c r="AA169" s="41"/>
      <c r="AB169" s="41"/>
      <c r="AC169" s="41"/>
      <c r="AD169" s="41"/>
      <c r="AE169" s="41"/>
      <c r="AT169" s="22" t="s">
        <v>338</v>
      </c>
      <c r="AU169" s="22" t="s">
        <v>79</v>
      </c>
    </row>
    <row r="170" s="13" customFormat="1">
      <c r="A170" s="13"/>
      <c r="B170" s="201"/>
      <c r="C170" s="13"/>
      <c r="D170" s="195" t="s">
        <v>442</v>
      </c>
      <c r="E170" s="202" t="s">
        <v>3</v>
      </c>
      <c r="F170" s="203" t="s">
        <v>9812</v>
      </c>
      <c r="G170" s="13"/>
      <c r="H170" s="204">
        <v>46.170000000000002</v>
      </c>
      <c r="I170" s="205"/>
      <c r="J170" s="13"/>
      <c r="K170" s="13"/>
      <c r="L170" s="201"/>
      <c r="M170" s="206"/>
      <c r="N170" s="207"/>
      <c r="O170" s="207"/>
      <c r="P170" s="207"/>
      <c r="Q170" s="207"/>
      <c r="R170" s="207"/>
      <c r="S170" s="207"/>
      <c r="T170" s="208"/>
      <c r="U170" s="13"/>
      <c r="V170" s="13"/>
      <c r="W170" s="13"/>
      <c r="X170" s="13"/>
      <c r="Y170" s="13"/>
      <c r="Z170" s="13"/>
      <c r="AA170" s="13"/>
      <c r="AB170" s="13"/>
      <c r="AC170" s="13"/>
      <c r="AD170" s="13"/>
      <c r="AE170" s="13"/>
      <c r="AT170" s="202" t="s">
        <v>442</v>
      </c>
      <c r="AU170" s="202" t="s">
        <v>79</v>
      </c>
      <c r="AV170" s="13" t="s">
        <v>79</v>
      </c>
      <c r="AW170" s="13" t="s">
        <v>31</v>
      </c>
      <c r="AX170" s="13" t="s">
        <v>69</v>
      </c>
      <c r="AY170" s="202" t="s">
        <v>328</v>
      </c>
    </row>
    <row r="171" s="14" customFormat="1">
      <c r="A171" s="14"/>
      <c r="B171" s="209"/>
      <c r="C171" s="14"/>
      <c r="D171" s="195" t="s">
        <v>442</v>
      </c>
      <c r="E171" s="210" t="s">
        <v>3</v>
      </c>
      <c r="F171" s="211" t="s">
        <v>452</v>
      </c>
      <c r="G171" s="14"/>
      <c r="H171" s="212">
        <v>46.170000000000002</v>
      </c>
      <c r="I171" s="213"/>
      <c r="J171" s="14"/>
      <c r="K171" s="14"/>
      <c r="L171" s="209"/>
      <c r="M171" s="214"/>
      <c r="N171" s="215"/>
      <c r="O171" s="215"/>
      <c r="P171" s="215"/>
      <c r="Q171" s="215"/>
      <c r="R171" s="215"/>
      <c r="S171" s="215"/>
      <c r="T171" s="216"/>
      <c r="U171" s="14"/>
      <c r="V171" s="14"/>
      <c r="W171" s="14"/>
      <c r="X171" s="14"/>
      <c r="Y171" s="14"/>
      <c r="Z171" s="14"/>
      <c r="AA171" s="14"/>
      <c r="AB171" s="14"/>
      <c r="AC171" s="14"/>
      <c r="AD171" s="14"/>
      <c r="AE171" s="14"/>
      <c r="AT171" s="210" t="s">
        <v>442</v>
      </c>
      <c r="AU171" s="210" t="s">
        <v>79</v>
      </c>
      <c r="AV171" s="14" t="s">
        <v>113</v>
      </c>
      <c r="AW171" s="14" t="s">
        <v>31</v>
      </c>
      <c r="AX171" s="14" t="s">
        <v>76</v>
      </c>
      <c r="AY171" s="210" t="s">
        <v>328</v>
      </c>
    </row>
    <row r="172" s="2" customFormat="1" ht="21.75" customHeight="1">
      <c r="A172" s="41"/>
      <c r="B172" s="176"/>
      <c r="C172" s="177" t="s">
        <v>8</v>
      </c>
      <c r="D172" s="177" t="s">
        <v>331</v>
      </c>
      <c r="E172" s="178" t="s">
        <v>632</v>
      </c>
      <c r="F172" s="179" t="s">
        <v>633</v>
      </c>
      <c r="G172" s="180" t="s">
        <v>439</v>
      </c>
      <c r="H172" s="181">
        <v>92.340000000000003</v>
      </c>
      <c r="I172" s="182"/>
      <c r="J172" s="183">
        <f>ROUND(I172*H172,2)</f>
        <v>0</v>
      </c>
      <c r="K172" s="179" t="s">
        <v>335</v>
      </c>
      <c r="L172" s="42"/>
      <c r="M172" s="184" t="s">
        <v>3</v>
      </c>
      <c r="N172" s="185" t="s">
        <v>40</v>
      </c>
      <c r="O172" s="75"/>
      <c r="P172" s="186">
        <f>O172*H172</f>
        <v>0</v>
      </c>
      <c r="Q172" s="186">
        <v>0.00051000000000000004</v>
      </c>
      <c r="R172" s="186">
        <f>Q172*H172</f>
        <v>0.047093400000000007</v>
      </c>
      <c r="S172" s="186">
        <v>0</v>
      </c>
      <c r="T172" s="187">
        <f>S172*H172</f>
        <v>0</v>
      </c>
      <c r="U172" s="41"/>
      <c r="V172" s="41"/>
      <c r="W172" s="41"/>
      <c r="X172" s="41"/>
      <c r="Y172" s="41"/>
      <c r="Z172" s="41"/>
      <c r="AA172" s="41"/>
      <c r="AB172" s="41"/>
      <c r="AC172" s="41"/>
      <c r="AD172" s="41"/>
      <c r="AE172" s="41"/>
      <c r="AR172" s="188" t="s">
        <v>113</v>
      </c>
      <c r="AT172" s="188" t="s">
        <v>331</v>
      </c>
      <c r="AU172" s="188" t="s">
        <v>79</v>
      </c>
      <c r="AY172" s="22" t="s">
        <v>328</v>
      </c>
      <c r="BE172" s="189">
        <f>IF(N172="základní",J172,0)</f>
        <v>0</v>
      </c>
      <c r="BF172" s="189">
        <f>IF(N172="snížená",J172,0)</f>
        <v>0</v>
      </c>
      <c r="BG172" s="189">
        <f>IF(N172="zákl. přenesená",J172,0)</f>
        <v>0</v>
      </c>
      <c r="BH172" s="189">
        <f>IF(N172="sníž. přenesená",J172,0)</f>
        <v>0</v>
      </c>
      <c r="BI172" s="189">
        <f>IF(N172="nulová",J172,0)</f>
        <v>0</v>
      </c>
      <c r="BJ172" s="22" t="s">
        <v>76</v>
      </c>
      <c r="BK172" s="189">
        <f>ROUND(I172*H172,2)</f>
        <v>0</v>
      </c>
      <c r="BL172" s="22" t="s">
        <v>113</v>
      </c>
      <c r="BM172" s="188" t="s">
        <v>9813</v>
      </c>
    </row>
    <row r="173" s="2" customFormat="1">
      <c r="A173" s="41"/>
      <c r="B173" s="42"/>
      <c r="C173" s="41"/>
      <c r="D173" s="190" t="s">
        <v>338</v>
      </c>
      <c r="E173" s="41"/>
      <c r="F173" s="191" t="s">
        <v>635</v>
      </c>
      <c r="G173" s="41"/>
      <c r="H173" s="41"/>
      <c r="I173" s="192"/>
      <c r="J173" s="41"/>
      <c r="K173" s="41"/>
      <c r="L173" s="42"/>
      <c r="M173" s="193"/>
      <c r="N173" s="194"/>
      <c r="O173" s="75"/>
      <c r="P173" s="75"/>
      <c r="Q173" s="75"/>
      <c r="R173" s="75"/>
      <c r="S173" s="75"/>
      <c r="T173" s="76"/>
      <c r="U173" s="41"/>
      <c r="V173" s="41"/>
      <c r="W173" s="41"/>
      <c r="X173" s="41"/>
      <c r="Y173" s="41"/>
      <c r="Z173" s="41"/>
      <c r="AA173" s="41"/>
      <c r="AB173" s="41"/>
      <c r="AC173" s="41"/>
      <c r="AD173" s="41"/>
      <c r="AE173" s="41"/>
      <c r="AT173" s="22" t="s">
        <v>338</v>
      </c>
      <c r="AU173" s="22" t="s">
        <v>79</v>
      </c>
    </row>
    <row r="174" s="13" customFormat="1">
      <c r="A174" s="13"/>
      <c r="B174" s="201"/>
      <c r="C174" s="13"/>
      <c r="D174" s="195" t="s">
        <v>442</v>
      </c>
      <c r="E174" s="202" t="s">
        <v>3</v>
      </c>
      <c r="F174" s="203" t="s">
        <v>9814</v>
      </c>
      <c r="G174" s="13"/>
      <c r="H174" s="204">
        <v>92.340000000000003</v>
      </c>
      <c r="I174" s="205"/>
      <c r="J174" s="13"/>
      <c r="K174" s="13"/>
      <c r="L174" s="201"/>
      <c r="M174" s="206"/>
      <c r="N174" s="207"/>
      <c r="O174" s="207"/>
      <c r="P174" s="207"/>
      <c r="Q174" s="207"/>
      <c r="R174" s="207"/>
      <c r="S174" s="207"/>
      <c r="T174" s="208"/>
      <c r="U174" s="13"/>
      <c r="V174" s="13"/>
      <c r="W174" s="13"/>
      <c r="X174" s="13"/>
      <c r="Y174" s="13"/>
      <c r="Z174" s="13"/>
      <c r="AA174" s="13"/>
      <c r="AB174" s="13"/>
      <c r="AC174" s="13"/>
      <c r="AD174" s="13"/>
      <c r="AE174" s="13"/>
      <c r="AT174" s="202" t="s">
        <v>442</v>
      </c>
      <c r="AU174" s="202" t="s">
        <v>79</v>
      </c>
      <c r="AV174" s="13" t="s">
        <v>79</v>
      </c>
      <c r="AW174" s="13" t="s">
        <v>31</v>
      </c>
      <c r="AX174" s="13" t="s">
        <v>69</v>
      </c>
      <c r="AY174" s="202" t="s">
        <v>328</v>
      </c>
    </row>
    <row r="175" s="14" customFormat="1">
      <c r="A175" s="14"/>
      <c r="B175" s="209"/>
      <c r="C175" s="14"/>
      <c r="D175" s="195" t="s">
        <v>442</v>
      </c>
      <c r="E175" s="210" t="s">
        <v>3</v>
      </c>
      <c r="F175" s="211" t="s">
        <v>452</v>
      </c>
      <c r="G175" s="14"/>
      <c r="H175" s="212">
        <v>92.340000000000003</v>
      </c>
      <c r="I175" s="213"/>
      <c r="J175" s="14"/>
      <c r="K175" s="14"/>
      <c r="L175" s="209"/>
      <c r="M175" s="214"/>
      <c r="N175" s="215"/>
      <c r="O175" s="215"/>
      <c r="P175" s="215"/>
      <c r="Q175" s="215"/>
      <c r="R175" s="215"/>
      <c r="S175" s="215"/>
      <c r="T175" s="216"/>
      <c r="U175" s="14"/>
      <c r="V175" s="14"/>
      <c r="W175" s="14"/>
      <c r="X175" s="14"/>
      <c r="Y175" s="14"/>
      <c r="Z175" s="14"/>
      <c r="AA175" s="14"/>
      <c r="AB175" s="14"/>
      <c r="AC175" s="14"/>
      <c r="AD175" s="14"/>
      <c r="AE175" s="14"/>
      <c r="AT175" s="210" t="s">
        <v>442</v>
      </c>
      <c r="AU175" s="210" t="s">
        <v>79</v>
      </c>
      <c r="AV175" s="14" t="s">
        <v>113</v>
      </c>
      <c r="AW175" s="14" t="s">
        <v>31</v>
      </c>
      <c r="AX175" s="14" t="s">
        <v>76</v>
      </c>
      <c r="AY175" s="210" t="s">
        <v>328</v>
      </c>
    </row>
    <row r="176" s="2" customFormat="1" ht="21.75" customHeight="1">
      <c r="A176" s="41"/>
      <c r="B176" s="176"/>
      <c r="C176" s="177" t="s">
        <v>564</v>
      </c>
      <c r="D176" s="177" t="s">
        <v>331</v>
      </c>
      <c r="E176" s="178" t="s">
        <v>9815</v>
      </c>
      <c r="F176" s="179" t="s">
        <v>9816</v>
      </c>
      <c r="G176" s="180" t="s">
        <v>439</v>
      </c>
      <c r="H176" s="181">
        <v>92.340000000000003</v>
      </c>
      <c r="I176" s="182"/>
      <c r="J176" s="183">
        <f>ROUND(I176*H176,2)</f>
        <v>0</v>
      </c>
      <c r="K176" s="179" t="s">
        <v>335</v>
      </c>
      <c r="L176" s="42"/>
      <c r="M176" s="184" t="s">
        <v>3</v>
      </c>
      <c r="N176" s="185" t="s">
        <v>40</v>
      </c>
      <c r="O176" s="75"/>
      <c r="P176" s="186">
        <f>O176*H176</f>
        <v>0</v>
      </c>
      <c r="Q176" s="186">
        <v>0.34499999999999997</v>
      </c>
      <c r="R176" s="186">
        <f>Q176*H176</f>
        <v>31.857299999999999</v>
      </c>
      <c r="S176" s="186">
        <v>0</v>
      </c>
      <c r="T176" s="187">
        <f>S176*H176</f>
        <v>0</v>
      </c>
      <c r="U176" s="41"/>
      <c r="V176" s="41"/>
      <c r="W176" s="41"/>
      <c r="X176" s="41"/>
      <c r="Y176" s="41"/>
      <c r="Z176" s="41"/>
      <c r="AA176" s="41"/>
      <c r="AB176" s="41"/>
      <c r="AC176" s="41"/>
      <c r="AD176" s="41"/>
      <c r="AE176" s="41"/>
      <c r="AR176" s="188" t="s">
        <v>113</v>
      </c>
      <c r="AT176" s="188" t="s">
        <v>331</v>
      </c>
      <c r="AU176" s="188" t="s">
        <v>79</v>
      </c>
      <c r="AY176" s="22" t="s">
        <v>328</v>
      </c>
      <c r="BE176" s="189">
        <f>IF(N176="základní",J176,0)</f>
        <v>0</v>
      </c>
      <c r="BF176" s="189">
        <f>IF(N176="snížená",J176,0)</f>
        <v>0</v>
      </c>
      <c r="BG176" s="189">
        <f>IF(N176="zákl. přenesená",J176,0)</f>
        <v>0</v>
      </c>
      <c r="BH176" s="189">
        <f>IF(N176="sníž. přenesená",J176,0)</f>
        <v>0</v>
      </c>
      <c r="BI176" s="189">
        <f>IF(N176="nulová",J176,0)</f>
        <v>0</v>
      </c>
      <c r="BJ176" s="22" t="s">
        <v>76</v>
      </c>
      <c r="BK176" s="189">
        <f>ROUND(I176*H176,2)</f>
        <v>0</v>
      </c>
      <c r="BL176" s="22" t="s">
        <v>113</v>
      </c>
      <c r="BM176" s="188" t="s">
        <v>9817</v>
      </c>
    </row>
    <row r="177" s="2" customFormat="1">
      <c r="A177" s="41"/>
      <c r="B177" s="42"/>
      <c r="C177" s="41"/>
      <c r="D177" s="190" t="s">
        <v>338</v>
      </c>
      <c r="E177" s="41"/>
      <c r="F177" s="191" t="s">
        <v>9818</v>
      </c>
      <c r="G177" s="41"/>
      <c r="H177" s="41"/>
      <c r="I177" s="192"/>
      <c r="J177" s="41"/>
      <c r="K177" s="41"/>
      <c r="L177" s="42"/>
      <c r="M177" s="193"/>
      <c r="N177" s="194"/>
      <c r="O177" s="75"/>
      <c r="P177" s="75"/>
      <c r="Q177" s="75"/>
      <c r="R177" s="75"/>
      <c r="S177" s="75"/>
      <c r="T177" s="76"/>
      <c r="U177" s="41"/>
      <c r="V177" s="41"/>
      <c r="W177" s="41"/>
      <c r="X177" s="41"/>
      <c r="Y177" s="41"/>
      <c r="Z177" s="41"/>
      <c r="AA177" s="41"/>
      <c r="AB177" s="41"/>
      <c r="AC177" s="41"/>
      <c r="AD177" s="41"/>
      <c r="AE177" s="41"/>
      <c r="AT177" s="22" t="s">
        <v>338</v>
      </c>
      <c r="AU177" s="22" t="s">
        <v>79</v>
      </c>
    </row>
    <row r="178" s="13" customFormat="1">
      <c r="A178" s="13"/>
      <c r="B178" s="201"/>
      <c r="C178" s="13"/>
      <c r="D178" s="195" t="s">
        <v>442</v>
      </c>
      <c r="E178" s="202" t="s">
        <v>3</v>
      </c>
      <c r="F178" s="203" t="s">
        <v>9814</v>
      </c>
      <c r="G178" s="13"/>
      <c r="H178" s="204">
        <v>92.340000000000003</v>
      </c>
      <c r="I178" s="205"/>
      <c r="J178" s="13"/>
      <c r="K178" s="13"/>
      <c r="L178" s="201"/>
      <c r="M178" s="206"/>
      <c r="N178" s="207"/>
      <c r="O178" s="207"/>
      <c r="P178" s="207"/>
      <c r="Q178" s="207"/>
      <c r="R178" s="207"/>
      <c r="S178" s="207"/>
      <c r="T178" s="208"/>
      <c r="U178" s="13"/>
      <c r="V178" s="13"/>
      <c r="W178" s="13"/>
      <c r="X178" s="13"/>
      <c r="Y178" s="13"/>
      <c r="Z178" s="13"/>
      <c r="AA178" s="13"/>
      <c r="AB178" s="13"/>
      <c r="AC178" s="13"/>
      <c r="AD178" s="13"/>
      <c r="AE178" s="13"/>
      <c r="AT178" s="202" t="s">
        <v>442</v>
      </c>
      <c r="AU178" s="202" t="s">
        <v>79</v>
      </c>
      <c r="AV178" s="13" t="s">
        <v>79</v>
      </c>
      <c r="AW178" s="13" t="s">
        <v>31</v>
      </c>
      <c r="AX178" s="13" t="s">
        <v>76</v>
      </c>
      <c r="AY178" s="202" t="s">
        <v>328</v>
      </c>
    </row>
    <row r="179" s="2" customFormat="1" ht="33" customHeight="1">
      <c r="A179" s="41"/>
      <c r="B179" s="176"/>
      <c r="C179" s="177" t="s">
        <v>571</v>
      </c>
      <c r="D179" s="177" t="s">
        <v>331</v>
      </c>
      <c r="E179" s="178" t="s">
        <v>727</v>
      </c>
      <c r="F179" s="179" t="s">
        <v>728</v>
      </c>
      <c r="G179" s="180" t="s">
        <v>439</v>
      </c>
      <c r="H179" s="181">
        <v>65.659999999999997</v>
      </c>
      <c r="I179" s="182"/>
      <c r="J179" s="183">
        <f>ROUND(I179*H179,2)</f>
        <v>0</v>
      </c>
      <c r="K179" s="179" t="s">
        <v>335</v>
      </c>
      <c r="L179" s="42"/>
      <c r="M179" s="184" t="s">
        <v>3</v>
      </c>
      <c r="N179" s="185" t="s">
        <v>40</v>
      </c>
      <c r="O179" s="75"/>
      <c r="P179" s="186">
        <f>O179*H179</f>
        <v>0</v>
      </c>
      <c r="Q179" s="186">
        <v>0.089219999999999994</v>
      </c>
      <c r="R179" s="186">
        <f>Q179*H179</f>
        <v>5.8581851999999994</v>
      </c>
      <c r="S179" s="186">
        <v>0</v>
      </c>
      <c r="T179" s="187">
        <f>S179*H179</f>
        <v>0</v>
      </c>
      <c r="U179" s="41"/>
      <c r="V179" s="41"/>
      <c r="W179" s="41"/>
      <c r="X179" s="41"/>
      <c r="Y179" s="41"/>
      <c r="Z179" s="41"/>
      <c r="AA179" s="41"/>
      <c r="AB179" s="41"/>
      <c r="AC179" s="41"/>
      <c r="AD179" s="41"/>
      <c r="AE179" s="41"/>
      <c r="AR179" s="188" t="s">
        <v>113</v>
      </c>
      <c r="AT179" s="188" t="s">
        <v>331</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9819</v>
      </c>
    </row>
    <row r="180" s="2" customFormat="1">
      <c r="A180" s="41"/>
      <c r="B180" s="42"/>
      <c r="C180" s="41"/>
      <c r="D180" s="190" t="s">
        <v>338</v>
      </c>
      <c r="E180" s="41"/>
      <c r="F180" s="191" t="s">
        <v>730</v>
      </c>
      <c r="G180" s="41"/>
      <c r="H180" s="41"/>
      <c r="I180" s="192"/>
      <c r="J180" s="41"/>
      <c r="K180" s="41"/>
      <c r="L180" s="42"/>
      <c r="M180" s="193"/>
      <c r="N180" s="194"/>
      <c r="O180" s="75"/>
      <c r="P180" s="75"/>
      <c r="Q180" s="75"/>
      <c r="R180" s="75"/>
      <c r="S180" s="75"/>
      <c r="T180" s="76"/>
      <c r="U180" s="41"/>
      <c r="V180" s="41"/>
      <c r="W180" s="41"/>
      <c r="X180" s="41"/>
      <c r="Y180" s="41"/>
      <c r="Z180" s="41"/>
      <c r="AA180" s="41"/>
      <c r="AB180" s="41"/>
      <c r="AC180" s="41"/>
      <c r="AD180" s="41"/>
      <c r="AE180" s="41"/>
      <c r="AT180" s="22" t="s">
        <v>338</v>
      </c>
      <c r="AU180" s="22" t="s">
        <v>79</v>
      </c>
    </row>
    <row r="181" s="13" customFormat="1">
      <c r="A181" s="13"/>
      <c r="B181" s="201"/>
      <c r="C181" s="13"/>
      <c r="D181" s="195" t="s">
        <v>442</v>
      </c>
      <c r="E181" s="202" t="s">
        <v>3</v>
      </c>
      <c r="F181" s="203" t="s">
        <v>9820</v>
      </c>
      <c r="G181" s="13"/>
      <c r="H181" s="204">
        <v>65.659999999999997</v>
      </c>
      <c r="I181" s="205"/>
      <c r="J181" s="13"/>
      <c r="K181" s="13"/>
      <c r="L181" s="201"/>
      <c r="M181" s="206"/>
      <c r="N181" s="207"/>
      <c r="O181" s="207"/>
      <c r="P181" s="207"/>
      <c r="Q181" s="207"/>
      <c r="R181" s="207"/>
      <c r="S181" s="207"/>
      <c r="T181" s="208"/>
      <c r="U181" s="13"/>
      <c r="V181" s="13"/>
      <c r="W181" s="13"/>
      <c r="X181" s="13"/>
      <c r="Y181" s="13"/>
      <c r="Z181" s="13"/>
      <c r="AA181" s="13"/>
      <c r="AB181" s="13"/>
      <c r="AC181" s="13"/>
      <c r="AD181" s="13"/>
      <c r="AE181" s="13"/>
      <c r="AT181" s="202" t="s">
        <v>442</v>
      </c>
      <c r="AU181" s="202" t="s">
        <v>79</v>
      </c>
      <c r="AV181" s="13" t="s">
        <v>79</v>
      </c>
      <c r="AW181" s="13" t="s">
        <v>31</v>
      </c>
      <c r="AX181" s="13" t="s">
        <v>69</v>
      </c>
      <c r="AY181" s="202" t="s">
        <v>328</v>
      </c>
    </row>
    <row r="182" s="14" customFormat="1">
      <c r="A182" s="14"/>
      <c r="B182" s="209"/>
      <c r="C182" s="14"/>
      <c r="D182" s="195" t="s">
        <v>442</v>
      </c>
      <c r="E182" s="210" t="s">
        <v>3</v>
      </c>
      <c r="F182" s="211" t="s">
        <v>9821</v>
      </c>
      <c r="G182" s="14"/>
      <c r="H182" s="212">
        <v>65.659999999999997</v>
      </c>
      <c r="I182" s="213"/>
      <c r="J182" s="14"/>
      <c r="K182" s="14"/>
      <c r="L182" s="209"/>
      <c r="M182" s="214"/>
      <c r="N182" s="215"/>
      <c r="O182" s="215"/>
      <c r="P182" s="215"/>
      <c r="Q182" s="215"/>
      <c r="R182" s="215"/>
      <c r="S182" s="215"/>
      <c r="T182" s="216"/>
      <c r="U182" s="14"/>
      <c r="V182" s="14"/>
      <c r="W182" s="14"/>
      <c r="X182" s="14"/>
      <c r="Y182" s="14"/>
      <c r="Z182" s="14"/>
      <c r="AA182" s="14"/>
      <c r="AB182" s="14"/>
      <c r="AC182" s="14"/>
      <c r="AD182" s="14"/>
      <c r="AE182" s="14"/>
      <c r="AT182" s="210" t="s">
        <v>442</v>
      </c>
      <c r="AU182" s="210" t="s">
        <v>79</v>
      </c>
      <c r="AV182" s="14" t="s">
        <v>113</v>
      </c>
      <c r="AW182" s="14" t="s">
        <v>31</v>
      </c>
      <c r="AX182" s="14" t="s">
        <v>76</v>
      </c>
      <c r="AY182" s="210" t="s">
        <v>328</v>
      </c>
    </row>
    <row r="183" s="2" customFormat="1" ht="21.75" customHeight="1">
      <c r="A183" s="41"/>
      <c r="B183" s="176"/>
      <c r="C183" s="224" t="s">
        <v>576</v>
      </c>
      <c r="D183" s="224" t="s">
        <v>539</v>
      </c>
      <c r="E183" s="225" t="s">
        <v>735</v>
      </c>
      <c r="F183" s="226" t="s">
        <v>736</v>
      </c>
      <c r="G183" s="227" t="s">
        <v>439</v>
      </c>
      <c r="H183" s="228">
        <v>65.799999999999997</v>
      </c>
      <c r="I183" s="229"/>
      <c r="J183" s="230">
        <f>ROUND(I183*H183,2)</f>
        <v>0</v>
      </c>
      <c r="K183" s="226" t="s">
        <v>335</v>
      </c>
      <c r="L183" s="231"/>
      <c r="M183" s="232" t="s">
        <v>3</v>
      </c>
      <c r="N183" s="233" t="s">
        <v>40</v>
      </c>
      <c r="O183" s="75"/>
      <c r="P183" s="186">
        <f>O183*H183</f>
        <v>0</v>
      </c>
      <c r="Q183" s="186">
        <v>0.13200000000000001</v>
      </c>
      <c r="R183" s="186">
        <f>Q183*H183</f>
        <v>8.6856000000000009</v>
      </c>
      <c r="S183" s="186">
        <v>0</v>
      </c>
      <c r="T183" s="187">
        <f>S183*H183</f>
        <v>0</v>
      </c>
      <c r="U183" s="41"/>
      <c r="V183" s="41"/>
      <c r="W183" s="41"/>
      <c r="X183" s="41"/>
      <c r="Y183" s="41"/>
      <c r="Z183" s="41"/>
      <c r="AA183" s="41"/>
      <c r="AB183" s="41"/>
      <c r="AC183" s="41"/>
      <c r="AD183" s="41"/>
      <c r="AE183" s="41"/>
      <c r="AR183" s="188" t="s">
        <v>171</v>
      </c>
      <c r="AT183" s="188" t="s">
        <v>539</v>
      </c>
      <c r="AU183" s="188" t="s">
        <v>79</v>
      </c>
      <c r="AY183" s="22" t="s">
        <v>328</v>
      </c>
      <c r="BE183" s="189">
        <f>IF(N183="základní",J183,0)</f>
        <v>0</v>
      </c>
      <c r="BF183" s="189">
        <f>IF(N183="snížená",J183,0)</f>
        <v>0</v>
      </c>
      <c r="BG183" s="189">
        <f>IF(N183="zákl. přenesená",J183,0)</f>
        <v>0</v>
      </c>
      <c r="BH183" s="189">
        <f>IF(N183="sníž. přenesená",J183,0)</f>
        <v>0</v>
      </c>
      <c r="BI183" s="189">
        <f>IF(N183="nulová",J183,0)</f>
        <v>0</v>
      </c>
      <c r="BJ183" s="22" t="s">
        <v>76</v>
      </c>
      <c r="BK183" s="189">
        <f>ROUND(I183*H183,2)</f>
        <v>0</v>
      </c>
      <c r="BL183" s="22" t="s">
        <v>113</v>
      </c>
      <c r="BM183" s="188" t="s">
        <v>9822</v>
      </c>
    </row>
    <row r="184" s="13" customFormat="1">
      <c r="A184" s="13"/>
      <c r="B184" s="201"/>
      <c r="C184" s="13"/>
      <c r="D184" s="195" t="s">
        <v>442</v>
      </c>
      <c r="E184" s="202" t="s">
        <v>3</v>
      </c>
      <c r="F184" s="203" t="s">
        <v>9823</v>
      </c>
      <c r="G184" s="13"/>
      <c r="H184" s="204">
        <v>64.510000000000005</v>
      </c>
      <c r="I184" s="205"/>
      <c r="J184" s="13"/>
      <c r="K184" s="13"/>
      <c r="L184" s="201"/>
      <c r="M184" s="206"/>
      <c r="N184" s="207"/>
      <c r="O184" s="207"/>
      <c r="P184" s="207"/>
      <c r="Q184" s="207"/>
      <c r="R184" s="207"/>
      <c r="S184" s="207"/>
      <c r="T184" s="208"/>
      <c r="U184" s="13"/>
      <c r="V184" s="13"/>
      <c r="W184" s="13"/>
      <c r="X184" s="13"/>
      <c r="Y184" s="13"/>
      <c r="Z184" s="13"/>
      <c r="AA184" s="13"/>
      <c r="AB184" s="13"/>
      <c r="AC184" s="13"/>
      <c r="AD184" s="13"/>
      <c r="AE184" s="13"/>
      <c r="AT184" s="202" t="s">
        <v>442</v>
      </c>
      <c r="AU184" s="202" t="s">
        <v>79</v>
      </c>
      <c r="AV184" s="13" t="s">
        <v>79</v>
      </c>
      <c r="AW184" s="13" t="s">
        <v>31</v>
      </c>
      <c r="AX184" s="13" t="s">
        <v>69</v>
      </c>
      <c r="AY184" s="202" t="s">
        <v>328</v>
      </c>
    </row>
    <row r="185" s="13" customFormat="1">
      <c r="A185" s="13"/>
      <c r="B185" s="201"/>
      <c r="C185" s="13"/>
      <c r="D185" s="195" t="s">
        <v>442</v>
      </c>
      <c r="E185" s="202" t="s">
        <v>3</v>
      </c>
      <c r="F185" s="203" t="s">
        <v>9824</v>
      </c>
      <c r="G185" s="13"/>
      <c r="H185" s="204">
        <v>65.799999999999997</v>
      </c>
      <c r="I185" s="205"/>
      <c r="J185" s="13"/>
      <c r="K185" s="13"/>
      <c r="L185" s="201"/>
      <c r="M185" s="206"/>
      <c r="N185" s="207"/>
      <c r="O185" s="207"/>
      <c r="P185" s="207"/>
      <c r="Q185" s="207"/>
      <c r="R185" s="207"/>
      <c r="S185" s="207"/>
      <c r="T185" s="208"/>
      <c r="U185" s="13"/>
      <c r="V185" s="13"/>
      <c r="W185" s="13"/>
      <c r="X185" s="13"/>
      <c r="Y185" s="13"/>
      <c r="Z185" s="13"/>
      <c r="AA185" s="13"/>
      <c r="AB185" s="13"/>
      <c r="AC185" s="13"/>
      <c r="AD185" s="13"/>
      <c r="AE185" s="13"/>
      <c r="AT185" s="202" t="s">
        <v>442</v>
      </c>
      <c r="AU185" s="202" t="s">
        <v>79</v>
      </c>
      <c r="AV185" s="13" t="s">
        <v>79</v>
      </c>
      <c r="AW185" s="13" t="s">
        <v>31</v>
      </c>
      <c r="AX185" s="13" t="s">
        <v>76</v>
      </c>
      <c r="AY185" s="202" t="s">
        <v>328</v>
      </c>
    </row>
    <row r="186" s="2" customFormat="1" ht="24.15" customHeight="1">
      <c r="A186" s="41"/>
      <c r="B186" s="176"/>
      <c r="C186" s="224" t="s">
        <v>473</v>
      </c>
      <c r="D186" s="224" t="s">
        <v>539</v>
      </c>
      <c r="E186" s="225" t="s">
        <v>9144</v>
      </c>
      <c r="F186" s="226" t="s">
        <v>9145</v>
      </c>
      <c r="G186" s="227" t="s">
        <v>439</v>
      </c>
      <c r="H186" s="228">
        <v>1.173</v>
      </c>
      <c r="I186" s="229"/>
      <c r="J186" s="230">
        <f>ROUND(I186*H186,2)</f>
        <v>0</v>
      </c>
      <c r="K186" s="226" t="s">
        <v>335</v>
      </c>
      <c r="L186" s="231"/>
      <c r="M186" s="232" t="s">
        <v>3</v>
      </c>
      <c r="N186" s="233" t="s">
        <v>40</v>
      </c>
      <c r="O186" s="75"/>
      <c r="P186" s="186">
        <f>O186*H186</f>
        <v>0</v>
      </c>
      <c r="Q186" s="186">
        <v>0.13100000000000001</v>
      </c>
      <c r="R186" s="186">
        <f>Q186*H186</f>
        <v>0.15366300000000002</v>
      </c>
      <c r="S186" s="186">
        <v>0</v>
      </c>
      <c r="T186" s="187">
        <f>S186*H186</f>
        <v>0</v>
      </c>
      <c r="U186" s="41"/>
      <c r="V186" s="41"/>
      <c r="W186" s="41"/>
      <c r="X186" s="41"/>
      <c r="Y186" s="41"/>
      <c r="Z186" s="41"/>
      <c r="AA186" s="41"/>
      <c r="AB186" s="41"/>
      <c r="AC186" s="41"/>
      <c r="AD186" s="41"/>
      <c r="AE186" s="41"/>
      <c r="AR186" s="188" t="s">
        <v>171</v>
      </c>
      <c r="AT186" s="188" t="s">
        <v>539</v>
      </c>
      <c r="AU186" s="188" t="s">
        <v>79</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113</v>
      </c>
      <c r="BM186" s="188" t="s">
        <v>9825</v>
      </c>
    </row>
    <row r="187" s="13" customFormat="1">
      <c r="A187" s="13"/>
      <c r="B187" s="201"/>
      <c r="C187" s="13"/>
      <c r="D187" s="195" t="s">
        <v>442</v>
      </c>
      <c r="E187" s="202" t="s">
        <v>3</v>
      </c>
      <c r="F187" s="203" t="s">
        <v>9826</v>
      </c>
      <c r="G187" s="13"/>
      <c r="H187" s="204">
        <v>1.1499999999999999</v>
      </c>
      <c r="I187" s="205"/>
      <c r="J187" s="13"/>
      <c r="K187" s="13"/>
      <c r="L187" s="201"/>
      <c r="M187" s="206"/>
      <c r="N187" s="207"/>
      <c r="O187" s="207"/>
      <c r="P187" s="207"/>
      <c r="Q187" s="207"/>
      <c r="R187" s="207"/>
      <c r="S187" s="207"/>
      <c r="T187" s="208"/>
      <c r="U187" s="13"/>
      <c r="V187" s="13"/>
      <c r="W187" s="13"/>
      <c r="X187" s="13"/>
      <c r="Y187" s="13"/>
      <c r="Z187" s="13"/>
      <c r="AA187" s="13"/>
      <c r="AB187" s="13"/>
      <c r="AC187" s="13"/>
      <c r="AD187" s="13"/>
      <c r="AE187" s="13"/>
      <c r="AT187" s="202" t="s">
        <v>442</v>
      </c>
      <c r="AU187" s="202" t="s">
        <v>79</v>
      </c>
      <c r="AV187" s="13" t="s">
        <v>79</v>
      </c>
      <c r="AW187" s="13" t="s">
        <v>31</v>
      </c>
      <c r="AX187" s="13" t="s">
        <v>69</v>
      </c>
      <c r="AY187" s="202" t="s">
        <v>328</v>
      </c>
    </row>
    <row r="188" s="13" customFormat="1">
      <c r="A188" s="13"/>
      <c r="B188" s="201"/>
      <c r="C188" s="13"/>
      <c r="D188" s="195" t="s">
        <v>442</v>
      </c>
      <c r="E188" s="202" t="s">
        <v>3</v>
      </c>
      <c r="F188" s="203" t="s">
        <v>9827</v>
      </c>
      <c r="G188" s="13"/>
      <c r="H188" s="204">
        <v>1.173</v>
      </c>
      <c r="I188" s="205"/>
      <c r="J188" s="13"/>
      <c r="K188" s="13"/>
      <c r="L188" s="201"/>
      <c r="M188" s="206"/>
      <c r="N188" s="207"/>
      <c r="O188" s="207"/>
      <c r="P188" s="207"/>
      <c r="Q188" s="207"/>
      <c r="R188" s="207"/>
      <c r="S188" s="207"/>
      <c r="T188" s="208"/>
      <c r="U188" s="13"/>
      <c r="V188" s="13"/>
      <c r="W188" s="13"/>
      <c r="X188" s="13"/>
      <c r="Y188" s="13"/>
      <c r="Z188" s="13"/>
      <c r="AA188" s="13"/>
      <c r="AB188" s="13"/>
      <c r="AC188" s="13"/>
      <c r="AD188" s="13"/>
      <c r="AE188" s="13"/>
      <c r="AT188" s="202" t="s">
        <v>442</v>
      </c>
      <c r="AU188" s="202" t="s">
        <v>79</v>
      </c>
      <c r="AV188" s="13" t="s">
        <v>79</v>
      </c>
      <c r="AW188" s="13" t="s">
        <v>31</v>
      </c>
      <c r="AX188" s="13" t="s">
        <v>76</v>
      </c>
      <c r="AY188" s="202" t="s">
        <v>328</v>
      </c>
    </row>
    <row r="189" s="2" customFormat="1" ht="24.15" customHeight="1">
      <c r="A189" s="41"/>
      <c r="B189" s="176"/>
      <c r="C189" s="177" t="s">
        <v>588</v>
      </c>
      <c r="D189" s="177" t="s">
        <v>331</v>
      </c>
      <c r="E189" s="178" t="s">
        <v>719</v>
      </c>
      <c r="F189" s="179" t="s">
        <v>720</v>
      </c>
      <c r="G189" s="180" t="s">
        <v>439</v>
      </c>
      <c r="H189" s="181">
        <v>47.659999999999997</v>
      </c>
      <c r="I189" s="182"/>
      <c r="J189" s="183">
        <f>ROUND(I189*H189,2)</f>
        <v>0</v>
      </c>
      <c r="K189" s="179" t="s">
        <v>335</v>
      </c>
      <c r="L189" s="42"/>
      <c r="M189" s="184" t="s">
        <v>3</v>
      </c>
      <c r="N189" s="185" t="s">
        <v>40</v>
      </c>
      <c r="O189" s="75"/>
      <c r="P189" s="186">
        <f>O189*H189</f>
        <v>0</v>
      </c>
      <c r="Q189" s="186">
        <v>0.46000000000000002</v>
      </c>
      <c r="R189" s="186">
        <f>Q189*H189</f>
        <v>21.9236</v>
      </c>
      <c r="S189" s="186">
        <v>0</v>
      </c>
      <c r="T189" s="187">
        <f>S189*H189</f>
        <v>0</v>
      </c>
      <c r="U189" s="41"/>
      <c r="V189" s="41"/>
      <c r="W189" s="41"/>
      <c r="X189" s="41"/>
      <c r="Y189" s="41"/>
      <c r="Z189" s="41"/>
      <c r="AA189" s="41"/>
      <c r="AB189" s="41"/>
      <c r="AC189" s="41"/>
      <c r="AD189" s="41"/>
      <c r="AE189" s="41"/>
      <c r="AR189" s="188" t="s">
        <v>113</v>
      </c>
      <c r="AT189" s="188" t="s">
        <v>331</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9828</v>
      </c>
    </row>
    <row r="190" s="2" customFormat="1">
      <c r="A190" s="41"/>
      <c r="B190" s="42"/>
      <c r="C190" s="41"/>
      <c r="D190" s="190" t="s">
        <v>338</v>
      </c>
      <c r="E190" s="41"/>
      <c r="F190" s="191" t="s">
        <v>722</v>
      </c>
      <c r="G190" s="41"/>
      <c r="H190" s="41"/>
      <c r="I190" s="192"/>
      <c r="J190" s="41"/>
      <c r="K190" s="41"/>
      <c r="L190" s="42"/>
      <c r="M190" s="193"/>
      <c r="N190" s="194"/>
      <c r="O190" s="75"/>
      <c r="P190" s="75"/>
      <c r="Q190" s="75"/>
      <c r="R190" s="75"/>
      <c r="S190" s="75"/>
      <c r="T190" s="76"/>
      <c r="U190" s="41"/>
      <c r="V190" s="41"/>
      <c r="W190" s="41"/>
      <c r="X190" s="41"/>
      <c r="Y190" s="41"/>
      <c r="Z190" s="41"/>
      <c r="AA190" s="41"/>
      <c r="AB190" s="41"/>
      <c r="AC190" s="41"/>
      <c r="AD190" s="41"/>
      <c r="AE190" s="41"/>
      <c r="AT190" s="22" t="s">
        <v>338</v>
      </c>
      <c r="AU190" s="22" t="s">
        <v>79</v>
      </c>
    </row>
    <row r="191" s="13" customFormat="1">
      <c r="A191" s="13"/>
      <c r="B191" s="201"/>
      <c r="C191" s="13"/>
      <c r="D191" s="195" t="s">
        <v>442</v>
      </c>
      <c r="E191" s="202" t="s">
        <v>3</v>
      </c>
      <c r="F191" s="203" t="s">
        <v>9829</v>
      </c>
      <c r="G191" s="13"/>
      <c r="H191" s="204">
        <v>47.659999999999997</v>
      </c>
      <c r="I191" s="205"/>
      <c r="J191" s="13"/>
      <c r="K191" s="13"/>
      <c r="L191" s="201"/>
      <c r="M191" s="206"/>
      <c r="N191" s="207"/>
      <c r="O191" s="207"/>
      <c r="P191" s="207"/>
      <c r="Q191" s="207"/>
      <c r="R191" s="207"/>
      <c r="S191" s="207"/>
      <c r="T191" s="208"/>
      <c r="U191" s="13"/>
      <c r="V191" s="13"/>
      <c r="W191" s="13"/>
      <c r="X191" s="13"/>
      <c r="Y191" s="13"/>
      <c r="Z191" s="13"/>
      <c r="AA191" s="13"/>
      <c r="AB191" s="13"/>
      <c r="AC191" s="13"/>
      <c r="AD191" s="13"/>
      <c r="AE191" s="13"/>
      <c r="AT191" s="202" t="s">
        <v>442</v>
      </c>
      <c r="AU191" s="202" t="s">
        <v>79</v>
      </c>
      <c r="AV191" s="13" t="s">
        <v>79</v>
      </c>
      <c r="AW191" s="13" t="s">
        <v>31</v>
      </c>
      <c r="AX191" s="13" t="s">
        <v>76</v>
      </c>
      <c r="AY191" s="202" t="s">
        <v>328</v>
      </c>
    </row>
    <row r="192" s="12" customFormat="1" ht="22.8" customHeight="1">
      <c r="A192" s="12"/>
      <c r="B192" s="163"/>
      <c r="C192" s="12"/>
      <c r="D192" s="164" t="s">
        <v>68</v>
      </c>
      <c r="E192" s="174" t="s">
        <v>183</v>
      </c>
      <c r="F192" s="174" t="s">
        <v>782</v>
      </c>
      <c r="G192" s="12"/>
      <c r="H192" s="12"/>
      <c r="I192" s="166"/>
      <c r="J192" s="175">
        <f>BK192</f>
        <v>0</v>
      </c>
      <c r="K192" s="12"/>
      <c r="L192" s="163"/>
      <c r="M192" s="168"/>
      <c r="N192" s="169"/>
      <c r="O192" s="169"/>
      <c r="P192" s="170">
        <f>SUM(P193:P215)</f>
        <v>0</v>
      </c>
      <c r="Q192" s="169"/>
      <c r="R192" s="170">
        <f>SUM(R193:R215)</f>
        <v>16.535204499999999</v>
      </c>
      <c r="S192" s="169"/>
      <c r="T192" s="171">
        <f>SUM(T193:T215)</f>
        <v>0</v>
      </c>
      <c r="U192" s="12"/>
      <c r="V192" s="12"/>
      <c r="W192" s="12"/>
      <c r="X192" s="12"/>
      <c r="Y192" s="12"/>
      <c r="Z192" s="12"/>
      <c r="AA192" s="12"/>
      <c r="AB192" s="12"/>
      <c r="AC192" s="12"/>
      <c r="AD192" s="12"/>
      <c r="AE192" s="12"/>
      <c r="AR192" s="164" t="s">
        <v>76</v>
      </c>
      <c r="AT192" s="172" t="s">
        <v>68</v>
      </c>
      <c r="AU192" s="172" t="s">
        <v>76</v>
      </c>
      <c r="AY192" s="164" t="s">
        <v>328</v>
      </c>
      <c r="BK192" s="173">
        <f>SUM(BK193:BK215)</f>
        <v>0</v>
      </c>
    </row>
    <row r="193" s="2" customFormat="1" ht="33" customHeight="1">
      <c r="A193" s="41"/>
      <c r="B193" s="176"/>
      <c r="C193" s="177" t="s">
        <v>593</v>
      </c>
      <c r="D193" s="177" t="s">
        <v>331</v>
      </c>
      <c r="E193" s="178" t="s">
        <v>846</v>
      </c>
      <c r="F193" s="179" t="s">
        <v>847</v>
      </c>
      <c r="G193" s="180" t="s">
        <v>476</v>
      </c>
      <c r="H193" s="181">
        <v>33.113</v>
      </c>
      <c r="I193" s="182"/>
      <c r="J193" s="183">
        <f>ROUND(I193*H193,2)</f>
        <v>0</v>
      </c>
      <c r="K193" s="179" t="s">
        <v>335</v>
      </c>
      <c r="L193" s="42"/>
      <c r="M193" s="184" t="s">
        <v>3</v>
      </c>
      <c r="N193" s="185" t="s">
        <v>40</v>
      </c>
      <c r="O193" s="75"/>
      <c r="P193" s="186">
        <f>O193*H193</f>
        <v>0</v>
      </c>
      <c r="Q193" s="186">
        <v>0.16850000000000001</v>
      </c>
      <c r="R193" s="186">
        <f>Q193*H193</f>
        <v>5.5795405000000002</v>
      </c>
      <c r="S193" s="186">
        <v>0</v>
      </c>
      <c r="T193" s="187">
        <f>S193*H193</f>
        <v>0</v>
      </c>
      <c r="U193" s="41"/>
      <c r="V193" s="41"/>
      <c r="W193" s="41"/>
      <c r="X193" s="41"/>
      <c r="Y193" s="41"/>
      <c r="Z193" s="41"/>
      <c r="AA193" s="41"/>
      <c r="AB193" s="41"/>
      <c r="AC193" s="41"/>
      <c r="AD193" s="41"/>
      <c r="AE193" s="41"/>
      <c r="AR193" s="188" t="s">
        <v>113</v>
      </c>
      <c r="AT193" s="188" t="s">
        <v>331</v>
      </c>
      <c r="AU193" s="188" t="s">
        <v>79</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9830</v>
      </c>
    </row>
    <row r="194" s="2" customFormat="1">
      <c r="A194" s="41"/>
      <c r="B194" s="42"/>
      <c r="C194" s="41"/>
      <c r="D194" s="190" t="s">
        <v>338</v>
      </c>
      <c r="E194" s="41"/>
      <c r="F194" s="191" t="s">
        <v>849</v>
      </c>
      <c r="G194" s="41"/>
      <c r="H194" s="41"/>
      <c r="I194" s="192"/>
      <c r="J194" s="41"/>
      <c r="K194" s="41"/>
      <c r="L194" s="42"/>
      <c r="M194" s="193"/>
      <c r="N194" s="194"/>
      <c r="O194" s="75"/>
      <c r="P194" s="75"/>
      <c r="Q194" s="75"/>
      <c r="R194" s="75"/>
      <c r="S194" s="75"/>
      <c r="T194" s="76"/>
      <c r="U194" s="41"/>
      <c r="V194" s="41"/>
      <c r="W194" s="41"/>
      <c r="X194" s="41"/>
      <c r="Y194" s="41"/>
      <c r="Z194" s="41"/>
      <c r="AA194" s="41"/>
      <c r="AB194" s="41"/>
      <c r="AC194" s="41"/>
      <c r="AD194" s="41"/>
      <c r="AE194" s="41"/>
      <c r="AT194" s="22" t="s">
        <v>338</v>
      </c>
      <c r="AU194" s="22" t="s">
        <v>79</v>
      </c>
    </row>
    <row r="195" s="13" customFormat="1">
      <c r="A195" s="13"/>
      <c r="B195" s="201"/>
      <c r="C195" s="13"/>
      <c r="D195" s="195" t="s">
        <v>442</v>
      </c>
      <c r="E195" s="202" t="s">
        <v>3</v>
      </c>
      <c r="F195" s="203" t="s">
        <v>9831</v>
      </c>
      <c r="G195" s="13"/>
      <c r="H195" s="204">
        <v>33.113</v>
      </c>
      <c r="I195" s="205"/>
      <c r="J195" s="13"/>
      <c r="K195" s="13"/>
      <c r="L195" s="201"/>
      <c r="M195" s="206"/>
      <c r="N195" s="207"/>
      <c r="O195" s="207"/>
      <c r="P195" s="207"/>
      <c r="Q195" s="207"/>
      <c r="R195" s="207"/>
      <c r="S195" s="207"/>
      <c r="T195" s="208"/>
      <c r="U195" s="13"/>
      <c r="V195" s="13"/>
      <c r="W195" s="13"/>
      <c r="X195" s="13"/>
      <c r="Y195" s="13"/>
      <c r="Z195" s="13"/>
      <c r="AA195" s="13"/>
      <c r="AB195" s="13"/>
      <c r="AC195" s="13"/>
      <c r="AD195" s="13"/>
      <c r="AE195" s="13"/>
      <c r="AT195" s="202" t="s">
        <v>442</v>
      </c>
      <c r="AU195" s="202" t="s">
        <v>79</v>
      </c>
      <c r="AV195" s="13" t="s">
        <v>79</v>
      </c>
      <c r="AW195" s="13" t="s">
        <v>31</v>
      </c>
      <c r="AX195" s="13" t="s">
        <v>76</v>
      </c>
      <c r="AY195" s="202" t="s">
        <v>328</v>
      </c>
    </row>
    <row r="196" s="2" customFormat="1" ht="16.5" customHeight="1">
      <c r="A196" s="41"/>
      <c r="B196" s="176"/>
      <c r="C196" s="224" t="s">
        <v>598</v>
      </c>
      <c r="D196" s="224" t="s">
        <v>539</v>
      </c>
      <c r="E196" s="225" t="s">
        <v>851</v>
      </c>
      <c r="F196" s="226" t="s">
        <v>852</v>
      </c>
      <c r="G196" s="227" t="s">
        <v>476</v>
      </c>
      <c r="H196" s="228">
        <v>29.713000000000001</v>
      </c>
      <c r="I196" s="229"/>
      <c r="J196" s="230">
        <f>ROUND(I196*H196,2)</f>
        <v>0</v>
      </c>
      <c r="K196" s="226" t="s">
        <v>335</v>
      </c>
      <c r="L196" s="231"/>
      <c r="M196" s="232" t="s">
        <v>3</v>
      </c>
      <c r="N196" s="233" t="s">
        <v>40</v>
      </c>
      <c r="O196" s="75"/>
      <c r="P196" s="186">
        <f>O196*H196</f>
        <v>0</v>
      </c>
      <c r="Q196" s="186">
        <v>0.080000000000000002</v>
      </c>
      <c r="R196" s="186">
        <f>Q196*H196</f>
        <v>2.37704</v>
      </c>
      <c r="S196" s="186">
        <v>0</v>
      </c>
      <c r="T196" s="187">
        <f>S196*H196</f>
        <v>0</v>
      </c>
      <c r="U196" s="41"/>
      <c r="V196" s="41"/>
      <c r="W196" s="41"/>
      <c r="X196" s="41"/>
      <c r="Y196" s="41"/>
      <c r="Z196" s="41"/>
      <c r="AA196" s="41"/>
      <c r="AB196" s="41"/>
      <c r="AC196" s="41"/>
      <c r="AD196" s="41"/>
      <c r="AE196" s="41"/>
      <c r="AR196" s="188" t="s">
        <v>171</v>
      </c>
      <c r="AT196" s="188" t="s">
        <v>539</v>
      </c>
      <c r="AU196" s="188" t="s">
        <v>79</v>
      </c>
      <c r="AY196" s="22" t="s">
        <v>328</v>
      </c>
      <c r="BE196" s="189">
        <f>IF(N196="základní",J196,0)</f>
        <v>0</v>
      </c>
      <c r="BF196" s="189">
        <f>IF(N196="snížená",J196,0)</f>
        <v>0</v>
      </c>
      <c r="BG196" s="189">
        <f>IF(N196="zákl. přenesená",J196,0)</f>
        <v>0</v>
      </c>
      <c r="BH196" s="189">
        <f>IF(N196="sníž. přenesená",J196,0)</f>
        <v>0</v>
      </c>
      <c r="BI196" s="189">
        <f>IF(N196="nulová",J196,0)</f>
        <v>0</v>
      </c>
      <c r="BJ196" s="22" t="s">
        <v>76</v>
      </c>
      <c r="BK196" s="189">
        <f>ROUND(I196*H196,2)</f>
        <v>0</v>
      </c>
      <c r="BL196" s="22" t="s">
        <v>113</v>
      </c>
      <c r="BM196" s="188" t="s">
        <v>9832</v>
      </c>
    </row>
    <row r="197" s="13" customFormat="1">
      <c r="A197" s="13"/>
      <c r="B197" s="201"/>
      <c r="C197" s="13"/>
      <c r="D197" s="195" t="s">
        <v>442</v>
      </c>
      <c r="E197" s="202" t="s">
        <v>3</v>
      </c>
      <c r="F197" s="203" t="s">
        <v>9833</v>
      </c>
      <c r="G197" s="13"/>
      <c r="H197" s="204">
        <v>29.129999999999999</v>
      </c>
      <c r="I197" s="205"/>
      <c r="J197" s="13"/>
      <c r="K197" s="13"/>
      <c r="L197" s="201"/>
      <c r="M197" s="206"/>
      <c r="N197" s="207"/>
      <c r="O197" s="207"/>
      <c r="P197" s="207"/>
      <c r="Q197" s="207"/>
      <c r="R197" s="207"/>
      <c r="S197" s="207"/>
      <c r="T197" s="208"/>
      <c r="U197" s="13"/>
      <c r="V197" s="13"/>
      <c r="W197" s="13"/>
      <c r="X197" s="13"/>
      <c r="Y197" s="13"/>
      <c r="Z197" s="13"/>
      <c r="AA197" s="13"/>
      <c r="AB197" s="13"/>
      <c r="AC197" s="13"/>
      <c r="AD197" s="13"/>
      <c r="AE197" s="13"/>
      <c r="AT197" s="202" t="s">
        <v>442</v>
      </c>
      <c r="AU197" s="202" t="s">
        <v>79</v>
      </c>
      <c r="AV197" s="13" t="s">
        <v>79</v>
      </c>
      <c r="AW197" s="13" t="s">
        <v>31</v>
      </c>
      <c r="AX197" s="13" t="s">
        <v>69</v>
      </c>
      <c r="AY197" s="202" t="s">
        <v>328</v>
      </c>
    </row>
    <row r="198" s="13" customFormat="1">
      <c r="A198" s="13"/>
      <c r="B198" s="201"/>
      <c r="C198" s="13"/>
      <c r="D198" s="195" t="s">
        <v>442</v>
      </c>
      <c r="E198" s="202" t="s">
        <v>3</v>
      </c>
      <c r="F198" s="203" t="s">
        <v>9834</v>
      </c>
      <c r="G198" s="13"/>
      <c r="H198" s="204">
        <v>29.713000000000001</v>
      </c>
      <c r="I198" s="205"/>
      <c r="J198" s="13"/>
      <c r="K198" s="13"/>
      <c r="L198" s="201"/>
      <c r="M198" s="206"/>
      <c r="N198" s="207"/>
      <c r="O198" s="207"/>
      <c r="P198" s="207"/>
      <c r="Q198" s="207"/>
      <c r="R198" s="207"/>
      <c r="S198" s="207"/>
      <c r="T198" s="208"/>
      <c r="U198" s="13"/>
      <c r="V198" s="13"/>
      <c r="W198" s="13"/>
      <c r="X198" s="13"/>
      <c r="Y198" s="13"/>
      <c r="Z198" s="13"/>
      <c r="AA198" s="13"/>
      <c r="AB198" s="13"/>
      <c r="AC198" s="13"/>
      <c r="AD198" s="13"/>
      <c r="AE198" s="13"/>
      <c r="AT198" s="202" t="s">
        <v>442</v>
      </c>
      <c r="AU198" s="202" t="s">
        <v>79</v>
      </c>
      <c r="AV198" s="13" t="s">
        <v>79</v>
      </c>
      <c r="AW198" s="13" t="s">
        <v>31</v>
      </c>
      <c r="AX198" s="13" t="s">
        <v>76</v>
      </c>
      <c r="AY198" s="202" t="s">
        <v>328</v>
      </c>
    </row>
    <row r="199" s="2" customFormat="1" ht="24.15" customHeight="1">
      <c r="A199" s="41"/>
      <c r="B199" s="176"/>
      <c r="C199" s="224" t="s">
        <v>605</v>
      </c>
      <c r="D199" s="224" t="s">
        <v>539</v>
      </c>
      <c r="E199" s="225" t="s">
        <v>8782</v>
      </c>
      <c r="F199" s="226" t="s">
        <v>8783</v>
      </c>
      <c r="G199" s="227" t="s">
        <v>476</v>
      </c>
      <c r="H199" s="228">
        <v>2.3999999999999999</v>
      </c>
      <c r="I199" s="229"/>
      <c r="J199" s="230">
        <f>ROUND(I199*H199,2)</f>
        <v>0</v>
      </c>
      <c r="K199" s="226" t="s">
        <v>335</v>
      </c>
      <c r="L199" s="231"/>
      <c r="M199" s="232" t="s">
        <v>3</v>
      </c>
      <c r="N199" s="233" t="s">
        <v>40</v>
      </c>
      <c r="O199" s="75"/>
      <c r="P199" s="186">
        <f>O199*H199</f>
        <v>0</v>
      </c>
      <c r="Q199" s="186">
        <v>0.048300000000000003</v>
      </c>
      <c r="R199" s="186">
        <f>Q199*H199</f>
        <v>0.11592</v>
      </c>
      <c r="S199" s="186">
        <v>0</v>
      </c>
      <c r="T199" s="187">
        <f>S199*H199</f>
        <v>0</v>
      </c>
      <c r="U199" s="41"/>
      <c r="V199" s="41"/>
      <c r="W199" s="41"/>
      <c r="X199" s="41"/>
      <c r="Y199" s="41"/>
      <c r="Z199" s="41"/>
      <c r="AA199" s="41"/>
      <c r="AB199" s="41"/>
      <c r="AC199" s="41"/>
      <c r="AD199" s="41"/>
      <c r="AE199" s="41"/>
      <c r="AR199" s="188" t="s">
        <v>171</v>
      </c>
      <c r="AT199" s="188" t="s">
        <v>539</v>
      </c>
      <c r="AU199" s="188" t="s">
        <v>79</v>
      </c>
      <c r="AY199" s="22" t="s">
        <v>328</v>
      </c>
      <c r="BE199" s="189">
        <f>IF(N199="základní",J199,0)</f>
        <v>0</v>
      </c>
      <c r="BF199" s="189">
        <f>IF(N199="snížená",J199,0)</f>
        <v>0</v>
      </c>
      <c r="BG199" s="189">
        <f>IF(N199="zákl. přenesená",J199,0)</f>
        <v>0</v>
      </c>
      <c r="BH199" s="189">
        <f>IF(N199="sníž. přenesená",J199,0)</f>
        <v>0</v>
      </c>
      <c r="BI199" s="189">
        <f>IF(N199="nulová",J199,0)</f>
        <v>0</v>
      </c>
      <c r="BJ199" s="22" t="s">
        <v>76</v>
      </c>
      <c r="BK199" s="189">
        <f>ROUND(I199*H199,2)</f>
        <v>0</v>
      </c>
      <c r="BL199" s="22" t="s">
        <v>113</v>
      </c>
      <c r="BM199" s="188" t="s">
        <v>9835</v>
      </c>
    </row>
    <row r="200" s="13" customFormat="1">
      <c r="A200" s="13"/>
      <c r="B200" s="201"/>
      <c r="C200" s="13"/>
      <c r="D200" s="195" t="s">
        <v>442</v>
      </c>
      <c r="E200" s="202" t="s">
        <v>3</v>
      </c>
      <c r="F200" s="203" t="s">
        <v>9836</v>
      </c>
      <c r="G200" s="13"/>
      <c r="H200" s="204">
        <v>2.3999999999999999</v>
      </c>
      <c r="I200" s="205"/>
      <c r="J200" s="13"/>
      <c r="K200" s="13"/>
      <c r="L200" s="201"/>
      <c r="M200" s="206"/>
      <c r="N200" s="207"/>
      <c r="O200" s="207"/>
      <c r="P200" s="207"/>
      <c r="Q200" s="207"/>
      <c r="R200" s="207"/>
      <c r="S200" s="207"/>
      <c r="T200" s="208"/>
      <c r="U200" s="13"/>
      <c r="V200" s="13"/>
      <c r="W200" s="13"/>
      <c r="X200" s="13"/>
      <c r="Y200" s="13"/>
      <c r="Z200" s="13"/>
      <c r="AA200" s="13"/>
      <c r="AB200" s="13"/>
      <c r="AC200" s="13"/>
      <c r="AD200" s="13"/>
      <c r="AE200" s="13"/>
      <c r="AT200" s="202" t="s">
        <v>442</v>
      </c>
      <c r="AU200" s="202" t="s">
        <v>79</v>
      </c>
      <c r="AV200" s="13" t="s">
        <v>79</v>
      </c>
      <c r="AW200" s="13" t="s">
        <v>31</v>
      </c>
      <c r="AX200" s="13" t="s">
        <v>76</v>
      </c>
      <c r="AY200" s="202" t="s">
        <v>328</v>
      </c>
    </row>
    <row r="201" s="2" customFormat="1" ht="24.15" customHeight="1">
      <c r="A201" s="41"/>
      <c r="B201" s="176"/>
      <c r="C201" s="224" t="s">
        <v>610</v>
      </c>
      <c r="D201" s="224" t="s">
        <v>539</v>
      </c>
      <c r="E201" s="225" t="s">
        <v>8786</v>
      </c>
      <c r="F201" s="226" t="s">
        <v>8787</v>
      </c>
      <c r="G201" s="227" t="s">
        <v>476</v>
      </c>
      <c r="H201" s="228">
        <v>1</v>
      </c>
      <c r="I201" s="229"/>
      <c r="J201" s="230">
        <f>ROUND(I201*H201,2)</f>
        <v>0</v>
      </c>
      <c r="K201" s="226" t="s">
        <v>335</v>
      </c>
      <c r="L201" s="231"/>
      <c r="M201" s="232" t="s">
        <v>3</v>
      </c>
      <c r="N201" s="233" t="s">
        <v>40</v>
      </c>
      <c r="O201" s="75"/>
      <c r="P201" s="186">
        <f>O201*H201</f>
        <v>0</v>
      </c>
      <c r="Q201" s="186">
        <v>0.085999999999999993</v>
      </c>
      <c r="R201" s="186">
        <f>Q201*H201</f>
        <v>0.085999999999999993</v>
      </c>
      <c r="S201" s="186">
        <v>0</v>
      </c>
      <c r="T201" s="187">
        <f>S201*H201</f>
        <v>0</v>
      </c>
      <c r="U201" s="41"/>
      <c r="V201" s="41"/>
      <c r="W201" s="41"/>
      <c r="X201" s="41"/>
      <c r="Y201" s="41"/>
      <c r="Z201" s="41"/>
      <c r="AA201" s="41"/>
      <c r="AB201" s="41"/>
      <c r="AC201" s="41"/>
      <c r="AD201" s="41"/>
      <c r="AE201" s="41"/>
      <c r="AR201" s="188" t="s">
        <v>171</v>
      </c>
      <c r="AT201" s="188" t="s">
        <v>539</v>
      </c>
      <c r="AU201" s="188" t="s">
        <v>79</v>
      </c>
      <c r="AY201" s="22" t="s">
        <v>328</v>
      </c>
      <c r="BE201" s="189">
        <f>IF(N201="základní",J201,0)</f>
        <v>0</v>
      </c>
      <c r="BF201" s="189">
        <f>IF(N201="snížená",J201,0)</f>
        <v>0</v>
      </c>
      <c r="BG201" s="189">
        <f>IF(N201="zákl. přenesená",J201,0)</f>
        <v>0</v>
      </c>
      <c r="BH201" s="189">
        <f>IF(N201="sníž. přenesená",J201,0)</f>
        <v>0</v>
      </c>
      <c r="BI201" s="189">
        <f>IF(N201="nulová",J201,0)</f>
        <v>0</v>
      </c>
      <c r="BJ201" s="22" t="s">
        <v>76</v>
      </c>
      <c r="BK201" s="189">
        <f>ROUND(I201*H201,2)</f>
        <v>0</v>
      </c>
      <c r="BL201" s="22" t="s">
        <v>113</v>
      </c>
      <c r="BM201" s="188" t="s">
        <v>9837</v>
      </c>
    </row>
    <row r="202" s="13" customFormat="1">
      <c r="A202" s="13"/>
      <c r="B202" s="201"/>
      <c r="C202" s="13"/>
      <c r="D202" s="195" t="s">
        <v>442</v>
      </c>
      <c r="E202" s="202" t="s">
        <v>3</v>
      </c>
      <c r="F202" s="203" t="s">
        <v>76</v>
      </c>
      <c r="G202" s="13"/>
      <c r="H202" s="204">
        <v>1</v>
      </c>
      <c r="I202" s="205"/>
      <c r="J202" s="13"/>
      <c r="K202" s="13"/>
      <c r="L202" s="201"/>
      <c r="M202" s="206"/>
      <c r="N202" s="207"/>
      <c r="O202" s="207"/>
      <c r="P202" s="207"/>
      <c r="Q202" s="207"/>
      <c r="R202" s="207"/>
      <c r="S202" s="207"/>
      <c r="T202" s="208"/>
      <c r="U202" s="13"/>
      <c r="V202" s="13"/>
      <c r="W202" s="13"/>
      <c r="X202" s="13"/>
      <c r="Y202" s="13"/>
      <c r="Z202" s="13"/>
      <c r="AA202" s="13"/>
      <c r="AB202" s="13"/>
      <c r="AC202" s="13"/>
      <c r="AD202" s="13"/>
      <c r="AE202" s="13"/>
      <c r="AT202" s="202" t="s">
        <v>442</v>
      </c>
      <c r="AU202" s="202" t="s">
        <v>79</v>
      </c>
      <c r="AV202" s="13" t="s">
        <v>79</v>
      </c>
      <c r="AW202" s="13" t="s">
        <v>31</v>
      </c>
      <c r="AX202" s="13" t="s">
        <v>76</v>
      </c>
      <c r="AY202" s="202" t="s">
        <v>328</v>
      </c>
    </row>
    <row r="203" s="2" customFormat="1" ht="33" customHeight="1">
      <c r="A203" s="41"/>
      <c r="B203" s="176"/>
      <c r="C203" s="177" t="s">
        <v>616</v>
      </c>
      <c r="D203" s="177" t="s">
        <v>331</v>
      </c>
      <c r="E203" s="178" t="s">
        <v>856</v>
      </c>
      <c r="F203" s="179" t="s">
        <v>857</v>
      </c>
      <c r="G203" s="180" t="s">
        <v>476</v>
      </c>
      <c r="H203" s="181">
        <v>44.950000000000003</v>
      </c>
      <c r="I203" s="182"/>
      <c r="J203" s="183">
        <f>ROUND(I203*H203,2)</f>
        <v>0</v>
      </c>
      <c r="K203" s="179" t="s">
        <v>335</v>
      </c>
      <c r="L203" s="42"/>
      <c r="M203" s="184" t="s">
        <v>3</v>
      </c>
      <c r="N203" s="185" t="s">
        <v>40</v>
      </c>
      <c r="O203" s="75"/>
      <c r="P203" s="186">
        <f>O203*H203</f>
        <v>0</v>
      </c>
      <c r="Q203" s="186">
        <v>0.14041999999999999</v>
      </c>
      <c r="R203" s="186">
        <f>Q203*H203</f>
        <v>6.3118790000000002</v>
      </c>
      <c r="S203" s="186">
        <v>0</v>
      </c>
      <c r="T203" s="187">
        <f>S203*H203</f>
        <v>0</v>
      </c>
      <c r="U203" s="41"/>
      <c r="V203" s="41"/>
      <c r="W203" s="41"/>
      <c r="X203" s="41"/>
      <c r="Y203" s="41"/>
      <c r="Z203" s="41"/>
      <c r="AA203" s="41"/>
      <c r="AB203" s="41"/>
      <c r="AC203" s="41"/>
      <c r="AD203" s="41"/>
      <c r="AE203" s="41"/>
      <c r="AR203" s="188" t="s">
        <v>113</v>
      </c>
      <c r="AT203" s="188" t="s">
        <v>331</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9838</v>
      </c>
    </row>
    <row r="204" s="2" customFormat="1">
      <c r="A204" s="41"/>
      <c r="B204" s="42"/>
      <c r="C204" s="41"/>
      <c r="D204" s="190" t="s">
        <v>338</v>
      </c>
      <c r="E204" s="41"/>
      <c r="F204" s="191" t="s">
        <v>859</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79</v>
      </c>
    </row>
    <row r="205" s="13" customFormat="1">
      <c r="A205" s="13"/>
      <c r="B205" s="201"/>
      <c r="C205" s="13"/>
      <c r="D205" s="195" t="s">
        <v>442</v>
      </c>
      <c r="E205" s="202" t="s">
        <v>3</v>
      </c>
      <c r="F205" s="203" t="s">
        <v>9839</v>
      </c>
      <c r="G205" s="13"/>
      <c r="H205" s="204">
        <v>44.950000000000003</v>
      </c>
      <c r="I205" s="205"/>
      <c r="J205" s="13"/>
      <c r="K205" s="13"/>
      <c r="L205" s="201"/>
      <c r="M205" s="206"/>
      <c r="N205" s="207"/>
      <c r="O205" s="207"/>
      <c r="P205" s="207"/>
      <c r="Q205" s="207"/>
      <c r="R205" s="207"/>
      <c r="S205" s="207"/>
      <c r="T205" s="208"/>
      <c r="U205" s="13"/>
      <c r="V205" s="13"/>
      <c r="W205" s="13"/>
      <c r="X205" s="13"/>
      <c r="Y205" s="13"/>
      <c r="Z205" s="13"/>
      <c r="AA205" s="13"/>
      <c r="AB205" s="13"/>
      <c r="AC205" s="13"/>
      <c r="AD205" s="13"/>
      <c r="AE205" s="13"/>
      <c r="AT205" s="202" t="s">
        <v>442</v>
      </c>
      <c r="AU205" s="202" t="s">
        <v>79</v>
      </c>
      <c r="AV205" s="13" t="s">
        <v>79</v>
      </c>
      <c r="AW205" s="13" t="s">
        <v>31</v>
      </c>
      <c r="AX205" s="13" t="s">
        <v>76</v>
      </c>
      <c r="AY205" s="202" t="s">
        <v>328</v>
      </c>
    </row>
    <row r="206" s="2" customFormat="1" ht="16.5" customHeight="1">
      <c r="A206" s="41"/>
      <c r="B206" s="176"/>
      <c r="C206" s="224" t="s">
        <v>621</v>
      </c>
      <c r="D206" s="224" t="s">
        <v>539</v>
      </c>
      <c r="E206" s="225" t="s">
        <v>867</v>
      </c>
      <c r="F206" s="226" t="s">
        <v>868</v>
      </c>
      <c r="G206" s="227" t="s">
        <v>476</v>
      </c>
      <c r="H206" s="228">
        <v>45.848999999999997</v>
      </c>
      <c r="I206" s="229"/>
      <c r="J206" s="230">
        <f>ROUND(I206*H206,2)</f>
        <v>0</v>
      </c>
      <c r="K206" s="226" t="s">
        <v>335</v>
      </c>
      <c r="L206" s="231"/>
      <c r="M206" s="232" t="s">
        <v>3</v>
      </c>
      <c r="N206" s="233" t="s">
        <v>40</v>
      </c>
      <c r="O206" s="75"/>
      <c r="P206" s="186">
        <f>O206*H206</f>
        <v>0</v>
      </c>
      <c r="Q206" s="186">
        <v>0.044999999999999998</v>
      </c>
      <c r="R206" s="186">
        <f>Q206*H206</f>
        <v>2.063205</v>
      </c>
      <c r="S206" s="186">
        <v>0</v>
      </c>
      <c r="T206" s="187">
        <f>S206*H206</f>
        <v>0</v>
      </c>
      <c r="U206" s="41"/>
      <c r="V206" s="41"/>
      <c r="W206" s="41"/>
      <c r="X206" s="41"/>
      <c r="Y206" s="41"/>
      <c r="Z206" s="41"/>
      <c r="AA206" s="41"/>
      <c r="AB206" s="41"/>
      <c r="AC206" s="41"/>
      <c r="AD206" s="41"/>
      <c r="AE206" s="41"/>
      <c r="AR206" s="188" t="s">
        <v>171</v>
      </c>
      <c r="AT206" s="188" t="s">
        <v>539</v>
      </c>
      <c r="AU206" s="188" t="s">
        <v>79</v>
      </c>
      <c r="AY206" s="22" t="s">
        <v>328</v>
      </c>
      <c r="BE206" s="189">
        <f>IF(N206="základní",J206,0)</f>
        <v>0</v>
      </c>
      <c r="BF206" s="189">
        <f>IF(N206="snížená",J206,0)</f>
        <v>0</v>
      </c>
      <c r="BG206" s="189">
        <f>IF(N206="zákl. přenesená",J206,0)</f>
        <v>0</v>
      </c>
      <c r="BH206" s="189">
        <f>IF(N206="sníž. přenesená",J206,0)</f>
        <v>0</v>
      </c>
      <c r="BI206" s="189">
        <f>IF(N206="nulová",J206,0)</f>
        <v>0</v>
      </c>
      <c r="BJ206" s="22" t="s">
        <v>76</v>
      </c>
      <c r="BK206" s="189">
        <f>ROUND(I206*H206,2)</f>
        <v>0</v>
      </c>
      <c r="BL206" s="22" t="s">
        <v>113</v>
      </c>
      <c r="BM206" s="188" t="s">
        <v>9840</v>
      </c>
    </row>
    <row r="207" s="13" customFormat="1">
      <c r="A207" s="13"/>
      <c r="B207" s="201"/>
      <c r="C207" s="13"/>
      <c r="D207" s="195" t="s">
        <v>442</v>
      </c>
      <c r="E207" s="202" t="s">
        <v>3</v>
      </c>
      <c r="F207" s="203" t="s">
        <v>9841</v>
      </c>
      <c r="G207" s="13"/>
      <c r="H207" s="204">
        <v>44.950000000000003</v>
      </c>
      <c r="I207" s="205"/>
      <c r="J207" s="13"/>
      <c r="K207" s="13"/>
      <c r="L207" s="201"/>
      <c r="M207" s="206"/>
      <c r="N207" s="207"/>
      <c r="O207" s="207"/>
      <c r="P207" s="207"/>
      <c r="Q207" s="207"/>
      <c r="R207" s="207"/>
      <c r="S207" s="207"/>
      <c r="T207" s="208"/>
      <c r="U207" s="13"/>
      <c r="V207" s="13"/>
      <c r="W207" s="13"/>
      <c r="X207" s="13"/>
      <c r="Y207" s="13"/>
      <c r="Z207" s="13"/>
      <c r="AA207" s="13"/>
      <c r="AB207" s="13"/>
      <c r="AC207" s="13"/>
      <c r="AD207" s="13"/>
      <c r="AE207" s="13"/>
      <c r="AT207" s="202" t="s">
        <v>442</v>
      </c>
      <c r="AU207" s="202" t="s">
        <v>79</v>
      </c>
      <c r="AV207" s="13" t="s">
        <v>79</v>
      </c>
      <c r="AW207" s="13" t="s">
        <v>31</v>
      </c>
      <c r="AX207" s="13" t="s">
        <v>69</v>
      </c>
      <c r="AY207" s="202" t="s">
        <v>328</v>
      </c>
    </row>
    <row r="208" s="13" customFormat="1">
      <c r="A208" s="13"/>
      <c r="B208" s="201"/>
      <c r="C208" s="13"/>
      <c r="D208" s="195" t="s">
        <v>442</v>
      </c>
      <c r="E208" s="202" t="s">
        <v>3</v>
      </c>
      <c r="F208" s="203" t="s">
        <v>9842</v>
      </c>
      <c r="G208" s="13"/>
      <c r="H208" s="204">
        <v>45.848999999999997</v>
      </c>
      <c r="I208" s="205"/>
      <c r="J208" s="13"/>
      <c r="K208" s="13"/>
      <c r="L208" s="201"/>
      <c r="M208" s="206"/>
      <c r="N208" s="207"/>
      <c r="O208" s="207"/>
      <c r="P208" s="207"/>
      <c r="Q208" s="207"/>
      <c r="R208" s="207"/>
      <c r="S208" s="207"/>
      <c r="T208" s="208"/>
      <c r="U208" s="13"/>
      <c r="V208" s="13"/>
      <c r="W208" s="13"/>
      <c r="X208" s="13"/>
      <c r="Y208" s="13"/>
      <c r="Z208" s="13"/>
      <c r="AA208" s="13"/>
      <c r="AB208" s="13"/>
      <c r="AC208" s="13"/>
      <c r="AD208" s="13"/>
      <c r="AE208" s="13"/>
      <c r="AT208" s="202" t="s">
        <v>442</v>
      </c>
      <c r="AU208" s="202" t="s">
        <v>79</v>
      </c>
      <c r="AV208" s="13" t="s">
        <v>79</v>
      </c>
      <c r="AW208" s="13" t="s">
        <v>31</v>
      </c>
      <c r="AX208" s="13" t="s">
        <v>76</v>
      </c>
      <c r="AY208" s="202" t="s">
        <v>328</v>
      </c>
    </row>
    <row r="209" s="2" customFormat="1" ht="24.15" customHeight="1">
      <c r="A209" s="41"/>
      <c r="B209" s="176"/>
      <c r="C209" s="177" t="s">
        <v>626</v>
      </c>
      <c r="D209" s="177" t="s">
        <v>331</v>
      </c>
      <c r="E209" s="178" t="s">
        <v>8804</v>
      </c>
      <c r="F209" s="179" t="s">
        <v>8805</v>
      </c>
      <c r="G209" s="180" t="s">
        <v>476</v>
      </c>
      <c r="H209" s="181">
        <v>10.800000000000001</v>
      </c>
      <c r="I209" s="182"/>
      <c r="J209" s="183">
        <f>ROUND(I209*H209,2)</f>
        <v>0</v>
      </c>
      <c r="K209" s="179" t="s">
        <v>335</v>
      </c>
      <c r="L209" s="42"/>
      <c r="M209" s="184" t="s">
        <v>3</v>
      </c>
      <c r="N209" s="185" t="s">
        <v>40</v>
      </c>
      <c r="O209" s="75"/>
      <c r="P209" s="186">
        <f>O209*H209</f>
        <v>0</v>
      </c>
      <c r="Q209" s="186">
        <v>0</v>
      </c>
      <c r="R209" s="186">
        <f>Q209*H209</f>
        <v>0</v>
      </c>
      <c r="S209" s="186">
        <v>0</v>
      </c>
      <c r="T209" s="187">
        <f>S209*H209</f>
        <v>0</v>
      </c>
      <c r="U209" s="41"/>
      <c r="V209" s="41"/>
      <c r="W209" s="41"/>
      <c r="X209" s="41"/>
      <c r="Y209" s="41"/>
      <c r="Z209" s="41"/>
      <c r="AA209" s="41"/>
      <c r="AB209" s="41"/>
      <c r="AC209" s="41"/>
      <c r="AD209" s="41"/>
      <c r="AE209" s="41"/>
      <c r="AR209" s="188" t="s">
        <v>113</v>
      </c>
      <c r="AT209" s="188" t="s">
        <v>331</v>
      </c>
      <c r="AU209" s="188" t="s">
        <v>79</v>
      </c>
      <c r="AY209" s="22" t="s">
        <v>328</v>
      </c>
      <c r="BE209" s="189">
        <f>IF(N209="základní",J209,0)</f>
        <v>0</v>
      </c>
      <c r="BF209" s="189">
        <f>IF(N209="snížená",J209,0)</f>
        <v>0</v>
      </c>
      <c r="BG209" s="189">
        <f>IF(N209="zákl. přenesená",J209,0)</f>
        <v>0</v>
      </c>
      <c r="BH209" s="189">
        <f>IF(N209="sníž. přenesená",J209,0)</f>
        <v>0</v>
      </c>
      <c r="BI209" s="189">
        <f>IF(N209="nulová",J209,0)</f>
        <v>0</v>
      </c>
      <c r="BJ209" s="22" t="s">
        <v>76</v>
      </c>
      <c r="BK209" s="189">
        <f>ROUND(I209*H209,2)</f>
        <v>0</v>
      </c>
      <c r="BL209" s="22" t="s">
        <v>113</v>
      </c>
      <c r="BM209" s="188" t="s">
        <v>9843</v>
      </c>
    </row>
    <row r="210" s="2" customFormat="1">
      <c r="A210" s="41"/>
      <c r="B210" s="42"/>
      <c r="C210" s="41"/>
      <c r="D210" s="190" t="s">
        <v>338</v>
      </c>
      <c r="E210" s="41"/>
      <c r="F210" s="191" t="s">
        <v>8807</v>
      </c>
      <c r="G210" s="41"/>
      <c r="H210" s="41"/>
      <c r="I210" s="192"/>
      <c r="J210" s="41"/>
      <c r="K210" s="41"/>
      <c r="L210" s="42"/>
      <c r="M210" s="193"/>
      <c r="N210" s="194"/>
      <c r="O210" s="75"/>
      <c r="P210" s="75"/>
      <c r="Q210" s="75"/>
      <c r="R210" s="75"/>
      <c r="S210" s="75"/>
      <c r="T210" s="76"/>
      <c r="U210" s="41"/>
      <c r="V210" s="41"/>
      <c r="W210" s="41"/>
      <c r="X210" s="41"/>
      <c r="Y210" s="41"/>
      <c r="Z210" s="41"/>
      <c r="AA210" s="41"/>
      <c r="AB210" s="41"/>
      <c r="AC210" s="41"/>
      <c r="AD210" s="41"/>
      <c r="AE210" s="41"/>
      <c r="AT210" s="22" t="s">
        <v>338</v>
      </c>
      <c r="AU210" s="22" t="s">
        <v>79</v>
      </c>
    </row>
    <row r="211" s="2" customFormat="1" ht="24.15" customHeight="1">
      <c r="A211" s="41"/>
      <c r="B211" s="176"/>
      <c r="C211" s="177" t="s">
        <v>631</v>
      </c>
      <c r="D211" s="177" t="s">
        <v>331</v>
      </c>
      <c r="E211" s="178" t="s">
        <v>8808</v>
      </c>
      <c r="F211" s="179" t="s">
        <v>8809</v>
      </c>
      <c r="G211" s="180" t="s">
        <v>476</v>
      </c>
      <c r="H211" s="181">
        <v>10.800000000000001</v>
      </c>
      <c r="I211" s="182"/>
      <c r="J211" s="183">
        <f>ROUND(I211*H211,2)</f>
        <v>0</v>
      </c>
      <c r="K211" s="179" t="s">
        <v>335</v>
      </c>
      <c r="L211" s="42"/>
      <c r="M211" s="184" t="s">
        <v>3</v>
      </c>
      <c r="N211" s="185" t="s">
        <v>40</v>
      </c>
      <c r="O211" s="75"/>
      <c r="P211" s="186">
        <f>O211*H211</f>
        <v>0</v>
      </c>
      <c r="Q211" s="186">
        <v>0.00014999999999999999</v>
      </c>
      <c r="R211" s="186">
        <f>Q211*H211</f>
        <v>0.0016199999999999999</v>
      </c>
      <c r="S211" s="186">
        <v>0</v>
      </c>
      <c r="T211" s="187">
        <f>S211*H211</f>
        <v>0</v>
      </c>
      <c r="U211" s="41"/>
      <c r="V211" s="41"/>
      <c r="W211" s="41"/>
      <c r="X211" s="41"/>
      <c r="Y211" s="41"/>
      <c r="Z211" s="41"/>
      <c r="AA211" s="41"/>
      <c r="AB211" s="41"/>
      <c r="AC211" s="41"/>
      <c r="AD211" s="41"/>
      <c r="AE211" s="41"/>
      <c r="AR211" s="188" t="s">
        <v>113</v>
      </c>
      <c r="AT211" s="188" t="s">
        <v>331</v>
      </c>
      <c r="AU211" s="188" t="s">
        <v>79</v>
      </c>
      <c r="AY211" s="22" t="s">
        <v>328</v>
      </c>
      <c r="BE211" s="189">
        <f>IF(N211="základní",J211,0)</f>
        <v>0</v>
      </c>
      <c r="BF211" s="189">
        <f>IF(N211="snížená",J211,0)</f>
        <v>0</v>
      </c>
      <c r="BG211" s="189">
        <f>IF(N211="zákl. přenesená",J211,0)</f>
        <v>0</v>
      </c>
      <c r="BH211" s="189">
        <f>IF(N211="sníž. přenesená",J211,0)</f>
        <v>0</v>
      </c>
      <c r="BI211" s="189">
        <f>IF(N211="nulová",J211,0)</f>
        <v>0</v>
      </c>
      <c r="BJ211" s="22" t="s">
        <v>76</v>
      </c>
      <c r="BK211" s="189">
        <f>ROUND(I211*H211,2)</f>
        <v>0</v>
      </c>
      <c r="BL211" s="22" t="s">
        <v>113</v>
      </c>
      <c r="BM211" s="188" t="s">
        <v>9844</v>
      </c>
    </row>
    <row r="212" s="2" customFormat="1">
      <c r="A212" s="41"/>
      <c r="B212" s="42"/>
      <c r="C212" s="41"/>
      <c r="D212" s="190" t="s">
        <v>338</v>
      </c>
      <c r="E212" s="41"/>
      <c r="F212" s="191" t="s">
        <v>8811</v>
      </c>
      <c r="G212" s="41"/>
      <c r="H212" s="41"/>
      <c r="I212" s="192"/>
      <c r="J212" s="41"/>
      <c r="K212" s="41"/>
      <c r="L212" s="42"/>
      <c r="M212" s="193"/>
      <c r="N212" s="194"/>
      <c r="O212" s="75"/>
      <c r="P212" s="75"/>
      <c r="Q212" s="75"/>
      <c r="R212" s="75"/>
      <c r="S212" s="75"/>
      <c r="T212" s="76"/>
      <c r="U212" s="41"/>
      <c r="V212" s="41"/>
      <c r="W212" s="41"/>
      <c r="X212" s="41"/>
      <c r="Y212" s="41"/>
      <c r="Z212" s="41"/>
      <c r="AA212" s="41"/>
      <c r="AB212" s="41"/>
      <c r="AC212" s="41"/>
      <c r="AD212" s="41"/>
      <c r="AE212" s="41"/>
      <c r="AT212" s="22" t="s">
        <v>338</v>
      </c>
      <c r="AU212" s="22" t="s">
        <v>79</v>
      </c>
    </row>
    <row r="213" s="2" customFormat="1" ht="24.15" customHeight="1">
      <c r="A213" s="41"/>
      <c r="B213" s="176"/>
      <c r="C213" s="177" t="s">
        <v>638</v>
      </c>
      <c r="D213" s="177" t="s">
        <v>331</v>
      </c>
      <c r="E213" s="178" t="s">
        <v>871</v>
      </c>
      <c r="F213" s="179" t="s">
        <v>872</v>
      </c>
      <c r="G213" s="180" t="s">
        <v>476</v>
      </c>
      <c r="H213" s="181">
        <v>129</v>
      </c>
      <c r="I213" s="182"/>
      <c r="J213" s="183">
        <f>ROUND(I213*H213,2)</f>
        <v>0</v>
      </c>
      <c r="K213" s="179" t="s">
        <v>335</v>
      </c>
      <c r="L213" s="42"/>
      <c r="M213" s="184" t="s">
        <v>3</v>
      </c>
      <c r="N213" s="185" t="s">
        <v>40</v>
      </c>
      <c r="O213" s="75"/>
      <c r="P213" s="186">
        <f>O213*H213</f>
        <v>0</v>
      </c>
      <c r="Q213" s="186">
        <v>0</v>
      </c>
      <c r="R213" s="186">
        <f>Q213*H213</f>
        <v>0</v>
      </c>
      <c r="S213" s="186">
        <v>0</v>
      </c>
      <c r="T213" s="187">
        <f>S213*H213</f>
        <v>0</v>
      </c>
      <c r="U213" s="41"/>
      <c r="V213" s="41"/>
      <c r="W213" s="41"/>
      <c r="X213" s="41"/>
      <c r="Y213" s="41"/>
      <c r="Z213" s="41"/>
      <c r="AA213" s="41"/>
      <c r="AB213" s="41"/>
      <c r="AC213" s="41"/>
      <c r="AD213" s="41"/>
      <c r="AE213" s="41"/>
      <c r="AR213" s="188" t="s">
        <v>113</v>
      </c>
      <c r="AT213" s="188" t="s">
        <v>331</v>
      </c>
      <c r="AU213" s="188" t="s">
        <v>79</v>
      </c>
      <c r="AY213" s="22" t="s">
        <v>328</v>
      </c>
      <c r="BE213" s="189">
        <f>IF(N213="základní",J213,0)</f>
        <v>0</v>
      </c>
      <c r="BF213" s="189">
        <f>IF(N213="snížená",J213,0)</f>
        <v>0</v>
      </c>
      <c r="BG213" s="189">
        <f>IF(N213="zákl. přenesená",J213,0)</f>
        <v>0</v>
      </c>
      <c r="BH213" s="189">
        <f>IF(N213="sníž. přenesená",J213,0)</f>
        <v>0</v>
      </c>
      <c r="BI213" s="189">
        <f>IF(N213="nulová",J213,0)</f>
        <v>0</v>
      </c>
      <c r="BJ213" s="22" t="s">
        <v>76</v>
      </c>
      <c r="BK213" s="189">
        <f>ROUND(I213*H213,2)</f>
        <v>0</v>
      </c>
      <c r="BL213" s="22" t="s">
        <v>113</v>
      </c>
      <c r="BM213" s="188" t="s">
        <v>9845</v>
      </c>
    </row>
    <row r="214" s="2" customFormat="1">
      <c r="A214" s="41"/>
      <c r="B214" s="42"/>
      <c r="C214" s="41"/>
      <c r="D214" s="190" t="s">
        <v>338</v>
      </c>
      <c r="E214" s="41"/>
      <c r="F214" s="191" t="s">
        <v>874</v>
      </c>
      <c r="G214" s="41"/>
      <c r="H214" s="41"/>
      <c r="I214" s="192"/>
      <c r="J214" s="41"/>
      <c r="K214" s="41"/>
      <c r="L214" s="42"/>
      <c r="M214" s="193"/>
      <c r="N214" s="194"/>
      <c r="O214" s="75"/>
      <c r="P214" s="75"/>
      <c r="Q214" s="75"/>
      <c r="R214" s="75"/>
      <c r="S214" s="75"/>
      <c r="T214" s="76"/>
      <c r="U214" s="41"/>
      <c r="V214" s="41"/>
      <c r="W214" s="41"/>
      <c r="X214" s="41"/>
      <c r="Y214" s="41"/>
      <c r="Z214" s="41"/>
      <c r="AA214" s="41"/>
      <c r="AB214" s="41"/>
      <c r="AC214" s="41"/>
      <c r="AD214" s="41"/>
      <c r="AE214" s="41"/>
      <c r="AT214" s="22" t="s">
        <v>338</v>
      </c>
      <c r="AU214" s="22" t="s">
        <v>79</v>
      </c>
    </row>
    <row r="215" s="13" customFormat="1">
      <c r="A215" s="13"/>
      <c r="B215" s="201"/>
      <c r="C215" s="13"/>
      <c r="D215" s="195" t="s">
        <v>442</v>
      </c>
      <c r="E215" s="202" t="s">
        <v>3</v>
      </c>
      <c r="F215" s="203" t="s">
        <v>9846</v>
      </c>
      <c r="G215" s="13"/>
      <c r="H215" s="204">
        <v>129</v>
      </c>
      <c r="I215" s="205"/>
      <c r="J215" s="13"/>
      <c r="K215" s="13"/>
      <c r="L215" s="201"/>
      <c r="M215" s="206"/>
      <c r="N215" s="207"/>
      <c r="O215" s="207"/>
      <c r="P215" s="207"/>
      <c r="Q215" s="207"/>
      <c r="R215" s="207"/>
      <c r="S215" s="207"/>
      <c r="T215" s="208"/>
      <c r="U215" s="13"/>
      <c r="V215" s="13"/>
      <c r="W215" s="13"/>
      <c r="X215" s="13"/>
      <c r="Y215" s="13"/>
      <c r="Z215" s="13"/>
      <c r="AA215" s="13"/>
      <c r="AB215" s="13"/>
      <c r="AC215" s="13"/>
      <c r="AD215" s="13"/>
      <c r="AE215" s="13"/>
      <c r="AT215" s="202" t="s">
        <v>442</v>
      </c>
      <c r="AU215" s="202" t="s">
        <v>79</v>
      </c>
      <c r="AV215" s="13" t="s">
        <v>79</v>
      </c>
      <c r="AW215" s="13" t="s">
        <v>31</v>
      </c>
      <c r="AX215" s="13" t="s">
        <v>76</v>
      </c>
      <c r="AY215" s="202" t="s">
        <v>328</v>
      </c>
    </row>
    <row r="216" s="12" customFormat="1" ht="22.8" customHeight="1">
      <c r="A216" s="12"/>
      <c r="B216" s="163"/>
      <c r="C216" s="12"/>
      <c r="D216" s="164" t="s">
        <v>68</v>
      </c>
      <c r="E216" s="174" t="s">
        <v>901</v>
      </c>
      <c r="F216" s="174" t="s">
        <v>902</v>
      </c>
      <c r="G216" s="12"/>
      <c r="H216" s="12"/>
      <c r="I216" s="166"/>
      <c r="J216" s="175">
        <f>BK216</f>
        <v>0</v>
      </c>
      <c r="K216" s="12"/>
      <c r="L216" s="163"/>
      <c r="M216" s="168"/>
      <c r="N216" s="169"/>
      <c r="O216" s="169"/>
      <c r="P216" s="170">
        <f>SUM(P217:P236)</f>
        <v>0</v>
      </c>
      <c r="Q216" s="169"/>
      <c r="R216" s="170">
        <f>SUM(R217:R236)</f>
        <v>0</v>
      </c>
      <c r="S216" s="169"/>
      <c r="T216" s="171">
        <f>SUM(T217:T236)</f>
        <v>0</v>
      </c>
      <c r="U216" s="12"/>
      <c r="V216" s="12"/>
      <c r="W216" s="12"/>
      <c r="X216" s="12"/>
      <c r="Y216" s="12"/>
      <c r="Z216" s="12"/>
      <c r="AA216" s="12"/>
      <c r="AB216" s="12"/>
      <c r="AC216" s="12"/>
      <c r="AD216" s="12"/>
      <c r="AE216" s="12"/>
      <c r="AR216" s="164" t="s">
        <v>76</v>
      </c>
      <c r="AT216" s="172" t="s">
        <v>68</v>
      </c>
      <c r="AU216" s="172" t="s">
        <v>76</v>
      </c>
      <c r="AY216" s="164" t="s">
        <v>328</v>
      </c>
      <c r="BK216" s="173">
        <f>SUM(BK217:BK236)</f>
        <v>0</v>
      </c>
    </row>
    <row r="217" s="2" customFormat="1" ht="21.75" customHeight="1">
      <c r="A217" s="41"/>
      <c r="B217" s="176"/>
      <c r="C217" s="177" t="s">
        <v>643</v>
      </c>
      <c r="D217" s="177" t="s">
        <v>331</v>
      </c>
      <c r="E217" s="178" t="s">
        <v>8814</v>
      </c>
      <c r="F217" s="179" t="s">
        <v>8815</v>
      </c>
      <c r="G217" s="180" t="s">
        <v>585</v>
      </c>
      <c r="H217" s="181">
        <v>58.774999999999999</v>
      </c>
      <c r="I217" s="182"/>
      <c r="J217" s="183">
        <f>ROUND(I217*H217,2)</f>
        <v>0</v>
      </c>
      <c r="K217" s="179" t="s">
        <v>8690</v>
      </c>
      <c r="L217" s="42"/>
      <c r="M217" s="184" t="s">
        <v>3</v>
      </c>
      <c r="N217" s="185" t="s">
        <v>40</v>
      </c>
      <c r="O217" s="75"/>
      <c r="P217" s="186">
        <f>O217*H217</f>
        <v>0</v>
      </c>
      <c r="Q217" s="186">
        <v>0</v>
      </c>
      <c r="R217" s="186">
        <f>Q217*H217</f>
        <v>0</v>
      </c>
      <c r="S217" s="186">
        <v>0</v>
      </c>
      <c r="T217" s="187">
        <f>S217*H217</f>
        <v>0</v>
      </c>
      <c r="U217" s="41"/>
      <c r="V217" s="41"/>
      <c r="W217" s="41"/>
      <c r="X217" s="41"/>
      <c r="Y217" s="41"/>
      <c r="Z217" s="41"/>
      <c r="AA217" s="41"/>
      <c r="AB217" s="41"/>
      <c r="AC217" s="41"/>
      <c r="AD217" s="41"/>
      <c r="AE217" s="41"/>
      <c r="AR217" s="188" t="s">
        <v>113</v>
      </c>
      <c r="AT217" s="188" t="s">
        <v>331</v>
      </c>
      <c r="AU217" s="188" t="s">
        <v>79</v>
      </c>
      <c r="AY217" s="22" t="s">
        <v>328</v>
      </c>
      <c r="BE217" s="189">
        <f>IF(N217="základní",J217,0)</f>
        <v>0</v>
      </c>
      <c r="BF217" s="189">
        <f>IF(N217="snížená",J217,0)</f>
        <v>0</v>
      </c>
      <c r="BG217" s="189">
        <f>IF(N217="zákl. přenesená",J217,0)</f>
        <v>0</v>
      </c>
      <c r="BH217" s="189">
        <f>IF(N217="sníž. přenesená",J217,0)</f>
        <v>0</v>
      </c>
      <c r="BI217" s="189">
        <f>IF(N217="nulová",J217,0)</f>
        <v>0</v>
      </c>
      <c r="BJ217" s="22" t="s">
        <v>76</v>
      </c>
      <c r="BK217" s="189">
        <f>ROUND(I217*H217,2)</f>
        <v>0</v>
      </c>
      <c r="BL217" s="22" t="s">
        <v>113</v>
      </c>
      <c r="BM217" s="188" t="s">
        <v>9847</v>
      </c>
    </row>
    <row r="218" s="2" customFormat="1">
      <c r="A218" s="41"/>
      <c r="B218" s="42"/>
      <c r="C218" s="41"/>
      <c r="D218" s="190" t="s">
        <v>338</v>
      </c>
      <c r="E218" s="41"/>
      <c r="F218" s="191" t="s">
        <v>9754</v>
      </c>
      <c r="G218" s="41"/>
      <c r="H218" s="41"/>
      <c r="I218" s="192"/>
      <c r="J218" s="41"/>
      <c r="K218" s="41"/>
      <c r="L218" s="42"/>
      <c r="M218" s="193"/>
      <c r="N218" s="194"/>
      <c r="O218" s="75"/>
      <c r="P218" s="75"/>
      <c r="Q218" s="75"/>
      <c r="R218" s="75"/>
      <c r="S218" s="75"/>
      <c r="T218" s="76"/>
      <c r="U218" s="41"/>
      <c r="V218" s="41"/>
      <c r="W218" s="41"/>
      <c r="X218" s="41"/>
      <c r="Y218" s="41"/>
      <c r="Z218" s="41"/>
      <c r="AA218" s="41"/>
      <c r="AB218" s="41"/>
      <c r="AC218" s="41"/>
      <c r="AD218" s="41"/>
      <c r="AE218" s="41"/>
      <c r="AT218" s="22" t="s">
        <v>338</v>
      </c>
      <c r="AU218" s="22" t="s">
        <v>79</v>
      </c>
    </row>
    <row r="219" s="13" customFormat="1">
      <c r="A219" s="13"/>
      <c r="B219" s="201"/>
      <c r="C219" s="13"/>
      <c r="D219" s="195" t="s">
        <v>442</v>
      </c>
      <c r="E219" s="202" t="s">
        <v>3</v>
      </c>
      <c r="F219" s="203" t="s">
        <v>9848</v>
      </c>
      <c r="G219" s="13"/>
      <c r="H219" s="204">
        <v>58.774999999999999</v>
      </c>
      <c r="I219" s="205"/>
      <c r="J219" s="13"/>
      <c r="K219" s="13"/>
      <c r="L219" s="201"/>
      <c r="M219" s="206"/>
      <c r="N219" s="207"/>
      <c r="O219" s="207"/>
      <c r="P219" s="207"/>
      <c r="Q219" s="207"/>
      <c r="R219" s="207"/>
      <c r="S219" s="207"/>
      <c r="T219" s="208"/>
      <c r="U219" s="13"/>
      <c r="V219" s="13"/>
      <c r="W219" s="13"/>
      <c r="X219" s="13"/>
      <c r="Y219" s="13"/>
      <c r="Z219" s="13"/>
      <c r="AA219" s="13"/>
      <c r="AB219" s="13"/>
      <c r="AC219" s="13"/>
      <c r="AD219" s="13"/>
      <c r="AE219" s="13"/>
      <c r="AT219" s="202" t="s">
        <v>442</v>
      </c>
      <c r="AU219" s="202" t="s">
        <v>79</v>
      </c>
      <c r="AV219" s="13" t="s">
        <v>79</v>
      </c>
      <c r="AW219" s="13" t="s">
        <v>31</v>
      </c>
      <c r="AX219" s="13" t="s">
        <v>76</v>
      </c>
      <c r="AY219" s="202" t="s">
        <v>328</v>
      </c>
    </row>
    <row r="220" s="2" customFormat="1" ht="24.15" customHeight="1">
      <c r="A220" s="41"/>
      <c r="B220" s="176"/>
      <c r="C220" s="177" t="s">
        <v>649</v>
      </c>
      <c r="D220" s="177" t="s">
        <v>331</v>
      </c>
      <c r="E220" s="178" t="s">
        <v>9195</v>
      </c>
      <c r="F220" s="179" t="s">
        <v>9196</v>
      </c>
      <c r="G220" s="180" t="s">
        <v>585</v>
      </c>
      <c r="H220" s="181">
        <v>587.75</v>
      </c>
      <c r="I220" s="182"/>
      <c r="J220" s="183">
        <f>ROUND(I220*H220,2)</f>
        <v>0</v>
      </c>
      <c r="K220" s="179" t="s">
        <v>8690</v>
      </c>
      <c r="L220" s="42"/>
      <c r="M220" s="184" t="s">
        <v>3</v>
      </c>
      <c r="N220" s="185" t="s">
        <v>40</v>
      </c>
      <c r="O220" s="75"/>
      <c r="P220" s="186">
        <f>O220*H220</f>
        <v>0</v>
      </c>
      <c r="Q220" s="186">
        <v>0</v>
      </c>
      <c r="R220" s="186">
        <f>Q220*H220</f>
        <v>0</v>
      </c>
      <c r="S220" s="186">
        <v>0</v>
      </c>
      <c r="T220" s="187">
        <f>S220*H220</f>
        <v>0</v>
      </c>
      <c r="U220" s="41"/>
      <c r="V220" s="41"/>
      <c r="W220" s="41"/>
      <c r="X220" s="41"/>
      <c r="Y220" s="41"/>
      <c r="Z220" s="41"/>
      <c r="AA220" s="41"/>
      <c r="AB220" s="41"/>
      <c r="AC220" s="41"/>
      <c r="AD220" s="41"/>
      <c r="AE220" s="41"/>
      <c r="AR220" s="188" t="s">
        <v>113</v>
      </c>
      <c r="AT220" s="188" t="s">
        <v>331</v>
      </c>
      <c r="AU220" s="188" t="s">
        <v>79</v>
      </c>
      <c r="AY220" s="22" t="s">
        <v>328</v>
      </c>
      <c r="BE220" s="189">
        <f>IF(N220="základní",J220,0)</f>
        <v>0</v>
      </c>
      <c r="BF220" s="189">
        <f>IF(N220="snížená",J220,0)</f>
        <v>0</v>
      </c>
      <c r="BG220" s="189">
        <f>IF(N220="zákl. přenesená",J220,0)</f>
        <v>0</v>
      </c>
      <c r="BH220" s="189">
        <f>IF(N220="sníž. přenesená",J220,0)</f>
        <v>0</v>
      </c>
      <c r="BI220" s="189">
        <f>IF(N220="nulová",J220,0)</f>
        <v>0</v>
      </c>
      <c r="BJ220" s="22" t="s">
        <v>76</v>
      </c>
      <c r="BK220" s="189">
        <f>ROUND(I220*H220,2)</f>
        <v>0</v>
      </c>
      <c r="BL220" s="22" t="s">
        <v>113</v>
      </c>
      <c r="BM220" s="188" t="s">
        <v>9849</v>
      </c>
    </row>
    <row r="221" s="2" customFormat="1">
      <c r="A221" s="41"/>
      <c r="B221" s="42"/>
      <c r="C221" s="41"/>
      <c r="D221" s="190" t="s">
        <v>338</v>
      </c>
      <c r="E221" s="41"/>
      <c r="F221" s="191" t="s">
        <v>9756</v>
      </c>
      <c r="G221" s="41"/>
      <c r="H221" s="41"/>
      <c r="I221" s="192"/>
      <c r="J221" s="41"/>
      <c r="K221" s="41"/>
      <c r="L221" s="42"/>
      <c r="M221" s="193"/>
      <c r="N221" s="194"/>
      <c r="O221" s="75"/>
      <c r="P221" s="75"/>
      <c r="Q221" s="75"/>
      <c r="R221" s="75"/>
      <c r="S221" s="75"/>
      <c r="T221" s="76"/>
      <c r="U221" s="41"/>
      <c r="V221" s="41"/>
      <c r="W221" s="41"/>
      <c r="X221" s="41"/>
      <c r="Y221" s="41"/>
      <c r="Z221" s="41"/>
      <c r="AA221" s="41"/>
      <c r="AB221" s="41"/>
      <c r="AC221" s="41"/>
      <c r="AD221" s="41"/>
      <c r="AE221" s="41"/>
      <c r="AT221" s="22" t="s">
        <v>338</v>
      </c>
      <c r="AU221" s="22" t="s">
        <v>79</v>
      </c>
    </row>
    <row r="222" s="13" customFormat="1">
      <c r="A222" s="13"/>
      <c r="B222" s="201"/>
      <c r="C222" s="13"/>
      <c r="D222" s="195" t="s">
        <v>442</v>
      </c>
      <c r="E222" s="202" t="s">
        <v>3</v>
      </c>
      <c r="F222" s="203" t="s">
        <v>9850</v>
      </c>
      <c r="G222" s="13"/>
      <c r="H222" s="204">
        <v>58.774999999999999</v>
      </c>
      <c r="I222" s="205"/>
      <c r="J222" s="13"/>
      <c r="K222" s="13"/>
      <c r="L222" s="201"/>
      <c r="M222" s="206"/>
      <c r="N222" s="207"/>
      <c r="O222" s="207"/>
      <c r="P222" s="207"/>
      <c r="Q222" s="207"/>
      <c r="R222" s="207"/>
      <c r="S222" s="207"/>
      <c r="T222" s="208"/>
      <c r="U222" s="13"/>
      <c r="V222" s="13"/>
      <c r="W222" s="13"/>
      <c r="X222" s="13"/>
      <c r="Y222" s="13"/>
      <c r="Z222" s="13"/>
      <c r="AA222" s="13"/>
      <c r="AB222" s="13"/>
      <c r="AC222" s="13"/>
      <c r="AD222" s="13"/>
      <c r="AE222" s="13"/>
      <c r="AT222" s="202" t="s">
        <v>442</v>
      </c>
      <c r="AU222" s="202" t="s">
        <v>79</v>
      </c>
      <c r="AV222" s="13" t="s">
        <v>79</v>
      </c>
      <c r="AW222" s="13" t="s">
        <v>31</v>
      </c>
      <c r="AX222" s="13" t="s">
        <v>69</v>
      </c>
      <c r="AY222" s="202" t="s">
        <v>328</v>
      </c>
    </row>
    <row r="223" s="13" customFormat="1">
      <c r="A223" s="13"/>
      <c r="B223" s="201"/>
      <c r="C223" s="13"/>
      <c r="D223" s="195" t="s">
        <v>442</v>
      </c>
      <c r="E223" s="202" t="s">
        <v>3</v>
      </c>
      <c r="F223" s="203" t="s">
        <v>9851</v>
      </c>
      <c r="G223" s="13"/>
      <c r="H223" s="204">
        <v>587.75</v>
      </c>
      <c r="I223" s="205"/>
      <c r="J223" s="13"/>
      <c r="K223" s="13"/>
      <c r="L223" s="201"/>
      <c r="M223" s="206"/>
      <c r="N223" s="207"/>
      <c r="O223" s="207"/>
      <c r="P223" s="207"/>
      <c r="Q223" s="207"/>
      <c r="R223" s="207"/>
      <c r="S223" s="207"/>
      <c r="T223" s="208"/>
      <c r="U223" s="13"/>
      <c r="V223" s="13"/>
      <c r="W223" s="13"/>
      <c r="X223" s="13"/>
      <c r="Y223" s="13"/>
      <c r="Z223" s="13"/>
      <c r="AA223" s="13"/>
      <c r="AB223" s="13"/>
      <c r="AC223" s="13"/>
      <c r="AD223" s="13"/>
      <c r="AE223" s="13"/>
      <c r="AT223" s="202" t="s">
        <v>442</v>
      </c>
      <c r="AU223" s="202" t="s">
        <v>79</v>
      </c>
      <c r="AV223" s="13" t="s">
        <v>79</v>
      </c>
      <c r="AW223" s="13" t="s">
        <v>31</v>
      </c>
      <c r="AX223" s="13" t="s">
        <v>76</v>
      </c>
      <c r="AY223" s="202" t="s">
        <v>328</v>
      </c>
    </row>
    <row r="224" s="2" customFormat="1" ht="24.15" customHeight="1">
      <c r="A224" s="41"/>
      <c r="B224" s="176"/>
      <c r="C224" s="177" t="s">
        <v>654</v>
      </c>
      <c r="D224" s="177" t="s">
        <v>331</v>
      </c>
      <c r="E224" s="178" t="s">
        <v>8823</v>
      </c>
      <c r="F224" s="179" t="s">
        <v>8824</v>
      </c>
      <c r="G224" s="180" t="s">
        <v>585</v>
      </c>
      <c r="H224" s="181">
        <v>58.774999999999999</v>
      </c>
      <c r="I224" s="182"/>
      <c r="J224" s="183">
        <f>ROUND(I224*H224,2)</f>
        <v>0</v>
      </c>
      <c r="K224" s="179" t="s">
        <v>335</v>
      </c>
      <c r="L224" s="42"/>
      <c r="M224" s="184" t="s">
        <v>3</v>
      </c>
      <c r="N224" s="185" t="s">
        <v>40</v>
      </c>
      <c r="O224" s="75"/>
      <c r="P224" s="186">
        <f>O224*H224</f>
        <v>0</v>
      </c>
      <c r="Q224" s="186">
        <v>0</v>
      </c>
      <c r="R224" s="186">
        <f>Q224*H224</f>
        <v>0</v>
      </c>
      <c r="S224" s="186">
        <v>0</v>
      </c>
      <c r="T224" s="187">
        <f>S224*H224</f>
        <v>0</v>
      </c>
      <c r="U224" s="41"/>
      <c r="V224" s="41"/>
      <c r="W224" s="41"/>
      <c r="X224" s="41"/>
      <c r="Y224" s="41"/>
      <c r="Z224" s="41"/>
      <c r="AA224" s="41"/>
      <c r="AB224" s="41"/>
      <c r="AC224" s="41"/>
      <c r="AD224" s="41"/>
      <c r="AE224" s="41"/>
      <c r="AR224" s="188" t="s">
        <v>113</v>
      </c>
      <c r="AT224" s="188" t="s">
        <v>331</v>
      </c>
      <c r="AU224" s="188" t="s">
        <v>79</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113</v>
      </c>
      <c r="BM224" s="188" t="s">
        <v>9852</v>
      </c>
    </row>
    <row r="225" s="2" customFormat="1">
      <c r="A225" s="41"/>
      <c r="B225" s="42"/>
      <c r="C225" s="41"/>
      <c r="D225" s="190" t="s">
        <v>338</v>
      </c>
      <c r="E225" s="41"/>
      <c r="F225" s="191" t="s">
        <v>8826</v>
      </c>
      <c r="G225" s="41"/>
      <c r="H225" s="41"/>
      <c r="I225" s="192"/>
      <c r="J225" s="41"/>
      <c r="K225" s="41"/>
      <c r="L225" s="42"/>
      <c r="M225" s="193"/>
      <c r="N225" s="194"/>
      <c r="O225" s="75"/>
      <c r="P225" s="75"/>
      <c r="Q225" s="75"/>
      <c r="R225" s="75"/>
      <c r="S225" s="75"/>
      <c r="T225" s="76"/>
      <c r="U225" s="41"/>
      <c r="V225" s="41"/>
      <c r="W225" s="41"/>
      <c r="X225" s="41"/>
      <c r="Y225" s="41"/>
      <c r="Z225" s="41"/>
      <c r="AA225" s="41"/>
      <c r="AB225" s="41"/>
      <c r="AC225" s="41"/>
      <c r="AD225" s="41"/>
      <c r="AE225" s="41"/>
      <c r="AT225" s="22" t="s">
        <v>338</v>
      </c>
      <c r="AU225" s="22" t="s">
        <v>79</v>
      </c>
    </row>
    <row r="226" s="2" customFormat="1" ht="33" customHeight="1">
      <c r="A226" s="41"/>
      <c r="B226" s="176"/>
      <c r="C226" s="177" t="s">
        <v>661</v>
      </c>
      <c r="D226" s="177" t="s">
        <v>331</v>
      </c>
      <c r="E226" s="178" t="s">
        <v>8827</v>
      </c>
      <c r="F226" s="179" t="s">
        <v>8828</v>
      </c>
      <c r="G226" s="180" t="s">
        <v>585</v>
      </c>
      <c r="H226" s="181">
        <v>11.962</v>
      </c>
      <c r="I226" s="182"/>
      <c r="J226" s="183">
        <f>ROUND(I226*H226,2)</f>
        <v>0</v>
      </c>
      <c r="K226" s="179" t="s">
        <v>335</v>
      </c>
      <c r="L226" s="42"/>
      <c r="M226" s="184" t="s">
        <v>3</v>
      </c>
      <c r="N226" s="185" t="s">
        <v>40</v>
      </c>
      <c r="O226" s="75"/>
      <c r="P226" s="186">
        <f>O226*H226</f>
        <v>0</v>
      </c>
      <c r="Q226" s="186">
        <v>0</v>
      </c>
      <c r="R226" s="186">
        <f>Q226*H226</f>
        <v>0</v>
      </c>
      <c r="S226" s="186">
        <v>0</v>
      </c>
      <c r="T226" s="187">
        <f>S226*H226</f>
        <v>0</v>
      </c>
      <c r="U226" s="41"/>
      <c r="V226" s="41"/>
      <c r="W226" s="41"/>
      <c r="X226" s="41"/>
      <c r="Y226" s="41"/>
      <c r="Z226" s="41"/>
      <c r="AA226" s="41"/>
      <c r="AB226" s="41"/>
      <c r="AC226" s="41"/>
      <c r="AD226" s="41"/>
      <c r="AE226" s="41"/>
      <c r="AR226" s="188" t="s">
        <v>113</v>
      </c>
      <c r="AT226" s="188" t="s">
        <v>331</v>
      </c>
      <c r="AU226" s="188" t="s">
        <v>79</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113</v>
      </c>
      <c r="BM226" s="188" t="s">
        <v>9853</v>
      </c>
    </row>
    <row r="227" s="2" customFormat="1">
      <c r="A227" s="41"/>
      <c r="B227" s="42"/>
      <c r="C227" s="41"/>
      <c r="D227" s="190" t="s">
        <v>338</v>
      </c>
      <c r="E227" s="41"/>
      <c r="F227" s="191" t="s">
        <v>8830</v>
      </c>
      <c r="G227" s="41"/>
      <c r="H227" s="41"/>
      <c r="I227" s="192"/>
      <c r="J227" s="41"/>
      <c r="K227" s="41"/>
      <c r="L227" s="42"/>
      <c r="M227" s="193"/>
      <c r="N227" s="194"/>
      <c r="O227" s="75"/>
      <c r="P227" s="75"/>
      <c r="Q227" s="75"/>
      <c r="R227" s="75"/>
      <c r="S227" s="75"/>
      <c r="T227" s="76"/>
      <c r="U227" s="41"/>
      <c r="V227" s="41"/>
      <c r="W227" s="41"/>
      <c r="X227" s="41"/>
      <c r="Y227" s="41"/>
      <c r="Z227" s="41"/>
      <c r="AA227" s="41"/>
      <c r="AB227" s="41"/>
      <c r="AC227" s="41"/>
      <c r="AD227" s="41"/>
      <c r="AE227" s="41"/>
      <c r="AT227" s="22" t="s">
        <v>338</v>
      </c>
      <c r="AU227" s="22" t="s">
        <v>79</v>
      </c>
    </row>
    <row r="228" s="13" customFormat="1">
      <c r="A228" s="13"/>
      <c r="B228" s="201"/>
      <c r="C228" s="13"/>
      <c r="D228" s="195" t="s">
        <v>442</v>
      </c>
      <c r="E228" s="202" t="s">
        <v>3</v>
      </c>
      <c r="F228" s="203" t="s">
        <v>9854</v>
      </c>
      <c r="G228" s="13"/>
      <c r="H228" s="204">
        <v>6.1260000000000003</v>
      </c>
      <c r="I228" s="205"/>
      <c r="J228" s="13"/>
      <c r="K228" s="13"/>
      <c r="L228" s="201"/>
      <c r="M228" s="206"/>
      <c r="N228" s="207"/>
      <c r="O228" s="207"/>
      <c r="P228" s="207"/>
      <c r="Q228" s="207"/>
      <c r="R228" s="207"/>
      <c r="S228" s="207"/>
      <c r="T228" s="208"/>
      <c r="U228" s="13"/>
      <c r="V228" s="13"/>
      <c r="W228" s="13"/>
      <c r="X228" s="13"/>
      <c r="Y228" s="13"/>
      <c r="Z228" s="13"/>
      <c r="AA228" s="13"/>
      <c r="AB228" s="13"/>
      <c r="AC228" s="13"/>
      <c r="AD228" s="13"/>
      <c r="AE228" s="13"/>
      <c r="AT228" s="202" t="s">
        <v>442</v>
      </c>
      <c r="AU228" s="202" t="s">
        <v>79</v>
      </c>
      <c r="AV228" s="13" t="s">
        <v>79</v>
      </c>
      <c r="AW228" s="13" t="s">
        <v>31</v>
      </c>
      <c r="AX228" s="13" t="s">
        <v>69</v>
      </c>
      <c r="AY228" s="202" t="s">
        <v>328</v>
      </c>
    </row>
    <row r="229" s="13" customFormat="1">
      <c r="A229" s="13"/>
      <c r="B229" s="201"/>
      <c r="C229" s="13"/>
      <c r="D229" s="195" t="s">
        <v>442</v>
      </c>
      <c r="E229" s="202" t="s">
        <v>3</v>
      </c>
      <c r="F229" s="203" t="s">
        <v>9855</v>
      </c>
      <c r="G229" s="13"/>
      <c r="H229" s="204">
        <v>5.8360000000000003</v>
      </c>
      <c r="I229" s="205"/>
      <c r="J229" s="13"/>
      <c r="K229" s="13"/>
      <c r="L229" s="201"/>
      <c r="M229" s="206"/>
      <c r="N229" s="207"/>
      <c r="O229" s="207"/>
      <c r="P229" s="207"/>
      <c r="Q229" s="207"/>
      <c r="R229" s="207"/>
      <c r="S229" s="207"/>
      <c r="T229" s="208"/>
      <c r="U229" s="13"/>
      <c r="V229" s="13"/>
      <c r="W229" s="13"/>
      <c r="X229" s="13"/>
      <c r="Y229" s="13"/>
      <c r="Z229" s="13"/>
      <c r="AA229" s="13"/>
      <c r="AB229" s="13"/>
      <c r="AC229" s="13"/>
      <c r="AD229" s="13"/>
      <c r="AE229" s="13"/>
      <c r="AT229" s="202" t="s">
        <v>442</v>
      </c>
      <c r="AU229" s="202" t="s">
        <v>79</v>
      </c>
      <c r="AV229" s="13" t="s">
        <v>79</v>
      </c>
      <c r="AW229" s="13" t="s">
        <v>31</v>
      </c>
      <c r="AX229" s="13" t="s">
        <v>69</v>
      </c>
      <c r="AY229" s="202" t="s">
        <v>328</v>
      </c>
    </row>
    <row r="230" s="14" customFormat="1">
      <c r="A230" s="14"/>
      <c r="B230" s="209"/>
      <c r="C230" s="14"/>
      <c r="D230" s="195" t="s">
        <v>442</v>
      </c>
      <c r="E230" s="210" t="s">
        <v>3</v>
      </c>
      <c r="F230" s="211" t="s">
        <v>452</v>
      </c>
      <c r="G230" s="14"/>
      <c r="H230" s="212">
        <v>11.962</v>
      </c>
      <c r="I230" s="213"/>
      <c r="J230" s="14"/>
      <c r="K230" s="14"/>
      <c r="L230" s="209"/>
      <c r="M230" s="214"/>
      <c r="N230" s="215"/>
      <c r="O230" s="215"/>
      <c r="P230" s="215"/>
      <c r="Q230" s="215"/>
      <c r="R230" s="215"/>
      <c r="S230" s="215"/>
      <c r="T230" s="216"/>
      <c r="U230" s="14"/>
      <c r="V230" s="14"/>
      <c r="W230" s="14"/>
      <c r="X230" s="14"/>
      <c r="Y230" s="14"/>
      <c r="Z230" s="14"/>
      <c r="AA230" s="14"/>
      <c r="AB230" s="14"/>
      <c r="AC230" s="14"/>
      <c r="AD230" s="14"/>
      <c r="AE230" s="14"/>
      <c r="AT230" s="210" t="s">
        <v>442</v>
      </c>
      <c r="AU230" s="210" t="s">
        <v>79</v>
      </c>
      <c r="AV230" s="14" t="s">
        <v>113</v>
      </c>
      <c r="AW230" s="14" t="s">
        <v>31</v>
      </c>
      <c r="AX230" s="14" t="s">
        <v>76</v>
      </c>
      <c r="AY230" s="210" t="s">
        <v>328</v>
      </c>
    </row>
    <row r="231" s="2" customFormat="1" ht="33" customHeight="1">
      <c r="A231" s="41"/>
      <c r="B231" s="176"/>
      <c r="C231" s="177" t="s">
        <v>666</v>
      </c>
      <c r="D231" s="177" t="s">
        <v>331</v>
      </c>
      <c r="E231" s="178" t="s">
        <v>8833</v>
      </c>
      <c r="F231" s="179" t="s">
        <v>8834</v>
      </c>
      <c r="G231" s="180" t="s">
        <v>585</v>
      </c>
      <c r="H231" s="181">
        <v>12.512000000000001</v>
      </c>
      <c r="I231" s="182"/>
      <c r="J231" s="183">
        <f>ROUND(I231*H231,2)</f>
        <v>0</v>
      </c>
      <c r="K231" s="179" t="s">
        <v>335</v>
      </c>
      <c r="L231" s="42"/>
      <c r="M231" s="184" t="s">
        <v>3</v>
      </c>
      <c r="N231" s="185" t="s">
        <v>40</v>
      </c>
      <c r="O231" s="75"/>
      <c r="P231" s="186">
        <f>O231*H231</f>
        <v>0</v>
      </c>
      <c r="Q231" s="186">
        <v>0</v>
      </c>
      <c r="R231" s="186">
        <f>Q231*H231</f>
        <v>0</v>
      </c>
      <c r="S231" s="186">
        <v>0</v>
      </c>
      <c r="T231" s="187">
        <f>S231*H231</f>
        <v>0</v>
      </c>
      <c r="U231" s="41"/>
      <c r="V231" s="41"/>
      <c r="W231" s="41"/>
      <c r="X231" s="41"/>
      <c r="Y231" s="41"/>
      <c r="Z231" s="41"/>
      <c r="AA231" s="41"/>
      <c r="AB231" s="41"/>
      <c r="AC231" s="41"/>
      <c r="AD231" s="41"/>
      <c r="AE231" s="41"/>
      <c r="AR231" s="188" t="s">
        <v>113</v>
      </c>
      <c r="AT231" s="188" t="s">
        <v>331</v>
      </c>
      <c r="AU231" s="188" t="s">
        <v>79</v>
      </c>
      <c r="AY231" s="22" t="s">
        <v>328</v>
      </c>
      <c r="BE231" s="189">
        <f>IF(N231="základní",J231,0)</f>
        <v>0</v>
      </c>
      <c r="BF231" s="189">
        <f>IF(N231="snížená",J231,0)</f>
        <v>0</v>
      </c>
      <c r="BG231" s="189">
        <f>IF(N231="zákl. přenesená",J231,0)</f>
        <v>0</v>
      </c>
      <c r="BH231" s="189">
        <f>IF(N231="sníž. přenesená",J231,0)</f>
        <v>0</v>
      </c>
      <c r="BI231" s="189">
        <f>IF(N231="nulová",J231,0)</f>
        <v>0</v>
      </c>
      <c r="BJ231" s="22" t="s">
        <v>76</v>
      </c>
      <c r="BK231" s="189">
        <f>ROUND(I231*H231,2)</f>
        <v>0</v>
      </c>
      <c r="BL231" s="22" t="s">
        <v>113</v>
      </c>
      <c r="BM231" s="188" t="s">
        <v>9856</v>
      </c>
    </row>
    <row r="232" s="2" customFormat="1">
      <c r="A232" s="41"/>
      <c r="B232" s="42"/>
      <c r="C232" s="41"/>
      <c r="D232" s="190" t="s">
        <v>338</v>
      </c>
      <c r="E232" s="41"/>
      <c r="F232" s="191" t="s">
        <v>8836</v>
      </c>
      <c r="G232" s="41"/>
      <c r="H232" s="41"/>
      <c r="I232" s="192"/>
      <c r="J232" s="41"/>
      <c r="K232" s="41"/>
      <c r="L232" s="42"/>
      <c r="M232" s="193"/>
      <c r="N232" s="194"/>
      <c r="O232" s="75"/>
      <c r="P232" s="75"/>
      <c r="Q232" s="75"/>
      <c r="R232" s="75"/>
      <c r="S232" s="75"/>
      <c r="T232" s="76"/>
      <c r="U232" s="41"/>
      <c r="V232" s="41"/>
      <c r="W232" s="41"/>
      <c r="X232" s="41"/>
      <c r="Y232" s="41"/>
      <c r="Z232" s="41"/>
      <c r="AA232" s="41"/>
      <c r="AB232" s="41"/>
      <c r="AC232" s="41"/>
      <c r="AD232" s="41"/>
      <c r="AE232" s="41"/>
      <c r="AT232" s="22" t="s">
        <v>338</v>
      </c>
      <c r="AU232" s="22" t="s">
        <v>79</v>
      </c>
    </row>
    <row r="233" s="13" customFormat="1">
      <c r="A233" s="13"/>
      <c r="B233" s="201"/>
      <c r="C233" s="13"/>
      <c r="D233" s="195" t="s">
        <v>442</v>
      </c>
      <c r="E233" s="202" t="s">
        <v>3</v>
      </c>
      <c r="F233" s="203" t="s">
        <v>9857</v>
      </c>
      <c r="G233" s="13"/>
      <c r="H233" s="204">
        <v>12.512000000000001</v>
      </c>
      <c r="I233" s="205"/>
      <c r="J233" s="13"/>
      <c r="K233" s="13"/>
      <c r="L233" s="201"/>
      <c r="M233" s="206"/>
      <c r="N233" s="207"/>
      <c r="O233" s="207"/>
      <c r="P233" s="207"/>
      <c r="Q233" s="207"/>
      <c r="R233" s="207"/>
      <c r="S233" s="207"/>
      <c r="T233" s="208"/>
      <c r="U233" s="13"/>
      <c r="V233" s="13"/>
      <c r="W233" s="13"/>
      <c r="X233" s="13"/>
      <c r="Y233" s="13"/>
      <c r="Z233" s="13"/>
      <c r="AA233" s="13"/>
      <c r="AB233" s="13"/>
      <c r="AC233" s="13"/>
      <c r="AD233" s="13"/>
      <c r="AE233" s="13"/>
      <c r="AT233" s="202" t="s">
        <v>442</v>
      </c>
      <c r="AU233" s="202" t="s">
        <v>79</v>
      </c>
      <c r="AV233" s="13" t="s">
        <v>79</v>
      </c>
      <c r="AW233" s="13" t="s">
        <v>31</v>
      </c>
      <c r="AX233" s="13" t="s">
        <v>76</v>
      </c>
      <c r="AY233" s="202" t="s">
        <v>328</v>
      </c>
    </row>
    <row r="234" s="2" customFormat="1" ht="44.25" customHeight="1">
      <c r="A234" s="41"/>
      <c r="B234" s="176"/>
      <c r="C234" s="177" t="s">
        <v>671</v>
      </c>
      <c r="D234" s="177" t="s">
        <v>331</v>
      </c>
      <c r="E234" s="178" t="s">
        <v>923</v>
      </c>
      <c r="F234" s="179" t="s">
        <v>924</v>
      </c>
      <c r="G234" s="180" t="s">
        <v>585</v>
      </c>
      <c r="H234" s="181">
        <v>34.302</v>
      </c>
      <c r="I234" s="182"/>
      <c r="J234" s="183">
        <f>ROUND(I234*H234,2)</f>
        <v>0</v>
      </c>
      <c r="K234" s="179" t="s">
        <v>335</v>
      </c>
      <c r="L234" s="42"/>
      <c r="M234" s="184" t="s">
        <v>3</v>
      </c>
      <c r="N234" s="185" t="s">
        <v>40</v>
      </c>
      <c r="O234" s="75"/>
      <c r="P234" s="186">
        <f>O234*H234</f>
        <v>0</v>
      </c>
      <c r="Q234" s="186">
        <v>0</v>
      </c>
      <c r="R234" s="186">
        <f>Q234*H234</f>
        <v>0</v>
      </c>
      <c r="S234" s="186">
        <v>0</v>
      </c>
      <c r="T234" s="187">
        <f>S234*H234</f>
        <v>0</v>
      </c>
      <c r="U234" s="41"/>
      <c r="V234" s="41"/>
      <c r="W234" s="41"/>
      <c r="X234" s="41"/>
      <c r="Y234" s="41"/>
      <c r="Z234" s="41"/>
      <c r="AA234" s="41"/>
      <c r="AB234" s="41"/>
      <c r="AC234" s="41"/>
      <c r="AD234" s="41"/>
      <c r="AE234" s="41"/>
      <c r="AR234" s="188" t="s">
        <v>113</v>
      </c>
      <c r="AT234" s="188" t="s">
        <v>331</v>
      </c>
      <c r="AU234" s="188" t="s">
        <v>79</v>
      </c>
      <c r="AY234" s="22" t="s">
        <v>328</v>
      </c>
      <c r="BE234" s="189">
        <f>IF(N234="základní",J234,0)</f>
        <v>0</v>
      </c>
      <c r="BF234" s="189">
        <f>IF(N234="snížená",J234,0)</f>
        <v>0</v>
      </c>
      <c r="BG234" s="189">
        <f>IF(N234="zákl. přenesená",J234,0)</f>
        <v>0</v>
      </c>
      <c r="BH234" s="189">
        <f>IF(N234="sníž. přenesená",J234,0)</f>
        <v>0</v>
      </c>
      <c r="BI234" s="189">
        <f>IF(N234="nulová",J234,0)</f>
        <v>0</v>
      </c>
      <c r="BJ234" s="22" t="s">
        <v>76</v>
      </c>
      <c r="BK234" s="189">
        <f>ROUND(I234*H234,2)</f>
        <v>0</v>
      </c>
      <c r="BL234" s="22" t="s">
        <v>113</v>
      </c>
      <c r="BM234" s="188" t="s">
        <v>9858</v>
      </c>
    </row>
    <row r="235" s="2" customFormat="1">
      <c r="A235" s="41"/>
      <c r="B235" s="42"/>
      <c r="C235" s="41"/>
      <c r="D235" s="190" t="s">
        <v>338</v>
      </c>
      <c r="E235" s="41"/>
      <c r="F235" s="191" t="s">
        <v>8839</v>
      </c>
      <c r="G235" s="41"/>
      <c r="H235" s="41"/>
      <c r="I235" s="192"/>
      <c r="J235" s="41"/>
      <c r="K235" s="41"/>
      <c r="L235" s="42"/>
      <c r="M235" s="193"/>
      <c r="N235" s="194"/>
      <c r="O235" s="75"/>
      <c r="P235" s="75"/>
      <c r="Q235" s="75"/>
      <c r="R235" s="75"/>
      <c r="S235" s="75"/>
      <c r="T235" s="76"/>
      <c r="U235" s="41"/>
      <c r="V235" s="41"/>
      <c r="W235" s="41"/>
      <c r="X235" s="41"/>
      <c r="Y235" s="41"/>
      <c r="Z235" s="41"/>
      <c r="AA235" s="41"/>
      <c r="AB235" s="41"/>
      <c r="AC235" s="41"/>
      <c r="AD235" s="41"/>
      <c r="AE235" s="41"/>
      <c r="AT235" s="22" t="s">
        <v>338</v>
      </c>
      <c r="AU235" s="22" t="s">
        <v>79</v>
      </c>
    </row>
    <row r="236" s="13" customFormat="1">
      <c r="A236" s="13"/>
      <c r="B236" s="201"/>
      <c r="C236" s="13"/>
      <c r="D236" s="195" t="s">
        <v>442</v>
      </c>
      <c r="E236" s="202" t="s">
        <v>3</v>
      </c>
      <c r="F236" s="203" t="s">
        <v>9859</v>
      </c>
      <c r="G236" s="13"/>
      <c r="H236" s="204">
        <v>34.302</v>
      </c>
      <c r="I236" s="205"/>
      <c r="J236" s="13"/>
      <c r="K236" s="13"/>
      <c r="L236" s="201"/>
      <c r="M236" s="206"/>
      <c r="N236" s="207"/>
      <c r="O236" s="207"/>
      <c r="P236" s="207"/>
      <c r="Q236" s="207"/>
      <c r="R236" s="207"/>
      <c r="S236" s="207"/>
      <c r="T236" s="208"/>
      <c r="U236" s="13"/>
      <c r="V236" s="13"/>
      <c r="W236" s="13"/>
      <c r="X236" s="13"/>
      <c r="Y236" s="13"/>
      <c r="Z236" s="13"/>
      <c r="AA236" s="13"/>
      <c r="AB236" s="13"/>
      <c r="AC236" s="13"/>
      <c r="AD236" s="13"/>
      <c r="AE236" s="13"/>
      <c r="AT236" s="202" t="s">
        <v>442</v>
      </c>
      <c r="AU236" s="202" t="s">
        <v>79</v>
      </c>
      <c r="AV236" s="13" t="s">
        <v>79</v>
      </c>
      <c r="AW236" s="13" t="s">
        <v>31</v>
      </c>
      <c r="AX236" s="13" t="s">
        <v>76</v>
      </c>
      <c r="AY236" s="202" t="s">
        <v>328</v>
      </c>
    </row>
    <row r="237" s="12" customFormat="1" ht="25.92" customHeight="1">
      <c r="A237" s="12"/>
      <c r="B237" s="163"/>
      <c r="C237" s="12"/>
      <c r="D237" s="164" t="s">
        <v>68</v>
      </c>
      <c r="E237" s="165" t="s">
        <v>120</v>
      </c>
      <c r="F237" s="165" t="s">
        <v>327</v>
      </c>
      <c r="G237" s="12"/>
      <c r="H237" s="12"/>
      <c r="I237" s="166"/>
      <c r="J237" s="167">
        <f>BK237</f>
        <v>0</v>
      </c>
      <c r="K237" s="12"/>
      <c r="L237" s="163"/>
      <c r="M237" s="168"/>
      <c r="N237" s="169"/>
      <c r="O237" s="169"/>
      <c r="P237" s="170">
        <f>P238</f>
        <v>0</v>
      </c>
      <c r="Q237" s="169"/>
      <c r="R237" s="170">
        <f>R238</f>
        <v>0</v>
      </c>
      <c r="S237" s="169"/>
      <c r="T237" s="171">
        <f>T238</f>
        <v>0</v>
      </c>
      <c r="U237" s="12"/>
      <c r="V237" s="12"/>
      <c r="W237" s="12"/>
      <c r="X237" s="12"/>
      <c r="Y237" s="12"/>
      <c r="Z237" s="12"/>
      <c r="AA237" s="12"/>
      <c r="AB237" s="12"/>
      <c r="AC237" s="12"/>
      <c r="AD237" s="12"/>
      <c r="AE237" s="12"/>
      <c r="AR237" s="164" t="s">
        <v>138</v>
      </c>
      <c r="AT237" s="172" t="s">
        <v>68</v>
      </c>
      <c r="AU237" s="172" t="s">
        <v>69</v>
      </c>
      <c r="AY237" s="164" t="s">
        <v>328</v>
      </c>
      <c r="BK237" s="173">
        <f>BK238</f>
        <v>0</v>
      </c>
    </row>
    <row r="238" s="12" customFormat="1" ht="22.8" customHeight="1">
      <c r="A238" s="12"/>
      <c r="B238" s="163"/>
      <c r="C238" s="12"/>
      <c r="D238" s="164" t="s">
        <v>68</v>
      </c>
      <c r="E238" s="174" t="s">
        <v>363</v>
      </c>
      <c r="F238" s="174" t="s">
        <v>364</v>
      </c>
      <c r="G238" s="12"/>
      <c r="H238" s="12"/>
      <c r="I238" s="166"/>
      <c r="J238" s="175">
        <f>BK238</f>
        <v>0</v>
      </c>
      <c r="K238" s="12"/>
      <c r="L238" s="163"/>
      <c r="M238" s="168"/>
      <c r="N238" s="169"/>
      <c r="O238" s="169"/>
      <c r="P238" s="170">
        <f>SUM(P239:P240)</f>
        <v>0</v>
      </c>
      <c r="Q238" s="169"/>
      <c r="R238" s="170">
        <f>SUM(R239:R240)</f>
        <v>0</v>
      </c>
      <c r="S238" s="169"/>
      <c r="T238" s="171">
        <f>SUM(T239:T240)</f>
        <v>0</v>
      </c>
      <c r="U238" s="12"/>
      <c r="V238" s="12"/>
      <c r="W238" s="12"/>
      <c r="X238" s="12"/>
      <c r="Y238" s="12"/>
      <c r="Z238" s="12"/>
      <c r="AA238" s="12"/>
      <c r="AB238" s="12"/>
      <c r="AC238" s="12"/>
      <c r="AD238" s="12"/>
      <c r="AE238" s="12"/>
      <c r="AR238" s="164" t="s">
        <v>138</v>
      </c>
      <c r="AT238" s="172" t="s">
        <v>68</v>
      </c>
      <c r="AU238" s="172" t="s">
        <v>76</v>
      </c>
      <c r="AY238" s="164" t="s">
        <v>328</v>
      </c>
      <c r="BK238" s="173">
        <f>SUM(BK239:BK240)</f>
        <v>0</v>
      </c>
    </row>
    <row r="239" s="2" customFormat="1" ht="16.5" customHeight="1">
      <c r="A239" s="41"/>
      <c r="B239" s="176"/>
      <c r="C239" s="177" t="s">
        <v>676</v>
      </c>
      <c r="D239" s="177" t="s">
        <v>331</v>
      </c>
      <c r="E239" s="178" t="s">
        <v>8843</v>
      </c>
      <c r="F239" s="179" t="s">
        <v>8844</v>
      </c>
      <c r="G239" s="180" t="s">
        <v>8845</v>
      </c>
      <c r="H239" s="181">
        <v>3</v>
      </c>
      <c r="I239" s="182"/>
      <c r="J239" s="183">
        <f>ROUND(I239*H239,2)</f>
        <v>0</v>
      </c>
      <c r="K239" s="179" t="s">
        <v>335</v>
      </c>
      <c r="L239" s="42"/>
      <c r="M239" s="184" t="s">
        <v>3</v>
      </c>
      <c r="N239" s="185" t="s">
        <v>40</v>
      </c>
      <c r="O239" s="75"/>
      <c r="P239" s="186">
        <f>O239*H239</f>
        <v>0</v>
      </c>
      <c r="Q239" s="186">
        <v>0</v>
      </c>
      <c r="R239" s="186">
        <f>Q239*H239</f>
        <v>0</v>
      </c>
      <c r="S239" s="186">
        <v>0</v>
      </c>
      <c r="T239" s="187">
        <f>S239*H239</f>
        <v>0</v>
      </c>
      <c r="U239" s="41"/>
      <c r="V239" s="41"/>
      <c r="W239" s="41"/>
      <c r="X239" s="41"/>
      <c r="Y239" s="41"/>
      <c r="Z239" s="41"/>
      <c r="AA239" s="41"/>
      <c r="AB239" s="41"/>
      <c r="AC239" s="41"/>
      <c r="AD239" s="41"/>
      <c r="AE239" s="41"/>
      <c r="AR239" s="188" t="s">
        <v>336</v>
      </c>
      <c r="AT239" s="188" t="s">
        <v>331</v>
      </c>
      <c r="AU239" s="188" t="s">
        <v>79</v>
      </c>
      <c r="AY239" s="22" t="s">
        <v>328</v>
      </c>
      <c r="BE239" s="189">
        <f>IF(N239="základní",J239,0)</f>
        <v>0</v>
      </c>
      <c r="BF239" s="189">
        <f>IF(N239="snížená",J239,0)</f>
        <v>0</v>
      </c>
      <c r="BG239" s="189">
        <f>IF(N239="zákl. přenesená",J239,0)</f>
        <v>0</v>
      </c>
      <c r="BH239" s="189">
        <f>IF(N239="sníž. přenesená",J239,0)</f>
        <v>0</v>
      </c>
      <c r="BI239" s="189">
        <f>IF(N239="nulová",J239,0)</f>
        <v>0</v>
      </c>
      <c r="BJ239" s="22" t="s">
        <v>76</v>
      </c>
      <c r="BK239" s="189">
        <f>ROUND(I239*H239,2)</f>
        <v>0</v>
      </c>
      <c r="BL239" s="22" t="s">
        <v>336</v>
      </c>
      <c r="BM239" s="188" t="s">
        <v>9860</v>
      </c>
    </row>
    <row r="240" s="2" customFormat="1">
      <c r="A240" s="41"/>
      <c r="B240" s="42"/>
      <c r="C240" s="41"/>
      <c r="D240" s="190" t="s">
        <v>338</v>
      </c>
      <c r="E240" s="41"/>
      <c r="F240" s="191" t="s">
        <v>8847</v>
      </c>
      <c r="G240" s="41"/>
      <c r="H240" s="41"/>
      <c r="I240" s="192"/>
      <c r="J240" s="41"/>
      <c r="K240" s="41"/>
      <c r="L240" s="42"/>
      <c r="M240" s="197"/>
      <c r="N240" s="198"/>
      <c r="O240" s="199"/>
      <c r="P240" s="199"/>
      <c r="Q240" s="199"/>
      <c r="R240" s="199"/>
      <c r="S240" s="199"/>
      <c r="T240" s="200"/>
      <c r="U240" s="41"/>
      <c r="V240" s="41"/>
      <c r="W240" s="41"/>
      <c r="X240" s="41"/>
      <c r="Y240" s="41"/>
      <c r="Z240" s="41"/>
      <c r="AA240" s="41"/>
      <c r="AB240" s="41"/>
      <c r="AC240" s="41"/>
      <c r="AD240" s="41"/>
      <c r="AE240" s="41"/>
      <c r="AT240" s="22" t="s">
        <v>338</v>
      </c>
      <c r="AU240" s="22" t="s">
        <v>79</v>
      </c>
    </row>
    <row r="241" s="2" customFormat="1" ht="6.96" customHeight="1">
      <c r="A241" s="41"/>
      <c r="B241" s="58"/>
      <c r="C241" s="59"/>
      <c r="D241" s="59"/>
      <c r="E241" s="59"/>
      <c r="F241" s="59"/>
      <c r="G241" s="59"/>
      <c r="H241" s="59"/>
      <c r="I241" s="59"/>
      <c r="J241" s="59"/>
      <c r="K241" s="59"/>
      <c r="L241" s="42"/>
      <c r="M241" s="41"/>
      <c r="O241" s="41"/>
      <c r="P241" s="41"/>
      <c r="Q241" s="41"/>
      <c r="R241" s="41"/>
      <c r="S241" s="41"/>
      <c r="T241" s="41"/>
      <c r="U241" s="41"/>
      <c r="V241" s="41"/>
      <c r="W241" s="41"/>
      <c r="X241" s="41"/>
      <c r="Y241" s="41"/>
      <c r="Z241" s="41"/>
      <c r="AA241" s="41"/>
      <c r="AB241" s="41"/>
      <c r="AC241" s="41"/>
      <c r="AD241" s="41"/>
      <c r="AE241" s="41"/>
    </row>
  </sheetData>
  <autoFilter ref="C98:K240"/>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5_01/113106134"/>
    <hyperlink ref="F108" r:id="rId2" display="https://podminky.urs.cz/item/CS_URS_2025_01/113107163"/>
    <hyperlink ref="F115" r:id="rId3" display="https://podminky.urs.cz/item/CS_URS_2023_01/113154124"/>
    <hyperlink ref="F120" r:id="rId4" display="https://podminky.urs.cz/item/CS_URS_2025_01/113202111"/>
    <hyperlink ref="F123" r:id="rId5" display="https://podminky.urs.cz/item/CS_URS_2025_01/113204111"/>
    <hyperlink ref="F126" r:id="rId6" display="https://podminky.urs.cz/item/CS_URS_2025_01/121151103"/>
    <hyperlink ref="F129" r:id="rId7" display="https://podminky.urs.cz/item/CS_URS_2025_01/122251104"/>
    <hyperlink ref="F132" r:id="rId8" display="https://podminky.urs.cz/item/CS_URS_2025_01/171251101"/>
    <hyperlink ref="F137" r:id="rId9" display="https://podminky.urs.cz/item/CS_URS_2025_01/181951112"/>
    <hyperlink ref="F144" r:id="rId10" display="https://podminky.urs.cz/item/CS_URS_2025_01/211561111"/>
    <hyperlink ref="F147" r:id="rId11" display="https://podminky.urs.cz/item/CS_URS_2025_01/211971121"/>
    <hyperlink ref="F152" r:id="rId12" display="https://podminky.urs.cz/item/CS_URS_2025_01/212572111"/>
    <hyperlink ref="F155" r:id="rId13" display="https://podminky.urs.cz/item/CS_URS_2025_01/212752112"/>
    <hyperlink ref="F159" r:id="rId14" display="https://podminky.urs.cz/item/CS_URS_2025_01/561081111"/>
    <hyperlink ref="F163" r:id="rId15" display="https://podminky.urs.cz/item/CS_URS_2025_01/577134111"/>
    <hyperlink ref="F165" r:id="rId16" display="https://podminky.urs.cz/item/CS_URS_2025_01/577155112"/>
    <hyperlink ref="F167" r:id="rId17" display="https://podminky.urs.cz/item/CS_URS_2025_01/565135101"/>
    <hyperlink ref="F169" r:id="rId18" display="https://podminky.urs.cz/item/CS_URS_2025_01/573111112"/>
    <hyperlink ref="F173" r:id="rId19" display="https://podminky.urs.cz/item/CS_URS_2025_01/573211109"/>
    <hyperlink ref="F177" r:id="rId20" display="https://podminky.urs.cz/item/CS_URS_2025_01/564851011"/>
    <hyperlink ref="F180" r:id="rId21" display="https://podminky.urs.cz/item/CS_URS_2025_01/596211112"/>
    <hyperlink ref="F190" r:id="rId22" display="https://podminky.urs.cz/item/CS_URS_2025_01/564861111"/>
    <hyperlink ref="F194" r:id="rId23" display="https://podminky.urs.cz/item/CS_URS_2025_01/916131213"/>
    <hyperlink ref="F204" r:id="rId24" display="https://podminky.urs.cz/item/CS_URS_2025_01/916231213"/>
    <hyperlink ref="F210" r:id="rId25" display="https://podminky.urs.cz/item/CS_URS_2025_01/919112212"/>
    <hyperlink ref="F212" r:id="rId26" display="https://podminky.urs.cz/item/CS_URS_2025_01/919122111"/>
    <hyperlink ref="F214" r:id="rId27" display="https://podminky.urs.cz/item/CS_URS_2025_01/919735114"/>
    <hyperlink ref="F218" r:id="rId28" display="https://podminky.urs.cz/item/CS_URS_2023_01/997221551"/>
    <hyperlink ref="F221" r:id="rId29" display="https://podminky.urs.cz/item/CS_URS_2023_01/997221559"/>
    <hyperlink ref="F225" r:id="rId30" display="https://podminky.urs.cz/item/CS_URS_2025_01/997221611"/>
    <hyperlink ref="F227" r:id="rId31" display="https://podminky.urs.cz/item/CS_URS_2025_01/997221615"/>
    <hyperlink ref="F232" r:id="rId32" display="https://podminky.urs.cz/item/CS_URS_2025_01/997221645"/>
    <hyperlink ref="F235" r:id="rId33" display="https://podminky.urs.cz/item/CS_URS_2025_01/997221873"/>
    <hyperlink ref="F240" r:id="rId34" display="https://podminky.urs.cz/item/CS_URS_2025_01/043002000"/>
  </hyperlinks>
  <pageMargins left="0.39375" right="0.39375" top="0.39375" bottom="0.39375" header="0" footer="0"/>
  <pageSetup paperSize="9" orientation="portrait" blackAndWhite="1" fitToHeight="100"/>
  <headerFooter>
    <oddFooter>&amp;CStrana &amp;P z &amp;N</oddFooter>
  </headerFooter>
  <drawing r:id="rId35"/>
</worksheet>
</file>

<file path=xl/worksheets/sheet5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23"/>
      <c r="C3" s="24"/>
      <c r="D3" s="24"/>
      <c r="E3" s="24"/>
      <c r="F3" s="24"/>
      <c r="G3" s="24"/>
      <c r="H3" s="25"/>
    </row>
    <row r="4" s="1" customFormat="1" ht="24.96" customHeight="1">
      <c r="B4" s="25"/>
      <c r="C4" s="26" t="s">
        <v>9861</v>
      </c>
      <c r="H4" s="25"/>
    </row>
    <row r="5" s="1" customFormat="1" ht="12" customHeight="1">
      <c r="B5" s="25"/>
      <c r="C5" s="29" t="s">
        <v>14</v>
      </c>
      <c r="D5" s="39" t="s">
        <v>15</v>
      </c>
      <c r="E5" s="1"/>
      <c r="F5" s="1"/>
      <c r="H5" s="25"/>
    </row>
    <row r="6" s="1" customFormat="1" ht="36.96" customHeight="1">
      <c r="B6" s="25"/>
      <c r="C6" s="32" t="s">
        <v>17</v>
      </c>
      <c r="D6" s="33" t="s">
        <v>18</v>
      </c>
      <c r="E6" s="1"/>
      <c r="F6" s="1"/>
      <c r="H6" s="25"/>
    </row>
    <row r="7" s="1" customFormat="1" ht="16.5" customHeight="1">
      <c r="B7" s="25"/>
      <c r="C7" s="35" t="s">
        <v>23</v>
      </c>
      <c r="D7" s="67" t="str">
        <f>'Rekapitulace stavby'!AN8</f>
        <v>26. 8. 2025</v>
      </c>
      <c r="H7" s="25"/>
    </row>
    <row r="8" s="2" customFormat="1" ht="10.8" customHeight="1">
      <c r="A8" s="41"/>
      <c r="B8" s="42"/>
      <c r="C8" s="41"/>
      <c r="D8" s="41"/>
      <c r="E8" s="41"/>
      <c r="F8" s="41"/>
      <c r="G8" s="41"/>
      <c r="H8" s="42"/>
    </row>
    <row r="9" s="11" customFormat="1" ht="29.28" customHeight="1">
      <c r="A9" s="153"/>
      <c r="B9" s="154"/>
      <c r="C9" s="155" t="s">
        <v>50</v>
      </c>
      <c r="D9" s="156" t="s">
        <v>51</v>
      </c>
      <c r="E9" s="156" t="s">
        <v>316</v>
      </c>
      <c r="F9" s="157" t="s">
        <v>9862</v>
      </c>
      <c r="G9" s="153"/>
      <c r="H9" s="154"/>
    </row>
    <row r="10" s="2" customFormat="1" ht="26.4" customHeight="1">
      <c r="A10" s="41"/>
      <c r="B10" s="42"/>
      <c r="C10" s="267" t="s">
        <v>9863</v>
      </c>
      <c r="D10" s="267" t="s">
        <v>137</v>
      </c>
      <c r="E10" s="41"/>
      <c r="F10" s="41"/>
      <c r="G10" s="41"/>
      <c r="H10" s="42"/>
    </row>
    <row r="11" s="2" customFormat="1" ht="16.8" customHeight="1">
      <c r="A11" s="41"/>
      <c r="B11" s="42"/>
      <c r="C11" s="268" t="s">
        <v>1816</v>
      </c>
      <c r="D11" s="269" t="s">
        <v>1817</v>
      </c>
      <c r="E11" s="270" t="s">
        <v>439</v>
      </c>
      <c r="F11" s="271">
        <v>124.52</v>
      </c>
      <c r="G11" s="41"/>
      <c r="H11" s="42"/>
    </row>
    <row r="12" s="2" customFormat="1">
      <c r="A12" s="41"/>
      <c r="B12" s="42"/>
      <c r="C12" s="272" t="s">
        <v>3</v>
      </c>
      <c r="D12" s="272" t="s">
        <v>9864</v>
      </c>
      <c r="E12" s="22" t="s">
        <v>3</v>
      </c>
      <c r="F12" s="273">
        <v>124.52</v>
      </c>
      <c r="G12" s="41"/>
      <c r="H12" s="42"/>
    </row>
    <row r="13" s="2" customFormat="1" ht="16.8" customHeight="1">
      <c r="A13" s="41"/>
      <c r="B13" s="42"/>
      <c r="C13" s="274" t="s">
        <v>9865</v>
      </c>
      <c r="D13" s="41"/>
      <c r="E13" s="41"/>
      <c r="F13" s="41"/>
      <c r="G13" s="41"/>
      <c r="H13" s="42"/>
    </row>
    <row r="14" s="2" customFormat="1">
      <c r="A14" s="41"/>
      <c r="B14" s="42"/>
      <c r="C14" s="272" t="s">
        <v>1986</v>
      </c>
      <c r="D14" s="272" t="s">
        <v>9866</v>
      </c>
      <c r="E14" s="22" t="s">
        <v>439</v>
      </c>
      <c r="F14" s="273">
        <v>124.52</v>
      </c>
      <c r="G14" s="41"/>
      <c r="H14" s="42"/>
    </row>
    <row r="15" s="2" customFormat="1" ht="16.8" customHeight="1">
      <c r="A15" s="41"/>
      <c r="B15" s="42"/>
      <c r="C15" s="272" t="s">
        <v>1944</v>
      </c>
      <c r="D15" s="272" t="s">
        <v>9867</v>
      </c>
      <c r="E15" s="22" t="s">
        <v>439</v>
      </c>
      <c r="F15" s="273">
        <v>332.70999999999998</v>
      </c>
      <c r="G15" s="41"/>
      <c r="H15" s="42"/>
    </row>
    <row r="16" s="2" customFormat="1">
      <c r="A16" s="41"/>
      <c r="B16" s="42"/>
      <c r="C16" s="272" t="s">
        <v>1955</v>
      </c>
      <c r="D16" s="272" t="s">
        <v>9868</v>
      </c>
      <c r="E16" s="22" t="s">
        <v>491</v>
      </c>
      <c r="F16" s="273">
        <v>12.452</v>
      </c>
      <c r="G16" s="41"/>
      <c r="H16" s="42"/>
    </row>
    <row r="17" s="2" customFormat="1" ht="16.8" customHeight="1">
      <c r="A17" s="41"/>
      <c r="B17" s="42"/>
      <c r="C17" s="272" t="s">
        <v>1966</v>
      </c>
      <c r="D17" s="272" t="s">
        <v>9869</v>
      </c>
      <c r="E17" s="22" t="s">
        <v>439</v>
      </c>
      <c r="F17" s="273">
        <v>124.52</v>
      </c>
      <c r="G17" s="41"/>
      <c r="H17" s="42"/>
    </row>
    <row r="18" s="2" customFormat="1" ht="16.8" customHeight="1">
      <c r="A18" s="41"/>
      <c r="B18" s="42"/>
      <c r="C18" s="272" t="s">
        <v>1970</v>
      </c>
      <c r="D18" s="272" t="s">
        <v>9870</v>
      </c>
      <c r="E18" s="22" t="s">
        <v>439</v>
      </c>
      <c r="F18" s="273">
        <v>124.52</v>
      </c>
      <c r="G18" s="41"/>
      <c r="H18" s="42"/>
    </row>
    <row r="19" s="2" customFormat="1" ht="16.8" customHeight="1">
      <c r="A19" s="41"/>
      <c r="B19" s="42"/>
      <c r="C19" s="272" t="s">
        <v>1960</v>
      </c>
      <c r="D19" s="272" t="s">
        <v>9871</v>
      </c>
      <c r="E19" s="22" t="s">
        <v>491</v>
      </c>
      <c r="F19" s="273">
        <v>19.282</v>
      </c>
      <c r="G19" s="41"/>
      <c r="H19" s="42"/>
    </row>
    <row r="20" s="2" customFormat="1" ht="16.8" customHeight="1">
      <c r="A20" s="41"/>
      <c r="B20" s="42"/>
      <c r="C20" s="272" t="s">
        <v>1974</v>
      </c>
      <c r="D20" s="272" t="s">
        <v>9872</v>
      </c>
      <c r="E20" s="22" t="s">
        <v>491</v>
      </c>
      <c r="F20" s="273">
        <v>19.282</v>
      </c>
      <c r="G20" s="41"/>
      <c r="H20" s="42"/>
    </row>
    <row r="21" s="2" customFormat="1">
      <c r="A21" s="41"/>
      <c r="B21" s="42"/>
      <c r="C21" s="272" t="s">
        <v>2048</v>
      </c>
      <c r="D21" s="272" t="s">
        <v>9873</v>
      </c>
      <c r="E21" s="22" t="s">
        <v>439</v>
      </c>
      <c r="F21" s="273">
        <v>149.42400000000001</v>
      </c>
      <c r="G21" s="41"/>
      <c r="H21" s="42"/>
    </row>
    <row r="22" s="2" customFormat="1" ht="16.8" customHeight="1">
      <c r="A22" s="41"/>
      <c r="B22" s="42"/>
      <c r="C22" s="272" t="s">
        <v>2054</v>
      </c>
      <c r="D22" s="272" t="s">
        <v>9874</v>
      </c>
      <c r="E22" s="22" t="s">
        <v>439</v>
      </c>
      <c r="F22" s="273">
        <v>149.42400000000001</v>
      </c>
      <c r="G22" s="41"/>
      <c r="H22" s="42"/>
    </row>
    <row r="23" s="2" customFormat="1" ht="16.8" customHeight="1">
      <c r="A23" s="41"/>
      <c r="B23" s="42"/>
      <c r="C23" s="268" t="s">
        <v>1819</v>
      </c>
      <c r="D23" s="269" t="s">
        <v>1820</v>
      </c>
      <c r="E23" s="270" t="s">
        <v>439</v>
      </c>
      <c r="F23" s="271">
        <v>126</v>
      </c>
      <c r="G23" s="41"/>
      <c r="H23" s="42"/>
    </row>
    <row r="24" s="2" customFormat="1" ht="16.8" customHeight="1">
      <c r="A24" s="41"/>
      <c r="B24" s="42"/>
      <c r="C24" s="272" t="s">
        <v>3</v>
      </c>
      <c r="D24" s="272" t="s">
        <v>9875</v>
      </c>
      <c r="E24" s="22" t="s">
        <v>3</v>
      </c>
      <c r="F24" s="273">
        <v>126</v>
      </c>
      <c r="G24" s="41"/>
      <c r="H24" s="42"/>
    </row>
    <row r="25" s="2" customFormat="1" ht="16.8" customHeight="1">
      <c r="A25" s="41"/>
      <c r="B25" s="42"/>
      <c r="C25" s="274" t="s">
        <v>9865</v>
      </c>
      <c r="D25" s="41"/>
      <c r="E25" s="41"/>
      <c r="F25" s="41"/>
      <c r="G25" s="41"/>
      <c r="H25" s="42"/>
    </row>
    <row r="26" s="2" customFormat="1">
      <c r="A26" s="41"/>
      <c r="B26" s="42"/>
      <c r="C26" s="272" t="s">
        <v>1982</v>
      </c>
      <c r="D26" s="272" t="s">
        <v>9876</v>
      </c>
      <c r="E26" s="22" t="s">
        <v>439</v>
      </c>
      <c r="F26" s="273">
        <v>126</v>
      </c>
      <c r="G26" s="41"/>
      <c r="H26" s="42"/>
    </row>
    <row r="27" s="2" customFormat="1" ht="16.8" customHeight="1">
      <c r="A27" s="41"/>
      <c r="B27" s="42"/>
      <c r="C27" s="272" t="s">
        <v>1978</v>
      </c>
      <c r="D27" s="272" t="s">
        <v>9877</v>
      </c>
      <c r="E27" s="22" t="s">
        <v>439</v>
      </c>
      <c r="F27" s="273">
        <v>126</v>
      </c>
      <c r="G27" s="41"/>
      <c r="H27" s="42"/>
    </row>
    <row r="28" s="2" customFormat="1" ht="16.8" customHeight="1">
      <c r="A28" s="41"/>
      <c r="B28" s="42"/>
      <c r="C28" s="272" t="s">
        <v>1944</v>
      </c>
      <c r="D28" s="272" t="s">
        <v>9867</v>
      </c>
      <c r="E28" s="22" t="s">
        <v>439</v>
      </c>
      <c r="F28" s="273">
        <v>332.70999999999998</v>
      </c>
      <c r="G28" s="41"/>
      <c r="H28" s="42"/>
    </row>
    <row r="29" s="2" customFormat="1" ht="16.8" customHeight="1">
      <c r="A29" s="41"/>
      <c r="B29" s="42"/>
      <c r="C29" s="272" t="s">
        <v>1974</v>
      </c>
      <c r="D29" s="272" t="s">
        <v>9872</v>
      </c>
      <c r="E29" s="22" t="s">
        <v>491</v>
      </c>
      <c r="F29" s="273">
        <v>19.282</v>
      </c>
      <c r="G29" s="41"/>
      <c r="H29" s="42"/>
    </row>
    <row r="30" s="2" customFormat="1" ht="16.8" customHeight="1">
      <c r="A30" s="41"/>
      <c r="B30" s="42"/>
      <c r="C30" s="268" t="s">
        <v>1821</v>
      </c>
      <c r="D30" s="269" t="s">
        <v>1822</v>
      </c>
      <c r="E30" s="270" t="s">
        <v>439</v>
      </c>
      <c r="F30" s="271">
        <v>103.55</v>
      </c>
      <c r="G30" s="41"/>
      <c r="H30" s="42"/>
    </row>
    <row r="31" s="2" customFormat="1" ht="16.8" customHeight="1">
      <c r="A31" s="41"/>
      <c r="B31" s="42"/>
      <c r="C31" s="272" t="s">
        <v>3</v>
      </c>
      <c r="D31" s="272" t="s">
        <v>9878</v>
      </c>
      <c r="E31" s="22" t="s">
        <v>3</v>
      </c>
      <c r="F31" s="273">
        <v>103.55</v>
      </c>
      <c r="G31" s="41"/>
      <c r="H31" s="42"/>
    </row>
    <row r="32" s="2" customFormat="1" ht="16.8" customHeight="1">
      <c r="A32" s="41"/>
      <c r="B32" s="42"/>
      <c r="C32" s="274" t="s">
        <v>9865</v>
      </c>
      <c r="D32" s="41"/>
      <c r="E32" s="41"/>
      <c r="F32" s="41"/>
      <c r="G32" s="41"/>
      <c r="H32" s="42"/>
    </row>
    <row r="33" s="2" customFormat="1">
      <c r="A33" s="41"/>
      <c r="B33" s="42"/>
      <c r="C33" s="272" t="s">
        <v>2044</v>
      </c>
      <c r="D33" s="272" t="s">
        <v>9879</v>
      </c>
      <c r="E33" s="22" t="s">
        <v>439</v>
      </c>
      <c r="F33" s="273">
        <v>126.411</v>
      </c>
      <c r="G33" s="41"/>
      <c r="H33" s="42"/>
    </row>
    <row r="34" s="2" customFormat="1" ht="16.8" customHeight="1">
      <c r="A34" s="41"/>
      <c r="B34" s="42"/>
      <c r="C34" s="272" t="s">
        <v>1950</v>
      </c>
      <c r="D34" s="272" t="s">
        <v>9880</v>
      </c>
      <c r="E34" s="22" t="s">
        <v>439</v>
      </c>
      <c r="F34" s="273">
        <v>207.09999999999999</v>
      </c>
      <c r="G34" s="41"/>
      <c r="H34" s="42"/>
    </row>
    <row r="35" s="2" customFormat="1" ht="16.8" customHeight="1">
      <c r="A35" s="41"/>
      <c r="B35" s="42"/>
      <c r="C35" s="272" t="s">
        <v>1899</v>
      </c>
      <c r="D35" s="272" t="s">
        <v>9881</v>
      </c>
      <c r="E35" s="22" t="s">
        <v>439</v>
      </c>
      <c r="F35" s="273">
        <v>231.184</v>
      </c>
      <c r="G35" s="41"/>
      <c r="H35" s="42"/>
    </row>
    <row r="36" s="2" customFormat="1" ht="16.8" customHeight="1">
      <c r="A36" s="41"/>
      <c r="B36" s="42"/>
      <c r="C36" s="272" t="s">
        <v>1944</v>
      </c>
      <c r="D36" s="272" t="s">
        <v>9867</v>
      </c>
      <c r="E36" s="22" t="s">
        <v>439</v>
      </c>
      <c r="F36" s="273">
        <v>332.70999999999998</v>
      </c>
      <c r="G36" s="41"/>
      <c r="H36" s="42"/>
    </row>
    <row r="37" s="2" customFormat="1" ht="16.8" customHeight="1">
      <c r="A37" s="41"/>
      <c r="B37" s="42"/>
      <c r="C37" s="272" t="s">
        <v>1960</v>
      </c>
      <c r="D37" s="272" t="s">
        <v>9871</v>
      </c>
      <c r="E37" s="22" t="s">
        <v>491</v>
      </c>
      <c r="F37" s="273">
        <v>19.282</v>
      </c>
      <c r="G37" s="41"/>
      <c r="H37" s="42"/>
    </row>
    <row r="38" s="2" customFormat="1">
      <c r="A38" s="41"/>
      <c r="B38" s="42"/>
      <c r="C38" s="272" t="s">
        <v>2040</v>
      </c>
      <c r="D38" s="272" t="s">
        <v>9882</v>
      </c>
      <c r="E38" s="22" t="s">
        <v>439</v>
      </c>
      <c r="F38" s="273">
        <v>248.779</v>
      </c>
      <c r="G38" s="41"/>
      <c r="H38" s="42"/>
    </row>
    <row r="39" s="2" customFormat="1" ht="16.8" customHeight="1">
      <c r="A39" s="41"/>
      <c r="B39" s="42"/>
      <c r="C39" s="268" t="s">
        <v>9883</v>
      </c>
      <c r="D39" s="269" t="s">
        <v>9884</v>
      </c>
      <c r="E39" s="270" t="s">
        <v>439</v>
      </c>
      <c r="F39" s="271">
        <v>0</v>
      </c>
      <c r="G39" s="41"/>
      <c r="H39" s="42"/>
    </row>
    <row r="40" s="2" customFormat="1" ht="16.8" customHeight="1">
      <c r="A40" s="41"/>
      <c r="B40" s="42"/>
      <c r="C40" s="272" t="s">
        <v>3</v>
      </c>
      <c r="D40" s="272" t="s">
        <v>69</v>
      </c>
      <c r="E40" s="22" t="s">
        <v>3</v>
      </c>
      <c r="F40" s="273">
        <v>0</v>
      </c>
      <c r="G40" s="41"/>
      <c r="H40" s="42"/>
    </row>
    <row r="41" s="2" customFormat="1" ht="16.8" customHeight="1">
      <c r="A41" s="41"/>
      <c r="B41" s="42"/>
      <c r="C41" s="268" t="s">
        <v>1824</v>
      </c>
      <c r="D41" s="269" t="s">
        <v>1825</v>
      </c>
      <c r="E41" s="270" t="s">
        <v>439</v>
      </c>
      <c r="F41" s="271">
        <v>104.773</v>
      </c>
      <c r="G41" s="41"/>
      <c r="H41" s="42"/>
    </row>
    <row r="42" s="2" customFormat="1" ht="16.8" customHeight="1">
      <c r="A42" s="41"/>
      <c r="B42" s="42"/>
      <c r="C42" s="272" t="s">
        <v>3</v>
      </c>
      <c r="D42" s="272" t="s">
        <v>9885</v>
      </c>
      <c r="E42" s="22" t="s">
        <v>3</v>
      </c>
      <c r="F42" s="273">
        <v>104.773</v>
      </c>
      <c r="G42" s="41"/>
      <c r="H42" s="42"/>
    </row>
    <row r="43" s="2" customFormat="1" ht="16.8" customHeight="1">
      <c r="A43" s="41"/>
      <c r="B43" s="42"/>
      <c r="C43" s="274" t="s">
        <v>9865</v>
      </c>
      <c r="D43" s="41"/>
      <c r="E43" s="41"/>
      <c r="F43" s="41"/>
      <c r="G43" s="41"/>
      <c r="H43" s="42"/>
    </row>
    <row r="44" s="2" customFormat="1" ht="16.8" customHeight="1">
      <c r="A44" s="41"/>
      <c r="B44" s="42"/>
      <c r="C44" s="272" t="s">
        <v>1894</v>
      </c>
      <c r="D44" s="272" t="s">
        <v>9886</v>
      </c>
      <c r="E44" s="22" t="s">
        <v>476</v>
      </c>
      <c r="F44" s="273">
        <v>136.20500000000001</v>
      </c>
      <c r="G44" s="41"/>
      <c r="H44" s="42"/>
    </row>
    <row r="45" s="2" customFormat="1" ht="16.8" customHeight="1">
      <c r="A45" s="41"/>
      <c r="B45" s="42"/>
      <c r="C45" s="272" t="s">
        <v>1899</v>
      </c>
      <c r="D45" s="272" t="s">
        <v>9881</v>
      </c>
      <c r="E45" s="22" t="s">
        <v>439</v>
      </c>
      <c r="F45" s="273">
        <v>231.184</v>
      </c>
      <c r="G45" s="41"/>
      <c r="H45" s="42"/>
    </row>
    <row r="46" s="2" customFormat="1" ht="16.8" customHeight="1">
      <c r="A46" s="41"/>
      <c r="B46" s="42"/>
      <c r="C46" s="272" t="s">
        <v>1905</v>
      </c>
      <c r="D46" s="272" t="s">
        <v>1906</v>
      </c>
      <c r="E46" s="22" t="s">
        <v>491</v>
      </c>
      <c r="F46" s="273">
        <v>17.065999999999999</v>
      </c>
      <c r="G46" s="41"/>
      <c r="H46" s="42"/>
    </row>
    <row r="47" s="2" customFormat="1">
      <c r="A47" s="41"/>
      <c r="B47" s="42"/>
      <c r="C47" s="272" t="s">
        <v>2040</v>
      </c>
      <c r="D47" s="272" t="s">
        <v>9882</v>
      </c>
      <c r="E47" s="22" t="s">
        <v>439</v>
      </c>
      <c r="F47" s="273">
        <v>248.779</v>
      </c>
      <c r="G47" s="41"/>
      <c r="H47" s="42"/>
    </row>
    <row r="48" s="2" customFormat="1" ht="16.8" customHeight="1">
      <c r="A48" s="41"/>
      <c r="B48" s="42"/>
      <c r="C48" s="268" t="s">
        <v>1827</v>
      </c>
      <c r="D48" s="269" t="s">
        <v>1828</v>
      </c>
      <c r="E48" s="270" t="s">
        <v>439</v>
      </c>
      <c r="F48" s="271">
        <v>17.594999999999999</v>
      </c>
      <c r="G48" s="41"/>
      <c r="H48" s="42"/>
    </row>
    <row r="49" s="2" customFormat="1" ht="16.8" customHeight="1">
      <c r="A49" s="41"/>
      <c r="B49" s="42"/>
      <c r="C49" s="272" t="s">
        <v>3</v>
      </c>
      <c r="D49" s="272" t="s">
        <v>9887</v>
      </c>
      <c r="E49" s="22" t="s">
        <v>3</v>
      </c>
      <c r="F49" s="273">
        <v>17.594999999999999</v>
      </c>
      <c r="G49" s="41"/>
      <c r="H49" s="42"/>
    </row>
    <row r="50" s="2" customFormat="1" ht="16.8" customHeight="1">
      <c r="A50" s="41"/>
      <c r="B50" s="42"/>
      <c r="C50" s="274" t="s">
        <v>9865</v>
      </c>
      <c r="D50" s="41"/>
      <c r="E50" s="41"/>
      <c r="F50" s="41"/>
      <c r="G50" s="41"/>
      <c r="H50" s="42"/>
    </row>
    <row r="51" s="2" customFormat="1" ht="16.8" customHeight="1">
      <c r="A51" s="41"/>
      <c r="B51" s="42"/>
      <c r="C51" s="272" t="s">
        <v>1911</v>
      </c>
      <c r="D51" s="272" t="s">
        <v>9888</v>
      </c>
      <c r="E51" s="22" t="s">
        <v>585</v>
      </c>
      <c r="F51" s="273">
        <v>0.64600000000000002</v>
      </c>
      <c r="G51" s="41"/>
      <c r="H51" s="42"/>
    </row>
    <row r="52" s="2" customFormat="1">
      <c r="A52" s="41"/>
      <c r="B52" s="42"/>
      <c r="C52" s="272" t="s">
        <v>2040</v>
      </c>
      <c r="D52" s="272" t="s">
        <v>9882</v>
      </c>
      <c r="E52" s="22" t="s">
        <v>439</v>
      </c>
      <c r="F52" s="273">
        <v>248.779</v>
      </c>
      <c r="G52" s="41"/>
      <c r="H52" s="42"/>
    </row>
    <row r="53" s="2" customFormat="1" ht="16.8" customHeight="1">
      <c r="A53" s="41"/>
      <c r="B53" s="42"/>
      <c r="C53" s="268" t="s">
        <v>1830</v>
      </c>
      <c r="D53" s="269" t="s">
        <v>1831</v>
      </c>
      <c r="E53" s="270" t="s">
        <v>439</v>
      </c>
      <c r="F53" s="271">
        <v>267.01999999999998</v>
      </c>
      <c r="G53" s="41"/>
      <c r="H53" s="42"/>
    </row>
    <row r="54" s="2" customFormat="1" ht="16.8" customHeight="1">
      <c r="A54" s="41"/>
      <c r="B54" s="42"/>
      <c r="C54" s="272" t="s">
        <v>3</v>
      </c>
      <c r="D54" s="272" t="s">
        <v>9889</v>
      </c>
      <c r="E54" s="22" t="s">
        <v>3</v>
      </c>
      <c r="F54" s="273">
        <v>201.40100000000001</v>
      </c>
      <c r="G54" s="41"/>
      <c r="H54" s="42"/>
    </row>
    <row r="55" s="2" customFormat="1" ht="16.8" customHeight="1">
      <c r="A55" s="41"/>
      <c r="B55" s="42"/>
      <c r="C55" s="272" t="s">
        <v>3</v>
      </c>
      <c r="D55" s="272" t="s">
        <v>1876</v>
      </c>
      <c r="E55" s="22" t="s">
        <v>3</v>
      </c>
      <c r="F55" s="273">
        <v>26.405999999999999</v>
      </c>
      <c r="G55" s="41"/>
      <c r="H55" s="42"/>
    </row>
    <row r="56" s="2" customFormat="1" ht="16.8" customHeight="1">
      <c r="A56" s="41"/>
      <c r="B56" s="42"/>
      <c r="C56" s="272" t="s">
        <v>3</v>
      </c>
      <c r="D56" s="272" t="s">
        <v>1877</v>
      </c>
      <c r="E56" s="22" t="s">
        <v>3</v>
      </c>
      <c r="F56" s="273">
        <v>10.557</v>
      </c>
      <c r="G56" s="41"/>
      <c r="H56" s="42"/>
    </row>
    <row r="57" s="2" customFormat="1" ht="16.8" customHeight="1">
      <c r="A57" s="41"/>
      <c r="B57" s="42"/>
      <c r="C57" s="272" t="s">
        <v>3</v>
      </c>
      <c r="D57" s="272" t="s">
        <v>1878</v>
      </c>
      <c r="E57" s="22" t="s">
        <v>3</v>
      </c>
      <c r="F57" s="273">
        <v>28.655999999999999</v>
      </c>
      <c r="G57" s="41"/>
      <c r="H57" s="42"/>
    </row>
    <row r="58" s="2" customFormat="1" ht="16.8" customHeight="1">
      <c r="A58" s="41"/>
      <c r="B58" s="42"/>
      <c r="C58" s="272" t="s">
        <v>3</v>
      </c>
      <c r="D58" s="272" t="s">
        <v>452</v>
      </c>
      <c r="E58" s="22" t="s">
        <v>3</v>
      </c>
      <c r="F58" s="273">
        <v>267.01999999999998</v>
      </c>
      <c r="G58" s="41"/>
      <c r="H58" s="42"/>
    </row>
    <row r="59" s="2" customFormat="1" ht="16.8" customHeight="1">
      <c r="A59" s="41"/>
      <c r="B59" s="42"/>
      <c r="C59" s="274" t="s">
        <v>9865</v>
      </c>
      <c r="D59" s="41"/>
      <c r="E59" s="41"/>
      <c r="F59" s="41"/>
      <c r="G59" s="41"/>
      <c r="H59" s="42"/>
    </row>
    <row r="60" s="2" customFormat="1" ht="16.8" customHeight="1">
      <c r="A60" s="41"/>
      <c r="B60" s="42"/>
      <c r="C60" s="272" t="s">
        <v>1864</v>
      </c>
      <c r="D60" s="272" t="s">
        <v>9890</v>
      </c>
      <c r="E60" s="22" t="s">
        <v>439</v>
      </c>
      <c r="F60" s="273">
        <v>267.01999999999998</v>
      </c>
      <c r="G60" s="41"/>
      <c r="H60" s="42"/>
    </row>
    <row r="61" s="2" customFormat="1" ht="16.8" customHeight="1">
      <c r="A61" s="41"/>
      <c r="B61" s="42"/>
      <c r="C61" s="272" t="s">
        <v>1868</v>
      </c>
      <c r="D61" s="272" t="s">
        <v>9891</v>
      </c>
      <c r="E61" s="22" t="s">
        <v>439</v>
      </c>
      <c r="F61" s="273">
        <v>267.01999999999998</v>
      </c>
      <c r="G61" s="41"/>
      <c r="H61" s="42"/>
    </row>
    <row r="62" s="2" customFormat="1" ht="16.8" customHeight="1">
      <c r="A62" s="41"/>
      <c r="B62" s="42"/>
      <c r="C62" s="272" t="s">
        <v>1887</v>
      </c>
      <c r="D62" s="272" t="s">
        <v>9892</v>
      </c>
      <c r="E62" s="22" t="s">
        <v>439</v>
      </c>
      <c r="F62" s="273">
        <v>801.05999999999995</v>
      </c>
      <c r="G62" s="41"/>
      <c r="H62" s="42"/>
    </row>
    <row r="63" s="2" customFormat="1" ht="16.8" customHeight="1">
      <c r="A63" s="41"/>
      <c r="B63" s="42"/>
      <c r="C63" s="268" t="s">
        <v>9893</v>
      </c>
      <c r="D63" s="269" t="s">
        <v>9894</v>
      </c>
      <c r="E63" s="270" t="s">
        <v>439</v>
      </c>
      <c r="F63" s="271">
        <v>0</v>
      </c>
      <c r="G63" s="41"/>
      <c r="H63" s="42"/>
    </row>
    <row r="64" s="2" customFormat="1" ht="16.8" customHeight="1">
      <c r="A64" s="41"/>
      <c r="B64" s="42"/>
      <c r="C64" s="268" t="s">
        <v>9895</v>
      </c>
      <c r="D64" s="269" t="s">
        <v>9894</v>
      </c>
      <c r="E64" s="270" t="s">
        <v>439</v>
      </c>
      <c r="F64" s="271">
        <v>67.111999999999995</v>
      </c>
      <c r="G64" s="41"/>
      <c r="H64" s="42"/>
    </row>
    <row r="65" s="2" customFormat="1" ht="16.8" customHeight="1">
      <c r="A65" s="41"/>
      <c r="B65" s="42"/>
      <c r="C65" s="272" t="s">
        <v>3</v>
      </c>
      <c r="D65" s="272" t="s">
        <v>9896</v>
      </c>
      <c r="E65" s="22" t="s">
        <v>3</v>
      </c>
      <c r="F65" s="273">
        <v>63.439999999999998</v>
      </c>
      <c r="G65" s="41"/>
      <c r="H65" s="42"/>
    </row>
    <row r="66" s="2" customFormat="1" ht="16.8" customHeight="1">
      <c r="A66" s="41"/>
      <c r="B66" s="42"/>
      <c r="C66" s="272" t="s">
        <v>3</v>
      </c>
      <c r="D66" s="272" t="s">
        <v>9897</v>
      </c>
      <c r="E66" s="22" t="s">
        <v>3</v>
      </c>
      <c r="F66" s="273">
        <v>3.6720000000000002</v>
      </c>
      <c r="G66" s="41"/>
      <c r="H66" s="42"/>
    </row>
    <row r="67" s="2" customFormat="1" ht="16.8" customHeight="1">
      <c r="A67" s="41"/>
      <c r="B67" s="42"/>
      <c r="C67" s="272" t="s">
        <v>3</v>
      </c>
      <c r="D67" s="272" t="s">
        <v>452</v>
      </c>
      <c r="E67" s="22" t="s">
        <v>3</v>
      </c>
      <c r="F67" s="273">
        <v>67.111999999999995</v>
      </c>
      <c r="G67" s="41"/>
      <c r="H67" s="42"/>
    </row>
    <row r="68" s="2" customFormat="1" ht="26.4" customHeight="1">
      <c r="A68" s="41"/>
      <c r="B68" s="42"/>
      <c r="C68" s="267" t="s">
        <v>9898</v>
      </c>
      <c r="D68" s="267" t="s">
        <v>140</v>
      </c>
      <c r="E68" s="41"/>
      <c r="F68" s="41"/>
      <c r="G68" s="41"/>
      <c r="H68" s="42"/>
    </row>
    <row r="69" s="2" customFormat="1" ht="16.8" customHeight="1">
      <c r="A69" s="41"/>
      <c r="B69" s="42"/>
      <c r="C69" s="268" t="s">
        <v>2355</v>
      </c>
      <c r="D69" s="269" t="s">
        <v>2356</v>
      </c>
      <c r="E69" s="270" t="s">
        <v>2357</v>
      </c>
      <c r="F69" s="271">
        <v>49.545000000000002</v>
      </c>
      <c r="G69" s="41"/>
      <c r="H69" s="42"/>
    </row>
    <row r="70" s="2" customFormat="1" ht="16.8" customHeight="1">
      <c r="A70" s="41"/>
      <c r="B70" s="42"/>
      <c r="C70" s="272" t="s">
        <v>3</v>
      </c>
      <c r="D70" s="272" t="s">
        <v>9899</v>
      </c>
      <c r="E70" s="22" t="s">
        <v>3</v>
      </c>
      <c r="F70" s="273">
        <v>49.545000000000002</v>
      </c>
      <c r="G70" s="41"/>
      <c r="H70" s="42"/>
    </row>
    <row r="71" s="2" customFormat="1" ht="16.8" customHeight="1">
      <c r="A71" s="41"/>
      <c r="B71" s="42"/>
      <c r="C71" s="274" t="s">
        <v>9865</v>
      </c>
      <c r="D71" s="41"/>
      <c r="E71" s="41"/>
      <c r="F71" s="41"/>
      <c r="G71" s="41"/>
      <c r="H71" s="42"/>
    </row>
    <row r="72" s="2" customFormat="1" ht="16.8" customHeight="1">
      <c r="A72" s="41"/>
      <c r="B72" s="42"/>
      <c r="C72" s="272" t="s">
        <v>2817</v>
      </c>
      <c r="D72" s="272" t="s">
        <v>9900</v>
      </c>
      <c r="E72" s="22" t="s">
        <v>491</v>
      </c>
      <c r="F72" s="273">
        <v>9.9090000000000007</v>
      </c>
      <c r="G72" s="41"/>
      <c r="H72" s="42"/>
    </row>
    <row r="73" s="2" customFormat="1">
      <c r="A73" s="41"/>
      <c r="B73" s="42"/>
      <c r="C73" s="272" t="s">
        <v>533</v>
      </c>
      <c r="D73" s="272" t="s">
        <v>534</v>
      </c>
      <c r="E73" s="22" t="s">
        <v>439</v>
      </c>
      <c r="F73" s="273">
        <v>99.090000000000003</v>
      </c>
      <c r="G73" s="41"/>
      <c r="H73" s="42"/>
    </row>
    <row r="74" s="2" customFormat="1" ht="16.8" customHeight="1">
      <c r="A74" s="41"/>
      <c r="B74" s="42"/>
      <c r="C74" s="272" t="s">
        <v>2832</v>
      </c>
      <c r="D74" s="272" t="s">
        <v>2833</v>
      </c>
      <c r="E74" s="22" t="s">
        <v>491</v>
      </c>
      <c r="F74" s="273">
        <v>4.4589999999999996</v>
      </c>
      <c r="G74" s="41"/>
      <c r="H74" s="42"/>
    </row>
    <row r="75" s="2" customFormat="1" ht="16.8" customHeight="1">
      <c r="A75" s="41"/>
      <c r="B75" s="42"/>
      <c r="C75" s="272" t="s">
        <v>2837</v>
      </c>
      <c r="D75" s="272" t="s">
        <v>9901</v>
      </c>
      <c r="E75" s="22" t="s">
        <v>476</v>
      </c>
      <c r="F75" s="273">
        <v>49.545000000000002</v>
      </c>
      <c r="G75" s="41"/>
      <c r="H75" s="42"/>
    </row>
    <row r="76" s="2" customFormat="1" ht="16.8" customHeight="1">
      <c r="A76" s="41"/>
      <c r="B76" s="42"/>
      <c r="C76" s="268" t="s">
        <v>2359</v>
      </c>
      <c r="D76" s="269" t="s">
        <v>2360</v>
      </c>
      <c r="E76" s="270" t="s">
        <v>439</v>
      </c>
      <c r="F76" s="271">
        <v>31.103999999999999</v>
      </c>
      <c r="G76" s="41"/>
      <c r="H76" s="42"/>
    </row>
    <row r="77" s="2" customFormat="1" ht="16.8" customHeight="1">
      <c r="A77" s="41"/>
      <c r="B77" s="42"/>
      <c r="C77" s="272" t="s">
        <v>3</v>
      </c>
      <c r="D77" s="272" t="s">
        <v>9902</v>
      </c>
      <c r="E77" s="22" t="s">
        <v>3</v>
      </c>
      <c r="F77" s="273">
        <v>31.103999999999999</v>
      </c>
      <c r="G77" s="41"/>
      <c r="H77" s="42"/>
    </row>
    <row r="78" s="2" customFormat="1" ht="16.8" customHeight="1">
      <c r="A78" s="41"/>
      <c r="B78" s="42"/>
      <c r="C78" s="274" t="s">
        <v>9865</v>
      </c>
      <c r="D78" s="41"/>
      <c r="E78" s="41"/>
      <c r="F78" s="41"/>
      <c r="G78" s="41"/>
      <c r="H78" s="42"/>
    </row>
    <row r="79" s="2" customFormat="1" ht="16.8" customHeight="1">
      <c r="A79" s="41"/>
      <c r="B79" s="42"/>
      <c r="C79" s="272" t="s">
        <v>5118</v>
      </c>
      <c r="D79" s="272" t="s">
        <v>9903</v>
      </c>
      <c r="E79" s="22" t="s">
        <v>476</v>
      </c>
      <c r="F79" s="273">
        <v>994.20600000000002</v>
      </c>
      <c r="G79" s="41"/>
      <c r="H79" s="42"/>
    </row>
    <row r="80" s="2" customFormat="1" ht="16.8" customHeight="1">
      <c r="A80" s="41"/>
      <c r="B80" s="42"/>
      <c r="C80" s="272" t="s">
        <v>5147</v>
      </c>
      <c r="D80" s="272" t="s">
        <v>9904</v>
      </c>
      <c r="E80" s="22" t="s">
        <v>439</v>
      </c>
      <c r="F80" s="273">
        <v>353.714</v>
      </c>
      <c r="G80" s="41"/>
      <c r="H80" s="42"/>
    </row>
    <row r="81" s="2" customFormat="1" ht="16.8" customHeight="1">
      <c r="A81" s="41"/>
      <c r="B81" s="42"/>
      <c r="C81" s="268" t="s">
        <v>9905</v>
      </c>
      <c r="D81" s="269" t="s">
        <v>9906</v>
      </c>
      <c r="E81" s="270" t="s">
        <v>439</v>
      </c>
      <c r="F81" s="271">
        <v>15.26</v>
      </c>
      <c r="G81" s="41"/>
      <c r="H81" s="42"/>
    </row>
    <row r="82" s="2" customFormat="1" ht="16.8" customHeight="1">
      <c r="A82" s="41"/>
      <c r="B82" s="42"/>
      <c r="C82" s="272" t="s">
        <v>3</v>
      </c>
      <c r="D82" s="272" t="s">
        <v>9907</v>
      </c>
      <c r="E82" s="22" t="s">
        <v>3</v>
      </c>
      <c r="F82" s="273">
        <v>2.6600000000000001</v>
      </c>
      <c r="G82" s="41"/>
      <c r="H82" s="42"/>
    </row>
    <row r="83" s="2" customFormat="1" ht="16.8" customHeight="1">
      <c r="A83" s="41"/>
      <c r="B83" s="42"/>
      <c r="C83" s="272" t="s">
        <v>3</v>
      </c>
      <c r="D83" s="272" t="s">
        <v>9908</v>
      </c>
      <c r="E83" s="22" t="s">
        <v>3</v>
      </c>
      <c r="F83" s="273">
        <v>4.5279999999999996</v>
      </c>
      <c r="G83" s="41"/>
      <c r="H83" s="42"/>
    </row>
    <row r="84" s="2" customFormat="1" ht="16.8" customHeight="1">
      <c r="A84" s="41"/>
      <c r="B84" s="42"/>
      <c r="C84" s="272" t="s">
        <v>3</v>
      </c>
      <c r="D84" s="272" t="s">
        <v>9909</v>
      </c>
      <c r="E84" s="22" t="s">
        <v>3</v>
      </c>
      <c r="F84" s="273">
        <v>5.4560000000000004</v>
      </c>
      <c r="G84" s="41"/>
      <c r="H84" s="42"/>
    </row>
    <row r="85" s="2" customFormat="1" ht="16.8" customHeight="1">
      <c r="A85" s="41"/>
      <c r="B85" s="42"/>
      <c r="C85" s="272" t="s">
        <v>3</v>
      </c>
      <c r="D85" s="272" t="s">
        <v>9910</v>
      </c>
      <c r="E85" s="22" t="s">
        <v>3</v>
      </c>
      <c r="F85" s="273">
        <v>2.6160000000000001</v>
      </c>
      <c r="G85" s="41"/>
      <c r="H85" s="42"/>
    </row>
    <row r="86" s="2" customFormat="1" ht="16.8" customHeight="1">
      <c r="A86" s="41"/>
      <c r="B86" s="42"/>
      <c r="C86" s="272" t="s">
        <v>3</v>
      </c>
      <c r="D86" s="272" t="s">
        <v>452</v>
      </c>
      <c r="E86" s="22" t="s">
        <v>3</v>
      </c>
      <c r="F86" s="273">
        <v>15.26</v>
      </c>
      <c r="G86" s="41"/>
      <c r="H86" s="42"/>
    </row>
    <row r="87" s="2" customFormat="1" ht="16.8" customHeight="1">
      <c r="A87" s="41"/>
      <c r="B87" s="42"/>
      <c r="C87" s="268" t="s">
        <v>9911</v>
      </c>
      <c r="D87" s="269" t="s">
        <v>9912</v>
      </c>
      <c r="E87" s="270" t="s">
        <v>439</v>
      </c>
      <c r="F87" s="271">
        <v>15.843999999999999</v>
      </c>
      <c r="G87" s="41"/>
      <c r="H87" s="42"/>
    </row>
    <row r="88" s="2" customFormat="1" ht="16.8" customHeight="1">
      <c r="A88" s="41"/>
      <c r="B88" s="42"/>
      <c r="C88" s="272" t="s">
        <v>3</v>
      </c>
      <c r="D88" s="272" t="s">
        <v>9913</v>
      </c>
      <c r="E88" s="22" t="s">
        <v>3</v>
      </c>
      <c r="F88" s="273">
        <v>1.8640000000000001</v>
      </c>
      <c r="G88" s="41"/>
      <c r="H88" s="42"/>
    </row>
    <row r="89" s="2" customFormat="1" ht="16.8" customHeight="1">
      <c r="A89" s="41"/>
      <c r="B89" s="42"/>
      <c r="C89" s="272" t="s">
        <v>3</v>
      </c>
      <c r="D89" s="272" t="s">
        <v>9914</v>
      </c>
      <c r="E89" s="22" t="s">
        <v>3</v>
      </c>
      <c r="F89" s="273">
        <v>2.097</v>
      </c>
      <c r="G89" s="41"/>
      <c r="H89" s="42"/>
    </row>
    <row r="90" s="2" customFormat="1" ht="16.8" customHeight="1">
      <c r="A90" s="41"/>
      <c r="B90" s="42"/>
      <c r="C90" s="272" t="s">
        <v>3</v>
      </c>
      <c r="D90" s="272" t="s">
        <v>9915</v>
      </c>
      <c r="E90" s="22" t="s">
        <v>3</v>
      </c>
      <c r="F90" s="273">
        <v>4.194</v>
      </c>
      <c r="G90" s="41"/>
      <c r="H90" s="42"/>
    </row>
    <row r="91" s="2" customFormat="1" ht="16.8" customHeight="1">
      <c r="A91" s="41"/>
      <c r="B91" s="42"/>
      <c r="C91" s="272" t="s">
        <v>3</v>
      </c>
      <c r="D91" s="272" t="s">
        <v>9916</v>
      </c>
      <c r="E91" s="22" t="s">
        <v>3</v>
      </c>
      <c r="F91" s="273">
        <v>2.097</v>
      </c>
      <c r="G91" s="41"/>
      <c r="H91" s="42"/>
    </row>
    <row r="92" s="2" customFormat="1" ht="16.8" customHeight="1">
      <c r="A92" s="41"/>
      <c r="B92" s="42"/>
      <c r="C92" s="272" t="s">
        <v>3</v>
      </c>
      <c r="D92" s="272" t="s">
        <v>9917</v>
      </c>
      <c r="E92" s="22" t="s">
        <v>3</v>
      </c>
      <c r="F92" s="273">
        <v>3.7280000000000002</v>
      </c>
      <c r="G92" s="41"/>
      <c r="H92" s="42"/>
    </row>
    <row r="93" s="2" customFormat="1" ht="16.8" customHeight="1">
      <c r="A93" s="41"/>
      <c r="B93" s="42"/>
      <c r="C93" s="272" t="s">
        <v>3</v>
      </c>
      <c r="D93" s="272" t="s">
        <v>9918</v>
      </c>
      <c r="E93" s="22" t="s">
        <v>3</v>
      </c>
      <c r="F93" s="273">
        <v>1.8640000000000001</v>
      </c>
      <c r="G93" s="41"/>
      <c r="H93" s="42"/>
    </row>
    <row r="94" s="2" customFormat="1" ht="16.8" customHeight="1">
      <c r="A94" s="41"/>
      <c r="B94" s="42"/>
      <c r="C94" s="272" t="s">
        <v>3</v>
      </c>
      <c r="D94" s="272" t="s">
        <v>452</v>
      </c>
      <c r="E94" s="22" t="s">
        <v>3</v>
      </c>
      <c r="F94" s="273">
        <v>15.843999999999999</v>
      </c>
      <c r="G94" s="41"/>
      <c r="H94" s="42"/>
    </row>
    <row r="95" s="2" customFormat="1" ht="16.8" customHeight="1">
      <c r="A95" s="41"/>
      <c r="B95" s="42"/>
      <c r="C95" s="268" t="s">
        <v>2362</v>
      </c>
      <c r="D95" s="269" t="s">
        <v>2363</v>
      </c>
      <c r="E95" s="270" t="s">
        <v>439</v>
      </c>
      <c r="F95" s="271">
        <v>31.523</v>
      </c>
      <c r="G95" s="41"/>
      <c r="H95" s="42"/>
    </row>
    <row r="96" s="2" customFormat="1" ht="16.8" customHeight="1">
      <c r="A96" s="41"/>
      <c r="B96" s="42"/>
      <c r="C96" s="272" t="s">
        <v>3</v>
      </c>
      <c r="D96" s="272" t="s">
        <v>9919</v>
      </c>
      <c r="E96" s="22" t="s">
        <v>3</v>
      </c>
      <c r="F96" s="273">
        <v>31.523</v>
      </c>
      <c r="G96" s="41"/>
      <c r="H96" s="42"/>
    </row>
    <row r="97" s="2" customFormat="1" ht="16.8" customHeight="1">
      <c r="A97" s="41"/>
      <c r="B97" s="42"/>
      <c r="C97" s="274" t="s">
        <v>9865</v>
      </c>
      <c r="D97" s="41"/>
      <c r="E97" s="41"/>
      <c r="F97" s="41"/>
      <c r="G97" s="41"/>
      <c r="H97" s="42"/>
    </row>
    <row r="98" s="2" customFormat="1" ht="16.8" customHeight="1">
      <c r="A98" s="41"/>
      <c r="B98" s="42"/>
      <c r="C98" s="272" t="s">
        <v>5118</v>
      </c>
      <c r="D98" s="272" t="s">
        <v>9903</v>
      </c>
      <c r="E98" s="22" t="s">
        <v>476</v>
      </c>
      <c r="F98" s="273">
        <v>994.20600000000002</v>
      </c>
      <c r="G98" s="41"/>
      <c r="H98" s="42"/>
    </row>
    <row r="99" s="2" customFormat="1" ht="16.8" customHeight="1">
      <c r="A99" s="41"/>
      <c r="B99" s="42"/>
      <c r="C99" s="272" t="s">
        <v>5147</v>
      </c>
      <c r="D99" s="272" t="s">
        <v>9904</v>
      </c>
      <c r="E99" s="22" t="s">
        <v>439</v>
      </c>
      <c r="F99" s="273">
        <v>353.714</v>
      </c>
      <c r="G99" s="41"/>
      <c r="H99" s="42"/>
    </row>
    <row r="100" s="2" customFormat="1" ht="16.8" customHeight="1">
      <c r="A100" s="41"/>
      <c r="B100" s="42"/>
      <c r="C100" s="268" t="s">
        <v>9920</v>
      </c>
      <c r="D100" s="269" t="s">
        <v>9921</v>
      </c>
      <c r="E100" s="270" t="s">
        <v>439</v>
      </c>
      <c r="F100" s="271">
        <v>11.861000000000001</v>
      </c>
      <c r="G100" s="41"/>
      <c r="H100" s="42"/>
    </row>
    <row r="101" s="2" customFormat="1" ht="16.8" customHeight="1">
      <c r="A101" s="41"/>
      <c r="B101" s="42"/>
      <c r="C101" s="272" t="s">
        <v>3</v>
      </c>
      <c r="D101" s="272" t="s">
        <v>9922</v>
      </c>
      <c r="E101" s="22" t="s">
        <v>3</v>
      </c>
      <c r="F101" s="273">
        <v>4.8799999999999999</v>
      </c>
      <c r="G101" s="41"/>
      <c r="H101" s="42"/>
    </row>
    <row r="102" s="2" customFormat="1" ht="16.8" customHeight="1">
      <c r="A102" s="41"/>
      <c r="B102" s="42"/>
      <c r="C102" s="272" t="s">
        <v>3</v>
      </c>
      <c r="D102" s="272" t="s">
        <v>9923</v>
      </c>
      <c r="E102" s="22" t="s">
        <v>3</v>
      </c>
      <c r="F102" s="273">
        <v>2.6110000000000002</v>
      </c>
      <c r="G102" s="41"/>
      <c r="H102" s="42"/>
    </row>
    <row r="103" s="2" customFormat="1" ht="16.8" customHeight="1">
      <c r="A103" s="41"/>
      <c r="B103" s="42"/>
      <c r="C103" s="272" t="s">
        <v>3</v>
      </c>
      <c r="D103" s="272" t="s">
        <v>9924</v>
      </c>
      <c r="E103" s="22" t="s">
        <v>3</v>
      </c>
      <c r="F103" s="273">
        <v>4.3700000000000001</v>
      </c>
      <c r="G103" s="41"/>
      <c r="H103" s="42"/>
    </row>
    <row r="104" s="2" customFormat="1" ht="16.8" customHeight="1">
      <c r="A104" s="41"/>
      <c r="B104" s="42"/>
      <c r="C104" s="272" t="s">
        <v>3</v>
      </c>
      <c r="D104" s="272" t="s">
        <v>452</v>
      </c>
      <c r="E104" s="22" t="s">
        <v>3</v>
      </c>
      <c r="F104" s="273">
        <v>11.861000000000001</v>
      </c>
      <c r="G104" s="41"/>
      <c r="H104" s="42"/>
    </row>
    <row r="105" s="2" customFormat="1" ht="16.8" customHeight="1">
      <c r="A105" s="41"/>
      <c r="B105" s="42"/>
      <c r="C105" s="268" t="s">
        <v>9925</v>
      </c>
      <c r="D105" s="269" t="s">
        <v>9926</v>
      </c>
      <c r="E105" s="270" t="s">
        <v>439</v>
      </c>
      <c r="F105" s="271">
        <v>12.789</v>
      </c>
      <c r="G105" s="41"/>
      <c r="H105" s="42"/>
    </row>
    <row r="106" s="2" customFormat="1" ht="16.8" customHeight="1">
      <c r="A106" s="41"/>
      <c r="B106" s="42"/>
      <c r="C106" s="272" t="s">
        <v>3</v>
      </c>
      <c r="D106" s="272" t="s">
        <v>9927</v>
      </c>
      <c r="E106" s="22" t="s">
        <v>3</v>
      </c>
      <c r="F106" s="273">
        <v>5.1159999999999997</v>
      </c>
      <c r="G106" s="41"/>
      <c r="H106" s="42"/>
    </row>
    <row r="107" s="2" customFormat="1" ht="16.8" customHeight="1">
      <c r="A107" s="41"/>
      <c r="B107" s="42"/>
      <c r="C107" s="272" t="s">
        <v>3</v>
      </c>
      <c r="D107" s="272" t="s">
        <v>9928</v>
      </c>
      <c r="E107" s="22" t="s">
        <v>3</v>
      </c>
      <c r="F107" s="273">
        <v>7.673</v>
      </c>
      <c r="G107" s="41"/>
      <c r="H107" s="42"/>
    </row>
    <row r="108" s="2" customFormat="1" ht="16.8" customHeight="1">
      <c r="A108" s="41"/>
      <c r="B108" s="42"/>
      <c r="C108" s="272" t="s">
        <v>3</v>
      </c>
      <c r="D108" s="272" t="s">
        <v>452</v>
      </c>
      <c r="E108" s="22" t="s">
        <v>3</v>
      </c>
      <c r="F108" s="273">
        <v>12.789</v>
      </c>
      <c r="G108" s="41"/>
      <c r="H108" s="42"/>
    </row>
    <row r="109" s="2" customFormat="1" ht="16.8" customHeight="1">
      <c r="A109" s="41"/>
      <c r="B109" s="42"/>
      <c r="C109" s="268" t="s">
        <v>9929</v>
      </c>
      <c r="D109" s="269" t="s">
        <v>9930</v>
      </c>
      <c r="E109" s="270" t="s">
        <v>439</v>
      </c>
      <c r="F109" s="271">
        <v>6.8730000000000002</v>
      </c>
      <c r="G109" s="41"/>
      <c r="H109" s="42"/>
    </row>
    <row r="110" s="2" customFormat="1" ht="16.8" customHeight="1">
      <c r="A110" s="41"/>
      <c r="B110" s="42"/>
      <c r="C110" s="272" t="s">
        <v>3</v>
      </c>
      <c r="D110" s="272" t="s">
        <v>9931</v>
      </c>
      <c r="E110" s="22" t="s">
        <v>3</v>
      </c>
      <c r="F110" s="273">
        <v>4.6950000000000003</v>
      </c>
      <c r="G110" s="41"/>
      <c r="H110" s="42"/>
    </row>
    <row r="111" s="2" customFormat="1" ht="16.8" customHeight="1">
      <c r="A111" s="41"/>
      <c r="B111" s="42"/>
      <c r="C111" s="272" t="s">
        <v>3</v>
      </c>
      <c r="D111" s="272" t="s">
        <v>9932</v>
      </c>
      <c r="E111" s="22" t="s">
        <v>3</v>
      </c>
      <c r="F111" s="273">
        <v>2.1779999999999999</v>
      </c>
      <c r="G111" s="41"/>
      <c r="H111" s="42"/>
    </row>
    <row r="112" s="2" customFormat="1" ht="16.8" customHeight="1">
      <c r="A112" s="41"/>
      <c r="B112" s="42"/>
      <c r="C112" s="272" t="s">
        <v>3</v>
      </c>
      <c r="D112" s="272" t="s">
        <v>452</v>
      </c>
      <c r="E112" s="22" t="s">
        <v>3</v>
      </c>
      <c r="F112" s="273">
        <v>6.8730000000000002</v>
      </c>
      <c r="G112" s="41"/>
      <c r="H112" s="42"/>
    </row>
    <row r="113" s="2" customFormat="1" ht="16.8" customHeight="1">
      <c r="A113" s="41"/>
      <c r="B113" s="42"/>
      <c r="C113" s="268" t="s">
        <v>2365</v>
      </c>
      <c r="D113" s="269" t="s">
        <v>2366</v>
      </c>
      <c r="E113" s="270" t="s">
        <v>439</v>
      </c>
      <c r="F113" s="271">
        <v>16.824000000000002</v>
      </c>
      <c r="G113" s="41"/>
      <c r="H113" s="42"/>
    </row>
    <row r="114" s="2" customFormat="1" ht="16.8" customHeight="1">
      <c r="A114" s="41"/>
      <c r="B114" s="42"/>
      <c r="C114" s="272" t="s">
        <v>3</v>
      </c>
      <c r="D114" s="272" t="s">
        <v>9933</v>
      </c>
      <c r="E114" s="22" t="s">
        <v>3</v>
      </c>
      <c r="F114" s="273">
        <v>16.824000000000002</v>
      </c>
      <c r="G114" s="41"/>
      <c r="H114" s="42"/>
    </row>
    <row r="115" s="2" customFormat="1" ht="16.8" customHeight="1">
      <c r="A115" s="41"/>
      <c r="B115" s="42"/>
      <c r="C115" s="274" t="s">
        <v>9865</v>
      </c>
      <c r="D115" s="41"/>
      <c r="E115" s="41"/>
      <c r="F115" s="41"/>
      <c r="G115" s="41"/>
      <c r="H115" s="42"/>
    </row>
    <row r="116" s="2" customFormat="1" ht="16.8" customHeight="1">
      <c r="A116" s="41"/>
      <c r="B116" s="42"/>
      <c r="C116" s="272" t="s">
        <v>5118</v>
      </c>
      <c r="D116" s="272" t="s">
        <v>9903</v>
      </c>
      <c r="E116" s="22" t="s">
        <v>476</v>
      </c>
      <c r="F116" s="273">
        <v>994.20600000000002</v>
      </c>
      <c r="G116" s="41"/>
      <c r="H116" s="42"/>
    </row>
    <row r="117" s="2" customFormat="1" ht="16.8" customHeight="1">
      <c r="A117" s="41"/>
      <c r="B117" s="42"/>
      <c r="C117" s="272" t="s">
        <v>5147</v>
      </c>
      <c r="D117" s="272" t="s">
        <v>9904</v>
      </c>
      <c r="E117" s="22" t="s">
        <v>439</v>
      </c>
      <c r="F117" s="273">
        <v>353.714</v>
      </c>
      <c r="G117" s="41"/>
      <c r="H117" s="42"/>
    </row>
    <row r="118" s="2" customFormat="1" ht="16.8" customHeight="1">
      <c r="A118" s="41"/>
      <c r="B118" s="42"/>
      <c r="C118" s="268" t="s">
        <v>9934</v>
      </c>
      <c r="D118" s="269" t="s">
        <v>9935</v>
      </c>
      <c r="E118" s="270" t="s">
        <v>439</v>
      </c>
      <c r="F118" s="271">
        <v>9.6560000000000006</v>
      </c>
      <c r="G118" s="41"/>
      <c r="H118" s="42"/>
    </row>
    <row r="119" s="2" customFormat="1" ht="16.8" customHeight="1">
      <c r="A119" s="41"/>
      <c r="B119" s="42"/>
      <c r="C119" s="272" t="s">
        <v>3</v>
      </c>
      <c r="D119" s="272" t="s">
        <v>9936</v>
      </c>
      <c r="E119" s="22" t="s">
        <v>3</v>
      </c>
      <c r="F119" s="273">
        <v>2.4399999999999999</v>
      </c>
      <c r="G119" s="41"/>
      <c r="H119" s="42"/>
    </row>
    <row r="120" s="2" customFormat="1" ht="16.8" customHeight="1">
      <c r="A120" s="41"/>
      <c r="B120" s="42"/>
      <c r="C120" s="272" t="s">
        <v>3</v>
      </c>
      <c r="D120" s="272" t="s">
        <v>9937</v>
      </c>
      <c r="E120" s="22" t="s">
        <v>3</v>
      </c>
      <c r="F120" s="273">
        <v>4.5999999999999996</v>
      </c>
      <c r="G120" s="41"/>
      <c r="H120" s="42"/>
    </row>
    <row r="121" s="2" customFormat="1" ht="16.8" customHeight="1">
      <c r="A121" s="41"/>
      <c r="B121" s="42"/>
      <c r="C121" s="272" t="s">
        <v>3</v>
      </c>
      <c r="D121" s="272" t="s">
        <v>9910</v>
      </c>
      <c r="E121" s="22" t="s">
        <v>3</v>
      </c>
      <c r="F121" s="273">
        <v>2.6160000000000001</v>
      </c>
      <c r="G121" s="41"/>
      <c r="H121" s="42"/>
    </row>
    <row r="122" s="2" customFormat="1" ht="16.8" customHeight="1">
      <c r="A122" s="41"/>
      <c r="B122" s="42"/>
      <c r="C122" s="272" t="s">
        <v>3</v>
      </c>
      <c r="D122" s="272" t="s">
        <v>452</v>
      </c>
      <c r="E122" s="22" t="s">
        <v>3</v>
      </c>
      <c r="F122" s="273">
        <v>9.6560000000000006</v>
      </c>
      <c r="G122" s="41"/>
      <c r="H122" s="42"/>
    </row>
    <row r="123" s="2" customFormat="1" ht="16.8" customHeight="1">
      <c r="A123" s="41"/>
      <c r="B123" s="42"/>
      <c r="C123" s="268" t="s">
        <v>9938</v>
      </c>
      <c r="D123" s="269" t="s">
        <v>9939</v>
      </c>
      <c r="E123" s="270" t="s">
        <v>439</v>
      </c>
      <c r="F123" s="271">
        <v>7.1680000000000001</v>
      </c>
      <c r="G123" s="41"/>
      <c r="H123" s="42"/>
    </row>
    <row r="124" s="2" customFormat="1" ht="16.8" customHeight="1">
      <c r="A124" s="41"/>
      <c r="B124" s="42"/>
      <c r="C124" s="272" t="s">
        <v>3</v>
      </c>
      <c r="D124" s="272" t="s">
        <v>9940</v>
      </c>
      <c r="E124" s="22" t="s">
        <v>3</v>
      </c>
      <c r="F124" s="273">
        <v>3.5840000000000001</v>
      </c>
      <c r="G124" s="41"/>
      <c r="H124" s="42"/>
    </row>
    <row r="125" s="2" customFormat="1" ht="16.8" customHeight="1">
      <c r="A125" s="41"/>
      <c r="B125" s="42"/>
      <c r="C125" s="272" t="s">
        <v>3</v>
      </c>
      <c r="D125" s="272" t="s">
        <v>9941</v>
      </c>
      <c r="E125" s="22" t="s">
        <v>3</v>
      </c>
      <c r="F125" s="273">
        <v>3.5840000000000001</v>
      </c>
      <c r="G125" s="41"/>
      <c r="H125" s="42"/>
    </row>
    <row r="126" s="2" customFormat="1" ht="16.8" customHeight="1">
      <c r="A126" s="41"/>
      <c r="B126" s="42"/>
      <c r="C126" s="272" t="s">
        <v>3</v>
      </c>
      <c r="D126" s="272" t="s">
        <v>452</v>
      </c>
      <c r="E126" s="22" t="s">
        <v>3</v>
      </c>
      <c r="F126" s="273">
        <v>7.1680000000000001</v>
      </c>
      <c r="G126" s="41"/>
      <c r="H126" s="42"/>
    </row>
    <row r="127" s="2" customFormat="1" ht="16.8" customHeight="1">
      <c r="A127" s="41"/>
      <c r="B127" s="42"/>
      <c r="C127" s="268" t="s">
        <v>9942</v>
      </c>
      <c r="D127" s="269" t="s">
        <v>9943</v>
      </c>
      <c r="E127" s="270" t="s">
        <v>439</v>
      </c>
      <c r="F127" s="271">
        <v>12.978</v>
      </c>
      <c r="G127" s="41"/>
      <c r="H127" s="42"/>
    </row>
    <row r="128" s="2" customFormat="1" ht="16.8" customHeight="1">
      <c r="A128" s="41"/>
      <c r="B128" s="42"/>
      <c r="C128" s="272" t="s">
        <v>3</v>
      </c>
      <c r="D128" s="272" t="s">
        <v>9944</v>
      </c>
      <c r="E128" s="22" t="s">
        <v>3</v>
      </c>
      <c r="F128" s="273">
        <v>2.1960000000000002</v>
      </c>
      <c r="G128" s="41"/>
      <c r="H128" s="42"/>
    </row>
    <row r="129" s="2" customFormat="1" ht="16.8" customHeight="1">
      <c r="A129" s="41"/>
      <c r="B129" s="42"/>
      <c r="C129" s="272" t="s">
        <v>3</v>
      </c>
      <c r="D129" s="272" t="s">
        <v>9945</v>
      </c>
      <c r="E129" s="22" t="s">
        <v>3</v>
      </c>
      <c r="F129" s="273">
        <v>4.734</v>
      </c>
      <c r="G129" s="41"/>
      <c r="H129" s="42"/>
    </row>
    <row r="130" s="2" customFormat="1" ht="16.8" customHeight="1">
      <c r="A130" s="41"/>
      <c r="B130" s="42"/>
      <c r="C130" s="272" t="s">
        <v>3</v>
      </c>
      <c r="D130" s="272" t="s">
        <v>9946</v>
      </c>
      <c r="E130" s="22" t="s">
        <v>3</v>
      </c>
      <c r="F130" s="273">
        <v>2.016</v>
      </c>
      <c r="G130" s="41"/>
      <c r="H130" s="42"/>
    </row>
    <row r="131" s="2" customFormat="1" ht="16.8" customHeight="1">
      <c r="A131" s="41"/>
      <c r="B131" s="42"/>
      <c r="C131" s="272" t="s">
        <v>3</v>
      </c>
      <c r="D131" s="272" t="s">
        <v>9947</v>
      </c>
      <c r="E131" s="22" t="s">
        <v>3</v>
      </c>
      <c r="F131" s="273">
        <v>4.032</v>
      </c>
      <c r="G131" s="41"/>
      <c r="H131" s="42"/>
    </row>
    <row r="132" s="2" customFormat="1" ht="16.8" customHeight="1">
      <c r="A132" s="41"/>
      <c r="B132" s="42"/>
      <c r="C132" s="272" t="s">
        <v>3</v>
      </c>
      <c r="D132" s="272" t="s">
        <v>452</v>
      </c>
      <c r="E132" s="22" t="s">
        <v>3</v>
      </c>
      <c r="F132" s="273">
        <v>12.978</v>
      </c>
      <c r="G132" s="41"/>
      <c r="H132" s="42"/>
    </row>
    <row r="133" s="2" customFormat="1" ht="16.8" customHeight="1">
      <c r="A133" s="41"/>
      <c r="B133" s="42"/>
      <c r="C133" s="268" t="s">
        <v>2368</v>
      </c>
      <c r="D133" s="269" t="s">
        <v>2369</v>
      </c>
      <c r="E133" s="270" t="s">
        <v>439</v>
      </c>
      <c r="F133" s="271">
        <v>112.67</v>
      </c>
      <c r="G133" s="41"/>
      <c r="H133" s="42"/>
    </row>
    <row r="134" s="2" customFormat="1" ht="16.8" customHeight="1">
      <c r="A134" s="41"/>
      <c r="B134" s="42"/>
      <c r="C134" s="272" t="s">
        <v>3</v>
      </c>
      <c r="D134" s="272" t="s">
        <v>5072</v>
      </c>
      <c r="E134" s="22" t="s">
        <v>3</v>
      </c>
      <c r="F134" s="273">
        <v>58.369999999999997</v>
      </c>
      <c r="G134" s="41"/>
      <c r="H134" s="42"/>
    </row>
    <row r="135" s="2" customFormat="1" ht="16.8" customHeight="1">
      <c r="A135" s="41"/>
      <c r="B135" s="42"/>
      <c r="C135" s="272" t="s">
        <v>3</v>
      </c>
      <c r="D135" s="272" t="s">
        <v>5073</v>
      </c>
      <c r="E135" s="22" t="s">
        <v>3</v>
      </c>
      <c r="F135" s="273">
        <v>15.869999999999999</v>
      </c>
      <c r="G135" s="41"/>
      <c r="H135" s="42"/>
    </row>
    <row r="136" s="2" customFormat="1" ht="16.8" customHeight="1">
      <c r="A136" s="41"/>
      <c r="B136" s="42"/>
      <c r="C136" s="272" t="s">
        <v>3</v>
      </c>
      <c r="D136" s="272" t="s">
        <v>9948</v>
      </c>
      <c r="E136" s="22" t="s">
        <v>3</v>
      </c>
      <c r="F136" s="273">
        <v>3.25</v>
      </c>
      <c r="G136" s="41"/>
      <c r="H136" s="42"/>
    </row>
    <row r="137" s="2" customFormat="1" ht="16.8" customHeight="1">
      <c r="A137" s="41"/>
      <c r="B137" s="42"/>
      <c r="C137" s="272" t="s">
        <v>3</v>
      </c>
      <c r="D137" s="272" t="s">
        <v>4014</v>
      </c>
      <c r="E137" s="22" t="s">
        <v>3</v>
      </c>
      <c r="F137" s="273">
        <v>1.71</v>
      </c>
      <c r="G137" s="41"/>
      <c r="H137" s="42"/>
    </row>
    <row r="138" s="2" customFormat="1" ht="16.8" customHeight="1">
      <c r="A138" s="41"/>
      <c r="B138" s="42"/>
      <c r="C138" s="272" t="s">
        <v>3</v>
      </c>
      <c r="D138" s="272" t="s">
        <v>5074</v>
      </c>
      <c r="E138" s="22" t="s">
        <v>3</v>
      </c>
      <c r="F138" s="273">
        <v>11.6</v>
      </c>
      <c r="G138" s="41"/>
      <c r="H138" s="42"/>
    </row>
    <row r="139" s="2" customFormat="1" ht="16.8" customHeight="1">
      <c r="A139" s="41"/>
      <c r="B139" s="42"/>
      <c r="C139" s="272" t="s">
        <v>3</v>
      </c>
      <c r="D139" s="272" t="s">
        <v>4015</v>
      </c>
      <c r="E139" s="22" t="s">
        <v>3</v>
      </c>
      <c r="F139" s="273">
        <v>2.5099999999999998</v>
      </c>
      <c r="G139" s="41"/>
      <c r="H139" s="42"/>
    </row>
    <row r="140" s="2" customFormat="1" ht="16.8" customHeight="1">
      <c r="A140" s="41"/>
      <c r="B140" s="42"/>
      <c r="C140" s="272" t="s">
        <v>3</v>
      </c>
      <c r="D140" s="272" t="s">
        <v>4859</v>
      </c>
      <c r="E140" s="22" t="s">
        <v>3</v>
      </c>
      <c r="F140" s="273">
        <v>5.6900000000000004</v>
      </c>
      <c r="G140" s="41"/>
      <c r="H140" s="42"/>
    </row>
    <row r="141" s="2" customFormat="1" ht="16.8" customHeight="1">
      <c r="A141" s="41"/>
      <c r="B141" s="42"/>
      <c r="C141" s="272" t="s">
        <v>3</v>
      </c>
      <c r="D141" s="272" t="s">
        <v>4860</v>
      </c>
      <c r="E141" s="22" t="s">
        <v>3</v>
      </c>
      <c r="F141" s="273">
        <v>3.8199999999999998</v>
      </c>
      <c r="G141" s="41"/>
      <c r="H141" s="42"/>
    </row>
    <row r="142" s="2" customFormat="1" ht="16.8" customHeight="1">
      <c r="A142" s="41"/>
      <c r="B142" s="42"/>
      <c r="C142" s="272" t="s">
        <v>3</v>
      </c>
      <c r="D142" s="272" t="s">
        <v>4861</v>
      </c>
      <c r="E142" s="22" t="s">
        <v>3</v>
      </c>
      <c r="F142" s="273">
        <v>6.75</v>
      </c>
      <c r="G142" s="41"/>
      <c r="H142" s="42"/>
    </row>
    <row r="143" s="2" customFormat="1" ht="16.8" customHeight="1">
      <c r="A143" s="41"/>
      <c r="B143" s="42"/>
      <c r="C143" s="272" t="s">
        <v>3</v>
      </c>
      <c r="D143" s="272" t="s">
        <v>4862</v>
      </c>
      <c r="E143" s="22" t="s">
        <v>3</v>
      </c>
      <c r="F143" s="273">
        <v>3.1000000000000001</v>
      </c>
      <c r="G143" s="41"/>
      <c r="H143" s="42"/>
    </row>
    <row r="144" s="2" customFormat="1" ht="16.8" customHeight="1">
      <c r="A144" s="41"/>
      <c r="B144" s="42"/>
      <c r="C144" s="272" t="s">
        <v>3</v>
      </c>
      <c r="D144" s="272" t="s">
        <v>452</v>
      </c>
      <c r="E144" s="22" t="s">
        <v>3</v>
      </c>
      <c r="F144" s="273">
        <v>112.67</v>
      </c>
      <c r="G144" s="41"/>
      <c r="H144" s="42"/>
    </row>
    <row r="145" s="2" customFormat="1" ht="16.8" customHeight="1">
      <c r="A145" s="41"/>
      <c r="B145" s="42"/>
      <c r="C145" s="274" t="s">
        <v>9865</v>
      </c>
      <c r="D145" s="41"/>
      <c r="E145" s="41"/>
      <c r="F145" s="41"/>
      <c r="G145" s="41"/>
      <c r="H145" s="42"/>
    </row>
    <row r="146" s="2" customFormat="1" ht="16.8" customHeight="1">
      <c r="A146" s="41"/>
      <c r="B146" s="42"/>
      <c r="C146" s="272" t="s">
        <v>5118</v>
      </c>
      <c r="D146" s="272" t="s">
        <v>9903</v>
      </c>
      <c r="E146" s="22" t="s">
        <v>476</v>
      </c>
      <c r="F146" s="273">
        <v>994.20600000000002</v>
      </c>
      <c r="G146" s="41"/>
      <c r="H146" s="42"/>
    </row>
    <row r="147" s="2" customFormat="1" ht="16.8" customHeight="1">
      <c r="A147" s="41"/>
      <c r="B147" s="42"/>
      <c r="C147" s="272" t="s">
        <v>5126</v>
      </c>
      <c r="D147" s="272" t="s">
        <v>9949</v>
      </c>
      <c r="E147" s="22" t="s">
        <v>476</v>
      </c>
      <c r="F147" s="273">
        <v>85.082999999999998</v>
      </c>
      <c r="G147" s="41"/>
      <c r="H147" s="42"/>
    </row>
    <row r="148" s="2" customFormat="1" ht="16.8" customHeight="1">
      <c r="A148" s="41"/>
      <c r="B148" s="42"/>
      <c r="C148" s="272" t="s">
        <v>5137</v>
      </c>
      <c r="D148" s="272" t="s">
        <v>9950</v>
      </c>
      <c r="E148" s="22" t="s">
        <v>439</v>
      </c>
      <c r="F148" s="273">
        <v>340.32999999999998</v>
      </c>
      <c r="G148" s="41"/>
      <c r="H148" s="42"/>
    </row>
    <row r="149" s="2" customFormat="1" ht="16.8" customHeight="1">
      <c r="A149" s="41"/>
      <c r="B149" s="42"/>
      <c r="C149" s="272" t="s">
        <v>5147</v>
      </c>
      <c r="D149" s="272" t="s">
        <v>9904</v>
      </c>
      <c r="E149" s="22" t="s">
        <v>439</v>
      </c>
      <c r="F149" s="273">
        <v>353.714</v>
      </c>
      <c r="G149" s="41"/>
      <c r="H149" s="42"/>
    </row>
    <row r="150" s="2" customFormat="1">
      <c r="A150" s="41"/>
      <c r="B150" s="42"/>
      <c r="C150" s="272" t="s">
        <v>3523</v>
      </c>
      <c r="D150" s="272" t="s">
        <v>9951</v>
      </c>
      <c r="E150" s="22" t="s">
        <v>439</v>
      </c>
      <c r="F150" s="273">
        <v>340.32999999999998</v>
      </c>
      <c r="G150" s="41"/>
      <c r="H150" s="42"/>
    </row>
    <row r="151" s="2" customFormat="1" ht="16.8" customHeight="1">
      <c r="A151" s="41"/>
      <c r="B151" s="42"/>
      <c r="C151" s="268" t="s">
        <v>2371</v>
      </c>
      <c r="D151" s="269" t="s">
        <v>2372</v>
      </c>
      <c r="E151" s="270" t="s">
        <v>439</v>
      </c>
      <c r="F151" s="271">
        <v>113.675</v>
      </c>
      <c r="G151" s="41"/>
      <c r="H151" s="42"/>
    </row>
    <row r="152" s="2" customFormat="1" ht="16.8" customHeight="1">
      <c r="A152" s="41"/>
      <c r="B152" s="42"/>
      <c r="C152" s="272" t="s">
        <v>3</v>
      </c>
      <c r="D152" s="272" t="s">
        <v>69</v>
      </c>
      <c r="E152" s="22" t="s">
        <v>3</v>
      </c>
      <c r="F152" s="273">
        <v>0</v>
      </c>
      <c r="G152" s="41"/>
      <c r="H152" s="42"/>
    </row>
    <row r="153" s="2" customFormat="1" ht="16.8" customHeight="1">
      <c r="A153" s="41"/>
      <c r="B153" s="42"/>
      <c r="C153" s="272" t="s">
        <v>3</v>
      </c>
      <c r="D153" s="272" t="s">
        <v>2374</v>
      </c>
      <c r="E153" s="22" t="s">
        <v>3</v>
      </c>
      <c r="F153" s="273">
        <v>110.485</v>
      </c>
      <c r="G153" s="41"/>
      <c r="H153" s="42"/>
    </row>
    <row r="154" s="2" customFormat="1" ht="16.8" customHeight="1">
      <c r="A154" s="41"/>
      <c r="B154" s="42"/>
      <c r="C154" s="272" t="s">
        <v>3</v>
      </c>
      <c r="D154" s="272" t="s">
        <v>2377</v>
      </c>
      <c r="E154" s="22" t="s">
        <v>3</v>
      </c>
      <c r="F154" s="273">
        <v>3.1899999999999999</v>
      </c>
      <c r="G154" s="41"/>
      <c r="H154" s="42"/>
    </row>
    <row r="155" s="2" customFormat="1" ht="16.8" customHeight="1">
      <c r="A155" s="41"/>
      <c r="B155" s="42"/>
      <c r="C155" s="272" t="s">
        <v>3</v>
      </c>
      <c r="D155" s="272" t="s">
        <v>69</v>
      </c>
      <c r="E155" s="22" t="s">
        <v>3</v>
      </c>
      <c r="F155" s="273">
        <v>0</v>
      </c>
      <c r="G155" s="41"/>
      <c r="H155" s="42"/>
    </row>
    <row r="156" s="2" customFormat="1" ht="16.8" customHeight="1">
      <c r="A156" s="41"/>
      <c r="B156" s="42"/>
      <c r="C156" s="272" t="s">
        <v>3</v>
      </c>
      <c r="D156" s="272" t="s">
        <v>452</v>
      </c>
      <c r="E156" s="22" t="s">
        <v>3</v>
      </c>
      <c r="F156" s="273">
        <v>113.675</v>
      </c>
      <c r="G156" s="41"/>
      <c r="H156" s="42"/>
    </row>
    <row r="157" s="2" customFormat="1" ht="16.8" customHeight="1">
      <c r="A157" s="41"/>
      <c r="B157" s="42"/>
      <c r="C157" s="274" t="s">
        <v>9865</v>
      </c>
      <c r="D157" s="41"/>
      <c r="E157" s="41"/>
      <c r="F157" s="41"/>
      <c r="G157" s="41"/>
      <c r="H157" s="42"/>
    </row>
    <row r="158" s="2" customFormat="1" ht="16.8" customHeight="1">
      <c r="A158" s="41"/>
      <c r="B158" s="42"/>
      <c r="C158" s="272" t="s">
        <v>2619</v>
      </c>
      <c r="D158" s="272" t="s">
        <v>9952</v>
      </c>
      <c r="E158" s="22" t="s">
        <v>491</v>
      </c>
      <c r="F158" s="273">
        <v>35.488</v>
      </c>
      <c r="G158" s="41"/>
      <c r="H158" s="42"/>
    </row>
    <row r="159" s="2" customFormat="1" ht="16.8" customHeight="1">
      <c r="A159" s="41"/>
      <c r="B159" s="42"/>
      <c r="C159" s="272" t="s">
        <v>2702</v>
      </c>
      <c r="D159" s="272" t="s">
        <v>9953</v>
      </c>
      <c r="E159" s="22" t="s">
        <v>439</v>
      </c>
      <c r="F159" s="273">
        <v>113.675</v>
      </c>
      <c r="G159" s="41"/>
      <c r="H159" s="42"/>
    </row>
    <row r="160" s="2" customFormat="1" ht="16.8" customHeight="1">
      <c r="A160" s="41"/>
      <c r="B160" s="42"/>
      <c r="C160" s="272" t="s">
        <v>2696</v>
      </c>
      <c r="D160" s="272" t="s">
        <v>9954</v>
      </c>
      <c r="E160" s="22" t="s">
        <v>491</v>
      </c>
      <c r="F160" s="273">
        <v>17.050999999999998</v>
      </c>
      <c r="G160" s="41"/>
      <c r="H160" s="42"/>
    </row>
    <row r="161" s="2" customFormat="1">
      <c r="A161" s="41"/>
      <c r="B161" s="42"/>
      <c r="C161" s="272" t="s">
        <v>2788</v>
      </c>
      <c r="D161" s="272" t="s">
        <v>9955</v>
      </c>
      <c r="E161" s="22" t="s">
        <v>491</v>
      </c>
      <c r="F161" s="273">
        <v>7.9569999999999999</v>
      </c>
      <c r="G161" s="41"/>
      <c r="H161" s="42"/>
    </row>
    <row r="162" s="2" customFormat="1">
      <c r="A162" s="41"/>
      <c r="B162" s="42"/>
      <c r="C162" s="272" t="s">
        <v>2797</v>
      </c>
      <c r="D162" s="272" t="s">
        <v>9956</v>
      </c>
      <c r="E162" s="22" t="s">
        <v>491</v>
      </c>
      <c r="F162" s="273">
        <v>7.9569999999999999</v>
      </c>
      <c r="G162" s="41"/>
      <c r="H162" s="42"/>
    </row>
    <row r="163" s="2" customFormat="1" ht="16.8" customHeight="1">
      <c r="A163" s="41"/>
      <c r="B163" s="42"/>
      <c r="C163" s="272" t="s">
        <v>3427</v>
      </c>
      <c r="D163" s="272" t="s">
        <v>9957</v>
      </c>
      <c r="E163" s="22" t="s">
        <v>585</v>
      </c>
      <c r="F163" s="273">
        <v>1.5540000000000001</v>
      </c>
      <c r="G163" s="41"/>
      <c r="H163" s="42"/>
    </row>
    <row r="164" s="2" customFormat="1" ht="16.8" customHeight="1">
      <c r="A164" s="41"/>
      <c r="B164" s="42"/>
      <c r="C164" s="272" t="s">
        <v>2801</v>
      </c>
      <c r="D164" s="272" t="s">
        <v>9957</v>
      </c>
      <c r="E164" s="22" t="s">
        <v>585</v>
      </c>
      <c r="F164" s="273">
        <v>0.52800000000000002</v>
      </c>
      <c r="G164" s="41"/>
      <c r="H164" s="42"/>
    </row>
    <row r="165" s="2" customFormat="1" ht="16.8" customHeight="1">
      <c r="A165" s="41"/>
      <c r="B165" s="42"/>
      <c r="C165" s="272" t="s">
        <v>3411</v>
      </c>
      <c r="D165" s="272" t="s">
        <v>9958</v>
      </c>
      <c r="E165" s="22" t="s">
        <v>439</v>
      </c>
      <c r="F165" s="273">
        <v>334.54500000000002</v>
      </c>
      <c r="G165" s="41"/>
      <c r="H165" s="42"/>
    </row>
    <row r="166" s="2" customFormat="1" ht="16.8" customHeight="1">
      <c r="A166" s="41"/>
      <c r="B166" s="42"/>
      <c r="C166" s="272" t="s">
        <v>3417</v>
      </c>
      <c r="D166" s="272" t="s">
        <v>9959</v>
      </c>
      <c r="E166" s="22" t="s">
        <v>439</v>
      </c>
      <c r="F166" s="273">
        <v>1009.175</v>
      </c>
      <c r="G166" s="41"/>
      <c r="H166" s="42"/>
    </row>
    <row r="167" s="2" customFormat="1" ht="16.8" customHeight="1">
      <c r="A167" s="41"/>
      <c r="B167" s="42"/>
      <c r="C167" s="272" t="s">
        <v>3388</v>
      </c>
      <c r="D167" s="272" t="s">
        <v>9960</v>
      </c>
      <c r="E167" s="22" t="s">
        <v>439</v>
      </c>
      <c r="F167" s="273">
        <v>343.54500000000002</v>
      </c>
      <c r="G167" s="41"/>
      <c r="H167" s="42"/>
    </row>
    <row r="168" s="2" customFormat="1" ht="16.8" customHeight="1">
      <c r="A168" s="41"/>
      <c r="B168" s="42"/>
      <c r="C168" s="272" t="s">
        <v>3397</v>
      </c>
      <c r="D168" s="272" t="s">
        <v>9961</v>
      </c>
      <c r="E168" s="22" t="s">
        <v>439</v>
      </c>
      <c r="F168" s="273">
        <v>113.675</v>
      </c>
      <c r="G168" s="41"/>
      <c r="H168" s="42"/>
    </row>
    <row r="169" s="2" customFormat="1" ht="16.8" customHeight="1">
      <c r="A169" s="41"/>
      <c r="B169" s="42"/>
      <c r="C169" s="272" t="s">
        <v>3725</v>
      </c>
      <c r="D169" s="272" t="s">
        <v>3726</v>
      </c>
      <c r="E169" s="22" t="s">
        <v>439</v>
      </c>
      <c r="F169" s="273">
        <v>119.359</v>
      </c>
      <c r="G169" s="41"/>
      <c r="H169" s="42"/>
    </row>
    <row r="170" s="2" customFormat="1" ht="16.8" customHeight="1">
      <c r="A170" s="41"/>
      <c r="B170" s="42"/>
      <c r="C170" s="272" t="s">
        <v>3719</v>
      </c>
      <c r="D170" s="272" t="s">
        <v>3720</v>
      </c>
      <c r="E170" s="22" t="s">
        <v>439</v>
      </c>
      <c r="F170" s="273">
        <v>119.359</v>
      </c>
      <c r="G170" s="41"/>
      <c r="H170" s="42"/>
    </row>
    <row r="171" s="2" customFormat="1" ht="16.8" customHeight="1">
      <c r="A171" s="41"/>
      <c r="B171" s="42"/>
      <c r="C171" s="268" t="s">
        <v>2374</v>
      </c>
      <c r="D171" s="269" t="s">
        <v>2375</v>
      </c>
      <c r="E171" s="270" t="s">
        <v>439</v>
      </c>
      <c r="F171" s="271">
        <v>110.485</v>
      </c>
      <c r="G171" s="41"/>
      <c r="H171" s="42"/>
    </row>
    <row r="172" s="2" customFormat="1" ht="16.8" customHeight="1">
      <c r="A172" s="41"/>
      <c r="B172" s="42"/>
      <c r="C172" s="272" t="s">
        <v>3</v>
      </c>
      <c r="D172" s="272" t="s">
        <v>9962</v>
      </c>
      <c r="E172" s="22" t="s">
        <v>3</v>
      </c>
      <c r="F172" s="273">
        <v>58.685000000000002</v>
      </c>
      <c r="G172" s="41"/>
      <c r="H172" s="42"/>
    </row>
    <row r="173" s="2" customFormat="1" ht="16.8" customHeight="1">
      <c r="A173" s="41"/>
      <c r="B173" s="42"/>
      <c r="C173" s="272" t="s">
        <v>3</v>
      </c>
      <c r="D173" s="272" t="s">
        <v>5073</v>
      </c>
      <c r="E173" s="22" t="s">
        <v>3</v>
      </c>
      <c r="F173" s="273">
        <v>15.869999999999999</v>
      </c>
      <c r="G173" s="41"/>
      <c r="H173" s="42"/>
    </row>
    <row r="174" s="2" customFormat="1" ht="16.8" customHeight="1">
      <c r="A174" s="41"/>
      <c r="B174" s="42"/>
      <c r="C174" s="272" t="s">
        <v>3</v>
      </c>
      <c r="D174" s="272" t="s">
        <v>9963</v>
      </c>
      <c r="E174" s="22" t="s">
        <v>3</v>
      </c>
      <c r="F174" s="273">
        <v>3.3300000000000001</v>
      </c>
      <c r="G174" s="41"/>
      <c r="H174" s="42"/>
    </row>
    <row r="175" s="2" customFormat="1" ht="16.8" customHeight="1">
      <c r="A175" s="41"/>
      <c r="B175" s="42"/>
      <c r="C175" s="272" t="s">
        <v>3</v>
      </c>
      <c r="D175" s="272" t="s">
        <v>4014</v>
      </c>
      <c r="E175" s="22" t="s">
        <v>3</v>
      </c>
      <c r="F175" s="273">
        <v>1.71</v>
      </c>
      <c r="G175" s="41"/>
      <c r="H175" s="42"/>
    </row>
    <row r="176" s="2" customFormat="1" ht="16.8" customHeight="1">
      <c r="A176" s="41"/>
      <c r="B176" s="42"/>
      <c r="C176" s="272" t="s">
        <v>3</v>
      </c>
      <c r="D176" s="272" t="s">
        <v>9964</v>
      </c>
      <c r="E176" s="22" t="s">
        <v>3</v>
      </c>
      <c r="F176" s="273">
        <v>11.69</v>
      </c>
      <c r="G176" s="41"/>
      <c r="H176" s="42"/>
    </row>
    <row r="177" s="2" customFormat="1" ht="16.8" customHeight="1">
      <c r="A177" s="41"/>
      <c r="B177" s="42"/>
      <c r="C177" s="272" t="s">
        <v>3</v>
      </c>
      <c r="D177" s="272" t="s">
        <v>9965</v>
      </c>
      <c r="E177" s="22" t="s">
        <v>3</v>
      </c>
      <c r="F177" s="273">
        <v>2.6899999999999999</v>
      </c>
      <c r="G177" s="41"/>
      <c r="H177" s="42"/>
    </row>
    <row r="178" s="2" customFormat="1" ht="16.8" customHeight="1">
      <c r="A178" s="41"/>
      <c r="B178" s="42"/>
      <c r="C178" s="272" t="s">
        <v>3</v>
      </c>
      <c r="D178" s="272" t="s">
        <v>9966</v>
      </c>
      <c r="E178" s="22" t="s">
        <v>3</v>
      </c>
      <c r="F178" s="273">
        <v>5.7699999999999996</v>
      </c>
      <c r="G178" s="41"/>
      <c r="H178" s="42"/>
    </row>
    <row r="179" s="2" customFormat="1" ht="16.8" customHeight="1">
      <c r="A179" s="41"/>
      <c r="B179" s="42"/>
      <c r="C179" s="272" t="s">
        <v>3</v>
      </c>
      <c r="D179" s="272" t="s">
        <v>9967</v>
      </c>
      <c r="E179" s="22" t="s">
        <v>3</v>
      </c>
      <c r="F179" s="273">
        <v>3.9100000000000001</v>
      </c>
      <c r="G179" s="41"/>
      <c r="H179" s="42"/>
    </row>
    <row r="180" s="2" customFormat="1" ht="16.8" customHeight="1">
      <c r="A180" s="41"/>
      <c r="B180" s="42"/>
      <c r="C180" s="272" t="s">
        <v>3</v>
      </c>
      <c r="D180" s="272" t="s">
        <v>9968</v>
      </c>
      <c r="E180" s="22" t="s">
        <v>3</v>
      </c>
      <c r="F180" s="273">
        <v>6.8300000000000001</v>
      </c>
      <c r="G180" s="41"/>
      <c r="H180" s="42"/>
    </row>
    <row r="181" s="2" customFormat="1" ht="16.8" customHeight="1">
      <c r="A181" s="41"/>
      <c r="B181" s="42"/>
      <c r="C181" s="272" t="s">
        <v>3</v>
      </c>
      <c r="D181" s="272" t="s">
        <v>452</v>
      </c>
      <c r="E181" s="22" t="s">
        <v>3</v>
      </c>
      <c r="F181" s="273">
        <v>110.485</v>
      </c>
      <c r="G181" s="41"/>
      <c r="H181" s="42"/>
    </row>
    <row r="182" s="2" customFormat="1" ht="16.8" customHeight="1">
      <c r="A182" s="41"/>
      <c r="B182" s="42"/>
      <c r="C182" s="274" t="s">
        <v>9865</v>
      </c>
      <c r="D182" s="41"/>
      <c r="E182" s="41"/>
      <c r="F182" s="41"/>
      <c r="G182" s="41"/>
      <c r="H182" s="42"/>
    </row>
    <row r="183" s="2" customFormat="1" ht="16.8" customHeight="1">
      <c r="A183" s="41"/>
      <c r="B183" s="42"/>
      <c r="C183" s="272" t="s">
        <v>4904</v>
      </c>
      <c r="D183" s="272" t="s">
        <v>9969</v>
      </c>
      <c r="E183" s="22" t="s">
        <v>439</v>
      </c>
      <c r="F183" s="273">
        <v>123.069</v>
      </c>
      <c r="G183" s="41"/>
      <c r="H183" s="42"/>
    </row>
    <row r="184" s="2" customFormat="1" ht="16.8" customHeight="1">
      <c r="A184" s="41"/>
      <c r="B184" s="42"/>
      <c r="C184" s="272" t="s">
        <v>4951</v>
      </c>
      <c r="D184" s="272" t="s">
        <v>4952</v>
      </c>
      <c r="E184" s="22" t="s">
        <v>439</v>
      </c>
      <c r="F184" s="273">
        <v>110.485</v>
      </c>
      <c r="G184" s="41"/>
      <c r="H184" s="42"/>
    </row>
    <row r="185" s="2" customFormat="1" ht="16.8" customHeight="1">
      <c r="A185" s="41"/>
      <c r="B185" s="42"/>
      <c r="C185" s="268" t="s">
        <v>2377</v>
      </c>
      <c r="D185" s="269" t="s">
        <v>2378</v>
      </c>
      <c r="E185" s="270" t="s">
        <v>439</v>
      </c>
      <c r="F185" s="271">
        <v>3.1899999999999999</v>
      </c>
      <c r="G185" s="41"/>
      <c r="H185" s="42"/>
    </row>
    <row r="186" s="2" customFormat="1" ht="16.8" customHeight="1">
      <c r="A186" s="41"/>
      <c r="B186" s="42"/>
      <c r="C186" s="272" t="s">
        <v>3</v>
      </c>
      <c r="D186" s="272" t="s">
        <v>9970</v>
      </c>
      <c r="E186" s="22" t="s">
        <v>3</v>
      </c>
      <c r="F186" s="273">
        <v>3.1899999999999999</v>
      </c>
      <c r="G186" s="41"/>
      <c r="H186" s="42"/>
    </row>
    <row r="187" s="2" customFormat="1" ht="16.8" customHeight="1">
      <c r="A187" s="41"/>
      <c r="B187" s="42"/>
      <c r="C187" s="272" t="s">
        <v>3</v>
      </c>
      <c r="D187" s="272" t="s">
        <v>452</v>
      </c>
      <c r="E187" s="22" t="s">
        <v>3</v>
      </c>
      <c r="F187" s="273">
        <v>3.1899999999999999</v>
      </c>
      <c r="G187" s="41"/>
      <c r="H187" s="42"/>
    </row>
    <row r="188" s="2" customFormat="1" ht="16.8" customHeight="1">
      <c r="A188" s="41"/>
      <c r="B188" s="42"/>
      <c r="C188" s="274" t="s">
        <v>9865</v>
      </c>
      <c r="D188" s="41"/>
      <c r="E188" s="41"/>
      <c r="F188" s="41"/>
      <c r="G188" s="41"/>
      <c r="H188" s="42"/>
    </row>
    <row r="189" s="2" customFormat="1" ht="16.8" customHeight="1">
      <c r="A189" s="41"/>
      <c r="B189" s="42"/>
      <c r="C189" s="272" t="s">
        <v>4904</v>
      </c>
      <c r="D189" s="272" t="s">
        <v>9969</v>
      </c>
      <c r="E189" s="22" t="s">
        <v>439</v>
      </c>
      <c r="F189" s="273">
        <v>233.06</v>
      </c>
      <c r="G189" s="41"/>
      <c r="H189" s="42"/>
    </row>
    <row r="190" s="2" customFormat="1" ht="16.8" customHeight="1">
      <c r="A190" s="41"/>
      <c r="B190" s="42"/>
      <c r="C190" s="268" t="s">
        <v>2380</v>
      </c>
      <c r="D190" s="269" t="s">
        <v>2381</v>
      </c>
      <c r="E190" s="270" t="s">
        <v>439</v>
      </c>
      <c r="F190" s="271">
        <v>107.11</v>
      </c>
      <c r="G190" s="41"/>
      <c r="H190" s="42"/>
    </row>
    <row r="191" s="2" customFormat="1" ht="16.8" customHeight="1">
      <c r="A191" s="41"/>
      <c r="B191" s="42"/>
      <c r="C191" s="272" t="s">
        <v>3</v>
      </c>
      <c r="D191" s="272" t="s">
        <v>9971</v>
      </c>
      <c r="E191" s="22" t="s">
        <v>3</v>
      </c>
      <c r="F191" s="273">
        <v>15.390000000000001</v>
      </c>
      <c r="G191" s="41"/>
      <c r="H191" s="42"/>
    </row>
    <row r="192" s="2" customFormat="1" ht="16.8" customHeight="1">
      <c r="A192" s="41"/>
      <c r="B192" s="42"/>
      <c r="C192" s="272" t="s">
        <v>3</v>
      </c>
      <c r="D192" s="272" t="s">
        <v>9972</v>
      </c>
      <c r="E192" s="22" t="s">
        <v>3</v>
      </c>
      <c r="F192" s="273">
        <v>23.649999999999999</v>
      </c>
      <c r="G192" s="41"/>
      <c r="H192" s="42"/>
    </row>
    <row r="193" s="2" customFormat="1" ht="16.8" customHeight="1">
      <c r="A193" s="41"/>
      <c r="B193" s="42"/>
      <c r="C193" s="272" t="s">
        <v>3</v>
      </c>
      <c r="D193" s="272" t="s">
        <v>9973</v>
      </c>
      <c r="E193" s="22" t="s">
        <v>3</v>
      </c>
      <c r="F193" s="273">
        <v>4.8499999999999996</v>
      </c>
      <c r="G193" s="41"/>
      <c r="H193" s="42"/>
    </row>
    <row r="194" s="2" customFormat="1" ht="16.8" customHeight="1">
      <c r="A194" s="41"/>
      <c r="B194" s="42"/>
      <c r="C194" s="272" t="s">
        <v>3</v>
      </c>
      <c r="D194" s="272" t="s">
        <v>3090</v>
      </c>
      <c r="E194" s="22" t="s">
        <v>3</v>
      </c>
      <c r="F194" s="273">
        <v>14.02</v>
      </c>
      <c r="G194" s="41"/>
      <c r="H194" s="42"/>
    </row>
    <row r="195" s="2" customFormat="1" ht="16.8" customHeight="1">
      <c r="A195" s="41"/>
      <c r="B195" s="42"/>
      <c r="C195" s="272" t="s">
        <v>3</v>
      </c>
      <c r="D195" s="272" t="s">
        <v>3091</v>
      </c>
      <c r="E195" s="22" t="s">
        <v>3</v>
      </c>
      <c r="F195" s="273">
        <v>16.48</v>
      </c>
      <c r="G195" s="41"/>
      <c r="H195" s="42"/>
    </row>
    <row r="196" s="2" customFormat="1" ht="16.8" customHeight="1">
      <c r="A196" s="41"/>
      <c r="B196" s="42"/>
      <c r="C196" s="272" t="s">
        <v>3</v>
      </c>
      <c r="D196" s="272" t="s">
        <v>9974</v>
      </c>
      <c r="E196" s="22" t="s">
        <v>3</v>
      </c>
      <c r="F196" s="273">
        <v>6.3899999999999997</v>
      </c>
      <c r="G196" s="41"/>
      <c r="H196" s="42"/>
    </row>
    <row r="197" s="2" customFormat="1" ht="16.8" customHeight="1">
      <c r="A197" s="41"/>
      <c r="B197" s="42"/>
      <c r="C197" s="272" t="s">
        <v>3</v>
      </c>
      <c r="D197" s="272" t="s">
        <v>4863</v>
      </c>
      <c r="E197" s="22" t="s">
        <v>3</v>
      </c>
      <c r="F197" s="273">
        <v>3.2599999999999998</v>
      </c>
      <c r="G197" s="41"/>
      <c r="H197" s="42"/>
    </row>
    <row r="198" s="2" customFormat="1" ht="16.8" customHeight="1">
      <c r="A198" s="41"/>
      <c r="B198" s="42"/>
      <c r="C198" s="272" t="s">
        <v>3</v>
      </c>
      <c r="D198" s="272" t="s">
        <v>4864</v>
      </c>
      <c r="E198" s="22" t="s">
        <v>3</v>
      </c>
      <c r="F198" s="273">
        <v>7.3899999999999997</v>
      </c>
      <c r="G198" s="41"/>
      <c r="H198" s="42"/>
    </row>
    <row r="199" s="2" customFormat="1" ht="16.8" customHeight="1">
      <c r="A199" s="41"/>
      <c r="B199" s="42"/>
      <c r="C199" s="272" t="s">
        <v>3</v>
      </c>
      <c r="D199" s="272" t="s">
        <v>4865</v>
      </c>
      <c r="E199" s="22" t="s">
        <v>3</v>
      </c>
      <c r="F199" s="273">
        <v>2.4300000000000002</v>
      </c>
      <c r="G199" s="41"/>
      <c r="H199" s="42"/>
    </row>
    <row r="200" s="2" customFormat="1" ht="16.8" customHeight="1">
      <c r="A200" s="41"/>
      <c r="B200" s="42"/>
      <c r="C200" s="272" t="s">
        <v>3</v>
      </c>
      <c r="D200" s="272" t="s">
        <v>3092</v>
      </c>
      <c r="E200" s="22" t="s">
        <v>3</v>
      </c>
      <c r="F200" s="273">
        <v>13.25</v>
      </c>
      <c r="G200" s="41"/>
      <c r="H200" s="42"/>
    </row>
    <row r="201" s="2" customFormat="1" ht="16.8" customHeight="1">
      <c r="A201" s="41"/>
      <c r="B201" s="42"/>
      <c r="C201" s="272" t="s">
        <v>3</v>
      </c>
      <c r="D201" s="272" t="s">
        <v>452</v>
      </c>
      <c r="E201" s="22" t="s">
        <v>3</v>
      </c>
      <c r="F201" s="273">
        <v>107.11</v>
      </c>
      <c r="G201" s="41"/>
      <c r="H201" s="42"/>
    </row>
    <row r="202" s="2" customFormat="1" ht="16.8" customHeight="1">
      <c r="A202" s="41"/>
      <c r="B202" s="42"/>
      <c r="C202" s="274" t="s">
        <v>9865</v>
      </c>
      <c r="D202" s="41"/>
      <c r="E202" s="41"/>
      <c r="F202" s="41"/>
      <c r="G202" s="41"/>
      <c r="H202" s="42"/>
    </row>
    <row r="203" s="2" customFormat="1" ht="16.8" customHeight="1">
      <c r="A203" s="41"/>
      <c r="B203" s="42"/>
      <c r="C203" s="272" t="s">
        <v>5118</v>
      </c>
      <c r="D203" s="272" t="s">
        <v>9903</v>
      </c>
      <c r="E203" s="22" t="s">
        <v>476</v>
      </c>
      <c r="F203" s="273">
        <v>994.20600000000002</v>
      </c>
      <c r="G203" s="41"/>
      <c r="H203" s="42"/>
    </row>
    <row r="204" s="2" customFormat="1" ht="16.8" customHeight="1">
      <c r="A204" s="41"/>
      <c r="B204" s="42"/>
      <c r="C204" s="272" t="s">
        <v>5126</v>
      </c>
      <c r="D204" s="272" t="s">
        <v>9949</v>
      </c>
      <c r="E204" s="22" t="s">
        <v>476</v>
      </c>
      <c r="F204" s="273">
        <v>85.082999999999998</v>
      </c>
      <c r="G204" s="41"/>
      <c r="H204" s="42"/>
    </row>
    <row r="205" s="2" customFormat="1" ht="16.8" customHeight="1">
      <c r="A205" s="41"/>
      <c r="B205" s="42"/>
      <c r="C205" s="272" t="s">
        <v>5137</v>
      </c>
      <c r="D205" s="272" t="s">
        <v>9950</v>
      </c>
      <c r="E205" s="22" t="s">
        <v>439</v>
      </c>
      <c r="F205" s="273">
        <v>340.32999999999998</v>
      </c>
      <c r="G205" s="41"/>
      <c r="H205" s="42"/>
    </row>
    <row r="206" s="2" customFormat="1" ht="16.8" customHeight="1">
      <c r="A206" s="41"/>
      <c r="B206" s="42"/>
      <c r="C206" s="272" t="s">
        <v>5147</v>
      </c>
      <c r="D206" s="272" t="s">
        <v>9904</v>
      </c>
      <c r="E206" s="22" t="s">
        <v>439</v>
      </c>
      <c r="F206" s="273">
        <v>353.714</v>
      </c>
      <c r="G206" s="41"/>
      <c r="H206" s="42"/>
    </row>
    <row r="207" s="2" customFormat="1">
      <c r="A207" s="41"/>
      <c r="B207" s="42"/>
      <c r="C207" s="272" t="s">
        <v>3523</v>
      </c>
      <c r="D207" s="272" t="s">
        <v>9951</v>
      </c>
      <c r="E207" s="22" t="s">
        <v>439</v>
      </c>
      <c r="F207" s="273">
        <v>340.32999999999998</v>
      </c>
      <c r="G207" s="41"/>
      <c r="H207" s="42"/>
    </row>
    <row r="208" s="2" customFormat="1" ht="16.8" customHeight="1">
      <c r="A208" s="41"/>
      <c r="B208" s="42"/>
      <c r="C208" s="268" t="s">
        <v>2383</v>
      </c>
      <c r="D208" s="269" t="s">
        <v>2384</v>
      </c>
      <c r="E208" s="270" t="s">
        <v>439</v>
      </c>
      <c r="F208" s="271">
        <v>108.13500000000001</v>
      </c>
      <c r="G208" s="41"/>
      <c r="H208" s="42"/>
    </row>
    <row r="209" s="2" customFormat="1" ht="16.8" customHeight="1">
      <c r="A209" s="41"/>
      <c r="B209" s="42"/>
      <c r="C209" s="272" t="s">
        <v>3</v>
      </c>
      <c r="D209" s="272" t="s">
        <v>9975</v>
      </c>
      <c r="E209" s="22" t="s">
        <v>3</v>
      </c>
      <c r="F209" s="273">
        <v>108.13500000000001</v>
      </c>
      <c r="G209" s="41"/>
      <c r="H209" s="42"/>
    </row>
    <row r="210" s="2" customFormat="1" ht="16.8" customHeight="1">
      <c r="A210" s="41"/>
      <c r="B210" s="42"/>
      <c r="C210" s="274" t="s">
        <v>9865</v>
      </c>
      <c r="D210" s="41"/>
      <c r="E210" s="41"/>
      <c r="F210" s="41"/>
      <c r="G210" s="41"/>
      <c r="H210" s="42"/>
    </row>
    <row r="211" s="2" customFormat="1" ht="16.8" customHeight="1">
      <c r="A211" s="41"/>
      <c r="B211" s="42"/>
      <c r="C211" s="272" t="s">
        <v>3427</v>
      </c>
      <c r="D211" s="272" t="s">
        <v>9957</v>
      </c>
      <c r="E211" s="22" t="s">
        <v>585</v>
      </c>
      <c r="F211" s="273">
        <v>1.5540000000000001</v>
      </c>
      <c r="G211" s="41"/>
      <c r="H211" s="42"/>
    </row>
    <row r="212" s="2" customFormat="1" ht="16.8" customHeight="1">
      <c r="A212" s="41"/>
      <c r="B212" s="42"/>
      <c r="C212" s="272" t="s">
        <v>3411</v>
      </c>
      <c r="D212" s="272" t="s">
        <v>9958</v>
      </c>
      <c r="E212" s="22" t="s">
        <v>439</v>
      </c>
      <c r="F212" s="273">
        <v>334.54500000000002</v>
      </c>
      <c r="G212" s="41"/>
      <c r="H212" s="42"/>
    </row>
    <row r="213" s="2" customFormat="1" ht="16.8" customHeight="1">
      <c r="A213" s="41"/>
      <c r="B213" s="42"/>
      <c r="C213" s="272" t="s">
        <v>3417</v>
      </c>
      <c r="D213" s="272" t="s">
        <v>9959</v>
      </c>
      <c r="E213" s="22" t="s">
        <v>439</v>
      </c>
      <c r="F213" s="273">
        <v>1009.175</v>
      </c>
      <c r="G213" s="41"/>
      <c r="H213" s="42"/>
    </row>
    <row r="214" s="2" customFormat="1" ht="16.8" customHeight="1">
      <c r="A214" s="41"/>
      <c r="B214" s="42"/>
      <c r="C214" s="272" t="s">
        <v>3388</v>
      </c>
      <c r="D214" s="272" t="s">
        <v>9960</v>
      </c>
      <c r="E214" s="22" t="s">
        <v>439</v>
      </c>
      <c r="F214" s="273">
        <v>343.54500000000002</v>
      </c>
      <c r="G214" s="41"/>
      <c r="H214" s="42"/>
    </row>
    <row r="215" s="2" customFormat="1" ht="16.8" customHeight="1">
      <c r="A215" s="41"/>
      <c r="B215" s="42"/>
      <c r="C215" s="272" t="s">
        <v>3402</v>
      </c>
      <c r="D215" s="272" t="s">
        <v>9976</v>
      </c>
      <c r="E215" s="22" t="s">
        <v>491</v>
      </c>
      <c r="F215" s="273">
        <v>10.814</v>
      </c>
      <c r="G215" s="41"/>
      <c r="H215" s="42"/>
    </row>
    <row r="216" s="2" customFormat="1" ht="16.8" customHeight="1">
      <c r="A216" s="41"/>
      <c r="B216" s="42"/>
      <c r="C216" s="268" t="s">
        <v>2386</v>
      </c>
      <c r="D216" s="269" t="s">
        <v>2387</v>
      </c>
      <c r="E216" s="270" t="s">
        <v>439</v>
      </c>
      <c r="F216" s="271">
        <v>108.13500000000001</v>
      </c>
      <c r="G216" s="41"/>
      <c r="H216" s="42"/>
    </row>
    <row r="217" s="2" customFormat="1" ht="16.8" customHeight="1">
      <c r="A217" s="41"/>
      <c r="B217" s="42"/>
      <c r="C217" s="272" t="s">
        <v>3</v>
      </c>
      <c r="D217" s="272" t="s">
        <v>9977</v>
      </c>
      <c r="E217" s="22" t="s">
        <v>3</v>
      </c>
      <c r="F217" s="273">
        <v>15.68</v>
      </c>
      <c r="G217" s="41"/>
      <c r="H217" s="42"/>
    </row>
    <row r="218" s="2" customFormat="1" ht="16.8" customHeight="1">
      <c r="A218" s="41"/>
      <c r="B218" s="42"/>
      <c r="C218" s="272" t="s">
        <v>3</v>
      </c>
      <c r="D218" s="272" t="s">
        <v>9972</v>
      </c>
      <c r="E218" s="22" t="s">
        <v>3</v>
      </c>
      <c r="F218" s="273">
        <v>23.649999999999999</v>
      </c>
      <c r="G218" s="41"/>
      <c r="H218" s="42"/>
    </row>
    <row r="219" s="2" customFormat="1" ht="16.8" customHeight="1">
      <c r="A219" s="41"/>
      <c r="B219" s="42"/>
      <c r="C219" s="272" t="s">
        <v>3</v>
      </c>
      <c r="D219" s="272" t="s">
        <v>9973</v>
      </c>
      <c r="E219" s="22" t="s">
        <v>3</v>
      </c>
      <c r="F219" s="273">
        <v>4.8499999999999996</v>
      </c>
      <c r="G219" s="41"/>
      <c r="H219" s="42"/>
    </row>
    <row r="220" s="2" customFormat="1" ht="16.8" customHeight="1">
      <c r="A220" s="41"/>
      <c r="B220" s="42"/>
      <c r="C220" s="272" t="s">
        <v>3</v>
      </c>
      <c r="D220" s="272" t="s">
        <v>3090</v>
      </c>
      <c r="E220" s="22" t="s">
        <v>3</v>
      </c>
      <c r="F220" s="273">
        <v>14.02</v>
      </c>
      <c r="G220" s="41"/>
      <c r="H220" s="42"/>
    </row>
    <row r="221" s="2" customFormat="1" ht="16.8" customHeight="1">
      <c r="A221" s="41"/>
      <c r="B221" s="42"/>
      <c r="C221" s="272" t="s">
        <v>3</v>
      </c>
      <c r="D221" s="272" t="s">
        <v>3091</v>
      </c>
      <c r="E221" s="22" t="s">
        <v>3</v>
      </c>
      <c r="F221" s="273">
        <v>16.48</v>
      </c>
      <c r="G221" s="41"/>
      <c r="H221" s="42"/>
    </row>
    <row r="222" s="2" customFormat="1" ht="16.8" customHeight="1">
      <c r="A222" s="41"/>
      <c r="B222" s="42"/>
      <c r="C222" s="272" t="s">
        <v>3</v>
      </c>
      <c r="D222" s="272" t="s">
        <v>9978</v>
      </c>
      <c r="E222" s="22" t="s">
        <v>3</v>
      </c>
      <c r="F222" s="273">
        <v>6.5499999999999998</v>
      </c>
      <c r="G222" s="41"/>
      <c r="H222" s="42"/>
    </row>
    <row r="223" s="2" customFormat="1" ht="16.8" customHeight="1">
      <c r="A223" s="41"/>
      <c r="B223" s="42"/>
      <c r="C223" s="272" t="s">
        <v>3</v>
      </c>
      <c r="D223" s="272" t="s">
        <v>4863</v>
      </c>
      <c r="E223" s="22" t="s">
        <v>3</v>
      </c>
      <c r="F223" s="273">
        <v>3.2599999999999998</v>
      </c>
      <c r="G223" s="41"/>
      <c r="H223" s="42"/>
    </row>
    <row r="224" s="2" customFormat="1" ht="16.8" customHeight="1">
      <c r="A224" s="41"/>
      <c r="B224" s="42"/>
      <c r="C224" s="272" t="s">
        <v>3</v>
      </c>
      <c r="D224" s="272" t="s">
        <v>9979</v>
      </c>
      <c r="E224" s="22" t="s">
        <v>3</v>
      </c>
      <c r="F224" s="273">
        <v>7.6299999999999999</v>
      </c>
      <c r="G224" s="41"/>
      <c r="H224" s="42"/>
    </row>
    <row r="225" s="2" customFormat="1" ht="16.8" customHeight="1">
      <c r="A225" s="41"/>
      <c r="B225" s="42"/>
      <c r="C225" s="272" t="s">
        <v>3</v>
      </c>
      <c r="D225" s="272" t="s">
        <v>4865</v>
      </c>
      <c r="E225" s="22" t="s">
        <v>3</v>
      </c>
      <c r="F225" s="273">
        <v>2.4300000000000002</v>
      </c>
      <c r="G225" s="41"/>
      <c r="H225" s="42"/>
    </row>
    <row r="226" s="2" customFormat="1" ht="16.8" customHeight="1">
      <c r="A226" s="41"/>
      <c r="B226" s="42"/>
      <c r="C226" s="272" t="s">
        <v>3</v>
      </c>
      <c r="D226" s="272" t="s">
        <v>9980</v>
      </c>
      <c r="E226" s="22" t="s">
        <v>3</v>
      </c>
      <c r="F226" s="273">
        <v>11.640000000000001</v>
      </c>
      <c r="G226" s="41"/>
      <c r="H226" s="42"/>
    </row>
    <row r="227" s="2" customFormat="1" ht="16.8" customHeight="1">
      <c r="A227" s="41"/>
      <c r="B227" s="42"/>
      <c r="C227" s="272" t="s">
        <v>3</v>
      </c>
      <c r="D227" s="272" t="s">
        <v>9981</v>
      </c>
      <c r="E227" s="22" t="s">
        <v>3</v>
      </c>
      <c r="F227" s="273">
        <v>1.9450000000000001</v>
      </c>
      <c r="G227" s="41"/>
      <c r="H227" s="42"/>
    </row>
    <row r="228" s="2" customFormat="1" ht="16.8" customHeight="1">
      <c r="A228" s="41"/>
      <c r="B228" s="42"/>
      <c r="C228" s="272" t="s">
        <v>3</v>
      </c>
      <c r="D228" s="272" t="s">
        <v>452</v>
      </c>
      <c r="E228" s="22" t="s">
        <v>3</v>
      </c>
      <c r="F228" s="273">
        <v>108.13500000000001</v>
      </c>
      <c r="G228" s="41"/>
      <c r="H228" s="42"/>
    </row>
    <row r="229" s="2" customFormat="1" ht="16.8" customHeight="1">
      <c r="A229" s="41"/>
      <c r="B229" s="42"/>
      <c r="C229" s="274" t="s">
        <v>9865</v>
      </c>
      <c r="D229" s="41"/>
      <c r="E229" s="41"/>
      <c r="F229" s="41"/>
      <c r="G229" s="41"/>
      <c r="H229" s="42"/>
    </row>
    <row r="230" s="2" customFormat="1" ht="16.8" customHeight="1">
      <c r="A230" s="41"/>
      <c r="B230" s="42"/>
      <c r="C230" s="272" t="s">
        <v>4904</v>
      </c>
      <c r="D230" s="272" t="s">
        <v>9969</v>
      </c>
      <c r="E230" s="22" t="s">
        <v>439</v>
      </c>
      <c r="F230" s="273">
        <v>233.06</v>
      </c>
      <c r="G230" s="41"/>
      <c r="H230" s="42"/>
    </row>
    <row r="231" s="2" customFormat="1" ht="16.8" customHeight="1">
      <c r="A231" s="41"/>
      <c r="B231" s="42"/>
      <c r="C231" s="268" t="s">
        <v>2389</v>
      </c>
      <c r="D231" s="269" t="s">
        <v>2390</v>
      </c>
      <c r="E231" s="270" t="s">
        <v>439</v>
      </c>
      <c r="F231" s="271">
        <v>120.55</v>
      </c>
      <c r="G231" s="41"/>
      <c r="H231" s="42"/>
    </row>
    <row r="232" s="2" customFormat="1" ht="16.8" customHeight="1">
      <c r="A232" s="41"/>
      <c r="B232" s="42"/>
      <c r="C232" s="272" t="s">
        <v>3</v>
      </c>
      <c r="D232" s="272" t="s">
        <v>9982</v>
      </c>
      <c r="E232" s="22" t="s">
        <v>3</v>
      </c>
      <c r="F232" s="273">
        <v>19.399999999999999</v>
      </c>
      <c r="G232" s="41"/>
      <c r="H232" s="42"/>
    </row>
    <row r="233" s="2" customFormat="1" ht="16.8" customHeight="1">
      <c r="A233" s="41"/>
      <c r="B233" s="42"/>
      <c r="C233" s="272" t="s">
        <v>3</v>
      </c>
      <c r="D233" s="272" t="s">
        <v>9983</v>
      </c>
      <c r="E233" s="22" t="s">
        <v>3</v>
      </c>
      <c r="F233" s="273">
        <v>5.4800000000000004</v>
      </c>
      <c r="G233" s="41"/>
      <c r="H233" s="42"/>
    </row>
    <row r="234" s="2" customFormat="1" ht="16.8" customHeight="1">
      <c r="A234" s="41"/>
      <c r="B234" s="42"/>
      <c r="C234" s="272" t="s">
        <v>3</v>
      </c>
      <c r="D234" s="272" t="s">
        <v>9984</v>
      </c>
      <c r="E234" s="22" t="s">
        <v>3</v>
      </c>
      <c r="F234" s="273">
        <v>25.379999999999999</v>
      </c>
      <c r="G234" s="41"/>
      <c r="H234" s="42"/>
    </row>
    <row r="235" s="2" customFormat="1" ht="16.8" customHeight="1">
      <c r="A235" s="41"/>
      <c r="B235" s="42"/>
      <c r="C235" s="272" t="s">
        <v>3</v>
      </c>
      <c r="D235" s="272" t="s">
        <v>9985</v>
      </c>
      <c r="E235" s="22" t="s">
        <v>3</v>
      </c>
      <c r="F235" s="273">
        <v>3.6699999999999999</v>
      </c>
      <c r="G235" s="41"/>
      <c r="H235" s="42"/>
    </row>
    <row r="236" s="2" customFormat="1" ht="16.8" customHeight="1">
      <c r="A236" s="41"/>
      <c r="B236" s="42"/>
      <c r="C236" s="272" t="s">
        <v>3</v>
      </c>
      <c r="D236" s="272" t="s">
        <v>4866</v>
      </c>
      <c r="E236" s="22" t="s">
        <v>3</v>
      </c>
      <c r="F236" s="273">
        <v>4.5499999999999998</v>
      </c>
      <c r="G236" s="41"/>
      <c r="H236" s="42"/>
    </row>
    <row r="237" s="2" customFormat="1" ht="16.8" customHeight="1">
      <c r="A237" s="41"/>
      <c r="B237" s="42"/>
      <c r="C237" s="272" t="s">
        <v>3</v>
      </c>
      <c r="D237" s="272" t="s">
        <v>4867</v>
      </c>
      <c r="E237" s="22" t="s">
        <v>3</v>
      </c>
      <c r="F237" s="273">
        <v>5.6799999999999997</v>
      </c>
      <c r="G237" s="41"/>
      <c r="H237" s="42"/>
    </row>
    <row r="238" s="2" customFormat="1" ht="16.8" customHeight="1">
      <c r="A238" s="41"/>
      <c r="B238" s="42"/>
      <c r="C238" s="272" t="s">
        <v>3</v>
      </c>
      <c r="D238" s="272" t="s">
        <v>4868</v>
      </c>
      <c r="E238" s="22" t="s">
        <v>3</v>
      </c>
      <c r="F238" s="273">
        <v>9.3000000000000007</v>
      </c>
      <c r="G238" s="41"/>
      <c r="H238" s="42"/>
    </row>
    <row r="239" s="2" customFormat="1" ht="16.8" customHeight="1">
      <c r="A239" s="41"/>
      <c r="B239" s="42"/>
      <c r="C239" s="272" t="s">
        <v>3</v>
      </c>
      <c r="D239" s="272" t="s">
        <v>9986</v>
      </c>
      <c r="E239" s="22" t="s">
        <v>3</v>
      </c>
      <c r="F239" s="273">
        <v>47.090000000000003</v>
      </c>
      <c r="G239" s="41"/>
      <c r="H239" s="42"/>
    </row>
    <row r="240" s="2" customFormat="1" ht="16.8" customHeight="1">
      <c r="A240" s="41"/>
      <c r="B240" s="42"/>
      <c r="C240" s="272" t="s">
        <v>3</v>
      </c>
      <c r="D240" s="272" t="s">
        <v>452</v>
      </c>
      <c r="E240" s="22" t="s">
        <v>3</v>
      </c>
      <c r="F240" s="273">
        <v>120.55</v>
      </c>
      <c r="G240" s="41"/>
      <c r="H240" s="42"/>
    </row>
    <row r="241" s="2" customFormat="1" ht="16.8" customHeight="1">
      <c r="A241" s="41"/>
      <c r="B241" s="42"/>
      <c r="C241" s="274" t="s">
        <v>9865</v>
      </c>
      <c r="D241" s="41"/>
      <c r="E241" s="41"/>
      <c r="F241" s="41"/>
      <c r="G241" s="41"/>
      <c r="H241" s="42"/>
    </row>
    <row r="242" s="2" customFormat="1" ht="16.8" customHeight="1">
      <c r="A242" s="41"/>
      <c r="B242" s="42"/>
      <c r="C242" s="272" t="s">
        <v>5118</v>
      </c>
      <c r="D242" s="272" t="s">
        <v>9903</v>
      </c>
      <c r="E242" s="22" t="s">
        <v>476</v>
      </c>
      <c r="F242" s="273">
        <v>994.20600000000002</v>
      </c>
      <c r="G242" s="41"/>
      <c r="H242" s="42"/>
    </row>
    <row r="243" s="2" customFormat="1" ht="16.8" customHeight="1">
      <c r="A243" s="41"/>
      <c r="B243" s="42"/>
      <c r="C243" s="272" t="s">
        <v>5126</v>
      </c>
      <c r="D243" s="272" t="s">
        <v>9949</v>
      </c>
      <c r="E243" s="22" t="s">
        <v>476</v>
      </c>
      <c r="F243" s="273">
        <v>85.082999999999998</v>
      </c>
      <c r="G243" s="41"/>
      <c r="H243" s="42"/>
    </row>
    <row r="244" s="2" customFormat="1" ht="16.8" customHeight="1">
      <c r="A244" s="41"/>
      <c r="B244" s="42"/>
      <c r="C244" s="272" t="s">
        <v>5137</v>
      </c>
      <c r="D244" s="272" t="s">
        <v>9950</v>
      </c>
      <c r="E244" s="22" t="s">
        <v>439</v>
      </c>
      <c r="F244" s="273">
        <v>340.32999999999998</v>
      </c>
      <c r="G244" s="41"/>
      <c r="H244" s="42"/>
    </row>
    <row r="245" s="2" customFormat="1" ht="16.8" customHeight="1">
      <c r="A245" s="41"/>
      <c r="B245" s="42"/>
      <c r="C245" s="272" t="s">
        <v>5147</v>
      </c>
      <c r="D245" s="272" t="s">
        <v>9904</v>
      </c>
      <c r="E245" s="22" t="s">
        <v>439</v>
      </c>
      <c r="F245" s="273">
        <v>353.714</v>
      </c>
      <c r="G245" s="41"/>
      <c r="H245" s="42"/>
    </row>
    <row r="246" s="2" customFormat="1">
      <c r="A246" s="41"/>
      <c r="B246" s="42"/>
      <c r="C246" s="272" t="s">
        <v>3523</v>
      </c>
      <c r="D246" s="272" t="s">
        <v>9951</v>
      </c>
      <c r="E246" s="22" t="s">
        <v>439</v>
      </c>
      <c r="F246" s="273">
        <v>340.32999999999998</v>
      </c>
      <c r="G246" s="41"/>
      <c r="H246" s="42"/>
    </row>
    <row r="247" s="2" customFormat="1" ht="16.8" customHeight="1">
      <c r="A247" s="41"/>
      <c r="B247" s="42"/>
      <c r="C247" s="268" t="s">
        <v>2392</v>
      </c>
      <c r="D247" s="269" t="s">
        <v>2393</v>
      </c>
      <c r="E247" s="270" t="s">
        <v>439</v>
      </c>
      <c r="F247" s="271">
        <v>121.735</v>
      </c>
      <c r="G247" s="41"/>
      <c r="H247" s="42"/>
    </row>
    <row r="248" s="2" customFormat="1" ht="16.8" customHeight="1">
      <c r="A248" s="41"/>
      <c r="B248" s="42"/>
      <c r="C248" s="272" t="s">
        <v>3</v>
      </c>
      <c r="D248" s="272" t="s">
        <v>69</v>
      </c>
      <c r="E248" s="22" t="s">
        <v>3</v>
      </c>
      <c r="F248" s="273">
        <v>0</v>
      </c>
      <c r="G248" s="41"/>
      <c r="H248" s="42"/>
    </row>
    <row r="249" s="2" customFormat="1" ht="16.8" customHeight="1">
      <c r="A249" s="41"/>
      <c r="B249" s="42"/>
      <c r="C249" s="272" t="s">
        <v>3</v>
      </c>
      <c r="D249" s="272" t="s">
        <v>69</v>
      </c>
      <c r="E249" s="22" t="s">
        <v>3</v>
      </c>
      <c r="F249" s="273">
        <v>0</v>
      </c>
      <c r="G249" s="41"/>
      <c r="H249" s="42"/>
    </row>
    <row r="250" s="2" customFormat="1" ht="16.8" customHeight="1">
      <c r="A250" s="41"/>
      <c r="B250" s="42"/>
      <c r="C250" s="272" t="s">
        <v>3</v>
      </c>
      <c r="D250" s="272" t="s">
        <v>2395</v>
      </c>
      <c r="E250" s="22" t="s">
        <v>3</v>
      </c>
      <c r="F250" s="273">
        <v>121.735</v>
      </c>
      <c r="G250" s="41"/>
      <c r="H250" s="42"/>
    </row>
    <row r="251" s="2" customFormat="1" ht="16.8" customHeight="1">
      <c r="A251" s="41"/>
      <c r="B251" s="42"/>
      <c r="C251" s="272" t="s">
        <v>3</v>
      </c>
      <c r="D251" s="272" t="s">
        <v>69</v>
      </c>
      <c r="E251" s="22" t="s">
        <v>3</v>
      </c>
      <c r="F251" s="273">
        <v>0</v>
      </c>
      <c r="G251" s="41"/>
      <c r="H251" s="42"/>
    </row>
    <row r="252" s="2" customFormat="1" ht="16.8" customHeight="1">
      <c r="A252" s="41"/>
      <c r="B252" s="42"/>
      <c r="C252" s="272" t="s">
        <v>3</v>
      </c>
      <c r="D252" s="272" t="s">
        <v>452</v>
      </c>
      <c r="E252" s="22" t="s">
        <v>3</v>
      </c>
      <c r="F252" s="273">
        <v>121.735</v>
      </c>
      <c r="G252" s="41"/>
      <c r="H252" s="42"/>
    </row>
    <row r="253" s="2" customFormat="1" ht="16.8" customHeight="1">
      <c r="A253" s="41"/>
      <c r="B253" s="42"/>
      <c r="C253" s="274" t="s">
        <v>9865</v>
      </c>
      <c r="D253" s="41"/>
      <c r="E253" s="41"/>
      <c r="F253" s="41"/>
      <c r="G253" s="41"/>
      <c r="H253" s="42"/>
    </row>
    <row r="254" s="2" customFormat="1" ht="16.8" customHeight="1">
      <c r="A254" s="41"/>
      <c r="B254" s="42"/>
      <c r="C254" s="272" t="s">
        <v>3427</v>
      </c>
      <c r="D254" s="272" t="s">
        <v>9957</v>
      </c>
      <c r="E254" s="22" t="s">
        <v>585</v>
      </c>
      <c r="F254" s="273">
        <v>1.5540000000000001</v>
      </c>
      <c r="G254" s="41"/>
      <c r="H254" s="42"/>
    </row>
    <row r="255" s="2" customFormat="1" ht="16.8" customHeight="1">
      <c r="A255" s="41"/>
      <c r="B255" s="42"/>
      <c r="C255" s="272" t="s">
        <v>3411</v>
      </c>
      <c r="D255" s="272" t="s">
        <v>9958</v>
      </c>
      <c r="E255" s="22" t="s">
        <v>439</v>
      </c>
      <c r="F255" s="273">
        <v>334.54500000000002</v>
      </c>
      <c r="G255" s="41"/>
      <c r="H255" s="42"/>
    </row>
    <row r="256" s="2" customFormat="1" ht="16.8" customHeight="1">
      <c r="A256" s="41"/>
      <c r="B256" s="42"/>
      <c r="C256" s="272" t="s">
        <v>3417</v>
      </c>
      <c r="D256" s="272" t="s">
        <v>9959</v>
      </c>
      <c r="E256" s="22" t="s">
        <v>439</v>
      </c>
      <c r="F256" s="273">
        <v>1009.175</v>
      </c>
      <c r="G256" s="41"/>
      <c r="H256" s="42"/>
    </row>
    <row r="257" s="2" customFormat="1" ht="16.8" customHeight="1">
      <c r="A257" s="41"/>
      <c r="B257" s="42"/>
      <c r="C257" s="272" t="s">
        <v>3388</v>
      </c>
      <c r="D257" s="272" t="s">
        <v>9960</v>
      </c>
      <c r="E257" s="22" t="s">
        <v>439</v>
      </c>
      <c r="F257" s="273">
        <v>343.54500000000002</v>
      </c>
      <c r="G257" s="41"/>
      <c r="H257" s="42"/>
    </row>
    <row r="258" s="2" customFormat="1" ht="16.8" customHeight="1">
      <c r="A258" s="41"/>
      <c r="B258" s="42"/>
      <c r="C258" s="272" t="s">
        <v>3709</v>
      </c>
      <c r="D258" s="272" t="s">
        <v>9987</v>
      </c>
      <c r="E258" s="22" t="s">
        <v>439</v>
      </c>
      <c r="F258" s="273">
        <v>121.735</v>
      </c>
      <c r="G258" s="41"/>
      <c r="H258" s="42"/>
    </row>
    <row r="259" s="2" customFormat="1" ht="16.8" customHeight="1">
      <c r="A259" s="41"/>
      <c r="B259" s="42"/>
      <c r="C259" s="268" t="s">
        <v>2395</v>
      </c>
      <c r="D259" s="269" t="s">
        <v>2396</v>
      </c>
      <c r="E259" s="270" t="s">
        <v>439</v>
      </c>
      <c r="F259" s="271">
        <v>121.735</v>
      </c>
      <c r="G259" s="41"/>
      <c r="H259" s="42"/>
    </row>
    <row r="260" s="2" customFormat="1" ht="16.8" customHeight="1">
      <c r="A260" s="41"/>
      <c r="B260" s="42"/>
      <c r="C260" s="272" t="s">
        <v>3</v>
      </c>
      <c r="D260" s="272" t="s">
        <v>9988</v>
      </c>
      <c r="E260" s="22" t="s">
        <v>3</v>
      </c>
      <c r="F260" s="273">
        <v>19.890000000000001</v>
      </c>
      <c r="G260" s="41"/>
      <c r="H260" s="42"/>
    </row>
    <row r="261" s="2" customFormat="1" ht="16.8" customHeight="1">
      <c r="A261" s="41"/>
      <c r="B261" s="42"/>
      <c r="C261" s="272" t="s">
        <v>3</v>
      </c>
      <c r="D261" s="272" t="s">
        <v>9983</v>
      </c>
      <c r="E261" s="22" t="s">
        <v>3</v>
      </c>
      <c r="F261" s="273">
        <v>5.4800000000000004</v>
      </c>
      <c r="G261" s="41"/>
      <c r="H261" s="42"/>
    </row>
    <row r="262" s="2" customFormat="1" ht="16.8" customHeight="1">
      <c r="A262" s="41"/>
      <c r="B262" s="42"/>
      <c r="C262" s="272" t="s">
        <v>3</v>
      </c>
      <c r="D262" s="272" t="s">
        <v>9984</v>
      </c>
      <c r="E262" s="22" t="s">
        <v>3</v>
      </c>
      <c r="F262" s="273">
        <v>25.379999999999999</v>
      </c>
      <c r="G262" s="41"/>
      <c r="H262" s="42"/>
    </row>
    <row r="263" s="2" customFormat="1" ht="16.8" customHeight="1">
      <c r="A263" s="41"/>
      <c r="B263" s="42"/>
      <c r="C263" s="272" t="s">
        <v>3</v>
      </c>
      <c r="D263" s="272" t="s">
        <v>9989</v>
      </c>
      <c r="E263" s="22" t="s">
        <v>3</v>
      </c>
      <c r="F263" s="273">
        <v>3.9100000000000001</v>
      </c>
      <c r="G263" s="41"/>
      <c r="H263" s="42"/>
    </row>
    <row r="264" s="2" customFormat="1" ht="16.8" customHeight="1">
      <c r="A264" s="41"/>
      <c r="B264" s="42"/>
      <c r="C264" s="272" t="s">
        <v>3</v>
      </c>
      <c r="D264" s="272" t="s">
        <v>9990</v>
      </c>
      <c r="E264" s="22" t="s">
        <v>3</v>
      </c>
      <c r="F264" s="273">
        <v>4.71</v>
      </c>
      <c r="G264" s="41"/>
      <c r="H264" s="42"/>
    </row>
    <row r="265" s="2" customFormat="1" ht="16.8" customHeight="1">
      <c r="A265" s="41"/>
      <c r="B265" s="42"/>
      <c r="C265" s="272" t="s">
        <v>3</v>
      </c>
      <c r="D265" s="272" t="s">
        <v>9991</v>
      </c>
      <c r="E265" s="22" t="s">
        <v>3</v>
      </c>
      <c r="F265" s="273">
        <v>5.8399999999999999</v>
      </c>
      <c r="G265" s="41"/>
      <c r="H265" s="42"/>
    </row>
    <row r="266" s="2" customFormat="1" ht="16.8" customHeight="1">
      <c r="A266" s="41"/>
      <c r="B266" s="42"/>
      <c r="C266" s="272" t="s">
        <v>3</v>
      </c>
      <c r="D266" s="272" t="s">
        <v>9992</v>
      </c>
      <c r="E266" s="22" t="s">
        <v>3</v>
      </c>
      <c r="F266" s="273">
        <v>9.4350000000000005</v>
      </c>
      <c r="G266" s="41"/>
      <c r="H266" s="42"/>
    </row>
    <row r="267" s="2" customFormat="1" ht="16.8" customHeight="1">
      <c r="A267" s="41"/>
      <c r="B267" s="42"/>
      <c r="C267" s="272" t="s">
        <v>3</v>
      </c>
      <c r="D267" s="272" t="s">
        <v>9986</v>
      </c>
      <c r="E267" s="22" t="s">
        <v>3</v>
      </c>
      <c r="F267" s="273">
        <v>47.090000000000003</v>
      </c>
      <c r="G267" s="41"/>
      <c r="H267" s="42"/>
    </row>
    <row r="268" s="2" customFormat="1" ht="16.8" customHeight="1">
      <c r="A268" s="41"/>
      <c r="B268" s="42"/>
      <c r="C268" s="272" t="s">
        <v>3</v>
      </c>
      <c r="D268" s="272" t="s">
        <v>452</v>
      </c>
      <c r="E268" s="22" t="s">
        <v>3</v>
      </c>
      <c r="F268" s="273">
        <v>121.735</v>
      </c>
      <c r="G268" s="41"/>
      <c r="H268" s="42"/>
    </row>
    <row r="269" s="2" customFormat="1" ht="16.8" customHeight="1">
      <c r="A269" s="41"/>
      <c r="B269" s="42"/>
      <c r="C269" s="274" t="s">
        <v>9865</v>
      </c>
      <c r="D269" s="41"/>
      <c r="E269" s="41"/>
      <c r="F269" s="41"/>
      <c r="G269" s="41"/>
      <c r="H269" s="42"/>
    </row>
    <row r="270" s="2" customFormat="1" ht="16.8" customHeight="1">
      <c r="A270" s="41"/>
      <c r="B270" s="42"/>
      <c r="C270" s="272" t="s">
        <v>4904</v>
      </c>
      <c r="D270" s="272" t="s">
        <v>9969</v>
      </c>
      <c r="E270" s="22" t="s">
        <v>439</v>
      </c>
      <c r="F270" s="273">
        <v>233.06</v>
      </c>
      <c r="G270" s="41"/>
      <c r="H270" s="42"/>
    </row>
    <row r="271" s="2" customFormat="1" ht="16.8" customHeight="1">
      <c r="A271" s="41"/>
      <c r="B271" s="42"/>
      <c r="C271" s="268" t="s">
        <v>2397</v>
      </c>
      <c r="D271" s="269" t="s">
        <v>2398</v>
      </c>
      <c r="E271" s="270" t="s">
        <v>439</v>
      </c>
      <c r="F271" s="271">
        <v>404.42599999999999</v>
      </c>
      <c r="G271" s="41"/>
      <c r="H271" s="42"/>
    </row>
    <row r="272" s="2" customFormat="1" ht="16.8" customHeight="1">
      <c r="A272" s="41"/>
      <c r="B272" s="42"/>
      <c r="C272" s="272" t="s">
        <v>3</v>
      </c>
      <c r="D272" s="272" t="s">
        <v>9993</v>
      </c>
      <c r="E272" s="22" t="s">
        <v>3</v>
      </c>
      <c r="F272" s="273">
        <v>157.352</v>
      </c>
      <c r="G272" s="41"/>
      <c r="H272" s="42"/>
    </row>
    <row r="273" s="2" customFormat="1" ht="16.8" customHeight="1">
      <c r="A273" s="41"/>
      <c r="B273" s="42"/>
      <c r="C273" s="272" t="s">
        <v>3</v>
      </c>
      <c r="D273" s="272" t="s">
        <v>9994</v>
      </c>
      <c r="E273" s="22" t="s">
        <v>3</v>
      </c>
      <c r="F273" s="273">
        <v>338.32799999999997</v>
      </c>
      <c r="G273" s="41"/>
      <c r="H273" s="42"/>
    </row>
    <row r="274" s="2" customFormat="1" ht="16.8" customHeight="1">
      <c r="A274" s="41"/>
      <c r="B274" s="42"/>
      <c r="C274" s="272" t="s">
        <v>3</v>
      </c>
      <c r="D274" s="272" t="s">
        <v>9995</v>
      </c>
      <c r="E274" s="22" t="s">
        <v>3</v>
      </c>
      <c r="F274" s="273">
        <v>-15.75</v>
      </c>
      <c r="G274" s="41"/>
      <c r="H274" s="42"/>
    </row>
    <row r="275" s="2" customFormat="1" ht="16.8" customHeight="1">
      <c r="A275" s="41"/>
      <c r="B275" s="42"/>
      <c r="C275" s="272" t="s">
        <v>3</v>
      </c>
      <c r="D275" s="272" t="s">
        <v>9996</v>
      </c>
      <c r="E275" s="22" t="s">
        <v>3</v>
      </c>
      <c r="F275" s="273">
        <v>-75.504000000000005</v>
      </c>
      <c r="G275" s="41"/>
      <c r="H275" s="42"/>
    </row>
    <row r="276" s="2" customFormat="1" ht="16.8" customHeight="1">
      <c r="A276" s="41"/>
      <c r="B276" s="42"/>
      <c r="C276" s="272" t="s">
        <v>3</v>
      </c>
      <c r="D276" s="272" t="s">
        <v>452</v>
      </c>
      <c r="E276" s="22" t="s">
        <v>3</v>
      </c>
      <c r="F276" s="273">
        <v>404.42599999999999</v>
      </c>
      <c r="G276" s="41"/>
      <c r="H276" s="42"/>
    </row>
    <row r="277" s="2" customFormat="1" ht="16.8" customHeight="1">
      <c r="A277" s="41"/>
      <c r="B277" s="42"/>
      <c r="C277" s="274" t="s">
        <v>9865</v>
      </c>
      <c r="D277" s="41"/>
      <c r="E277" s="41"/>
      <c r="F277" s="41"/>
      <c r="G277" s="41"/>
      <c r="H277" s="42"/>
    </row>
    <row r="278" s="2" customFormat="1" ht="16.8" customHeight="1">
      <c r="A278" s="41"/>
      <c r="B278" s="42"/>
      <c r="C278" s="272" t="s">
        <v>3216</v>
      </c>
      <c r="D278" s="272" t="s">
        <v>9997</v>
      </c>
      <c r="E278" s="22" t="s">
        <v>439</v>
      </c>
      <c r="F278" s="273">
        <v>506.56700000000001</v>
      </c>
      <c r="G278" s="41"/>
      <c r="H278" s="42"/>
    </row>
    <row r="279" s="2" customFormat="1" ht="16.8" customHeight="1">
      <c r="A279" s="41"/>
      <c r="B279" s="42"/>
      <c r="C279" s="272" t="s">
        <v>3229</v>
      </c>
      <c r="D279" s="272" t="s">
        <v>9998</v>
      </c>
      <c r="E279" s="22" t="s">
        <v>439</v>
      </c>
      <c r="F279" s="273">
        <v>404.42599999999999</v>
      </c>
      <c r="G279" s="41"/>
      <c r="H279" s="42"/>
    </row>
    <row r="280" s="2" customFormat="1" ht="16.8" customHeight="1">
      <c r="A280" s="41"/>
      <c r="B280" s="42"/>
      <c r="C280" s="272" t="s">
        <v>3233</v>
      </c>
      <c r="D280" s="272" t="s">
        <v>9999</v>
      </c>
      <c r="E280" s="22" t="s">
        <v>439</v>
      </c>
      <c r="F280" s="273">
        <v>404.42599999999999</v>
      </c>
      <c r="G280" s="41"/>
      <c r="H280" s="42"/>
    </row>
    <row r="281" s="2" customFormat="1" ht="16.8" customHeight="1">
      <c r="A281" s="41"/>
      <c r="B281" s="42"/>
      <c r="C281" s="272" t="s">
        <v>3366</v>
      </c>
      <c r="D281" s="272" t="s">
        <v>10000</v>
      </c>
      <c r="E281" s="22" t="s">
        <v>439</v>
      </c>
      <c r="F281" s="273">
        <v>461.57600000000002</v>
      </c>
      <c r="G281" s="41"/>
      <c r="H281" s="42"/>
    </row>
    <row r="282" s="2" customFormat="1">
      <c r="A282" s="41"/>
      <c r="B282" s="42"/>
      <c r="C282" s="272" t="s">
        <v>3294</v>
      </c>
      <c r="D282" s="272" t="s">
        <v>10001</v>
      </c>
      <c r="E282" s="22" t="s">
        <v>439</v>
      </c>
      <c r="F282" s="273">
        <v>404.42599999999999</v>
      </c>
      <c r="G282" s="41"/>
      <c r="H282" s="42"/>
    </row>
    <row r="283" s="2" customFormat="1">
      <c r="A283" s="41"/>
      <c r="B283" s="42"/>
      <c r="C283" s="272" t="s">
        <v>3304</v>
      </c>
      <c r="D283" s="272" t="s">
        <v>10002</v>
      </c>
      <c r="E283" s="22" t="s">
        <v>439</v>
      </c>
      <c r="F283" s="273">
        <v>404.42599999999999</v>
      </c>
      <c r="G283" s="41"/>
      <c r="H283" s="42"/>
    </row>
    <row r="284" s="2" customFormat="1" ht="16.8" customHeight="1">
      <c r="A284" s="41"/>
      <c r="B284" s="42"/>
      <c r="C284" s="272" t="s">
        <v>3326</v>
      </c>
      <c r="D284" s="272" t="s">
        <v>10003</v>
      </c>
      <c r="E284" s="22" t="s">
        <v>439</v>
      </c>
      <c r="F284" s="273">
        <v>40.442999999999998</v>
      </c>
      <c r="G284" s="41"/>
      <c r="H284" s="42"/>
    </row>
    <row r="285" s="2" customFormat="1" ht="16.8" customHeight="1">
      <c r="A285" s="41"/>
      <c r="B285" s="42"/>
      <c r="C285" s="272" t="s">
        <v>3371</v>
      </c>
      <c r="D285" s="272" t="s">
        <v>10004</v>
      </c>
      <c r="E285" s="22" t="s">
        <v>439</v>
      </c>
      <c r="F285" s="273">
        <v>399.81700000000001</v>
      </c>
      <c r="G285" s="41"/>
      <c r="H285" s="42"/>
    </row>
    <row r="286" s="2" customFormat="1" ht="16.8" customHeight="1">
      <c r="A286" s="41"/>
      <c r="B286" s="42"/>
      <c r="C286" s="272" t="s">
        <v>3242</v>
      </c>
      <c r="D286" s="272" t="s">
        <v>10005</v>
      </c>
      <c r="E286" s="22" t="s">
        <v>439</v>
      </c>
      <c r="F286" s="273">
        <v>20.221</v>
      </c>
      <c r="G286" s="41"/>
      <c r="H286" s="42"/>
    </row>
    <row r="287" s="2" customFormat="1" ht="16.8" customHeight="1">
      <c r="A287" s="41"/>
      <c r="B287" s="42"/>
      <c r="C287" s="272" t="s">
        <v>3237</v>
      </c>
      <c r="D287" s="272" t="s">
        <v>10006</v>
      </c>
      <c r="E287" s="22" t="s">
        <v>439</v>
      </c>
      <c r="F287" s="273">
        <v>404.42599999999999</v>
      </c>
      <c r="G287" s="41"/>
      <c r="H287" s="42"/>
    </row>
    <row r="288" s="2" customFormat="1" ht="16.8" customHeight="1">
      <c r="A288" s="41"/>
      <c r="B288" s="42"/>
      <c r="C288" s="268" t="s">
        <v>10007</v>
      </c>
      <c r="D288" s="269" t="s">
        <v>10008</v>
      </c>
      <c r="E288" s="270" t="s">
        <v>439</v>
      </c>
      <c r="F288" s="271">
        <v>31.780999999999999</v>
      </c>
      <c r="G288" s="41"/>
      <c r="H288" s="42"/>
    </row>
    <row r="289" s="2" customFormat="1" ht="16.8" customHeight="1">
      <c r="A289" s="41"/>
      <c r="B289" s="42"/>
      <c r="C289" s="272" t="s">
        <v>3</v>
      </c>
      <c r="D289" s="272" t="s">
        <v>2495</v>
      </c>
      <c r="E289" s="22" t="s">
        <v>3</v>
      </c>
      <c r="F289" s="273">
        <v>31.780999999999999</v>
      </c>
      <c r="G289" s="41"/>
      <c r="H289" s="42"/>
    </row>
    <row r="290" s="2" customFormat="1" ht="16.8" customHeight="1">
      <c r="A290" s="41"/>
      <c r="B290" s="42"/>
      <c r="C290" s="268" t="s">
        <v>9993</v>
      </c>
      <c r="D290" s="269" t="s">
        <v>10009</v>
      </c>
      <c r="E290" s="270" t="s">
        <v>439</v>
      </c>
      <c r="F290" s="271">
        <v>157.352</v>
      </c>
      <c r="G290" s="41"/>
      <c r="H290" s="42"/>
    </row>
    <row r="291" s="2" customFormat="1" ht="16.8" customHeight="1">
      <c r="A291" s="41"/>
      <c r="B291" s="42"/>
      <c r="C291" s="272" t="s">
        <v>3</v>
      </c>
      <c r="D291" s="272" t="s">
        <v>10010</v>
      </c>
      <c r="E291" s="22" t="s">
        <v>3</v>
      </c>
      <c r="F291" s="273">
        <v>51.450000000000003</v>
      </c>
      <c r="G291" s="41"/>
      <c r="H291" s="42"/>
    </row>
    <row r="292" s="2" customFormat="1" ht="16.8" customHeight="1">
      <c r="A292" s="41"/>
      <c r="B292" s="42"/>
      <c r="C292" s="272" t="s">
        <v>3</v>
      </c>
      <c r="D292" s="272" t="s">
        <v>10011</v>
      </c>
      <c r="E292" s="22" t="s">
        <v>3</v>
      </c>
      <c r="F292" s="273">
        <v>33.430999999999997</v>
      </c>
      <c r="G292" s="41"/>
      <c r="H292" s="42"/>
    </row>
    <row r="293" s="2" customFormat="1" ht="16.8" customHeight="1">
      <c r="A293" s="41"/>
      <c r="B293" s="42"/>
      <c r="C293" s="272" t="s">
        <v>3</v>
      </c>
      <c r="D293" s="272" t="s">
        <v>10012</v>
      </c>
      <c r="E293" s="22" t="s">
        <v>3</v>
      </c>
      <c r="F293" s="273">
        <v>47.237000000000002</v>
      </c>
      <c r="G293" s="41"/>
      <c r="H293" s="42"/>
    </row>
    <row r="294" s="2" customFormat="1" ht="16.8" customHeight="1">
      <c r="A294" s="41"/>
      <c r="B294" s="42"/>
      <c r="C294" s="272" t="s">
        <v>3</v>
      </c>
      <c r="D294" s="272" t="s">
        <v>10013</v>
      </c>
      <c r="E294" s="22" t="s">
        <v>3</v>
      </c>
      <c r="F294" s="273">
        <v>25.234000000000002</v>
      </c>
      <c r="G294" s="41"/>
      <c r="H294" s="42"/>
    </row>
    <row r="295" s="2" customFormat="1" ht="16.8" customHeight="1">
      <c r="A295" s="41"/>
      <c r="B295" s="42"/>
      <c r="C295" s="272" t="s">
        <v>3</v>
      </c>
      <c r="D295" s="272" t="s">
        <v>452</v>
      </c>
      <c r="E295" s="22" t="s">
        <v>3</v>
      </c>
      <c r="F295" s="273">
        <v>157.352</v>
      </c>
      <c r="G295" s="41"/>
      <c r="H295" s="42"/>
    </row>
    <row r="296" s="2" customFormat="1" ht="16.8" customHeight="1">
      <c r="A296" s="41"/>
      <c r="B296" s="42"/>
      <c r="C296" s="268" t="s">
        <v>9994</v>
      </c>
      <c r="D296" s="269" t="s">
        <v>10014</v>
      </c>
      <c r="E296" s="270" t="s">
        <v>439</v>
      </c>
      <c r="F296" s="271">
        <v>338.32799999999997</v>
      </c>
      <c r="G296" s="41"/>
      <c r="H296" s="42"/>
    </row>
    <row r="297" s="2" customFormat="1" ht="16.8" customHeight="1">
      <c r="A297" s="41"/>
      <c r="B297" s="42"/>
      <c r="C297" s="272" t="s">
        <v>3</v>
      </c>
      <c r="D297" s="272" t="s">
        <v>10015</v>
      </c>
      <c r="E297" s="22" t="s">
        <v>3</v>
      </c>
      <c r="F297" s="273">
        <v>87.790000000000006</v>
      </c>
      <c r="G297" s="41"/>
      <c r="H297" s="42"/>
    </row>
    <row r="298" s="2" customFormat="1" ht="16.8" customHeight="1">
      <c r="A298" s="41"/>
      <c r="B298" s="42"/>
      <c r="C298" s="272" t="s">
        <v>3</v>
      </c>
      <c r="D298" s="272" t="s">
        <v>10016</v>
      </c>
      <c r="E298" s="22" t="s">
        <v>3</v>
      </c>
      <c r="F298" s="273">
        <v>82.983999999999995</v>
      </c>
      <c r="G298" s="41"/>
      <c r="H298" s="42"/>
    </row>
    <row r="299" s="2" customFormat="1" ht="16.8" customHeight="1">
      <c r="A299" s="41"/>
      <c r="B299" s="42"/>
      <c r="C299" s="272" t="s">
        <v>3</v>
      </c>
      <c r="D299" s="272" t="s">
        <v>10017</v>
      </c>
      <c r="E299" s="22" t="s">
        <v>3</v>
      </c>
      <c r="F299" s="273">
        <v>84.569999999999993</v>
      </c>
      <c r="G299" s="41"/>
      <c r="H299" s="42"/>
    </row>
    <row r="300" s="2" customFormat="1" ht="16.8" customHeight="1">
      <c r="A300" s="41"/>
      <c r="B300" s="42"/>
      <c r="C300" s="272" t="s">
        <v>3</v>
      </c>
      <c r="D300" s="272" t="s">
        <v>10018</v>
      </c>
      <c r="E300" s="22" t="s">
        <v>3</v>
      </c>
      <c r="F300" s="273">
        <v>82.983999999999995</v>
      </c>
      <c r="G300" s="41"/>
      <c r="H300" s="42"/>
    </row>
    <row r="301" s="2" customFormat="1" ht="16.8" customHeight="1">
      <c r="A301" s="41"/>
      <c r="B301" s="42"/>
      <c r="C301" s="272" t="s">
        <v>3</v>
      </c>
      <c r="D301" s="272" t="s">
        <v>452</v>
      </c>
      <c r="E301" s="22" t="s">
        <v>3</v>
      </c>
      <c r="F301" s="273">
        <v>338.32799999999997</v>
      </c>
      <c r="G301" s="41"/>
      <c r="H301" s="42"/>
    </row>
    <row r="302" s="2" customFormat="1" ht="16.8" customHeight="1">
      <c r="A302" s="41"/>
      <c r="B302" s="42"/>
      <c r="C302" s="268" t="s">
        <v>2400</v>
      </c>
      <c r="D302" s="269" t="s">
        <v>2401</v>
      </c>
      <c r="E302" s="270" t="s">
        <v>2357</v>
      </c>
      <c r="F302" s="271">
        <v>4.2999999999999998</v>
      </c>
      <c r="G302" s="41"/>
      <c r="H302" s="42"/>
    </row>
    <row r="303" s="2" customFormat="1" ht="16.8" customHeight="1">
      <c r="A303" s="41"/>
      <c r="B303" s="42"/>
      <c r="C303" s="272" t="s">
        <v>3</v>
      </c>
      <c r="D303" s="272" t="s">
        <v>10019</v>
      </c>
      <c r="E303" s="22" t="s">
        <v>3</v>
      </c>
      <c r="F303" s="273">
        <v>0</v>
      </c>
      <c r="G303" s="41"/>
      <c r="H303" s="42"/>
    </row>
    <row r="304" s="2" customFormat="1" ht="16.8" customHeight="1">
      <c r="A304" s="41"/>
      <c r="B304" s="42"/>
      <c r="C304" s="272" t="s">
        <v>3</v>
      </c>
      <c r="D304" s="272" t="s">
        <v>10020</v>
      </c>
      <c r="E304" s="22" t="s">
        <v>3</v>
      </c>
      <c r="F304" s="273">
        <v>2.5</v>
      </c>
      <c r="G304" s="41"/>
      <c r="H304" s="42"/>
    </row>
    <row r="305" s="2" customFormat="1" ht="16.8" customHeight="1">
      <c r="A305" s="41"/>
      <c r="B305" s="42"/>
      <c r="C305" s="272" t="s">
        <v>3</v>
      </c>
      <c r="D305" s="272" t="s">
        <v>10021</v>
      </c>
      <c r="E305" s="22" t="s">
        <v>3</v>
      </c>
      <c r="F305" s="273">
        <v>1.8</v>
      </c>
      <c r="G305" s="41"/>
      <c r="H305" s="42"/>
    </row>
    <row r="306" s="2" customFormat="1" ht="16.8" customHeight="1">
      <c r="A306" s="41"/>
      <c r="B306" s="42"/>
      <c r="C306" s="272" t="s">
        <v>3</v>
      </c>
      <c r="D306" s="272" t="s">
        <v>452</v>
      </c>
      <c r="E306" s="22" t="s">
        <v>3</v>
      </c>
      <c r="F306" s="273">
        <v>4.2999999999999998</v>
      </c>
      <c r="G306" s="41"/>
      <c r="H306" s="42"/>
    </row>
    <row r="307" s="2" customFormat="1" ht="16.8" customHeight="1">
      <c r="A307" s="41"/>
      <c r="B307" s="42"/>
      <c r="C307" s="274" t="s">
        <v>9865</v>
      </c>
      <c r="D307" s="41"/>
      <c r="E307" s="41"/>
      <c r="F307" s="41"/>
      <c r="G307" s="41"/>
      <c r="H307" s="42"/>
    </row>
    <row r="308" s="2" customFormat="1" ht="16.8" customHeight="1">
      <c r="A308" s="41"/>
      <c r="B308" s="42"/>
      <c r="C308" s="272" t="s">
        <v>3129</v>
      </c>
      <c r="D308" s="272" t="s">
        <v>10022</v>
      </c>
      <c r="E308" s="22" t="s">
        <v>476</v>
      </c>
      <c r="F308" s="273">
        <v>4.2999999999999998</v>
      </c>
      <c r="G308" s="41"/>
      <c r="H308" s="42"/>
    </row>
    <row r="309" s="2" customFormat="1" ht="16.8" customHeight="1">
      <c r="A309" s="41"/>
      <c r="B309" s="42"/>
      <c r="C309" s="272" t="s">
        <v>3133</v>
      </c>
      <c r="D309" s="272" t="s">
        <v>10023</v>
      </c>
      <c r="E309" s="22" t="s">
        <v>439</v>
      </c>
      <c r="F309" s="273">
        <v>0.85999999999999999</v>
      </c>
      <c r="G309" s="41"/>
      <c r="H309" s="42"/>
    </row>
    <row r="310" s="2" customFormat="1" ht="16.8" customHeight="1">
      <c r="A310" s="41"/>
      <c r="B310" s="42"/>
      <c r="C310" s="268" t="s">
        <v>2403</v>
      </c>
      <c r="D310" s="269" t="s">
        <v>2404</v>
      </c>
      <c r="E310" s="270" t="s">
        <v>2357</v>
      </c>
      <c r="F310" s="271">
        <v>16.140000000000001</v>
      </c>
      <c r="G310" s="41"/>
      <c r="H310" s="42"/>
    </row>
    <row r="311" s="2" customFormat="1" ht="16.8" customHeight="1">
      <c r="A311" s="41"/>
      <c r="B311" s="42"/>
      <c r="C311" s="272" t="s">
        <v>3</v>
      </c>
      <c r="D311" s="272" t="s">
        <v>2405</v>
      </c>
      <c r="E311" s="22" t="s">
        <v>3</v>
      </c>
      <c r="F311" s="273">
        <v>16.140000000000001</v>
      </c>
      <c r="G311" s="41"/>
      <c r="H311" s="42"/>
    </row>
    <row r="312" s="2" customFormat="1" ht="16.8" customHeight="1">
      <c r="A312" s="41"/>
      <c r="B312" s="42"/>
      <c r="C312" s="274" t="s">
        <v>9865</v>
      </c>
      <c r="D312" s="41"/>
      <c r="E312" s="41"/>
      <c r="F312" s="41"/>
      <c r="G312" s="41"/>
      <c r="H312" s="42"/>
    </row>
    <row r="313" s="2" customFormat="1" ht="16.8" customHeight="1">
      <c r="A313" s="41"/>
      <c r="B313" s="42"/>
      <c r="C313" s="272" t="s">
        <v>4321</v>
      </c>
      <c r="D313" s="272" t="s">
        <v>10024</v>
      </c>
      <c r="E313" s="22" t="s">
        <v>476</v>
      </c>
      <c r="F313" s="273">
        <v>23.305</v>
      </c>
      <c r="G313" s="41"/>
      <c r="H313" s="42"/>
    </row>
    <row r="314" s="2" customFormat="1">
      <c r="A314" s="41"/>
      <c r="B314" s="42"/>
      <c r="C314" s="272" t="s">
        <v>4338</v>
      </c>
      <c r="D314" s="272" t="s">
        <v>4339</v>
      </c>
      <c r="E314" s="22" t="s">
        <v>439</v>
      </c>
      <c r="F314" s="273">
        <v>285.47399999999999</v>
      </c>
      <c r="G314" s="41"/>
      <c r="H314" s="42"/>
    </row>
    <row r="315" s="2" customFormat="1" ht="16.8" customHeight="1">
      <c r="A315" s="41"/>
      <c r="B315" s="42"/>
      <c r="C315" s="268" t="s">
        <v>2406</v>
      </c>
      <c r="D315" s="269" t="s">
        <v>2407</v>
      </c>
      <c r="E315" s="270" t="s">
        <v>2357</v>
      </c>
      <c r="F315" s="271">
        <v>7.165</v>
      </c>
      <c r="G315" s="41"/>
      <c r="H315" s="42"/>
    </row>
    <row r="316" s="2" customFormat="1" ht="16.8" customHeight="1">
      <c r="A316" s="41"/>
      <c r="B316" s="42"/>
      <c r="C316" s="272" t="s">
        <v>3</v>
      </c>
      <c r="D316" s="272" t="s">
        <v>10025</v>
      </c>
      <c r="E316" s="22" t="s">
        <v>3</v>
      </c>
      <c r="F316" s="273">
        <v>7.165</v>
      </c>
      <c r="G316" s="41"/>
      <c r="H316" s="42"/>
    </row>
    <row r="317" s="2" customFormat="1" ht="16.8" customHeight="1">
      <c r="A317" s="41"/>
      <c r="B317" s="42"/>
      <c r="C317" s="274" t="s">
        <v>9865</v>
      </c>
      <c r="D317" s="41"/>
      <c r="E317" s="41"/>
      <c r="F317" s="41"/>
      <c r="G317" s="41"/>
      <c r="H317" s="42"/>
    </row>
    <row r="318" s="2" customFormat="1" ht="16.8" customHeight="1">
      <c r="A318" s="41"/>
      <c r="B318" s="42"/>
      <c r="C318" s="272" t="s">
        <v>4321</v>
      </c>
      <c r="D318" s="272" t="s">
        <v>10024</v>
      </c>
      <c r="E318" s="22" t="s">
        <v>476</v>
      </c>
      <c r="F318" s="273">
        <v>23.305</v>
      </c>
      <c r="G318" s="41"/>
      <c r="H318" s="42"/>
    </row>
    <row r="319" s="2" customFormat="1">
      <c r="A319" s="41"/>
      <c r="B319" s="42"/>
      <c r="C319" s="272" t="s">
        <v>4338</v>
      </c>
      <c r="D319" s="272" t="s">
        <v>4339</v>
      </c>
      <c r="E319" s="22" t="s">
        <v>439</v>
      </c>
      <c r="F319" s="273">
        <v>285.47399999999999</v>
      </c>
      <c r="G319" s="41"/>
      <c r="H319" s="42"/>
    </row>
    <row r="320" s="2" customFormat="1" ht="16.8" customHeight="1">
      <c r="A320" s="41"/>
      <c r="B320" s="42"/>
      <c r="C320" s="268" t="s">
        <v>2409</v>
      </c>
      <c r="D320" s="269" t="s">
        <v>2410</v>
      </c>
      <c r="E320" s="270" t="s">
        <v>439</v>
      </c>
      <c r="F320" s="271">
        <v>113.675</v>
      </c>
      <c r="G320" s="41"/>
      <c r="H320" s="42"/>
    </row>
    <row r="321" s="2" customFormat="1" ht="16.8" customHeight="1">
      <c r="A321" s="41"/>
      <c r="B321" s="42"/>
      <c r="C321" s="272" t="s">
        <v>3</v>
      </c>
      <c r="D321" s="272" t="s">
        <v>2371</v>
      </c>
      <c r="E321" s="22" t="s">
        <v>3</v>
      </c>
      <c r="F321" s="273">
        <v>113.675</v>
      </c>
      <c r="G321" s="41"/>
      <c r="H321" s="42"/>
    </row>
    <row r="322" s="2" customFormat="1" ht="16.8" customHeight="1">
      <c r="A322" s="41"/>
      <c r="B322" s="42"/>
      <c r="C322" s="274" t="s">
        <v>9865</v>
      </c>
      <c r="D322" s="41"/>
      <c r="E322" s="41"/>
      <c r="F322" s="41"/>
      <c r="G322" s="41"/>
      <c r="H322" s="42"/>
    </row>
    <row r="323" s="2" customFormat="1" ht="16.8" customHeight="1">
      <c r="A323" s="41"/>
      <c r="B323" s="42"/>
      <c r="C323" s="272" t="s">
        <v>3574</v>
      </c>
      <c r="D323" s="272" t="s">
        <v>10026</v>
      </c>
      <c r="E323" s="22" t="s">
        <v>439</v>
      </c>
      <c r="F323" s="273">
        <v>113.675</v>
      </c>
      <c r="G323" s="41"/>
      <c r="H323" s="42"/>
    </row>
    <row r="324" s="2" customFormat="1" ht="16.8" customHeight="1">
      <c r="A324" s="41"/>
      <c r="B324" s="42"/>
      <c r="C324" s="272" t="s">
        <v>3588</v>
      </c>
      <c r="D324" s="272" t="s">
        <v>10027</v>
      </c>
      <c r="E324" s="22" t="s">
        <v>439</v>
      </c>
      <c r="F324" s="273">
        <v>227.34999999999999</v>
      </c>
      <c r="G324" s="41"/>
      <c r="H324" s="42"/>
    </row>
    <row r="325" s="2" customFormat="1">
      <c r="A325" s="41"/>
      <c r="B325" s="42"/>
      <c r="C325" s="272" t="s">
        <v>3606</v>
      </c>
      <c r="D325" s="272" t="s">
        <v>3607</v>
      </c>
      <c r="E325" s="22" t="s">
        <v>439</v>
      </c>
      <c r="F325" s="273">
        <v>251.42599999999999</v>
      </c>
      <c r="G325" s="41"/>
      <c r="H325" s="42"/>
    </row>
    <row r="326" s="2" customFormat="1">
      <c r="A326" s="41"/>
      <c r="B326" s="42"/>
      <c r="C326" s="272" t="s">
        <v>3601</v>
      </c>
      <c r="D326" s="272" t="s">
        <v>3602</v>
      </c>
      <c r="E326" s="22" t="s">
        <v>439</v>
      </c>
      <c r="F326" s="273">
        <v>251.42599999999999</v>
      </c>
      <c r="G326" s="41"/>
      <c r="H326" s="42"/>
    </row>
    <row r="327" s="2" customFormat="1" ht="16.8" customHeight="1">
      <c r="A327" s="41"/>
      <c r="B327" s="42"/>
      <c r="C327" s="268" t="s">
        <v>2411</v>
      </c>
      <c r="D327" s="269" t="s">
        <v>2412</v>
      </c>
      <c r="E327" s="270" t="s">
        <v>439</v>
      </c>
      <c r="F327" s="271">
        <v>25.995000000000001</v>
      </c>
      <c r="G327" s="41"/>
      <c r="H327" s="42"/>
    </row>
    <row r="328" s="2" customFormat="1" ht="16.8" customHeight="1">
      <c r="A328" s="41"/>
      <c r="B328" s="42"/>
      <c r="C328" s="272" t="s">
        <v>3</v>
      </c>
      <c r="D328" s="272" t="s">
        <v>10028</v>
      </c>
      <c r="E328" s="22" t="s">
        <v>3</v>
      </c>
      <c r="F328" s="273">
        <v>0</v>
      </c>
      <c r="G328" s="41"/>
      <c r="H328" s="42"/>
    </row>
    <row r="329" s="2" customFormat="1" ht="16.8" customHeight="1">
      <c r="A329" s="41"/>
      <c r="B329" s="42"/>
      <c r="C329" s="272" t="s">
        <v>3</v>
      </c>
      <c r="D329" s="272" t="s">
        <v>10029</v>
      </c>
      <c r="E329" s="22" t="s">
        <v>3</v>
      </c>
      <c r="F329" s="273">
        <v>25.995000000000001</v>
      </c>
      <c r="G329" s="41"/>
      <c r="H329" s="42"/>
    </row>
    <row r="330" s="2" customFormat="1" ht="16.8" customHeight="1">
      <c r="A330" s="41"/>
      <c r="B330" s="42"/>
      <c r="C330" s="274" t="s">
        <v>9865</v>
      </c>
      <c r="D330" s="41"/>
      <c r="E330" s="41"/>
      <c r="F330" s="41"/>
      <c r="G330" s="41"/>
      <c r="H330" s="42"/>
    </row>
    <row r="331" s="2" customFormat="1" ht="16.8" customHeight="1">
      <c r="A331" s="41"/>
      <c r="B331" s="42"/>
      <c r="C331" s="272" t="s">
        <v>3216</v>
      </c>
      <c r="D331" s="272" t="s">
        <v>9997</v>
      </c>
      <c r="E331" s="22" t="s">
        <v>439</v>
      </c>
      <c r="F331" s="273">
        <v>506.56700000000001</v>
      </c>
      <c r="G331" s="41"/>
      <c r="H331" s="42"/>
    </row>
    <row r="332" s="2" customFormat="1" ht="16.8" customHeight="1">
      <c r="A332" s="41"/>
      <c r="B332" s="42"/>
      <c r="C332" s="272" t="s">
        <v>3578</v>
      </c>
      <c r="D332" s="272" t="s">
        <v>10030</v>
      </c>
      <c r="E332" s="22" t="s">
        <v>439</v>
      </c>
      <c r="F332" s="273">
        <v>102.14100000000001</v>
      </c>
      <c r="G332" s="41"/>
      <c r="H332" s="42"/>
    </row>
    <row r="333" s="2" customFormat="1" ht="16.8" customHeight="1">
      <c r="A333" s="41"/>
      <c r="B333" s="42"/>
      <c r="C333" s="272" t="s">
        <v>3595</v>
      </c>
      <c r="D333" s="272" t="s">
        <v>10031</v>
      </c>
      <c r="E333" s="22" t="s">
        <v>439</v>
      </c>
      <c r="F333" s="273">
        <v>204.28200000000001</v>
      </c>
      <c r="G333" s="41"/>
      <c r="H333" s="42"/>
    </row>
    <row r="334" s="2" customFormat="1">
      <c r="A334" s="41"/>
      <c r="B334" s="42"/>
      <c r="C334" s="272" t="s">
        <v>3601</v>
      </c>
      <c r="D334" s="272" t="s">
        <v>3602</v>
      </c>
      <c r="E334" s="22" t="s">
        <v>439</v>
      </c>
      <c r="F334" s="273">
        <v>251.42599999999999</v>
      </c>
      <c r="G334" s="41"/>
      <c r="H334" s="42"/>
    </row>
    <row r="335" s="2" customFormat="1" ht="16.8" customHeight="1">
      <c r="A335" s="41"/>
      <c r="B335" s="42"/>
      <c r="C335" s="268" t="s">
        <v>2414</v>
      </c>
      <c r="D335" s="269" t="s">
        <v>2415</v>
      </c>
      <c r="E335" s="270" t="s">
        <v>439</v>
      </c>
      <c r="F335" s="271">
        <v>76.146000000000001</v>
      </c>
      <c r="G335" s="41"/>
      <c r="H335" s="42"/>
    </row>
    <row r="336" s="2" customFormat="1" ht="16.8" customHeight="1">
      <c r="A336" s="41"/>
      <c r="B336" s="42"/>
      <c r="C336" s="272" t="s">
        <v>3</v>
      </c>
      <c r="D336" s="272" t="s">
        <v>10032</v>
      </c>
      <c r="E336" s="22" t="s">
        <v>3</v>
      </c>
      <c r="F336" s="273">
        <v>0</v>
      </c>
      <c r="G336" s="41"/>
      <c r="H336" s="42"/>
    </row>
    <row r="337" s="2" customFormat="1" ht="16.8" customHeight="1">
      <c r="A337" s="41"/>
      <c r="B337" s="42"/>
      <c r="C337" s="272" t="s">
        <v>3</v>
      </c>
      <c r="D337" s="272" t="s">
        <v>10033</v>
      </c>
      <c r="E337" s="22" t="s">
        <v>3</v>
      </c>
      <c r="F337" s="273">
        <v>76.146000000000001</v>
      </c>
      <c r="G337" s="41"/>
      <c r="H337" s="42"/>
    </row>
    <row r="338" s="2" customFormat="1" ht="16.8" customHeight="1">
      <c r="A338" s="41"/>
      <c r="B338" s="42"/>
      <c r="C338" s="274" t="s">
        <v>9865</v>
      </c>
      <c r="D338" s="41"/>
      <c r="E338" s="41"/>
      <c r="F338" s="41"/>
      <c r="G338" s="41"/>
      <c r="H338" s="42"/>
    </row>
    <row r="339" s="2" customFormat="1" ht="16.8" customHeight="1">
      <c r="A339" s="41"/>
      <c r="B339" s="42"/>
      <c r="C339" s="272" t="s">
        <v>3216</v>
      </c>
      <c r="D339" s="272" t="s">
        <v>9997</v>
      </c>
      <c r="E339" s="22" t="s">
        <v>439</v>
      </c>
      <c r="F339" s="273">
        <v>506.56700000000001</v>
      </c>
      <c r="G339" s="41"/>
      <c r="H339" s="42"/>
    </row>
    <row r="340" s="2" customFormat="1" ht="16.8" customHeight="1">
      <c r="A340" s="41"/>
      <c r="B340" s="42"/>
      <c r="C340" s="272" t="s">
        <v>3578</v>
      </c>
      <c r="D340" s="272" t="s">
        <v>10030</v>
      </c>
      <c r="E340" s="22" t="s">
        <v>439</v>
      </c>
      <c r="F340" s="273">
        <v>102.14100000000001</v>
      </c>
      <c r="G340" s="41"/>
      <c r="H340" s="42"/>
    </row>
    <row r="341" s="2" customFormat="1" ht="16.8" customHeight="1">
      <c r="A341" s="41"/>
      <c r="B341" s="42"/>
      <c r="C341" s="272" t="s">
        <v>3595</v>
      </c>
      <c r="D341" s="272" t="s">
        <v>10031</v>
      </c>
      <c r="E341" s="22" t="s">
        <v>439</v>
      </c>
      <c r="F341" s="273">
        <v>204.28200000000001</v>
      </c>
      <c r="G341" s="41"/>
      <c r="H341" s="42"/>
    </row>
    <row r="342" s="2" customFormat="1" ht="16.8" customHeight="1">
      <c r="A342" s="41"/>
      <c r="B342" s="42"/>
      <c r="C342" s="272" t="s">
        <v>3548</v>
      </c>
      <c r="D342" s="272" t="s">
        <v>10034</v>
      </c>
      <c r="E342" s="22" t="s">
        <v>439</v>
      </c>
      <c r="F342" s="273">
        <v>76.146000000000001</v>
      </c>
      <c r="G342" s="41"/>
      <c r="H342" s="42"/>
    </row>
    <row r="343" s="2" customFormat="1" ht="16.8" customHeight="1">
      <c r="A343" s="41"/>
      <c r="B343" s="42"/>
      <c r="C343" s="272" t="s">
        <v>3558</v>
      </c>
      <c r="D343" s="272" t="s">
        <v>10035</v>
      </c>
      <c r="E343" s="22" t="s">
        <v>439</v>
      </c>
      <c r="F343" s="273">
        <v>76.146000000000001</v>
      </c>
      <c r="G343" s="41"/>
      <c r="H343" s="42"/>
    </row>
    <row r="344" s="2" customFormat="1">
      <c r="A344" s="41"/>
      <c r="B344" s="42"/>
      <c r="C344" s="272" t="s">
        <v>3606</v>
      </c>
      <c r="D344" s="272" t="s">
        <v>3607</v>
      </c>
      <c r="E344" s="22" t="s">
        <v>439</v>
      </c>
      <c r="F344" s="273">
        <v>251.42599999999999</v>
      </c>
      <c r="G344" s="41"/>
      <c r="H344" s="42"/>
    </row>
    <row r="345" s="2" customFormat="1">
      <c r="A345" s="41"/>
      <c r="B345" s="42"/>
      <c r="C345" s="272" t="s">
        <v>3601</v>
      </c>
      <c r="D345" s="272" t="s">
        <v>3602</v>
      </c>
      <c r="E345" s="22" t="s">
        <v>439</v>
      </c>
      <c r="F345" s="273">
        <v>251.42599999999999</v>
      </c>
      <c r="G345" s="41"/>
      <c r="H345" s="42"/>
    </row>
    <row r="346" s="2" customFormat="1" ht="16.8" customHeight="1">
      <c r="A346" s="41"/>
      <c r="B346" s="42"/>
      <c r="C346" s="268" t="s">
        <v>2417</v>
      </c>
      <c r="D346" s="269" t="s">
        <v>2418</v>
      </c>
      <c r="E346" s="270" t="s">
        <v>439</v>
      </c>
      <c r="F346" s="271">
        <v>85.840000000000003</v>
      </c>
      <c r="G346" s="41"/>
      <c r="H346" s="42"/>
    </row>
    <row r="347" s="2" customFormat="1" ht="16.8" customHeight="1">
      <c r="A347" s="41"/>
      <c r="B347" s="42"/>
      <c r="C347" s="272" t="s">
        <v>3</v>
      </c>
      <c r="D347" s="272" t="s">
        <v>5071</v>
      </c>
      <c r="E347" s="22" t="s">
        <v>3</v>
      </c>
      <c r="F347" s="273">
        <v>0</v>
      </c>
      <c r="G347" s="41"/>
      <c r="H347" s="42"/>
    </row>
    <row r="348" s="2" customFormat="1" ht="16.8" customHeight="1">
      <c r="A348" s="41"/>
      <c r="B348" s="42"/>
      <c r="C348" s="272" t="s">
        <v>3</v>
      </c>
      <c r="D348" s="272" t="s">
        <v>3</v>
      </c>
      <c r="E348" s="22" t="s">
        <v>3</v>
      </c>
      <c r="F348" s="273">
        <v>0</v>
      </c>
      <c r="G348" s="41"/>
      <c r="H348" s="42"/>
    </row>
    <row r="349" s="2" customFormat="1" ht="16.8" customHeight="1">
      <c r="A349" s="41"/>
      <c r="B349" s="42"/>
      <c r="C349" s="272" t="s">
        <v>3</v>
      </c>
      <c r="D349" s="272" t="s">
        <v>5072</v>
      </c>
      <c r="E349" s="22" t="s">
        <v>3</v>
      </c>
      <c r="F349" s="273">
        <v>58.369999999999997</v>
      </c>
      <c r="G349" s="41"/>
      <c r="H349" s="42"/>
    </row>
    <row r="350" s="2" customFormat="1" ht="16.8" customHeight="1">
      <c r="A350" s="41"/>
      <c r="B350" s="42"/>
      <c r="C350" s="272" t="s">
        <v>3</v>
      </c>
      <c r="D350" s="272" t="s">
        <v>5073</v>
      </c>
      <c r="E350" s="22" t="s">
        <v>3</v>
      </c>
      <c r="F350" s="273">
        <v>15.869999999999999</v>
      </c>
      <c r="G350" s="41"/>
      <c r="H350" s="42"/>
    </row>
    <row r="351" s="2" customFormat="1" ht="16.8" customHeight="1">
      <c r="A351" s="41"/>
      <c r="B351" s="42"/>
      <c r="C351" s="272" t="s">
        <v>3</v>
      </c>
      <c r="D351" s="272" t="s">
        <v>5074</v>
      </c>
      <c r="E351" s="22" t="s">
        <v>3</v>
      </c>
      <c r="F351" s="273">
        <v>11.6</v>
      </c>
      <c r="G351" s="41"/>
      <c r="H351" s="42"/>
    </row>
    <row r="352" s="2" customFormat="1" ht="16.8" customHeight="1">
      <c r="A352" s="41"/>
      <c r="B352" s="42"/>
      <c r="C352" s="272" t="s">
        <v>2417</v>
      </c>
      <c r="D352" s="272" t="s">
        <v>452</v>
      </c>
      <c r="E352" s="22" t="s">
        <v>3</v>
      </c>
      <c r="F352" s="273">
        <v>85.840000000000003</v>
      </c>
      <c r="G352" s="41"/>
      <c r="H352" s="42"/>
    </row>
    <row r="353" s="2" customFormat="1" ht="16.8" customHeight="1">
      <c r="A353" s="41"/>
      <c r="B353" s="42"/>
      <c r="C353" s="274" t="s">
        <v>9865</v>
      </c>
      <c r="D353" s="41"/>
      <c r="E353" s="41"/>
      <c r="F353" s="41"/>
      <c r="G353" s="41"/>
      <c r="H353" s="42"/>
    </row>
    <row r="354" s="2" customFormat="1" ht="16.8" customHeight="1">
      <c r="A354" s="41"/>
      <c r="B354" s="42"/>
      <c r="C354" s="272" t="s">
        <v>5067</v>
      </c>
      <c r="D354" s="272" t="s">
        <v>10036</v>
      </c>
      <c r="E354" s="22" t="s">
        <v>439</v>
      </c>
      <c r="F354" s="273">
        <v>85.840000000000003</v>
      </c>
      <c r="G354" s="41"/>
      <c r="H354" s="42"/>
    </row>
    <row r="355" s="2" customFormat="1" ht="16.8" customHeight="1">
      <c r="A355" s="41"/>
      <c r="B355" s="42"/>
      <c r="C355" s="272" t="s">
        <v>3209</v>
      </c>
      <c r="D355" s="272" t="s">
        <v>10037</v>
      </c>
      <c r="E355" s="22" t="s">
        <v>439</v>
      </c>
      <c r="F355" s="273">
        <v>85.840000000000003</v>
      </c>
      <c r="G355" s="41"/>
      <c r="H355" s="42"/>
    </row>
    <row r="356" s="2" customFormat="1" ht="16.8" customHeight="1">
      <c r="A356" s="41"/>
      <c r="B356" s="42"/>
      <c r="C356" s="272" t="s">
        <v>5076</v>
      </c>
      <c r="D356" s="272" t="s">
        <v>10038</v>
      </c>
      <c r="E356" s="22" t="s">
        <v>439</v>
      </c>
      <c r="F356" s="273">
        <v>171.68000000000001</v>
      </c>
      <c r="G356" s="41"/>
      <c r="H356" s="42"/>
    </row>
    <row r="357" s="2" customFormat="1" ht="16.8" customHeight="1">
      <c r="A357" s="41"/>
      <c r="B357" s="42"/>
      <c r="C357" s="268" t="s">
        <v>2420</v>
      </c>
      <c r="D357" s="269" t="s">
        <v>2421</v>
      </c>
      <c r="E357" s="270" t="s">
        <v>439</v>
      </c>
      <c r="F357" s="271">
        <v>620.68899999999996</v>
      </c>
      <c r="G357" s="41"/>
      <c r="H357" s="42"/>
    </row>
    <row r="358" s="2" customFormat="1" ht="16.8" customHeight="1">
      <c r="A358" s="41"/>
      <c r="B358" s="42"/>
      <c r="C358" s="272" t="s">
        <v>3</v>
      </c>
      <c r="D358" s="272" t="s">
        <v>10039</v>
      </c>
      <c r="E358" s="22" t="s">
        <v>3</v>
      </c>
      <c r="F358" s="273">
        <v>0</v>
      </c>
      <c r="G358" s="41"/>
      <c r="H358" s="42"/>
    </row>
    <row r="359" s="2" customFormat="1" ht="16.8" customHeight="1">
      <c r="A359" s="41"/>
      <c r="B359" s="42"/>
      <c r="C359" s="272" t="s">
        <v>3</v>
      </c>
      <c r="D359" s="272" t="s">
        <v>10040</v>
      </c>
      <c r="E359" s="22" t="s">
        <v>3</v>
      </c>
      <c r="F359" s="273">
        <v>598.68899999999996</v>
      </c>
      <c r="G359" s="41"/>
      <c r="H359" s="42"/>
    </row>
    <row r="360" s="2" customFormat="1" ht="16.8" customHeight="1">
      <c r="A360" s="41"/>
      <c r="B360" s="42"/>
      <c r="C360" s="272" t="s">
        <v>3</v>
      </c>
      <c r="D360" s="272" t="s">
        <v>10041</v>
      </c>
      <c r="E360" s="22" t="s">
        <v>3</v>
      </c>
      <c r="F360" s="273">
        <v>22</v>
      </c>
      <c r="G360" s="41"/>
      <c r="H360" s="42"/>
    </row>
    <row r="361" s="2" customFormat="1" ht="16.8" customHeight="1">
      <c r="A361" s="41"/>
      <c r="B361" s="42"/>
      <c r="C361" s="272" t="s">
        <v>3</v>
      </c>
      <c r="D361" s="272" t="s">
        <v>452</v>
      </c>
      <c r="E361" s="22" t="s">
        <v>3</v>
      </c>
      <c r="F361" s="273">
        <v>620.68899999999996</v>
      </c>
      <c r="G361" s="41"/>
      <c r="H361" s="42"/>
    </row>
    <row r="362" s="2" customFormat="1" ht="16.8" customHeight="1">
      <c r="A362" s="41"/>
      <c r="B362" s="42"/>
      <c r="C362" s="274" t="s">
        <v>9865</v>
      </c>
      <c r="D362" s="41"/>
      <c r="E362" s="41"/>
      <c r="F362" s="41"/>
      <c r="G362" s="41"/>
      <c r="H362" s="42"/>
    </row>
    <row r="363" s="2" customFormat="1">
      <c r="A363" s="41"/>
      <c r="B363" s="42"/>
      <c r="C363" s="272" t="s">
        <v>3495</v>
      </c>
      <c r="D363" s="272" t="s">
        <v>10042</v>
      </c>
      <c r="E363" s="22" t="s">
        <v>439</v>
      </c>
      <c r="F363" s="273">
        <v>620.68899999999996</v>
      </c>
      <c r="G363" s="41"/>
      <c r="H363" s="42"/>
    </row>
    <row r="364" s="2" customFormat="1">
      <c r="A364" s="41"/>
      <c r="B364" s="42"/>
      <c r="C364" s="272" t="s">
        <v>3499</v>
      </c>
      <c r="D364" s="272" t="s">
        <v>10043</v>
      </c>
      <c r="E364" s="22" t="s">
        <v>439</v>
      </c>
      <c r="F364" s="273">
        <v>55862.010000000002</v>
      </c>
      <c r="G364" s="41"/>
      <c r="H364" s="42"/>
    </row>
    <row r="365" s="2" customFormat="1">
      <c r="A365" s="41"/>
      <c r="B365" s="42"/>
      <c r="C365" s="272" t="s">
        <v>3505</v>
      </c>
      <c r="D365" s="272" t="s">
        <v>10044</v>
      </c>
      <c r="E365" s="22" t="s">
        <v>439</v>
      </c>
      <c r="F365" s="273">
        <v>620.68899999999996</v>
      </c>
      <c r="G365" s="41"/>
      <c r="H365" s="42"/>
    </row>
    <row r="366" s="2" customFormat="1" ht="16.8" customHeight="1">
      <c r="A366" s="41"/>
      <c r="B366" s="42"/>
      <c r="C366" s="272" t="s">
        <v>3509</v>
      </c>
      <c r="D366" s="272" t="s">
        <v>10045</v>
      </c>
      <c r="E366" s="22" t="s">
        <v>439</v>
      </c>
      <c r="F366" s="273">
        <v>620.68899999999996</v>
      </c>
      <c r="G366" s="41"/>
      <c r="H366" s="42"/>
    </row>
    <row r="367" s="2" customFormat="1" ht="16.8" customHeight="1">
      <c r="A367" s="41"/>
      <c r="B367" s="42"/>
      <c r="C367" s="272" t="s">
        <v>3514</v>
      </c>
      <c r="D367" s="272" t="s">
        <v>10046</v>
      </c>
      <c r="E367" s="22" t="s">
        <v>439</v>
      </c>
      <c r="F367" s="273">
        <v>55862.010000000002</v>
      </c>
      <c r="G367" s="41"/>
      <c r="H367" s="42"/>
    </row>
    <row r="368" s="2" customFormat="1" ht="16.8" customHeight="1">
      <c r="A368" s="41"/>
      <c r="B368" s="42"/>
      <c r="C368" s="272" t="s">
        <v>3518</v>
      </c>
      <c r="D368" s="272" t="s">
        <v>10047</v>
      </c>
      <c r="E368" s="22" t="s">
        <v>439</v>
      </c>
      <c r="F368" s="273">
        <v>620.68899999999996</v>
      </c>
      <c r="G368" s="41"/>
      <c r="H368" s="42"/>
    </row>
    <row r="369" s="2" customFormat="1" ht="16.8" customHeight="1">
      <c r="A369" s="41"/>
      <c r="B369" s="42"/>
      <c r="C369" s="272" t="s">
        <v>3528</v>
      </c>
      <c r="D369" s="272" t="s">
        <v>10048</v>
      </c>
      <c r="E369" s="22" t="s">
        <v>439</v>
      </c>
      <c r="F369" s="273">
        <v>620.68899999999996</v>
      </c>
      <c r="G369" s="41"/>
      <c r="H369" s="42"/>
    </row>
    <row r="370" s="2" customFormat="1" ht="16.8" customHeight="1">
      <c r="A370" s="41"/>
      <c r="B370" s="42"/>
      <c r="C370" s="272" t="s">
        <v>3533</v>
      </c>
      <c r="D370" s="272" t="s">
        <v>10049</v>
      </c>
      <c r="E370" s="22" t="s">
        <v>439</v>
      </c>
      <c r="F370" s="273">
        <v>620.68899999999996</v>
      </c>
      <c r="G370" s="41"/>
      <c r="H370" s="42"/>
    </row>
    <row r="371" s="2" customFormat="1" ht="16.8" customHeight="1">
      <c r="A371" s="41"/>
      <c r="B371" s="42"/>
      <c r="C371" s="268" t="s">
        <v>2423</v>
      </c>
      <c r="D371" s="269" t="s">
        <v>2424</v>
      </c>
      <c r="E371" s="270" t="s">
        <v>2357</v>
      </c>
      <c r="F371" s="271">
        <v>12.130000000000001</v>
      </c>
      <c r="G371" s="41"/>
      <c r="H371" s="42"/>
    </row>
    <row r="372" s="2" customFormat="1" ht="16.8" customHeight="1">
      <c r="A372" s="41"/>
      <c r="B372" s="42"/>
      <c r="C372" s="272" t="s">
        <v>3</v>
      </c>
      <c r="D372" s="272" t="s">
        <v>10050</v>
      </c>
      <c r="E372" s="22" t="s">
        <v>3</v>
      </c>
      <c r="F372" s="273">
        <v>8.4000000000000004</v>
      </c>
      <c r="G372" s="41"/>
      <c r="H372" s="42"/>
    </row>
    <row r="373" s="2" customFormat="1" ht="16.8" customHeight="1">
      <c r="A373" s="41"/>
      <c r="B373" s="42"/>
      <c r="C373" s="272" t="s">
        <v>3</v>
      </c>
      <c r="D373" s="272" t="s">
        <v>10051</v>
      </c>
      <c r="E373" s="22" t="s">
        <v>3</v>
      </c>
      <c r="F373" s="273">
        <v>1.5</v>
      </c>
      <c r="G373" s="41"/>
      <c r="H373" s="42"/>
    </row>
    <row r="374" s="2" customFormat="1" ht="16.8" customHeight="1">
      <c r="A374" s="41"/>
      <c r="B374" s="42"/>
      <c r="C374" s="272" t="s">
        <v>3</v>
      </c>
      <c r="D374" s="272" t="s">
        <v>10052</v>
      </c>
      <c r="E374" s="22" t="s">
        <v>3</v>
      </c>
      <c r="F374" s="273">
        <v>1.2</v>
      </c>
      <c r="G374" s="41"/>
      <c r="H374" s="42"/>
    </row>
    <row r="375" s="2" customFormat="1" ht="16.8" customHeight="1">
      <c r="A375" s="41"/>
      <c r="B375" s="42"/>
      <c r="C375" s="272" t="s">
        <v>3</v>
      </c>
      <c r="D375" s="272" t="s">
        <v>10053</v>
      </c>
      <c r="E375" s="22" t="s">
        <v>3</v>
      </c>
      <c r="F375" s="273">
        <v>1.03</v>
      </c>
      <c r="G375" s="41"/>
      <c r="H375" s="42"/>
    </row>
    <row r="376" s="2" customFormat="1" ht="16.8" customHeight="1">
      <c r="A376" s="41"/>
      <c r="B376" s="42"/>
      <c r="C376" s="272" t="s">
        <v>3</v>
      </c>
      <c r="D376" s="272" t="s">
        <v>452</v>
      </c>
      <c r="E376" s="22" t="s">
        <v>3</v>
      </c>
      <c r="F376" s="273">
        <v>12.130000000000001</v>
      </c>
      <c r="G376" s="41"/>
      <c r="H376" s="42"/>
    </row>
    <row r="377" s="2" customFormat="1" ht="16.8" customHeight="1">
      <c r="A377" s="41"/>
      <c r="B377" s="42"/>
      <c r="C377" s="274" t="s">
        <v>9865</v>
      </c>
      <c r="D377" s="41"/>
      <c r="E377" s="41"/>
      <c r="F377" s="41"/>
      <c r="G377" s="41"/>
      <c r="H377" s="42"/>
    </row>
    <row r="378" s="2" customFormat="1" ht="16.8" customHeight="1">
      <c r="A378" s="41"/>
      <c r="B378" s="42"/>
      <c r="C378" s="272" t="s">
        <v>3172</v>
      </c>
      <c r="D378" s="272" t="s">
        <v>10054</v>
      </c>
      <c r="E378" s="22" t="s">
        <v>439</v>
      </c>
      <c r="F378" s="273">
        <v>86.400000000000006</v>
      </c>
      <c r="G378" s="41"/>
      <c r="H378" s="42"/>
    </row>
    <row r="379" s="2" customFormat="1" ht="16.8" customHeight="1">
      <c r="A379" s="41"/>
      <c r="B379" s="42"/>
      <c r="C379" s="272" t="s">
        <v>3148</v>
      </c>
      <c r="D379" s="272" t="s">
        <v>10055</v>
      </c>
      <c r="E379" s="22" t="s">
        <v>476</v>
      </c>
      <c r="F379" s="273">
        <v>165.59800000000001</v>
      </c>
      <c r="G379" s="41"/>
      <c r="H379" s="42"/>
    </row>
    <row r="380" s="2" customFormat="1" ht="16.8" customHeight="1">
      <c r="A380" s="41"/>
      <c r="B380" s="42"/>
      <c r="C380" s="272" t="s">
        <v>3148</v>
      </c>
      <c r="D380" s="272" t="s">
        <v>10055</v>
      </c>
      <c r="E380" s="22" t="s">
        <v>476</v>
      </c>
      <c r="F380" s="273">
        <v>369.19600000000003</v>
      </c>
      <c r="G380" s="41"/>
      <c r="H380" s="42"/>
    </row>
    <row r="381" s="2" customFormat="1" ht="16.8" customHeight="1">
      <c r="A381" s="41"/>
      <c r="B381" s="42"/>
      <c r="C381" s="272" t="s">
        <v>3366</v>
      </c>
      <c r="D381" s="272" t="s">
        <v>10000</v>
      </c>
      <c r="E381" s="22" t="s">
        <v>439</v>
      </c>
      <c r="F381" s="273">
        <v>461.57600000000002</v>
      </c>
      <c r="G381" s="41"/>
      <c r="H381" s="42"/>
    </row>
    <row r="382" s="2" customFormat="1">
      <c r="A382" s="41"/>
      <c r="B382" s="42"/>
      <c r="C382" s="272" t="s">
        <v>3314</v>
      </c>
      <c r="D382" s="272" t="s">
        <v>10056</v>
      </c>
      <c r="E382" s="22" t="s">
        <v>476</v>
      </c>
      <c r="F382" s="273">
        <v>165.59800000000001</v>
      </c>
      <c r="G382" s="41"/>
      <c r="H382" s="42"/>
    </row>
    <row r="383" s="2" customFormat="1" ht="16.8" customHeight="1">
      <c r="A383" s="41"/>
      <c r="B383" s="42"/>
      <c r="C383" s="272" t="s">
        <v>3371</v>
      </c>
      <c r="D383" s="272" t="s">
        <v>10004</v>
      </c>
      <c r="E383" s="22" t="s">
        <v>439</v>
      </c>
      <c r="F383" s="273">
        <v>399.81700000000001</v>
      </c>
      <c r="G383" s="41"/>
      <c r="H383" s="42"/>
    </row>
    <row r="384" s="2" customFormat="1" ht="16.8" customHeight="1">
      <c r="A384" s="41"/>
      <c r="B384" s="42"/>
      <c r="C384" s="272" t="s">
        <v>3377</v>
      </c>
      <c r="D384" s="272" t="s">
        <v>10004</v>
      </c>
      <c r="E384" s="22" t="s">
        <v>439</v>
      </c>
      <c r="F384" s="273">
        <v>61.759</v>
      </c>
      <c r="G384" s="41"/>
      <c r="H384" s="42"/>
    </row>
    <row r="385" s="2" customFormat="1" ht="16.8" customHeight="1">
      <c r="A385" s="41"/>
      <c r="B385" s="42"/>
      <c r="C385" s="272" t="s">
        <v>3164</v>
      </c>
      <c r="D385" s="272" t="s">
        <v>3165</v>
      </c>
      <c r="E385" s="22" t="s">
        <v>476</v>
      </c>
      <c r="F385" s="273">
        <v>279.48599999999999</v>
      </c>
      <c r="G385" s="41"/>
      <c r="H385" s="42"/>
    </row>
    <row r="386" s="2" customFormat="1" ht="16.8" customHeight="1">
      <c r="A386" s="41"/>
      <c r="B386" s="42"/>
      <c r="C386" s="272" t="s">
        <v>3268</v>
      </c>
      <c r="D386" s="272" t="s">
        <v>3269</v>
      </c>
      <c r="E386" s="22" t="s">
        <v>476</v>
      </c>
      <c r="F386" s="273">
        <v>45.902999999999999</v>
      </c>
      <c r="G386" s="41"/>
      <c r="H386" s="42"/>
    </row>
    <row r="387" s="2" customFormat="1" ht="16.8" customHeight="1">
      <c r="A387" s="41"/>
      <c r="B387" s="42"/>
      <c r="C387" s="268" t="s">
        <v>2426</v>
      </c>
      <c r="D387" s="269" t="s">
        <v>2427</v>
      </c>
      <c r="E387" s="270" t="s">
        <v>2357</v>
      </c>
      <c r="F387" s="271">
        <v>13</v>
      </c>
      <c r="G387" s="41"/>
      <c r="H387" s="42"/>
    </row>
    <row r="388" s="2" customFormat="1" ht="16.8" customHeight="1">
      <c r="A388" s="41"/>
      <c r="B388" s="42"/>
      <c r="C388" s="272" t="s">
        <v>3</v>
      </c>
      <c r="D388" s="272" t="s">
        <v>10057</v>
      </c>
      <c r="E388" s="22" t="s">
        <v>3</v>
      </c>
      <c r="F388" s="273">
        <v>10.800000000000001</v>
      </c>
      <c r="G388" s="41"/>
      <c r="H388" s="42"/>
    </row>
    <row r="389" s="2" customFormat="1" ht="16.8" customHeight="1">
      <c r="A389" s="41"/>
      <c r="B389" s="42"/>
      <c r="C389" s="272" t="s">
        <v>3</v>
      </c>
      <c r="D389" s="272" t="s">
        <v>10058</v>
      </c>
      <c r="E389" s="22" t="s">
        <v>3</v>
      </c>
      <c r="F389" s="273">
        <v>2.2000000000000002</v>
      </c>
      <c r="G389" s="41"/>
      <c r="H389" s="42"/>
    </row>
    <row r="390" s="2" customFormat="1" ht="16.8" customHeight="1">
      <c r="A390" s="41"/>
      <c r="B390" s="42"/>
      <c r="C390" s="272" t="s">
        <v>3</v>
      </c>
      <c r="D390" s="272" t="s">
        <v>452</v>
      </c>
      <c r="E390" s="22" t="s">
        <v>3</v>
      </c>
      <c r="F390" s="273">
        <v>13</v>
      </c>
      <c r="G390" s="41"/>
      <c r="H390" s="42"/>
    </row>
    <row r="391" s="2" customFormat="1" ht="16.8" customHeight="1">
      <c r="A391" s="41"/>
      <c r="B391" s="42"/>
      <c r="C391" s="274" t="s">
        <v>9865</v>
      </c>
      <c r="D391" s="41"/>
      <c r="E391" s="41"/>
      <c r="F391" s="41"/>
      <c r="G391" s="41"/>
      <c r="H391" s="42"/>
    </row>
    <row r="392" s="2" customFormat="1" ht="16.8" customHeight="1">
      <c r="A392" s="41"/>
      <c r="B392" s="42"/>
      <c r="C392" s="272" t="s">
        <v>3172</v>
      </c>
      <c r="D392" s="272" t="s">
        <v>10054</v>
      </c>
      <c r="E392" s="22" t="s">
        <v>439</v>
      </c>
      <c r="F392" s="273">
        <v>86.400000000000006</v>
      </c>
      <c r="G392" s="41"/>
      <c r="H392" s="42"/>
    </row>
    <row r="393" s="2" customFormat="1" ht="16.8" customHeight="1">
      <c r="A393" s="41"/>
      <c r="B393" s="42"/>
      <c r="C393" s="272" t="s">
        <v>3148</v>
      </c>
      <c r="D393" s="272" t="s">
        <v>10055</v>
      </c>
      <c r="E393" s="22" t="s">
        <v>476</v>
      </c>
      <c r="F393" s="273">
        <v>165.59800000000001</v>
      </c>
      <c r="G393" s="41"/>
      <c r="H393" s="42"/>
    </row>
    <row r="394" s="2" customFormat="1" ht="16.8" customHeight="1">
      <c r="A394" s="41"/>
      <c r="B394" s="42"/>
      <c r="C394" s="272" t="s">
        <v>3148</v>
      </c>
      <c r="D394" s="272" t="s">
        <v>10055</v>
      </c>
      <c r="E394" s="22" t="s">
        <v>476</v>
      </c>
      <c r="F394" s="273">
        <v>369.19600000000003</v>
      </c>
      <c r="G394" s="41"/>
      <c r="H394" s="42"/>
    </row>
    <row r="395" s="2" customFormat="1" ht="16.8" customHeight="1">
      <c r="A395" s="41"/>
      <c r="B395" s="42"/>
      <c r="C395" s="272" t="s">
        <v>3366</v>
      </c>
      <c r="D395" s="272" t="s">
        <v>10000</v>
      </c>
      <c r="E395" s="22" t="s">
        <v>439</v>
      </c>
      <c r="F395" s="273">
        <v>461.57600000000002</v>
      </c>
      <c r="G395" s="41"/>
      <c r="H395" s="42"/>
    </row>
    <row r="396" s="2" customFormat="1">
      <c r="A396" s="41"/>
      <c r="B396" s="42"/>
      <c r="C396" s="272" t="s">
        <v>3314</v>
      </c>
      <c r="D396" s="272" t="s">
        <v>10056</v>
      </c>
      <c r="E396" s="22" t="s">
        <v>476</v>
      </c>
      <c r="F396" s="273">
        <v>165.59800000000001</v>
      </c>
      <c r="G396" s="41"/>
      <c r="H396" s="42"/>
    </row>
    <row r="397" s="2" customFormat="1" ht="16.8" customHeight="1">
      <c r="A397" s="41"/>
      <c r="B397" s="42"/>
      <c r="C397" s="272" t="s">
        <v>3371</v>
      </c>
      <c r="D397" s="272" t="s">
        <v>10004</v>
      </c>
      <c r="E397" s="22" t="s">
        <v>439</v>
      </c>
      <c r="F397" s="273">
        <v>399.81700000000001</v>
      </c>
      <c r="G397" s="41"/>
      <c r="H397" s="42"/>
    </row>
    <row r="398" s="2" customFormat="1" ht="16.8" customHeight="1">
      <c r="A398" s="41"/>
      <c r="B398" s="42"/>
      <c r="C398" s="272" t="s">
        <v>3377</v>
      </c>
      <c r="D398" s="272" t="s">
        <v>10004</v>
      </c>
      <c r="E398" s="22" t="s">
        <v>439</v>
      </c>
      <c r="F398" s="273">
        <v>61.759</v>
      </c>
      <c r="G398" s="41"/>
      <c r="H398" s="42"/>
    </row>
    <row r="399" s="2" customFormat="1" ht="16.8" customHeight="1">
      <c r="A399" s="41"/>
      <c r="B399" s="42"/>
      <c r="C399" s="272" t="s">
        <v>3164</v>
      </c>
      <c r="D399" s="272" t="s">
        <v>3165</v>
      </c>
      <c r="E399" s="22" t="s">
        <v>476</v>
      </c>
      <c r="F399" s="273">
        <v>279.48599999999999</v>
      </c>
      <c r="G399" s="41"/>
      <c r="H399" s="42"/>
    </row>
    <row r="400" s="2" customFormat="1" ht="16.8" customHeight="1">
      <c r="A400" s="41"/>
      <c r="B400" s="42"/>
      <c r="C400" s="272" t="s">
        <v>3268</v>
      </c>
      <c r="D400" s="272" t="s">
        <v>3269</v>
      </c>
      <c r="E400" s="22" t="s">
        <v>476</v>
      </c>
      <c r="F400" s="273">
        <v>45.902999999999999</v>
      </c>
      <c r="G400" s="41"/>
      <c r="H400" s="42"/>
    </row>
    <row r="401" s="2" customFormat="1" ht="16.8" customHeight="1">
      <c r="A401" s="41"/>
      <c r="B401" s="42"/>
      <c r="C401" s="268" t="s">
        <v>2428</v>
      </c>
      <c r="D401" s="269" t="s">
        <v>2429</v>
      </c>
      <c r="E401" s="270" t="s">
        <v>2357</v>
      </c>
      <c r="F401" s="271">
        <v>16.600000000000001</v>
      </c>
      <c r="G401" s="41"/>
      <c r="H401" s="42"/>
    </row>
    <row r="402" s="2" customFormat="1" ht="16.8" customHeight="1">
      <c r="A402" s="41"/>
      <c r="B402" s="42"/>
      <c r="C402" s="272" t="s">
        <v>3</v>
      </c>
      <c r="D402" s="272" t="s">
        <v>10059</v>
      </c>
      <c r="E402" s="22" t="s">
        <v>3</v>
      </c>
      <c r="F402" s="273">
        <v>9.5999999999999996</v>
      </c>
      <c r="G402" s="41"/>
      <c r="H402" s="42"/>
    </row>
    <row r="403" s="2" customFormat="1" ht="16.8" customHeight="1">
      <c r="A403" s="41"/>
      <c r="B403" s="42"/>
      <c r="C403" s="272" t="s">
        <v>3</v>
      </c>
      <c r="D403" s="272" t="s">
        <v>10060</v>
      </c>
      <c r="E403" s="22" t="s">
        <v>3</v>
      </c>
      <c r="F403" s="273">
        <v>2.2000000000000002</v>
      </c>
      <c r="G403" s="41"/>
      <c r="H403" s="42"/>
    </row>
    <row r="404" s="2" customFormat="1" ht="16.8" customHeight="1">
      <c r="A404" s="41"/>
      <c r="B404" s="42"/>
      <c r="C404" s="272" t="s">
        <v>3</v>
      </c>
      <c r="D404" s="272" t="s">
        <v>10061</v>
      </c>
      <c r="E404" s="22" t="s">
        <v>3</v>
      </c>
      <c r="F404" s="273">
        <v>4.7999999999999998</v>
      </c>
      <c r="G404" s="41"/>
      <c r="H404" s="42"/>
    </row>
    <row r="405" s="2" customFormat="1" ht="16.8" customHeight="1">
      <c r="A405" s="41"/>
      <c r="B405" s="42"/>
      <c r="C405" s="272" t="s">
        <v>3</v>
      </c>
      <c r="D405" s="272" t="s">
        <v>452</v>
      </c>
      <c r="E405" s="22" t="s">
        <v>3</v>
      </c>
      <c r="F405" s="273">
        <v>16.600000000000001</v>
      </c>
      <c r="G405" s="41"/>
      <c r="H405" s="42"/>
    </row>
    <row r="406" s="2" customFormat="1" ht="16.8" customHeight="1">
      <c r="A406" s="41"/>
      <c r="B406" s="42"/>
      <c r="C406" s="274" t="s">
        <v>9865</v>
      </c>
      <c r="D406" s="41"/>
      <c r="E406" s="41"/>
      <c r="F406" s="41"/>
      <c r="G406" s="41"/>
      <c r="H406" s="42"/>
    </row>
    <row r="407" s="2" customFormat="1" ht="16.8" customHeight="1">
      <c r="A407" s="41"/>
      <c r="B407" s="42"/>
      <c r="C407" s="272" t="s">
        <v>3172</v>
      </c>
      <c r="D407" s="272" t="s">
        <v>10054</v>
      </c>
      <c r="E407" s="22" t="s">
        <v>439</v>
      </c>
      <c r="F407" s="273">
        <v>86.400000000000006</v>
      </c>
      <c r="G407" s="41"/>
      <c r="H407" s="42"/>
    </row>
    <row r="408" s="2" customFormat="1" ht="16.8" customHeight="1">
      <c r="A408" s="41"/>
      <c r="B408" s="42"/>
      <c r="C408" s="272" t="s">
        <v>3148</v>
      </c>
      <c r="D408" s="272" t="s">
        <v>10055</v>
      </c>
      <c r="E408" s="22" t="s">
        <v>476</v>
      </c>
      <c r="F408" s="273">
        <v>165.59800000000001</v>
      </c>
      <c r="G408" s="41"/>
      <c r="H408" s="42"/>
    </row>
    <row r="409" s="2" customFormat="1" ht="16.8" customHeight="1">
      <c r="A409" s="41"/>
      <c r="B409" s="42"/>
      <c r="C409" s="272" t="s">
        <v>3148</v>
      </c>
      <c r="D409" s="272" t="s">
        <v>10055</v>
      </c>
      <c r="E409" s="22" t="s">
        <v>476</v>
      </c>
      <c r="F409" s="273">
        <v>369.19600000000003</v>
      </c>
      <c r="G409" s="41"/>
      <c r="H409" s="42"/>
    </row>
    <row r="410" s="2" customFormat="1" ht="16.8" customHeight="1">
      <c r="A410" s="41"/>
      <c r="B410" s="42"/>
      <c r="C410" s="272" t="s">
        <v>3366</v>
      </c>
      <c r="D410" s="272" t="s">
        <v>10000</v>
      </c>
      <c r="E410" s="22" t="s">
        <v>439</v>
      </c>
      <c r="F410" s="273">
        <v>461.57600000000002</v>
      </c>
      <c r="G410" s="41"/>
      <c r="H410" s="42"/>
    </row>
    <row r="411" s="2" customFormat="1">
      <c r="A411" s="41"/>
      <c r="B411" s="42"/>
      <c r="C411" s="272" t="s">
        <v>3314</v>
      </c>
      <c r="D411" s="272" t="s">
        <v>10056</v>
      </c>
      <c r="E411" s="22" t="s">
        <v>476</v>
      </c>
      <c r="F411" s="273">
        <v>165.59800000000001</v>
      </c>
      <c r="G411" s="41"/>
      <c r="H411" s="42"/>
    </row>
    <row r="412" s="2" customFormat="1" ht="16.8" customHeight="1">
      <c r="A412" s="41"/>
      <c r="B412" s="42"/>
      <c r="C412" s="272" t="s">
        <v>3371</v>
      </c>
      <c r="D412" s="272" t="s">
        <v>10004</v>
      </c>
      <c r="E412" s="22" t="s">
        <v>439</v>
      </c>
      <c r="F412" s="273">
        <v>399.81700000000001</v>
      </c>
      <c r="G412" s="41"/>
      <c r="H412" s="42"/>
    </row>
    <row r="413" s="2" customFormat="1" ht="16.8" customHeight="1">
      <c r="A413" s="41"/>
      <c r="B413" s="42"/>
      <c r="C413" s="272" t="s">
        <v>3377</v>
      </c>
      <c r="D413" s="272" t="s">
        <v>10004</v>
      </c>
      <c r="E413" s="22" t="s">
        <v>439</v>
      </c>
      <c r="F413" s="273">
        <v>61.759</v>
      </c>
      <c r="G413" s="41"/>
      <c r="H413" s="42"/>
    </row>
    <row r="414" s="2" customFormat="1" ht="16.8" customHeight="1">
      <c r="A414" s="41"/>
      <c r="B414" s="42"/>
      <c r="C414" s="272" t="s">
        <v>3164</v>
      </c>
      <c r="D414" s="272" t="s">
        <v>3165</v>
      </c>
      <c r="E414" s="22" t="s">
        <v>476</v>
      </c>
      <c r="F414" s="273">
        <v>279.48599999999999</v>
      </c>
      <c r="G414" s="41"/>
      <c r="H414" s="42"/>
    </row>
    <row r="415" s="2" customFormat="1" ht="16.8" customHeight="1">
      <c r="A415" s="41"/>
      <c r="B415" s="42"/>
      <c r="C415" s="272" t="s">
        <v>3268</v>
      </c>
      <c r="D415" s="272" t="s">
        <v>3269</v>
      </c>
      <c r="E415" s="22" t="s">
        <v>476</v>
      </c>
      <c r="F415" s="273">
        <v>45.902999999999999</v>
      </c>
      <c r="G415" s="41"/>
      <c r="H415" s="42"/>
    </row>
    <row r="416" s="2" customFormat="1" ht="16.8" customHeight="1">
      <c r="A416" s="41"/>
      <c r="B416" s="42"/>
      <c r="C416" s="268" t="s">
        <v>2431</v>
      </c>
      <c r="D416" s="269" t="s">
        <v>2432</v>
      </c>
      <c r="E416" s="270" t="s">
        <v>439</v>
      </c>
      <c r="F416" s="271">
        <v>219.291</v>
      </c>
      <c r="G416" s="41"/>
      <c r="H416" s="42"/>
    </row>
    <row r="417" s="2" customFormat="1" ht="16.8" customHeight="1">
      <c r="A417" s="41"/>
      <c r="B417" s="42"/>
      <c r="C417" s="272" t="s">
        <v>3</v>
      </c>
      <c r="D417" s="272" t="s">
        <v>10062</v>
      </c>
      <c r="E417" s="22" t="s">
        <v>3</v>
      </c>
      <c r="F417" s="273">
        <v>87.090000000000003</v>
      </c>
      <c r="G417" s="41"/>
      <c r="H417" s="42"/>
    </row>
    <row r="418" s="2" customFormat="1" ht="16.8" customHeight="1">
      <c r="A418" s="41"/>
      <c r="B418" s="42"/>
      <c r="C418" s="272" t="s">
        <v>3</v>
      </c>
      <c r="D418" s="272" t="s">
        <v>10063</v>
      </c>
      <c r="E418" s="22" t="s">
        <v>3</v>
      </c>
      <c r="F418" s="273">
        <v>68.022000000000006</v>
      </c>
      <c r="G418" s="41"/>
      <c r="H418" s="42"/>
    </row>
    <row r="419" s="2" customFormat="1" ht="16.8" customHeight="1">
      <c r="A419" s="41"/>
      <c r="B419" s="42"/>
      <c r="C419" s="272" t="s">
        <v>3</v>
      </c>
      <c r="D419" s="272" t="s">
        <v>10064</v>
      </c>
      <c r="E419" s="22" t="s">
        <v>3</v>
      </c>
      <c r="F419" s="273">
        <v>87.599999999999994</v>
      </c>
      <c r="G419" s="41"/>
      <c r="H419" s="42"/>
    </row>
    <row r="420" s="2" customFormat="1" ht="16.8" customHeight="1">
      <c r="A420" s="41"/>
      <c r="B420" s="42"/>
      <c r="C420" s="272" t="s">
        <v>3</v>
      </c>
      <c r="D420" s="272" t="s">
        <v>10065</v>
      </c>
      <c r="E420" s="22" t="s">
        <v>3</v>
      </c>
      <c r="F420" s="273">
        <v>10.715999999999999</v>
      </c>
      <c r="G420" s="41"/>
      <c r="H420" s="42"/>
    </row>
    <row r="421" s="2" customFormat="1" ht="16.8" customHeight="1">
      <c r="A421" s="41"/>
      <c r="B421" s="42"/>
      <c r="C421" s="272" t="s">
        <v>3</v>
      </c>
      <c r="D421" s="272" t="s">
        <v>4771</v>
      </c>
      <c r="E421" s="22" t="s">
        <v>3</v>
      </c>
      <c r="F421" s="273">
        <v>253.428</v>
      </c>
      <c r="G421" s="41"/>
      <c r="H421" s="42"/>
    </row>
    <row r="422" s="2" customFormat="1" ht="16.8" customHeight="1">
      <c r="A422" s="41"/>
      <c r="B422" s="42"/>
      <c r="C422" s="272" t="s">
        <v>3</v>
      </c>
      <c r="D422" s="272" t="s">
        <v>10066</v>
      </c>
      <c r="E422" s="22" t="s">
        <v>3</v>
      </c>
      <c r="F422" s="273">
        <v>0</v>
      </c>
      <c r="G422" s="41"/>
      <c r="H422" s="42"/>
    </row>
    <row r="423" s="2" customFormat="1" ht="16.8" customHeight="1">
      <c r="A423" s="41"/>
      <c r="B423" s="42"/>
      <c r="C423" s="272" t="s">
        <v>3</v>
      </c>
      <c r="D423" s="272" t="s">
        <v>2700</v>
      </c>
      <c r="E423" s="22" t="s">
        <v>3</v>
      </c>
      <c r="F423" s="273">
        <v>0</v>
      </c>
      <c r="G423" s="41"/>
      <c r="H423" s="42"/>
    </row>
    <row r="424" s="2" customFormat="1" ht="16.8" customHeight="1">
      <c r="A424" s="41"/>
      <c r="B424" s="42"/>
      <c r="C424" s="272" t="s">
        <v>3</v>
      </c>
      <c r="D424" s="272" t="s">
        <v>10067</v>
      </c>
      <c r="E424" s="22" t="s">
        <v>3</v>
      </c>
      <c r="F424" s="273">
        <v>-11.800000000000001</v>
      </c>
      <c r="G424" s="41"/>
      <c r="H424" s="42"/>
    </row>
    <row r="425" s="2" customFormat="1" ht="16.8" customHeight="1">
      <c r="A425" s="41"/>
      <c r="B425" s="42"/>
      <c r="C425" s="272" t="s">
        <v>3</v>
      </c>
      <c r="D425" s="272" t="s">
        <v>10068</v>
      </c>
      <c r="E425" s="22" t="s">
        <v>3</v>
      </c>
      <c r="F425" s="273">
        <v>-0.95999999999999996</v>
      </c>
      <c r="G425" s="41"/>
      <c r="H425" s="42"/>
    </row>
    <row r="426" s="2" customFormat="1" ht="16.8" customHeight="1">
      <c r="A426" s="41"/>
      <c r="B426" s="42"/>
      <c r="C426" s="272" t="s">
        <v>3</v>
      </c>
      <c r="D426" s="272" t="s">
        <v>10069</v>
      </c>
      <c r="E426" s="22" t="s">
        <v>3</v>
      </c>
      <c r="F426" s="273">
        <v>0</v>
      </c>
      <c r="G426" s="41"/>
      <c r="H426" s="42"/>
    </row>
    <row r="427" s="2" customFormat="1" ht="16.8" customHeight="1">
      <c r="A427" s="41"/>
      <c r="B427" s="42"/>
      <c r="C427" s="272" t="s">
        <v>3</v>
      </c>
      <c r="D427" s="272" t="s">
        <v>10070</v>
      </c>
      <c r="E427" s="22" t="s">
        <v>3</v>
      </c>
      <c r="F427" s="273">
        <v>-9.8000000000000007</v>
      </c>
      <c r="G427" s="41"/>
      <c r="H427" s="42"/>
    </row>
    <row r="428" s="2" customFormat="1" ht="16.8" customHeight="1">
      <c r="A428" s="41"/>
      <c r="B428" s="42"/>
      <c r="C428" s="272" t="s">
        <v>3</v>
      </c>
      <c r="D428" s="272" t="s">
        <v>10071</v>
      </c>
      <c r="E428" s="22" t="s">
        <v>3</v>
      </c>
      <c r="F428" s="273">
        <v>0</v>
      </c>
      <c r="G428" s="41"/>
      <c r="H428" s="42"/>
    </row>
    <row r="429" s="2" customFormat="1" ht="16.8" customHeight="1">
      <c r="A429" s="41"/>
      <c r="B429" s="42"/>
      <c r="C429" s="272" t="s">
        <v>3</v>
      </c>
      <c r="D429" s="272" t="s">
        <v>10072</v>
      </c>
      <c r="E429" s="22" t="s">
        <v>3</v>
      </c>
      <c r="F429" s="273">
        <v>-14.4</v>
      </c>
      <c r="G429" s="41"/>
      <c r="H429" s="42"/>
    </row>
    <row r="430" s="2" customFormat="1" ht="16.8" customHeight="1">
      <c r="A430" s="41"/>
      <c r="B430" s="42"/>
      <c r="C430" s="272" t="s">
        <v>3</v>
      </c>
      <c r="D430" s="272" t="s">
        <v>4771</v>
      </c>
      <c r="E430" s="22" t="s">
        <v>3</v>
      </c>
      <c r="F430" s="273">
        <v>-36.960000000000001</v>
      </c>
      <c r="G430" s="41"/>
      <c r="H430" s="42"/>
    </row>
    <row r="431" s="2" customFormat="1" ht="16.8" customHeight="1">
      <c r="A431" s="41"/>
      <c r="B431" s="42"/>
      <c r="C431" s="272" t="s">
        <v>3</v>
      </c>
      <c r="D431" s="272" t="s">
        <v>10073</v>
      </c>
      <c r="E431" s="22" t="s">
        <v>3</v>
      </c>
      <c r="F431" s="273">
        <v>0</v>
      </c>
      <c r="G431" s="41"/>
      <c r="H431" s="42"/>
    </row>
    <row r="432" s="2" customFormat="1" ht="16.8" customHeight="1">
      <c r="A432" s="41"/>
      <c r="B432" s="42"/>
      <c r="C432" s="272" t="s">
        <v>3</v>
      </c>
      <c r="D432" s="272" t="s">
        <v>10074</v>
      </c>
      <c r="E432" s="22" t="s">
        <v>3</v>
      </c>
      <c r="F432" s="273">
        <v>1.3799999999999999</v>
      </c>
      <c r="G432" s="41"/>
      <c r="H432" s="42"/>
    </row>
    <row r="433" s="2" customFormat="1" ht="16.8" customHeight="1">
      <c r="A433" s="41"/>
      <c r="B433" s="42"/>
      <c r="C433" s="272" t="s">
        <v>3</v>
      </c>
      <c r="D433" s="272" t="s">
        <v>10075</v>
      </c>
      <c r="E433" s="22" t="s">
        <v>3</v>
      </c>
      <c r="F433" s="273">
        <v>1.4430000000000001</v>
      </c>
      <c r="G433" s="41"/>
      <c r="H433" s="42"/>
    </row>
    <row r="434" s="2" customFormat="1" ht="16.8" customHeight="1">
      <c r="A434" s="41"/>
      <c r="B434" s="42"/>
      <c r="C434" s="272" t="s">
        <v>3</v>
      </c>
      <c r="D434" s="272" t="s">
        <v>4771</v>
      </c>
      <c r="E434" s="22" t="s">
        <v>3</v>
      </c>
      <c r="F434" s="273">
        <v>2.823</v>
      </c>
      <c r="G434" s="41"/>
      <c r="H434" s="42"/>
    </row>
    <row r="435" s="2" customFormat="1" ht="16.8" customHeight="1">
      <c r="A435" s="41"/>
      <c r="B435" s="42"/>
      <c r="C435" s="272" t="s">
        <v>3</v>
      </c>
      <c r="D435" s="272" t="s">
        <v>452</v>
      </c>
      <c r="E435" s="22" t="s">
        <v>3</v>
      </c>
      <c r="F435" s="273">
        <v>219.291</v>
      </c>
      <c r="G435" s="41"/>
      <c r="H435" s="42"/>
    </row>
    <row r="436" s="2" customFormat="1" ht="16.8" customHeight="1">
      <c r="A436" s="41"/>
      <c r="B436" s="42"/>
      <c r="C436" s="274" t="s">
        <v>9865</v>
      </c>
      <c r="D436" s="41"/>
      <c r="E436" s="41"/>
      <c r="F436" s="41"/>
      <c r="G436" s="41"/>
      <c r="H436" s="42"/>
    </row>
    <row r="437" s="2" customFormat="1" ht="16.8" customHeight="1">
      <c r="A437" s="41"/>
      <c r="B437" s="42"/>
      <c r="C437" s="272" t="s">
        <v>4996</v>
      </c>
      <c r="D437" s="272" t="s">
        <v>10076</v>
      </c>
      <c r="E437" s="22" t="s">
        <v>439</v>
      </c>
      <c r="F437" s="273">
        <v>219.291</v>
      </c>
      <c r="G437" s="41"/>
      <c r="H437" s="42"/>
    </row>
    <row r="438" s="2" customFormat="1" ht="16.8" customHeight="1">
      <c r="A438" s="41"/>
      <c r="B438" s="42"/>
      <c r="C438" s="272" t="s">
        <v>5100</v>
      </c>
      <c r="D438" s="272" t="s">
        <v>10077</v>
      </c>
      <c r="E438" s="22" t="s">
        <v>439</v>
      </c>
      <c r="F438" s="273">
        <v>1027.8630000000001</v>
      </c>
      <c r="G438" s="41"/>
      <c r="H438" s="42"/>
    </row>
    <row r="439" s="2" customFormat="1" ht="16.8" customHeight="1">
      <c r="A439" s="41"/>
      <c r="B439" s="42"/>
      <c r="C439" s="268" t="s">
        <v>2434</v>
      </c>
      <c r="D439" s="269" t="s">
        <v>2435</v>
      </c>
      <c r="E439" s="270" t="s">
        <v>2357</v>
      </c>
      <c r="F439" s="271">
        <v>43.545000000000002</v>
      </c>
      <c r="G439" s="41"/>
      <c r="H439" s="42"/>
    </row>
    <row r="440" s="2" customFormat="1" ht="16.8" customHeight="1">
      <c r="A440" s="41"/>
      <c r="B440" s="42"/>
      <c r="C440" s="272" t="s">
        <v>3</v>
      </c>
      <c r="D440" s="272" t="s">
        <v>10078</v>
      </c>
      <c r="E440" s="22" t="s">
        <v>3</v>
      </c>
      <c r="F440" s="273">
        <v>5.5999999999999996</v>
      </c>
      <c r="G440" s="41"/>
      <c r="H440" s="42"/>
    </row>
    <row r="441" s="2" customFormat="1" ht="16.8" customHeight="1">
      <c r="A441" s="41"/>
      <c r="B441" s="42"/>
      <c r="C441" s="272" t="s">
        <v>3</v>
      </c>
      <c r="D441" s="272" t="s">
        <v>10079</v>
      </c>
      <c r="E441" s="22" t="s">
        <v>3</v>
      </c>
      <c r="F441" s="273">
        <v>13.92</v>
      </c>
      <c r="G441" s="41"/>
      <c r="H441" s="42"/>
    </row>
    <row r="442" s="2" customFormat="1" ht="16.8" customHeight="1">
      <c r="A442" s="41"/>
      <c r="B442" s="42"/>
      <c r="C442" s="272" t="s">
        <v>3</v>
      </c>
      <c r="D442" s="272" t="s">
        <v>10080</v>
      </c>
      <c r="E442" s="22" t="s">
        <v>3</v>
      </c>
      <c r="F442" s="273">
        <v>7.8399999999999999</v>
      </c>
      <c r="G442" s="41"/>
      <c r="H442" s="42"/>
    </row>
    <row r="443" s="2" customFormat="1" ht="16.8" customHeight="1">
      <c r="A443" s="41"/>
      <c r="B443" s="42"/>
      <c r="C443" s="272" t="s">
        <v>3</v>
      </c>
      <c r="D443" s="272" t="s">
        <v>10081</v>
      </c>
      <c r="E443" s="22" t="s">
        <v>3</v>
      </c>
      <c r="F443" s="273">
        <v>16.184999999999999</v>
      </c>
      <c r="G443" s="41"/>
      <c r="H443" s="42"/>
    </row>
    <row r="444" s="2" customFormat="1" ht="16.8" customHeight="1">
      <c r="A444" s="41"/>
      <c r="B444" s="42"/>
      <c r="C444" s="272" t="s">
        <v>3</v>
      </c>
      <c r="D444" s="272" t="s">
        <v>452</v>
      </c>
      <c r="E444" s="22" t="s">
        <v>3</v>
      </c>
      <c r="F444" s="273">
        <v>43.545000000000002</v>
      </c>
      <c r="G444" s="41"/>
      <c r="H444" s="42"/>
    </row>
    <row r="445" s="2" customFormat="1" ht="16.8" customHeight="1">
      <c r="A445" s="41"/>
      <c r="B445" s="42"/>
      <c r="C445" s="274" t="s">
        <v>9865</v>
      </c>
      <c r="D445" s="41"/>
      <c r="E445" s="41"/>
      <c r="F445" s="41"/>
      <c r="G445" s="41"/>
      <c r="H445" s="42"/>
    </row>
    <row r="446" s="2" customFormat="1" ht="16.8" customHeight="1">
      <c r="A446" s="41"/>
      <c r="B446" s="42"/>
      <c r="C446" s="272" t="s">
        <v>4870</v>
      </c>
      <c r="D446" s="272" t="s">
        <v>10082</v>
      </c>
      <c r="E446" s="22" t="s">
        <v>439</v>
      </c>
      <c r="F446" s="273">
        <v>23.853000000000002</v>
      </c>
      <c r="G446" s="41"/>
      <c r="H446" s="42"/>
    </row>
    <row r="447" s="2" customFormat="1" ht="16.8" customHeight="1">
      <c r="A447" s="41"/>
      <c r="B447" s="42"/>
      <c r="C447" s="272" t="s">
        <v>4886</v>
      </c>
      <c r="D447" s="272" t="s">
        <v>10083</v>
      </c>
      <c r="E447" s="22" t="s">
        <v>476</v>
      </c>
      <c r="F447" s="273">
        <v>132.55600000000001</v>
      </c>
      <c r="G447" s="41"/>
      <c r="H447" s="42"/>
    </row>
    <row r="448" s="2" customFormat="1" ht="16.8" customHeight="1">
      <c r="A448" s="41"/>
      <c r="B448" s="42"/>
      <c r="C448" s="272" t="s">
        <v>5023</v>
      </c>
      <c r="D448" s="272" t="s">
        <v>10084</v>
      </c>
      <c r="E448" s="22" t="s">
        <v>476</v>
      </c>
      <c r="F448" s="273">
        <v>278.15600000000001</v>
      </c>
      <c r="G448" s="41"/>
      <c r="H448" s="42"/>
    </row>
    <row r="449" s="2" customFormat="1" ht="16.8" customHeight="1">
      <c r="A449" s="41"/>
      <c r="B449" s="42"/>
      <c r="C449" s="272" t="s">
        <v>4099</v>
      </c>
      <c r="D449" s="272" t="s">
        <v>4100</v>
      </c>
      <c r="E449" s="22" t="s">
        <v>439</v>
      </c>
      <c r="F449" s="273">
        <v>395.20800000000003</v>
      </c>
      <c r="G449" s="41"/>
      <c r="H449" s="42"/>
    </row>
    <row r="450" s="2" customFormat="1" ht="16.8" customHeight="1">
      <c r="A450" s="41"/>
      <c r="B450" s="42"/>
      <c r="C450" s="268" t="s">
        <v>10085</v>
      </c>
      <c r="D450" s="269" t="s">
        <v>10086</v>
      </c>
      <c r="E450" s="270" t="s">
        <v>2357</v>
      </c>
      <c r="F450" s="271">
        <v>8.9299999999999997</v>
      </c>
      <c r="G450" s="41"/>
      <c r="H450" s="42"/>
    </row>
    <row r="451" s="2" customFormat="1" ht="16.8" customHeight="1">
      <c r="A451" s="41"/>
      <c r="B451" s="42"/>
      <c r="C451" s="272" t="s">
        <v>3</v>
      </c>
      <c r="D451" s="272" t="s">
        <v>10087</v>
      </c>
      <c r="E451" s="22" t="s">
        <v>3</v>
      </c>
      <c r="F451" s="273">
        <v>8.9299999999999997</v>
      </c>
      <c r="G451" s="41"/>
      <c r="H451" s="42"/>
    </row>
    <row r="452" s="2" customFormat="1" ht="16.8" customHeight="1">
      <c r="A452" s="41"/>
      <c r="B452" s="42"/>
      <c r="C452" s="272" t="s">
        <v>3</v>
      </c>
      <c r="D452" s="272" t="s">
        <v>452</v>
      </c>
      <c r="E452" s="22" t="s">
        <v>3</v>
      </c>
      <c r="F452" s="273">
        <v>8.9299999999999997</v>
      </c>
      <c r="G452" s="41"/>
      <c r="H452" s="42"/>
    </row>
    <row r="453" s="2" customFormat="1" ht="16.8" customHeight="1">
      <c r="A453" s="41"/>
      <c r="B453" s="42"/>
      <c r="C453" s="268" t="s">
        <v>2437</v>
      </c>
      <c r="D453" s="269" t="s">
        <v>2438</v>
      </c>
      <c r="E453" s="270" t="s">
        <v>2357</v>
      </c>
      <c r="F453" s="271">
        <v>34.011000000000003</v>
      </c>
      <c r="G453" s="41"/>
      <c r="H453" s="42"/>
    </row>
    <row r="454" s="2" customFormat="1" ht="16.8" customHeight="1">
      <c r="A454" s="41"/>
      <c r="B454" s="42"/>
      <c r="C454" s="272" t="s">
        <v>3</v>
      </c>
      <c r="D454" s="272" t="s">
        <v>10088</v>
      </c>
      <c r="E454" s="22" t="s">
        <v>3</v>
      </c>
      <c r="F454" s="273">
        <v>9.2110000000000003</v>
      </c>
      <c r="G454" s="41"/>
      <c r="H454" s="42"/>
    </row>
    <row r="455" s="2" customFormat="1" ht="16.8" customHeight="1">
      <c r="A455" s="41"/>
      <c r="B455" s="42"/>
      <c r="C455" s="272" t="s">
        <v>3</v>
      </c>
      <c r="D455" s="272" t="s">
        <v>10089</v>
      </c>
      <c r="E455" s="22" t="s">
        <v>3</v>
      </c>
      <c r="F455" s="273">
        <v>18.280000000000001</v>
      </c>
      <c r="G455" s="41"/>
      <c r="H455" s="42"/>
    </row>
    <row r="456" s="2" customFormat="1" ht="16.8" customHeight="1">
      <c r="A456" s="41"/>
      <c r="B456" s="42"/>
      <c r="C456" s="272" t="s">
        <v>3</v>
      </c>
      <c r="D456" s="272" t="s">
        <v>10090</v>
      </c>
      <c r="E456" s="22" t="s">
        <v>3</v>
      </c>
      <c r="F456" s="273">
        <v>6.5199999999999996</v>
      </c>
      <c r="G456" s="41"/>
      <c r="H456" s="42"/>
    </row>
    <row r="457" s="2" customFormat="1" ht="16.8" customHeight="1">
      <c r="A457" s="41"/>
      <c r="B457" s="42"/>
      <c r="C457" s="272" t="s">
        <v>3</v>
      </c>
      <c r="D457" s="272" t="s">
        <v>452</v>
      </c>
      <c r="E457" s="22" t="s">
        <v>3</v>
      </c>
      <c r="F457" s="273">
        <v>34.011000000000003</v>
      </c>
      <c r="G457" s="41"/>
      <c r="H457" s="42"/>
    </row>
    <row r="458" s="2" customFormat="1" ht="16.8" customHeight="1">
      <c r="A458" s="41"/>
      <c r="B458" s="42"/>
      <c r="C458" s="274" t="s">
        <v>9865</v>
      </c>
      <c r="D458" s="41"/>
      <c r="E458" s="41"/>
      <c r="F458" s="41"/>
      <c r="G458" s="41"/>
      <c r="H458" s="42"/>
    </row>
    <row r="459" s="2" customFormat="1" ht="16.8" customHeight="1">
      <c r="A459" s="41"/>
      <c r="B459" s="42"/>
      <c r="C459" s="272" t="s">
        <v>4870</v>
      </c>
      <c r="D459" s="272" t="s">
        <v>10082</v>
      </c>
      <c r="E459" s="22" t="s">
        <v>439</v>
      </c>
      <c r="F459" s="273">
        <v>23.853000000000002</v>
      </c>
      <c r="G459" s="41"/>
      <c r="H459" s="42"/>
    </row>
    <row r="460" s="2" customFormat="1" ht="16.8" customHeight="1">
      <c r="A460" s="41"/>
      <c r="B460" s="42"/>
      <c r="C460" s="272" t="s">
        <v>4886</v>
      </c>
      <c r="D460" s="272" t="s">
        <v>10083</v>
      </c>
      <c r="E460" s="22" t="s">
        <v>476</v>
      </c>
      <c r="F460" s="273">
        <v>132.55600000000001</v>
      </c>
      <c r="G460" s="41"/>
      <c r="H460" s="42"/>
    </row>
    <row r="461" s="2" customFormat="1" ht="16.8" customHeight="1">
      <c r="A461" s="41"/>
      <c r="B461" s="42"/>
      <c r="C461" s="272" t="s">
        <v>5023</v>
      </c>
      <c r="D461" s="272" t="s">
        <v>10084</v>
      </c>
      <c r="E461" s="22" t="s">
        <v>476</v>
      </c>
      <c r="F461" s="273">
        <v>278.15600000000001</v>
      </c>
      <c r="G461" s="41"/>
      <c r="H461" s="42"/>
    </row>
    <row r="462" s="2" customFormat="1" ht="16.8" customHeight="1">
      <c r="A462" s="41"/>
      <c r="B462" s="42"/>
      <c r="C462" s="272" t="s">
        <v>4099</v>
      </c>
      <c r="D462" s="272" t="s">
        <v>4100</v>
      </c>
      <c r="E462" s="22" t="s">
        <v>439</v>
      </c>
      <c r="F462" s="273">
        <v>395.20800000000003</v>
      </c>
      <c r="G462" s="41"/>
      <c r="H462" s="42"/>
    </row>
    <row r="463" s="2" customFormat="1" ht="16.8" customHeight="1">
      <c r="A463" s="41"/>
      <c r="B463" s="42"/>
      <c r="C463" s="268" t="s">
        <v>2440</v>
      </c>
      <c r="D463" s="269" t="s">
        <v>2441</v>
      </c>
      <c r="E463" s="270" t="s">
        <v>2357</v>
      </c>
      <c r="F463" s="271">
        <v>43.799999999999997</v>
      </c>
      <c r="G463" s="41"/>
      <c r="H463" s="42"/>
    </row>
    <row r="464" s="2" customFormat="1" ht="16.8" customHeight="1">
      <c r="A464" s="41"/>
      <c r="B464" s="42"/>
      <c r="C464" s="272" t="s">
        <v>3</v>
      </c>
      <c r="D464" s="272" t="s">
        <v>10091</v>
      </c>
      <c r="E464" s="22" t="s">
        <v>3</v>
      </c>
      <c r="F464" s="273">
        <v>15</v>
      </c>
      <c r="G464" s="41"/>
      <c r="H464" s="42"/>
    </row>
    <row r="465" s="2" customFormat="1" ht="16.8" customHeight="1">
      <c r="A465" s="41"/>
      <c r="B465" s="42"/>
      <c r="C465" s="272" t="s">
        <v>3</v>
      </c>
      <c r="D465" s="272" t="s">
        <v>10092</v>
      </c>
      <c r="E465" s="22" t="s">
        <v>3</v>
      </c>
      <c r="F465" s="273">
        <v>15.5</v>
      </c>
      <c r="G465" s="41"/>
      <c r="H465" s="42"/>
    </row>
    <row r="466" s="2" customFormat="1" ht="16.8" customHeight="1">
      <c r="A466" s="41"/>
      <c r="B466" s="42"/>
      <c r="C466" s="272" t="s">
        <v>3</v>
      </c>
      <c r="D466" s="272" t="s">
        <v>10093</v>
      </c>
      <c r="E466" s="22" t="s">
        <v>3</v>
      </c>
      <c r="F466" s="273">
        <v>13.300000000000001</v>
      </c>
      <c r="G466" s="41"/>
      <c r="H466" s="42"/>
    </row>
    <row r="467" s="2" customFormat="1" ht="16.8" customHeight="1">
      <c r="A467" s="41"/>
      <c r="B467" s="42"/>
      <c r="C467" s="272" t="s">
        <v>3</v>
      </c>
      <c r="D467" s="272" t="s">
        <v>452</v>
      </c>
      <c r="E467" s="22" t="s">
        <v>3</v>
      </c>
      <c r="F467" s="273">
        <v>43.799999999999997</v>
      </c>
      <c r="G467" s="41"/>
      <c r="H467" s="42"/>
    </row>
    <row r="468" s="2" customFormat="1" ht="16.8" customHeight="1">
      <c r="A468" s="41"/>
      <c r="B468" s="42"/>
      <c r="C468" s="274" t="s">
        <v>9865</v>
      </c>
      <c r="D468" s="41"/>
      <c r="E468" s="41"/>
      <c r="F468" s="41"/>
      <c r="G468" s="41"/>
      <c r="H468" s="42"/>
    </row>
    <row r="469" s="2" customFormat="1" ht="16.8" customHeight="1">
      <c r="A469" s="41"/>
      <c r="B469" s="42"/>
      <c r="C469" s="272" t="s">
        <v>4870</v>
      </c>
      <c r="D469" s="272" t="s">
        <v>10082</v>
      </c>
      <c r="E469" s="22" t="s">
        <v>439</v>
      </c>
      <c r="F469" s="273">
        <v>23.853000000000002</v>
      </c>
      <c r="G469" s="41"/>
      <c r="H469" s="42"/>
    </row>
    <row r="470" s="2" customFormat="1" ht="16.8" customHeight="1">
      <c r="A470" s="41"/>
      <c r="B470" s="42"/>
      <c r="C470" s="272" t="s">
        <v>4886</v>
      </c>
      <c r="D470" s="272" t="s">
        <v>10083</v>
      </c>
      <c r="E470" s="22" t="s">
        <v>476</v>
      </c>
      <c r="F470" s="273">
        <v>132.55600000000001</v>
      </c>
      <c r="G470" s="41"/>
      <c r="H470" s="42"/>
    </row>
    <row r="471" s="2" customFormat="1" ht="16.8" customHeight="1">
      <c r="A471" s="41"/>
      <c r="B471" s="42"/>
      <c r="C471" s="272" t="s">
        <v>5023</v>
      </c>
      <c r="D471" s="272" t="s">
        <v>10084</v>
      </c>
      <c r="E471" s="22" t="s">
        <v>476</v>
      </c>
      <c r="F471" s="273">
        <v>278.15600000000001</v>
      </c>
      <c r="G471" s="41"/>
      <c r="H471" s="42"/>
    </row>
    <row r="472" s="2" customFormat="1" ht="16.8" customHeight="1">
      <c r="A472" s="41"/>
      <c r="B472" s="42"/>
      <c r="C472" s="272" t="s">
        <v>4099</v>
      </c>
      <c r="D472" s="272" t="s">
        <v>4100</v>
      </c>
      <c r="E472" s="22" t="s">
        <v>439</v>
      </c>
      <c r="F472" s="273">
        <v>395.20800000000003</v>
      </c>
      <c r="G472" s="41"/>
      <c r="H472" s="42"/>
    </row>
    <row r="473" s="2" customFormat="1" ht="16.8" customHeight="1">
      <c r="A473" s="41"/>
      <c r="B473" s="42"/>
      <c r="C473" s="268" t="s">
        <v>2443</v>
      </c>
      <c r="D473" s="269" t="s">
        <v>2444</v>
      </c>
      <c r="E473" s="270" t="s">
        <v>2357</v>
      </c>
      <c r="F473" s="271">
        <v>190.95099999999999</v>
      </c>
      <c r="G473" s="41"/>
      <c r="H473" s="42"/>
    </row>
    <row r="474" s="2" customFormat="1" ht="16.8" customHeight="1">
      <c r="A474" s="41"/>
      <c r="B474" s="42"/>
      <c r="C474" s="272" t="s">
        <v>3</v>
      </c>
      <c r="D474" s="272" t="s">
        <v>2446</v>
      </c>
      <c r="E474" s="22" t="s">
        <v>3</v>
      </c>
      <c r="F474" s="273">
        <v>125.842</v>
      </c>
      <c r="G474" s="41"/>
      <c r="H474" s="42"/>
    </row>
    <row r="475" s="2" customFormat="1" ht="16.8" customHeight="1">
      <c r="A475" s="41"/>
      <c r="B475" s="42"/>
      <c r="C475" s="272" t="s">
        <v>3</v>
      </c>
      <c r="D475" s="272" t="s">
        <v>10094</v>
      </c>
      <c r="E475" s="22" t="s">
        <v>3</v>
      </c>
      <c r="F475" s="273">
        <v>8.6300000000000008</v>
      </c>
      <c r="G475" s="41"/>
      <c r="H475" s="42"/>
    </row>
    <row r="476" s="2" customFormat="1" ht="16.8" customHeight="1">
      <c r="A476" s="41"/>
      <c r="B476" s="42"/>
      <c r="C476" s="272" t="s">
        <v>3</v>
      </c>
      <c r="D476" s="272" t="s">
        <v>2434</v>
      </c>
      <c r="E476" s="22" t="s">
        <v>3</v>
      </c>
      <c r="F476" s="273">
        <v>43.545000000000002</v>
      </c>
      <c r="G476" s="41"/>
      <c r="H476" s="42"/>
    </row>
    <row r="477" s="2" customFormat="1" ht="16.8" customHeight="1">
      <c r="A477" s="41"/>
      <c r="B477" s="42"/>
      <c r="C477" s="272" t="s">
        <v>3</v>
      </c>
      <c r="D477" s="272" t="s">
        <v>10095</v>
      </c>
      <c r="E477" s="22" t="s">
        <v>3</v>
      </c>
      <c r="F477" s="273">
        <v>12.933999999999999</v>
      </c>
      <c r="G477" s="41"/>
      <c r="H477" s="42"/>
    </row>
    <row r="478" s="2" customFormat="1" ht="16.8" customHeight="1">
      <c r="A478" s="41"/>
      <c r="B478" s="42"/>
      <c r="C478" s="272" t="s">
        <v>3</v>
      </c>
      <c r="D478" s="272" t="s">
        <v>452</v>
      </c>
      <c r="E478" s="22" t="s">
        <v>3</v>
      </c>
      <c r="F478" s="273">
        <v>190.95099999999999</v>
      </c>
      <c r="G478" s="41"/>
      <c r="H478" s="42"/>
    </row>
    <row r="479" s="2" customFormat="1" ht="16.8" customHeight="1">
      <c r="A479" s="41"/>
      <c r="B479" s="42"/>
      <c r="C479" s="274" t="s">
        <v>9865</v>
      </c>
      <c r="D479" s="41"/>
      <c r="E479" s="41"/>
      <c r="F479" s="41"/>
      <c r="G479" s="41"/>
      <c r="H479" s="42"/>
    </row>
    <row r="480" s="2" customFormat="1">
      <c r="A480" s="41"/>
      <c r="B480" s="42"/>
      <c r="C480" s="272" t="s">
        <v>3392</v>
      </c>
      <c r="D480" s="272" t="s">
        <v>10096</v>
      </c>
      <c r="E480" s="22" t="s">
        <v>476</v>
      </c>
      <c r="F480" s="273">
        <v>545.90099999999995</v>
      </c>
      <c r="G480" s="41"/>
      <c r="H480" s="42"/>
    </row>
    <row r="481" s="2" customFormat="1" ht="16.8" customHeight="1">
      <c r="A481" s="41"/>
      <c r="B481" s="42"/>
      <c r="C481" s="272" t="s">
        <v>5118</v>
      </c>
      <c r="D481" s="272" t="s">
        <v>9903</v>
      </c>
      <c r="E481" s="22" t="s">
        <v>476</v>
      </c>
      <c r="F481" s="273">
        <v>994.20600000000002</v>
      </c>
      <c r="G481" s="41"/>
      <c r="H481" s="42"/>
    </row>
    <row r="482" s="2" customFormat="1" ht="16.8" customHeight="1">
      <c r="A482" s="41"/>
      <c r="B482" s="42"/>
      <c r="C482" s="268" t="s">
        <v>2446</v>
      </c>
      <c r="D482" s="269" t="s">
        <v>2447</v>
      </c>
      <c r="E482" s="270" t="s">
        <v>2357</v>
      </c>
      <c r="F482" s="271">
        <v>125.842</v>
      </c>
      <c r="G482" s="41"/>
      <c r="H482" s="42"/>
    </row>
    <row r="483" s="2" customFormat="1" ht="16.8" customHeight="1">
      <c r="A483" s="41"/>
      <c r="B483" s="42"/>
      <c r="C483" s="272" t="s">
        <v>3</v>
      </c>
      <c r="D483" s="272" t="s">
        <v>10097</v>
      </c>
      <c r="E483" s="22" t="s">
        <v>3</v>
      </c>
      <c r="F483" s="273">
        <v>35.57</v>
      </c>
      <c r="G483" s="41"/>
      <c r="H483" s="42"/>
    </row>
    <row r="484" s="2" customFormat="1">
      <c r="A484" s="41"/>
      <c r="B484" s="42"/>
      <c r="C484" s="272" t="s">
        <v>3</v>
      </c>
      <c r="D484" s="272" t="s">
        <v>10098</v>
      </c>
      <c r="E484" s="22" t="s">
        <v>3</v>
      </c>
      <c r="F484" s="273">
        <v>17.672000000000001</v>
      </c>
      <c r="G484" s="41"/>
      <c r="H484" s="42"/>
    </row>
    <row r="485" s="2" customFormat="1" ht="16.8" customHeight="1">
      <c r="A485" s="41"/>
      <c r="B485" s="42"/>
      <c r="C485" s="272" t="s">
        <v>3</v>
      </c>
      <c r="D485" s="272" t="s">
        <v>10099</v>
      </c>
      <c r="E485" s="22" t="s">
        <v>3</v>
      </c>
      <c r="F485" s="273">
        <v>7.0999999999999996</v>
      </c>
      <c r="G485" s="41"/>
      <c r="H485" s="42"/>
    </row>
    <row r="486" s="2" customFormat="1" ht="16.8" customHeight="1">
      <c r="A486" s="41"/>
      <c r="B486" s="42"/>
      <c r="C486" s="272" t="s">
        <v>3</v>
      </c>
      <c r="D486" s="272" t="s">
        <v>10078</v>
      </c>
      <c r="E486" s="22" t="s">
        <v>3</v>
      </c>
      <c r="F486" s="273">
        <v>5.5999999999999996</v>
      </c>
      <c r="G486" s="41"/>
      <c r="H486" s="42"/>
    </row>
    <row r="487" s="2" customFormat="1" ht="16.8" customHeight="1">
      <c r="A487" s="41"/>
      <c r="B487" s="42"/>
      <c r="C487" s="272" t="s">
        <v>3</v>
      </c>
      <c r="D487" s="272" t="s">
        <v>10100</v>
      </c>
      <c r="E487" s="22" t="s">
        <v>3</v>
      </c>
      <c r="F487" s="273">
        <v>13.77</v>
      </c>
      <c r="G487" s="41"/>
      <c r="H487" s="42"/>
    </row>
    <row r="488" s="2" customFormat="1" ht="16.8" customHeight="1">
      <c r="A488" s="41"/>
      <c r="B488" s="42"/>
      <c r="C488" s="272" t="s">
        <v>3</v>
      </c>
      <c r="D488" s="272" t="s">
        <v>10101</v>
      </c>
      <c r="E488" s="22" t="s">
        <v>3</v>
      </c>
      <c r="F488" s="273">
        <v>6.5899999999999999</v>
      </c>
      <c r="G488" s="41"/>
      <c r="H488" s="42"/>
    </row>
    <row r="489" s="2" customFormat="1" ht="16.8" customHeight="1">
      <c r="A489" s="41"/>
      <c r="B489" s="42"/>
      <c r="C489" s="272" t="s">
        <v>3</v>
      </c>
      <c r="D489" s="272" t="s">
        <v>10079</v>
      </c>
      <c r="E489" s="22" t="s">
        <v>3</v>
      </c>
      <c r="F489" s="273">
        <v>13.92</v>
      </c>
      <c r="G489" s="41"/>
      <c r="H489" s="42"/>
    </row>
    <row r="490" s="2" customFormat="1" ht="16.8" customHeight="1">
      <c r="A490" s="41"/>
      <c r="B490" s="42"/>
      <c r="C490" s="272" t="s">
        <v>3</v>
      </c>
      <c r="D490" s="272" t="s">
        <v>10080</v>
      </c>
      <c r="E490" s="22" t="s">
        <v>3</v>
      </c>
      <c r="F490" s="273">
        <v>7.8399999999999999</v>
      </c>
      <c r="G490" s="41"/>
      <c r="H490" s="42"/>
    </row>
    <row r="491" s="2" customFormat="1" ht="16.8" customHeight="1">
      <c r="A491" s="41"/>
      <c r="B491" s="42"/>
      <c r="C491" s="272" t="s">
        <v>3</v>
      </c>
      <c r="D491" s="272" t="s">
        <v>10102</v>
      </c>
      <c r="E491" s="22" t="s">
        <v>3</v>
      </c>
      <c r="F491" s="273">
        <v>17.780000000000001</v>
      </c>
      <c r="G491" s="41"/>
      <c r="H491" s="42"/>
    </row>
    <row r="492" s="2" customFormat="1" ht="16.8" customHeight="1">
      <c r="A492" s="41"/>
      <c r="B492" s="42"/>
      <c r="C492" s="272" t="s">
        <v>3</v>
      </c>
      <c r="D492" s="272" t="s">
        <v>452</v>
      </c>
      <c r="E492" s="22" t="s">
        <v>3</v>
      </c>
      <c r="F492" s="273">
        <v>125.842</v>
      </c>
      <c r="G492" s="41"/>
      <c r="H492" s="42"/>
    </row>
    <row r="493" s="2" customFormat="1" ht="16.8" customHeight="1">
      <c r="A493" s="41"/>
      <c r="B493" s="42"/>
      <c r="C493" s="274" t="s">
        <v>9865</v>
      </c>
      <c r="D493" s="41"/>
      <c r="E493" s="41"/>
      <c r="F493" s="41"/>
      <c r="G493" s="41"/>
      <c r="H493" s="42"/>
    </row>
    <row r="494" s="2" customFormat="1">
      <c r="A494" s="41"/>
      <c r="B494" s="42"/>
      <c r="C494" s="272" t="s">
        <v>4939</v>
      </c>
      <c r="D494" s="272" t="s">
        <v>10103</v>
      </c>
      <c r="E494" s="22" t="s">
        <v>476</v>
      </c>
      <c r="F494" s="273">
        <v>125.842</v>
      </c>
      <c r="G494" s="41"/>
      <c r="H494" s="42"/>
    </row>
    <row r="495" s="2" customFormat="1" ht="16.8" customHeight="1">
      <c r="A495" s="41"/>
      <c r="B495" s="42"/>
      <c r="C495" s="272" t="s">
        <v>4904</v>
      </c>
      <c r="D495" s="272" t="s">
        <v>9969</v>
      </c>
      <c r="E495" s="22" t="s">
        <v>439</v>
      </c>
      <c r="F495" s="273">
        <v>123.069</v>
      </c>
      <c r="G495" s="41"/>
      <c r="H495" s="42"/>
    </row>
    <row r="496" s="2" customFormat="1" ht="16.8" customHeight="1">
      <c r="A496" s="41"/>
      <c r="B496" s="42"/>
      <c r="C496" s="268" t="s">
        <v>10094</v>
      </c>
      <c r="D496" s="269" t="s">
        <v>10104</v>
      </c>
      <c r="E496" s="270" t="s">
        <v>2357</v>
      </c>
      <c r="F496" s="271">
        <v>8.6300000000000008</v>
      </c>
      <c r="G496" s="41"/>
      <c r="H496" s="42"/>
    </row>
    <row r="497" s="2" customFormat="1" ht="16.8" customHeight="1">
      <c r="A497" s="41"/>
      <c r="B497" s="42"/>
      <c r="C497" s="272" t="s">
        <v>3</v>
      </c>
      <c r="D497" s="272" t="s">
        <v>10105</v>
      </c>
      <c r="E497" s="22" t="s">
        <v>3</v>
      </c>
      <c r="F497" s="273">
        <v>8.6300000000000008</v>
      </c>
      <c r="G497" s="41"/>
      <c r="H497" s="42"/>
    </row>
    <row r="498" s="2" customFormat="1" ht="16.8" customHeight="1">
      <c r="A498" s="41"/>
      <c r="B498" s="42"/>
      <c r="C498" s="272" t="s">
        <v>3</v>
      </c>
      <c r="D498" s="272" t="s">
        <v>452</v>
      </c>
      <c r="E498" s="22" t="s">
        <v>3</v>
      </c>
      <c r="F498" s="273">
        <v>8.6300000000000008</v>
      </c>
      <c r="G498" s="41"/>
      <c r="H498" s="42"/>
    </row>
    <row r="499" s="2" customFormat="1" ht="16.8" customHeight="1">
      <c r="A499" s="41"/>
      <c r="B499" s="42"/>
      <c r="C499" s="268" t="s">
        <v>2449</v>
      </c>
      <c r="D499" s="269" t="s">
        <v>2450</v>
      </c>
      <c r="E499" s="270" t="s">
        <v>2357</v>
      </c>
      <c r="F499" s="271">
        <v>181.65100000000001</v>
      </c>
      <c r="G499" s="41"/>
      <c r="H499" s="42"/>
    </row>
    <row r="500" s="2" customFormat="1" ht="16.8" customHeight="1">
      <c r="A500" s="41"/>
      <c r="B500" s="42"/>
      <c r="C500" s="272" t="s">
        <v>3</v>
      </c>
      <c r="D500" s="272" t="s">
        <v>10106</v>
      </c>
      <c r="E500" s="22" t="s">
        <v>3</v>
      </c>
      <c r="F500" s="273">
        <v>134.70599999999999</v>
      </c>
      <c r="G500" s="41"/>
      <c r="H500" s="42"/>
    </row>
    <row r="501" s="2" customFormat="1" ht="16.8" customHeight="1">
      <c r="A501" s="41"/>
      <c r="B501" s="42"/>
      <c r="C501" s="272" t="s">
        <v>3</v>
      </c>
      <c r="D501" s="272" t="s">
        <v>2437</v>
      </c>
      <c r="E501" s="22" t="s">
        <v>3</v>
      </c>
      <c r="F501" s="273">
        <v>34.011000000000003</v>
      </c>
      <c r="G501" s="41"/>
      <c r="H501" s="42"/>
    </row>
    <row r="502" s="2" customFormat="1" ht="16.8" customHeight="1">
      <c r="A502" s="41"/>
      <c r="B502" s="42"/>
      <c r="C502" s="272" t="s">
        <v>3</v>
      </c>
      <c r="D502" s="272" t="s">
        <v>10107</v>
      </c>
      <c r="E502" s="22" t="s">
        <v>3</v>
      </c>
      <c r="F502" s="273">
        <v>12.933999999999999</v>
      </c>
      <c r="G502" s="41"/>
      <c r="H502" s="42"/>
    </row>
    <row r="503" s="2" customFormat="1" ht="16.8" customHeight="1">
      <c r="A503" s="41"/>
      <c r="B503" s="42"/>
      <c r="C503" s="272" t="s">
        <v>3</v>
      </c>
      <c r="D503" s="272" t="s">
        <v>452</v>
      </c>
      <c r="E503" s="22" t="s">
        <v>3</v>
      </c>
      <c r="F503" s="273">
        <v>181.65100000000001</v>
      </c>
      <c r="G503" s="41"/>
      <c r="H503" s="42"/>
    </row>
    <row r="504" s="2" customFormat="1" ht="16.8" customHeight="1">
      <c r="A504" s="41"/>
      <c r="B504" s="42"/>
      <c r="C504" s="274" t="s">
        <v>9865</v>
      </c>
      <c r="D504" s="41"/>
      <c r="E504" s="41"/>
      <c r="F504" s="41"/>
      <c r="G504" s="41"/>
      <c r="H504" s="42"/>
    </row>
    <row r="505" s="2" customFormat="1">
      <c r="A505" s="41"/>
      <c r="B505" s="42"/>
      <c r="C505" s="272" t="s">
        <v>3392</v>
      </c>
      <c r="D505" s="272" t="s">
        <v>10096</v>
      </c>
      <c r="E505" s="22" t="s">
        <v>476</v>
      </c>
      <c r="F505" s="273">
        <v>545.90099999999995</v>
      </c>
      <c r="G505" s="41"/>
      <c r="H505" s="42"/>
    </row>
    <row r="506" s="2" customFormat="1" ht="16.8" customHeight="1">
      <c r="A506" s="41"/>
      <c r="B506" s="42"/>
      <c r="C506" s="272" t="s">
        <v>5118</v>
      </c>
      <c r="D506" s="272" t="s">
        <v>9903</v>
      </c>
      <c r="E506" s="22" t="s">
        <v>476</v>
      </c>
      <c r="F506" s="273">
        <v>994.20600000000002</v>
      </c>
      <c r="G506" s="41"/>
      <c r="H506" s="42"/>
    </row>
    <row r="507" s="2" customFormat="1" ht="16.8" customHeight="1">
      <c r="A507" s="41"/>
      <c r="B507" s="42"/>
      <c r="C507" s="268" t="s">
        <v>10106</v>
      </c>
      <c r="D507" s="269" t="s">
        <v>10108</v>
      </c>
      <c r="E507" s="270" t="s">
        <v>2357</v>
      </c>
      <c r="F507" s="271">
        <v>134.70599999999999</v>
      </c>
      <c r="G507" s="41"/>
      <c r="H507" s="42"/>
    </row>
    <row r="508" s="2" customFormat="1">
      <c r="A508" s="41"/>
      <c r="B508" s="42"/>
      <c r="C508" s="272" t="s">
        <v>3</v>
      </c>
      <c r="D508" s="272" t="s">
        <v>10109</v>
      </c>
      <c r="E508" s="22" t="s">
        <v>3</v>
      </c>
      <c r="F508" s="273">
        <v>12.347</v>
      </c>
      <c r="G508" s="41"/>
      <c r="H508" s="42"/>
    </row>
    <row r="509" s="2" customFormat="1" ht="16.8" customHeight="1">
      <c r="A509" s="41"/>
      <c r="B509" s="42"/>
      <c r="C509" s="272" t="s">
        <v>3</v>
      </c>
      <c r="D509" s="272" t="s">
        <v>10110</v>
      </c>
      <c r="E509" s="22" t="s">
        <v>3</v>
      </c>
      <c r="F509" s="273">
        <v>19.620000000000001</v>
      </c>
      <c r="G509" s="41"/>
      <c r="H509" s="42"/>
    </row>
    <row r="510" s="2" customFormat="1" ht="16.8" customHeight="1">
      <c r="A510" s="41"/>
      <c r="B510" s="42"/>
      <c r="C510" s="272" t="s">
        <v>3</v>
      </c>
      <c r="D510" s="272" t="s">
        <v>10111</v>
      </c>
      <c r="E510" s="22" t="s">
        <v>3</v>
      </c>
      <c r="F510" s="273">
        <v>9.0579999999999998</v>
      </c>
      <c r="G510" s="41"/>
      <c r="H510" s="42"/>
    </row>
    <row r="511" s="2" customFormat="1" ht="16.8" customHeight="1">
      <c r="A511" s="41"/>
      <c r="B511" s="42"/>
      <c r="C511" s="272" t="s">
        <v>3</v>
      </c>
      <c r="D511" s="272" t="s">
        <v>10112</v>
      </c>
      <c r="E511" s="22" t="s">
        <v>3</v>
      </c>
      <c r="F511" s="273">
        <v>16.170000000000002</v>
      </c>
      <c r="G511" s="41"/>
      <c r="H511" s="42"/>
    </row>
    <row r="512" s="2" customFormat="1" ht="16.8" customHeight="1">
      <c r="A512" s="41"/>
      <c r="B512" s="42"/>
      <c r="C512" s="272" t="s">
        <v>3</v>
      </c>
      <c r="D512" s="272" t="s">
        <v>10113</v>
      </c>
      <c r="E512" s="22" t="s">
        <v>3</v>
      </c>
      <c r="F512" s="273">
        <v>18.789999999999999</v>
      </c>
      <c r="G512" s="41"/>
      <c r="H512" s="42"/>
    </row>
    <row r="513" s="2" customFormat="1" ht="16.8" customHeight="1">
      <c r="A513" s="41"/>
      <c r="B513" s="42"/>
      <c r="C513" s="272" t="s">
        <v>3</v>
      </c>
      <c r="D513" s="272" t="s">
        <v>10114</v>
      </c>
      <c r="E513" s="22" t="s">
        <v>3</v>
      </c>
      <c r="F513" s="273">
        <v>10.33</v>
      </c>
      <c r="G513" s="41"/>
      <c r="H513" s="42"/>
    </row>
    <row r="514" s="2" customFormat="1" ht="16.8" customHeight="1">
      <c r="A514" s="41"/>
      <c r="B514" s="42"/>
      <c r="C514" s="272" t="s">
        <v>3</v>
      </c>
      <c r="D514" s="272" t="s">
        <v>10115</v>
      </c>
      <c r="E514" s="22" t="s">
        <v>3</v>
      </c>
      <c r="F514" s="273">
        <v>9.2110000000000003</v>
      </c>
      <c r="G514" s="41"/>
      <c r="H514" s="42"/>
    </row>
    <row r="515" s="2" customFormat="1" ht="16.8" customHeight="1">
      <c r="A515" s="41"/>
      <c r="B515" s="42"/>
      <c r="C515" s="272" t="s">
        <v>3</v>
      </c>
      <c r="D515" s="272" t="s">
        <v>10089</v>
      </c>
      <c r="E515" s="22" t="s">
        <v>3</v>
      </c>
      <c r="F515" s="273">
        <v>18.280000000000001</v>
      </c>
      <c r="G515" s="41"/>
      <c r="H515" s="42"/>
    </row>
    <row r="516" s="2" customFormat="1" ht="16.8" customHeight="1">
      <c r="A516" s="41"/>
      <c r="B516" s="42"/>
      <c r="C516" s="272" t="s">
        <v>3</v>
      </c>
      <c r="D516" s="272" t="s">
        <v>10090</v>
      </c>
      <c r="E516" s="22" t="s">
        <v>3</v>
      </c>
      <c r="F516" s="273">
        <v>6.5199999999999996</v>
      </c>
      <c r="G516" s="41"/>
      <c r="H516" s="42"/>
    </row>
    <row r="517" s="2" customFormat="1" ht="16.8" customHeight="1">
      <c r="A517" s="41"/>
      <c r="B517" s="42"/>
      <c r="C517" s="272" t="s">
        <v>3</v>
      </c>
      <c r="D517" s="272" t="s">
        <v>10116</v>
      </c>
      <c r="E517" s="22" t="s">
        <v>3</v>
      </c>
      <c r="F517" s="273">
        <v>14.380000000000001</v>
      </c>
      <c r="G517" s="41"/>
      <c r="H517" s="42"/>
    </row>
    <row r="518" s="2" customFormat="1" ht="16.8" customHeight="1">
      <c r="A518" s="41"/>
      <c r="B518" s="42"/>
      <c r="C518" s="272" t="s">
        <v>3</v>
      </c>
      <c r="D518" s="272" t="s">
        <v>452</v>
      </c>
      <c r="E518" s="22" t="s">
        <v>3</v>
      </c>
      <c r="F518" s="273">
        <v>134.70599999999999</v>
      </c>
      <c r="G518" s="41"/>
      <c r="H518" s="42"/>
    </row>
    <row r="519" s="2" customFormat="1" ht="16.8" customHeight="1">
      <c r="A519" s="41"/>
      <c r="B519" s="42"/>
      <c r="C519" s="268" t="s">
        <v>2452</v>
      </c>
      <c r="D519" s="269" t="s">
        <v>2453</v>
      </c>
      <c r="E519" s="270" t="s">
        <v>2357</v>
      </c>
      <c r="F519" s="271">
        <v>173.29900000000001</v>
      </c>
      <c r="G519" s="41"/>
      <c r="H519" s="42"/>
    </row>
    <row r="520" s="2" customFormat="1" ht="16.8" customHeight="1">
      <c r="A520" s="41"/>
      <c r="B520" s="42"/>
      <c r="C520" s="272" t="s">
        <v>3</v>
      </c>
      <c r="D520" s="272" t="s">
        <v>10117</v>
      </c>
      <c r="E520" s="22" t="s">
        <v>3</v>
      </c>
      <c r="F520" s="273">
        <v>129.499</v>
      </c>
      <c r="G520" s="41"/>
      <c r="H520" s="42"/>
    </row>
    <row r="521" s="2" customFormat="1" ht="16.8" customHeight="1">
      <c r="A521" s="41"/>
      <c r="B521" s="42"/>
      <c r="C521" s="272" t="s">
        <v>3</v>
      </c>
      <c r="D521" s="272" t="s">
        <v>4892</v>
      </c>
      <c r="E521" s="22" t="s">
        <v>3</v>
      </c>
      <c r="F521" s="273">
        <v>43.799999999999997</v>
      </c>
      <c r="G521" s="41"/>
      <c r="H521" s="42"/>
    </row>
    <row r="522" s="2" customFormat="1" ht="16.8" customHeight="1">
      <c r="A522" s="41"/>
      <c r="B522" s="42"/>
      <c r="C522" s="272" t="s">
        <v>3</v>
      </c>
      <c r="D522" s="272" t="s">
        <v>452</v>
      </c>
      <c r="E522" s="22" t="s">
        <v>3</v>
      </c>
      <c r="F522" s="273">
        <v>173.29900000000001</v>
      </c>
      <c r="G522" s="41"/>
      <c r="H522" s="42"/>
    </row>
    <row r="523" s="2" customFormat="1" ht="16.8" customHeight="1">
      <c r="A523" s="41"/>
      <c r="B523" s="42"/>
      <c r="C523" s="274" t="s">
        <v>9865</v>
      </c>
      <c r="D523" s="41"/>
      <c r="E523" s="41"/>
      <c r="F523" s="41"/>
      <c r="G523" s="41"/>
      <c r="H523" s="42"/>
    </row>
    <row r="524" s="2" customFormat="1">
      <c r="A524" s="41"/>
      <c r="B524" s="42"/>
      <c r="C524" s="272" t="s">
        <v>3392</v>
      </c>
      <c r="D524" s="272" t="s">
        <v>10096</v>
      </c>
      <c r="E524" s="22" t="s">
        <v>476</v>
      </c>
      <c r="F524" s="273">
        <v>545.90099999999995</v>
      </c>
      <c r="G524" s="41"/>
      <c r="H524" s="42"/>
    </row>
    <row r="525" s="2" customFormat="1" ht="16.8" customHeight="1">
      <c r="A525" s="41"/>
      <c r="B525" s="42"/>
      <c r="C525" s="272" t="s">
        <v>5118</v>
      </c>
      <c r="D525" s="272" t="s">
        <v>9903</v>
      </c>
      <c r="E525" s="22" t="s">
        <v>476</v>
      </c>
      <c r="F525" s="273">
        <v>994.20600000000002</v>
      </c>
      <c r="G525" s="41"/>
      <c r="H525" s="42"/>
    </row>
    <row r="526" s="2" customFormat="1" ht="16.8" customHeight="1">
      <c r="A526" s="41"/>
      <c r="B526" s="42"/>
      <c r="C526" s="268" t="s">
        <v>10118</v>
      </c>
      <c r="D526" s="269" t="s">
        <v>10119</v>
      </c>
      <c r="E526" s="270" t="s">
        <v>2357</v>
      </c>
      <c r="F526" s="271">
        <v>129.499</v>
      </c>
      <c r="G526" s="41"/>
      <c r="H526" s="42"/>
    </row>
    <row r="527" s="2" customFormat="1" ht="16.8" customHeight="1">
      <c r="A527" s="41"/>
      <c r="B527" s="42"/>
      <c r="C527" s="272" t="s">
        <v>3</v>
      </c>
      <c r="D527" s="272" t="s">
        <v>10120</v>
      </c>
      <c r="E527" s="22" t="s">
        <v>3</v>
      </c>
      <c r="F527" s="273">
        <v>11.804</v>
      </c>
      <c r="G527" s="41"/>
      <c r="H527" s="42"/>
    </row>
    <row r="528" s="2" customFormat="1" ht="16.8" customHeight="1">
      <c r="A528" s="41"/>
      <c r="B528" s="42"/>
      <c r="C528" s="272" t="s">
        <v>3</v>
      </c>
      <c r="D528" s="272" t="s">
        <v>10121</v>
      </c>
      <c r="E528" s="22" t="s">
        <v>3</v>
      </c>
      <c r="F528" s="273">
        <v>9.3699999999999992</v>
      </c>
      <c r="G528" s="41"/>
      <c r="H528" s="42"/>
    </row>
    <row r="529" s="2" customFormat="1" ht="16.8" customHeight="1">
      <c r="A529" s="41"/>
      <c r="B529" s="42"/>
      <c r="C529" s="272" t="s">
        <v>3</v>
      </c>
      <c r="D529" s="272" t="s">
        <v>10122</v>
      </c>
      <c r="E529" s="22" t="s">
        <v>3</v>
      </c>
      <c r="F529" s="273">
        <v>20.350000000000001</v>
      </c>
      <c r="G529" s="41"/>
      <c r="H529" s="42"/>
    </row>
    <row r="530" s="2" customFormat="1" ht="16.8" customHeight="1">
      <c r="A530" s="41"/>
      <c r="B530" s="42"/>
      <c r="C530" s="272" t="s">
        <v>3</v>
      </c>
      <c r="D530" s="272" t="s">
        <v>10123</v>
      </c>
      <c r="E530" s="22" t="s">
        <v>3</v>
      </c>
      <c r="F530" s="273">
        <v>8.4000000000000004</v>
      </c>
      <c r="G530" s="41"/>
      <c r="H530" s="42"/>
    </row>
    <row r="531" s="2" customFormat="1" ht="16.8" customHeight="1">
      <c r="A531" s="41"/>
      <c r="B531" s="42"/>
      <c r="C531" s="272" t="s">
        <v>3</v>
      </c>
      <c r="D531" s="272" t="s">
        <v>10124</v>
      </c>
      <c r="E531" s="22" t="s">
        <v>3</v>
      </c>
      <c r="F531" s="273">
        <v>15.02</v>
      </c>
      <c r="G531" s="41"/>
      <c r="H531" s="42"/>
    </row>
    <row r="532" s="2" customFormat="1" ht="16.8" customHeight="1">
      <c r="A532" s="41"/>
      <c r="B532" s="42"/>
      <c r="C532" s="272" t="s">
        <v>3</v>
      </c>
      <c r="D532" s="272" t="s">
        <v>10125</v>
      </c>
      <c r="E532" s="22" t="s">
        <v>3</v>
      </c>
      <c r="F532" s="273">
        <v>15.5</v>
      </c>
      <c r="G532" s="41"/>
      <c r="H532" s="42"/>
    </row>
    <row r="533" s="2" customFormat="1" ht="16.8" customHeight="1">
      <c r="A533" s="41"/>
      <c r="B533" s="42"/>
      <c r="C533" s="272" t="s">
        <v>3</v>
      </c>
      <c r="D533" s="272" t="s">
        <v>10093</v>
      </c>
      <c r="E533" s="22" t="s">
        <v>3</v>
      </c>
      <c r="F533" s="273">
        <v>13.300000000000001</v>
      </c>
      <c r="G533" s="41"/>
      <c r="H533" s="42"/>
    </row>
    <row r="534" s="2" customFormat="1">
      <c r="A534" s="41"/>
      <c r="B534" s="42"/>
      <c r="C534" s="272" t="s">
        <v>3</v>
      </c>
      <c r="D534" s="272" t="s">
        <v>10126</v>
      </c>
      <c r="E534" s="22" t="s">
        <v>3</v>
      </c>
      <c r="F534" s="273">
        <v>35.755000000000003</v>
      </c>
      <c r="G534" s="41"/>
      <c r="H534" s="42"/>
    </row>
    <row r="535" s="2" customFormat="1" ht="16.8" customHeight="1">
      <c r="A535" s="41"/>
      <c r="B535" s="42"/>
      <c r="C535" s="272" t="s">
        <v>3</v>
      </c>
      <c r="D535" s="272" t="s">
        <v>452</v>
      </c>
      <c r="E535" s="22" t="s">
        <v>3</v>
      </c>
      <c r="F535" s="273">
        <v>129.499</v>
      </c>
      <c r="G535" s="41"/>
      <c r="H535" s="42"/>
    </row>
    <row r="536" s="2" customFormat="1" ht="16.8" customHeight="1">
      <c r="A536" s="41"/>
      <c r="B536" s="42"/>
      <c r="C536" s="268" t="s">
        <v>10127</v>
      </c>
      <c r="D536" s="269" t="s">
        <v>10128</v>
      </c>
      <c r="E536" s="270" t="s">
        <v>2357</v>
      </c>
      <c r="F536" s="271">
        <v>12.933999999999999</v>
      </c>
      <c r="G536" s="41"/>
      <c r="H536" s="42"/>
    </row>
    <row r="537" s="2" customFormat="1" ht="16.8" customHeight="1">
      <c r="A537" s="41"/>
      <c r="B537" s="42"/>
      <c r="C537" s="272" t="s">
        <v>3</v>
      </c>
      <c r="D537" s="272" t="s">
        <v>10129</v>
      </c>
      <c r="E537" s="22" t="s">
        <v>3</v>
      </c>
      <c r="F537" s="273">
        <v>8.8000000000000007</v>
      </c>
      <c r="G537" s="41"/>
      <c r="H537" s="42"/>
    </row>
    <row r="538" s="2" customFormat="1" ht="16.8" customHeight="1">
      <c r="A538" s="41"/>
      <c r="B538" s="42"/>
      <c r="C538" s="272" t="s">
        <v>3</v>
      </c>
      <c r="D538" s="272" t="s">
        <v>10130</v>
      </c>
      <c r="E538" s="22" t="s">
        <v>3</v>
      </c>
      <c r="F538" s="273">
        <v>4.1340000000000003</v>
      </c>
      <c r="G538" s="41"/>
      <c r="H538" s="42"/>
    </row>
    <row r="539" s="2" customFormat="1" ht="16.8" customHeight="1">
      <c r="A539" s="41"/>
      <c r="B539" s="42"/>
      <c r="C539" s="272" t="s">
        <v>3</v>
      </c>
      <c r="D539" s="272" t="s">
        <v>452</v>
      </c>
      <c r="E539" s="22" t="s">
        <v>3</v>
      </c>
      <c r="F539" s="273">
        <v>12.933999999999999</v>
      </c>
      <c r="G539" s="41"/>
      <c r="H539" s="42"/>
    </row>
    <row r="540" s="2" customFormat="1" ht="16.8" customHeight="1">
      <c r="A540" s="41"/>
      <c r="B540" s="42"/>
      <c r="C540" s="268" t="s">
        <v>2455</v>
      </c>
      <c r="D540" s="269" t="s">
        <v>2456</v>
      </c>
      <c r="E540" s="270" t="s">
        <v>439</v>
      </c>
      <c r="F540" s="271">
        <v>23.358000000000001</v>
      </c>
      <c r="G540" s="41"/>
      <c r="H540" s="42"/>
    </row>
    <row r="541" s="2" customFormat="1" ht="16.8" customHeight="1">
      <c r="A541" s="41"/>
      <c r="B541" s="42"/>
      <c r="C541" s="272" t="s">
        <v>3</v>
      </c>
      <c r="D541" s="272" t="s">
        <v>10131</v>
      </c>
      <c r="E541" s="22" t="s">
        <v>3</v>
      </c>
      <c r="F541" s="273">
        <v>15.119999999999999</v>
      </c>
      <c r="G541" s="41"/>
      <c r="H541" s="42"/>
    </row>
    <row r="542" s="2" customFormat="1" ht="16.8" customHeight="1">
      <c r="A542" s="41"/>
      <c r="B542" s="42"/>
      <c r="C542" s="272" t="s">
        <v>3</v>
      </c>
      <c r="D542" s="272" t="s">
        <v>10132</v>
      </c>
      <c r="E542" s="22" t="s">
        <v>3</v>
      </c>
      <c r="F542" s="273">
        <v>3.375</v>
      </c>
      <c r="G542" s="41"/>
      <c r="H542" s="42"/>
    </row>
    <row r="543" s="2" customFormat="1" ht="16.8" customHeight="1">
      <c r="A543" s="41"/>
      <c r="B543" s="42"/>
      <c r="C543" s="272" t="s">
        <v>3</v>
      </c>
      <c r="D543" s="272" t="s">
        <v>10133</v>
      </c>
      <c r="E543" s="22" t="s">
        <v>3</v>
      </c>
      <c r="F543" s="273">
        <v>2.7000000000000002</v>
      </c>
      <c r="G543" s="41"/>
      <c r="H543" s="42"/>
    </row>
    <row r="544" s="2" customFormat="1" ht="16.8" customHeight="1">
      <c r="A544" s="41"/>
      <c r="B544" s="42"/>
      <c r="C544" s="272" t="s">
        <v>3</v>
      </c>
      <c r="D544" s="272" t="s">
        <v>10134</v>
      </c>
      <c r="E544" s="22" t="s">
        <v>3</v>
      </c>
      <c r="F544" s="273">
        <v>2.1629999999999998</v>
      </c>
      <c r="G544" s="41"/>
      <c r="H544" s="42"/>
    </row>
    <row r="545" s="2" customFormat="1" ht="16.8" customHeight="1">
      <c r="A545" s="41"/>
      <c r="B545" s="42"/>
      <c r="C545" s="272" t="s">
        <v>3</v>
      </c>
      <c r="D545" s="272" t="s">
        <v>452</v>
      </c>
      <c r="E545" s="22" t="s">
        <v>3</v>
      </c>
      <c r="F545" s="273">
        <v>23.358000000000001</v>
      </c>
      <c r="G545" s="41"/>
      <c r="H545" s="42"/>
    </row>
    <row r="546" s="2" customFormat="1" ht="16.8" customHeight="1">
      <c r="A546" s="41"/>
      <c r="B546" s="42"/>
      <c r="C546" s="274" t="s">
        <v>9865</v>
      </c>
      <c r="D546" s="41"/>
      <c r="E546" s="41"/>
      <c r="F546" s="41"/>
      <c r="G546" s="41"/>
      <c r="H546" s="42"/>
    </row>
    <row r="547" s="2" customFormat="1" ht="16.8" customHeight="1">
      <c r="A547" s="41"/>
      <c r="B547" s="42"/>
      <c r="C547" s="272" t="s">
        <v>3144</v>
      </c>
      <c r="D547" s="272" t="s">
        <v>10135</v>
      </c>
      <c r="E547" s="22" t="s">
        <v>439</v>
      </c>
      <c r="F547" s="273">
        <v>75.504000000000005</v>
      </c>
      <c r="G547" s="41"/>
      <c r="H547" s="42"/>
    </row>
    <row r="548" s="2" customFormat="1" ht="16.8" customHeight="1">
      <c r="A548" s="41"/>
      <c r="B548" s="42"/>
      <c r="C548" s="272" t="s">
        <v>3144</v>
      </c>
      <c r="D548" s="272" t="s">
        <v>10135</v>
      </c>
      <c r="E548" s="22" t="s">
        <v>439</v>
      </c>
      <c r="F548" s="273">
        <v>75.504000000000005</v>
      </c>
      <c r="G548" s="41"/>
      <c r="H548" s="42"/>
    </row>
    <row r="549" s="2" customFormat="1" ht="16.8" customHeight="1">
      <c r="A549" s="41"/>
      <c r="B549" s="42"/>
      <c r="C549" s="272" t="s">
        <v>5147</v>
      </c>
      <c r="D549" s="272" t="s">
        <v>9904</v>
      </c>
      <c r="E549" s="22" t="s">
        <v>439</v>
      </c>
      <c r="F549" s="273">
        <v>353.714</v>
      </c>
      <c r="G549" s="41"/>
      <c r="H549" s="42"/>
    </row>
    <row r="550" s="2" customFormat="1" ht="16.8" customHeight="1">
      <c r="A550" s="41"/>
      <c r="B550" s="42"/>
      <c r="C550" s="268" t="s">
        <v>2458</v>
      </c>
      <c r="D550" s="269" t="s">
        <v>2459</v>
      </c>
      <c r="E550" s="270" t="s">
        <v>439</v>
      </c>
      <c r="F550" s="271">
        <v>26.335999999999999</v>
      </c>
      <c r="G550" s="41"/>
      <c r="H550" s="42"/>
    </row>
    <row r="551" s="2" customFormat="1" ht="16.8" customHeight="1">
      <c r="A551" s="41"/>
      <c r="B551" s="42"/>
      <c r="C551" s="272" t="s">
        <v>3</v>
      </c>
      <c r="D551" s="272" t="s">
        <v>10136</v>
      </c>
      <c r="E551" s="22" t="s">
        <v>3</v>
      </c>
      <c r="F551" s="273">
        <v>19.98</v>
      </c>
      <c r="G551" s="41"/>
      <c r="H551" s="42"/>
    </row>
    <row r="552" s="2" customFormat="1" ht="16.8" customHeight="1">
      <c r="A552" s="41"/>
      <c r="B552" s="42"/>
      <c r="C552" s="272" t="s">
        <v>3</v>
      </c>
      <c r="D552" s="272" t="s">
        <v>10137</v>
      </c>
      <c r="E552" s="22" t="s">
        <v>3</v>
      </c>
      <c r="F552" s="273">
        <v>3.7400000000000002</v>
      </c>
      <c r="G552" s="41"/>
      <c r="H552" s="42"/>
    </row>
    <row r="553" s="2" customFormat="1" ht="16.8" customHeight="1">
      <c r="A553" s="41"/>
      <c r="B553" s="42"/>
      <c r="C553" s="272" t="s">
        <v>3</v>
      </c>
      <c r="D553" s="272" t="s">
        <v>9910</v>
      </c>
      <c r="E553" s="22" t="s">
        <v>3</v>
      </c>
      <c r="F553" s="273">
        <v>2.6160000000000001</v>
      </c>
      <c r="G553" s="41"/>
      <c r="H553" s="42"/>
    </row>
    <row r="554" s="2" customFormat="1" ht="16.8" customHeight="1">
      <c r="A554" s="41"/>
      <c r="B554" s="42"/>
      <c r="C554" s="272" t="s">
        <v>3</v>
      </c>
      <c r="D554" s="272" t="s">
        <v>452</v>
      </c>
      <c r="E554" s="22" t="s">
        <v>3</v>
      </c>
      <c r="F554" s="273">
        <v>26.335999999999999</v>
      </c>
      <c r="G554" s="41"/>
      <c r="H554" s="42"/>
    </row>
    <row r="555" s="2" customFormat="1" ht="16.8" customHeight="1">
      <c r="A555" s="41"/>
      <c r="B555" s="42"/>
      <c r="C555" s="274" t="s">
        <v>9865</v>
      </c>
      <c r="D555" s="41"/>
      <c r="E555" s="41"/>
      <c r="F555" s="41"/>
      <c r="G555" s="41"/>
      <c r="H555" s="42"/>
    </row>
    <row r="556" s="2" customFormat="1" ht="16.8" customHeight="1">
      <c r="A556" s="41"/>
      <c r="B556" s="42"/>
      <c r="C556" s="272" t="s">
        <v>3144</v>
      </c>
      <c r="D556" s="272" t="s">
        <v>10135</v>
      </c>
      <c r="E556" s="22" t="s">
        <v>439</v>
      </c>
      <c r="F556" s="273">
        <v>75.504000000000005</v>
      </c>
      <c r="G556" s="41"/>
      <c r="H556" s="42"/>
    </row>
    <row r="557" s="2" customFormat="1" ht="16.8" customHeight="1">
      <c r="A557" s="41"/>
      <c r="B557" s="42"/>
      <c r="C557" s="272" t="s">
        <v>3144</v>
      </c>
      <c r="D557" s="272" t="s">
        <v>10135</v>
      </c>
      <c r="E557" s="22" t="s">
        <v>439</v>
      </c>
      <c r="F557" s="273">
        <v>75.504000000000005</v>
      </c>
      <c r="G557" s="41"/>
      <c r="H557" s="42"/>
    </row>
    <row r="558" s="2" customFormat="1" ht="16.8" customHeight="1">
      <c r="A558" s="41"/>
      <c r="B558" s="42"/>
      <c r="C558" s="272" t="s">
        <v>5147</v>
      </c>
      <c r="D558" s="272" t="s">
        <v>9904</v>
      </c>
      <c r="E558" s="22" t="s">
        <v>439</v>
      </c>
      <c r="F558" s="273">
        <v>353.714</v>
      </c>
      <c r="G558" s="41"/>
      <c r="H558" s="42"/>
    </row>
    <row r="559" s="2" customFormat="1" ht="16.8" customHeight="1">
      <c r="A559" s="41"/>
      <c r="B559" s="42"/>
      <c r="C559" s="268" t="s">
        <v>2461</v>
      </c>
      <c r="D559" s="269" t="s">
        <v>2462</v>
      </c>
      <c r="E559" s="270" t="s">
        <v>439</v>
      </c>
      <c r="F559" s="271">
        <v>25.809999999999999</v>
      </c>
      <c r="G559" s="41"/>
      <c r="H559" s="42"/>
    </row>
    <row r="560" s="2" customFormat="1" ht="16.8" customHeight="1">
      <c r="A560" s="41"/>
      <c r="B560" s="42"/>
      <c r="C560" s="272" t="s">
        <v>3</v>
      </c>
      <c r="D560" s="272" t="s">
        <v>10138</v>
      </c>
      <c r="E560" s="22" t="s">
        <v>3</v>
      </c>
      <c r="F560" s="273">
        <v>12.960000000000001</v>
      </c>
      <c r="G560" s="41"/>
      <c r="H560" s="42"/>
    </row>
    <row r="561" s="2" customFormat="1" ht="16.8" customHeight="1">
      <c r="A561" s="41"/>
      <c r="B561" s="42"/>
      <c r="C561" s="272" t="s">
        <v>3</v>
      </c>
      <c r="D561" s="272" t="s">
        <v>10139</v>
      </c>
      <c r="E561" s="22" t="s">
        <v>3</v>
      </c>
      <c r="F561" s="273">
        <v>3.0800000000000001</v>
      </c>
      <c r="G561" s="41"/>
      <c r="H561" s="42"/>
    </row>
    <row r="562" s="2" customFormat="1" ht="16.8" customHeight="1">
      <c r="A562" s="41"/>
      <c r="B562" s="42"/>
      <c r="C562" s="272" t="s">
        <v>3</v>
      </c>
      <c r="D562" s="272" t="s">
        <v>10140</v>
      </c>
      <c r="E562" s="22" t="s">
        <v>3</v>
      </c>
      <c r="F562" s="273">
        <v>8.6400000000000006</v>
      </c>
      <c r="G562" s="41"/>
      <c r="H562" s="42"/>
    </row>
    <row r="563" s="2" customFormat="1" ht="16.8" customHeight="1">
      <c r="A563" s="41"/>
      <c r="B563" s="42"/>
      <c r="C563" s="272" t="s">
        <v>3</v>
      </c>
      <c r="D563" s="272" t="s">
        <v>10141</v>
      </c>
      <c r="E563" s="22" t="s">
        <v>3</v>
      </c>
      <c r="F563" s="273">
        <v>1.1299999999999999</v>
      </c>
      <c r="G563" s="41"/>
      <c r="H563" s="42"/>
    </row>
    <row r="564" s="2" customFormat="1" ht="16.8" customHeight="1">
      <c r="A564" s="41"/>
      <c r="B564" s="42"/>
      <c r="C564" s="272" t="s">
        <v>3</v>
      </c>
      <c r="D564" s="272" t="s">
        <v>452</v>
      </c>
      <c r="E564" s="22" t="s">
        <v>3</v>
      </c>
      <c r="F564" s="273">
        <v>25.809999999999999</v>
      </c>
      <c r="G564" s="41"/>
      <c r="H564" s="42"/>
    </row>
    <row r="565" s="2" customFormat="1" ht="16.8" customHeight="1">
      <c r="A565" s="41"/>
      <c r="B565" s="42"/>
      <c r="C565" s="274" t="s">
        <v>9865</v>
      </c>
      <c r="D565" s="41"/>
      <c r="E565" s="41"/>
      <c r="F565" s="41"/>
      <c r="G565" s="41"/>
      <c r="H565" s="42"/>
    </row>
    <row r="566" s="2" customFormat="1">
      <c r="A566" s="41"/>
      <c r="B566" s="42"/>
      <c r="C566" s="272" t="s">
        <v>2884</v>
      </c>
      <c r="D566" s="272" t="s">
        <v>10142</v>
      </c>
      <c r="E566" s="22" t="s">
        <v>439</v>
      </c>
      <c r="F566" s="273">
        <v>123.15300000000001</v>
      </c>
      <c r="G566" s="41"/>
      <c r="H566" s="42"/>
    </row>
    <row r="567" s="2" customFormat="1" ht="16.8" customHeight="1">
      <c r="A567" s="41"/>
      <c r="B567" s="42"/>
      <c r="C567" s="272" t="s">
        <v>3144</v>
      </c>
      <c r="D567" s="272" t="s">
        <v>10135</v>
      </c>
      <c r="E567" s="22" t="s">
        <v>439</v>
      </c>
      <c r="F567" s="273">
        <v>75.504000000000005</v>
      </c>
      <c r="G567" s="41"/>
      <c r="H567" s="42"/>
    </row>
    <row r="568" s="2" customFormat="1" ht="16.8" customHeight="1">
      <c r="A568" s="41"/>
      <c r="B568" s="42"/>
      <c r="C568" s="272" t="s">
        <v>3144</v>
      </c>
      <c r="D568" s="272" t="s">
        <v>10135</v>
      </c>
      <c r="E568" s="22" t="s">
        <v>439</v>
      </c>
      <c r="F568" s="273">
        <v>75.504000000000005</v>
      </c>
      <c r="G568" s="41"/>
      <c r="H568" s="42"/>
    </row>
    <row r="569" s="2" customFormat="1" ht="16.8" customHeight="1">
      <c r="A569" s="41"/>
      <c r="B569" s="42"/>
      <c r="C569" s="272" t="s">
        <v>5147</v>
      </c>
      <c r="D569" s="272" t="s">
        <v>9904</v>
      </c>
      <c r="E569" s="22" t="s">
        <v>439</v>
      </c>
      <c r="F569" s="273">
        <v>353.714</v>
      </c>
      <c r="G569" s="41"/>
      <c r="H569" s="42"/>
    </row>
    <row r="570" s="2" customFormat="1" ht="16.8" customHeight="1">
      <c r="A570" s="41"/>
      <c r="B570" s="42"/>
      <c r="C570" s="268" t="s">
        <v>2464</v>
      </c>
      <c r="D570" s="269" t="s">
        <v>2465</v>
      </c>
      <c r="E570" s="270" t="s">
        <v>439</v>
      </c>
      <c r="F570" s="271">
        <v>684.65200000000004</v>
      </c>
      <c r="G570" s="41"/>
      <c r="H570" s="42"/>
    </row>
    <row r="571" s="2" customFormat="1" ht="16.8" customHeight="1">
      <c r="A571" s="41"/>
      <c r="B571" s="42"/>
      <c r="C571" s="272" t="s">
        <v>3</v>
      </c>
      <c r="D571" s="272" t="s">
        <v>2063</v>
      </c>
      <c r="E571" s="22" t="s">
        <v>3</v>
      </c>
      <c r="F571" s="273">
        <v>0</v>
      </c>
      <c r="G571" s="41"/>
      <c r="H571" s="42"/>
    </row>
    <row r="572" s="2" customFormat="1" ht="16.8" customHeight="1">
      <c r="A572" s="41"/>
      <c r="B572" s="42"/>
      <c r="C572" s="272" t="s">
        <v>3</v>
      </c>
      <c r="D572" s="272" t="s">
        <v>10143</v>
      </c>
      <c r="E572" s="22" t="s">
        <v>3</v>
      </c>
      <c r="F572" s="273">
        <v>56.058</v>
      </c>
      <c r="G572" s="41"/>
      <c r="H572" s="42"/>
    </row>
    <row r="573" s="2" customFormat="1" ht="16.8" customHeight="1">
      <c r="A573" s="41"/>
      <c r="B573" s="42"/>
      <c r="C573" s="272" t="s">
        <v>3</v>
      </c>
      <c r="D573" s="272" t="s">
        <v>10144</v>
      </c>
      <c r="E573" s="22" t="s">
        <v>3</v>
      </c>
      <c r="F573" s="273">
        <v>58.997</v>
      </c>
      <c r="G573" s="41"/>
      <c r="H573" s="42"/>
    </row>
    <row r="574" s="2" customFormat="1" ht="16.8" customHeight="1">
      <c r="A574" s="41"/>
      <c r="B574" s="42"/>
      <c r="C574" s="272" t="s">
        <v>3</v>
      </c>
      <c r="D574" s="272" t="s">
        <v>10145</v>
      </c>
      <c r="E574" s="22" t="s">
        <v>3</v>
      </c>
      <c r="F574" s="273">
        <v>112.401</v>
      </c>
      <c r="G574" s="41"/>
      <c r="H574" s="42"/>
    </row>
    <row r="575" s="2" customFormat="1" ht="16.8" customHeight="1">
      <c r="A575" s="41"/>
      <c r="B575" s="42"/>
      <c r="C575" s="272" t="s">
        <v>3</v>
      </c>
      <c r="D575" s="272" t="s">
        <v>10146</v>
      </c>
      <c r="E575" s="22" t="s">
        <v>3</v>
      </c>
      <c r="F575" s="273">
        <v>64.281000000000006</v>
      </c>
      <c r="G575" s="41"/>
      <c r="H575" s="42"/>
    </row>
    <row r="576" s="2" customFormat="1" ht="16.8" customHeight="1">
      <c r="A576" s="41"/>
      <c r="B576" s="42"/>
      <c r="C576" s="272" t="s">
        <v>3</v>
      </c>
      <c r="D576" s="272" t="s">
        <v>10147</v>
      </c>
      <c r="E576" s="22" t="s">
        <v>3</v>
      </c>
      <c r="F576" s="273">
        <v>-30.52</v>
      </c>
      <c r="G576" s="41"/>
      <c r="H576" s="42"/>
    </row>
    <row r="577" s="2" customFormat="1" ht="16.8" customHeight="1">
      <c r="A577" s="41"/>
      <c r="B577" s="42"/>
      <c r="C577" s="272" t="s">
        <v>3</v>
      </c>
      <c r="D577" s="272" t="s">
        <v>10148</v>
      </c>
      <c r="E577" s="22" t="s">
        <v>3</v>
      </c>
      <c r="F577" s="273">
        <v>-23.358000000000001</v>
      </c>
      <c r="G577" s="41"/>
      <c r="H577" s="42"/>
    </row>
    <row r="578" s="2" customFormat="1" ht="16.8" customHeight="1">
      <c r="A578" s="41"/>
      <c r="B578" s="42"/>
      <c r="C578" s="272" t="s">
        <v>3</v>
      </c>
      <c r="D578" s="272" t="s">
        <v>2211</v>
      </c>
      <c r="E578" s="22" t="s">
        <v>3</v>
      </c>
      <c r="F578" s="273">
        <v>0</v>
      </c>
      <c r="G578" s="41"/>
      <c r="H578" s="42"/>
    </row>
    <row r="579" s="2" customFormat="1" ht="16.8" customHeight="1">
      <c r="A579" s="41"/>
      <c r="B579" s="42"/>
      <c r="C579" s="272" t="s">
        <v>3</v>
      </c>
      <c r="D579" s="272" t="s">
        <v>10149</v>
      </c>
      <c r="E579" s="22" t="s">
        <v>3</v>
      </c>
      <c r="F579" s="273">
        <v>64.353999999999999</v>
      </c>
      <c r="G579" s="41"/>
      <c r="H579" s="42"/>
    </row>
    <row r="580" s="2" customFormat="1" ht="16.8" customHeight="1">
      <c r="A580" s="41"/>
      <c r="B580" s="42"/>
      <c r="C580" s="272" t="s">
        <v>3</v>
      </c>
      <c r="D580" s="272" t="s">
        <v>10150</v>
      </c>
      <c r="E580" s="22" t="s">
        <v>3</v>
      </c>
      <c r="F580" s="273">
        <v>65.010000000000005</v>
      </c>
      <c r="G580" s="41"/>
      <c r="H580" s="42"/>
    </row>
    <row r="581" s="2" customFormat="1" ht="16.8" customHeight="1">
      <c r="A581" s="41"/>
      <c r="B581" s="42"/>
      <c r="C581" s="272" t="s">
        <v>3</v>
      </c>
      <c r="D581" s="272" t="s">
        <v>10151</v>
      </c>
      <c r="E581" s="22" t="s">
        <v>3</v>
      </c>
      <c r="F581" s="273">
        <v>47.231999999999999</v>
      </c>
      <c r="G581" s="41"/>
      <c r="H581" s="42"/>
    </row>
    <row r="582" s="2" customFormat="1" ht="16.8" customHeight="1">
      <c r="A582" s="41"/>
      <c r="B582" s="42"/>
      <c r="C582" s="272" t="s">
        <v>3</v>
      </c>
      <c r="D582" s="272" t="s">
        <v>10152</v>
      </c>
      <c r="E582" s="22" t="s">
        <v>3</v>
      </c>
      <c r="F582" s="273">
        <v>59.695999999999998</v>
      </c>
      <c r="G582" s="41"/>
      <c r="H582" s="42"/>
    </row>
    <row r="583" s="2" customFormat="1" ht="16.8" customHeight="1">
      <c r="A583" s="41"/>
      <c r="B583" s="42"/>
      <c r="C583" s="272" t="s">
        <v>3</v>
      </c>
      <c r="D583" s="272" t="s">
        <v>10153</v>
      </c>
      <c r="E583" s="22" t="s">
        <v>3</v>
      </c>
      <c r="F583" s="273">
        <v>61.040999999999997</v>
      </c>
      <c r="G583" s="41"/>
      <c r="H583" s="42"/>
    </row>
    <row r="584" s="2" customFormat="1" ht="16.8" customHeight="1">
      <c r="A584" s="41"/>
      <c r="B584" s="42"/>
      <c r="C584" s="272" t="s">
        <v>3</v>
      </c>
      <c r="D584" s="272" t="s">
        <v>10154</v>
      </c>
      <c r="E584" s="22" t="s">
        <v>3</v>
      </c>
      <c r="F584" s="273">
        <v>60.482999999999997</v>
      </c>
      <c r="G584" s="41"/>
      <c r="H584" s="42"/>
    </row>
    <row r="585" s="2" customFormat="1" ht="16.8" customHeight="1">
      <c r="A585" s="41"/>
      <c r="B585" s="42"/>
      <c r="C585" s="272" t="s">
        <v>3</v>
      </c>
      <c r="D585" s="272" t="s">
        <v>10155</v>
      </c>
      <c r="E585" s="22" t="s">
        <v>3</v>
      </c>
      <c r="F585" s="273">
        <v>-23.722000000000001</v>
      </c>
      <c r="G585" s="41"/>
      <c r="H585" s="42"/>
    </row>
    <row r="586" s="2" customFormat="1" ht="16.8" customHeight="1">
      <c r="A586" s="41"/>
      <c r="B586" s="42"/>
      <c r="C586" s="272" t="s">
        <v>3</v>
      </c>
      <c r="D586" s="272" t="s">
        <v>10156</v>
      </c>
      <c r="E586" s="22" t="s">
        <v>3</v>
      </c>
      <c r="F586" s="273">
        <v>-26.335999999999999</v>
      </c>
      <c r="G586" s="41"/>
      <c r="H586" s="42"/>
    </row>
    <row r="587" s="2" customFormat="1" ht="16.8" customHeight="1">
      <c r="A587" s="41"/>
      <c r="B587" s="42"/>
      <c r="C587" s="272" t="s">
        <v>3</v>
      </c>
      <c r="D587" s="272" t="s">
        <v>10157</v>
      </c>
      <c r="E587" s="22" t="s">
        <v>3</v>
      </c>
      <c r="F587" s="273">
        <v>0</v>
      </c>
      <c r="G587" s="41"/>
      <c r="H587" s="42"/>
    </row>
    <row r="588" s="2" customFormat="1">
      <c r="A588" s="41"/>
      <c r="B588" s="42"/>
      <c r="C588" s="272" t="s">
        <v>3</v>
      </c>
      <c r="D588" s="272" t="s">
        <v>10158</v>
      </c>
      <c r="E588" s="22" t="s">
        <v>3</v>
      </c>
      <c r="F588" s="273">
        <v>49.732999999999997</v>
      </c>
      <c r="G588" s="41"/>
      <c r="H588" s="42"/>
    </row>
    <row r="589" s="2" customFormat="1" ht="16.8" customHeight="1">
      <c r="A589" s="41"/>
      <c r="B589" s="42"/>
      <c r="C589" s="272" t="s">
        <v>3</v>
      </c>
      <c r="D589" s="272" t="s">
        <v>10159</v>
      </c>
      <c r="E589" s="22" t="s">
        <v>3</v>
      </c>
      <c r="F589" s="273">
        <v>55.210000000000001</v>
      </c>
      <c r="G589" s="41"/>
      <c r="H589" s="42"/>
    </row>
    <row r="590" s="2" customFormat="1" ht="16.8" customHeight="1">
      <c r="A590" s="41"/>
      <c r="B590" s="42"/>
      <c r="C590" s="272" t="s">
        <v>3</v>
      </c>
      <c r="D590" s="272" t="s">
        <v>10160</v>
      </c>
      <c r="E590" s="22" t="s">
        <v>3</v>
      </c>
      <c r="F590" s="273">
        <v>-19.312000000000001</v>
      </c>
      <c r="G590" s="41"/>
      <c r="H590" s="42"/>
    </row>
    <row r="591" s="2" customFormat="1" ht="16.8" customHeight="1">
      <c r="A591" s="41"/>
      <c r="B591" s="42"/>
      <c r="C591" s="272" t="s">
        <v>3</v>
      </c>
      <c r="D591" s="272" t="s">
        <v>10161</v>
      </c>
      <c r="E591" s="22" t="s">
        <v>3</v>
      </c>
      <c r="F591" s="273">
        <v>20.212</v>
      </c>
      <c r="G591" s="41"/>
      <c r="H591" s="42"/>
    </row>
    <row r="592" s="2" customFormat="1" ht="16.8" customHeight="1">
      <c r="A592" s="41"/>
      <c r="B592" s="42"/>
      <c r="C592" s="272" t="s">
        <v>3</v>
      </c>
      <c r="D592" s="272" t="s">
        <v>10162</v>
      </c>
      <c r="E592" s="22" t="s">
        <v>3</v>
      </c>
      <c r="F592" s="273">
        <v>21.239999999999998</v>
      </c>
      <c r="G592" s="41"/>
      <c r="H592" s="42"/>
    </row>
    <row r="593" s="2" customFormat="1" ht="16.8" customHeight="1">
      <c r="A593" s="41"/>
      <c r="B593" s="42"/>
      <c r="C593" s="272" t="s">
        <v>3</v>
      </c>
      <c r="D593" s="272" t="s">
        <v>10163</v>
      </c>
      <c r="E593" s="22" t="s">
        <v>3</v>
      </c>
      <c r="F593" s="273">
        <v>0</v>
      </c>
      <c r="G593" s="41"/>
      <c r="H593" s="42"/>
    </row>
    <row r="594" s="2" customFormat="1" ht="16.8" customHeight="1">
      <c r="A594" s="41"/>
      <c r="B594" s="42"/>
      <c r="C594" s="272" t="s">
        <v>3</v>
      </c>
      <c r="D594" s="272" t="s">
        <v>10164</v>
      </c>
      <c r="E594" s="22" t="s">
        <v>3</v>
      </c>
      <c r="F594" s="273">
        <v>5.2800000000000002</v>
      </c>
      <c r="G594" s="41"/>
      <c r="H594" s="42"/>
    </row>
    <row r="595" s="2" customFormat="1" ht="16.8" customHeight="1">
      <c r="A595" s="41"/>
      <c r="B595" s="42"/>
      <c r="C595" s="272" t="s">
        <v>3</v>
      </c>
      <c r="D595" s="272" t="s">
        <v>10165</v>
      </c>
      <c r="E595" s="22" t="s">
        <v>3</v>
      </c>
      <c r="F595" s="273">
        <v>6.6719999999999997</v>
      </c>
      <c r="G595" s="41"/>
      <c r="H595" s="42"/>
    </row>
    <row r="596" s="2" customFormat="1" ht="16.8" customHeight="1">
      <c r="A596" s="41"/>
      <c r="B596" s="42"/>
      <c r="C596" s="272" t="s">
        <v>3</v>
      </c>
      <c r="D596" s="272" t="s">
        <v>452</v>
      </c>
      <c r="E596" s="22" t="s">
        <v>3</v>
      </c>
      <c r="F596" s="273">
        <v>684.65200000000004</v>
      </c>
      <c r="G596" s="41"/>
      <c r="H596" s="42"/>
    </row>
    <row r="597" s="2" customFormat="1" ht="16.8" customHeight="1">
      <c r="A597" s="41"/>
      <c r="B597" s="42"/>
      <c r="C597" s="274" t="s">
        <v>9865</v>
      </c>
      <c r="D597" s="41"/>
      <c r="E597" s="41"/>
      <c r="F597" s="41"/>
      <c r="G597" s="41"/>
      <c r="H597" s="42"/>
    </row>
    <row r="598" s="2" customFormat="1" ht="16.8" customHeight="1">
      <c r="A598" s="41"/>
      <c r="B598" s="42"/>
      <c r="C598" s="272" t="s">
        <v>3187</v>
      </c>
      <c r="D598" s="272" t="s">
        <v>10166</v>
      </c>
      <c r="E598" s="22" t="s">
        <v>439</v>
      </c>
      <c r="F598" s="273">
        <v>823.77200000000005</v>
      </c>
      <c r="G598" s="41"/>
      <c r="H598" s="42"/>
    </row>
    <row r="599" s="2" customFormat="1" ht="16.8" customHeight="1">
      <c r="A599" s="41"/>
      <c r="B599" s="42"/>
      <c r="C599" s="272" t="s">
        <v>3200</v>
      </c>
      <c r="D599" s="272" t="s">
        <v>10167</v>
      </c>
      <c r="E599" s="22" t="s">
        <v>439</v>
      </c>
      <c r="F599" s="273">
        <v>703.31200000000001</v>
      </c>
      <c r="G599" s="41"/>
      <c r="H599" s="42"/>
    </row>
    <row r="600" s="2" customFormat="1" ht="16.8" customHeight="1">
      <c r="A600" s="41"/>
      <c r="B600" s="42"/>
      <c r="C600" s="272" t="s">
        <v>3191</v>
      </c>
      <c r="D600" s="272" t="s">
        <v>10168</v>
      </c>
      <c r="E600" s="22" t="s">
        <v>439</v>
      </c>
      <c r="F600" s="273">
        <v>823.77200000000005</v>
      </c>
      <c r="G600" s="41"/>
      <c r="H600" s="42"/>
    </row>
    <row r="601" s="2" customFormat="1" ht="16.8" customHeight="1">
      <c r="A601" s="41"/>
      <c r="B601" s="42"/>
      <c r="C601" s="272" t="s">
        <v>3195</v>
      </c>
      <c r="D601" s="272" t="s">
        <v>10169</v>
      </c>
      <c r="E601" s="22" t="s">
        <v>439</v>
      </c>
      <c r="F601" s="273">
        <v>2053.9560000000001</v>
      </c>
      <c r="G601" s="41"/>
      <c r="H601" s="42"/>
    </row>
    <row r="602" s="2" customFormat="1" ht="16.8" customHeight="1">
      <c r="A602" s="41"/>
      <c r="B602" s="42"/>
      <c r="C602" s="272" t="s">
        <v>5100</v>
      </c>
      <c r="D602" s="272" t="s">
        <v>10077</v>
      </c>
      <c r="E602" s="22" t="s">
        <v>439</v>
      </c>
      <c r="F602" s="273">
        <v>1027.8630000000001</v>
      </c>
      <c r="G602" s="41"/>
      <c r="H602" s="42"/>
    </row>
    <row r="603" s="2" customFormat="1" ht="16.8" customHeight="1">
      <c r="A603" s="41"/>
      <c r="B603" s="42"/>
      <c r="C603" s="268" t="s">
        <v>2467</v>
      </c>
      <c r="D603" s="269" t="s">
        <v>2468</v>
      </c>
      <c r="E603" s="270" t="s">
        <v>439</v>
      </c>
      <c r="F603" s="271">
        <v>139.12000000000001</v>
      </c>
      <c r="G603" s="41"/>
      <c r="H603" s="42"/>
    </row>
    <row r="604" s="2" customFormat="1" ht="16.8" customHeight="1">
      <c r="A604" s="41"/>
      <c r="B604" s="42"/>
      <c r="C604" s="272" t="s">
        <v>3</v>
      </c>
      <c r="D604" s="272" t="s">
        <v>2213</v>
      </c>
      <c r="E604" s="22" t="s">
        <v>3</v>
      </c>
      <c r="F604" s="273">
        <v>0</v>
      </c>
      <c r="G604" s="41"/>
      <c r="H604" s="42"/>
    </row>
    <row r="605" s="2" customFormat="1">
      <c r="A605" s="41"/>
      <c r="B605" s="42"/>
      <c r="C605" s="272" t="s">
        <v>3</v>
      </c>
      <c r="D605" s="272" t="s">
        <v>10170</v>
      </c>
      <c r="E605" s="22" t="s">
        <v>3</v>
      </c>
      <c r="F605" s="273">
        <v>169.43799999999999</v>
      </c>
      <c r="G605" s="41"/>
      <c r="H605" s="42"/>
    </row>
    <row r="606" s="2" customFormat="1" ht="16.8" customHeight="1">
      <c r="A606" s="41"/>
      <c r="B606" s="42"/>
      <c r="C606" s="272" t="s">
        <v>3</v>
      </c>
      <c r="D606" s="272" t="s">
        <v>10171</v>
      </c>
      <c r="E606" s="22" t="s">
        <v>3</v>
      </c>
      <c r="F606" s="273">
        <v>-25.809999999999999</v>
      </c>
      <c r="G606" s="41"/>
      <c r="H606" s="42"/>
    </row>
    <row r="607" s="2" customFormat="1" ht="16.8" customHeight="1">
      <c r="A607" s="41"/>
      <c r="B607" s="42"/>
      <c r="C607" s="272" t="s">
        <v>3</v>
      </c>
      <c r="D607" s="272" t="s">
        <v>10172</v>
      </c>
      <c r="E607" s="22" t="s">
        <v>3</v>
      </c>
      <c r="F607" s="273">
        <v>15.492000000000001</v>
      </c>
      <c r="G607" s="41"/>
      <c r="H607" s="42"/>
    </row>
    <row r="608" s="2" customFormat="1" ht="16.8" customHeight="1">
      <c r="A608" s="41"/>
      <c r="B608" s="42"/>
      <c r="C608" s="272" t="s">
        <v>3</v>
      </c>
      <c r="D608" s="272" t="s">
        <v>10173</v>
      </c>
      <c r="E608" s="22" t="s">
        <v>3</v>
      </c>
      <c r="F608" s="273">
        <v>0</v>
      </c>
      <c r="G608" s="41"/>
      <c r="H608" s="42"/>
    </row>
    <row r="609" s="2" customFormat="1" ht="16.8" customHeight="1">
      <c r="A609" s="41"/>
      <c r="B609" s="42"/>
      <c r="C609" s="272" t="s">
        <v>3</v>
      </c>
      <c r="D609" s="272" t="s">
        <v>10174</v>
      </c>
      <c r="E609" s="22" t="s">
        <v>3</v>
      </c>
      <c r="F609" s="273">
        <v>-20</v>
      </c>
      <c r="G609" s="41"/>
      <c r="H609" s="42"/>
    </row>
    <row r="610" s="2" customFormat="1" ht="16.8" customHeight="1">
      <c r="A610" s="41"/>
      <c r="B610" s="42"/>
      <c r="C610" s="272" t="s">
        <v>3</v>
      </c>
      <c r="D610" s="272" t="s">
        <v>452</v>
      </c>
      <c r="E610" s="22" t="s">
        <v>3</v>
      </c>
      <c r="F610" s="273">
        <v>139.12000000000001</v>
      </c>
      <c r="G610" s="41"/>
      <c r="H610" s="42"/>
    </row>
    <row r="611" s="2" customFormat="1" ht="16.8" customHeight="1">
      <c r="A611" s="41"/>
      <c r="B611" s="42"/>
      <c r="C611" s="274" t="s">
        <v>9865</v>
      </c>
      <c r="D611" s="41"/>
      <c r="E611" s="41"/>
      <c r="F611" s="41"/>
      <c r="G611" s="41"/>
      <c r="H611" s="42"/>
    </row>
    <row r="612" s="2" customFormat="1" ht="16.8" customHeight="1">
      <c r="A612" s="41"/>
      <c r="B612" s="42"/>
      <c r="C612" s="272" t="s">
        <v>3187</v>
      </c>
      <c r="D612" s="272" t="s">
        <v>10166</v>
      </c>
      <c r="E612" s="22" t="s">
        <v>439</v>
      </c>
      <c r="F612" s="273">
        <v>823.77200000000005</v>
      </c>
      <c r="G612" s="41"/>
      <c r="H612" s="42"/>
    </row>
    <row r="613" s="2" customFormat="1" ht="16.8" customHeight="1">
      <c r="A613" s="41"/>
      <c r="B613" s="42"/>
      <c r="C613" s="272" t="s">
        <v>3200</v>
      </c>
      <c r="D613" s="272" t="s">
        <v>10167</v>
      </c>
      <c r="E613" s="22" t="s">
        <v>439</v>
      </c>
      <c r="F613" s="273">
        <v>703.31200000000001</v>
      </c>
      <c r="G613" s="41"/>
      <c r="H613" s="42"/>
    </row>
    <row r="614" s="2" customFormat="1" ht="16.8" customHeight="1">
      <c r="A614" s="41"/>
      <c r="B614" s="42"/>
      <c r="C614" s="272" t="s">
        <v>3191</v>
      </c>
      <c r="D614" s="272" t="s">
        <v>10168</v>
      </c>
      <c r="E614" s="22" t="s">
        <v>439</v>
      </c>
      <c r="F614" s="273">
        <v>823.77200000000005</v>
      </c>
      <c r="G614" s="41"/>
      <c r="H614" s="42"/>
    </row>
    <row r="615" s="2" customFormat="1" ht="16.8" customHeight="1">
      <c r="A615" s="41"/>
      <c r="B615" s="42"/>
      <c r="C615" s="272" t="s">
        <v>5100</v>
      </c>
      <c r="D615" s="272" t="s">
        <v>10077</v>
      </c>
      <c r="E615" s="22" t="s">
        <v>439</v>
      </c>
      <c r="F615" s="273">
        <v>1027.8630000000001</v>
      </c>
      <c r="G615" s="41"/>
      <c r="H615" s="42"/>
    </row>
    <row r="616" s="2" customFormat="1" ht="16.8" customHeight="1">
      <c r="A616" s="41"/>
      <c r="B616" s="42"/>
      <c r="C616" s="268" t="s">
        <v>2470</v>
      </c>
      <c r="D616" s="269" t="s">
        <v>2471</v>
      </c>
      <c r="E616" s="270" t="s">
        <v>2357</v>
      </c>
      <c r="F616" s="271">
        <v>38.399999999999999</v>
      </c>
      <c r="G616" s="41"/>
      <c r="H616" s="42"/>
    </row>
    <row r="617" s="2" customFormat="1" ht="16.8" customHeight="1">
      <c r="A617" s="41"/>
      <c r="B617" s="42"/>
      <c r="C617" s="272" t="s">
        <v>3</v>
      </c>
      <c r="D617" s="272" t="s">
        <v>10175</v>
      </c>
      <c r="E617" s="22" t="s">
        <v>3</v>
      </c>
      <c r="F617" s="273">
        <v>25.199999999999999</v>
      </c>
      <c r="G617" s="41"/>
      <c r="H617" s="42"/>
    </row>
    <row r="618" s="2" customFormat="1" ht="16.8" customHeight="1">
      <c r="A618" s="41"/>
      <c r="B618" s="42"/>
      <c r="C618" s="272" t="s">
        <v>3</v>
      </c>
      <c r="D618" s="272" t="s">
        <v>10176</v>
      </c>
      <c r="E618" s="22" t="s">
        <v>3</v>
      </c>
      <c r="F618" s="273">
        <v>4.5</v>
      </c>
      <c r="G618" s="41"/>
      <c r="H618" s="42"/>
    </row>
    <row r="619" s="2" customFormat="1" ht="16.8" customHeight="1">
      <c r="A619" s="41"/>
      <c r="B619" s="42"/>
      <c r="C619" s="272" t="s">
        <v>3</v>
      </c>
      <c r="D619" s="272" t="s">
        <v>10177</v>
      </c>
      <c r="E619" s="22" t="s">
        <v>3</v>
      </c>
      <c r="F619" s="273">
        <v>4.5</v>
      </c>
      <c r="G619" s="41"/>
      <c r="H619" s="42"/>
    </row>
    <row r="620" s="2" customFormat="1" ht="16.8" customHeight="1">
      <c r="A620" s="41"/>
      <c r="B620" s="42"/>
      <c r="C620" s="272" t="s">
        <v>3</v>
      </c>
      <c r="D620" s="272" t="s">
        <v>10178</v>
      </c>
      <c r="E620" s="22" t="s">
        <v>3</v>
      </c>
      <c r="F620" s="273">
        <v>4.2000000000000002</v>
      </c>
      <c r="G620" s="41"/>
      <c r="H620" s="42"/>
    </row>
    <row r="621" s="2" customFormat="1" ht="16.8" customHeight="1">
      <c r="A621" s="41"/>
      <c r="B621" s="42"/>
      <c r="C621" s="272" t="s">
        <v>3</v>
      </c>
      <c r="D621" s="272" t="s">
        <v>452</v>
      </c>
      <c r="E621" s="22" t="s">
        <v>3</v>
      </c>
      <c r="F621" s="273">
        <v>38.399999999999999</v>
      </c>
      <c r="G621" s="41"/>
      <c r="H621" s="42"/>
    </row>
    <row r="622" s="2" customFormat="1" ht="16.8" customHeight="1">
      <c r="A622" s="41"/>
      <c r="B622" s="42"/>
      <c r="C622" s="274" t="s">
        <v>9865</v>
      </c>
      <c r="D622" s="41"/>
      <c r="E622" s="41"/>
      <c r="F622" s="41"/>
      <c r="G622" s="41"/>
      <c r="H622" s="42"/>
    </row>
    <row r="623" s="2" customFormat="1" ht="16.8" customHeight="1">
      <c r="A623" s="41"/>
      <c r="B623" s="42"/>
      <c r="C623" s="272" t="s">
        <v>3172</v>
      </c>
      <c r="D623" s="272" t="s">
        <v>10054</v>
      </c>
      <c r="E623" s="22" t="s">
        <v>439</v>
      </c>
      <c r="F623" s="273">
        <v>86.400000000000006</v>
      </c>
      <c r="G623" s="41"/>
      <c r="H623" s="42"/>
    </row>
    <row r="624" s="2" customFormat="1" ht="16.8" customHeight="1">
      <c r="A624" s="41"/>
      <c r="B624" s="42"/>
      <c r="C624" s="272" t="s">
        <v>3148</v>
      </c>
      <c r="D624" s="272" t="s">
        <v>10055</v>
      </c>
      <c r="E624" s="22" t="s">
        <v>476</v>
      </c>
      <c r="F624" s="273">
        <v>165.59800000000001</v>
      </c>
      <c r="G624" s="41"/>
      <c r="H624" s="42"/>
    </row>
    <row r="625" s="2" customFormat="1" ht="16.8" customHeight="1">
      <c r="A625" s="41"/>
      <c r="B625" s="42"/>
      <c r="C625" s="272" t="s">
        <v>3148</v>
      </c>
      <c r="D625" s="272" t="s">
        <v>10055</v>
      </c>
      <c r="E625" s="22" t="s">
        <v>476</v>
      </c>
      <c r="F625" s="273">
        <v>369.19600000000003</v>
      </c>
      <c r="G625" s="41"/>
      <c r="H625" s="42"/>
    </row>
    <row r="626" s="2" customFormat="1" ht="16.8" customHeight="1">
      <c r="A626" s="41"/>
      <c r="B626" s="42"/>
      <c r="C626" s="272" t="s">
        <v>3366</v>
      </c>
      <c r="D626" s="272" t="s">
        <v>10000</v>
      </c>
      <c r="E626" s="22" t="s">
        <v>439</v>
      </c>
      <c r="F626" s="273">
        <v>461.57600000000002</v>
      </c>
      <c r="G626" s="41"/>
      <c r="H626" s="42"/>
    </row>
    <row r="627" s="2" customFormat="1">
      <c r="A627" s="41"/>
      <c r="B627" s="42"/>
      <c r="C627" s="272" t="s">
        <v>3314</v>
      </c>
      <c r="D627" s="272" t="s">
        <v>10056</v>
      </c>
      <c r="E627" s="22" t="s">
        <v>476</v>
      </c>
      <c r="F627" s="273">
        <v>165.59800000000001</v>
      </c>
      <c r="G627" s="41"/>
      <c r="H627" s="42"/>
    </row>
    <row r="628" s="2" customFormat="1" ht="16.8" customHeight="1">
      <c r="A628" s="41"/>
      <c r="B628" s="42"/>
      <c r="C628" s="272" t="s">
        <v>3371</v>
      </c>
      <c r="D628" s="272" t="s">
        <v>10004</v>
      </c>
      <c r="E628" s="22" t="s">
        <v>439</v>
      </c>
      <c r="F628" s="273">
        <v>399.81700000000001</v>
      </c>
      <c r="G628" s="41"/>
      <c r="H628" s="42"/>
    </row>
    <row r="629" s="2" customFormat="1" ht="16.8" customHeight="1">
      <c r="A629" s="41"/>
      <c r="B629" s="42"/>
      <c r="C629" s="272" t="s">
        <v>3377</v>
      </c>
      <c r="D629" s="272" t="s">
        <v>10004</v>
      </c>
      <c r="E629" s="22" t="s">
        <v>439</v>
      </c>
      <c r="F629" s="273">
        <v>61.759</v>
      </c>
      <c r="G629" s="41"/>
      <c r="H629" s="42"/>
    </row>
    <row r="630" s="2" customFormat="1" ht="16.8" customHeight="1">
      <c r="A630" s="41"/>
      <c r="B630" s="42"/>
      <c r="C630" s="272" t="s">
        <v>3164</v>
      </c>
      <c r="D630" s="272" t="s">
        <v>3165</v>
      </c>
      <c r="E630" s="22" t="s">
        <v>476</v>
      </c>
      <c r="F630" s="273">
        <v>279.48599999999999</v>
      </c>
      <c r="G630" s="41"/>
      <c r="H630" s="42"/>
    </row>
    <row r="631" s="2" customFormat="1" ht="16.8" customHeight="1">
      <c r="A631" s="41"/>
      <c r="B631" s="42"/>
      <c r="C631" s="272" t="s">
        <v>3262</v>
      </c>
      <c r="D631" s="272" t="s">
        <v>3263</v>
      </c>
      <c r="E631" s="22" t="s">
        <v>476</v>
      </c>
      <c r="F631" s="273">
        <v>211.05500000000001</v>
      </c>
      <c r="G631" s="41"/>
      <c r="H631" s="42"/>
    </row>
    <row r="632" s="2" customFormat="1" ht="16.8" customHeight="1">
      <c r="A632" s="41"/>
      <c r="B632" s="42"/>
      <c r="C632" s="268" t="s">
        <v>2473</v>
      </c>
      <c r="D632" s="269" t="s">
        <v>2474</v>
      </c>
      <c r="E632" s="270" t="s">
        <v>2357</v>
      </c>
      <c r="F632" s="271">
        <v>40.100000000000001</v>
      </c>
      <c r="G632" s="41"/>
      <c r="H632" s="42"/>
    </row>
    <row r="633" s="2" customFormat="1" ht="16.8" customHeight="1">
      <c r="A633" s="41"/>
      <c r="B633" s="42"/>
      <c r="C633" s="272" t="s">
        <v>3</v>
      </c>
      <c r="D633" s="272" t="s">
        <v>10179</v>
      </c>
      <c r="E633" s="22" t="s">
        <v>3</v>
      </c>
      <c r="F633" s="273">
        <v>33.299999999999997</v>
      </c>
      <c r="G633" s="41"/>
      <c r="H633" s="42"/>
    </row>
    <row r="634" s="2" customFormat="1" ht="16.8" customHeight="1">
      <c r="A634" s="41"/>
      <c r="B634" s="42"/>
      <c r="C634" s="272" t="s">
        <v>3</v>
      </c>
      <c r="D634" s="272" t="s">
        <v>10180</v>
      </c>
      <c r="E634" s="22" t="s">
        <v>3</v>
      </c>
      <c r="F634" s="273">
        <v>6.7999999999999998</v>
      </c>
      <c r="G634" s="41"/>
      <c r="H634" s="42"/>
    </row>
    <row r="635" s="2" customFormat="1" ht="16.8" customHeight="1">
      <c r="A635" s="41"/>
      <c r="B635" s="42"/>
      <c r="C635" s="272" t="s">
        <v>3</v>
      </c>
      <c r="D635" s="272" t="s">
        <v>452</v>
      </c>
      <c r="E635" s="22" t="s">
        <v>3</v>
      </c>
      <c r="F635" s="273">
        <v>40.100000000000001</v>
      </c>
      <c r="G635" s="41"/>
      <c r="H635" s="42"/>
    </row>
    <row r="636" s="2" customFormat="1" ht="16.8" customHeight="1">
      <c r="A636" s="41"/>
      <c r="B636" s="42"/>
      <c r="C636" s="274" t="s">
        <v>9865</v>
      </c>
      <c r="D636" s="41"/>
      <c r="E636" s="41"/>
      <c r="F636" s="41"/>
      <c r="G636" s="41"/>
      <c r="H636" s="42"/>
    </row>
    <row r="637" s="2" customFormat="1" ht="16.8" customHeight="1">
      <c r="A637" s="41"/>
      <c r="B637" s="42"/>
      <c r="C637" s="272" t="s">
        <v>3172</v>
      </c>
      <c r="D637" s="272" t="s">
        <v>10054</v>
      </c>
      <c r="E637" s="22" t="s">
        <v>439</v>
      </c>
      <c r="F637" s="273">
        <v>86.400000000000006</v>
      </c>
      <c r="G637" s="41"/>
      <c r="H637" s="42"/>
    </row>
    <row r="638" s="2" customFormat="1" ht="16.8" customHeight="1">
      <c r="A638" s="41"/>
      <c r="B638" s="42"/>
      <c r="C638" s="272" t="s">
        <v>3148</v>
      </c>
      <c r="D638" s="272" t="s">
        <v>10055</v>
      </c>
      <c r="E638" s="22" t="s">
        <v>476</v>
      </c>
      <c r="F638" s="273">
        <v>165.59800000000001</v>
      </c>
      <c r="G638" s="41"/>
      <c r="H638" s="42"/>
    </row>
    <row r="639" s="2" customFormat="1" ht="16.8" customHeight="1">
      <c r="A639" s="41"/>
      <c r="B639" s="42"/>
      <c r="C639" s="272" t="s">
        <v>3148</v>
      </c>
      <c r="D639" s="272" t="s">
        <v>10055</v>
      </c>
      <c r="E639" s="22" t="s">
        <v>476</v>
      </c>
      <c r="F639" s="273">
        <v>369.19600000000003</v>
      </c>
      <c r="G639" s="41"/>
      <c r="H639" s="42"/>
    </row>
    <row r="640" s="2" customFormat="1" ht="16.8" customHeight="1">
      <c r="A640" s="41"/>
      <c r="B640" s="42"/>
      <c r="C640" s="272" t="s">
        <v>3366</v>
      </c>
      <c r="D640" s="272" t="s">
        <v>10000</v>
      </c>
      <c r="E640" s="22" t="s">
        <v>439</v>
      </c>
      <c r="F640" s="273">
        <v>461.57600000000002</v>
      </c>
      <c r="G640" s="41"/>
      <c r="H640" s="42"/>
    </row>
    <row r="641" s="2" customFormat="1">
      <c r="A641" s="41"/>
      <c r="B641" s="42"/>
      <c r="C641" s="272" t="s">
        <v>3314</v>
      </c>
      <c r="D641" s="272" t="s">
        <v>10056</v>
      </c>
      <c r="E641" s="22" t="s">
        <v>476</v>
      </c>
      <c r="F641" s="273">
        <v>165.59800000000001</v>
      </c>
      <c r="G641" s="41"/>
      <c r="H641" s="42"/>
    </row>
    <row r="642" s="2" customFormat="1" ht="16.8" customHeight="1">
      <c r="A642" s="41"/>
      <c r="B642" s="42"/>
      <c r="C642" s="272" t="s">
        <v>3371</v>
      </c>
      <c r="D642" s="272" t="s">
        <v>10004</v>
      </c>
      <c r="E642" s="22" t="s">
        <v>439</v>
      </c>
      <c r="F642" s="273">
        <v>399.81700000000001</v>
      </c>
      <c r="G642" s="41"/>
      <c r="H642" s="42"/>
    </row>
    <row r="643" s="2" customFormat="1" ht="16.8" customHeight="1">
      <c r="A643" s="41"/>
      <c r="B643" s="42"/>
      <c r="C643" s="272" t="s">
        <v>3377</v>
      </c>
      <c r="D643" s="272" t="s">
        <v>10004</v>
      </c>
      <c r="E643" s="22" t="s">
        <v>439</v>
      </c>
      <c r="F643" s="273">
        <v>61.759</v>
      </c>
      <c r="G643" s="41"/>
      <c r="H643" s="42"/>
    </row>
    <row r="644" s="2" customFormat="1" ht="16.8" customHeight="1">
      <c r="A644" s="41"/>
      <c r="B644" s="42"/>
      <c r="C644" s="272" t="s">
        <v>3164</v>
      </c>
      <c r="D644" s="272" t="s">
        <v>3165</v>
      </c>
      <c r="E644" s="22" t="s">
        <v>476</v>
      </c>
      <c r="F644" s="273">
        <v>279.48599999999999</v>
      </c>
      <c r="G644" s="41"/>
      <c r="H644" s="42"/>
    </row>
    <row r="645" s="2" customFormat="1" ht="16.8" customHeight="1">
      <c r="A645" s="41"/>
      <c r="B645" s="42"/>
      <c r="C645" s="272" t="s">
        <v>3262</v>
      </c>
      <c r="D645" s="272" t="s">
        <v>3263</v>
      </c>
      <c r="E645" s="22" t="s">
        <v>476</v>
      </c>
      <c r="F645" s="273">
        <v>211.05500000000001</v>
      </c>
      <c r="G645" s="41"/>
      <c r="H645" s="42"/>
    </row>
    <row r="646" s="2" customFormat="1" ht="16.8" customHeight="1">
      <c r="A646" s="41"/>
      <c r="B646" s="42"/>
      <c r="C646" s="268" t="s">
        <v>2476</v>
      </c>
      <c r="D646" s="269" t="s">
        <v>2477</v>
      </c>
      <c r="E646" s="270" t="s">
        <v>2357</v>
      </c>
      <c r="F646" s="271">
        <v>45.368000000000002</v>
      </c>
      <c r="G646" s="41"/>
      <c r="H646" s="42"/>
    </row>
    <row r="647" s="2" customFormat="1" ht="16.8" customHeight="1">
      <c r="A647" s="41"/>
      <c r="B647" s="42"/>
      <c r="C647" s="272" t="s">
        <v>3</v>
      </c>
      <c r="D647" s="272" t="s">
        <v>10181</v>
      </c>
      <c r="E647" s="22" t="s">
        <v>3</v>
      </c>
      <c r="F647" s="273">
        <v>21.600000000000001</v>
      </c>
      <c r="G647" s="41"/>
      <c r="H647" s="42"/>
    </row>
    <row r="648" s="2" customFormat="1" ht="16.8" customHeight="1">
      <c r="A648" s="41"/>
      <c r="B648" s="42"/>
      <c r="C648" s="272" t="s">
        <v>3</v>
      </c>
      <c r="D648" s="272" t="s">
        <v>10182</v>
      </c>
      <c r="E648" s="22" t="s">
        <v>3</v>
      </c>
      <c r="F648" s="273">
        <v>5.5999999999999996</v>
      </c>
      <c r="G648" s="41"/>
      <c r="H648" s="42"/>
    </row>
    <row r="649" s="2" customFormat="1" ht="16.8" customHeight="1">
      <c r="A649" s="41"/>
      <c r="B649" s="42"/>
      <c r="C649" s="272" t="s">
        <v>3</v>
      </c>
      <c r="D649" s="272" t="s">
        <v>10183</v>
      </c>
      <c r="E649" s="22" t="s">
        <v>3</v>
      </c>
      <c r="F649" s="273">
        <v>14.4</v>
      </c>
      <c r="G649" s="41"/>
      <c r="H649" s="42"/>
    </row>
    <row r="650" s="2" customFormat="1" ht="16.8" customHeight="1">
      <c r="A650" s="41"/>
      <c r="B650" s="42"/>
      <c r="C650" s="272" t="s">
        <v>3</v>
      </c>
      <c r="D650" s="272" t="s">
        <v>10184</v>
      </c>
      <c r="E650" s="22" t="s">
        <v>3</v>
      </c>
      <c r="F650" s="273">
        <v>3.7679999999999998</v>
      </c>
      <c r="G650" s="41"/>
      <c r="H650" s="42"/>
    </row>
    <row r="651" s="2" customFormat="1" ht="16.8" customHeight="1">
      <c r="A651" s="41"/>
      <c r="B651" s="42"/>
      <c r="C651" s="272" t="s">
        <v>3</v>
      </c>
      <c r="D651" s="272" t="s">
        <v>452</v>
      </c>
      <c r="E651" s="22" t="s">
        <v>3</v>
      </c>
      <c r="F651" s="273">
        <v>45.368000000000002</v>
      </c>
      <c r="G651" s="41"/>
      <c r="H651" s="42"/>
    </row>
    <row r="652" s="2" customFormat="1" ht="16.8" customHeight="1">
      <c r="A652" s="41"/>
      <c r="B652" s="42"/>
      <c r="C652" s="274" t="s">
        <v>9865</v>
      </c>
      <c r="D652" s="41"/>
      <c r="E652" s="41"/>
      <c r="F652" s="41"/>
      <c r="G652" s="41"/>
      <c r="H652" s="42"/>
    </row>
    <row r="653" s="2" customFormat="1" ht="16.8" customHeight="1">
      <c r="A653" s="41"/>
      <c r="B653" s="42"/>
      <c r="C653" s="272" t="s">
        <v>3172</v>
      </c>
      <c r="D653" s="272" t="s">
        <v>10054</v>
      </c>
      <c r="E653" s="22" t="s">
        <v>439</v>
      </c>
      <c r="F653" s="273">
        <v>86.400000000000006</v>
      </c>
      <c r="G653" s="41"/>
      <c r="H653" s="42"/>
    </row>
    <row r="654" s="2" customFormat="1" ht="16.8" customHeight="1">
      <c r="A654" s="41"/>
      <c r="B654" s="42"/>
      <c r="C654" s="272" t="s">
        <v>3148</v>
      </c>
      <c r="D654" s="272" t="s">
        <v>10055</v>
      </c>
      <c r="E654" s="22" t="s">
        <v>476</v>
      </c>
      <c r="F654" s="273">
        <v>165.59800000000001</v>
      </c>
      <c r="G654" s="41"/>
      <c r="H654" s="42"/>
    </row>
    <row r="655" s="2" customFormat="1" ht="16.8" customHeight="1">
      <c r="A655" s="41"/>
      <c r="B655" s="42"/>
      <c r="C655" s="272" t="s">
        <v>3148</v>
      </c>
      <c r="D655" s="272" t="s">
        <v>10055</v>
      </c>
      <c r="E655" s="22" t="s">
        <v>476</v>
      </c>
      <c r="F655" s="273">
        <v>369.19600000000003</v>
      </c>
      <c r="G655" s="41"/>
      <c r="H655" s="42"/>
    </row>
    <row r="656" s="2" customFormat="1" ht="16.8" customHeight="1">
      <c r="A656" s="41"/>
      <c r="B656" s="42"/>
      <c r="C656" s="272" t="s">
        <v>3366</v>
      </c>
      <c r="D656" s="272" t="s">
        <v>10000</v>
      </c>
      <c r="E656" s="22" t="s">
        <v>439</v>
      </c>
      <c r="F656" s="273">
        <v>461.57600000000002</v>
      </c>
      <c r="G656" s="41"/>
      <c r="H656" s="42"/>
    </row>
    <row r="657" s="2" customFormat="1">
      <c r="A657" s="41"/>
      <c r="B657" s="42"/>
      <c r="C657" s="272" t="s">
        <v>3314</v>
      </c>
      <c r="D657" s="272" t="s">
        <v>10056</v>
      </c>
      <c r="E657" s="22" t="s">
        <v>476</v>
      </c>
      <c r="F657" s="273">
        <v>165.59800000000001</v>
      </c>
      <c r="G657" s="41"/>
      <c r="H657" s="42"/>
    </row>
    <row r="658" s="2" customFormat="1" ht="16.8" customHeight="1">
      <c r="A658" s="41"/>
      <c r="B658" s="42"/>
      <c r="C658" s="272" t="s">
        <v>3371</v>
      </c>
      <c r="D658" s="272" t="s">
        <v>10004</v>
      </c>
      <c r="E658" s="22" t="s">
        <v>439</v>
      </c>
      <c r="F658" s="273">
        <v>399.81700000000001</v>
      </c>
      <c r="G658" s="41"/>
      <c r="H658" s="42"/>
    </row>
    <row r="659" s="2" customFormat="1" ht="16.8" customHeight="1">
      <c r="A659" s="41"/>
      <c r="B659" s="42"/>
      <c r="C659" s="272" t="s">
        <v>3377</v>
      </c>
      <c r="D659" s="272" t="s">
        <v>10004</v>
      </c>
      <c r="E659" s="22" t="s">
        <v>439</v>
      </c>
      <c r="F659" s="273">
        <v>61.759</v>
      </c>
      <c r="G659" s="41"/>
      <c r="H659" s="42"/>
    </row>
    <row r="660" s="2" customFormat="1" ht="16.8" customHeight="1">
      <c r="A660" s="41"/>
      <c r="B660" s="42"/>
      <c r="C660" s="272" t="s">
        <v>3164</v>
      </c>
      <c r="D660" s="272" t="s">
        <v>3165</v>
      </c>
      <c r="E660" s="22" t="s">
        <v>476</v>
      </c>
      <c r="F660" s="273">
        <v>279.48599999999999</v>
      </c>
      <c r="G660" s="41"/>
      <c r="H660" s="42"/>
    </row>
    <row r="661" s="2" customFormat="1" ht="16.8" customHeight="1">
      <c r="A661" s="41"/>
      <c r="B661" s="42"/>
      <c r="C661" s="272" t="s">
        <v>3262</v>
      </c>
      <c r="D661" s="272" t="s">
        <v>3263</v>
      </c>
      <c r="E661" s="22" t="s">
        <v>476</v>
      </c>
      <c r="F661" s="273">
        <v>211.05500000000001</v>
      </c>
      <c r="G661" s="41"/>
      <c r="H661" s="42"/>
    </row>
    <row r="662" s="2" customFormat="1" ht="16.8" customHeight="1">
      <c r="A662" s="41"/>
      <c r="B662" s="42"/>
      <c r="C662" s="268" t="s">
        <v>2479</v>
      </c>
      <c r="D662" s="269" t="s">
        <v>2480</v>
      </c>
      <c r="E662" s="270" t="s">
        <v>2357</v>
      </c>
      <c r="F662" s="271">
        <v>8.4000000000000004</v>
      </c>
      <c r="G662" s="41"/>
      <c r="H662" s="42"/>
    </row>
    <row r="663" s="2" customFormat="1" ht="16.8" customHeight="1">
      <c r="A663" s="41"/>
      <c r="B663" s="42"/>
      <c r="C663" s="272" t="s">
        <v>3</v>
      </c>
      <c r="D663" s="272" t="s">
        <v>10050</v>
      </c>
      <c r="E663" s="22" t="s">
        <v>3</v>
      </c>
      <c r="F663" s="273">
        <v>8.4000000000000004</v>
      </c>
      <c r="G663" s="41"/>
      <c r="H663" s="42"/>
    </row>
    <row r="664" s="2" customFormat="1" ht="16.8" customHeight="1">
      <c r="A664" s="41"/>
      <c r="B664" s="42"/>
      <c r="C664" s="272" t="s">
        <v>3</v>
      </c>
      <c r="D664" s="272" t="s">
        <v>452</v>
      </c>
      <c r="E664" s="22" t="s">
        <v>3</v>
      </c>
      <c r="F664" s="273">
        <v>8.4000000000000004</v>
      </c>
      <c r="G664" s="41"/>
      <c r="H664" s="42"/>
    </row>
    <row r="665" s="2" customFormat="1" ht="16.8" customHeight="1">
      <c r="A665" s="41"/>
      <c r="B665" s="42"/>
      <c r="C665" s="274" t="s">
        <v>9865</v>
      </c>
      <c r="D665" s="41"/>
      <c r="E665" s="41"/>
      <c r="F665" s="41"/>
      <c r="G665" s="41"/>
      <c r="H665" s="42"/>
    </row>
    <row r="666" s="2" customFormat="1" ht="16.8" customHeight="1">
      <c r="A666" s="41"/>
      <c r="B666" s="42"/>
      <c r="C666" s="272" t="s">
        <v>3148</v>
      </c>
      <c r="D666" s="272" t="s">
        <v>10055</v>
      </c>
      <c r="E666" s="22" t="s">
        <v>476</v>
      </c>
      <c r="F666" s="273">
        <v>369.19600000000003</v>
      </c>
      <c r="G666" s="41"/>
      <c r="H666" s="42"/>
    </row>
    <row r="667" s="2" customFormat="1">
      <c r="A667" s="41"/>
      <c r="B667" s="42"/>
      <c r="C667" s="272" t="s">
        <v>3314</v>
      </c>
      <c r="D667" s="272" t="s">
        <v>10056</v>
      </c>
      <c r="E667" s="22" t="s">
        <v>476</v>
      </c>
      <c r="F667" s="273">
        <v>38</v>
      </c>
      <c r="G667" s="41"/>
      <c r="H667" s="42"/>
    </row>
    <row r="668" s="2" customFormat="1" ht="16.8" customHeight="1">
      <c r="A668" s="41"/>
      <c r="B668" s="42"/>
      <c r="C668" s="272" t="s">
        <v>3371</v>
      </c>
      <c r="D668" s="272" t="s">
        <v>10004</v>
      </c>
      <c r="E668" s="22" t="s">
        <v>439</v>
      </c>
      <c r="F668" s="273">
        <v>399.81700000000001</v>
      </c>
      <c r="G668" s="41"/>
      <c r="H668" s="42"/>
    </row>
    <row r="669" s="2" customFormat="1" ht="16.8" customHeight="1">
      <c r="A669" s="41"/>
      <c r="B669" s="42"/>
      <c r="C669" s="272" t="s">
        <v>3377</v>
      </c>
      <c r="D669" s="272" t="s">
        <v>10004</v>
      </c>
      <c r="E669" s="22" t="s">
        <v>439</v>
      </c>
      <c r="F669" s="273">
        <v>61.759</v>
      </c>
      <c r="G669" s="41"/>
      <c r="H669" s="42"/>
    </row>
    <row r="670" s="2" customFormat="1" ht="16.8" customHeight="1">
      <c r="A670" s="41"/>
      <c r="B670" s="42"/>
      <c r="C670" s="272" t="s">
        <v>3179</v>
      </c>
      <c r="D670" s="272" t="s">
        <v>10185</v>
      </c>
      <c r="E670" s="22" t="s">
        <v>439</v>
      </c>
      <c r="F670" s="273">
        <v>12.710000000000001</v>
      </c>
      <c r="G670" s="41"/>
      <c r="H670" s="42"/>
    </row>
    <row r="671" s="2" customFormat="1" ht="16.8" customHeight="1">
      <c r="A671" s="41"/>
      <c r="B671" s="42"/>
      <c r="C671" s="272" t="s">
        <v>3272</v>
      </c>
      <c r="D671" s="272" t="s">
        <v>3273</v>
      </c>
      <c r="E671" s="22" t="s">
        <v>476</v>
      </c>
      <c r="F671" s="273">
        <v>41.799999999999997</v>
      </c>
      <c r="G671" s="41"/>
      <c r="H671" s="42"/>
    </row>
    <row r="672" s="2" customFormat="1" ht="16.8" customHeight="1">
      <c r="A672" s="41"/>
      <c r="B672" s="42"/>
      <c r="C672" s="268" t="s">
        <v>2482</v>
      </c>
      <c r="D672" s="269" t="s">
        <v>2483</v>
      </c>
      <c r="E672" s="270" t="s">
        <v>2357</v>
      </c>
      <c r="F672" s="271">
        <v>13</v>
      </c>
      <c r="G672" s="41"/>
      <c r="H672" s="42"/>
    </row>
    <row r="673" s="2" customFormat="1" ht="16.8" customHeight="1">
      <c r="A673" s="41"/>
      <c r="B673" s="42"/>
      <c r="C673" s="272" t="s">
        <v>3</v>
      </c>
      <c r="D673" s="272" t="s">
        <v>10057</v>
      </c>
      <c r="E673" s="22" t="s">
        <v>3</v>
      </c>
      <c r="F673" s="273">
        <v>10.800000000000001</v>
      </c>
      <c r="G673" s="41"/>
      <c r="H673" s="42"/>
    </row>
    <row r="674" s="2" customFormat="1" ht="16.8" customHeight="1">
      <c r="A674" s="41"/>
      <c r="B674" s="42"/>
      <c r="C674" s="272" t="s">
        <v>3</v>
      </c>
      <c r="D674" s="272" t="s">
        <v>10058</v>
      </c>
      <c r="E674" s="22" t="s">
        <v>3</v>
      </c>
      <c r="F674" s="273">
        <v>2.2000000000000002</v>
      </c>
      <c r="G674" s="41"/>
      <c r="H674" s="42"/>
    </row>
    <row r="675" s="2" customFormat="1" ht="16.8" customHeight="1">
      <c r="A675" s="41"/>
      <c r="B675" s="42"/>
      <c r="C675" s="272" t="s">
        <v>3</v>
      </c>
      <c r="D675" s="272" t="s">
        <v>452</v>
      </c>
      <c r="E675" s="22" t="s">
        <v>3</v>
      </c>
      <c r="F675" s="273">
        <v>13</v>
      </c>
      <c r="G675" s="41"/>
      <c r="H675" s="42"/>
    </row>
    <row r="676" s="2" customFormat="1" ht="16.8" customHeight="1">
      <c r="A676" s="41"/>
      <c r="B676" s="42"/>
      <c r="C676" s="274" t="s">
        <v>9865</v>
      </c>
      <c r="D676" s="41"/>
      <c r="E676" s="41"/>
      <c r="F676" s="41"/>
      <c r="G676" s="41"/>
      <c r="H676" s="42"/>
    </row>
    <row r="677" s="2" customFormat="1" ht="16.8" customHeight="1">
      <c r="A677" s="41"/>
      <c r="B677" s="42"/>
      <c r="C677" s="272" t="s">
        <v>3148</v>
      </c>
      <c r="D677" s="272" t="s">
        <v>10055</v>
      </c>
      <c r="E677" s="22" t="s">
        <v>476</v>
      </c>
      <c r="F677" s="273">
        <v>369.19600000000003</v>
      </c>
      <c r="G677" s="41"/>
      <c r="H677" s="42"/>
    </row>
    <row r="678" s="2" customFormat="1">
      <c r="A678" s="41"/>
      <c r="B678" s="42"/>
      <c r="C678" s="272" t="s">
        <v>3314</v>
      </c>
      <c r="D678" s="272" t="s">
        <v>10056</v>
      </c>
      <c r="E678" s="22" t="s">
        <v>476</v>
      </c>
      <c r="F678" s="273">
        <v>38</v>
      </c>
      <c r="G678" s="41"/>
      <c r="H678" s="42"/>
    </row>
    <row r="679" s="2" customFormat="1" ht="16.8" customHeight="1">
      <c r="A679" s="41"/>
      <c r="B679" s="42"/>
      <c r="C679" s="272" t="s">
        <v>3371</v>
      </c>
      <c r="D679" s="272" t="s">
        <v>10004</v>
      </c>
      <c r="E679" s="22" t="s">
        <v>439</v>
      </c>
      <c r="F679" s="273">
        <v>399.81700000000001</v>
      </c>
      <c r="G679" s="41"/>
      <c r="H679" s="42"/>
    </row>
    <row r="680" s="2" customFormat="1" ht="16.8" customHeight="1">
      <c r="A680" s="41"/>
      <c r="B680" s="42"/>
      <c r="C680" s="272" t="s">
        <v>3377</v>
      </c>
      <c r="D680" s="272" t="s">
        <v>10004</v>
      </c>
      <c r="E680" s="22" t="s">
        <v>439</v>
      </c>
      <c r="F680" s="273">
        <v>61.759</v>
      </c>
      <c r="G680" s="41"/>
      <c r="H680" s="42"/>
    </row>
    <row r="681" s="2" customFormat="1" ht="16.8" customHeight="1">
      <c r="A681" s="41"/>
      <c r="B681" s="42"/>
      <c r="C681" s="272" t="s">
        <v>3179</v>
      </c>
      <c r="D681" s="272" t="s">
        <v>10185</v>
      </c>
      <c r="E681" s="22" t="s">
        <v>439</v>
      </c>
      <c r="F681" s="273">
        <v>12.710000000000001</v>
      </c>
      <c r="G681" s="41"/>
      <c r="H681" s="42"/>
    </row>
    <row r="682" s="2" customFormat="1" ht="16.8" customHeight="1">
      <c r="A682" s="41"/>
      <c r="B682" s="42"/>
      <c r="C682" s="272" t="s">
        <v>3272</v>
      </c>
      <c r="D682" s="272" t="s">
        <v>3273</v>
      </c>
      <c r="E682" s="22" t="s">
        <v>476</v>
      </c>
      <c r="F682" s="273">
        <v>41.799999999999997</v>
      </c>
      <c r="G682" s="41"/>
      <c r="H682" s="42"/>
    </row>
    <row r="683" s="2" customFormat="1" ht="16.8" customHeight="1">
      <c r="A683" s="41"/>
      <c r="B683" s="42"/>
      <c r="C683" s="268" t="s">
        <v>2484</v>
      </c>
      <c r="D683" s="269" t="s">
        <v>2485</v>
      </c>
      <c r="E683" s="270" t="s">
        <v>2357</v>
      </c>
      <c r="F683" s="271">
        <v>16.600000000000001</v>
      </c>
      <c r="G683" s="41"/>
      <c r="H683" s="42"/>
    </row>
    <row r="684" s="2" customFormat="1" ht="16.8" customHeight="1">
      <c r="A684" s="41"/>
      <c r="B684" s="42"/>
      <c r="C684" s="272" t="s">
        <v>3</v>
      </c>
      <c r="D684" s="272" t="s">
        <v>10059</v>
      </c>
      <c r="E684" s="22" t="s">
        <v>3</v>
      </c>
      <c r="F684" s="273">
        <v>9.5999999999999996</v>
      </c>
      <c r="G684" s="41"/>
      <c r="H684" s="42"/>
    </row>
    <row r="685" s="2" customFormat="1" ht="16.8" customHeight="1">
      <c r="A685" s="41"/>
      <c r="B685" s="42"/>
      <c r="C685" s="272" t="s">
        <v>3</v>
      </c>
      <c r="D685" s="272" t="s">
        <v>10060</v>
      </c>
      <c r="E685" s="22" t="s">
        <v>3</v>
      </c>
      <c r="F685" s="273">
        <v>2.2000000000000002</v>
      </c>
      <c r="G685" s="41"/>
      <c r="H685" s="42"/>
    </row>
    <row r="686" s="2" customFormat="1" ht="16.8" customHeight="1">
      <c r="A686" s="41"/>
      <c r="B686" s="42"/>
      <c r="C686" s="272" t="s">
        <v>3</v>
      </c>
      <c r="D686" s="272" t="s">
        <v>10061</v>
      </c>
      <c r="E686" s="22" t="s">
        <v>3</v>
      </c>
      <c r="F686" s="273">
        <v>4.7999999999999998</v>
      </c>
      <c r="G686" s="41"/>
      <c r="H686" s="42"/>
    </row>
    <row r="687" s="2" customFormat="1" ht="16.8" customHeight="1">
      <c r="A687" s="41"/>
      <c r="B687" s="42"/>
      <c r="C687" s="272" t="s">
        <v>3</v>
      </c>
      <c r="D687" s="272" t="s">
        <v>452</v>
      </c>
      <c r="E687" s="22" t="s">
        <v>3</v>
      </c>
      <c r="F687" s="273">
        <v>16.600000000000001</v>
      </c>
      <c r="G687" s="41"/>
      <c r="H687" s="42"/>
    </row>
    <row r="688" s="2" customFormat="1" ht="16.8" customHeight="1">
      <c r="A688" s="41"/>
      <c r="B688" s="42"/>
      <c r="C688" s="274" t="s">
        <v>9865</v>
      </c>
      <c r="D688" s="41"/>
      <c r="E688" s="41"/>
      <c r="F688" s="41"/>
      <c r="G688" s="41"/>
      <c r="H688" s="42"/>
    </row>
    <row r="689" s="2" customFormat="1" ht="16.8" customHeight="1">
      <c r="A689" s="41"/>
      <c r="B689" s="42"/>
      <c r="C689" s="272" t="s">
        <v>3148</v>
      </c>
      <c r="D689" s="272" t="s">
        <v>10055</v>
      </c>
      <c r="E689" s="22" t="s">
        <v>476</v>
      </c>
      <c r="F689" s="273">
        <v>369.19600000000003</v>
      </c>
      <c r="G689" s="41"/>
      <c r="H689" s="42"/>
    </row>
    <row r="690" s="2" customFormat="1">
      <c r="A690" s="41"/>
      <c r="B690" s="42"/>
      <c r="C690" s="272" t="s">
        <v>3314</v>
      </c>
      <c r="D690" s="272" t="s">
        <v>10056</v>
      </c>
      <c r="E690" s="22" t="s">
        <v>476</v>
      </c>
      <c r="F690" s="273">
        <v>38</v>
      </c>
      <c r="G690" s="41"/>
      <c r="H690" s="42"/>
    </row>
    <row r="691" s="2" customFormat="1" ht="16.8" customHeight="1">
      <c r="A691" s="41"/>
      <c r="B691" s="42"/>
      <c r="C691" s="272" t="s">
        <v>3371</v>
      </c>
      <c r="D691" s="272" t="s">
        <v>10004</v>
      </c>
      <c r="E691" s="22" t="s">
        <v>439</v>
      </c>
      <c r="F691" s="273">
        <v>399.81700000000001</v>
      </c>
      <c r="G691" s="41"/>
      <c r="H691" s="42"/>
    </row>
    <row r="692" s="2" customFormat="1" ht="16.8" customHeight="1">
      <c r="A692" s="41"/>
      <c r="B692" s="42"/>
      <c r="C692" s="272" t="s">
        <v>3377</v>
      </c>
      <c r="D692" s="272" t="s">
        <v>10004</v>
      </c>
      <c r="E692" s="22" t="s">
        <v>439</v>
      </c>
      <c r="F692" s="273">
        <v>61.759</v>
      </c>
      <c r="G692" s="41"/>
      <c r="H692" s="42"/>
    </row>
    <row r="693" s="2" customFormat="1" ht="16.8" customHeight="1">
      <c r="A693" s="41"/>
      <c r="B693" s="42"/>
      <c r="C693" s="272" t="s">
        <v>3179</v>
      </c>
      <c r="D693" s="272" t="s">
        <v>10185</v>
      </c>
      <c r="E693" s="22" t="s">
        <v>439</v>
      </c>
      <c r="F693" s="273">
        <v>12.710000000000001</v>
      </c>
      <c r="G693" s="41"/>
      <c r="H693" s="42"/>
    </row>
    <row r="694" s="2" customFormat="1" ht="16.8" customHeight="1">
      <c r="A694" s="41"/>
      <c r="B694" s="42"/>
      <c r="C694" s="272" t="s">
        <v>3272</v>
      </c>
      <c r="D694" s="272" t="s">
        <v>3273</v>
      </c>
      <c r="E694" s="22" t="s">
        <v>476</v>
      </c>
      <c r="F694" s="273">
        <v>41.799999999999997</v>
      </c>
      <c r="G694" s="41"/>
      <c r="H694" s="42"/>
    </row>
    <row r="695" s="2" customFormat="1" ht="16.8" customHeight="1">
      <c r="A695" s="41"/>
      <c r="B695" s="42"/>
      <c r="C695" s="268" t="s">
        <v>2486</v>
      </c>
      <c r="D695" s="269" t="s">
        <v>2487</v>
      </c>
      <c r="E695" s="270" t="s">
        <v>439</v>
      </c>
      <c r="F695" s="271">
        <v>12.6</v>
      </c>
      <c r="G695" s="41"/>
      <c r="H695" s="42"/>
    </row>
    <row r="696" s="2" customFormat="1" ht="16.8" customHeight="1">
      <c r="A696" s="41"/>
      <c r="B696" s="42"/>
      <c r="C696" s="272" t="s">
        <v>3</v>
      </c>
      <c r="D696" s="272" t="s">
        <v>10186</v>
      </c>
      <c r="E696" s="22" t="s">
        <v>3</v>
      </c>
      <c r="F696" s="273">
        <v>0</v>
      </c>
      <c r="G696" s="41"/>
      <c r="H696" s="42"/>
    </row>
    <row r="697" s="2" customFormat="1" ht="16.8" customHeight="1">
      <c r="A697" s="41"/>
      <c r="B697" s="42"/>
      <c r="C697" s="272" t="s">
        <v>3</v>
      </c>
      <c r="D697" s="272" t="s">
        <v>2488</v>
      </c>
      <c r="E697" s="22" t="s">
        <v>3</v>
      </c>
      <c r="F697" s="273">
        <v>12.6</v>
      </c>
      <c r="G697" s="41"/>
      <c r="H697" s="42"/>
    </row>
    <row r="698" s="2" customFormat="1" ht="16.8" customHeight="1">
      <c r="A698" s="41"/>
      <c r="B698" s="42"/>
      <c r="C698" s="274" t="s">
        <v>9865</v>
      </c>
      <c r="D698" s="41"/>
      <c r="E698" s="41"/>
      <c r="F698" s="41"/>
      <c r="G698" s="41"/>
      <c r="H698" s="42"/>
    </row>
    <row r="699" s="2" customFormat="1">
      <c r="A699" s="41"/>
      <c r="B699" s="42"/>
      <c r="C699" s="272" t="s">
        <v>3638</v>
      </c>
      <c r="D699" s="272" t="s">
        <v>10187</v>
      </c>
      <c r="E699" s="22" t="s">
        <v>439</v>
      </c>
      <c r="F699" s="273">
        <v>12.6</v>
      </c>
      <c r="G699" s="41"/>
      <c r="H699" s="42"/>
    </row>
    <row r="700" s="2" customFormat="1" ht="16.8" customHeight="1">
      <c r="A700" s="41"/>
      <c r="B700" s="42"/>
      <c r="C700" s="272" t="s">
        <v>3826</v>
      </c>
      <c r="D700" s="272" t="s">
        <v>10188</v>
      </c>
      <c r="E700" s="22" t="s">
        <v>476</v>
      </c>
      <c r="F700" s="273">
        <v>13.859999999999999</v>
      </c>
      <c r="G700" s="41"/>
      <c r="H700" s="42"/>
    </row>
    <row r="701" s="2" customFormat="1" ht="16.8" customHeight="1">
      <c r="A701" s="41"/>
      <c r="B701" s="42"/>
      <c r="C701" s="268" t="s">
        <v>2489</v>
      </c>
      <c r="D701" s="269" t="s">
        <v>2490</v>
      </c>
      <c r="E701" s="270" t="s">
        <v>2357</v>
      </c>
      <c r="F701" s="271">
        <v>12.68</v>
      </c>
      <c r="G701" s="41"/>
      <c r="H701" s="42"/>
    </row>
    <row r="702" s="2" customFormat="1" ht="16.8" customHeight="1">
      <c r="A702" s="41"/>
      <c r="B702" s="42"/>
      <c r="C702" s="272" t="s">
        <v>3</v>
      </c>
      <c r="D702" s="272" t="s">
        <v>10189</v>
      </c>
      <c r="E702" s="22" t="s">
        <v>3</v>
      </c>
      <c r="F702" s="273">
        <v>1.78</v>
      </c>
      <c r="G702" s="41"/>
      <c r="H702" s="42"/>
    </row>
    <row r="703" s="2" customFormat="1" ht="16.8" customHeight="1">
      <c r="A703" s="41"/>
      <c r="B703" s="42"/>
      <c r="C703" s="272" t="s">
        <v>3</v>
      </c>
      <c r="D703" s="272" t="s">
        <v>10190</v>
      </c>
      <c r="E703" s="22" t="s">
        <v>3</v>
      </c>
      <c r="F703" s="273">
        <v>10.9</v>
      </c>
      <c r="G703" s="41"/>
      <c r="H703" s="42"/>
    </row>
    <row r="704" s="2" customFormat="1" ht="16.8" customHeight="1">
      <c r="A704" s="41"/>
      <c r="B704" s="42"/>
      <c r="C704" s="272" t="s">
        <v>3</v>
      </c>
      <c r="D704" s="272" t="s">
        <v>452</v>
      </c>
      <c r="E704" s="22" t="s">
        <v>3</v>
      </c>
      <c r="F704" s="273">
        <v>12.68</v>
      </c>
      <c r="G704" s="41"/>
      <c r="H704" s="42"/>
    </row>
    <row r="705" s="2" customFormat="1" ht="16.8" customHeight="1">
      <c r="A705" s="41"/>
      <c r="B705" s="42"/>
      <c r="C705" s="274" t="s">
        <v>9865</v>
      </c>
      <c r="D705" s="41"/>
      <c r="E705" s="41"/>
      <c r="F705" s="41"/>
      <c r="G705" s="41"/>
      <c r="H705" s="42"/>
    </row>
    <row r="706" s="2" customFormat="1">
      <c r="A706" s="41"/>
      <c r="B706" s="42"/>
      <c r="C706" s="272" t="s">
        <v>3666</v>
      </c>
      <c r="D706" s="272" t="s">
        <v>10191</v>
      </c>
      <c r="E706" s="22" t="s">
        <v>476</v>
      </c>
      <c r="F706" s="273">
        <v>25.32</v>
      </c>
      <c r="G706" s="41"/>
      <c r="H706" s="42"/>
    </row>
    <row r="707" s="2" customFormat="1">
      <c r="A707" s="41"/>
      <c r="B707" s="42"/>
      <c r="C707" s="272" t="s">
        <v>3670</v>
      </c>
      <c r="D707" s="272" t="s">
        <v>10192</v>
      </c>
      <c r="E707" s="22" t="s">
        <v>476</v>
      </c>
      <c r="F707" s="273">
        <v>12.68</v>
      </c>
      <c r="G707" s="41"/>
      <c r="H707" s="42"/>
    </row>
    <row r="708" s="2" customFormat="1" ht="16.8" customHeight="1">
      <c r="A708" s="41"/>
      <c r="B708" s="42"/>
      <c r="C708" s="272" t="s">
        <v>3647</v>
      </c>
      <c r="D708" s="272" t="s">
        <v>10193</v>
      </c>
      <c r="E708" s="22" t="s">
        <v>439</v>
      </c>
      <c r="F708" s="273">
        <v>10.124000000000001</v>
      </c>
      <c r="G708" s="41"/>
      <c r="H708" s="42"/>
    </row>
    <row r="709" s="2" customFormat="1" ht="16.8" customHeight="1">
      <c r="A709" s="41"/>
      <c r="B709" s="42"/>
      <c r="C709" s="268" t="s">
        <v>2492</v>
      </c>
      <c r="D709" s="269" t="s">
        <v>2493</v>
      </c>
      <c r="E709" s="270" t="s">
        <v>2357</v>
      </c>
      <c r="F709" s="271">
        <v>12.640000000000001</v>
      </c>
      <c r="G709" s="41"/>
      <c r="H709" s="42"/>
    </row>
    <row r="710" s="2" customFormat="1" ht="16.8" customHeight="1">
      <c r="A710" s="41"/>
      <c r="B710" s="42"/>
      <c r="C710" s="272" t="s">
        <v>3</v>
      </c>
      <c r="D710" s="272" t="s">
        <v>10189</v>
      </c>
      <c r="E710" s="22" t="s">
        <v>3</v>
      </c>
      <c r="F710" s="273">
        <v>1.78</v>
      </c>
      <c r="G710" s="41"/>
      <c r="H710" s="42"/>
    </row>
    <row r="711" s="2" customFormat="1" ht="16.8" customHeight="1">
      <c r="A711" s="41"/>
      <c r="B711" s="42"/>
      <c r="C711" s="272" t="s">
        <v>3</v>
      </c>
      <c r="D711" s="272" t="s">
        <v>10194</v>
      </c>
      <c r="E711" s="22" t="s">
        <v>3</v>
      </c>
      <c r="F711" s="273">
        <v>10.859999999999999</v>
      </c>
      <c r="G711" s="41"/>
      <c r="H711" s="42"/>
    </row>
    <row r="712" s="2" customFormat="1" ht="16.8" customHeight="1">
      <c r="A712" s="41"/>
      <c r="B712" s="42"/>
      <c r="C712" s="272" t="s">
        <v>3</v>
      </c>
      <c r="D712" s="272" t="s">
        <v>452</v>
      </c>
      <c r="E712" s="22" t="s">
        <v>3</v>
      </c>
      <c r="F712" s="273">
        <v>12.640000000000001</v>
      </c>
      <c r="G712" s="41"/>
      <c r="H712" s="42"/>
    </row>
    <row r="713" s="2" customFormat="1" ht="16.8" customHeight="1">
      <c r="A713" s="41"/>
      <c r="B713" s="42"/>
      <c r="C713" s="274" t="s">
        <v>9865</v>
      </c>
      <c r="D713" s="41"/>
      <c r="E713" s="41"/>
      <c r="F713" s="41"/>
      <c r="G713" s="41"/>
      <c r="H713" s="42"/>
    </row>
    <row r="714" s="2" customFormat="1">
      <c r="A714" s="41"/>
      <c r="B714" s="42"/>
      <c r="C714" s="272" t="s">
        <v>3666</v>
      </c>
      <c r="D714" s="272" t="s">
        <v>10191</v>
      </c>
      <c r="E714" s="22" t="s">
        <v>476</v>
      </c>
      <c r="F714" s="273">
        <v>25.32</v>
      </c>
      <c r="G714" s="41"/>
      <c r="H714" s="42"/>
    </row>
    <row r="715" s="2" customFormat="1">
      <c r="A715" s="41"/>
      <c r="B715" s="42"/>
      <c r="C715" s="272" t="s">
        <v>3675</v>
      </c>
      <c r="D715" s="272" t="s">
        <v>10195</v>
      </c>
      <c r="E715" s="22" t="s">
        <v>476</v>
      </c>
      <c r="F715" s="273">
        <v>12.640000000000001</v>
      </c>
      <c r="G715" s="41"/>
      <c r="H715" s="42"/>
    </row>
    <row r="716" s="2" customFormat="1" ht="16.8" customHeight="1">
      <c r="A716" s="41"/>
      <c r="B716" s="42"/>
      <c r="C716" s="272" t="s">
        <v>3647</v>
      </c>
      <c r="D716" s="272" t="s">
        <v>10193</v>
      </c>
      <c r="E716" s="22" t="s">
        <v>439</v>
      </c>
      <c r="F716" s="273">
        <v>10.124000000000001</v>
      </c>
      <c r="G716" s="41"/>
      <c r="H716" s="42"/>
    </row>
    <row r="717" s="2" customFormat="1" ht="16.8" customHeight="1">
      <c r="A717" s="41"/>
      <c r="B717" s="42"/>
      <c r="C717" s="268" t="s">
        <v>2495</v>
      </c>
      <c r="D717" s="269" t="s">
        <v>2496</v>
      </c>
      <c r="E717" s="270" t="s">
        <v>439</v>
      </c>
      <c r="F717" s="271">
        <v>31.780999999999999</v>
      </c>
      <c r="G717" s="41"/>
      <c r="H717" s="42"/>
    </row>
    <row r="718" s="2" customFormat="1" ht="16.8" customHeight="1">
      <c r="A718" s="41"/>
      <c r="B718" s="42"/>
      <c r="C718" s="272" t="s">
        <v>3</v>
      </c>
      <c r="D718" s="272" t="s">
        <v>10196</v>
      </c>
      <c r="E718" s="22" t="s">
        <v>3</v>
      </c>
      <c r="F718" s="273">
        <v>13.43</v>
      </c>
      <c r="G718" s="41"/>
      <c r="H718" s="42"/>
    </row>
    <row r="719" s="2" customFormat="1" ht="16.8" customHeight="1">
      <c r="A719" s="41"/>
      <c r="B719" s="42"/>
      <c r="C719" s="272" t="s">
        <v>3</v>
      </c>
      <c r="D719" s="272" t="s">
        <v>10197</v>
      </c>
      <c r="E719" s="22" t="s">
        <v>3</v>
      </c>
      <c r="F719" s="273">
        <v>18.350999999999999</v>
      </c>
      <c r="G719" s="41"/>
      <c r="H719" s="42"/>
    </row>
    <row r="720" s="2" customFormat="1" ht="16.8" customHeight="1">
      <c r="A720" s="41"/>
      <c r="B720" s="42"/>
      <c r="C720" s="272" t="s">
        <v>3</v>
      </c>
      <c r="D720" s="272" t="s">
        <v>452</v>
      </c>
      <c r="E720" s="22" t="s">
        <v>3</v>
      </c>
      <c r="F720" s="273">
        <v>31.780999999999999</v>
      </c>
      <c r="G720" s="41"/>
      <c r="H720" s="42"/>
    </row>
    <row r="721" s="2" customFormat="1" ht="16.8" customHeight="1">
      <c r="A721" s="41"/>
      <c r="B721" s="42"/>
      <c r="C721" s="274" t="s">
        <v>9865</v>
      </c>
      <c r="D721" s="41"/>
      <c r="E721" s="41"/>
      <c r="F721" s="41"/>
      <c r="G721" s="41"/>
      <c r="H721" s="42"/>
    </row>
    <row r="722" s="2" customFormat="1" ht="16.8" customHeight="1">
      <c r="A722" s="41"/>
      <c r="B722" s="42"/>
      <c r="C722" s="272" t="s">
        <v>3945</v>
      </c>
      <c r="D722" s="272" t="s">
        <v>10198</v>
      </c>
      <c r="E722" s="22" t="s">
        <v>439</v>
      </c>
      <c r="F722" s="273">
        <v>74.016000000000005</v>
      </c>
      <c r="G722" s="41"/>
      <c r="H722" s="42"/>
    </row>
    <row r="723" s="2" customFormat="1" ht="16.8" customHeight="1">
      <c r="A723" s="41"/>
      <c r="B723" s="42"/>
      <c r="C723" s="268" t="s">
        <v>2498</v>
      </c>
      <c r="D723" s="269" t="s">
        <v>2499</v>
      </c>
      <c r="E723" s="270" t="s">
        <v>439</v>
      </c>
      <c r="F723" s="271">
        <v>86.484999999999999</v>
      </c>
      <c r="G723" s="41"/>
      <c r="H723" s="42"/>
    </row>
    <row r="724" s="2" customFormat="1" ht="16.8" customHeight="1">
      <c r="A724" s="41"/>
      <c r="B724" s="42"/>
      <c r="C724" s="272" t="s">
        <v>3</v>
      </c>
      <c r="D724" s="272" t="s">
        <v>2700</v>
      </c>
      <c r="E724" s="22" t="s">
        <v>3</v>
      </c>
      <c r="F724" s="273">
        <v>0</v>
      </c>
      <c r="G724" s="41"/>
      <c r="H724" s="42"/>
    </row>
    <row r="725" s="2" customFormat="1" ht="16.8" customHeight="1">
      <c r="A725" s="41"/>
      <c r="B725" s="42"/>
      <c r="C725" s="272" t="s">
        <v>3</v>
      </c>
      <c r="D725" s="272" t="s">
        <v>10199</v>
      </c>
      <c r="E725" s="22" t="s">
        <v>3</v>
      </c>
      <c r="F725" s="273">
        <v>41.085999999999999</v>
      </c>
      <c r="G725" s="41"/>
      <c r="H725" s="42"/>
    </row>
    <row r="726" s="2" customFormat="1" ht="16.8" customHeight="1">
      <c r="A726" s="41"/>
      <c r="B726" s="42"/>
      <c r="C726" s="272" t="s">
        <v>3</v>
      </c>
      <c r="D726" s="272" t="s">
        <v>4771</v>
      </c>
      <c r="E726" s="22" t="s">
        <v>3</v>
      </c>
      <c r="F726" s="273">
        <v>41.085999999999999</v>
      </c>
      <c r="G726" s="41"/>
      <c r="H726" s="42"/>
    </row>
    <row r="727" s="2" customFormat="1" ht="16.8" customHeight="1">
      <c r="A727" s="41"/>
      <c r="B727" s="42"/>
      <c r="C727" s="272" t="s">
        <v>3</v>
      </c>
      <c r="D727" s="272" t="s">
        <v>10069</v>
      </c>
      <c r="E727" s="22" t="s">
        <v>3</v>
      </c>
      <c r="F727" s="273">
        <v>0</v>
      </c>
      <c r="G727" s="41"/>
      <c r="H727" s="42"/>
    </row>
    <row r="728" s="2" customFormat="1" ht="16.8" customHeight="1">
      <c r="A728" s="41"/>
      <c r="B728" s="42"/>
      <c r="C728" s="272" t="s">
        <v>3</v>
      </c>
      <c r="D728" s="272" t="s">
        <v>10200</v>
      </c>
      <c r="E728" s="22" t="s">
        <v>3</v>
      </c>
      <c r="F728" s="273">
        <v>33.701999999999998</v>
      </c>
      <c r="G728" s="41"/>
      <c r="H728" s="42"/>
    </row>
    <row r="729" s="2" customFormat="1" ht="16.8" customHeight="1">
      <c r="A729" s="41"/>
      <c r="B729" s="42"/>
      <c r="C729" s="272" t="s">
        <v>3</v>
      </c>
      <c r="D729" s="272" t="s">
        <v>4771</v>
      </c>
      <c r="E729" s="22" t="s">
        <v>3</v>
      </c>
      <c r="F729" s="273">
        <v>33.701999999999998</v>
      </c>
      <c r="G729" s="41"/>
      <c r="H729" s="42"/>
    </row>
    <row r="730" s="2" customFormat="1" ht="16.8" customHeight="1">
      <c r="A730" s="41"/>
      <c r="B730" s="42"/>
      <c r="C730" s="272" t="s">
        <v>3</v>
      </c>
      <c r="D730" s="272" t="s">
        <v>10071</v>
      </c>
      <c r="E730" s="22" t="s">
        <v>3</v>
      </c>
      <c r="F730" s="273">
        <v>0</v>
      </c>
      <c r="G730" s="41"/>
      <c r="H730" s="42"/>
    </row>
    <row r="731" s="2" customFormat="1" ht="16.8" customHeight="1">
      <c r="A731" s="41"/>
      <c r="B731" s="42"/>
      <c r="C731" s="272" t="s">
        <v>3</v>
      </c>
      <c r="D731" s="272" t="s">
        <v>10201</v>
      </c>
      <c r="E731" s="22" t="s">
        <v>3</v>
      </c>
      <c r="F731" s="273">
        <v>11.696999999999999</v>
      </c>
      <c r="G731" s="41"/>
      <c r="H731" s="42"/>
    </row>
    <row r="732" s="2" customFormat="1" ht="16.8" customHeight="1">
      <c r="A732" s="41"/>
      <c r="B732" s="42"/>
      <c r="C732" s="272" t="s">
        <v>3</v>
      </c>
      <c r="D732" s="272" t="s">
        <v>4771</v>
      </c>
      <c r="E732" s="22" t="s">
        <v>3</v>
      </c>
      <c r="F732" s="273">
        <v>11.696999999999999</v>
      </c>
      <c r="G732" s="41"/>
      <c r="H732" s="42"/>
    </row>
    <row r="733" s="2" customFormat="1" ht="16.8" customHeight="1">
      <c r="A733" s="41"/>
      <c r="B733" s="42"/>
      <c r="C733" s="272" t="s">
        <v>3</v>
      </c>
      <c r="D733" s="272" t="s">
        <v>452</v>
      </c>
      <c r="E733" s="22" t="s">
        <v>3</v>
      </c>
      <c r="F733" s="273">
        <v>86.484999999999999</v>
      </c>
      <c r="G733" s="41"/>
      <c r="H733" s="42"/>
    </row>
    <row r="734" s="2" customFormat="1" ht="16.8" customHeight="1">
      <c r="A734" s="41"/>
      <c r="B734" s="42"/>
      <c r="C734" s="274" t="s">
        <v>9865</v>
      </c>
      <c r="D734" s="41"/>
      <c r="E734" s="41"/>
      <c r="F734" s="41"/>
      <c r="G734" s="41"/>
      <c r="H734" s="42"/>
    </row>
    <row r="735" s="2" customFormat="1" ht="16.8" customHeight="1">
      <c r="A735" s="41"/>
      <c r="B735" s="42"/>
      <c r="C735" s="272" t="s">
        <v>4108</v>
      </c>
      <c r="D735" s="272" t="s">
        <v>10202</v>
      </c>
      <c r="E735" s="22" t="s">
        <v>439</v>
      </c>
      <c r="F735" s="273">
        <v>86.484999999999999</v>
      </c>
      <c r="G735" s="41"/>
      <c r="H735" s="42"/>
    </row>
    <row r="736" s="2" customFormat="1" ht="16.8" customHeight="1">
      <c r="A736" s="41"/>
      <c r="B736" s="42"/>
      <c r="C736" s="272" t="s">
        <v>4113</v>
      </c>
      <c r="D736" s="272" t="s">
        <v>10203</v>
      </c>
      <c r="E736" s="22" t="s">
        <v>439</v>
      </c>
      <c r="F736" s="273">
        <v>86.484999999999999</v>
      </c>
      <c r="G736" s="41"/>
      <c r="H736" s="42"/>
    </row>
    <row r="737" s="2" customFormat="1" ht="16.8" customHeight="1">
      <c r="A737" s="41"/>
      <c r="B737" s="42"/>
      <c r="C737" s="268" t="s">
        <v>2501</v>
      </c>
      <c r="D737" s="269" t="s">
        <v>2502</v>
      </c>
      <c r="E737" s="270" t="s">
        <v>2357</v>
      </c>
      <c r="F737" s="271">
        <v>46</v>
      </c>
      <c r="G737" s="41"/>
      <c r="H737" s="42"/>
    </row>
    <row r="738" s="2" customFormat="1" ht="16.8" customHeight="1">
      <c r="A738" s="41"/>
      <c r="B738" s="42"/>
      <c r="C738" s="272" t="s">
        <v>3</v>
      </c>
      <c r="D738" s="272" t="s">
        <v>696</v>
      </c>
      <c r="E738" s="22" t="s">
        <v>3</v>
      </c>
      <c r="F738" s="273">
        <v>46</v>
      </c>
      <c r="G738" s="41"/>
      <c r="H738" s="42"/>
    </row>
    <row r="739" s="2" customFormat="1" ht="16.8" customHeight="1">
      <c r="A739" s="41"/>
      <c r="B739" s="42"/>
      <c r="C739" s="274" t="s">
        <v>9865</v>
      </c>
      <c r="D739" s="41"/>
      <c r="E739" s="41"/>
      <c r="F739" s="41"/>
      <c r="G739" s="41"/>
      <c r="H739" s="42"/>
    </row>
    <row r="740" s="2" customFormat="1" ht="16.8" customHeight="1">
      <c r="A740" s="41"/>
      <c r="B740" s="42"/>
      <c r="C740" s="272" t="s">
        <v>2817</v>
      </c>
      <c r="D740" s="272" t="s">
        <v>9900</v>
      </c>
      <c r="E740" s="22" t="s">
        <v>491</v>
      </c>
      <c r="F740" s="273">
        <v>1.2150000000000001</v>
      </c>
      <c r="G740" s="41"/>
      <c r="H740" s="42"/>
    </row>
    <row r="741" s="2" customFormat="1">
      <c r="A741" s="41"/>
      <c r="B741" s="42"/>
      <c r="C741" s="272" t="s">
        <v>2866</v>
      </c>
      <c r="D741" s="272" t="s">
        <v>10204</v>
      </c>
      <c r="E741" s="22" t="s">
        <v>476</v>
      </c>
      <c r="F741" s="273">
        <v>46</v>
      </c>
      <c r="G741" s="41"/>
      <c r="H741" s="42"/>
    </row>
    <row r="742" s="2" customFormat="1" ht="16.8" customHeight="1">
      <c r="A742" s="41"/>
      <c r="B742" s="42"/>
      <c r="C742" s="268" t="s">
        <v>2503</v>
      </c>
      <c r="D742" s="269" t="s">
        <v>2504</v>
      </c>
      <c r="E742" s="270" t="s">
        <v>2357</v>
      </c>
      <c r="F742" s="271">
        <v>8</v>
      </c>
      <c r="G742" s="41"/>
      <c r="H742" s="42"/>
    </row>
    <row r="743" s="2" customFormat="1" ht="16.8" customHeight="1">
      <c r="A743" s="41"/>
      <c r="B743" s="42"/>
      <c r="C743" s="272" t="s">
        <v>3</v>
      </c>
      <c r="D743" s="272" t="s">
        <v>171</v>
      </c>
      <c r="E743" s="22" t="s">
        <v>3</v>
      </c>
      <c r="F743" s="273">
        <v>8</v>
      </c>
      <c r="G743" s="41"/>
      <c r="H743" s="42"/>
    </row>
    <row r="744" s="2" customFormat="1" ht="16.8" customHeight="1">
      <c r="A744" s="41"/>
      <c r="B744" s="42"/>
      <c r="C744" s="274" t="s">
        <v>9865</v>
      </c>
      <c r="D744" s="41"/>
      <c r="E744" s="41"/>
      <c r="F744" s="41"/>
      <c r="G744" s="41"/>
      <c r="H744" s="42"/>
    </row>
    <row r="745" s="2" customFormat="1" ht="16.8" customHeight="1">
      <c r="A745" s="41"/>
      <c r="B745" s="42"/>
      <c r="C745" s="272" t="s">
        <v>2817</v>
      </c>
      <c r="D745" s="272" t="s">
        <v>9900</v>
      </c>
      <c r="E745" s="22" t="s">
        <v>491</v>
      </c>
      <c r="F745" s="273">
        <v>1.2150000000000001</v>
      </c>
      <c r="G745" s="41"/>
      <c r="H745" s="42"/>
    </row>
    <row r="746" s="2" customFormat="1">
      <c r="A746" s="41"/>
      <c r="B746" s="42"/>
      <c r="C746" s="272" t="s">
        <v>2870</v>
      </c>
      <c r="D746" s="272" t="s">
        <v>10205</v>
      </c>
      <c r="E746" s="22" t="s">
        <v>476</v>
      </c>
      <c r="F746" s="273">
        <v>8</v>
      </c>
      <c r="G746" s="41"/>
      <c r="H746" s="42"/>
    </row>
    <row r="747" s="2" customFormat="1" ht="16.8" customHeight="1">
      <c r="A747" s="41"/>
      <c r="B747" s="42"/>
      <c r="C747" s="268" t="s">
        <v>2505</v>
      </c>
      <c r="D747" s="269" t="s">
        <v>2506</v>
      </c>
      <c r="E747" s="270" t="s">
        <v>439</v>
      </c>
      <c r="F747" s="271">
        <v>48.850000000000001</v>
      </c>
      <c r="G747" s="41"/>
      <c r="H747" s="42"/>
    </row>
    <row r="748" s="2" customFormat="1" ht="16.8" customHeight="1">
      <c r="A748" s="41"/>
      <c r="B748" s="42"/>
      <c r="C748" s="272" t="s">
        <v>3</v>
      </c>
      <c r="D748" s="272" t="s">
        <v>9948</v>
      </c>
      <c r="E748" s="22" t="s">
        <v>3</v>
      </c>
      <c r="F748" s="273">
        <v>3.25</v>
      </c>
      <c r="G748" s="41"/>
      <c r="H748" s="42"/>
    </row>
    <row r="749" s="2" customFormat="1" ht="16.8" customHeight="1">
      <c r="A749" s="41"/>
      <c r="B749" s="42"/>
      <c r="C749" s="272" t="s">
        <v>3</v>
      </c>
      <c r="D749" s="272" t="s">
        <v>4014</v>
      </c>
      <c r="E749" s="22" t="s">
        <v>3</v>
      </c>
      <c r="F749" s="273">
        <v>1.71</v>
      </c>
      <c r="G749" s="41"/>
      <c r="H749" s="42"/>
    </row>
    <row r="750" s="2" customFormat="1" ht="16.8" customHeight="1">
      <c r="A750" s="41"/>
      <c r="B750" s="42"/>
      <c r="C750" s="272" t="s">
        <v>3</v>
      </c>
      <c r="D750" s="272" t="s">
        <v>9971</v>
      </c>
      <c r="E750" s="22" t="s">
        <v>3</v>
      </c>
      <c r="F750" s="273">
        <v>15.390000000000001</v>
      </c>
      <c r="G750" s="41"/>
      <c r="H750" s="42"/>
    </row>
    <row r="751" s="2" customFormat="1" ht="16.8" customHeight="1">
      <c r="A751" s="41"/>
      <c r="B751" s="42"/>
      <c r="C751" s="272" t="s">
        <v>3</v>
      </c>
      <c r="D751" s="272" t="s">
        <v>9972</v>
      </c>
      <c r="E751" s="22" t="s">
        <v>3</v>
      </c>
      <c r="F751" s="273">
        <v>23.649999999999999</v>
      </c>
      <c r="G751" s="41"/>
      <c r="H751" s="42"/>
    </row>
    <row r="752" s="2" customFormat="1" ht="16.8" customHeight="1">
      <c r="A752" s="41"/>
      <c r="B752" s="42"/>
      <c r="C752" s="272" t="s">
        <v>3</v>
      </c>
      <c r="D752" s="272" t="s">
        <v>9973</v>
      </c>
      <c r="E752" s="22" t="s">
        <v>3</v>
      </c>
      <c r="F752" s="273">
        <v>4.8499999999999996</v>
      </c>
      <c r="G752" s="41"/>
      <c r="H752" s="42"/>
    </row>
    <row r="753" s="2" customFormat="1" ht="16.8" customHeight="1">
      <c r="A753" s="41"/>
      <c r="B753" s="42"/>
      <c r="C753" s="272" t="s">
        <v>3</v>
      </c>
      <c r="D753" s="272" t="s">
        <v>452</v>
      </c>
      <c r="E753" s="22" t="s">
        <v>3</v>
      </c>
      <c r="F753" s="273">
        <v>48.850000000000001</v>
      </c>
      <c r="G753" s="41"/>
      <c r="H753" s="42"/>
    </row>
    <row r="754" s="2" customFormat="1" ht="16.8" customHeight="1">
      <c r="A754" s="41"/>
      <c r="B754" s="42"/>
      <c r="C754" s="274" t="s">
        <v>9865</v>
      </c>
      <c r="D754" s="41"/>
      <c r="E754" s="41"/>
      <c r="F754" s="41"/>
      <c r="G754" s="41"/>
      <c r="H754" s="42"/>
    </row>
    <row r="755" s="2" customFormat="1" ht="16.8" customHeight="1">
      <c r="A755" s="41"/>
      <c r="B755" s="42"/>
      <c r="C755" s="272" t="s">
        <v>3990</v>
      </c>
      <c r="D755" s="272" t="s">
        <v>10206</v>
      </c>
      <c r="E755" s="22" t="s">
        <v>439</v>
      </c>
      <c r="F755" s="273">
        <v>48.850000000000001</v>
      </c>
      <c r="G755" s="41"/>
      <c r="H755" s="42"/>
    </row>
    <row r="756" s="2" customFormat="1" ht="16.8" customHeight="1">
      <c r="A756" s="41"/>
      <c r="B756" s="42"/>
      <c r="C756" s="272" t="s">
        <v>4005</v>
      </c>
      <c r="D756" s="272" t="s">
        <v>10207</v>
      </c>
      <c r="E756" s="22" t="s">
        <v>439</v>
      </c>
      <c r="F756" s="273">
        <v>109.72</v>
      </c>
      <c r="G756" s="41"/>
      <c r="H756" s="42"/>
    </row>
    <row r="757" s="2" customFormat="1" ht="16.8" customHeight="1">
      <c r="A757" s="41"/>
      <c r="B757" s="42"/>
      <c r="C757" s="272" t="s">
        <v>5100</v>
      </c>
      <c r="D757" s="272" t="s">
        <v>10077</v>
      </c>
      <c r="E757" s="22" t="s">
        <v>439</v>
      </c>
      <c r="F757" s="273">
        <v>1027.8630000000001</v>
      </c>
      <c r="G757" s="41"/>
      <c r="H757" s="42"/>
    </row>
    <row r="758" s="2" customFormat="1" ht="16.8" customHeight="1">
      <c r="A758" s="41"/>
      <c r="B758" s="42"/>
      <c r="C758" s="268" t="s">
        <v>2508</v>
      </c>
      <c r="D758" s="269" t="s">
        <v>2509</v>
      </c>
      <c r="E758" s="270" t="s">
        <v>439</v>
      </c>
      <c r="F758" s="271">
        <v>60.869999999999997</v>
      </c>
      <c r="G758" s="41"/>
      <c r="H758" s="42"/>
    </row>
    <row r="759" s="2" customFormat="1" ht="16.8" customHeight="1">
      <c r="A759" s="41"/>
      <c r="B759" s="42"/>
      <c r="C759" s="272" t="s">
        <v>3</v>
      </c>
      <c r="D759" s="272" t="s">
        <v>4015</v>
      </c>
      <c r="E759" s="22" t="s">
        <v>3</v>
      </c>
      <c r="F759" s="273">
        <v>2.5099999999999998</v>
      </c>
      <c r="G759" s="41"/>
      <c r="H759" s="42"/>
    </row>
    <row r="760" s="2" customFormat="1" ht="16.8" customHeight="1">
      <c r="A760" s="41"/>
      <c r="B760" s="42"/>
      <c r="C760" s="272" t="s">
        <v>3</v>
      </c>
      <c r="D760" s="272" t="s">
        <v>4859</v>
      </c>
      <c r="E760" s="22" t="s">
        <v>3</v>
      </c>
      <c r="F760" s="273">
        <v>5.6900000000000004</v>
      </c>
      <c r="G760" s="41"/>
      <c r="H760" s="42"/>
    </row>
    <row r="761" s="2" customFormat="1" ht="16.8" customHeight="1">
      <c r="A761" s="41"/>
      <c r="B761" s="42"/>
      <c r="C761" s="272" t="s">
        <v>3</v>
      </c>
      <c r="D761" s="272" t="s">
        <v>4860</v>
      </c>
      <c r="E761" s="22" t="s">
        <v>3</v>
      </c>
      <c r="F761" s="273">
        <v>3.8199999999999998</v>
      </c>
      <c r="G761" s="41"/>
      <c r="H761" s="42"/>
    </row>
    <row r="762" s="2" customFormat="1" ht="16.8" customHeight="1">
      <c r="A762" s="41"/>
      <c r="B762" s="42"/>
      <c r="C762" s="272" t="s">
        <v>3</v>
      </c>
      <c r="D762" s="272" t="s">
        <v>4861</v>
      </c>
      <c r="E762" s="22" t="s">
        <v>3</v>
      </c>
      <c r="F762" s="273">
        <v>6.75</v>
      </c>
      <c r="G762" s="41"/>
      <c r="H762" s="42"/>
    </row>
    <row r="763" s="2" customFormat="1" ht="16.8" customHeight="1">
      <c r="A763" s="41"/>
      <c r="B763" s="42"/>
      <c r="C763" s="272" t="s">
        <v>3</v>
      </c>
      <c r="D763" s="272" t="s">
        <v>4862</v>
      </c>
      <c r="E763" s="22" t="s">
        <v>3</v>
      </c>
      <c r="F763" s="273">
        <v>3.1000000000000001</v>
      </c>
      <c r="G763" s="41"/>
      <c r="H763" s="42"/>
    </row>
    <row r="764" s="2" customFormat="1" ht="16.8" customHeight="1">
      <c r="A764" s="41"/>
      <c r="B764" s="42"/>
      <c r="C764" s="272" t="s">
        <v>3</v>
      </c>
      <c r="D764" s="272" t="s">
        <v>3</v>
      </c>
      <c r="E764" s="22" t="s">
        <v>3</v>
      </c>
      <c r="F764" s="273">
        <v>0</v>
      </c>
      <c r="G764" s="41"/>
      <c r="H764" s="42"/>
    </row>
    <row r="765" s="2" customFormat="1" ht="16.8" customHeight="1">
      <c r="A765" s="41"/>
      <c r="B765" s="42"/>
      <c r="C765" s="272" t="s">
        <v>3</v>
      </c>
      <c r="D765" s="272" t="s">
        <v>9974</v>
      </c>
      <c r="E765" s="22" t="s">
        <v>3</v>
      </c>
      <c r="F765" s="273">
        <v>6.3899999999999997</v>
      </c>
      <c r="G765" s="41"/>
      <c r="H765" s="42"/>
    </row>
    <row r="766" s="2" customFormat="1" ht="16.8" customHeight="1">
      <c r="A766" s="41"/>
      <c r="B766" s="42"/>
      <c r="C766" s="272" t="s">
        <v>3</v>
      </c>
      <c r="D766" s="272" t="s">
        <v>4863</v>
      </c>
      <c r="E766" s="22" t="s">
        <v>3</v>
      </c>
      <c r="F766" s="273">
        <v>3.2599999999999998</v>
      </c>
      <c r="G766" s="41"/>
      <c r="H766" s="42"/>
    </row>
    <row r="767" s="2" customFormat="1" ht="16.8" customHeight="1">
      <c r="A767" s="41"/>
      <c r="B767" s="42"/>
      <c r="C767" s="272" t="s">
        <v>3</v>
      </c>
      <c r="D767" s="272" t="s">
        <v>4864</v>
      </c>
      <c r="E767" s="22" t="s">
        <v>3</v>
      </c>
      <c r="F767" s="273">
        <v>7.3899999999999997</v>
      </c>
      <c r="G767" s="41"/>
      <c r="H767" s="42"/>
    </row>
    <row r="768" s="2" customFormat="1" ht="16.8" customHeight="1">
      <c r="A768" s="41"/>
      <c r="B768" s="42"/>
      <c r="C768" s="272" t="s">
        <v>3</v>
      </c>
      <c r="D768" s="272" t="s">
        <v>4865</v>
      </c>
      <c r="E768" s="22" t="s">
        <v>3</v>
      </c>
      <c r="F768" s="273">
        <v>2.4300000000000002</v>
      </c>
      <c r="G768" s="41"/>
      <c r="H768" s="42"/>
    </row>
    <row r="769" s="2" customFormat="1" ht="16.8" customHeight="1">
      <c r="A769" s="41"/>
      <c r="B769" s="42"/>
      <c r="C769" s="272" t="s">
        <v>3</v>
      </c>
      <c r="D769" s="272" t="s">
        <v>3</v>
      </c>
      <c r="E769" s="22" t="s">
        <v>3</v>
      </c>
      <c r="F769" s="273">
        <v>0</v>
      </c>
      <c r="G769" s="41"/>
      <c r="H769" s="42"/>
    </row>
    <row r="770" s="2" customFormat="1" ht="16.8" customHeight="1">
      <c r="A770" s="41"/>
      <c r="B770" s="42"/>
      <c r="C770" s="272" t="s">
        <v>3</v>
      </c>
      <c r="D770" s="272" t="s">
        <v>4866</v>
      </c>
      <c r="E770" s="22" t="s">
        <v>3</v>
      </c>
      <c r="F770" s="273">
        <v>4.5499999999999998</v>
      </c>
      <c r="G770" s="41"/>
      <c r="H770" s="42"/>
    </row>
    <row r="771" s="2" customFormat="1" ht="16.8" customHeight="1">
      <c r="A771" s="41"/>
      <c r="B771" s="42"/>
      <c r="C771" s="272" t="s">
        <v>3</v>
      </c>
      <c r="D771" s="272" t="s">
        <v>4867</v>
      </c>
      <c r="E771" s="22" t="s">
        <v>3</v>
      </c>
      <c r="F771" s="273">
        <v>5.6799999999999997</v>
      </c>
      <c r="G771" s="41"/>
      <c r="H771" s="42"/>
    </row>
    <row r="772" s="2" customFormat="1" ht="16.8" customHeight="1">
      <c r="A772" s="41"/>
      <c r="B772" s="42"/>
      <c r="C772" s="272" t="s">
        <v>3</v>
      </c>
      <c r="D772" s="272" t="s">
        <v>4868</v>
      </c>
      <c r="E772" s="22" t="s">
        <v>3</v>
      </c>
      <c r="F772" s="273">
        <v>9.3000000000000007</v>
      </c>
      <c r="G772" s="41"/>
      <c r="H772" s="42"/>
    </row>
    <row r="773" s="2" customFormat="1" ht="16.8" customHeight="1">
      <c r="A773" s="41"/>
      <c r="B773" s="42"/>
      <c r="C773" s="272" t="s">
        <v>3</v>
      </c>
      <c r="D773" s="272" t="s">
        <v>3</v>
      </c>
      <c r="E773" s="22" t="s">
        <v>3</v>
      </c>
      <c r="F773" s="273">
        <v>0</v>
      </c>
      <c r="G773" s="41"/>
      <c r="H773" s="42"/>
    </row>
    <row r="774" s="2" customFormat="1" ht="16.8" customHeight="1">
      <c r="A774" s="41"/>
      <c r="B774" s="42"/>
      <c r="C774" s="272" t="s">
        <v>3</v>
      </c>
      <c r="D774" s="272" t="s">
        <v>452</v>
      </c>
      <c r="E774" s="22" t="s">
        <v>3</v>
      </c>
      <c r="F774" s="273">
        <v>60.869999999999997</v>
      </c>
      <c r="G774" s="41"/>
      <c r="H774" s="42"/>
    </row>
    <row r="775" s="2" customFormat="1" ht="16.8" customHeight="1">
      <c r="A775" s="41"/>
      <c r="B775" s="42"/>
      <c r="C775" s="274" t="s">
        <v>9865</v>
      </c>
      <c r="D775" s="41"/>
      <c r="E775" s="41"/>
      <c r="F775" s="41"/>
      <c r="G775" s="41"/>
      <c r="H775" s="42"/>
    </row>
    <row r="776" s="2" customFormat="1" ht="16.8" customHeight="1">
      <c r="A776" s="41"/>
      <c r="B776" s="42"/>
      <c r="C776" s="272" t="s">
        <v>3994</v>
      </c>
      <c r="D776" s="272" t="s">
        <v>10208</v>
      </c>
      <c r="E776" s="22" t="s">
        <v>439</v>
      </c>
      <c r="F776" s="273">
        <v>60.869999999999997</v>
      </c>
      <c r="G776" s="41"/>
      <c r="H776" s="42"/>
    </row>
    <row r="777" s="2" customFormat="1" ht="16.8" customHeight="1">
      <c r="A777" s="41"/>
      <c r="B777" s="42"/>
      <c r="C777" s="272" t="s">
        <v>4005</v>
      </c>
      <c r="D777" s="272" t="s">
        <v>10207</v>
      </c>
      <c r="E777" s="22" t="s">
        <v>439</v>
      </c>
      <c r="F777" s="273">
        <v>109.72</v>
      </c>
      <c r="G777" s="41"/>
      <c r="H777" s="42"/>
    </row>
    <row r="778" s="2" customFormat="1" ht="16.8" customHeight="1">
      <c r="A778" s="41"/>
      <c r="B778" s="42"/>
      <c r="C778" s="272" t="s">
        <v>5100</v>
      </c>
      <c r="D778" s="272" t="s">
        <v>10077</v>
      </c>
      <c r="E778" s="22" t="s">
        <v>439</v>
      </c>
      <c r="F778" s="273">
        <v>1027.8630000000001</v>
      </c>
      <c r="G778" s="41"/>
      <c r="H778" s="42"/>
    </row>
    <row r="779" s="2" customFormat="1" ht="16.8" customHeight="1">
      <c r="A779" s="41"/>
      <c r="B779" s="42"/>
      <c r="C779" s="268" t="s">
        <v>2511</v>
      </c>
      <c r="D779" s="269" t="s">
        <v>2512</v>
      </c>
      <c r="E779" s="270" t="s">
        <v>439</v>
      </c>
      <c r="F779" s="271">
        <v>15.75</v>
      </c>
      <c r="G779" s="41"/>
      <c r="H779" s="42"/>
    </row>
    <row r="780" s="2" customFormat="1" ht="16.8" customHeight="1">
      <c r="A780" s="41"/>
      <c r="B780" s="42"/>
      <c r="C780" s="272" t="s">
        <v>3</v>
      </c>
      <c r="D780" s="272" t="s">
        <v>10209</v>
      </c>
      <c r="E780" s="22" t="s">
        <v>3</v>
      </c>
      <c r="F780" s="273">
        <v>15.75</v>
      </c>
      <c r="G780" s="41"/>
      <c r="H780" s="42"/>
    </row>
    <row r="781" s="2" customFormat="1" ht="16.8" customHeight="1">
      <c r="A781" s="41"/>
      <c r="B781" s="42"/>
      <c r="C781" s="274" t="s">
        <v>9865</v>
      </c>
      <c r="D781" s="41"/>
      <c r="E781" s="41"/>
      <c r="F781" s="41"/>
      <c r="G781" s="41"/>
      <c r="H781" s="42"/>
    </row>
    <row r="782" s="2" customFormat="1" ht="16.8" customHeight="1">
      <c r="A782" s="41"/>
      <c r="B782" s="42"/>
      <c r="C782" s="272" t="s">
        <v>3334</v>
      </c>
      <c r="D782" s="272" t="s">
        <v>10210</v>
      </c>
      <c r="E782" s="22" t="s">
        <v>439</v>
      </c>
      <c r="F782" s="273">
        <v>15.75</v>
      </c>
      <c r="G782" s="41"/>
      <c r="H782" s="42"/>
    </row>
    <row r="783" s="2" customFormat="1" ht="16.8" customHeight="1">
      <c r="A783" s="41"/>
      <c r="B783" s="42"/>
      <c r="C783" s="272" t="s">
        <v>3366</v>
      </c>
      <c r="D783" s="272" t="s">
        <v>10000</v>
      </c>
      <c r="E783" s="22" t="s">
        <v>439</v>
      </c>
      <c r="F783" s="273">
        <v>461.57600000000002</v>
      </c>
      <c r="G783" s="41"/>
      <c r="H783" s="42"/>
    </row>
    <row r="784" s="2" customFormat="1" ht="16.8" customHeight="1">
      <c r="A784" s="41"/>
      <c r="B784" s="42"/>
      <c r="C784" s="272" t="s">
        <v>3371</v>
      </c>
      <c r="D784" s="272" t="s">
        <v>10004</v>
      </c>
      <c r="E784" s="22" t="s">
        <v>439</v>
      </c>
      <c r="F784" s="273">
        <v>399.81700000000001</v>
      </c>
      <c r="G784" s="41"/>
      <c r="H784" s="42"/>
    </row>
    <row r="785" s="2" customFormat="1">
      <c r="A785" s="41"/>
      <c r="B785" s="42"/>
      <c r="C785" s="272" t="s">
        <v>3382</v>
      </c>
      <c r="D785" s="272" t="s">
        <v>10211</v>
      </c>
      <c r="E785" s="22" t="s">
        <v>439</v>
      </c>
      <c r="F785" s="273">
        <v>15.75</v>
      </c>
      <c r="G785" s="41"/>
      <c r="H785" s="42"/>
    </row>
    <row r="786" s="2" customFormat="1" ht="16.8" customHeight="1">
      <c r="A786" s="41"/>
      <c r="B786" s="42"/>
      <c r="C786" s="272" t="s">
        <v>3344</v>
      </c>
      <c r="D786" s="272" t="s">
        <v>3345</v>
      </c>
      <c r="E786" s="22" t="s">
        <v>439</v>
      </c>
      <c r="F786" s="273">
        <v>75.863</v>
      </c>
      <c r="G786" s="41"/>
      <c r="H786" s="42"/>
    </row>
    <row r="787" s="2" customFormat="1" ht="16.8" customHeight="1">
      <c r="A787" s="41"/>
      <c r="B787" s="42"/>
      <c r="C787" s="268" t="s">
        <v>2514</v>
      </c>
      <c r="D787" s="269" t="s">
        <v>2515</v>
      </c>
      <c r="E787" s="270" t="s">
        <v>439</v>
      </c>
      <c r="F787" s="271">
        <v>78.727000000000004</v>
      </c>
      <c r="G787" s="41"/>
      <c r="H787" s="42"/>
    </row>
    <row r="788" s="2" customFormat="1" ht="16.8" customHeight="1">
      <c r="A788" s="41"/>
      <c r="B788" s="42"/>
      <c r="C788" s="272" t="s">
        <v>3</v>
      </c>
      <c r="D788" s="272" t="s">
        <v>2700</v>
      </c>
      <c r="E788" s="22" t="s">
        <v>3</v>
      </c>
      <c r="F788" s="273">
        <v>0</v>
      </c>
      <c r="G788" s="41"/>
      <c r="H788" s="42"/>
    </row>
    <row r="789" s="2" customFormat="1" ht="16.8" customHeight="1">
      <c r="A789" s="41"/>
      <c r="B789" s="42"/>
      <c r="C789" s="272" t="s">
        <v>3</v>
      </c>
      <c r="D789" s="272" t="s">
        <v>10212</v>
      </c>
      <c r="E789" s="22" t="s">
        <v>3</v>
      </c>
      <c r="F789" s="273">
        <v>54.103000000000002</v>
      </c>
      <c r="G789" s="41"/>
      <c r="H789" s="42"/>
    </row>
    <row r="790" s="2" customFormat="1" ht="16.8" customHeight="1">
      <c r="A790" s="41"/>
      <c r="B790" s="42"/>
      <c r="C790" s="272" t="s">
        <v>3</v>
      </c>
      <c r="D790" s="272" t="s">
        <v>4771</v>
      </c>
      <c r="E790" s="22" t="s">
        <v>3</v>
      </c>
      <c r="F790" s="273">
        <v>54.103000000000002</v>
      </c>
      <c r="G790" s="41"/>
      <c r="H790" s="42"/>
    </row>
    <row r="791" s="2" customFormat="1" ht="16.8" customHeight="1">
      <c r="A791" s="41"/>
      <c r="B791" s="42"/>
      <c r="C791" s="272" t="s">
        <v>3</v>
      </c>
      <c r="D791" s="272" t="s">
        <v>10069</v>
      </c>
      <c r="E791" s="22" t="s">
        <v>3</v>
      </c>
      <c r="F791" s="273">
        <v>0</v>
      </c>
      <c r="G791" s="41"/>
      <c r="H791" s="42"/>
    </row>
    <row r="792" s="2" customFormat="1">
      <c r="A792" s="41"/>
      <c r="B792" s="42"/>
      <c r="C792" s="272" t="s">
        <v>3</v>
      </c>
      <c r="D792" s="272" t="s">
        <v>10213</v>
      </c>
      <c r="E792" s="22" t="s">
        <v>3</v>
      </c>
      <c r="F792" s="273">
        <v>39.015999999999998</v>
      </c>
      <c r="G792" s="41"/>
      <c r="H792" s="42"/>
    </row>
    <row r="793" s="2" customFormat="1" ht="16.8" customHeight="1">
      <c r="A793" s="41"/>
      <c r="B793" s="42"/>
      <c r="C793" s="272" t="s">
        <v>3</v>
      </c>
      <c r="D793" s="272" t="s">
        <v>4771</v>
      </c>
      <c r="E793" s="22" t="s">
        <v>3</v>
      </c>
      <c r="F793" s="273">
        <v>39.015999999999998</v>
      </c>
      <c r="G793" s="41"/>
      <c r="H793" s="42"/>
    </row>
    <row r="794" s="2" customFormat="1" ht="16.8" customHeight="1">
      <c r="A794" s="41"/>
      <c r="B794" s="42"/>
      <c r="C794" s="272" t="s">
        <v>3</v>
      </c>
      <c r="D794" s="272" t="s">
        <v>10071</v>
      </c>
      <c r="E794" s="22" t="s">
        <v>3</v>
      </c>
      <c r="F794" s="273">
        <v>0</v>
      </c>
      <c r="G794" s="41"/>
      <c r="H794" s="42"/>
    </row>
    <row r="795" s="2" customFormat="1" ht="16.8" customHeight="1">
      <c r="A795" s="41"/>
      <c r="B795" s="42"/>
      <c r="C795" s="272" t="s">
        <v>3</v>
      </c>
      <c r="D795" s="272" t="s">
        <v>10214</v>
      </c>
      <c r="E795" s="22" t="s">
        <v>3</v>
      </c>
      <c r="F795" s="273">
        <v>21.408999999999999</v>
      </c>
      <c r="G795" s="41"/>
      <c r="H795" s="42"/>
    </row>
    <row r="796" s="2" customFormat="1" ht="16.8" customHeight="1">
      <c r="A796" s="41"/>
      <c r="B796" s="42"/>
      <c r="C796" s="272" t="s">
        <v>3</v>
      </c>
      <c r="D796" s="272" t="s">
        <v>10215</v>
      </c>
      <c r="E796" s="22" t="s">
        <v>3</v>
      </c>
      <c r="F796" s="273">
        <v>-15.843999999999999</v>
      </c>
      <c r="G796" s="41"/>
      <c r="H796" s="42"/>
    </row>
    <row r="797" s="2" customFormat="1" ht="16.8" customHeight="1">
      <c r="A797" s="41"/>
      <c r="B797" s="42"/>
      <c r="C797" s="272" t="s">
        <v>3</v>
      </c>
      <c r="D797" s="272" t="s">
        <v>10216</v>
      </c>
      <c r="E797" s="22" t="s">
        <v>3</v>
      </c>
      <c r="F797" s="273">
        <v>-12.789</v>
      </c>
      <c r="G797" s="41"/>
      <c r="H797" s="42"/>
    </row>
    <row r="798" s="2" customFormat="1" ht="16.8" customHeight="1">
      <c r="A798" s="41"/>
      <c r="B798" s="42"/>
      <c r="C798" s="272" t="s">
        <v>3</v>
      </c>
      <c r="D798" s="272" t="s">
        <v>10217</v>
      </c>
      <c r="E798" s="22" t="s">
        <v>3</v>
      </c>
      <c r="F798" s="273">
        <v>-7.1680000000000001</v>
      </c>
      <c r="G798" s="41"/>
      <c r="H798" s="42"/>
    </row>
    <row r="799" s="2" customFormat="1" ht="16.8" customHeight="1">
      <c r="A799" s="41"/>
      <c r="B799" s="42"/>
      <c r="C799" s="272" t="s">
        <v>3</v>
      </c>
      <c r="D799" s="272" t="s">
        <v>452</v>
      </c>
      <c r="E799" s="22" t="s">
        <v>3</v>
      </c>
      <c r="F799" s="273">
        <v>78.727000000000004</v>
      </c>
      <c r="G799" s="41"/>
      <c r="H799" s="42"/>
    </row>
    <row r="800" s="2" customFormat="1" ht="16.8" customHeight="1">
      <c r="A800" s="41"/>
      <c r="B800" s="42"/>
      <c r="C800" s="274" t="s">
        <v>9865</v>
      </c>
      <c r="D800" s="41"/>
      <c r="E800" s="41"/>
      <c r="F800" s="41"/>
      <c r="G800" s="41"/>
      <c r="H800" s="42"/>
    </row>
    <row r="801" s="2" customFormat="1" ht="16.8" customHeight="1">
      <c r="A801" s="41"/>
      <c r="B801" s="42"/>
      <c r="C801" s="272" t="s">
        <v>4024</v>
      </c>
      <c r="D801" s="272" t="s">
        <v>10218</v>
      </c>
      <c r="E801" s="22" t="s">
        <v>439</v>
      </c>
      <c r="F801" s="273">
        <v>78.727000000000004</v>
      </c>
      <c r="G801" s="41"/>
      <c r="H801" s="42"/>
    </row>
    <row r="802" s="2" customFormat="1" ht="16.8" customHeight="1">
      <c r="A802" s="41"/>
      <c r="B802" s="42"/>
      <c r="C802" s="272" t="s">
        <v>4019</v>
      </c>
      <c r="D802" s="272" t="s">
        <v>10219</v>
      </c>
      <c r="E802" s="22" t="s">
        <v>439</v>
      </c>
      <c r="F802" s="273">
        <v>155.92599999999999</v>
      </c>
      <c r="G802" s="41"/>
      <c r="H802" s="42"/>
    </row>
    <row r="803" s="2" customFormat="1" ht="16.8" customHeight="1">
      <c r="A803" s="41"/>
      <c r="B803" s="42"/>
      <c r="C803" s="272" t="s">
        <v>5100</v>
      </c>
      <c r="D803" s="272" t="s">
        <v>10077</v>
      </c>
      <c r="E803" s="22" t="s">
        <v>439</v>
      </c>
      <c r="F803" s="273">
        <v>1027.8630000000001</v>
      </c>
      <c r="G803" s="41"/>
      <c r="H803" s="42"/>
    </row>
    <row r="804" s="2" customFormat="1" ht="16.8" customHeight="1">
      <c r="A804" s="41"/>
      <c r="B804" s="42"/>
      <c r="C804" s="268" t="s">
        <v>2517</v>
      </c>
      <c r="D804" s="269" t="s">
        <v>2518</v>
      </c>
      <c r="E804" s="270" t="s">
        <v>439</v>
      </c>
      <c r="F804" s="271">
        <v>77.198999999999998</v>
      </c>
      <c r="G804" s="41"/>
      <c r="H804" s="42"/>
    </row>
    <row r="805" s="2" customFormat="1" ht="16.8" customHeight="1">
      <c r="A805" s="41"/>
      <c r="B805" s="42"/>
      <c r="C805" s="272" t="s">
        <v>3</v>
      </c>
      <c r="D805" s="272" t="s">
        <v>10069</v>
      </c>
      <c r="E805" s="22" t="s">
        <v>3</v>
      </c>
      <c r="F805" s="273">
        <v>0</v>
      </c>
      <c r="G805" s="41"/>
      <c r="H805" s="42"/>
    </row>
    <row r="806" s="2" customFormat="1" ht="16.8" customHeight="1">
      <c r="A806" s="41"/>
      <c r="B806" s="42"/>
      <c r="C806" s="272" t="s">
        <v>3</v>
      </c>
      <c r="D806" s="272" t="s">
        <v>10220</v>
      </c>
      <c r="E806" s="22" t="s">
        <v>3</v>
      </c>
      <c r="F806" s="273">
        <v>29.995999999999999</v>
      </c>
      <c r="G806" s="41"/>
      <c r="H806" s="42"/>
    </row>
    <row r="807" s="2" customFormat="1" ht="16.8" customHeight="1">
      <c r="A807" s="41"/>
      <c r="B807" s="42"/>
      <c r="C807" s="272" t="s">
        <v>3</v>
      </c>
      <c r="D807" s="272" t="s">
        <v>4771</v>
      </c>
      <c r="E807" s="22" t="s">
        <v>3</v>
      </c>
      <c r="F807" s="273">
        <v>29.995999999999999</v>
      </c>
      <c r="G807" s="41"/>
      <c r="H807" s="42"/>
    </row>
    <row r="808" s="2" customFormat="1" ht="16.8" customHeight="1">
      <c r="A808" s="41"/>
      <c r="B808" s="42"/>
      <c r="C808" s="272" t="s">
        <v>3</v>
      </c>
      <c r="D808" s="272" t="s">
        <v>10071</v>
      </c>
      <c r="E808" s="22" t="s">
        <v>3</v>
      </c>
      <c r="F808" s="273">
        <v>0</v>
      </c>
      <c r="G808" s="41"/>
      <c r="H808" s="42"/>
    </row>
    <row r="809" s="2" customFormat="1" ht="16.8" customHeight="1">
      <c r="A809" s="41"/>
      <c r="B809" s="42"/>
      <c r="C809" s="272" t="s">
        <v>3</v>
      </c>
      <c r="D809" s="272" t="s">
        <v>10221</v>
      </c>
      <c r="E809" s="22" t="s">
        <v>3</v>
      </c>
      <c r="F809" s="273">
        <v>64.353999999999999</v>
      </c>
      <c r="G809" s="41"/>
      <c r="H809" s="42"/>
    </row>
    <row r="810" s="2" customFormat="1" ht="16.8" customHeight="1">
      <c r="A810" s="41"/>
      <c r="B810" s="42"/>
      <c r="C810" s="272" t="s">
        <v>3</v>
      </c>
      <c r="D810" s="272" t="s">
        <v>10222</v>
      </c>
      <c r="E810" s="22" t="s">
        <v>3</v>
      </c>
      <c r="F810" s="273">
        <v>2.7000000000000002</v>
      </c>
      <c r="G810" s="41"/>
      <c r="H810" s="42"/>
    </row>
    <row r="811" s="2" customFormat="1" ht="16.8" customHeight="1">
      <c r="A811" s="41"/>
      <c r="B811" s="42"/>
      <c r="C811" s="272" t="s">
        <v>3</v>
      </c>
      <c r="D811" s="272" t="s">
        <v>10223</v>
      </c>
      <c r="E811" s="22" t="s">
        <v>3</v>
      </c>
      <c r="F811" s="273">
        <v>-6.8730000000000002</v>
      </c>
      <c r="G811" s="41"/>
      <c r="H811" s="42"/>
    </row>
    <row r="812" s="2" customFormat="1" ht="16.8" customHeight="1">
      <c r="A812" s="41"/>
      <c r="B812" s="42"/>
      <c r="C812" s="272" t="s">
        <v>3</v>
      </c>
      <c r="D812" s="272" t="s">
        <v>10224</v>
      </c>
      <c r="E812" s="22" t="s">
        <v>3</v>
      </c>
      <c r="F812" s="273">
        <v>-12.978</v>
      </c>
      <c r="G812" s="41"/>
      <c r="H812" s="42"/>
    </row>
    <row r="813" s="2" customFormat="1" ht="16.8" customHeight="1">
      <c r="A813" s="41"/>
      <c r="B813" s="42"/>
      <c r="C813" s="272" t="s">
        <v>3</v>
      </c>
      <c r="D813" s="272" t="s">
        <v>452</v>
      </c>
      <c r="E813" s="22" t="s">
        <v>3</v>
      </c>
      <c r="F813" s="273">
        <v>77.198999999999998</v>
      </c>
      <c r="G813" s="41"/>
      <c r="H813" s="42"/>
    </row>
    <row r="814" s="2" customFormat="1" ht="16.8" customHeight="1">
      <c r="A814" s="41"/>
      <c r="B814" s="42"/>
      <c r="C814" s="274" t="s">
        <v>9865</v>
      </c>
      <c r="D814" s="41"/>
      <c r="E814" s="41"/>
      <c r="F814" s="41"/>
      <c r="G814" s="41"/>
      <c r="H814" s="42"/>
    </row>
    <row r="815" s="2" customFormat="1" ht="16.8" customHeight="1">
      <c r="A815" s="41"/>
      <c r="B815" s="42"/>
      <c r="C815" s="272" t="s">
        <v>4029</v>
      </c>
      <c r="D815" s="272" t="s">
        <v>10225</v>
      </c>
      <c r="E815" s="22" t="s">
        <v>439</v>
      </c>
      <c r="F815" s="273">
        <v>77.198999999999998</v>
      </c>
      <c r="G815" s="41"/>
      <c r="H815" s="42"/>
    </row>
    <row r="816" s="2" customFormat="1" ht="16.8" customHeight="1">
      <c r="A816" s="41"/>
      <c r="B816" s="42"/>
      <c r="C816" s="272" t="s">
        <v>4019</v>
      </c>
      <c r="D816" s="272" t="s">
        <v>10219</v>
      </c>
      <c r="E816" s="22" t="s">
        <v>439</v>
      </c>
      <c r="F816" s="273">
        <v>155.92599999999999</v>
      </c>
      <c r="G816" s="41"/>
      <c r="H816" s="42"/>
    </row>
    <row r="817" s="2" customFormat="1" ht="16.8" customHeight="1">
      <c r="A817" s="41"/>
      <c r="B817" s="42"/>
      <c r="C817" s="272" t="s">
        <v>5100</v>
      </c>
      <c r="D817" s="272" t="s">
        <v>10077</v>
      </c>
      <c r="E817" s="22" t="s">
        <v>439</v>
      </c>
      <c r="F817" s="273">
        <v>1027.8630000000001</v>
      </c>
      <c r="G817" s="41"/>
      <c r="H817" s="42"/>
    </row>
    <row r="818" s="2" customFormat="1" ht="16.8" customHeight="1">
      <c r="A818" s="41"/>
      <c r="B818" s="42"/>
      <c r="C818" s="268" t="s">
        <v>10226</v>
      </c>
      <c r="D818" s="269" t="s">
        <v>10227</v>
      </c>
      <c r="E818" s="270" t="s">
        <v>439</v>
      </c>
      <c r="F818" s="271">
        <v>37.935000000000002</v>
      </c>
      <c r="G818" s="41"/>
      <c r="H818" s="42"/>
    </row>
    <row r="819" s="2" customFormat="1" ht="16.8" customHeight="1">
      <c r="A819" s="41"/>
      <c r="B819" s="42"/>
      <c r="C819" s="272" t="s">
        <v>3</v>
      </c>
      <c r="D819" s="272" t="s">
        <v>2700</v>
      </c>
      <c r="E819" s="22" t="s">
        <v>3</v>
      </c>
      <c r="F819" s="273">
        <v>0</v>
      </c>
      <c r="G819" s="41"/>
      <c r="H819" s="42"/>
    </row>
    <row r="820" s="2" customFormat="1" ht="16.8" customHeight="1">
      <c r="A820" s="41"/>
      <c r="B820" s="42"/>
      <c r="C820" s="272" t="s">
        <v>3</v>
      </c>
      <c r="D820" s="272" t="s">
        <v>10228</v>
      </c>
      <c r="E820" s="22" t="s">
        <v>3</v>
      </c>
      <c r="F820" s="273">
        <v>7.3159999999999998</v>
      </c>
      <c r="G820" s="41"/>
      <c r="H820" s="42"/>
    </row>
    <row r="821" s="2" customFormat="1" ht="16.8" customHeight="1">
      <c r="A821" s="41"/>
      <c r="B821" s="42"/>
      <c r="C821" s="272" t="s">
        <v>3</v>
      </c>
      <c r="D821" s="272" t="s">
        <v>4771</v>
      </c>
      <c r="E821" s="22" t="s">
        <v>3</v>
      </c>
      <c r="F821" s="273">
        <v>7.3159999999999998</v>
      </c>
      <c r="G821" s="41"/>
      <c r="H821" s="42"/>
    </row>
    <row r="822" s="2" customFormat="1" ht="16.8" customHeight="1">
      <c r="A822" s="41"/>
      <c r="B822" s="42"/>
      <c r="C822" s="272" t="s">
        <v>3</v>
      </c>
      <c r="D822" s="272" t="s">
        <v>10069</v>
      </c>
      <c r="E822" s="22" t="s">
        <v>3</v>
      </c>
      <c r="F822" s="273">
        <v>0</v>
      </c>
      <c r="G822" s="41"/>
      <c r="H822" s="42"/>
    </row>
    <row r="823" s="2" customFormat="1" ht="16.8" customHeight="1">
      <c r="A823" s="41"/>
      <c r="B823" s="42"/>
      <c r="C823" s="272" t="s">
        <v>3</v>
      </c>
      <c r="D823" s="272" t="s">
        <v>10229</v>
      </c>
      <c r="E823" s="22" t="s">
        <v>3</v>
      </c>
      <c r="F823" s="273">
        <v>7.5439999999999996</v>
      </c>
      <c r="G823" s="41"/>
      <c r="H823" s="42"/>
    </row>
    <row r="824" s="2" customFormat="1" ht="16.8" customHeight="1">
      <c r="A824" s="41"/>
      <c r="B824" s="42"/>
      <c r="C824" s="272" t="s">
        <v>3</v>
      </c>
      <c r="D824" s="272" t="s">
        <v>4771</v>
      </c>
      <c r="E824" s="22" t="s">
        <v>3</v>
      </c>
      <c r="F824" s="273">
        <v>7.5439999999999996</v>
      </c>
      <c r="G824" s="41"/>
      <c r="H824" s="42"/>
    </row>
    <row r="825" s="2" customFormat="1" ht="16.8" customHeight="1">
      <c r="A825" s="41"/>
      <c r="B825" s="42"/>
      <c r="C825" s="272" t="s">
        <v>3</v>
      </c>
      <c r="D825" s="272" t="s">
        <v>10071</v>
      </c>
      <c r="E825" s="22" t="s">
        <v>3</v>
      </c>
      <c r="F825" s="273">
        <v>0</v>
      </c>
      <c r="G825" s="41"/>
      <c r="H825" s="42"/>
    </row>
    <row r="826" s="2" customFormat="1" ht="16.8" customHeight="1">
      <c r="A826" s="41"/>
      <c r="B826" s="42"/>
      <c r="C826" s="272" t="s">
        <v>3</v>
      </c>
      <c r="D826" s="272" t="s">
        <v>10230</v>
      </c>
      <c r="E826" s="22" t="s">
        <v>3</v>
      </c>
      <c r="F826" s="273">
        <v>23.074999999999999</v>
      </c>
      <c r="G826" s="41"/>
      <c r="H826" s="42"/>
    </row>
    <row r="827" s="2" customFormat="1" ht="16.8" customHeight="1">
      <c r="A827" s="41"/>
      <c r="B827" s="42"/>
      <c r="C827" s="272" t="s">
        <v>3</v>
      </c>
      <c r="D827" s="272" t="s">
        <v>4771</v>
      </c>
      <c r="E827" s="22" t="s">
        <v>3</v>
      </c>
      <c r="F827" s="273">
        <v>23.074999999999999</v>
      </c>
      <c r="G827" s="41"/>
      <c r="H827" s="42"/>
    </row>
    <row r="828" s="2" customFormat="1" ht="16.8" customHeight="1">
      <c r="A828" s="41"/>
      <c r="B828" s="42"/>
      <c r="C828" s="272" t="s">
        <v>3</v>
      </c>
      <c r="D828" s="272" t="s">
        <v>452</v>
      </c>
      <c r="E828" s="22" t="s">
        <v>3</v>
      </c>
      <c r="F828" s="273">
        <v>37.935000000000002</v>
      </c>
      <c r="G828" s="41"/>
      <c r="H828" s="42"/>
    </row>
    <row r="829" s="2" customFormat="1" ht="16.8" customHeight="1">
      <c r="A829" s="41"/>
      <c r="B829" s="42"/>
      <c r="C829" s="268" t="s">
        <v>2520</v>
      </c>
      <c r="D829" s="269" t="s">
        <v>2521</v>
      </c>
      <c r="E829" s="270" t="s">
        <v>439</v>
      </c>
      <c r="F829" s="271">
        <v>204.589</v>
      </c>
      <c r="G829" s="41"/>
      <c r="H829" s="42"/>
    </row>
    <row r="830" s="2" customFormat="1" ht="16.8" customHeight="1">
      <c r="A830" s="41"/>
      <c r="B830" s="42"/>
      <c r="C830" s="272" t="s">
        <v>3</v>
      </c>
      <c r="D830" s="272" t="s">
        <v>10231</v>
      </c>
      <c r="E830" s="22" t="s">
        <v>3</v>
      </c>
      <c r="F830" s="273">
        <v>218.33099999999999</v>
      </c>
      <c r="G830" s="41"/>
      <c r="H830" s="42"/>
    </row>
    <row r="831" s="2" customFormat="1" ht="16.8" customHeight="1">
      <c r="A831" s="41"/>
      <c r="B831" s="42"/>
      <c r="C831" s="272" t="s">
        <v>3</v>
      </c>
      <c r="D831" s="272" t="s">
        <v>10232</v>
      </c>
      <c r="E831" s="22" t="s">
        <v>3</v>
      </c>
      <c r="F831" s="273">
        <v>0</v>
      </c>
      <c r="G831" s="41"/>
      <c r="H831" s="42"/>
    </row>
    <row r="832" s="2" customFormat="1" ht="16.8" customHeight="1">
      <c r="A832" s="41"/>
      <c r="B832" s="42"/>
      <c r="C832" s="272" t="s">
        <v>3</v>
      </c>
      <c r="D832" s="272" t="s">
        <v>10233</v>
      </c>
      <c r="E832" s="22" t="s">
        <v>3</v>
      </c>
      <c r="F832" s="273">
        <v>-4.9539999999999997</v>
      </c>
      <c r="G832" s="41"/>
      <c r="H832" s="42"/>
    </row>
    <row r="833" s="2" customFormat="1" ht="16.8" customHeight="1">
      <c r="A833" s="41"/>
      <c r="B833" s="42"/>
      <c r="C833" s="272" t="s">
        <v>3</v>
      </c>
      <c r="D833" s="272" t="s">
        <v>10234</v>
      </c>
      <c r="E833" s="22" t="s">
        <v>3</v>
      </c>
      <c r="F833" s="273">
        <v>-8.7880000000000003</v>
      </c>
      <c r="G833" s="41"/>
      <c r="H833" s="42"/>
    </row>
    <row r="834" s="2" customFormat="1" ht="16.8" customHeight="1">
      <c r="A834" s="41"/>
      <c r="B834" s="42"/>
      <c r="C834" s="272" t="s">
        <v>3</v>
      </c>
      <c r="D834" s="272" t="s">
        <v>452</v>
      </c>
      <c r="E834" s="22" t="s">
        <v>3</v>
      </c>
      <c r="F834" s="273">
        <v>204.589</v>
      </c>
      <c r="G834" s="41"/>
      <c r="H834" s="42"/>
    </row>
    <row r="835" s="2" customFormat="1" ht="16.8" customHeight="1">
      <c r="A835" s="41"/>
      <c r="B835" s="42"/>
      <c r="C835" s="274" t="s">
        <v>9865</v>
      </c>
      <c r="D835" s="41"/>
      <c r="E835" s="41"/>
      <c r="F835" s="41"/>
      <c r="G835" s="41"/>
      <c r="H835" s="42"/>
    </row>
    <row r="836" s="2" customFormat="1" ht="16.8" customHeight="1">
      <c r="A836" s="41"/>
      <c r="B836" s="42"/>
      <c r="C836" s="272" t="s">
        <v>3627</v>
      </c>
      <c r="D836" s="272" t="s">
        <v>10235</v>
      </c>
      <c r="E836" s="22" t="s">
        <v>439</v>
      </c>
      <c r="F836" s="273">
        <v>224.88399999999999</v>
      </c>
      <c r="G836" s="41"/>
      <c r="H836" s="42"/>
    </row>
    <row r="837" s="2" customFormat="1">
      <c r="A837" s="41"/>
      <c r="B837" s="42"/>
      <c r="C837" s="272" t="s">
        <v>3698</v>
      </c>
      <c r="D837" s="272" t="s">
        <v>10236</v>
      </c>
      <c r="E837" s="22" t="s">
        <v>439</v>
      </c>
      <c r="F837" s="273">
        <v>224.88399999999999</v>
      </c>
      <c r="G837" s="41"/>
      <c r="H837" s="42"/>
    </row>
    <row r="838" s="2" customFormat="1" ht="16.8" customHeight="1">
      <c r="A838" s="41"/>
      <c r="B838" s="42"/>
      <c r="C838" s="272" t="s">
        <v>3895</v>
      </c>
      <c r="D838" s="272" t="s">
        <v>10237</v>
      </c>
      <c r="E838" s="22" t="s">
        <v>491</v>
      </c>
      <c r="F838" s="273">
        <v>5.6219999999999999</v>
      </c>
      <c r="G838" s="41"/>
      <c r="H838" s="42"/>
    </row>
    <row r="839" s="2" customFormat="1">
      <c r="A839" s="41"/>
      <c r="B839" s="42"/>
      <c r="C839" s="272" t="s">
        <v>3914</v>
      </c>
      <c r="D839" s="272" t="s">
        <v>10238</v>
      </c>
      <c r="E839" s="22" t="s">
        <v>439</v>
      </c>
      <c r="F839" s="273">
        <v>224.88399999999999</v>
      </c>
      <c r="G839" s="41"/>
      <c r="H839" s="42"/>
    </row>
    <row r="840" s="2" customFormat="1" ht="16.8" customHeight="1">
      <c r="A840" s="41"/>
      <c r="B840" s="42"/>
      <c r="C840" s="272" t="s">
        <v>3840</v>
      </c>
      <c r="D840" s="272" t="s">
        <v>10239</v>
      </c>
      <c r="E840" s="22" t="s">
        <v>439</v>
      </c>
      <c r="F840" s="273">
        <v>224.88399999999999</v>
      </c>
      <c r="G840" s="41"/>
      <c r="H840" s="42"/>
    </row>
    <row r="841" s="2" customFormat="1" ht="16.8" customHeight="1">
      <c r="A841" s="41"/>
      <c r="B841" s="42"/>
      <c r="C841" s="272" t="s">
        <v>3925</v>
      </c>
      <c r="D841" s="272" t="s">
        <v>10240</v>
      </c>
      <c r="E841" s="22" t="s">
        <v>476</v>
      </c>
      <c r="F841" s="273">
        <v>224.88399999999999</v>
      </c>
      <c r="G841" s="41"/>
      <c r="H841" s="42"/>
    </row>
    <row r="842" s="2" customFormat="1" ht="16.8" customHeight="1">
      <c r="A842" s="41"/>
      <c r="B842" s="42"/>
      <c r="C842" s="272" t="s">
        <v>4195</v>
      </c>
      <c r="D842" s="272" t="s">
        <v>10241</v>
      </c>
      <c r="E842" s="22" t="s">
        <v>439</v>
      </c>
      <c r="F842" s="273">
        <v>224.88399999999999</v>
      </c>
      <c r="G842" s="41"/>
      <c r="H842" s="42"/>
    </row>
    <row r="843" s="2" customFormat="1">
      <c r="A843" s="41"/>
      <c r="B843" s="42"/>
      <c r="C843" s="272" t="s">
        <v>4140</v>
      </c>
      <c r="D843" s="272" t="s">
        <v>10242</v>
      </c>
      <c r="E843" s="22" t="s">
        <v>439</v>
      </c>
      <c r="F843" s="273">
        <v>204.589</v>
      </c>
      <c r="G843" s="41"/>
      <c r="H843" s="42"/>
    </row>
    <row r="844" s="2" customFormat="1">
      <c r="A844" s="41"/>
      <c r="B844" s="42"/>
      <c r="C844" s="272" t="s">
        <v>4316</v>
      </c>
      <c r="D844" s="272" t="s">
        <v>10243</v>
      </c>
      <c r="E844" s="22" t="s">
        <v>439</v>
      </c>
      <c r="F844" s="273">
        <v>224.88399999999999</v>
      </c>
      <c r="G844" s="41"/>
      <c r="H844" s="42"/>
    </row>
    <row r="845" s="2" customFormat="1">
      <c r="A845" s="41"/>
      <c r="B845" s="42"/>
      <c r="C845" s="272" t="s">
        <v>4338</v>
      </c>
      <c r="D845" s="272" t="s">
        <v>4339</v>
      </c>
      <c r="E845" s="22" t="s">
        <v>439</v>
      </c>
      <c r="F845" s="273">
        <v>285.47399999999999</v>
      </c>
      <c r="G845" s="41"/>
      <c r="H845" s="42"/>
    </row>
    <row r="846" s="2" customFormat="1" ht="16.8" customHeight="1">
      <c r="A846" s="41"/>
      <c r="B846" s="42"/>
      <c r="C846" s="272" t="s">
        <v>3919</v>
      </c>
      <c r="D846" s="272" t="s">
        <v>3920</v>
      </c>
      <c r="E846" s="22" t="s">
        <v>491</v>
      </c>
      <c r="F846" s="273">
        <v>5.3970000000000002</v>
      </c>
      <c r="G846" s="41"/>
      <c r="H846" s="42"/>
    </row>
    <row r="847" s="2" customFormat="1" ht="16.8" customHeight="1">
      <c r="A847" s="41"/>
      <c r="B847" s="42"/>
      <c r="C847" s="272" t="s">
        <v>3930</v>
      </c>
      <c r="D847" s="272" t="s">
        <v>3931</v>
      </c>
      <c r="E847" s="22" t="s">
        <v>491</v>
      </c>
      <c r="F847" s="273">
        <v>2.923</v>
      </c>
      <c r="G847" s="41"/>
      <c r="H847" s="42"/>
    </row>
    <row r="848" s="2" customFormat="1" ht="16.8" customHeight="1">
      <c r="A848" s="41"/>
      <c r="B848" s="42"/>
      <c r="C848" s="268" t="s">
        <v>2523</v>
      </c>
      <c r="D848" s="269" t="s">
        <v>2524</v>
      </c>
      <c r="E848" s="270" t="s">
        <v>2357</v>
      </c>
      <c r="F848" s="271">
        <v>25.550000000000001</v>
      </c>
      <c r="G848" s="41"/>
      <c r="H848" s="42"/>
    </row>
    <row r="849" s="2" customFormat="1" ht="16.8" customHeight="1">
      <c r="A849" s="41"/>
      <c r="B849" s="42"/>
      <c r="C849" s="272" t="s">
        <v>3</v>
      </c>
      <c r="D849" s="272" t="s">
        <v>10244</v>
      </c>
      <c r="E849" s="22" t="s">
        <v>3</v>
      </c>
      <c r="F849" s="273">
        <v>25.550000000000001</v>
      </c>
      <c r="G849" s="41"/>
      <c r="H849" s="42"/>
    </row>
    <row r="850" s="2" customFormat="1" ht="16.8" customHeight="1">
      <c r="A850" s="41"/>
      <c r="B850" s="42"/>
      <c r="C850" s="272" t="s">
        <v>3</v>
      </c>
      <c r="D850" s="272" t="s">
        <v>452</v>
      </c>
      <c r="E850" s="22" t="s">
        <v>3</v>
      </c>
      <c r="F850" s="273">
        <v>25.550000000000001</v>
      </c>
      <c r="G850" s="41"/>
      <c r="H850" s="42"/>
    </row>
    <row r="851" s="2" customFormat="1" ht="16.8" customHeight="1">
      <c r="A851" s="41"/>
      <c r="B851" s="42"/>
      <c r="C851" s="274" t="s">
        <v>9865</v>
      </c>
      <c r="D851" s="41"/>
      <c r="E851" s="41"/>
      <c r="F851" s="41"/>
      <c r="G851" s="41"/>
      <c r="H851" s="42"/>
    </row>
    <row r="852" s="2" customFormat="1" ht="16.8" customHeight="1">
      <c r="A852" s="41"/>
      <c r="B852" s="42"/>
      <c r="C852" s="272" t="s">
        <v>4311</v>
      </c>
      <c r="D852" s="272" t="s">
        <v>10245</v>
      </c>
      <c r="E852" s="22" t="s">
        <v>476</v>
      </c>
      <c r="F852" s="273">
        <v>26.859999999999999</v>
      </c>
      <c r="G852" s="41"/>
      <c r="H852" s="42"/>
    </row>
    <row r="853" s="2" customFormat="1" ht="16.8" customHeight="1">
      <c r="A853" s="41"/>
      <c r="B853" s="42"/>
      <c r="C853" s="272" t="s">
        <v>4276</v>
      </c>
      <c r="D853" s="272" t="s">
        <v>10246</v>
      </c>
      <c r="E853" s="22" t="s">
        <v>476</v>
      </c>
      <c r="F853" s="273">
        <v>25.550000000000001</v>
      </c>
      <c r="G853" s="41"/>
      <c r="H853" s="42"/>
    </row>
    <row r="854" s="2" customFormat="1" ht="16.8" customHeight="1">
      <c r="A854" s="41"/>
      <c r="B854" s="42"/>
      <c r="C854" s="272" t="s">
        <v>4204</v>
      </c>
      <c r="D854" s="272" t="s">
        <v>10247</v>
      </c>
      <c r="E854" s="22" t="s">
        <v>476</v>
      </c>
      <c r="F854" s="273">
        <v>25.550000000000001</v>
      </c>
      <c r="G854" s="41"/>
      <c r="H854" s="42"/>
    </row>
    <row r="855" s="2" customFormat="1" ht="16.8" customHeight="1">
      <c r="A855" s="41"/>
      <c r="B855" s="42"/>
      <c r="C855" s="272" t="s">
        <v>4332</v>
      </c>
      <c r="D855" s="272" t="s">
        <v>10248</v>
      </c>
      <c r="E855" s="22" t="s">
        <v>476</v>
      </c>
      <c r="F855" s="273">
        <v>26.859999999999999</v>
      </c>
      <c r="G855" s="41"/>
      <c r="H855" s="42"/>
    </row>
    <row r="856" s="2" customFormat="1" ht="16.8" customHeight="1">
      <c r="A856" s="41"/>
      <c r="B856" s="42"/>
      <c r="C856" s="268" t="s">
        <v>2526</v>
      </c>
      <c r="D856" s="269" t="s">
        <v>2527</v>
      </c>
      <c r="E856" s="270" t="s">
        <v>439</v>
      </c>
      <c r="F856" s="271">
        <v>20.295000000000002</v>
      </c>
      <c r="G856" s="41"/>
      <c r="H856" s="42"/>
    </row>
    <row r="857" s="2" customFormat="1" ht="16.8" customHeight="1">
      <c r="A857" s="41"/>
      <c r="B857" s="42"/>
      <c r="C857" s="272" t="s">
        <v>3</v>
      </c>
      <c r="D857" s="272" t="s">
        <v>10249</v>
      </c>
      <c r="E857" s="22" t="s">
        <v>3</v>
      </c>
      <c r="F857" s="273">
        <v>14.695</v>
      </c>
      <c r="G857" s="41"/>
      <c r="H857" s="42"/>
    </row>
    <row r="858" s="2" customFormat="1" ht="16.8" customHeight="1">
      <c r="A858" s="41"/>
      <c r="B858" s="42"/>
      <c r="C858" s="272" t="s">
        <v>3</v>
      </c>
      <c r="D858" s="272" t="s">
        <v>10250</v>
      </c>
      <c r="E858" s="22" t="s">
        <v>3</v>
      </c>
      <c r="F858" s="273">
        <v>5.5999999999999996</v>
      </c>
      <c r="G858" s="41"/>
      <c r="H858" s="42"/>
    </row>
    <row r="859" s="2" customFormat="1" ht="16.8" customHeight="1">
      <c r="A859" s="41"/>
      <c r="B859" s="42"/>
      <c r="C859" s="272" t="s">
        <v>3</v>
      </c>
      <c r="D859" s="272" t="s">
        <v>452</v>
      </c>
      <c r="E859" s="22" t="s">
        <v>3</v>
      </c>
      <c r="F859" s="273">
        <v>20.295000000000002</v>
      </c>
      <c r="G859" s="41"/>
      <c r="H859" s="42"/>
    </row>
    <row r="860" s="2" customFormat="1" ht="16.8" customHeight="1">
      <c r="A860" s="41"/>
      <c r="B860" s="42"/>
      <c r="C860" s="274" t="s">
        <v>9865</v>
      </c>
      <c r="D860" s="41"/>
      <c r="E860" s="41"/>
      <c r="F860" s="41"/>
      <c r="G860" s="41"/>
      <c r="H860" s="42"/>
    </row>
    <row r="861" s="2" customFormat="1" ht="16.8" customHeight="1">
      <c r="A861" s="41"/>
      <c r="B861" s="42"/>
      <c r="C861" s="272" t="s">
        <v>3627</v>
      </c>
      <c r="D861" s="272" t="s">
        <v>10235</v>
      </c>
      <c r="E861" s="22" t="s">
        <v>439</v>
      </c>
      <c r="F861" s="273">
        <v>224.88399999999999</v>
      </c>
      <c r="G861" s="41"/>
      <c r="H861" s="42"/>
    </row>
    <row r="862" s="2" customFormat="1">
      <c r="A862" s="41"/>
      <c r="B862" s="42"/>
      <c r="C862" s="272" t="s">
        <v>3698</v>
      </c>
      <c r="D862" s="272" t="s">
        <v>10236</v>
      </c>
      <c r="E862" s="22" t="s">
        <v>439</v>
      </c>
      <c r="F862" s="273">
        <v>224.88399999999999</v>
      </c>
      <c r="G862" s="41"/>
      <c r="H862" s="42"/>
    </row>
    <row r="863" s="2" customFormat="1" ht="16.8" customHeight="1">
      <c r="A863" s="41"/>
      <c r="B863" s="42"/>
      <c r="C863" s="272" t="s">
        <v>3895</v>
      </c>
      <c r="D863" s="272" t="s">
        <v>10237</v>
      </c>
      <c r="E863" s="22" t="s">
        <v>491</v>
      </c>
      <c r="F863" s="273">
        <v>5.6219999999999999</v>
      </c>
      <c r="G863" s="41"/>
      <c r="H863" s="42"/>
    </row>
    <row r="864" s="2" customFormat="1">
      <c r="A864" s="41"/>
      <c r="B864" s="42"/>
      <c r="C864" s="272" t="s">
        <v>3914</v>
      </c>
      <c r="D864" s="272" t="s">
        <v>10238</v>
      </c>
      <c r="E864" s="22" t="s">
        <v>439</v>
      </c>
      <c r="F864" s="273">
        <v>224.88399999999999</v>
      </c>
      <c r="G864" s="41"/>
      <c r="H864" s="42"/>
    </row>
    <row r="865" s="2" customFormat="1" ht="16.8" customHeight="1">
      <c r="A865" s="41"/>
      <c r="B865" s="42"/>
      <c r="C865" s="272" t="s">
        <v>3840</v>
      </c>
      <c r="D865" s="272" t="s">
        <v>10239</v>
      </c>
      <c r="E865" s="22" t="s">
        <v>439</v>
      </c>
      <c r="F865" s="273">
        <v>224.88399999999999</v>
      </c>
      <c r="G865" s="41"/>
      <c r="H865" s="42"/>
    </row>
    <row r="866" s="2" customFormat="1" ht="16.8" customHeight="1">
      <c r="A866" s="41"/>
      <c r="B866" s="42"/>
      <c r="C866" s="272" t="s">
        <v>3925</v>
      </c>
      <c r="D866" s="272" t="s">
        <v>10240</v>
      </c>
      <c r="E866" s="22" t="s">
        <v>476</v>
      </c>
      <c r="F866" s="273">
        <v>224.88399999999999</v>
      </c>
      <c r="G866" s="41"/>
      <c r="H866" s="42"/>
    </row>
    <row r="867" s="2" customFormat="1" ht="16.8" customHeight="1">
      <c r="A867" s="41"/>
      <c r="B867" s="42"/>
      <c r="C867" s="272" t="s">
        <v>4195</v>
      </c>
      <c r="D867" s="272" t="s">
        <v>10241</v>
      </c>
      <c r="E867" s="22" t="s">
        <v>439</v>
      </c>
      <c r="F867" s="273">
        <v>224.88399999999999</v>
      </c>
      <c r="G867" s="41"/>
      <c r="H867" s="42"/>
    </row>
    <row r="868" s="2" customFormat="1">
      <c r="A868" s="41"/>
      <c r="B868" s="42"/>
      <c r="C868" s="272" t="s">
        <v>4145</v>
      </c>
      <c r="D868" s="272" t="s">
        <v>10251</v>
      </c>
      <c r="E868" s="22" t="s">
        <v>439</v>
      </c>
      <c r="F868" s="273">
        <v>20.295000000000002</v>
      </c>
      <c r="G868" s="41"/>
      <c r="H868" s="42"/>
    </row>
    <row r="869" s="2" customFormat="1">
      <c r="A869" s="41"/>
      <c r="B869" s="42"/>
      <c r="C869" s="272" t="s">
        <v>4316</v>
      </c>
      <c r="D869" s="272" t="s">
        <v>10243</v>
      </c>
      <c r="E869" s="22" t="s">
        <v>439</v>
      </c>
      <c r="F869" s="273">
        <v>224.88399999999999</v>
      </c>
      <c r="G869" s="41"/>
      <c r="H869" s="42"/>
    </row>
    <row r="870" s="2" customFormat="1">
      <c r="A870" s="41"/>
      <c r="B870" s="42"/>
      <c r="C870" s="272" t="s">
        <v>4338</v>
      </c>
      <c r="D870" s="272" t="s">
        <v>4339</v>
      </c>
      <c r="E870" s="22" t="s">
        <v>439</v>
      </c>
      <c r="F870" s="273">
        <v>285.47399999999999</v>
      </c>
      <c r="G870" s="41"/>
      <c r="H870" s="42"/>
    </row>
    <row r="871" s="2" customFormat="1" ht="16.8" customHeight="1">
      <c r="A871" s="41"/>
      <c r="B871" s="42"/>
      <c r="C871" s="272" t="s">
        <v>3919</v>
      </c>
      <c r="D871" s="272" t="s">
        <v>3920</v>
      </c>
      <c r="E871" s="22" t="s">
        <v>491</v>
      </c>
      <c r="F871" s="273">
        <v>5.3970000000000002</v>
      </c>
      <c r="G871" s="41"/>
      <c r="H871" s="42"/>
    </row>
    <row r="872" s="2" customFormat="1" ht="16.8" customHeight="1">
      <c r="A872" s="41"/>
      <c r="B872" s="42"/>
      <c r="C872" s="272" t="s">
        <v>3930</v>
      </c>
      <c r="D872" s="272" t="s">
        <v>3931</v>
      </c>
      <c r="E872" s="22" t="s">
        <v>491</v>
      </c>
      <c r="F872" s="273">
        <v>2.923</v>
      </c>
      <c r="G872" s="41"/>
      <c r="H872" s="42"/>
    </row>
    <row r="873" s="2" customFormat="1" ht="16.8" customHeight="1">
      <c r="A873" s="41"/>
      <c r="B873" s="42"/>
      <c r="C873" s="268" t="s">
        <v>2529</v>
      </c>
      <c r="D873" s="269" t="s">
        <v>2530</v>
      </c>
      <c r="E873" s="270" t="s">
        <v>2357</v>
      </c>
      <c r="F873" s="271">
        <v>1.3100000000000001</v>
      </c>
      <c r="G873" s="41"/>
      <c r="H873" s="42"/>
    </row>
    <row r="874" s="2" customFormat="1" ht="16.8" customHeight="1">
      <c r="A874" s="41"/>
      <c r="B874" s="42"/>
      <c r="C874" s="272" t="s">
        <v>3</v>
      </c>
      <c r="D874" s="272" t="s">
        <v>10252</v>
      </c>
      <c r="E874" s="22" t="s">
        <v>3</v>
      </c>
      <c r="F874" s="273">
        <v>1.3100000000000001</v>
      </c>
      <c r="G874" s="41"/>
      <c r="H874" s="42"/>
    </row>
    <row r="875" s="2" customFormat="1" ht="16.8" customHeight="1">
      <c r="A875" s="41"/>
      <c r="B875" s="42"/>
      <c r="C875" s="274" t="s">
        <v>9865</v>
      </c>
      <c r="D875" s="41"/>
      <c r="E875" s="41"/>
      <c r="F875" s="41"/>
      <c r="G875" s="41"/>
      <c r="H875" s="42"/>
    </row>
    <row r="876" s="2" customFormat="1" ht="16.8" customHeight="1">
      <c r="A876" s="41"/>
      <c r="B876" s="42"/>
      <c r="C876" s="272" t="s">
        <v>4311</v>
      </c>
      <c r="D876" s="272" t="s">
        <v>10245</v>
      </c>
      <c r="E876" s="22" t="s">
        <v>476</v>
      </c>
      <c r="F876" s="273">
        <v>26.859999999999999</v>
      </c>
      <c r="G876" s="41"/>
      <c r="H876" s="42"/>
    </row>
    <row r="877" s="2" customFormat="1" ht="16.8" customHeight="1">
      <c r="A877" s="41"/>
      <c r="B877" s="42"/>
      <c r="C877" s="272" t="s">
        <v>4332</v>
      </c>
      <c r="D877" s="272" t="s">
        <v>10248</v>
      </c>
      <c r="E877" s="22" t="s">
        <v>476</v>
      </c>
      <c r="F877" s="273">
        <v>26.859999999999999</v>
      </c>
      <c r="G877" s="41"/>
      <c r="H877" s="42"/>
    </row>
    <row r="878" s="2" customFormat="1" ht="16.8" customHeight="1">
      <c r="A878" s="41"/>
      <c r="B878" s="42"/>
      <c r="C878" s="268" t="s">
        <v>10253</v>
      </c>
      <c r="D878" s="269" t="s">
        <v>10254</v>
      </c>
      <c r="E878" s="270" t="s">
        <v>439</v>
      </c>
      <c r="F878" s="271">
        <v>43.234000000000002</v>
      </c>
      <c r="G878" s="41"/>
      <c r="H878" s="42"/>
    </row>
    <row r="879" s="2" customFormat="1" ht="16.8" customHeight="1">
      <c r="A879" s="41"/>
      <c r="B879" s="42"/>
      <c r="C879" s="272" t="s">
        <v>3</v>
      </c>
      <c r="D879" s="272" t="s">
        <v>10255</v>
      </c>
      <c r="E879" s="22" t="s">
        <v>3</v>
      </c>
      <c r="F879" s="273">
        <v>29.914000000000001</v>
      </c>
      <c r="G879" s="41"/>
      <c r="H879" s="42"/>
    </row>
    <row r="880" s="2" customFormat="1" ht="16.8" customHeight="1">
      <c r="A880" s="41"/>
      <c r="B880" s="42"/>
      <c r="C880" s="272" t="s">
        <v>3</v>
      </c>
      <c r="D880" s="272" t="s">
        <v>10256</v>
      </c>
      <c r="E880" s="22" t="s">
        <v>3</v>
      </c>
      <c r="F880" s="273">
        <v>10.359999999999999</v>
      </c>
      <c r="G880" s="41"/>
      <c r="H880" s="42"/>
    </row>
    <row r="881" s="2" customFormat="1" ht="16.8" customHeight="1">
      <c r="A881" s="41"/>
      <c r="B881" s="42"/>
      <c r="C881" s="272" t="s">
        <v>3</v>
      </c>
      <c r="D881" s="272" t="s">
        <v>10257</v>
      </c>
      <c r="E881" s="22" t="s">
        <v>3</v>
      </c>
      <c r="F881" s="273">
        <v>2.96</v>
      </c>
      <c r="G881" s="41"/>
      <c r="H881" s="42"/>
    </row>
    <row r="882" s="2" customFormat="1" ht="16.8" customHeight="1">
      <c r="A882" s="41"/>
      <c r="B882" s="42"/>
      <c r="C882" s="272" t="s">
        <v>3</v>
      </c>
      <c r="D882" s="272" t="s">
        <v>452</v>
      </c>
      <c r="E882" s="22" t="s">
        <v>3</v>
      </c>
      <c r="F882" s="273">
        <v>43.234000000000002</v>
      </c>
      <c r="G882" s="41"/>
      <c r="H882" s="42"/>
    </row>
    <row r="883" s="2" customFormat="1" ht="16.8" customHeight="1">
      <c r="A883" s="41"/>
      <c r="B883" s="42"/>
      <c r="C883" s="268" t="s">
        <v>6831</v>
      </c>
      <c r="D883" s="269" t="s">
        <v>6832</v>
      </c>
      <c r="E883" s="270" t="s">
        <v>2357</v>
      </c>
      <c r="F883" s="271">
        <v>27.055</v>
      </c>
      <c r="G883" s="41"/>
      <c r="H883" s="42"/>
    </row>
    <row r="884" s="2" customFormat="1" ht="16.8" customHeight="1">
      <c r="A884" s="41"/>
      <c r="B884" s="42"/>
      <c r="C884" s="272" t="s">
        <v>3</v>
      </c>
      <c r="D884" s="272" t="s">
        <v>10258</v>
      </c>
      <c r="E884" s="22" t="s">
        <v>3</v>
      </c>
      <c r="F884" s="273">
        <v>27.055</v>
      </c>
      <c r="G884" s="41"/>
      <c r="H884" s="42"/>
    </row>
    <row r="885" s="2" customFormat="1" ht="16.8" customHeight="1">
      <c r="A885" s="41"/>
      <c r="B885" s="42"/>
      <c r="C885" s="272" t="s">
        <v>3</v>
      </c>
      <c r="D885" s="272" t="s">
        <v>452</v>
      </c>
      <c r="E885" s="22" t="s">
        <v>3</v>
      </c>
      <c r="F885" s="273">
        <v>27.055</v>
      </c>
      <c r="G885" s="41"/>
      <c r="H885" s="42"/>
    </row>
    <row r="886" s="2" customFormat="1" ht="16.8" customHeight="1">
      <c r="A886" s="41"/>
      <c r="B886" s="42"/>
      <c r="C886" s="268" t="s">
        <v>10259</v>
      </c>
      <c r="D886" s="269" t="s">
        <v>10260</v>
      </c>
      <c r="E886" s="270" t="s">
        <v>2357</v>
      </c>
      <c r="F886" s="271">
        <v>9.6460000000000008</v>
      </c>
      <c r="G886" s="41"/>
      <c r="H886" s="42"/>
    </row>
    <row r="887" s="2" customFormat="1" ht="16.8" customHeight="1">
      <c r="A887" s="41"/>
      <c r="B887" s="42"/>
      <c r="C887" s="272" t="s">
        <v>3</v>
      </c>
      <c r="D887" s="272" t="s">
        <v>10261</v>
      </c>
      <c r="E887" s="22" t="s">
        <v>3</v>
      </c>
      <c r="F887" s="273">
        <v>3.7330000000000001</v>
      </c>
      <c r="G887" s="41"/>
      <c r="H887" s="42"/>
    </row>
    <row r="888" s="2" customFormat="1" ht="16.8" customHeight="1">
      <c r="A888" s="41"/>
      <c r="B888" s="42"/>
      <c r="C888" s="272" t="s">
        <v>3</v>
      </c>
      <c r="D888" s="272" t="s">
        <v>10262</v>
      </c>
      <c r="E888" s="22" t="s">
        <v>3</v>
      </c>
      <c r="F888" s="273">
        <v>5.9130000000000003</v>
      </c>
      <c r="G888" s="41"/>
      <c r="H888" s="42"/>
    </row>
    <row r="889" s="2" customFormat="1" ht="16.8" customHeight="1">
      <c r="A889" s="41"/>
      <c r="B889" s="42"/>
      <c r="C889" s="272" t="s">
        <v>3</v>
      </c>
      <c r="D889" s="272" t="s">
        <v>452</v>
      </c>
      <c r="E889" s="22" t="s">
        <v>3</v>
      </c>
      <c r="F889" s="273">
        <v>9.6460000000000008</v>
      </c>
      <c r="G889" s="41"/>
      <c r="H889" s="42"/>
    </row>
    <row r="890" s="2" customFormat="1" ht="16.8" customHeight="1">
      <c r="A890" s="41"/>
      <c r="B890" s="42"/>
      <c r="C890" s="268" t="s">
        <v>2532</v>
      </c>
      <c r="D890" s="269" t="s">
        <v>2533</v>
      </c>
      <c r="E890" s="270" t="s">
        <v>2357</v>
      </c>
      <c r="F890" s="271">
        <v>17.009</v>
      </c>
      <c r="G890" s="41"/>
      <c r="H890" s="42"/>
    </row>
    <row r="891" s="2" customFormat="1" ht="16.8" customHeight="1">
      <c r="A891" s="41"/>
      <c r="B891" s="42"/>
      <c r="C891" s="272" t="s">
        <v>3</v>
      </c>
      <c r="D891" s="272" t="s">
        <v>10263</v>
      </c>
      <c r="E891" s="22" t="s">
        <v>3</v>
      </c>
      <c r="F891" s="273">
        <v>9.3119999999999994</v>
      </c>
      <c r="G891" s="41"/>
      <c r="H891" s="42"/>
    </row>
    <row r="892" s="2" customFormat="1" ht="16.8" customHeight="1">
      <c r="A892" s="41"/>
      <c r="B892" s="42"/>
      <c r="C892" s="272" t="s">
        <v>3</v>
      </c>
      <c r="D892" s="272" t="s">
        <v>10264</v>
      </c>
      <c r="E892" s="22" t="s">
        <v>3</v>
      </c>
      <c r="F892" s="273">
        <v>7.6970000000000001</v>
      </c>
      <c r="G892" s="41"/>
      <c r="H892" s="42"/>
    </row>
    <row r="893" s="2" customFormat="1" ht="16.8" customHeight="1">
      <c r="A893" s="41"/>
      <c r="B893" s="42"/>
      <c r="C893" s="272" t="s">
        <v>3</v>
      </c>
      <c r="D893" s="272" t="s">
        <v>452</v>
      </c>
      <c r="E893" s="22" t="s">
        <v>3</v>
      </c>
      <c r="F893" s="273">
        <v>17.009</v>
      </c>
      <c r="G893" s="41"/>
      <c r="H893" s="42"/>
    </row>
    <row r="894" s="2" customFormat="1" ht="16.8" customHeight="1">
      <c r="A894" s="41"/>
      <c r="B894" s="42"/>
      <c r="C894" s="274" t="s">
        <v>9865</v>
      </c>
      <c r="D894" s="41"/>
      <c r="E894" s="41"/>
      <c r="F894" s="41"/>
      <c r="G894" s="41"/>
      <c r="H894" s="42"/>
    </row>
    <row r="895" s="2" customFormat="1" ht="16.8" customHeight="1">
      <c r="A895" s="41"/>
      <c r="B895" s="42"/>
      <c r="C895" s="272" t="s">
        <v>4327</v>
      </c>
      <c r="D895" s="272" t="s">
        <v>10265</v>
      </c>
      <c r="E895" s="22" t="s">
        <v>476</v>
      </c>
      <c r="F895" s="273">
        <v>17.009</v>
      </c>
      <c r="G895" s="41"/>
      <c r="H895" s="42"/>
    </row>
    <row r="896" s="2" customFormat="1">
      <c r="A896" s="41"/>
      <c r="B896" s="42"/>
      <c r="C896" s="272" t="s">
        <v>4338</v>
      </c>
      <c r="D896" s="272" t="s">
        <v>4339</v>
      </c>
      <c r="E896" s="22" t="s">
        <v>439</v>
      </c>
      <c r="F896" s="273">
        <v>285.47399999999999</v>
      </c>
      <c r="G896" s="41"/>
      <c r="H896" s="42"/>
    </row>
    <row r="897" s="2" customFormat="1" ht="16.8" customHeight="1">
      <c r="A897" s="41"/>
      <c r="B897" s="42"/>
      <c r="C897" s="268" t="s">
        <v>6835</v>
      </c>
      <c r="D897" s="269" t="s">
        <v>6836</v>
      </c>
      <c r="E897" s="270" t="s">
        <v>439</v>
      </c>
      <c r="F897" s="271">
        <v>12.6</v>
      </c>
      <c r="G897" s="41"/>
      <c r="H897" s="42"/>
    </row>
    <row r="898" s="2" customFormat="1" ht="16.8" customHeight="1">
      <c r="A898" s="41"/>
      <c r="B898" s="42"/>
      <c r="C898" s="272" t="s">
        <v>3</v>
      </c>
      <c r="D898" s="272" t="s">
        <v>3</v>
      </c>
      <c r="E898" s="22" t="s">
        <v>3</v>
      </c>
      <c r="F898" s="273">
        <v>0</v>
      </c>
      <c r="G898" s="41"/>
      <c r="H898" s="42"/>
    </row>
    <row r="899" s="2" customFormat="1" ht="16.8" customHeight="1">
      <c r="A899" s="41"/>
      <c r="B899" s="42"/>
      <c r="C899" s="272" t="s">
        <v>3</v>
      </c>
      <c r="D899" s="272" t="s">
        <v>10266</v>
      </c>
      <c r="E899" s="22" t="s">
        <v>3</v>
      </c>
      <c r="F899" s="273">
        <v>12.6</v>
      </c>
      <c r="G899" s="41"/>
      <c r="H899" s="42"/>
    </row>
    <row r="900" s="2" customFormat="1" ht="16.8" customHeight="1">
      <c r="A900" s="41"/>
      <c r="B900" s="42"/>
      <c r="C900" s="268" t="s">
        <v>2535</v>
      </c>
      <c r="D900" s="269" t="s">
        <v>2536</v>
      </c>
      <c r="E900" s="270" t="s">
        <v>2357</v>
      </c>
      <c r="F900" s="271">
        <v>8</v>
      </c>
      <c r="G900" s="41"/>
      <c r="H900" s="42"/>
    </row>
    <row r="901" s="2" customFormat="1" ht="16.8" customHeight="1">
      <c r="A901" s="41"/>
      <c r="B901" s="42"/>
      <c r="C901" s="272" t="s">
        <v>3</v>
      </c>
      <c r="D901" s="272" t="s">
        <v>10267</v>
      </c>
      <c r="E901" s="22" t="s">
        <v>3</v>
      </c>
      <c r="F901" s="273">
        <v>8</v>
      </c>
      <c r="G901" s="41"/>
      <c r="H901" s="42"/>
    </row>
    <row r="902" s="2" customFormat="1" ht="16.8" customHeight="1">
      <c r="A902" s="41"/>
      <c r="B902" s="42"/>
      <c r="C902" s="272" t="s">
        <v>3</v>
      </c>
      <c r="D902" s="272" t="s">
        <v>452</v>
      </c>
      <c r="E902" s="22" t="s">
        <v>3</v>
      </c>
      <c r="F902" s="273">
        <v>8</v>
      </c>
      <c r="G902" s="41"/>
      <c r="H902" s="42"/>
    </row>
    <row r="903" s="2" customFormat="1" ht="16.8" customHeight="1">
      <c r="A903" s="41"/>
      <c r="B903" s="42"/>
      <c r="C903" s="274" t="s">
        <v>9865</v>
      </c>
      <c r="D903" s="41"/>
      <c r="E903" s="41"/>
      <c r="F903" s="41"/>
      <c r="G903" s="41"/>
      <c r="H903" s="42"/>
    </row>
    <row r="904" s="2" customFormat="1" ht="16.8" customHeight="1">
      <c r="A904" s="41"/>
      <c r="B904" s="42"/>
      <c r="C904" s="272" t="s">
        <v>2993</v>
      </c>
      <c r="D904" s="272" t="s">
        <v>10268</v>
      </c>
      <c r="E904" s="22" t="s">
        <v>491</v>
      </c>
      <c r="F904" s="273">
        <v>1.1759999999999999</v>
      </c>
      <c r="G904" s="41"/>
      <c r="H904" s="42"/>
    </row>
    <row r="905" s="2" customFormat="1" ht="16.8" customHeight="1">
      <c r="A905" s="41"/>
      <c r="B905" s="42"/>
      <c r="C905" s="272" t="s">
        <v>2999</v>
      </c>
      <c r="D905" s="272" t="s">
        <v>10269</v>
      </c>
      <c r="E905" s="22" t="s">
        <v>439</v>
      </c>
      <c r="F905" s="273">
        <v>19.199999999999999</v>
      </c>
      <c r="G905" s="41"/>
      <c r="H905" s="42"/>
    </row>
    <row r="906" s="2" customFormat="1" ht="16.8" customHeight="1">
      <c r="A906" s="41"/>
      <c r="B906" s="42"/>
      <c r="C906" s="268" t="s">
        <v>2537</v>
      </c>
      <c r="D906" s="269" t="s">
        <v>2538</v>
      </c>
      <c r="E906" s="270" t="s">
        <v>2357</v>
      </c>
      <c r="F906" s="271">
        <v>34.950000000000003</v>
      </c>
      <c r="G906" s="41"/>
      <c r="H906" s="42"/>
    </row>
    <row r="907" s="2" customFormat="1" ht="16.8" customHeight="1">
      <c r="A907" s="41"/>
      <c r="B907" s="42"/>
      <c r="C907" s="272" t="s">
        <v>3</v>
      </c>
      <c r="D907" s="272" t="s">
        <v>10270</v>
      </c>
      <c r="E907" s="22" t="s">
        <v>3</v>
      </c>
      <c r="F907" s="273">
        <v>34.950000000000003</v>
      </c>
      <c r="G907" s="41"/>
      <c r="H907" s="42"/>
    </row>
    <row r="908" s="2" customFormat="1" ht="16.8" customHeight="1">
      <c r="A908" s="41"/>
      <c r="B908" s="42"/>
      <c r="C908" s="274" t="s">
        <v>9865</v>
      </c>
      <c r="D908" s="41"/>
      <c r="E908" s="41"/>
      <c r="F908" s="41"/>
      <c r="G908" s="41"/>
      <c r="H908" s="42"/>
    </row>
    <row r="909" s="2" customFormat="1" ht="16.8" customHeight="1">
      <c r="A909" s="41"/>
      <c r="B909" s="42"/>
      <c r="C909" s="272" t="s">
        <v>2993</v>
      </c>
      <c r="D909" s="272" t="s">
        <v>10268</v>
      </c>
      <c r="E909" s="22" t="s">
        <v>491</v>
      </c>
      <c r="F909" s="273">
        <v>9.093</v>
      </c>
      <c r="G909" s="41"/>
      <c r="H909" s="42"/>
    </row>
    <row r="910" s="2" customFormat="1" ht="16.8" customHeight="1">
      <c r="A910" s="41"/>
      <c r="B910" s="42"/>
      <c r="C910" s="272" t="s">
        <v>2999</v>
      </c>
      <c r="D910" s="272" t="s">
        <v>10269</v>
      </c>
      <c r="E910" s="22" t="s">
        <v>439</v>
      </c>
      <c r="F910" s="273">
        <v>106.515</v>
      </c>
      <c r="G910" s="41"/>
      <c r="H910" s="42"/>
    </row>
    <row r="911" s="2" customFormat="1" ht="16.8" customHeight="1">
      <c r="A911" s="41"/>
      <c r="B911" s="42"/>
      <c r="C911" s="268" t="s">
        <v>2540</v>
      </c>
      <c r="D911" s="269" t="s">
        <v>2541</v>
      </c>
      <c r="E911" s="270" t="s">
        <v>2357</v>
      </c>
      <c r="F911" s="271">
        <v>52.965000000000003</v>
      </c>
      <c r="G911" s="41"/>
      <c r="H911" s="42"/>
    </row>
    <row r="912" s="2" customFormat="1" ht="16.8" customHeight="1">
      <c r="A912" s="41"/>
      <c r="B912" s="42"/>
      <c r="C912" s="272" t="s">
        <v>3</v>
      </c>
      <c r="D912" s="272" t="s">
        <v>10271</v>
      </c>
      <c r="E912" s="22" t="s">
        <v>3</v>
      </c>
      <c r="F912" s="273">
        <v>25.164999999999999</v>
      </c>
      <c r="G912" s="41"/>
      <c r="H912" s="42"/>
    </row>
    <row r="913" s="2" customFormat="1" ht="16.8" customHeight="1">
      <c r="A913" s="41"/>
      <c r="B913" s="42"/>
      <c r="C913" s="272" t="s">
        <v>3</v>
      </c>
      <c r="D913" s="272" t="s">
        <v>10272</v>
      </c>
      <c r="E913" s="22" t="s">
        <v>3</v>
      </c>
      <c r="F913" s="273">
        <v>24.600000000000001</v>
      </c>
      <c r="G913" s="41"/>
      <c r="H913" s="42"/>
    </row>
    <row r="914" s="2" customFormat="1" ht="16.8" customHeight="1">
      <c r="A914" s="41"/>
      <c r="B914" s="42"/>
      <c r="C914" s="272" t="s">
        <v>3</v>
      </c>
      <c r="D914" s="272" t="s">
        <v>10273</v>
      </c>
      <c r="E914" s="22" t="s">
        <v>3</v>
      </c>
      <c r="F914" s="273">
        <v>1</v>
      </c>
      <c r="G914" s="41"/>
      <c r="H914" s="42"/>
    </row>
    <row r="915" s="2" customFormat="1" ht="16.8" customHeight="1">
      <c r="A915" s="41"/>
      <c r="B915" s="42"/>
      <c r="C915" s="272" t="s">
        <v>3</v>
      </c>
      <c r="D915" s="272" t="s">
        <v>10274</v>
      </c>
      <c r="E915" s="22" t="s">
        <v>3</v>
      </c>
      <c r="F915" s="273">
        <v>1.2</v>
      </c>
      <c r="G915" s="41"/>
      <c r="H915" s="42"/>
    </row>
    <row r="916" s="2" customFormat="1" ht="16.8" customHeight="1">
      <c r="A916" s="41"/>
      <c r="B916" s="42"/>
      <c r="C916" s="272" t="s">
        <v>3</v>
      </c>
      <c r="D916" s="272" t="s">
        <v>10275</v>
      </c>
      <c r="E916" s="22" t="s">
        <v>3</v>
      </c>
      <c r="F916" s="273">
        <v>1</v>
      </c>
      <c r="G916" s="41"/>
      <c r="H916" s="42"/>
    </row>
    <row r="917" s="2" customFormat="1" ht="16.8" customHeight="1">
      <c r="A917" s="41"/>
      <c r="B917" s="42"/>
      <c r="C917" s="272" t="s">
        <v>3</v>
      </c>
      <c r="D917" s="272" t="s">
        <v>452</v>
      </c>
      <c r="E917" s="22" t="s">
        <v>3</v>
      </c>
      <c r="F917" s="273">
        <v>52.965000000000003</v>
      </c>
      <c r="G917" s="41"/>
      <c r="H917" s="42"/>
    </row>
    <row r="918" s="2" customFormat="1" ht="16.8" customHeight="1">
      <c r="A918" s="41"/>
      <c r="B918" s="42"/>
      <c r="C918" s="274" t="s">
        <v>9865</v>
      </c>
      <c r="D918" s="41"/>
      <c r="E918" s="41"/>
      <c r="F918" s="41"/>
      <c r="G918" s="41"/>
      <c r="H918" s="42"/>
    </row>
    <row r="919" s="2" customFormat="1" ht="16.8" customHeight="1">
      <c r="A919" s="41"/>
      <c r="B919" s="42"/>
      <c r="C919" s="272" t="s">
        <v>2993</v>
      </c>
      <c r="D919" s="272" t="s">
        <v>10268</v>
      </c>
      <c r="E919" s="22" t="s">
        <v>491</v>
      </c>
      <c r="F919" s="273">
        <v>9.093</v>
      </c>
      <c r="G919" s="41"/>
      <c r="H919" s="42"/>
    </row>
    <row r="920" s="2" customFormat="1" ht="16.8" customHeight="1">
      <c r="A920" s="41"/>
      <c r="B920" s="42"/>
      <c r="C920" s="272" t="s">
        <v>2999</v>
      </c>
      <c r="D920" s="272" t="s">
        <v>10269</v>
      </c>
      <c r="E920" s="22" t="s">
        <v>439</v>
      </c>
      <c r="F920" s="273">
        <v>106.515</v>
      </c>
      <c r="G920" s="41"/>
      <c r="H920" s="42"/>
    </row>
    <row r="921" s="2" customFormat="1" ht="16.8" customHeight="1">
      <c r="A921" s="41"/>
      <c r="B921" s="42"/>
      <c r="C921" s="268" t="s">
        <v>2543</v>
      </c>
      <c r="D921" s="269" t="s">
        <v>2544</v>
      </c>
      <c r="E921" s="270" t="s">
        <v>2357</v>
      </c>
      <c r="F921" s="271">
        <v>18.600000000000001</v>
      </c>
      <c r="G921" s="41"/>
      <c r="H921" s="42"/>
    </row>
    <row r="922" s="2" customFormat="1" ht="16.8" customHeight="1">
      <c r="A922" s="41"/>
      <c r="B922" s="42"/>
      <c r="C922" s="272" t="s">
        <v>3</v>
      </c>
      <c r="D922" s="272" t="s">
        <v>10276</v>
      </c>
      <c r="E922" s="22" t="s">
        <v>3</v>
      </c>
      <c r="F922" s="273">
        <v>13.060000000000001</v>
      </c>
      <c r="G922" s="41"/>
      <c r="H922" s="42"/>
    </row>
    <row r="923" s="2" customFormat="1" ht="16.8" customHeight="1">
      <c r="A923" s="41"/>
      <c r="B923" s="42"/>
      <c r="C923" s="272" t="s">
        <v>3</v>
      </c>
      <c r="D923" s="272" t="s">
        <v>10277</v>
      </c>
      <c r="E923" s="22" t="s">
        <v>3</v>
      </c>
      <c r="F923" s="273">
        <v>5.54</v>
      </c>
      <c r="G923" s="41"/>
      <c r="H923" s="42"/>
    </row>
    <row r="924" s="2" customFormat="1" ht="16.8" customHeight="1">
      <c r="A924" s="41"/>
      <c r="B924" s="42"/>
      <c r="C924" s="272" t="s">
        <v>3</v>
      </c>
      <c r="D924" s="272" t="s">
        <v>452</v>
      </c>
      <c r="E924" s="22" t="s">
        <v>3</v>
      </c>
      <c r="F924" s="273">
        <v>18.600000000000001</v>
      </c>
      <c r="G924" s="41"/>
      <c r="H924" s="42"/>
    </row>
    <row r="925" s="2" customFormat="1" ht="16.8" customHeight="1">
      <c r="A925" s="41"/>
      <c r="B925" s="42"/>
      <c r="C925" s="274" t="s">
        <v>9865</v>
      </c>
      <c r="D925" s="41"/>
      <c r="E925" s="41"/>
      <c r="F925" s="41"/>
      <c r="G925" s="41"/>
      <c r="H925" s="42"/>
    </row>
    <row r="926" s="2" customFormat="1" ht="16.8" customHeight="1">
      <c r="A926" s="41"/>
      <c r="B926" s="42"/>
      <c r="C926" s="272" t="s">
        <v>2993</v>
      </c>
      <c r="D926" s="272" t="s">
        <v>10268</v>
      </c>
      <c r="E926" s="22" t="s">
        <v>491</v>
      </c>
      <c r="F926" s="273">
        <v>9.093</v>
      </c>
      <c r="G926" s="41"/>
      <c r="H926" s="42"/>
    </row>
    <row r="927" s="2" customFormat="1" ht="16.8" customHeight="1">
      <c r="A927" s="41"/>
      <c r="B927" s="42"/>
      <c r="C927" s="272" t="s">
        <v>2999</v>
      </c>
      <c r="D927" s="272" t="s">
        <v>10269</v>
      </c>
      <c r="E927" s="22" t="s">
        <v>439</v>
      </c>
      <c r="F927" s="273">
        <v>106.515</v>
      </c>
      <c r="G927" s="41"/>
      <c r="H927" s="42"/>
    </row>
    <row r="928" s="2" customFormat="1" ht="26.4" customHeight="1">
      <c r="A928" s="41"/>
      <c r="B928" s="42"/>
      <c r="C928" s="267" t="s">
        <v>10278</v>
      </c>
      <c r="D928" s="267" t="s">
        <v>142</v>
      </c>
      <c r="E928" s="41"/>
      <c r="F928" s="41"/>
      <c r="G928" s="41"/>
      <c r="H928" s="42"/>
    </row>
    <row r="929" s="2" customFormat="1" ht="16.8" customHeight="1">
      <c r="A929" s="41"/>
      <c r="B929" s="42"/>
      <c r="C929" s="268" t="s">
        <v>2414</v>
      </c>
      <c r="D929" s="269" t="s">
        <v>2415</v>
      </c>
      <c r="E929" s="270" t="s">
        <v>439</v>
      </c>
      <c r="F929" s="271">
        <v>15</v>
      </c>
      <c r="G929" s="41"/>
      <c r="H929" s="42"/>
    </row>
    <row r="930" s="2" customFormat="1" ht="16.8" customHeight="1">
      <c r="A930" s="41"/>
      <c r="B930" s="42"/>
      <c r="C930" s="272" t="s">
        <v>3</v>
      </c>
      <c r="D930" s="272" t="s">
        <v>526</v>
      </c>
      <c r="E930" s="22" t="s">
        <v>3</v>
      </c>
      <c r="F930" s="273">
        <v>15</v>
      </c>
      <c r="G930" s="41"/>
      <c r="H930" s="42"/>
    </row>
    <row r="931" s="2" customFormat="1" ht="16.8" customHeight="1">
      <c r="A931" s="41"/>
      <c r="B931" s="42"/>
      <c r="C931" s="274" t="s">
        <v>9865</v>
      </c>
      <c r="D931" s="41"/>
      <c r="E931" s="41"/>
      <c r="F931" s="41"/>
      <c r="G931" s="41"/>
      <c r="H931" s="42"/>
    </row>
    <row r="932" s="2" customFormat="1" ht="16.8" customHeight="1">
      <c r="A932" s="41"/>
      <c r="B932" s="42"/>
      <c r="C932" s="272" t="s">
        <v>3548</v>
      </c>
      <c r="D932" s="272" t="s">
        <v>10034</v>
      </c>
      <c r="E932" s="22" t="s">
        <v>439</v>
      </c>
      <c r="F932" s="273">
        <v>15</v>
      </c>
      <c r="G932" s="41"/>
      <c r="H932" s="42"/>
    </row>
    <row r="933" s="2" customFormat="1" ht="16.8" customHeight="1">
      <c r="A933" s="41"/>
      <c r="B933" s="42"/>
      <c r="C933" s="272" t="s">
        <v>3558</v>
      </c>
      <c r="D933" s="272" t="s">
        <v>10035</v>
      </c>
      <c r="E933" s="22" t="s">
        <v>439</v>
      </c>
      <c r="F933" s="273">
        <v>15</v>
      </c>
      <c r="G933" s="41"/>
      <c r="H933" s="42"/>
    </row>
    <row r="934" s="2" customFormat="1" ht="26.4" customHeight="1">
      <c r="A934" s="41"/>
      <c r="B934" s="42"/>
      <c r="C934" s="267" t="s">
        <v>10279</v>
      </c>
      <c r="D934" s="267" t="s">
        <v>190</v>
      </c>
      <c r="E934" s="41"/>
      <c r="F934" s="41"/>
      <c r="G934" s="41"/>
      <c r="H934" s="42"/>
    </row>
    <row r="935" s="2" customFormat="1" ht="16.8" customHeight="1">
      <c r="A935" s="41"/>
      <c r="B935" s="42"/>
      <c r="C935" s="268" t="s">
        <v>2403</v>
      </c>
      <c r="D935" s="269" t="s">
        <v>2404</v>
      </c>
      <c r="E935" s="270" t="s">
        <v>2357</v>
      </c>
      <c r="F935" s="271">
        <v>136.398</v>
      </c>
      <c r="G935" s="41"/>
      <c r="H935" s="42"/>
    </row>
    <row r="936" s="2" customFormat="1" ht="16.8" customHeight="1">
      <c r="A936" s="41"/>
      <c r="B936" s="42"/>
      <c r="C936" s="272" t="s">
        <v>3</v>
      </c>
      <c r="D936" s="272" t="s">
        <v>10280</v>
      </c>
      <c r="E936" s="22" t="s">
        <v>3</v>
      </c>
      <c r="F936" s="273">
        <v>136.398</v>
      </c>
      <c r="G936" s="41"/>
      <c r="H936" s="42"/>
    </row>
    <row r="937" s="2" customFormat="1" ht="16.8" customHeight="1">
      <c r="A937" s="41"/>
      <c r="B937" s="42"/>
      <c r="C937" s="274" t="s">
        <v>9865</v>
      </c>
      <c r="D937" s="41"/>
      <c r="E937" s="41"/>
      <c r="F937" s="41"/>
      <c r="G937" s="41"/>
      <c r="H937" s="42"/>
    </row>
    <row r="938" s="2" customFormat="1" ht="16.8" customHeight="1">
      <c r="A938" s="41"/>
      <c r="B938" s="42"/>
      <c r="C938" s="272" t="s">
        <v>7147</v>
      </c>
      <c r="D938" s="272" t="s">
        <v>10281</v>
      </c>
      <c r="E938" s="22" t="s">
        <v>476</v>
      </c>
      <c r="F938" s="273">
        <v>136.398</v>
      </c>
      <c r="G938" s="41"/>
      <c r="H938" s="42"/>
    </row>
    <row r="939" s="2" customFormat="1" ht="16.8" customHeight="1">
      <c r="A939" s="41"/>
      <c r="B939" s="42"/>
      <c r="C939" s="268" t="s">
        <v>6822</v>
      </c>
      <c r="D939" s="269" t="s">
        <v>6823</v>
      </c>
      <c r="E939" s="270" t="s">
        <v>439</v>
      </c>
      <c r="F939" s="271">
        <v>8.0359999999999996</v>
      </c>
      <c r="G939" s="41"/>
      <c r="H939" s="42"/>
    </row>
    <row r="940" s="2" customFormat="1" ht="16.8" customHeight="1">
      <c r="A940" s="41"/>
      <c r="B940" s="42"/>
      <c r="C940" s="272" t="s">
        <v>3</v>
      </c>
      <c r="D940" s="272" t="s">
        <v>10282</v>
      </c>
      <c r="E940" s="22" t="s">
        <v>3</v>
      </c>
      <c r="F940" s="273">
        <v>8.0359999999999996</v>
      </c>
      <c r="G940" s="41"/>
      <c r="H940" s="42"/>
    </row>
    <row r="941" s="2" customFormat="1" ht="16.8" customHeight="1">
      <c r="A941" s="41"/>
      <c r="B941" s="42"/>
      <c r="C941" s="274" t="s">
        <v>9865</v>
      </c>
      <c r="D941" s="41"/>
      <c r="E941" s="41"/>
      <c r="F941" s="41"/>
      <c r="G941" s="41"/>
      <c r="H941" s="42"/>
    </row>
    <row r="942" s="2" customFormat="1" ht="16.8" customHeight="1">
      <c r="A942" s="41"/>
      <c r="B942" s="42"/>
      <c r="C942" s="272" t="s">
        <v>6944</v>
      </c>
      <c r="D942" s="272" t="s">
        <v>10283</v>
      </c>
      <c r="E942" s="22" t="s">
        <v>439</v>
      </c>
      <c r="F942" s="273">
        <v>8.0359999999999996</v>
      </c>
      <c r="G942" s="41"/>
      <c r="H942" s="42"/>
    </row>
    <row r="943" s="2" customFormat="1" ht="16.8" customHeight="1">
      <c r="A943" s="41"/>
      <c r="B943" s="42"/>
      <c r="C943" s="272" t="s">
        <v>6948</v>
      </c>
      <c r="D943" s="272" t="s">
        <v>6949</v>
      </c>
      <c r="E943" s="22" t="s">
        <v>585</v>
      </c>
      <c r="F943" s="273">
        <v>14.465</v>
      </c>
      <c r="G943" s="41"/>
      <c r="H943" s="42"/>
    </row>
    <row r="944" s="2" customFormat="1" ht="16.8" customHeight="1">
      <c r="A944" s="41"/>
      <c r="B944" s="42"/>
      <c r="C944" s="268" t="s">
        <v>2420</v>
      </c>
      <c r="D944" s="269" t="s">
        <v>2421</v>
      </c>
      <c r="E944" s="270" t="s">
        <v>439</v>
      </c>
      <c r="F944" s="271">
        <v>585</v>
      </c>
      <c r="G944" s="41"/>
      <c r="H944" s="42"/>
    </row>
    <row r="945" s="2" customFormat="1" ht="16.8" customHeight="1">
      <c r="A945" s="41"/>
      <c r="B945" s="42"/>
      <c r="C945" s="272" t="s">
        <v>3</v>
      </c>
      <c r="D945" s="272" t="s">
        <v>10284</v>
      </c>
      <c r="E945" s="22" t="s">
        <v>3</v>
      </c>
      <c r="F945" s="273">
        <v>0</v>
      </c>
      <c r="G945" s="41"/>
      <c r="H945" s="42"/>
    </row>
    <row r="946" s="2" customFormat="1" ht="16.8" customHeight="1">
      <c r="A946" s="41"/>
      <c r="B946" s="42"/>
      <c r="C946" s="272" t="s">
        <v>3</v>
      </c>
      <c r="D946" s="272" t="s">
        <v>3</v>
      </c>
      <c r="E946" s="22" t="s">
        <v>3</v>
      </c>
      <c r="F946" s="273">
        <v>0</v>
      </c>
      <c r="G946" s="41"/>
      <c r="H946" s="42"/>
    </row>
    <row r="947" s="2" customFormat="1" ht="16.8" customHeight="1">
      <c r="A947" s="41"/>
      <c r="B947" s="42"/>
      <c r="C947" s="272" t="s">
        <v>3</v>
      </c>
      <c r="D947" s="272" t="s">
        <v>10285</v>
      </c>
      <c r="E947" s="22" t="s">
        <v>3</v>
      </c>
      <c r="F947" s="273">
        <v>57.034999999999997</v>
      </c>
      <c r="G947" s="41"/>
      <c r="H947" s="42"/>
    </row>
    <row r="948" s="2" customFormat="1" ht="16.8" customHeight="1">
      <c r="A948" s="41"/>
      <c r="B948" s="42"/>
      <c r="C948" s="272" t="s">
        <v>3</v>
      </c>
      <c r="D948" s="272" t="s">
        <v>10286</v>
      </c>
      <c r="E948" s="22" t="s">
        <v>3</v>
      </c>
      <c r="F948" s="273">
        <v>216.06</v>
      </c>
      <c r="G948" s="41"/>
      <c r="H948" s="42"/>
    </row>
    <row r="949" s="2" customFormat="1" ht="16.8" customHeight="1">
      <c r="A949" s="41"/>
      <c r="B949" s="42"/>
      <c r="C949" s="272" t="s">
        <v>3</v>
      </c>
      <c r="D949" s="272" t="s">
        <v>10287</v>
      </c>
      <c r="E949" s="22" t="s">
        <v>3</v>
      </c>
      <c r="F949" s="273">
        <v>80.920000000000002</v>
      </c>
      <c r="G949" s="41"/>
      <c r="H949" s="42"/>
    </row>
    <row r="950" s="2" customFormat="1" ht="16.8" customHeight="1">
      <c r="A950" s="41"/>
      <c r="B950" s="42"/>
      <c r="C950" s="272" t="s">
        <v>3</v>
      </c>
      <c r="D950" s="272" t="s">
        <v>10288</v>
      </c>
      <c r="E950" s="22" t="s">
        <v>3</v>
      </c>
      <c r="F950" s="273">
        <v>230.98500000000001</v>
      </c>
      <c r="G950" s="41"/>
      <c r="H950" s="42"/>
    </row>
    <row r="951" s="2" customFormat="1" ht="16.8" customHeight="1">
      <c r="A951" s="41"/>
      <c r="B951" s="42"/>
      <c r="C951" s="272" t="s">
        <v>3</v>
      </c>
      <c r="D951" s="272" t="s">
        <v>452</v>
      </c>
      <c r="E951" s="22" t="s">
        <v>3</v>
      </c>
      <c r="F951" s="273">
        <v>585</v>
      </c>
      <c r="G951" s="41"/>
      <c r="H951" s="42"/>
    </row>
    <row r="952" s="2" customFormat="1" ht="16.8" customHeight="1">
      <c r="A952" s="41"/>
      <c r="B952" s="42"/>
      <c r="C952" s="274" t="s">
        <v>9865</v>
      </c>
      <c r="D952" s="41"/>
      <c r="E952" s="41"/>
      <c r="F952" s="41"/>
      <c r="G952" s="41"/>
      <c r="H952" s="42"/>
    </row>
    <row r="953" s="2" customFormat="1">
      <c r="A953" s="41"/>
      <c r="B953" s="42"/>
      <c r="C953" s="272" t="s">
        <v>3495</v>
      </c>
      <c r="D953" s="272" t="s">
        <v>10042</v>
      </c>
      <c r="E953" s="22" t="s">
        <v>439</v>
      </c>
      <c r="F953" s="273">
        <v>585</v>
      </c>
      <c r="G953" s="41"/>
      <c r="H953" s="42"/>
    </row>
    <row r="954" s="2" customFormat="1">
      <c r="A954" s="41"/>
      <c r="B954" s="42"/>
      <c r="C954" s="272" t="s">
        <v>3499</v>
      </c>
      <c r="D954" s="272" t="s">
        <v>10043</v>
      </c>
      <c r="E954" s="22" t="s">
        <v>439</v>
      </c>
      <c r="F954" s="273">
        <v>52650</v>
      </c>
      <c r="G954" s="41"/>
      <c r="H954" s="42"/>
    </row>
    <row r="955" s="2" customFormat="1">
      <c r="A955" s="41"/>
      <c r="B955" s="42"/>
      <c r="C955" s="272" t="s">
        <v>3505</v>
      </c>
      <c r="D955" s="272" t="s">
        <v>10044</v>
      </c>
      <c r="E955" s="22" t="s">
        <v>439</v>
      </c>
      <c r="F955" s="273">
        <v>585</v>
      </c>
      <c r="G955" s="41"/>
      <c r="H955" s="42"/>
    </row>
    <row r="956" s="2" customFormat="1" ht="16.8" customHeight="1">
      <c r="A956" s="41"/>
      <c r="B956" s="42"/>
      <c r="C956" s="272" t="s">
        <v>3528</v>
      </c>
      <c r="D956" s="272" t="s">
        <v>10048</v>
      </c>
      <c r="E956" s="22" t="s">
        <v>439</v>
      </c>
      <c r="F956" s="273">
        <v>585</v>
      </c>
      <c r="G956" s="41"/>
      <c r="H956" s="42"/>
    </row>
    <row r="957" s="2" customFormat="1" ht="16.8" customHeight="1">
      <c r="A957" s="41"/>
      <c r="B957" s="42"/>
      <c r="C957" s="272" t="s">
        <v>3533</v>
      </c>
      <c r="D957" s="272" t="s">
        <v>10049</v>
      </c>
      <c r="E957" s="22" t="s">
        <v>439</v>
      </c>
      <c r="F957" s="273">
        <v>585</v>
      </c>
      <c r="G957" s="41"/>
      <c r="H957" s="42"/>
    </row>
    <row r="958" s="2" customFormat="1" ht="16.8" customHeight="1">
      <c r="A958" s="41"/>
      <c r="B958" s="42"/>
      <c r="C958" s="268" t="s">
        <v>2486</v>
      </c>
      <c r="D958" s="269" t="s">
        <v>2487</v>
      </c>
      <c r="E958" s="270" t="s">
        <v>439</v>
      </c>
      <c r="F958" s="271">
        <v>77.933000000000007</v>
      </c>
      <c r="G958" s="41"/>
      <c r="H958" s="42"/>
    </row>
    <row r="959" s="2" customFormat="1" ht="16.8" customHeight="1">
      <c r="A959" s="41"/>
      <c r="B959" s="42"/>
      <c r="C959" s="272" t="s">
        <v>3</v>
      </c>
      <c r="D959" s="272" t="s">
        <v>10289</v>
      </c>
      <c r="E959" s="22" t="s">
        <v>3</v>
      </c>
      <c r="F959" s="273">
        <v>101.863</v>
      </c>
      <c r="G959" s="41"/>
      <c r="H959" s="42"/>
    </row>
    <row r="960" s="2" customFormat="1" ht="16.8" customHeight="1">
      <c r="A960" s="41"/>
      <c r="B960" s="42"/>
      <c r="C960" s="272" t="s">
        <v>3</v>
      </c>
      <c r="D960" s="272" t="s">
        <v>10290</v>
      </c>
      <c r="E960" s="22" t="s">
        <v>3</v>
      </c>
      <c r="F960" s="273">
        <v>-23.93</v>
      </c>
      <c r="G960" s="41"/>
      <c r="H960" s="42"/>
    </row>
    <row r="961" s="2" customFormat="1" ht="16.8" customHeight="1">
      <c r="A961" s="41"/>
      <c r="B961" s="42"/>
      <c r="C961" s="272" t="s">
        <v>3</v>
      </c>
      <c r="D961" s="272" t="s">
        <v>452</v>
      </c>
      <c r="E961" s="22" t="s">
        <v>3</v>
      </c>
      <c r="F961" s="273">
        <v>77.933000000000007</v>
      </c>
      <c r="G961" s="41"/>
      <c r="H961" s="42"/>
    </row>
    <row r="962" s="2" customFormat="1" ht="16.8" customHeight="1">
      <c r="A962" s="41"/>
      <c r="B962" s="42"/>
      <c r="C962" s="274" t="s">
        <v>9865</v>
      </c>
      <c r="D962" s="41"/>
      <c r="E962" s="41"/>
      <c r="F962" s="41"/>
      <c r="G962" s="41"/>
      <c r="H962" s="42"/>
    </row>
    <row r="963" s="2" customFormat="1" ht="16.8" customHeight="1">
      <c r="A963" s="41"/>
      <c r="B963" s="42"/>
      <c r="C963" s="272" t="s">
        <v>6903</v>
      </c>
      <c r="D963" s="272" t="s">
        <v>10291</v>
      </c>
      <c r="E963" s="22" t="s">
        <v>439</v>
      </c>
      <c r="F963" s="273">
        <v>81.584000000000003</v>
      </c>
      <c r="G963" s="41"/>
      <c r="H963" s="42"/>
    </row>
    <row r="964" s="2" customFormat="1" ht="16.8" customHeight="1">
      <c r="A964" s="41"/>
      <c r="B964" s="42"/>
      <c r="C964" s="272" t="s">
        <v>6930</v>
      </c>
      <c r="D964" s="272" t="s">
        <v>8502</v>
      </c>
      <c r="E964" s="22" t="s">
        <v>439</v>
      </c>
      <c r="F964" s="273">
        <v>81.584000000000003</v>
      </c>
      <c r="G964" s="41"/>
      <c r="H964" s="42"/>
    </row>
    <row r="965" s="2" customFormat="1">
      <c r="A965" s="41"/>
      <c r="B965" s="42"/>
      <c r="C965" s="272" t="s">
        <v>7027</v>
      </c>
      <c r="D965" s="272" t="s">
        <v>10292</v>
      </c>
      <c r="E965" s="22" t="s">
        <v>439</v>
      </c>
      <c r="F965" s="273">
        <v>77.933000000000007</v>
      </c>
      <c r="G965" s="41"/>
      <c r="H965" s="42"/>
    </row>
    <row r="966" s="2" customFormat="1" ht="16.8" customHeight="1">
      <c r="A966" s="41"/>
      <c r="B966" s="42"/>
      <c r="C966" s="272" t="s">
        <v>3840</v>
      </c>
      <c r="D966" s="272" t="s">
        <v>10239</v>
      </c>
      <c r="E966" s="22" t="s">
        <v>439</v>
      </c>
      <c r="F966" s="273">
        <v>635.15300000000002</v>
      </c>
      <c r="G966" s="41"/>
      <c r="H966" s="42"/>
    </row>
    <row r="967" s="2" customFormat="1" ht="16.8" customHeight="1">
      <c r="A967" s="41"/>
      <c r="B967" s="42"/>
      <c r="C967" s="272" t="s">
        <v>7069</v>
      </c>
      <c r="D967" s="272" t="s">
        <v>10293</v>
      </c>
      <c r="E967" s="22" t="s">
        <v>439</v>
      </c>
      <c r="F967" s="273">
        <v>635.15300000000002</v>
      </c>
      <c r="G967" s="41"/>
      <c r="H967" s="42"/>
    </row>
    <row r="968" s="2" customFormat="1" ht="16.8" customHeight="1">
      <c r="A968" s="41"/>
      <c r="B968" s="42"/>
      <c r="C968" s="272" t="s">
        <v>6926</v>
      </c>
      <c r="D968" s="272" t="s">
        <v>6927</v>
      </c>
      <c r="E968" s="22" t="s">
        <v>439</v>
      </c>
      <c r="F968" s="273">
        <v>97.881</v>
      </c>
      <c r="G968" s="41"/>
      <c r="H968" s="42"/>
    </row>
    <row r="969" s="2" customFormat="1" ht="16.8" customHeight="1">
      <c r="A969" s="41"/>
      <c r="B969" s="42"/>
      <c r="C969" s="268" t="s">
        <v>2489</v>
      </c>
      <c r="D969" s="269" t="s">
        <v>2490</v>
      </c>
      <c r="E969" s="270" t="s">
        <v>2357</v>
      </c>
      <c r="F969" s="271">
        <v>46.271000000000001</v>
      </c>
      <c r="G969" s="41"/>
      <c r="H969" s="42"/>
    </row>
    <row r="970" s="2" customFormat="1" ht="16.8" customHeight="1">
      <c r="A970" s="41"/>
      <c r="B970" s="42"/>
      <c r="C970" s="272" t="s">
        <v>3</v>
      </c>
      <c r="D970" s="272" t="s">
        <v>10294</v>
      </c>
      <c r="E970" s="22" t="s">
        <v>3</v>
      </c>
      <c r="F970" s="273">
        <v>46.271000000000001</v>
      </c>
      <c r="G970" s="41"/>
      <c r="H970" s="42"/>
    </row>
    <row r="971" s="2" customFormat="1" ht="16.8" customHeight="1">
      <c r="A971" s="41"/>
      <c r="B971" s="42"/>
      <c r="C971" s="274" t="s">
        <v>9865</v>
      </c>
      <c r="D971" s="41"/>
      <c r="E971" s="41"/>
      <c r="F971" s="41"/>
      <c r="G971" s="41"/>
      <c r="H971" s="42"/>
    </row>
    <row r="972" s="2" customFormat="1" ht="16.8" customHeight="1">
      <c r="A972" s="41"/>
      <c r="B972" s="42"/>
      <c r="C972" s="272" t="s">
        <v>6960</v>
      </c>
      <c r="D972" s="272" t="s">
        <v>10295</v>
      </c>
      <c r="E972" s="22" t="s">
        <v>439</v>
      </c>
      <c r="F972" s="273">
        <v>2.923</v>
      </c>
      <c r="G972" s="41"/>
      <c r="H972" s="42"/>
    </row>
    <row r="973" s="2" customFormat="1">
      <c r="A973" s="41"/>
      <c r="B973" s="42"/>
      <c r="C973" s="272" t="s">
        <v>3666</v>
      </c>
      <c r="D973" s="272" t="s">
        <v>10191</v>
      </c>
      <c r="E973" s="22" t="s">
        <v>476</v>
      </c>
      <c r="F973" s="273">
        <v>58.441000000000002</v>
      </c>
      <c r="G973" s="41"/>
      <c r="H973" s="42"/>
    </row>
    <row r="974" s="2" customFormat="1">
      <c r="A974" s="41"/>
      <c r="B974" s="42"/>
      <c r="C974" s="272" t="s">
        <v>3670</v>
      </c>
      <c r="D974" s="272" t="s">
        <v>10192</v>
      </c>
      <c r="E974" s="22" t="s">
        <v>476</v>
      </c>
      <c r="F974" s="273">
        <v>46.271000000000001</v>
      </c>
      <c r="G974" s="41"/>
      <c r="H974" s="42"/>
    </row>
    <row r="975" s="2" customFormat="1">
      <c r="A975" s="41"/>
      <c r="B975" s="42"/>
      <c r="C975" s="272" t="s">
        <v>6978</v>
      </c>
      <c r="D975" s="272" t="s">
        <v>10296</v>
      </c>
      <c r="E975" s="22" t="s">
        <v>476</v>
      </c>
      <c r="F975" s="273">
        <v>46.271000000000001</v>
      </c>
      <c r="G975" s="41"/>
      <c r="H975" s="42"/>
    </row>
    <row r="976" s="2" customFormat="1" ht="16.8" customHeight="1">
      <c r="A976" s="41"/>
      <c r="B976" s="42"/>
      <c r="C976" s="272" t="s">
        <v>7018</v>
      </c>
      <c r="D976" s="272" t="s">
        <v>10297</v>
      </c>
      <c r="E976" s="22" t="s">
        <v>476</v>
      </c>
      <c r="F976" s="273">
        <v>58.441000000000002</v>
      </c>
      <c r="G976" s="41"/>
      <c r="H976" s="42"/>
    </row>
    <row r="977" s="2" customFormat="1" ht="16.8" customHeight="1">
      <c r="A977" s="41"/>
      <c r="B977" s="42"/>
      <c r="C977" s="268" t="s">
        <v>2492</v>
      </c>
      <c r="D977" s="269" t="s">
        <v>2493</v>
      </c>
      <c r="E977" s="270" t="s">
        <v>2357</v>
      </c>
      <c r="F977" s="271">
        <v>12.17</v>
      </c>
      <c r="G977" s="41"/>
      <c r="H977" s="42"/>
    </row>
    <row r="978" s="2" customFormat="1" ht="16.8" customHeight="1">
      <c r="A978" s="41"/>
      <c r="B978" s="42"/>
      <c r="C978" s="272" t="s">
        <v>3</v>
      </c>
      <c r="D978" s="272" t="s">
        <v>10298</v>
      </c>
      <c r="E978" s="22" t="s">
        <v>3</v>
      </c>
      <c r="F978" s="273">
        <v>12.17</v>
      </c>
      <c r="G978" s="41"/>
      <c r="H978" s="42"/>
    </row>
    <row r="979" s="2" customFormat="1" ht="16.8" customHeight="1">
      <c r="A979" s="41"/>
      <c r="B979" s="42"/>
      <c r="C979" s="274" t="s">
        <v>9865</v>
      </c>
      <c r="D979" s="41"/>
      <c r="E979" s="41"/>
      <c r="F979" s="41"/>
      <c r="G979" s="41"/>
      <c r="H979" s="42"/>
    </row>
    <row r="980" s="2" customFormat="1" ht="16.8" customHeight="1">
      <c r="A980" s="41"/>
      <c r="B980" s="42"/>
      <c r="C980" s="272" t="s">
        <v>6903</v>
      </c>
      <c r="D980" s="272" t="s">
        <v>10291</v>
      </c>
      <c r="E980" s="22" t="s">
        <v>439</v>
      </c>
      <c r="F980" s="273">
        <v>81.584000000000003</v>
      </c>
      <c r="G980" s="41"/>
      <c r="H980" s="42"/>
    </row>
    <row r="981" s="2" customFormat="1" ht="16.8" customHeight="1">
      <c r="A981" s="41"/>
      <c r="B981" s="42"/>
      <c r="C981" s="272" t="s">
        <v>6960</v>
      </c>
      <c r="D981" s="272" t="s">
        <v>10295</v>
      </c>
      <c r="E981" s="22" t="s">
        <v>439</v>
      </c>
      <c r="F981" s="273">
        <v>2.923</v>
      </c>
      <c r="G981" s="41"/>
      <c r="H981" s="42"/>
    </row>
    <row r="982" s="2" customFormat="1">
      <c r="A982" s="41"/>
      <c r="B982" s="42"/>
      <c r="C982" s="272" t="s">
        <v>6908</v>
      </c>
      <c r="D982" s="272" t="s">
        <v>10299</v>
      </c>
      <c r="E982" s="22" t="s">
        <v>574</v>
      </c>
      <c r="F982" s="273">
        <v>21.905999999999999</v>
      </c>
      <c r="G982" s="41"/>
      <c r="H982" s="42"/>
    </row>
    <row r="983" s="2" customFormat="1">
      <c r="A983" s="41"/>
      <c r="B983" s="42"/>
      <c r="C983" s="272" t="s">
        <v>3666</v>
      </c>
      <c r="D983" s="272" t="s">
        <v>10191</v>
      </c>
      <c r="E983" s="22" t="s">
        <v>476</v>
      </c>
      <c r="F983" s="273">
        <v>58.441000000000002</v>
      </c>
      <c r="G983" s="41"/>
      <c r="H983" s="42"/>
    </row>
    <row r="984" s="2" customFormat="1">
      <c r="A984" s="41"/>
      <c r="B984" s="42"/>
      <c r="C984" s="272" t="s">
        <v>3675</v>
      </c>
      <c r="D984" s="272" t="s">
        <v>10195</v>
      </c>
      <c r="E984" s="22" t="s">
        <v>476</v>
      </c>
      <c r="F984" s="273">
        <v>12.17</v>
      </c>
      <c r="G984" s="41"/>
      <c r="H984" s="42"/>
    </row>
    <row r="985" s="2" customFormat="1" ht="16.8" customHeight="1">
      <c r="A985" s="41"/>
      <c r="B985" s="42"/>
      <c r="C985" s="272" t="s">
        <v>6930</v>
      </c>
      <c r="D985" s="272" t="s">
        <v>8502</v>
      </c>
      <c r="E985" s="22" t="s">
        <v>439</v>
      </c>
      <c r="F985" s="273">
        <v>81.584000000000003</v>
      </c>
      <c r="G985" s="41"/>
      <c r="H985" s="42"/>
    </row>
    <row r="986" s="2" customFormat="1" ht="16.8" customHeight="1">
      <c r="A986" s="41"/>
      <c r="B986" s="42"/>
      <c r="C986" s="272" t="s">
        <v>3647</v>
      </c>
      <c r="D986" s="272" t="s">
        <v>10193</v>
      </c>
      <c r="E986" s="22" t="s">
        <v>439</v>
      </c>
      <c r="F986" s="273">
        <v>6.085</v>
      </c>
      <c r="G986" s="41"/>
      <c r="H986" s="42"/>
    </row>
    <row r="987" s="2" customFormat="1" ht="16.8" customHeight="1">
      <c r="A987" s="41"/>
      <c r="B987" s="42"/>
      <c r="C987" s="272" t="s">
        <v>7018</v>
      </c>
      <c r="D987" s="272" t="s">
        <v>10297</v>
      </c>
      <c r="E987" s="22" t="s">
        <v>476</v>
      </c>
      <c r="F987" s="273">
        <v>58.441000000000002</v>
      </c>
      <c r="G987" s="41"/>
      <c r="H987" s="42"/>
    </row>
    <row r="988" s="2" customFormat="1" ht="16.8" customHeight="1">
      <c r="A988" s="41"/>
      <c r="B988" s="42"/>
      <c r="C988" s="272" t="s">
        <v>6926</v>
      </c>
      <c r="D988" s="272" t="s">
        <v>6927</v>
      </c>
      <c r="E988" s="22" t="s">
        <v>439</v>
      </c>
      <c r="F988" s="273">
        <v>97.881</v>
      </c>
      <c r="G988" s="41"/>
      <c r="H988" s="42"/>
    </row>
    <row r="989" s="2" customFormat="1" ht="16.8" customHeight="1">
      <c r="A989" s="41"/>
      <c r="B989" s="42"/>
      <c r="C989" s="268" t="s">
        <v>10300</v>
      </c>
      <c r="D989" s="269" t="s">
        <v>10301</v>
      </c>
      <c r="E989" s="270" t="s">
        <v>439</v>
      </c>
      <c r="F989" s="271">
        <v>6.085</v>
      </c>
      <c r="G989" s="41"/>
      <c r="H989" s="42"/>
    </row>
    <row r="990" s="2" customFormat="1" ht="16.8" customHeight="1">
      <c r="A990" s="41"/>
      <c r="B990" s="42"/>
      <c r="C990" s="272" t="s">
        <v>3</v>
      </c>
      <c r="D990" s="272" t="s">
        <v>3652</v>
      </c>
      <c r="E990" s="22" t="s">
        <v>3</v>
      </c>
      <c r="F990" s="273">
        <v>6.085</v>
      </c>
      <c r="G990" s="41"/>
      <c r="H990" s="42"/>
    </row>
    <row r="991" s="2" customFormat="1" ht="16.8" customHeight="1">
      <c r="A991" s="41"/>
      <c r="B991" s="42"/>
      <c r="C991" s="268" t="s">
        <v>2520</v>
      </c>
      <c r="D991" s="269" t="s">
        <v>2521</v>
      </c>
      <c r="E991" s="270" t="s">
        <v>439</v>
      </c>
      <c r="F991" s="271">
        <v>557.22000000000003</v>
      </c>
      <c r="G991" s="41"/>
      <c r="H991" s="42"/>
    </row>
    <row r="992" s="2" customFormat="1" ht="16.8" customHeight="1">
      <c r="A992" s="41"/>
      <c r="B992" s="42"/>
      <c r="C992" s="272" t="s">
        <v>3</v>
      </c>
      <c r="D992" s="272" t="s">
        <v>10302</v>
      </c>
      <c r="E992" s="22" t="s">
        <v>3</v>
      </c>
      <c r="F992" s="273">
        <v>0</v>
      </c>
      <c r="G992" s="41"/>
      <c r="H992" s="42"/>
    </row>
    <row r="993" s="2" customFormat="1" ht="16.8" customHeight="1">
      <c r="A993" s="41"/>
      <c r="B993" s="42"/>
      <c r="C993" s="272" t="s">
        <v>3</v>
      </c>
      <c r="D993" s="272" t="s">
        <v>10303</v>
      </c>
      <c r="E993" s="22" t="s">
        <v>3</v>
      </c>
      <c r="F993" s="273">
        <v>23.390000000000001</v>
      </c>
      <c r="G993" s="41"/>
      <c r="H993" s="42"/>
    </row>
    <row r="994" s="2" customFormat="1" ht="16.8" customHeight="1">
      <c r="A994" s="41"/>
      <c r="B994" s="42"/>
      <c r="C994" s="272" t="s">
        <v>3</v>
      </c>
      <c r="D994" s="272" t="s">
        <v>10304</v>
      </c>
      <c r="E994" s="22" t="s">
        <v>3</v>
      </c>
      <c r="F994" s="273">
        <v>27.785</v>
      </c>
      <c r="G994" s="41"/>
      <c r="H994" s="42"/>
    </row>
    <row r="995" s="2" customFormat="1" ht="16.8" customHeight="1">
      <c r="A995" s="41"/>
      <c r="B995" s="42"/>
      <c r="C995" s="272" t="s">
        <v>3</v>
      </c>
      <c r="D995" s="272" t="s">
        <v>10305</v>
      </c>
      <c r="E995" s="22" t="s">
        <v>3</v>
      </c>
      <c r="F995" s="273">
        <v>231.34399999999999</v>
      </c>
      <c r="G995" s="41"/>
      <c r="H995" s="42"/>
    </row>
    <row r="996" s="2" customFormat="1" ht="16.8" customHeight="1">
      <c r="A996" s="41"/>
      <c r="B996" s="42"/>
      <c r="C996" s="272" t="s">
        <v>3</v>
      </c>
      <c r="D996" s="272" t="s">
        <v>10306</v>
      </c>
      <c r="E996" s="22" t="s">
        <v>3</v>
      </c>
      <c r="F996" s="273">
        <v>218.20699999999999</v>
      </c>
      <c r="G996" s="41"/>
      <c r="H996" s="42"/>
    </row>
    <row r="997" s="2" customFormat="1" ht="16.8" customHeight="1">
      <c r="A997" s="41"/>
      <c r="B997" s="42"/>
      <c r="C997" s="272" t="s">
        <v>3</v>
      </c>
      <c r="D997" s="272" t="s">
        <v>10307</v>
      </c>
      <c r="E997" s="22" t="s">
        <v>3</v>
      </c>
      <c r="F997" s="273">
        <v>23.344000000000001</v>
      </c>
      <c r="G997" s="41"/>
      <c r="H997" s="42"/>
    </row>
    <row r="998" s="2" customFormat="1" ht="16.8" customHeight="1">
      <c r="A998" s="41"/>
      <c r="B998" s="42"/>
      <c r="C998" s="272" t="s">
        <v>3</v>
      </c>
      <c r="D998" s="272" t="s">
        <v>10308</v>
      </c>
      <c r="E998" s="22" t="s">
        <v>3</v>
      </c>
      <c r="F998" s="273">
        <v>33.149999999999999</v>
      </c>
      <c r="G998" s="41"/>
      <c r="H998" s="42"/>
    </row>
    <row r="999" s="2" customFormat="1" ht="16.8" customHeight="1">
      <c r="A999" s="41"/>
      <c r="B999" s="42"/>
      <c r="C999" s="272" t="s">
        <v>3</v>
      </c>
      <c r="D999" s="272" t="s">
        <v>452</v>
      </c>
      <c r="E999" s="22" t="s">
        <v>3</v>
      </c>
      <c r="F999" s="273">
        <v>557.22000000000003</v>
      </c>
      <c r="G999" s="41"/>
      <c r="H999" s="42"/>
    </row>
    <row r="1000" s="2" customFormat="1" ht="16.8" customHeight="1">
      <c r="A1000" s="41"/>
      <c r="B1000" s="42"/>
      <c r="C1000" s="274" t="s">
        <v>9865</v>
      </c>
      <c r="D1000" s="41"/>
      <c r="E1000" s="41"/>
      <c r="F1000" s="41"/>
      <c r="G1000" s="41"/>
      <c r="H1000" s="42"/>
    </row>
    <row r="1001" s="2" customFormat="1" ht="16.8" customHeight="1">
      <c r="A1001" s="41"/>
      <c r="B1001" s="42"/>
      <c r="C1001" s="272" t="s">
        <v>3840</v>
      </c>
      <c r="D1001" s="272" t="s">
        <v>10239</v>
      </c>
      <c r="E1001" s="22" t="s">
        <v>439</v>
      </c>
      <c r="F1001" s="273">
        <v>635.15300000000002</v>
      </c>
      <c r="G1001" s="41"/>
      <c r="H1001" s="42"/>
    </row>
    <row r="1002" s="2" customFormat="1" ht="16.8" customHeight="1">
      <c r="A1002" s="41"/>
      <c r="B1002" s="42"/>
      <c r="C1002" s="272" t="s">
        <v>4195</v>
      </c>
      <c r="D1002" s="272" t="s">
        <v>10241</v>
      </c>
      <c r="E1002" s="22" t="s">
        <v>439</v>
      </c>
      <c r="F1002" s="273">
        <v>557.22000000000003</v>
      </c>
      <c r="G1002" s="41"/>
      <c r="H1002" s="42"/>
    </row>
    <row r="1003" s="2" customFormat="1" ht="16.8" customHeight="1">
      <c r="A1003" s="41"/>
      <c r="B1003" s="42"/>
      <c r="C1003" s="272" t="s">
        <v>7138</v>
      </c>
      <c r="D1003" s="272" t="s">
        <v>10309</v>
      </c>
      <c r="E1003" s="22" t="s">
        <v>439</v>
      </c>
      <c r="F1003" s="273">
        <v>557.22000000000003</v>
      </c>
      <c r="G1003" s="41"/>
      <c r="H1003" s="42"/>
    </row>
    <row r="1004" s="2" customFormat="1" ht="16.8" customHeight="1">
      <c r="A1004" s="41"/>
      <c r="B1004" s="42"/>
      <c r="C1004" s="272" t="s">
        <v>7069</v>
      </c>
      <c r="D1004" s="272" t="s">
        <v>10293</v>
      </c>
      <c r="E1004" s="22" t="s">
        <v>439</v>
      </c>
      <c r="F1004" s="273">
        <v>635.15300000000002</v>
      </c>
      <c r="G1004" s="41"/>
      <c r="H1004" s="42"/>
    </row>
    <row r="1005" s="2" customFormat="1" ht="16.8" customHeight="1">
      <c r="A1005" s="41"/>
      <c r="B1005" s="42"/>
      <c r="C1005" s="272" t="s">
        <v>6922</v>
      </c>
      <c r="D1005" s="272" t="s">
        <v>6923</v>
      </c>
      <c r="E1005" s="22" t="s">
        <v>439</v>
      </c>
      <c r="F1005" s="273">
        <v>649.44000000000005</v>
      </c>
      <c r="G1005" s="41"/>
      <c r="H1005" s="42"/>
    </row>
    <row r="1006" s="2" customFormat="1" ht="16.8" customHeight="1">
      <c r="A1006" s="41"/>
      <c r="B1006" s="42"/>
      <c r="C1006" s="268" t="s">
        <v>2523</v>
      </c>
      <c r="D1006" s="269" t="s">
        <v>2524</v>
      </c>
      <c r="E1006" s="270" t="s">
        <v>2357</v>
      </c>
      <c r="F1006" s="271">
        <v>24.050000000000001</v>
      </c>
      <c r="G1006" s="41"/>
      <c r="H1006" s="42"/>
    </row>
    <row r="1007" s="2" customFormat="1" ht="16.8" customHeight="1">
      <c r="A1007" s="41"/>
      <c r="B1007" s="42"/>
      <c r="C1007" s="272" t="s">
        <v>3</v>
      </c>
      <c r="D1007" s="272" t="s">
        <v>10298</v>
      </c>
      <c r="E1007" s="22" t="s">
        <v>3</v>
      </c>
      <c r="F1007" s="273">
        <v>12.17</v>
      </c>
      <c r="G1007" s="41"/>
      <c r="H1007" s="42"/>
    </row>
    <row r="1008" s="2" customFormat="1" ht="16.8" customHeight="1">
      <c r="A1008" s="41"/>
      <c r="B1008" s="42"/>
      <c r="C1008" s="272" t="s">
        <v>3</v>
      </c>
      <c r="D1008" s="272" t="s">
        <v>10310</v>
      </c>
      <c r="E1008" s="22" t="s">
        <v>3</v>
      </c>
      <c r="F1008" s="273">
        <v>11.880000000000001</v>
      </c>
      <c r="G1008" s="41"/>
      <c r="H1008" s="42"/>
    </row>
    <row r="1009" s="2" customFormat="1" ht="16.8" customHeight="1">
      <c r="A1009" s="41"/>
      <c r="B1009" s="42"/>
      <c r="C1009" s="272" t="s">
        <v>3</v>
      </c>
      <c r="D1009" s="272" t="s">
        <v>452</v>
      </c>
      <c r="E1009" s="22" t="s">
        <v>3</v>
      </c>
      <c r="F1009" s="273">
        <v>24.050000000000001</v>
      </c>
      <c r="G1009" s="41"/>
      <c r="H1009" s="42"/>
    </row>
    <row r="1010" s="2" customFormat="1" ht="16.8" customHeight="1">
      <c r="A1010" s="41"/>
      <c r="B1010" s="42"/>
      <c r="C1010" s="274" t="s">
        <v>9865</v>
      </c>
      <c r="D1010" s="41"/>
      <c r="E1010" s="41"/>
      <c r="F1010" s="41"/>
      <c r="G1010" s="41"/>
      <c r="H1010" s="42"/>
    </row>
    <row r="1011" s="2" customFormat="1" ht="16.8" customHeight="1">
      <c r="A1011" s="41"/>
      <c r="B1011" s="42"/>
      <c r="C1011" s="272" t="s">
        <v>7163</v>
      </c>
      <c r="D1011" s="272" t="s">
        <v>10311</v>
      </c>
      <c r="E1011" s="22" t="s">
        <v>476</v>
      </c>
      <c r="F1011" s="273">
        <v>24.050000000000001</v>
      </c>
      <c r="G1011" s="41"/>
      <c r="H1011" s="42"/>
    </row>
    <row r="1012" s="2" customFormat="1" ht="16.8" customHeight="1">
      <c r="A1012" s="41"/>
      <c r="B1012" s="42"/>
      <c r="C1012" s="272" t="s">
        <v>4204</v>
      </c>
      <c r="D1012" s="272" t="s">
        <v>10247</v>
      </c>
      <c r="E1012" s="22" t="s">
        <v>476</v>
      </c>
      <c r="F1012" s="273">
        <v>24.050000000000001</v>
      </c>
      <c r="G1012" s="41"/>
      <c r="H1012" s="42"/>
    </row>
    <row r="1013" s="2" customFormat="1" ht="16.8" customHeight="1">
      <c r="A1013" s="41"/>
      <c r="B1013" s="42"/>
      <c r="C1013" s="268" t="s">
        <v>6831</v>
      </c>
      <c r="D1013" s="269" t="s">
        <v>6832</v>
      </c>
      <c r="E1013" s="270" t="s">
        <v>2357</v>
      </c>
      <c r="F1013" s="271">
        <v>93.337000000000003</v>
      </c>
      <c r="G1013" s="41"/>
      <c r="H1013" s="42"/>
    </row>
    <row r="1014" s="2" customFormat="1" ht="16.8" customHeight="1">
      <c r="A1014" s="41"/>
      <c r="B1014" s="42"/>
      <c r="C1014" s="272" t="s">
        <v>3</v>
      </c>
      <c r="D1014" s="272" t="s">
        <v>10312</v>
      </c>
      <c r="E1014" s="22" t="s">
        <v>3</v>
      </c>
      <c r="F1014" s="273">
        <v>3.9700000000000002</v>
      </c>
      <c r="G1014" s="41"/>
      <c r="H1014" s="42"/>
    </row>
    <row r="1015" s="2" customFormat="1" ht="16.8" customHeight="1">
      <c r="A1015" s="41"/>
      <c r="B1015" s="42"/>
      <c r="C1015" s="272" t="s">
        <v>3</v>
      </c>
      <c r="D1015" s="272" t="s">
        <v>10313</v>
      </c>
      <c r="E1015" s="22" t="s">
        <v>3</v>
      </c>
      <c r="F1015" s="273">
        <v>19.442</v>
      </c>
      <c r="G1015" s="41"/>
      <c r="H1015" s="42"/>
    </row>
    <row r="1016" s="2" customFormat="1" ht="16.8" customHeight="1">
      <c r="A1016" s="41"/>
      <c r="B1016" s="42"/>
      <c r="C1016" s="272" t="s">
        <v>3</v>
      </c>
      <c r="D1016" s="272" t="s">
        <v>10314</v>
      </c>
      <c r="E1016" s="22" t="s">
        <v>3</v>
      </c>
      <c r="F1016" s="273">
        <v>18.312000000000001</v>
      </c>
      <c r="G1016" s="41"/>
      <c r="H1016" s="42"/>
    </row>
    <row r="1017" s="2" customFormat="1" ht="16.8" customHeight="1">
      <c r="A1017" s="41"/>
      <c r="B1017" s="42"/>
      <c r="C1017" s="272" t="s">
        <v>3</v>
      </c>
      <c r="D1017" s="272" t="s">
        <v>10315</v>
      </c>
      <c r="E1017" s="22" t="s">
        <v>3</v>
      </c>
      <c r="F1017" s="273">
        <v>2.665</v>
      </c>
      <c r="G1017" s="41"/>
      <c r="H1017" s="42"/>
    </row>
    <row r="1018" s="2" customFormat="1" ht="16.8" customHeight="1">
      <c r="A1018" s="41"/>
      <c r="B1018" s="42"/>
      <c r="C1018" s="272" t="s">
        <v>3</v>
      </c>
      <c r="D1018" s="272" t="s">
        <v>10316</v>
      </c>
      <c r="E1018" s="22" t="s">
        <v>3</v>
      </c>
      <c r="F1018" s="273">
        <v>4.6660000000000004</v>
      </c>
      <c r="G1018" s="41"/>
      <c r="H1018" s="42"/>
    </row>
    <row r="1019" s="2" customFormat="1" ht="16.8" customHeight="1">
      <c r="A1019" s="41"/>
      <c r="B1019" s="42"/>
      <c r="C1019" s="272" t="s">
        <v>3</v>
      </c>
      <c r="D1019" s="272" t="s">
        <v>10313</v>
      </c>
      <c r="E1019" s="22" t="s">
        <v>3</v>
      </c>
      <c r="F1019" s="273">
        <v>19.442</v>
      </c>
      <c r="G1019" s="41"/>
      <c r="H1019" s="42"/>
    </row>
    <row r="1020" s="2" customFormat="1" ht="16.8" customHeight="1">
      <c r="A1020" s="41"/>
      <c r="B1020" s="42"/>
      <c r="C1020" s="272" t="s">
        <v>3</v>
      </c>
      <c r="D1020" s="272" t="s">
        <v>10314</v>
      </c>
      <c r="E1020" s="22" t="s">
        <v>3</v>
      </c>
      <c r="F1020" s="273">
        <v>18.312000000000001</v>
      </c>
      <c r="G1020" s="41"/>
      <c r="H1020" s="42"/>
    </row>
    <row r="1021" s="2" customFormat="1" ht="16.8" customHeight="1">
      <c r="A1021" s="41"/>
      <c r="B1021" s="42"/>
      <c r="C1021" s="272" t="s">
        <v>3</v>
      </c>
      <c r="D1021" s="272" t="s">
        <v>10317</v>
      </c>
      <c r="E1021" s="22" t="s">
        <v>3</v>
      </c>
      <c r="F1021" s="273">
        <v>3.9279999999999999</v>
      </c>
      <c r="G1021" s="41"/>
      <c r="H1021" s="42"/>
    </row>
    <row r="1022" s="2" customFormat="1" ht="16.8" customHeight="1">
      <c r="A1022" s="41"/>
      <c r="B1022" s="42"/>
      <c r="C1022" s="272" t="s">
        <v>3</v>
      </c>
      <c r="D1022" s="272" t="s">
        <v>10318</v>
      </c>
      <c r="E1022" s="22" t="s">
        <v>3</v>
      </c>
      <c r="F1022" s="273">
        <v>2.6000000000000001</v>
      </c>
      <c r="G1022" s="41"/>
      <c r="H1022" s="42"/>
    </row>
    <row r="1023" s="2" customFormat="1" ht="16.8" customHeight="1">
      <c r="A1023" s="41"/>
      <c r="B1023" s="42"/>
      <c r="C1023" s="272" t="s">
        <v>3</v>
      </c>
      <c r="D1023" s="272" t="s">
        <v>452</v>
      </c>
      <c r="E1023" s="22" t="s">
        <v>3</v>
      </c>
      <c r="F1023" s="273">
        <v>93.337000000000003</v>
      </c>
      <c r="G1023" s="41"/>
      <c r="H1023" s="42"/>
    </row>
    <row r="1024" s="2" customFormat="1" ht="16.8" customHeight="1">
      <c r="A1024" s="41"/>
      <c r="B1024" s="42"/>
      <c r="C1024" s="274" t="s">
        <v>9865</v>
      </c>
      <c r="D1024" s="41"/>
      <c r="E1024" s="41"/>
      <c r="F1024" s="41"/>
      <c r="G1024" s="41"/>
      <c r="H1024" s="42"/>
    </row>
    <row r="1025" s="2" customFormat="1" ht="16.8" customHeight="1">
      <c r="A1025" s="41"/>
      <c r="B1025" s="42"/>
      <c r="C1025" s="272" t="s">
        <v>7159</v>
      </c>
      <c r="D1025" s="272" t="s">
        <v>10319</v>
      </c>
      <c r="E1025" s="22" t="s">
        <v>476</v>
      </c>
      <c r="F1025" s="273">
        <v>93.337000000000003</v>
      </c>
      <c r="G1025" s="41"/>
      <c r="H1025" s="42"/>
    </row>
    <row r="1026" s="2" customFormat="1" ht="16.8" customHeight="1">
      <c r="A1026" s="41"/>
      <c r="B1026" s="42"/>
      <c r="C1026" s="268" t="s">
        <v>2532</v>
      </c>
      <c r="D1026" s="269" t="s">
        <v>2533</v>
      </c>
      <c r="E1026" s="270" t="s">
        <v>2357</v>
      </c>
      <c r="F1026" s="271">
        <v>147.63999999999999</v>
      </c>
      <c r="G1026" s="41"/>
      <c r="H1026" s="42"/>
    </row>
    <row r="1027" s="2" customFormat="1" ht="16.8" customHeight="1">
      <c r="A1027" s="41"/>
      <c r="B1027" s="42"/>
      <c r="C1027" s="272" t="s">
        <v>3</v>
      </c>
      <c r="D1027" s="272" t="s">
        <v>10320</v>
      </c>
      <c r="E1027" s="22" t="s">
        <v>3</v>
      </c>
      <c r="F1027" s="273">
        <v>13.5</v>
      </c>
      <c r="G1027" s="41"/>
      <c r="H1027" s="42"/>
    </row>
    <row r="1028" s="2" customFormat="1" ht="16.8" customHeight="1">
      <c r="A1028" s="41"/>
      <c r="B1028" s="42"/>
      <c r="C1028" s="272" t="s">
        <v>3</v>
      </c>
      <c r="D1028" s="272" t="s">
        <v>10321</v>
      </c>
      <c r="E1028" s="22" t="s">
        <v>3</v>
      </c>
      <c r="F1028" s="273">
        <v>70.140000000000001</v>
      </c>
      <c r="G1028" s="41"/>
      <c r="H1028" s="42"/>
    </row>
    <row r="1029" s="2" customFormat="1" ht="16.8" customHeight="1">
      <c r="A1029" s="41"/>
      <c r="B1029" s="42"/>
      <c r="C1029" s="272" t="s">
        <v>3</v>
      </c>
      <c r="D1029" s="272" t="s">
        <v>10322</v>
      </c>
      <c r="E1029" s="22" t="s">
        <v>3</v>
      </c>
      <c r="F1029" s="273">
        <v>64</v>
      </c>
      <c r="G1029" s="41"/>
      <c r="H1029" s="42"/>
    </row>
    <row r="1030" s="2" customFormat="1" ht="16.8" customHeight="1">
      <c r="A1030" s="41"/>
      <c r="B1030" s="42"/>
      <c r="C1030" s="272" t="s">
        <v>3</v>
      </c>
      <c r="D1030" s="272" t="s">
        <v>452</v>
      </c>
      <c r="E1030" s="22" t="s">
        <v>3</v>
      </c>
      <c r="F1030" s="273">
        <v>147.63999999999999</v>
      </c>
      <c r="G1030" s="41"/>
      <c r="H1030" s="42"/>
    </row>
    <row r="1031" s="2" customFormat="1" ht="16.8" customHeight="1">
      <c r="A1031" s="41"/>
      <c r="B1031" s="42"/>
      <c r="C1031" s="274" t="s">
        <v>9865</v>
      </c>
      <c r="D1031" s="41"/>
      <c r="E1031" s="41"/>
      <c r="F1031" s="41"/>
      <c r="G1031" s="41"/>
      <c r="H1031" s="42"/>
    </row>
    <row r="1032" s="2" customFormat="1" ht="16.8" customHeight="1">
      <c r="A1032" s="41"/>
      <c r="B1032" s="42"/>
      <c r="C1032" s="272" t="s">
        <v>7151</v>
      </c>
      <c r="D1032" s="272" t="s">
        <v>10323</v>
      </c>
      <c r="E1032" s="22" t="s">
        <v>476</v>
      </c>
      <c r="F1032" s="273">
        <v>147.63999999999999</v>
      </c>
      <c r="G1032" s="41"/>
      <c r="H1032" s="42"/>
    </row>
    <row r="1033" s="2" customFormat="1" ht="16.8" customHeight="1">
      <c r="A1033" s="41"/>
      <c r="B1033" s="42"/>
      <c r="C1033" s="272" t="s">
        <v>7155</v>
      </c>
      <c r="D1033" s="272" t="s">
        <v>10324</v>
      </c>
      <c r="E1033" s="22" t="s">
        <v>476</v>
      </c>
      <c r="F1033" s="273">
        <v>147.63999999999999</v>
      </c>
      <c r="G1033" s="41"/>
      <c r="H1033" s="42"/>
    </row>
    <row r="1034" s="2" customFormat="1" ht="16.8" customHeight="1">
      <c r="A1034" s="41"/>
      <c r="B1034" s="42"/>
      <c r="C1034" s="268" t="s">
        <v>6835</v>
      </c>
      <c r="D1034" s="269" t="s">
        <v>6836</v>
      </c>
      <c r="E1034" s="270" t="s">
        <v>439</v>
      </c>
      <c r="F1034" s="271">
        <v>57.719000000000001</v>
      </c>
      <c r="G1034" s="41"/>
      <c r="H1034" s="42"/>
    </row>
    <row r="1035" s="2" customFormat="1" ht="16.8" customHeight="1">
      <c r="A1035" s="41"/>
      <c r="B1035" s="42"/>
      <c r="C1035" s="272" t="s">
        <v>3</v>
      </c>
      <c r="D1035" s="272" t="s">
        <v>3</v>
      </c>
      <c r="E1035" s="22" t="s">
        <v>3</v>
      </c>
      <c r="F1035" s="273">
        <v>0</v>
      </c>
      <c r="G1035" s="41"/>
      <c r="H1035" s="42"/>
    </row>
    <row r="1036" s="2" customFormat="1" ht="16.8" customHeight="1">
      <c r="A1036" s="41"/>
      <c r="B1036" s="42"/>
      <c r="C1036" s="272" t="s">
        <v>3</v>
      </c>
      <c r="D1036" s="272" t="s">
        <v>10325</v>
      </c>
      <c r="E1036" s="22" t="s">
        <v>3</v>
      </c>
      <c r="F1036" s="273">
        <v>69.897000000000006</v>
      </c>
      <c r="G1036" s="41"/>
      <c r="H1036" s="42"/>
    </row>
    <row r="1037" s="2" customFormat="1" ht="16.8" customHeight="1">
      <c r="A1037" s="41"/>
      <c r="B1037" s="42"/>
      <c r="C1037" s="272" t="s">
        <v>3</v>
      </c>
      <c r="D1037" s="272" t="s">
        <v>10326</v>
      </c>
      <c r="E1037" s="22" t="s">
        <v>3</v>
      </c>
      <c r="F1037" s="273">
        <v>-12.178000000000001</v>
      </c>
      <c r="G1037" s="41"/>
      <c r="H1037" s="42"/>
    </row>
    <row r="1038" s="2" customFormat="1" ht="16.8" customHeight="1">
      <c r="A1038" s="41"/>
      <c r="B1038" s="42"/>
      <c r="C1038" s="272" t="s">
        <v>3</v>
      </c>
      <c r="D1038" s="272" t="s">
        <v>452</v>
      </c>
      <c r="E1038" s="22" t="s">
        <v>3</v>
      </c>
      <c r="F1038" s="273">
        <v>57.719000000000001</v>
      </c>
      <c r="G1038" s="41"/>
      <c r="H1038" s="42"/>
    </row>
    <row r="1039" s="2" customFormat="1" ht="16.8" customHeight="1">
      <c r="A1039" s="41"/>
      <c r="B1039" s="42"/>
      <c r="C1039" s="274" t="s">
        <v>9865</v>
      </c>
      <c r="D1039" s="41"/>
      <c r="E1039" s="41"/>
      <c r="F1039" s="41"/>
      <c r="G1039" s="41"/>
      <c r="H1039" s="42"/>
    </row>
    <row r="1040" s="2" customFormat="1">
      <c r="A1040" s="41"/>
      <c r="B1040" s="42"/>
      <c r="C1040" s="272" t="s">
        <v>6992</v>
      </c>
      <c r="D1040" s="272" t="s">
        <v>10327</v>
      </c>
      <c r="E1040" s="22" t="s">
        <v>439</v>
      </c>
      <c r="F1040" s="273">
        <v>57.719000000000001</v>
      </c>
      <c r="G1040" s="41"/>
      <c r="H1040" s="42"/>
    </row>
    <row r="1041" s="2" customFormat="1" ht="16.8" customHeight="1">
      <c r="A1041" s="41"/>
      <c r="B1041" s="42"/>
      <c r="C1041" s="272" t="s">
        <v>7000</v>
      </c>
      <c r="D1041" s="272" t="s">
        <v>10328</v>
      </c>
      <c r="E1041" s="22" t="s">
        <v>439</v>
      </c>
      <c r="F1041" s="273">
        <v>57.719000000000001</v>
      </c>
      <c r="G1041" s="41"/>
      <c r="H1041" s="42"/>
    </row>
    <row r="1042" s="2" customFormat="1" ht="16.8" customHeight="1">
      <c r="A1042" s="41"/>
      <c r="B1042" s="42"/>
      <c r="C1042" s="272" t="s">
        <v>7008</v>
      </c>
      <c r="D1042" s="272" t="s">
        <v>8526</v>
      </c>
      <c r="E1042" s="22" t="s">
        <v>439</v>
      </c>
      <c r="F1042" s="273">
        <v>57.719000000000001</v>
      </c>
      <c r="G1042" s="41"/>
      <c r="H1042" s="42"/>
    </row>
    <row r="1043" s="2" customFormat="1" ht="26.4" customHeight="1">
      <c r="A1043" s="41"/>
      <c r="B1043" s="42"/>
      <c r="C1043" s="267" t="s">
        <v>10329</v>
      </c>
      <c r="D1043" s="267" t="s">
        <v>195</v>
      </c>
      <c r="E1043" s="41"/>
      <c r="F1043" s="41"/>
      <c r="G1043" s="41"/>
      <c r="H1043" s="42"/>
    </row>
    <row r="1044" s="2" customFormat="1" ht="16.8" customHeight="1">
      <c r="A1044" s="41"/>
      <c r="B1044" s="42"/>
      <c r="C1044" s="268" t="s">
        <v>2355</v>
      </c>
      <c r="D1044" s="269" t="s">
        <v>2356</v>
      </c>
      <c r="E1044" s="270" t="s">
        <v>2357</v>
      </c>
      <c r="F1044" s="271">
        <v>21.800000000000001</v>
      </c>
      <c r="G1044" s="41"/>
      <c r="H1044" s="42"/>
    </row>
    <row r="1045" s="2" customFormat="1" ht="16.8" customHeight="1">
      <c r="A1045" s="41"/>
      <c r="B1045" s="42"/>
      <c r="C1045" s="272" t="s">
        <v>3</v>
      </c>
      <c r="D1045" s="272" t="s">
        <v>10330</v>
      </c>
      <c r="E1045" s="22" t="s">
        <v>3</v>
      </c>
      <c r="F1045" s="273">
        <v>21.800000000000001</v>
      </c>
      <c r="G1045" s="41"/>
      <c r="H1045" s="42"/>
    </row>
    <row r="1046" s="2" customFormat="1" ht="16.8" customHeight="1">
      <c r="A1046" s="41"/>
      <c r="B1046" s="42"/>
      <c r="C1046" s="274" t="s">
        <v>9865</v>
      </c>
      <c r="D1046" s="41"/>
      <c r="E1046" s="41"/>
      <c r="F1046" s="41"/>
      <c r="G1046" s="41"/>
      <c r="H1046" s="42"/>
    </row>
    <row r="1047" s="2" customFormat="1" ht="16.8" customHeight="1">
      <c r="A1047" s="41"/>
      <c r="B1047" s="42"/>
      <c r="C1047" s="272" t="s">
        <v>2817</v>
      </c>
      <c r="D1047" s="272" t="s">
        <v>9900</v>
      </c>
      <c r="E1047" s="22" t="s">
        <v>491</v>
      </c>
      <c r="F1047" s="273">
        <v>4.3600000000000003</v>
      </c>
      <c r="G1047" s="41"/>
      <c r="H1047" s="42"/>
    </row>
    <row r="1048" s="2" customFormat="1">
      <c r="A1048" s="41"/>
      <c r="B1048" s="42"/>
      <c r="C1048" s="272" t="s">
        <v>533</v>
      </c>
      <c r="D1048" s="272" t="s">
        <v>534</v>
      </c>
      <c r="E1048" s="22" t="s">
        <v>439</v>
      </c>
      <c r="F1048" s="273">
        <v>43.600000000000001</v>
      </c>
      <c r="G1048" s="41"/>
      <c r="H1048" s="42"/>
    </row>
    <row r="1049" s="2" customFormat="1" ht="16.8" customHeight="1">
      <c r="A1049" s="41"/>
      <c r="B1049" s="42"/>
      <c r="C1049" s="272" t="s">
        <v>2837</v>
      </c>
      <c r="D1049" s="272" t="s">
        <v>9901</v>
      </c>
      <c r="E1049" s="22" t="s">
        <v>476</v>
      </c>
      <c r="F1049" s="273">
        <v>21.800000000000001</v>
      </c>
      <c r="G1049" s="41"/>
      <c r="H1049" s="42"/>
    </row>
    <row r="1050" s="2" customFormat="1" ht="16.8" customHeight="1">
      <c r="A1050" s="41"/>
      <c r="B1050" s="42"/>
      <c r="C1050" s="268" t="s">
        <v>2409</v>
      </c>
      <c r="D1050" s="269" t="s">
        <v>2410</v>
      </c>
      <c r="E1050" s="270" t="s">
        <v>439</v>
      </c>
      <c r="F1050" s="271">
        <v>0</v>
      </c>
      <c r="G1050" s="41"/>
      <c r="H1050" s="42"/>
    </row>
    <row r="1051" s="2" customFormat="1" ht="16.8" customHeight="1">
      <c r="A1051" s="41"/>
      <c r="B1051" s="42"/>
      <c r="C1051" s="274" t="s">
        <v>9865</v>
      </c>
      <c r="D1051" s="41"/>
      <c r="E1051" s="41"/>
      <c r="F1051" s="41"/>
      <c r="G1051" s="41"/>
      <c r="H1051" s="42"/>
    </row>
    <row r="1052" s="2" customFormat="1">
      <c r="A1052" s="41"/>
      <c r="B1052" s="42"/>
      <c r="C1052" s="272" t="s">
        <v>3606</v>
      </c>
      <c r="D1052" s="272" t="s">
        <v>3607</v>
      </c>
      <c r="E1052" s="22" t="s">
        <v>439</v>
      </c>
      <c r="F1052" s="273">
        <v>41.194000000000003</v>
      </c>
      <c r="G1052" s="41"/>
      <c r="H1052" s="42"/>
    </row>
    <row r="1053" s="2" customFormat="1" ht="16.8" customHeight="1">
      <c r="A1053" s="41"/>
      <c r="B1053" s="42"/>
      <c r="C1053" s="268" t="s">
        <v>2411</v>
      </c>
      <c r="D1053" s="269" t="s">
        <v>10331</v>
      </c>
      <c r="E1053" s="270" t="s">
        <v>2357</v>
      </c>
      <c r="F1053" s="271">
        <v>0</v>
      </c>
      <c r="G1053" s="41"/>
      <c r="H1053" s="42"/>
    </row>
    <row r="1054" s="2" customFormat="1" ht="16.8" customHeight="1">
      <c r="A1054" s="41"/>
      <c r="B1054" s="42"/>
      <c r="C1054" s="268" t="s">
        <v>2414</v>
      </c>
      <c r="D1054" s="269" t="s">
        <v>2415</v>
      </c>
      <c r="E1054" s="270" t="s">
        <v>439</v>
      </c>
      <c r="F1054" s="271">
        <v>35.359999999999999</v>
      </c>
      <c r="G1054" s="41"/>
      <c r="H1054" s="42"/>
    </row>
    <row r="1055" s="2" customFormat="1" ht="16.8" customHeight="1">
      <c r="A1055" s="41"/>
      <c r="B1055" s="42"/>
      <c r="C1055" s="272" t="s">
        <v>3</v>
      </c>
      <c r="D1055" s="272" t="s">
        <v>10332</v>
      </c>
      <c r="E1055" s="22" t="s">
        <v>3</v>
      </c>
      <c r="F1055" s="273">
        <v>0</v>
      </c>
      <c r="G1055" s="41"/>
      <c r="H1055" s="42"/>
    </row>
    <row r="1056" s="2" customFormat="1" ht="16.8" customHeight="1">
      <c r="A1056" s="41"/>
      <c r="B1056" s="42"/>
      <c r="C1056" s="272" t="s">
        <v>3</v>
      </c>
      <c r="D1056" s="272" t="s">
        <v>576</v>
      </c>
      <c r="E1056" s="22" t="s">
        <v>3</v>
      </c>
      <c r="F1056" s="273">
        <v>24</v>
      </c>
      <c r="G1056" s="41"/>
      <c r="H1056" s="42"/>
    </row>
    <row r="1057" s="2" customFormat="1" ht="16.8" customHeight="1">
      <c r="A1057" s="41"/>
      <c r="B1057" s="42"/>
      <c r="C1057" s="272" t="s">
        <v>3</v>
      </c>
      <c r="D1057" s="272" t="s">
        <v>10333</v>
      </c>
      <c r="E1057" s="22" t="s">
        <v>3</v>
      </c>
      <c r="F1057" s="273">
        <v>0</v>
      </c>
      <c r="G1057" s="41"/>
      <c r="H1057" s="42"/>
    </row>
    <row r="1058" s="2" customFormat="1" ht="16.8" customHeight="1">
      <c r="A1058" s="41"/>
      <c r="B1058" s="42"/>
      <c r="C1058" s="272" t="s">
        <v>3</v>
      </c>
      <c r="D1058" s="272" t="s">
        <v>239</v>
      </c>
      <c r="E1058" s="22" t="s">
        <v>3</v>
      </c>
      <c r="F1058" s="273">
        <v>11</v>
      </c>
      <c r="G1058" s="41"/>
      <c r="H1058" s="42"/>
    </row>
    <row r="1059" s="2" customFormat="1" ht="16.8" customHeight="1">
      <c r="A1059" s="41"/>
      <c r="B1059" s="42"/>
      <c r="C1059" s="272" t="s">
        <v>3</v>
      </c>
      <c r="D1059" s="272" t="s">
        <v>10334</v>
      </c>
      <c r="E1059" s="22" t="s">
        <v>3</v>
      </c>
      <c r="F1059" s="273">
        <v>0.35999999999999999</v>
      </c>
      <c r="G1059" s="41"/>
      <c r="H1059" s="42"/>
    </row>
    <row r="1060" s="2" customFormat="1" ht="16.8" customHeight="1">
      <c r="A1060" s="41"/>
      <c r="B1060" s="42"/>
      <c r="C1060" s="272" t="s">
        <v>3</v>
      </c>
      <c r="D1060" s="272" t="s">
        <v>452</v>
      </c>
      <c r="E1060" s="22" t="s">
        <v>3</v>
      </c>
      <c r="F1060" s="273">
        <v>35.359999999999999</v>
      </c>
      <c r="G1060" s="41"/>
      <c r="H1060" s="42"/>
    </row>
    <row r="1061" s="2" customFormat="1" ht="16.8" customHeight="1">
      <c r="A1061" s="41"/>
      <c r="B1061" s="42"/>
      <c r="C1061" s="274" t="s">
        <v>9865</v>
      </c>
      <c r="D1061" s="41"/>
      <c r="E1061" s="41"/>
      <c r="F1061" s="41"/>
      <c r="G1061" s="41"/>
      <c r="H1061" s="42"/>
    </row>
    <row r="1062" s="2" customFormat="1" ht="16.8" customHeight="1">
      <c r="A1062" s="41"/>
      <c r="B1062" s="42"/>
      <c r="C1062" s="272" t="s">
        <v>3578</v>
      </c>
      <c r="D1062" s="272" t="s">
        <v>10030</v>
      </c>
      <c r="E1062" s="22" t="s">
        <v>439</v>
      </c>
      <c r="F1062" s="273">
        <v>35.359999999999999</v>
      </c>
      <c r="G1062" s="41"/>
      <c r="H1062" s="42"/>
    </row>
    <row r="1063" s="2" customFormat="1" ht="16.8" customHeight="1">
      <c r="A1063" s="41"/>
      <c r="B1063" s="42"/>
      <c r="C1063" s="272" t="s">
        <v>3595</v>
      </c>
      <c r="D1063" s="272" t="s">
        <v>10031</v>
      </c>
      <c r="E1063" s="22" t="s">
        <v>439</v>
      </c>
      <c r="F1063" s="273">
        <v>35.359999999999999</v>
      </c>
      <c r="G1063" s="41"/>
      <c r="H1063" s="42"/>
    </row>
    <row r="1064" s="2" customFormat="1" ht="16.8" customHeight="1">
      <c r="A1064" s="41"/>
      <c r="B1064" s="42"/>
      <c r="C1064" s="272" t="s">
        <v>7508</v>
      </c>
      <c r="D1064" s="272" t="s">
        <v>10335</v>
      </c>
      <c r="E1064" s="22" t="s">
        <v>439</v>
      </c>
      <c r="F1064" s="273">
        <v>35.359999999999999</v>
      </c>
      <c r="G1064" s="41"/>
      <c r="H1064" s="42"/>
    </row>
    <row r="1065" s="2" customFormat="1">
      <c r="A1065" s="41"/>
      <c r="B1065" s="42"/>
      <c r="C1065" s="272" t="s">
        <v>3606</v>
      </c>
      <c r="D1065" s="272" t="s">
        <v>3607</v>
      </c>
      <c r="E1065" s="22" t="s">
        <v>439</v>
      </c>
      <c r="F1065" s="273">
        <v>41.194000000000003</v>
      </c>
      <c r="G1065" s="41"/>
      <c r="H1065" s="42"/>
    </row>
    <row r="1066" s="2" customFormat="1" ht="16.8" customHeight="1">
      <c r="A1066" s="41"/>
      <c r="B1066" s="42"/>
      <c r="C1066" s="268" t="s">
        <v>7376</v>
      </c>
      <c r="D1066" s="269" t="s">
        <v>7377</v>
      </c>
      <c r="E1066" s="270" t="s">
        <v>439</v>
      </c>
      <c r="F1066" s="271">
        <v>34.200000000000003</v>
      </c>
      <c r="G1066" s="41"/>
      <c r="H1066" s="42"/>
    </row>
    <row r="1067" s="2" customFormat="1" ht="16.8" customHeight="1">
      <c r="A1067" s="41"/>
      <c r="B1067" s="42"/>
      <c r="C1067" s="272" t="s">
        <v>3</v>
      </c>
      <c r="D1067" s="272" t="s">
        <v>10336</v>
      </c>
      <c r="E1067" s="22" t="s">
        <v>3</v>
      </c>
      <c r="F1067" s="273">
        <v>34.200000000000003</v>
      </c>
      <c r="G1067" s="41"/>
      <c r="H1067" s="42"/>
    </row>
    <row r="1068" s="2" customFormat="1" ht="16.8" customHeight="1">
      <c r="A1068" s="41"/>
      <c r="B1068" s="42"/>
      <c r="C1068" s="274" t="s">
        <v>9865</v>
      </c>
      <c r="D1068" s="41"/>
      <c r="E1068" s="41"/>
      <c r="F1068" s="41"/>
      <c r="G1068" s="41"/>
      <c r="H1068" s="42"/>
    </row>
    <row r="1069" s="2" customFormat="1" ht="16.8" customHeight="1">
      <c r="A1069" s="41"/>
      <c r="B1069" s="42"/>
      <c r="C1069" s="272" t="s">
        <v>485</v>
      </c>
      <c r="D1069" s="272" t="s">
        <v>486</v>
      </c>
      <c r="E1069" s="22" t="s">
        <v>439</v>
      </c>
      <c r="F1069" s="273">
        <v>34.200000000000003</v>
      </c>
      <c r="G1069" s="41"/>
      <c r="H1069" s="42"/>
    </row>
    <row r="1070" s="2" customFormat="1">
      <c r="A1070" s="41"/>
      <c r="B1070" s="42"/>
      <c r="C1070" s="272" t="s">
        <v>7384</v>
      </c>
      <c r="D1070" s="272" t="s">
        <v>10337</v>
      </c>
      <c r="E1070" s="22" t="s">
        <v>491</v>
      </c>
      <c r="F1070" s="273">
        <v>6.8399999999999999</v>
      </c>
      <c r="G1070" s="41"/>
      <c r="H1070" s="42"/>
    </row>
    <row r="1071" s="2" customFormat="1" ht="26.4" customHeight="1">
      <c r="A1071" s="41"/>
      <c r="B1071" s="42"/>
      <c r="C1071" s="267" t="s">
        <v>10338</v>
      </c>
      <c r="D1071" s="267" t="s">
        <v>197</v>
      </c>
      <c r="E1071" s="41"/>
      <c r="F1071" s="41"/>
      <c r="G1071" s="41"/>
      <c r="H1071" s="42"/>
    </row>
    <row r="1072" s="2" customFormat="1" ht="16.8" customHeight="1">
      <c r="A1072" s="41"/>
      <c r="B1072" s="42"/>
      <c r="C1072" s="268" t="s">
        <v>2355</v>
      </c>
      <c r="D1072" s="269" t="s">
        <v>2356</v>
      </c>
      <c r="E1072" s="270" t="s">
        <v>2357</v>
      </c>
      <c r="F1072" s="271">
        <v>61</v>
      </c>
      <c r="G1072" s="41"/>
      <c r="H1072" s="42"/>
    </row>
    <row r="1073" s="2" customFormat="1" ht="16.8" customHeight="1">
      <c r="A1073" s="41"/>
      <c r="B1073" s="42"/>
      <c r="C1073" s="272" t="s">
        <v>3</v>
      </c>
      <c r="D1073" s="272" t="s">
        <v>10339</v>
      </c>
      <c r="E1073" s="22" t="s">
        <v>3</v>
      </c>
      <c r="F1073" s="273">
        <v>61</v>
      </c>
      <c r="G1073" s="41"/>
      <c r="H1073" s="42"/>
    </row>
    <row r="1074" s="2" customFormat="1" ht="16.8" customHeight="1">
      <c r="A1074" s="41"/>
      <c r="B1074" s="42"/>
      <c r="C1074" s="274" t="s">
        <v>9865</v>
      </c>
      <c r="D1074" s="41"/>
      <c r="E1074" s="41"/>
      <c r="F1074" s="41"/>
      <c r="G1074" s="41"/>
      <c r="H1074" s="42"/>
    </row>
    <row r="1075" s="2" customFormat="1" ht="16.8" customHeight="1">
      <c r="A1075" s="41"/>
      <c r="B1075" s="42"/>
      <c r="C1075" s="272" t="s">
        <v>2817</v>
      </c>
      <c r="D1075" s="272" t="s">
        <v>9900</v>
      </c>
      <c r="E1075" s="22" t="s">
        <v>491</v>
      </c>
      <c r="F1075" s="273">
        <v>12.199999999999999</v>
      </c>
      <c r="G1075" s="41"/>
      <c r="H1075" s="42"/>
    </row>
    <row r="1076" s="2" customFormat="1">
      <c r="A1076" s="41"/>
      <c r="B1076" s="42"/>
      <c r="C1076" s="272" t="s">
        <v>533</v>
      </c>
      <c r="D1076" s="272" t="s">
        <v>534</v>
      </c>
      <c r="E1076" s="22" t="s">
        <v>439</v>
      </c>
      <c r="F1076" s="273">
        <v>122</v>
      </c>
      <c r="G1076" s="41"/>
      <c r="H1076" s="42"/>
    </row>
    <row r="1077" s="2" customFormat="1" ht="16.8" customHeight="1">
      <c r="A1077" s="41"/>
      <c r="B1077" s="42"/>
      <c r="C1077" s="272" t="s">
        <v>2837</v>
      </c>
      <c r="D1077" s="272" t="s">
        <v>9901</v>
      </c>
      <c r="E1077" s="22" t="s">
        <v>476</v>
      </c>
      <c r="F1077" s="273">
        <v>61</v>
      </c>
      <c r="G1077" s="41"/>
      <c r="H1077" s="42"/>
    </row>
    <row r="1078" s="2" customFormat="1" ht="16.8" customHeight="1">
      <c r="A1078" s="41"/>
      <c r="B1078" s="42"/>
      <c r="C1078" s="268" t="s">
        <v>2409</v>
      </c>
      <c r="D1078" s="269" t="s">
        <v>2410</v>
      </c>
      <c r="E1078" s="270" t="s">
        <v>439</v>
      </c>
      <c r="F1078" s="271">
        <v>0</v>
      </c>
      <c r="G1078" s="41"/>
      <c r="H1078" s="42"/>
    </row>
    <row r="1079" s="2" customFormat="1" ht="16.8" customHeight="1">
      <c r="A1079" s="41"/>
      <c r="B1079" s="42"/>
      <c r="C1079" s="274" t="s">
        <v>9865</v>
      </c>
      <c r="D1079" s="41"/>
      <c r="E1079" s="41"/>
      <c r="F1079" s="41"/>
      <c r="G1079" s="41"/>
      <c r="H1079" s="42"/>
    </row>
    <row r="1080" s="2" customFormat="1">
      <c r="A1080" s="41"/>
      <c r="B1080" s="42"/>
      <c r="C1080" s="272" t="s">
        <v>3606</v>
      </c>
      <c r="D1080" s="272" t="s">
        <v>3607</v>
      </c>
      <c r="E1080" s="22" t="s">
        <v>439</v>
      </c>
      <c r="F1080" s="273">
        <v>41.194000000000003</v>
      </c>
      <c r="G1080" s="41"/>
      <c r="H1080" s="42"/>
    </row>
    <row r="1081" s="2" customFormat="1" ht="16.8" customHeight="1">
      <c r="A1081" s="41"/>
      <c r="B1081" s="42"/>
      <c r="C1081" s="268" t="s">
        <v>2411</v>
      </c>
      <c r="D1081" s="269" t="s">
        <v>10331</v>
      </c>
      <c r="E1081" s="270" t="s">
        <v>2357</v>
      </c>
      <c r="F1081" s="271">
        <v>0</v>
      </c>
      <c r="G1081" s="41"/>
      <c r="H1081" s="42"/>
    </row>
    <row r="1082" s="2" customFormat="1" ht="16.8" customHeight="1">
      <c r="A1082" s="41"/>
      <c r="B1082" s="42"/>
      <c r="C1082" s="268" t="s">
        <v>2414</v>
      </c>
      <c r="D1082" s="269" t="s">
        <v>2415</v>
      </c>
      <c r="E1082" s="270" t="s">
        <v>439</v>
      </c>
      <c r="F1082" s="271">
        <v>42.859999999999999</v>
      </c>
      <c r="G1082" s="41"/>
      <c r="H1082" s="42"/>
    </row>
    <row r="1083" s="2" customFormat="1" ht="16.8" customHeight="1">
      <c r="A1083" s="41"/>
      <c r="B1083" s="42"/>
      <c r="C1083" s="272" t="s">
        <v>3</v>
      </c>
      <c r="D1083" s="272" t="s">
        <v>10332</v>
      </c>
      <c r="E1083" s="22" t="s">
        <v>3</v>
      </c>
      <c r="F1083" s="273">
        <v>0</v>
      </c>
      <c r="G1083" s="41"/>
      <c r="H1083" s="42"/>
    </row>
    <row r="1084" s="2" customFormat="1" ht="16.8" customHeight="1">
      <c r="A1084" s="41"/>
      <c r="B1084" s="42"/>
      <c r="C1084" s="272" t="s">
        <v>3</v>
      </c>
      <c r="D1084" s="272" t="s">
        <v>10340</v>
      </c>
      <c r="E1084" s="22" t="s">
        <v>3</v>
      </c>
      <c r="F1084" s="273">
        <v>32.5</v>
      </c>
      <c r="G1084" s="41"/>
      <c r="H1084" s="42"/>
    </row>
    <row r="1085" s="2" customFormat="1" ht="16.8" customHeight="1">
      <c r="A1085" s="41"/>
      <c r="B1085" s="42"/>
      <c r="C1085" s="272" t="s">
        <v>3</v>
      </c>
      <c r="D1085" s="272" t="s">
        <v>10333</v>
      </c>
      <c r="E1085" s="22" t="s">
        <v>3</v>
      </c>
      <c r="F1085" s="273">
        <v>0</v>
      </c>
      <c r="G1085" s="41"/>
      <c r="H1085" s="42"/>
    </row>
    <row r="1086" s="2" customFormat="1" ht="16.8" customHeight="1">
      <c r="A1086" s="41"/>
      <c r="B1086" s="42"/>
      <c r="C1086" s="272" t="s">
        <v>3</v>
      </c>
      <c r="D1086" s="272" t="s">
        <v>235</v>
      </c>
      <c r="E1086" s="22" t="s">
        <v>3</v>
      </c>
      <c r="F1086" s="273">
        <v>10</v>
      </c>
      <c r="G1086" s="41"/>
      <c r="H1086" s="42"/>
    </row>
    <row r="1087" s="2" customFormat="1" ht="16.8" customHeight="1">
      <c r="A1087" s="41"/>
      <c r="B1087" s="42"/>
      <c r="C1087" s="272" t="s">
        <v>3</v>
      </c>
      <c r="D1087" s="272" t="s">
        <v>10334</v>
      </c>
      <c r="E1087" s="22" t="s">
        <v>3</v>
      </c>
      <c r="F1087" s="273">
        <v>0.35999999999999999</v>
      </c>
      <c r="G1087" s="41"/>
      <c r="H1087" s="42"/>
    </row>
    <row r="1088" s="2" customFormat="1" ht="16.8" customHeight="1">
      <c r="A1088" s="41"/>
      <c r="B1088" s="42"/>
      <c r="C1088" s="272" t="s">
        <v>3</v>
      </c>
      <c r="D1088" s="272" t="s">
        <v>452</v>
      </c>
      <c r="E1088" s="22" t="s">
        <v>3</v>
      </c>
      <c r="F1088" s="273">
        <v>42.859999999999999</v>
      </c>
      <c r="G1088" s="41"/>
      <c r="H1088" s="42"/>
    </row>
    <row r="1089" s="2" customFormat="1" ht="16.8" customHeight="1">
      <c r="A1089" s="41"/>
      <c r="B1089" s="42"/>
      <c r="C1089" s="274" t="s">
        <v>9865</v>
      </c>
      <c r="D1089" s="41"/>
      <c r="E1089" s="41"/>
      <c r="F1089" s="41"/>
      <c r="G1089" s="41"/>
      <c r="H1089" s="42"/>
    </row>
    <row r="1090" s="2" customFormat="1" ht="16.8" customHeight="1">
      <c r="A1090" s="41"/>
      <c r="B1090" s="42"/>
      <c r="C1090" s="272" t="s">
        <v>3578</v>
      </c>
      <c r="D1090" s="272" t="s">
        <v>10030</v>
      </c>
      <c r="E1090" s="22" t="s">
        <v>439</v>
      </c>
      <c r="F1090" s="273">
        <v>42.859999999999999</v>
      </c>
      <c r="G1090" s="41"/>
      <c r="H1090" s="42"/>
    </row>
    <row r="1091" s="2" customFormat="1" ht="16.8" customHeight="1">
      <c r="A1091" s="41"/>
      <c r="B1091" s="42"/>
      <c r="C1091" s="272" t="s">
        <v>3595</v>
      </c>
      <c r="D1091" s="272" t="s">
        <v>10031</v>
      </c>
      <c r="E1091" s="22" t="s">
        <v>439</v>
      </c>
      <c r="F1091" s="273">
        <v>42.859999999999999</v>
      </c>
      <c r="G1091" s="41"/>
      <c r="H1091" s="42"/>
    </row>
    <row r="1092" s="2" customFormat="1" ht="16.8" customHeight="1">
      <c r="A1092" s="41"/>
      <c r="B1092" s="42"/>
      <c r="C1092" s="272" t="s">
        <v>7508</v>
      </c>
      <c r="D1092" s="272" t="s">
        <v>10335</v>
      </c>
      <c r="E1092" s="22" t="s">
        <v>439</v>
      </c>
      <c r="F1092" s="273">
        <v>42.859999999999999</v>
      </c>
      <c r="G1092" s="41"/>
      <c r="H1092" s="42"/>
    </row>
    <row r="1093" s="2" customFormat="1">
      <c r="A1093" s="41"/>
      <c r="B1093" s="42"/>
      <c r="C1093" s="272" t="s">
        <v>3606</v>
      </c>
      <c r="D1093" s="272" t="s">
        <v>3607</v>
      </c>
      <c r="E1093" s="22" t="s">
        <v>439</v>
      </c>
      <c r="F1093" s="273">
        <v>41.194000000000003</v>
      </c>
      <c r="G1093" s="41"/>
      <c r="H1093" s="42"/>
    </row>
    <row r="1094" s="2" customFormat="1" ht="16.8" customHeight="1">
      <c r="A1094" s="41"/>
      <c r="B1094" s="42"/>
      <c r="C1094" s="268" t="s">
        <v>7376</v>
      </c>
      <c r="D1094" s="269" t="s">
        <v>7377</v>
      </c>
      <c r="E1094" s="270" t="s">
        <v>439</v>
      </c>
      <c r="F1094" s="271">
        <v>155.12299999999999</v>
      </c>
      <c r="G1094" s="41"/>
      <c r="H1094" s="42"/>
    </row>
    <row r="1095" s="2" customFormat="1" ht="16.8" customHeight="1">
      <c r="A1095" s="41"/>
      <c r="B1095" s="42"/>
      <c r="C1095" s="272" t="s">
        <v>3</v>
      </c>
      <c r="D1095" s="272" t="s">
        <v>10341</v>
      </c>
      <c r="E1095" s="22" t="s">
        <v>3</v>
      </c>
      <c r="F1095" s="273">
        <v>155.12299999999999</v>
      </c>
      <c r="G1095" s="41"/>
      <c r="H1095" s="42"/>
    </row>
    <row r="1096" s="2" customFormat="1" ht="16.8" customHeight="1">
      <c r="A1096" s="41"/>
      <c r="B1096" s="42"/>
      <c r="C1096" s="274" t="s">
        <v>9865</v>
      </c>
      <c r="D1096" s="41"/>
      <c r="E1096" s="41"/>
      <c r="F1096" s="41"/>
      <c r="G1096" s="41"/>
      <c r="H1096" s="42"/>
    </row>
    <row r="1097" s="2" customFormat="1" ht="16.8" customHeight="1">
      <c r="A1097" s="41"/>
      <c r="B1097" s="42"/>
      <c r="C1097" s="272" t="s">
        <v>485</v>
      </c>
      <c r="D1097" s="272" t="s">
        <v>486</v>
      </c>
      <c r="E1097" s="22" t="s">
        <v>439</v>
      </c>
      <c r="F1097" s="273">
        <v>155.12299999999999</v>
      </c>
      <c r="G1097" s="41"/>
      <c r="H1097" s="42"/>
    </row>
    <row r="1098" s="2" customFormat="1">
      <c r="A1098" s="41"/>
      <c r="B1098" s="42"/>
      <c r="C1098" s="272" t="s">
        <v>7384</v>
      </c>
      <c r="D1098" s="272" t="s">
        <v>10337</v>
      </c>
      <c r="E1098" s="22" t="s">
        <v>491</v>
      </c>
      <c r="F1098" s="273">
        <v>31.024999999999999</v>
      </c>
      <c r="G1098" s="41"/>
      <c r="H1098" s="42"/>
    </row>
    <row r="1099" s="2" customFormat="1" ht="26.4" customHeight="1">
      <c r="A1099" s="41"/>
      <c r="B1099" s="42"/>
      <c r="C1099" s="267" t="s">
        <v>10342</v>
      </c>
      <c r="D1099" s="267" t="s">
        <v>199</v>
      </c>
      <c r="E1099" s="41"/>
      <c r="F1099" s="41"/>
      <c r="G1099" s="41"/>
      <c r="H1099" s="42"/>
    </row>
    <row r="1100" s="2" customFormat="1" ht="16.8" customHeight="1">
      <c r="A1100" s="41"/>
      <c r="B1100" s="42"/>
      <c r="C1100" s="268" t="s">
        <v>2355</v>
      </c>
      <c r="D1100" s="269" t="s">
        <v>2356</v>
      </c>
      <c r="E1100" s="270" t="s">
        <v>2357</v>
      </c>
      <c r="F1100" s="271">
        <v>61</v>
      </c>
      <c r="G1100" s="41"/>
      <c r="H1100" s="42"/>
    </row>
    <row r="1101" s="2" customFormat="1" ht="16.8" customHeight="1">
      <c r="A1101" s="41"/>
      <c r="B1101" s="42"/>
      <c r="C1101" s="272" t="s">
        <v>3</v>
      </c>
      <c r="D1101" s="272" t="s">
        <v>10339</v>
      </c>
      <c r="E1101" s="22" t="s">
        <v>3</v>
      </c>
      <c r="F1101" s="273">
        <v>61</v>
      </c>
      <c r="G1101" s="41"/>
      <c r="H1101" s="42"/>
    </row>
    <row r="1102" s="2" customFormat="1" ht="16.8" customHeight="1">
      <c r="A1102" s="41"/>
      <c r="B1102" s="42"/>
      <c r="C1102" s="268" t="s">
        <v>7376</v>
      </c>
      <c r="D1102" s="269" t="s">
        <v>7377</v>
      </c>
      <c r="E1102" s="270" t="s">
        <v>439</v>
      </c>
      <c r="F1102" s="271">
        <v>155.12299999999999</v>
      </c>
      <c r="G1102" s="41"/>
      <c r="H1102" s="42"/>
    </row>
    <row r="1103" s="2" customFormat="1" ht="16.8" customHeight="1">
      <c r="A1103" s="41"/>
      <c r="B1103" s="42"/>
      <c r="C1103" s="272" t="s">
        <v>3</v>
      </c>
      <c r="D1103" s="272" t="s">
        <v>10341</v>
      </c>
      <c r="E1103" s="22" t="s">
        <v>3</v>
      </c>
      <c r="F1103" s="273">
        <v>155.12299999999999</v>
      </c>
      <c r="G1103" s="41"/>
      <c r="H1103" s="42"/>
    </row>
    <row r="1104" s="2" customFormat="1" ht="26.4" customHeight="1">
      <c r="A1104" s="41"/>
      <c r="B1104" s="42"/>
      <c r="C1104" s="267" t="s">
        <v>10343</v>
      </c>
      <c r="D1104" s="267" t="s">
        <v>202</v>
      </c>
      <c r="E1104" s="41"/>
      <c r="F1104" s="41"/>
      <c r="G1104" s="41"/>
      <c r="H1104" s="42"/>
    </row>
    <row r="1105" s="2" customFormat="1" ht="16.8" customHeight="1">
      <c r="A1105" s="41"/>
      <c r="B1105" s="42"/>
      <c r="C1105" s="268" t="s">
        <v>7376</v>
      </c>
      <c r="D1105" s="269" t="s">
        <v>7377</v>
      </c>
      <c r="E1105" s="270" t="s">
        <v>439</v>
      </c>
      <c r="F1105" s="271">
        <v>0</v>
      </c>
      <c r="G1105" s="41"/>
      <c r="H1105" s="42"/>
    </row>
    <row r="1106" s="2" customFormat="1" ht="16.8" customHeight="1">
      <c r="A1106" s="41"/>
      <c r="B1106" s="42"/>
      <c r="C1106" s="272" t="s">
        <v>3</v>
      </c>
      <c r="D1106" s="272" t="s">
        <v>10344</v>
      </c>
      <c r="E1106" s="22" t="s">
        <v>3</v>
      </c>
      <c r="F1106" s="273">
        <v>0</v>
      </c>
      <c r="G1106" s="41"/>
      <c r="H1106" s="42"/>
    </row>
    <row r="1107" s="2" customFormat="1" ht="16.8" customHeight="1">
      <c r="A1107" s="41"/>
      <c r="B1107" s="42"/>
      <c r="C1107" s="272" t="s">
        <v>3</v>
      </c>
      <c r="D1107" s="272" t="s">
        <v>69</v>
      </c>
      <c r="E1107" s="22" t="s">
        <v>3</v>
      </c>
      <c r="F1107" s="273">
        <v>0</v>
      </c>
      <c r="G1107" s="41"/>
      <c r="H1107" s="42"/>
    </row>
    <row r="1108" s="2" customFormat="1">
      <c r="A1108" s="41"/>
      <c r="B1108" s="42"/>
      <c r="C1108" s="267" t="s">
        <v>10345</v>
      </c>
      <c r="D1108" s="267" t="s">
        <v>202</v>
      </c>
      <c r="E1108" s="41"/>
      <c r="F1108" s="41"/>
      <c r="G1108" s="41"/>
      <c r="H1108" s="42"/>
    </row>
    <row r="1109" s="2" customFormat="1" ht="16.8" customHeight="1">
      <c r="A1109" s="41"/>
      <c r="B1109" s="42"/>
      <c r="C1109" s="268" t="s">
        <v>7376</v>
      </c>
      <c r="D1109" s="269" t="s">
        <v>7377</v>
      </c>
      <c r="E1109" s="270" t="s">
        <v>439</v>
      </c>
      <c r="F1109" s="271">
        <v>0</v>
      </c>
      <c r="G1109" s="41"/>
      <c r="H1109" s="42"/>
    </row>
    <row r="1110" s="2" customFormat="1" ht="16.8" customHeight="1">
      <c r="A1110" s="41"/>
      <c r="B1110" s="42"/>
      <c r="C1110" s="272" t="s">
        <v>3</v>
      </c>
      <c r="D1110" s="272" t="s">
        <v>10344</v>
      </c>
      <c r="E1110" s="22" t="s">
        <v>3</v>
      </c>
      <c r="F1110" s="273">
        <v>0</v>
      </c>
      <c r="G1110" s="41"/>
      <c r="H1110" s="42"/>
    </row>
    <row r="1111" s="2" customFormat="1" ht="16.8" customHeight="1">
      <c r="A1111" s="41"/>
      <c r="B1111" s="42"/>
      <c r="C1111" s="272" t="s">
        <v>3</v>
      </c>
      <c r="D1111" s="272" t="s">
        <v>69</v>
      </c>
      <c r="E1111" s="22" t="s">
        <v>3</v>
      </c>
      <c r="F1111" s="273">
        <v>0</v>
      </c>
      <c r="G1111" s="41"/>
      <c r="H1111" s="42"/>
    </row>
    <row r="1112" s="2" customFormat="1">
      <c r="A1112" s="41"/>
      <c r="B1112" s="42"/>
      <c r="C1112" s="267" t="s">
        <v>10346</v>
      </c>
      <c r="D1112" s="267" t="s">
        <v>202</v>
      </c>
      <c r="E1112" s="41"/>
      <c r="F1112" s="41"/>
      <c r="G1112" s="41"/>
      <c r="H1112" s="42"/>
    </row>
    <row r="1113" s="2" customFormat="1" ht="16.8" customHeight="1">
      <c r="A1113" s="41"/>
      <c r="B1113" s="42"/>
      <c r="C1113" s="268" t="s">
        <v>7376</v>
      </c>
      <c r="D1113" s="269" t="s">
        <v>7377</v>
      </c>
      <c r="E1113" s="270" t="s">
        <v>439</v>
      </c>
      <c r="F1113" s="271">
        <v>0</v>
      </c>
      <c r="G1113" s="41"/>
      <c r="H1113" s="42"/>
    </row>
    <row r="1114" s="2" customFormat="1" ht="16.8" customHeight="1">
      <c r="A1114" s="41"/>
      <c r="B1114" s="42"/>
      <c r="C1114" s="272" t="s">
        <v>3</v>
      </c>
      <c r="D1114" s="272" t="s">
        <v>10344</v>
      </c>
      <c r="E1114" s="22" t="s">
        <v>3</v>
      </c>
      <c r="F1114" s="273">
        <v>0</v>
      </c>
      <c r="G1114" s="41"/>
      <c r="H1114" s="42"/>
    </row>
    <row r="1115" s="2" customFormat="1" ht="16.8" customHeight="1">
      <c r="A1115" s="41"/>
      <c r="B1115" s="42"/>
      <c r="C1115" s="272" t="s">
        <v>3</v>
      </c>
      <c r="D1115" s="272" t="s">
        <v>69</v>
      </c>
      <c r="E1115" s="22" t="s">
        <v>3</v>
      </c>
      <c r="F1115" s="273">
        <v>0</v>
      </c>
      <c r="G1115" s="41"/>
      <c r="H1115" s="42"/>
    </row>
    <row r="1116" s="2" customFormat="1" ht="7.44" customHeight="1">
      <c r="A1116" s="41"/>
      <c r="B1116" s="58"/>
      <c r="C1116" s="59"/>
      <c r="D1116" s="59"/>
      <c r="E1116" s="59"/>
      <c r="F1116" s="59"/>
      <c r="G1116" s="59"/>
      <c r="H1116" s="42"/>
    </row>
    <row r="1117" s="2" customFormat="1">
      <c r="A1117" s="41"/>
      <c r="B1117" s="41"/>
      <c r="C1117" s="41"/>
      <c r="D1117" s="41"/>
      <c r="E1117" s="41"/>
      <c r="F1117" s="41"/>
      <c r="G1117" s="41"/>
      <c r="H1117" s="41"/>
    </row>
  </sheetData>
  <mergeCells count="2">
    <mergeCell ref="D5:F5"/>
    <mergeCell ref="D6:F6"/>
  </mergeCells>
  <pageSetup paperSize="9" orientation="portrait" blackAndWhite="1" fitToHeight="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106</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953</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305</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954</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
        <v>3</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
        <v>22</v>
      </c>
      <c r="F19" s="41"/>
      <c r="G19" s="41"/>
      <c r="H19" s="41"/>
      <c r="I19" s="35" t="s">
        <v>27</v>
      </c>
      <c r="J19" s="30" t="s">
        <v>3</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
        <v>955</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
        <v>956</v>
      </c>
      <c r="F25" s="41"/>
      <c r="G25" s="41"/>
      <c r="H25" s="41"/>
      <c r="I25" s="35" t="s">
        <v>27</v>
      </c>
      <c r="J25" s="30" t="s">
        <v>957</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
        <v>3</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
        <v>958</v>
      </c>
      <c r="F28" s="41"/>
      <c r="G28" s="41"/>
      <c r="H28" s="41"/>
      <c r="I28" s="35" t="s">
        <v>27</v>
      </c>
      <c r="J28" s="30" t="s">
        <v>3</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ROUND(J100,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ROUND((SUM(BE100:BE250)),  2)</f>
        <v>0</v>
      </c>
      <c r="G37" s="41"/>
      <c r="H37" s="41"/>
      <c r="I37" s="135">
        <v>0.20999999999999999</v>
      </c>
      <c r="J37" s="134">
        <f>ROUND(((SUM(BE100:BE250))*I37),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ROUND((SUM(BF100:BF250)),  2)</f>
        <v>0</v>
      </c>
      <c r="G38" s="41"/>
      <c r="H38" s="41"/>
      <c r="I38" s="135">
        <v>0.12</v>
      </c>
      <c r="J38" s="134">
        <f>ROUND(((SUM(BF100:BF250))*I38),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ROUND((SUM(BG100:BG250)),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ROUND((SUM(BH100:BH250)),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ROUND((SUM(BI100:BI250)),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953</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305</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22109P-I - 300 Vodohospodářské objekty - etapa I</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Grania s.r.o.</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Ing. Vít Rous</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J100</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425</v>
      </c>
      <c r="E68" s="147"/>
      <c r="F68" s="147"/>
      <c r="G68" s="147"/>
      <c r="H68" s="147"/>
      <c r="I68" s="147"/>
      <c r="J68" s="148">
        <f>J101</f>
        <v>0</v>
      </c>
      <c r="K68" s="9"/>
      <c r="L68" s="145"/>
      <c r="S68" s="9"/>
      <c r="T68" s="9"/>
      <c r="U68" s="9"/>
      <c r="V68" s="9"/>
      <c r="W68" s="9"/>
      <c r="X68" s="9"/>
      <c r="Y68" s="9"/>
      <c r="Z68" s="9"/>
      <c r="AA68" s="9"/>
      <c r="AB68" s="9"/>
      <c r="AC68" s="9"/>
      <c r="AD68" s="9"/>
      <c r="AE68" s="9"/>
    </row>
    <row r="69" s="10" customFormat="1" ht="19.92" customHeight="1">
      <c r="A69" s="10"/>
      <c r="B69" s="149"/>
      <c r="C69" s="10"/>
      <c r="D69" s="150" t="s">
        <v>426</v>
      </c>
      <c r="E69" s="151"/>
      <c r="F69" s="151"/>
      <c r="G69" s="151"/>
      <c r="H69" s="151"/>
      <c r="I69" s="151"/>
      <c r="J69" s="152">
        <f>J102</f>
        <v>0</v>
      </c>
      <c r="K69" s="10"/>
      <c r="L69" s="149"/>
      <c r="S69" s="10"/>
      <c r="T69" s="10"/>
      <c r="U69" s="10"/>
      <c r="V69" s="10"/>
      <c r="W69" s="10"/>
      <c r="X69" s="10"/>
      <c r="Y69" s="10"/>
      <c r="Z69" s="10"/>
      <c r="AA69" s="10"/>
      <c r="AB69" s="10"/>
      <c r="AC69" s="10"/>
      <c r="AD69" s="10"/>
      <c r="AE69" s="10"/>
    </row>
    <row r="70" s="10" customFormat="1" ht="19.92" customHeight="1">
      <c r="A70" s="10"/>
      <c r="B70" s="149"/>
      <c r="C70" s="10"/>
      <c r="D70" s="150" t="s">
        <v>427</v>
      </c>
      <c r="E70" s="151"/>
      <c r="F70" s="151"/>
      <c r="G70" s="151"/>
      <c r="H70" s="151"/>
      <c r="I70" s="151"/>
      <c r="J70" s="152">
        <f>J128</f>
        <v>0</v>
      </c>
      <c r="K70" s="10"/>
      <c r="L70" s="149"/>
      <c r="S70" s="10"/>
      <c r="T70" s="10"/>
      <c r="U70" s="10"/>
      <c r="V70" s="10"/>
      <c r="W70" s="10"/>
      <c r="X70" s="10"/>
      <c r="Y70" s="10"/>
      <c r="Z70" s="10"/>
      <c r="AA70" s="10"/>
      <c r="AB70" s="10"/>
      <c r="AC70" s="10"/>
      <c r="AD70" s="10"/>
      <c r="AE70" s="10"/>
    </row>
    <row r="71" s="10" customFormat="1" ht="19.92" customHeight="1">
      <c r="A71" s="10"/>
      <c r="B71" s="149"/>
      <c r="C71" s="10"/>
      <c r="D71" s="150" t="s">
        <v>959</v>
      </c>
      <c r="E71" s="151"/>
      <c r="F71" s="151"/>
      <c r="G71" s="151"/>
      <c r="H71" s="151"/>
      <c r="I71" s="151"/>
      <c r="J71" s="152">
        <f>J151</f>
        <v>0</v>
      </c>
      <c r="K71" s="10"/>
      <c r="L71" s="149"/>
      <c r="S71" s="10"/>
      <c r="T71" s="10"/>
      <c r="U71" s="10"/>
      <c r="V71" s="10"/>
      <c r="W71" s="10"/>
      <c r="X71" s="10"/>
      <c r="Y71" s="10"/>
      <c r="Z71" s="10"/>
      <c r="AA71" s="10"/>
      <c r="AB71" s="10"/>
      <c r="AC71" s="10"/>
      <c r="AD71" s="10"/>
      <c r="AE71" s="10"/>
    </row>
    <row r="72" s="10" customFormat="1" ht="19.92" customHeight="1">
      <c r="A72" s="10"/>
      <c r="B72" s="149"/>
      <c r="C72" s="10"/>
      <c r="D72" s="150" t="s">
        <v>428</v>
      </c>
      <c r="E72" s="151"/>
      <c r="F72" s="151"/>
      <c r="G72" s="151"/>
      <c r="H72" s="151"/>
      <c r="I72" s="151"/>
      <c r="J72" s="152">
        <f>J166</f>
        <v>0</v>
      </c>
      <c r="K72" s="10"/>
      <c r="L72" s="149"/>
      <c r="S72" s="10"/>
      <c r="T72" s="10"/>
      <c r="U72" s="10"/>
      <c r="V72" s="10"/>
      <c r="W72" s="10"/>
      <c r="X72" s="10"/>
      <c r="Y72" s="10"/>
      <c r="Z72" s="10"/>
      <c r="AA72" s="10"/>
      <c r="AB72" s="10"/>
      <c r="AC72" s="10"/>
      <c r="AD72" s="10"/>
      <c r="AE72" s="10"/>
    </row>
    <row r="73" s="10" customFormat="1" ht="19.92" customHeight="1">
      <c r="A73" s="10"/>
      <c r="B73" s="149"/>
      <c r="C73" s="10"/>
      <c r="D73" s="150" t="s">
        <v>960</v>
      </c>
      <c r="E73" s="151"/>
      <c r="F73" s="151"/>
      <c r="G73" s="151"/>
      <c r="H73" s="151"/>
      <c r="I73" s="151"/>
      <c r="J73" s="152">
        <f>J176</f>
        <v>0</v>
      </c>
      <c r="K73" s="10"/>
      <c r="L73" s="149"/>
      <c r="S73" s="10"/>
      <c r="T73" s="10"/>
      <c r="U73" s="10"/>
      <c r="V73" s="10"/>
      <c r="W73" s="10"/>
      <c r="X73" s="10"/>
      <c r="Y73" s="10"/>
      <c r="Z73" s="10"/>
      <c r="AA73" s="10"/>
      <c r="AB73" s="10"/>
      <c r="AC73" s="10"/>
      <c r="AD73" s="10"/>
      <c r="AE73" s="10"/>
    </row>
    <row r="74" s="10" customFormat="1" ht="19.92" customHeight="1">
      <c r="A74" s="10"/>
      <c r="B74" s="149"/>
      <c r="C74" s="10"/>
      <c r="D74" s="150" t="s">
        <v>431</v>
      </c>
      <c r="E74" s="151"/>
      <c r="F74" s="151"/>
      <c r="G74" s="151"/>
      <c r="H74" s="151"/>
      <c r="I74" s="151"/>
      <c r="J74" s="152">
        <f>J239</f>
        <v>0</v>
      </c>
      <c r="K74" s="10"/>
      <c r="L74" s="149"/>
      <c r="S74" s="10"/>
      <c r="T74" s="10"/>
      <c r="U74" s="10"/>
      <c r="V74" s="10"/>
      <c r="W74" s="10"/>
      <c r="X74" s="10"/>
      <c r="Y74" s="10"/>
      <c r="Z74" s="10"/>
      <c r="AA74" s="10"/>
      <c r="AB74" s="10"/>
      <c r="AC74" s="10"/>
      <c r="AD74" s="10"/>
      <c r="AE74" s="10"/>
    </row>
    <row r="75" s="9" customFormat="1" ht="24.96" customHeight="1">
      <c r="A75" s="9"/>
      <c r="B75" s="145"/>
      <c r="C75" s="9"/>
      <c r="D75" s="146" t="s">
        <v>961</v>
      </c>
      <c r="E75" s="147"/>
      <c r="F75" s="147"/>
      <c r="G75" s="147"/>
      <c r="H75" s="147"/>
      <c r="I75" s="147"/>
      <c r="J75" s="148">
        <f>J243</f>
        <v>0</v>
      </c>
      <c r="K75" s="9"/>
      <c r="L75" s="145"/>
      <c r="S75" s="9"/>
      <c r="T75" s="9"/>
      <c r="U75" s="9"/>
      <c r="V75" s="9"/>
      <c r="W75" s="9"/>
      <c r="X75" s="9"/>
      <c r="Y75" s="9"/>
      <c r="Z75" s="9"/>
      <c r="AA75" s="9"/>
      <c r="AB75" s="9"/>
      <c r="AC75" s="9"/>
      <c r="AD75" s="9"/>
      <c r="AE75" s="9"/>
    </row>
    <row r="76" s="10" customFormat="1" ht="19.92" customHeight="1">
      <c r="A76" s="10"/>
      <c r="B76" s="149"/>
      <c r="C76" s="10"/>
      <c r="D76" s="150" t="s">
        <v>962</v>
      </c>
      <c r="E76" s="151"/>
      <c r="F76" s="151"/>
      <c r="G76" s="151"/>
      <c r="H76" s="151"/>
      <c r="I76" s="151"/>
      <c r="J76" s="152">
        <f>J244</f>
        <v>0</v>
      </c>
      <c r="K76" s="10"/>
      <c r="L76" s="149"/>
      <c r="S76" s="10"/>
      <c r="T76" s="10"/>
      <c r="U76" s="10"/>
      <c r="V76" s="10"/>
      <c r="W76" s="10"/>
      <c r="X76" s="10"/>
      <c r="Y76" s="10"/>
      <c r="Z76" s="10"/>
      <c r="AA76" s="10"/>
      <c r="AB76" s="10"/>
      <c r="AC76" s="10"/>
      <c r="AD76" s="10"/>
      <c r="AE76" s="10"/>
    </row>
    <row r="77" s="2" customFormat="1" ht="21.84" customHeight="1">
      <c r="A77" s="41"/>
      <c r="B77" s="42"/>
      <c r="C77" s="41"/>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58"/>
      <c r="C78" s="59"/>
      <c r="D78" s="59"/>
      <c r="E78" s="59"/>
      <c r="F78" s="59"/>
      <c r="G78" s="59"/>
      <c r="H78" s="59"/>
      <c r="I78" s="59"/>
      <c r="J78" s="59"/>
      <c r="K78" s="59"/>
      <c r="L78" s="129"/>
      <c r="S78" s="41"/>
      <c r="T78" s="41"/>
      <c r="U78" s="41"/>
      <c r="V78" s="41"/>
      <c r="W78" s="41"/>
      <c r="X78" s="41"/>
      <c r="Y78" s="41"/>
      <c r="Z78" s="41"/>
      <c r="AA78" s="41"/>
      <c r="AB78" s="41"/>
      <c r="AC78" s="41"/>
      <c r="AD78" s="41"/>
      <c r="AE78" s="41"/>
    </row>
    <row r="82" s="2" customFormat="1" ht="6.96" customHeight="1">
      <c r="A82" s="41"/>
      <c r="B82" s="60"/>
      <c r="C82" s="61"/>
      <c r="D82" s="61"/>
      <c r="E82" s="61"/>
      <c r="F82" s="61"/>
      <c r="G82" s="61"/>
      <c r="H82" s="61"/>
      <c r="I82" s="61"/>
      <c r="J82" s="61"/>
      <c r="K82" s="61"/>
      <c r="L82" s="129"/>
      <c r="S82" s="41"/>
      <c r="T82" s="41"/>
      <c r="U82" s="41"/>
      <c r="V82" s="41"/>
      <c r="W82" s="41"/>
      <c r="X82" s="41"/>
      <c r="Y82" s="41"/>
      <c r="Z82" s="41"/>
      <c r="AA82" s="41"/>
      <c r="AB82" s="41"/>
      <c r="AC82" s="41"/>
      <c r="AD82" s="41"/>
      <c r="AE82" s="41"/>
    </row>
    <row r="83" s="2" customFormat="1" ht="24.96" customHeight="1">
      <c r="A83" s="41"/>
      <c r="B83" s="42"/>
      <c r="C83" s="26" t="s">
        <v>314</v>
      </c>
      <c r="D83" s="41"/>
      <c r="E83" s="41"/>
      <c r="F83" s="41"/>
      <c r="G83" s="41"/>
      <c r="H83" s="41"/>
      <c r="I83" s="41"/>
      <c r="J83" s="41"/>
      <c r="K83" s="41"/>
      <c r="L83" s="129"/>
      <c r="S83" s="41"/>
      <c r="T83" s="41"/>
      <c r="U83" s="41"/>
      <c r="V83" s="41"/>
      <c r="W83" s="41"/>
      <c r="X83" s="41"/>
      <c r="Y83" s="41"/>
      <c r="Z83" s="41"/>
      <c r="AA83" s="41"/>
      <c r="AB83" s="41"/>
      <c r="AC83" s="41"/>
      <c r="AD83" s="41"/>
      <c r="AE83" s="41"/>
    </row>
    <row r="84" s="2" customFormat="1" ht="6.96" customHeight="1">
      <c r="A84" s="41"/>
      <c r="B84" s="42"/>
      <c r="C84" s="41"/>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17</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26.25" customHeight="1">
      <c r="A86" s="41"/>
      <c r="B86" s="42"/>
      <c r="C86" s="41"/>
      <c r="D86" s="41"/>
      <c r="E86" s="127" t="str">
        <f>E7</f>
        <v>Revitalizace multimodálního uzlu ve Dvoře Králové nad Labem - etapa I-VI.</v>
      </c>
      <c r="F86" s="35"/>
      <c r="G86" s="35"/>
      <c r="H86" s="35"/>
      <c r="I86" s="41"/>
      <c r="J86" s="41"/>
      <c r="K86" s="41"/>
      <c r="L86" s="129"/>
      <c r="S86" s="41"/>
      <c r="T86" s="41"/>
      <c r="U86" s="41"/>
      <c r="V86" s="41"/>
      <c r="W86" s="41"/>
      <c r="X86" s="41"/>
      <c r="Y86" s="41"/>
      <c r="Z86" s="41"/>
      <c r="AA86" s="41"/>
      <c r="AB86" s="41"/>
      <c r="AC86" s="41"/>
      <c r="AD86" s="41"/>
      <c r="AE86" s="41"/>
    </row>
    <row r="87" s="1" customFormat="1" ht="12" customHeight="1">
      <c r="B87" s="25"/>
      <c r="C87" s="35" t="s">
        <v>301</v>
      </c>
      <c r="L87" s="25"/>
    </row>
    <row r="88" s="1" customFormat="1" ht="23.25" customHeight="1">
      <c r="B88" s="25"/>
      <c r="E88" s="127" t="s">
        <v>302</v>
      </c>
      <c r="F88" s="1"/>
      <c r="G88" s="1"/>
      <c r="H88" s="1"/>
      <c r="L88" s="25"/>
    </row>
    <row r="89" s="1" customFormat="1" ht="12" customHeight="1">
      <c r="B89" s="25"/>
      <c r="C89" s="35" t="s">
        <v>303</v>
      </c>
      <c r="L89" s="25"/>
    </row>
    <row r="90" s="2" customFormat="1" ht="16.5" customHeight="1">
      <c r="A90" s="41"/>
      <c r="B90" s="42"/>
      <c r="C90" s="41"/>
      <c r="D90" s="41"/>
      <c r="E90" s="128" t="s">
        <v>953</v>
      </c>
      <c r="F90" s="41"/>
      <c r="G90" s="41"/>
      <c r="H90" s="41"/>
      <c r="I90" s="41"/>
      <c r="J90" s="41"/>
      <c r="K90" s="41"/>
      <c r="L90" s="129"/>
      <c r="S90" s="41"/>
      <c r="T90" s="41"/>
      <c r="U90" s="41"/>
      <c r="V90" s="41"/>
      <c r="W90" s="41"/>
      <c r="X90" s="41"/>
      <c r="Y90" s="41"/>
      <c r="Z90" s="41"/>
      <c r="AA90" s="41"/>
      <c r="AB90" s="41"/>
      <c r="AC90" s="41"/>
      <c r="AD90" s="41"/>
      <c r="AE90" s="41"/>
    </row>
    <row r="91" s="2" customFormat="1" ht="12" customHeight="1">
      <c r="A91" s="41"/>
      <c r="B91" s="42"/>
      <c r="C91" s="35" t="s">
        <v>305</v>
      </c>
      <c r="D91" s="41"/>
      <c r="E91" s="41"/>
      <c r="F91" s="41"/>
      <c r="G91" s="41"/>
      <c r="H91" s="41"/>
      <c r="I91" s="41"/>
      <c r="J91" s="41"/>
      <c r="K91" s="41"/>
      <c r="L91" s="129"/>
      <c r="S91" s="41"/>
      <c r="T91" s="41"/>
      <c r="U91" s="41"/>
      <c r="V91" s="41"/>
      <c r="W91" s="41"/>
      <c r="X91" s="41"/>
      <c r="Y91" s="41"/>
      <c r="Z91" s="41"/>
      <c r="AA91" s="41"/>
      <c r="AB91" s="41"/>
      <c r="AC91" s="41"/>
      <c r="AD91" s="41"/>
      <c r="AE91" s="41"/>
    </row>
    <row r="92" s="2" customFormat="1" ht="16.5" customHeight="1">
      <c r="A92" s="41"/>
      <c r="B92" s="42"/>
      <c r="C92" s="41"/>
      <c r="D92" s="41"/>
      <c r="E92" s="65" t="str">
        <f>E13</f>
        <v>22109P-I - 300 Vodohospodářské objekty - etapa I</v>
      </c>
      <c r="F92" s="41"/>
      <c r="G92" s="41"/>
      <c r="H92" s="41"/>
      <c r="I92" s="41"/>
      <c r="J92" s="41"/>
      <c r="K92" s="41"/>
      <c r="L92" s="129"/>
      <c r="S92" s="41"/>
      <c r="T92" s="41"/>
      <c r="U92" s="41"/>
      <c r="V92" s="41"/>
      <c r="W92" s="41"/>
      <c r="X92" s="41"/>
      <c r="Y92" s="41"/>
      <c r="Z92" s="41"/>
      <c r="AA92" s="41"/>
      <c r="AB92" s="41"/>
      <c r="AC92" s="41"/>
      <c r="AD92" s="41"/>
      <c r="AE92" s="41"/>
    </row>
    <row r="93" s="2" customFormat="1" ht="6.96" customHeight="1">
      <c r="A93" s="41"/>
      <c r="B93" s="42"/>
      <c r="C93" s="41"/>
      <c r="D93" s="41"/>
      <c r="E93" s="41"/>
      <c r="F93" s="41"/>
      <c r="G93" s="41"/>
      <c r="H93" s="41"/>
      <c r="I93" s="41"/>
      <c r="J93" s="41"/>
      <c r="K93" s="41"/>
      <c r="L93" s="129"/>
      <c r="S93" s="41"/>
      <c r="T93" s="41"/>
      <c r="U93" s="41"/>
      <c r="V93" s="41"/>
      <c r="W93" s="41"/>
      <c r="X93" s="41"/>
      <c r="Y93" s="41"/>
      <c r="Z93" s="41"/>
      <c r="AA93" s="41"/>
      <c r="AB93" s="41"/>
      <c r="AC93" s="41"/>
      <c r="AD93" s="41"/>
      <c r="AE93" s="41"/>
    </row>
    <row r="94" s="2" customFormat="1" ht="12" customHeight="1">
      <c r="A94" s="41"/>
      <c r="B94" s="42"/>
      <c r="C94" s="35" t="s">
        <v>21</v>
      </c>
      <c r="D94" s="41"/>
      <c r="E94" s="41"/>
      <c r="F94" s="30" t="str">
        <f>F16</f>
        <v xml:space="preserve"> </v>
      </c>
      <c r="G94" s="41"/>
      <c r="H94" s="41"/>
      <c r="I94" s="35" t="s">
        <v>23</v>
      </c>
      <c r="J94" s="67" t="str">
        <f>IF(J16="","",J16)</f>
        <v>26. 8. 2025</v>
      </c>
      <c r="K94" s="41"/>
      <c r="L94" s="129"/>
      <c r="S94" s="41"/>
      <c r="T94" s="41"/>
      <c r="U94" s="41"/>
      <c r="V94" s="41"/>
      <c r="W94" s="41"/>
      <c r="X94" s="41"/>
      <c r="Y94" s="41"/>
      <c r="Z94" s="41"/>
      <c r="AA94" s="41"/>
      <c r="AB94" s="41"/>
      <c r="AC94" s="41"/>
      <c r="AD94" s="41"/>
      <c r="AE94" s="41"/>
    </row>
    <row r="95" s="2" customFormat="1" ht="6.96" customHeight="1">
      <c r="A95" s="41"/>
      <c r="B95" s="42"/>
      <c r="C95" s="41"/>
      <c r="D95" s="41"/>
      <c r="E95" s="41"/>
      <c r="F95" s="41"/>
      <c r="G95" s="41"/>
      <c r="H95" s="41"/>
      <c r="I95" s="41"/>
      <c r="J95" s="41"/>
      <c r="K95" s="41"/>
      <c r="L95" s="129"/>
      <c r="S95" s="41"/>
      <c r="T95" s="41"/>
      <c r="U95" s="41"/>
      <c r="V95" s="41"/>
      <c r="W95" s="41"/>
      <c r="X95" s="41"/>
      <c r="Y95" s="41"/>
      <c r="Z95" s="41"/>
      <c r="AA95" s="41"/>
      <c r="AB95" s="41"/>
      <c r="AC95" s="41"/>
      <c r="AD95" s="41"/>
      <c r="AE95" s="41"/>
    </row>
    <row r="96" s="2" customFormat="1" ht="15.15" customHeight="1">
      <c r="A96" s="41"/>
      <c r="B96" s="42"/>
      <c r="C96" s="35" t="s">
        <v>25</v>
      </c>
      <c r="D96" s="41"/>
      <c r="E96" s="41"/>
      <c r="F96" s="30" t="str">
        <f>E19</f>
        <v xml:space="preserve"> </v>
      </c>
      <c r="G96" s="41"/>
      <c r="H96" s="41"/>
      <c r="I96" s="35" t="s">
        <v>30</v>
      </c>
      <c r="J96" s="39" t="str">
        <f>E25</f>
        <v>Grania s.r.o.</v>
      </c>
      <c r="K96" s="41"/>
      <c r="L96" s="129"/>
      <c r="S96" s="41"/>
      <c r="T96" s="41"/>
      <c r="U96" s="41"/>
      <c r="V96" s="41"/>
      <c r="W96" s="41"/>
      <c r="X96" s="41"/>
      <c r="Y96" s="41"/>
      <c r="Z96" s="41"/>
      <c r="AA96" s="41"/>
      <c r="AB96" s="41"/>
      <c r="AC96" s="41"/>
      <c r="AD96" s="41"/>
      <c r="AE96" s="41"/>
    </row>
    <row r="97" s="2" customFormat="1" ht="15.15" customHeight="1">
      <c r="A97" s="41"/>
      <c r="B97" s="42"/>
      <c r="C97" s="35" t="s">
        <v>28</v>
      </c>
      <c r="D97" s="41"/>
      <c r="E97" s="41"/>
      <c r="F97" s="30" t="str">
        <f>IF(E22="","",E22)</f>
        <v>Vyplň údaj</v>
      </c>
      <c r="G97" s="41"/>
      <c r="H97" s="41"/>
      <c r="I97" s="35" t="s">
        <v>32</v>
      </c>
      <c r="J97" s="39" t="str">
        <f>E28</f>
        <v>Ing. Vít Rous</v>
      </c>
      <c r="K97" s="41"/>
      <c r="L97" s="129"/>
      <c r="S97" s="41"/>
      <c r="T97" s="41"/>
      <c r="U97" s="41"/>
      <c r="V97" s="41"/>
      <c r="W97" s="41"/>
      <c r="X97" s="41"/>
      <c r="Y97" s="41"/>
      <c r="Z97" s="41"/>
      <c r="AA97" s="41"/>
      <c r="AB97" s="41"/>
      <c r="AC97" s="41"/>
      <c r="AD97" s="41"/>
      <c r="AE97" s="41"/>
    </row>
    <row r="98" s="2" customFormat="1" ht="10.32" customHeight="1">
      <c r="A98" s="41"/>
      <c r="B98" s="42"/>
      <c r="C98" s="41"/>
      <c r="D98" s="41"/>
      <c r="E98" s="41"/>
      <c r="F98" s="41"/>
      <c r="G98" s="41"/>
      <c r="H98" s="41"/>
      <c r="I98" s="41"/>
      <c r="J98" s="41"/>
      <c r="K98" s="41"/>
      <c r="L98" s="129"/>
      <c r="S98" s="41"/>
      <c r="T98" s="41"/>
      <c r="U98" s="41"/>
      <c r="V98" s="41"/>
      <c r="W98" s="41"/>
      <c r="X98" s="41"/>
      <c r="Y98" s="41"/>
      <c r="Z98" s="41"/>
      <c r="AA98" s="41"/>
      <c r="AB98" s="41"/>
      <c r="AC98" s="41"/>
      <c r="AD98" s="41"/>
      <c r="AE98" s="41"/>
    </row>
    <row r="99" s="11" customFormat="1" ht="29.28" customHeight="1">
      <c r="A99" s="153"/>
      <c r="B99" s="154"/>
      <c r="C99" s="155" t="s">
        <v>315</v>
      </c>
      <c r="D99" s="156" t="s">
        <v>54</v>
      </c>
      <c r="E99" s="156" t="s">
        <v>50</v>
      </c>
      <c r="F99" s="156" t="s">
        <v>51</v>
      </c>
      <c r="G99" s="156" t="s">
        <v>316</v>
      </c>
      <c r="H99" s="156" t="s">
        <v>317</v>
      </c>
      <c r="I99" s="156" t="s">
        <v>318</v>
      </c>
      <c r="J99" s="156" t="s">
        <v>309</v>
      </c>
      <c r="K99" s="157" t="s">
        <v>319</v>
      </c>
      <c r="L99" s="158"/>
      <c r="M99" s="83" t="s">
        <v>3</v>
      </c>
      <c r="N99" s="84" t="s">
        <v>39</v>
      </c>
      <c r="O99" s="84" t="s">
        <v>320</v>
      </c>
      <c r="P99" s="84" t="s">
        <v>321</v>
      </c>
      <c r="Q99" s="84" t="s">
        <v>322</v>
      </c>
      <c r="R99" s="84" t="s">
        <v>323</v>
      </c>
      <c r="S99" s="84" t="s">
        <v>324</v>
      </c>
      <c r="T99" s="85" t="s">
        <v>325</v>
      </c>
      <c r="U99" s="153"/>
      <c r="V99" s="153"/>
      <c r="W99" s="153"/>
      <c r="X99" s="153"/>
      <c r="Y99" s="153"/>
      <c r="Z99" s="153"/>
      <c r="AA99" s="153"/>
      <c r="AB99" s="153"/>
      <c r="AC99" s="153"/>
      <c r="AD99" s="153"/>
      <c r="AE99" s="153"/>
    </row>
    <row r="100" s="2" customFormat="1" ht="22.8" customHeight="1">
      <c r="A100" s="41"/>
      <c r="B100" s="42"/>
      <c r="C100" s="90" t="s">
        <v>326</v>
      </c>
      <c r="D100" s="41"/>
      <c r="E100" s="41"/>
      <c r="F100" s="41"/>
      <c r="G100" s="41"/>
      <c r="H100" s="41"/>
      <c r="I100" s="41"/>
      <c r="J100" s="159">
        <f>BK100</f>
        <v>0</v>
      </c>
      <c r="K100" s="41"/>
      <c r="L100" s="42"/>
      <c r="M100" s="86"/>
      <c r="N100" s="71"/>
      <c r="O100" s="87"/>
      <c r="P100" s="160">
        <f>P101+P243</f>
        <v>0</v>
      </c>
      <c r="Q100" s="87"/>
      <c r="R100" s="160">
        <f>R101+R243</f>
        <v>327.88893362999994</v>
      </c>
      <c r="S100" s="87"/>
      <c r="T100" s="161">
        <f>T101+T243</f>
        <v>2</v>
      </c>
      <c r="U100" s="41"/>
      <c r="V100" s="41"/>
      <c r="W100" s="41"/>
      <c r="X100" s="41"/>
      <c r="Y100" s="41"/>
      <c r="Z100" s="41"/>
      <c r="AA100" s="41"/>
      <c r="AB100" s="41"/>
      <c r="AC100" s="41"/>
      <c r="AD100" s="41"/>
      <c r="AE100" s="41"/>
      <c r="AT100" s="22" t="s">
        <v>68</v>
      </c>
      <c r="AU100" s="22" t="s">
        <v>310</v>
      </c>
      <c r="BK100" s="162">
        <f>BK101+BK243</f>
        <v>0</v>
      </c>
    </row>
    <row r="101" s="12" customFormat="1" ht="25.92" customHeight="1">
      <c r="A101" s="12"/>
      <c r="B101" s="163"/>
      <c r="C101" s="12"/>
      <c r="D101" s="164" t="s">
        <v>68</v>
      </c>
      <c r="E101" s="165" t="s">
        <v>434</v>
      </c>
      <c r="F101" s="165" t="s">
        <v>435</v>
      </c>
      <c r="G101" s="12"/>
      <c r="H101" s="12"/>
      <c r="I101" s="166"/>
      <c r="J101" s="167">
        <f>BK101</f>
        <v>0</v>
      </c>
      <c r="K101" s="12"/>
      <c r="L101" s="163"/>
      <c r="M101" s="168"/>
      <c r="N101" s="169"/>
      <c r="O101" s="169"/>
      <c r="P101" s="170">
        <f>P102+P128+P151+P166+P176+P239</f>
        <v>0</v>
      </c>
      <c r="Q101" s="169"/>
      <c r="R101" s="170">
        <f>R102+R128+R151+R166+R176+R239</f>
        <v>327.20096112999994</v>
      </c>
      <c r="S101" s="169"/>
      <c r="T101" s="171">
        <f>T102+T128+T151+T166+T176+T239</f>
        <v>2</v>
      </c>
      <c r="U101" s="12"/>
      <c r="V101" s="12"/>
      <c r="W101" s="12"/>
      <c r="X101" s="12"/>
      <c r="Y101" s="12"/>
      <c r="Z101" s="12"/>
      <c r="AA101" s="12"/>
      <c r="AB101" s="12"/>
      <c r="AC101" s="12"/>
      <c r="AD101" s="12"/>
      <c r="AE101" s="12"/>
      <c r="AR101" s="164" t="s">
        <v>76</v>
      </c>
      <c r="AT101" s="172" t="s">
        <v>68</v>
      </c>
      <c r="AU101" s="172" t="s">
        <v>69</v>
      </c>
      <c r="AY101" s="164" t="s">
        <v>328</v>
      </c>
      <c r="BK101" s="173">
        <f>BK102+BK128+BK151+BK166+BK176+BK239</f>
        <v>0</v>
      </c>
    </row>
    <row r="102" s="12" customFormat="1" ht="22.8" customHeight="1">
      <c r="A102" s="12"/>
      <c r="B102" s="163"/>
      <c r="C102" s="12"/>
      <c r="D102" s="164" t="s">
        <v>68</v>
      </c>
      <c r="E102" s="174" t="s">
        <v>76</v>
      </c>
      <c r="F102" s="174" t="s">
        <v>436</v>
      </c>
      <c r="G102" s="12"/>
      <c r="H102" s="12"/>
      <c r="I102" s="166"/>
      <c r="J102" s="175">
        <f>BK102</f>
        <v>0</v>
      </c>
      <c r="K102" s="12"/>
      <c r="L102" s="163"/>
      <c r="M102" s="168"/>
      <c r="N102" s="169"/>
      <c r="O102" s="169"/>
      <c r="P102" s="170">
        <f>SUM(P103:P127)</f>
        <v>0</v>
      </c>
      <c r="Q102" s="169"/>
      <c r="R102" s="170">
        <f>SUM(R103:R127)</f>
        <v>41.600000000000001</v>
      </c>
      <c r="S102" s="169"/>
      <c r="T102" s="171">
        <f>SUM(T103:T127)</f>
        <v>0</v>
      </c>
      <c r="U102" s="12"/>
      <c r="V102" s="12"/>
      <c r="W102" s="12"/>
      <c r="X102" s="12"/>
      <c r="Y102" s="12"/>
      <c r="Z102" s="12"/>
      <c r="AA102" s="12"/>
      <c r="AB102" s="12"/>
      <c r="AC102" s="12"/>
      <c r="AD102" s="12"/>
      <c r="AE102" s="12"/>
      <c r="AR102" s="164" t="s">
        <v>76</v>
      </c>
      <c r="AT102" s="172" t="s">
        <v>68</v>
      </c>
      <c r="AU102" s="172" t="s">
        <v>76</v>
      </c>
      <c r="AY102" s="164" t="s">
        <v>328</v>
      </c>
      <c r="BK102" s="173">
        <f>SUM(BK103:BK127)</f>
        <v>0</v>
      </c>
    </row>
    <row r="103" s="2" customFormat="1" ht="49.05" customHeight="1">
      <c r="A103" s="41"/>
      <c r="B103" s="176"/>
      <c r="C103" s="177" t="s">
        <v>76</v>
      </c>
      <c r="D103" s="177" t="s">
        <v>331</v>
      </c>
      <c r="E103" s="178" t="s">
        <v>963</v>
      </c>
      <c r="F103" s="179" t="s">
        <v>964</v>
      </c>
      <c r="G103" s="180" t="s">
        <v>491</v>
      </c>
      <c r="H103" s="181">
        <v>340.38999999999999</v>
      </c>
      <c r="I103" s="182"/>
      <c r="J103" s="183">
        <f>ROUND(I103*H103,2)</f>
        <v>0</v>
      </c>
      <c r="K103" s="179" t="s">
        <v>335</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79</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965</v>
      </c>
    </row>
    <row r="104" s="2" customFormat="1">
      <c r="A104" s="41"/>
      <c r="B104" s="42"/>
      <c r="C104" s="41"/>
      <c r="D104" s="190" t="s">
        <v>338</v>
      </c>
      <c r="E104" s="41"/>
      <c r="F104" s="191" t="s">
        <v>966</v>
      </c>
      <c r="G104" s="41"/>
      <c r="H104" s="41"/>
      <c r="I104" s="192"/>
      <c r="J104" s="41"/>
      <c r="K104" s="41"/>
      <c r="L104" s="42"/>
      <c r="M104" s="193"/>
      <c r="N104" s="194"/>
      <c r="O104" s="75"/>
      <c r="P104" s="75"/>
      <c r="Q104" s="75"/>
      <c r="R104" s="75"/>
      <c r="S104" s="75"/>
      <c r="T104" s="76"/>
      <c r="U104" s="41"/>
      <c r="V104" s="41"/>
      <c r="W104" s="41"/>
      <c r="X104" s="41"/>
      <c r="Y104" s="41"/>
      <c r="Z104" s="41"/>
      <c r="AA104" s="41"/>
      <c r="AB104" s="41"/>
      <c r="AC104" s="41"/>
      <c r="AD104" s="41"/>
      <c r="AE104" s="41"/>
      <c r="AT104" s="22" t="s">
        <v>338</v>
      </c>
      <c r="AU104" s="22" t="s">
        <v>79</v>
      </c>
    </row>
    <row r="105" s="13" customFormat="1">
      <c r="A105" s="13"/>
      <c r="B105" s="201"/>
      <c r="C105" s="13"/>
      <c r="D105" s="195" t="s">
        <v>442</v>
      </c>
      <c r="E105" s="202" t="s">
        <v>3</v>
      </c>
      <c r="F105" s="203" t="s">
        <v>967</v>
      </c>
      <c r="G105" s="13"/>
      <c r="H105" s="204">
        <v>340.38999999999999</v>
      </c>
      <c r="I105" s="205"/>
      <c r="J105" s="13"/>
      <c r="K105" s="13"/>
      <c r="L105" s="201"/>
      <c r="M105" s="206"/>
      <c r="N105" s="207"/>
      <c r="O105" s="207"/>
      <c r="P105" s="207"/>
      <c r="Q105" s="207"/>
      <c r="R105" s="207"/>
      <c r="S105" s="207"/>
      <c r="T105" s="208"/>
      <c r="U105" s="13"/>
      <c r="V105" s="13"/>
      <c r="W105" s="13"/>
      <c r="X105" s="13"/>
      <c r="Y105" s="13"/>
      <c r="Z105" s="13"/>
      <c r="AA105" s="13"/>
      <c r="AB105" s="13"/>
      <c r="AC105" s="13"/>
      <c r="AD105" s="13"/>
      <c r="AE105" s="13"/>
      <c r="AT105" s="202" t="s">
        <v>442</v>
      </c>
      <c r="AU105" s="202" t="s">
        <v>79</v>
      </c>
      <c r="AV105" s="13" t="s">
        <v>79</v>
      </c>
      <c r="AW105" s="13" t="s">
        <v>31</v>
      </c>
      <c r="AX105" s="13" t="s">
        <v>76</v>
      </c>
      <c r="AY105" s="202" t="s">
        <v>328</v>
      </c>
    </row>
    <row r="106" s="2" customFormat="1" ht="49.05" customHeight="1">
      <c r="A106" s="41"/>
      <c r="B106" s="176"/>
      <c r="C106" s="177" t="s">
        <v>79</v>
      </c>
      <c r="D106" s="177" t="s">
        <v>331</v>
      </c>
      <c r="E106" s="178" t="s">
        <v>968</v>
      </c>
      <c r="F106" s="179" t="s">
        <v>969</v>
      </c>
      <c r="G106" s="180" t="s">
        <v>491</v>
      </c>
      <c r="H106" s="181">
        <v>126.20999999999999</v>
      </c>
      <c r="I106" s="182"/>
      <c r="J106" s="183">
        <f>ROUND(I106*H106,2)</f>
        <v>0</v>
      </c>
      <c r="K106" s="179" t="s">
        <v>335</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79</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970</v>
      </c>
    </row>
    <row r="107" s="2" customFormat="1">
      <c r="A107" s="41"/>
      <c r="B107" s="42"/>
      <c r="C107" s="41"/>
      <c r="D107" s="190" t="s">
        <v>338</v>
      </c>
      <c r="E107" s="41"/>
      <c r="F107" s="191" t="s">
        <v>971</v>
      </c>
      <c r="G107" s="41"/>
      <c r="H107" s="41"/>
      <c r="I107" s="192"/>
      <c r="J107" s="41"/>
      <c r="K107" s="41"/>
      <c r="L107" s="42"/>
      <c r="M107" s="193"/>
      <c r="N107" s="194"/>
      <c r="O107" s="75"/>
      <c r="P107" s="75"/>
      <c r="Q107" s="75"/>
      <c r="R107" s="75"/>
      <c r="S107" s="75"/>
      <c r="T107" s="76"/>
      <c r="U107" s="41"/>
      <c r="V107" s="41"/>
      <c r="W107" s="41"/>
      <c r="X107" s="41"/>
      <c r="Y107" s="41"/>
      <c r="Z107" s="41"/>
      <c r="AA107" s="41"/>
      <c r="AB107" s="41"/>
      <c r="AC107" s="41"/>
      <c r="AD107" s="41"/>
      <c r="AE107" s="41"/>
      <c r="AT107" s="22" t="s">
        <v>338</v>
      </c>
      <c r="AU107" s="22" t="s">
        <v>79</v>
      </c>
    </row>
    <row r="108" s="2" customFormat="1" ht="62.7" customHeight="1">
      <c r="A108" s="41"/>
      <c r="B108" s="176"/>
      <c r="C108" s="177" t="s">
        <v>87</v>
      </c>
      <c r="D108" s="177" t="s">
        <v>331</v>
      </c>
      <c r="E108" s="178" t="s">
        <v>972</v>
      </c>
      <c r="F108" s="179" t="s">
        <v>973</v>
      </c>
      <c r="G108" s="180" t="s">
        <v>491</v>
      </c>
      <c r="H108" s="181">
        <v>466.60000000000002</v>
      </c>
      <c r="I108" s="182"/>
      <c r="J108" s="183">
        <f>ROUND(I108*H108,2)</f>
        <v>0</v>
      </c>
      <c r="K108" s="179" t="s">
        <v>335</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79</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974</v>
      </c>
    </row>
    <row r="109" s="2" customFormat="1">
      <c r="A109" s="41"/>
      <c r="B109" s="42"/>
      <c r="C109" s="41"/>
      <c r="D109" s="190" t="s">
        <v>338</v>
      </c>
      <c r="E109" s="41"/>
      <c r="F109" s="191" t="s">
        <v>975</v>
      </c>
      <c r="G109" s="41"/>
      <c r="H109" s="41"/>
      <c r="I109" s="192"/>
      <c r="J109" s="41"/>
      <c r="K109" s="41"/>
      <c r="L109" s="42"/>
      <c r="M109" s="193"/>
      <c r="N109" s="194"/>
      <c r="O109" s="75"/>
      <c r="P109" s="75"/>
      <c r="Q109" s="75"/>
      <c r="R109" s="75"/>
      <c r="S109" s="75"/>
      <c r="T109" s="76"/>
      <c r="U109" s="41"/>
      <c r="V109" s="41"/>
      <c r="W109" s="41"/>
      <c r="X109" s="41"/>
      <c r="Y109" s="41"/>
      <c r="Z109" s="41"/>
      <c r="AA109" s="41"/>
      <c r="AB109" s="41"/>
      <c r="AC109" s="41"/>
      <c r="AD109" s="41"/>
      <c r="AE109" s="41"/>
      <c r="AT109" s="22" t="s">
        <v>338</v>
      </c>
      <c r="AU109" s="22" t="s">
        <v>79</v>
      </c>
    </row>
    <row r="110" s="13" customFormat="1">
      <c r="A110" s="13"/>
      <c r="B110" s="201"/>
      <c r="C110" s="13"/>
      <c r="D110" s="195" t="s">
        <v>442</v>
      </c>
      <c r="E110" s="202" t="s">
        <v>3</v>
      </c>
      <c r="F110" s="203" t="s">
        <v>976</v>
      </c>
      <c r="G110" s="13"/>
      <c r="H110" s="204">
        <v>340.38999999999999</v>
      </c>
      <c r="I110" s="205"/>
      <c r="J110" s="13"/>
      <c r="K110" s="13"/>
      <c r="L110" s="201"/>
      <c r="M110" s="206"/>
      <c r="N110" s="207"/>
      <c r="O110" s="207"/>
      <c r="P110" s="207"/>
      <c r="Q110" s="207"/>
      <c r="R110" s="207"/>
      <c r="S110" s="207"/>
      <c r="T110" s="208"/>
      <c r="U110" s="13"/>
      <c r="V110" s="13"/>
      <c r="W110" s="13"/>
      <c r="X110" s="13"/>
      <c r="Y110" s="13"/>
      <c r="Z110" s="13"/>
      <c r="AA110" s="13"/>
      <c r="AB110" s="13"/>
      <c r="AC110" s="13"/>
      <c r="AD110" s="13"/>
      <c r="AE110" s="13"/>
      <c r="AT110" s="202" t="s">
        <v>442</v>
      </c>
      <c r="AU110" s="202" t="s">
        <v>79</v>
      </c>
      <c r="AV110" s="13" t="s">
        <v>79</v>
      </c>
      <c r="AW110" s="13" t="s">
        <v>31</v>
      </c>
      <c r="AX110" s="13" t="s">
        <v>69</v>
      </c>
      <c r="AY110" s="202" t="s">
        <v>328</v>
      </c>
    </row>
    <row r="111" s="13" customFormat="1">
      <c r="A111" s="13"/>
      <c r="B111" s="201"/>
      <c r="C111" s="13"/>
      <c r="D111" s="195" t="s">
        <v>442</v>
      </c>
      <c r="E111" s="202" t="s">
        <v>3</v>
      </c>
      <c r="F111" s="203" t="s">
        <v>977</v>
      </c>
      <c r="G111" s="13"/>
      <c r="H111" s="204">
        <v>126.20999999999999</v>
      </c>
      <c r="I111" s="205"/>
      <c r="J111" s="13"/>
      <c r="K111" s="13"/>
      <c r="L111" s="201"/>
      <c r="M111" s="206"/>
      <c r="N111" s="207"/>
      <c r="O111" s="207"/>
      <c r="P111" s="207"/>
      <c r="Q111" s="207"/>
      <c r="R111" s="207"/>
      <c r="S111" s="207"/>
      <c r="T111" s="208"/>
      <c r="U111" s="13"/>
      <c r="V111" s="13"/>
      <c r="W111" s="13"/>
      <c r="X111" s="13"/>
      <c r="Y111" s="13"/>
      <c r="Z111" s="13"/>
      <c r="AA111" s="13"/>
      <c r="AB111" s="13"/>
      <c r="AC111" s="13"/>
      <c r="AD111" s="13"/>
      <c r="AE111" s="13"/>
      <c r="AT111" s="202" t="s">
        <v>442</v>
      </c>
      <c r="AU111" s="202" t="s">
        <v>79</v>
      </c>
      <c r="AV111" s="13" t="s">
        <v>79</v>
      </c>
      <c r="AW111" s="13" t="s">
        <v>31</v>
      </c>
      <c r="AX111" s="13" t="s">
        <v>69</v>
      </c>
      <c r="AY111" s="202" t="s">
        <v>328</v>
      </c>
    </row>
    <row r="112" s="14" customFormat="1">
      <c r="A112" s="14"/>
      <c r="B112" s="209"/>
      <c r="C112" s="14"/>
      <c r="D112" s="195" t="s">
        <v>442</v>
      </c>
      <c r="E112" s="210" t="s">
        <v>3</v>
      </c>
      <c r="F112" s="211" t="s">
        <v>452</v>
      </c>
      <c r="G112" s="14"/>
      <c r="H112" s="212">
        <v>466.59999999999997</v>
      </c>
      <c r="I112" s="213"/>
      <c r="J112" s="14"/>
      <c r="K112" s="14"/>
      <c r="L112" s="209"/>
      <c r="M112" s="214"/>
      <c r="N112" s="215"/>
      <c r="O112" s="215"/>
      <c r="P112" s="215"/>
      <c r="Q112" s="215"/>
      <c r="R112" s="215"/>
      <c r="S112" s="215"/>
      <c r="T112" s="216"/>
      <c r="U112" s="14"/>
      <c r="V112" s="14"/>
      <c r="W112" s="14"/>
      <c r="X112" s="14"/>
      <c r="Y112" s="14"/>
      <c r="Z112" s="14"/>
      <c r="AA112" s="14"/>
      <c r="AB112" s="14"/>
      <c r="AC112" s="14"/>
      <c r="AD112" s="14"/>
      <c r="AE112" s="14"/>
      <c r="AT112" s="210" t="s">
        <v>442</v>
      </c>
      <c r="AU112" s="210" t="s">
        <v>79</v>
      </c>
      <c r="AV112" s="14" t="s">
        <v>113</v>
      </c>
      <c r="AW112" s="14" t="s">
        <v>31</v>
      </c>
      <c r="AX112" s="14" t="s">
        <v>76</v>
      </c>
      <c r="AY112" s="210" t="s">
        <v>328</v>
      </c>
    </row>
    <row r="113" s="2" customFormat="1" ht="24.15" customHeight="1">
      <c r="A113" s="41"/>
      <c r="B113" s="176"/>
      <c r="C113" s="177" t="s">
        <v>113</v>
      </c>
      <c r="D113" s="177" t="s">
        <v>331</v>
      </c>
      <c r="E113" s="178" t="s">
        <v>978</v>
      </c>
      <c r="F113" s="179" t="s">
        <v>979</v>
      </c>
      <c r="G113" s="180" t="s">
        <v>491</v>
      </c>
      <c r="H113" s="181">
        <v>113.46299999999999</v>
      </c>
      <c r="I113" s="182"/>
      <c r="J113" s="183">
        <f>ROUND(I113*H113,2)</f>
        <v>0</v>
      </c>
      <c r="K113" s="179" t="s">
        <v>335</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79</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980</v>
      </c>
    </row>
    <row r="114" s="2" customFormat="1">
      <c r="A114" s="41"/>
      <c r="B114" s="42"/>
      <c r="C114" s="41"/>
      <c r="D114" s="190" t="s">
        <v>338</v>
      </c>
      <c r="E114" s="41"/>
      <c r="F114" s="191" t="s">
        <v>981</v>
      </c>
      <c r="G114" s="41"/>
      <c r="H114" s="41"/>
      <c r="I114" s="192"/>
      <c r="J114" s="41"/>
      <c r="K114" s="41"/>
      <c r="L114" s="42"/>
      <c r="M114" s="193"/>
      <c r="N114" s="194"/>
      <c r="O114" s="75"/>
      <c r="P114" s="75"/>
      <c r="Q114" s="75"/>
      <c r="R114" s="75"/>
      <c r="S114" s="75"/>
      <c r="T114" s="76"/>
      <c r="U114" s="41"/>
      <c r="V114" s="41"/>
      <c r="W114" s="41"/>
      <c r="X114" s="41"/>
      <c r="Y114" s="41"/>
      <c r="Z114" s="41"/>
      <c r="AA114" s="41"/>
      <c r="AB114" s="41"/>
      <c r="AC114" s="41"/>
      <c r="AD114" s="41"/>
      <c r="AE114" s="41"/>
      <c r="AT114" s="22" t="s">
        <v>338</v>
      </c>
      <c r="AU114" s="22" t="s">
        <v>79</v>
      </c>
    </row>
    <row r="115" s="13" customFormat="1">
      <c r="A115" s="13"/>
      <c r="B115" s="201"/>
      <c r="C115" s="13"/>
      <c r="D115" s="195" t="s">
        <v>442</v>
      </c>
      <c r="E115" s="202" t="s">
        <v>3</v>
      </c>
      <c r="F115" s="203" t="s">
        <v>982</v>
      </c>
      <c r="G115" s="13"/>
      <c r="H115" s="204">
        <v>113.46299999999999</v>
      </c>
      <c r="I115" s="205"/>
      <c r="J115" s="13"/>
      <c r="K115" s="13"/>
      <c r="L115" s="201"/>
      <c r="M115" s="206"/>
      <c r="N115" s="207"/>
      <c r="O115" s="207"/>
      <c r="P115" s="207"/>
      <c r="Q115" s="207"/>
      <c r="R115" s="207"/>
      <c r="S115" s="207"/>
      <c r="T115" s="208"/>
      <c r="U115" s="13"/>
      <c r="V115" s="13"/>
      <c r="W115" s="13"/>
      <c r="X115" s="13"/>
      <c r="Y115" s="13"/>
      <c r="Z115" s="13"/>
      <c r="AA115" s="13"/>
      <c r="AB115" s="13"/>
      <c r="AC115" s="13"/>
      <c r="AD115" s="13"/>
      <c r="AE115" s="13"/>
      <c r="AT115" s="202" t="s">
        <v>442</v>
      </c>
      <c r="AU115" s="202" t="s">
        <v>79</v>
      </c>
      <c r="AV115" s="13" t="s">
        <v>79</v>
      </c>
      <c r="AW115" s="13" t="s">
        <v>31</v>
      </c>
      <c r="AX115" s="13" t="s">
        <v>76</v>
      </c>
      <c r="AY115" s="202" t="s">
        <v>328</v>
      </c>
    </row>
    <row r="116" s="2" customFormat="1" ht="44.25" customHeight="1">
      <c r="A116" s="41"/>
      <c r="B116" s="176"/>
      <c r="C116" s="177" t="s">
        <v>138</v>
      </c>
      <c r="D116" s="177" t="s">
        <v>331</v>
      </c>
      <c r="E116" s="178" t="s">
        <v>983</v>
      </c>
      <c r="F116" s="179" t="s">
        <v>984</v>
      </c>
      <c r="G116" s="180" t="s">
        <v>491</v>
      </c>
      <c r="H116" s="181">
        <v>467.13</v>
      </c>
      <c r="I116" s="182"/>
      <c r="J116" s="183">
        <f>ROUND(I116*H116,2)</f>
        <v>0</v>
      </c>
      <c r="K116" s="179" t="s">
        <v>335</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79</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985</v>
      </c>
    </row>
    <row r="117" s="2" customFormat="1">
      <c r="A117" s="41"/>
      <c r="B117" s="42"/>
      <c r="C117" s="41"/>
      <c r="D117" s="190" t="s">
        <v>338</v>
      </c>
      <c r="E117" s="41"/>
      <c r="F117" s="191" t="s">
        <v>986</v>
      </c>
      <c r="G117" s="41"/>
      <c r="H117" s="41"/>
      <c r="I117" s="192"/>
      <c r="J117" s="41"/>
      <c r="K117" s="41"/>
      <c r="L117" s="42"/>
      <c r="M117" s="193"/>
      <c r="N117" s="194"/>
      <c r="O117" s="75"/>
      <c r="P117" s="75"/>
      <c r="Q117" s="75"/>
      <c r="R117" s="75"/>
      <c r="S117" s="75"/>
      <c r="T117" s="76"/>
      <c r="U117" s="41"/>
      <c r="V117" s="41"/>
      <c r="W117" s="41"/>
      <c r="X117" s="41"/>
      <c r="Y117" s="41"/>
      <c r="Z117" s="41"/>
      <c r="AA117" s="41"/>
      <c r="AB117" s="41"/>
      <c r="AC117" s="41"/>
      <c r="AD117" s="41"/>
      <c r="AE117" s="41"/>
      <c r="AT117" s="22" t="s">
        <v>338</v>
      </c>
      <c r="AU117" s="22" t="s">
        <v>79</v>
      </c>
    </row>
    <row r="118" s="13" customFormat="1">
      <c r="A118" s="13"/>
      <c r="B118" s="201"/>
      <c r="C118" s="13"/>
      <c r="D118" s="195" t="s">
        <v>442</v>
      </c>
      <c r="E118" s="202" t="s">
        <v>3</v>
      </c>
      <c r="F118" s="203" t="s">
        <v>987</v>
      </c>
      <c r="G118" s="13"/>
      <c r="H118" s="204">
        <v>340.93000000000001</v>
      </c>
      <c r="I118" s="205"/>
      <c r="J118" s="13"/>
      <c r="K118" s="13"/>
      <c r="L118" s="201"/>
      <c r="M118" s="206"/>
      <c r="N118" s="207"/>
      <c r="O118" s="207"/>
      <c r="P118" s="207"/>
      <c r="Q118" s="207"/>
      <c r="R118" s="207"/>
      <c r="S118" s="207"/>
      <c r="T118" s="208"/>
      <c r="U118" s="13"/>
      <c r="V118" s="13"/>
      <c r="W118" s="13"/>
      <c r="X118" s="13"/>
      <c r="Y118" s="13"/>
      <c r="Z118" s="13"/>
      <c r="AA118" s="13"/>
      <c r="AB118" s="13"/>
      <c r="AC118" s="13"/>
      <c r="AD118" s="13"/>
      <c r="AE118" s="13"/>
      <c r="AT118" s="202" t="s">
        <v>442</v>
      </c>
      <c r="AU118" s="202" t="s">
        <v>79</v>
      </c>
      <c r="AV118" s="13" t="s">
        <v>79</v>
      </c>
      <c r="AW118" s="13" t="s">
        <v>31</v>
      </c>
      <c r="AX118" s="13" t="s">
        <v>69</v>
      </c>
      <c r="AY118" s="202" t="s">
        <v>328</v>
      </c>
    </row>
    <row r="119" s="13" customFormat="1">
      <c r="A119" s="13"/>
      <c r="B119" s="201"/>
      <c r="C119" s="13"/>
      <c r="D119" s="195" t="s">
        <v>442</v>
      </c>
      <c r="E119" s="202" t="s">
        <v>3</v>
      </c>
      <c r="F119" s="203" t="s">
        <v>988</v>
      </c>
      <c r="G119" s="13"/>
      <c r="H119" s="204">
        <v>126.2</v>
      </c>
      <c r="I119" s="205"/>
      <c r="J119" s="13"/>
      <c r="K119" s="13"/>
      <c r="L119" s="201"/>
      <c r="M119" s="206"/>
      <c r="N119" s="207"/>
      <c r="O119" s="207"/>
      <c r="P119" s="207"/>
      <c r="Q119" s="207"/>
      <c r="R119" s="207"/>
      <c r="S119" s="207"/>
      <c r="T119" s="208"/>
      <c r="U119" s="13"/>
      <c r="V119" s="13"/>
      <c r="W119" s="13"/>
      <c r="X119" s="13"/>
      <c r="Y119" s="13"/>
      <c r="Z119" s="13"/>
      <c r="AA119" s="13"/>
      <c r="AB119" s="13"/>
      <c r="AC119" s="13"/>
      <c r="AD119" s="13"/>
      <c r="AE119" s="13"/>
      <c r="AT119" s="202" t="s">
        <v>442</v>
      </c>
      <c r="AU119" s="202" t="s">
        <v>79</v>
      </c>
      <c r="AV119" s="13" t="s">
        <v>79</v>
      </c>
      <c r="AW119" s="13" t="s">
        <v>31</v>
      </c>
      <c r="AX119" s="13" t="s">
        <v>69</v>
      </c>
      <c r="AY119" s="202" t="s">
        <v>328</v>
      </c>
    </row>
    <row r="120" s="14" customFormat="1">
      <c r="A120" s="14"/>
      <c r="B120" s="209"/>
      <c r="C120" s="14"/>
      <c r="D120" s="195" t="s">
        <v>442</v>
      </c>
      <c r="E120" s="210" t="s">
        <v>3</v>
      </c>
      <c r="F120" s="211" t="s">
        <v>452</v>
      </c>
      <c r="G120" s="14"/>
      <c r="H120" s="212">
        <v>467.13</v>
      </c>
      <c r="I120" s="213"/>
      <c r="J120" s="14"/>
      <c r="K120" s="14"/>
      <c r="L120" s="209"/>
      <c r="M120" s="214"/>
      <c r="N120" s="215"/>
      <c r="O120" s="215"/>
      <c r="P120" s="215"/>
      <c r="Q120" s="215"/>
      <c r="R120" s="215"/>
      <c r="S120" s="215"/>
      <c r="T120" s="216"/>
      <c r="U120" s="14"/>
      <c r="V120" s="14"/>
      <c r="W120" s="14"/>
      <c r="X120" s="14"/>
      <c r="Y120" s="14"/>
      <c r="Z120" s="14"/>
      <c r="AA120" s="14"/>
      <c r="AB120" s="14"/>
      <c r="AC120" s="14"/>
      <c r="AD120" s="14"/>
      <c r="AE120" s="14"/>
      <c r="AT120" s="210" t="s">
        <v>442</v>
      </c>
      <c r="AU120" s="210" t="s">
        <v>79</v>
      </c>
      <c r="AV120" s="14" t="s">
        <v>113</v>
      </c>
      <c r="AW120" s="14" t="s">
        <v>31</v>
      </c>
      <c r="AX120" s="14" t="s">
        <v>76</v>
      </c>
      <c r="AY120" s="210" t="s">
        <v>328</v>
      </c>
    </row>
    <row r="121" s="2" customFormat="1" ht="44.25" customHeight="1">
      <c r="A121" s="41"/>
      <c r="B121" s="176"/>
      <c r="C121" s="177" t="s">
        <v>150</v>
      </c>
      <c r="D121" s="177" t="s">
        <v>331</v>
      </c>
      <c r="E121" s="178" t="s">
        <v>500</v>
      </c>
      <c r="F121" s="179" t="s">
        <v>989</v>
      </c>
      <c r="G121" s="180" t="s">
        <v>491</v>
      </c>
      <c r="H121" s="181">
        <v>7</v>
      </c>
      <c r="I121" s="182"/>
      <c r="J121" s="183">
        <f>ROUND(I121*H121,2)</f>
        <v>0</v>
      </c>
      <c r="K121" s="179" t="s">
        <v>335</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79</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990</v>
      </c>
    </row>
    <row r="122" s="2" customFormat="1">
      <c r="A122" s="41"/>
      <c r="B122" s="42"/>
      <c r="C122" s="41"/>
      <c r="D122" s="190" t="s">
        <v>338</v>
      </c>
      <c r="E122" s="41"/>
      <c r="F122" s="191" t="s">
        <v>503</v>
      </c>
      <c r="G122" s="41"/>
      <c r="H122" s="41"/>
      <c r="I122" s="192"/>
      <c r="J122" s="41"/>
      <c r="K122" s="41"/>
      <c r="L122" s="42"/>
      <c r="M122" s="193"/>
      <c r="N122" s="194"/>
      <c r="O122" s="75"/>
      <c r="P122" s="75"/>
      <c r="Q122" s="75"/>
      <c r="R122" s="75"/>
      <c r="S122" s="75"/>
      <c r="T122" s="76"/>
      <c r="U122" s="41"/>
      <c r="V122" s="41"/>
      <c r="W122" s="41"/>
      <c r="X122" s="41"/>
      <c r="Y122" s="41"/>
      <c r="Z122" s="41"/>
      <c r="AA122" s="41"/>
      <c r="AB122" s="41"/>
      <c r="AC122" s="41"/>
      <c r="AD122" s="41"/>
      <c r="AE122" s="41"/>
      <c r="AT122" s="22" t="s">
        <v>338</v>
      </c>
      <c r="AU122" s="22" t="s">
        <v>79</v>
      </c>
    </row>
    <row r="123" s="2" customFormat="1" ht="66.75" customHeight="1">
      <c r="A123" s="41"/>
      <c r="B123" s="176"/>
      <c r="C123" s="177" t="s">
        <v>168</v>
      </c>
      <c r="D123" s="177" t="s">
        <v>331</v>
      </c>
      <c r="E123" s="178" t="s">
        <v>991</v>
      </c>
      <c r="F123" s="179" t="s">
        <v>992</v>
      </c>
      <c r="G123" s="180" t="s">
        <v>491</v>
      </c>
      <c r="H123" s="181">
        <v>20.800000000000001</v>
      </c>
      <c r="I123" s="182"/>
      <c r="J123" s="183">
        <f>ROUND(I123*H123,2)</f>
        <v>0</v>
      </c>
      <c r="K123" s="179" t="s">
        <v>335</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79</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993</v>
      </c>
    </row>
    <row r="124" s="2" customFormat="1">
      <c r="A124" s="41"/>
      <c r="B124" s="42"/>
      <c r="C124" s="41"/>
      <c r="D124" s="190" t="s">
        <v>338</v>
      </c>
      <c r="E124" s="41"/>
      <c r="F124" s="191" t="s">
        <v>994</v>
      </c>
      <c r="G124" s="41"/>
      <c r="H124" s="41"/>
      <c r="I124" s="192"/>
      <c r="J124" s="41"/>
      <c r="K124" s="41"/>
      <c r="L124" s="42"/>
      <c r="M124" s="193"/>
      <c r="N124" s="194"/>
      <c r="O124" s="75"/>
      <c r="P124" s="75"/>
      <c r="Q124" s="75"/>
      <c r="R124" s="75"/>
      <c r="S124" s="75"/>
      <c r="T124" s="76"/>
      <c r="U124" s="41"/>
      <c r="V124" s="41"/>
      <c r="W124" s="41"/>
      <c r="X124" s="41"/>
      <c r="Y124" s="41"/>
      <c r="Z124" s="41"/>
      <c r="AA124" s="41"/>
      <c r="AB124" s="41"/>
      <c r="AC124" s="41"/>
      <c r="AD124" s="41"/>
      <c r="AE124" s="41"/>
      <c r="AT124" s="22" t="s">
        <v>338</v>
      </c>
      <c r="AU124" s="22" t="s">
        <v>79</v>
      </c>
    </row>
    <row r="125" s="13" customFormat="1">
      <c r="A125" s="13"/>
      <c r="B125" s="201"/>
      <c r="C125" s="13"/>
      <c r="D125" s="195" t="s">
        <v>442</v>
      </c>
      <c r="E125" s="202" t="s">
        <v>3</v>
      </c>
      <c r="F125" s="203" t="s">
        <v>995</v>
      </c>
      <c r="G125" s="13"/>
      <c r="H125" s="204">
        <v>20.800000000000001</v>
      </c>
      <c r="I125" s="205"/>
      <c r="J125" s="13"/>
      <c r="K125" s="13"/>
      <c r="L125" s="201"/>
      <c r="M125" s="206"/>
      <c r="N125" s="207"/>
      <c r="O125" s="207"/>
      <c r="P125" s="207"/>
      <c r="Q125" s="207"/>
      <c r="R125" s="207"/>
      <c r="S125" s="207"/>
      <c r="T125" s="208"/>
      <c r="U125" s="13"/>
      <c r="V125" s="13"/>
      <c r="W125" s="13"/>
      <c r="X125" s="13"/>
      <c r="Y125" s="13"/>
      <c r="Z125" s="13"/>
      <c r="AA125" s="13"/>
      <c r="AB125" s="13"/>
      <c r="AC125" s="13"/>
      <c r="AD125" s="13"/>
      <c r="AE125" s="13"/>
      <c r="AT125" s="202" t="s">
        <v>442</v>
      </c>
      <c r="AU125" s="202" t="s">
        <v>79</v>
      </c>
      <c r="AV125" s="13" t="s">
        <v>79</v>
      </c>
      <c r="AW125" s="13" t="s">
        <v>31</v>
      </c>
      <c r="AX125" s="13" t="s">
        <v>76</v>
      </c>
      <c r="AY125" s="202" t="s">
        <v>328</v>
      </c>
    </row>
    <row r="126" s="2" customFormat="1" ht="16.5" customHeight="1">
      <c r="A126" s="41"/>
      <c r="B126" s="176"/>
      <c r="C126" s="224" t="s">
        <v>171</v>
      </c>
      <c r="D126" s="224" t="s">
        <v>539</v>
      </c>
      <c r="E126" s="225" t="s">
        <v>996</v>
      </c>
      <c r="F126" s="226" t="s">
        <v>997</v>
      </c>
      <c r="G126" s="227" t="s">
        <v>585</v>
      </c>
      <c r="H126" s="228">
        <v>41.600000000000001</v>
      </c>
      <c r="I126" s="229"/>
      <c r="J126" s="230">
        <f>ROUND(I126*H126,2)</f>
        <v>0</v>
      </c>
      <c r="K126" s="226" t="s">
        <v>335</v>
      </c>
      <c r="L126" s="231"/>
      <c r="M126" s="232" t="s">
        <v>3</v>
      </c>
      <c r="N126" s="233" t="s">
        <v>40</v>
      </c>
      <c r="O126" s="75"/>
      <c r="P126" s="186">
        <f>O126*H126</f>
        <v>0</v>
      </c>
      <c r="Q126" s="186">
        <v>1</v>
      </c>
      <c r="R126" s="186">
        <f>Q126*H126</f>
        <v>41.600000000000001</v>
      </c>
      <c r="S126" s="186">
        <v>0</v>
      </c>
      <c r="T126" s="187">
        <f>S126*H126</f>
        <v>0</v>
      </c>
      <c r="U126" s="41"/>
      <c r="V126" s="41"/>
      <c r="W126" s="41"/>
      <c r="X126" s="41"/>
      <c r="Y126" s="41"/>
      <c r="Z126" s="41"/>
      <c r="AA126" s="41"/>
      <c r="AB126" s="41"/>
      <c r="AC126" s="41"/>
      <c r="AD126" s="41"/>
      <c r="AE126" s="41"/>
      <c r="AR126" s="188" t="s">
        <v>171</v>
      </c>
      <c r="AT126" s="188" t="s">
        <v>539</v>
      </c>
      <c r="AU126" s="188" t="s">
        <v>79</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998</v>
      </c>
    </row>
    <row r="127" s="13" customFormat="1">
      <c r="A127" s="13"/>
      <c r="B127" s="201"/>
      <c r="C127" s="13"/>
      <c r="D127" s="195" t="s">
        <v>442</v>
      </c>
      <c r="E127" s="202" t="s">
        <v>3</v>
      </c>
      <c r="F127" s="203" t="s">
        <v>999</v>
      </c>
      <c r="G127" s="13"/>
      <c r="H127" s="204">
        <v>41.600000000000001</v>
      </c>
      <c r="I127" s="205"/>
      <c r="J127" s="13"/>
      <c r="K127" s="13"/>
      <c r="L127" s="201"/>
      <c r="M127" s="206"/>
      <c r="N127" s="207"/>
      <c r="O127" s="207"/>
      <c r="P127" s="207"/>
      <c r="Q127" s="207"/>
      <c r="R127" s="207"/>
      <c r="S127" s="207"/>
      <c r="T127" s="208"/>
      <c r="U127" s="13"/>
      <c r="V127" s="13"/>
      <c r="W127" s="13"/>
      <c r="X127" s="13"/>
      <c r="Y127" s="13"/>
      <c r="Z127" s="13"/>
      <c r="AA127" s="13"/>
      <c r="AB127" s="13"/>
      <c r="AC127" s="13"/>
      <c r="AD127" s="13"/>
      <c r="AE127" s="13"/>
      <c r="AT127" s="202" t="s">
        <v>442</v>
      </c>
      <c r="AU127" s="202" t="s">
        <v>79</v>
      </c>
      <c r="AV127" s="13" t="s">
        <v>79</v>
      </c>
      <c r="AW127" s="13" t="s">
        <v>31</v>
      </c>
      <c r="AX127" s="13" t="s">
        <v>76</v>
      </c>
      <c r="AY127" s="202" t="s">
        <v>328</v>
      </c>
    </row>
    <row r="128" s="12" customFormat="1" ht="22.8" customHeight="1">
      <c r="A128" s="12"/>
      <c r="B128" s="163"/>
      <c r="C128" s="12"/>
      <c r="D128" s="164" t="s">
        <v>68</v>
      </c>
      <c r="E128" s="174" t="s">
        <v>79</v>
      </c>
      <c r="F128" s="174" t="s">
        <v>525</v>
      </c>
      <c r="G128" s="12"/>
      <c r="H128" s="12"/>
      <c r="I128" s="166"/>
      <c r="J128" s="175">
        <f>BK128</f>
        <v>0</v>
      </c>
      <c r="K128" s="12"/>
      <c r="L128" s="163"/>
      <c r="M128" s="168"/>
      <c r="N128" s="169"/>
      <c r="O128" s="169"/>
      <c r="P128" s="170">
        <f>SUM(P129:P150)</f>
        <v>0</v>
      </c>
      <c r="Q128" s="169"/>
      <c r="R128" s="170">
        <f>SUM(R129:R150)</f>
        <v>160.05496847999999</v>
      </c>
      <c r="S128" s="169"/>
      <c r="T128" s="171">
        <f>SUM(T129:T150)</f>
        <v>0</v>
      </c>
      <c r="U128" s="12"/>
      <c r="V128" s="12"/>
      <c r="W128" s="12"/>
      <c r="X128" s="12"/>
      <c r="Y128" s="12"/>
      <c r="Z128" s="12"/>
      <c r="AA128" s="12"/>
      <c r="AB128" s="12"/>
      <c r="AC128" s="12"/>
      <c r="AD128" s="12"/>
      <c r="AE128" s="12"/>
      <c r="AR128" s="164" t="s">
        <v>76</v>
      </c>
      <c r="AT128" s="172" t="s">
        <v>68</v>
      </c>
      <c r="AU128" s="172" t="s">
        <v>76</v>
      </c>
      <c r="AY128" s="164" t="s">
        <v>328</v>
      </c>
      <c r="BK128" s="173">
        <f>SUM(BK129:BK150)</f>
        <v>0</v>
      </c>
    </row>
    <row r="129" s="2" customFormat="1" ht="24.15" customHeight="1">
      <c r="A129" s="41"/>
      <c r="B129" s="176"/>
      <c r="C129" s="177" t="s">
        <v>183</v>
      </c>
      <c r="D129" s="177" t="s">
        <v>331</v>
      </c>
      <c r="E129" s="178" t="s">
        <v>1000</v>
      </c>
      <c r="F129" s="179" t="s">
        <v>1001</v>
      </c>
      <c r="G129" s="180" t="s">
        <v>439</v>
      </c>
      <c r="H129" s="181">
        <v>581.85000000000002</v>
      </c>
      <c r="I129" s="182"/>
      <c r="J129" s="183">
        <f>ROUND(I129*H129,2)</f>
        <v>0</v>
      </c>
      <c r="K129" s="179" t="s">
        <v>335</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79</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1002</v>
      </c>
    </row>
    <row r="130" s="2" customFormat="1">
      <c r="A130" s="41"/>
      <c r="B130" s="42"/>
      <c r="C130" s="41"/>
      <c r="D130" s="190" t="s">
        <v>338</v>
      </c>
      <c r="E130" s="41"/>
      <c r="F130" s="191" t="s">
        <v>1003</v>
      </c>
      <c r="G130" s="41"/>
      <c r="H130" s="41"/>
      <c r="I130" s="192"/>
      <c r="J130" s="41"/>
      <c r="K130" s="41"/>
      <c r="L130" s="42"/>
      <c r="M130" s="193"/>
      <c r="N130" s="194"/>
      <c r="O130" s="75"/>
      <c r="P130" s="75"/>
      <c r="Q130" s="75"/>
      <c r="R130" s="75"/>
      <c r="S130" s="75"/>
      <c r="T130" s="76"/>
      <c r="U130" s="41"/>
      <c r="V130" s="41"/>
      <c r="W130" s="41"/>
      <c r="X130" s="41"/>
      <c r="Y130" s="41"/>
      <c r="Z130" s="41"/>
      <c r="AA130" s="41"/>
      <c r="AB130" s="41"/>
      <c r="AC130" s="41"/>
      <c r="AD130" s="41"/>
      <c r="AE130" s="41"/>
      <c r="AT130" s="22" t="s">
        <v>338</v>
      </c>
      <c r="AU130" s="22" t="s">
        <v>79</v>
      </c>
    </row>
    <row r="131" s="2" customFormat="1" ht="16.5" customHeight="1">
      <c r="A131" s="41"/>
      <c r="B131" s="176"/>
      <c r="C131" s="224" t="s">
        <v>235</v>
      </c>
      <c r="D131" s="224" t="s">
        <v>539</v>
      </c>
      <c r="E131" s="225" t="s">
        <v>1004</v>
      </c>
      <c r="F131" s="226" t="s">
        <v>1005</v>
      </c>
      <c r="G131" s="227" t="s">
        <v>439</v>
      </c>
      <c r="H131" s="228">
        <v>581.85000000000002</v>
      </c>
      <c r="I131" s="229"/>
      <c r="J131" s="230">
        <f>ROUND(I131*H131,2)</f>
        <v>0</v>
      </c>
      <c r="K131" s="226" t="s">
        <v>335</v>
      </c>
      <c r="L131" s="231"/>
      <c r="M131" s="232" t="s">
        <v>3</v>
      </c>
      <c r="N131" s="233" t="s">
        <v>40</v>
      </c>
      <c r="O131" s="75"/>
      <c r="P131" s="186">
        <f>O131*H131</f>
        <v>0</v>
      </c>
      <c r="Q131" s="186">
        <v>0.00069999999999999999</v>
      </c>
      <c r="R131" s="186">
        <f>Q131*H131</f>
        <v>0.40729500000000002</v>
      </c>
      <c r="S131" s="186">
        <v>0</v>
      </c>
      <c r="T131" s="187">
        <f>S131*H131</f>
        <v>0</v>
      </c>
      <c r="U131" s="41"/>
      <c r="V131" s="41"/>
      <c r="W131" s="41"/>
      <c r="X131" s="41"/>
      <c r="Y131" s="41"/>
      <c r="Z131" s="41"/>
      <c r="AA131" s="41"/>
      <c r="AB131" s="41"/>
      <c r="AC131" s="41"/>
      <c r="AD131" s="41"/>
      <c r="AE131" s="41"/>
      <c r="AR131" s="188" t="s">
        <v>171</v>
      </c>
      <c r="AT131" s="188" t="s">
        <v>539</v>
      </c>
      <c r="AU131" s="188" t="s">
        <v>79</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1006</v>
      </c>
    </row>
    <row r="132" s="2" customFormat="1" ht="90" customHeight="1">
      <c r="A132" s="41"/>
      <c r="B132" s="176"/>
      <c r="C132" s="177" t="s">
        <v>239</v>
      </c>
      <c r="D132" s="177" t="s">
        <v>331</v>
      </c>
      <c r="E132" s="178" t="s">
        <v>1007</v>
      </c>
      <c r="F132" s="179" t="s">
        <v>1008</v>
      </c>
      <c r="G132" s="180" t="s">
        <v>491</v>
      </c>
      <c r="H132" s="181">
        <v>384</v>
      </c>
      <c r="I132" s="182"/>
      <c r="J132" s="183">
        <f>ROUND(I132*H132,2)</f>
        <v>0</v>
      </c>
      <c r="K132" s="179" t="s">
        <v>3</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79</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1009</v>
      </c>
    </row>
    <row r="133" s="13" customFormat="1">
      <c r="A133" s="13"/>
      <c r="B133" s="201"/>
      <c r="C133" s="13"/>
      <c r="D133" s="195" t="s">
        <v>442</v>
      </c>
      <c r="E133" s="202" t="s">
        <v>3</v>
      </c>
      <c r="F133" s="203" t="s">
        <v>1010</v>
      </c>
      <c r="G133" s="13"/>
      <c r="H133" s="204">
        <v>384</v>
      </c>
      <c r="I133" s="205"/>
      <c r="J133" s="13"/>
      <c r="K133" s="13"/>
      <c r="L133" s="201"/>
      <c r="M133" s="206"/>
      <c r="N133" s="207"/>
      <c r="O133" s="207"/>
      <c r="P133" s="207"/>
      <c r="Q133" s="207"/>
      <c r="R133" s="207"/>
      <c r="S133" s="207"/>
      <c r="T133" s="208"/>
      <c r="U133" s="13"/>
      <c r="V133" s="13"/>
      <c r="W133" s="13"/>
      <c r="X133" s="13"/>
      <c r="Y133" s="13"/>
      <c r="Z133" s="13"/>
      <c r="AA133" s="13"/>
      <c r="AB133" s="13"/>
      <c r="AC133" s="13"/>
      <c r="AD133" s="13"/>
      <c r="AE133" s="13"/>
      <c r="AT133" s="202" t="s">
        <v>442</v>
      </c>
      <c r="AU133" s="202" t="s">
        <v>79</v>
      </c>
      <c r="AV133" s="13" t="s">
        <v>79</v>
      </c>
      <c r="AW133" s="13" t="s">
        <v>31</v>
      </c>
      <c r="AX133" s="13" t="s">
        <v>76</v>
      </c>
      <c r="AY133" s="202" t="s">
        <v>328</v>
      </c>
    </row>
    <row r="134" s="2" customFormat="1" ht="44.25" customHeight="1">
      <c r="A134" s="41"/>
      <c r="B134" s="176"/>
      <c r="C134" s="177" t="s">
        <v>9</v>
      </c>
      <c r="D134" s="177" t="s">
        <v>331</v>
      </c>
      <c r="E134" s="178" t="s">
        <v>1011</v>
      </c>
      <c r="F134" s="179" t="s">
        <v>1012</v>
      </c>
      <c r="G134" s="180" t="s">
        <v>491</v>
      </c>
      <c r="H134" s="181">
        <v>197.84999999999999</v>
      </c>
      <c r="I134" s="182"/>
      <c r="J134" s="183">
        <f>ROUND(I134*H134,2)</f>
        <v>0</v>
      </c>
      <c r="K134" s="179" t="s">
        <v>335</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79</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1013</v>
      </c>
    </row>
    <row r="135" s="2" customFormat="1">
      <c r="A135" s="41"/>
      <c r="B135" s="42"/>
      <c r="C135" s="41"/>
      <c r="D135" s="190" t="s">
        <v>338</v>
      </c>
      <c r="E135" s="41"/>
      <c r="F135" s="191" t="s">
        <v>1014</v>
      </c>
      <c r="G135" s="41"/>
      <c r="H135" s="41"/>
      <c r="I135" s="192"/>
      <c r="J135" s="41"/>
      <c r="K135" s="41"/>
      <c r="L135" s="42"/>
      <c r="M135" s="193"/>
      <c r="N135" s="194"/>
      <c r="O135" s="75"/>
      <c r="P135" s="75"/>
      <c r="Q135" s="75"/>
      <c r="R135" s="75"/>
      <c r="S135" s="75"/>
      <c r="T135" s="76"/>
      <c r="U135" s="41"/>
      <c r="V135" s="41"/>
      <c r="W135" s="41"/>
      <c r="X135" s="41"/>
      <c r="Y135" s="41"/>
      <c r="Z135" s="41"/>
      <c r="AA135" s="41"/>
      <c r="AB135" s="41"/>
      <c r="AC135" s="41"/>
      <c r="AD135" s="41"/>
      <c r="AE135" s="41"/>
      <c r="AT135" s="22" t="s">
        <v>338</v>
      </c>
      <c r="AU135" s="22" t="s">
        <v>79</v>
      </c>
    </row>
    <row r="136" s="13" customFormat="1">
      <c r="A136" s="13"/>
      <c r="B136" s="201"/>
      <c r="C136" s="13"/>
      <c r="D136" s="195" t="s">
        <v>442</v>
      </c>
      <c r="E136" s="202" t="s">
        <v>3</v>
      </c>
      <c r="F136" s="203" t="s">
        <v>1015</v>
      </c>
      <c r="G136" s="13"/>
      <c r="H136" s="204">
        <v>197.84999999999999</v>
      </c>
      <c r="I136" s="205"/>
      <c r="J136" s="13"/>
      <c r="K136" s="13"/>
      <c r="L136" s="201"/>
      <c r="M136" s="206"/>
      <c r="N136" s="207"/>
      <c r="O136" s="207"/>
      <c r="P136" s="207"/>
      <c r="Q136" s="207"/>
      <c r="R136" s="207"/>
      <c r="S136" s="207"/>
      <c r="T136" s="208"/>
      <c r="U136" s="13"/>
      <c r="V136" s="13"/>
      <c r="W136" s="13"/>
      <c r="X136" s="13"/>
      <c r="Y136" s="13"/>
      <c r="Z136" s="13"/>
      <c r="AA136" s="13"/>
      <c r="AB136" s="13"/>
      <c r="AC136" s="13"/>
      <c r="AD136" s="13"/>
      <c r="AE136" s="13"/>
      <c r="AT136" s="202" t="s">
        <v>442</v>
      </c>
      <c r="AU136" s="202" t="s">
        <v>79</v>
      </c>
      <c r="AV136" s="13" t="s">
        <v>79</v>
      </c>
      <c r="AW136" s="13" t="s">
        <v>31</v>
      </c>
      <c r="AX136" s="13" t="s">
        <v>76</v>
      </c>
      <c r="AY136" s="202" t="s">
        <v>328</v>
      </c>
    </row>
    <row r="137" s="2" customFormat="1" ht="24.15" customHeight="1">
      <c r="A137" s="41"/>
      <c r="B137" s="176"/>
      <c r="C137" s="177" t="s">
        <v>505</v>
      </c>
      <c r="D137" s="177" t="s">
        <v>331</v>
      </c>
      <c r="E137" s="178" t="s">
        <v>1016</v>
      </c>
      <c r="F137" s="179" t="s">
        <v>1017</v>
      </c>
      <c r="G137" s="180" t="s">
        <v>476</v>
      </c>
      <c r="H137" s="181">
        <v>89.390000000000001</v>
      </c>
      <c r="I137" s="182"/>
      <c r="J137" s="183">
        <f>ROUND(I137*H137,2)</f>
        <v>0</v>
      </c>
      <c r="K137" s="179" t="s">
        <v>335</v>
      </c>
      <c r="L137" s="42"/>
      <c r="M137" s="184" t="s">
        <v>3</v>
      </c>
      <c r="N137" s="185" t="s">
        <v>40</v>
      </c>
      <c r="O137" s="75"/>
      <c r="P137" s="186">
        <f>O137*H137</f>
        <v>0</v>
      </c>
      <c r="Q137" s="186">
        <v>0.00116</v>
      </c>
      <c r="R137" s="186">
        <f>Q137*H137</f>
        <v>0.1036924</v>
      </c>
      <c r="S137" s="186">
        <v>0</v>
      </c>
      <c r="T137" s="187">
        <f>S137*H137</f>
        <v>0</v>
      </c>
      <c r="U137" s="41"/>
      <c r="V137" s="41"/>
      <c r="W137" s="41"/>
      <c r="X137" s="41"/>
      <c r="Y137" s="41"/>
      <c r="Z137" s="41"/>
      <c r="AA137" s="41"/>
      <c r="AB137" s="41"/>
      <c r="AC137" s="41"/>
      <c r="AD137" s="41"/>
      <c r="AE137" s="41"/>
      <c r="AR137" s="188" t="s">
        <v>113</v>
      </c>
      <c r="AT137" s="188" t="s">
        <v>331</v>
      </c>
      <c r="AU137" s="188" t="s">
        <v>79</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1018</v>
      </c>
    </row>
    <row r="138" s="2" customFormat="1">
      <c r="A138" s="41"/>
      <c r="B138" s="42"/>
      <c r="C138" s="41"/>
      <c r="D138" s="190" t="s">
        <v>338</v>
      </c>
      <c r="E138" s="41"/>
      <c r="F138" s="191" t="s">
        <v>1019</v>
      </c>
      <c r="G138" s="41"/>
      <c r="H138" s="41"/>
      <c r="I138" s="192"/>
      <c r="J138" s="41"/>
      <c r="K138" s="41"/>
      <c r="L138" s="42"/>
      <c r="M138" s="193"/>
      <c r="N138" s="194"/>
      <c r="O138" s="75"/>
      <c r="P138" s="75"/>
      <c r="Q138" s="75"/>
      <c r="R138" s="75"/>
      <c r="S138" s="75"/>
      <c r="T138" s="76"/>
      <c r="U138" s="41"/>
      <c r="V138" s="41"/>
      <c r="W138" s="41"/>
      <c r="X138" s="41"/>
      <c r="Y138" s="41"/>
      <c r="Z138" s="41"/>
      <c r="AA138" s="41"/>
      <c r="AB138" s="41"/>
      <c r="AC138" s="41"/>
      <c r="AD138" s="41"/>
      <c r="AE138" s="41"/>
      <c r="AT138" s="22" t="s">
        <v>338</v>
      </c>
      <c r="AU138" s="22" t="s">
        <v>79</v>
      </c>
    </row>
    <row r="139" s="2" customFormat="1" ht="33" customHeight="1">
      <c r="A139" s="41"/>
      <c r="B139" s="176"/>
      <c r="C139" s="177" t="s">
        <v>512</v>
      </c>
      <c r="D139" s="177" t="s">
        <v>331</v>
      </c>
      <c r="E139" s="178" t="s">
        <v>1020</v>
      </c>
      <c r="F139" s="179" t="s">
        <v>1021</v>
      </c>
      <c r="G139" s="180" t="s">
        <v>491</v>
      </c>
      <c r="H139" s="181">
        <v>19.329999999999998</v>
      </c>
      <c r="I139" s="182"/>
      <c r="J139" s="183">
        <f>ROUND(I139*H139,2)</f>
        <v>0</v>
      </c>
      <c r="K139" s="179" t="s">
        <v>335</v>
      </c>
      <c r="L139" s="42"/>
      <c r="M139" s="184" t="s">
        <v>3</v>
      </c>
      <c r="N139" s="185" t="s">
        <v>40</v>
      </c>
      <c r="O139" s="75"/>
      <c r="P139" s="186">
        <f>O139*H139</f>
        <v>0</v>
      </c>
      <c r="Q139" s="186">
        <v>2.5018699999999998</v>
      </c>
      <c r="R139" s="186">
        <f>Q139*H139</f>
        <v>48.36114709999999</v>
      </c>
      <c r="S139" s="186">
        <v>0</v>
      </c>
      <c r="T139" s="187">
        <f>S139*H139</f>
        <v>0</v>
      </c>
      <c r="U139" s="41"/>
      <c r="V139" s="41"/>
      <c r="W139" s="41"/>
      <c r="X139" s="41"/>
      <c r="Y139" s="41"/>
      <c r="Z139" s="41"/>
      <c r="AA139" s="41"/>
      <c r="AB139" s="41"/>
      <c r="AC139" s="41"/>
      <c r="AD139" s="41"/>
      <c r="AE139" s="41"/>
      <c r="AR139" s="188" t="s">
        <v>113</v>
      </c>
      <c r="AT139" s="188" t="s">
        <v>331</v>
      </c>
      <c r="AU139" s="188" t="s">
        <v>79</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1022</v>
      </c>
    </row>
    <row r="140" s="2" customFormat="1">
      <c r="A140" s="41"/>
      <c r="B140" s="42"/>
      <c r="C140" s="41"/>
      <c r="D140" s="190" t="s">
        <v>338</v>
      </c>
      <c r="E140" s="41"/>
      <c r="F140" s="191" t="s">
        <v>1023</v>
      </c>
      <c r="G140" s="41"/>
      <c r="H140" s="41"/>
      <c r="I140" s="192"/>
      <c r="J140" s="41"/>
      <c r="K140" s="41"/>
      <c r="L140" s="42"/>
      <c r="M140" s="193"/>
      <c r="N140" s="194"/>
      <c r="O140" s="75"/>
      <c r="P140" s="75"/>
      <c r="Q140" s="75"/>
      <c r="R140" s="75"/>
      <c r="S140" s="75"/>
      <c r="T140" s="76"/>
      <c r="U140" s="41"/>
      <c r="V140" s="41"/>
      <c r="W140" s="41"/>
      <c r="X140" s="41"/>
      <c r="Y140" s="41"/>
      <c r="Z140" s="41"/>
      <c r="AA140" s="41"/>
      <c r="AB140" s="41"/>
      <c r="AC140" s="41"/>
      <c r="AD140" s="41"/>
      <c r="AE140" s="41"/>
      <c r="AT140" s="22" t="s">
        <v>338</v>
      </c>
      <c r="AU140" s="22" t="s">
        <v>79</v>
      </c>
    </row>
    <row r="141" s="2" customFormat="1" ht="24.15" customHeight="1">
      <c r="A141" s="41"/>
      <c r="B141" s="176"/>
      <c r="C141" s="177" t="s">
        <v>526</v>
      </c>
      <c r="D141" s="177" t="s">
        <v>331</v>
      </c>
      <c r="E141" s="178" t="s">
        <v>1024</v>
      </c>
      <c r="F141" s="179" t="s">
        <v>1025</v>
      </c>
      <c r="G141" s="180" t="s">
        <v>585</v>
      </c>
      <c r="H141" s="181">
        <v>0.77400000000000002</v>
      </c>
      <c r="I141" s="182"/>
      <c r="J141" s="183">
        <f>ROUND(I141*H141,2)</f>
        <v>0</v>
      </c>
      <c r="K141" s="179" t="s">
        <v>335</v>
      </c>
      <c r="L141" s="42"/>
      <c r="M141" s="184" t="s">
        <v>3</v>
      </c>
      <c r="N141" s="185" t="s">
        <v>40</v>
      </c>
      <c r="O141" s="75"/>
      <c r="P141" s="186">
        <f>O141*H141</f>
        <v>0</v>
      </c>
      <c r="Q141" s="186">
        <v>1.06277</v>
      </c>
      <c r="R141" s="186">
        <f>Q141*H141</f>
        <v>0.82258397999999999</v>
      </c>
      <c r="S141" s="186">
        <v>0</v>
      </c>
      <c r="T141" s="187">
        <f>S141*H141</f>
        <v>0</v>
      </c>
      <c r="U141" s="41"/>
      <c r="V141" s="41"/>
      <c r="W141" s="41"/>
      <c r="X141" s="41"/>
      <c r="Y141" s="41"/>
      <c r="Z141" s="41"/>
      <c r="AA141" s="41"/>
      <c r="AB141" s="41"/>
      <c r="AC141" s="41"/>
      <c r="AD141" s="41"/>
      <c r="AE141" s="41"/>
      <c r="AR141" s="188" t="s">
        <v>113</v>
      </c>
      <c r="AT141" s="188" t="s">
        <v>331</v>
      </c>
      <c r="AU141" s="188" t="s">
        <v>79</v>
      </c>
      <c r="AY141" s="22" t="s">
        <v>328</v>
      </c>
      <c r="BE141" s="189">
        <f>IF(N141="základní",J141,0)</f>
        <v>0</v>
      </c>
      <c r="BF141" s="189">
        <f>IF(N141="snížená",J141,0)</f>
        <v>0</v>
      </c>
      <c r="BG141" s="189">
        <f>IF(N141="zákl. přenesená",J141,0)</f>
        <v>0</v>
      </c>
      <c r="BH141" s="189">
        <f>IF(N141="sníž. přenesená",J141,0)</f>
        <v>0</v>
      </c>
      <c r="BI141" s="189">
        <f>IF(N141="nulová",J141,0)</f>
        <v>0</v>
      </c>
      <c r="BJ141" s="22" t="s">
        <v>76</v>
      </c>
      <c r="BK141" s="189">
        <f>ROUND(I141*H141,2)</f>
        <v>0</v>
      </c>
      <c r="BL141" s="22" t="s">
        <v>113</v>
      </c>
      <c r="BM141" s="188" t="s">
        <v>1026</v>
      </c>
    </row>
    <row r="142" s="2" customFormat="1">
      <c r="A142" s="41"/>
      <c r="B142" s="42"/>
      <c r="C142" s="41"/>
      <c r="D142" s="190" t="s">
        <v>338</v>
      </c>
      <c r="E142" s="41"/>
      <c r="F142" s="191" t="s">
        <v>1027</v>
      </c>
      <c r="G142" s="41"/>
      <c r="H142" s="41"/>
      <c r="I142" s="192"/>
      <c r="J142" s="41"/>
      <c r="K142" s="41"/>
      <c r="L142" s="42"/>
      <c r="M142" s="193"/>
      <c r="N142" s="194"/>
      <c r="O142" s="75"/>
      <c r="P142" s="75"/>
      <c r="Q142" s="75"/>
      <c r="R142" s="75"/>
      <c r="S142" s="75"/>
      <c r="T142" s="76"/>
      <c r="U142" s="41"/>
      <c r="V142" s="41"/>
      <c r="W142" s="41"/>
      <c r="X142" s="41"/>
      <c r="Y142" s="41"/>
      <c r="Z142" s="41"/>
      <c r="AA142" s="41"/>
      <c r="AB142" s="41"/>
      <c r="AC142" s="41"/>
      <c r="AD142" s="41"/>
      <c r="AE142" s="41"/>
      <c r="AT142" s="22" t="s">
        <v>338</v>
      </c>
      <c r="AU142" s="22" t="s">
        <v>79</v>
      </c>
    </row>
    <row r="143" s="13" customFormat="1">
      <c r="A143" s="13"/>
      <c r="B143" s="201"/>
      <c r="C143" s="13"/>
      <c r="D143" s="195" t="s">
        <v>442</v>
      </c>
      <c r="E143" s="202" t="s">
        <v>3</v>
      </c>
      <c r="F143" s="203" t="s">
        <v>1028</v>
      </c>
      <c r="G143" s="13"/>
      <c r="H143" s="204">
        <v>0.77400000000000002</v>
      </c>
      <c r="I143" s="205"/>
      <c r="J143" s="13"/>
      <c r="K143" s="13"/>
      <c r="L143" s="201"/>
      <c r="M143" s="206"/>
      <c r="N143" s="207"/>
      <c r="O143" s="207"/>
      <c r="P143" s="207"/>
      <c r="Q143" s="207"/>
      <c r="R143" s="207"/>
      <c r="S143" s="207"/>
      <c r="T143" s="208"/>
      <c r="U143" s="13"/>
      <c r="V143" s="13"/>
      <c r="W143" s="13"/>
      <c r="X143" s="13"/>
      <c r="Y143" s="13"/>
      <c r="Z143" s="13"/>
      <c r="AA143" s="13"/>
      <c r="AB143" s="13"/>
      <c r="AC143" s="13"/>
      <c r="AD143" s="13"/>
      <c r="AE143" s="13"/>
      <c r="AT143" s="202" t="s">
        <v>442</v>
      </c>
      <c r="AU143" s="202" t="s">
        <v>79</v>
      </c>
      <c r="AV143" s="13" t="s">
        <v>79</v>
      </c>
      <c r="AW143" s="13" t="s">
        <v>31</v>
      </c>
      <c r="AX143" s="13" t="s">
        <v>76</v>
      </c>
      <c r="AY143" s="202" t="s">
        <v>328</v>
      </c>
    </row>
    <row r="144" s="2" customFormat="1" ht="37.8" customHeight="1">
      <c r="A144" s="41"/>
      <c r="B144" s="176"/>
      <c r="C144" s="177" t="s">
        <v>532</v>
      </c>
      <c r="D144" s="177" t="s">
        <v>331</v>
      </c>
      <c r="E144" s="178" t="s">
        <v>1029</v>
      </c>
      <c r="F144" s="179" t="s">
        <v>1030</v>
      </c>
      <c r="G144" s="180" t="s">
        <v>491</v>
      </c>
      <c r="H144" s="181">
        <v>50.049999999999997</v>
      </c>
      <c r="I144" s="182"/>
      <c r="J144" s="183">
        <f>ROUND(I144*H144,2)</f>
        <v>0</v>
      </c>
      <c r="K144" s="179" t="s">
        <v>335</v>
      </c>
      <c r="L144" s="42"/>
      <c r="M144" s="184" t="s">
        <v>3</v>
      </c>
      <c r="N144" s="185" t="s">
        <v>40</v>
      </c>
      <c r="O144" s="75"/>
      <c r="P144" s="186">
        <f>O144*H144</f>
        <v>0</v>
      </c>
      <c r="Q144" s="186">
        <v>2.2050000000000001</v>
      </c>
      <c r="R144" s="186">
        <f>Q144*H144</f>
        <v>110.36024999999999</v>
      </c>
      <c r="S144" s="186">
        <v>0</v>
      </c>
      <c r="T144" s="187">
        <f>S144*H144</f>
        <v>0</v>
      </c>
      <c r="U144" s="41"/>
      <c r="V144" s="41"/>
      <c r="W144" s="41"/>
      <c r="X144" s="41"/>
      <c r="Y144" s="41"/>
      <c r="Z144" s="41"/>
      <c r="AA144" s="41"/>
      <c r="AB144" s="41"/>
      <c r="AC144" s="41"/>
      <c r="AD144" s="41"/>
      <c r="AE144" s="41"/>
      <c r="AR144" s="188" t="s">
        <v>113</v>
      </c>
      <c r="AT144" s="188" t="s">
        <v>331</v>
      </c>
      <c r="AU144" s="188" t="s">
        <v>79</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1031</v>
      </c>
    </row>
    <row r="145" s="2" customFormat="1">
      <c r="A145" s="41"/>
      <c r="B145" s="42"/>
      <c r="C145" s="41"/>
      <c r="D145" s="190" t="s">
        <v>338</v>
      </c>
      <c r="E145" s="41"/>
      <c r="F145" s="191" t="s">
        <v>1032</v>
      </c>
      <c r="G145" s="41"/>
      <c r="H145" s="41"/>
      <c r="I145" s="192"/>
      <c r="J145" s="41"/>
      <c r="K145" s="41"/>
      <c r="L145" s="42"/>
      <c r="M145" s="193"/>
      <c r="N145" s="194"/>
      <c r="O145" s="75"/>
      <c r="P145" s="75"/>
      <c r="Q145" s="75"/>
      <c r="R145" s="75"/>
      <c r="S145" s="75"/>
      <c r="T145" s="76"/>
      <c r="U145" s="41"/>
      <c r="V145" s="41"/>
      <c r="W145" s="41"/>
      <c r="X145" s="41"/>
      <c r="Y145" s="41"/>
      <c r="Z145" s="41"/>
      <c r="AA145" s="41"/>
      <c r="AB145" s="41"/>
      <c r="AC145" s="41"/>
      <c r="AD145" s="41"/>
      <c r="AE145" s="41"/>
      <c r="AT145" s="22" t="s">
        <v>338</v>
      </c>
      <c r="AU145" s="22" t="s">
        <v>79</v>
      </c>
    </row>
    <row r="146" s="15" customFormat="1">
      <c r="A146" s="15"/>
      <c r="B146" s="217"/>
      <c r="C146" s="15"/>
      <c r="D146" s="195" t="s">
        <v>442</v>
      </c>
      <c r="E146" s="218" t="s">
        <v>3</v>
      </c>
      <c r="F146" s="219" t="s">
        <v>1033</v>
      </c>
      <c r="G146" s="15"/>
      <c r="H146" s="218" t="s">
        <v>3</v>
      </c>
      <c r="I146" s="220"/>
      <c r="J146" s="15"/>
      <c r="K146" s="15"/>
      <c r="L146" s="217"/>
      <c r="M146" s="221"/>
      <c r="N146" s="222"/>
      <c r="O146" s="222"/>
      <c r="P146" s="222"/>
      <c r="Q146" s="222"/>
      <c r="R146" s="222"/>
      <c r="S146" s="222"/>
      <c r="T146" s="223"/>
      <c r="U146" s="15"/>
      <c r="V146" s="15"/>
      <c r="W146" s="15"/>
      <c r="X146" s="15"/>
      <c r="Y146" s="15"/>
      <c r="Z146" s="15"/>
      <c r="AA146" s="15"/>
      <c r="AB146" s="15"/>
      <c r="AC146" s="15"/>
      <c r="AD146" s="15"/>
      <c r="AE146" s="15"/>
      <c r="AT146" s="218" t="s">
        <v>442</v>
      </c>
      <c r="AU146" s="218" t="s">
        <v>79</v>
      </c>
      <c r="AV146" s="15" t="s">
        <v>76</v>
      </c>
      <c r="AW146" s="15" t="s">
        <v>31</v>
      </c>
      <c r="AX146" s="15" t="s">
        <v>69</v>
      </c>
      <c r="AY146" s="218" t="s">
        <v>328</v>
      </c>
    </row>
    <row r="147" s="13" customFormat="1">
      <c r="A147" s="13"/>
      <c r="B147" s="201"/>
      <c r="C147" s="13"/>
      <c r="D147" s="195" t="s">
        <v>442</v>
      </c>
      <c r="E147" s="202" t="s">
        <v>3</v>
      </c>
      <c r="F147" s="203" t="s">
        <v>1034</v>
      </c>
      <c r="G147" s="13"/>
      <c r="H147" s="204">
        <v>20.960000000000001</v>
      </c>
      <c r="I147" s="205"/>
      <c r="J147" s="13"/>
      <c r="K147" s="13"/>
      <c r="L147" s="201"/>
      <c r="M147" s="206"/>
      <c r="N147" s="207"/>
      <c r="O147" s="207"/>
      <c r="P147" s="207"/>
      <c r="Q147" s="207"/>
      <c r="R147" s="207"/>
      <c r="S147" s="207"/>
      <c r="T147" s="208"/>
      <c r="U147" s="13"/>
      <c r="V147" s="13"/>
      <c r="W147" s="13"/>
      <c r="X147" s="13"/>
      <c r="Y147" s="13"/>
      <c r="Z147" s="13"/>
      <c r="AA147" s="13"/>
      <c r="AB147" s="13"/>
      <c r="AC147" s="13"/>
      <c r="AD147" s="13"/>
      <c r="AE147" s="13"/>
      <c r="AT147" s="202" t="s">
        <v>442</v>
      </c>
      <c r="AU147" s="202" t="s">
        <v>79</v>
      </c>
      <c r="AV147" s="13" t="s">
        <v>79</v>
      </c>
      <c r="AW147" s="13" t="s">
        <v>31</v>
      </c>
      <c r="AX147" s="13" t="s">
        <v>69</v>
      </c>
      <c r="AY147" s="202" t="s">
        <v>328</v>
      </c>
    </row>
    <row r="148" s="15" customFormat="1">
      <c r="A148" s="15"/>
      <c r="B148" s="217"/>
      <c r="C148" s="15"/>
      <c r="D148" s="195" t="s">
        <v>442</v>
      </c>
      <c r="E148" s="218" t="s">
        <v>3</v>
      </c>
      <c r="F148" s="219" t="s">
        <v>1035</v>
      </c>
      <c r="G148" s="15"/>
      <c r="H148" s="218" t="s">
        <v>3</v>
      </c>
      <c r="I148" s="220"/>
      <c r="J148" s="15"/>
      <c r="K148" s="15"/>
      <c r="L148" s="217"/>
      <c r="M148" s="221"/>
      <c r="N148" s="222"/>
      <c r="O148" s="222"/>
      <c r="P148" s="222"/>
      <c r="Q148" s="222"/>
      <c r="R148" s="222"/>
      <c r="S148" s="222"/>
      <c r="T148" s="223"/>
      <c r="U148" s="15"/>
      <c r="V148" s="15"/>
      <c r="W148" s="15"/>
      <c r="X148" s="15"/>
      <c r="Y148" s="15"/>
      <c r="Z148" s="15"/>
      <c r="AA148" s="15"/>
      <c r="AB148" s="15"/>
      <c r="AC148" s="15"/>
      <c r="AD148" s="15"/>
      <c r="AE148" s="15"/>
      <c r="AT148" s="218" t="s">
        <v>442</v>
      </c>
      <c r="AU148" s="218" t="s">
        <v>79</v>
      </c>
      <c r="AV148" s="15" t="s">
        <v>76</v>
      </c>
      <c r="AW148" s="15" t="s">
        <v>31</v>
      </c>
      <c r="AX148" s="15" t="s">
        <v>69</v>
      </c>
      <c r="AY148" s="218" t="s">
        <v>328</v>
      </c>
    </row>
    <row r="149" s="13" customFormat="1">
      <c r="A149" s="13"/>
      <c r="B149" s="201"/>
      <c r="C149" s="13"/>
      <c r="D149" s="195" t="s">
        <v>442</v>
      </c>
      <c r="E149" s="202" t="s">
        <v>3</v>
      </c>
      <c r="F149" s="203" t="s">
        <v>1036</v>
      </c>
      <c r="G149" s="13"/>
      <c r="H149" s="204">
        <v>29.09</v>
      </c>
      <c r="I149" s="205"/>
      <c r="J149" s="13"/>
      <c r="K149" s="13"/>
      <c r="L149" s="201"/>
      <c r="M149" s="206"/>
      <c r="N149" s="207"/>
      <c r="O149" s="207"/>
      <c r="P149" s="207"/>
      <c r="Q149" s="207"/>
      <c r="R149" s="207"/>
      <c r="S149" s="207"/>
      <c r="T149" s="208"/>
      <c r="U149" s="13"/>
      <c r="V149" s="13"/>
      <c r="W149" s="13"/>
      <c r="X149" s="13"/>
      <c r="Y149" s="13"/>
      <c r="Z149" s="13"/>
      <c r="AA149" s="13"/>
      <c r="AB149" s="13"/>
      <c r="AC149" s="13"/>
      <c r="AD149" s="13"/>
      <c r="AE149" s="13"/>
      <c r="AT149" s="202" t="s">
        <v>442</v>
      </c>
      <c r="AU149" s="202" t="s">
        <v>79</v>
      </c>
      <c r="AV149" s="13" t="s">
        <v>79</v>
      </c>
      <c r="AW149" s="13" t="s">
        <v>31</v>
      </c>
      <c r="AX149" s="13" t="s">
        <v>69</v>
      </c>
      <c r="AY149" s="202" t="s">
        <v>328</v>
      </c>
    </row>
    <row r="150" s="14" customFormat="1">
      <c r="A150" s="14"/>
      <c r="B150" s="209"/>
      <c r="C150" s="14"/>
      <c r="D150" s="195" t="s">
        <v>442</v>
      </c>
      <c r="E150" s="210" t="s">
        <v>3</v>
      </c>
      <c r="F150" s="211" t="s">
        <v>452</v>
      </c>
      <c r="G150" s="14"/>
      <c r="H150" s="212">
        <v>50.049999999999997</v>
      </c>
      <c r="I150" s="213"/>
      <c r="J150" s="14"/>
      <c r="K150" s="14"/>
      <c r="L150" s="209"/>
      <c r="M150" s="214"/>
      <c r="N150" s="215"/>
      <c r="O150" s="215"/>
      <c r="P150" s="215"/>
      <c r="Q150" s="215"/>
      <c r="R150" s="215"/>
      <c r="S150" s="215"/>
      <c r="T150" s="216"/>
      <c r="U150" s="14"/>
      <c r="V150" s="14"/>
      <c r="W150" s="14"/>
      <c r="X150" s="14"/>
      <c r="Y150" s="14"/>
      <c r="Z150" s="14"/>
      <c r="AA150" s="14"/>
      <c r="AB150" s="14"/>
      <c r="AC150" s="14"/>
      <c r="AD150" s="14"/>
      <c r="AE150" s="14"/>
      <c r="AT150" s="210" t="s">
        <v>442</v>
      </c>
      <c r="AU150" s="210" t="s">
        <v>79</v>
      </c>
      <c r="AV150" s="14" t="s">
        <v>113</v>
      </c>
      <c r="AW150" s="14" t="s">
        <v>31</v>
      </c>
      <c r="AX150" s="14" t="s">
        <v>76</v>
      </c>
      <c r="AY150" s="210" t="s">
        <v>328</v>
      </c>
    </row>
    <row r="151" s="12" customFormat="1" ht="22.8" customHeight="1">
      <c r="A151" s="12"/>
      <c r="B151" s="163"/>
      <c r="C151" s="12"/>
      <c r="D151" s="164" t="s">
        <v>68</v>
      </c>
      <c r="E151" s="174" t="s">
        <v>87</v>
      </c>
      <c r="F151" s="174" t="s">
        <v>1037</v>
      </c>
      <c r="G151" s="12"/>
      <c r="H151" s="12"/>
      <c r="I151" s="166"/>
      <c r="J151" s="175">
        <f>BK151</f>
        <v>0</v>
      </c>
      <c r="K151" s="12"/>
      <c r="L151" s="163"/>
      <c r="M151" s="168"/>
      <c r="N151" s="169"/>
      <c r="O151" s="169"/>
      <c r="P151" s="170">
        <f>SUM(P152:P165)</f>
        <v>0</v>
      </c>
      <c r="Q151" s="169"/>
      <c r="R151" s="170">
        <f>SUM(R152:R165)</f>
        <v>115.71408</v>
      </c>
      <c r="S151" s="169"/>
      <c r="T151" s="171">
        <f>SUM(T152:T165)</f>
        <v>0</v>
      </c>
      <c r="U151" s="12"/>
      <c r="V151" s="12"/>
      <c r="W151" s="12"/>
      <c r="X151" s="12"/>
      <c r="Y151" s="12"/>
      <c r="Z151" s="12"/>
      <c r="AA151" s="12"/>
      <c r="AB151" s="12"/>
      <c r="AC151" s="12"/>
      <c r="AD151" s="12"/>
      <c r="AE151" s="12"/>
      <c r="AR151" s="164" t="s">
        <v>76</v>
      </c>
      <c r="AT151" s="172" t="s">
        <v>68</v>
      </c>
      <c r="AU151" s="172" t="s">
        <v>76</v>
      </c>
      <c r="AY151" s="164" t="s">
        <v>328</v>
      </c>
      <c r="BK151" s="173">
        <f>SUM(BK152:BK165)</f>
        <v>0</v>
      </c>
    </row>
    <row r="152" s="2" customFormat="1" ht="24.15" customHeight="1">
      <c r="A152" s="41"/>
      <c r="B152" s="176"/>
      <c r="C152" s="177" t="s">
        <v>538</v>
      </c>
      <c r="D152" s="177" t="s">
        <v>331</v>
      </c>
      <c r="E152" s="178" t="s">
        <v>1038</v>
      </c>
      <c r="F152" s="179" t="s">
        <v>1039</v>
      </c>
      <c r="G152" s="180" t="s">
        <v>491</v>
      </c>
      <c r="H152" s="181">
        <v>15.73</v>
      </c>
      <c r="I152" s="182"/>
      <c r="J152" s="183">
        <f>ROUND(I152*H152,2)</f>
        <v>0</v>
      </c>
      <c r="K152" s="179" t="s">
        <v>335</v>
      </c>
      <c r="L152" s="42"/>
      <c r="M152" s="184" t="s">
        <v>3</v>
      </c>
      <c r="N152" s="185" t="s">
        <v>40</v>
      </c>
      <c r="O152" s="75"/>
      <c r="P152" s="186">
        <f>O152*H152</f>
        <v>0</v>
      </c>
      <c r="Q152" s="186">
        <v>2.1600000000000001</v>
      </c>
      <c r="R152" s="186">
        <f>Q152*H152</f>
        <v>33.976800000000004</v>
      </c>
      <c r="S152" s="186">
        <v>0</v>
      </c>
      <c r="T152" s="187">
        <f>S152*H152</f>
        <v>0</v>
      </c>
      <c r="U152" s="41"/>
      <c r="V152" s="41"/>
      <c r="W152" s="41"/>
      <c r="X152" s="41"/>
      <c r="Y152" s="41"/>
      <c r="Z152" s="41"/>
      <c r="AA152" s="41"/>
      <c r="AB152" s="41"/>
      <c r="AC152" s="41"/>
      <c r="AD152" s="41"/>
      <c r="AE152" s="41"/>
      <c r="AR152" s="188" t="s">
        <v>113</v>
      </c>
      <c r="AT152" s="188" t="s">
        <v>331</v>
      </c>
      <c r="AU152" s="188" t="s">
        <v>79</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1040</v>
      </c>
    </row>
    <row r="153" s="2" customFormat="1">
      <c r="A153" s="41"/>
      <c r="B153" s="42"/>
      <c r="C153" s="41"/>
      <c r="D153" s="190" t="s">
        <v>338</v>
      </c>
      <c r="E153" s="41"/>
      <c r="F153" s="191" t="s">
        <v>1041</v>
      </c>
      <c r="G153" s="41"/>
      <c r="H153" s="41"/>
      <c r="I153" s="192"/>
      <c r="J153" s="41"/>
      <c r="K153" s="41"/>
      <c r="L153" s="42"/>
      <c r="M153" s="193"/>
      <c r="N153" s="194"/>
      <c r="O153" s="75"/>
      <c r="P153" s="75"/>
      <c r="Q153" s="75"/>
      <c r="R153" s="75"/>
      <c r="S153" s="75"/>
      <c r="T153" s="76"/>
      <c r="U153" s="41"/>
      <c r="V153" s="41"/>
      <c r="W153" s="41"/>
      <c r="X153" s="41"/>
      <c r="Y153" s="41"/>
      <c r="Z153" s="41"/>
      <c r="AA153" s="41"/>
      <c r="AB153" s="41"/>
      <c r="AC153" s="41"/>
      <c r="AD153" s="41"/>
      <c r="AE153" s="41"/>
      <c r="AT153" s="22" t="s">
        <v>338</v>
      </c>
      <c r="AU153" s="22" t="s">
        <v>79</v>
      </c>
    </row>
    <row r="154" s="13" customFormat="1">
      <c r="A154" s="13"/>
      <c r="B154" s="201"/>
      <c r="C154" s="13"/>
      <c r="D154" s="195" t="s">
        <v>442</v>
      </c>
      <c r="E154" s="202" t="s">
        <v>3</v>
      </c>
      <c r="F154" s="203" t="s">
        <v>1042</v>
      </c>
      <c r="G154" s="13"/>
      <c r="H154" s="204">
        <v>15.73</v>
      </c>
      <c r="I154" s="205"/>
      <c r="J154" s="13"/>
      <c r="K154" s="13"/>
      <c r="L154" s="201"/>
      <c r="M154" s="206"/>
      <c r="N154" s="207"/>
      <c r="O154" s="207"/>
      <c r="P154" s="207"/>
      <c r="Q154" s="207"/>
      <c r="R154" s="207"/>
      <c r="S154" s="207"/>
      <c r="T154" s="208"/>
      <c r="U154" s="13"/>
      <c r="V154" s="13"/>
      <c r="W154" s="13"/>
      <c r="X154" s="13"/>
      <c r="Y154" s="13"/>
      <c r="Z154" s="13"/>
      <c r="AA154" s="13"/>
      <c r="AB154" s="13"/>
      <c r="AC154" s="13"/>
      <c r="AD154" s="13"/>
      <c r="AE154" s="13"/>
      <c r="AT154" s="202" t="s">
        <v>442</v>
      </c>
      <c r="AU154" s="202" t="s">
        <v>79</v>
      </c>
      <c r="AV154" s="13" t="s">
        <v>79</v>
      </c>
      <c r="AW154" s="13" t="s">
        <v>31</v>
      </c>
      <c r="AX154" s="13" t="s">
        <v>76</v>
      </c>
      <c r="AY154" s="202" t="s">
        <v>328</v>
      </c>
    </row>
    <row r="155" s="2" customFormat="1" ht="55.5" customHeight="1">
      <c r="A155" s="41"/>
      <c r="B155" s="176"/>
      <c r="C155" s="177" t="s">
        <v>544</v>
      </c>
      <c r="D155" s="177" t="s">
        <v>331</v>
      </c>
      <c r="E155" s="178" t="s">
        <v>1043</v>
      </c>
      <c r="F155" s="179" t="s">
        <v>1044</v>
      </c>
      <c r="G155" s="180" t="s">
        <v>491</v>
      </c>
      <c r="H155" s="181">
        <v>0.80000000000000004</v>
      </c>
      <c r="I155" s="182"/>
      <c r="J155" s="183">
        <f>ROUND(I155*H155,2)</f>
        <v>0</v>
      </c>
      <c r="K155" s="179" t="s">
        <v>335</v>
      </c>
      <c r="L155" s="42"/>
      <c r="M155" s="184" t="s">
        <v>3</v>
      </c>
      <c r="N155" s="185" t="s">
        <v>40</v>
      </c>
      <c r="O155" s="75"/>
      <c r="P155" s="186">
        <f>O155*H155</f>
        <v>0</v>
      </c>
      <c r="Q155" s="186">
        <v>2.6768000000000001</v>
      </c>
      <c r="R155" s="186">
        <f>Q155*H155</f>
        <v>2.1414400000000002</v>
      </c>
      <c r="S155" s="186">
        <v>0</v>
      </c>
      <c r="T155" s="187">
        <f>S155*H155</f>
        <v>0</v>
      </c>
      <c r="U155" s="41"/>
      <c r="V155" s="41"/>
      <c r="W155" s="41"/>
      <c r="X155" s="41"/>
      <c r="Y155" s="41"/>
      <c r="Z155" s="41"/>
      <c r="AA155" s="41"/>
      <c r="AB155" s="41"/>
      <c r="AC155" s="41"/>
      <c r="AD155" s="41"/>
      <c r="AE155" s="41"/>
      <c r="AR155" s="188" t="s">
        <v>113</v>
      </c>
      <c r="AT155" s="188" t="s">
        <v>331</v>
      </c>
      <c r="AU155" s="188" t="s">
        <v>79</v>
      </c>
      <c r="AY155" s="22" t="s">
        <v>328</v>
      </c>
      <c r="BE155" s="189">
        <f>IF(N155="základní",J155,0)</f>
        <v>0</v>
      </c>
      <c r="BF155" s="189">
        <f>IF(N155="snížená",J155,0)</f>
        <v>0</v>
      </c>
      <c r="BG155" s="189">
        <f>IF(N155="zákl. přenesená",J155,0)</f>
        <v>0</v>
      </c>
      <c r="BH155" s="189">
        <f>IF(N155="sníž. přenesená",J155,0)</f>
        <v>0</v>
      </c>
      <c r="BI155" s="189">
        <f>IF(N155="nulová",J155,0)</f>
        <v>0</v>
      </c>
      <c r="BJ155" s="22" t="s">
        <v>76</v>
      </c>
      <c r="BK155" s="189">
        <f>ROUND(I155*H155,2)</f>
        <v>0</v>
      </c>
      <c r="BL155" s="22" t="s">
        <v>113</v>
      </c>
      <c r="BM155" s="188" t="s">
        <v>1045</v>
      </c>
    </row>
    <row r="156" s="2" customFormat="1">
      <c r="A156" s="41"/>
      <c r="B156" s="42"/>
      <c r="C156" s="41"/>
      <c r="D156" s="190" t="s">
        <v>338</v>
      </c>
      <c r="E156" s="41"/>
      <c r="F156" s="191" t="s">
        <v>1046</v>
      </c>
      <c r="G156" s="41"/>
      <c r="H156" s="41"/>
      <c r="I156" s="192"/>
      <c r="J156" s="41"/>
      <c r="K156" s="41"/>
      <c r="L156" s="42"/>
      <c r="M156" s="193"/>
      <c r="N156" s="194"/>
      <c r="O156" s="75"/>
      <c r="P156" s="75"/>
      <c r="Q156" s="75"/>
      <c r="R156" s="75"/>
      <c r="S156" s="75"/>
      <c r="T156" s="76"/>
      <c r="U156" s="41"/>
      <c r="V156" s="41"/>
      <c r="W156" s="41"/>
      <c r="X156" s="41"/>
      <c r="Y156" s="41"/>
      <c r="Z156" s="41"/>
      <c r="AA156" s="41"/>
      <c r="AB156" s="41"/>
      <c r="AC156" s="41"/>
      <c r="AD156" s="41"/>
      <c r="AE156" s="41"/>
      <c r="AT156" s="22" t="s">
        <v>338</v>
      </c>
      <c r="AU156" s="22" t="s">
        <v>79</v>
      </c>
    </row>
    <row r="157" s="2" customFormat="1" ht="55.5" customHeight="1">
      <c r="A157" s="41"/>
      <c r="B157" s="176"/>
      <c r="C157" s="177" t="s">
        <v>550</v>
      </c>
      <c r="D157" s="177" t="s">
        <v>331</v>
      </c>
      <c r="E157" s="178" t="s">
        <v>1047</v>
      </c>
      <c r="F157" s="179" t="s">
        <v>1048</v>
      </c>
      <c r="G157" s="180" t="s">
        <v>574</v>
      </c>
      <c r="H157" s="181">
        <v>2</v>
      </c>
      <c r="I157" s="182"/>
      <c r="J157" s="183">
        <f>ROUND(I157*H157,2)</f>
        <v>0</v>
      </c>
      <c r="K157" s="179" t="s">
        <v>335</v>
      </c>
      <c r="L157" s="42"/>
      <c r="M157" s="184" t="s">
        <v>3</v>
      </c>
      <c r="N157" s="185" t="s">
        <v>40</v>
      </c>
      <c r="O157" s="75"/>
      <c r="P157" s="186">
        <f>O157*H157</f>
        <v>0</v>
      </c>
      <c r="Q157" s="186">
        <v>0.032919999999999998</v>
      </c>
      <c r="R157" s="186">
        <f>Q157*H157</f>
        <v>0.065839999999999996</v>
      </c>
      <c r="S157" s="186">
        <v>0</v>
      </c>
      <c r="T157" s="187">
        <f>S157*H157</f>
        <v>0</v>
      </c>
      <c r="U157" s="41"/>
      <c r="V157" s="41"/>
      <c r="W157" s="41"/>
      <c r="X157" s="41"/>
      <c r="Y157" s="41"/>
      <c r="Z157" s="41"/>
      <c r="AA157" s="41"/>
      <c r="AB157" s="41"/>
      <c r="AC157" s="41"/>
      <c r="AD157" s="41"/>
      <c r="AE157" s="41"/>
      <c r="AR157" s="188" t="s">
        <v>113</v>
      </c>
      <c r="AT157" s="188" t="s">
        <v>331</v>
      </c>
      <c r="AU157" s="188" t="s">
        <v>79</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113</v>
      </c>
      <c r="BM157" s="188" t="s">
        <v>1049</v>
      </c>
    </row>
    <row r="158" s="2" customFormat="1">
      <c r="A158" s="41"/>
      <c r="B158" s="42"/>
      <c r="C158" s="41"/>
      <c r="D158" s="190" t="s">
        <v>338</v>
      </c>
      <c r="E158" s="41"/>
      <c r="F158" s="191" t="s">
        <v>1050</v>
      </c>
      <c r="G158" s="41"/>
      <c r="H158" s="41"/>
      <c r="I158" s="192"/>
      <c r="J158" s="41"/>
      <c r="K158" s="41"/>
      <c r="L158" s="42"/>
      <c r="M158" s="193"/>
      <c r="N158" s="194"/>
      <c r="O158" s="75"/>
      <c r="P158" s="75"/>
      <c r="Q158" s="75"/>
      <c r="R158" s="75"/>
      <c r="S158" s="75"/>
      <c r="T158" s="76"/>
      <c r="U158" s="41"/>
      <c r="V158" s="41"/>
      <c r="W158" s="41"/>
      <c r="X158" s="41"/>
      <c r="Y158" s="41"/>
      <c r="Z158" s="41"/>
      <c r="AA158" s="41"/>
      <c r="AB158" s="41"/>
      <c r="AC158" s="41"/>
      <c r="AD158" s="41"/>
      <c r="AE158" s="41"/>
      <c r="AT158" s="22" t="s">
        <v>338</v>
      </c>
      <c r="AU158" s="22" t="s">
        <v>79</v>
      </c>
    </row>
    <row r="159" s="2" customFormat="1" ht="24.15" customHeight="1">
      <c r="A159" s="41"/>
      <c r="B159" s="176"/>
      <c r="C159" s="224" t="s">
        <v>556</v>
      </c>
      <c r="D159" s="224" t="s">
        <v>539</v>
      </c>
      <c r="E159" s="225" t="s">
        <v>1051</v>
      </c>
      <c r="F159" s="226" t="s">
        <v>1052</v>
      </c>
      <c r="G159" s="227" t="s">
        <v>574</v>
      </c>
      <c r="H159" s="228">
        <v>2</v>
      </c>
      <c r="I159" s="229"/>
      <c r="J159" s="230">
        <f>ROUND(I159*H159,2)</f>
        <v>0</v>
      </c>
      <c r="K159" s="226" t="s">
        <v>335</v>
      </c>
      <c r="L159" s="231"/>
      <c r="M159" s="232" t="s">
        <v>3</v>
      </c>
      <c r="N159" s="233" t="s">
        <v>40</v>
      </c>
      <c r="O159" s="75"/>
      <c r="P159" s="186">
        <f>O159*H159</f>
        <v>0</v>
      </c>
      <c r="Q159" s="186">
        <v>24.140000000000001</v>
      </c>
      <c r="R159" s="186">
        <f>Q159*H159</f>
        <v>48.280000000000001</v>
      </c>
      <c r="S159" s="186">
        <v>0</v>
      </c>
      <c r="T159" s="187">
        <f>S159*H159</f>
        <v>0</v>
      </c>
      <c r="U159" s="41"/>
      <c r="V159" s="41"/>
      <c r="W159" s="41"/>
      <c r="X159" s="41"/>
      <c r="Y159" s="41"/>
      <c r="Z159" s="41"/>
      <c r="AA159" s="41"/>
      <c r="AB159" s="41"/>
      <c r="AC159" s="41"/>
      <c r="AD159" s="41"/>
      <c r="AE159" s="41"/>
      <c r="AR159" s="188" t="s">
        <v>171</v>
      </c>
      <c r="AT159" s="188" t="s">
        <v>539</v>
      </c>
      <c r="AU159" s="188" t="s">
        <v>79</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1053</v>
      </c>
    </row>
    <row r="160" s="2" customFormat="1" ht="55.5" customHeight="1">
      <c r="A160" s="41"/>
      <c r="B160" s="176"/>
      <c r="C160" s="177" t="s">
        <v>8</v>
      </c>
      <c r="D160" s="177" t="s">
        <v>331</v>
      </c>
      <c r="E160" s="178" t="s">
        <v>1054</v>
      </c>
      <c r="F160" s="179" t="s">
        <v>1055</v>
      </c>
      <c r="G160" s="180" t="s">
        <v>574</v>
      </c>
      <c r="H160" s="181">
        <v>2</v>
      </c>
      <c r="I160" s="182"/>
      <c r="J160" s="183">
        <f>ROUND(I160*H160,2)</f>
        <v>0</v>
      </c>
      <c r="K160" s="179" t="s">
        <v>335</v>
      </c>
      <c r="L160" s="42"/>
      <c r="M160" s="184" t="s">
        <v>3</v>
      </c>
      <c r="N160" s="185" t="s">
        <v>40</v>
      </c>
      <c r="O160" s="75"/>
      <c r="P160" s="186">
        <f>O160*H160</f>
        <v>0</v>
      </c>
      <c r="Q160" s="186">
        <v>0</v>
      </c>
      <c r="R160" s="186">
        <f>Q160*H160</f>
        <v>0</v>
      </c>
      <c r="S160" s="186">
        <v>0</v>
      </c>
      <c r="T160" s="187">
        <f>S160*H160</f>
        <v>0</v>
      </c>
      <c r="U160" s="41"/>
      <c r="V160" s="41"/>
      <c r="W160" s="41"/>
      <c r="X160" s="41"/>
      <c r="Y160" s="41"/>
      <c r="Z160" s="41"/>
      <c r="AA160" s="41"/>
      <c r="AB160" s="41"/>
      <c r="AC160" s="41"/>
      <c r="AD160" s="41"/>
      <c r="AE160" s="41"/>
      <c r="AR160" s="188" t="s">
        <v>113</v>
      </c>
      <c r="AT160" s="188" t="s">
        <v>331</v>
      </c>
      <c r="AU160" s="188" t="s">
        <v>79</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1056</v>
      </c>
    </row>
    <row r="161" s="2" customFormat="1">
      <c r="A161" s="41"/>
      <c r="B161" s="42"/>
      <c r="C161" s="41"/>
      <c r="D161" s="190" t="s">
        <v>338</v>
      </c>
      <c r="E161" s="41"/>
      <c r="F161" s="191" t="s">
        <v>1057</v>
      </c>
      <c r="G161" s="41"/>
      <c r="H161" s="41"/>
      <c r="I161" s="192"/>
      <c r="J161" s="41"/>
      <c r="K161" s="41"/>
      <c r="L161" s="42"/>
      <c r="M161" s="193"/>
      <c r="N161" s="194"/>
      <c r="O161" s="75"/>
      <c r="P161" s="75"/>
      <c r="Q161" s="75"/>
      <c r="R161" s="75"/>
      <c r="S161" s="75"/>
      <c r="T161" s="76"/>
      <c r="U161" s="41"/>
      <c r="V161" s="41"/>
      <c r="W161" s="41"/>
      <c r="X161" s="41"/>
      <c r="Y161" s="41"/>
      <c r="Z161" s="41"/>
      <c r="AA161" s="41"/>
      <c r="AB161" s="41"/>
      <c r="AC161" s="41"/>
      <c r="AD161" s="41"/>
      <c r="AE161" s="41"/>
      <c r="AT161" s="22" t="s">
        <v>338</v>
      </c>
      <c r="AU161" s="22" t="s">
        <v>79</v>
      </c>
    </row>
    <row r="162" s="2" customFormat="1" ht="33" customHeight="1">
      <c r="A162" s="41"/>
      <c r="B162" s="176"/>
      <c r="C162" s="224" t="s">
        <v>564</v>
      </c>
      <c r="D162" s="224" t="s">
        <v>539</v>
      </c>
      <c r="E162" s="225" t="s">
        <v>1058</v>
      </c>
      <c r="F162" s="226" t="s">
        <v>1059</v>
      </c>
      <c r="G162" s="227" t="s">
        <v>574</v>
      </c>
      <c r="H162" s="228">
        <v>2</v>
      </c>
      <c r="I162" s="229"/>
      <c r="J162" s="230">
        <f>ROUND(I162*H162,2)</f>
        <v>0</v>
      </c>
      <c r="K162" s="226" t="s">
        <v>335</v>
      </c>
      <c r="L162" s="231"/>
      <c r="M162" s="232" t="s">
        <v>3</v>
      </c>
      <c r="N162" s="233" t="s">
        <v>40</v>
      </c>
      <c r="O162" s="75"/>
      <c r="P162" s="186">
        <f>O162*H162</f>
        <v>0</v>
      </c>
      <c r="Q162" s="186">
        <v>15.449999999999999</v>
      </c>
      <c r="R162" s="186">
        <f>Q162*H162</f>
        <v>30.899999999999999</v>
      </c>
      <c r="S162" s="186">
        <v>0</v>
      </c>
      <c r="T162" s="187">
        <f>S162*H162</f>
        <v>0</v>
      </c>
      <c r="U162" s="41"/>
      <c r="V162" s="41"/>
      <c r="W162" s="41"/>
      <c r="X162" s="41"/>
      <c r="Y162" s="41"/>
      <c r="Z162" s="41"/>
      <c r="AA162" s="41"/>
      <c r="AB162" s="41"/>
      <c r="AC162" s="41"/>
      <c r="AD162" s="41"/>
      <c r="AE162" s="41"/>
      <c r="AR162" s="188" t="s">
        <v>171</v>
      </c>
      <c r="AT162" s="188" t="s">
        <v>539</v>
      </c>
      <c r="AU162" s="188" t="s">
        <v>79</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1060</v>
      </c>
    </row>
    <row r="163" s="2" customFormat="1" ht="16.5" customHeight="1">
      <c r="A163" s="41"/>
      <c r="B163" s="176"/>
      <c r="C163" s="177" t="s">
        <v>571</v>
      </c>
      <c r="D163" s="177" t="s">
        <v>331</v>
      </c>
      <c r="E163" s="178" t="s">
        <v>1061</v>
      </c>
      <c r="F163" s="179" t="s">
        <v>1062</v>
      </c>
      <c r="G163" s="180" t="s">
        <v>574</v>
      </c>
      <c r="H163" s="181">
        <v>1</v>
      </c>
      <c r="I163" s="182"/>
      <c r="J163" s="183">
        <f>ROUND(I163*H163,2)</f>
        <v>0</v>
      </c>
      <c r="K163" s="179" t="s">
        <v>335</v>
      </c>
      <c r="L163" s="42"/>
      <c r="M163" s="184" t="s">
        <v>3</v>
      </c>
      <c r="N163" s="185"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113</v>
      </c>
      <c r="AT163" s="188" t="s">
        <v>331</v>
      </c>
      <c r="AU163" s="188" t="s">
        <v>79</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113</v>
      </c>
      <c r="BM163" s="188" t="s">
        <v>1063</v>
      </c>
    </row>
    <row r="164" s="2" customFormat="1">
      <c r="A164" s="41"/>
      <c r="B164" s="42"/>
      <c r="C164" s="41"/>
      <c r="D164" s="190" t="s">
        <v>338</v>
      </c>
      <c r="E164" s="41"/>
      <c r="F164" s="191" t="s">
        <v>1064</v>
      </c>
      <c r="G164" s="41"/>
      <c r="H164" s="41"/>
      <c r="I164" s="192"/>
      <c r="J164" s="41"/>
      <c r="K164" s="41"/>
      <c r="L164" s="42"/>
      <c r="M164" s="193"/>
      <c r="N164" s="194"/>
      <c r="O164" s="75"/>
      <c r="P164" s="75"/>
      <c r="Q164" s="75"/>
      <c r="R164" s="75"/>
      <c r="S164" s="75"/>
      <c r="T164" s="76"/>
      <c r="U164" s="41"/>
      <c r="V164" s="41"/>
      <c r="W164" s="41"/>
      <c r="X164" s="41"/>
      <c r="Y164" s="41"/>
      <c r="Z164" s="41"/>
      <c r="AA164" s="41"/>
      <c r="AB164" s="41"/>
      <c r="AC164" s="41"/>
      <c r="AD164" s="41"/>
      <c r="AE164" s="41"/>
      <c r="AT164" s="22" t="s">
        <v>338</v>
      </c>
      <c r="AU164" s="22" t="s">
        <v>79</v>
      </c>
    </row>
    <row r="165" s="2" customFormat="1" ht="33" customHeight="1">
      <c r="A165" s="41"/>
      <c r="B165" s="176"/>
      <c r="C165" s="224" t="s">
        <v>576</v>
      </c>
      <c r="D165" s="224" t="s">
        <v>539</v>
      </c>
      <c r="E165" s="225" t="s">
        <v>1065</v>
      </c>
      <c r="F165" s="226" t="s">
        <v>1066</v>
      </c>
      <c r="G165" s="227" t="s">
        <v>574</v>
      </c>
      <c r="H165" s="228">
        <v>1</v>
      </c>
      <c r="I165" s="229"/>
      <c r="J165" s="230">
        <f>ROUND(I165*H165,2)</f>
        <v>0</v>
      </c>
      <c r="K165" s="226" t="s">
        <v>335</v>
      </c>
      <c r="L165" s="231"/>
      <c r="M165" s="232" t="s">
        <v>3</v>
      </c>
      <c r="N165" s="233" t="s">
        <v>40</v>
      </c>
      <c r="O165" s="75"/>
      <c r="P165" s="186">
        <f>O165*H165</f>
        <v>0</v>
      </c>
      <c r="Q165" s="186">
        <v>0.34999999999999998</v>
      </c>
      <c r="R165" s="186">
        <f>Q165*H165</f>
        <v>0.34999999999999998</v>
      </c>
      <c r="S165" s="186">
        <v>0</v>
      </c>
      <c r="T165" s="187">
        <f>S165*H165</f>
        <v>0</v>
      </c>
      <c r="U165" s="41"/>
      <c r="V165" s="41"/>
      <c r="W165" s="41"/>
      <c r="X165" s="41"/>
      <c r="Y165" s="41"/>
      <c r="Z165" s="41"/>
      <c r="AA165" s="41"/>
      <c r="AB165" s="41"/>
      <c r="AC165" s="41"/>
      <c r="AD165" s="41"/>
      <c r="AE165" s="41"/>
      <c r="AR165" s="188" t="s">
        <v>171</v>
      </c>
      <c r="AT165" s="188" t="s">
        <v>539</v>
      </c>
      <c r="AU165" s="188" t="s">
        <v>79</v>
      </c>
      <c r="AY165" s="22" t="s">
        <v>328</v>
      </c>
      <c r="BE165" s="189">
        <f>IF(N165="základní",J165,0)</f>
        <v>0</v>
      </c>
      <c r="BF165" s="189">
        <f>IF(N165="snížená",J165,0)</f>
        <v>0</v>
      </c>
      <c r="BG165" s="189">
        <f>IF(N165="zákl. přenesená",J165,0)</f>
        <v>0</v>
      </c>
      <c r="BH165" s="189">
        <f>IF(N165="sníž. přenesená",J165,0)</f>
        <v>0</v>
      </c>
      <c r="BI165" s="189">
        <f>IF(N165="nulová",J165,0)</f>
        <v>0</v>
      </c>
      <c r="BJ165" s="22" t="s">
        <v>76</v>
      </c>
      <c r="BK165" s="189">
        <f>ROUND(I165*H165,2)</f>
        <v>0</v>
      </c>
      <c r="BL165" s="22" t="s">
        <v>113</v>
      </c>
      <c r="BM165" s="188" t="s">
        <v>1067</v>
      </c>
    </row>
    <row r="166" s="12" customFormat="1" ht="22.8" customHeight="1">
      <c r="A166" s="12"/>
      <c r="B166" s="163"/>
      <c r="C166" s="12"/>
      <c r="D166" s="164" t="s">
        <v>68</v>
      </c>
      <c r="E166" s="174" t="s">
        <v>113</v>
      </c>
      <c r="F166" s="174" t="s">
        <v>577</v>
      </c>
      <c r="G166" s="12"/>
      <c r="H166" s="12"/>
      <c r="I166" s="166"/>
      <c r="J166" s="175">
        <f>BK166</f>
        <v>0</v>
      </c>
      <c r="K166" s="12"/>
      <c r="L166" s="163"/>
      <c r="M166" s="168"/>
      <c r="N166" s="169"/>
      <c r="O166" s="169"/>
      <c r="P166" s="170">
        <f>SUM(P167:P175)</f>
        <v>0</v>
      </c>
      <c r="Q166" s="169"/>
      <c r="R166" s="170">
        <f>SUM(R167:R175)</f>
        <v>4.992</v>
      </c>
      <c r="S166" s="169"/>
      <c r="T166" s="171">
        <f>SUM(T167:T175)</f>
        <v>0</v>
      </c>
      <c r="U166" s="12"/>
      <c r="V166" s="12"/>
      <c r="W166" s="12"/>
      <c r="X166" s="12"/>
      <c r="Y166" s="12"/>
      <c r="Z166" s="12"/>
      <c r="AA166" s="12"/>
      <c r="AB166" s="12"/>
      <c r="AC166" s="12"/>
      <c r="AD166" s="12"/>
      <c r="AE166" s="12"/>
      <c r="AR166" s="164" t="s">
        <v>76</v>
      </c>
      <c r="AT166" s="172" t="s">
        <v>68</v>
      </c>
      <c r="AU166" s="172" t="s">
        <v>76</v>
      </c>
      <c r="AY166" s="164" t="s">
        <v>328</v>
      </c>
      <c r="BK166" s="173">
        <f>SUM(BK167:BK175)</f>
        <v>0</v>
      </c>
    </row>
    <row r="167" s="2" customFormat="1" ht="33" customHeight="1">
      <c r="A167" s="41"/>
      <c r="B167" s="176"/>
      <c r="C167" s="177" t="s">
        <v>473</v>
      </c>
      <c r="D167" s="177" t="s">
        <v>331</v>
      </c>
      <c r="E167" s="178" t="s">
        <v>1068</v>
      </c>
      <c r="F167" s="179" t="s">
        <v>1069</v>
      </c>
      <c r="G167" s="180" t="s">
        <v>491</v>
      </c>
      <c r="H167" s="181">
        <v>5.2000000000000002</v>
      </c>
      <c r="I167" s="182"/>
      <c r="J167" s="183">
        <f>ROUND(I167*H167,2)</f>
        <v>0</v>
      </c>
      <c r="K167" s="179" t="s">
        <v>335</v>
      </c>
      <c r="L167" s="42"/>
      <c r="M167" s="184" t="s">
        <v>3</v>
      </c>
      <c r="N167" s="185" t="s">
        <v>40</v>
      </c>
      <c r="O167" s="75"/>
      <c r="P167" s="186">
        <f>O167*H167</f>
        <v>0</v>
      </c>
      <c r="Q167" s="186">
        <v>0</v>
      </c>
      <c r="R167" s="186">
        <f>Q167*H167</f>
        <v>0</v>
      </c>
      <c r="S167" s="186">
        <v>0</v>
      </c>
      <c r="T167" s="187">
        <f>S167*H167</f>
        <v>0</v>
      </c>
      <c r="U167" s="41"/>
      <c r="V167" s="41"/>
      <c r="W167" s="41"/>
      <c r="X167" s="41"/>
      <c r="Y167" s="41"/>
      <c r="Z167" s="41"/>
      <c r="AA167" s="41"/>
      <c r="AB167" s="41"/>
      <c r="AC167" s="41"/>
      <c r="AD167" s="41"/>
      <c r="AE167" s="41"/>
      <c r="AR167" s="188" t="s">
        <v>113</v>
      </c>
      <c r="AT167" s="188" t="s">
        <v>331</v>
      </c>
      <c r="AU167" s="188" t="s">
        <v>79</v>
      </c>
      <c r="AY167" s="22" t="s">
        <v>328</v>
      </c>
      <c r="BE167" s="189">
        <f>IF(N167="základní",J167,0)</f>
        <v>0</v>
      </c>
      <c r="BF167" s="189">
        <f>IF(N167="snížená",J167,0)</f>
        <v>0</v>
      </c>
      <c r="BG167" s="189">
        <f>IF(N167="zákl. přenesená",J167,0)</f>
        <v>0</v>
      </c>
      <c r="BH167" s="189">
        <f>IF(N167="sníž. přenesená",J167,0)</f>
        <v>0</v>
      </c>
      <c r="BI167" s="189">
        <f>IF(N167="nulová",J167,0)</f>
        <v>0</v>
      </c>
      <c r="BJ167" s="22" t="s">
        <v>76</v>
      </c>
      <c r="BK167" s="189">
        <f>ROUND(I167*H167,2)</f>
        <v>0</v>
      </c>
      <c r="BL167" s="22" t="s">
        <v>113</v>
      </c>
      <c r="BM167" s="188" t="s">
        <v>1070</v>
      </c>
    </row>
    <row r="168" s="2" customFormat="1">
      <c r="A168" s="41"/>
      <c r="B168" s="42"/>
      <c r="C168" s="41"/>
      <c r="D168" s="190" t="s">
        <v>338</v>
      </c>
      <c r="E168" s="41"/>
      <c r="F168" s="191" t="s">
        <v>1071</v>
      </c>
      <c r="G168" s="41"/>
      <c r="H168" s="41"/>
      <c r="I168" s="192"/>
      <c r="J168" s="41"/>
      <c r="K168" s="41"/>
      <c r="L168" s="42"/>
      <c r="M168" s="193"/>
      <c r="N168" s="194"/>
      <c r="O168" s="75"/>
      <c r="P168" s="75"/>
      <c r="Q168" s="75"/>
      <c r="R168" s="75"/>
      <c r="S168" s="75"/>
      <c r="T168" s="76"/>
      <c r="U168" s="41"/>
      <c r="V168" s="41"/>
      <c r="W168" s="41"/>
      <c r="X168" s="41"/>
      <c r="Y168" s="41"/>
      <c r="Z168" s="41"/>
      <c r="AA168" s="41"/>
      <c r="AB168" s="41"/>
      <c r="AC168" s="41"/>
      <c r="AD168" s="41"/>
      <c r="AE168" s="41"/>
      <c r="AT168" s="22" t="s">
        <v>338</v>
      </c>
      <c r="AU168" s="22" t="s">
        <v>79</v>
      </c>
    </row>
    <row r="169" s="13" customFormat="1">
      <c r="A169" s="13"/>
      <c r="B169" s="201"/>
      <c r="C169" s="13"/>
      <c r="D169" s="195" t="s">
        <v>442</v>
      </c>
      <c r="E169" s="202" t="s">
        <v>3</v>
      </c>
      <c r="F169" s="203" t="s">
        <v>1072</v>
      </c>
      <c r="G169" s="13"/>
      <c r="H169" s="204">
        <v>5.2000000000000002</v>
      </c>
      <c r="I169" s="205"/>
      <c r="J169" s="13"/>
      <c r="K169" s="13"/>
      <c r="L169" s="201"/>
      <c r="M169" s="206"/>
      <c r="N169" s="207"/>
      <c r="O169" s="207"/>
      <c r="P169" s="207"/>
      <c r="Q169" s="207"/>
      <c r="R169" s="207"/>
      <c r="S169" s="207"/>
      <c r="T169" s="208"/>
      <c r="U169" s="13"/>
      <c r="V169" s="13"/>
      <c r="W169" s="13"/>
      <c r="X169" s="13"/>
      <c r="Y169" s="13"/>
      <c r="Z169" s="13"/>
      <c r="AA169" s="13"/>
      <c r="AB169" s="13"/>
      <c r="AC169" s="13"/>
      <c r="AD169" s="13"/>
      <c r="AE169" s="13"/>
      <c r="AT169" s="202" t="s">
        <v>442</v>
      </c>
      <c r="AU169" s="202" t="s">
        <v>79</v>
      </c>
      <c r="AV169" s="13" t="s">
        <v>79</v>
      </c>
      <c r="AW169" s="13" t="s">
        <v>31</v>
      </c>
      <c r="AX169" s="13" t="s">
        <v>76</v>
      </c>
      <c r="AY169" s="202" t="s">
        <v>328</v>
      </c>
    </row>
    <row r="170" s="2" customFormat="1" ht="44.25" customHeight="1">
      <c r="A170" s="41"/>
      <c r="B170" s="176"/>
      <c r="C170" s="177" t="s">
        <v>588</v>
      </c>
      <c r="D170" s="177" t="s">
        <v>331</v>
      </c>
      <c r="E170" s="178" t="s">
        <v>1073</v>
      </c>
      <c r="F170" s="179" t="s">
        <v>1074</v>
      </c>
      <c r="G170" s="180" t="s">
        <v>439</v>
      </c>
      <c r="H170" s="181">
        <v>2.5</v>
      </c>
      <c r="I170" s="182"/>
      <c r="J170" s="183">
        <f>ROUND(I170*H170,2)</f>
        <v>0</v>
      </c>
      <c r="K170" s="179" t="s">
        <v>335</v>
      </c>
      <c r="L170" s="42"/>
      <c r="M170" s="184" t="s">
        <v>3</v>
      </c>
      <c r="N170" s="185" t="s">
        <v>40</v>
      </c>
      <c r="O170" s="75"/>
      <c r="P170" s="186">
        <f>O170*H170</f>
        <v>0</v>
      </c>
      <c r="Q170" s="186">
        <v>0</v>
      </c>
      <c r="R170" s="186">
        <f>Q170*H170</f>
        <v>0</v>
      </c>
      <c r="S170" s="186">
        <v>0</v>
      </c>
      <c r="T170" s="187">
        <f>S170*H170</f>
        <v>0</v>
      </c>
      <c r="U170" s="41"/>
      <c r="V170" s="41"/>
      <c r="W170" s="41"/>
      <c r="X170" s="41"/>
      <c r="Y170" s="41"/>
      <c r="Z170" s="41"/>
      <c r="AA170" s="41"/>
      <c r="AB170" s="41"/>
      <c r="AC170" s="41"/>
      <c r="AD170" s="41"/>
      <c r="AE170" s="41"/>
      <c r="AR170" s="188" t="s">
        <v>113</v>
      </c>
      <c r="AT170" s="188" t="s">
        <v>331</v>
      </c>
      <c r="AU170" s="188" t="s">
        <v>79</v>
      </c>
      <c r="AY170" s="22" t="s">
        <v>328</v>
      </c>
      <c r="BE170" s="189">
        <f>IF(N170="základní",J170,0)</f>
        <v>0</v>
      </c>
      <c r="BF170" s="189">
        <f>IF(N170="snížená",J170,0)</f>
        <v>0</v>
      </c>
      <c r="BG170" s="189">
        <f>IF(N170="zákl. přenesená",J170,0)</f>
        <v>0</v>
      </c>
      <c r="BH170" s="189">
        <f>IF(N170="sníž. přenesená",J170,0)</f>
        <v>0</v>
      </c>
      <c r="BI170" s="189">
        <f>IF(N170="nulová",J170,0)</f>
        <v>0</v>
      </c>
      <c r="BJ170" s="22" t="s">
        <v>76</v>
      </c>
      <c r="BK170" s="189">
        <f>ROUND(I170*H170,2)</f>
        <v>0</v>
      </c>
      <c r="BL170" s="22" t="s">
        <v>113</v>
      </c>
      <c r="BM170" s="188" t="s">
        <v>1075</v>
      </c>
    </row>
    <row r="171" s="2" customFormat="1">
      <c r="A171" s="41"/>
      <c r="B171" s="42"/>
      <c r="C171" s="41"/>
      <c r="D171" s="190" t="s">
        <v>338</v>
      </c>
      <c r="E171" s="41"/>
      <c r="F171" s="191" t="s">
        <v>1076</v>
      </c>
      <c r="G171" s="41"/>
      <c r="H171" s="41"/>
      <c r="I171" s="192"/>
      <c r="J171" s="41"/>
      <c r="K171" s="41"/>
      <c r="L171" s="42"/>
      <c r="M171" s="193"/>
      <c r="N171" s="194"/>
      <c r="O171" s="75"/>
      <c r="P171" s="75"/>
      <c r="Q171" s="75"/>
      <c r="R171" s="75"/>
      <c r="S171" s="75"/>
      <c r="T171" s="76"/>
      <c r="U171" s="41"/>
      <c r="V171" s="41"/>
      <c r="W171" s="41"/>
      <c r="X171" s="41"/>
      <c r="Y171" s="41"/>
      <c r="Z171" s="41"/>
      <c r="AA171" s="41"/>
      <c r="AB171" s="41"/>
      <c r="AC171" s="41"/>
      <c r="AD171" s="41"/>
      <c r="AE171" s="41"/>
      <c r="AT171" s="22" t="s">
        <v>338</v>
      </c>
      <c r="AU171" s="22" t="s">
        <v>79</v>
      </c>
    </row>
    <row r="172" s="13" customFormat="1">
      <c r="A172" s="13"/>
      <c r="B172" s="201"/>
      <c r="C172" s="13"/>
      <c r="D172" s="195" t="s">
        <v>442</v>
      </c>
      <c r="E172" s="202" t="s">
        <v>3</v>
      </c>
      <c r="F172" s="203" t="s">
        <v>1077</v>
      </c>
      <c r="G172" s="13"/>
      <c r="H172" s="204">
        <v>2.5</v>
      </c>
      <c r="I172" s="205"/>
      <c r="J172" s="13"/>
      <c r="K172" s="13"/>
      <c r="L172" s="201"/>
      <c r="M172" s="206"/>
      <c r="N172" s="207"/>
      <c r="O172" s="207"/>
      <c r="P172" s="207"/>
      <c r="Q172" s="207"/>
      <c r="R172" s="207"/>
      <c r="S172" s="207"/>
      <c r="T172" s="208"/>
      <c r="U172" s="13"/>
      <c r="V172" s="13"/>
      <c r="W172" s="13"/>
      <c r="X172" s="13"/>
      <c r="Y172" s="13"/>
      <c r="Z172" s="13"/>
      <c r="AA172" s="13"/>
      <c r="AB172" s="13"/>
      <c r="AC172" s="13"/>
      <c r="AD172" s="13"/>
      <c r="AE172" s="13"/>
      <c r="AT172" s="202" t="s">
        <v>442</v>
      </c>
      <c r="AU172" s="202" t="s">
        <v>79</v>
      </c>
      <c r="AV172" s="13" t="s">
        <v>79</v>
      </c>
      <c r="AW172" s="13" t="s">
        <v>31</v>
      </c>
      <c r="AX172" s="13" t="s">
        <v>76</v>
      </c>
      <c r="AY172" s="202" t="s">
        <v>328</v>
      </c>
    </row>
    <row r="173" s="2" customFormat="1" ht="49.05" customHeight="1">
      <c r="A173" s="41"/>
      <c r="B173" s="176"/>
      <c r="C173" s="177" t="s">
        <v>593</v>
      </c>
      <c r="D173" s="177" t="s">
        <v>331</v>
      </c>
      <c r="E173" s="178" t="s">
        <v>1078</v>
      </c>
      <c r="F173" s="179" t="s">
        <v>1079</v>
      </c>
      <c r="G173" s="180" t="s">
        <v>491</v>
      </c>
      <c r="H173" s="181">
        <v>2.5</v>
      </c>
      <c r="I173" s="182"/>
      <c r="J173" s="183">
        <f>ROUND(I173*H173,2)</f>
        <v>0</v>
      </c>
      <c r="K173" s="179" t="s">
        <v>335</v>
      </c>
      <c r="L173" s="42"/>
      <c r="M173" s="184" t="s">
        <v>3</v>
      </c>
      <c r="N173" s="185" t="s">
        <v>40</v>
      </c>
      <c r="O173" s="75"/>
      <c r="P173" s="186">
        <f>O173*H173</f>
        <v>0</v>
      </c>
      <c r="Q173" s="186">
        <v>1.9967999999999999</v>
      </c>
      <c r="R173" s="186">
        <f>Q173*H173</f>
        <v>4.992</v>
      </c>
      <c r="S173" s="186">
        <v>0</v>
      </c>
      <c r="T173" s="187">
        <f>S173*H173</f>
        <v>0</v>
      </c>
      <c r="U173" s="41"/>
      <c r="V173" s="41"/>
      <c r="W173" s="41"/>
      <c r="X173" s="41"/>
      <c r="Y173" s="41"/>
      <c r="Z173" s="41"/>
      <c r="AA173" s="41"/>
      <c r="AB173" s="41"/>
      <c r="AC173" s="41"/>
      <c r="AD173" s="41"/>
      <c r="AE173" s="41"/>
      <c r="AR173" s="188" t="s">
        <v>113</v>
      </c>
      <c r="AT173" s="188" t="s">
        <v>331</v>
      </c>
      <c r="AU173" s="188" t="s">
        <v>79</v>
      </c>
      <c r="AY173" s="22" t="s">
        <v>328</v>
      </c>
      <c r="BE173" s="189">
        <f>IF(N173="základní",J173,0)</f>
        <v>0</v>
      </c>
      <c r="BF173" s="189">
        <f>IF(N173="snížená",J173,0)</f>
        <v>0</v>
      </c>
      <c r="BG173" s="189">
        <f>IF(N173="zákl. přenesená",J173,0)</f>
        <v>0</v>
      </c>
      <c r="BH173" s="189">
        <f>IF(N173="sníž. přenesená",J173,0)</f>
        <v>0</v>
      </c>
      <c r="BI173" s="189">
        <f>IF(N173="nulová",J173,0)</f>
        <v>0</v>
      </c>
      <c r="BJ173" s="22" t="s">
        <v>76</v>
      </c>
      <c r="BK173" s="189">
        <f>ROUND(I173*H173,2)</f>
        <v>0</v>
      </c>
      <c r="BL173" s="22" t="s">
        <v>113</v>
      </c>
      <c r="BM173" s="188" t="s">
        <v>1080</v>
      </c>
    </row>
    <row r="174" s="2" customFormat="1">
      <c r="A174" s="41"/>
      <c r="B174" s="42"/>
      <c r="C174" s="41"/>
      <c r="D174" s="190" t="s">
        <v>338</v>
      </c>
      <c r="E174" s="41"/>
      <c r="F174" s="191" t="s">
        <v>1081</v>
      </c>
      <c r="G174" s="41"/>
      <c r="H174" s="41"/>
      <c r="I174" s="192"/>
      <c r="J174" s="41"/>
      <c r="K174" s="41"/>
      <c r="L174" s="42"/>
      <c r="M174" s="193"/>
      <c r="N174" s="194"/>
      <c r="O174" s="75"/>
      <c r="P174" s="75"/>
      <c r="Q174" s="75"/>
      <c r="R174" s="75"/>
      <c r="S174" s="75"/>
      <c r="T174" s="76"/>
      <c r="U174" s="41"/>
      <c r="V174" s="41"/>
      <c r="W174" s="41"/>
      <c r="X174" s="41"/>
      <c r="Y174" s="41"/>
      <c r="Z174" s="41"/>
      <c r="AA174" s="41"/>
      <c r="AB174" s="41"/>
      <c r="AC174" s="41"/>
      <c r="AD174" s="41"/>
      <c r="AE174" s="41"/>
      <c r="AT174" s="22" t="s">
        <v>338</v>
      </c>
      <c r="AU174" s="22" t="s">
        <v>79</v>
      </c>
    </row>
    <row r="175" s="13" customFormat="1">
      <c r="A175" s="13"/>
      <c r="B175" s="201"/>
      <c r="C175" s="13"/>
      <c r="D175" s="195" t="s">
        <v>442</v>
      </c>
      <c r="E175" s="202" t="s">
        <v>3</v>
      </c>
      <c r="F175" s="203" t="s">
        <v>1077</v>
      </c>
      <c r="G175" s="13"/>
      <c r="H175" s="204">
        <v>2.5</v>
      </c>
      <c r="I175" s="205"/>
      <c r="J175" s="13"/>
      <c r="K175" s="13"/>
      <c r="L175" s="201"/>
      <c r="M175" s="206"/>
      <c r="N175" s="207"/>
      <c r="O175" s="207"/>
      <c r="P175" s="207"/>
      <c r="Q175" s="207"/>
      <c r="R175" s="207"/>
      <c r="S175" s="207"/>
      <c r="T175" s="208"/>
      <c r="U175" s="13"/>
      <c r="V175" s="13"/>
      <c r="W175" s="13"/>
      <c r="X175" s="13"/>
      <c r="Y175" s="13"/>
      <c r="Z175" s="13"/>
      <c r="AA175" s="13"/>
      <c r="AB175" s="13"/>
      <c r="AC175" s="13"/>
      <c r="AD175" s="13"/>
      <c r="AE175" s="13"/>
      <c r="AT175" s="202" t="s">
        <v>442</v>
      </c>
      <c r="AU175" s="202" t="s">
        <v>79</v>
      </c>
      <c r="AV175" s="13" t="s">
        <v>79</v>
      </c>
      <c r="AW175" s="13" t="s">
        <v>31</v>
      </c>
      <c r="AX175" s="13" t="s">
        <v>76</v>
      </c>
      <c r="AY175" s="202" t="s">
        <v>328</v>
      </c>
    </row>
    <row r="176" s="12" customFormat="1" ht="22.8" customHeight="1">
      <c r="A176" s="12"/>
      <c r="B176" s="163"/>
      <c r="C176" s="12"/>
      <c r="D176" s="164" t="s">
        <v>68</v>
      </c>
      <c r="E176" s="174" t="s">
        <v>171</v>
      </c>
      <c r="F176" s="174" t="s">
        <v>1082</v>
      </c>
      <c r="G176" s="12"/>
      <c r="H176" s="12"/>
      <c r="I176" s="166"/>
      <c r="J176" s="175">
        <f>BK176</f>
        <v>0</v>
      </c>
      <c r="K176" s="12"/>
      <c r="L176" s="163"/>
      <c r="M176" s="168"/>
      <c r="N176" s="169"/>
      <c r="O176" s="169"/>
      <c r="P176" s="170">
        <f>SUM(P177:P238)</f>
        <v>0</v>
      </c>
      <c r="Q176" s="169"/>
      <c r="R176" s="170">
        <f>SUM(R177:R238)</f>
        <v>4.8399126500000005</v>
      </c>
      <c r="S176" s="169"/>
      <c r="T176" s="171">
        <f>SUM(T177:T238)</f>
        <v>0</v>
      </c>
      <c r="U176" s="12"/>
      <c r="V176" s="12"/>
      <c r="W176" s="12"/>
      <c r="X176" s="12"/>
      <c r="Y176" s="12"/>
      <c r="Z176" s="12"/>
      <c r="AA176" s="12"/>
      <c r="AB176" s="12"/>
      <c r="AC176" s="12"/>
      <c r="AD176" s="12"/>
      <c r="AE176" s="12"/>
      <c r="AR176" s="164" t="s">
        <v>76</v>
      </c>
      <c r="AT176" s="172" t="s">
        <v>68</v>
      </c>
      <c r="AU176" s="172" t="s">
        <v>76</v>
      </c>
      <c r="AY176" s="164" t="s">
        <v>328</v>
      </c>
      <c r="BK176" s="173">
        <f>SUM(BK177:BK238)</f>
        <v>0</v>
      </c>
    </row>
    <row r="177" s="2" customFormat="1" ht="37.8" customHeight="1">
      <c r="A177" s="41"/>
      <c r="B177" s="176"/>
      <c r="C177" s="177" t="s">
        <v>598</v>
      </c>
      <c r="D177" s="177" t="s">
        <v>331</v>
      </c>
      <c r="E177" s="178" t="s">
        <v>1083</v>
      </c>
      <c r="F177" s="179" t="s">
        <v>1084</v>
      </c>
      <c r="G177" s="180" t="s">
        <v>574</v>
      </c>
      <c r="H177" s="181">
        <v>1</v>
      </c>
      <c r="I177" s="182"/>
      <c r="J177" s="183">
        <f>ROUND(I177*H177,2)</f>
        <v>0</v>
      </c>
      <c r="K177" s="179" t="s">
        <v>3</v>
      </c>
      <c r="L177" s="42"/>
      <c r="M177" s="184" t="s">
        <v>3</v>
      </c>
      <c r="N177" s="185" t="s">
        <v>40</v>
      </c>
      <c r="O177" s="75"/>
      <c r="P177" s="186">
        <f>O177*H177</f>
        <v>0</v>
      </c>
      <c r="Q177" s="186">
        <v>3.0000000000000001E-05</v>
      </c>
      <c r="R177" s="186">
        <f>Q177*H177</f>
        <v>3.0000000000000001E-05</v>
      </c>
      <c r="S177" s="186">
        <v>0</v>
      </c>
      <c r="T177" s="187">
        <f>S177*H177</f>
        <v>0</v>
      </c>
      <c r="U177" s="41"/>
      <c r="V177" s="41"/>
      <c r="W177" s="41"/>
      <c r="X177" s="41"/>
      <c r="Y177" s="41"/>
      <c r="Z177" s="41"/>
      <c r="AA177" s="41"/>
      <c r="AB177" s="41"/>
      <c r="AC177" s="41"/>
      <c r="AD177" s="41"/>
      <c r="AE177" s="41"/>
      <c r="AR177" s="188" t="s">
        <v>113</v>
      </c>
      <c r="AT177" s="188" t="s">
        <v>331</v>
      </c>
      <c r="AU177" s="188" t="s">
        <v>79</v>
      </c>
      <c r="AY177" s="22" t="s">
        <v>328</v>
      </c>
      <c r="BE177" s="189">
        <f>IF(N177="základní",J177,0)</f>
        <v>0</v>
      </c>
      <c r="BF177" s="189">
        <f>IF(N177="snížená",J177,0)</f>
        <v>0</v>
      </c>
      <c r="BG177" s="189">
        <f>IF(N177="zákl. přenesená",J177,0)</f>
        <v>0</v>
      </c>
      <c r="BH177" s="189">
        <f>IF(N177="sníž. přenesená",J177,0)</f>
        <v>0</v>
      </c>
      <c r="BI177" s="189">
        <f>IF(N177="nulová",J177,0)</f>
        <v>0</v>
      </c>
      <c r="BJ177" s="22" t="s">
        <v>76</v>
      </c>
      <c r="BK177" s="189">
        <f>ROUND(I177*H177,2)</f>
        <v>0</v>
      </c>
      <c r="BL177" s="22" t="s">
        <v>113</v>
      </c>
      <c r="BM177" s="188" t="s">
        <v>1085</v>
      </c>
    </row>
    <row r="178" s="2" customFormat="1" ht="33" customHeight="1">
      <c r="A178" s="41"/>
      <c r="B178" s="176"/>
      <c r="C178" s="224" t="s">
        <v>605</v>
      </c>
      <c r="D178" s="224" t="s">
        <v>539</v>
      </c>
      <c r="E178" s="225" t="s">
        <v>1086</v>
      </c>
      <c r="F178" s="226" t="s">
        <v>1087</v>
      </c>
      <c r="G178" s="227" t="s">
        <v>574</v>
      </c>
      <c r="H178" s="228">
        <v>1</v>
      </c>
      <c r="I178" s="229"/>
      <c r="J178" s="230">
        <f>ROUND(I178*H178,2)</f>
        <v>0</v>
      </c>
      <c r="K178" s="226" t="s">
        <v>335</v>
      </c>
      <c r="L178" s="231"/>
      <c r="M178" s="232" t="s">
        <v>3</v>
      </c>
      <c r="N178" s="233" t="s">
        <v>40</v>
      </c>
      <c r="O178" s="75"/>
      <c r="P178" s="186">
        <f>O178*H178</f>
        <v>0</v>
      </c>
      <c r="Q178" s="186">
        <v>0.014</v>
      </c>
      <c r="R178" s="186">
        <f>Q178*H178</f>
        <v>0.014</v>
      </c>
      <c r="S178" s="186">
        <v>0</v>
      </c>
      <c r="T178" s="187">
        <f>S178*H178</f>
        <v>0</v>
      </c>
      <c r="U178" s="41"/>
      <c r="V178" s="41"/>
      <c r="W178" s="41"/>
      <c r="X178" s="41"/>
      <c r="Y178" s="41"/>
      <c r="Z178" s="41"/>
      <c r="AA178" s="41"/>
      <c r="AB178" s="41"/>
      <c r="AC178" s="41"/>
      <c r="AD178" s="41"/>
      <c r="AE178" s="41"/>
      <c r="AR178" s="188" t="s">
        <v>171</v>
      </c>
      <c r="AT178" s="188" t="s">
        <v>539</v>
      </c>
      <c r="AU178" s="188" t="s">
        <v>79</v>
      </c>
      <c r="AY178" s="22" t="s">
        <v>328</v>
      </c>
      <c r="BE178" s="189">
        <f>IF(N178="základní",J178,0)</f>
        <v>0</v>
      </c>
      <c r="BF178" s="189">
        <f>IF(N178="snížená",J178,0)</f>
        <v>0</v>
      </c>
      <c r="BG178" s="189">
        <f>IF(N178="zákl. přenesená",J178,0)</f>
        <v>0</v>
      </c>
      <c r="BH178" s="189">
        <f>IF(N178="sníž. přenesená",J178,0)</f>
        <v>0</v>
      </c>
      <c r="BI178" s="189">
        <f>IF(N178="nulová",J178,0)</f>
        <v>0</v>
      </c>
      <c r="BJ178" s="22" t="s">
        <v>76</v>
      </c>
      <c r="BK178" s="189">
        <f>ROUND(I178*H178,2)</f>
        <v>0</v>
      </c>
      <c r="BL178" s="22" t="s">
        <v>113</v>
      </c>
      <c r="BM178" s="188" t="s">
        <v>1088</v>
      </c>
    </row>
    <row r="179" s="2" customFormat="1" ht="37.8" customHeight="1">
      <c r="A179" s="41"/>
      <c r="B179" s="176"/>
      <c r="C179" s="177" t="s">
        <v>610</v>
      </c>
      <c r="D179" s="177" t="s">
        <v>331</v>
      </c>
      <c r="E179" s="178" t="s">
        <v>1089</v>
      </c>
      <c r="F179" s="179" t="s">
        <v>1090</v>
      </c>
      <c r="G179" s="180" t="s">
        <v>367</v>
      </c>
      <c r="H179" s="181">
        <v>6</v>
      </c>
      <c r="I179" s="182"/>
      <c r="J179" s="183">
        <f>ROUND(I179*H179,2)</f>
        <v>0</v>
      </c>
      <c r="K179" s="179" t="s">
        <v>3</v>
      </c>
      <c r="L179" s="42"/>
      <c r="M179" s="184" t="s">
        <v>3</v>
      </c>
      <c r="N179" s="185" t="s">
        <v>40</v>
      </c>
      <c r="O179" s="75"/>
      <c r="P179" s="186">
        <f>O179*H179</f>
        <v>0</v>
      </c>
      <c r="Q179" s="186">
        <v>0</v>
      </c>
      <c r="R179" s="186">
        <f>Q179*H179</f>
        <v>0</v>
      </c>
      <c r="S179" s="186">
        <v>0</v>
      </c>
      <c r="T179" s="187">
        <f>S179*H179</f>
        <v>0</v>
      </c>
      <c r="U179" s="41"/>
      <c r="V179" s="41"/>
      <c r="W179" s="41"/>
      <c r="X179" s="41"/>
      <c r="Y179" s="41"/>
      <c r="Z179" s="41"/>
      <c r="AA179" s="41"/>
      <c r="AB179" s="41"/>
      <c r="AC179" s="41"/>
      <c r="AD179" s="41"/>
      <c r="AE179" s="41"/>
      <c r="AR179" s="188" t="s">
        <v>113</v>
      </c>
      <c r="AT179" s="188" t="s">
        <v>331</v>
      </c>
      <c r="AU179" s="188" t="s">
        <v>79</v>
      </c>
      <c r="AY179" s="22" t="s">
        <v>328</v>
      </c>
      <c r="BE179" s="189">
        <f>IF(N179="základní",J179,0)</f>
        <v>0</v>
      </c>
      <c r="BF179" s="189">
        <f>IF(N179="snížená",J179,0)</f>
        <v>0</v>
      </c>
      <c r="BG179" s="189">
        <f>IF(N179="zákl. přenesená",J179,0)</f>
        <v>0</v>
      </c>
      <c r="BH179" s="189">
        <f>IF(N179="sníž. přenesená",J179,0)</f>
        <v>0</v>
      </c>
      <c r="BI179" s="189">
        <f>IF(N179="nulová",J179,0)</f>
        <v>0</v>
      </c>
      <c r="BJ179" s="22" t="s">
        <v>76</v>
      </c>
      <c r="BK179" s="189">
        <f>ROUND(I179*H179,2)</f>
        <v>0</v>
      </c>
      <c r="BL179" s="22" t="s">
        <v>113</v>
      </c>
      <c r="BM179" s="188" t="s">
        <v>1091</v>
      </c>
    </row>
    <row r="180" s="2" customFormat="1" ht="44.25" customHeight="1">
      <c r="A180" s="41"/>
      <c r="B180" s="176"/>
      <c r="C180" s="177" t="s">
        <v>616</v>
      </c>
      <c r="D180" s="177" t="s">
        <v>331</v>
      </c>
      <c r="E180" s="178" t="s">
        <v>1092</v>
      </c>
      <c r="F180" s="179" t="s">
        <v>1093</v>
      </c>
      <c r="G180" s="180" t="s">
        <v>476</v>
      </c>
      <c r="H180" s="181">
        <v>184.40000000000001</v>
      </c>
      <c r="I180" s="182"/>
      <c r="J180" s="183">
        <f>ROUND(I180*H180,2)</f>
        <v>0</v>
      </c>
      <c r="K180" s="179" t="s">
        <v>3</v>
      </c>
      <c r="L180" s="42"/>
      <c r="M180" s="184" t="s">
        <v>3</v>
      </c>
      <c r="N180" s="185" t="s">
        <v>40</v>
      </c>
      <c r="O180" s="75"/>
      <c r="P180" s="186">
        <f>O180*H180</f>
        <v>0</v>
      </c>
      <c r="Q180" s="186">
        <v>0.0027599999999999999</v>
      </c>
      <c r="R180" s="186">
        <f>Q180*H180</f>
        <v>0.50894399999999995</v>
      </c>
      <c r="S180" s="186">
        <v>0</v>
      </c>
      <c r="T180" s="187">
        <f>S180*H180</f>
        <v>0</v>
      </c>
      <c r="U180" s="41"/>
      <c r="V180" s="41"/>
      <c r="W180" s="41"/>
      <c r="X180" s="41"/>
      <c r="Y180" s="41"/>
      <c r="Z180" s="41"/>
      <c r="AA180" s="41"/>
      <c r="AB180" s="41"/>
      <c r="AC180" s="41"/>
      <c r="AD180" s="41"/>
      <c r="AE180" s="41"/>
      <c r="AR180" s="188" t="s">
        <v>113</v>
      </c>
      <c r="AT180" s="188" t="s">
        <v>331</v>
      </c>
      <c r="AU180" s="188" t="s">
        <v>79</v>
      </c>
      <c r="AY180" s="22" t="s">
        <v>328</v>
      </c>
      <c r="BE180" s="189">
        <f>IF(N180="základní",J180,0)</f>
        <v>0</v>
      </c>
      <c r="BF180" s="189">
        <f>IF(N180="snížená",J180,0)</f>
        <v>0</v>
      </c>
      <c r="BG180" s="189">
        <f>IF(N180="zákl. přenesená",J180,0)</f>
        <v>0</v>
      </c>
      <c r="BH180" s="189">
        <f>IF(N180="sníž. přenesená",J180,0)</f>
        <v>0</v>
      </c>
      <c r="BI180" s="189">
        <f>IF(N180="nulová",J180,0)</f>
        <v>0</v>
      </c>
      <c r="BJ180" s="22" t="s">
        <v>76</v>
      </c>
      <c r="BK180" s="189">
        <f>ROUND(I180*H180,2)</f>
        <v>0</v>
      </c>
      <c r="BL180" s="22" t="s">
        <v>113</v>
      </c>
      <c r="BM180" s="188" t="s">
        <v>1094</v>
      </c>
    </row>
    <row r="181" s="2" customFormat="1" ht="44.25" customHeight="1">
      <c r="A181" s="41"/>
      <c r="B181" s="176"/>
      <c r="C181" s="177" t="s">
        <v>621</v>
      </c>
      <c r="D181" s="177" t="s">
        <v>331</v>
      </c>
      <c r="E181" s="178" t="s">
        <v>1095</v>
      </c>
      <c r="F181" s="179" t="s">
        <v>1096</v>
      </c>
      <c r="G181" s="180" t="s">
        <v>476</v>
      </c>
      <c r="H181" s="181">
        <v>85.939999999999998</v>
      </c>
      <c r="I181" s="182"/>
      <c r="J181" s="183">
        <f>ROUND(I181*H181,2)</f>
        <v>0</v>
      </c>
      <c r="K181" s="179" t="s">
        <v>3</v>
      </c>
      <c r="L181" s="42"/>
      <c r="M181" s="184" t="s">
        <v>3</v>
      </c>
      <c r="N181" s="185" t="s">
        <v>40</v>
      </c>
      <c r="O181" s="75"/>
      <c r="P181" s="186">
        <f>O181*H181</f>
        <v>0</v>
      </c>
      <c r="Q181" s="186">
        <v>0.0049100000000000003</v>
      </c>
      <c r="R181" s="186">
        <f>Q181*H181</f>
        <v>0.42196539999999999</v>
      </c>
      <c r="S181" s="186">
        <v>0</v>
      </c>
      <c r="T181" s="187">
        <f>S181*H181</f>
        <v>0</v>
      </c>
      <c r="U181" s="41"/>
      <c r="V181" s="41"/>
      <c r="W181" s="41"/>
      <c r="X181" s="41"/>
      <c r="Y181" s="41"/>
      <c r="Z181" s="41"/>
      <c r="AA181" s="41"/>
      <c r="AB181" s="41"/>
      <c r="AC181" s="41"/>
      <c r="AD181" s="41"/>
      <c r="AE181" s="41"/>
      <c r="AR181" s="188" t="s">
        <v>113</v>
      </c>
      <c r="AT181" s="188" t="s">
        <v>331</v>
      </c>
      <c r="AU181" s="188" t="s">
        <v>79</v>
      </c>
      <c r="AY181" s="22" t="s">
        <v>328</v>
      </c>
      <c r="BE181" s="189">
        <f>IF(N181="základní",J181,0)</f>
        <v>0</v>
      </c>
      <c r="BF181" s="189">
        <f>IF(N181="snížená",J181,0)</f>
        <v>0</v>
      </c>
      <c r="BG181" s="189">
        <f>IF(N181="zákl. přenesená",J181,0)</f>
        <v>0</v>
      </c>
      <c r="BH181" s="189">
        <f>IF(N181="sníž. přenesená",J181,0)</f>
        <v>0</v>
      </c>
      <c r="BI181" s="189">
        <f>IF(N181="nulová",J181,0)</f>
        <v>0</v>
      </c>
      <c r="BJ181" s="22" t="s">
        <v>76</v>
      </c>
      <c r="BK181" s="189">
        <f>ROUND(I181*H181,2)</f>
        <v>0</v>
      </c>
      <c r="BL181" s="22" t="s">
        <v>113</v>
      </c>
      <c r="BM181" s="188" t="s">
        <v>1097</v>
      </c>
    </row>
    <row r="182" s="2" customFormat="1" ht="24.15" customHeight="1">
      <c r="A182" s="41"/>
      <c r="B182" s="176"/>
      <c r="C182" s="177" t="s">
        <v>626</v>
      </c>
      <c r="D182" s="177" t="s">
        <v>331</v>
      </c>
      <c r="E182" s="178" t="s">
        <v>1098</v>
      </c>
      <c r="F182" s="179" t="s">
        <v>1099</v>
      </c>
      <c r="G182" s="180" t="s">
        <v>476</v>
      </c>
      <c r="H182" s="181">
        <v>132.15000000000001</v>
      </c>
      <c r="I182" s="182"/>
      <c r="J182" s="183">
        <f>ROUND(I182*H182,2)</f>
        <v>0</v>
      </c>
      <c r="K182" s="179" t="s">
        <v>335</v>
      </c>
      <c r="L182" s="42"/>
      <c r="M182" s="184" t="s">
        <v>3</v>
      </c>
      <c r="N182" s="185" t="s">
        <v>40</v>
      </c>
      <c r="O182" s="75"/>
      <c r="P182" s="186">
        <f>O182*H182</f>
        <v>0</v>
      </c>
      <c r="Q182" s="186">
        <v>1.0000000000000001E-05</v>
      </c>
      <c r="R182" s="186">
        <f>Q182*H182</f>
        <v>0.0013215000000000002</v>
      </c>
      <c r="S182" s="186">
        <v>0</v>
      </c>
      <c r="T182" s="187">
        <f>S182*H182</f>
        <v>0</v>
      </c>
      <c r="U182" s="41"/>
      <c r="V182" s="41"/>
      <c r="W182" s="41"/>
      <c r="X182" s="41"/>
      <c r="Y182" s="41"/>
      <c r="Z182" s="41"/>
      <c r="AA182" s="41"/>
      <c r="AB182" s="41"/>
      <c r="AC182" s="41"/>
      <c r="AD182" s="41"/>
      <c r="AE182" s="41"/>
      <c r="AR182" s="188" t="s">
        <v>113</v>
      </c>
      <c r="AT182" s="188" t="s">
        <v>331</v>
      </c>
      <c r="AU182" s="188" t="s">
        <v>79</v>
      </c>
      <c r="AY182" s="22" t="s">
        <v>328</v>
      </c>
      <c r="BE182" s="189">
        <f>IF(N182="základní",J182,0)</f>
        <v>0</v>
      </c>
      <c r="BF182" s="189">
        <f>IF(N182="snížená",J182,0)</f>
        <v>0</v>
      </c>
      <c r="BG182" s="189">
        <f>IF(N182="zákl. přenesená",J182,0)</f>
        <v>0</v>
      </c>
      <c r="BH182" s="189">
        <f>IF(N182="sníž. přenesená",J182,0)</f>
        <v>0</v>
      </c>
      <c r="BI182" s="189">
        <f>IF(N182="nulová",J182,0)</f>
        <v>0</v>
      </c>
      <c r="BJ182" s="22" t="s">
        <v>76</v>
      </c>
      <c r="BK182" s="189">
        <f>ROUND(I182*H182,2)</f>
        <v>0</v>
      </c>
      <c r="BL182" s="22" t="s">
        <v>113</v>
      </c>
      <c r="BM182" s="188" t="s">
        <v>1100</v>
      </c>
    </row>
    <row r="183" s="2" customFormat="1">
      <c r="A183" s="41"/>
      <c r="B183" s="42"/>
      <c r="C183" s="41"/>
      <c r="D183" s="190" t="s">
        <v>338</v>
      </c>
      <c r="E183" s="41"/>
      <c r="F183" s="191" t="s">
        <v>1101</v>
      </c>
      <c r="G183" s="41"/>
      <c r="H183" s="41"/>
      <c r="I183" s="192"/>
      <c r="J183" s="41"/>
      <c r="K183" s="41"/>
      <c r="L183" s="42"/>
      <c r="M183" s="193"/>
      <c r="N183" s="194"/>
      <c r="O183" s="75"/>
      <c r="P183" s="75"/>
      <c r="Q183" s="75"/>
      <c r="R183" s="75"/>
      <c r="S183" s="75"/>
      <c r="T183" s="76"/>
      <c r="U183" s="41"/>
      <c r="V183" s="41"/>
      <c r="W183" s="41"/>
      <c r="X183" s="41"/>
      <c r="Y183" s="41"/>
      <c r="Z183" s="41"/>
      <c r="AA183" s="41"/>
      <c r="AB183" s="41"/>
      <c r="AC183" s="41"/>
      <c r="AD183" s="41"/>
      <c r="AE183" s="41"/>
      <c r="AT183" s="22" t="s">
        <v>338</v>
      </c>
      <c r="AU183" s="22" t="s">
        <v>79</v>
      </c>
    </row>
    <row r="184" s="2" customFormat="1" ht="24.15" customHeight="1">
      <c r="A184" s="41"/>
      <c r="B184" s="176"/>
      <c r="C184" s="224" t="s">
        <v>631</v>
      </c>
      <c r="D184" s="224" t="s">
        <v>539</v>
      </c>
      <c r="E184" s="225" t="s">
        <v>1102</v>
      </c>
      <c r="F184" s="226" t="s">
        <v>1103</v>
      </c>
      <c r="G184" s="227" t="s">
        <v>476</v>
      </c>
      <c r="H184" s="228">
        <v>136.11500000000001</v>
      </c>
      <c r="I184" s="229"/>
      <c r="J184" s="230">
        <f>ROUND(I184*H184,2)</f>
        <v>0</v>
      </c>
      <c r="K184" s="226" t="s">
        <v>335</v>
      </c>
      <c r="L184" s="231"/>
      <c r="M184" s="232" t="s">
        <v>3</v>
      </c>
      <c r="N184" s="233" t="s">
        <v>40</v>
      </c>
      <c r="O184" s="75"/>
      <c r="P184" s="186">
        <f>O184*H184</f>
        <v>0</v>
      </c>
      <c r="Q184" s="186">
        <v>0.00445</v>
      </c>
      <c r="R184" s="186">
        <f>Q184*H184</f>
        <v>0.60571174999999999</v>
      </c>
      <c r="S184" s="186">
        <v>0</v>
      </c>
      <c r="T184" s="187">
        <f>S184*H184</f>
        <v>0</v>
      </c>
      <c r="U184" s="41"/>
      <c r="V184" s="41"/>
      <c r="W184" s="41"/>
      <c r="X184" s="41"/>
      <c r="Y184" s="41"/>
      <c r="Z184" s="41"/>
      <c r="AA184" s="41"/>
      <c r="AB184" s="41"/>
      <c r="AC184" s="41"/>
      <c r="AD184" s="41"/>
      <c r="AE184" s="41"/>
      <c r="AR184" s="188" t="s">
        <v>171</v>
      </c>
      <c r="AT184" s="188" t="s">
        <v>539</v>
      </c>
      <c r="AU184" s="188" t="s">
        <v>79</v>
      </c>
      <c r="AY184" s="22" t="s">
        <v>328</v>
      </c>
      <c r="BE184" s="189">
        <f>IF(N184="základní",J184,0)</f>
        <v>0</v>
      </c>
      <c r="BF184" s="189">
        <f>IF(N184="snížená",J184,0)</f>
        <v>0</v>
      </c>
      <c r="BG184" s="189">
        <f>IF(N184="zákl. přenesená",J184,0)</f>
        <v>0</v>
      </c>
      <c r="BH184" s="189">
        <f>IF(N184="sníž. přenesená",J184,0)</f>
        <v>0</v>
      </c>
      <c r="BI184" s="189">
        <f>IF(N184="nulová",J184,0)</f>
        <v>0</v>
      </c>
      <c r="BJ184" s="22" t="s">
        <v>76</v>
      </c>
      <c r="BK184" s="189">
        <f>ROUND(I184*H184,2)</f>
        <v>0</v>
      </c>
      <c r="BL184" s="22" t="s">
        <v>113</v>
      </c>
      <c r="BM184" s="188" t="s">
        <v>1104</v>
      </c>
    </row>
    <row r="185" s="13" customFormat="1">
      <c r="A185" s="13"/>
      <c r="B185" s="201"/>
      <c r="C185" s="13"/>
      <c r="D185" s="195" t="s">
        <v>442</v>
      </c>
      <c r="E185" s="202" t="s">
        <v>3</v>
      </c>
      <c r="F185" s="203" t="s">
        <v>1105</v>
      </c>
      <c r="G185" s="13"/>
      <c r="H185" s="204">
        <v>136.11500000000001</v>
      </c>
      <c r="I185" s="205"/>
      <c r="J185" s="13"/>
      <c r="K185" s="13"/>
      <c r="L185" s="201"/>
      <c r="M185" s="206"/>
      <c r="N185" s="207"/>
      <c r="O185" s="207"/>
      <c r="P185" s="207"/>
      <c r="Q185" s="207"/>
      <c r="R185" s="207"/>
      <c r="S185" s="207"/>
      <c r="T185" s="208"/>
      <c r="U185" s="13"/>
      <c r="V185" s="13"/>
      <c r="W185" s="13"/>
      <c r="X185" s="13"/>
      <c r="Y185" s="13"/>
      <c r="Z185" s="13"/>
      <c r="AA185" s="13"/>
      <c r="AB185" s="13"/>
      <c r="AC185" s="13"/>
      <c r="AD185" s="13"/>
      <c r="AE185" s="13"/>
      <c r="AT185" s="202" t="s">
        <v>442</v>
      </c>
      <c r="AU185" s="202" t="s">
        <v>79</v>
      </c>
      <c r="AV185" s="13" t="s">
        <v>79</v>
      </c>
      <c r="AW185" s="13" t="s">
        <v>31</v>
      </c>
      <c r="AX185" s="13" t="s">
        <v>76</v>
      </c>
      <c r="AY185" s="202" t="s">
        <v>328</v>
      </c>
    </row>
    <row r="186" s="2" customFormat="1" ht="24.15" customHeight="1">
      <c r="A186" s="41"/>
      <c r="B186" s="176"/>
      <c r="C186" s="177" t="s">
        <v>638</v>
      </c>
      <c r="D186" s="177" t="s">
        <v>331</v>
      </c>
      <c r="E186" s="178" t="s">
        <v>1106</v>
      </c>
      <c r="F186" s="179" t="s">
        <v>1107</v>
      </c>
      <c r="G186" s="180" t="s">
        <v>574</v>
      </c>
      <c r="H186" s="181">
        <v>1</v>
      </c>
      <c r="I186" s="182"/>
      <c r="J186" s="183">
        <f>ROUND(I186*H186,2)</f>
        <v>0</v>
      </c>
      <c r="K186" s="179" t="s">
        <v>335</v>
      </c>
      <c r="L186" s="42"/>
      <c r="M186" s="184" t="s">
        <v>3</v>
      </c>
      <c r="N186" s="185" t="s">
        <v>40</v>
      </c>
      <c r="O186" s="75"/>
      <c r="P186" s="186">
        <f>O186*H186</f>
        <v>0</v>
      </c>
      <c r="Q186" s="186">
        <v>0.00087000000000000001</v>
      </c>
      <c r="R186" s="186">
        <f>Q186*H186</f>
        <v>0.00087000000000000001</v>
      </c>
      <c r="S186" s="186">
        <v>0</v>
      </c>
      <c r="T186" s="187">
        <f>S186*H186</f>
        <v>0</v>
      </c>
      <c r="U186" s="41"/>
      <c r="V186" s="41"/>
      <c r="W186" s="41"/>
      <c r="X186" s="41"/>
      <c r="Y186" s="41"/>
      <c r="Z186" s="41"/>
      <c r="AA186" s="41"/>
      <c r="AB186" s="41"/>
      <c r="AC186" s="41"/>
      <c r="AD186" s="41"/>
      <c r="AE186" s="41"/>
      <c r="AR186" s="188" t="s">
        <v>113</v>
      </c>
      <c r="AT186" s="188" t="s">
        <v>331</v>
      </c>
      <c r="AU186" s="188" t="s">
        <v>79</v>
      </c>
      <c r="AY186" s="22" t="s">
        <v>328</v>
      </c>
      <c r="BE186" s="189">
        <f>IF(N186="základní",J186,0)</f>
        <v>0</v>
      </c>
      <c r="BF186" s="189">
        <f>IF(N186="snížená",J186,0)</f>
        <v>0</v>
      </c>
      <c r="BG186" s="189">
        <f>IF(N186="zákl. přenesená",J186,0)</f>
        <v>0</v>
      </c>
      <c r="BH186" s="189">
        <f>IF(N186="sníž. přenesená",J186,0)</f>
        <v>0</v>
      </c>
      <c r="BI186" s="189">
        <f>IF(N186="nulová",J186,0)</f>
        <v>0</v>
      </c>
      <c r="BJ186" s="22" t="s">
        <v>76</v>
      </c>
      <c r="BK186" s="189">
        <f>ROUND(I186*H186,2)</f>
        <v>0</v>
      </c>
      <c r="BL186" s="22" t="s">
        <v>113</v>
      </c>
      <c r="BM186" s="188" t="s">
        <v>1108</v>
      </c>
    </row>
    <row r="187" s="2" customFormat="1">
      <c r="A187" s="41"/>
      <c r="B187" s="42"/>
      <c r="C187" s="41"/>
      <c r="D187" s="190" t="s">
        <v>338</v>
      </c>
      <c r="E187" s="41"/>
      <c r="F187" s="191" t="s">
        <v>1109</v>
      </c>
      <c r="G187" s="41"/>
      <c r="H187" s="41"/>
      <c r="I187" s="192"/>
      <c r="J187" s="41"/>
      <c r="K187" s="41"/>
      <c r="L187" s="42"/>
      <c r="M187" s="193"/>
      <c r="N187" s="194"/>
      <c r="O187" s="75"/>
      <c r="P187" s="75"/>
      <c r="Q187" s="75"/>
      <c r="R187" s="75"/>
      <c r="S187" s="75"/>
      <c r="T187" s="76"/>
      <c r="U187" s="41"/>
      <c r="V187" s="41"/>
      <c r="W187" s="41"/>
      <c r="X187" s="41"/>
      <c r="Y187" s="41"/>
      <c r="Z187" s="41"/>
      <c r="AA187" s="41"/>
      <c r="AB187" s="41"/>
      <c r="AC187" s="41"/>
      <c r="AD187" s="41"/>
      <c r="AE187" s="41"/>
      <c r="AT187" s="22" t="s">
        <v>338</v>
      </c>
      <c r="AU187" s="22" t="s">
        <v>79</v>
      </c>
    </row>
    <row r="188" s="2" customFormat="1" ht="24.15" customHeight="1">
      <c r="A188" s="41"/>
      <c r="B188" s="176"/>
      <c r="C188" s="224" t="s">
        <v>643</v>
      </c>
      <c r="D188" s="224" t="s">
        <v>539</v>
      </c>
      <c r="E188" s="225" t="s">
        <v>1110</v>
      </c>
      <c r="F188" s="226" t="s">
        <v>1111</v>
      </c>
      <c r="G188" s="227" t="s">
        <v>574</v>
      </c>
      <c r="H188" s="228">
        <v>1</v>
      </c>
      <c r="I188" s="229"/>
      <c r="J188" s="230">
        <f>ROUND(I188*H188,2)</f>
        <v>0</v>
      </c>
      <c r="K188" s="226" t="s">
        <v>3</v>
      </c>
      <c r="L188" s="231"/>
      <c r="M188" s="232" t="s">
        <v>3</v>
      </c>
      <c r="N188" s="233" t="s">
        <v>40</v>
      </c>
      <c r="O188" s="75"/>
      <c r="P188" s="186">
        <f>O188*H188</f>
        <v>0</v>
      </c>
      <c r="Q188" s="186">
        <v>0.00156</v>
      </c>
      <c r="R188" s="186">
        <f>Q188*H188</f>
        <v>0.00156</v>
      </c>
      <c r="S188" s="186">
        <v>0</v>
      </c>
      <c r="T188" s="187">
        <f>S188*H188</f>
        <v>0</v>
      </c>
      <c r="U188" s="41"/>
      <c r="V188" s="41"/>
      <c r="W188" s="41"/>
      <c r="X188" s="41"/>
      <c r="Y188" s="41"/>
      <c r="Z188" s="41"/>
      <c r="AA188" s="41"/>
      <c r="AB188" s="41"/>
      <c r="AC188" s="41"/>
      <c r="AD188" s="41"/>
      <c r="AE188" s="41"/>
      <c r="AR188" s="188" t="s">
        <v>171</v>
      </c>
      <c r="AT188" s="188" t="s">
        <v>539</v>
      </c>
      <c r="AU188" s="188" t="s">
        <v>79</v>
      </c>
      <c r="AY188" s="22" t="s">
        <v>328</v>
      </c>
      <c r="BE188" s="189">
        <f>IF(N188="základní",J188,0)</f>
        <v>0</v>
      </c>
      <c r="BF188" s="189">
        <f>IF(N188="snížená",J188,0)</f>
        <v>0</v>
      </c>
      <c r="BG188" s="189">
        <f>IF(N188="zákl. přenesená",J188,0)</f>
        <v>0</v>
      </c>
      <c r="BH188" s="189">
        <f>IF(N188="sníž. přenesená",J188,0)</f>
        <v>0</v>
      </c>
      <c r="BI188" s="189">
        <f>IF(N188="nulová",J188,0)</f>
        <v>0</v>
      </c>
      <c r="BJ188" s="22" t="s">
        <v>76</v>
      </c>
      <c r="BK188" s="189">
        <f>ROUND(I188*H188,2)</f>
        <v>0</v>
      </c>
      <c r="BL188" s="22" t="s">
        <v>113</v>
      </c>
      <c r="BM188" s="188" t="s">
        <v>1112</v>
      </c>
    </row>
    <row r="189" s="2" customFormat="1" ht="24.15" customHeight="1">
      <c r="A189" s="41"/>
      <c r="B189" s="176"/>
      <c r="C189" s="177" t="s">
        <v>649</v>
      </c>
      <c r="D189" s="177" t="s">
        <v>331</v>
      </c>
      <c r="E189" s="178" t="s">
        <v>1113</v>
      </c>
      <c r="F189" s="179" t="s">
        <v>1114</v>
      </c>
      <c r="G189" s="180" t="s">
        <v>574</v>
      </c>
      <c r="H189" s="181">
        <v>1</v>
      </c>
      <c r="I189" s="182"/>
      <c r="J189" s="183">
        <f>ROUND(I189*H189,2)</f>
        <v>0</v>
      </c>
      <c r="K189" s="179" t="s">
        <v>335</v>
      </c>
      <c r="L189" s="42"/>
      <c r="M189" s="184" t="s">
        <v>3</v>
      </c>
      <c r="N189" s="185" t="s">
        <v>40</v>
      </c>
      <c r="O189" s="75"/>
      <c r="P189" s="186">
        <f>O189*H189</f>
        <v>0</v>
      </c>
      <c r="Q189" s="186">
        <v>0.048059999999999999</v>
      </c>
      <c r="R189" s="186">
        <f>Q189*H189</f>
        <v>0.048059999999999999</v>
      </c>
      <c r="S189" s="186">
        <v>0</v>
      </c>
      <c r="T189" s="187">
        <f>S189*H189</f>
        <v>0</v>
      </c>
      <c r="U189" s="41"/>
      <c r="V189" s="41"/>
      <c r="W189" s="41"/>
      <c r="X189" s="41"/>
      <c r="Y189" s="41"/>
      <c r="Z189" s="41"/>
      <c r="AA189" s="41"/>
      <c r="AB189" s="41"/>
      <c r="AC189" s="41"/>
      <c r="AD189" s="41"/>
      <c r="AE189" s="41"/>
      <c r="AR189" s="188" t="s">
        <v>113</v>
      </c>
      <c r="AT189" s="188" t="s">
        <v>331</v>
      </c>
      <c r="AU189" s="188" t="s">
        <v>79</v>
      </c>
      <c r="AY189" s="22" t="s">
        <v>328</v>
      </c>
      <c r="BE189" s="189">
        <f>IF(N189="základní",J189,0)</f>
        <v>0</v>
      </c>
      <c r="BF189" s="189">
        <f>IF(N189="snížená",J189,0)</f>
        <v>0</v>
      </c>
      <c r="BG189" s="189">
        <f>IF(N189="zákl. přenesená",J189,0)</f>
        <v>0</v>
      </c>
      <c r="BH189" s="189">
        <f>IF(N189="sníž. přenesená",J189,0)</f>
        <v>0</v>
      </c>
      <c r="BI189" s="189">
        <f>IF(N189="nulová",J189,0)</f>
        <v>0</v>
      </c>
      <c r="BJ189" s="22" t="s">
        <v>76</v>
      </c>
      <c r="BK189" s="189">
        <f>ROUND(I189*H189,2)</f>
        <v>0</v>
      </c>
      <c r="BL189" s="22" t="s">
        <v>113</v>
      </c>
      <c r="BM189" s="188" t="s">
        <v>1115</v>
      </c>
    </row>
    <row r="190" s="2" customFormat="1">
      <c r="A190" s="41"/>
      <c r="B190" s="42"/>
      <c r="C190" s="41"/>
      <c r="D190" s="190" t="s">
        <v>338</v>
      </c>
      <c r="E190" s="41"/>
      <c r="F190" s="191" t="s">
        <v>1116</v>
      </c>
      <c r="G190" s="41"/>
      <c r="H190" s="41"/>
      <c r="I190" s="192"/>
      <c r="J190" s="41"/>
      <c r="K190" s="41"/>
      <c r="L190" s="42"/>
      <c r="M190" s="193"/>
      <c r="N190" s="194"/>
      <c r="O190" s="75"/>
      <c r="P190" s="75"/>
      <c r="Q190" s="75"/>
      <c r="R190" s="75"/>
      <c r="S190" s="75"/>
      <c r="T190" s="76"/>
      <c r="U190" s="41"/>
      <c r="V190" s="41"/>
      <c r="W190" s="41"/>
      <c r="X190" s="41"/>
      <c r="Y190" s="41"/>
      <c r="Z190" s="41"/>
      <c r="AA190" s="41"/>
      <c r="AB190" s="41"/>
      <c r="AC190" s="41"/>
      <c r="AD190" s="41"/>
      <c r="AE190" s="41"/>
      <c r="AT190" s="22" t="s">
        <v>338</v>
      </c>
      <c r="AU190" s="22" t="s">
        <v>79</v>
      </c>
    </row>
    <row r="191" s="2" customFormat="1" ht="44.25" customHeight="1">
      <c r="A191" s="41"/>
      <c r="B191" s="176"/>
      <c r="C191" s="177" t="s">
        <v>654</v>
      </c>
      <c r="D191" s="177" t="s">
        <v>331</v>
      </c>
      <c r="E191" s="178" t="s">
        <v>1117</v>
      </c>
      <c r="F191" s="179" t="s">
        <v>1118</v>
      </c>
      <c r="G191" s="180" t="s">
        <v>574</v>
      </c>
      <c r="H191" s="181">
        <v>5</v>
      </c>
      <c r="I191" s="182"/>
      <c r="J191" s="183">
        <f>ROUND(I191*H191,2)</f>
        <v>0</v>
      </c>
      <c r="K191" s="179" t="s">
        <v>3</v>
      </c>
      <c r="L191" s="42"/>
      <c r="M191" s="184" t="s">
        <v>3</v>
      </c>
      <c r="N191" s="185" t="s">
        <v>40</v>
      </c>
      <c r="O191" s="75"/>
      <c r="P191" s="186">
        <f>O191*H191</f>
        <v>0</v>
      </c>
      <c r="Q191" s="186">
        <v>0.03841</v>
      </c>
      <c r="R191" s="186">
        <f>Q191*H191</f>
        <v>0.19205</v>
      </c>
      <c r="S191" s="186">
        <v>0</v>
      </c>
      <c r="T191" s="187">
        <f>S191*H191</f>
        <v>0</v>
      </c>
      <c r="U191" s="41"/>
      <c r="V191" s="41"/>
      <c r="W191" s="41"/>
      <c r="X191" s="41"/>
      <c r="Y191" s="41"/>
      <c r="Z191" s="41"/>
      <c r="AA191" s="41"/>
      <c r="AB191" s="41"/>
      <c r="AC191" s="41"/>
      <c r="AD191" s="41"/>
      <c r="AE191" s="41"/>
      <c r="AR191" s="188" t="s">
        <v>113</v>
      </c>
      <c r="AT191" s="188" t="s">
        <v>331</v>
      </c>
      <c r="AU191" s="188" t="s">
        <v>79</v>
      </c>
      <c r="AY191" s="22" t="s">
        <v>328</v>
      </c>
      <c r="BE191" s="189">
        <f>IF(N191="základní",J191,0)</f>
        <v>0</v>
      </c>
      <c r="BF191" s="189">
        <f>IF(N191="snížená",J191,0)</f>
        <v>0</v>
      </c>
      <c r="BG191" s="189">
        <f>IF(N191="zákl. přenesená",J191,0)</f>
        <v>0</v>
      </c>
      <c r="BH191" s="189">
        <f>IF(N191="sníž. přenesená",J191,0)</f>
        <v>0</v>
      </c>
      <c r="BI191" s="189">
        <f>IF(N191="nulová",J191,0)</f>
        <v>0</v>
      </c>
      <c r="BJ191" s="22" t="s">
        <v>76</v>
      </c>
      <c r="BK191" s="189">
        <f>ROUND(I191*H191,2)</f>
        <v>0</v>
      </c>
      <c r="BL191" s="22" t="s">
        <v>113</v>
      </c>
      <c r="BM191" s="188" t="s">
        <v>1119</v>
      </c>
    </row>
    <row r="192" s="13" customFormat="1">
      <c r="A192" s="13"/>
      <c r="B192" s="201"/>
      <c r="C192" s="13"/>
      <c r="D192" s="195" t="s">
        <v>442</v>
      </c>
      <c r="E192" s="202" t="s">
        <v>3</v>
      </c>
      <c r="F192" s="203" t="s">
        <v>1120</v>
      </c>
      <c r="G192" s="13"/>
      <c r="H192" s="204">
        <v>5</v>
      </c>
      <c r="I192" s="205"/>
      <c r="J192" s="13"/>
      <c r="K192" s="13"/>
      <c r="L192" s="201"/>
      <c r="M192" s="206"/>
      <c r="N192" s="207"/>
      <c r="O192" s="207"/>
      <c r="P192" s="207"/>
      <c r="Q192" s="207"/>
      <c r="R192" s="207"/>
      <c r="S192" s="207"/>
      <c r="T192" s="208"/>
      <c r="U192" s="13"/>
      <c r="V192" s="13"/>
      <c r="W192" s="13"/>
      <c r="X192" s="13"/>
      <c r="Y192" s="13"/>
      <c r="Z192" s="13"/>
      <c r="AA192" s="13"/>
      <c r="AB192" s="13"/>
      <c r="AC192" s="13"/>
      <c r="AD192" s="13"/>
      <c r="AE192" s="13"/>
      <c r="AT192" s="202" t="s">
        <v>442</v>
      </c>
      <c r="AU192" s="202" t="s">
        <v>79</v>
      </c>
      <c r="AV192" s="13" t="s">
        <v>79</v>
      </c>
      <c r="AW192" s="13" t="s">
        <v>31</v>
      </c>
      <c r="AX192" s="13" t="s">
        <v>76</v>
      </c>
      <c r="AY192" s="202" t="s">
        <v>328</v>
      </c>
    </row>
    <row r="193" s="2" customFormat="1" ht="37.8" customHeight="1">
      <c r="A193" s="41"/>
      <c r="B193" s="176"/>
      <c r="C193" s="177" t="s">
        <v>661</v>
      </c>
      <c r="D193" s="177" t="s">
        <v>331</v>
      </c>
      <c r="E193" s="178" t="s">
        <v>1121</v>
      </c>
      <c r="F193" s="179" t="s">
        <v>1122</v>
      </c>
      <c r="G193" s="180" t="s">
        <v>574</v>
      </c>
      <c r="H193" s="181">
        <v>6</v>
      </c>
      <c r="I193" s="182"/>
      <c r="J193" s="183">
        <f>ROUND(I193*H193,2)</f>
        <v>0</v>
      </c>
      <c r="K193" s="179" t="s">
        <v>3</v>
      </c>
      <c r="L193" s="42"/>
      <c r="M193" s="184" t="s">
        <v>3</v>
      </c>
      <c r="N193" s="185" t="s">
        <v>40</v>
      </c>
      <c r="O193" s="75"/>
      <c r="P193" s="186">
        <f>O193*H193</f>
        <v>0</v>
      </c>
      <c r="Q193" s="186">
        <v>0.03841</v>
      </c>
      <c r="R193" s="186">
        <f>Q193*H193</f>
        <v>0.23046</v>
      </c>
      <c r="S193" s="186">
        <v>0</v>
      </c>
      <c r="T193" s="187">
        <f>S193*H193</f>
        <v>0</v>
      </c>
      <c r="U193" s="41"/>
      <c r="V193" s="41"/>
      <c r="W193" s="41"/>
      <c r="X193" s="41"/>
      <c r="Y193" s="41"/>
      <c r="Z193" s="41"/>
      <c r="AA193" s="41"/>
      <c r="AB193" s="41"/>
      <c r="AC193" s="41"/>
      <c r="AD193" s="41"/>
      <c r="AE193" s="41"/>
      <c r="AR193" s="188" t="s">
        <v>113</v>
      </c>
      <c r="AT193" s="188" t="s">
        <v>331</v>
      </c>
      <c r="AU193" s="188" t="s">
        <v>79</v>
      </c>
      <c r="AY193" s="22" t="s">
        <v>328</v>
      </c>
      <c r="BE193" s="189">
        <f>IF(N193="základní",J193,0)</f>
        <v>0</v>
      </c>
      <c r="BF193" s="189">
        <f>IF(N193="snížená",J193,0)</f>
        <v>0</v>
      </c>
      <c r="BG193" s="189">
        <f>IF(N193="zákl. přenesená",J193,0)</f>
        <v>0</v>
      </c>
      <c r="BH193" s="189">
        <f>IF(N193="sníž. přenesená",J193,0)</f>
        <v>0</v>
      </c>
      <c r="BI193" s="189">
        <f>IF(N193="nulová",J193,0)</f>
        <v>0</v>
      </c>
      <c r="BJ193" s="22" t="s">
        <v>76</v>
      </c>
      <c r="BK193" s="189">
        <f>ROUND(I193*H193,2)</f>
        <v>0</v>
      </c>
      <c r="BL193" s="22" t="s">
        <v>113</v>
      </c>
      <c r="BM193" s="188" t="s">
        <v>1123</v>
      </c>
    </row>
    <row r="194" s="13" customFormat="1">
      <c r="A194" s="13"/>
      <c r="B194" s="201"/>
      <c r="C194" s="13"/>
      <c r="D194" s="195" t="s">
        <v>442</v>
      </c>
      <c r="E194" s="202" t="s">
        <v>3</v>
      </c>
      <c r="F194" s="203" t="s">
        <v>1124</v>
      </c>
      <c r="G194" s="13"/>
      <c r="H194" s="204">
        <v>6</v>
      </c>
      <c r="I194" s="205"/>
      <c r="J194" s="13"/>
      <c r="K194" s="13"/>
      <c r="L194" s="201"/>
      <c r="M194" s="206"/>
      <c r="N194" s="207"/>
      <c r="O194" s="207"/>
      <c r="P194" s="207"/>
      <c r="Q194" s="207"/>
      <c r="R194" s="207"/>
      <c r="S194" s="207"/>
      <c r="T194" s="208"/>
      <c r="U194" s="13"/>
      <c r="V194" s="13"/>
      <c r="W194" s="13"/>
      <c r="X194" s="13"/>
      <c r="Y194" s="13"/>
      <c r="Z194" s="13"/>
      <c r="AA194" s="13"/>
      <c r="AB194" s="13"/>
      <c r="AC194" s="13"/>
      <c r="AD194" s="13"/>
      <c r="AE194" s="13"/>
      <c r="AT194" s="202" t="s">
        <v>442</v>
      </c>
      <c r="AU194" s="202" t="s">
        <v>79</v>
      </c>
      <c r="AV194" s="13" t="s">
        <v>79</v>
      </c>
      <c r="AW194" s="13" t="s">
        <v>31</v>
      </c>
      <c r="AX194" s="13" t="s">
        <v>76</v>
      </c>
      <c r="AY194" s="202" t="s">
        <v>328</v>
      </c>
    </row>
    <row r="195" s="2" customFormat="1" ht="33" customHeight="1">
      <c r="A195" s="41"/>
      <c r="B195" s="176"/>
      <c r="C195" s="177" t="s">
        <v>666</v>
      </c>
      <c r="D195" s="177" t="s">
        <v>331</v>
      </c>
      <c r="E195" s="178" t="s">
        <v>1125</v>
      </c>
      <c r="F195" s="179" t="s">
        <v>1126</v>
      </c>
      <c r="G195" s="180" t="s">
        <v>574</v>
      </c>
      <c r="H195" s="181">
        <v>6</v>
      </c>
      <c r="I195" s="182"/>
      <c r="J195" s="183">
        <f>ROUND(I195*H195,2)</f>
        <v>0</v>
      </c>
      <c r="K195" s="179" t="s">
        <v>3</v>
      </c>
      <c r="L195" s="42"/>
      <c r="M195" s="184" t="s">
        <v>3</v>
      </c>
      <c r="N195" s="185" t="s">
        <v>40</v>
      </c>
      <c r="O195" s="75"/>
      <c r="P195" s="186">
        <f>O195*H195</f>
        <v>0</v>
      </c>
      <c r="Q195" s="186">
        <v>0.03841</v>
      </c>
      <c r="R195" s="186">
        <f>Q195*H195</f>
        <v>0.23046</v>
      </c>
      <c r="S195" s="186">
        <v>0</v>
      </c>
      <c r="T195" s="187">
        <f>S195*H195</f>
        <v>0</v>
      </c>
      <c r="U195" s="41"/>
      <c r="V195" s="41"/>
      <c r="W195" s="41"/>
      <c r="X195" s="41"/>
      <c r="Y195" s="41"/>
      <c r="Z195" s="41"/>
      <c r="AA195" s="41"/>
      <c r="AB195" s="41"/>
      <c r="AC195" s="41"/>
      <c r="AD195" s="41"/>
      <c r="AE195" s="41"/>
      <c r="AR195" s="188" t="s">
        <v>113</v>
      </c>
      <c r="AT195" s="188" t="s">
        <v>331</v>
      </c>
      <c r="AU195" s="188" t="s">
        <v>79</v>
      </c>
      <c r="AY195" s="22" t="s">
        <v>328</v>
      </c>
      <c r="BE195" s="189">
        <f>IF(N195="základní",J195,0)</f>
        <v>0</v>
      </c>
      <c r="BF195" s="189">
        <f>IF(N195="snížená",J195,0)</f>
        <v>0</v>
      </c>
      <c r="BG195" s="189">
        <f>IF(N195="zákl. přenesená",J195,0)</f>
        <v>0</v>
      </c>
      <c r="BH195" s="189">
        <f>IF(N195="sníž. přenesená",J195,0)</f>
        <v>0</v>
      </c>
      <c r="BI195" s="189">
        <f>IF(N195="nulová",J195,0)</f>
        <v>0</v>
      </c>
      <c r="BJ195" s="22" t="s">
        <v>76</v>
      </c>
      <c r="BK195" s="189">
        <f>ROUND(I195*H195,2)</f>
        <v>0</v>
      </c>
      <c r="BL195" s="22" t="s">
        <v>113</v>
      </c>
      <c r="BM195" s="188" t="s">
        <v>1127</v>
      </c>
    </row>
    <row r="196" s="13" customFormat="1">
      <c r="A196" s="13"/>
      <c r="B196" s="201"/>
      <c r="C196" s="13"/>
      <c r="D196" s="195" t="s">
        <v>442</v>
      </c>
      <c r="E196" s="202" t="s">
        <v>3</v>
      </c>
      <c r="F196" s="203" t="s">
        <v>1128</v>
      </c>
      <c r="G196" s="13"/>
      <c r="H196" s="204">
        <v>6</v>
      </c>
      <c r="I196" s="205"/>
      <c r="J196" s="13"/>
      <c r="K196" s="13"/>
      <c r="L196" s="201"/>
      <c r="M196" s="206"/>
      <c r="N196" s="207"/>
      <c r="O196" s="207"/>
      <c r="P196" s="207"/>
      <c r="Q196" s="207"/>
      <c r="R196" s="207"/>
      <c r="S196" s="207"/>
      <c r="T196" s="208"/>
      <c r="U196" s="13"/>
      <c r="V196" s="13"/>
      <c r="W196" s="13"/>
      <c r="X196" s="13"/>
      <c r="Y196" s="13"/>
      <c r="Z196" s="13"/>
      <c r="AA196" s="13"/>
      <c r="AB196" s="13"/>
      <c r="AC196" s="13"/>
      <c r="AD196" s="13"/>
      <c r="AE196" s="13"/>
      <c r="AT196" s="202" t="s">
        <v>442</v>
      </c>
      <c r="AU196" s="202" t="s">
        <v>79</v>
      </c>
      <c r="AV196" s="13" t="s">
        <v>79</v>
      </c>
      <c r="AW196" s="13" t="s">
        <v>31</v>
      </c>
      <c r="AX196" s="13" t="s">
        <v>76</v>
      </c>
      <c r="AY196" s="202" t="s">
        <v>328</v>
      </c>
    </row>
    <row r="197" s="2" customFormat="1" ht="44.25" customHeight="1">
      <c r="A197" s="41"/>
      <c r="B197" s="176"/>
      <c r="C197" s="177" t="s">
        <v>671</v>
      </c>
      <c r="D197" s="177" t="s">
        <v>331</v>
      </c>
      <c r="E197" s="178" t="s">
        <v>1129</v>
      </c>
      <c r="F197" s="179" t="s">
        <v>1130</v>
      </c>
      <c r="G197" s="180" t="s">
        <v>574</v>
      </c>
      <c r="H197" s="181">
        <v>2</v>
      </c>
      <c r="I197" s="182"/>
      <c r="J197" s="183">
        <f>ROUND(I197*H197,2)</f>
        <v>0</v>
      </c>
      <c r="K197" s="179" t="s">
        <v>335</v>
      </c>
      <c r="L197" s="42"/>
      <c r="M197" s="184" t="s">
        <v>3</v>
      </c>
      <c r="N197" s="185" t="s">
        <v>40</v>
      </c>
      <c r="O197" s="75"/>
      <c r="P197" s="186">
        <f>O197*H197</f>
        <v>0</v>
      </c>
      <c r="Q197" s="186">
        <v>0.068769999999999998</v>
      </c>
      <c r="R197" s="186">
        <f>Q197*H197</f>
        <v>0.13754</v>
      </c>
      <c r="S197" s="186">
        <v>0</v>
      </c>
      <c r="T197" s="187">
        <f>S197*H197</f>
        <v>0</v>
      </c>
      <c r="U197" s="41"/>
      <c r="V197" s="41"/>
      <c r="W197" s="41"/>
      <c r="X197" s="41"/>
      <c r="Y197" s="41"/>
      <c r="Z197" s="41"/>
      <c r="AA197" s="41"/>
      <c r="AB197" s="41"/>
      <c r="AC197" s="41"/>
      <c r="AD197" s="41"/>
      <c r="AE197" s="41"/>
      <c r="AR197" s="188" t="s">
        <v>113</v>
      </c>
      <c r="AT197" s="188" t="s">
        <v>331</v>
      </c>
      <c r="AU197" s="188" t="s">
        <v>79</v>
      </c>
      <c r="AY197" s="22" t="s">
        <v>328</v>
      </c>
      <c r="BE197" s="189">
        <f>IF(N197="základní",J197,0)</f>
        <v>0</v>
      </c>
      <c r="BF197" s="189">
        <f>IF(N197="snížená",J197,0)</f>
        <v>0</v>
      </c>
      <c r="BG197" s="189">
        <f>IF(N197="zákl. přenesená",J197,0)</f>
        <v>0</v>
      </c>
      <c r="BH197" s="189">
        <f>IF(N197="sníž. přenesená",J197,0)</f>
        <v>0</v>
      </c>
      <c r="BI197" s="189">
        <f>IF(N197="nulová",J197,0)</f>
        <v>0</v>
      </c>
      <c r="BJ197" s="22" t="s">
        <v>76</v>
      </c>
      <c r="BK197" s="189">
        <f>ROUND(I197*H197,2)</f>
        <v>0</v>
      </c>
      <c r="BL197" s="22" t="s">
        <v>113</v>
      </c>
      <c r="BM197" s="188" t="s">
        <v>1131</v>
      </c>
    </row>
    <row r="198" s="2" customFormat="1">
      <c r="A198" s="41"/>
      <c r="B198" s="42"/>
      <c r="C198" s="41"/>
      <c r="D198" s="190" t="s">
        <v>338</v>
      </c>
      <c r="E198" s="41"/>
      <c r="F198" s="191" t="s">
        <v>1132</v>
      </c>
      <c r="G198" s="41"/>
      <c r="H198" s="41"/>
      <c r="I198" s="192"/>
      <c r="J198" s="41"/>
      <c r="K198" s="41"/>
      <c r="L198" s="42"/>
      <c r="M198" s="193"/>
      <c r="N198" s="194"/>
      <c r="O198" s="75"/>
      <c r="P198" s="75"/>
      <c r="Q198" s="75"/>
      <c r="R198" s="75"/>
      <c r="S198" s="75"/>
      <c r="T198" s="76"/>
      <c r="U198" s="41"/>
      <c r="V198" s="41"/>
      <c r="W198" s="41"/>
      <c r="X198" s="41"/>
      <c r="Y198" s="41"/>
      <c r="Z198" s="41"/>
      <c r="AA198" s="41"/>
      <c r="AB198" s="41"/>
      <c r="AC198" s="41"/>
      <c r="AD198" s="41"/>
      <c r="AE198" s="41"/>
      <c r="AT198" s="22" t="s">
        <v>338</v>
      </c>
      <c r="AU198" s="22" t="s">
        <v>79</v>
      </c>
    </row>
    <row r="199" s="13" customFormat="1">
      <c r="A199" s="13"/>
      <c r="B199" s="201"/>
      <c r="C199" s="13"/>
      <c r="D199" s="195" t="s">
        <v>442</v>
      </c>
      <c r="E199" s="202" t="s">
        <v>3</v>
      </c>
      <c r="F199" s="203" t="s">
        <v>1133</v>
      </c>
      <c r="G199" s="13"/>
      <c r="H199" s="204">
        <v>2</v>
      </c>
      <c r="I199" s="205"/>
      <c r="J199" s="13"/>
      <c r="K199" s="13"/>
      <c r="L199" s="201"/>
      <c r="M199" s="206"/>
      <c r="N199" s="207"/>
      <c r="O199" s="207"/>
      <c r="P199" s="207"/>
      <c r="Q199" s="207"/>
      <c r="R199" s="207"/>
      <c r="S199" s="207"/>
      <c r="T199" s="208"/>
      <c r="U199" s="13"/>
      <c r="V199" s="13"/>
      <c r="W199" s="13"/>
      <c r="X199" s="13"/>
      <c r="Y199" s="13"/>
      <c r="Z199" s="13"/>
      <c r="AA199" s="13"/>
      <c r="AB199" s="13"/>
      <c r="AC199" s="13"/>
      <c r="AD199" s="13"/>
      <c r="AE199" s="13"/>
      <c r="AT199" s="202" t="s">
        <v>442</v>
      </c>
      <c r="AU199" s="202" t="s">
        <v>79</v>
      </c>
      <c r="AV199" s="13" t="s">
        <v>79</v>
      </c>
      <c r="AW199" s="13" t="s">
        <v>31</v>
      </c>
      <c r="AX199" s="13" t="s">
        <v>76</v>
      </c>
      <c r="AY199" s="202" t="s">
        <v>328</v>
      </c>
    </row>
    <row r="200" s="2" customFormat="1" ht="37.8" customHeight="1">
      <c r="A200" s="41"/>
      <c r="B200" s="176"/>
      <c r="C200" s="177" t="s">
        <v>676</v>
      </c>
      <c r="D200" s="177" t="s">
        <v>331</v>
      </c>
      <c r="E200" s="178" t="s">
        <v>1134</v>
      </c>
      <c r="F200" s="179" t="s">
        <v>1135</v>
      </c>
      <c r="G200" s="180" t="s">
        <v>574</v>
      </c>
      <c r="H200" s="181">
        <v>3</v>
      </c>
      <c r="I200" s="182"/>
      <c r="J200" s="183">
        <f>ROUND(I200*H200,2)</f>
        <v>0</v>
      </c>
      <c r="K200" s="179" t="s">
        <v>335</v>
      </c>
      <c r="L200" s="42"/>
      <c r="M200" s="184" t="s">
        <v>3</v>
      </c>
      <c r="N200" s="185" t="s">
        <v>40</v>
      </c>
      <c r="O200" s="75"/>
      <c r="P200" s="186">
        <f>O200*H200</f>
        <v>0</v>
      </c>
      <c r="Q200" s="186">
        <v>0.064509999999999998</v>
      </c>
      <c r="R200" s="186">
        <f>Q200*H200</f>
        <v>0.19352999999999998</v>
      </c>
      <c r="S200" s="186">
        <v>0</v>
      </c>
      <c r="T200" s="187">
        <f>S200*H200</f>
        <v>0</v>
      </c>
      <c r="U200" s="41"/>
      <c r="V200" s="41"/>
      <c r="W200" s="41"/>
      <c r="X200" s="41"/>
      <c r="Y200" s="41"/>
      <c r="Z200" s="41"/>
      <c r="AA200" s="41"/>
      <c r="AB200" s="41"/>
      <c r="AC200" s="41"/>
      <c r="AD200" s="41"/>
      <c r="AE200" s="41"/>
      <c r="AR200" s="188" t="s">
        <v>113</v>
      </c>
      <c r="AT200" s="188" t="s">
        <v>331</v>
      </c>
      <c r="AU200" s="188" t="s">
        <v>79</v>
      </c>
      <c r="AY200" s="22" t="s">
        <v>328</v>
      </c>
      <c r="BE200" s="189">
        <f>IF(N200="základní",J200,0)</f>
        <v>0</v>
      </c>
      <c r="BF200" s="189">
        <f>IF(N200="snížená",J200,0)</f>
        <v>0</v>
      </c>
      <c r="BG200" s="189">
        <f>IF(N200="zákl. přenesená",J200,0)</f>
        <v>0</v>
      </c>
      <c r="BH200" s="189">
        <f>IF(N200="sníž. přenesená",J200,0)</f>
        <v>0</v>
      </c>
      <c r="BI200" s="189">
        <f>IF(N200="nulová",J200,0)</f>
        <v>0</v>
      </c>
      <c r="BJ200" s="22" t="s">
        <v>76</v>
      </c>
      <c r="BK200" s="189">
        <f>ROUND(I200*H200,2)</f>
        <v>0</v>
      </c>
      <c r="BL200" s="22" t="s">
        <v>113</v>
      </c>
      <c r="BM200" s="188" t="s">
        <v>1136</v>
      </c>
    </row>
    <row r="201" s="2" customFormat="1">
      <c r="A201" s="41"/>
      <c r="B201" s="42"/>
      <c r="C201" s="41"/>
      <c r="D201" s="190" t="s">
        <v>338</v>
      </c>
      <c r="E201" s="41"/>
      <c r="F201" s="191" t="s">
        <v>1137</v>
      </c>
      <c r="G201" s="41"/>
      <c r="H201" s="41"/>
      <c r="I201" s="192"/>
      <c r="J201" s="41"/>
      <c r="K201" s="41"/>
      <c r="L201" s="42"/>
      <c r="M201" s="193"/>
      <c r="N201" s="194"/>
      <c r="O201" s="75"/>
      <c r="P201" s="75"/>
      <c r="Q201" s="75"/>
      <c r="R201" s="75"/>
      <c r="S201" s="75"/>
      <c r="T201" s="76"/>
      <c r="U201" s="41"/>
      <c r="V201" s="41"/>
      <c r="W201" s="41"/>
      <c r="X201" s="41"/>
      <c r="Y201" s="41"/>
      <c r="Z201" s="41"/>
      <c r="AA201" s="41"/>
      <c r="AB201" s="41"/>
      <c r="AC201" s="41"/>
      <c r="AD201" s="41"/>
      <c r="AE201" s="41"/>
      <c r="AT201" s="22" t="s">
        <v>338</v>
      </c>
      <c r="AU201" s="22" t="s">
        <v>79</v>
      </c>
    </row>
    <row r="202" s="13" customFormat="1">
      <c r="A202" s="13"/>
      <c r="B202" s="201"/>
      <c r="C202" s="13"/>
      <c r="D202" s="195" t="s">
        <v>442</v>
      </c>
      <c r="E202" s="202" t="s">
        <v>3</v>
      </c>
      <c r="F202" s="203" t="s">
        <v>1138</v>
      </c>
      <c r="G202" s="13"/>
      <c r="H202" s="204">
        <v>3</v>
      </c>
      <c r="I202" s="205"/>
      <c r="J202" s="13"/>
      <c r="K202" s="13"/>
      <c r="L202" s="201"/>
      <c r="M202" s="206"/>
      <c r="N202" s="207"/>
      <c r="O202" s="207"/>
      <c r="P202" s="207"/>
      <c r="Q202" s="207"/>
      <c r="R202" s="207"/>
      <c r="S202" s="207"/>
      <c r="T202" s="208"/>
      <c r="U202" s="13"/>
      <c r="V202" s="13"/>
      <c r="W202" s="13"/>
      <c r="X202" s="13"/>
      <c r="Y202" s="13"/>
      <c r="Z202" s="13"/>
      <c r="AA202" s="13"/>
      <c r="AB202" s="13"/>
      <c r="AC202" s="13"/>
      <c r="AD202" s="13"/>
      <c r="AE202" s="13"/>
      <c r="AT202" s="202" t="s">
        <v>442</v>
      </c>
      <c r="AU202" s="202" t="s">
        <v>79</v>
      </c>
      <c r="AV202" s="13" t="s">
        <v>79</v>
      </c>
      <c r="AW202" s="13" t="s">
        <v>31</v>
      </c>
      <c r="AX202" s="13" t="s">
        <v>76</v>
      </c>
      <c r="AY202" s="202" t="s">
        <v>328</v>
      </c>
    </row>
    <row r="203" s="2" customFormat="1" ht="44.25" customHeight="1">
      <c r="A203" s="41"/>
      <c r="B203" s="176"/>
      <c r="C203" s="177" t="s">
        <v>682</v>
      </c>
      <c r="D203" s="177" t="s">
        <v>331</v>
      </c>
      <c r="E203" s="178" t="s">
        <v>1139</v>
      </c>
      <c r="F203" s="179" t="s">
        <v>1140</v>
      </c>
      <c r="G203" s="180" t="s">
        <v>574</v>
      </c>
      <c r="H203" s="181">
        <v>1</v>
      </c>
      <c r="I203" s="182"/>
      <c r="J203" s="183">
        <f>ROUND(I203*H203,2)</f>
        <v>0</v>
      </c>
      <c r="K203" s="179" t="s">
        <v>335</v>
      </c>
      <c r="L203" s="42"/>
      <c r="M203" s="184" t="s">
        <v>3</v>
      </c>
      <c r="N203" s="185" t="s">
        <v>40</v>
      </c>
      <c r="O203" s="75"/>
      <c r="P203" s="186">
        <f>O203*H203</f>
        <v>0</v>
      </c>
      <c r="Q203" s="186">
        <v>0.074370000000000006</v>
      </c>
      <c r="R203" s="186">
        <f>Q203*H203</f>
        <v>0.074370000000000006</v>
      </c>
      <c r="S203" s="186">
        <v>0</v>
      </c>
      <c r="T203" s="187">
        <f>S203*H203</f>
        <v>0</v>
      </c>
      <c r="U203" s="41"/>
      <c r="V203" s="41"/>
      <c r="W203" s="41"/>
      <c r="X203" s="41"/>
      <c r="Y203" s="41"/>
      <c r="Z203" s="41"/>
      <c r="AA203" s="41"/>
      <c r="AB203" s="41"/>
      <c r="AC203" s="41"/>
      <c r="AD203" s="41"/>
      <c r="AE203" s="41"/>
      <c r="AR203" s="188" t="s">
        <v>113</v>
      </c>
      <c r="AT203" s="188" t="s">
        <v>331</v>
      </c>
      <c r="AU203" s="188" t="s">
        <v>79</v>
      </c>
      <c r="AY203" s="22" t="s">
        <v>328</v>
      </c>
      <c r="BE203" s="189">
        <f>IF(N203="základní",J203,0)</f>
        <v>0</v>
      </c>
      <c r="BF203" s="189">
        <f>IF(N203="snížená",J203,0)</f>
        <v>0</v>
      </c>
      <c r="BG203" s="189">
        <f>IF(N203="zákl. přenesená",J203,0)</f>
        <v>0</v>
      </c>
      <c r="BH203" s="189">
        <f>IF(N203="sníž. přenesená",J203,0)</f>
        <v>0</v>
      </c>
      <c r="BI203" s="189">
        <f>IF(N203="nulová",J203,0)</f>
        <v>0</v>
      </c>
      <c r="BJ203" s="22" t="s">
        <v>76</v>
      </c>
      <c r="BK203" s="189">
        <f>ROUND(I203*H203,2)</f>
        <v>0</v>
      </c>
      <c r="BL203" s="22" t="s">
        <v>113</v>
      </c>
      <c r="BM203" s="188" t="s">
        <v>1141</v>
      </c>
    </row>
    <row r="204" s="2" customFormat="1">
      <c r="A204" s="41"/>
      <c r="B204" s="42"/>
      <c r="C204" s="41"/>
      <c r="D204" s="190" t="s">
        <v>338</v>
      </c>
      <c r="E204" s="41"/>
      <c r="F204" s="191" t="s">
        <v>1142</v>
      </c>
      <c r="G204" s="41"/>
      <c r="H204" s="41"/>
      <c r="I204" s="192"/>
      <c r="J204" s="41"/>
      <c r="K204" s="41"/>
      <c r="L204" s="42"/>
      <c r="M204" s="193"/>
      <c r="N204" s="194"/>
      <c r="O204" s="75"/>
      <c r="P204" s="75"/>
      <c r="Q204" s="75"/>
      <c r="R204" s="75"/>
      <c r="S204" s="75"/>
      <c r="T204" s="76"/>
      <c r="U204" s="41"/>
      <c r="V204" s="41"/>
      <c r="W204" s="41"/>
      <c r="X204" s="41"/>
      <c r="Y204" s="41"/>
      <c r="Z204" s="41"/>
      <c r="AA204" s="41"/>
      <c r="AB204" s="41"/>
      <c r="AC204" s="41"/>
      <c r="AD204" s="41"/>
      <c r="AE204" s="41"/>
      <c r="AT204" s="22" t="s">
        <v>338</v>
      </c>
      <c r="AU204" s="22" t="s">
        <v>79</v>
      </c>
    </row>
    <row r="205" s="13" customFormat="1">
      <c r="A205" s="13"/>
      <c r="B205" s="201"/>
      <c r="C205" s="13"/>
      <c r="D205" s="195" t="s">
        <v>442</v>
      </c>
      <c r="E205" s="202" t="s">
        <v>3</v>
      </c>
      <c r="F205" s="203" t="s">
        <v>1143</v>
      </c>
      <c r="G205" s="13"/>
      <c r="H205" s="204">
        <v>1</v>
      </c>
      <c r="I205" s="205"/>
      <c r="J205" s="13"/>
      <c r="K205" s="13"/>
      <c r="L205" s="201"/>
      <c r="M205" s="206"/>
      <c r="N205" s="207"/>
      <c r="O205" s="207"/>
      <c r="P205" s="207"/>
      <c r="Q205" s="207"/>
      <c r="R205" s="207"/>
      <c r="S205" s="207"/>
      <c r="T205" s="208"/>
      <c r="U205" s="13"/>
      <c r="V205" s="13"/>
      <c r="W205" s="13"/>
      <c r="X205" s="13"/>
      <c r="Y205" s="13"/>
      <c r="Z205" s="13"/>
      <c r="AA205" s="13"/>
      <c r="AB205" s="13"/>
      <c r="AC205" s="13"/>
      <c r="AD205" s="13"/>
      <c r="AE205" s="13"/>
      <c r="AT205" s="202" t="s">
        <v>442</v>
      </c>
      <c r="AU205" s="202" t="s">
        <v>79</v>
      </c>
      <c r="AV205" s="13" t="s">
        <v>79</v>
      </c>
      <c r="AW205" s="13" t="s">
        <v>31</v>
      </c>
      <c r="AX205" s="13" t="s">
        <v>76</v>
      </c>
      <c r="AY205" s="202" t="s">
        <v>328</v>
      </c>
    </row>
    <row r="206" s="2" customFormat="1" ht="37.8" customHeight="1">
      <c r="A206" s="41"/>
      <c r="B206" s="176"/>
      <c r="C206" s="177" t="s">
        <v>110</v>
      </c>
      <c r="D206" s="177" t="s">
        <v>331</v>
      </c>
      <c r="E206" s="178" t="s">
        <v>1144</v>
      </c>
      <c r="F206" s="179" t="s">
        <v>1145</v>
      </c>
      <c r="G206" s="180" t="s">
        <v>574</v>
      </c>
      <c r="H206" s="181">
        <v>6</v>
      </c>
      <c r="I206" s="182"/>
      <c r="J206" s="183">
        <f>ROUND(I206*H206,2)</f>
        <v>0</v>
      </c>
      <c r="K206" s="179" t="s">
        <v>335</v>
      </c>
      <c r="L206" s="42"/>
      <c r="M206" s="184" t="s">
        <v>3</v>
      </c>
      <c r="N206" s="185" t="s">
        <v>40</v>
      </c>
      <c r="O206" s="75"/>
      <c r="P206" s="186">
        <f>O206*H206</f>
        <v>0</v>
      </c>
      <c r="Q206" s="186">
        <v>0.01136</v>
      </c>
      <c r="R206" s="186">
        <f>Q206*H206</f>
        <v>0.068159999999999998</v>
      </c>
      <c r="S206" s="186">
        <v>0</v>
      </c>
      <c r="T206" s="187">
        <f>S206*H206</f>
        <v>0</v>
      </c>
      <c r="U206" s="41"/>
      <c r="V206" s="41"/>
      <c r="W206" s="41"/>
      <c r="X206" s="41"/>
      <c r="Y206" s="41"/>
      <c r="Z206" s="41"/>
      <c r="AA206" s="41"/>
      <c r="AB206" s="41"/>
      <c r="AC206" s="41"/>
      <c r="AD206" s="41"/>
      <c r="AE206" s="41"/>
      <c r="AR206" s="188" t="s">
        <v>113</v>
      </c>
      <c r="AT206" s="188" t="s">
        <v>331</v>
      </c>
      <c r="AU206" s="188" t="s">
        <v>79</v>
      </c>
      <c r="AY206" s="22" t="s">
        <v>328</v>
      </c>
      <c r="BE206" s="189">
        <f>IF(N206="základní",J206,0)</f>
        <v>0</v>
      </c>
      <c r="BF206" s="189">
        <f>IF(N206="snížená",J206,0)</f>
        <v>0</v>
      </c>
      <c r="BG206" s="189">
        <f>IF(N206="zákl. přenesená",J206,0)</f>
        <v>0</v>
      </c>
      <c r="BH206" s="189">
        <f>IF(N206="sníž. přenesená",J206,0)</f>
        <v>0</v>
      </c>
      <c r="BI206" s="189">
        <f>IF(N206="nulová",J206,0)</f>
        <v>0</v>
      </c>
      <c r="BJ206" s="22" t="s">
        <v>76</v>
      </c>
      <c r="BK206" s="189">
        <f>ROUND(I206*H206,2)</f>
        <v>0</v>
      </c>
      <c r="BL206" s="22" t="s">
        <v>113</v>
      </c>
      <c r="BM206" s="188" t="s">
        <v>1146</v>
      </c>
    </row>
    <row r="207" s="2" customFormat="1">
      <c r="A207" s="41"/>
      <c r="B207" s="42"/>
      <c r="C207" s="41"/>
      <c r="D207" s="190" t="s">
        <v>338</v>
      </c>
      <c r="E207" s="41"/>
      <c r="F207" s="191" t="s">
        <v>1147</v>
      </c>
      <c r="G207" s="41"/>
      <c r="H207" s="41"/>
      <c r="I207" s="192"/>
      <c r="J207" s="41"/>
      <c r="K207" s="41"/>
      <c r="L207" s="42"/>
      <c r="M207" s="193"/>
      <c r="N207" s="194"/>
      <c r="O207" s="75"/>
      <c r="P207" s="75"/>
      <c r="Q207" s="75"/>
      <c r="R207" s="75"/>
      <c r="S207" s="75"/>
      <c r="T207" s="76"/>
      <c r="U207" s="41"/>
      <c r="V207" s="41"/>
      <c r="W207" s="41"/>
      <c r="X207" s="41"/>
      <c r="Y207" s="41"/>
      <c r="Z207" s="41"/>
      <c r="AA207" s="41"/>
      <c r="AB207" s="41"/>
      <c r="AC207" s="41"/>
      <c r="AD207" s="41"/>
      <c r="AE207" s="41"/>
      <c r="AT207" s="22" t="s">
        <v>338</v>
      </c>
      <c r="AU207" s="22" t="s">
        <v>79</v>
      </c>
    </row>
    <row r="208" s="13" customFormat="1">
      <c r="A208" s="13"/>
      <c r="B208" s="201"/>
      <c r="C208" s="13"/>
      <c r="D208" s="195" t="s">
        <v>442</v>
      </c>
      <c r="E208" s="202" t="s">
        <v>3</v>
      </c>
      <c r="F208" s="203" t="s">
        <v>1148</v>
      </c>
      <c r="G208" s="13"/>
      <c r="H208" s="204">
        <v>4</v>
      </c>
      <c r="I208" s="205"/>
      <c r="J208" s="13"/>
      <c r="K208" s="13"/>
      <c r="L208" s="201"/>
      <c r="M208" s="206"/>
      <c r="N208" s="207"/>
      <c r="O208" s="207"/>
      <c r="P208" s="207"/>
      <c r="Q208" s="207"/>
      <c r="R208" s="207"/>
      <c r="S208" s="207"/>
      <c r="T208" s="208"/>
      <c r="U208" s="13"/>
      <c r="V208" s="13"/>
      <c r="W208" s="13"/>
      <c r="X208" s="13"/>
      <c r="Y208" s="13"/>
      <c r="Z208" s="13"/>
      <c r="AA208" s="13"/>
      <c r="AB208" s="13"/>
      <c r="AC208" s="13"/>
      <c r="AD208" s="13"/>
      <c r="AE208" s="13"/>
      <c r="AT208" s="202" t="s">
        <v>442</v>
      </c>
      <c r="AU208" s="202" t="s">
        <v>79</v>
      </c>
      <c r="AV208" s="13" t="s">
        <v>79</v>
      </c>
      <c r="AW208" s="13" t="s">
        <v>31</v>
      </c>
      <c r="AX208" s="13" t="s">
        <v>69</v>
      </c>
      <c r="AY208" s="202" t="s">
        <v>328</v>
      </c>
    </row>
    <row r="209" s="13" customFormat="1">
      <c r="A209" s="13"/>
      <c r="B209" s="201"/>
      <c r="C209" s="13"/>
      <c r="D209" s="195" t="s">
        <v>442</v>
      </c>
      <c r="E209" s="202" t="s">
        <v>3</v>
      </c>
      <c r="F209" s="203" t="s">
        <v>1133</v>
      </c>
      <c r="G209" s="13"/>
      <c r="H209" s="204">
        <v>2</v>
      </c>
      <c r="I209" s="205"/>
      <c r="J209" s="13"/>
      <c r="K209" s="13"/>
      <c r="L209" s="201"/>
      <c r="M209" s="206"/>
      <c r="N209" s="207"/>
      <c r="O209" s="207"/>
      <c r="P209" s="207"/>
      <c r="Q209" s="207"/>
      <c r="R209" s="207"/>
      <c r="S209" s="207"/>
      <c r="T209" s="208"/>
      <c r="U209" s="13"/>
      <c r="V209" s="13"/>
      <c r="W209" s="13"/>
      <c r="X209" s="13"/>
      <c r="Y209" s="13"/>
      <c r="Z209" s="13"/>
      <c r="AA209" s="13"/>
      <c r="AB209" s="13"/>
      <c r="AC209" s="13"/>
      <c r="AD209" s="13"/>
      <c r="AE209" s="13"/>
      <c r="AT209" s="202" t="s">
        <v>442</v>
      </c>
      <c r="AU209" s="202" t="s">
        <v>79</v>
      </c>
      <c r="AV209" s="13" t="s">
        <v>79</v>
      </c>
      <c r="AW209" s="13" t="s">
        <v>31</v>
      </c>
      <c r="AX209" s="13" t="s">
        <v>69</v>
      </c>
      <c r="AY209" s="202" t="s">
        <v>328</v>
      </c>
    </row>
    <row r="210" s="14" customFormat="1">
      <c r="A210" s="14"/>
      <c r="B210" s="209"/>
      <c r="C210" s="14"/>
      <c r="D210" s="195" t="s">
        <v>442</v>
      </c>
      <c r="E210" s="210" t="s">
        <v>3</v>
      </c>
      <c r="F210" s="211" t="s">
        <v>452</v>
      </c>
      <c r="G210" s="14"/>
      <c r="H210" s="212">
        <v>6</v>
      </c>
      <c r="I210" s="213"/>
      <c r="J210" s="14"/>
      <c r="K210" s="14"/>
      <c r="L210" s="209"/>
      <c r="M210" s="214"/>
      <c r="N210" s="215"/>
      <c r="O210" s="215"/>
      <c r="P210" s="215"/>
      <c r="Q210" s="215"/>
      <c r="R210" s="215"/>
      <c r="S210" s="215"/>
      <c r="T210" s="216"/>
      <c r="U210" s="14"/>
      <c r="V210" s="14"/>
      <c r="W210" s="14"/>
      <c r="X210" s="14"/>
      <c r="Y210" s="14"/>
      <c r="Z210" s="14"/>
      <c r="AA210" s="14"/>
      <c r="AB210" s="14"/>
      <c r="AC210" s="14"/>
      <c r="AD210" s="14"/>
      <c r="AE210" s="14"/>
      <c r="AT210" s="210" t="s">
        <v>442</v>
      </c>
      <c r="AU210" s="210" t="s">
        <v>79</v>
      </c>
      <c r="AV210" s="14" t="s">
        <v>113</v>
      </c>
      <c r="AW210" s="14" t="s">
        <v>31</v>
      </c>
      <c r="AX210" s="14" t="s">
        <v>76</v>
      </c>
      <c r="AY210" s="210" t="s">
        <v>328</v>
      </c>
    </row>
    <row r="211" s="2" customFormat="1" ht="44.25" customHeight="1">
      <c r="A211" s="41"/>
      <c r="B211" s="176"/>
      <c r="C211" s="177" t="s">
        <v>125</v>
      </c>
      <c r="D211" s="177" t="s">
        <v>331</v>
      </c>
      <c r="E211" s="178" t="s">
        <v>1149</v>
      </c>
      <c r="F211" s="179" t="s">
        <v>1150</v>
      </c>
      <c r="G211" s="180" t="s">
        <v>574</v>
      </c>
      <c r="H211" s="181">
        <v>4</v>
      </c>
      <c r="I211" s="182"/>
      <c r="J211" s="183">
        <f>ROUND(I211*H211,2)</f>
        <v>0</v>
      </c>
      <c r="K211" s="179" t="s">
        <v>335</v>
      </c>
      <c r="L211" s="42"/>
      <c r="M211" s="184" t="s">
        <v>3</v>
      </c>
      <c r="N211" s="185" t="s">
        <v>40</v>
      </c>
      <c r="O211" s="75"/>
      <c r="P211" s="186">
        <f>O211*H211</f>
        <v>0</v>
      </c>
      <c r="Q211" s="186">
        <v>0.0062199999999999998</v>
      </c>
      <c r="R211" s="186">
        <f>Q211*H211</f>
        <v>0.024879999999999999</v>
      </c>
      <c r="S211" s="186">
        <v>0</v>
      </c>
      <c r="T211" s="187">
        <f>S211*H211</f>
        <v>0</v>
      </c>
      <c r="U211" s="41"/>
      <c r="V211" s="41"/>
      <c r="W211" s="41"/>
      <c r="X211" s="41"/>
      <c r="Y211" s="41"/>
      <c r="Z211" s="41"/>
      <c r="AA211" s="41"/>
      <c r="AB211" s="41"/>
      <c r="AC211" s="41"/>
      <c r="AD211" s="41"/>
      <c r="AE211" s="41"/>
      <c r="AR211" s="188" t="s">
        <v>113</v>
      </c>
      <c r="AT211" s="188" t="s">
        <v>331</v>
      </c>
      <c r="AU211" s="188" t="s">
        <v>79</v>
      </c>
      <c r="AY211" s="22" t="s">
        <v>328</v>
      </c>
      <c r="BE211" s="189">
        <f>IF(N211="základní",J211,0)</f>
        <v>0</v>
      </c>
      <c r="BF211" s="189">
        <f>IF(N211="snížená",J211,0)</f>
        <v>0</v>
      </c>
      <c r="BG211" s="189">
        <f>IF(N211="zákl. přenesená",J211,0)</f>
        <v>0</v>
      </c>
      <c r="BH211" s="189">
        <f>IF(N211="sníž. přenesená",J211,0)</f>
        <v>0</v>
      </c>
      <c r="BI211" s="189">
        <f>IF(N211="nulová",J211,0)</f>
        <v>0</v>
      </c>
      <c r="BJ211" s="22" t="s">
        <v>76</v>
      </c>
      <c r="BK211" s="189">
        <f>ROUND(I211*H211,2)</f>
        <v>0</v>
      </c>
      <c r="BL211" s="22" t="s">
        <v>113</v>
      </c>
      <c r="BM211" s="188" t="s">
        <v>1151</v>
      </c>
    </row>
    <row r="212" s="2" customFormat="1">
      <c r="A212" s="41"/>
      <c r="B212" s="42"/>
      <c r="C212" s="41"/>
      <c r="D212" s="190" t="s">
        <v>338</v>
      </c>
      <c r="E212" s="41"/>
      <c r="F212" s="191" t="s">
        <v>1152</v>
      </c>
      <c r="G212" s="41"/>
      <c r="H212" s="41"/>
      <c r="I212" s="192"/>
      <c r="J212" s="41"/>
      <c r="K212" s="41"/>
      <c r="L212" s="42"/>
      <c r="M212" s="193"/>
      <c r="N212" s="194"/>
      <c r="O212" s="75"/>
      <c r="P212" s="75"/>
      <c r="Q212" s="75"/>
      <c r="R212" s="75"/>
      <c r="S212" s="75"/>
      <c r="T212" s="76"/>
      <c r="U212" s="41"/>
      <c r="V212" s="41"/>
      <c r="W212" s="41"/>
      <c r="X212" s="41"/>
      <c r="Y212" s="41"/>
      <c r="Z212" s="41"/>
      <c r="AA212" s="41"/>
      <c r="AB212" s="41"/>
      <c r="AC212" s="41"/>
      <c r="AD212" s="41"/>
      <c r="AE212" s="41"/>
      <c r="AT212" s="22" t="s">
        <v>338</v>
      </c>
      <c r="AU212" s="22" t="s">
        <v>79</v>
      </c>
    </row>
    <row r="213" s="13" customFormat="1">
      <c r="A213" s="13"/>
      <c r="B213" s="201"/>
      <c r="C213" s="13"/>
      <c r="D213" s="195" t="s">
        <v>442</v>
      </c>
      <c r="E213" s="202" t="s">
        <v>3</v>
      </c>
      <c r="F213" s="203" t="s">
        <v>1148</v>
      </c>
      <c r="G213" s="13"/>
      <c r="H213" s="204">
        <v>4</v>
      </c>
      <c r="I213" s="205"/>
      <c r="J213" s="13"/>
      <c r="K213" s="13"/>
      <c r="L213" s="201"/>
      <c r="M213" s="206"/>
      <c r="N213" s="207"/>
      <c r="O213" s="207"/>
      <c r="P213" s="207"/>
      <c r="Q213" s="207"/>
      <c r="R213" s="207"/>
      <c r="S213" s="207"/>
      <c r="T213" s="208"/>
      <c r="U213" s="13"/>
      <c r="V213" s="13"/>
      <c r="W213" s="13"/>
      <c r="X213" s="13"/>
      <c r="Y213" s="13"/>
      <c r="Z213" s="13"/>
      <c r="AA213" s="13"/>
      <c r="AB213" s="13"/>
      <c r="AC213" s="13"/>
      <c r="AD213" s="13"/>
      <c r="AE213" s="13"/>
      <c r="AT213" s="202" t="s">
        <v>442</v>
      </c>
      <c r="AU213" s="202" t="s">
        <v>79</v>
      </c>
      <c r="AV213" s="13" t="s">
        <v>79</v>
      </c>
      <c r="AW213" s="13" t="s">
        <v>31</v>
      </c>
      <c r="AX213" s="13" t="s">
        <v>76</v>
      </c>
      <c r="AY213" s="202" t="s">
        <v>328</v>
      </c>
    </row>
    <row r="214" s="2" customFormat="1" ht="44.25" customHeight="1">
      <c r="A214" s="41"/>
      <c r="B214" s="176"/>
      <c r="C214" s="177" t="s">
        <v>696</v>
      </c>
      <c r="D214" s="177" t="s">
        <v>331</v>
      </c>
      <c r="E214" s="178" t="s">
        <v>1153</v>
      </c>
      <c r="F214" s="179" t="s">
        <v>1154</v>
      </c>
      <c r="G214" s="180" t="s">
        <v>574</v>
      </c>
      <c r="H214" s="181">
        <v>6</v>
      </c>
      <c r="I214" s="182"/>
      <c r="J214" s="183">
        <f>ROUND(I214*H214,2)</f>
        <v>0</v>
      </c>
      <c r="K214" s="179" t="s">
        <v>335</v>
      </c>
      <c r="L214" s="42"/>
      <c r="M214" s="184" t="s">
        <v>3</v>
      </c>
      <c r="N214" s="185" t="s">
        <v>40</v>
      </c>
      <c r="O214" s="75"/>
      <c r="P214" s="186">
        <f>O214*H214</f>
        <v>0</v>
      </c>
      <c r="Q214" s="186">
        <v>0</v>
      </c>
      <c r="R214" s="186">
        <f>Q214*H214</f>
        <v>0</v>
      </c>
      <c r="S214" s="186">
        <v>0</v>
      </c>
      <c r="T214" s="187">
        <f>S214*H214</f>
        <v>0</v>
      </c>
      <c r="U214" s="41"/>
      <c r="V214" s="41"/>
      <c r="W214" s="41"/>
      <c r="X214" s="41"/>
      <c r="Y214" s="41"/>
      <c r="Z214" s="41"/>
      <c r="AA214" s="41"/>
      <c r="AB214" s="41"/>
      <c r="AC214" s="41"/>
      <c r="AD214" s="41"/>
      <c r="AE214" s="41"/>
      <c r="AR214" s="188" t="s">
        <v>113</v>
      </c>
      <c r="AT214" s="188" t="s">
        <v>331</v>
      </c>
      <c r="AU214" s="188" t="s">
        <v>79</v>
      </c>
      <c r="AY214" s="22" t="s">
        <v>328</v>
      </c>
      <c r="BE214" s="189">
        <f>IF(N214="základní",J214,0)</f>
        <v>0</v>
      </c>
      <c r="BF214" s="189">
        <f>IF(N214="snížená",J214,0)</f>
        <v>0</v>
      </c>
      <c r="BG214" s="189">
        <f>IF(N214="zákl. přenesená",J214,0)</f>
        <v>0</v>
      </c>
      <c r="BH214" s="189">
        <f>IF(N214="sníž. přenesená",J214,0)</f>
        <v>0</v>
      </c>
      <c r="BI214" s="189">
        <f>IF(N214="nulová",J214,0)</f>
        <v>0</v>
      </c>
      <c r="BJ214" s="22" t="s">
        <v>76</v>
      </c>
      <c r="BK214" s="189">
        <f>ROUND(I214*H214,2)</f>
        <v>0</v>
      </c>
      <c r="BL214" s="22" t="s">
        <v>113</v>
      </c>
      <c r="BM214" s="188" t="s">
        <v>1155</v>
      </c>
    </row>
    <row r="215" s="2" customFormat="1">
      <c r="A215" s="41"/>
      <c r="B215" s="42"/>
      <c r="C215" s="41"/>
      <c r="D215" s="190" t="s">
        <v>338</v>
      </c>
      <c r="E215" s="41"/>
      <c r="F215" s="191" t="s">
        <v>1156</v>
      </c>
      <c r="G215" s="41"/>
      <c r="H215" s="41"/>
      <c r="I215" s="192"/>
      <c r="J215" s="41"/>
      <c r="K215" s="41"/>
      <c r="L215" s="42"/>
      <c r="M215" s="193"/>
      <c r="N215" s="194"/>
      <c r="O215" s="75"/>
      <c r="P215" s="75"/>
      <c r="Q215" s="75"/>
      <c r="R215" s="75"/>
      <c r="S215" s="75"/>
      <c r="T215" s="76"/>
      <c r="U215" s="41"/>
      <c r="V215" s="41"/>
      <c r="W215" s="41"/>
      <c r="X215" s="41"/>
      <c r="Y215" s="41"/>
      <c r="Z215" s="41"/>
      <c r="AA215" s="41"/>
      <c r="AB215" s="41"/>
      <c r="AC215" s="41"/>
      <c r="AD215" s="41"/>
      <c r="AE215" s="41"/>
      <c r="AT215" s="22" t="s">
        <v>338</v>
      </c>
      <c r="AU215" s="22" t="s">
        <v>79</v>
      </c>
    </row>
    <row r="216" s="13" customFormat="1">
      <c r="A216" s="13"/>
      <c r="B216" s="201"/>
      <c r="C216" s="13"/>
      <c r="D216" s="195" t="s">
        <v>442</v>
      </c>
      <c r="E216" s="202" t="s">
        <v>3</v>
      </c>
      <c r="F216" s="203" t="s">
        <v>1148</v>
      </c>
      <c r="G216" s="13"/>
      <c r="H216" s="204">
        <v>4</v>
      </c>
      <c r="I216" s="205"/>
      <c r="J216" s="13"/>
      <c r="K216" s="13"/>
      <c r="L216" s="201"/>
      <c r="M216" s="206"/>
      <c r="N216" s="207"/>
      <c r="O216" s="207"/>
      <c r="P216" s="207"/>
      <c r="Q216" s="207"/>
      <c r="R216" s="207"/>
      <c r="S216" s="207"/>
      <c r="T216" s="208"/>
      <c r="U216" s="13"/>
      <c r="V216" s="13"/>
      <c r="W216" s="13"/>
      <c r="X216" s="13"/>
      <c r="Y216" s="13"/>
      <c r="Z216" s="13"/>
      <c r="AA216" s="13"/>
      <c r="AB216" s="13"/>
      <c r="AC216" s="13"/>
      <c r="AD216" s="13"/>
      <c r="AE216" s="13"/>
      <c r="AT216" s="202" t="s">
        <v>442</v>
      </c>
      <c r="AU216" s="202" t="s">
        <v>79</v>
      </c>
      <c r="AV216" s="13" t="s">
        <v>79</v>
      </c>
      <c r="AW216" s="13" t="s">
        <v>31</v>
      </c>
      <c r="AX216" s="13" t="s">
        <v>69</v>
      </c>
      <c r="AY216" s="202" t="s">
        <v>328</v>
      </c>
    </row>
    <row r="217" s="13" customFormat="1">
      <c r="A217" s="13"/>
      <c r="B217" s="201"/>
      <c r="C217" s="13"/>
      <c r="D217" s="195" t="s">
        <v>442</v>
      </c>
      <c r="E217" s="202" t="s">
        <v>3</v>
      </c>
      <c r="F217" s="203" t="s">
        <v>1133</v>
      </c>
      <c r="G217" s="13"/>
      <c r="H217" s="204">
        <v>2</v>
      </c>
      <c r="I217" s="205"/>
      <c r="J217" s="13"/>
      <c r="K217" s="13"/>
      <c r="L217" s="201"/>
      <c r="M217" s="206"/>
      <c r="N217" s="207"/>
      <c r="O217" s="207"/>
      <c r="P217" s="207"/>
      <c r="Q217" s="207"/>
      <c r="R217" s="207"/>
      <c r="S217" s="207"/>
      <c r="T217" s="208"/>
      <c r="U217" s="13"/>
      <c r="V217" s="13"/>
      <c r="W217" s="13"/>
      <c r="X217" s="13"/>
      <c r="Y217" s="13"/>
      <c r="Z217" s="13"/>
      <c r="AA217" s="13"/>
      <c r="AB217" s="13"/>
      <c r="AC217" s="13"/>
      <c r="AD217" s="13"/>
      <c r="AE217" s="13"/>
      <c r="AT217" s="202" t="s">
        <v>442</v>
      </c>
      <c r="AU217" s="202" t="s">
        <v>79</v>
      </c>
      <c r="AV217" s="13" t="s">
        <v>79</v>
      </c>
      <c r="AW217" s="13" t="s">
        <v>31</v>
      </c>
      <c r="AX217" s="13" t="s">
        <v>69</v>
      </c>
      <c r="AY217" s="202" t="s">
        <v>328</v>
      </c>
    </row>
    <row r="218" s="14" customFormat="1">
      <c r="A218" s="14"/>
      <c r="B218" s="209"/>
      <c r="C218" s="14"/>
      <c r="D218" s="195" t="s">
        <v>442</v>
      </c>
      <c r="E218" s="210" t="s">
        <v>3</v>
      </c>
      <c r="F218" s="211" t="s">
        <v>452</v>
      </c>
      <c r="G218" s="14"/>
      <c r="H218" s="212">
        <v>6</v>
      </c>
      <c r="I218" s="213"/>
      <c r="J218" s="14"/>
      <c r="K218" s="14"/>
      <c r="L218" s="209"/>
      <c r="M218" s="214"/>
      <c r="N218" s="215"/>
      <c r="O218" s="215"/>
      <c r="P218" s="215"/>
      <c r="Q218" s="215"/>
      <c r="R218" s="215"/>
      <c r="S218" s="215"/>
      <c r="T218" s="216"/>
      <c r="U218" s="14"/>
      <c r="V218" s="14"/>
      <c r="W218" s="14"/>
      <c r="X218" s="14"/>
      <c r="Y218" s="14"/>
      <c r="Z218" s="14"/>
      <c r="AA218" s="14"/>
      <c r="AB218" s="14"/>
      <c r="AC218" s="14"/>
      <c r="AD218" s="14"/>
      <c r="AE218" s="14"/>
      <c r="AT218" s="210" t="s">
        <v>442</v>
      </c>
      <c r="AU218" s="210" t="s">
        <v>79</v>
      </c>
      <c r="AV218" s="14" t="s">
        <v>113</v>
      </c>
      <c r="AW218" s="14" t="s">
        <v>31</v>
      </c>
      <c r="AX218" s="14" t="s">
        <v>76</v>
      </c>
      <c r="AY218" s="210" t="s">
        <v>328</v>
      </c>
    </row>
    <row r="219" s="2" customFormat="1" ht="37.8" customHeight="1">
      <c r="A219" s="41"/>
      <c r="B219" s="176"/>
      <c r="C219" s="177" t="s">
        <v>703</v>
      </c>
      <c r="D219" s="177" t="s">
        <v>331</v>
      </c>
      <c r="E219" s="178" t="s">
        <v>1157</v>
      </c>
      <c r="F219" s="179" t="s">
        <v>1158</v>
      </c>
      <c r="G219" s="180" t="s">
        <v>574</v>
      </c>
      <c r="H219" s="181">
        <v>4</v>
      </c>
      <c r="I219" s="182"/>
      <c r="J219" s="183">
        <f>ROUND(I219*H219,2)</f>
        <v>0</v>
      </c>
      <c r="K219" s="179" t="s">
        <v>335</v>
      </c>
      <c r="L219" s="42"/>
      <c r="M219" s="184" t="s">
        <v>3</v>
      </c>
      <c r="N219" s="185" t="s">
        <v>40</v>
      </c>
      <c r="O219" s="75"/>
      <c r="P219" s="186">
        <f>O219*H219</f>
        <v>0</v>
      </c>
      <c r="Q219" s="186">
        <v>0.054539999999999998</v>
      </c>
      <c r="R219" s="186">
        <f>Q219*H219</f>
        <v>0.21815999999999999</v>
      </c>
      <c r="S219" s="186">
        <v>0</v>
      </c>
      <c r="T219" s="187">
        <f>S219*H219</f>
        <v>0</v>
      </c>
      <c r="U219" s="41"/>
      <c r="V219" s="41"/>
      <c r="W219" s="41"/>
      <c r="X219" s="41"/>
      <c r="Y219" s="41"/>
      <c r="Z219" s="41"/>
      <c r="AA219" s="41"/>
      <c r="AB219" s="41"/>
      <c r="AC219" s="41"/>
      <c r="AD219" s="41"/>
      <c r="AE219" s="41"/>
      <c r="AR219" s="188" t="s">
        <v>113</v>
      </c>
      <c r="AT219" s="188" t="s">
        <v>331</v>
      </c>
      <c r="AU219" s="188" t="s">
        <v>79</v>
      </c>
      <c r="AY219" s="22" t="s">
        <v>328</v>
      </c>
      <c r="BE219" s="189">
        <f>IF(N219="základní",J219,0)</f>
        <v>0</v>
      </c>
      <c r="BF219" s="189">
        <f>IF(N219="snížená",J219,0)</f>
        <v>0</v>
      </c>
      <c r="BG219" s="189">
        <f>IF(N219="zákl. přenesená",J219,0)</f>
        <v>0</v>
      </c>
      <c r="BH219" s="189">
        <f>IF(N219="sníž. přenesená",J219,0)</f>
        <v>0</v>
      </c>
      <c r="BI219" s="189">
        <f>IF(N219="nulová",J219,0)</f>
        <v>0</v>
      </c>
      <c r="BJ219" s="22" t="s">
        <v>76</v>
      </c>
      <c r="BK219" s="189">
        <f>ROUND(I219*H219,2)</f>
        <v>0</v>
      </c>
      <c r="BL219" s="22" t="s">
        <v>113</v>
      </c>
      <c r="BM219" s="188" t="s">
        <v>1159</v>
      </c>
    </row>
    <row r="220" s="2" customFormat="1">
      <c r="A220" s="41"/>
      <c r="B220" s="42"/>
      <c r="C220" s="41"/>
      <c r="D220" s="190" t="s">
        <v>338</v>
      </c>
      <c r="E220" s="41"/>
      <c r="F220" s="191" t="s">
        <v>1160</v>
      </c>
      <c r="G220" s="41"/>
      <c r="H220" s="41"/>
      <c r="I220" s="192"/>
      <c r="J220" s="41"/>
      <c r="K220" s="41"/>
      <c r="L220" s="42"/>
      <c r="M220" s="193"/>
      <c r="N220" s="194"/>
      <c r="O220" s="75"/>
      <c r="P220" s="75"/>
      <c r="Q220" s="75"/>
      <c r="R220" s="75"/>
      <c r="S220" s="75"/>
      <c r="T220" s="76"/>
      <c r="U220" s="41"/>
      <c r="V220" s="41"/>
      <c r="W220" s="41"/>
      <c r="X220" s="41"/>
      <c r="Y220" s="41"/>
      <c r="Z220" s="41"/>
      <c r="AA220" s="41"/>
      <c r="AB220" s="41"/>
      <c r="AC220" s="41"/>
      <c r="AD220" s="41"/>
      <c r="AE220" s="41"/>
      <c r="AT220" s="22" t="s">
        <v>338</v>
      </c>
      <c r="AU220" s="22" t="s">
        <v>79</v>
      </c>
    </row>
    <row r="221" s="13" customFormat="1">
      <c r="A221" s="13"/>
      <c r="B221" s="201"/>
      <c r="C221" s="13"/>
      <c r="D221" s="195" t="s">
        <v>442</v>
      </c>
      <c r="E221" s="202" t="s">
        <v>3</v>
      </c>
      <c r="F221" s="203" t="s">
        <v>1148</v>
      </c>
      <c r="G221" s="13"/>
      <c r="H221" s="204">
        <v>4</v>
      </c>
      <c r="I221" s="205"/>
      <c r="J221" s="13"/>
      <c r="K221" s="13"/>
      <c r="L221" s="201"/>
      <c r="M221" s="206"/>
      <c r="N221" s="207"/>
      <c r="O221" s="207"/>
      <c r="P221" s="207"/>
      <c r="Q221" s="207"/>
      <c r="R221" s="207"/>
      <c r="S221" s="207"/>
      <c r="T221" s="208"/>
      <c r="U221" s="13"/>
      <c r="V221" s="13"/>
      <c r="W221" s="13"/>
      <c r="X221" s="13"/>
      <c r="Y221" s="13"/>
      <c r="Z221" s="13"/>
      <c r="AA221" s="13"/>
      <c r="AB221" s="13"/>
      <c r="AC221" s="13"/>
      <c r="AD221" s="13"/>
      <c r="AE221" s="13"/>
      <c r="AT221" s="202" t="s">
        <v>442</v>
      </c>
      <c r="AU221" s="202" t="s">
        <v>79</v>
      </c>
      <c r="AV221" s="13" t="s">
        <v>79</v>
      </c>
      <c r="AW221" s="13" t="s">
        <v>31</v>
      </c>
      <c r="AX221" s="13" t="s">
        <v>76</v>
      </c>
      <c r="AY221" s="202" t="s">
        <v>328</v>
      </c>
    </row>
    <row r="222" s="2" customFormat="1" ht="24.15" customHeight="1">
      <c r="A222" s="41"/>
      <c r="B222" s="176"/>
      <c r="C222" s="177" t="s">
        <v>710</v>
      </c>
      <c r="D222" s="177" t="s">
        <v>331</v>
      </c>
      <c r="E222" s="178" t="s">
        <v>1161</v>
      </c>
      <c r="F222" s="179" t="s">
        <v>1162</v>
      </c>
      <c r="G222" s="180" t="s">
        <v>367</v>
      </c>
      <c r="H222" s="181">
        <v>6</v>
      </c>
      <c r="I222" s="182"/>
      <c r="J222" s="183">
        <f>ROUND(I222*H222,2)</f>
        <v>0</v>
      </c>
      <c r="K222" s="179" t="s">
        <v>3</v>
      </c>
      <c r="L222" s="42"/>
      <c r="M222" s="184" t="s">
        <v>3</v>
      </c>
      <c r="N222" s="185" t="s">
        <v>40</v>
      </c>
      <c r="O222" s="75"/>
      <c r="P222" s="186">
        <f>O222*H222</f>
        <v>0</v>
      </c>
      <c r="Q222" s="186">
        <v>0</v>
      </c>
      <c r="R222" s="186">
        <f>Q222*H222</f>
        <v>0</v>
      </c>
      <c r="S222" s="186">
        <v>0</v>
      </c>
      <c r="T222" s="187">
        <f>S222*H222</f>
        <v>0</v>
      </c>
      <c r="U222" s="41"/>
      <c r="V222" s="41"/>
      <c r="W222" s="41"/>
      <c r="X222" s="41"/>
      <c r="Y222" s="41"/>
      <c r="Z222" s="41"/>
      <c r="AA222" s="41"/>
      <c r="AB222" s="41"/>
      <c r="AC222" s="41"/>
      <c r="AD222" s="41"/>
      <c r="AE222" s="41"/>
      <c r="AR222" s="188" t="s">
        <v>113</v>
      </c>
      <c r="AT222" s="188" t="s">
        <v>331</v>
      </c>
      <c r="AU222" s="188" t="s">
        <v>79</v>
      </c>
      <c r="AY222" s="22" t="s">
        <v>328</v>
      </c>
      <c r="BE222" s="189">
        <f>IF(N222="základní",J222,0)</f>
        <v>0</v>
      </c>
      <c r="BF222" s="189">
        <f>IF(N222="snížená",J222,0)</f>
        <v>0</v>
      </c>
      <c r="BG222" s="189">
        <f>IF(N222="zákl. přenesená",J222,0)</f>
        <v>0</v>
      </c>
      <c r="BH222" s="189">
        <f>IF(N222="sníž. přenesená",J222,0)</f>
        <v>0</v>
      </c>
      <c r="BI222" s="189">
        <f>IF(N222="nulová",J222,0)</f>
        <v>0</v>
      </c>
      <c r="BJ222" s="22" t="s">
        <v>76</v>
      </c>
      <c r="BK222" s="189">
        <f>ROUND(I222*H222,2)</f>
        <v>0</v>
      </c>
      <c r="BL222" s="22" t="s">
        <v>113</v>
      </c>
      <c r="BM222" s="188" t="s">
        <v>1163</v>
      </c>
    </row>
    <row r="223" s="2" customFormat="1" ht="21.75" customHeight="1">
      <c r="A223" s="41"/>
      <c r="B223" s="176"/>
      <c r="C223" s="177" t="s">
        <v>713</v>
      </c>
      <c r="D223" s="177" t="s">
        <v>331</v>
      </c>
      <c r="E223" s="178" t="s">
        <v>1164</v>
      </c>
      <c r="F223" s="179" t="s">
        <v>1165</v>
      </c>
      <c r="G223" s="180" t="s">
        <v>367</v>
      </c>
      <c r="H223" s="181">
        <v>7</v>
      </c>
      <c r="I223" s="182"/>
      <c r="J223" s="183">
        <f>ROUND(I223*H223,2)</f>
        <v>0</v>
      </c>
      <c r="K223" s="179" t="s">
        <v>3</v>
      </c>
      <c r="L223" s="42"/>
      <c r="M223" s="184" t="s">
        <v>3</v>
      </c>
      <c r="N223" s="185" t="s">
        <v>40</v>
      </c>
      <c r="O223" s="75"/>
      <c r="P223" s="186">
        <f>O223*H223</f>
        <v>0</v>
      </c>
      <c r="Q223" s="186">
        <v>0</v>
      </c>
      <c r="R223" s="186">
        <f>Q223*H223</f>
        <v>0</v>
      </c>
      <c r="S223" s="186">
        <v>0</v>
      </c>
      <c r="T223" s="187">
        <f>S223*H223</f>
        <v>0</v>
      </c>
      <c r="U223" s="41"/>
      <c r="V223" s="41"/>
      <c r="W223" s="41"/>
      <c r="X223" s="41"/>
      <c r="Y223" s="41"/>
      <c r="Z223" s="41"/>
      <c r="AA223" s="41"/>
      <c r="AB223" s="41"/>
      <c r="AC223" s="41"/>
      <c r="AD223" s="41"/>
      <c r="AE223" s="41"/>
      <c r="AR223" s="188" t="s">
        <v>113</v>
      </c>
      <c r="AT223" s="188" t="s">
        <v>331</v>
      </c>
      <c r="AU223" s="188" t="s">
        <v>79</v>
      </c>
      <c r="AY223" s="22" t="s">
        <v>328</v>
      </c>
      <c r="BE223" s="189">
        <f>IF(N223="základní",J223,0)</f>
        <v>0</v>
      </c>
      <c r="BF223" s="189">
        <f>IF(N223="snížená",J223,0)</f>
        <v>0</v>
      </c>
      <c r="BG223" s="189">
        <f>IF(N223="zákl. přenesená",J223,0)</f>
        <v>0</v>
      </c>
      <c r="BH223" s="189">
        <f>IF(N223="sníž. přenesená",J223,0)</f>
        <v>0</v>
      </c>
      <c r="BI223" s="189">
        <f>IF(N223="nulová",J223,0)</f>
        <v>0</v>
      </c>
      <c r="BJ223" s="22" t="s">
        <v>76</v>
      </c>
      <c r="BK223" s="189">
        <f>ROUND(I223*H223,2)</f>
        <v>0</v>
      </c>
      <c r="BL223" s="22" t="s">
        <v>113</v>
      </c>
      <c r="BM223" s="188" t="s">
        <v>1166</v>
      </c>
    </row>
    <row r="224" s="2" customFormat="1" ht="24.15" customHeight="1">
      <c r="A224" s="41"/>
      <c r="B224" s="176"/>
      <c r="C224" s="177" t="s">
        <v>718</v>
      </c>
      <c r="D224" s="177" t="s">
        <v>331</v>
      </c>
      <c r="E224" s="178" t="s">
        <v>1167</v>
      </c>
      <c r="F224" s="179" t="s">
        <v>1168</v>
      </c>
      <c r="G224" s="180" t="s">
        <v>356</v>
      </c>
      <c r="H224" s="181">
        <v>1</v>
      </c>
      <c r="I224" s="182"/>
      <c r="J224" s="183">
        <f>ROUND(I224*H224,2)</f>
        <v>0</v>
      </c>
      <c r="K224" s="179" t="s">
        <v>3</v>
      </c>
      <c r="L224" s="42"/>
      <c r="M224" s="184" t="s">
        <v>3</v>
      </c>
      <c r="N224" s="185" t="s">
        <v>40</v>
      </c>
      <c r="O224" s="75"/>
      <c r="P224" s="186">
        <f>O224*H224</f>
        <v>0</v>
      </c>
      <c r="Q224" s="186">
        <v>0</v>
      </c>
      <c r="R224" s="186">
        <f>Q224*H224</f>
        <v>0</v>
      </c>
      <c r="S224" s="186">
        <v>0</v>
      </c>
      <c r="T224" s="187">
        <f>S224*H224</f>
        <v>0</v>
      </c>
      <c r="U224" s="41"/>
      <c r="V224" s="41"/>
      <c r="W224" s="41"/>
      <c r="X224" s="41"/>
      <c r="Y224" s="41"/>
      <c r="Z224" s="41"/>
      <c r="AA224" s="41"/>
      <c r="AB224" s="41"/>
      <c r="AC224" s="41"/>
      <c r="AD224" s="41"/>
      <c r="AE224" s="41"/>
      <c r="AR224" s="188" t="s">
        <v>113</v>
      </c>
      <c r="AT224" s="188" t="s">
        <v>331</v>
      </c>
      <c r="AU224" s="188" t="s">
        <v>79</v>
      </c>
      <c r="AY224" s="22" t="s">
        <v>328</v>
      </c>
      <c r="BE224" s="189">
        <f>IF(N224="základní",J224,0)</f>
        <v>0</v>
      </c>
      <c r="BF224" s="189">
        <f>IF(N224="snížená",J224,0)</f>
        <v>0</v>
      </c>
      <c r="BG224" s="189">
        <f>IF(N224="zákl. přenesená",J224,0)</f>
        <v>0</v>
      </c>
      <c r="BH224" s="189">
        <f>IF(N224="sníž. přenesená",J224,0)</f>
        <v>0</v>
      </c>
      <c r="BI224" s="189">
        <f>IF(N224="nulová",J224,0)</f>
        <v>0</v>
      </c>
      <c r="BJ224" s="22" t="s">
        <v>76</v>
      </c>
      <c r="BK224" s="189">
        <f>ROUND(I224*H224,2)</f>
        <v>0</v>
      </c>
      <c r="BL224" s="22" t="s">
        <v>113</v>
      </c>
      <c r="BM224" s="188" t="s">
        <v>1169</v>
      </c>
    </row>
    <row r="225" s="2" customFormat="1" ht="24.15" customHeight="1">
      <c r="A225" s="41"/>
      <c r="B225" s="176"/>
      <c r="C225" s="177" t="s">
        <v>148</v>
      </c>
      <c r="D225" s="177" t="s">
        <v>331</v>
      </c>
      <c r="E225" s="178" t="s">
        <v>1170</v>
      </c>
      <c r="F225" s="179" t="s">
        <v>1171</v>
      </c>
      <c r="G225" s="180" t="s">
        <v>356</v>
      </c>
      <c r="H225" s="181">
        <v>1</v>
      </c>
      <c r="I225" s="182"/>
      <c r="J225" s="183">
        <f>ROUND(I225*H225,2)</f>
        <v>0</v>
      </c>
      <c r="K225" s="179" t="s">
        <v>3</v>
      </c>
      <c r="L225" s="42"/>
      <c r="M225" s="184" t="s">
        <v>3</v>
      </c>
      <c r="N225" s="185" t="s">
        <v>40</v>
      </c>
      <c r="O225" s="75"/>
      <c r="P225" s="186">
        <f>O225*H225</f>
        <v>0</v>
      </c>
      <c r="Q225" s="186">
        <v>0</v>
      </c>
      <c r="R225" s="186">
        <f>Q225*H225</f>
        <v>0</v>
      </c>
      <c r="S225" s="186">
        <v>0</v>
      </c>
      <c r="T225" s="187">
        <f>S225*H225</f>
        <v>0</v>
      </c>
      <c r="U225" s="41"/>
      <c r="V225" s="41"/>
      <c r="W225" s="41"/>
      <c r="X225" s="41"/>
      <c r="Y225" s="41"/>
      <c r="Z225" s="41"/>
      <c r="AA225" s="41"/>
      <c r="AB225" s="41"/>
      <c r="AC225" s="41"/>
      <c r="AD225" s="41"/>
      <c r="AE225" s="41"/>
      <c r="AR225" s="188" t="s">
        <v>113</v>
      </c>
      <c r="AT225" s="188" t="s">
        <v>331</v>
      </c>
      <c r="AU225" s="188" t="s">
        <v>79</v>
      </c>
      <c r="AY225" s="22" t="s">
        <v>328</v>
      </c>
      <c r="BE225" s="189">
        <f>IF(N225="základní",J225,0)</f>
        <v>0</v>
      </c>
      <c r="BF225" s="189">
        <f>IF(N225="snížená",J225,0)</f>
        <v>0</v>
      </c>
      <c r="BG225" s="189">
        <f>IF(N225="zákl. přenesená",J225,0)</f>
        <v>0</v>
      </c>
      <c r="BH225" s="189">
        <f>IF(N225="sníž. přenesená",J225,0)</f>
        <v>0</v>
      </c>
      <c r="BI225" s="189">
        <f>IF(N225="nulová",J225,0)</f>
        <v>0</v>
      </c>
      <c r="BJ225" s="22" t="s">
        <v>76</v>
      </c>
      <c r="BK225" s="189">
        <f>ROUND(I225*H225,2)</f>
        <v>0</v>
      </c>
      <c r="BL225" s="22" t="s">
        <v>113</v>
      </c>
      <c r="BM225" s="188" t="s">
        <v>1172</v>
      </c>
    </row>
    <row r="226" s="2" customFormat="1" ht="37.8" customHeight="1">
      <c r="A226" s="41"/>
      <c r="B226" s="176"/>
      <c r="C226" s="177" t="s">
        <v>152</v>
      </c>
      <c r="D226" s="177" t="s">
        <v>331</v>
      </c>
      <c r="E226" s="178" t="s">
        <v>1173</v>
      </c>
      <c r="F226" s="179" t="s">
        <v>1174</v>
      </c>
      <c r="G226" s="180" t="s">
        <v>574</v>
      </c>
      <c r="H226" s="181">
        <v>2</v>
      </c>
      <c r="I226" s="182"/>
      <c r="J226" s="183">
        <f>ROUND(I226*H226,2)</f>
        <v>0</v>
      </c>
      <c r="K226" s="179" t="s">
        <v>335</v>
      </c>
      <c r="L226" s="42"/>
      <c r="M226" s="184" t="s">
        <v>3</v>
      </c>
      <c r="N226" s="185" t="s">
        <v>40</v>
      </c>
      <c r="O226" s="75"/>
      <c r="P226" s="186">
        <f>O226*H226</f>
        <v>0</v>
      </c>
      <c r="Q226" s="186">
        <v>0.089999999999999997</v>
      </c>
      <c r="R226" s="186">
        <f>Q226*H226</f>
        <v>0.17999999999999999</v>
      </c>
      <c r="S226" s="186">
        <v>0</v>
      </c>
      <c r="T226" s="187">
        <f>S226*H226</f>
        <v>0</v>
      </c>
      <c r="U226" s="41"/>
      <c r="V226" s="41"/>
      <c r="W226" s="41"/>
      <c r="X226" s="41"/>
      <c r="Y226" s="41"/>
      <c r="Z226" s="41"/>
      <c r="AA226" s="41"/>
      <c r="AB226" s="41"/>
      <c r="AC226" s="41"/>
      <c r="AD226" s="41"/>
      <c r="AE226" s="41"/>
      <c r="AR226" s="188" t="s">
        <v>113</v>
      </c>
      <c r="AT226" s="188" t="s">
        <v>331</v>
      </c>
      <c r="AU226" s="188" t="s">
        <v>79</v>
      </c>
      <c r="AY226" s="22" t="s">
        <v>328</v>
      </c>
      <c r="BE226" s="189">
        <f>IF(N226="základní",J226,0)</f>
        <v>0</v>
      </c>
      <c r="BF226" s="189">
        <f>IF(N226="snížená",J226,0)</f>
        <v>0</v>
      </c>
      <c r="BG226" s="189">
        <f>IF(N226="zákl. přenesená",J226,0)</f>
        <v>0</v>
      </c>
      <c r="BH226" s="189">
        <f>IF(N226="sníž. přenesená",J226,0)</f>
        <v>0</v>
      </c>
      <c r="BI226" s="189">
        <f>IF(N226="nulová",J226,0)</f>
        <v>0</v>
      </c>
      <c r="BJ226" s="22" t="s">
        <v>76</v>
      </c>
      <c r="BK226" s="189">
        <f>ROUND(I226*H226,2)</f>
        <v>0</v>
      </c>
      <c r="BL226" s="22" t="s">
        <v>113</v>
      </c>
      <c r="BM226" s="188" t="s">
        <v>1175</v>
      </c>
    </row>
    <row r="227" s="2" customFormat="1">
      <c r="A227" s="41"/>
      <c r="B227" s="42"/>
      <c r="C227" s="41"/>
      <c r="D227" s="190" t="s">
        <v>338</v>
      </c>
      <c r="E227" s="41"/>
      <c r="F227" s="191" t="s">
        <v>1176</v>
      </c>
      <c r="G227" s="41"/>
      <c r="H227" s="41"/>
      <c r="I227" s="192"/>
      <c r="J227" s="41"/>
      <c r="K227" s="41"/>
      <c r="L227" s="42"/>
      <c r="M227" s="193"/>
      <c r="N227" s="194"/>
      <c r="O227" s="75"/>
      <c r="P227" s="75"/>
      <c r="Q227" s="75"/>
      <c r="R227" s="75"/>
      <c r="S227" s="75"/>
      <c r="T227" s="76"/>
      <c r="U227" s="41"/>
      <c r="V227" s="41"/>
      <c r="W227" s="41"/>
      <c r="X227" s="41"/>
      <c r="Y227" s="41"/>
      <c r="Z227" s="41"/>
      <c r="AA227" s="41"/>
      <c r="AB227" s="41"/>
      <c r="AC227" s="41"/>
      <c r="AD227" s="41"/>
      <c r="AE227" s="41"/>
      <c r="AT227" s="22" t="s">
        <v>338</v>
      </c>
      <c r="AU227" s="22" t="s">
        <v>79</v>
      </c>
    </row>
    <row r="228" s="13" customFormat="1">
      <c r="A228" s="13"/>
      <c r="B228" s="201"/>
      <c r="C228" s="13"/>
      <c r="D228" s="195" t="s">
        <v>442</v>
      </c>
      <c r="E228" s="202" t="s">
        <v>3</v>
      </c>
      <c r="F228" s="203" t="s">
        <v>1133</v>
      </c>
      <c r="G228" s="13"/>
      <c r="H228" s="204">
        <v>2</v>
      </c>
      <c r="I228" s="205"/>
      <c r="J228" s="13"/>
      <c r="K228" s="13"/>
      <c r="L228" s="201"/>
      <c r="M228" s="206"/>
      <c r="N228" s="207"/>
      <c r="O228" s="207"/>
      <c r="P228" s="207"/>
      <c r="Q228" s="207"/>
      <c r="R228" s="207"/>
      <c r="S228" s="207"/>
      <c r="T228" s="208"/>
      <c r="U228" s="13"/>
      <c r="V228" s="13"/>
      <c r="W228" s="13"/>
      <c r="X228" s="13"/>
      <c r="Y228" s="13"/>
      <c r="Z228" s="13"/>
      <c r="AA228" s="13"/>
      <c r="AB228" s="13"/>
      <c r="AC228" s="13"/>
      <c r="AD228" s="13"/>
      <c r="AE228" s="13"/>
      <c r="AT228" s="202" t="s">
        <v>442</v>
      </c>
      <c r="AU228" s="202" t="s">
        <v>79</v>
      </c>
      <c r="AV228" s="13" t="s">
        <v>79</v>
      </c>
      <c r="AW228" s="13" t="s">
        <v>31</v>
      </c>
      <c r="AX228" s="13" t="s">
        <v>76</v>
      </c>
      <c r="AY228" s="202" t="s">
        <v>328</v>
      </c>
    </row>
    <row r="229" s="2" customFormat="1" ht="24.15" customHeight="1">
      <c r="A229" s="41"/>
      <c r="B229" s="176"/>
      <c r="C229" s="224" t="s">
        <v>155</v>
      </c>
      <c r="D229" s="224" t="s">
        <v>539</v>
      </c>
      <c r="E229" s="225" t="s">
        <v>1177</v>
      </c>
      <c r="F229" s="226" t="s">
        <v>1178</v>
      </c>
      <c r="G229" s="227" t="s">
        <v>574</v>
      </c>
      <c r="H229" s="228">
        <v>2</v>
      </c>
      <c r="I229" s="229"/>
      <c r="J229" s="230">
        <f>ROUND(I229*H229,2)</f>
        <v>0</v>
      </c>
      <c r="K229" s="226" t="s">
        <v>3</v>
      </c>
      <c r="L229" s="231"/>
      <c r="M229" s="232" t="s">
        <v>3</v>
      </c>
      <c r="N229" s="233" t="s">
        <v>40</v>
      </c>
      <c r="O229" s="75"/>
      <c r="P229" s="186">
        <f>O229*H229</f>
        <v>0</v>
      </c>
      <c r="Q229" s="186">
        <v>0.025999999999999999</v>
      </c>
      <c r="R229" s="186">
        <f>Q229*H229</f>
        <v>0.051999999999999998</v>
      </c>
      <c r="S229" s="186">
        <v>0</v>
      </c>
      <c r="T229" s="187">
        <f>S229*H229</f>
        <v>0</v>
      </c>
      <c r="U229" s="41"/>
      <c r="V229" s="41"/>
      <c r="W229" s="41"/>
      <c r="X229" s="41"/>
      <c r="Y229" s="41"/>
      <c r="Z229" s="41"/>
      <c r="AA229" s="41"/>
      <c r="AB229" s="41"/>
      <c r="AC229" s="41"/>
      <c r="AD229" s="41"/>
      <c r="AE229" s="41"/>
      <c r="AR229" s="188" t="s">
        <v>171</v>
      </c>
      <c r="AT229" s="188" t="s">
        <v>539</v>
      </c>
      <c r="AU229" s="188" t="s">
        <v>79</v>
      </c>
      <c r="AY229" s="22" t="s">
        <v>328</v>
      </c>
      <c r="BE229" s="189">
        <f>IF(N229="základní",J229,0)</f>
        <v>0</v>
      </c>
      <c r="BF229" s="189">
        <f>IF(N229="snížená",J229,0)</f>
        <v>0</v>
      </c>
      <c r="BG229" s="189">
        <f>IF(N229="zákl. přenesená",J229,0)</f>
        <v>0</v>
      </c>
      <c r="BH229" s="189">
        <f>IF(N229="sníž. přenesená",J229,0)</f>
        <v>0</v>
      </c>
      <c r="BI229" s="189">
        <f>IF(N229="nulová",J229,0)</f>
        <v>0</v>
      </c>
      <c r="BJ229" s="22" t="s">
        <v>76</v>
      </c>
      <c r="BK229" s="189">
        <f>ROUND(I229*H229,2)</f>
        <v>0</v>
      </c>
      <c r="BL229" s="22" t="s">
        <v>113</v>
      </c>
      <c r="BM229" s="188" t="s">
        <v>1179</v>
      </c>
    </row>
    <row r="230" s="2" customFormat="1" ht="24.15" customHeight="1">
      <c r="A230" s="41"/>
      <c r="B230" s="176"/>
      <c r="C230" s="177" t="s">
        <v>158</v>
      </c>
      <c r="D230" s="177" t="s">
        <v>331</v>
      </c>
      <c r="E230" s="178" t="s">
        <v>1180</v>
      </c>
      <c r="F230" s="179" t="s">
        <v>1181</v>
      </c>
      <c r="G230" s="180" t="s">
        <v>574</v>
      </c>
      <c r="H230" s="181">
        <v>6</v>
      </c>
      <c r="I230" s="182"/>
      <c r="J230" s="183">
        <f>ROUND(I230*H230,2)</f>
        <v>0</v>
      </c>
      <c r="K230" s="179" t="s">
        <v>335</v>
      </c>
      <c r="L230" s="42"/>
      <c r="M230" s="184" t="s">
        <v>3</v>
      </c>
      <c r="N230" s="185" t="s">
        <v>40</v>
      </c>
      <c r="O230" s="75"/>
      <c r="P230" s="186">
        <f>O230*H230</f>
        <v>0</v>
      </c>
      <c r="Q230" s="186">
        <v>0.21734000000000001</v>
      </c>
      <c r="R230" s="186">
        <f>Q230*H230</f>
        <v>1.3040400000000001</v>
      </c>
      <c r="S230" s="186">
        <v>0</v>
      </c>
      <c r="T230" s="187">
        <f>S230*H230</f>
        <v>0</v>
      </c>
      <c r="U230" s="41"/>
      <c r="V230" s="41"/>
      <c r="W230" s="41"/>
      <c r="X230" s="41"/>
      <c r="Y230" s="41"/>
      <c r="Z230" s="41"/>
      <c r="AA230" s="41"/>
      <c r="AB230" s="41"/>
      <c r="AC230" s="41"/>
      <c r="AD230" s="41"/>
      <c r="AE230" s="41"/>
      <c r="AR230" s="188" t="s">
        <v>113</v>
      </c>
      <c r="AT230" s="188" t="s">
        <v>331</v>
      </c>
      <c r="AU230" s="188" t="s">
        <v>79</v>
      </c>
      <c r="AY230" s="22" t="s">
        <v>328</v>
      </c>
      <c r="BE230" s="189">
        <f>IF(N230="základní",J230,0)</f>
        <v>0</v>
      </c>
      <c r="BF230" s="189">
        <f>IF(N230="snížená",J230,0)</f>
        <v>0</v>
      </c>
      <c r="BG230" s="189">
        <f>IF(N230="zákl. přenesená",J230,0)</f>
        <v>0</v>
      </c>
      <c r="BH230" s="189">
        <f>IF(N230="sníž. přenesená",J230,0)</f>
        <v>0</v>
      </c>
      <c r="BI230" s="189">
        <f>IF(N230="nulová",J230,0)</f>
        <v>0</v>
      </c>
      <c r="BJ230" s="22" t="s">
        <v>76</v>
      </c>
      <c r="BK230" s="189">
        <f>ROUND(I230*H230,2)</f>
        <v>0</v>
      </c>
      <c r="BL230" s="22" t="s">
        <v>113</v>
      </c>
      <c r="BM230" s="188" t="s">
        <v>1182</v>
      </c>
    </row>
    <row r="231" s="2" customFormat="1">
      <c r="A231" s="41"/>
      <c r="B231" s="42"/>
      <c r="C231" s="41"/>
      <c r="D231" s="190" t="s">
        <v>338</v>
      </c>
      <c r="E231" s="41"/>
      <c r="F231" s="191" t="s">
        <v>1183</v>
      </c>
      <c r="G231" s="41"/>
      <c r="H231" s="41"/>
      <c r="I231" s="192"/>
      <c r="J231" s="41"/>
      <c r="K231" s="41"/>
      <c r="L231" s="42"/>
      <c r="M231" s="193"/>
      <c r="N231" s="194"/>
      <c r="O231" s="75"/>
      <c r="P231" s="75"/>
      <c r="Q231" s="75"/>
      <c r="R231" s="75"/>
      <c r="S231" s="75"/>
      <c r="T231" s="76"/>
      <c r="U231" s="41"/>
      <c r="V231" s="41"/>
      <c r="W231" s="41"/>
      <c r="X231" s="41"/>
      <c r="Y231" s="41"/>
      <c r="Z231" s="41"/>
      <c r="AA231" s="41"/>
      <c r="AB231" s="41"/>
      <c r="AC231" s="41"/>
      <c r="AD231" s="41"/>
      <c r="AE231" s="41"/>
      <c r="AT231" s="22" t="s">
        <v>338</v>
      </c>
      <c r="AU231" s="22" t="s">
        <v>79</v>
      </c>
    </row>
    <row r="232" s="2" customFormat="1" ht="16.5" customHeight="1">
      <c r="A232" s="41"/>
      <c r="B232" s="176"/>
      <c r="C232" s="224" t="s">
        <v>161</v>
      </c>
      <c r="D232" s="224" t="s">
        <v>539</v>
      </c>
      <c r="E232" s="225" t="s">
        <v>1184</v>
      </c>
      <c r="F232" s="226" t="s">
        <v>1185</v>
      </c>
      <c r="G232" s="227" t="s">
        <v>574</v>
      </c>
      <c r="H232" s="228">
        <v>6</v>
      </c>
      <c r="I232" s="229"/>
      <c r="J232" s="230">
        <f>ROUND(I232*H232,2)</f>
        <v>0</v>
      </c>
      <c r="K232" s="226" t="s">
        <v>335</v>
      </c>
      <c r="L232" s="231"/>
      <c r="M232" s="232" t="s">
        <v>3</v>
      </c>
      <c r="N232" s="233" t="s">
        <v>40</v>
      </c>
      <c r="O232" s="75"/>
      <c r="P232" s="186">
        <f>O232*H232</f>
        <v>0</v>
      </c>
      <c r="Q232" s="186">
        <v>0.055300000000000002</v>
      </c>
      <c r="R232" s="186">
        <f>Q232*H232</f>
        <v>0.33179999999999998</v>
      </c>
      <c r="S232" s="186">
        <v>0</v>
      </c>
      <c r="T232" s="187">
        <f>S232*H232</f>
        <v>0</v>
      </c>
      <c r="U232" s="41"/>
      <c r="V232" s="41"/>
      <c r="W232" s="41"/>
      <c r="X232" s="41"/>
      <c r="Y232" s="41"/>
      <c r="Z232" s="41"/>
      <c r="AA232" s="41"/>
      <c r="AB232" s="41"/>
      <c r="AC232" s="41"/>
      <c r="AD232" s="41"/>
      <c r="AE232" s="41"/>
      <c r="AR232" s="188" t="s">
        <v>171</v>
      </c>
      <c r="AT232" s="188" t="s">
        <v>539</v>
      </c>
      <c r="AU232" s="188" t="s">
        <v>79</v>
      </c>
      <c r="AY232" s="22" t="s">
        <v>328</v>
      </c>
      <c r="BE232" s="189">
        <f>IF(N232="základní",J232,0)</f>
        <v>0</v>
      </c>
      <c r="BF232" s="189">
        <f>IF(N232="snížená",J232,0)</f>
        <v>0</v>
      </c>
      <c r="BG232" s="189">
        <f>IF(N232="zákl. přenesená",J232,0)</f>
        <v>0</v>
      </c>
      <c r="BH232" s="189">
        <f>IF(N232="sníž. přenesená",J232,0)</f>
        <v>0</v>
      </c>
      <c r="BI232" s="189">
        <f>IF(N232="nulová",J232,0)</f>
        <v>0</v>
      </c>
      <c r="BJ232" s="22" t="s">
        <v>76</v>
      </c>
      <c r="BK232" s="189">
        <f>ROUND(I232*H232,2)</f>
        <v>0</v>
      </c>
      <c r="BL232" s="22" t="s">
        <v>113</v>
      </c>
      <c r="BM232" s="188" t="s">
        <v>1186</v>
      </c>
    </row>
    <row r="233" s="2" customFormat="1" ht="33" customHeight="1">
      <c r="A233" s="41"/>
      <c r="B233" s="176"/>
      <c r="C233" s="177" t="s">
        <v>751</v>
      </c>
      <c r="D233" s="177" t="s">
        <v>331</v>
      </c>
      <c r="E233" s="178" t="s">
        <v>1187</v>
      </c>
      <c r="F233" s="179" t="s">
        <v>1188</v>
      </c>
      <c r="G233" s="180" t="s">
        <v>491</v>
      </c>
      <c r="H233" s="181">
        <v>1.5</v>
      </c>
      <c r="I233" s="182"/>
      <c r="J233" s="183">
        <f>ROUND(I233*H233,2)</f>
        <v>0</v>
      </c>
      <c r="K233" s="179" t="s">
        <v>335</v>
      </c>
      <c r="L233" s="42"/>
      <c r="M233" s="184" t="s">
        <v>3</v>
      </c>
      <c r="N233" s="185" t="s">
        <v>40</v>
      </c>
      <c r="O233" s="75"/>
      <c r="P233" s="186">
        <f>O233*H233</f>
        <v>0</v>
      </c>
      <c r="Q233" s="186">
        <v>0</v>
      </c>
      <c r="R233" s="186">
        <f>Q233*H233</f>
        <v>0</v>
      </c>
      <c r="S233" s="186">
        <v>0</v>
      </c>
      <c r="T233" s="187">
        <f>S233*H233</f>
        <v>0</v>
      </c>
      <c r="U233" s="41"/>
      <c r="V233" s="41"/>
      <c r="W233" s="41"/>
      <c r="X233" s="41"/>
      <c r="Y233" s="41"/>
      <c r="Z233" s="41"/>
      <c r="AA233" s="41"/>
      <c r="AB233" s="41"/>
      <c r="AC233" s="41"/>
      <c r="AD233" s="41"/>
      <c r="AE233" s="41"/>
      <c r="AR233" s="188" t="s">
        <v>113</v>
      </c>
      <c r="AT233" s="188" t="s">
        <v>331</v>
      </c>
      <c r="AU233" s="188" t="s">
        <v>79</v>
      </c>
      <c r="AY233" s="22" t="s">
        <v>328</v>
      </c>
      <c r="BE233" s="189">
        <f>IF(N233="základní",J233,0)</f>
        <v>0</v>
      </c>
      <c r="BF233" s="189">
        <f>IF(N233="snížená",J233,0)</f>
        <v>0</v>
      </c>
      <c r="BG233" s="189">
        <f>IF(N233="zákl. přenesená",J233,0)</f>
        <v>0</v>
      </c>
      <c r="BH233" s="189">
        <f>IF(N233="sníž. přenesená",J233,0)</f>
        <v>0</v>
      </c>
      <c r="BI233" s="189">
        <f>IF(N233="nulová",J233,0)</f>
        <v>0</v>
      </c>
      <c r="BJ233" s="22" t="s">
        <v>76</v>
      </c>
      <c r="BK233" s="189">
        <f>ROUND(I233*H233,2)</f>
        <v>0</v>
      </c>
      <c r="BL233" s="22" t="s">
        <v>113</v>
      </c>
      <c r="BM233" s="188" t="s">
        <v>1189</v>
      </c>
    </row>
    <row r="234" s="2" customFormat="1">
      <c r="A234" s="41"/>
      <c r="B234" s="42"/>
      <c r="C234" s="41"/>
      <c r="D234" s="190" t="s">
        <v>338</v>
      </c>
      <c r="E234" s="41"/>
      <c r="F234" s="191" t="s">
        <v>1190</v>
      </c>
      <c r="G234" s="41"/>
      <c r="H234" s="41"/>
      <c r="I234" s="192"/>
      <c r="J234" s="41"/>
      <c r="K234" s="41"/>
      <c r="L234" s="42"/>
      <c r="M234" s="193"/>
      <c r="N234" s="194"/>
      <c r="O234" s="75"/>
      <c r="P234" s="75"/>
      <c r="Q234" s="75"/>
      <c r="R234" s="75"/>
      <c r="S234" s="75"/>
      <c r="T234" s="76"/>
      <c r="U234" s="41"/>
      <c r="V234" s="41"/>
      <c r="W234" s="41"/>
      <c r="X234" s="41"/>
      <c r="Y234" s="41"/>
      <c r="Z234" s="41"/>
      <c r="AA234" s="41"/>
      <c r="AB234" s="41"/>
      <c r="AC234" s="41"/>
      <c r="AD234" s="41"/>
      <c r="AE234" s="41"/>
      <c r="AT234" s="22" t="s">
        <v>338</v>
      </c>
      <c r="AU234" s="22" t="s">
        <v>79</v>
      </c>
    </row>
    <row r="235" s="2" customFormat="1" ht="49.05" customHeight="1">
      <c r="A235" s="41"/>
      <c r="B235" s="176"/>
      <c r="C235" s="177" t="s">
        <v>756</v>
      </c>
      <c r="D235" s="177" t="s">
        <v>331</v>
      </c>
      <c r="E235" s="178" t="s">
        <v>1191</v>
      </c>
      <c r="F235" s="179" t="s">
        <v>1192</v>
      </c>
      <c r="G235" s="180" t="s">
        <v>585</v>
      </c>
      <c r="H235" s="181">
        <v>327.20100000000002</v>
      </c>
      <c r="I235" s="182"/>
      <c r="J235" s="183">
        <f>ROUND(I235*H235,2)</f>
        <v>0</v>
      </c>
      <c r="K235" s="179" t="s">
        <v>335</v>
      </c>
      <c r="L235" s="42"/>
      <c r="M235" s="184" t="s">
        <v>3</v>
      </c>
      <c r="N235" s="185" t="s">
        <v>40</v>
      </c>
      <c r="O235" s="75"/>
      <c r="P235" s="186">
        <f>O235*H235</f>
        <v>0</v>
      </c>
      <c r="Q235" s="186">
        <v>0</v>
      </c>
      <c r="R235" s="186">
        <f>Q235*H235</f>
        <v>0</v>
      </c>
      <c r="S235" s="186">
        <v>0</v>
      </c>
      <c r="T235" s="187">
        <f>S235*H235</f>
        <v>0</v>
      </c>
      <c r="U235" s="41"/>
      <c r="V235" s="41"/>
      <c r="W235" s="41"/>
      <c r="X235" s="41"/>
      <c r="Y235" s="41"/>
      <c r="Z235" s="41"/>
      <c r="AA235" s="41"/>
      <c r="AB235" s="41"/>
      <c r="AC235" s="41"/>
      <c r="AD235" s="41"/>
      <c r="AE235" s="41"/>
      <c r="AR235" s="188" t="s">
        <v>113</v>
      </c>
      <c r="AT235" s="188" t="s">
        <v>331</v>
      </c>
      <c r="AU235" s="188" t="s">
        <v>79</v>
      </c>
      <c r="AY235" s="22" t="s">
        <v>328</v>
      </c>
      <c r="BE235" s="189">
        <f>IF(N235="základní",J235,0)</f>
        <v>0</v>
      </c>
      <c r="BF235" s="189">
        <f>IF(N235="snížená",J235,0)</f>
        <v>0</v>
      </c>
      <c r="BG235" s="189">
        <f>IF(N235="zákl. přenesená",J235,0)</f>
        <v>0</v>
      </c>
      <c r="BH235" s="189">
        <f>IF(N235="sníž. přenesená",J235,0)</f>
        <v>0</v>
      </c>
      <c r="BI235" s="189">
        <f>IF(N235="nulová",J235,0)</f>
        <v>0</v>
      </c>
      <c r="BJ235" s="22" t="s">
        <v>76</v>
      </c>
      <c r="BK235" s="189">
        <f>ROUND(I235*H235,2)</f>
        <v>0</v>
      </c>
      <c r="BL235" s="22" t="s">
        <v>113</v>
      </c>
      <c r="BM235" s="188" t="s">
        <v>1193</v>
      </c>
    </row>
    <row r="236" s="2" customFormat="1">
      <c r="A236" s="41"/>
      <c r="B236" s="42"/>
      <c r="C236" s="41"/>
      <c r="D236" s="190" t="s">
        <v>338</v>
      </c>
      <c r="E236" s="41"/>
      <c r="F236" s="191" t="s">
        <v>1194</v>
      </c>
      <c r="G236" s="41"/>
      <c r="H236" s="41"/>
      <c r="I236" s="192"/>
      <c r="J236" s="41"/>
      <c r="K236" s="41"/>
      <c r="L236" s="42"/>
      <c r="M236" s="193"/>
      <c r="N236" s="194"/>
      <c r="O236" s="75"/>
      <c r="P236" s="75"/>
      <c r="Q236" s="75"/>
      <c r="R236" s="75"/>
      <c r="S236" s="75"/>
      <c r="T236" s="76"/>
      <c r="U236" s="41"/>
      <c r="V236" s="41"/>
      <c r="W236" s="41"/>
      <c r="X236" s="41"/>
      <c r="Y236" s="41"/>
      <c r="Z236" s="41"/>
      <c r="AA236" s="41"/>
      <c r="AB236" s="41"/>
      <c r="AC236" s="41"/>
      <c r="AD236" s="41"/>
      <c r="AE236" s="41"/>
      <c r="AT236" s="22" t="s">
        <v>338</v>
      </c>
      <c r="AU236" s="22" t="s">
        <v>79</v>
      </c>
    </row>
    <row r="237" s="2" customFormat="1" ht="55.5" customHeight="1">
      <c r="A237" s="41"/>
      <c r="B237" s="176"/>
      <c r="C237" s="177" t="s">
        <v>761</v>
      </c>
      <c r="D237" s="177" t="s">
        <v>331</v>
      </c>
      <c r="E237" s="178" t="s">
        <v>1195</v>
      </c>
      <c r="F237" s="179" t="s">
        <v>1196</v>
      </c>
      <c r="G237" s="180" t="s">
        <v>585</v>
      </c>
      <c r="H237" s="181">
        <v>327.20100000000002</v>
      </c>
      <c r="I237" s="182"/>
      <c r="J237" s="183">
        <f>ROUND(I237*H237,2)</f>
        <v>0</v>
      </c>
      <c r="K237" s="179" t="s">
        <v>335</v>
      </c>
      <c r="L237" s="42"/>
      <c r="M237" s="184" t="s">
        <v>3</v>
      </c>
      <c r="N237" s="185" t="s">
        <v>40</v>
      </c>
      <c r="O237" s="75"/>
      <c r="P237" s="186">
        <f>O237*H237</f>
        <v>0</v>
      </c>
      <c r="Q237" s="186">
        <v>0</v>
      </c>
      <c r="R237" s="186">
        <f>Q237*H237</f>
        <v>0</v>
      </c>
      <c r="S237" s="186">
        <v>0</v>
      </c>
      <c r="T237" s="187">
        <f>S237*H237</f>
        <v>0</v>
      </c>
      <c r="U237" s="41"/>
      <c r="V237" s="41"/>
      <c r="W237" s="41"/>
      <c r="X237" s="41"/>
      <c r="Y237" s="41"/>
      <c r="Z237" s="41"/>
      <c r="AA237" s="41"/>
      <c r="AB237" s="41"/>
      <c r="AC237" s="41"/>
      <c r="AD237" s="41"/>
      <c r="AE237" s="41"/>
      <c r="AR237" s="188" t="s">
        <v>113</v>
      </c>
      <c r="AT237" s="188" t="s">
        <v>331</v>
      </c>
      <c r="AU237" s="188" t="s">
        <v>79</v>
      </c>
      <c r="AY237" s="22" t="s">
        <v>328</v>
      </c>
      <c r="BE237" s="189">
        <f>IF(N237="základní",J237,0)</f>
        <v>0</v>
      </c>
      <c r="BF237" s="189">
        <f>IF(N237="snížená",J237,0)</f>
        <v>0</v>
      </c>
      <c r="BG237" s="189">
        <f>IF(N237="zákl. přenesená",J237,0)</f>
        <v>0</v>
      </c>
      <c r="BH237" s="189">
        <f>IF(N237="sníž. přenesená",J237,0)</f>
        <v>0</v>
      </c>
      <c r="BI237" s="189">
        <f>IF(N237="nulová",J237,0)</f>
        <v>0</v>
      </c>
      <c r="BJ237" s="22" t="s">
        <v>76</v>
      </c>
      <c r="BK237" s="189">
        <f>ROUND(I237*H237,2)</f>
        <v>0</v>
      </c>
      <c r="BL237" s="22" t="s">
        <v>113</v>
      </c>
      <c r="BM237" s="188" t="s">
        <v>1197</v>
      </c>
    </row>
    <row r="238" s="2" customFormat="1">
      <c r="A238" s="41"/>
      <c r="B238" s="42"/>
      <c r="C238" s="41"/>
      <c r="D238" s="190" t="s">
        <v>338</v>
      </c>
      <c r="E238" s="41"/>
      <c r="F238" s="191" t="s">
        <v>1198</v>
      </c>
      <c r="G238" s="41"/>
      <c r="H238" s="41"/>
      <c r="I238" s="192"/>
      <c r="J238" s="41"/>
      <c r="K238" s="41"/>
      <c r="L238" s="42"/>
      <c r="M238" s="193"/>
      <c r="N238" s="194"/>
      <c r="O238" s="75"/>
      <c r="P238" s="75"/>
      <c r="Q238" s="75"/>
      <c r="R238" s="75"/>
      <c r="S238" s="75"/>
      <c r="T238" s="76"/>
      <c r="U238" s="41"/>
      <c r="V238" s="41"/>
      <c r="W238" s="41"/>
      <c r="X238" s="41"/>
      <c r="Y238" s="41"/>
      <c r="Z238" s="41"/>
      <c r="AA238" s="41"/>
      <c r="AB238" s="41"/>
      <c r="AC238" s="41"/>
      <c r="AD238" s="41"/>
      <c r="AE238" s="41"/>
      <c r="AT238" s="22" t="s">
        <v>338</v>
      </c>
      <c r="AU238" s="22" t="s">
        <v>79</v>
      </c>
    </row>
    <row r="239" s="12" customFormat="1" ht="22.8" customHeight="1">
      <c r="A239" s="12"/>
      <c r="B239" s="163"/>
      <c r="C239" s="12"/>
      <c r="D239" s="164" t="s">
        <v>68</v>
      </c>
      <c r="E239" s="174" t="s">
        <v>183</v>
      </c>
      <c r="F239" s="174" t="s">
        <v>782</v>
      </c>
      <c r="G239" s="12"/>
      <c r="H239" s="12"/>
      <c r="I239" s="166"/>
      <c r="J239" s="175">
        <f>BK239</f>
        <v>0</v>
      </c>
      <c r="K239" s="12"/>
      <c r="L239" s="163"/>
      <c r="M239" s="168"/>
      <c r="N239" s="169"/>
      <c r="O239" s="169"/>
      <c r="P239" s="170">
        <f>SUM(P240:P242)</f>
        <v>0</v>
      </c>
      <c r="Q239" s="169"/>
      <c r="R239" s="170">
        <f>SUM(R240:R242)</f>
        <v>0</v>
      </c>
      <c r="S239" s="169"/>
      <c r="T239" s="171">
        <f>SUM(T240:T242)</f>
        <v>2</v>
      </c>
      <c r="U239" s="12"/>
      <c r="V239" s="12"/>
      <c r="W239" s="12"/>
      <c r="X239" s="12"/>
      <c r="Y239" s="12"/>
      <c r="Z239" s="12"/>
      <c r="AA239" s="12"/>
      <c r="AB239" s="12"/>
      <c r="AC239" s="12"/>
      <c r="AD239" s="12"/>
      <c r="AE239" s="12"/>
      <c r="AR239" s="164" t="s">
        <v>76</v>
      </c>
      <c r="AT239" s="172" t="s">
        <v>68</v>
      </c>
      <c r="AU239" s="172" t="s">
        <v>76</v>
      </c>
      <c r="AY239" s="164" t="s">
        <v>328</v>
      </c>
      <c r="BK239" s="173">
        <f>SUM(BK240:BK242)</f>
        <v>0</v>
      </c>
    </row>
    <row r="240" s="2" customFormat="1" ht="33" customHeight="1">
      <c r="A240" s="41"/>
      <c r="B240" s="176"/>
      <c r="C240" s="177" t="s">
        <v>765</v>
      </c>
      <c r="D240" s="177" t="s">
        <v>331</v>
      </c>
      <c r="E240" s="178" t="s">
        <v>1199</v>
      </c>
      <c r="F240" s="179" t="s">
        <v>1200</v>
      </c>
      <c r="G240" s="180" t="s">
        <v>491</v>
      </c>
      <c r="H240" s="181">
        <v>0.80000000000000004</v>
      </c>
      <c r="I240" s="182"/>
      <c r="J240" s="183">
        <f>ROUND(I240*H240,2)</f>
        <v>0</v>
      </c>
      <c r="K240" s="179" t="s">
        <v>335</v>
      </c>
      <c r="L240" s="42"/>
      <c r="M240" s="184" t="s">
        <v>3</v>
      </c>
      <c r="N240" s="185" t="s">
        <v>40</v>
      </c>
      <c r="O240" s="75"/>
      <c r="P240" s="186">
        <f>O240*H240</f>
        <v>0</v>
      </c>
      <c r="Q240" s="186">
        <v>0</v>
      </c>
      <c r="R240" s="186">
        <f>Q240*H240</f>
        <v>0</v>
      </c>
      <c r="S240" s="186">
        <v>2.5</v>
      </c>
      <c r="T240" s="187">
        <f>S240*H240</f>
        <v>2</v>
      </c>
      <c r="U240" s="41"/>
      <c r="V240" s="41"/>
      <c r="W240" s="41"/>
      <c r="X240" s="41"/>
      <c r="Y240" s="41"/>
      <c r="Z240" s="41"/>
      <c r="AA240" s="41"/>
      <c r="AB240" s="41"/>
      <c r="AC240" s="41"/>
      <c r="AD240" s="41"/>
      <c r="AE240" s="41"/>
      <c r="AR240" s="188" t="s">
        <v>113</v>
      </c>
      <c r="AT240" s="188" t="s">
        <v>331</v>
      </c>
      <c r="AU240" s="188" t="s">
        <v>79</v>
      </c>
      <c r="AY240" s="22" t="s">
        <v>328</v>
      </c>
      <c r="BE240" s="189">
        <f>IF(N240="základní",J240,0)</f>
        <v>0</v>
      </c>
      <c r="BF240" s="189">
        <f>IF(N240="snížená",J240,0)</f>
        <v>0</v>
      </c>
      <c r="BG240" s="189">
        <f>IF(N240="zákl. přenesená",J240,0)</f>
        <v>0</v>
      </c>
      <c r="BH240" s="189">
        <f>IF(N240="sníž. přenesená",J240,0)</f>
        <v>0</v>
      </c>
      <c r="BI240" s="189">
        <f>IF(N240="nulová",J240,0)</f>
        <v>0</v>
      </c>
      <c r="BJ240" s="22" t="s">
        <v>76</v>
      </c>
      <c r="BK240" s="189">
        <f>ROUND(I240*H240,2)</f>
        <v>0</v>
      </c>
      <c r="BL240" s="22" t="s">
        <v>113</v>
      </c>
      <c r="BM240" s="188" t="s">
        <v>1201</v>
      </c>
    </row>
    <row r="241" s="2" customFormat="1">
      <c r="A241" s="41"/>
      <c r="B241" s="42"/>
      <c r="C241" s="41"/>
      <c r="D241" s="190" t="s">
        <v>338</v>
      </c>
      <c r="E241" s="41"/>
      <c r="F241" s="191" t="s">
        <v>1202</v>
      </c>
      <c r="G241" s="41"/>
      <c r="H241" s="41"/>
      <c r="I241" s="192"/>
      <c r="J241" s="41"/>
      <c r="K241" s="41"/>
      <c r="L241" s="42"/>
      <c r="M241" s="193"/>
      <c r="N241" s="194"/>
      <c r="O241" s="75"/>
      <c r="P241" s="75"/>
      <c r="Q241" s="75"/>
      <c r="R241" s="75"/>
      <c r="S241" s="75"/>
      <c r="T241" s="76"/>
      <c r="U241" s="41"/>
      <c r="V241" s="41"/>
      <c r="W241" s="41"/>
      <c r="X241" s="41"/>
      <c r="Y241" s="41"/>
      <c r="Z241" s="41"/>
      <c r="AA241" s="41"/>
      <c r="AB241" s="41"/>
      <c r="AC241" s="41"/>
      <c r="AD241" s="41"/>
      <c r="AE241" s="41"/>
      <c r="AT241" s="22" t="s">
        <v>338</v>
      </c>
      <c r="AU241" s="22" t="s">
        <v>79</v>
      </c>
    </row>
    <row r="242" s="13" customFormat="1">
      <c r="A242" s="13"/>
      <c r="B242" s="201"/>
      <c r="C242" s="13"/>
      <c r="D242" s="195" t="s">
        <v>442</v>
      </c>
      <c r="E242" s="202" t="s">
        <v>3</v>
      </c>
      <c r="F242" s="203" t="s">
        <v>1203</v>
      </c>
      <c r="G242" s="13"/>
      <c r="H242" s="204">
        <v>0.80000000000000004</v>
      </c>
      <c r="I242" s="205"/>
      <c r="J242" s="13"/>
      <c r="K242" s="13"/>
      <c r="L242" s="201"/>
      <c r="M242" s="206"/>
      <c r="N242" s="207"/>
      <c r="O242" s="207"/>
      <c r="P242" s="207"/>
      <c r="Q242" s="207"/>
      <c r="R242" s="207"/>
      <c r="S242" s="207"/>
      <c r="T242" s="208"/>
      <c r="U242" s="13"/>
      <c r="V242" s="13"/>
      <c r="W242" s="13"/>
      <c r="X242" s="13"/>
      <c r="Y242" s="13"/>
      <c r="Z242" s="13"/>
      <c r="AA242" s="13"/>
      <c r="AB242" s="13"/>
      <c r="AC242" s="13"/>
      <c r="AD242" s="13"/>
      <c r="AE242" s="13"/>
      <c r="AT242" s="202" t="s">
        <v>442</v>
      </c>
      <c r="AU242" s="202" t="s">
        <v>79</v>
      </c>
      <c r="AV242" s="13" t="s">
        <v>79</v>
      </c>
      <c r="AW242" s="13" t="s">
        <v>31</v>
      </c>
      <c r="AX242" s="13" t="s">
        <v>76</v>
      </c>
      <c r="AY242" s="202" t="s">
        <v>328</v>
      </c>
    </row>
    <row r="243" s="12" customFormat="1" ht="25.92" customHeight="1">
      <c r="A243" s="12"/>
      <c r="B243" s="163"/>
      <c r="C243" s="12"/>
      <c r="D243" s="164" t="s">
        <v>68</v>
      </c>
      <c r="E243" s="165" t="s">
        <v>1204</v>
      </c>
      <c r="F243" s="165" t="s">
        <v>1205</v>
      </c>
      <c r="G243" s="12"/>
      <c r="H243" s="12"/>
      <c r="I243" s="166"/>
      <c r="J243" s="167">
        <f>BK243</f>
        <v>0</v>
      </c>
      <c r="K243" s="12"/>
      <c r="L243" s="163"/>
      <c r="M243" s="168"/>
      <c r="N243" s="169"/>
      <c r="O243" s="169"/>
      <c r="P243" s="170">
        <f>P244</f>
        <v>0</v>
      </c>
      <c r="Q243" s="169"/>
      <c r="R243" s="170">
        <f>R244</f>
        <v>0.6879725000000001</v>
      </c>
      <c r="S243" s="169"/>
      <c r="T243" s="171">
        <f>T244</f>
        <v>0</v>
      </c>
      <c r="U243" s="12"/>
      <c r="V243" s="12"/>
      <c r="W243" s="12"/>
      <c r="X243" s="12"/>
      <c r="Y243" s="12"/>
      <c r="Z243" s="12"/>
      <c r="AA243" s="12"/>
      <c r="AB243" s="12"/>
      <c r="AC243" s="12"/>
      <c r="AD243" s="12"/>
      <c r="AE243" s="12"/>
      <c r="AR243" s="164" t="s">
        <v>79</v>
      </c>
      <c r="AT243" s="172" t="s">
        <v>68</v>
      </c>
      <c r="AU243" s="172" t="s">
        <v>69</v>
      </c>
      <c r="AY243" s="164" t="s">
        <v>328</v>
      </c>
      <c r="BK243" s="173">
        <f>BK244</f>
        <v>0</v>
      </c>
    </row>
    <row r="244" s="12" customFormat="1" ht="22.8" customHeight="1">
      <c r="A244" s="12"/>
      <c r="B244" s="163"/>
      <c r="C244" s="12"/>
      <c r="D244" s="164" t="s">
        <v>68</v>
      </c>
      <c r="E244" s="174" t="s">
        <v>1206</v>
      </c>
      <c r="F244" s="174" t="s">
        <v>1207</v>
      </c>
      <c r="G244" s="12"/>
      <c r="H244" s="12"/>
      <c r="I244" s="166"/>
      <c r="J244" s="175">
        <f>BK244</f>
        <v>0</v>
      </c>
      <c r="K244" s="12"/>
      <c r="L244" s="163"/>
      <c r="M244" s="168"/>
      <c r="N244" s="169"/>
      <c r="O244" s="169"/>
      <c r="P244" s="170">
        <f>SUM(P245:P250)</f>
        <v>0</v>
      </c>
      <c r="Q244" s="169"/>
      <c r="R244" s="170">
        <f>SUM(R245:R250)</f>
        <v>0.6879725000000001</v>
      </c>
      <c r="S244" s="169"/>
      <c r="T244" s="171">
        <f>SUM(T245:T250)</f>
        <v>0</v>
      </c>
      <c r="U244" s="12"/>
      <c r="V244" s="12"/>
      <c r="W244" s="12"/>
      <c r="X244" s="12"/>
      <c r="Y244" s="12"/>
      <c r="Z244" s="12"/>
      <c r="AA244" s="12"/>
      <c r="AB244" s="12"/>
      <c r="AC244" s="12"/>
      <c r="AD244" s="12"/>
      <c r="AE244" s="12"/>
      <c r="AR244" s="164" t="s">
        <v>79</v>
      </c>
      <c r="AT244" s="172" t="s">
        <v>68</v>
      </c>
      <c r="AU244" s="172" t="s">
        <v>76</v>
      </c>
      <c r="AY244" s="164" t="s">
        <v>328</v>
      </c>
      <c r="BK244" s="173">
        <f>SUM(BK245:BK250)</f>
        <v>0</v>
      </c>
    </row>
    <row r="245" s="2" customFormat="1" ht="24.15" customHeight="1">
      <c r="A245" s="41"/>
      <c r="B245" s="176"/>
      <c r="C245" s="177" t="s">
        <v>769</v>
      </c>
      <c r="D245" s="177" t="s">
        <v>331</v>
      </c>
      <c r="E245" s="178" t="s">
        <v>1208</v>
      </c>
      <c r="F245" s="179" t="s">
        <v>1209</v>
      </c>
      <c r="G245" s="180" t="s">
        <v>439</v>
      </c>
      <c r="H245" s="181">
        <v>162.66999999999999</v>
      </c>
      <c r="I245" s="182"/>
      <c r="J245" s="183">
        <f>ROUND(I245*H245,2)</f>
        <v>0</v>
      </c>
      <c r="K245" s="179" t="s">
        <v>335</v>
      </c>
      <c r="L245" s="42"/>
      <c r="M245" s="184" t="s">
        <v>3</v>
      </c>
      <c r="N245" s="185" t="s">
        <v>40</v>
      </c>
      <c r="O245" s="75"/>
      <c r="P245" s="186">
        <f>O245*H245</f>
        <v>0</v>
      </c>
      <c r="Q245" s="186">
        <v>0.00014999999999999999</v>
      </c>
      <c r="R245" s="186">
        <f>Q245*H245</f>
        <v>0.024400499999999995</v>
      </c>
      <c r="S245" s="186">
        <v>0</v>
      </c>
      <c r="T245" s="187">
        <f>S245*H245</f>
        <v>0</v>
      </c>
      <c r="U245" s="41"/>
      <c r="V245" s="41"/>
      <c r="W245" s="41"/>
      <c r="X245" s="41"/>
      <c r="Y245" s="41"/>
      <c r="Z245" s="41"/>
      <c r="AA245" s="41"/>
      <c r="AB245" s="41"/>
      <c r="AC245" s="41"/>
      <c r="AD245" s="41"/>
      <c r="AE245" s="41"/>
      <c r="AR245" s="188" t="s">
        <v>532</v>
      </c>
      <c r="AT245" s="188" t="s">
        <v>331</v>
      </c>
      <c r="AU245" s="188" t="s">
        <v>79</v>
      </c>
      <c r="AY245" s="22" t="s">
        <v>328</v>
      </c>
      <c r="BE245" s="189">
        <f>IF(N245="základní",J245,0)</f>
        <v>0</v>
      </c>
      <c r="BF245" s="189">
        <f>IF(N245="snížená",J245,0)</f>
        <v>0</v>
      </c>
      <c r="BG245" s="189">
        <f>IF(N245="zákl. přenesená",J245,0)</f>
        <v>0</v>
      </c>
      <c r="BH245" s="189">
        <f>IF(N245="sníž. přenesená",J245,0)</f>
        <v>0</v>
      </c>
      <c r="BI245" s="189">
        <f>IF(N245="nulová",J245,0)</f>
        <v>0</v>
      </c>
      <c r="BJ245" s="22" t="s">
        <v>76</v>
      </c>
      <c r="BK245" s="189">
        <f>ROUND(I245*H245,2)</f>
        <v>0</v>
      </c>
      <c r="BL245" s="22" t="s">
        <v>532</v>
      </c>
      <c r="BM245" s="188" t="s">
        <v>1210</v>
      </c>
    </row>
    <row r="246" s="2" customFormat="1">
      <c r="A246" s="41"/>
      <c r="B246" s="42"/>
      <c r="C246" s="41"/>
      <c r="D246" s="190" t="s">
        <v>338</v>
      </c>
      <c r="E246" s="41"/>
      <c r="F246" s="191" t="s">
        <v>1211</v>
      </c>
      <c r="G246" s="41"/>
      <c r="H246" s="41"/>
      <c r="I246" s="192"/>
      <c r="J246" s="41"/>
      <c r="K246" s="41"/>
      <c r="L246" s="42"/>
      <c r="M246" s="193"/>
      <c r="N246" s="194"/>
      <c r="O246" s="75"/>
      <c r="P246" s="75"/>
      <c r="Q246" s="75"/>
      <c r="R246" s="75"/>
      <c r="S246" s="75"/>
      <c r="T246" s="76"/>
      <c r="U246" s="41"/>
      <c r="V246" s="41"/>
      <c r="W246" s="41"/>
      <c r="X246" s="41"/>
      <c r="Y246" s="41"/>
      <c r="Z246" s="41"/>
      <c r="AA246" s="41"/>
      <c r="AB246" s="41"/>
      <c r="AC246" s="41"/>
      <c r="AD246" s="41"/>
      <c r="AE246" s="41"/>
      <c r="AT246" s="22" t="s">
        <v>338</v>
      </c>
      <c r="AU246" s="22" t="s">
        <v>79</v>
      </c>
    </row>
    <row r="247" s="2" customFormat="1" ht="16.5" customHeight="1">
      <c r="A247" s="41"/>
      <c r="B247" s="176"/>
      <c r="C247" s="224" t="s">
        <v>165</v>
      </c>
      <c r="D247" s="224" t="s">
        <v>539</v>
      </c>
      <c r="E247" s="225" t="s">
        <v>1212</v>
      </c>
      <c r="F247" s="226" t="s">
        <v>1213</v>
      </c>
      <c r="G247" s="227" t="s">
        <v>439</v>
      </c>
      <c r="H247" s="228">
        <v>189.59200000000001</v>
      </c>
      <c r="I247" s="229"/>
      <c r="J247" s="230">
        <f>ROUND(I247*H247,2)</f>
        <v>0</v>
      </c>
      <c r="K247" s="226" t="s">
        <v>335</v>
      </c>
      <c r="L247" s="231"/>
      <c r="M247" s="232" t="s">
        <v>3</v>
      </c>
      <c r="N247" s="233" t="s">
        <v>40</v>
      </c>
      <c r="O247" s="75"/>
      <c r="P247" s="186">
        <f>O247*H247</f>
        <v>0</v>
      </c>
      <c r="Q247" s="186">
        <v>0.0035000000000000001</v>
      </c>
      <c r="R247" s="186">
        <f>Q247*H247</f>
        <v>0.66357200000000005</v>
      </c>
      <c r="S247" s="186">
        <v>0</v>
      </c>
      <c r="T247" s="187">
        <f>S247*H247</f>
        <v>0</v>
      </c>
      <c r="U247" s="41"/>
      <c r="V247" s="41"/>
      <c r="W247" s="41"/>
      <c r="X247" s="41"/>
      <c r="Y247" s="41"/>
      <c r="Z247" s="41"/>
      <c r="AA247" s="41"/>
      <c r="AB247" s="41"/>
      <c r="AC247" s="41"/>
      <c r="AD247" s="41"/>
      <c r="AE247" s="41"/>
      <c r="AR247" s="188" t="s">
        <v>621</v>
      </c>
      <c r="AT247" s="188" t="s">
        <v>539</v>
      </c>
      <c r="AU247" s="188" t="s">
        <v>79</v>
      </c>
      <c r="AY247" s="22" t="s">
        <v>328</v>
      </c>
      <c r="BE247" s="189">
        <f>IF(N247="základní",J247,0)</f>
        <v>0</v>
      </c>
      <c r="BF247" s="189">
        <f>IF(N247="snížená",J247,0)</f>
        <v>0</v>
      </c>
      <c r="BG247" s="189">
        <f>IF(N247="zákl. přenesená",J247,0)</f>
        <v>0</v>
      </c>
      <c r="BH247" s="189">
        <f>IF(N247="sníž. přenesená",J247,0)</f>
        <v>0</v>
      </c>
      <c r="BI247" s="189">
        <f>IF(N247="nulová",J247,0)</f>
        <v>0</v>
      </c>
      <c r="BJ247" s="22" t="s">
        <v>76</v>
      </c>
      <c r="BK247" s="189">
        <f>ROUND(I247*H247,2)</f>
        <v>0</v>
      </c>
      <c r="BL247" s="22" t="s">
        <v>532</v>
      </c>
      <c r="BM247" s="188" t="s">
        <v>1214</v>
      </c>
    </row>
    <row r="248" s="13" customFormat="1">
      <c r="A248" s="13"/>
      <c r="B248" s="201"/>
      <c r="C248" s="13"/>
      <c r="D248" s="195" t="s">
        <v>442</v>
      </c>
      <c r="E248" s="202" t="s">
        <v>3</v>
      </c>
      <c r="F248" s="203" t="s">
        <v>1215</v>
      </c>
      <c r="G248" s="13"/>
      <c r="H248" s="204">
        <v>189.59200000000001</v>
      </c>
      <c r="I248" s="205"/>
      <c r="J248" s="13"/>
      <c r="K248" s="13"/>
      <c r="L248" s="201"/>
      <c r="M248" s="206"/>
      <c r="N248" s="207"/>
      <c r="O248" s="207"/>
      <c r="P248" s="207"/>
      <c r="Q248" s="207"/>
      <c r="R248" s="207"/>
      <c r="S248" s="207"/>
      <c r="T248" s="208"/>
      <c r="U248" s="13"/>
      <c r="V248" s="13"/>
      <c r="W248" s="13"/>
      <c r="X248" s="13"/>
      <c r="Y248" s="13"/>
      <c r="Z248" s="13"/>
      <c r="AA248" s="13"/>
      <c r="AB248" s="13"/>
      <c r="AC248" s="13"/>
      <c r="AD248" s="13"/>
      <c r="AE248" s="13"/>
      <c r="AT248" s="202" t="s">
        <v>442</v>
      </c>
      <c r="AU248" s="202" t="s">
        <v>79</v>
      </c>
      <c r="AV248" s="13" t="s">
        <v>79</v>
      </c>
      <c r="AW248" s="13" t="s">
        <v>31</v>
      </c>
      <c r="AX248" s="13" t="s">
        <v>76</v>
      </c>
      <c r="AY248" s="202" t="s">
        <v>328</v>
      </c>
    </row>
    <row r="249" s="2" customFormat="1" ht="49.05" customHeight="1">
      <c r="A249" s="41"/>
      <c r="B249" s="176"/>
      <c r="C249" s="177" t="s">
        <v>778</v>
      </c>
      <c r="D249" s="177" t="s">
        <v>331</v>
      </c>
      <c r="E249" s="178" t="s">
        <v>1216</v>
      </c>
      <c r="F249" s="179" t="s">
        <v>1217</v>
      </c>
      <c r="G249" s="180" t="s">
        <v>585</v>
      </c>
      <c r="H249" s="181">
        <v>0.68799999999999994</v>
      </c>
      <c r="I249" s="182"/>
      <c r="J249" s="183">
        <f>ROUND(I249*H249,2)</f>
        <v>0</v>
      </c>
      <c r="K249" s="179" t="s">
        <v>335</v>
      </c>
      <c r="L249" s="42"/>
      <c r="M249" s="184" t="s">
        <v>3</v>
      </c>
      <c r="N249" s="185" t="s">
        <v>40</v>
      </c>
      <c r="O249" s="75"/>
      <c r="P249" s="186">
        <f>O249*H249</f>
        <v>0</v>
      </c>
      <c r="Q249" s="186">
        <v>0</v>
      </c>
      <c r="R249" s="186">
        <f>Q249*H249</f>
        <v>0</v>
      </c>
      <c r="S249" s="186">
        <v>0</v>
      </c>
      <c r="T249" s="187">
        <f>S249*H249</f>
        <v>0</v>
      </c>
      <c r="U249" s="41"/>
      <c r="V249" s="41"/>
      <c r="W249" s="41"/>
      <c r="X249" s="41"/>
      <c r="Y249" s="41"/>
      <c r="Z249" s="41"/>
      <c r="AA249" s="41"/>
      <c r="AB249" s="41"/>
      <c r="AC249" s="41"/>
      <c r="AD249" s="41"/>
      <c r="AE249" s="41"/>
      <c r="AR249" s="188" t="s">
        <v>532</v>
      </c>
      <c r="AT249" s="188" t="s">
        <v>331</v>
      </c>
      <c r="AU249" s="188" t="s">
        <v>79</v>
      </c>
      <c r="AY249" s="22" t="s">
        <v>328</v>
      </c>
      <c r="BE249" s="189">
        <f>IF(N249="základní",J249,0)</f>
        <v>0</v>
      </c>
      <c r="BF249" s="189">
        <f>IF(N249="snížená",J249,0)</f>
        <v>0</v>
      </c>
      <c r="BG249" s="189">
        <f>IF(N249="zákl. přenesená",J249,0)</f>
        <v>0</v>
      </c>
      <c r="BH249" s="189">
        <f>IF(N249="sníž. přenesená",J249,0)</f>
        <v>0</v>
      </c>
      <c r="BI249" s="189">
        <f>IF(N249="nulová",J249,0)</f>
        <v>0</v>
      </c>
      <c r="BJ249" s="22" t="s">
        <v>76</v>
      </c>
      <c r="BK249" s="189">
        <f>ROUND(I249*H249,2)</f>
        <v>0</v>
      </c>
      <c r="BL249" s="22" t="s">
        <v>532</v>
      </c>
      <c r="BM249" s="188" t="s">
        <v>1218</v>
      </c>
    </row>
    <row r="250" s="2" customFormat="1">
      <c r="A250" s="41"/>
      <c r="B250" s="42"/>
      <c r="C250" s="41"/>
      <c r="D250" s="190" t="s">
        <v>338</v>
      </c>
      <c r="E250" s="41"/>
      <c r="F250" s="191" t="s">
        <v>1219</v>
      </c>
      <c r="G250" s="41"/>
      <c r="H250" s="41"/>
      <c r="I250" s="192"/>
      <c r="J250" s="41"/>
      <c r="K250" s="41"/>
      <c r="L250" s="42"/>
      <c r="M250" s="197"/>
      <c r="N250" s="198"/>
      <c r="O250" s="199"/>
      <c r="P250" s="199"/>
      <c r="Q250" s="199"/>
      <c r="R250" s="199"/>
      <c r="S250" s="199"/>
      <c r="T250" s="200"/>
      <c r="U250" s="41"/>
      <c r="V250" s="41"/>
      <c r="W250" s="41"/>
      <c r="X250" s="41"/>
      <c r="Y250" s="41"/>
      <c r="Z250" s="41"/>
      <c r="AA250" s="41"/>
      <c r="AB250" s="41"/>
      <c r="AC250" s="41"/>
      <c r="AD250" s="41"/>
      <c r="AE250" s="41"/>
      <c r="AT250" s="22" t="s">
        <v>338</v>
      </c>
      <c r="AU250" s="22" t="s">
        <v>79</v>
      </c>
    </row>
    <row r="251" s="2" customFormat="1" ht="6.96" customHeight="1">
      <c r="A251" s="41"/>
      <c r="B251" s="58"/>
      <c r="C251" s="59"/>
      <c r="D251" s="59"/>
      <c r="E251" s="59"/>
      <c r="F251" s="59"/>
      <c r="G251" s="59"/>
      <c r="H251" s="59"/>
      <c r="I251" s="59"/>
      <c r="J251" s="59"/>
      <c r="K251" s="59"/>
      <c r="L251" s="42"/>
      <c r="M251" s="41"/>
      <c r="O251" s="41"/>
      <c r="P251" s="41"/>
      <c r="Q251" s="41"/>
      <c r="R251" s="41"/>
      <c r="S251" s="41"/>
      <c r="T251" s="41"/>
      <c r="U251" s="41"/>
      <c r="V251" s="41"/>
      <c r="W251" s="41"/>
      <c r="X251" s="41"/>
      <c r="Y251" s="41"/>
      <c r="Z251" s="41"/>
      <c r="AA251" s="41"/>
      <c r="AB251" s="41"/>
      <c r="AC251" s="41"/>
      <c r="AD251" s="41"/>
      <c r="AE251" s="41"/>
    </row>
  </sheetData>
  <autoFilter ref="C99:K250"/>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5_01/131251104"/>
    <hyperlink ref="F107" r:id="rId2" display="https://podminky.urs.cz/item/CS_URS_2025_01/132251254"/>
    <hyperlink ref="F109" r:id="rId3" display="https://podminky.urs.cz/item/CS_URS_2025_01/162751117"/>
    <hyperlink ref="F114" r:id="rId4" display="https://podminky.urs.cz/item/CS_URS_2025_01/166151101"/>
    <hyperlink ref="F117" r:id="rId5" display="https://podminky.urs.cz/item/CS_URS_2025_01/167151111"/>
    <hyperlink ref="F122" r:id="rId6" display="https://podminky.urs.cz/item/CS_URS_2025_01/171151103"/>
    <hyperlink ref="F124" r:id="rId7" display="https://podminky.urs.cz/item/CS_URS_2025_01/175151101"/>
    <hyperlink ref="F130" r:id="rId8" display="https://podminky.urs.cz/item/CS_URS_2025_01/182111112"/>
    <hyperlink ref="F135" r:id="rId9" display="https://podminky.urs.cz/item/CS_URS_2025_01/211531111"/>
    <hyperlink ref="F138" r:id="rId10" display="https://podminky.urs.cz/item/CS_URS_2025_01/212755216"/>
    <hyperlink ref="F140" r:id="rId11" display="https://podminky.urs.cz/item/CS_URS_2025_01/273322511"/>
    <hyperlink ref="F142" r:id="rId12" display="https://podminky.urs.cz/item/CS_URS_2025_01/273362021"/>
    <hyperlink ref="F145" r:id="rId13" display="https://podminky.urs.cz/item/CS_URS_2025_01/457532111"/>
    <hyperlink ref="F153" r:id="rId14" display="https://podminky.urs.cz/item/CS_URS_2025_01/271542211"/>
    <hyperlink ref="F156" r:id="rId15" display="https://podminky.urs.cz/item/CS_URS_2025_01/327211123"/>
    <hyperlink ref="F158" r:id="rId16" display="https://podminky.urs.cz/item/CS_URS_2025_01/382122134"/>
    <hyperlink ref="F161" r:id="rId17" display="https://podminky.urs.cz/item/CS_URS_2025_01/382122314"/>
    <hyperlink ref="F164" r:id="rId18" display="https://podminky.urs.cz/item/CS_URS_2025_01/386110105"/>
    <hyperlink ref="F168" r:id="rId19" display="https://podminky.urs.cz/item/CS_URS_2025_01/451573111"/>
    <hyperlink ref="F171" r:id="rId20" display="https://podminky.urs.cz/item/CS_URS_2025_01/451577777"/>
    <hyperlink ref="F174" r:id="rId21" display="https://podminky.urs.cz/item/CS_URS_2025_01/463212111"/>
    <hyperlink ref="F183" r:id="rId22" display="https://podminky.urs.cz/item/CS_URS_2025_01/871353121"/>
    <hyperlink ref="F187" r:id="rId23" display="https://podminky.urs.cz/item/CS_URS_2025_01/891355111"/>
    <hyperlink ref="F190" r:id="rId24" display="https://podminky.urs.cz/item/CS_URS_2025_01/893812225"/>
    <hyperlink ref="F198" r:id="rId25" display="https://podminky.urs.cz/item/CS_URS_2025_01/894812203"/>
    <hyperlink ref="F201" r:id="rId26" display="https://podminky.urs.cz/item/CS_URS_2025_01/894812205"/>
    <hyperlink ref="F204" r:id="rId27" display="https://podminky.urs.cz/item/CS_URS_2025_01/894812206"/>
    <hyperlink ref="F207" r:id="rId28" display="https://podminky.urs.cz/item/CS_URS_2025_01/894812231"/>
    <hyperlink ref="F212" r:id="rId29" display="https://podminky.urs.cz/item/CS_URS_2025_01/894812241"/>
    <hyperlink ref="F215" r:id="rId30" display="https://podminky.urs.cz/item/CS_URS_2025_01/894812249"/>
    <hyperlink ref="F220" r:id="rId31" display="https://podminky.urs.cz/item/CS_URS_2025_01/894812262"/>
    <hyperlink ref="F227" r:id="rId32" display="https://podminky.urs.cz/item/CS_URS_2025_01/899103112"/>
    <hyperlink ref="F231" r:id="rId33" display="https://podminky.urs.cz/item/CS_URS_2025_01/899204112"/>
    <hyperlink ref="F234" r:id="rId34" display="https://podminky.urs.cz/item/CS_URS_2025_01/899623171"/>
    <hyperlink ref="F236" r:id="rId35" display="https://podminky.urs.cz/item/CS_URS_2025_01/998276101"/>
    <hyperlink ref="F238" r:id="rId36" display="https://podminky.urs.cz/item/CS_URS_2025_01/998276124"/>
    <hyperlink ref="F241" r:id="rId37" display="https://podminky.urs.cz/item/CS_URS_2025_01/981511113"/>
    <hyperlink ref="F246" r:id="rId38" display="https://podminky.urs.cz/item/CS_URS_2025_01/711151101"/>
    <hyperlink ref="F250" r:id="rId39" display="https://podminky.urs.cz/item/CS_URS_2025_01/998711101"/>
  </hyperlinks>
  <pageMargins left="0.39375" right="0.39375" top="0.39375" bottom="0.39375" header="0" footer="0"/>
  <pageSetup paperSize="9" orientation="portrait" blackAndWhite="1" fitToHeight="100"/>
  <headerFooter>
    <oddFooter>&amp;CStrana &amp;P z &amp;N</oddFooter>
  </headerFooter>
  <drawing r:id="rId40"/>
</worksheet>
</file>

<file path=xl/worksheets/sheet60.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275" customWidth="1"/>
    <col min="2" max="2" width="1.667969" style="275" customWidth="1"/>
    <col min="3" max="4" width="5" style="275" customWidth="1"/>
    <col min="5" max="5" width="11.66016" style="275" customWidth="1"/>
    <col min="6" max="6" width="9.160156" style="275" customWidth="1"/>
    <col min="7" max="7" width="5" style="275" customWidth="1"/>
    <col min="8" max="8" width="77.83203" style="275" customWidth="1"/>
    <col min="9" max="10" width="20" style="275" customWidth="1"/>
    <col min="11" max="11" width="1.667969" style="275" customWidth="1"/>
  </cols>
  <sheetData>
    <row r="1" s="1" customFormat="1" ht="37.5" customHeight="1"/>
    <row r="2" s="1" customFormat="1" ht="7.5" customHeight="1">
      <c r="B2" s="276"/>
      <c r="C2" s="277"/>
      <c r="D2" s="277"/>
      <c r="E2" s="277"/>
      <c r="F2" s="277"/>
      <c r="G2" s="277"/>
      <c r="H2" s="277"/>
      <c r="I2" s="277"/>
      <c r="J2" s="277"/>
      <c r="K2" s="278"/>
    </row>
    <row r="3" s="18" customFormat="1" ht="45" customHeight="1">
      <c r="B3" s="279"/>
      <c r="C3" s="280" t="s">
        <v>10347</v>
      </c>
      <c r="D3" s="280"/>
      <c r="E3" s="280"/>
      <c r="F3" s="280"/>
      <c r="G3" s="280"/>
      <c r="H3" s="280"/>
      <c r="I3" s="280"/>
      <c r="J3" s="280"/>
      <c r="K3" s="281"/>
    </row>
    <row r="4" s="1" customFormat="1" ht="25.5" customHeight="1">
      <c r="B4" s="282"/>
      <c r="C4" s="283" t="s">
        <v>10348</v>
      </c>
      <c r="D4" s="283"/>
      <c r="E4" s="283"/>
      <c r="F4" s="283"/>
      <c r="G4" s="283"/>
      <c r="H4" s="283"/>
      <c r="I4" s="283"/>
      <c r="J4" s="283"/>
      <c r="K4" s="284"/>
    </row>
    <row r="5" s="1" customFormat="1" ht="5.25" customHeight="1">
      <c r="B5" s="282"/>
      <c r="C5" s="285"/>
      <c r="D5" s="285"/>
      <c r="E5" s="285"/>
      <c r="F5" s="285"/>
      <c r="G5" s="285"/>
      <c r="H5" s="285"/>
      <c r="I5" s="285"/>
      <c r="J5" s="285"/>
      <c r="K5" s="284"/>
    </row>
    <row r="6" s="1" customFormat="1" ht="15" customHeight="1">
      <c r="B6" s="282"/>
      <c r="C6" s="286" t="s">
        <v>10349</v>
      </c>
      <c r="D6" s="286"/>
      <c r="E6" s="286"/>
      <c r="F6" s="286"/>
      <c r="G6" s="286"/>
      <c r="H6" s="286"/>
      <c r="I6" s="286"/>
      <c r="J6" s="286"/>
      <c r="K6" s="284"/>
    </row>
    <row r="7" s="1" customFormat="1" ht="15" customHeight="1">
      <c r="B7" s="287"/>
      <c r="C7" s="286" t="s">
        <v>10350</v>
      </c>
      <c r="D7" s="286"/>
      <c r="E7" s="286"/>
      <c r="F7" s="286"/>
      <c r="G7" s="286"/>
      <c r="H7" s="286"/>
      <c r="I7" s="286"/>
      <c r="J7" s="286"/>
      <c r="K7" s="284"/>
    </row>
    <row r="8" s="1" customFormat="1" ht="12.75" customHeight="1">
      <c r="B8" s="287"/>
      <c r="C8" s="286"/>
      <c r="D8" s="286"/>
      <c r="E8" s="286"/>
      <c r="F8" s="286"/>
      <c r="G8" s="286"/>
      <c r="H8" s="286"/>
      <c r="I8" s="286"/>
      <c r="J8" s="286"/>
      <c r="K8" s="284"/>
    </row>
    <row r="9" s="1" customFormat="1" ht="15" customHeight="1">
      <c r="B9" s="287"/>
      <c r="C9" s="286" t="s">
        <v>10351</v>
      </c>
      <c r="D9" s="286"/>
      <c r="E9" s="286"/>
      <c r="F9" s="286"/>
      <c r="G9" s="286"/>
      <c r="H9" s="286"/>
      <c r="I9" s="286"/>
      <c r="J9" s="286"/>
      <c r="K9" s="284"/>
    </row>
    <row r="10" s="1" customFormat="1" ht="15" customHeight="1">
      <c r="B10" s="287"/>
      <c r="C10" s="286"/>
      <c r="D10" s="286" t="s">
        <v>10352</v>
      </c>
      <c r="E10" s="286"/>
      <c r="F10" s="286"/>
      <c r="G10" s="286"/>
      <c r="H10" s="286"/>
      <c r="I10" s="286"/>
      <c r="J10" s="286"/>
      <c r="K10" s="284"/>
    </row>
    <row r="11" s="1" customFormat="1" ht="15" customHeight="1">
      <c r="B11" s="287"/>
      <c r="C11" s="288"/>
      <c r="D11" s="286" t="s">
        <v>10353</v>
      </c>
      <c r="E11" s="286"/>
      <c r="F11" s="286"/>
      <c r="G11" s="286"/>
      <c r="H11" s="286"/>
      <c r="I11" s="286"/>
      <c r="J11" s="286"/>
      <c r="K11" s="284"/>
    </row>
    <row r="12" s="1" customFormat="1" ht="15" customHeight="1">
      <c r="B12" s="287"/>
      <c r="C12" s="288"/>
      <c r="D12" s="286"/>
      <c r="E12" s="286"/>
      <c r="F12" s="286"/>
      <c r="G12" s="286"/>
      <c r="H12" s="286"/>
      <c r="I12" s="286"/>
      <c r="J12" s="286"/>
      <c r="K12" s="284"/>
    </row>
    <row r="13" s="1" customFormat="1" ht="15" customHeight="1">
      <c r="B13" s="287"/>
      <c r="C13" s="288"/>
      <c r="D13" s="289" t="s">
        <v>10354</v>
      </c>
      <c r="E13" s="286"/>
      <c r="F13" s="286"/>
      <c r="G13" s="286"/>
      <c r="H13" s="286"/>
      <c r="I13" s="286"/>
      <c r="J13" s="286"/>
      <c r="K13" s="284"/>
    </row>
    <row r="14" s="1" customFormat="1" ht="12.75" customHeight="1">
      <c r="B14" s="287"/>
      <c r="C14" s="288"/>
      <c r="D14" s="288"/>
      <c r="E14" s="288"/>
      <c r="F14" s="288"/>
      <c r="G14" s="288"/>
      <c r="H14" s="288"/>
      <c r="I14" s="288"/>
      <c r="J14" s="288"/>
      <c r="K14" s="284"/>
    </row>
    <row r="15" s="1" customFormat="1" ht="15" customHeight="1">
      <c r="B15" s="287"/>
      <c r="C15" s="288"/>
      <c r="D15" s="286" t="s">
        <v>10355</v>
      </c>
      <c r="E15" s="286"/>
      <c r="F15" s="286"/>
      <c r="G15" s="286"/>
      <c r="H15" s="286"/>
      <c r="I15" s="286"/>
      <c r="J15" s="286"/>
      <c r="K15" s="284"/>
    </row>
    <row r="16" s="1" customFormat="1" ht="15" customHeight="1">
      <c r="B16" s="287"/>
      <c r="C16" s="288"/>
      <c r="D16" s="286" t="s">
        <v>10356</v>
      </c>
      <c r="E16" s="286"/>
      <c r="F16" s="286"/>
      <c r="G16" s="286"/>
      <c r="H16" s="286"/>
      <c r="I16" s="286"/>
      <c r="J16" s="286"/>
      <c r="K16" s="284"/>
    </row>
    <row r="17" s="1" customFormat="1" ht="15" customHeight="1">
      <c r="B17" s="287"/>
      <c r="C17" s="288"/>
      <c r="D17" s="286" t="s">
        <v>10357</v>
      </c>
      <c r="E17" s="286"/>
      <c r="F17" s="286"/>
      <c r="G17" s="286"/>
      <c r="H17" s="286"/>
      <c r="I17" s="286"/>
      <c r="J17" s="286"/>
      <c r="K17" s="284"/>
    </row>
    <row r="18" s="1" customFormat="1" ht="15" customHeight="1">
      <c r="B18" s="287"/>
      <c r="C18" s="288"/>
      <c r="D18" s="288"/>
      <c r="E18" s="290" t="s">
        <v>75</v>
      </c>
      <c r="F18" s="286" t="s">
        <v>10358</v>
      </c>
      <c r="G18" s="286"/>
      <c r="H18" s="286"/>
      <c r="I18" s="286"/>
      <c r="J18" s="286"/>
      <c r="K18" s="284"/>
    </row>
    <row r="19" s="1" customFormat="1" ht="15" customHeight="1">
      <c r="B19" s="287"/>
      <c r="C19" s="288"/>
      <c r="D19" s="288"/>
      <c r="E19" s="290" t="s">
        <v>10359</v>
      </c>
      <c r="F19" s="286" t="s">
        <v>10360</v>
      </c>
      <c r="G19" s="286"/>
      <c r="H19" s="286"/>
      <c r="I19" s="286"/>
      <c r="J19" s="286"/>
      <c r="K19" s="284"/>
    </row>
    <row r="20" s="1" customFormat="1" ht="15" customHeight="1">
      <c r="B20" s="287"/>
      <c r="C20" s="288"/>
      <c r="D20" s="288"/>
      <c r="E20" s="290" t="s">
        <v>10361</v>
      </c>
      <c r="F20" s="286" t="s">
        <v>10362</v>
      </c>
      <c r="G20" s="286"/>
      <c r="H20" s="286"/>
      <c r="I20" s="286"/>
      <c r="J20" s="286"/>
      <c r="K20" s="284"/>
    </row>
    <row r="21" s="1" customFormat="1" ht="15" customHeight="1">
      <c r="B21" s="287"/>
      <c r="C21" s="288"/>
      <c r="D21" s="288"/>
      <c r="E21" s="290" t="s">
        <v>10363</v>
      </c>
      <c r="F21" s="286" t="s">
        <v>10364</v>
      </c>
      <c r="G21" s="286"/>
      <c r="H21" s="286"/>
      <c r="I21" s="286"/>
      <c r="J21" s="286"/>
      <c r="K21" s="284"/>
    </row>
    <row r="22" s="1" customFormat="1" ht="15" customHeight="1">
      <c r="B22" s="287"/>
      <c r="C22" s="288"/>
      <c r="D22" s="288"/>
      <c r="E22" s="290" t="s">
        <v>1225</v>
      </c>
      <c r="F22" s="286" t="s">
        <v>1226</v>
      </c>
      <c r="G22" s="286"/>
      <c r="H22" s="286"/>
      <c r="I22" s="286"/>
      <c r="J22" s="286"/>
      <c r="K22" s="284"/>
    </row>
    <row r="23" s="1" customFormat="1" ht="15" customHeight="1">
      <c r="B23" s="287"/>
      <c r="C23" s="288"/>
      <c r="D23" s="288"/>
      <c r="E23" s="290" t="s">
        <v>82</v>
      </c>
      <c r="F23" s="286" t="s">
        <v>10365</v>
      </c>
      <c r="G23" s="286"/>
      <c r="H23" s="286"/>
      <c r="I23" s="286"/>
      <c r="J23" s="286"/>
      <c r="K23" s="284"/>
    </row>
    <row r="24" s="1" customFormat="1" ht="12.75" customHeight="1">
      <c r="B24" s="287"/>
      <c r="C24" s="288"/>
      <c r="D24" s="288"/>
      <c r="E24" s="288"/>
      <c r="F24" s="288"/>
      <c r="G24" s="288"/>
      <c r="H24" s="288"/>
      <c r="I24" s="288"/>
      <c r="J24" s="288"/>
      <c r="K24" s="284"/>
    </row>
    <row r="25" s="1" customFormat="1" ht="15" customHeight="1">
      <c r="B25" s="287"/>
      <c r="C25" s="286" t="s">
        <v>10366</v>
      </c>
      <c r="D25" s="286"/>
      <c r="E25" s="286"/>
      <c r="F25" s="286"/>
      <c r="G25" s="286"/>
      <c r="H25" s="286"/>
      <c r="I25" s="286"/>
      <c r="J25" s="286"/>
      <c r="K25" s="284"/>
    </row>
    <row r="26" s="1" customFormat="1" ht="15" customHeight="1">
      <c r="B26" s="287"/>
      <c r="C26" s="286" t="s">
        <v>10367</v>
      </c>
      <c r="D26" s="286"/>
      <c r="E26" s="286"/>
      <c r="F26" s="286"/>
      <c r="G26" s="286"/>
      <c r="H26" s="286"/>
      <c r="I26" s="286"/>
      <c r="J26" s="286"/>
      <c r="K26" s="284"/>
    </row>
    <row r="27" s="1" customFormat="1" ht="15" customHeight="1">
      <c r="B27" s="287"/>
      <c r="C27" s="286"/>
      <c r="D27" s="286" t="s">
        <v>10368</v>
      </c>
      <c r="E27" s="286"/>
      <c r="F27" s="286"/>
      <c r="G27" s="286"/>
      <c r="H27" s="286"/>
      <c r="I27" s="286"/>
      <c r="J27" s="286"/>
      <c r="K27" s="284"/>
    </row>
    <row r="28" s="1" customFormat="1" ht="15" customHeight="1">
      <c r="B28" s="287"/>
      <c r="C28" s="288"/>
      <c r="D28" s="286" t="s">
        <v>10369</v>
      </c>
      <c r="E28" s="286"/>
      <c r="F28" s="286"/>
      <c r="G28" s="286"/>
      <c r="H28" s="286"/>
      <c r="I28" s="286"/>
      <c r="J28" s="286"/>
      <c r="K28" s="284"/>
    </row>
    <row r="29" s="1" customFormat="1" ht="12.75" customHeight="1">
      <c r="B29" s="287"/>
      <c r="C29" s="288"/>
      <c r="D29" s="288"/>
      <c r="E29" s="288"/>
      <c r="F29" s="288"/>
      <c r="G29" s="288"/>
      <c r="H29" s="288"/>
      <c r="I29" s="288"/>
      <c r="J29" s="288"/>
      <c r="K29" s="284"/>
    </row>
    <row r="30" s="1" customFormat="1" ht="15" customHeight="1">
      <c r="B30" s="287"/>
      <c r="C30" s="288"/>
      <c r="D30" s="286" t="s">
        <v>10370</v>
      </c>
      <c r="E30" s="286"/>
      <c r="F30" s="286"/>
      <c r="G30" s="286"/>
      <c r="H30" s="286"/>
      <c r="I30" s="286"/>
      <c r="J30" s="286"/>
      <c r="K30" s="284"/>
    </row>
    <row r="31" s="1" customFormat="1" ht="15" customHeight="1">
      <c r="B31" s="287"/>
      <c r="C31" s="288"/>
      <c r="D31" s="286" t="s">
        <v>10371</v>
      </c>
      <c r="E31" s="286"/>
      <c r="F31" s="286"/>
      <c r="G31" s="286"/>
      <c r="H31" s="286"/>
      <c r="I31" s="286"/>
      <c r="J31" s="286"/>
      <c r="K31" s="284"/>
    </row>
    <row r="32" s="1" customFormat="1" ht="12.75" customHeight="1">
      <c r="B32" s="287"/>
      <c r="C32" s="288"/>
      <c r="D32" s="288"/>
      <c r="E32" s="288"/>
      <c r="F32" s="288"/>
      <c r="G32" s="288"/>
      <c r="H32" s="288"/>
      <c r="I32" s="288"/>
      <c r="J32" s="288"/>
      <c r="K32" s="284"/>
    </row>
    <row r="33" s="1" customFormat="1" ht="15" customHeight="1">
      <c r="B33" s="287"/>
      <c r="C33" s="288"/>
      <c r="D33" s="286" t="s">
        <v>10372</v>
      </c>
      <c r="E33" s="286"/>
      <c r="F33" s="286"/>
      <c r="G33" s="286"/>
      <c r="H33" s="286"/>
      <c r="I33" s="286"/>
      <c r="J33" s="286"/>
      <c r="K33" s="284"/>
    </row>
    <row r="34" s="1" customFormat="1" ht="15" customHeight="1">
      <c r="B34" s="287"/>
      <c r="C34" s="288"/>
      <c r="D34" s="286" t="s">
        <v>10373</v>
      </c>
      <c r="E34" s="286"/>
      <c r="F34" s="286"/>
      <c r="G34" s="286"/>
      <c r="H34" s="286"/>
      <c r="I34" s="286"/>
      <c r="J34" s="286"/>
      <c r="K34" s="284"/>
    </row>
    <row r="35" s="1" customFormat="1" ht="15" customHeight="1">
      <c r="B35" s="287"/>
      <c r="C35" s="288"/>
      <c r="D35" s="286" t="s">
        <v>10374</v>
      </c>
      <c r="E35" s="286"/>
      <c r="F35" s="286"/>
      <c r="G35" s="286"/>
      <c r="H35" s="286"/>
      <c r="I35" s="286"/>
      <c r="J35" s="286"/>
      <c r="K35" s="284"/>
    </row>
    <row r="36" s="1" customFormat="1" ht="15" customHeight="1">
      <c r="B36" s="287"/>
      <c r="C36" s="288"/>
      <c r="D36" s="286"/>
      <c r="E36" s="289" t="s">
        <v>315</v>
      </c>
      <c r="F36" s="286"/>
      <c r="G36" s="286" t="s">
        <v>10375</v>
      </c>
      <c r="H36" s="286"/>
      <c r="I36" s="286"/>
      <c r="J36" s="286"/>
      <c r="K36" s="284"/>
    </row>
    <row r="37" s="1" customFormat="1" ht="30.75" customHeight="1">
      <c r="B37" s="287"/>
      <c r="C37" s="288"/>
      <c r="D37" s="286"/>
      <c r="E37" s="289" t="s">
        <v>10376</v>
      </c>
      <c r="F37" s="286"/>
      <c r="G37" s="286" t="s">
        <v>10377</v>
      </c>
      <c r="H37" s="286"/>
      <c r="I37" s="286"/>
      <c r="J37" s="286"/>
      <c r="K37" s="284"/>
    </row>
    <row r="38" s="1" customFormat="1" ht="15" customHeight="1">
      <c r="B38" s="287"/>
      <c r="C38" s="288"/>
      <c r="D38" s="286"/>
      <c r="E38" s="289" t="s">
        <v>50</v>
      </c>
      <c r="F38" s="286"/>
      <c r="G38" s="286" t="s">
        <v>10378</v>
      </c>
      <c r="H38" s="286"/>
      <c r="I38" s="286"/>
      <c r="J38" s="286"/>
      <c r="K38" s="284"/>
    </row>
    <row r="39" s="1" customFormat="1" ht="15" customHeight="1">
      <c r="B39" s="287"/>
      <c r="C39" s="288"/>
      <c r="D39" s="286"/>
      <c r="E39" s="289" t="s">
        <v>51</v>
      </c>
      <c r="F39" s="286"/>
      <c r="G39" s="286" t="s">
        <v>10379</v>
      </c>
      <c r="H39" s="286"/>
      <c r="I39" s="286"/>
      <c r="J39" s="286"/>
      <c r="K39" s="284"/>
    </row>
    <row r="40" s="1" customFormat="1" ht="15" customHeight="1">
      <c r="B40" s="287"/>
      <c r="C40" s="288"/>
      <c r="D40" s="286"/>
      <c r="E40" s="289" t="s">
        <v>316</v>
      </c>
      <c r="F40" s="286"/>
      <c r="G40" s="286" t="s">
        <v>10380</v>
      </c>
      <c r="H40" s="286"/>
      <c r="I40" s="286"/>
      <c r="J40" s="286"/>
      <c r="K40" s="284"/>
    </row>
    <row r="41" s="1" customFormat="1" ht="15" customHeight="1">
      <c r="B41" s="287"/>
      <c r="C41" s="288"/>
      <c r="D41" s="286"/>
      <c r="E41" s="289" t="s">
        <v>317</v>
      </c>
      <c r="F41" s="286"/>
      <c r="G41" s="286" t="s">
        <v>10381</v>
      </c>
      <c r="H41" s="286"/>
      <c r="I41" s="286"/>
      <c r="J41" s="286"/>
      <c r="K41" s="284"/>
    </row>
    <row r="42" s="1" customFormat="1" ht="15" customHeight="1">
      <c r="B42" s="287"/>
      <c r="C42" s="288"/>
      <c r="D42" s="286"/>
      <c r="E42" s="289" t="s">
        <v>10382</v>
      </c>
      <c r="F42" s="286"/>
      <c r="G42" s="286" t="s">
        <v>10383</v>
      </c>
      <c r="H42" s="286"/>
      <c r="I42" s="286"/>
      <c r="J42" s="286"/>
      <c r="K42" s="284"/>
    </row>
    <row r="43" s="1" customFormat="1" ht="15" customHeight="1">
      <c r="B43" s="287"/>
      <c r="C43" s="288"/>
      <c r="D43" s="286"/>
      <c r="E43" s="289"/>
      <c r="F43" s="286"/>
      <c r="G43" s="286" t="s">
        <v>10384</v>
      </c>
      <c r="H43" s="286"/>
      <c r="I43" s="286"/>
      <c r="J43" s="286"/>
      <c r="K43" s="284"/>
    </row>
    <row r="44" s="1" customFormat="1" ht="15" customHeight="1">
      <c r="B44" s="287"/>
      <c r="C44" s="288"/>
      <c r="D44" s="286"/>
      <c r="E44" s="289" t="s">
        <v>10385</v>
      </c>
      <c r="F44" s="286"/>
      <c r="G44" s="286" t="s">
        <v>10386</v>
      </c>
      <c r="H44" s="286"/>
      <c r="I44" s="286"/>
      <c r="J44" s="286"/>
      <c r="K44" s="284"/>
    </row>
    <row r="45" s="1" customFormat="1" ht="15" customHeight="1">
      <c r="B45" s="287"/>
      <c r="C45" s="288"/>
      <c r="D45" s="286"/>
      <c r="E45" s="289" t="s">
        <v>319</v>
      </c>
      <c r="F45" s="286"/>
      <c r="G45" s="286" t="s">
        <v>10387</v>
      </c>
      <c r="H45" s="286"/>
      <c r="I45" s="286"/>
      <c r="J45" s="286"/>
      <c r="K45" s="284"/>
    </row>
    <row r="46" s="1" customFormat="1" ht="12.75" customHeight="1">
      <c r="B46" s="287"/>
      <c r="C46" s="288"/>
      <c r="D46" s="286"/>
      <c r="E46" s="286"/>
      <c r="F46" s="286"/>
      <c r="G46" s="286"/>
      <c r="H46" s="286"/>
      <c r="I46" s="286"/>
      <c r="J46" s="286"/>
      <c r="K46" s="284"/>
    </row>
    <row r="47" s="1" customFormat="1" ht="15" customHeight="1">
      <c r="B47" s="287"/>
      <c r="C47" s="288"/>
      <c r="D47" s="286" t="s">
        <v>10388</v>
      </c>
      <c r="E47" s="286"/>
      <c r="F47" s="286"/>
      <c r="G47" s="286"/>
      <c r="H47" s="286"/>
      <c r="I47" s="286"/>
      <c r="J47" s="286"/>
      <c r="K47" s="284"/>
    </row>
    <row r="48" s="1" customFormat="1" ht="15" customHeight="1">
      <c r="B48" s="287"/>
      <c r="C48" s="288"/>
      <c r="D48" s="288"/>
      <c r="E48" s="286" t="s">
        <v>10389</v>
      </c>
      <c r="F48" s="286"/>
      <c r="G48" s="286"/>
      <c r="H48" s="286"/>
      <c r="I48" s="286"/>
      <c r="J48" s="286"/>
      <c r="K48" s="284"/>
    </row>
    <row r="49" s="1" customFormat="1" ht="15" customHeight="1">
      <c r="B49" s="287"/>
      <c r="C49" s="288"/>
      <c r="D49" s="288"/>
      <c r="E49" s="286" t="s">
        <v>10390</v>
      </c>
      <c r="F49" s="286"/>
      <c r="G49" s="286"/>
      <c r="H49" s="286"/>
      <c r="I49" s="286"/>
      <c r="J49" s="286"/>
      <c r="K49" s="284"/>
    </row>
    <row r="50" s="1" customFormat="1" ht="15" customHeight="1">
      <c r="B50" s="287"/>
      <c r="C50" s="288"/>
      <c r="D50" s="288"/>
      <c r="E50" s="286" t="s">
        <v>10391</v>
      </c>
      <c r="F50" s="286"/>
      <c r="G50" s="286"/>
      <c r="H50" s="286"/>
      <c r="I50" s="286"/>
      <c r="J50" s="286"/>
      <c r="K50" s="284"/>
    </row>
    <row r="51" s="1" customFormat="1" ht="15" customHeight="1">
      <c r="B51" s="287"/>
      <c r="C51" s="288"/>
      <c r="D51" s="286" t="s">
        <v>10392</v>
      </c>
      <c r="E51" s="286"/>
      <c r="F51" s="286"/>
      <c r="G51" s="286"/>
      <c r="H51" s="286"/>
      <c r="I51" s="286"/>
      <c r="J51" s="286"/>
      <c r="K51" s="284"/>
    </row>
    <row r="52" s="1" customFormat="1" ht="25.5" customHeight="1">
      <c r="B52" s="282"/>
      <c r="C52" s="283" t="s">
        <v>10393</v>
      </c>
      <c r="D52" s="283"/>
      <c r="E52" s="283"/>
      <c r="F52" s="283"/>
      <c r="G52" s="283"/>
      <c r="H52" s="283"/>
      <c r="I52" s="283"/>
      <c r="J52" s="283"/>
      <c r="K52" s="284"/>
    </row>
    <row r="53" s="1" customFormat="1" ht="5.25" customHeight="1">
      <c r="B53" s="282"/>
      <c r="C53" s="285"/>
      <c r="D53" s="285"/>
      <c r="E53" s="285"/>
      <c r="F53" s="285"/>
      <c r="G53" s="285"/>
      <c r="H53" s="285"/>
      <c r="I53" s="285"/>
      <c r="J53" s="285"/>
      <c r="K53" s="284"/>
    </row>
    <row r="54" s="1" customFormat="1" ht="15" customHeight="1">
      <c r="B54" s="282"/>
      <c r="C54" s="286" t="s">
        <v>10394</v>
      </c>
      <c r="D54" s="286"/>
      <c r="E54" s="286"/>
      <c r="F54" s="286"/>
      <c r="G54" s="286"/>
      <c r="H54" s="286"/>
      <c r="I54" s="286"/>
      <c r="J54" s="286"/>
      <c r="K54" s="284"/>
    </row>
    <row r="55" s="1" customFormat="1" ht="15" customHeight="1">
      <c r="B55" s="282"/>
      <c r="C55" s="286" t="s">
        <v>10395</v>
      </c>
      <c r="D55" s="286"/>
      <c r="E55" s="286"/>
      <c r="F55" s="286"/>
      <c r="G55" s="286"/>
      <c r="H55" s="286"/>
      <c r="I55" s="286"/>
      <c r="J55" s="286"/>
      <c r="K55" s="284"/>
    </row>
    <row r="56" s="1" customFormat="1" ht="12.75" customHeight="1">
      <c r="B56" s="282"/>
      <c r="C56" s="286"/>
      <c r="D56" s="286"/>
      <c r="E56" s="286"/>
      <c r="F56" s="286"/>
      <c r="G56" s="286"/>
      <c r="H56" s="286"/>
      <c r="I56" s="286"/>
      <c r="J56" s="286"/>
      <c r="K56" s="284"/>
    </row>
    <row r="57" s="1" customFormat="1" ht="15" customHeight="1">
      <c r="B57" s="282"/>
      <c r="C57" s="286" t="s">
        <v>10396</v>
      </c>
      <c r="D57" s="286"/>
      <c r="E57" s="286"/>
      <c r="F57" s="286"/>
      <c r="G57" s="286"/>
      <c r="H57" s="286"/>
      <c r="I57" s="286"/>
      <c r="J57" s="286"/>
      <c r="K57" s="284"/>
    </row>
    <row r="58" s="1" customFormat="1" ht="15" customHeight="1">
      <c r="B58" s="282"/>
      <c r="C58" s="288"/>
      <c r="D58" s="286" t="s">
        <v>10397</v>
      </c>
      <c r="E58" s="286"/>
      <c r="F58" s="286"/>
      <c r="G58" s="286"/>
      <c r="H58" s="286"/>
      <c r="I58" s="286"/>
      <c r="J58" s="286"/>
      <c r="K58" s="284"/>
    </row>
    <row r="59" s="1" customFormat="1" ht="15" customHeight="1">
      <c r="B59" s="282"/>
      <c r="C59" s="288"/>
      <c r="D59" s="286" t="s">
        <v>10398</v>
      </c>
      <c r="E59" s="286"/>
      <c r="F59" s="286"/>
      <c r="G59" s="286"/>
      <c r="H59" s="286"/>
      <c r="I59" s="286"/>
      <c r="J59" s="286"/>
      <c r="K59" s="284"/>
    </row>
    <row r="60" s="1" customFormat="1" ht="15" customHeight="1">
      <c r="B60" s="282"/>
      <c r="C60" s="288"/>
      <c r="D60" s="286" t="s">
        <v>10399</v>
      </c>
      <c r="E60" s="286"/>
      <c r="F60" s="286"/>
      <c r="G60" s="286"/>
      <c r="H60" s="286"/>
      <c r="I60" s="286"/>
      <c r="J60" s="286"/>
      <c r="K60" s="284"/>
    </row>
    <row r="61" s="1" customFormat="1" ht="15" customHeight="1">
      <c r="B61" s="282"/>
      <c r="C61" s="288"/>
      <c r="D61" s="286" t="s">
        <v>10400</v>
      </c>
      <c r="E61" s="286"/>
      <c r="F61" s="286"/>
      <c r="G61" s="286"/>
      <c r="H61" s="286"/>
      <c r="I61" s="286"/>
      <c r="J61" s="286"/>
      <c r="K61" s="284"/>
    </row>
    <row r="62" s="1" customFormat="1" ht="15" customHeight="1">
      <c r="B62" s="282"/>
      <c r="C62" s="288"/>
      <c r="D62" s="291" t="s">
        <v>10401</v>
      </c>
      <c r="E62" s="291"/>
      <c r="F62" s="291"/>
      <c r="G62" s="291"/>
      <c r="H62" s="291"/>
      <c r="I62" s="291"/>
      <c r="J62" s="291"/>
      <c r="K62" s="284"/>
    </row>
    <row r="63" s="1" customFormat="1" ht="15" customHeight="1">
      <c r="B63" s="282"/>
      <c r="C63" s="288"/>
      <c r="D63" s="286" t="s">
        <v>10402</v>
      </c>
      <c r="E63" s="286"/>
      <c r="F63" s="286"/>
      <c r="G63" s="286"/>
      <c r="H63" s="286"/>
      <c r="I63" s="286"/>
      <c r="J63" s="286"/>
      <c r="K63" s="284"/>
    </row>
    <row r="64" s="1" customFormat="1" ht="12.75" customHeight="1">
      <c r="B64" s="282"/>
      <c r="C64" s="288"/>
      <c r="D64" s="288"/>
      <c r="E64" s="292"/>
      <c r="F64" s="288"/>
      <c r="G64" s="288"/>
      <c r="H64" s="288"/>
      <c r="I64" s="288"/>
      <c r="J64" s="288"/>
      <c r="K64" s="284"/>
    </row>
    <row r="65" s="1" customFormat="1" ht="15" customHeight="1">
      <c r="B65" s="282"/>
      <c r="C65" s="288"/>
      <c r="D65" s="286" t="s">
        <v>10403</v>
      </c>
      <c r="E65" s="286"/>
      <c r="F65" s="286"/>
      <c r="G65" s="286"/>
      <c r="H65" s="286"/>
      <c r="I65" s="286"/>
      <c r="J65" s="286"/>
      <c r="K65" s="284"/>
    </row>
    <row r="66" s="1" customFormat="1" ht="15" customHeight="1">
      <c r="B66" s="282"/>
      <c r="C66" s="288"/>
      <c r="D66" s="291" t="s">
        <v>10404</v>
      </c>
      <c r="E66" s="291"/>
      <c r="F66" s="291"/>
      <c r="G66" s="291"/>
      <c r="H66" s="291"/>
      <c r="I66" s="291"/>
      <c r="J66" s="291"/>
      <c r="K66" s="284"/>
    </row>
    <row r="67" s="1" customFormat="1" ht="15" customHeight="1">
      <c r="B67" s="282"/>
      <c r="C67" s="288"/>
      <c r="D67" s="286" t="s">
        <v>10405</v>
      </c>
      <c r="E67" s="286"/>
      <c r="F67" s="286"/>
      <c r="G67" s="286"/>
      <c r="H67" s="286"/>
      <c r="I67" s="286"/>
      <c r="J67" s="286"/>
      <c r="K67" s="284"/>
    </row>
    <row r="68" s="1" customFormat="1" ht="15" customHeight="1">
      <c r="B68" s="282"/>
      <c r="C68" s="288"/>
      <c r="D68" s="286" t="s">
        <v>10406</v>
      </c>
      <c r="E68" s="286"/>
      <c r="F68" s="286"/>
      <c r="G68" s="286"/>
      <c r="H68" s="286"/>
      <c r="I68" s="286"/>
      <c r="J68" s="286"/>
      <c r="K68" s="284"/>
    </row>
    <row r="69" s="1" customFormat="1" ht="15" customHeight="1">
      <c r="B69" s="282"/>
      <c r="C69" s="288"/>
      <c r="D69" s="286" t="s">
        <v>10407</v>
      </c>
      <c r="E69" s="286"/>
      <c r="F69" s="286"/>
      <c r="G69" s="286"/>
      <c r="H69" s="286"/>
      <c r="I69" s="286"/>
      <c r="J69" s="286"/>
      <c r="K69" s="284"/>
    </row>
    <row r="70" s="1" customFormat="1" ht="15" customHeight="1">
      <c r="B70" s="282"/>
      <c r="C70" s="288"/>
      <c r="D70" s="286" t="s">
        <v>10408</v>
      </c>
      <c r="E70" s="286"/>
      <c r="F70" s="286"/>
      <c r="G70" s="286"/>
      <c r="H70" s="286"/>
      <c r="I70" s="286"/>
      <c r="J70" s="286"/>
      <c r="K70" s="284"/>
    </row>
    <row r="71" s="1" customFormat="1" ht="12.75" customHeight="1">
      <c r="B71" s="293"/>
      <c r="C71" s="294"/>
      <c r="D71" s="294"/>
      <c r="E71" s="294"/>
      <c r="F71" s="294"/>
      <c r="G71" s="294"/>
      <c r="H71" s="294"/>
      <c r="I71" s="294"/>
      <c r="J71" s="294"/>
      <c r="K71" s="295"/>
    </row>
    <row r="72" s="1" customFormat="1" ht="18.75" customHeight="1">
      <c r="B72" s="296"/>
      <c r="C72" s="296"/>
      <c r="D72" s="296"/>
      <c r="E72" s="296"/>
      <c r="F72" s="296"/>
      <c r="G72" s="296"/>
      <c r="H72" s="296"/>
      <c r="I72" s="296"/>
      <c r="J72" s="296"/>
      <c r="K72" s="297"/>
    </row>
    <row r="73" s="1" customFormat="1" ht="18.75" customHeight="1">
      <c r="B73" s="297"/>
      <c r="C73" s="297"/>
      <c r="D73" s="297"/>
      <c r="E73" s="297"/>
      <c r="F73" s="297"/>
      <c r="G73" s="297"/>
      <c r="H73" s="297"/>
      <c r="I73" s="297"/>
      <c r="J73" s="297"/>
      <c r="K73" s="297"/>
    </row>
    <row r="74" s="1" customFormat="1" ht="7.5" customHeight="1">
      <c r="B74" s="298"/>
      <c r="C74" s="299"/>
      <c r="D74" s="299"/>
      <c r="E74" s="299"/>
      <c r="F74" s="299"/>
      <c r="G74" s="299"/>
      <c r="H74" s="299"/>
      <c r="I74" s="299"/>
      <c r="J74" s="299"/>
      <c r="K74" s="300"/>
    </row>
    <row r="75" s="1" customFormat="1" ht="45" customHeight="1">
      <c r="B75" s="301"/>
      <c r="C75" s="302" t="s">
        <v>10409</v>
      </c>
      <c r="D75" s="302"/>
      <c r="E75" s="302"/>
      <c r="F75" s="302"/>
      <c r="G75" s="302"/>
      <c r="H75" s="302"/>
      <c r="I75" s="302"/>
      <c r="J75" s="302"/>
      <c r="K75" s="303"/>
    </row>
    <row r="76" s="1" customFormat="1" ht="17.25" customHeight="1">
      <c r="B76" s="301"/>
      <c r="C76" s="304" t="s">
        <v>10410</v>
      </c>
      <c r="D76" s="304"/>
      <c r="E76" s="304"/>
      <c r="F76" s="304" t="s">
        <v>10411</v>
      </c>
      <c r="G76" s="305"/>
      <c r="H76" s="304" t="s">
        <v>51</v>
      </c>
      <c r="I76" s="304" t="s">
        <v>54</v>
      </c>
      <c r="J76" s="304" t="s">
        <v>10412</v>
      </c>
      <c r="K76" s="303"/>
    </row>
    <row r="77" s="1" customFormat="1" ht="17.25" customHeight="1">
      <c r="B77" s="301"/>
      <c r="C77" s="306" t="s">
        <v>10413</v>
      </c>
      <c r="D77" s="306"/>
      <c r="E77" s="306"/>
      <c r="F77" s="307" t="s">
        <v>10414</v>
      </c>
      <c r="G77" s="308"/>
      <c r="H77" s="306"/>
      <c r="I77" s="306"/>
      <c r="J77" s="306" t="s">
        <v>10415</v>
      </c>
      <c r="K77" s="303"/>
    </row>
    <row r="78" s="1" customFormat="1" ht="5.25" customHeight="1">
      <c r="B78" s="301"/>
      <c r="C78" s="309"/>
      <c r="D78" s="309"/>
      <c r="E78" s="309"/>
      <c r="F78" s="309"/>
      <c r="G78" s="310"/>
      <c r="H78" s="309"/>
      <c r="I78" s="309"/>
      <c r="J78" s="309"/>
      <c r="K78" s="303"/>
    </row>
    <row r="79" s="1" customFormat="1" ht="15" customHeight="1">
      <c r="B79" s="301"/>
      <c r="C79" s="289" t="s">
        <v>50</v>
      </c>
      <c r="D79" s="311"/>
      <c r="E79" s="311"/>
      <c r="F79" s="312" t="s">
        <v>10416</v>
      </c>
      <c r="G79" s="313"/>
      <c r="H79" s="289" t="s">
        <v>10417</v>
      </c>
      <c r="I79" s="289" t="s">
        <v>10418</v>
      </c>
      <c r="J79" s="289">
        <v>20</v>
      </c>
      <c r="K79" s="303"/>
    </row>
    <row r="80" s="1" customFormat="1" ht="15" customHeight="1">
      <c r="B80" s="301"/>
      <c r="C80" s="289" t="s">
        <v>5905</v>
      </c>
      <c r="D80" s="289"/>
      <c r="E80" s="289"/>
      <c r="F80" s="312" t="s">
        <v>10416</v>
      </c>
      <c r="G80" s="313"/>
      <c r="H80" s="289" t="s">
        <v>10419</v>
      </c>
      <c r="I80" s="289" t="s">
        <v>10418</v>
      </c>
      <c r="J80" s="289">
        <v>120</v>
      </c>
      <c r="K80" s="303"/>
    </row>
    <row r="81" s="1" customFormat="1" ht="15" customHeight="1">
      <c r="B81" s="314"/>
      <c r="C81" s="289" t="s">
        <v>10420</v>
      </c>
      <c r="D81" s="289"/>
      <c r="E81" s="289"/>
      <c r="F81" s="312" t="s">
        <v>10421</v>
      </c>
      <c r="G81" s="313"/>
      <c r="H81" s="289" t="s">
        <v>10422</v>
      </c>
      <c r="I81" s="289" t="s">
        <v>10418</v>
      </c>
      <c r="J81" s="289">
        <v>50</v>
      </c>
      <c r="K81" s="303"/>
    </row>
    <row r="82" s="1" customFormat="1" ht="15" customHeight="1">
      <c r="B82" s="314"/>
      <c r="C82" s="289" t="s">
        <v>10423</v>
      </c>
      <c r="D82" s="289"/>
      <c r="E82" s="289"/>
      <c r="F82" s="312" t="s">
        <v>10416</v>
      </c>
      <c r="G82" s="313"/>
      <c r="H82" s="289" t="s">
        <v>10424</v>
      </c>
      <c r="I82" s="289" t="s">
        <v>10425</v>
      </c>
      <c r="J82" s="289"/>
      <c r="K82" s="303"/>
    </row>
    <row r="83" s="1" customFormat="1" ht="15" customHeight="1">
      <c r="B83" s="314"/>
      <c r="C83" s="315" t="s">
        <v>10426</v>
      </c>
      <c r="D83" s="315"/>
      <c r="E83" s="315"/>
      <c r="F83" s="316" t="s">
        <v>10421</v>
      </c>
      <c r="G83" s="315"/>
      <c r="H83" s="315" t="s">
        <v>10427</v>
      </c>
      <c r="I83" s="315" t="s">
        <v>10418</v>
      </c>
      <c r="J83" s="315">
        <v>15</v>
      </c>
      <c r="K83" s="303"/>
    </row>
    <row r="84" s="1" customFormat="1" ht="15" customHeight="1">
      <c r="B84" s="314"/>
      <c r="C84" s="315" t="s">
        <v>10428</v>
      </c>
      <c r="D84" s="315"/>
      <c r="E84" s="315"/>
      <c r="F84" s="316" t="s">
        <v>10421</v>
      </c>
      <c r="G84" s="315"/>
      <c r="H84" s="315" t="s">
        <v>10429</v>
      </c>
      <c r="I84" s="315" t="s">
        <v>10418</v>
      </c>
      <c r="J84" s="315">
        <v>15</v>
      </c>
      <c r="K84" s="303"/>
    </row>
    <row r="85" s="1" customFormat="1" ht="15" customHeight="1">
      <c r="B85" s="314"/>
      <c r="C85" s="315" t="s">
        <v>10430</v>
      </c>
      <c r="D85" s="315"/>
      <c r="E85" s="315"/>
      <c r="F85" s="316" t="s">
        <v>10421</v>
      </c>
      <c r="G85" s="315"/>
      <c r="H85" s="315" t="s">
        <v>10431</v>
      </c>
      <c r="I85" s="315" t="s">
        <v>10418</v>
      </c>
      <c r="J85" s="315">
        <v>20</v>
      </c>
      <c r="K85" s="303"/>
    </row>
    <row r="86" s="1" customFormat="1" ht="15" customHeight="1">
      <c r="B86" s="314"/>
      <c r="C86" s="315" t="s">
        <v>10432</v>
      </c>
      <c r="D86" s="315"/>
      <c r="E86" s="315"/>
      <c r="F86" s="316" t="s">
        <v>10421</v>
      </c>
      <c r="G86" s="315"/>
      <c r="H86" s="315" t="s">
        <v>10433</v>
      </c>
      <c r="I86" s="315" t="s">
        <v>10418</v>
      </c>
      <c r="J86" s="315">
        <v>20</v>
      </c>
      <c r="K86" s="303"/>
    </row>
    <row r="87" s="1" customFormat="1" ht="15" customHeight="1">
      <c r="B87" s="314"/>
      <c r="C87" s="289" t="s">
        <v>10434</v>
      </c>
      <c r="D87" s="289"/>
      <c r="E87" s="289"/>
      <c r="F87" s="312" t="s">
        <v>10421</v>
      </c>
      <c r="G87" s="313"/>
      <c r="H87" s="289" t="s">
        <v>10435</v>
      </c>
      <c r="I87" s="289" t="s">
        <v>10418</v>
      </c>
      <c r="J87" s="289">
        <v>50</v>
      </c>
      <c r="K87" s="303"/>
    </row>
    <row r="88" s="1" customFormat="1" ht="15" customHeight="1">
      <c r="B88" s="314"/>
      <c r="C88" s="289" t="s">
        <v>10436</v>
      </c>
      <c r="D88" s="289"/>
      <c r="E88" s="289"/>
      <c r="F88" s="312" t="s">
        <v>10421</v>
      </c>
      <c r="G88" s="313"/>
      <c r="H88" s="289" t="s">
        <v>10437</v>
      </c>
      <c r="I88" s="289" t="s">
        <v>10418</v>
      </c>
      <c r="J88" s="289">
        <v>20</v>
      </c>
      <c r="K88" s="303"/>
    </row>
    <row r="89" s="1" customFormat="1" ht="15" customHeight="1">
      <c r="B89" s="314"/>
      <c r="C89" s="289" t="s">
        <v>10438</v>
      </c>
      <c r="D89" s="289"/>
      <c r="E89" s="289"/>
      <c r="F89" s="312" t="s">
        <v>10421</v>
      </c>
      <c r="G89" s="313"/>
      <c r="H89" s="289" t="s">
        <v>10439</v>
      </c>
      <c r="I89" s="289" t="s">
        <v>10418</v>
      </c>
      <c r="J89" s="289">
        <v>20</v>
      </c>
      <c r="K89" s="303"/>
    </row>
    <row r="90" s="1" customFormat="1" ht="15" customHeight="1">
      <c r="B90" s="314"/>
      <c r="C90" s="289" t="s">
        <v>10440</v>
      </c>
      <c r="D90" s="289"/>
      <c r="E90" s="289"/>
      <c r="F90" s="312" t="s">
        <v>10421</v>
      </c>
      <c r="G90" s="313"/>
      <c r="H90" s="289" t="s">
        <v>10441</v>
      </c>
      <c r="I90" s="289" t="s">
        <v>10418</v>
      </c>
      <c r="J90" s="289">
        <v>50</v>
      </c>
      <c r="K90" s="303"/>
    </row>
    <row r="91" s="1" customFormat="1" ht="15" customHeight="1">
      <c r="B91" s="314"/>
      <c r="C91" s="289" t="s">
        <v>10442</v>
      </c>
      <c r="D91" s="289"/>
      <c r="E91" s="289"/>
      <c r="F91" s="312" t="s">
        <v>10421</v>
      </c>
      <c r="G91" s="313"/>
      <c r="H91" s="289" t="s">
        <v>10442</v>
      </c>
      <c r="I91" s="289" t="s">
        <v>10418</v>
      </c>
      <c r="J91" s="289">
        <v>50</v>
      </c>
      <c r="K91" s="303"/>
    </row>
    <row r="92" s="1" customFormat="1" ht="15" customHeight="1">
      <c r="B92" s="314"/>
      <c r="C92" s="289" t="s">
        <v>10443</v>
      </c>
      <c r="D92" s="289"/>
      <c r="E92" s="289"/>
      <c r="F92" s="312" t="s">
        <v>10421</v>
      </c>
      <c r="G92" s="313"/>
      <c r="H92" s="289" t="s">
        <v>10444</v>
      </c>
      <c r="I92" s="289" t="s">
        <v>10418</v>
      </c>
      <c r="J92" s="289">
        <v>255</v>
      </c>
      <c r="K92" s="303"/>
    </row>
    <row r="93" s="1" customFormat="1" ht="15" customHeight="1">
      <c r="B93" s="314"/>
      <c r="C93" s="289" t="s">
        <v>10445</v>
      </c>
      <c r="D93" s="289"/>
      <c r="E93" s="289"/>
      <c r="F93" s="312" t="s">
        <v>10416</v>
      </c>
      <c r="G93" s="313"/>
      <c r="H93" s="289" t="s">
        <v>10446</v>
      </c>
      <c r="I93" s="289" t="s">
        <v>10447</v>
      </c>
      <c r="J93" s="289"/>
      <c r="K93" s="303"/>
    </row>
    <row r="94" s="1" customFormat="1" ht="15" customHeight="1">
      <c r="B94" s="314"/>
      <c r="C94" s="289" t="s">
        <v>10448</v>
      </c>
      <c r="D94" s="289"/>
      <c r="E94" s="289"/>
      <c r="F94" s="312" t="s">
        <v>10416</v>
      </c>
      <c r="G94" s="313"/>
      <c r="H94" s="289" t="s">
        <v>10449</v>
      </c>
      <c r="I94" s="289" t="s">
        <v>10450</v>
      </c>
      <c r="J94" s="289"/>
      <c r="K94" s="303"/>
    </row>
    <row r="95" s="1" customFormat="1" ht="15" customHeight="1">
      <c r="B95" s="314"/>
      <c r="C95" s="289" t="s">
        <v>10451</v>
      </c>
      <c r="D95" s="289"/>
      <c r="E95" s="289"/>
      <c r="F95" s="312" t="s">
        <v>10416</v>
      </c>
      <c r="G95" s="313"/>
      <c r="H95" s="289" t="s">
        <v>10451</v>
      </c>
      <c r="I95" s="289" t="s">
        <v>10450</v>
      </c>
      <c r="J95" s="289"/>
      <c r="K95" s="303"/>
    </row>
    <row r="96" s="1" customFormat="1" ht="15" customHeight="1">
      <c r="B96" s="314"/>
      <c r="C96" s="289" t="s">
        <v>35</v>
      </c>
      <c r="D96" s="289"/>
      <c r="E96" s="289"/>
      <c r="F96" s="312" t="s">
        <v>10416</v>
      </c>
      <c r="G96" s="313"/>
      <c r="H96" s="289" t="s">
        <v>10452</v>
      </c>
      <c r="I96" s="289" t="s">
        <v>10450</v>
      </c>
      <c r="J96" s="289"/>
      <c r="K96" s="303"/>
    </row>
    <row r="97" s="1" customFormat="1" ht="15" customHeight="1">
      <c r="B97" s="314"/>
      <c r="C97" s="289" t="s">
        <v>45</v>
      </c>
      <c r="D97" s="289"/>
      <c r="E97" s="289"/>
      <c r="F97" s="312" t="s">
        <v>10416</v>
      </c>
      <c r="G97" s="313"/>
      <c r="H97" s="289" t="s">
        <v>10453</v>
      </c>
      <c r="I97" s="289" t="s">
        <v>10450</v>
      </c>
      <c r="J97" s="289"/>
      <c r="K97" s="303"/>
    </row>
    <row r="98" s="1" customFormat="1" ht="15" customHeight="1">
      <c r="B98" s="317"/>
      <c r="C98" s="318"/>
      <c r="D98" s="318"/>
      <c r="E98" s="318"/>
      <c r="F98" s="318"/>
      <c r="G98" s="318"/>
      <c r="H98" s="318"/>
      <c r="I98" s="318"/>
      <c r="J98" s="318"/>
      <c r="K98" s="319"/>
    </row>
    <row r="99" s="1" customFormat="1" ht="18.75" customHeight="1">
      <c r="B99" s="320"/>
      <c r="C99" s="321"/>
      <c r="D99" s="321"/>
      <c r="E99" s="321"/>
      <c r="F99" s="321"/>
      <c r="G99" s="321"/>
      <c r="H99" s="321"/>
      <c r="I99" s="321"/>
      <c r="J99" s="321"/>
      <c r="K99" s="320"/>
    </row>
    <row r="100" s="1" customFormat="1" ht="18.75" customHeight="1">
      <c r="B100" s="297"/>
      <c r="C100" s="297"/>
      <c r="D100" s="297"/>
      <c r="E100" s="297"/>
      <c r="F100" s="297"/>
      <c r="G100" s="297"/>
      <c r="H100" s="297"/>
      <c r="I100" s="297"/>
      <c r="J100" s="297"/>
      <c r="K100" s="297"/>
    </row>
    <row r="101" s="1" customFormat="1" ht="7.5" customHeight="1">
      <c r="B101" s="298"/>
      <c r="C101" s="299"/>
      <c r="D101" s="299"/>
      <c r="E101" s="299"/>
      <c r="F101" s="299"/>
      <c r="G101" s="299"/>
      <c r="H101" s="299"/>
      <c r="I101" s="299"/>
      <c r="J101" s="299"/>
      <c r="K101" s="300"/>
    </row>
    <row r="102" s="1" customFormat="1" ht="45" customHeight="1">
      <c r="B102" s="301"/>
      <c r="C102" s="302" t="s">
        <v>10454</v>
      </c>
      <c r="D102" s="302"/>
      <c r="E102" s="302"/>
      <c r="F102" s="302"/>
      <c r="G102" s="302"/>
      <c r="H102" s="302"/>
      <c r="I102" s="302"/>
      <c r="J102" s="302"/>
      <c r="K102" s="303"/>
    </row>
    <row r="103" s="1" customFormat="1" ht="17.25" customHeight="1">
      <c r="B103" s="301"/>
      <c r="C103" s="304" t="s">
        <v>10410</v>
      </c>
      <c r="D103" s="304"/>
      <c r="E103" s="304"/>
      <c r="F103" s="304" t="s">
        <v>10411</v>
      </c>
      <c r="G103" s="305"/>
      <c r="H103" s="304" t="s">
        <v>51</v>
      </c>
      <c r="I103" s="304" t="s">
        <v>54</v>
      </c>
      <c r="J103" s="304" t="s">
        <v>10412</v>
      </c>
      <c r="K103" s="303"/>
    </row>
    <row r="104" s="1" customFormat="1" ht="17.25" customHeight="1">
      <c r="B104" s="301"/>
      <c r="C104" s="306" t="s">
        <v>10413</v>
      </c>
      <c r="D104" s="306"/>
      <c r="E104" s="306"/>
      <c r="F104" s="307" t="s">
        <v>10414</v>
      </c>
      <c r="G104" s="308"/>
      <c r="H104" s="306"/>
      <c r="I104" s="306"/>
      <c r="J104" s="306" t="s">
        <v>10415</v>
      </c>
      <c r="K104" s="303"/>
    </row>
    <row r="105" s="1" customFormat="1" ht="5.25" customHeight="1">
      <c r="B105" s="301"/>
      <c r="C105" s="304"/>
      <c r="D105" s="304"/>
      <c r="E105" s="304"/>
      <c r="F105" s="304"/>
      <c r="G105" s="322"/>
      <c r="H105" s="304"/>
      <c r="I105" s="304"/>
      <c r="J105" s="304"/>
      <c r="K105" s="303"/>
    </row>
    <row r="106" s="1" customFormat="1" ht="15" customHeight="1">
      <c r="B106" s="301"/>
      <c r="C106" s="289" t="s">
        <v>50</v>
      </c>
      <c r="D106" s="311"/>
      <c r="E106" s="311"/>
      <c r="F106" s="312" t="s">
        <v>10416</v>
      </c>
      <c r="G106" s="289"/>
      <c r="H106" s="289" t="s">
        <v>10455</v>
      </c>
      <c r="I106" s="289" t="s">
        <v>10418</v>
      </c>
      <c r="J106" s="289">
        <v>20</v>
      </c>
      <c r="K106" s="303"/>
    </row>
    <row r="107" s="1" customFormat="1" ht="15" customHeight="1">
      <c r="B107" s="301"/>
      <c r="C107" s="289" t="s">
        <v>5905</v>
      </c>
      <c r="D107" s="289"/>
      <c r="E107" s="289"/>
      <c r="F107" s="312" t="s">
        <v>10416</v>
      </c>
      <c r="G107" s="289"/>
      <c r="H107" s="289" t="s">
        <v>10455</v>
      </c>
      <c r="I107" s="289" t="s">
        <v>10418</v>
      </c>
      <c r="J107" s="289">
        <v>120</v>
      </c>
      <c r="K107" s="303"/>
    </row>
    <row r="108" s="1" customFormat="1" ht="15" customHeight="1">
      <c r="B108" s="314"/>
      <c r="C108" s="289" t="s">
        <v>10420</v>
      </c>
      <c r="D108" s="289"/>
      <c r="E108" s="289"/>
      <c r="F108" s="312" t="s">
        <v>10421</v>
      </c>
      <c r="G108" s="289"/>
      <c r="H108" s="289" t="s">
        <v>10455</v>
      </c>
      <c r="I108" s="289" t="s">
        <v>10418</v>
      </c>
      <c r="J108" s="289">
        <v>50</v>
      </c>
      <c r="K108" s="303"/>
    </row>
    <row r="109" s="1" customFormat="1" ht="15" customHeight="1">
      <c r="B109" s="314"/>
      <c r="C109" s="289" t="s">
        <v>10423</v>
      </c>
      <c r="D109" s="289"/>
      <c r="E109" s="289"/>
      <c r="F109" s="312" t="s">
        <v>10416</v>
      </c>
      <c r="G109" s="289"/>
      <c r="H109" s="289" t="s">
        <v>10455</v>
      </c>
      <c r="I109" s="289" t="s">
        <v>10425</v>
      </c>
      <c r="J109" s="289"/>
      <c r="K109" s="303"/>
    </row>
    <row r="110" s="1" customFormat="1" ht="15" customHeight="1">
      <c r="B110" s="314"/>
      <c r="C110" s="289" t="s">
        <v>10434</v>
      </c>
      <c r="D110" s="289"/>
      <c r="E110" s="289"/>
      <c r="F110" s="312" t="s">
        <v>10421</v>
      </c>
      <c r="G110" s="289"/>
      <c r="H110" s="289" t="s">
        <v>10455</v>
      </c>
      <c r="I110" s="289" t="s">
        <v>10418</v>
      </c>
      <c r="J110" s="289">
        <v>50</v>
      </c>
      <c r="K110" s="303"/>
    </row>
    <row r="111" s="1" customFormat="1" ht="15" customHeight="1">
      <c r="B111" s="314"/>
      <c r="C111" s="289" t="s">
        <v>10442</v>
      </c>
      <c r="D111" s="289"/>
      <c r="E111" s="289"/>
      <c r="F111" s="312" t="s">
        <v>10421</v>
      </c>
      <c r="G111" s="289"/>
      <c r="H111" s="289" t="s">
        <v>10455</v>
      </c>
      <c r="I111" s="289" t="s">
        <v>10418</v>
      </c>
      <c r="J111" s="289">
        <v>50</v>
      </c>
      <c r="K111" s="303"/>
    </row>
    <row r="112" s="1" customFormat="1" ht="15" customHeight="1">
      <c r="B112" s="314"/>
      <c r="C112" s="289" t="s">
        <v>10440</v>
      </c>
      <c r="D112" s="289"/>
      <c r="E112" s="289"/>
      <c r="F112" s="312" t="s">
        <v>10421</v>
      </c>
      <c r="G112" s="289"/>
      <c r="H112" s="289" t="s">
        <v>10455</v>
      </c>
      <c r="I112" s="289" t="s">
        <v>10418</v>
      </c>
      <c r="J112" s="289">
        <v>50</v>
      </c>
      <c r="K112" s="303"/>
    </row>
    <row r="113" s="1" customFormat="1" ht="15" customHeight="1">
      <c r="B113" s="314"/>
      <c r="C113" s="289" t="s">
        <v>50</v>
      </c>
      <c r="D113" s="289"/>
      <c r="E113" s="289"/>
      <c r="F113" s="312" t="s">
        <v>10416</v>
      </c>
      <c r="G113" s="289"/>
      <c r="H113" s="289" t="s">
        <v>10456</v>
      </c>
      <c r="I113" s="289" t="s">
        <v>10418</v>
      </c>
      <c r="J113" s="289">
        <v>20</v>
      </c>
      <c r="K113" s="303"/>
    </row>
    <row r="114" s="1" customFormat="1" ht="15" customHeight="1">
      <c r="B114" s="314"/>
      <c r="C114" s="289" t="s">
        <v>10457</v>
      </c>
      <c r="D114" s="289"/>
      <c r="E114" s="289"/>
      <c r="F114" s="312" t="s">
        <v>10416</v>
      </c>
      <c r="G114" s="289"/>
      <c r="H114" s="289" t="s">
        <v>10458</v>
      </c>
      <c r="I114" s="289" t="s">
        <v>10418</v>
      </c>
      <c r="J114" s="289">
        <v>120</v>
      </c>
      <c r="K114" s="303"/>
    </row>
    <row r="115" s="1" customFormat="1" ht="15" customHeight="1">
      <c r="B115" s="314"/>
      <c r="C115" s="289" t="s">
        <v>35</v>
      </c>
      <c r="D115" s="289"/>
      <c r="E115" s="289"/>
      <c r="F115" s="312" t="s">
        <v>10416</v>
      </c>
      <c r="G115" s="289"/>
      <c r="H115" s="289" t="s">
        <v>10459</v>
      </c>
      <c r="I115" s="289" t="s">
        <v>10450</v>
      </c>
      <c r="J115" s="289"/>
      <c r="K115" s="303"/>
    </row>
    <row r="116" s="1" customFormat="1" ht="15" customHeight="1">
      <c r="B116" s="314"/>
      <c r="C116" s="289" t="s">
        <v>45</v>
      </c>
      <c r="D116" s="289"/>
      <c r="E116" s="289"/>
      <c r="F116" s="312" t="s">
        <v>10416</v>
      </c>
      <c r="G116" s="289"/>
      <c r="H116" s="289" t="s">
        <v>10460</v>
      </c>
      <c r="I116" s="289" t="s">
        <v>10450</v>
      </c>
      <c r="J116" s="289"/>
      <c r="K116" s="303"/>
    </row>
    <row r="117" s="1" customFormat="1" ht="15" customHeight="1">
      <c r="B117" s="314"/>
      <c r="C117" s="289" t="s">
        <v>54</v>
      </c>
      <c r="D117" s="289"/>
      <c r="E117" s="289"/>
      <c r="F117" s="312" t="s">
        <v>10416</v>
      </c>
      <c r="G117" s="289"/>
      <c r="H117" s="289" t="s">
        <v>10461</v>
      </c>
      <c r="I117" s="289" t="s">
        <v>10462</v>
      </c>
      <c r="J117" s="289"/>
      <c r="K117" s="303"/>
    </row>
    <row r="118" s="1" customFormat="1" ht="15" customHeight="1">
      <c r="B118" s="317"/>
      <c r="C118" s="323"/>
      <c r="D118" s="323"/>
      <c r="E118" s="323"/>
      <c r="F118" s="323"/>
      <c r="G118" s="323"/>
      <c r="H118" s="323"/>
      <c r="I118" s="323"/>
      <c r="J118" s="323"/>
      <c r="K118" s="319"/>
    </row>
    <row r="119" s="1" customFormat="1" ht="18.75" customHeight="1">
      <c r="B119" s="324"/>
      <c r="C119" s="325"/>
      <c r="D119" s="325"/>
      <c r="E119" s="325"/>
      <c r="F119" s="326"/>
      <c r="G119" s="325"/>
      <c r="H119" s="325"/>
      <c r="I119" s="325"/>
      <c r="J119" s="325"/>
      <c r="K119" s="324"/>
    </row>
    <row r="120" s="1" customFormat="1" ht="18.75" customHeight="1">
      <c r="B120" s="297"/>
      <c r="C120" s="297"/>
      <c r="D120" s="297"/>
      <c r="E120" s="297"/>
      <c r="F120" s="297"/>
      <c r="G120" s="297"/>
      <c r="H120" s="297"/>
      <c r="I120" s="297"/>
      <c r="J120" s="297"/>
      <c r="K120" s="297"/>
    </row>
    <row r="121" s="1" customFormat="1" ht="7.5" customHeight="1">
      <c r="B121" s="327"/>
      <c r="C121" s="328"/>
      <c r="D121" s="328"/>
      <c r="E121" s="328"/>
      <c r="F121" s="328"/>
      <c r="G121" s="328"/>
      <c r="H121" s="328"/>
      <c r="I121" s="328"/>
      <c r="J121" s="328"/>
      <c r="K121" s="329"/>
    </row>
    <row r="122" s="1" customFormat="1" ht="45" customHeight="1">
      <c r="B122" s="330"/>
      <c r="C122" s="280" t="s">
        <v>10463</v>
      </c>
      <c r="D122" s="280"/>
      <c r="E122" s="280"/>
      <c r="F122" s="280"/>
      <c r="G122" s="280"/>
      <c r="H122" s="280"/>
      <c r="I122" s="280"/>
      <c r="J122" s="280"/>
      <c r="K122" s="331"/>
    </row>
    <row r="123" s="1" customFormat="1" ht="17.25" customHeight="1">
      <c r="B123" s="332"/>
      <c r="C123" s="304" t="s">
        <v>10410</v>
      </c>
      <c r="D123" s="304"/>
      <c r="E123" s="304"/>
      <c r="F123" s="304" t="s">
        <v>10411</v>
      </c>
      <c r="G123" s="305"/>
      <c r="H123" s="304" t="s">
        <v>51</v>
      </c>
      <c r="I123" s="304" t="s">
        <v>54</v>
      </c>
      <c r="J123" s="304" t="s">
        <v>10412</v>
      </c>
      <c r="K123" s="333"/>
    </row>
    <row r="124" s="1" customFormat="1" ht="17.25" customHeight="1">
      <c r="B124" s="332"/>
      <c r="C124" s="306" t="s">
        <v>10413</v>
      </c>
      <c r="D124" s="306"/>
      <c r="E124" s="306"/>
      <c r="F124" s="307" t="s">
        <v>10414</v>
      </c>
      <c r="G124" s="308"/>
      <c r="H124" s="306"/>
      <c r="I124" s="306"/>
      <c r="J124" s="306" t="s">
        <v>10415</v>
      </c>
      <c r="K124" s="333"/>
    </row>
    <row r="125" s="1" customFormat="1" ht="5.25" customHeight="1">
      <c r="B125" s="334"/>
      <c r="C125" s="309"/>
      <c r="D125" s="309"/>
      <c r="E125" s="309"/>
      <c r="F125" s="309"/>
      <c r="G125" s="335"/>
      <c r="H125" s="309"/>
      <c r="I125" s="309"/>
      <c r="J125" s="309"/>
      <c r="K125" s="336"/>
    </row>
    <row r="126" s="1" customFormat="1" ht="15" customHeight="1">
      <c r="B126" s="334"/>
      <c r="C126" s="289" t="s">
        <v>5905</v>
      </c>
      <c r="D126" s="311"/>
      <c r="E126" s="311"/>
      <c r="F126" s="312" t="s">
        <v>10416</v>
      </c>
      <c r="G126" s="289"/>
      <c r="H126" s="289" t="s">
        <v>10455</v>
      </c>
      <c r="I126" s="289" t="s">
        <v>10418</v>
      </c>
      <c r="J126" s="289">
        <v>120</v>
      </c>
      <c r="K126" s="337"/>
    </row>
    <row r="127" s="1" customFormat="1" ht="15" customHeight="1">
      <c r="B127" s="334"/>
      <c r="C127" s="289" t="s">
        <v>10464</v>
      </c>
      <c r="D127" s="289"/>
      <c r="E127" s="289"/>
      <c r="F127" s="312" t="s">
        <v>10416</v>
      </c>
      <c r="G127" s="289"/>
      <c r="H127" s="289" t="s">
        <v>10465</v>
      </c>
      <c r="I127" s="289" t="s">
        <v>10418</v>
      </c>
      <c r="J127" s="289" t="s">
        <v>10466</v>
      </c>
      <c r="K127" s="337"/>
    </row>
    <row r="128" s="1" customFormat="1" ht="15" customHeight="1">
      <c r="B128" s="334"/>
      <c r="C128" s="289" t="s">
        <v>82</v>
      </c>
      <c r="D128" s="289"/>
      <c r="E128" s="289"/>
      <c r="F128" s="312" t="s">
        <v>10416</v>
      </c>
      <c r="G128" s="289"/>
      <c r="H128" s="289" t="s">
        <v>10467</v>
      </c>
      <c r="I128" s="289" t="s">
        <v>10418</v>
      </c>
      <c r="J128" s="289" t="s">
        <v>10466</v>
      </c>
      <c r="K128" s="337"/>
    </row>
    <row r="129" s="1" customFormat="1" ht="15" customHeight="1">
      <c r="B129" s="334"/>
      <c r="C129" s="289" t="s">
        <v>10426</v>
      </c>
      <c r="D129" s="289"/>
      <c r="E129" s="289"/>
      <c r="F129" s="312" t="s">
        <v>10421</v>
      </c>
      <c r="G129" s="289"/>
      <c r="H129" s="289" t="s">
        <v>10427</v>
      </c>
      <c r="I129" s="289" t="s">
        <v>10418</v>
      </c>
      <c r="J129" s="289">
        <v>15</v>
      </c>
      <c r="K129" s="337"/>
    </row>
    <row r="130" s="1" customFormat="1" ht="15" customHeight="1">
      <c r="B130" s="334"/>
      <c r="C130" s="315" t="s">
        <v>10428</v>
      </c>
      <c r="D130" s="315"/>
      <c r="E130" s="315"/>
      <c r="F130" s="316" t="s">
        <v>10421</v>
      </c>
      <c r="G130" s="315"/>
      <c r="H130" s="315" t="s">
        <v>10429</v>
      </c>
      <c r="I130" s="315" t="s">
        <v>10418</v>
      </c>
      <c r="J130" s="315">
        <v>15</v>
      </c>
      <c r="K130" s="337"/>
    </row>
    <row r="131" s="1" customFormat="1" ht="15" customHeight="1">
      <c r="B131" s="334"/>
      <c r="C131" s="315" t="s">
        <v>10430</v>
      </c>
      <c r="D131" s="315"/>
      <c r="E131" s="315"/>
      <c r="F131" s="316" t="s">
        <v>10421</v>
      </c>
      <c r="G131" s="315"/>
      <c r="H131" s="315" t="s">
        <v>10431</v>
      </c>
      <c r="I131" s="315" t="s">
        <v>10418</v>
      </c>
      <c r="J131" s="315">
        <v>20</v>
      </c>
      <c r="K131" s="337"/>
    </row>
    <row r="132" s="1" customFormat="1" ht="15" customHeight="1">
      <c r="B132" s="334"/>
      <c r="C132" s="315" t="s">
        <v>10432</v>
      </c>
      <c r="D132" s="315"/>
      <c r="E132" s="315"/>
      <c r="F132" s="316" t="s">
        <v>10421</v>
      </c>
      <c r="G132" s="315"/>
      <c r="H132" s="315" t="s">
        <v>10433</v>
      </c>
      <c r="I132" s="315" t="s">
        <v>10418</v>
      </c>
      <c r="J132" s="315">
        <v>20</v>
      </c>
      <c r="K132" s="337"/>
    </row>
    <row r="133" s="1" customFormat="1" ht="15" customHeight="1">
      <c r="B133" s="334"/>
      <c r="C133" s="289" t="s">
        <v>10420</v>
      </c>
      <c r="D133" s="289"/>
      <c r="E133" s="289"/>
      <c r="F133" s="312" t="s">
        <v>10421</v>
      </c>
      <c r="G133" s="289"/>
      <c r="H133" s="289" t="s">
        <v>10455</v>
      </c>
      <c r="I133" s="289" t="s">
        <v>10418</v>
      </c>
      <c r="J133" s="289">
        <v>50</v>
      </c>
      <c r="K133" s="337"/>
    </row>
    <row r="134" s="1" customFormat="1" ht="15" customHeight="1">
      <c r="B134" s="334"/>
      <c r="C134" s="289" t="s">
        <v>10434</v>
      </c>
      <c r="D134" s="289"/>
      <c r="E134" s="289"/>
      <c r="F134" s="312" t="s">
        <v>10421</v>
      </c>
      <c r="G134" s="289"/>
      <c r="H134" s="289" t="s">
        <v>10455</v>
      </c>
      <c r="I134" s="289" t="s">
        <v>10418</v>
      </c>
      <c r="J134" s="289">
        <v>50</v>
      </c>
      <c r="K134" s="337"/>
    </row>
    <row r="135" s="1" customFormat="1" ht="15" customHeight="1">
      <c r="B135" s="334"/>
      <c r="C135" s="289" t="s">
        <v>10440</v>
      </c>
      <c r="D135" s="289"/>
      <c r="E135" s="289"/>
      <c r="F135" s="312" t="s">
        <v>10421</v>
      </c>
      <c r="G135" s="289"/>
      <c r="H135" s="289" t="s">
        <v>10455</v>
      </c>
      <c r="I135" s="289" t="s">
        <v>10418</v>
      </c>
      <c r="J135" s="289">
        <v>50</v>
      </c>
      <c r="K135" s="337"/>
    </row>
    <row r="136" s="1" customFormat="1" ht="15" customHeight="1">
      <c r="B136" s="334"/>
      <c r="C136" s="289" t="s">
        <v>10442</v>
      </c>
      <c r="D136" s="289"/>
      <c r="E136" s="289"/>
      <c r="F136" s="312" t="s">
        <v>10421</v>
      </c>
      <c r="G136" s="289"/>
      <c r="H136" s="289" t="s">
        <v>10455</v>
      </c>
      <c r="I136" s="289" t="s">
        <v>10418</v>
      </c>
      <c r="J136" s="289">
        <v>50</v>
      </c>
      <c r="K136" s="337"/>
    </row>
    <row r="137" s="1" customFormat="1" ht="15" customHeight="1">
      <c r="B137" s="334"/>
      <c r="C137" s="289" t="s">
        <v>10443</v>
      </c>
      <c r="D137" s="289"/>
      <c r="E137" s="289"/>
      <c r="F137" s="312" t="s">
        <v>10421</v>
      </c>
      <c r="G137" s="289"/>
      <c r="H137" s="289" t="s">
        <v>10468</v>
      </c>
      <c r="I137" s="289" t="s">
        <v>10418</v>
      </c>
      <c r="J137" s="289">
        <v>255</v>
      </c>
      <c r="K137" s="337"/>
    </row>
    <row r="138" s="1" customFormat="1" ht="15" customHeight="1">
      <c r="B138" s="334"/>
      <c r="C138" s="289" t="s">
        <v>10445</v>
      </c>
      <c r="D138" s="289"/>
      <c r="E138" s="289"/>
      <c r="F138" s="312" t="s">
        <v>10416</v>
      </c>
      <c r="G138" s="289"/>
      <c r="H138" s="289" t="s">
        <v>10469</v>
      </c>
      <c r="I138" s="289" t="s">
        <v>10447</v>
      </c>
      <c r="J138" s="289"/>
      <c r="K138" s="337"/>
    </row>
    <row r="139" s="1" customFormat="1" ht="15" customHeight="1">
      <c r="B139" s="334"/>
      <c r="C139" s="289" t="s">
        <v>10448</v>
      </c>
      <c r="D139" s="289"/>
      <c r="E139" s="289"/>
      <c r="F139" s="312" t="s">
        <v>10416</v>
      </c>
      <c r="G139" s="289"/>
      <c r="H139" s="289" t="s">
        <v>10470</v>
      </c>
      <c r="I139" s="289" t="s">
        <v>10450</v>
      </c>
      <c r="J139" s="289"/>
      <c r="K139" s="337"/>
    </row>
    <row r="140" s="1" customFormat="1" ht="15" customHeight="1">
      <c r="B140" s="334"/>
      <c r="C140" s="289" t="s">
        <v>10451</v>
      </c>
      <c r="D140" s="289"/>
      <c r="E140" s="289"/>
      <c r="F140" s="312" t="s">
        <v>10416</v>
      </c>
      <c r="G140" s="289"/>
      <c r="H140" s="289" t="s">
        <v>10451</v>
      </c>
      <c r="I140" s="289" t="s">
        <v>10450</v>
      </c>
      <c r="J140" s="289"/>
      <c r="K140" s="337"/>
    </row>
    <row r="141" s="1" customFormat="1" ht="15" customHeight="1">
      <c r="B141" s="334"/>
      <c r="C141" s="289" t="s">
        <v>35</v>
      </c>
      <c r="D141" s="289"/>
      <c r="E141" s="289"/>
      <c r="F141" s="312" t="s">
        <v>10416</v>
      </c>
      <c r="G141" s="289"/>
      <c r="H141" s="289" t="s">
        <v>10471</v>
      </c>
      <c r="I141" s="289" t="s">
        <v>10450</v>
      </c>
      <c r="J141" s="289"/>
      <c r="K141" s="337"/>
    </row>
    <row r="142" s="1" customFormat="1" ht="15" customHeight="1">
      <c r="B142" s="334"/>
      <c r="C142" s="289" t="s">
        <v>10472</v>
      </c>
      <c r="D142" s="289"/>
      <c r="E142" s="289"/>
      <c r="F142" s="312" t="s">
        <v>10416</v>
      </c>
      <c r="G142" s="289"/>
      <c r="H142" s="289" t="s">
        <v>10473</v>
      </c>
      <c r="I142" s="289" t="s">
        <v>10450</v>
      </c>
      <c r="J142" s="289"/>
      <c r="K142" s="337"/>
    </row>
    <row r="143" s="1" customFormat="1" ht="15" customHeight="1">
      <c r="B143" s="338"/>
      <c r="C143" s="339"/>
      <c r="D143" s="339"/>
      <c r="E143" s="339"/>
      <c r="F143" s="339"/>
      <c r="G143" s="339"/>
      <c r="H143" s="339"/>
      <c r="I143" s="339"/>
      <c r="J143" s="339"/>
      <c r="K143" s="340"/>
    </row>
    <row r="144" s="1" customFormat="1" ht="18.75" customHeight="1">
      <c r="B144" s="325"/>
      <c r="C144" s="325"/>
      <c r="D144" s="325"/>
      <c r="E144" s="325"/>
      <c r="F144" s="326"/>
      <c r="G144" s="325"/>
      <c r="H144" s="325"/>
      <c r="I144" s="325"/>
      <c r="J144" s="325"/>
      <c r="K144" s="325"/>
    </row>
    <row r="145" s="1" customFormat="1" ht="18.75" customHeight="1">
      <c r="B145" s="297"/>
      <c r="C145" s="297"/>
      <c r="D145" s="297"/>
      <c r="E145" s="297"/>
      <c r="F145" s="297"/>
      <c r="G145" s="297"/>
      <c r="H145" s="297"/>
      <c r="I145" s="297"/>
      <c r="J145" s="297"/>
      <c r="K145" s="297"/>
    </row>
    <row r="146" s="1" customFormat="1" ht="7.5" customHeight="1">
      <c r="B146" s="298"/>
      <c r="C146" s="299"/>
      <c r="D146" s="299"/>
      <c r="E146" s="299"/>
      <c r="F146" s="299"/>
      <c r="G146" s="299"/>
      <c r="H146" s="299"/>
      <c r="I146" s="299"/>
      <c r="J146" s="299"/>
      <c r="K146" s="300"/>
    </row>
    <row r="147" s="1" customFormat="1" ht="45" customHeight="1">
      <c r="B147" s="301"/>
      <c r="C147" s="302" t="s">
        <v>10474</v>
      </c>
      <c r="D147" s="302"/>
      <c r="E147" s="302"/>
      <c r="F147" s="302"/>
      <c r="G147" s="302"/>
      <c r="H147" s="302"/>
      <c r="I147" s="302"/>
      <c r="J147" s="302"/>
      <c r="K147" s="303"/>
    </row>
    <row r="148" s="1" customFormat="1" ht="17.25" customHeight="1">
      <c r="B148" s="301"/>
      <c r="C148" s="304" t="s">
        <v>10410</v>
      </c>
      <c r="D148" s="304"/>
      <c r="E148" s="304"/>
      <c r="F148" s="304" t="s">
        <v>10411</v>
      </c>
      <c r="G148" s="305"/>
      <c r="H148" s="304" t="s">
        <v>51</v>
      </c>
      <c r="I148" s="304" t="s">
        <v>54</v>
      </c>
      <c r="J148" s="304" t="s">
        <v>10412</v>
      </c>
      <c r="K148" s="303"/>
    </row>
    <row r="149" s="1" customFormat="1" ht="17.25" customHeight="1">
      <c r="B149" s="301"/>
      <c r="C149" s="306" t="s">
        <v>10413</v>
      </c>
      <c r="D149" s="306"/>
      <c r="E149" s="306"/>
      <c r="F149" s="307" t="s">
        <v>10414</v>
      </c>
      <c r="G149" s="308"/>
      <c r="H149" s="306"/>
      <c r="I149" s="306"/>
      <c r="J149" s="306" t="s">
        <v>10415</v>
      </c>
      <c r="K149" s="303"/>
    </row>
    <row r="150" s="1" customFormat="1" ht="5.25" customHeight="1">
      <c r="B150" s="314"/>
      <c r="C150" s="309"/>
      <c r="D150" s="309"/>
      <c r="E150" s="309"/>
      <c r="F150" s="309"/>
      <c r="G150" s="310"/>
      <c r="H150" s="309"/>
      <c r="I150" s="309"/>
      <c r="J150" s="309"/>
      <c r="K150" s="337"/>
    </row>
    <row r="151" s="1" customFormat="1" ht="15" customHeight="1">
      <c r="B151" s="314"/>
      <c r="C151" s="341" t="s">
        <v>5905</v>
      </c>
      <c r="D151" s="289"/>
      <c r="E151" s="289"/>
      <c r="F151" s="342" t="s">
        <v>10416</v>
      </c>
      <c r="G151" s="289"/>
      <c r="H151" s="341" t="s">
        <v>10455</v>
      </c>
      <c r="I151" s="341" t="s">
        <v>10418</v>
      </c>
      <c r="J151" s="341">
        <v>120</v>
      </c>
      <c r="K151" s="337"/>
    </row>
    <row r="152" s="1" customFormat="1" ht="15" customHeight="1">
      <c r="B152" s="314"/>
      <c r="C152" s="341" t="s">
        <v>10464</v>
      </c>
      <c r="D152" s="289"/>
      <c r="E152" s="289"/>
      <c r="F152" s="342" t="s">
        <v>10416</v>
      </c>
      <c r="G152" s="289"/>
      <c r="H152" s="341" t="s">
        <v>10475</v>
      </c>
      <c r="I152" s="341" t="s">
        <v>10418</v>
      </c>
      <c r="J152" s="341" t="s">
        <v>10466</v>
      </c>
      <c r="K152" s="337"/>
    </row>
    <row r="153" s="1" customFormat="1" ht="15" customHeight="1">
      <c r="B153" s="314"/>
      <c r="C153" s="341" t="s">
        <v>82</v>
      </c>
      <c r="D153" s="289"/>
      <c r="E153" s="289"/>
      <c r="F153" s="342" t="s">
        <v>10416</v>
      </c>
      <c r="G153" s="289"/>
      <c r="H153" s="341" t="s">
        <v>10476</v>
      </c>
      <c r="I153" s="341" t="s">
        <v>10418</v>
      </c>
      <c r="J153" s="341" t="s">
        <v>10466</v>
      </c>
      <c r="K153" s="337"/>
    </row>
    <row r="154" s="1" customFormat="1" ht="15" customHeight="1">
      <c r="B154" s="314"/>
      <c r="C154" s="341" t="s">
        <v>10420</v>
      </c>
      <c r="D154" s="289"/>
      <c r="E154" s="289"/>
      <c r="F154" s="342" t="s">
        <v>10421</v>
      </c>
      <c r="G154" s="289"/>
      <c r="H154" s="341" t="s">
        <v>10455</v>
      </c>
      <c r="I154" s="341" t="s">
        <v>10418</v>
      </c>
      <c r="J154" s="341">
        <v>50</v>
      </c>
      <c r="K154" s="337"/>
    </row>
    <row r="155" s="1" customFormat="1" ht="15" customHeight="1">
      <c r="B155" s="314"/>
      <c r="C155" s="341" t="s">
        <v>10423</v>
      </c>
      <c r="D155" s="289"/>
      <c r="E155" s="289"/>
      <c r="F155" s="342" t="s">
        <v>10416</v>
      </c>
      <c r="G155" s="289"/>
      <c r="H155" s="341" t="s">
        <v>10455</v>
      </c>
      <c r="I155" s="341" t="s">
        <v>10425</v>
      </c>
      <c r="J155" s="341"/>
      <c r="K155" s="337"/>
    </row>
    <row r="156" s="1" customFormat="1" ht="15" customHeight="1">
      <c r="B156" s="314"/>
      <c r="C156" s="341" t="s">
        <v>10434</v>
      </c>
      <c r="D156" s="289"/>
      <c r="E156" s="289"/>
      <c r="F156" s="342" t="s">
        <v>10421</v>
      </c>
      <c r="G156" s="289"/>
      <c r="H156" s="341" t="s">
        <v>10455</v>
      </c>
      <c r="I156" s="341" t="s">
        <v>10418</v>
      </c>
      <c r="J156" s="341">
        <v>50</v>
      </c>
      <c r="K156" s="337"/>
    </row>
    <row r="157" s="1" customFormat="1" ht="15" customHeight="1">
      <c r="B157" s="314"/>
      <c r="C157" s="341" t="s">
        <v>10442</v>
      </c>
      <c r="D157" s="289"/>
      <c r="E157" s="289"/>
      <c r="F157" s="342" t="s">
        <v>10421</v>
      </c>
      <c r="G157" s="289"/>
      <c r="H157" s="341" t="s">
        <v>10455</v>
      </c>
      <c r="I157" s="341" t="s">
        <v>10418</v>
      </c>
      <c r="J157" s="341">
        <v>50</v>
      </c>
      <c r="K157" s="337"/>
    </row>
    <row r="158" s="1" customFormat="1" ht="15" customHeight="1">
      <c r="B158" s="314"/>
      <c r="C158" s="341" t="s">
        <v>10440</v>
      </c>
      <c r="D158" s="289"/>
      <c r="E158" s="289"/>
      <c r="F158" s="342" t="s">
        <v>10421</v>
      </c>
      <c r="G158" s="289"/>
      <c r="H158" s="341" t="s">
        <v>10455</v>
      </c>
      <c r="I158" s="341" t="s">
        <v>10418</v>
      </c>
      <c r="J158" s="341">
        <v>50</v>
      </c>
      <c r="K158" s="337"/>
    </row>
    <row r="159" s="1" customFormat="1" ht="15" customHeight="1">
      <c r="B159" s="314"/>
      <c r="C159" s="341" t="s">
        <v>308</v>
      </c>
      <c r="D159" s="289"/>
      <c r="E159" s="289"/>
      <c r="F159" s="342" t="s">
        <v>10416</v>
      </c>
      <c r="G159" s="289"/>
      <c r="H159" s="341" t="s">
        <v>10477</v>
      </c>
      <c r="I159" s="341" t="s">
        <v>10418</v>
      </c>
      <c r="J159" s="341" t="s">
        <v>10478</v>
      </c>
      <c r="K159" s="337"/>
    </row>
    <row r="160" s="1" customFormat="1" ht="15" customHeight="1">
      <c r="B160" s="314"/>
      <c r="C160" s="341" t="s">
        <v>10479</v>
      </c>
      <c r="D160" s="289"/>
      <c r="E160" s="289"/>
      <c r="F160" s="342" t="s">
        <v>10416</v>
      </c>
      <c r="G160" s="289"/>
      <c r="H160" s="341" t="s">
        <v>10480</v>
      </c>
      <c r="I160" s="341" t="s">
        <v>10450</v>
      </c>
      <c r="J160" s="341"/>
      <c r="K160" s="337"/>
    </row>
    <row r="161" s="1" customFormat="1" ht="15" customHeight="1">
      <c r="B161" s="343"/>
      <c r="C161" s="323"/>
      <c r="D161" s="323"/>
      <c r="E161" s="323"/>
      <c r="F161" s="323"/>
      <c r="G161" s="323"/>
      <c r="H161" s="323"/>
      <c r="I161" s="323"/>
      <c r="J161" s="323"/>
      <c r="K161" s="344"/>
    </row>
    <row r="162" s="1" customFormat="1" ht="18.75" customHeight="1">
      <c r="B162" s="325"/>
      <c r="C162" s="335"/>
      <c r="D162" s="335"/>
      <c r="E162" s="335"/>
      <c r="F162" s="345"/>
      <c r="G162" s="335"/>
      <c r="H162" s="335"/>
      <c r="I162" s="335"/>
      <c r="J162" s="335"/>
      <c r="K162" s="325"/>
    </row>
    <row r="163" s="1" customFormat="1" ht="18.75" customHeight="1">
      <c r="B163" s="297"/>
      <c r="C163" s="297"/>
      <c r="D163" s="297"/>
      <c r="E163" s="297"/>
      <c r="F163" s="297"/>
      <c r="G163" s="297"/>
      <c r="H163" s="297"/>
      <c r="I163" s="297"/>
      <c r="J163" s="297"/>
      <c r="K163" s="297"/>
    </row>
    <row r="164" s="1" customFormat="1" ht="7.5" customHeight="1">
      <c r="B164" s="276"/>
      <c r="C164" s="277"/>
      <c r="D164" s="277"/>
      <c r="E164" s="277"/>
      <c r="F164" s="277"/>
      <c r="G164" s="277"/>
      <c r="H164" s="277"/>
      <c r="I164" s="277"/>
      <c r="J164" s="277"/>
      <c r="K164" s="278"/>
    </row>
    <row r="165" s="1" customFormat="1" ht="45" customHeight="1">
      <c r="B165" s="279"/>
      <c r="C165" s="280" t="s">
        <v>10481</v>
      </c>
      <c r="D165" s="280"/>
      <c r="E165" s="280"/>
      <c r="F165" s="280"/>
      <c r="G165" s="280"/>
      <c r="H165" s="280"/>
      <c r="I165" s="280"/>
      <c r="J165" s="280"/>
      <c r="K165" s="281"/>
    </row>
    <row r="166" s="1" customFormat="1" ht="17.25" customHeight="1">
      <c r="B166" s="279"/>
      <c r="C166" s="304" t="s">
        <v>10410</v>
      </c>
      <c r="D166" s="304"/>
      <c r="E166" s="304"/>
      <c r="F166" s="304" t="s">
        <v>10411</v>
      </c>
      <c r="G166" s="346"/>
      <c r="H166" s="347" t="s">
        <v>51</v>
      </c>
      <c r="I166" s="347" t="s">
        <v>54</v>
      </c>
      <c r="J166" s="304" t="s">
        <v>10412</v>
      </c>
      <c r="K166" s="281"/>
    </row>
    <row r="167" s="1" customFormat="1" ht="17.25" customHeight="1">
      <c r="B167" s="282"/>
      <c r="C167" s="306" t="s">
        <v>10413</v>
      </c>
      <c r="D167" s="306"/>
      <c r="E167" s="306"/>
      <c r="F167" s="307" t="s">
        <v>10414</v>
      </c>
      <c r="G167" s="348"/>
      <c r="H167" s="349"/>
      <c r="I167" s="349"/>
      <c r="J167" s="306" t="s">
        <v>10415</v>
      </c>
      <c r="K167" s="284"/>
    </row>
    <row r="168" s="1" customFormat="1" ht="5.25" customHeight="1">
      <c r="B168" s="314"/>
      <c r="C168" s="309"/>
      <c r="D168" s="309"/>
      <c r="E168" s="309"/>
      <c r="F168" s="309"/>
      <c r="G168" s="310"/>
      <c r="H168" s="309"/>
      <c r="I168" s="309"/>
      <c r="J168" s="309"/>
      <c r="K168" s="337"/>
    </row>
    <row r="169" s="1" customFormat="1" ht="15" customHeight="1">
      <c r="B169" s="314"/>
      <c r="C169" s="289" t="s">
        <v>5905</v>
      </c>
      <c r="D169" s="289"/>
      <c r="E169" s="289"/>
      <c r="F169" s="312" t="s">
        <v>10416</v>
      </c>
      <c r="G169" s="289"/>
      <c r="H169" s="289" t="s">
        <v>10455</v>
      </c>
      <c r="I169" s="289" t="s">
        <v>10418</v>
      </c>
      <c r="J169" s="289">
        <v>120</v>
      </c>
      <c r="K169" s="337"/>
    </row>
    <row r="170" s="1" customFormat="1" ht="15" customHeight="1">
      <c r="B170" s="314"/>
      <c r="C170" s="289" t="s">
        <v>10464</v>
      </c>
      <c r="D170" s="289"/>
      <c r="E170" s="289"/>
      <c r="F170" s="312" t="s">
        <v>10416</v>
      </c>
      <c r="G170" s="289"/>
      <c r="H170" s="289" t="s">
        <v>10465</v>
      </c>
      <c r="I170" s="289" t="s">
        <v>10418</v>
      </c>
      <c r="J170" s="289" t="s">
        <v>10466</v>
      </c>
      <c r="K170" s="337"/>
    </row>
    <row r="171" s="1" customFormat="1" ht="15" customHeight="1">
      <c r="B171" s="314"/>
      <c r="C171" s="289" t="s">
        <v>82</v>
      </c>
      <c r="D171" s="289"/>
      <c r="E171" s="289"/>
      <c r="F171" s="312" t="s">
        <v>10416</v>
      </c>
      <c r="G171" s="289"/>
      <c r="H171" s="289" t="s">
        <v>10482</v>
      </c>
      <c r="I171" s="289" t="s">
        <v>10418</v>
      </c>
      <c r="J171" s="289" t="s">
        <v>10466</v>
      </c>
      <c r="K171" s="337"/>
    </row>
    <row r="172" s="1" customFormat="1" ht="15" customHeight="1">
      <c r="B172" s="314"/>
      <c r="C172" s="289" t="s">
        <v>10420</v>
      </c>
      <c r="D172" s="289"/>
      <c r="E172" s="289"/>
      <c r="F172" s="312" t="s">
        <v>10421</v>
      </c>
      <c r="G172" s="289"/>
      <c r="H172" s="289" t="s">
        <v>10482</v>
      </c>
      <c r="I172" s="289" t="s">
        <v>10418</v>
      </c>
      <c r="J172" s="289">
        <v>50</v>
      </c>
      <c r="K172" s="337"/>
    </row>
    <row r="173" s="1" customFormat="1" ht="15" customHeight="1">
      <c r="B173" s="314"/>
      <c r="C173" s="289" t="s">
        <v>10423</v>
      </c>
      <c r="D173" s="289"/>
      <c r="E173" s="289"/>
      <c r="F173" s="312" t="s">
        <v>10416</v>
      </c>
      <c r="G173" s="289"/>
      <c r="H173" s="289" t="s">
        <v>10482</v>
      </c>
      <c r="I173" s="289" t="s">
        <v>10425</v>
      </c>
      <c r="J173" s="289"/>
      <c r="K173" s="337"/>
    </row>
    <row r="174" s="1" customFormat="1" ht="15" customHeight="1">
      <c r="B174" s="314"/>
      <c r="C174" s="289" t="s">
        <v>10434</v>
      </c>
      <c r="D174" s="289"/>
      <c r="E174" s="289"/>
      <c r="F174" s="312" t="s">
        <v>10421</v>
      </c>
      <c r="G174" s="289"/>
      <c r="H174" s="289" t="s">
        <v>10482</v>
      </c>
      <c r="I174" s="289" t="s">
        <v>10418</v>
      </c>
      <c r="J174" s="289">
        <v>50</v>
      </c>
      <c r="K174" s="337"/>
    </row>
    <row r="175" s="1" customFormat="1" ht="15" customHeight="1">
      <c r="B175" s="314"/>
      <c r="C175" s="289" t="s">
        <v>10442</v>
      </c>
      <c r="D175" s="289"/>
      <c r="E175" s="289"/>
      <c r="F175" s="312" t="s">
        <v>10421</v>
      </c>
      <c r="G175" s="289"/>
      <c r="H175" s="289" t="s">
        <v>10482</v>
      </c>
      <c r="I175" s="289" t="s">
        <v>10418</v>
      </c>
      <c r="J175" s="289">
        <v>50</v>
      </c>
      <c r="K175" s="337"/>
    </row>
    <row r="176" s="1" customFormat="1" ht="15" customHeight="1">
      <c r="B176" s="314"/>
      <c r="C176" s="289" t="s">
        <v>10440</v>
      </c>
      <c r="D176" s="289"/>
      <c r="E176" s="289"/>
      <c r="F176" s="312" t="s">
        <v>10421</v>
      </c>
      <c r="G176" s="289"/>
      <c r="H176" s="289" t="s">
        <v>10482</v>
      </c>
      <c r="I176" s="289" t="s">
        <v>10418</v>
      </c>
      <c r="J176" s="289">
        <v>50</v>
      </c>
      <c r="K176" s="337"/>
    </row>
    <row r="177" s="1" customFormat="1" ht="15" customHeight="1">
      <c r="B177" s="314"/>
      <c r="C177" s="289" t="s">
        <v>315</v>
      </c>
      <c r="D177" s="289"/>
      <c r="E177" s="289"/>
      <c r="F177" s="312" t="s">
        <v>10416</v>
      </c>
      <c r="G177" s="289"/>
      <c r="H177" s="289" t="s">
        <v>10483</v>
      </c>
      <c r="I177" s="289" t="s">
        <v>10484</v>
      </c>
      <c r="J177" s="289"/>
      <c r="K177" s="337"/>
    </row>
    <row r="178" s="1" customFormat="1" ht="15" customHeight="1">
      <c r="B178" s="314"/>
      <c r="C178" s="289" t="s">
        <v>54</v>
      </c>
      <c r="D178" s="289"/>
      <c r="E178" s="289"/>
      <c r="F178" s="312" t="s">
        <v>10416</v>
      </c>
      <c r="G178" s="289"/>
      <c r="H178" s="289" t="s">
        <v>10485</v>
      </c>
      <c r="I178" s="289" t="s">
        <v>10486</v>
      </c>
      <c r="J178" s="289">
        <v>1</v>
      </c>
      <c r="K178" s="337"/>
    </row>
    <row r="179" s="1" customFormat="1" ht="15" customHeight="1">
      <c r="B179" s="314"/>
      <c r="C179" s="289" t="s">
        <v>50</v>
      </c>
      <c r="D179" s="289"/>
      <c r="E179" s="289"/>
      <c r="F179" s="312" t="s">
        <v>10416</v>
      </c>
      <c r="G179" s="289"/>
      <c r="H179" s="289" t="s">
        <v>10487</v>
      </c>
      <c r="I179" s="289" t="s">
        <v>10418</v>
      </c>
      <c r="J179" s="289">
        <v>20</v>
      </c>
      <c r="K179" s="337"/>
    </row>
    <row r="180" s="1" customFormat="1" ht="15" customHeight="1">
      <c r="B180" s="314"/>
      <c r="C180" s="289" t="s">
        <v>51</v>
      </c>
      <c r="D180" s="289"/>
      <c r="E180" s="289"/>
      <c r="F180" s="312" t="s">
        <v>10416</v>
      </c>
      <c r="G180" s="289"/>
      <c r="H180" s="289" t="s">
        <v>10488</v>
      </c>
      <c r="I180" s="289" t="s">
        <v>10418</v>
      </c>
      <c r="J180" s="289">
        <v>255</v>
      </c>
      <c r="K180" s="337"/>
    </row>
    <row r="181" s="1" customFormat="1" ht="15" customHeight="1">
      <c r="B181" s="314"/>
      <c r="C181" s="289" t="s">
        <v>316</v>
      </c>
      <c r="D181" s="289"/>
      <c r="E181" s="289"/>
      <c r="F181" s="312" t="s">
        <v>10416</v>
      </c>
      <c r="G181" s="289"/>
      <c r="H181" s="289" t="s">
        <v>10380</v>
      </c>
      <c r="I181" s="289" t="s">
        <v>10418</v>
      </c>
      <c r="J181" s="289">
        <v>10</v>
      </c>
      <c r="K181" s="337"/>
    </row>
    <row r="182" s="1" customFormat="1" ht="15" customHeight="1">
      <c r="B182" s="314"/>
      <c r="C182" s="289" t="s">
        <v>317</v>
      </c>
      <c r="D182" s="289"/>
      <c r="E182" s="289"/>
      <c r="F182" s="312" t="s">
        <v>10416</v>
      </c>
      <c r="G182" s="289"/>
      <c r="H182" s="289" t="s">
        <v>10489</v>
      </c>
      <c r="I182" s="289" t="s">
        <v>10450</v>
      </c>
      <c r="J182" s="289"/>
      <c r="K182" s="337"/>
    </row>
    <row r="183" s="1" customFormat="1" ht="15" customHeight="1">
      <c r="B183" s="314"/>
      <c r="C183" s="289" t="s">
        <v>10490</v>
      </c>
      <c r="D183" s="289"/>
      <c r="E183" s="289"/>
      <c r="F183" s="312" t="s">
        <v>10416</v>
      </c>
      <c r="G183" s="289"/>
      <c r="H183" s="289" t="s">
        <v>10491</v>
      </c>
      <c r="I183" s="289" t="s">
        <v>10450</v>
      </c>
      <c r="J183" s="289"/>
      <c r="K183" s="337"/>
    </row>
    <row r="184" s="1" customFormat="1" ht="15" customHeight="1">
      <c r="B184" s="314"/>
      <c r="C184" s="289" t="s">
        <v>10479</v>
      </c>
      <c r="D184" s="289"/>
      <c r="E184" s="289"/>
      <c r="F184" s="312" t="s">
        <v>10416</v>
      </c>
      <c r="G184" s="289"/>
      <c r="H184" s="289" t="s">
        <v>10492</v>
      </c>
      <c r="I184" s="289" t="s">
        <v>10450</v>
      </c>
      <c r="J184" s="289"/>
      <c r="K184" s="337"/>
    </row>
    <row r="185" s="1" customFormat="1" ht="15" customHeight="1">
      <c r="B185" s="314"/>
      <c r="C185" s="289" t="s">
        <v>319</v>
      </c>
      <c r="D185" s="289"/>
      <c r="E185" s="289"/>
      <c r="F185" s="312" t="s">
        <v>10421</v>
      </c>
      <c r="G185" s="289"/>
      <c r="H185" s="289" t="s">
        <v>10493</v>
      </c>
      <c r="I185" s="289" t="s">
        <v>10418</v>
      </c>
      <c r="J185" s="289">
        <v>50</v>
      </c>
      <c r="K185" s="337"/>
    </row>
    <row r="186" s="1" customFormat="1" ht="15" customHeight="1">
      <c r="B186" s="314"/>
      <c r="C186" s="289" t="s">
        <v>10494</v>
      </c>
      <c r="D186" s="289"/>
      <c r="E186" s="289"/>
      <c r="F186" s="312" t="s">
        <v>10421</v>
      </c>
      <c r="G186" s="289"/>
      <c r="H186" s="289" t="s">
        <v>10495</v>
      </c>
      <c r="I186" s="289" t="s">
        <v>10496</v>
      </c>
      <c r="J186" s="289"/>
      <c r="K186" s="337"/>
    </row>
    <row r="187" s="1" customFormat="1" ht="15" customHeight="1">
      <c r="B187" s="314"/>
      <c r="C187" s="289" t="s">
        <v>10497</v>
      </c>
      <c r="D187" s="289"/>
      <c r="E187" s="289"/>
      <c r="F187" s="312" t="s">
        <v>10421</v>
      </c>
      <c r="G187" s="289"/>
      <c r="H187" s="289" t="s">
        <v>10498</v>
      </c>
      <c r="I187" s="289" t="s">
        <v>10496</v>
      </c>
      <c r="J187" s="289"/>
      <c r="K187" s="337"/>
    </row>
    <row r="188" s="1" customFormat="1" ht="15" customHeight="1">
      <c r="B188" s="314"/>
      <c r="C188" s="289" t="s">
        <v>10499</v>
      </c>
      <c r="D188" s="289"/>
      <c r="E188" s="289"/>
      <c r="F188" s="312" t="s">
        <v>10421</v>
      </c>
      <c r="G188" s="289"/>
      <c r="H188" s="289" t="s">
        <v>10500</v>
      </c>
      <c r="I188" s="289" t="s">
        <v>10496</v>
      </c>
      <c r="J188" s="289"/>
      <c r="K188" s="337"/>
    </row>
    <row r="189" s="1" customFormat="1" ht="15" customHeight="1">
      <c r="B189" s="314"/>
      <c r="C189" s="350" t="s">
        <v>10501</v>
      </c>
      <c r="D189" s="289"/>
      <c r="E189" s="289"/>
      <c r="F189" s="312" t="s">
        <v>10421</v>
      </c>
      <c r="G189" s="289"/>
      <c r="H189" s="289" t="s">
        <v>10502</v>
      </c>
      <c r="I189" s="289" t="s">
        <v>10503</v>
      </c>
      <c r="J189" s="351" t="s">
        <v>10504</v>
      </c>
      <c r="K189" s="337"/>
    </row>
    <row r="190" s="19" customFormat="1" ht="15" customHeight="1">
      <c r="B190" s="352"/>
      <c r="C190" s="353" t="s">
        <v>10505</v>
      </c>
      <c r="D190" s="354"/>
      <c r="E190" s="354"/>
      <c r="F190" s="355" t="s">
        <v>10421</v>
      </c>
      <c r="G190" s="354"/>
      <c r="H190" s="354" t="s">
        <v>10506</v>
      </c>
      <c r="I190" s="354" t="s">
        <v>10503</v>
      </c>
      <c r="J190" s="356" t="s">
        <v>10504</v>
      </c>
      <c r="K190" s="357"/>
    </row>
    <row r="191" s="1" customFormat="1" ht="15" customHeight="1">
      <c r="B191" s="314"/>
      <c r="C191" s="350" t="s">
        <v>39</v>
      </c>
      <c r="D191" s="289"/>
      <c r="E191" s="289"/>
      <c r="F191" s="312" t="s">
        <v>10416</v>
      </c>
      <c r="G191" s="289"/>
      <c r="H191" s="286" t="s">
        <v>10507</v>
      </c>
      <c r="I191" s="289" t="s">
        <v>10508</v>
      </c>
      <c r="J191" s="289"/>
      <c r="K191" s="337"/>
    </row>
    <row r="192" s="1" customFormat="1" ht="15" customHeight="1">
      <c r="B192" s="314"/>
      <c r="C192" s="350" t="s">
        <v>10509</v>
      </c>
      <c r="D192" s="289"/>
      <c r="E192" s="289"/>
      <c r="F192" s="312" t="s">
        <v>10416</v>
      </c>
      <c r="G192" s="289"/>
      <c r="H192" s="289" t="s">
        <v>10510</v>
      </c>
      <c r="I192" s="289" t="s">
        <v>10450</v>
      </c>
      <c r="J192" s="289"/>
      <c r="K192" s="337"/>
    </row>
    <row r="193" s="1" customFormat="1" ht="15" customHeight="1">
      <c r="B193" s="314"/>
      <c r="C193" s="350" t="s">
        <v>10511</v>
      </c>
      <c r="D193" s="289"/>
      <c r="E193" s="289"/>
      <c r="F193" s="312" t="s">
        <v>10416</v>
      </c>
      <c r="G193" s="289"/>
      <c r="H193" s="289" t="s">
        <v>10512</v>
      </c>
      <c r="I193" s="289" t="s">
        <v>10450</v>
      </c>
      <c r="J193" s="289"/>
      <c r="K193" s="337"/>
    </row>
    <row r="194" s="1" customFormat="1" ht="15" customHeight="1">
      <c r="B194" s="314"/>
      <c r="C194" s="350" t="s">
        <v>10513</v>
      </c>
      <c r="D194" s="289"/>
      <c r="E194" s="289"/>
      <c r="F194" s="312" t="s">
        <v>10421</v>
      </c>
      <c r="G194" s="289"/>
      <c r="H194" s="289" t="s">
        <v>10514</v>
      </c>
      <c r="I194" s="289" t="s">
        <v>10450</v>
      </c>
      <c r="J194" s="289"/>
      <c r="K194" s="337"/>
    </row>
    <row r="195" s="1" customFormat="1" ht="15" customHeight="1">
      <c r="B195" s="343"/>
      <c r="C195" s="358"/>
      <c r="D195" s="323"/>
      <c r="E195" s="323"/>
      <c r="F195" s="323"/>
      <c r="G195" s="323"/>
      <c r="H195" s="323"/>
      <c r="I195" s="323"/>
      <c r="J195" s="323"/>
      <c r="K195" s="344"/>
    </row>
    <row r="196" s="1" customFormat="1" ht="18.75" customHeight="1">
      <c r="B196" s="325"/>
      <c r="C196" s="335"/>
      <c r="D196" s="335"/>
      <c r="E196" s="335"/>
      <c r="F196" s="345"/>
      <c r="G196" s="335"/>
      <c r="H196" s="335"/>
      <c r="I196" s="335"/>
      <c r="J196" s="335"/>
      <c r="K196" s="325"/>
    </row>
    <row r="197" s="1" customFormat="1" ht="18.75" customHeight="1">
      <c r="B197" s="325"/>
      <c r="C197" s="335"/>
      <c r="D197" s="335"/>
      <c r="E197" s="335"/>
      <c r="F197" s="345"/>
      <c r="G197" s="335"/>
      <c r="H197" s="335"/>
      <c r="I197" s="335"/>
      <c r="J197" s="335"/>
      <c r="K197" s="325"/>
    </row>
    <row r="198" s="1" customFormat="1" ht="18.75" customHeight="1">
      <c r="B198" s="297"/>
      <c r="C198" s="297"/>
      <c r="D198" s="297"/>
      <c r="E198" s="297"/>
      <c r="F198" s="297"/>
      <c r="G198" s="297"/>
      <c r="H198" s="297"/>
      <c r="I198" s="297"/>
      <c r="J198" s="297"/>
      <c r="K198" s="297"/>
    </row>
    <row r="199" s="1" customFormat="1" ht="13.5">
      <c r="B199" s="276"/>
      <c r="C199" s="277"/>
      <c r="D199" s="277"/>
      <c r="E199" s="277"/>
      <c r="F199" s="277"/>
      <c r="G199" s="277"/>
      <c r="H199" s="277"/>
      <c r="I199" s="277"/>
      <c r="J199" s="277"/>
      <c r="K199" s="278"/>
    </row>
    <row r="200" s="1" customFormat="1" ht="21">
      <c r="B200" s="279"/>
      <c r="C200" s="280" t="s">
        <v>10515</v>
      </c>
      <c r="D200" s="280"/>
      <c r="E200" s="280"/>
      <c r="F200" s="280"/>
      <c r="G200" s="280"/>
      <c r="H200" s="280"/>
      <c r="I200" s="280"/>
      <c r="J200" s="280"/>
      <c r="K200" s="281"/>
    </row>
    <row r="201" s="1" customFormat="1" ht="25.5" customHeight="1">
      <c r="B201" s="279"/>
      <c r="C201" s="359" t="s">
        <v>10516</v>
      </c>
      <c r="D201" s="359"/>
      <c r="E201" s="359"/>
      <c r="F201" s="359" t="s">
        <v>10517</v>
      </c>
      <c r="G201" s="360"/>
      <c r="H201" s="359" t="s">
        <v>10518</v>
      </c>
      <c r="I201" s="359"/>
      <c r="J201" s="359"/>
      <c r="K201" s="281"/>
    </row>
    <row r="202" s="1" customFormat="1" ht="5.25" customHeight="1">
      <c r="B202" s="314"/>
      <c r="C202" s="309"/>
      <c r="D202" s="309"/>
      <c r="E202" s="309"/>
      <c r="F202" s="309"/>
      <c r="G202" s="335"/>
      <c r="H202" s="309"/>
      <c r="I202" s="309"/>
      <c r="J202" s="309"/>
      <c r="K202" s="337"/>
    </row>
    <row r="203" s="1" customFormat="1" ht="15" customHeight="1">
      <c r="B203" s="314"/>
      <c r="C203" s="289" t="s">
        <v>10508</v>
      </c>
      <c r="D203" s="289"/>
      <c r="E203" s="289"/>
      <c r="F203" s="312" t="s">
        <v>40</v>
      </c>
      <c r="G203" s="289"/>
      <c r="H203" s="289" t="s">
        <v>10519</v>
      </c>
      <c r="I203" s="289"/>
      <c r="J203" s="289"/>
      <c r="K203" s="337"/>
    </row>
    <row r="204" s="1" customFormat="1" ht="15" customHeight="1">
      <c r="B204" s="314"/>
      <c r="C204" s="289"/>
      <c r="D204" s="289"/>
      <c r="E204" s="289"/>
      <c r="F204" s="312" t="s">
        <v>41</v>
      </c>
      <c r="G204" s="289"/>
      <c r="H204" s="289" t="s">
        <v>10520</v>
      </c>
      <c r="I204" s="289"/>
      <c r="J204" s="289"/>
      <c r="K204" s="337"/>
    </row>
    <row r="205" s="1" customFormat="1" ht="15" customHeight="1">
      <c r="B205" s="314"/>
      <c r="C205" s="289"/>
      <c r="D205" s="289"/>
      <c r="E205" s="289"/>
      <c r="F205" s="312" t="s">
        <v>44</v>
      </c>
      <c r="G205" s="289"/>
      <c r="H205" s="289" t="s">
        <v>10521</v>
      </c>
      <c r="I205" s="289"/>
      <c r="J205" s="289"/>
      <c r="K205" s="337"/>
    </row>
    <row r="206" s="1" customFormat="1" ht="15" customHeight="1">
      <c r="B206" s="314"/>
      <c r="C206" s="289"/>
      <c r="D206" s="289"/>
      <c r="E206" s="289"/>
      <c r="F206" s="312" t="s">
        <v>42</v>
      </c>
      <c r="G206" s="289"/>
      <c r="H206" s="289" t="s">
        <v>10522</v>
      </c>
      <c r="I206" s="289"/>
      <c r="J206" s="289"/>
      <c r="K206" s="337"/>
    </row>
    <row r="207" s="1" customFormat="1" ht="15" customHeight="1">
      <c r="B207" s="314"/>
      <c r="C207" s="289"/>
      <c r="D207" s="289"/>
      <c r="E207" s="289"/>
      <c r="F207" s="312" t="s">
        <v>43</v>
      </c>
      <c r="G207" s="289"/>
      <c r="H207" s="289" t="s">
        <v>10523</v>
      </c>
      <c r="I207" s="289"/>
      <c r="J207" s="289"/>
      <c r="K207" s="337"/>
    </row>
    <row r="208" s="1" customFormat="1" ht="15" customHeight="1">
      <c r="B208" s="314"/>
      <c r="C208" s="289"/>
      <c r="D208" s="289"/>
      <c r="E208" s="289"/>
      <c r="F208" s="312"/>
      <c r="G208" s="289"/>
      <c r="H208" s="289"/>
      <c r="I208" s="289"/>
      <c r="J208" s="289"/>
      <c r="K208" s="337"/>
    </row>
    <row r="209" s="1" customFormat="1" ht="15" customHeight="1">
      <c r="B209" s="314"/>
      <c r="C209" s="289" t="s">
        <v>10462</v>
      </c>
      <c r="D209" s="289"/>
      <c r="E209" s="289"/>
      <c r="F209" s="312" t="s">
        <v>75</v>
      </c>
      <c r="G209" s="289"/>
      <c r="H209" s="289" t="s">
        <v>10524</v>
      </c>
      <c r="I209" s="289"/>
      <c r="J209" s="289"/>
      <c r="K209" s="337"/>
    </row>
    <row r="210" s="1" customFormat="1" ht="15" customHeight="1">
      <c r="B210" s="314"/>
      <c r="C210" s="289"/>
      <c r="D210" s="289"/>
      <c r="E210" s="289"/>
      <c r="F210" s="312" t="s">
        <v>10361</v>
      </c>
      <c r="G210" s="289"/>
      <c r="H210" s="289" t="s">
        <v>10362</v>
      </c>
      <c r="I210" s="289"/>
      <c r="J210" s="289"/>
      <c r="K210" s="337"/>
    </row>
    <row r="211" s="1" customFormat="1" ht="15" customHeight="1">
      <c r="B211" s="314"/>
      <c r="C211" s="289"/>
      <c r="D211" s="289"/>
      <c r="E211" s="289"/>
      <c r="F211" s="312" t="s">
        <v>10359</v>
      </c>
      <c r="G211" s="289"/>
      <c r="H211" s="289" t="s">
        <v>10525</v>
      </c>
      <c r="I211" s="289"/>
      <c r="J211" s="289"/>
      <c r="K211" s="337"/>
    </row>
    <row r="212" s="1" customFormat="1" ht="15" customHeight="1">
      <c r="B212" s="361"/>
      <c r="C212" s="289"/>
      <c r="D212" s="289"/>
      <c r="E212" s="289"/>
      <c r="F212" s="312" t="s">
        <v>10363</v>
      </c>
      <c r="G212" s="350"/>
      <c r="H212" s="341" t="s">
        <v>10364</v>
      </c>
      <c r="I212" s="341"/>
      <c r="J212" s="341"/>
      <c r="K212" s="362"/>
    </row>
    <row r="213" s="1" customFormat="1" ht="15" customHeight="1">
      <c r="B213" s="361"/>
      <c r="C213" s="289"/>
      <c r="D213" s="289"/>
      <c r="E213" s="289"/>
      <c r="F213" s="312" t="s">
        <v>1225</v>
      </c>
      <c r="G213" s="350"/>
      <c r="H213" s="341" t="s">
        <v>414</v>
      </c>
      <c r="I213" s="341"/>
      <c r="J213" s="341"/>
      <c r="K213" s="362"/>
    </row>
    <row r="214" s="1" customFormat="1" ht="15" customHeight="1">
      <c r="B214" s="361"/>
      <c r="C214" s="289"/>
      <c r="D214" s="289"/>
      <c r="E214" s="289"/>
      <c r="F214" s="312"/>
      <c r="G214" s="350"/>
      <c r="H214" s="341"/>
      <c r="I214" s="341"/>
      <c r="J214" s="341"/>
      <c r="K214" s="362"/>
    </row>
    <row r="215" s="1" customFormat="1" ht="15" customHeight="1">
      <c r="B215" s="361"/>
      <c r="C215" s="289" t="s">
        <v>10486</v>
      </c>
      <c r="D215" s="289"/>
      <c r="E215" s="289"/>
      <c r="F215" s="312">
        <v>1</v>
      </c>
      <c r="G215" s="350"/>
      <c r="H215" s="341" t="s">
        <v>10526</v>
      </c>
      <c r="I215" s="341"/>
      <c r="J215" s="341"/>
      <c r="K215" s="362"/>
    </row>
    <row r="216" s="1" customFormat="1" ht="15" customHeight="1">
      <c r="B216" s="361"/>
      <c r="C216" s="289"/>
      <c r="D216" s="289"/>
      <c r="E216" s="289"/>
      <c r="F216" s="312">
        <v>2</v>
      </c>
      <c r="G216" s="350"/>
      <c r="H216" s="341" t="s">
        <v>10527</v>
      </c>
      <c r="I216" s="341"/>
      <c r="J216" s="341"/>
      <c r="K216" s="362"/>
    </row>
    <row r="217" s="1" customFormat="1" ht="15" customHeight="1">
      <c r="B217" s="361"/>
      <c r="C217" s="289"/>
      <c r="D217" s="289"/>
      <c r="E217" s="289"/>
      <c r="F217" s="312">
        <v>3</v>
      </c>
      <c r="G217" s="350"/>
      <c r="H217" s="341" t="s">
        <v>10528</v>
      </c>
      <c r="I217" s="341"/>
      <c r="J217" s="341"/>
      <c r="K217" s="362"/>
    </row>
    <row r="218" s="1" customFormat="1" ht="15" customHeight="1">
      <c r="B218" s="361"/>
      <c r="C218" s="289"/>
      <c r="D218" s="289"/>
      <c r="E218" s="289"/>
      <c r="F218" s="312">
        <v>4</v>
      </c>
      <c r="G218" s="350"/>
      <c r="H218" s="341" t="s">
        <v>10529</v>
      </c>
      <c r="I218" s="341"/>
      <c r="J218" s="341"/>
      <c r="K218" s="362"/>
    </row>
    <row r="219" s="1" customFormat="1" ht="12.75" customHeight="1">
      <c r="B219" s="363"/>
      <c r="C219" s="364"/>
      <c r="D219" s="364"/>
      <c r="E219" s="364"/>
      <c r="F219" s="364"/>
      <c r="G219" s="364"/>
      <c r="H219" s="364"/>
      <c r="I219" s="364"/>
      <c r="J219" s="364"/>
      <c r="K219" s="365"/>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115</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1220</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1222</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ROUND(J93,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ROUND((SUM(BE93:BE96)),  2)</f>
        <v>0</v>
      </c>
      <c r="G37" s="41"/>
      <c r="H37" s="41"/>
      <c r="I37" s="135">
        <v>0.20999999999999999</v>
      </c>
      <c r="J37" s="134">
        <f>ROUND(((SUM(BE93:BE96))*I37),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ROUND((SUM(BF93:BF96)),  2)</f>
        <v>0</v>
      </c>
      <c r="G38" s="41"/>
      <c r="H38" s="41"/>
      <c r="I38" s="135">
        <v>0.12</v>
      </c>
      <c r="J38" s="134">
        <f>ROUND(((SUM(BF93:BF96))*I38),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ROUND((SUM(BG93:BG96)),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ROUND((SUM(BH93:BH96)),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ROUND((SUM(BI93:BI96)),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1220</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4 - Přeložka vedení</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J93</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1223</v>
      </c>
      <c r="E68" s="147"/>
      <c r="F68" s="147"/>
      <c r="G68" s="147"/>
      <c r="H68" s="147"/>
      <c r="I68" s="147"/>
      <c r="J68" s="148">
        <f>J94</f>
        <v>0</v>
      </c>
      <c r="K68" s="9"/>
      <c r="L68" s="145"/>
      <c r="S68" s="9"/>
      <c r="T68" s="9"/>
      <c r="U68" s="9"/>
      <c r="V68" s="9"/>
      <c r="W68" s="9"/>
      <c r="X68" s="9"/>
      <c r="Y68" s="9"/>
      <c r="Z68" s="9"/>
      <c r="AA68" s="9"/>
      <c r="AB68" s="9"/>
      <c r="AC68" s="9"/>
      <c r="AD68" s="9"/>
      <c r="AE68" s="9"/>
    </row>
    <row r="69" s="10" customFormat="1" ht="19.92" customHeight="1">
      <c r="A69" s="10"/>
      <c r="B69" s="149"/>
      <c r="C69" s="10"/>
      <c r="D69" s="150" t="s">
        <v>1224</v>
      </c>
      <c r="E69" s="151"/>
      <c r="F69" s="151"/>
      <c r="G69" s="151"/>
      <c r="H69" s="151"/>
      <c r="I69" s="151"/>
      <c r="J69" s="152">
        <f>J95</f>
        <v>0</v>
      </c>
      <c r="K69" s="10"/>
      <c r="L69" s="149"/>
      <c r="S69" s="10"/>
      <c r="T69" s="10"/>
      <c r="U69" s="10"/>
      <c r="V69" s="10"/>
      <c r="W69" s="10"/>
      <c r="X69" s="10"/>
      <c r="Y69" s="10"/>
      <c r="Z69" s="10"/>
      <c r="AA69" s="10"/>
      <c r="AB69" s="10"/>
      <c r="AC69" s="10"/>
      <c r="AD69" s="10"/>
      <c r="AE69" s="10"/>
    </row>
    <row r="70" s="2" customFormat="1" ht="21.84" customHeight="1">
      <c r="A70" s="41"/>
      <c r="B70" s="42"/>
      <c r="C70" s="41"/>
      <c r="D70" s="41"/>
      <c r="E70" s="41"/>
      <c r="F70" s="41"/>
      <c r="G70" s="41"/>
      <c r="H70" s="41"/>
      <c r="I70" s="41"/>
      <c r="J70" s="41"/>
      <c r="K70" s="41"/>
      <c r="L70" s="129"/>
      <c r="S70" s="41"/>
      <c r="T70" s="41"/>
      <c r="U70" s="41"/>
      <c r="V70" s="41"/>
      <c r="W70" s="41"/>
      <c r="X70" s="41"/>
      <c r="Y70" s="41"/>
      <c r="Z70" s="41"/>
      <c r="AA70" s="41"/>
      <c r="AB70" s="41"/>
      <c r="AC70" s="41"/>
      <c r="AD70" s="41"/>
      <c r="AE70" s="41"/>
    </row>
    <row r="71" s="2" customFormat="1" ht="6.96" customHeight="1">
      <c r="A71" s="41"/>
      <c r="B71" s="58"/>
      <c r="C71" s="59"/>
      <c r="D71" s="59"/>
      <c r="E71" s="59"/>
      <c r="F71" s="59"/>
      <c r="G71" s="59"/>
      <c r="H71" s="59"/>
      <c r="I71" s="59"/>
      <c r="J71" s="59"/>
      <c r="K71" s="59"/>
      <c r="L71" s="129"/>
      <c r="S71" s="41"/>
      <c r="T71" s="41"/>
      <c r="U71" s="41"/>
      <c r="V71" s="41"/>
      <c r="W71" s="41"/>
      <c r="X71" s="41"/>
      <c r="Y71" s="41"/>
      <c r="Z71" s="41"/>
      <c r="AA71" s="41"/>
      <c r="AB71" s="41"/>
      <c r="AC71" s="41"/>
      <c r="AD71" s="41"/>
      <c r="AE71" s="41"/>
    </row>
    <row r="75" s="2" customFormat="1" ht="6.96" customHeight="1">
      <c r="A75" s="41"/>
      <c r="B75" s="60"/>
      <c r="C75" s="61"/>
      <c r="D75" s="61"/>
      <c r="E75" s="61"/>
      <c r="F75" s="61"/>
      <c r="G75" s="61"/>
      <c r="H75" s="61"/>
      <c r="I75" s="61"/>
      <c r="J75" s="61"/>
      <c r="K75" s="61"/>
      <c r="L75" s="129"/>
      <c r="S75" s="41"/>
      <c r="T75" s="41"/>
      <c r="U75" s="41"/>
      <c r="V75" s="41"/>
      <c r="W75" s="41"/>
      <c r="X75" s="41"/>
      <c r="Y75" s="41"/>
      <c r="Z75" s="41"/>
      <c r="AA75" s="41"/>
      <c r="AB75" s="41"/>
      <c r="AC75" s="41"/>
      <c r="AD75" s="41"/>
      <c r="AE75" s="41"/>
    </row>
    <row r="76" s="2" customFormat="1" ht="24.96" customHeight="1">
      <c r="A76" s="41"/>
      <c r="B76" s="42"/>
      <c r="C76" s="26" t="s">
        <v>314</v>
      </c>
      <c r="D76" s="41"/>
      <c r="E76" s="41"/>
      <c r="F76" s="41"/>
      <c r="G76" s="41"/>
      <c r="H76" s="41"/>
      <c r="I76" s="41"/>
      <c r="J76" s="41"/>
      <c r="K76" s="41"/>
      <c r="L76" s="129"/>
      <c r="S76" s="41"/>
      <c r="T76" s="41"/>
      <c r="U76" s="41"/>
      <c r="V76" s="41"/>
      <c r="W76" s="41"/>
      <c r="X76" s="41"/>
      <c r="Y76" s="41"/>
      <c r="Z76" s="41"/>
      <c r="AA76" s="41"/>
      <c r="AB76" s="41"/>
      <c r="AC76" s="41"/>
      <c r="AD76" s="41"/>
      <c r="AE76" s="41"/>
    </row>
    <row r="77" s="2" customFormat="1" ht="6.96" customHeight="1">
      <c r="A77" s="41"/>
      <c r="B77" s="42"/>
      <c r="C77" s="41"/>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12" customHeight="1">
      <c r="A78" s="41"/>
      <c r="B78" s="42"/>
      <c r="C78" s="35" t="s">
        <v>17</v>
      </c>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26.25" customHeight="1">
      <c r="A79" s="41"/>
      <c r="B79" s="42"/>
      <c r="C79" s="41"/>
      <c r="D79" s="41"/>
      <c r="E79" s="127" t="str">
        <f>E7</f>
        <v>Revitalizace multimodálního uzlu ve Dvoře Králové nad Labem - etapa I-VI.</v>
      </c>
      <c r="F79" s="35"/>
      <c r="G79" s="35"/>
      <c r="H79" s="35"/>
      <c r="I79" s="41"/>
      <c r="J79" s="41"/>
      <c r="K79" s="41"/>
      <c r="L79" s="129"/>
      <c r="S79" s="41"/>
      <c r="T79" s="41"/>
      <c r="U79" s="41"/>
      <c r="V79" s="41"/>
      <c r="W79" s="41"/>
      <c r="X79" s="41"/>
      <c r="Y79" s="41"/>
      <c r="Z79" s="41"/>
      <c r="AA79" s="41"/>
      <c r="AB79" s="41"/>
      <c r="AC79" s="41"/>
      <c r="AD79" s="41"/>
      <c r="AE79" s="41"/>
    </row>
    <row r="80" s="1" customFormat="1" ht="12" customHeight="1">
      <c r="B80" s="25"/>
      <c r="C80" s="35" t="s">
        <v>301</v>
      </c>
      <c r="L80" s="25"/>
    </row>
    <row r="81" s="1" customFormat="1" ht="23.25" customHeight="1">
      <c r="B81" s="25"/>
      <c r="E81" s="127" t="s">
        <v>302</v>
      </c>
      <c r="F81" s="1"/>
      <c r="G81" s="1"/>
      <c r="H81" s="1"/>
      <c r="L81" s="25"/>
    </row>
    <row r="82" s="1" customFormat="1" ht="12" customHeight="1">
      <c r="B82" s="25"/>
      <c r="C82" s="35" t="s">
        <v>303</v>
      </c>
      <c r="L82" s="25"/>
    </row>
    <row r="83" s="2" customFormat="1" ht="16.5" customHeight="1">
      <c r="A83" s="41"/>
      <c r="B83" s="42"/>
      <c r="C83" s="41"/>
      <c r="D83" s="41"/>
      <c r="E83" s="128" t="s">
        <v>1220</v>
      </c>
      <c r="F83" s="41"/>
      <c r="G83" s="41"/>
      <c r="H83" s="41"/>
      <c r="I83" s="41"/>
      <c r="J83" s="41"/>
      <c r="K83" s="41"/>
      <c r="L83" s="129"/>
      <c r="S83" s="41"/>
      <c r="T83" s="41"/>
      <c r="U83" s="41"/>
      <c r="V83" s="41"/>
      <c r="W83" s="41"/>
      <c r="X83" s="41"/>
      <c r="Y83" s="41"/>
      <c r="Z83" s="41"/>
      <c r="AA83" s="41"/>
      <c r="AB83" s="41"/>
      <c r="AC83" s="41"/>
      <c r="AD83" s="41"/>
      <c r="AE83" s="41"/>
    </row>
    <row r="84" s="2" customFormat="1" ht="12" customHeight="1">
      <c r="A84" s="41"/>
      <c r="B84" s="42"/>
      <c r="C84" s="35" t="s">
        <v>1221</v>
      </c>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16.5" customHeight="1">
      <c r="A85" s="41"/>
      <c r="B85" s="42"/>
      <c r="C85" s="41"/>
      <c r="D85" s="41"/>
      <c r="E85" s="65" t="str">
        <f>E13</f>
        <v>4 - Přeložka vedení</v>
      </c>
      <c r="F85" s="41"/>
      <c r="G85" s="41"/>
      <c r="H85" s="41"/>
      <c r="I85" s="41"/>
      <c r="J85" s="41"/>
      <c r="K85" s="41"/>
      <c r="L85" s="129"/>
      <c r="S85" s="41"/>
      <c r="T85" s="41"/>
      <c r="U85" s="41"/>
      <c r="V85" s="41"/>
      <c r="W85" s="41"/>
      <c r="X85" s="41"/>
      <c r="Y85" s="41"/>
      <c r="Z85" s="41"/>
      <c r="AA85" s="41"/>
      <c r="AB85" s="41"/>
      <c r="AC85" s="41"/>
      <c r="AD85" s="41"/>
      <c r="AE85" s="41"/>
    </row>
    <row r="86" s="2" customFormat="1" ht="6.96" customHeight="1">
      <c r="A86" s="41"/>
      <c r="B86" s="42"/>
      <c r="C86" s="41"/>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2" customHeight="1">
      <c r="A87" s="41"/>
      <c r="B87" s="42"/>
      <c r="C87" s="35" t="s">
        <v>21</v>
      </c>
      <c r="D87" s="41"/>
      <c r="E87" s="41"/>
      <c r="F87" s="30" t="str">
        <f>F16</f>
        <v xml:space="preserve"> </v>
      </c>
      <c r="G87" s="41"/>
      <c r="H87" s="41"/>
      <c r="I87" s="35" t="s">
        <v>23</v>
      </c>
      <c r="J87" s="67" t="str">
        <f>IF(J16="","",J16)</f>
        <v>26. 8. 2025</v>
      </c>
      <c r="K87" s="41"/>
      <c r="L87" s="129"/>
      <c r="S87" s="41"/>
      <c r="T87" s="41"/>
      <c r="U87" s="41"/>
      <c r="V87" s="41"/>
      <c r="W87" s="41"/>
      <c r="X87" s="41"/>
      <c r="Y87" s="41"/>
      <c r="Z87" s="41"/>
      <c r="AA87" s="41"/>
      <c r="AB87" s="41"/>
      <c r="AC87" s="41"/>
      <c r="AD87" s="41"/>
      <c r="AE87" s="41"/>
    </row>
    <row r="88" s="2" customFormat="1" ht="6.96" customHeight="1">
      <c r="A88" s="41"/>
      <c r="B88" s="42"/>
      <c r="C88" s="41"/>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5.15" customHeight="1">
      <c r="A89" s="41"/>
      <c r="B89" s="42"/>
      <c r="C89" s="35" t="s">
        <v>25</v>
      </c>
      <c r="D89" s="41"/>
      <c r="E89" s="41"/>
      <c r="F89" s="30" t="str">
        <f>E19</f>
        <v xml:space="preserve"> </v>
      </c>
      <c r="G89" s="41"/>
      <c r="H89" s="41"/>
      <c r="I89" s="35" t="s">
        <v>30</v>
      </c>
      <c r="J89" s="39" t="str">
        <f>E25</f>
        <v xml:space="preserve"> </v>
      </c>
      <c r="K89" s="41"/>
      <c r="L89" s="129"/>
      <c r="S89" s="41"/>
      <c r="T89" s="41"/>
      <c r="U89" s="41"/>
      <c r="V89" s="41"/>
      <c r="W89" s="41"/>
      <c r="X89" s="41"/>
      <c r="Y89" s="41"/>
      <c r="Z89" s="41"/>
      <c r="AA89" s="41"/>
      <c r="AB89" s="41"/>
      <c r="AC89" s="41"/>
      <c r="AD89" s="41"/>
      <c r="AE89" s="41"/>
    </row>
    <row r="90" s="2" customFormat="1" ht="15.15" customHeight="1">
      <c r="A90" s="41"/>
      <c r="B90" s="42"/>
      <c r="C90" s="35" t="s">
        <v>28</v>
      </c>
      <c r="D90" s="41"/>
      <c r="E90" s="41"/>
      <c r="F90" s="30" t="str">
        <f>IF(E22="","",E22)</f>
        <v>Vyplň údaj</v>
      </c>
      <c r="G90" s="41"/>
      <c r="H90" s="41"/>
      <c r="I90" s="35" t="s">
        <v>32</v>
      </c>
      <c r="J90" s="39" t="str">
        <f>E28</f>
        <v xml:space="preserve"> </v>
      </c>
      <c r="K90" s="41"/>
      <c r="L90" s="129"/>
      <c r="S90" s="41"/>
      <c r="T90" s="41"/>
      <c r="U90" s="41"/>
      <c r="V90" s="41"/>
      <c r="W90" s="41"/>
      <c r="X90" s="41"/>
      <c r="Y90" s="41"/>
      <c r="Z90" s="41"/>
      <c r="AA90" s="41"/>
      <c r="AB90" s="41"/>
      <c r="AC90" s="41"/>
      <c r="AD90" s="41"/>
      <c r="AE90" s="41"/>
    </row>
    <row r="91" s="2" customFormat="1" ht="10.32"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11" customFormat="1" ht="29.28" customHeight="1">
      <c r="A92" s="153"/>
      <c r="B92" s="154"/>
      <c r="C92" s="155" t="s">
        <v>315</v>
      </c>
      <c r="D92" s="156" t="s">
        <v>54</v>
      </c>
      <c r="E92" s="156" t="s">
        <v>50</v>
      </c>
      <c r="F92" s="156" t="s">
        <v>51</v>
      </c>
      <c r="G92" s="156" t="s">
        <v>316</v>
      </c>
      <c r="H92" s="156" t="s">
        <v>317</v>
      </c>
      <c r="I92" s="156" t="s">
        <v>318</v>
      </c>
      <c r="J92" s="156" t="s">
        <v>309</v>
      </c>
      <c r="K92" s="157" t="s">
        <v>319</v>
      </c>
      <c r="L92" s="158"/>
      <c r="M92" s="83" t="s">
        <v>3</v>
      </c>
      <c r="N92" s="84" t="s">
        <v>39</v>
      </c>
      <c r="O92" s="84" t="s">
        <v>320</v>
      </c>
      <c r="P92" s="84" t="s">
        <v>321</v>
      </c>
      <c r="Q92" s="84" t="s">
        <v>322</v>
      </c>
      <c r="R92" s="84" t="s">
        <v>323</v>
      </c>
      <c r="S92" s="84" t="s">
        <v>324</v>
      </c>
      <c r="T92" s="85" t="s">
        <v>325</v>
      </c>
      <c r="U92" s="153"/>
      <c r="V92" s="153"/>
      <c r="W92" s="153"/>
      <c r="X92" s="153"/>
      <c r="Y92" s="153"/>
      <c r="Z92" s="153"/>
      <c r="AA92" s="153"/>
      <c r="AB92" s="153"/>
      <c r="AC92" s="153"/>
      <c r="AD92" s="153"/>
      <c r="AE92" s="153"/>
    </row>
    <row r="93" s="2" customFormat="1" ht="22.8" customHeight="1">
      <c r="A93" s="41"/>
      <c r="B93" s="42"/>
      <c r="C93" s="90" t="s">
        <v>326</v>
      </c>
      <c r="D93" s="41"/>
      <c r="E93" s="41"/>
      <c r="F93" s="41"/>
      <c r="G93" s="41"/>
      <c r="H93" s="41"/>
      <c r="I93" s="41"/>
      <c r="J93" s="159">
        <f>BK93</f>
        <v>0</v>
      </c>
      <c r="K93" s="41"/>
      <c r="L93" s="42"/>
      <c r="M93" s="86"/>
      <c r="N93" s="71"/>
      <c r="O93" s="87"/>
      <c r="P93" s="160">
        <f>P94</f>
        <v>0</v>
      </c>
      <c r="Q93" s="87"/>
      <c r="R93" s="160">
        <f>R94</f>
        <v>0</v>
      </c>
      <c r="S93" s="87"/>
      <c r="T93" s="161">
        <f>T94</f>
        <v>0</v>
      </c>
      <c r="U93" s="41"/>
      <c r="V93" s="41"/>
      <c r="W93" s="41"/>
      <c r="X93" s="41"/>
      <c r="Y93" s="41"/>
      <c r="Z93" s="41"/>
      <c r="AA93" s="41"/>
      <c r="AB93" s="41"/>
      <c r="AC93" s="41"/>
      <c r="AD93" s="41"/>
      <c r="AE93" s="41"/>
      <c r="AT93" s="22" t="s">
        <v>68</v>
      </c>
      <c r="AU93" s="22" t="s">
        <v>310</v>
      </c>
      <c r="BK93" s="162">
        <f>BK94</f>
        <v>0</v>
      </c>
    </row>
    <row r="94" s="12" customFormat="1" ht="25.92" customHeight="1">
      <c r="A94" s="12"/>
      <c r="B94" s="163"/>
      <c r="C94" s="12"/>
      <c r="D94" s="164" t="s">
        <v>68</v>
      </c>
      <c r="E94" s="165" t="s">
        <v>1225</v>
      </c>
      <c r="F94" s="165" t="s">
        <v>1226</v>
      </c>
      <c r="G94" s="12"/>
      <c r="H94" s="12"/>
      <c r="I94" s="166"/>
      <c r="J94" s="167">
        <f>BK94</f>
        <v>0</v>
      </c>
      <c r="K94" s="12"/>
      <c r="L94" s="163"/>
      <c r="M94" s="168"/>
      <c r="N94" s="169"/>
      <c r="O94" s="169"/>
      <c r="P94" s="170">
        <f>P95</f>
        <v>0</v>
      </c>
      <c r="Q94" s="169"/>
      <c r="R94" s="170">
        <f>R95</f>
        <v>0</v>
      </c>
      <c r="S94" s="169"/>
      <c r="T94" s="171">
        <f>T95</f>
        <v>0</v>
      </c>
      <c r="U94" s="12"/>
      <c r="V94" s="12"/>
      <c r="W94" s="12"/>
      <c r="X94" s="12"/>
      <c r="Y94" s="12"/>
      <c r="Z94" s="12"/>
      <c r="AA94" s="12"/>
      <c r="AB94" s="12"/>
      <c r="AC94" s="12"/>
      <c r="AD94" s="12"/>
      <c r="AE94" s="12"/>
      <c r="AR94" s="164" t="s">
        <v>113</v>
      </c>
      <c r="AT94" s="172" t="s">
        <v>68</v>
      </c>
      <c r="AU94" s="172" t="s">
        <v>69</v>
      </c>
      <c r="AY94" s="164" t="s">
        <v>328</v>
      </c>
      <c r="BK94" s="173">
        <f>BK95</f>
        <v>0</v>
      </c>
    </row>
    <row r="95" s="12" customFormat="1" ht="22.8" customHeight="1">
      <c r="A95" s="12"/>
      <c r="B95" s="163"/>
      <c r="C95" s="12"/>
      <c r="D95" s="164" t="s">
        <v>68</v>
      </c>
      <c r="E95" s="174" t="s">
        <v>1227</v>
      </c>
      <c r="F95" s="174" t="s">
        <v>1226</v>
      </c>
      <c r="G95" s="12"/>
      <c r="H95" s="12"/>
      <c r="I95" s="166"/>
      <c r="J95" s="175">
        <f>BK95</f>
        <v>0</v>
      </c>
      <c r="K95" s="12"/>
      <c r="L95" s="163"/>
      <c r="M95" s="168"/>
      <c r="N95" s="169"/>
      <c r="O95" s="169"/>
      <c r="P95" s="170">
        <f>P96</f>
        <v>0</v>
      </c>
      <c r="Q95" s="169"/>
      <c r="R95" s="170">
        <f>R96</f>
        <v>0</v>
      </c>
      <c r="S95" s="169"/>
      <c r="T95" s="171">
        <f>T96</f>
        <v>0</v>
      </c>
      <c r="U95" s="12"/>
      <c r="V95" s="12"/>
      <c r="W95" s="12"/>
      <c r="X95" s="12"/>
      <c r="Y95" s="12"/>
      <c r="Z95" s="12"/>
      <c r="AA95" s="12"/>
      <c r="AB95" s="12"/>
      <c r="AC95" s="12"/>
      <c r="AD95" s="12"/>
      <c r="AE95" s="12"/>
      <c r="AR95" s="164" t="s">
        <v>113</v>
      </c>
      <c r="AT95" s="172" t="s">
        <v>68</v>
      </c>
      <c r="AU95" s="172" t="s">
        <v>76</v>
      </c>
      <c r="AY95" s="164" t="s">
        <v>328</v>
      </c>
      <c r="BK95" s="173">
        <f>BK96</f>
        <v>0</v>
      </c>
    </row>
    <row r="96" s="2" customFormat="1" ht="16.5" customHeight="1">
      <c r="A96" s="41"/>
      <c r="B96" s="176"/>
      <c r="C96" s="177" t="s">
        <v>76</v>
      </c>
      <c r="D96" s="177" t="s">
        <v>331</v>
      </c>
      <c r="E96" s="178" t="s">
        <v>1228</v>
      </c>
      <c r="F96" s="179" t="s">
        <v>114</v>
      </c>
      <c r="G96" s="180" t="s">
        <v>356</v>
      </c>
      <c r="H96" s="181">
        <v>1</v>
      </c>
      <c r="I96" s="182"/>
      <c r="J96" s="183">
        <f>ROUND(I96*H96,2)</f>
        <v>0</v>
      </c>
      <c r="K96" s="179" t="s">
        <v>3</v>
      </c>
      <c r="L96" s="42"/>
      <c r="M96" s="237" t="s">
        <v>3</v>
      </c>
      <c r="N96" s="238" t="s">
        <v>40</v>
      </c>
      <c r="O96" s="199"/>
      <c r="P96" s="239">
        <f>O96*H96</f>
        <v>0</v>
      </c>
      <c r="Q96" s="239">
        <v>0</v>
      </c>
      <c r="R96" s="239">
        <f>Q96*H96</f>
        <v>0</v>
      </c>
      <c r="S96" s="239">
        <v>0</v>
      </c>
      <c r="T96" s="240">
        <f>S96*H96</f>
        <v>0</v>
      </c>
      <c r="U96" s="41"/>
      <c r="V96" s="41"/>
      <c r="W96" s="41"/>
      <c r="X96" s="41"/>
      <c r="Y96" s="41"/>
      <c r="Z96" s="41"/>
      <c r="AA96" s="41"/>
      <c r="AB96" s="41"/>
      <c r="AC96" s="41"/>
      <c r="AD96" s="41"/>
      <c r="AE96" s="41"/>
      <c r="AR96" s="188" t="s">
        <v>1229</v>
      </c>
      <c r="AT96" s="188" t="s">
        <v>331</v>
      </c>
      <c r="AU96" s="188" t="s">
        <v>79</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1229</v>
      </c>
      <c r="BM96" s="188" t="s">
        <v>1230</v>
      </c>
    </row>
    <row r="97" s="2" customFormat="1" ht="6.96" customHeight="1">
      <c r="A97" s="41"/>
      <c r="B97" s="58"/>
      <c r="C97" s="59"/>
      <c r="D97" s="59"/>
      <c r="E97" s="59"/>
      <c r="F97" s="59"/>
      <c r="G97" s="59"/>
      <c r="H97" s="59"/>
      <c r="I97" s="59"/>
      <c r="J97" s="59"/>
      <c r="K97" s="59"/>
      <c r="L97" s="42"/>
      <c r="M97" s="41"/>
      <c r="O97" s="41"/>
      <c r="P97" s="41"/>
      <c r="Q97" s="41"/>
      <c r="R97" s="41"/>
      <c r="S97" s="41"/>
      <c r="T97" s="41"/>
      <c r="U97" s="41"/>
      <c r="V97" s="41"/>
      <c r="W97" s="41"/>
      <c r="X97" s="41"/>
      <c r="Y97" s="41"/>
      <c r="Z97" s="41"/>
      <c r="AA97" s="41"/>
      <c r="AB97" s="41"/>
      <c r="AC97" s="41"/>
      <c r="AD97" s="41"/>
      <c r="AE97" s="41"/>
    </row>
  </sheetData>
  <autoFilter ref="C92:K96"/>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118</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1220</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1231</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ROUND(J94,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ROUND((SUM(BE94:BE164)),  2)</f>
        <v>0</v>
      </c>
      <c r="G37" s="41"/>
      <c r="H37" s="41"/>
      <c r="I37" s="135">
        <v>0.20999999999999999</v>
      </c>
      <c r="J37" s="134">
        <f>ROUND(((SUM(BE94:BE164))*I37),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ROUND((SUM(BF94:BF164)),  2)</f>
        <v>0</v>
      </c>
      <c r="G38" s="41"/>
      <c r="H38" s="41"/>
      <c r="I38" s="135">
        <v>0.12</v>
      </c>
      <c r="J38" s="134">
        <f>ROUND(((SUM(BF94:BF164))*I38),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ROUND((SUM(BG94:BG164)),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ROUND((SUM(BH94:BH164)),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ROUND((SUM(BI94:BI164)),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1220</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401 - VO MMU</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J94</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1232</v>
      </c>
      <c r="E68" s="147"/>
      <c r="F68" s="147"/>
      <c r="G68" s="147"/>
      <c r="H68" s="147"/>
      <c r="I68" s="147"/>
      <c r="J68" s="148">
        <f>J95</f>
        <v>0</v>
      </c>
      <c r="K68" s="9"/>
      <c r="L68" s="145"/>
      <c r="S68" s="9"/>
      <c r="T68" s="9"/>
      <c r="U68" s="9"/>
      <c r="V68" s="9"/>
      <c r="W68" s="9"/>
      <c r="X68" s="9"/>
      <c r="Y68" s="9"/>
      <c r="Z68" s="9"/>
      <c r="AA68" s="9"/>
      <c r="AB68" s="9"/>
      <c r="AC68" s="9"/>
      <c r="AD68" s="9"/>
      <c r="AE68" s="9"/>
    </row>
    <row r="69" s="9" customFormat="1" ht="24.96" customHeight="1">
      <c r="A69" s="9"/>
      <c r="B69" s="145"/>
      <c r="C69" s="9"/>
      <c r="D69" s="146" t="s">
        <v>1233</v>
      </c>
      <c r="E69" s="147"/>
      <c r="F69" s="147"/>
      <c r="G69" s="147"/>
      <c r="H69" s="147"/>
      <c r="I69" s="147"/>
      <c r="J69" s="148">
        <f>J142</f>
        <v>0</v>
      </c>
      <c r="K69" s="9"/>
      <c r="L69" s="145"/>
      <c r="S69" s="9"/>
      <c r="T69" s="9"/>
      <c r="U69" s="9"/>
      <c r="V69" s="9"/>
      <c r="W69" s="9"/>
      <c r="X69" s="9"/>
      <c r="Y69" s="9"/>
      <c r="Z69" s="9"/>
      <c r="AA69" s="9"/>
      <c r="AB69" s="9"/>
      <c r="AC69" s="9"/>
      <c r="AD69" s="9"/>
      <c r="AE69" s="9"/>
    </row>
    <row r="70" s="9" customFormat="1" ht="24.96" customHeight="1">
      <c r="A70" s="9"/>
      <c r="B70" s="145"/>
      <c r="C70" s="9"/>
      <c r="D70" s="146" t="s">
        <v>1234</v>
      </c>
      <c r="E70" s="147"/>
      <c r="F70" s="147"/>
      <c r="G70" s="147"/>
      <c r="H70" s="147"/>
      <c r="I70" s="147"/>
      <c r="J70" s="148">
        <f>J156</f>
        <v>0</v>
      </c>
      <c r="K70" s="9"/>
      <c r="L70" s="145"/>
      <c r="S70" s="9"/>
      <c r="T70" s="9"/>
      <c r="U70" s="9"/>
      <c r="V70" s="9"/>
      <c r="W70" s="9"/>
      <c r="X70" s="9"/>
      <c r="Y70" s="9"/>
      <c r="Z70" s="9"/>
      <c r="AA70" s="9"/>
      <c r="AB70" s="9"/>
      <c r="AC70" s="9"/>
      <c r="AD70" s="9"/>
      <c r="AE70" s="9"/>
    </row>
    <row r="71" s="2" customFormat="1" ht="21.84" customHeight="1">
      <c r="A71" s="41"/>
      <c r="B71" s="42"/>
      <c r="C71" s="41"/>
      <c r="D71" s="41"/>
      <c r="E71" s="41"/>
      <c r="F71" s="41"/>
      <c r="G71" s="41"/>
      <c r="H71" s="41"/>
      <c r="I71" s="41"/>
      <c r="J71" s="41"/>
      <c r="K71" s="41"/>
      <c r="L71" s="129"/>
      <c r="S71" s="41"/>
      <c r="T71" s="41"/>
      <c r="U71" s="41"/>
      <c r="V71" s="41"/>
      <c r="W71" s="41"/>
      <c r="X71" s="41"/>
      <c r="Y71" s="41"/>
      <c r="Z71" s="41"/>
      <c r="AA71" s="41"/>
      <c r="AB71" s="41"/>
      <c r="AC71" s="41"/>
      <c r="AD71" s="41"/>
      <c r="AE71" s="41"/>
    </row>
    <row r="72" s="2" customFormat="1" ht="6.96" customHeight="1">
      <c r="A72" s="41"/>
      <c r="B72" s="58"/>
      <c r="C72" s="59"/>
      <c r="D72" s="59"/>
      <c r="E72" s="59"/>
      <c r="F72" s="59"/>
      <c r="G72" s="59"/>
      <c r="H72" s="59"/>
      <c r="I72" s="59"/>
      <c r="J72" s="59"/>
      <c r="K72" s="59"/>
      <c r="L72" s="129"/>
      <c r="S72" s="41"/>
      <c r="T72" s="41"/>
      <c r="U72" s="41"/>
      <c r="V72" s="41"/>
      <c r="W72" s="41"/>
      <c r="X72" s="41"/>
      <c r="Y72" s="41"/>
      <c r="Z72" s="41"/>
      <c r="AA72" s="41"/>
      <c r="AB72" s="41"/>
      <c r="AC72" s="41"/>
      <c r="AD72" s="41"/>
      <c r="AE72" s="41"/>
    </row>
    <row r="76" s="2" customFormat="1" ht="6.96" customHeight="1">
      <c r="A76" s="41"/>
      <c r="B76" s="60"/>
      <c r="C76" s="61"/>
      <c r="D76" s="61"/>
      <c r="E76" s="61"/>
      <c r="F76" s="61"/>
      <c r="G76" s="61"/>
      <c r="H76" s="61"/>
      <c r="I76" s="61"/>
      <c r="J76" s="61"/>
      <c r="K76" s="61"/>
      <c r="L76" s="129"/>
      <c r="S76" s="41"/>
      <c r="T76" s="41"/>
      <c r="U76" s="41"/>
      <c r="V76" s="41"/>
      <c r="W76" s="41"/>
      <c r="X76" s="41"/>
      <c r="Y76" s="41"/>
      <c r="Z76" s="41"/>
      <c r="AA76" s="41"/>
      <c r="AB76" s="41"/>
      <c r="AC76" s="41"/>
      <c r="AD76" s="41"/>
      <c r="AE76" s="41"/>
    </row>
    <row r="77" s="2" customFormat="1" ht="24.96" customHeight="1">
      <c r="A77" s="41"/>
      <c r="B77" s="42"/>
      <c r="C77" s="26" t="s">
        <v>314</v>
      </c>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6.96" customHeight="1">
      <c r="A78" s="41"/>
      <c r="B78" s="42"/>
      <c r="C78" s="41"/>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12" customHeight="1">
      <c r="A79" s="41"/>
      <c r="B79" s="42"/>
      <c r="C79" s="35" t="s">
        <v>17</v>
      </c>
      <c r="D79" s="41"/>
      <c r="E79" s="41"/>
      <c r="F79" s="41"/>
      <c r="G79" s="41"/>
      <c r="H79" s="41"/>
      <c r="I79" s="41"/>
      <c r="J79" s="41"/>
      <c r="K79" s="41"/>
      <c r="L79" s="129"/>
      <c r="S79" s="41"/>
      <c r="T79" s="41"/>
      <c r="U79" s="41"/>
      <c r="V79" s="41"/>
      <c r="W79" s="41"/>
      <c r="X79" s="41"/>
      <c r="Y79" s="41"/>
      <c r="Z79" s="41"/>
      <c r="AA79" s="41"/>
      <c r="AB79" s="41"/>
      <c r="AC79" s="41"/>
      <c r="AD79" s="41"/>
      <c r="AE79" s="41"/>
    </row>
    <row r="80" s="2" customFormat="1" ht="26.25" customHeight="1">
      <c r="A80" s="41"/>
      <c r="B80" s="42"/>
      <c r="C80" s="41"/>
      <c r="D80" s="41"/>
      <c r="E80" s="127" t="str">
        <f>E7</f>
        <v>Revitalizace multimodálního uzlu ve Dvoře Králové nad Labem - etapa I-VI.</v>
      </c>
      <c r="F80" s="35"/>
      <c r="G80" s="35"/>
      <c r="H80" s="35"/>
      <c r="I80" s="41"/>
      <c r="J80" s="41"/>
      <c r="K80" s="41"/>
      <c r="L80" s="129"/>
      <c r="S80" s="41"/>
      <c r="T80" s="41"/>
      <c r="U80" s="41"/>
      <c r="V80" s="41"/>
      <c r="W80" s="41"/>
      <c r="X80" s="41"/>
      <c r="Y80" s="41"/>
      <c r="Z80" s="41"/>
      <c r="AA80" s="41"/>
      <c r="AB80" s="41"/>
      <c r="AC80" s="41"/>
      <c r="AD80" s="41"/>
      <c r="AE80" s="41"/>
    </row>
    <row r="81" s="1" customFormat="1" ht="12" customHeight="1">
      <c r="B81" s="25"/>
      <c r="C81" s="35" t="s">
        <v>301</v>
      </c>
      <c r="L81" s="25"/>
    </row>
    <row r="82" s="1" customFormat="1" ht="23.25" customHeight="1">
      <c r="B82" s="25"/>
      <c r="E82" s="127" t="s">
        <v>302</v>
      </c>
      <c r="F82" s="1"/>
      <c r="G82" s="1"/>
      <c r="H82" s="1"/>
      <c r="L82" s="25"/>
    </row>
    <row r="83" s="1" customFormat="1" ht="12" customHeight="1">
      <c r="B83" s="25"/>
      <c r="C83" s="35" t="s">
        <v>303</v>
      </c>
      <c r="L83" s="25"/>
    </row>
    <row r="84" s="2" customFormat="1" ht="16.5" customHeight="1">
      <c r="A84" s="41"/>
      <c r="B84" s="42"/>
      <c r="C84" s="41"/>
      <c r="D84" s="41"/>
      <c r="E84" s="128" t="s">
        <v>1220</v>
      </c>
      <c r="F84" s="41"/>
      <c r="G84" s="41"/>
      <c r="H84" s="41"/>
      <c r="I84" s="41"/>
      <c r="J84" s="41"/>
      <c r="K84" s="41"/>
      <c r="L84" s="129"/>
      <c r="S84" s="41"/>
      <c r="T84" s="41"/>
      <c r="U84" s="41"/>
      <c r="V84" s="41"/>
      <c r="W84" s="41"/>
      <c r="X84" s="41"/>
      <c r="Y84" s="41"/>
      <c r="Z84" s="41"/>
      <c r="AA84" s="41"/>
      <c r="AB84" s="41"/>
      <c r="AC84" s="41"/>
      <c r="AD84" s="41"/>
      <c r="AE84" s="41"/>
    </row>
    <row r="85" s="2" customFormat="1" ht="12" customHeight="1">
      <c r="A85" s="41"/>
      <c r="B85" s="42"/>
      <c r="C85" s="35" t="s">
        <v>1221</v>
      </c>
      <c r="D85" s="41"/>
      <c r="E85" s="41"/>
      <c r="F85" s="41"/>
      <c r="G85" s="41"/>
      <c r="H85" s="41"/>
      <c r="I85" s="41"/>
      <c r="J85" s="41"/>
      <c r="K85" s="41"/>
      <c r="L85" s="129"/>
      <c r="S85" s="41"/>
      <c r="T85" s="41"/>
      <c r="U85" s="41"/>
      <c r="V85" s="41"/>
      <c r="W85" s="41"/>
      <c r="X85" s="41"/>
      <c r="Y85" s="41"/>
      <c r="Z85" s="41"/>
      <c r="AA85" s="41"/>
      <c r="AB85" s="41"/>
      <c r="AC85" s="41"/>
      <c r="AD85" s="41"/>
      <c r="AE85" s="41"/>
    </row>
    <row r="86" s="2" customFormat="1" ht="16.5" customHeight="1">
      <c r="A86" s="41"/>
      <c r="B86" s="42"/>
      <c r="C86" s="41"/>
      <c r="D86" s="41"/>
      <c r="E86" s="65" t="str">
        <f>E13</f>
        <v>401 - VO MMU</v>
      </c>
      <c r="F86" s="41"/>
      <c r="G86" s="41"/>
      <c r="H86" s="41"/>
      <c r="I86" s="41"/>
      <c r="J86" s="41"/>
      <c r="K86" s="41"/>
      <c r="L86" s="129"/>
      <c r="S86" s="41"/>
      <c r="T86" s="41"/>
      <c r="U86" s="41"/>
      <c r="V86" s="41"/>
      <c r="W86" s="41"/>
      <c r="X86" s="41"/>
      <c r="Y86" s="41"/>
      <c r="Z86" s="41"/>
      <c r="AA86" s="41"/>
      <c r="AB86" s="41"/>
      <c r="AC86" s="41"/>
      <c r="AD86" s="41"/>
      <c r="AE86" s="41"/>
    </row>
    <row r="87" s="2" customFormat="1" ht="6.96" customHeight="1">
      <c r="A87" s="41"/>
      <c r="B87" s="42"/>
      <c r="C87" s="41"/>
      <c r="D87" s="41"/>
      <c r="E87" s="41"/>
      <c r="F87" s="41"/>
      <c r="G87" s="41"/>
      <c r="H87" s="41"/>
      <c r="I87" s="41"/>
      <c r="J87" s="41"/>
      <c r="K87" s="41"/>
      <c r="L87" s="129"/>
      <c r="S87" s="41"/>
      <c r="T87" s="41"/>
      <c r="U87" s="41"/>
      <c r="V87" s="41"/>
      <c r="W87" s="41"/>
      <c r="X87" s="41"/>
      <c r="Y87" s="41"/>
      <c r="Z87" s="41"/>
      <c r="AA87" s="41"/>
      <c r="AB87" s="41"/>
      <c r="AC87" s="41"/>
      <c r="AD87" s="41"/>
      <c r="AE87" s="41"/>
    </row>
    <row r="88" s="2" customFormat="1" ht="12" customHeight="1">
      <c r="A88" s="41"/>
      <c r="B88" s="42"/>
      <c r="C88" s="35" t="s">
        <v>21</v>
      </c>
      <c r="D88" s="41"/>
      <c r="E88" s="41"/>
      <c r="F88" s="30" t="str">
        <f>F16</f>
        <v xml:space="preserve"> </v>
      </c>
      <c r="G88" s="41"/>
      <c r="H88" s="41"/>
      <c r="I88" s="35" t="s">
        <v>23</v>
      </c>
      <c r="J88" s="67" t="str">
        <f>IF(J16="","",J16)</f>
        <v>26. 8. 2025</v>
      </c>
      <c r="K88" s="41"/>
      <c r="L88" s="129"/>
      <c r="S88" s="41"/>
      <c r="T88" s="41"/>
      <c r="U88" s="41"/>
      <c r="V88" s="41"/>
      <c r="W88" s="41"/>
      <c r="X88" s="41"/>
      <c r="Y88" s="41"/>
      <c r="Z88" s="41"/>
      <c r="AA88" s="41"/>
      <c r="AB88" s="41"/>
      <c r="AC88" s="41"/>
      <c r="AD88" s="41"/>
      <c r="AE88" s="41"/>
    </row>
    <row r="89" s="2" customFormat="1" ht="6.96" customHeight="1">
      <c r="A89" s="41"/>
      <c r="B89" s="42"/>
      <c r="C89" s="41"/>
      <c r="D89" s="41"/>
      <c r="E89" s="41"/>
      <c r="F89" s="41"/>
      <c r="G89" s="41"/>
      <c r="H89" s="41"/>
      <c r="I89" s="41"/>
      <c r="J89" s="41"/>
      <c r="K89" s="41"/>
      <c r="L89" s="129"/>
      <c r="S89" s="41"/>
      <c r="T89" s="41"/>
      <c r="U89" s="41"/>
      <c r="V89" s="41"/>
      <c r="W89" s="41"/>
      <c r="X89" s="41"/>
      <c r="Y89" s="41"/>
      <c r="Z89" s="41"/>
      <c r="AA89" s="41"/>
      <c r="AB89" s="41"/>
      <c r="AC89" s="41"/>
      <c r="AD89" s="41"/>
      <c r="AE89" s="41"/>
    </row>
    <row r="90" s="2" customFormat="1" ht="15.15" customHeight="1">
      <c r="A90" s="41"/>
      <c r="B90" s="42"/>
      <c r="C90" s="35" t="s">
        <v>25</v>
      </c>
      <c r="D90" s="41"/>
      <c r="E90" s="41"/>
      <c r="F90" s="30" t="str">
        <f>E19</f>
        <v xml:space="preserve"> </v>
      </c>
      <c r="G90" s="41"/>
      <c r="H90" s="41"/>
      <c r="I90" s="35" t="s">
        <v>30</v>
      </c>
      <c r="J90" s="39" t="str">
        <f>E25</f>
        <v xml:space="preserve"> </v>
      </c>
      <c r="K90" s="41"/>
      <c r="L90" s="129"/>
      <c r="S90" s="41"/>
      <c r="T90" s="41"/>
      <c r="U90" s="41"/>
      <c r="V90" s="41"/>
      <c r="W90" s="41"/>
      <c r="X90" s="41"/>
      <c r="Y90" s="41"/>
      <c r="Z90" s="41"/>
      <c r="AA90" s="41"/>
      <c r="AB90" s="41"/>
      <c r="AC90" s="41"/>
      <c r="AD90" s="41"/>
      <c r="AE90" s="41"/>
    </row>
    <row r="91" s="2" customFormat="1" ht="15.15" customHeight="1">
      <c r="A91" s="41"/>
      <c r="B91" s="42"/>
      <c r="C91" s="35" t="s">
        <v>28</v>
      </c>
      <c r="D91" s="41"/>
      <c r="E91" s="41"/>
      <c r="F91" s="30" t="str">
        <f>IF(E22="","",E22)</f>
        <v>Vyplň údaj</v>
      </c>
      <c r="G91" s="41"/>
      <c r="H91" s="41"/>
      <c r="I91" s="35" t="s">
        <v>32</v>
      </c>
      <c r="J91" s="39" t="str">
        <f>E28</f>
        <v xml:space="preserve"> </v>
      </c>
      <c r="K91" s="41"/>
      <c r="L91" s="129"/>
      <c r="S91" s="41"/>
      <c r="T91" s="41"/>
      <c r="U91" s="41"/>
      <c r="V91" s="41"/>
      <c r="W91" s="41"/>
      <c r="X91" s="41"/>
      <c r="Y91" s="41"/>
      <c r="Z91" s="41"/>
      <c r="AA91" s="41"/>
      <c r="AB91" s="41"/>
      <c r="AC91" s="41"/>
      <c r="AD91" s="41"/>
      <c r="AE91" s="41"/>
    </row>
    <row r="92" s="2" customFormat="1" ht="10.32" customHeight="1">
      <c r="A92" s="41"/>
      <c r="B92" s="42"/>
      <c r="C92" s="41"/>
      <c r="D92" s="41"/>
      <c r="E92" s="41"/>
      <c r="F92" s="41"/>
      <c r="G92" s="41"/>
      <c r="H92" s="41"/>
      <c r="I92" s="41"/>
      <c r="J92" s="41"/>
      <c r="K92" s="41"/>
      <c r="L92" s="129"/>
      <c r="S92" s="41"/>
      <c r="T92" s="41"/>
      <c r="U92" s="41"/>
      <c r="V92" s="41"/>
      <c r="W92" s="41"/>
      <c r="X92" s="41"/>
      <c r="Y92" s="41"/>
      <c r="Z92" s="41"/>
      <c r="AA92" s="41"/>
      <c r="AB92" s="41"/>
      <c r="AC92" s="41"/>
      <c r="AD92" s="41"/>
      <c r="AE92" s="41"/>
    </row>
    <row r="93" s="11" customFormat="1" ht="29.28" customHeight="1">
      <c r="A93" s="153"/>
      <c r="B93" s="154"/>
      <c r="C93" s="155" t="s">
        <v>315</v>
      </c>
      <c r="D93" s="156" t="s">
        <v>54</v>
      </c>
      <c r="E93" s="156" t="s">
        <v>50</v>
      </c>
      <c r="F93" s="156" t="s">
        <v>51</v>
      </c>
      <c r="G93" s="156" t="s">
        <v>316</v>
      </c>
      <c r="H93" s="156" t="s">
        <v>317</v>
      </c>
      <c r="I93" s="156" t="s">
        <v>318</v>
      </c>
      <c r="J93" s="156" t="s">
        <v>309</v>
      </c>
      <c r="K93" s="157" t="s">
        <v>319</v>
      </c>
      <c r="L93" s="158"/>
      <c r="M93" s="83" t="s">
        <v>3</v>
      </c>
      <c r="N93" s="84" t="s">
        <v>39</v>
      </c>
      <c r="O93" s="84" t="s">
        <v>320</v>
      </c>
      <c r="P93" s="84" t="s">
        <v>321</v>
      </c>
      <c r="Q93" s="84" t="s">
        <v>322</v>
      </c>
      <c r="R93" s="84" t="s">
        <v>323</v>
      </c>
      <c r="S93" s="84" t="s">
        <v>324</v>
      </c>
      <c r="T93" s="85" t="s">
        <v>325</v>
      </c>
      <c r="U93" s="153"/>
      <c r="V93" s="153"/>
      <c r="W93" s="153"/>
      <c r="X93" s="153"/>
      <c r="Y93" s="153"/>
      <c r="Z93" s="153"/>
      <c r="AA93" s="153"/>
      <c r="AB93" s="153"/>
      <c r="AC93" s="153"/>
      <c r="AD93" s="153"/>
      <c r="AE93" s="153"/>
    </row>
    <row r="94" s="2" customFormat="1" ht="22.8" customHeight="1">
      <c r="A94" s="41"/>
      <c r="B94" s="42"/>
      <c r="C94" s="90" t="s">
        <v>326</v>
      </c>
      <c r="D94" s="41"/>
      <c r="E94" s="41"/>
      <c r="F94" s="41"/>
      <c r="G94" s="41"/>
      <c r="H94" s="41"/>
      <c r="I94" s="41"/>
      <c r="J94" s="159">
        <f>BK94</f>
        <v>0</v>
      </c>
      <c r="K94" s="41"/>
      <c r="L94" s="42"/>
      <c r="M94" s="86"/>
      <c r="N94" s="71"/>
      <c r="O94" s="87"/>
      <c r="P94" s="160">
        <f>P95+P142+P156</f>
        <v>0</v>
      </c>
      <c r="Q94" s="87"/>
      <c r="R94" s="160">
        <f>R95+R142+R156</f>
        <v>0</v>
      </c>
      <c r="S94" s="87"/>
      <c r="T94" s="161">
        <f>T95+T142+T156</f>
        <v>0</v>
      </c>
      <c r="U94" s="41"/>
      <c r="V94" s="41"/>
      <c r="W94" s="41"/>
      <c r="X94" s="41"/>
      <c r="Y94" s="41"/>
      <c r="Z94" s="41"/>
      <c r="AA94" s="41"/>
      <c r="AB94" s="41"/>
      <c r="AC94" s="41"/>
      <c r="AD94" s="41"/>
      <c r="AE94" s="41"/>
      <c r="AT94" s="22" t="s">
        <v>68</v>
      </c>
      <c r="AU94" s="22" t="s">
        <v>310</v>
      </c>
      <c r="BK94" s="162">
        <f>BK95+BK142+BK156</f>
        <v>0</v>
      </c>
    </row>
    <row r="95" s="12" customFormat="1" ht="25.92" customHeight="1">
      <c r="A95" s="12"/>
      <c r="B95" s="163"/>
      <c r="C95" s="12"/>
      <c r="D95" s="164" t="s">
        <v>68</v>
      </c>
      <c r="E95" s="165" t="s">
        <v>69</v>
      </c>
      <c r="F95" s="165" t="s">
        <v>1235</v>
      </c>
      <c r="G95" s="12"/>
      <c r="H95" s="12"/>
      <c r="I95" s="166"/>
      <c r="J95" s="167">
        <f>BK95</f>
        <v>0</v>
      </c>
      <c r="K95" s="12"/>
      <c r="L95" s="163"/>
      <c r="M95" s="168"/>
      <c r="N95" s="169"/>
      <c r="O95" s="169"/>
      <c r="P95" s="170">
        <f>SUM(P96:P141)</f>
        <v>0</v>
      </c>
      <c r="Q95" s="169"/>
      <c r="R95" s="170">
        <f>SUM(R96:R141)</f>
        <v>0</v>
      </c>
      <c r="S95" s="169"/>
      <c r="T95" s="171">
        <f>SUM(T96:T141)</f>
        <v>0</v>
      </c>
      <c r="U95" s="12"/>
      <c r="V95" s="12"/>
      <c r="W95" s="12"/>
      <c r="X95" s="12"/>
      <c r="Y95" s="12"/>
      <c r="Z95" s="12"/>
      <c r="AA95" s="12"/>
      <c r="AB95" s="12"/>
      <c r="AC95" s="12"/>
      <c r="AD95" s="12"/>
      <c r="AE95" s="12"/>
      <c r="AR95" s="164" t="s">
        <v>76</v>
      </c>
      <c r="AT95" s="172" t="s">
        <v>68</v>
      </c>
      <c r="AU95" s="172" t="s">
        <v>69</v>
      </c>
      <c r="AY95" s="164" t="s">
        <v>328</v>
      </c>
      <c r="BK95" s="173">
        <f>SUM(BK96:BK141)</f>
        <v>0</v>
      </c>
    </row>
    <row r="96" s="2" customFormat="1" ht="16.5" customHeight="1">
      <c r="A96" s="41"/>
      <c r="B96" s="176"/>
      <c r="C96" s="177" t="s">
        <v>76</v>
      </c>
      <c r="D96" s="177" t="s">
        <v>331</v>
      </c>
      <c r="E96" s="178" t="s">
        <v>1236</v>
      </c>
      <c r="F96" s="179" t="s">
        <v>1237</v>
      </c>
      <c r="G96" s="180" t="s">
        <v>476</v>
      </c>
      <c r="H96" s="181">
        <v>350</v>
      </c>
      <c r="I96" s="182"/>
      <c r="J96" s="183">
        <f>ROUND(I96*H96,2)</f>
        <v>0</v>
      </c>
      <c r="K96" s="179" t="s">
        <v>3</v>
      </c>
      <c r="L96" s="42"/>
      <c r="M96" s="184" t="s">
        <v>3</v>
      </c>
      <c r="N96" s="185" t="s">
        <v>40</v>
      </c>
      <c r="O96" s="75"/>
      <c r="P96" s="186">
        <f>O96*H96</f>
        <v>0</v>
      </c>
      <c r="Q96" s="186">
        <v>0</v>
      </c>
      <c r="R96" s="186">
        <f>Q96*H96</f>
        <v>0</v>
      </c>
      <c r="S96" s="186">
        <v>0</v>
      </c>
      <c r="T96" s="187">
        <f>S96*H96</f>
        <v>0</v>
      </c>
      <c r="U96" s="41"/>
      <c r="V96" s="41"/>
      <c r="W96" s="41"/>
      <c r="X96" s="41"/>
      <c r="Y96" s="41"/>
      <c r="Z96" s="41"/>
      <c r="AA96" s="41"/>
      <c r="AB96" s="41"/>
      <c r="AC96" s="41"/>
      <c r="AD96" s="41"/>
      <c r="AE96" s="41"/>
      <c r="AR96" s="188" t="s">
        <v>113</v>
      </c>
      <c r="AT96" s="188" t="s">
        <v>331</v>
      </c>
      <c r="AU96" s="188" t="s">
        <v>76</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113</v>
      </c>
      <c r="BM96" s="188" t="s">
        <v>113</v>
      </c>
    </row>
    <row r="97" s="2" customFormat="1" ht="16.5" customHeight="1">
      <c r="A97" s="41"/>
      <c r="B97" s="176"/>
      <c r="C97" s="177" t="s">
        <v>79</v>
      </c>
      <c r="D97" s="177" t="s">
        <v>331</v>
      </c>
      <c r="E97" s="178" t="s">
        <v>1238</v>
      </c>
      <c r="F97" s="179" t="s">
        <v>1239</v>
      </c>
      <c r="G97" s="180" t="s">
        <v>476</v>
      </c>
      <c r="H97" s="181">
        <v>1085</v>
      </c>
      <c r="I97" s="182"/>
      <c r="J97" s="183">
        <f>ROUND(I97*H97,2)</f>
        <v>0</v>
      </c>
      <c r="K97" s="179" t="s">
        <v>3</v>
      </c>
      <c r="L97" s="42"/>
      <c r="M97" s="184" t="s">
        <v>3</v>
      </c>
      <c r="N97" s="185" t="s">
        <v>40</v>
      </c>
      <c r="O97" s="75"/>
      <c r="P97" s="186">
        <f>O97*H97</f>
        <v>0</v>
      </c>
      <c r="Q97" s="186">
        <v>0</v>
      </c>
      <c r="R97" s="186">
        <f>Q97*H97</f>
        <v>0</v>
      </c>
      <c r="S97" s="186">
        <v>0</v>
      </c>
      <c r="T97" s="187">
        <f>S97*H97</f>
        <v>0</v>
      </c>
      <c r="U97" s="41"/>
      <c r="V97" s="41"/>
      <c r="W97" s="41"/>
      <c r="X97" s="41"/>
      <c r="Y97" s="41"/>
      <c r="Z97" s="41"/>
      <c r="AA97" s="41"/>
      <c r="AB97" s="41"/>
      <c r="AC97" s="41"/>
      <c r="AD97" s="41"/>
      <c r="AE97" s="41"/>
      <c r="AR97" s="188" t="s">
        <v>113</v>
      </c>
      <c r="AT97" s="188" t="s">
        <v>331</v>
      </c>
      <c r="AU97" s="188" t="s">
        <v>76</v>
      </c>
      <c r="AY97" s="22" t="s">
        <v>328</v>
      </c>
      <c r="BE97" s="189">
        <f>IF(N97="základní",J97,0)</f>
        <v>0</v>
      </c>
      <c r="BF97" s="189">
        <f>IF(N97="snížená",J97,0)</f>
        <v>0</v>
      </c>
      <c r="BG97" s="189">
        <f>IF(N97="zákl. přenesená",J97,0)</f>
        <v>0</v>
      </c>
      <c r="BH97" s="189">
        <f>IF(N97="sníž. přenesená",J97,0)</f>
        <v>0</v>
      </c>
      <c r="BI97" s="189">
        <f>IF(N97="nulová",J97,0)</f>
        <v>0</v>
      </c>
      <c r="BJ97" s="22" t="s">
        <v>76</v>
      </c>
      <c r="BK97" s="189">
        <f>ROUND(I97*H97,2)</f>
        <v>0</v>
      </c>
      <c r="BL97" s="22" t="s">
        <v>113</v>
      </c>
      <c r="BM97" s="188" t="s">
        <v>150</v>
      </c>
    </row>
    <row r="98" s="2" customFormat="1" ht="16.5" customHeight="1">
      <c r="A98" s="41"/>
      <c r="B98" s="176"/>
      <c r="C98" s="177" t="s">
        <v>87</v>
      </c>
      <c r="D98" s="177" t="s">
        <v>331</v>
      </c>
      <c r="E98" s="178" t="s">
        <v>1240</v>
      </c>
      <c r="F98" s="179" t="s">
        <v>1241</v>
      </c>
      <c r="G98" s="180" t="s">
        <v>367</v>
      </c>
      <c r="H98" s="181">
        <v>159</v>
      </c>
      <c r="I98" s="182"/>
      <c r="J98" s="183">
        <f>ROUND(I98*H98,2)</f>
        <v>0</v>
      </c>
      <c r="K98" s="179" t="s">
        <v>3</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113</v>
      </c>
      <c r="AT98" s="188" t="s">
        <v>331</v>
      </c>
      <c r="AU98" s="188" t="s">
        <v>76</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113</v>
      </c>
      <c r="BM98" s="188" t="s">
        <v>171</v>
      </c>
    </row>
    <row r="99" s="2" customFormat="1" ht="16.5" customHeight="1">
      <c r="A99" s="41"/>
      <c r="B99" s="176"/>
      <c r="C99" s="177" t="s">
        <v>113</v>
      </c>
      <c r="D99" s="177" t="s">
        <v>331</v>
      </c>
      <c r="E99" s="178" t="s">
        <v>1242</v>
      </c>
      <c r="F99" s="179" t="s">
        <v>1243</v>
      </c>
      <c r="G99" s="180" t="s">
        <v>367</v>
      </c>
      <c r="H99" s="181">
        <v>278</v>
      </c>
      <c r="I99" s="182"/>
      <c r="J99" s="183">
        <f>ROUND(I99*H99,2)</f>
        <v>0</v>
      </c>
      <c r="K99" s="179" t="s">
        <v>3</v>
      </c>
      <c r="L99" s="42"/>
      <c r="M99" s="184" t="s">
        <v>3</v>
      </c>
      <c r="N99" s="185" t="s">
        <v>40</v>
      </c>
      <c r="O99" s="75"/>
      <c r="P99" s="186">
        <f>O99*H99</f>
        <v>0</v>
      </c>
      <c r="Q99" s="186">
        <v>0</v>
      </c>
      <c r="R99" s="186">
        <f>Q99*H99</f>
        <v>0</v>
      </c>
      <c r="S99" s="186">
        <v>0</v>
      </c>
      <c r="T99" s="187">
        <f>S99*H99</f>
        <v>0</v>
      </c>
      <c r="U99" s="41"/>
      <c r="V99" s="41"/>
      <c r="W99" s="41"/>
      <c r="X99" s="41"/>
      <c r="Y99" s="41"/>
      <c r="Z99" s="41"/>
      <c r="AA99" s="41"/>
      <c r="AB99" s="41"/>
      <c r="AC99" s="41"/>
      <c r="AD99" s="41"/>
      <c r="AE99" s="41"/>
      <c r="AR99" s="188" t="s">
        <v>113</v>
      </c>
      <c r="AT99" s="188" t="s">
        <v>331</v>
      </c>
      <c r="AU99" s="188" t="s">
        <v>76</v>
      </c>
      <c r="AY99" s="22" t="s">
        <v>328</v>
      </c>
      <c r="BE99" s="189">
        <f>IF(N99="základní",J99,0)</f>
        <v>0</v>
      </c>
      <c r="BF99" s="189">
        <f>IF(N99="snížená",J99,0)</f>
        <v>0</v>
      </c>
      <c r="BG99" s="189">
        <f>IF(N99="zákl. přenesená",J99,0)</f>
        <v>0</v>
      </c>
      <c r="BH99" s="189">
        <f>IF(N99="sníž. přenesená",J99,0)</f>
        <v>0</v>
      </c>
      <c r="BI99" s="189">
        <f>IF(N99="nulová",J99,0)</f>
        <v>0</v>
      </c>
      <c r="BJ99" s="22" t="s">
        <v>76</v>
      </c>
      <c r="BK99" s="189">
        <f>ROUND(I99*H99,2)</f>
        <v>0</v>
      </c>
      <c r="BL99" s="22" t="s">
        <v>113</v>
      </c>
      <c r="BM99" s="188" t="s">
        <v>235</v>
      </c>
    </row>
    <row r="100" s="2" customFormat="1" ht="33" customHeight="1">
      <c r="A100" s="41"/>
      <c r="B100" s="176"/>
      <c r="C100" s="177" t="s">
        <v>138</v>
      </c>
      <c r="D100" s="177" t="s">
        <v>331</v>
      </c>
      <c r="E100" s="178" t="s">
        <v>1244</v>
      </c>
      <c r="F100" s="179" t="s">
        <v>1245</v>
      </c>
      <c r="G100" s="180" t="s">
        <v>367</v>
      </c>
      <c r="H100" s="181">
        <v>10</v>
      </c>
      <c r="I100" s="182"/>
      <c r="J100" s="183">
        <f>ROUND(I100*H100,2)</f>
        <v>0</v>
      </c>
      <c r="K100" s="179" t="s">
        <v>3</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76</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9</v>
      </c>
    </row>
    <row r="101" s="2" customFormat="1" ht="33" customHeight="1">
      <c r="A101" s="41"/>
      <c r="B101" s="176"/>
      <c r="C101" s="177" t="s">
        <v>150</v>
      </c>
      <c r="D101" s="177" t="s">
        <v>331</v>
      </c>
      <c r="E101" s="178" t="s">
        <v>1246</v>
      </c>
      <c r="F101" s="179" t="s">
        <v>1247</v>
      </c>
      <c r="G101" s="180" t="s">
        <v>367</v>
      </c>
      <c r="H101" s="181">
        <v>4</v>
      </c>
      <c r="I101" s="182"/>
      <c r="J101" s="183">
        <f>ROUND(I101*H101,2)</f>
        <v>0</v>
      </c>
      <c r="K101" s="179" t="s">
        <v>3</v>
      </c>
      <c r="L101" s="42"/>
      <c r="M101" s="184" t="s">
        <v>3</v>
      </c>
      <c r="N101" s="185" t="s">
        <v>40</v>
      </c>
      <c r="O101" s="75"/>
      <c r="P101" s="186">
        <f>O101*H101</f>
        <v>0</v>
      </c>
      <c r="Q101" s="186">
        <v>0</v>
      </c>
      <c r="R101" s="186">
        <f>Q101*H101</f>
        <v>0</v>
      </c>
      <c r="S101" s="186">
        <v>0</v>
      </c>
      <c r="T101" s="187">
        <f>S101*H101</f>
        <v>0</v>
      </c>
      <c r="U101" s="41"/>
      <c r="V101" s="41"/>
      <c r="W101" s="41"/>
      <c r="X101" s="41"/>
      <c r="Y101" s="41"/>
      <c r="Z101" s="41"/>
      <c r="AA101" s="41"/>
      <c r="AB101" s="41"/>
      <c r="AC101" s="41"/>
      <c r="AD101" s="41"/>
      <c r="AE101" s="41"/>
      <c r="AR101" s="188" t="s">
        <v>113</v>
      </c>
      <c r="AT101" s="188" t="s">
        <v>331</v>
      </c>
      <c r="AU101" s="188" t="s">
        <v>76</v>
      </c>
      <c r="AY101" s="22" t="s">
        <v>328</v>
      </c>
      <c r="BE101" s="189">
        <f>IF(N101="základní",J101,0)</f>
        <v>0</v>
      </c>
      <c r="BF101" s="189">
        <f>IF(N101="snížená",J101,0)</f>
        <v>0</v>
      </c>
      <c r="BG101" s="189">
        <f>IF(N101="zákl. přenesená",J101,0)</f>
        <v>0</v>
      </c>
      <c r="BH101" s="189">
        <f>IF(N101="sníž. přenesená",J101,0)</f>
        <v>0</v>
      </c>
      <c r="BI101" s="189">
        <f>IF(N101="nulová",J101,0)</f>
        <v>0</v>
      </c>
      <c r="BJ101" s="22" t="s">
        <v>76</v>
      </c>
      <c r="BK101" s="189">
        <f>ROUND(I101*H101,2)</f>
        <v>0</v>
      </c>
      <c r="BL101" s="22" t="s">
        <v>113</v>
      </c>
      <c r="BM101" s="188" t="s">
        <v>512</v>
      </c>
    </row>
    <row r="102" s="2" customFormat="1" ht="33" customHeight="1">
      <c r="A102" s="41"/>
      <c r="B102" s="176"/>
      <c r="C102" s="177" t="s">
        <v>168</v>
      </c>
      <c r="D102" s="177" t="s">
        <v>331</v>
      </c>
      <c r="E102" s="178" t="s">
        <v>1248</v>
      </c>
      <c r="F102" s="179" t="s">
        <v>1249</v>
      </c>
      <c r="G102" s="180" t="s">
        <v>367</v>
      </c>
      <c r="H102" s="181">
        <v>13</v>
      </c>
      <c r="I102" s="182"/>
      <c r="J102" s="183">
        <f>ROUND(I102*H102,2)</f>
        <v>0</v>
      </c>
      <c r="K102" s="179" t="s">
        <v>3</v>
      </c>
      <c r="L102" s="42"/>
      <c r="M102" s="184" t="s">
        <v>3</v>
      </c>
      <c r="N102" s="185" t="s">
        <v>40</v>
      </c>
      <c r="O102" s="75"/>
      <c r="P102" s="186">
        <f>O102*H102</f>
        <v>0</v>
      </c>
      <c r="Q102" s="186">
        <v>0</v>
      </c>
      <c r="R102" s="186">
        <f>Q102*H102</f>
        <v>0</v>
      </c>
      <c r="S102" s="186">
        <v>0</v>
      </c>
      <c r="T102" s="187">
        <f>S102*H102</f>
        <v>0</v>
      </c>
      <c r="U102" s="41"/>
      <c r="V102" s="41"/>
      <c r="W102" s="41"/>
      <c r="X102" s="41"/>
      <c r="Y102" s="41"/>
      <c r="Z102" s="41"/>
      <c r="AA102" s="41"/>
      <c r="AB102" s="41"/>
      <c r="AC102" s="41"/>
      <c r="AD102" s="41"/>
      <c r="AE102" s="41"/>
      <c r="AR102" s="188" t="s">
        <v>113</v>
      </c>
      <c r="AT102" s="188" t="s">
        <v>331</v>
      </c>
      <c r="AU102" s="188" t="s">
        <v>76</v>
      </c>
      <c r="AY102" s="22" t="s">
        <v>328</v>
      </c>
      <c r="BE102" s="189">
        <f>IF(N102="základní",J102,0)</f>
        <v>0</v>
      </c>
      <c r="BF102" s="189">
        <f>IF(N102="snížená",J102,0)</f>
        <v>0</v>
      </c>
      <c r="BG102" s="189">
        <f>IF(N102="zákl. přenesená",J102,0)</f>
        <v>0</v>
      </c>
      <c r="BH102" s="189">
        <f>IF(N102="sníž. přenesená",J102,0)</f>
        <v>0</v>
      </c>
      <c r="BI102" s="189">
        <f>IF(N102="nulová",J102,0)</f>
        <v>0</v>
      </c>
      <c r="BJ102" s="22" t="s">
        <v>76</v>
      </c>
      <c r="BK102" s="189">
        <f>ROUND(I102*H102,2)</f>
        <v>0</v>
      </c>
      <c r="BL102" s="22" t="s">
        <v>113</v>
      </c>
      <c r="BM102" s="188" t="s">
        <v>532</v>
      </c>
    </row>
    <row r="103" s="2" customFormat="1" ht="33" customHeight="1">
      <c r="A103" s="41"/>
      <c r="B103" s="176"/>
      <c r="C103" s="177" t="s">
        <v>171</v>
      </c>
      <c r="D103" s="177" t="s">
        <v>331</v>
      </c>
      <c r="E103" s="178" t="s">
        <v>1250</v>
      </c>
      <c r="F103" s="179" t="s">
        <v>1251</v>
      </c>
      <c r="G103" s="180" t="s">
        <v>367</v>
      </c>
      <c r="H103" s="181">
        <v>5</v>
      </c>
      <c r="I103" s="182"/>
      <c r="J103" s="183">
        <f>ROUND(I103*H103,2)</f>
        <v>0</v>
      </c>
      <c r="K103" s="179" t="s">
        <v>3</v>
      </c>
      <c r="L103" s="42"/>
      <c r="M103" s="184" t="s">
        <v>3</v>
      </c>
      <c r="N103" s="185" t="s">
        <v>40</v>
      </c>
      <c r="O103" s="75"/>
      <c r="P103" s="186">
        <f>O103*H103</f>
        <v>0</v>
      </c>
      <c r="Q103" s="186">
        <v>0</v>
      </c>
      <c r="R103" s="186">
        <f>Q103*H103</f>
        <v>0</v>
      </c>
      <c r="S103" s="186">
        <v>0</v>
      </c>
      <c r="T103" s="187">
        <f>S103*H103</f>
        <v>0</v>
      </c>
      <c r="U103" s="41"/>
      <c r="V103" s="41"/>
      <c r="W103" s="41"/>
      <c r="X103" s="41"/>
      <c r="Y103" s="41"/>
      <c r="Z103" s="41"/>
      <c r="AA103" s="41"/>
      <c r="AB103" s="41"/>
      <c r="AC103" s="41"/>
      <c r="AD103" s="41"/>
      <c r="AE103" s="41"/>
      <c r="AR103" s="188" t="s">
        <v>113</v>
      </c>
      <c r="AT103" s="188" t="s">
        <v>331</v>
      </c>
      <c r="AU103" s="188" t="s">
        <v>76</v>
      </c>
      <c r="AY103" s="22" t="s">
        <v>328</v>
      </c>
      <c r="BE103" s="189">
        <f>IF(N103="základní",J103,0)</f>
        <v>0</v>
      </c>
      <c r="BF103" s="189">
        <f>IF(N103="snížená",J103,0)</f>
        <v>0</v>
      </c>
      <c r="BG103" s="189">
        <f>IF(N103="zákl. přenesená",J103,0)</f>
        <v>0</v>
      </c>
      <c r="BH103" s="189">
        <f>IF(N103="sníž. přenesená",J103,0)</f>
        <v>0</v>
      </c>
      <c r="BI103" s="189">
        <f>IF(N103="nulová",J103,0)</f>
        <v>0</v>
      </c>
      <c r="BJ103" s="22" t="s">
        <v>76</v>
      </c>
      <c r="BK103" s="189">
        <f>ROUND(I103*H103,2)</f>
        <v>0</v>
      </c>
      <c r="BL103" s="22" t="s">
        <v>113</v>
      </c>
      <c r="BM103" s="188" t="s">
        <v>544</v>
      </c>
    </row>
    <row r="104" s="2" customFormat="1" ht="33" customHeight="1">
      <c r="A104" s="41"/>
      <c r="B104" s="176"/>
      <c r="C104" s="177" t="s">
        <v>183</v>
      </c>
      <c r="D104" s="177" t="s">
        <v>331</v>
      </c>
      <c r="E104" s="178" t="s">
        <v>1252</v>
      </c>
      <c r="F104" s="179" t="s">
        <v>1253</v>
      </c>
      <c r="G104" s="180" t="s">
        <v>367</v>
      </c>
      <c r="H104" s="181">
        <v>7</v>
      </c>
      <c r="I104" s="182"/>
      <c r="J104" s="183">
        <f>ROUND(I104*H104,2)</f>
        <v>0</v>
      </c>
      <c r="K104" s="179" t="s">
        <v>3</v>
      </c>
      <c r="L104" s="42"/>
      <c r="M104" s="184" t="s">
        <v>3</v>
      </c>
      <c r="N104" s="185" t="s">
        <v>40</v>
      </c>
      <c r="O104" s="75"/>
      <c r="P104" s="186">
        <f>O104*H104</f>
        <v>0</v>
      </c>
      <c r="Q104" s="186">
        <v>0</v>
      </c>
      <c r="R104" s="186">
        <f>Q104*H104</f>
        <v>0</v>
      </c>
      <c r="S104" s="186">
        <v>0</v>
      </c>
      <c r="T104" s="187">
        <f>S104*H104</f>
        <v>0</v>
      </c>
      <c r="U104" s="41"/>
      <c r="V104" s="41"/>
      <c r="W104" s="41"/>
      <c r="X104" s="41"/>
      <c r="Y104" s="41"/>
      <c r="Z104" s="41"/>
      <c r="AA104" s="41"/>
      <c r="AB104" s="41"/>
      <c r="AC104" s="41"/>
      <c r="AD104" s="41"/>
      <c r="AE104" s="41"/>
      <c r="AR104" s="188" t="s">
        <v>113</v>
      </c>
      <c r="AT104" s="188" t="s">
        <v>331</v>
      </c>
      <c r="AU104" s="188" t="s">
        <v>76</v>
      </c>
      <c r="AY104" s="22" t="s">
        <v>328</v>
      </c>
      <c r="BE104" s="189">
        <f>IF(N104="základní",J104,0)</f>
        <v>0</v>
      </c>
      <c r="BF104" s="189">
        <f>IF(N104="snížená",J104,0)</f>
        <v>0</v>
      </c>
      <c r="BG104" s="189">
        <f>IF(N104="zákl. přenesená",J104,0)</f>
        <v>0</v>
      </c>
      <c r="BH104" s="189">
        <f>IF(N104="sníž. přenesená",J104,0)</f>
        <v>0</v>
      </c>
      <c r="BI104" s="189">
        <f>IF(N104="nulová",J104,0)</f>
        <v>0</v>
      </c>
      <c r="BJ104" s="22" t="s">
        <v>76</v>
      </c>
      <c r="BK104" s="189">
        <f>ROUND(I104*H104,2)</f>
        <v>0</v>
      </c>
      <c r="BL104" s="22" t="s">
        <v>113</v>
      </c>
      <c r="BM104" s="188" t="s">
        <v>556</v>
      </c>
    </row>
    <row r="105" s="2" customFormat="1" ht="24.15" customHeight="1">
      <c r="A105" s="41"/>
      <c r="B105" s="176"/>
      <c r="C105" s="177" t="s">
        <v>235</v>
      </c>
      <c r="D105" s="177" t="s">
        <v>331</v>
      </c>
      <c r="E105" s="178" t="s">
        <v>1254</v>
      </c>
      <c r="F105" s="179" t="s">
        <v>1255</v>
      </c>
      <c r="G105" s="180" t="s">
        <v>367</v>
      </c>
      <c r="H105" s="181">
        <v>8</v>
      </c>
      <c r="I105" s="182"/>
      <c r="J105" s="183">
        <f>ROUND(I105*H105,2)</f>
        <v>0</v>
      </c>
      <c r="K105" s="179" t="s">
        <v>3</v>
      </c>
      <c r="L105" s="42"/>
      <c r="M105" s="184" t="s">
        <v>3</v>
      </c>
      <c r="N105" s="185" t="s">
        <v>40</v>
      </c>
      <c r="O105" s="75"/>
      <c r="P105" s="186">
        <f>O105*H105</f>
        <v>0</v>
      </c>
      <c r="Q105" s="186">
        <v>0</v>
      </c>
      <c r="R105" s="186">
        <f>Q105*H105</f>
        <v>0</v>
      </c>
      <c r="S105" s="186">
        <v>0</v>
      </c>
      <c r="T105" s="187">
        <f>S105*H105</f>
        <v>0</v>
      </c>
      <c r="U105" s="41"/>
      <c r="V105" s="41"/>
      <c r="W105" s="41"/>
      <c r="X105" s="41"/>
      <c r="Y105" s="41"/>
      <c r="Z105" s="41"/>
      <c r="AA105" s="41"/>
      <c r="AB105" s="41"/>
      <c r="AC105" s="41"/>
      <c r="AD105" s="41"/>
      <c r="AE105" s="41"/>
      <c r="AR105" s="188" t="s">
        <v>113</v>
      </c>
      <c r="AT105" s="188" t="s">
        <v>331</v>
      </c>
      <c r="AU105" s="188" t="s">
        <v>76</v>
      </c>
      <c r="AY105" s="22" t="s">
        <v>328</v>
      </c>
      <c r="BE105" s="189">
        <f>IF(N105="základní",J105,0)</f>
        <v>0</v>
      </c>
      <c r="BF105" s="189">
        <f>IF(N105="snížená",J105,0)</f>
        <v>0</v>
      </c>
      <c r="BG105" s="189">
        <f>IF(N105="zákl. přenesená",J105,0)</f>
        <v>0</v>
      </c>
      <c r="BH105" s="189">
        <f>IF(N105="sníž. přenesená",J105,0)</f>
        <v>0</v>
      </c>
      <c r="BI105" s="189">
        <f>IF(N105="nulová",J105,0)</f>
        <v>0</v>
      </c>
      <c r="BJ105" s="22" t="s">
        <v>76</v>
      </c>
      <c r="BK105" s="189">
        <f>ROUND(I105*H105,2)</f>
        <v>0</v>
      </c>
      <c r="BL105" s="22" t="s">
        <v>113</v>
      </c>
      <c r="BM105" s="188" t="s">
        <v>564</v>
      </c>
    </row>
    <row r="106" s="2" customFormat="1" ht="24.15" customHeight="1">
      <c r="A106" s="41"/>
      <c r="B106" s="176"/>
      <c r="C106" s="177" t="s">
        <v>239</v>
      </c>
      <c r="D106" s="177" t="s">
        <v>331</v>
      </c>
      <c r="E106" s="178" t="s">
        <v>1256</v>
      </c>
      <c r="F106" s="179" t="s">
        <v>1257</v>
      </c>
      <c r="G106" s="180" t="s">
        <v>367</v>
      </c>
      <c r="H106" s="181">
        <v>15</v>
      </c>
      <c r="I106" s="182"/>
      <c r="J106" s="183">
        <f>ROUND(I106*H106,2)</f>
        <v>0</v>
      </c>
      <c r="K106" s="179" t="s">
        <v>3</v>
      </c>
      <c r="L106" s="42"/>
      <c r="M106" s="184" t="s">
        <v>3</v>
      </c>
      <c r="N106" s="185" t="s">
        <v>40</v>
      </c>
      <c r="O106" s="75"/>
      <c r="P106" s="186">
        <f>O106*H106</f>
        <v>0</v>
      </c>
      <c r="Q106" s="186">
        <v>0</v>
      </c>
      <c r="R106" s="186">
        <f>Q106*H106</f>
        <v>0</v>
      </c>
      <c r="S106" s="186">
        <v>0</v>
      </c>
      <c r="T106" s="187">
        <f>S106*H106</f>
        <v>0</v>
      </c>
      <c r="U106" s="41"/>
      <c r="V106" s="41"/>
      <c r="W106" s="41"/>
      <c r="X106" s="41"/>
      <c r="Y106" s="41"/>
      <c r="Z106" s="41"/>
      <c r="AA106" s="41"/>
      <c r="AB106" s="41"/>
      <c r="AC106" s="41"/>
      <c r="AD106" s="41"/>
      <c r="AE106" s="41"/>
      <c r="AR106" s="188" t="s">
        <v>113</v>
      </c>
      <c r="AT106" s="188" t="s">
        <v>331</v>
      </c>
      <c r="AU106" s="188" t="s">
        <v>76</v>
      </c>
      <c r="AY106" s="22" t="s">
        <v>328</v>
      </c>
      <c r="BE106" s="189">
        <f>IF(N106="základní",J106,0)</f>
        <v>0</v>
      </c>
      <c r="BF106" s="189">
        <f>IF(N106="snížená",J106,0)</f>
        <v>0</v>
      </c>
      <c r="BG106" s="189">
        <f>IF(N106="zákl. přenesená",J106,0)</f>
        <v>0</v>
      </c>
      <c r="BH106" s="189">
        <f>IF(N106="sníž. přenesená",J106,0)</f>
        <v>0</v>
      </c>
      <c r="BI106" s="189">
        <f>IF(N106="nulová",J106,0)</f>
        <v>0</v>
      </c>
      <c r="BJ106" s="22" t="s">
        <v>76</v>
      </c>
      <c r="BK106" s="189">
        <f>ROUND(I106*H106,2)</f>
        <v>0</v>
      </c>
      <c r="BL106" s="22" t="s">
        <v>113</v>
      </c>
      <c r="BM106" s="188" t="s">
        <v>576</v>
      </c>
    </row>
    <row r="107" s="2" customFormat="1" ht="24.15" customHeight="1">
      <c r="A107" s="41"/>
      <c r="B107" s="176"/>
      <c r="C107" s="177" t="s">
        <v>9</v>
      </c>
      <c r="D107" s="177" t="s">
        <v>331</v>
      </c>
      <c r="E107" s="178" t="s">
        <v>1258</v>
      </c>
      <c r="F107" s="179" t="s">
        <v>1259</v>
      </c>
      <c r="G107" s="180" t="s">
        <v>367</v>
      </c>
      <c r="H107" s="181">
        <v>5</v>
      </c>
      <c r="I107" s="182"/>
      <c r="J107" s="183">
        <f>ROUND(I107*H107,2)</f>
        <v>0</v>
      </c>
      <c r="K107" s="179" t="s">
        <v>3</v>
      </c>
      <c r="L107" s="42"/>
      <c r="M107" s="184" t="s">
        <v>3</v>
      </c>
      <c r="N107" s="185" t="s">
        <v>40</v>
      </c>
      <c r="O107" s="75"/>
      <c r="P107" s="186">
        <f>O107*H107</f>
        <v>0</v>
      </c>
      <c r="Q107" s="186">
        <v>0</v>
      </c>
      <c r="R107" s="186">
        <f>Q107*H107</f>
        <v>0</v>
      </c>
      <c r="S107" s="186">
        <v>0</v>
      </c>
      <c r="T107" s="187">
        <f>S107*H107</f>
        <v>0</v>
      </c>
      <c r="U107" s="41"/>
      <c r="V107" s="41"/>
      <c r="W107" s="41"/>
      <c r="X107" s="41"/>
      <c r="Y107" s="41"/>
      <c r="Z107" s="41"/>
      <c r="AA107" s="41"/>
      <c r="AB107" s="41"/>
      <c r="AC107" s="41"/>
      <c r="AD107" s="41"/>
      <c r="AE107" s="41"/>
      <c r="AR107" s="188" t="s">
        <v>113</v>
      </c>
      <c r="AT107" s="188" t="s">
        <v>331</v>
      </c>
      <c r="AU107" s="188" t="s">
        <v>76</v>
      </c>
      <c r="AY107" s="22" t="s">
        <v>328</v>
      </c>
      <c r="BE107" s="189">
        <f>IF(N107="základní",J107,0)</f>
        <v>0</v>
      </c>
      <c r="BF107" s="189">
        <f>IF(N107="snížená",J107,0)</f>
        <v>0</v>
      </c>
      <c r="BG107" s="189">
        <f>IF(N107="zákl. přenesená",J107,0)</f>
        <v>0</v>
      </c>
      <c r="BH107" s="189">
        <f>IF(N107="sníž. přenesená",J107,0)</f>
        <v>0</v>
      </c>
      <c r="BI107" s="189">
        <f>IF(N107="nulová",J107,0)</f>
        <v>0</v>
      </c>
      <c r="BJ107" s="22" t="s">
        <v>76</v>
      </c>
      <c r="BK107" s="189">
        <f>ROUND(I107*H107,2)</f>
        <v>0</v>
      </c>
      <c r="BL107" s="22" t="s">
        <v>113</v>
      </c>
      <c r="BM107" s="188" t="s">
        <v>588</v>
      </c>
    </row>
    <row r="108" s="2" customFormat="1" ht="24.15" customHeight="1">
      <c r="A108" s="41"/>
      <c r="B108" s="176"/>
      <c r="C108" s="177" t="s">
        <v>505</v>
      </c>
      <c r="D108" s="177" t="s">
        <v>331</v>
      </c>
      <c r="E108" s="178" t="s">
        <v>1260</v>
      </c>
      <c r="F108" s="179" t="s">
        <v>1261</v>
      </c>
      <c r="G108" s="180" t="s">
        <v>367</v>
      </c>
      <c r="H108" s="181">
        <v>7</v>
      </c>
      <c r="I108" s="182"/>
      <c r="J108" s="183">
        <f>ROUND(I108*H108,2)</f>
        <v>0</v>
      </c>
      <c r="K108" s="179" t="s">
        <v>3</v>
      </c>
      <c r="L108" s="42"/>
      <c r="M108" s="184" t="s">
        <v>3</v>
      </c>
      <c r="N108" s="185" t="s">
        <v>40</v>
      </c>
      <c r="O108" s="75"/>
      <c r="P108" s="186">
        <f>O108*H108</f>
        <v>0</v>
      </c>
      <c r="Q108" s="186">
        <v>0</v>
      </c>
      <c r="R108" s="186">
        <f>Q108*H108</f>
        <v>0</v>
      </c>
      <c r="S108" s="186">
        <v>0</v>
      </c>
      <c r="T108" s="187">
        <f>S108*H108</f>
        <v>0</v>
      </c>
      <c r="U108" s="41"/>
      <c r="V108" s="41"/>
      <c r="W108" s="41"/>
      <c r="X108" s="41"/>
      <c r="Y108" s="41"/>
      <c r="Z108" s="41"/>
      <c r="AA108" s="41"/>
      <c r="AB108" s="41"/>
      <c r="AC108" s="41"/>
      <c r="AD108" s="41"/>
      <c r="AE108" s="41"/>
      <c r="AR108" s="188" t="s">
        <v>113</v>
      </c>
      <c r="AT108" s="188" t="s">
        <v>331</v>
      </c>
      <c r="AU108" s="188" t="s">
        <v>76</v>
      </c>
      <c r="AY108" s="22" t="s">
        <v>328</v>
      </c>
      <c r="BE108" s="189">
        <f>IF(N108="základní",J108,0)</f>
        <v>0</v>
      </c>
      <c r="BF108" s="189">
        <f>IF(N108="snížená",J108,0)</f>
        <v>0</v>
      </c>
      <c r="BG108" s="189">
        <f>IF(N108="zákl. přenesená",J108,0)</f>
        <v>0</v>
      </c>
      <c r="BH108" s="189">
        <f>IF(N108="sníž. přenesená",J108,0)</f>
        <v>0</v>
      </c>
      <c r="BI108" s="189">
        <f>IF(N108="nulová",J108,0)</f>
        <v>0</v>
      </c>
      <c r="BJ108" s="22" t="s">
        <v>76</v>
      </c>
      <c r="BK108" s="189">
        <f>ROUND(I108*H108,2)</f>
        <v>0</v>
      </c>
      <c r="BL108" s="22" t="s">
        <v>113</v>
      </c>
      <c r="BM108" s="188" t="s">
        <v>598</v>
      </c>
    </row>
    <row r="109" s="2" customFormat="1" ht="24.15" customHeight="1">
      <c r="A109" s="41"/>
      <c r="B109" s="176"/>
      <c r="C109" s="177" t="s">
        <v>512</v>
      </c>
      <c r="D109" s="177" t="s">
        <v>331</v>
      </c>
      <c r="E109" s="178" t="s">
        <v>1262</v>
      </c>
      <c r="F109" s="179" t="s">
        <v>1263</v>
      </c>
      <c r="G109" s="180" t="s">
        <v>367</v>
      </c>
      <c r="H109" s="181">
        <v>4</v>
      </c>
      <c r="I109" s="182"/>
      <c r="J109" s="183">
        <f>ROUND(I109*H109,2)</f>
        <v>0</v>
      </c>
      <c r="K109" s="179" t="s">
        <v>3</v>
      </c>
      <c r="L109" s="42"/>
      <c r="M109" s="184" t="s">
        <v>3</v>
      </c>
      <c r="N109" s="185" t="s">
        <v>40</v>
      </c>
      <c r="O109" s="75"/>
      <c r="P109" s="186">
        <f>O109*H109</f>
        <v>0</v>
      </c>
      <c r="Q109" s="186">
        <v>0</v>
      </c>
      <c r="R109" s="186">
        <f>Q109*H109</f>
        <v>0</v>
      </c>
      <c r="S109" s="186">
        <v>0</v>
      </c>
      <c r="T109" s="187">
        <f>S109*H109</f>
        <v>0</v>
      </c>
      <c r="U109" s="41"/>
      <c r="V109" s="41"/>
      <c r="W109" s="41"/>
      <c r="X109" s="41"/>
      <c r="Y109" s="41"/>
      <c r="Z109" s="41"/>
      <c r="AA109" s="41"/>
      <c r="AB109" s="41"/>
      <c r="AC109" s="41"/>
      <c r="AD109" s="41"/>
      <c r="AE109" s="41"/>
      <c r="AR109" s="188" t="s">
        <v>113</v>
      </c>
      <c r="AT109" s="188" t="s">
        <v>331</v>
      </c>
      <c r="AU109" s="188" t="s">
        <v>76</v>
      </c>
      <c r="AY109" s="22" t="s">
        <v>328</v>
      </c>
      <c r="BE109" s="189">
        <f>IF(N109="základní",J109,0)</f>
        <v>0</v>
      </c>
      <c r="BF109" s="189">
        <f>IF(N109="snížená",J109,0)</f>
        <v>0</v>
      </c>
      <c r="BG109" s="189">
        <f>IF(N109="zákl. přenesená",J109,0)</f>
        <v>0</v>
      </c>
      <c r="BH109" s="189">
        <f>IF(N109="sníž. přenesená",J109,0)</f>
        <v>0</v>
      </c>
      <c r="BI109" s="189">
        <f>IF(N109="nulová",J109,0)</f>
        <v>0</v>
      </c>
      <c r="BJ109" s="22" t="s">
        <v>76</v>
      </c>
      <c r="BK109" s="189">
        <f>ROUND(I109*H109,2)</f>
        <v>0</v>
      </c>
      <c r="BL109" s="22" t="s">
        <v>113</v>
      </c>
      <c r="BM109" s="188" t="s">
        <v>610</v>
      </c>
    </row>
    <row r="110" s="2" customFormat="1" ht="24.15" customHeight="1">
      <c r="A110" s="41"/>
      <c r="B110" s="176"/>
      <c r="C110" s="177" t="s">
        <v>526</v>
      </c>
      <c r="D110" s="177" t="s">
        <v>331</v>
      </c>
      <c r="E110" s="178" t="s">
        <v>1264</v>
      </c>
      <c r="F110" s="179" t="s">
        <v>1265</v>
      </c>
      <c r="G110" s="180" t="s">
        <v>367</v>
      </c>
      <c r="H110" s="181">
        <v>1</v>
      </c>
      <c r="I110" s="182"/>
      <c r="J110" s="183">
        <f>ROUND(I110*H110,2)</f>
        <v>0</v>
      </c>
      <c r="K110" s="179" t="s">
        <v>3</v>
      </c>
      <c r="L110" s="42"/>
      <c r="M110" s="184" t="s">
        <v>3</v>
      </c>
      <c r="N110" s="185" t="s">
        <v>40</v>
      </c>
      <c r="O110" s="75"/>
      <c r="P110" s="186">
        <f>O110*H110</f>
        <v>0</v>
      </c>
      <c r="Q110" s="186">
        <v>0</v>
      </c>
      <c r="R110" s="186">
        <f>Q110*H110</f>
        <v>0</v>
      </c>
      <c r="S110" s="186">
        <v>0</v>
      </c>
      <c r="T110" s="187">
        <f>S110*H110</f>
        <v>0</v>
      </c>
      <c r="U110" s="41"/>
      <c r="V110" s="41"/>
      <c r="W110" s="41"/>
      <c r="X110" s="41"/>
      <c r="Y110" s="41"/>
      <c r="Z110" s="41"/>
      <c r="AA110" s="41"/>
      <c r="AB110" s="41"/>
      <c r="AC110" s="41"/>
      <c r="AD110" s="41"/>
      <c r="AE110" s="41"/>
      <c r="AR110" s="188" t="s">
        <v>113</v>
      </c>
      <c r="AT110" s="188" t="s">
        <v>331</v>
      </c>
      <c r="AU110" s="188" t="s">
        <v>76</v>
      </c>
      <c r="AY110" s="22" t="s">
        <v>328</v>
      </c>
      <c r="BE110" s="189">
        <f>IF(N110="základní",J110,0)</f>
        <v>0</v>
      </c>
      <c r="BF110" s="189">
        <f>IF(N110="snížená",J110,0)</f>
        <v>0</v>
      </c>
      <c r="BG110" s="189">
        <f>IF(N110="zákl. přenesená",J110,0)</f>
        <v>0</v>
      </c>
      <c r="BH110" s="189">
        <f>IF(N110="sníž. přenesená",J110,0)</f>
        <v>0</v>
      </c>
      <c r="BI110" s="189">
        <f>IF(N110="nulová",J110,0)</f>
        <v>0</v>
      </c>
      <c r="BJ110" s="22" t="s">
        <v>76</v>
      </c>
      <c r="BK110" s="189">
        <f>ROUND(I110*H110,2)</f>
        <v>0</v>
      </c>
      <c r="BL110" s="22" t="s">
        <v>113</v>
      </c>
      <c r="BM110" s="188" t="s">
        <v>621</v>
      </c>
    </row>
    <row r="111" s="2" customFormat="1" ht="24.15" customHeight="1">
      <c r="A111" s="41"/>
      <c r="B111" s="176"/>
      <c r="C111" s="177" t="s">
        <v>532</v>
      </c>
      <c r="D111" s="177" t="s">
        <v>331</v>
      </c>
      <c r="E111" s="178" t="s">
        <v>1266</v>
      </c>
      <c r="F111" s="179" t="s">
        <v>1267</v>
      </c>
      <c r="G111" s="180" t="s">
        <v>367</v>
      </c>
      <c r="H111" s="181">
        <v>0</v>
      </c>
      <c r="I111" s="182"/>
      <c r="J111" s="183">
        <f>ROUND(I111*H111,2)</f>
        <v>0</v>
      </c>
      <c r="K111" s="179" t="s">
        <v>3</v>
      </c>
      <c r="L111" s="42"/>
      <c r="M111" s="184" t="s">
        <v>3</v>
      </c>
      <c r="N111" s="185" t="s">
        <v>40</v>
      </c>
      <c r="O111" s="75"/>
      <c r="P111" s="186">
        <f>O111*H111</f>
        <v>0</v>
      </c>
      <c r="Q111" s="186">
        <v>0</v>
      </c>
      <c r="R111" s="186">
        <f>Q111*H111</f>
        <v>0</v>
      </c>
      <c r="S111" s="186">
        <v>0</v>
      </c>
      <c r="T111" s="187">
        <f>S111*H111</f>
        <v>0</v>
      </c>
      <c r="U111" s="41"/>
      <c r="V111" s="41"/>
      <c r="W111" s="41"/>
      <c r="X111" s="41"/>
      <c r="Y111" s="41"/>
      <c r="Z111" s="41"/>
      <c r="AA111" s="41"/>
      <c r="AB111" s="41"/>
      <c r="AC111" s="41"/>
      <c r="AD111" s="41"/>
      <c r="AE111" s="41"/>
      <c r="AR111" s="188" t="s">
        <v>113</v>
      </c>
      <c r="AT111" s="188" t="s">
        <v>331</v>
      </c>
      <c r="AU111" s="188" t="s">
        <v>76</v>
      </c>
      <c r="AY111" s="22" t="s">
        <v>328</v>
      </c>
      <c r="BE111" s="189">
        <f>IF(N111="základní",J111,0)</f>
        <v>0</v>
      </c>
      <c r="BF111" s="189">
        <f>IF(N111="snížená",J111,0)</f>
        <v>0</v>
      </c>
      <c r="BG111" s="189">
        <f>IF(N111="zákl. přenesená",J111,0)</f>
        <v>0</v>
      </c>
      <c r="BH111" s="189">
        <f>IF(N111="sníž. přenesená",J111,0)</f>
        <v>0</v>
      </c>
      <c r="BI111" s="189">
        <f>IF(N111="nulová",J111,0)</f>
        <v>0</v>
      </c>
      <c r="BJ111" s="22" t="s">
        <v>76</v>
      </c>
      <c r="BK111" s="189">
        <f>ROUND(I111*H111,2)</f>
        <v>0</v>
      </c>
      <c r="BL111" s="22" t="s">
        <v>113</v>
      </c>
      <c r="BM111" s="188" t="s">
        <v>631</v>
      </c>
    </row>
    <row r="112" s="2" customFormat="1" ht="24.15" customHeight="1">
      <c r="A112" s="41"/>
      <c r="B112" s="176"/>
      <c r="C112" s="177" t="s">
        <v>538</v>
      </c>
      <c r="D112" s="177" t="s">
        <v>331</v>
      </c>
      <c r="E112" s="178" t="s">
        <v>1268</v>
      </c>
      <c r="F112" s="179" t="s">
        <v>1269</v>
      </c>
      <c r="G112" s="180" t="s">
        <v>367</v>
      </c>
      <c r="H112" s="181">
        <v>2</v>
      </c>
      <c r="I112" s="182"/>
      <c r="J112" s="183">
        <f>ROUND(I112*H112,2)</f>
        <v>0</v>
      </c>
      <c r="K112" s="179" t="s">
        <v>3</v>
      </c>
      <c r="L112" s="42"/>
      <c r="M112" s="184" t="s">
        <v>3</v>
      </c>
      <c r="N112" s="185" t="s">
        <v>40</v>
      </c>
      <c r="O112" s="75"/>
      <c r="P112" s="186">
        <f>O112*H112</f>
        <v>0</v>
      </c>
      <c r="Q112" s="186">
        <v>0</v>
      </c>
      <c r="R112" s="186">
        <f>Q112*H112</f>
        <v>0</v>
      </c>
      <c r="S112" s="186">
        <v>0</v>
      </c>
      <c r="T112" s="187">
        <f>S112*H112</f>
        <v>0</v>
      </c>
      <c r="U112" s="41"/>
      <c r="V112" s="41"/>
      <c r="W112" s="41"/>
      <c r="X112" s="41"/>
      <c r="Y112" s="41"/>
      <c r="Z112" s="41"/>
      <c r="AA112" s="41"/>
      <c r="AB112" s="41"/>
      <c r="AC112" s="41"/>
      <c r="AD112" s="41"/>
      <c r="AE112" s="41"/>
      <c r="AR112" s="188" t="s">
        <v>113</v>
      </c>
      <c r="AT112" s="188" t="s">
        <v>331</v>
      </c>
      <c r="AU112" s="188" t="s">
        <v>76</v>
      </c>
      <c r="AY112" s="22" t="s">
        <v>328</v>
      </c>
      <c r="BE112" s="189">
        <f>IF(N112="základní",J112,0)</f>
        <v>0</v>
      </c>
      <c r="BF112" s="189">
        <f>IF(N112="snížená",J112,0)</f>
        <v>0</v>
      </c>
      <c r="BG112" s="189">
        <f>IF(N112="zákl. přenesená",J112,0)</f>
        <v>0</v>
      </c>
      <c r="BH112" s="189">
        <f>IF(N112="sníž. přenesená",J112,0)</f>
        <v>0</v>
      </c>
      <c r="BI112" s="189">
        <f>IF(N112="nulová",J112,0)</f>
        <v>0</v>
      </c>
      <c r="BJ112" s="22" t="s">
        <v>76</v>
      </c>
      <c r="BK112" s="189">
        <f>ROUND(I112*H112,2)</f>
        <v>0</v>
      </c>
      <c r="BL112" s="22" t="s">
        <v>113</v>
      </c>
      <c r="BM112" s="188" t="s">
        <v>643</v>
      </c>
    </row>
    <row r="113" s="2" customFormat="1" ht="24.15" customHeight="1">
      <c r="A113" s="41"/>
      <c r="B113" s="176"/>
      <c r="C113" s="177" t="s">
        <v>544</v>
      </c>
      <c r="D113" s="177" t="s">
        <v>331</v>
      </c>
      <c r="E113" s="178" t="s">
        <v>1270</v>
      </c>
      <c r="F113" s="179" t="s">
        <v>1271</v>
      </c>
      <c r="G113" s="180" t="s">
        <v>367</v>
      </c>
      <c r="H113" s="181">
        <v>12</v>
      </c>
      <c r="I113" s="182"/>
      <c r="J113" s="183">
        <f>ROUND(I113*H113,2)</f>
        <v>0</v>
      </c>
      <c r="K113" s="179" t="s">
        <v>3</v>
      </c>
      <c r="L113" s="42"/>
      <c r="M113" s="184" t="s">
        <v>3</v>
      </c>
      <c r="N113" s="185" t="s">
        <v>40</v>
      </c>
      <c r="O113" s="75"/>
      <c r="P113" s="186">
        <f>O113*H113</f>
        <v>0</v>
      </c>
      <c r="Q113" s="186">
        <v>0</v>
      </c>
      <c r="R113" s="186">
        <f>Q113*H113</f>
        <v>0</v>
      </c>
      <c r="S113" s="186">
        <v>0</v>
      </c>
      <c r="T113" s="187">
        <f>S113*H113</f>
        <v>0</v>
      </c>
      <c r="U113" s="41"/>
      <c r="V113" s="41"/>
      <c r="W113" s="41"/>
      <c r="X113" s="41"/>
      <c r="Y113" s="41"/>
      <c r="Z113" s="41"/>
      <c r="AA113" s="41"/>
      <c r="AB113" s="41"/>
      <c r="AC113" s="41"/>
      <c r="AD113" s="41"/>
      <c r="AE113" s="41"/>
      <c r="AR113" s="188" t="s">
        <v>113</v>
      </c>
      <c r="AT113" s="188" t="s">
        <v>331</v>
      </c>
      <c r="AU113" s="188" t="s">
        <v>76</v>
      </c>
      <c r="AY113" s="22" t="s">
        <v>328</v>
      </c>
      <c r="BE113" s="189">
        <f>IF(N113="základní",J113,0)</f>
        <v>0</v>
      </c>
      <c r="BF113" s="189">
        <f>IF(N113="snížená",J113,0)</f>
        <v>0</v>
      </c>
      <c r="BG113" s="189">
        <f>IF(N113="zákl. přenesená",J113,0)</f>
        <v>0</v>
      </c>
      <c r="BH113" s="189">
        <f>IF(N113="sníž. přenesená",J113,0)</f>
        <v>0</v>
      </c>
      <c r="BI113" s="189">
        <f>IF(N113="nulová",J113,0)</f>
        <v>0</v>
      </c>
      <c r="BJ113" s="22" t="s">
        <v>76</v>
      </c>
      <c r="BK113" s="189">
        <f>ROUND(I113*H113,2)</f>
        <v>0</v>
      </c>
      <c r="BL113" s="22" t="s">
        <v>113</v>
      </c>
      <c r="BM113" s="188" t="s">
        <v>654</v>
      </c>
    </row>
    <row r="114" s="2" customFormat="1" ht="24.15" customHeight="1">
      <c r="A114" s="41"/>
      <c r="B114" s="176"/>
      <c r="C114" s="177" t="s">
        <v>550</v>
      </c>
      <c r="D114" s="177" t="s">
        <v>331</v>
      </c>
      <c r="E114" s="178" t="s">
        <v>1272</v>
      </c>
      <c r="F114" s="179" t="s">
        <v>1273</v>
      </c>
      <c r="G114" s="180" t="s">
        <v>367</v>
      </c>
      <c r="H114" s="181">
        <v>3</v>
      </c>
      <c r="I114" s="182"/>
      <c r="J114" s="183">
        <f>ROUND(I114*H114,2)</f>
        <v>0</v>
      </c>
      <c r="K114" s="179" t="s">
        <v>3</v>
      </c>
      <c r="L114" s="42"/>
      <c r="M114" s="184" t="s">
        <v>3</v>
      </c>
      <c r="N114" s="185" t="s">
        <v>40</v>
      </c>
      <c r="O114" s="75"/>
      <c r="P114" s="186">
        <f>O114*H114</f>
        <v>0</v>
      </c>
      <c r="Q114" s="186">
        <v>0</v>
      </c>
      <c r="R114" s="186">
        <f>Q114*H114</f>
        <v>0</v>
      </c>
      <c r="S114" s="186">
        <v>0</v>
      </c>
      <c r="T114" s="187">
        <f>S114*H114</f>
        <v>0</v>
      </c>
      <c r="U114" s="41"/>
      <c r="V114" s="41"/>
      <c r="W114" s="41"/>
      <c r="X114" s="41"/>
      <c r="Y114" s="41"/>
      <c r="Z114" s="41"/>
      <c r="AA114" s="41"/>
      <c r="AB114" s="41"/>
      <c r="AC114" s="41"/>
      <c r="AD114" s="41"/>
      <c r="AE114" s="41"/>
      <c r="AR114" s="188" t="s">
        <v>113</v>
      </c>
      <c r="AT114" s="188" t="s">
        <v>331</v>
      </c>
      <c r="AU114" s="188" t="s">
        <v>76</v>
      </c>
      <c r="AY114" s="22" t="s">
        <v>328</v>
      </c>
      <c r="BE114" s="189">
        <f>IF(N114="základní",J114,0)</f>
        <v>0</v>
      </c>
      <c r="BF114" s="189">
        <f>IF(N114="snížená",J114,0)</f>
        <v>0</v>
      </c>
      <c r="BG114" s="189">
        <f>IF(N114="zákl. přenesená",J114,0)</f>
        <v>0</v>
      </c>
      <c r="BH114" s="189">
        <f>IF(N114="sníž. přenesená",J114,0)</f>
        <v>0</v>
      </c>
      <c r="BI114" s="189">
        <f>IF(N114="nulová",J114,0)</f>
        <v>0</v>
      </c>
      <c r="BJ114" s="22" t="s">
        <v>76</v>
      </c>
      <c r="BK114" s="189">
        <f>ROUND(I114*H114,2)</f>
        <v>0</v>
      </c>
      <c r="BL114" s="22" t="s">
        <v>113</v>
      </c>
      <c r="BM114" s="188" t="s">
        <v>666</v>
      </c>
    </row>
    <row r="115" s="2" customFormat="1" ht="24.15" customHeight="1">
      <c r="A115" s="41"/>
      <c r="B115" s="176"/>
      <c r="C115" s="177" t="s">
        <v>556</v>
      </c>
      <c r="D115" s="177" t="s">
        <v>331</v>
      </c>
      <c r="E115" s="178" t="s">
        <v>1274</v>
      </c>
      <c r="F115" s="179" t="s">
        <v>1275</v>
      </c>
      <c r="G115" s="180" t="s">
        <v>367</v>
      </c>
      <c r="H115" s="181">
        <v>1</v>
      </c>
      <c r="I115" s="182"/>
      <c r="J115" s="183">
        <f>ROUND(I115*H115,2)</f>
        <v>0</v>
      </c>
      <c r="K115" s="179" t="s">
        <v>3</v>
      </c>
      <c r="L115" s="42"/>
      <c r="M115" s="184" t="s">
        <v>3</v>
      </c>
      <c r="N115" s="185" t="s">
        <v>40</v>
      </c>
      <c r="O115" s="75"/>
      <c r="P115" s="186">
        <f>O115*H115</f>
        <v>0</v>
      </c>
      <c r="Q115" s="186">
        <v>0</v>
      </c>
      <c r="R115" s="186">
        <f>Q115*H115</f>
        <v>0</v>
      </c>
      <c r="S115" s="186">
        <v>0</v>
      </c>
      <c r="T115" s="187">
        <f>S115*H115</f>
        <v>0</v>
      </c>
      <c r="U115" s="41"/>
      <c r="V115" s="41"/>
      <c r="W115" s="41"/>
      <c r="X115" s="41"/>
      <c r="Y115" s="41"/>
      <c r="Z115" s="41"/>
      <c r="AA115" s="41"/>
      <c r="AB115" s="41"/>
      <c r="AC115" s="41"/>
      <c r="AD115" s="41"/>
      <c r="AE115" s="41"/>
      <c r="AR115" s="188" t="s">
        <v>113</v>
      </c>
      <c r="AT115" s="188" t="s">
        <v>331</v>
      </c>
      <c r="AU115" s="188" t="s">
        <v>76</v>
      </c>
      <c r="AY115" s="22" t="s">
        <v>328</v>
      </c>
      <c r="BE115" s="189">
        <f>IF(N115="základní",J115,0)</f>
        <v>0</v>
      </c>
      <c r="BF115" s="189">
        <f>IF(N115="snížená",J115,0)</f>
        <v>0</v>
      </c>
      <c r="BG115" s="189">
        <f>IF(N115="zákl. přenesená",J115,0)</f>
        <v>0</v>
      </c>
      <c r="BH115" s="189">
        <f>IF(N115="sníž. přenesená",J115,0)</f>
        <v>0</v>
      </c>
      <c r="BI115" s="189">
        <f>IF(N115="nulová",J115,0)</f>
        <v>0</v>
      </c>
      <c r="BJ115" s="22" t="s">
        <v>76</v>
      </c>
      <c r="BK115" s="189">
        <f>ROUND(I115*H115,2)</f>
        <v>0</v>
      </c>
      <c r="BL115" s="22" t="s">
        <v>113</v>
      </c>
      <c r="BM115" s="188" t="s">
        <v>676</v>
      </c>
    </row>
    <row r="116" s="2" customFormat="1" ht="21.75" customHeight="1">
      <c r="A116" s="41"/>
      <c r="B116" s="176"/>
      <c r="C116" s="177" t="s">
        <v>8</v>
      </c>
      <c r="D116" s="177" t="s">
        <v>331</v>
      </c>
      <c r="E116" s="178" t="s">
        <v>1276</v>
      </c>
      <c r="F116" s="179" t="s">
        <v>1277</v>
      </c>
      <c r="G116" s="180" t="s">
        <v>367</v>
      </c>
      <c r="H116" s="181">
        <v>5</v>
      </c>
      <c r="I116" s="182"/>
      <c r="J116" s="183">
        <f>ROUND(I116*H116,2)</f>
        <v>0</v>
      </c>
      <c r="K116" s="179" t="s">
        <v>3</v>
      </c>
      <c r="L116" s="42"/>
      <c r="M116" s="184" t="s">
        <v>3</v>
      </c>
      <c r="N116" s="185" t="s">
        <v>40</v>
      </c>
      <c r="O116" s="75"/>
      <c r="P116" s="186">
        <f>O116*H116</f>
        <v>0</v>
      </c>
      <c r="Q116" s="186">
        <v>0</v>
      </c>
      <c r="R116" s="186">
        <f>Q116*H116</f>
        <v>0</v>
      </c>
      <c r="S116" s="186">
        <v>0</v>
      </c>
      <c r="T116" s="187">
        <f>S116*H116</f>
        <v>0</v>
      </c>
      <c r="U116" s="41"/>
      <c r="V116" s="41"/>
      <c r="W116" s="41"/>
      <c r="X116" s="41"/>
      <c r="Y116" s="41"/>
      <c r="Z116" s="41"/>
      <c r="AA116" s="41"/>
      <c r="AB116" s="41"/>
      <c r="AC116" s="41"/>
      <c r="AD116" s="41"/>
      <c r="AE116" s="41"/>
      <c r="AR116" s="188" t="s">
        <v>113</v>
      </c>
      <c r="AT116" s="188" t="s">
        <v>331</v>
      </c>
      <c r="AU116" s="188" t="s">
        <v>76</v>
      </c>
      <c r="AY116" s="22" t="s">
        <v>328</v>
      </c>
      <c r="BE116" s="189">
        <f>IF(N116="základní",J116,0)</f>
        <v>0</v>
      </c>
      <c r="BF116" s="189">
        <f>IF(N116="snížená",J116,0)</f>
        <v>0</v>
      </c>
      <c r="BG116" s="189">
        <f>IF(N116="zákl. přenesená",J116,0)</f>
        <v>0</v>
      </c>
      <c r="BH116" s="189">
        <f>IF(N116="sníž. přenesená",J116,0)</f>
        <v>0</v>
      </c>
      <c r="BI116" s="189">
        <f>IF(N116="nulová",J116,0)</f>
        <v>0</v>
      </c>
      <c r="BJ116" s="22" t="s">
        <v>76</v>
      </c>
      <c r="BK116" s="189">
        <f>ROUND(I116*H116,2)</f>
        <v>0</v>
      </c>
      <c r="BL116" s="22" t="s">
        <v>113</v>
      </c>
      <c r="BM116" s="188" t="s">
        <v>110</v>
      </c>
    </row>
    <row r="117" s="2" customFormat="1" ht="21.75" customHeight="1">
      <c r="A117" s="41"/>
      <c r="B117" s="176"/>
      <c r="C117" s="177" t="s">
        <v>564</v>
      </c>
      <c r="D117" s="177" t="s">
        <v>331</v>
      </c>
      <c r="E117" s="178" t="s">
        <v>1278</v>
      </c>
      <c r="F117" s="179" t="s">
        <v>1279</v>
      </c>
      <c r="G117" s="180" t="s">
        <v>367</v>
      </c>
      <c r="H117" s="181">
        <v>40</v>
      </c>
      <c r="I117" s="182"/>
      <c r="J117" s="183">
        <f>ROUND(I117*H117,2)</f>
        <v>0</v>
      </c>
      <c r="K117" s="179" t="s">
        <v>3</v>
      </c>
      <c r="L117" s="42"/>
      <c r="M117" s="184" t="s">
        <v>3</v>
      </c>
      <c r="N117" s="185" t="s">
        <v>40</v>
      </c>
      <c r="O117" s="75"/>
      <c r="P117" s="186">
        <f>O117*H117</f>
        <v>0</v>
      </c>
      <c r="Q117" s="186">
        <v>0</v>
      </c>
      <c r="R117" s="186">
        <f>Q117*H117</f>
        <v>0</v>
      </c>
      <c r="S117" s="186">
        <v>0</v>
      </c>
      <c r="T117" s="187">
        <f>S117*H117</f>
        <v>0</v>
      </c>
      <c r="U117" s="41"/>
      <c r="V117" s="41"/>
      <c r="W117" s="41"/>
      <c r="X117" s="41"/>
      <c r="Y117" s="41"/>
      <c r="Z117" s="41"/>
      <c r="AA117" s="41"/>
      <c r="AB117" s="41"/>
      <c r="AC117" s="41"/>
      <c r="AD117" s="41"/>
      <c r="AE117" s="41"/>
      <c r="AR117" s="188" t="s">
        <v>113</v>
      </c>
      <c r="AT117" s="188" t="s">
        <v>331</v>
      </c>
      <c r="AU117" s="188" t="s">
        <v>76</v>
      </c>
      <c r="AY117" s="22" t="s">
        <v>328</v>
      </c>
      <c r="BE117" s="189">
        <f>IF(N117="základní",J117,0)</f>
        <v>0</v>
      </c>
      <c r="BF117" s="189">
        <f>IF(N117="snížená",J117,0)</f>
        <v>0</v>
      </c>
      <c r="BG117" s="189">
        <f>IF(N117="zákl. přenesená",J117,0)</f>
        <v>0</v>
      </c>
      <c r="BH117" s="189">
        <f>IF(N117="sníž. přenesená",J117,0)</f>
        <v>0</v>
      </c>
      <c r="BI117" s="189">
        <f>IF(N117="nulová",J117,0)</f>
        <v>0</v>
      </c>
      <c r="BJ117" s="22" t="s">
        <v>76</v>
      </c>
      <c r="BK117" s="189">
        <f>ROUND(I117*H117,2)</f>
        <v>0</v>
      </c>
      <c r="BL117" s="22" t="s">
        <v>113</v>
      </c>
      <c r="BM117" s="188" t="s">
        <v>696</v>
      </c>
    </row>
    <row r="118" s="2" customFormat="1" ht="16.5" customHeight="1">
      <c r="A118" s="41"/>
      <c r="B118" s="176"/>
      <c r="C118" s="177" t="s">
        <v>571</v>
      </c>
      <c r="D118" s="177" t="s">
        <v>331</v>
      </c>
      <c r="E118" s="178" t="s">
        <v>1280</v>
      </c>
      <c r="F118" s="179" t="s">
        <v>1281</v>
      </c>
      <c r="G118" s="180" t="s">
        <v>367</v>
      </c>
      <c r="H118" s="181">
        <v>28</v>
      </c>
      <c r="I118" s="182"/>
      <c r="J118" s="183">
        <f>ROUND(I118*H118,2)</f>
        <v>0</v>
      </c>
      <c r="K118" s="179" t="s">
        <v>3</v>
      </c>
      <c r="L118" s="42"/>
      <c r="M118" s="184" t="s">
        <v>3</v>
      </c>
      <c r="N118" s="185" t="s">
        <v>40</v>
      </c>
      <c r="O118" s="75"/>
      <c r="P118" s="186">
        <f>O118*H118</f>
        <v>0</v>
      </c>
      <c r="Q118" s="186">
        <v>0</v>
      </c>
      <c r="R118" s="186">
        <f>Q118*H118</f>
        <v>0</v>
      </c>
      <c r="S118" s="186">
        <v>0</v>
      </c>
      <c r="T118" s="187">
        <f>S118*H118</f>
        <v>0</v>
      </c>
      <c r="U118" s="41"/>
      <c r="V118" s="41"/>
      <c r="W118" s="41"/>
      <c r="X118" s="41"/>
      <c r="Y118" s="41"/>
      <c r="Z118" s="41"/>
      <c r="AA118" s="41"/>
      <c r="AB118" s="41"/>
      <c r="AC118" s="41"/>
      <c r="AD118" s="41"/>
      <c r="AE118" s="41"/>
      <c r="AR118" s="188" t="s">
        <v>113</v>
      </c>
      <c r="AT118" s="188" t="s">
        <v>331</v>
      </c>
      <c r="AU118" s="188" t="s">
        <v>76</v>
      </c>
      <c r="AY118" s="22" t="s">
        <v>328</v>
      </c>
      <c r="BE118" s="189">
        <f>IF(N118="základní",J118,0)</f>
        <v>0</v>
      </c>
      <c r="BF118" s="189">
        <f>IF(N118="snížená",J118,0)</f>
        <v>0</v>
      </c>
      <c r="BG118" s="189">
        <f>IF(N118="zákl. přenesená",J118,0)</f>
        <v>0</v>
      </c>
      <c r="BH118" s="189">
        <f>IF(N118="sníž. přenesená",J118,0)</f>
        <v>0</v>
      </c>
      <c r="BI118" s="189">
        <f>IF(N118="nulová",J118,0)</f>
        <v>0</v>
      </c>
      <c r="BJ118" s="22" t="s">
        <v>76</v>
      </c>
      <c r="BK118" s="189">
        <f>ROUND(I118*H118,2)</f>
        <v>0</v>
      </c>
      <c r="BL118" s="22" t="s">
        <v>113</v>
      </c>
      <c r="BM118" s="188" t="s">
        <v>710</v>
      </c>
    </row>
    <row r="119" s="2" customFormat="1" ht="16.5" customHeight="1">
      <c r="A119" s="41"/>
      <c r="B119" s="176"/>
      <c r="C119" s="177" t="s">
        <v>576</v>
      </c>
      <c r="D119" s="177" t="s">
        <v>331</v>
      </c>
      <c r="E119" s="178" t="s">
        <v>1282</v>
      </c>
      <c r="F119" s="179" t="s">
        <v>1283</v>
      </c>
      <c r="G119" s="180" t="s">
        <v>367</v>
      </c>
      <c r="H119" s="181">
        <v>8</v>
      </c>
      <c r="I119" s="182"/>
      <c r="J119" s="183">
        <f>ROUND(I119*H119,2)</f>
        <v>0</v>
      </c>
      <c r="K119" s="179" t="s">
        <v>3</v>
      </c>
      <c r="L119" s="42"/>
      <c r="M119" s="184" t="s">
        <v>3</v>
      </c>
      <c r="N119" s="185" t="s">
        <v>40</v>
      </c>
      <c r="O119" s="75"/>
      <c r="P119" s="186">
        <f>O119*H119</f>
        <v>0</v>
      </c>
      <c r="Q119" s="186">
        <v>0</v>
      </c>
      <c r="R119" s="186">
        <f>Q119*H119</f>
        <v>0</v>
      </c>
      <c r="S119" s="186">
        <v>0</v>
      </c>
      <c r="T119" s="187">
        <f>S119*H119</f>
        <v>0</v>
      </c>
      <c r="U119" s="41"/>
      <c r="V119" s="41"/>
      <c r="W119" s="41"/>
      <c r="X119" s="41"/>
      <c r="Y119" s="41"/>
      <c r="Z119" s="41"/>
      <c r="AA119" s="41"/>
      <c r="AB119" s="41"/>
      <c r="AC119" s="41"/>
      <c r="AD119" s="41"/>
      <c r="AE119" s="41"/>
      <c r="AR119" s="188" t="s">
        <v>113</v>
      </c>
      <c r="AT119" s="188" t="s">
        <v>331</v>
      </c>
      <c r="AU119" s="188" t="s">
        <v>76</v>
      </c>
      <c r="AY119" s="22" t="s">
        <v>328</v>
      </c>
      <c r="BE119" s="189">
        <f>IF(N119="základní",J119,0)</f>
        <v>0</v>
      </c>
      <c r="BF119" s="189">
        <f>IF(N119="snížená",J119,0)</f>
        <v>0</v>
      </c>
      <c r="BG119" s="189">
        <f>IF(N119="zákl. přenesená",J119,0)</f>
        <v>0</v>
      </c>
      <c r="BH119" s="189">
        <f>IF(N119="sníž. přenesená",J119,0)</f>
        <v>0</v>
      </c>
      <c r="BI119" s="189">
        <f>IF(N119="nulová",J119,0)</f>
        <v>0</v>
      </c>
      <c r="BJ119" s="22" t="s">
        <v>76</v>
      </c>
      <c r="BK119" s="189">
        <f>ROUND(I119*H119,2)</f>
        <v>0</v>
      </c>
      <c r="BL119" s="22" t="s">
        <v>113</v>
      </c>
      <c r="BM119" s="188" t="s">
        <v>718</v>
      </c>
    </row>
    <row r="120" s="2" customFormat="1" ht="16.5" customHeight="1">
      <c r="A120" s="41"/>
      <c r="B120" s="176"/>
      <c r="C120" s="177" t="s">
        <v>473</v>
      </c>
      <c r="D120" s="177" t="s">
        <v>331</v>
      </c>
      <c r="E120" s="178" t="s">
        <v>1284</v>
      </c>
      <c r="F120" s="179" t="s">
        <v>1285</v>
      </c>
      <c r="G120" s="180" t="s">
        <v>367</v>
      </c>
      <c r="H120" s="181">
        <v>12</v>
      </c>
      <c r="I120" s="182"/>
      <c r="J120" s="183">
        <f>ROUND(I120*H120,2)</f>
        <v>0</v>
      </c>
      <c r="K120" s="179" t="s">
        <v>3</v>
      </c>
      <c r="L120" s="42"/>
      <c r="M120" s="184" t="s">
        <v>3</v>
      </c>
      <c r="N120" s="185" t="s">
        <v>40</v>
      </c>
      <c r="O120" s="75"/>
      <c r="P120" s="186">
        <f>O120*H120</f>
        <v>0</v>
      </c>
      <c r="Q120" s="186">
        <v>0</v>
      </c>
      <c r="R120" s="186">
        <f>Q120*H120</f>
        <v>0</v>
      </c>
      <c r="S120" s="186">
        <v>0</v>
      </c>
      <c r="T120" s="187">
        <f>S120*H120</f>
        <v>0</v>
      </c>
      <c r="U120" s="41"/>
      <c r="V120" s="41"/>
      <c r="W120" s="41"/>
      <c r="X120" s="41"/>
      <c r="Y120" s="41"/>
      <c r="Z120" s="41"/>
      <c r="AA120" s="41"/>
      <c r="AB120" s="41"/>
      <c r="AC120" s="41"/>
      <c r="AD120" s="41"/>
      <c r="AE120" s="41"/>
      <c r="AR120" s="188" t="s">
        <v>113</v>
      </c>
      <c r="AT120" s="188" t="s">
        <v>331</v>
      </c>
      <c r="AU120" s="188" t="s">
        <v>76</v>
      </c>
      <c r="AY120" s="22" t="s">
        <v>328</v>
      </c>
      <c r="BE120" s="189">
        <f>IF(N120="základní",J120,0)</f>
        <v>0</v>
      </c>
      <c r="BF120" s="189">
        <f>IF(N120="snížená",J120,0)</f>
        <v>0</v>
      </c>
      <c r="BG120" s="189">
        <f>IF(N120="zákl. přenesená",J120,0)</f>
        <v>0</v>
      </c>
      <c r="BH120" s="189">
        <f>IF(N120="sníž. přenesená",J120,0)</f>
        <v>0</v>
      </c>
      <c r="BI120" s="189">
        <f>IF(N120="nulová",J120,0)</f>
        <v>0</v>
      </c>
      <c r="BJ120" s="22" t="s">
        <v>76</v>
      </c>
      <c r="BK120" s="189">
        <f>ROUND(I120*H120,2)</f>
        <v>0</v>
      </c>
      <c r="BL120" s="22" t="s">
        <v>113</v>
      </c>
      <c r="BM120" s="188" t="s">
        <v>152</v>
      </c>
    </row>
    <row r="121" s="2" customFormat="1" ht="16.5" customHeight="1">
      <c r="A121" s="41"/>
      <c r="B121" s="176"/>
      <c r="C121" s="177" t="s">
        <v>588</v>
      </c>
      <c r="D121" s="177" t="s">
        <v>331</v>
      </c>
      <c r="E121" s="178" t="s">
        <v>1286</v>
      </c>
      <c r="F121" s="179" t="s">
        <v>1287</v>
      </c>
      <c r="G121" s="180" t="s">
        <v>367</v>
      </c>
      <c r="H121" s="181">
        <v>28</v>
      </c>
      <c r="I121" s="182"/>
      <c r="J121" s="183">
        <f>ROUND(I121*H121,2)</f>
        <v>0</v>
      </c>
      <c r="K121" s="179" t="s">
        <v>3</v>
      </c>
      <c r="L121" s="42"/>
      <c r="M121" s="184" t="s">
        <v>3</v>
      </c>
      <c r="N121" s="185" t="s">
        <v>40</v>
      </c>
      <c r="O121" s="75"/>
      <c r="P121" s="186">
        <f>O121*H121</f>
        <v>0</v>
      </c>
      <c r="Q121" s="186">
        <v>0</v>
      </c>
      <c r="R121" s="186">
        <f>Q121*H121</f>
        <v>0</v>
      </c>
      <c r="S121" s="186">
        <v>0</v>
      </c>
      <c r="T121" s="187">
        <f>S121*H121</f>
        <v>0</v>
      </c>
      <c r="U121" s="41"/>
      <c r="V121" s="41"/>
      <c r="W121" s="41"/>
      <c r="X121" s="41"/>
      <c r="Y121" s="41"/>
      <c r="Z121" s="41"/>
      <c r="AA121" s="41"/>
      <c r="AB121" s="41"/>
      <c r="AC121" s="41"/>
      <c r="AD121" s="41"/>
      <c r="AE121" s="41"/>
      <c r="AR121" s="188" t="s">
        <v>113</v>
      </c>
      <c r="AT121" s="188" t="s">
        <v>331</v>
      </c>
      <c r="AU121" s="188" t="s">
        <v>76</v>
      </c>
      <c r="AY121" s="22" t="s">
        <v>328</v>
      </c>
      <c r="BE121" s="189">
        <f>IF(N121="základní",J121,0)</f>
        <v>0</v>
      </c>
      <c r="BF121" s="189">
        <f>IF(N121="snížená",J121,0)</f>
        <v>0</v>
      </c>
      <c r="BG121" s="189">
        <f>IF(N121="zákl. přenesená",J121,0)</f>
        <v>0</v>
      </c>
      <c r="BH121" s="189">
        <f>IF(N121="sníž. přenesená",J121,0)</f>
        <v>0</v>
      </c>
      <c r="BI121" s="189">
        <f>IF(N121="nulová",J121,0)</f>
        <v>0</v>
      </c>
      <c r="BJ121" s="22" t="s">
        <v>76</v>
      </c>
      <c r="BK121" s="189">
        <f>ROUND(I121*H121,2)</f>
        <v>0</v>
      </c>
      <c r="BL121" s="22" t="s">
        <v>113</v>
      </c>
      <c r="BM121" s="188" t="s">
        <v>158</v>
      </c>
    </row>
    <row r="122" s="2" customFormat="1" ht="16.5" customHeight="1">
      <c r="A122" s="41"/>
      <c r="B122" s="176"/>
      <c r="C122" s="177" t="s">
        <v>593</v>
      </c>
      <c r="D122" s="177" t="s">
        <v>331</v>
      </c>
      <c r="E122" s="178" t="s">
        <v>1288</v>
      </c>
      <c r="F122" s="179" t="s">
        <v>1289</v>
      </c>
      <c r="G122" s="180" t="s">
        <v>476</v>
      </c>
      <c r="H122" s="181">
        <v>1209</v>
      </c>
      <c r="I122" s="182"/>
      <c r="J122" s="183">
        <f>ROUND(I122*H122,2)</f>
        <v>0</v>
      </c>
      <c r="K122" s="179" t="s">
        <v>3</v>
      </c>
      <c r="L122" s="42"/>
      <c r="M122" s="184" t="s">
        <v>3</v>
      </c>
      <c r="N122" s="185" t="s">
        <v>40</v>
      </c>
      <c r="O122" s="75"/>
      <c r="P122" s="186">
        <f>O122*H122</f>
        <v>0</v>
      </c>
      <c r="Q122" s="186">
        <v>0</v>
      </c>
      <c r="R122" s="186">
        <f>Q122*H122</f>
        <v>0</v>
      </c>
      <c r="S122" s="186">
        <v>0</v>
      </c>
      <c r="T122" s="187">
        <f>S122*H122</f>
        <v>0</v>
      </c>
      <c r="U122" s="41"/>
      <c r="V122" s="41"/>
      <c r="W122" s="41"/>
      <c r="X122" s="41"/>
      <c r="Y122" s="41"/>
      <c r="Z122" s="41"/>
      <c r="AA122" s="41"/>
      <c r="AB122" s="41"/>
      <c r="AC122" s="41"/>
      <c r="AD122" s="41"/>
      <c r="AE122" s="41"/>
      <c r="AR122" s="188" t="s">
        <v>113</v>
      </c>
      <c r="AT122" s="188" t="s">
        <v>331</v>
      </c>
      <c r="AU122" s="188" t="s">
        <v>76</v>
      </c>
      <c r="AY122" s="22" t="s">
        <v>328</v>
      </c>
      <c r="BE122" s="189">
        <f>IF(N122="základní",J122,0)</f>
        <v>0</v>
      </c>
      <c r="BF122" s="189">
        <f>IF(N122="snížená",J122,0)</f>
        <v>0</v>
      </c>
      <c r="BG122" s="189">
        <f>IF(N122="zákl. přenesená",J122,0)</f>
        <v>0</v>
      </c>
      <c r="BH122" s="189">
        <f>IF(N122="sníž. přenesená",J122,0)</f>
        <v>0</v>
      </c>
      <c r="BI122" s="189">
        <f>IF(N122="nulová",J122,0)</f>
        <v>0</v>
      </c>
      <c r="BJ122" s="22" t="s">
        <v>76</v>
      </c>
      <c r="BK122" s="189">
        <f>ROUND(I122*H122,2)</f>
        <v>0</v>
      </c>
      <c r="BL122" s="22" t="s">
        <v>113</v>
      </c>
      <c r="BM122" s="188" t="s">
        <v>751</v>
      </c>
    </row>
    <row r="123" s="2" customFormat="1" ht="21.75" customHeight="1">
      <c r="A123" s="41"/>
      <c r="B123" s="176"/>
      <c r="C123" s="177" t="s">
        <v>598</v>
      </c>
      <c r="D123" s="177" t="s">
        <v>331</v>
      </c>
      <c r="E123" s="178" t="s">
        <v>1290</v>
      </c>
      <c r="F123" s="179" t="s">
        <v>1291</v>
      </c>
      <c r="G123" s="180" t="s">
        <v>476</v>
      </c>
      <c r="H123" s="181">
        <v>80</v>
      </c>
      <c r="I123" s="182"/>
      <c r="J123" s="183">
        <f>ROUND(I123*H123,2)</f>
        <v>0</v>
      </c>
      <c r="K123" s="179" t="s">
        <v>3</v>
      </c>
      <c r="L123" s="42"/>
      <c r="M123" s="184" t="s">
        <v>3</v>
      </c>
      <c r="N123" s="185" t="s">
        <v>40</v>
      </c>
      <c r="O123" s="75"/>
      <c r="P123" s="186">
        <f>O123*H123</f>
        <v>0</v>
      </c>
      <c r="Q123" s="186">
        <v>0</v>
      </c>
      <c r="R123" s="186">
        <f>Q123*H123</f>
        <v>0</v>
      </c>
      <c r="S123" s="186">
        <v>0</v>
      </c>
      <c r="T123" s="187">
        <f>S123*H123</f>
        <v>0</v>
      </c>
      <c r="U123" s="41"/>
      <c r="V123" s="41"/>
      <c r="W123" s="41"/>
      <c r="X123" s="41"/>
      <c r="Y123" s="41"/>
      <c r="Z123" s="41"/>
      <c r="AA123" s="41"/>
      <c r="AB123" s="41"/>
      <c r="AC123" s="41"/>
      <c r="AD123" s="41"/>
      <c r="AE123" s="41"/>
      <c r="AR123" s="188" t="s">
        <v>113</v>
      </c>
      <c r="AT123" s="188" t="s">
        <v>331</v>
      </c>
      <c r="AU123" s="188" t="s">
        <v>76</v>
      </c>
      <c r="AY123" s="22" t="s">
        <v>328</v>
      </c>
      <c r="BE123" s="189">
        <f>IF(N123="základní",J123,0)</f>
        <v>0</v>
      </c>
      <c r="BF123" s="189">
        <f>IF(N123="snížená",J123,0)</f>
        <v>0</v>
      </c>
      <c r="BG123" s="189">
        <f>IF(N123="zákl. přenesená",J123,0)</f>
        <v>0</v>
      </c>
      <c r="BH123" s="189">
        <f>IF(N123="sníž. přenesená",J123,0)</f>
        <v>0</v>
      </c>
      <c r="BI123" s="189">
        <f>IF(N123="nulová",J123,0)</f>
        <v>0</v>
      </c>
      <c r="BJ123" s="22" t="s">
        <v>76</v>
      </c>
      <c r="BK123" s="189">
        <f>ROUND(I123*H123,2)</f>
        <v>0</v>
      </c>
      <c r="BL123" s="22" t="s">
        <v>113</v>
      </c>
      <c r="BM123" s="188" t="s">
        <v>761</v>
      </c>
    </row>
    <row r="124" s="2" customFormat="1" ht="16.5" customHeight="1">
      <c r="A124" s="41"/>
      <c r="B124" s="176"/>
      <c r="C124" s="177" t="s">
        <v>605</v>
      </c>
      <c r="D124" s="177" t="s">
        <v>331</v>
      </c>
      <c r="E124" s="178" t="s">
        <v>1292</v>
      </c>
      <c r="F124" s="179" t="s">
        <v>1293</v>
      </c>
      <c r="G124" s="180" t="s">
        <v>476</v>
      </c>
      <c r="H124" s="181">
        <v>1085</v>
      </c>
      <c r="I124" s="182"/>
      <c r="J124" s="183">
        <f>ROUND(I124*H124,2)</f>
        <v>0</v>
      </c>
      <c r="K124" s="179" t="s">
        <v>3</v>
      </c>
      <c r="L124" s="42"/>
      <c r="M124" s="184" t="s">
        <v>3</v>
      </c>
      <c r="N124" s="185" t="s">
        <v>40</v>
      </c>
      <c r="O124" s="75"/>
      <c r="P124" s="186">
        <f>O124*H124</f>
        <v>0</v>
      </c>
      <c r="Q124" s="186">
        <v>0</v>
      </c>
      <c r="R124" s="186">
        <f>Q124*H124</f>
        <v>0</v>
      </c>
      <c r="S124" s="186">
        <v>0</v>
      </c>
      <c r="T124" s="187">
        <f>S124*H124</f>
        <v>0</v>
      </c>
      <c r="U124" s="41"/>
      <c r="V124" s="41"/>
      <c r="W124" s="41"/>
      <c r="X124" s="41"/>
      <c r="Y124" s="41"/>
      <c r="Z124" s="41"/>
      <c r="AA124" s="41"/>
      <c r="AB124" s="41"/>
      <c r="AC124" s="41"/>
      <c r="AD124" s="41"/>
      <c r="AE124" s="41"/>
      <c r="AR124" s="188" t="s">
        <v>113</v>
      </c>
      <c r="AT124" s="188" t="s">
        <v>331</v>
      </c>
      <c r="AU124" s="188" t="s">
        <v>76</v>
      </c>
      <c r="AY124" s="22" t="s">
        <v>328</v>
      </c>
      <c r="BE124" s="189">
        <f>IF(N124="základní",J124,0)</f>
        <v>0</v>
      </c>
      <c r="BF124" s="189">
        <f>IF(N124="snížená",J124,0)</f>
        <v>0</v>
      </c>
      <c r="BG124" s="189">
        <f>IF(N124="zákl. přenesená",J124,0)</f>
        <v>0</v>
      </c>
      <c r="BH124" s="189">
        <f>IF(N124="sníž. přenesená",J124,0)</f>
        <v>0</v>
      </c>
      <c r="BI124" s="189">
        <f>IF(N124="nulová",J124,0)</f>
        <v>0</v>
      </c>
      <c r="BJ124" s="22" t="s">
        <v>76</v>
      </c>
      <c r="BK124" s="189">
        <f>ROUND(I124*H124,2)</f>
        <v>0</v>
      </c>
      <c r="BL124" s="22" t="s">
        <v>113</v>
      </c>
      <c r="BM124" s="188" t="s">
        <v>769</v>
      </c>
    </row>
    <row r="125" s="2" customFormat="1" ht="16.5" customHeight="1">
      <c r="A125" s="41"/>
      <c r="B125" s="176"/>
      <c r="C125" s="177" t="s">
        <v>610</v>
      </c>
      <c r="D125" s="177" t="s">
        <v>331</v>
      </c>
      <c r="E125" s="178" t="s">
        <v>1294</v>
      </c>
      <c r="F125" s="179" t="s">
        <v>1295</v>
      </c>
      <c r="G125" s="180" t="s">
        <v>476</v>
      </c>
      <c r="H125" s="181">
        <v>58</v>
      </c>
      <c r="I125" s="182"/>
      <c r="J125" s="183">
        <f>ROUND(I125*H125,2)</f>
        <v>0</v>
      </c>
      <c r="K125" s="179" t="s">
        <v>3</v>
      </c>
      <c r="L125" s="42"/>
      <c r="M125" s="184" t="s">
        <v>3</v>
      </c>
      <c r="N125" s="185" t="s">
        <v>40</v>
      </c>
      <c r="O125" s="75"/>
      <c r="P125" s="186">
        <f>O125*H125</f>
        <v>0</v>
      </c>
      <c r="Q125" s="186">
        <v>0</v>
      </c>
      <c r="R125" s="186">
        <f>Q125*H125</f>
        <v>0</v>
      </c>
      <c r="S125" s="186">
        <v>0</v>
      </c>
      <c r="T125" s="187">
        <f>S125*H125</f>
        <v>0</v>
      </c>
      <c r="U125" s="41"/>
      <c r="V125" s="41"/>
      <c r="W125" s="41"/>
      <c r="X125" s="41"/>
      <c r="Y125" s="41"/>
      <c r="Z125" s="41"/>
      <c r="AA125" s="41"/>
      <c r="AB125" s="41"/>
      <c r="AC125" s="41"/>
      <c r="AD125" s="41"/>
      <c r="AE125" s="41"/>
      <c r="AR125" s="188" t="s">
        <v>113</v>
      </c>
      <c r="AT125" s="188" t="s">
        <v>331</v>
      </c>
      <c r="AU125" s="188" t="s">
        <v>76</v>
      </c>
      <c r="AY125" s="22" t="s">
        <v>328</v>
      </c>
      <c r="BE125" s="189">
        <f>IF(N125="základní",J125,0)</f>
        <v>0</v>
      </c>
      <c r="BF125" s="189">
        <f>IF(N125="snížená",J125,0)</f>
        <v>0</v>
      </c>
      <c r="BG125" s="189">
        <f>IF(N125="zákl. přenesená",J125,0)</f>
        <v>0</v>
      </c>
      <c r="BH125" s="189">
        <f>IF(N125="sníž. přenesená",J125,0)</f>
        <v>0</v>
      </c>
      <c r="BI125" s="189">
        <f>IF(N125="nulová",J125,0)</f>
        <v>0</v>
      </c>
      <c r="BJ125" s="22" t="s">
        <v>76</v>
      </c>
      <c r="BK125" s="189">
        <f>ROUND(I125*H125,2)</f>
        <v>0</v>
      </c>
      <c r="BL125" s="22" t="s">
        <v>113</v>
      </c>
      <c r="BM125" s="188" t="s">
        <v>778</v>
      </c>
    </row>
    <row r="126" s="2" customFormat="1" ht="16.5" customHeight="1">
      <c r="A126" s="41"/>
      <c r="B126" s="176"/>
      <c r="C126" s="177" t="s">
        <v>616</v>
      </c>
      <c r="D126" s="177" t="s">
        <v>331</v>
      </c>
      <c r="E126" s="178" t="s">
        <v>1296</v>
      </c>
      <c r="F126" s="179" t="s">
        <v>1297</v>
      </c>
      <c r="G126" s="180" t="s">
        <v>476</v>
      </c>
      <c r="H126" s="181">
        <v>350</v>
      </c>
      <c r="I126" s="182"/>
      <c r="J126" s="183">
        <f>ROUND(I126*H126,2)</f>
        <v>0</v>
      </c>
      <c r="K126" s="179" t="s">
        <v>3</v>
      </c>
      <c r="L126" s="42"/>
      <c r="M126" s="184" t="s">
        <v>3</v>
      </c>
      <c r="N126" s="185" t="s">
        <v>40</v>
      </c>
      <c r="O126" s="75"/>
      <c r="P126" s="186">
        <f>O126*H126</f>
        <v>0</v>
      </c>
      <c r="Q126" s="186">
        <v>0</v>
      </c>
      <c r="R126" s="186">
        <f>Q126*H126</f>
        <v>0</v>
      </c>
      <c r="S126" s="186">
        <v>0</v>
      </c>
      <c r="T126" s="187">
        <f>S126*H126</f>
        <v>0</v>
      </c>
      <c r="U126" s="41"/>
      <c r="V126" s="41"/>
      <c r="W126" s="41"/>
      <c r="X126" s="41"/>
      <c r="Y126" s="41"/>
      <c r="Z126" s="41"/>
      <c r="AA126" s="41"/>
      <c r="AB126" s="41"/>
      <c r="AC126" s="41"/>
      <c r="AD126" s="41"/>
      <c r="AE126" s="41"/>
      <c r="AR126" s="188" t="s">
        <v>113</v>
      </c>
      <c r="AT126" s="188" t="s">
        <v>331</v>
      </c>
      <c r="AU126" s="188" t="s">
        <v>76</v>
      </c>
      <c r="AY126" s="22" t="s">
        <v>328</v>
      </c>
      <c r="BE126" s="189">
        <f>IF(N126="základní",J126,0)</f>
        <v>0</v>
      </c>
      <c r="BF126" s="189">
        <f>IF(N126="snížená",J126,0)</f>
        <v>0</v>
      </c>
      <c r="BG126" s="189">
        <f>IF(N126="zákl. přenesená",J126,0)</f>
        <v>0</v>
      </c>
      <c r="BH126" s="189">
        <f>IF(N126="sníž. přenesená",J126,0)</f>
        <v>0</v>
      </c>
      <c r="BI126" s="189">
        <f>IF(N126="nulová",J126,0)</f>
        <v>0</v>
      </c>
      <c r="BJ126" s="22" t="s">
        <v>76</v>
      </c>
      <c r="BK126" s="189">
        <f>ROUND(I126*H126,2)</f>
        <v>0</v>
      </c>
      <c r="BL126" s="22" t="s">
        <v>113</v>
      </c>
      <c r="BM126" s="188" t="s">
        <v>788</v>
      </c>
    </row>
    <row r="127" s="2" customFormat="1" ht="16.5" customHeight="1">
      <c r="A127" s="41"/>
      <c r="B127" s="176"/>
      <c r="C127" s="177" t="s">
        <v>621</v>
      </c>
      <c r="D127" s="177" t="s">
        <v>331</v>
      </c>
      <c r="E127" s="178" t="s">
        <v>1298</v>
      </c>
      <c r="F127" s="179" t="s">
        <v>1299</v>
      </c>
      <c r="G127" s="180" t="s">
        <v>476</v>
      </c>
      <c r="H127" s="181">
        <v>10</v>
      </c>
      <c r="I127" s="182"/>
      <c r="J127" s="183">
        <f>ROUND(I127*H127,2)</f>
        <v>0</v>
      </c>
      <c r="K127" s="179" t="s">
        <v>3</v>
      </c>
      <c r="L127" s="42"/>
      <c r="M127" s="184" t="s">
        <v>3</v>
      </c>
      <c r="N127" s="185" t="s">
        <v>40</v>
      </c>
      <c r="O127" s="75"/>
      <c r="P127" s="186">
        <f>O127*H127</f>
        <v>0</v>
      </c>
      <c r="Q127" s="186">
        <v>0</v>
      </c>
      <c r="R127" s="186">
        <f>Q127*H127</f>
        <v>0</v>
      </c>
      <c r="S127" s="186">
        <v>0</v>
      </c>
      <c r="T127" s="187">
        <f>S127*H127</f>
        <v>0</v>
      </c>
      <c r="U127" s="41"/>
      <c r="V127" s="41"/>
      <c r="W127" s="41"/>
      <c r="X127" s="41"/>
      <c r="Y127" s="41"/>
      <c r="Z127" s="41"/>
      <c r="AA127" s="41"/>
      <c r="AB127" s="41"/>
      <c r="AC127" s="41"/>
      <c r="AD127" s="41"/>
      <c r="AE127" s="41"/>
      <c r="AR127" s="188" t="s">
        <v>113</v>
      </c>
      <c r="AT127" s="188" t="s">
        <v>331</v>
      </c>
      <c r="AU127" s="188" t="s">
        <v>76</v>
      </c>
      <c r="AY127" s="22" t="s">
        <v>328</v>
      </c>
      <c r="BE127" s="189">
        <f>IF(N127="základní",J127,0)</f>
        <v>0</v>
      </c>
      <c r="BF127" s="189">
        <f>IF(N127="snížená",J127,0)</f>
        <v>0</v>
      </c>
      <c r="BG127" s="189">
        <f>IF(N127="zákl. přenesená",J127,0)</f>
        <v>0</v>
      </c>
      <c r="BH127" s="189">
        <f>IF(N127="sníž. přenesená",J127,0)</f>
        <v>0</v>
      </c>
      <c r="BI127" s="189">
        <f>IF(N127="nulová",J127,0)</f>
        <v>0</v>
      </c>
      <c r="BJ127" s="22" t="s">
        <v>76</v>
      </c>
      <c r="BK127" s="189">
        <f>ROUND(I127*H127,2)</f>
        <v>0</v>
      </c>
      <c r="BL127" s="22" t="s">
        <v>113</v>
      </c>
      <c r="BM127" s="188" t="s">
        <v>797</v>
      </c>
    </row>
    <row r="128" s="2" customFormat="1" ht="16.5" customHeight="1">
      <c r="A128" s="41"/>
      <c r="B128" s="176"/>
      <c r="C128" s="177" t="s">
        <v>626</v>
      </c>
      <c r="D128" s="177" t="s">
        <v>331</v>
      </c>
      <c r="E128" s="178" t="s">
        <v>1300</v>
      </c>
      <c r="F128" s="179" t="s">
        <v>1301</v>
      </c>
      <c r="G128" s="180" t="s">
        <v>476</v>
      </c>
      <c r="H128" s="181">
        <v>1209</v>
      </c>
      <c r="I128" s="182"/>
      <c r="J128" s="183">
        <f>ROUND(I128*H128,2)</f>
        <v>0</v>
      </c>
      <c r="K128" s="179" t="s">
        <v>3</v>
      </c>
      <c r="L128" s="42"/>
      <c r="M128" s="184" t="s">
        <v>3</v>
      </c>
      <c r="N128" s="185" t="s">
        <v>40</v>
      </c>
      <c r="O128" s="75"/>
      <c r="P128" s="186">
        <f>O128*H128</f>
        <v>0</v>
      </c>
      <c r="Q128" s="186">
        <v>0</v>
      </c>
      <c r="R128" s="186">
        <f>Q128*H128</f>
        <v>0</v>
      </c>
      <c r="S128" s="186">
        <v>0</v>
      </c>
      <c r="T128" s="187">
        <f>S128*H128</f>
        <v>0</v>
      </c>
      <c r="U128" s="41"/>
      <c r="V128" s="41"/>
      <c r="W128" s="41"/>
      <c r="X128" s="41"/>
      <c r="Y128" s="41"/>
      <c r="Z128" s="41"/>
      <c r="AA128" s="41"/>
      <c r="AB128" s="41"/>
      <c r="AC128" s="41"/>
      <c r="AD128" s="41"/>
      <c r="AE128" s="41"/>
      <c r="AR128" s="188" t="s">
        <v>113</v>
      </c>
      <c r="AT128" s="188" t="s">
        <v>331</v>
      </c>
      <c r="AU128" s="188" t="s">
        <v>76</v>
      </c>
      <c r="AY128" s="22" t="s">
        <v>328</v>
      </c>
      <c r="BE128" s="189">
        <f>IF(N128="základní",J128,0)</f>
        <v>0</v>
      </c>
      <c r="BF128" s="189">
        <f>IF(N128="snížená",J128,0)</f>
        <v>0</v>
      </c>
      <c r="BG128" s="189">
        <f>IF(N128="zákl. přenesená",J128,0)</f>
        <v>0</v>
      </c>
      <c r="BH128" s="189">
        <f>IF(N128="sníž. přenesená",J128,0)</f>
        <v>0</v>
      </c>
      <c r="BI128" s="189">
        <f>IF(N128="nulová",J128,0)</f>
        <v>0</v>
      </c>
      <c r="BJ128" s="22" t="s">
        <v>76</v>
      </c>
      <c r="BK128" s="189">
        <f>ROUND(I128*H128,2)</f>
        <v>0</v>
      </c>
      <c r="BL128" s="22" t="s">
        <v>113</v>
      </c>
      <c r="BM128" s="188" t="s">
        <v>805</v>
      </c>
    </row>
    <row r="129" s="2" customFormat="1" ht="16.5" customHeight="1">
      <c r="A129" s="41"/>
      <c r="B129" s="176"/>
      <c r="C129" s="177" t="s">
        <v>631</v>
      </c>
      <c r="D129" s="177" t="s">
        <v>331</v>
      </c>
      <c r="E129" s="178" t="s">
        <v>1302</v>
      </c>
      <c r="F129" s="179" t="s">
        <v>1303</v>
      </c>
      <c r="G129" s="180" t="s">
        <v>476</v>
      </c>
      <c r="H129" s="181">
        <v>20</v>
      </c>
      <c r="I129" s="182"/>
      <c r="J129" s="183">
        <f>ROUND(I129*H129,2)</f>
        <v>0</v>
      </c>
      <c r="K129" s="179" t="s">
        <v>3</v>
      </c>
      <c r="L129" s="42"/>
      <c r="M129" s="184" t="s">
        <v>3</v>
      </c>
      <c r="N129" s="185" t="s">
        <v>40</v>
      </c>
      <c r="O129" s="75"/>
      <c r="P129" s="186">
        <f>O129*H129</f>
        <v>0</v>
      </c>
      <c r="Q129" s="186">
        <v>0</v>
      </c>
      <c r="R129" s="186">
        <f>Q129*H129</f>
        <v>0</v>
      </c>
      <c r="S129" s="186">
        <v>0</v>
      </c>
      <c r="T129" s="187">
        <f>S129*H129</f>
        <v>0</v>
      </c>
      <c r="U129" s="41"/>
      <c r="V129" s="41"/>
      <c r="W129" s="41"/>
      <c r="X129" s="41"/>
      <c r="Y129" s="41"/>
      <c r="Z129" s="41"/>
      <c r="AA129" s="41"/>
      <c r="AB129" s="41"/>
      <c r="AC129" s="41"/>
      <c r="AD129" s="41"/>
      <c r="AE129" s="41"/>
      <c r="AR129" s="188" t="s">
        <v>113</v>
      </c>
      <c r="AT129" s="188" t="s">
        <v>331</v>
      </c>
      <c r="AU129" s="188" t="s">
        <v>76</v>
      </c>
      <c r="AY129" s="22" t="s">
        <v>328</v>
      </c>
      <c r="BE129" s="189">
        <f>IF(N129="základní",J129,0)</f>
        <v>0</v>
      </c>
      <c r="BF129" s="189">
        <f>IF(N129="snížená",J129,0)</f>
        <v>0</v>
      </c>
      <c r="BG129" s="189">
        <f>IF(N129="zákl. přenesená",J129,0)</f>
        <v>0</v>
      </c>
      <c r="BH129" s="189">
        <f>IF(N129="sníž. přenesená",J129,0)</f>
        <v>0</v>
      </c>
      <c r="BI129" s="189">
        <f>IF(N129="nulová",J129,0)</f>
        <v>0</v>
      </c>
      <c r="BJ129" s="22" t="s">
        <v>76</v>
      </c>
      <c r="BK129" s="189">
        <f>ROUND(I129*H129,2)</f>
        <v>0</v>
      </c>
      <c r="BL129" s="22" t="s">
        <v>113</v>
      </c>
      <c r="BM129" s="188" t="s">
        <v>813</v>
      </c>
    </row>
    <row r="130" s="2" customFormat="1" ht="16.5" customHeight="1">
      <c r="A130" s="41"/>
      <c r="B130" s="176"/>
      <c r="C130" s="177" t="s">
        <v>638</v>
      </c>
      <c r="D130" s="177" t="s">
        <v>331</v>
      </c>
      <c r="E130" s="178" t="s">
        <v>1304</v>
      </c>
      <c r="F130" s="179" t="s">
        <v>1305</v>
      </c>
      <c r="G130" s="180" t="s">
        <v>367</v>
      </c>
      <c r="H130" s="181">
        <v>3</v>
      </c>
      <c r="I130" s="182"/>
      <c r="J130" s="183">
        <f>ROUND(I130*H130,2)</f>
        <v>0</v>
      </c>
      <c r="K130" s="179" t="s">
        <v>3</v>
      </c>
      <c r="L130" s="42"/>
      <c r="M130" s="184" t="s">
        <v>3</v>
      </c>
      <c r="N130" s="185" t="s">
        <v>40</v>
      </c>
      <c r="O130" s="75"/>
      <c r="P130" s="186">
        <f>O130*H130</f>
        <v>0</v>
      </c>
      <c r="Q130" s="186">
        <v>0</v>
      </c>
      <c r="R130" s="186">
        <f>Q130*H130</f>
        <v>0</v>
      </c>
      <c r="S130" s="186">
        <v>0</v>
      </c>
      <c r="T130" s="187">
        <f>S130*H130</f>
        <v>0</v>
      </c>
      <c r="U130" s="41"/>
      <c r="V130" s="41"/>
      <c r="W130" s="41"/>
      <c r="X130" s="41"/>
      <c r="Y130" s="41"/>
      <c r="Z130" s="41"/>
      <c r="AA130" s="41"/>
      <c r="AB130" s="41"/>
      <c r="AC130" s="41"/>
      <c r="AD130" s="41"/>
      <c r="AE130" s="41"/>
      <c r="AR130" s="188" t="s">
        <v>113</v>
      </c>
      <c r="AT130" s="188" t="s">
        <v>331</v>
      </c>
      <c r="AU130" s="188" t="s">
        <v>76</v>
      </c>
      <c r="AY130" s="22" t="s">
        <v>328</v>
      </c>
      <c r="BE130" s="189">
        <f>IF(N130="základní",J130,0)</f>
        <v>0</v>
      </c>
      <c r="BF130" s="189">
        <f>IF(N130="snížená",J130,0)</f>
        <v>0</v>
      </c>
      <c r="BG130" s="189">
        <f>IF(N130="zákl. přenesená",J130,0)</f>
        <v>0</v>
      </c>
      <c r="BH130" s="189">
        <f>IF(N130="sníž. přenesená",J130,0)</f>
        <v>0</v>
      </c>
      <c r="BI130" s="189">
        <f>IF(N130="nulová",J130,0)</f>
        <v>0</v>
      </c>
      <c r="BJ130" s="22" t="s">
        <v>76</v>
      </c>
      <c r="BK130" s="189">
        <f>ROUND(I130*H130,2)</f>
        <v>0</v>
      </c>
      <c r="BL130" s="22" t="s">
        <v>113</v>
      </c>
      <c r="BM130" s="188" t="s">
        <v>821</v>
      </c>
    </row>
    <row r="131" s="2" customFormat="1" ht="16.5" customHeight="1">
      <c r="A131" s="41"/>
      <c r="B131" s="176"/>
      <c r="C131" s="177" t="s">
        <v>643</v>
      </c>
      <c r="D131" s="177" t="s">
        <v>331</v>
      </c>
      <c r="E131" s="178" t="s">
        <v>1306</v>
      </c>
      <c r="F131" s="179" t="s">
        <v>1307</v>
      </c>
      <c r="G131" s="180" t="s">
        <v>491</v>
      </c>
      <c r="H131" s="181">
        <v>43.299999999999997</v>
      </c>
      <c r="I131" s="182"/>
      <c r="J131" s="183">
        <f>ROUND(I131*H131,2)</f>
        <v>0</v>
      </c>
      <c r="K131" s="179" t="s">
        <v>3</v>
      </c>
      <c r="L131" s="42"/>
      <c r="M131" s="184" t="s">
        <v>3</v>
      </c>
      <c r="N131" s="185" t="s">
        <v>40</v>
      </c>
      <c r="O131" s="75"/>
      <c r="P131" s="186">
        <f>O131*H131</f>
        <v>0</v>
      </c>
      <c r="Q131" s="186">
        <v>0</v>
      </c>
      <c r="R131" s="186">
        <f>Q131*H131</f>
        <v>0</v>
      </c>
      <c r="S131" s="186">
        <v>0</v>
      </c>
      <c r="T131" s="187">
        <f>S131*H131</f>
        <v>0</v>
      </c>
      <c r="U131" s="41"/>
      <c r="V131" s="41"/>
      <c r="W131" s="41"/>
      <c r="X131" s="41"/>
      <c r="Y131" s="41"/>
      <c r="Z131" s="41"/>
      <c r="AA131" s="41"/>
      <c r="AB131" s="41"/>
      <c r="AC131" s="41"/>
      <c r="AD131" s="41"/>
      <c r="AE131" s="41"/>
      <c r="AR131" s="188" t="s">
        <v>113</v>
      </c>
      <c r="AT131" s="188" t="s">
        <v>331</v>
      </c>
      <c r="AU131" s="188" t="s">
        <v>76</v>
      </c>
      <c r="AY131" s="22" t="s">
        <v>328</v>
      </c>
      <c r="BE131" s="189">
        <f>IF(N131="základní",J131,0)</f>
        <v>0</v>
      </c>
      <c r="BF131" s="189">
        <f>IF(N131="snížená",J131,0)</f>
        <v>0</v>
      </c>
      <c r="BG131" s="189">
        <f>IF(N131="zákl. přenesená",J131,0)</f>
        <v>0</v>
      </c>
      <c r="BH131" s="189">
        <f>IF(N131="sníž. přenesená",J131,0)</f>
        <v>0</v>
      </c>
      <c r="BI131" s="189">
        <f>IF(N131="nulová",J131,0)</f>
        <v>0</v>
      </c>
      <c r="BJ131" s="22" t="s">
        <v>76</v>
      </c>
      <c r="BK131" s="189">
        <f>ROUND(I131*H131,2)</f>
        <v>0</v>
      </c>
      <c r="BL131" s="22" t="s">
        <v>113</v>
      </c>
      <c r="BM131" s="188" t="s">
        <v>830</v>
      </c>
    </row>
    <row r="132" s="2" customFormat="1" ht="16.5" customHeight="1">
      <c r="A132" s="41"/>
      <c r="B132" s="176"/>
      <c r="C132" s="177" t="s">
        <v>649</v>
      </c>
      <c r="D132" s="177" t="s">
        <v>331</v>
      </c>
      <c r="E132" s="178" t="s">
        <v>1308</v>
      </c>
      <c r="F132" s="179" t="s">
        <v>1309</v>
      </c>
      <c r="G132" s="180" t="s">
        <v>367</v>
      </c>
      <c r="H132" s="181">
        <v>12</v>
      </c>
      <c r="I132" s="182"/>
      <c r="J132" s="183">
        <f>ROUND(I132*H132,2)</f>
        <v>0</v>
      </c>
      <c r="K132" s="179" t="s">
        <v>3</v>
      </c>
      <c r="L132" s="42"/>
      <c r="M132" s="184" t="s">
        <v>3</v>
      </c>
      <c r="N132" s="185" t="s">
        <v>40</v>
      </c>
      <c r="O132" s="75"/>
      <c r="P132" s="186">
        <f>O132*H132</f>
        <v>0</v>
      </c>
      <c r="Q132" s="186">
        <v>0</v>
      </c>
      <c r="R132" s="186">
        <f>Q132*H132</f>
        <v>0</v>
      </c>
      <c r="S132" s="186">
        <v>0</v>
      </c>
      <c r="T132" s="187">
        <f>S132*H132</f>
        <v>0</v>
      </c>
      <c r="U132" s="41"/>
      <c r="V132" s="41"/>
      <c r="W132" s="41"/>
      <c r="X132" s="41"/>
      <c r="Y132" s="41"/>
      <c r="Z132" s="41"/>
      <c r="AA132" s="41"/>
      <c r="AB132" s="41"/>
      <c r="AC132" s="41"/>
      <c r="AD132" s="41"/>
      <c r="AE132" s="41"/>
      <c r="AR132" s="188" t="s">
        <v>113</v>
      </c>
      <c r="AT132" s="188" t="s">
        <v>331</v>
      </c>
      <c r="AU132" s="188" t="s">
        <v>76</v>
      </c>
      <c r="AY132" s="22" t="s">
        <v>328</v>
      </c>
      <c r="BE132" s="189">
        <f>IF(N132="základní",J132,0)</f>
        <v>0</v>
      </c>
      <c r="BF132" s="189">
        <f>IF(N132="snížená",J132,0)</f>
        <v>0</v>
      </c>
      <c r="BG132" s="189">
        <f>IF(N132="zákl. přenesená",J132,0)</f>
        <v>0</v>
      </c>
      <c r="BH132" s="189">
        <f>IF(N132="sníž. přenesená",J132,0)</f>
        <v>0</v>
      </c>
      <c r="BI132" s="189">
        <f>IF(N132="nulová",J132,0)</f>
        <v>0</v>
      </c>
      <c r="BJ132" s="22" t="s">
        <v>76</v>
      </c>
      <c r="BK132" s="189">
        <f>ROUND(I132*H132,2)</f>
        <v>0</v>
      </c>
      <c r="BL132" s="22" t="s">
        <v>113</v>
      </c>
      <c r="BM132" s="188" t="s">
        <v>840</v>
      </c>
    </row>
    <row r="133" s="2" customFormat="1" ht="16.5" customHeight="1">
      <c r="A133" s="41"/>
      <c r="B133" s="176"/>
      <c r="C133" s="177" t="s">
        <v>654</v>
      </c>
      <c r="D133" s="177" t="s">
        <v>331</v>
      </c>
      <c r="E133" s="178" t="s">
        <v>1310</v>
      </c>
      <c r="F133" s="179" t="s">
        <v>1311</v>
      </c>
      <c r="G133" s="180" t="s">
        <v>367</v>
      </c>
      <c r="H133" s="181">
        <v>23</v>
      </c>
      <c r="I133" s="182"/>
      <c r="J133" s="183">
        <f>ROUND(I133*H133,2)</f>
        <v>0</v>
      </c>
      <c r="K133" s="179" t="s">
        <v>3</v>
      </c>
      <c r="L133" s="42"/>
      <c r="M133" s="184" t="s">
        <v>3</v>
      </c>
      <c r="N133" s="185" t="s">
        <v>40</v>
      </c>
      <c r="O133" s="75"/>
      <c r="P133" s="186">
        <f>O133*H133</f>
        <v>0</v>
      </c>
      <c r="Q133" s="186">
        <v>0</v>
      </c>
      <c r="R133" s="186">
        <f>Q133*H133</f>
        <v>0</v>
      </c>
      <c r="S133" s="186">
        <v>0</v>
      </c>
      <c r="T133" s="187">
        <f>S133*H133</f>
        <v>0</v>
      </c>
      <c r="U133" s="41"/>
      <c r="V133" s="41"/>
      <c r="W133" s="41"/>
      <c r="X133" s="41"/>
      <c r="Y133" s="41"/>
      <c r="Z133" s="41"/>
      <c r="AA133" s="41"/>
      <c r="AB133" s="41"/>
      <c r="AC133" s="41"/>
      <c r="AD133" s="41"/>
      <c r="AE133" s="41"/>
      <c r="AR133" s="188" t="s">
        <v>113</v>
      </c>
      <c r="AT133" s="188" t="s">
        <v>331</v>
      </c>
      <c r="AU133" s="188" t="s">
        <v>76</v>
      </c>
      <c r="AY133" s="22" t="s">
        <v>328</v>
      </c>
      <c r="BE133" s="189">
        <f>IF(N133="základní",J133,0)</f>
        <v>0</v>
      </c>
      <c r="BF133" s="189">
        <f>IF(N133="snížená",J133,0)</f>
        <v>0</v>
      </c>
      <c r="BG133" s="189">
        <f>IF(N133="zákl. přenesená",J133,0)</f>
        <v>0</v>
      </c>
      <c r="BH133" s="189">
        <f>IF(N133="sníž. přenesená",J133,0)</f>
        <v>0</v>
      </c>
      <c r="BI133" s="189">
        <f>IF(N133="nulová",J133,0)</f>
        <v>0</v>
      </c>
      <c r="BJ133" s="22" t="s">
        <v>76</v>
      </c>
      <c r="BK133" s="189">
        <f>ROUND(I133*H133,2)</f>
        <v>0</v>
      </c>
      <c r="BL133" s="22" t="s">
        <v>113</v>
      </c>
      <c r="BM133" s="188" t="s">
        <v>850</v>
      </c>
    </row>
    <row r="134" s="2" customFormat="1" ht="16.5" customHeight="1">
      <c r="A134" s="41"/>
      <c r="B134" s="176"/>
      <c r="C134" s="177" t="s">
        <v>661</v>
      </c>
      <c r="D134" s="177" t="s">
        <v>331</v>
      </c>
      <c r="E134" s="178" t="s">
        <v>1312</v>
      </c>
      <c r="F134" s="179" t="s">
        <v>1313</v>
      </c>
      <c r="G134" s="180" t="s">
        <v>367</v>
      </c>
      <c r="H134" s="181">
        <v>35</v>
      </c>
      <c r="I134" s="182"/>
      <c r="J134" s="183">
        <f>ROUND(I134*H134,2)</f>
        <v>0</v>
      </c>
      <c r="K134" s="179" t="s">
        <v>3</v>
      </c>
      <c r="L134" s="42"/>
      <c r="M134" s="184" t="s">
        <v>3</v>
      </c>
      <c r="N134" s="185" t="s">
        <v>40</v>
      </c>
      <c r="O134" s="75"/>
      <c r="P134" s="186">
        <f>O134*H134</f>
        <v>0</v>
      </c>
      <c r="Q134" s="186">
        <v>0</v>
      </c>
      <c r="R134" s="186">
        <f>Q134*H134</f>
        <v>0</v>
      </c>
      <c r="S134" s="186">
        <v>0</v>
      </c>
      <c r="T134" s="187">
        <f>S134*H134</f>
        <v>0</v>
      </c>
      <c r="U134" s="41"/>
      <c r="V134" s="41"/>
      <c r="W134" s="41"/>
      <c r="X134" s="41"/>
      <c r="Y134" s="41"/>
      <c r="Z134" s="41"/>
      <c r="AA134" s="41"/>
      <c r="AB134" s="41"/>
      <c r="AC134" s="41"/>
      <c r="AD134" s="41"/>
      <c r="AE134" s="41"/>
      <c r="AR134" s="188" t="s">
        <v>113</v>
      </c>
      <c r="AT134" s="188" t="s">
        <v>331</v>
      </c>
      <c r="AU134" s="188" t="s">
        <v>76</v>
      </c>
      <c r="AY134" s="22" t="s">
        <v>328</v>
      </c>
      <c r="BE134" s="189">
        <f>IF(N134="základní",J134,0)</f>
        <v>0</v>
      </c>
      <c r="BF134" s="189">
        <f>IF(N134="snížená",J134,0)</f>
        <v>0</v>
      </c>
      <c r="BG134" s="189">
        <f>IF(N134="zákl. přenesená",J134,0)</f>
        <v>0</v>
      </c>
      <c r="BH134" s="189">
        <f>IF(N134="sníž. přenesená",J134,0)</f>
        <v>0</v>
      </c>
      <c r="BI134" s="189">
        <f>IF(N134="nulová",J134,0)</f>
        <v>0</v>
      </c>
      <c r="BJ134" s="22" t="s">
        <v>76</v>
      </c>
      <c r="BK134" s="189">
        <f>ROUND(I134*H134,2)</f>
        <v>0</v>
      </c>
      <c r="BL134" s="22" t="s">
        <v>113</v>
      </c>
      <c r="BM134" s="188" t="s">
        <v>862</v>
      </c>
    </row>
    <row r="135" s="2" customFormat="1" ht="16.5" customHeight="1">
      <c r="A135" s="41"/>
      <c r="B135" s="176"/>
      <c r="C135" s="177" t="s">
        <v>666</v>
      </c>
      <c r="D135" s="177" t="s">
        <v>331</v>
      </c>
      <c r="E135" s="178" t="s">
        <v>1314</v>
      </c>
      <c r="F135" s="179" t="s">
        <v>1315</v>
      </c>
      <c r="G135" s="180" t="s">
        <v>491</v>
      </c>
      <c r="H135" s="181">
        <v>17</v>
      </c>
      <c r="I135" s="182"/>
      <c r="J135" s="183">
        <f>ROUND(I135*H135,2)</f>
        <v>0</v>
      </c>
      <c r="K135" s="179" t="s">
        <v>3</v>
      </c>
      <c r="L135" s="42"/>
      <c r="M135" s="184" t="s">
        <v>3</v>
      </c>
      <c r="N135" s="185" t="s">
        <v>40</v>
      </c>
      <c r="O135" s="75"/>
      <c r="P135" s="186">
        <f>O135*H135</f>
        <v>0</v>
      </c>
      <c r="Q135" s="186">
        <v>0</v>
      </c>
      <c r="R135" s="186">
        <f>Q135*H135</f>
        <v>0</v>
      </c>
      <c r="S135" s="186">
        <v>0</v>
      </c>
      <c r="T135" s="187">
        <f>S135*H135</f>
        <v>0</v>
      </c>
      <c r="U135" s="41"/>
      <c r="V135" s="41"/>
      <c r="W135" s="41"/>
      <c r="X135" s="41"/>
      <c r="Y135" s="41"/>
      <c r="Z135" s="41"/>
      <c r="AA135" s="41"/>
      <c r="AB135" s="41"/>
      <c r="AC135" s="41"/>
      <c r="AD135" s="41"/>
      <c r="AE135" s="41"/>
      <c r="AR135" s="188" t="s">
        <v>113</v>
      </c>
      <c r="AT135" s="188" t="s">
        <v>331</v>
      </c>
      <c r="AU135" s="188" t="s">
        <v>76</v>
      </c>
      <c r="AY135" s="22" t="s">
        <v>328</v>
      </c>
      <c r="BE135" s="189">
        <f>IF(N135="základní",J135,0)</f>
        <v>0</v>
      </c>
      <c r="BF135" s="189">
        <f>IF(N135="snížená",J135,0)</f>
        <v>0</v>
      </c>
      <c r="BG135" s="189">
        <f>IF(N135="zákl. přenesená",J135,0)</f>
        <v>0</v>
      </c>
      <c r="BH135" s="189">
        <f>IF(N135="sníž. přenesená",J135,0)</f>
        <v>0</v>
      </c>
      <c r="BI135" s="189">
        <f>IF(N135="nulová",J135,0)</f>
        <v>0</v>
      </c>
      <c r="BJ135" s="22" t="s">
        <v>76</v>
      </c>
      <c r="BK135" s="189">
        <f>ROUND(I135*H135,2)</f>
        <v>0</v>
      </c>
      <c r="BL135" s="22" t="s">
        <v>113</v>
      </c>
      <c r="BM135" s="188" t="s">
        <v>177</v>
      </c>
    </row>
    <row r="136" s="2" customFormat="1" ht="16.5" customHeight="1">
      <c r="A136" s="41"/>
      <c r="B136" s="176"/>
      <c r="C136" s="177" t="s">
        <v>671</v>
      </c>
      <c r="D136" s="177" t="s">
        <v>331</v>
      </c>
      <c r="E136" s="178" t="s">
        <v>1316</v>
      </c>
      <c r="F136" s="179" t="s">
        <v>1317</v>
      </c>
      <c r="G136" s="180" t="s">
        <v>367</v>
      </c>
      <c r="H136" s="181">
        <v>7</v>
      </c>
      <c r="I136" s="182"/>
      <c r="J136" s="183">
        <f>ROUND(I136*H136,2)</f>
        <v>0</v>
      </c>
      <c r="K136" s="179" t="s">
        <v>3</v>
      </c>
      <c r="L136" s="42"/>
      <c r="M136" s="184" t="s">
        <v>3</v>
      </c>
      <c r="N136" s="185" t="s">
        <v>40</v>
      </c>
      <c r="O136" s="75"/>
      <c r="P136" s="186">
        <f>O136*H136</f>
        <v>0</v>
      </c>
      <c r="Q136" s="186">
        <v>0</v>
      </c>
      <c r="R136" s="186">
        <f>Q136*H136</f>
        <v>0</v>
      </c>
      <c r="S136" s="186">
        <v>0</v>
      </c>
      <c r="T136" s="187">
        <f>S136*H136</f>
        <v>0</v>
      </c>
      <c r="U136" s="41"/>
      <c r="V136" s="41"/>
      <c r="W136" s="41"/>
      <c r="X136" s="41"/>
      <c r="Y136" s="41"/>
      <c r="Z136" s="41"/>
      <c r="AA136" s="41"/>
      <c r="AB136" s="41"/>
      <c r="AC136" s="41"/>
      <c r="AD136" s="41"/>
      <c r="AE136" s="41"/>
      <c r="AR136" s="188" t="s">
        <v>113</v>
      </c>
      <c r="AT136" s="188" t="s">
        <v>331</v>
      </c>
      <c r="AU136" s="188" t="s">
        <v>76</v>
      </c>
      <c r="AY136" s="22" t="s">
        <v>328</v>
      </c>
      <c r="BE136" s="189">
        <f>IF(N136="základní",J136,0)</f>
        <v>0</v>
      </c>
      <c r="BF136" s="189">
        <f>IF(N136="snížená",J136,0)</f>
        <v>0</v>
      </c>
      <c r="BG136" s="189">
        <f>IF(N136="zákl. přenesená",J136,0)</f>
        <v>0</v>
      </c>
      <c r="BH136" s="189">
        <f>IF(N136="sníž. přenesená",J136,0)</f>
        <v>0</v>
      </c>
      <c r="BI136" s="189">
        <f>IF(N136="nulová",J136,0)</f>
        <v>0</v>
      </c>
      <c r="BJ136" s="22" t="s">
        <v>76</v>
      </c>
      <c r="BK136" s="189">
        <f>ROUND(I136*H136,2)</f>
        <v>0</v>
      </c>
      <c r="BL136" s="22" t="s">
        <v>113</v>
      </c>
      <c r="BM136" s="188" t="s">
        <v>879</v>
      </c>
    </row>
    <row r="137" s="2" customFormat="1" ht="16.5" customHeight="1">
      <c r="A137" s="41"/>
      <c r="B137" s="176"/>
      <c r="C137" s="177" t="s">
        <v>676</v>
      </c>
      <c r="D137" s="177" t="s">
        <v>331</v>
      </c>
      <c r="E137" s="178" t="s">
        <v>1318</v>
      </c>
      <c r="F137" s="179" t="s">
        <v>1319</v>
      </c>
      <c r="G137" s="180" t="s">
        <v>367</v>
      </c>
      <c r="H137" s="181">
        <v>25</v>
      </c>
      <c r="I137" s="182"/>
      <c r="J137" s="183">
        <f>ROUND(I137*H137,2)</f>
        <v>0</v>
      </c>
      <c r="K137" s="179" t="s">
        <v>3</v>
      </c>
      <c r="L137" s="42"/>
      <c r="M137" s="184" t="s">
        <v>3</v>
      </c>
      <c r="N137" s="185" t="s">
        <v>40</v>
      </c>
      <c r="O137" s="75"/>
      <c r="P137" s="186">
        <f>O137*H137</f>
        <v>0</v>
      </c>
      <c r="Q137" s="186">
        <v>0</v>
      </c>
      <c r="R137" s="186">
        <f>Q137*H137</f>
        <v>0</v>
      </c>
      <c r="S137" s="186">
        <v>0</v>
      </c>
      <c r="T137" s="187">
        <f>S137*H137</f>
        <v>0</v>
      </c>
      <c r="U137" s="41"/>
      <c r="V137" s="41"/>
      <c r="W137" s="41"/>
      <c r="X137" s="41"/>
      <c r="Y137" s="41"/>
      <c r="Z137" s="41"/>
      <c r="AA137" s="41"/>
      <c r="AB137" s="41"/>
      <c r="AC137" s="41"/>
      <c r="AD137" s="41"/>
      <c r="AE137" s="41"/>
      <c r="AR137" s="188" t="s">
        <v>113</v>
      </c>
      <c r="AT137" s="188" t="s">
        <v>331</v>
      </c>
      <c r="AU137" s="188" t="s">
        <v>76</v>
      </c>
      <c r="AY137" s="22" t="s">
        <v>328</v>
      </c>
      <c r="BE137" s="189">
        <f>IF(N137="základní",J137,0)</f>
        <v>0</v>
      </c>
      <c r="BF137" s="189">
        <f>IF(N137="snížená",J137,0)</f>
        <v>0</v>
      </c>
      <c r="BG137" s="189">
        <f>IF(N137="zákl. přenesená",J137,0)</f>
        <v>0</v>
      </c>
      <c r="BH137" s="189">
        <f>IF(N137="sníž. přenesená",J137,0)</f>
        <v>0</v>
      </c>
      <c r="BI137" s="189">
        <f>IF(N137="nulová",J137,0)</f>
        <v>0</v>
      </c>
      <c r="BJ137" s="22" t="s">
        <v>76</v>
      </c>
      <c r="BK137" s="189">
        <f>ROUND(I137*H137,2)</f>
        <v>0</v>
      </c>
      <c r="BL137" s="22" t="s">
        <v>113</v>
      </c>
      <c r="BM137" s="188" t="s">
        <v>896</v>
      </c>
    </row>
    <row r="138" s="2" customFormat="1" ht="16.5" customHeight="1">
      <c r="A138" s="41"/>
      <c r="B138" s="176"/>
      <c r="C138" s="177" t="s">
        <v>682</v>
      </c>
      <c r="D138" s="177" t="s">
        <v>331</v>
      </c>
      <c r="E138" s="178" t="s">
        <v>1320</v>
      </c>
      <c r="F138" s="179" t="s">
        <v>1321</v>
      </c>
      <c r="G138" s="180" t="s">
        <v>367</v>
      </c>
      <c r="H138" s="181">
        <v>7</v>
      </c>
      <c r="I138" s="182"/>
      <c r="J138" s="183">
        <f>ROUND(I138*H138,2)</f>
        <v>0</v>
      </c>
      <c r="K138" s="179" t="s">
        <v>3</v>
      </c>
      <c r="L138" s="42"/>
      <c r="M138" s="184" t="s">
        <v>3</v>
      </c>
      <c r="N138" s="185" t="s">
        <v>40</v>
      </c>
      <c r="O138" s="75"/>
      <c r="P138" s="186">
        <f>O138*H138</f>
        <v>0</v>
      </c>
      <c r="Q138" s="186">
        <v>0</v>
      </c>
      <c r="R138" s="186">
        <f>Q138*H138</f>
        <v>0</v>
      </c>
      <c r="S138" s="186">
        <v>0</v>
      </c>
      <c r="T138" s="187">
        <f>S138*H138</f>
        <v>0</v>
      </c>
      <c r="U138" s="41"/>
      <c r="V138" s="41"/>
      <c r="W138" s="41"/>
      <c r="X138" s="41"/>
      <c r="Y138" s="41"/>
      <c r="Z138" s="41"/>
      <c r="AA138" s="41"/>
      <c r="AB138" s="41"/>
      <c r="AC138" s="41"/>
      <c r="AD138" s="41"/>
      <c r="AE138" s="41"/>
      <c r="AR138" s="188" t="s">
        <v>113</v>
      </c>
      <c r="AT138" s="188" t="s">
        <v>331</v>
      </c>
      <c r="AU138" s="188" t="s">
        <v>76</v>
      </c>
      <c r="AY138" s="22" t="s">
        <v>328</v>
      </c>
      <c r="BE138" s="189">
        <f>IF(N138="základní",J138,0)</f>
        <v>0</v>
      </c>
      <c r="BF138" s="189">
        <f>IF(N138="snížená",J138,0)</f>
        <v>0</v>
      </c>
      <c r="BG138" s="189">
        <f>IF(N138="zákl. přenesená",J138,0)</f>
        <v>0</v>
      </c>
      <c r="BH138" s="189">
        <f>IF(N138="sníž. přenesená",J138,0)</f>
        <v>0</v>
      </c>
      <c r="BI138" s="189">
        <f>IF(N138="nulová",J138,0)</f>
        <v>0</v>
      </c>
      <c r="BJ138" s="22" t="s">
        <v>76</v>
      </c>
      <c r="BK138" s="189">
        <f>ROUND(I138*H138,2)</f>
        <v>0</v>
      </c>
      <c r="BL138" s="22" t="s">
        <v>113</v>
      </c>
      <c r="BM138" s="188" t="s">
        <v>908</v>
      </c>
    </row>
    <row r="139" s="2" customFormat="1" ht="16.5" customHeight="1">
      <c r="A139" s="41"/>
      <c r="B139" s="176"/>
      <c r="C139" s="177" t="s">
        <v>110</v>
      </c>
      <c r="D139" s="177" t="s">
        <v>331</v>
      </c>
      <c r="E139" s="178" t="s">
        <v>1322</v>
      </c>
      <c r="F139" s="179" t="s">
        <v>1323</v>
      </c>
      <c r="G139" s="180" t="s">
        <v>367</v>
      </c>
      <c r="H139" s="181">
        <v>22</v>
      </c>
      <c r="I139" s="182"/>
      <c r="J139" s="183">
        <f>ROUND(I139*H139,2)</f>
        <v>0</v>
      </c>
      <c r="K139" s="179" t="s">
        <v>3</v>
      </c>
      <c r="L139" s="42"/>
      <c r="M139" s="184" t="s">
        <v>3</v>
      </c>
      <c r="N139" s="185" t="s">
        <v>40</v>
      </c>
      <c r="O139" s="75"/>
      <c r="P139" s="186">
        <f>O139*H139</f>
        <v>0</v>
      </c>
      <c r="Q139" s="186">
        <v>0</v>
      </c>
      <c r="R139" s="186">
        <f>Q139*H139</f>
        <v>0</v>
      </c>
      <c r="S139" s="186">
        <v>0</v>
      </c>
      <c r="T139" s="187">
        <f>S139*H139</f>
        <v>0</v>
      </c>
      <c r="U139" s="41"/>
      <c r="V139" s="41"/>
      <c r="W139" s="41"/>
      <c r="X139" s="41"/>
      <c r="Y139" s="41"/>
      <c r="Z139" s="41"/>
      <c r="AA139" s="41"/>
      <c r="AB139" s="41"/>
      <c r="AC139" s="41"/>
      <c r="AD139" s="41"/>
      <c r="AE139" s="41"/>
      <c r="AR139" s="188" t="s">
        <v>113</v>
      </c>
      <c r="AT139" s="188" t="s">
        <v>331</v>
      </c>
      <c r="AU139" s="188" t="s">
        <v>76</v>
      </c>
      <c r="AY139" s="22" t="s">
        <v>328</v>
      </c>
      <c r="BE139" s="189">
        <f>IF(N139="základní",J139,0)</f>
        <v>0</v>
      </c>
      <c r="BF139" s="189">
        <f>IF(N139="snížená",J139,0)</f>
        <v>0</v>
      </c>
      <c r="BG139" s="189">
        <f>IF(N139="zákl. přenesená",J139,0)</f>
        <v>0</v>
      </c>
      <c r="BH139" s="189">
        <f>IF(N139="sníž. přenesená",J139,0)</f>
        <v>0</v>
      </c>
      <c r="BI139" s="189">
        <f>IF(N139="nulová",J139,0)</f>
        <v>0</v>
      </c>
      <c r="BJ139" s="22" t="s">
        <v>76</v>
      </c>
      <c r="BK139" s="189">
        <f>ROUND(I139*H139,2)</f>
        <v>0</v>
      </c>
      <c r="BL139" s="22" t="s">
        <v>113</v>
      </c>
      <c r="BM139" s="188" t="s">
        <v>922</v>
      </c>
    </row>
    <row r="140" s="2" customFormat="1" ht="16.5" customHeight="1">
      <c r="A140" s="41"/>
      <c r="B140" s="176"/>
      <c r="C140" s="177" t="s">
        <v>125</v>
      </c>
      <c r="D140" s="177" t="s">
        <v>331</v>
      </c>
      <c r="E140" s="178" t="s">
        <v>1324</v>
      </c>
      <c r="F140" s="179" t="s">
        <v>1325</v>
      </c>
      <c r="G140" s="180" t="s">
        <v>367</v>
      </c>
      <c r="H140" s="181">
        <v>1</v>
      </c>
      <c r="I140" s="182"/>
      <c r="J140" s="183">
        <f>ROUND(I140*H140,2)</f>
        <v>0</v>
      </c>
      <c r="K140" s="179" t="s">
        <v>3</v>
      </c>
      <c r="L140" s="42"/>
      <c r="M140" s="184" t="s">
        <v>3</v>
      </c>
      <c r="N140" s="185" t="s">
        <v>40</v>
      </c>
      <c r="O140" s="75"/>
      <c r="P140" s="186">
        <f>O140*H140</f>
        <v>0</v>
      </c>
      <c r="Q140" s="186">
        <v>0</v>
      </c>
      <c r="R140" s="186">
        <f>Q140*H140</f>
        <v>0</v>
      </c>
      <c r="S140" s="186">
        <v>0</v>
      </c>
      <c r="T140" s="187">
        <f>S140*H140</f>
        <v>0</v>
      </c>
      <c r="U140" s="41"/>
      <c r="V140" s="41"/>
      <c r="W140" s="41"/>
      <c r="X140" s="41"/>
      <c r="Y140" s="41"/>
      <c r="Z140" s="41"/>
      <c r="AA140" s="41"/>
      <c r="AB140" s="41"/>
      <c r="AC140" s="41"/>
      <c r="AD140" s="41"/>
      <c r="AE140" s="41"/>
      <c r="AR140" s="188" t="s">
        <v>113</v>
      </c>
      <c r="AT140" s="188" t="s">
        <v>331</v>
      </c>
      <c r="AU140" s="188" t="s">
        <v>76</v>
      </c>
      <c r="AY140" s="22" t="s">
        <v>328</v>
      </c>
      <c r="BE140" s="189">
        <f>IF(N140="základní",J140,0)</f>
        <v>0</v>
      </c>
      <c r="BF140" s="189">
        <f>IF(N140="snížená",J140,0)</f>
        <v>0</v>
      </c>
      <c r="BG140" s="189">
        <f>IF(N140="zákl. přenesená",J140,0)</f>
        <v>0</v>
      </c>
      <c r="BH140" s="189">
        <f>IF(N140="sníž. přenesená",J140,0)</f>
        <v>0</v>
      </c>
      <c r="BI140" s="189">
        <f>IF(N140="nulová",J140,0)</f>
        <v>0</v>
      </c>
      <c r="BJ140" s="22" t="s">
        <v>76</v>
      </c>
      <c r="BK140" s="189">
        <f>ROUND(I140*H140,2)</f>
        <v>0</v>
      </c>
      <c r="BL140" s="22" t="s">
        <v>113</v>
      </c>
      <c r="BM140" s="188" t="s">
        <v>939</v>
      </c>
    </row>
    <row r="141" s="2" customFormat="1">
      <c r="A141" s="41"/>
      <c r="B141" s="42"/>
      <c r="C141" s="41"/>
      <c r="D141" s="195" t="s">
        <v>340</v>
      </c>
      <c r="E141" s="41"/>
      <c r="F141" s="196" t="s">
        <v>1326</v>
      </c>
      <c r="G141" s="41"/>
      <c r="H141" s="41"/>
      <c r="I141" s="192"/>
      <c r="J141" s="41"/>
      <c r="K141" s="41"/>
      <c r="L141" s="42"/>
      <c r="M141" s="193"/>
      <c r="N141" s="194"/>
      <c r="O141" s="75"/>
      <c r="P141" s="75"/>
      <c r="Q141" s="75"/>
      <c r="R141" s="75"/>
      <c r="S141" s="75"/>
      <c r="T141" s="76"/>
      <c r="U141" s="41"/>
      <c r="V141" s="41"/>
      <c r="W141" s="41"/>
      <c r="X141" s="41"/>
      <c r="Y141" s="41"/>
      <c r="Z141" s="41"/>
      <c r="AA141" s="41"/>
      <c r="AB141" s="41"/>
      <c r="AC141" s="41"/>
      <c r="AD141" s="41"/>
      <c r="AE141" s="41"/>
      <c r="AT141" s="22" t="s">
        <v>340</v>
      </c>
      <c r="AU141" s="22" t="s">
        <v>76</v>
      </c>
    </row>
    <row r="142" s="12" customFormat="1" ht="25.92" customHeight="1">
      <c r="A142" s="12"/>
      <c r="B142" s="163"/>
      <c r="C142" s="12"/>
      <c r="D142" s="164" t="s">
        <v>68</v>
      </c>
      <c r="E142" s="165" t="s">
        <v>1327</v>
      </c>
      <c r="F142" s="165" t="s">
        <v>1328</v>
      </c>
      <c r="G142" s="12"/>
      <c r="H142" s="12"/>
      <c r="I142" s="166"/>
      <c r="J142" s="167">
        <f>BK142</f>
        <v>0</v>
      </c>
      <c r="K142" s="12"/>
      <c r="L142" s="163"/>
      <c r="M142" s="168"/>
      <c r="N142" s="169"/>
      <c r="O142" s="169"/>
      <c r="P142" s="170">
        <f>SUM(P143:P155)</f>
        <v>0</v>
      </c>
      <c r="Q142" s="169"/>
      <c r="R142" s="170">
        <f>SUM(R143:R155)</f>
        <v>0</v>
      </c>
      <c r="S142" s="169"/>
      <c r="T142" s="171">
        <f>SUM(T143:T155)</f>
        <v>0</v>
      </c>
      <c r="U142" s="12"/>
      <c r="V142" s="12"/>
      <c r="W142" s="12"/>
      <c r="X142" s="12"/>
      <c r="Y142" s="12"/>
      <c r="Z142" s="12"/>
      <c r="AA142" s="12"/>
      <c r="AB142" s="12"/>
      <c r="AC142" s="12"/>
      <c r="AD142" s="12"/>
      <c r="AE142" s="12"/>
      <c r="AR142" s="164" t="s">
        <v>76</v>
      </c>
      <c r="AT142" s="172" t="s">
        <v>68</v>
      </c>
      <c r="AU142" s="172" t="s">
        <v>69</v>
      </c>
      <c r="AY142" s="164" t="s">
        <v>328</v>
      </c>
      <c r="BK142" s="173">
        <f>SUM(BK143:BK155)</f>
        <v>0</v>
      </c>
    </row>
    <row r="143" s="2" customFormat="1" ht="16.5" customHeight="1">
      <c r="A143" s="41"/>
      <c r="B143" s="176"/>
      <c r="C143" s="177" t="s">
        <v>696</v>
      </c>
      <c r="D143" s="177" t="s">
        <v>331</v>
      </c>
      <c r="E143" s="178" t="s">
        <v>1329</v>
      </c>
      <c r="F143" s="179" t="s">
        <v>1330</v>
      </c>
      <c r="G143" s="180" t="s">
        <v>1331</v>
      </c>
      <c r="H143" s="181">
        <v>0.70999999999999996</v>
      </c>
      <c r="I143" s="182"/>
      <c r="J143" s="183">
        <f>ROUND(I143*H143,2)</f>
        <v>0</v>
      </c>
      <c r="K143" s="179" t="s">
        <v>3</v>
      </c>
      <c r="L143" s="42"/>
      <c r="M143" s="184" t="s">
        <v>3</v>
      </c>
      <c r="N143" s="185" t="s">
        <v>40</v>
      </c>
      <c r="O143" s="75"/>
      <c r="P143" s="186">
        <f>O143*H143</f>
        <v>0</v>
      </c>
      <c r="Q143" s="186">
        <v>0</v>
      </c>
      <c r="R143" s="186">
        <f>Q143*H143</f>
        <v>0</v>
      </c>
      <c r="S143" s="186">
        <v>0</v>
      </c>
      <c r="T143" s="187">
        <f>S143*H143</f>
        <v>0</v>
      </c>
      <c r="U143" s="41"/>
      <c r="V143" s="41"/>
      <c r="W143" s="41"/>
      <c r="X143" s="41"/>
      <c r="Y143" s="41"/>
      <c r="Z143" s="41"/>
      <c r="AA143" s="41"/>
      <c r="AB143" s="41"/>
      <c r="AC143" s="41"/>
      <c r="AD143" s="41"/>
      <c r="AE143" s="41"/>
      <c r="AR143" s="188" t="s">
        <v>113</v>
      </c>
      <c r="AT143" s="188" t="s">
        <v>331</v>
      </c>
      <c r="AU143" s="188" t="s">
        <v>76</v>
      </c>
      <c r="AY143" s="22" t="s">
        <v>328</v>
      </c>
      <c r="BE143" s="189">
        <f>IF(N143="základní",J143,0)</f>
        <v>0</v>
      </c>
      <c r="BF143" s="189">
        <f>IF(N143="snížená",J143,0)</f>
        <v>0</v>
      </c>
      <c r="BG143" s="189">
        <f>IF(N143="zákl. přenesená",J143,0)</f>
        <v>0</v>
      </c>
      <c r="BH143" s="189">
        <f>IF(N143="sníž. přenesená",J143,0)</f>
        <v>0</v>
      </c>
      <c r="BI143" s="189">
        <f>IF(N143="nulová",J143,0)</f>
        <v>0</v>
      </c>
      <c r="BJ143" s="22" t="s">
        <v>76</v>
      </c>
      <c r="BK143" s="189">
        <f>ROUND(I143*H143,2)</f>
        <v>0</v>
      </c>
      <c r="BL143" s="22" t="s">
        <v>113</v>
      </c>
      <c r="BM143" s="188" t="s">
        <v>1332</v>
      </c>
    </row>
    <row r="144" s="2" customFormat="1" ht="16.5" customHeight="1">
      <c r="A144" s="41"/>
      <c r="B144" s="176"/>
      <c r="C144" s="177" t="s">
        <v>703</v>
      </c>
      <c r="D144" s="177" t="s">
        <v>331</v>
      </c>
      <c r="E144" s="178" t="s">
        <v>1333</v>
      </c>
      <c r="F144" s="179" t="s">
        <v>1334</v>
      </c>
      <c r="G144" s="180" t="s">
        <v>476</v>
      </c>
      <c r="H144" s="181">
        <v>440</v>
      </c>
      <c r="I144" s="182"/>
      <c r="J144" s="183">
        <f>ROUND(I144*H144,2)</f>
        <v>0</v>
      </c>
      <c r="K144" s="179" t="s">
        <v>3</v>
      </c>
      <c r="L144" s="42"/>
      <c r="M144" s="184" t="s">
        <v>3</v>
      </c>
      <c r="N144" s="185" t="s">
        <v>40</v>
      </c>
      <c r="O144" s="75"/>
      <c r="P144" s="186">
        <f>O144*H144</f>
        <v>0</v>
      </c>
      <c r="Q144" s="186">
        <v>0</v>
      </c>
      <c r="R144" s="186">
        <f>Q144*H144</f>
        <v>0</v>
      </c>
      <c r="S144" s="186">
        <v>0</v>
      </c>
      <c r="T144" s="187">
        <f>S144*H144</f>
        <v>0</v>
      </c>
      <c r="U144" s="41"/>
      <c r="V144" s="41"/>
      <c r="W144" s="41"/>
      <c r="X144" s="41"/>
      <c r="Y144" s="41"/>
      <c r="Z144" s="41"/>
      <c r="AA144" s="41"/>
      <c r="AB144" s="41"/>
      <c r="AC144" s="41"/>
      <c r="AD144" s="41"/>
      <c r="AE144" s="41"/>
      <c r="AR144" s="188" t="s">
        <v>113</v>
      </c>
      <c r="AT144" s="188" t="s">
        <v>331</v>
      </c>
      <c r="AU144" s="188" t="s">
        <v>76</v>
      </c>
      <c r="AY144" s="22" t="s">
        <v>328</v>
      </c>
      <c r="BE144" s="189">
        <f>IF(N144="základní",J144,0)</f>
        <v>0</v>
      </c>
      <c r="BF144" s="189">
        <f>IF(N144="snížená",J144,0)</f>
        <v>0</v>
      </c>
      <c r="BG144" s="189">
        <f>IF(N144="zákl. přenesená",J144,0)</f>
        <v>0</v>
      </c>
      <c r="BH144" s="189">
        <f>IF(N144="sníž. přenesená",J144,0)</f>
        <v>0</v>
      </c>
      <c r="BI144" s="189">
        <f>IF(N144="nulová",J144,0)</f>
        <v>0</v>
      </c>
      <c r="BJ144" s="22" t="s">
        <v>76</v>
      </c>
      <c r="BK144" s="189">
        <f>ROUND(I144*H144,2)</f>
        <v>0</v>
      </c>
      <c r="BL144" s="22" t="s">
        <v>113</v>
      </c>
      <c r="BM144" s="188" t="s">
        <v>1335</v>
      </c>
    </row>
    <row r="145" s="2" customFormat="1" ht="16.5" customHeight="1">
      <c r="A145" s="41"/>
      <c r="B145" s="176"/>
      <c r="C145" s="177" t="s">
        <v>710</v>
      </c>
      <c r="D145" s="177" t="s">
        <v>331</v>
      </c>
      <c r="E145" s="178" t="s">
        <v>1336</v>
      </c>
      <c r="F145" s="179" t="s">
        <v>1337</v>
      </c>
      <c r="G145" s="180" t="s">
        <v>476</v>
      </c>
      <c r="H145" s="181">
        <v>440</v>
      </c>
      <c r="I145" s="182"/>
      <c r="J145" s="183">
        <f>ROUND(I145*H145,2)</f>
        <v>0</v>
      </c>
      <c r="K145" s="179" t="s">
        <v>3</v>
      </c>
      <c r="L145" s="42"/>
      <c r="M145" s="184" t="s">
        <v>3</v>
      </c>
      <c r="N145" s="185" t="s">
        <v>40</v>
      </c>
      <c r="O145" s="75"/>
      <c r="P145" s="186">
        <f>O145*H145</f>
        <v>0</v>
      </c>
      <c r="Q145" s="186">
        <v>0</v>
      </c>
      <c r="R145" s="186">
        <f>Q145*H145</f>
        <v>0</v>
      </c>
      <c r="S145" s="186">
        <v>0</v>
      </c>
      <c r="T145" s="187">
        <f>S145*H145</f>
        <v>0</v>
      </c>
      <c r="U145" s="41"/>
      <c r="V145" s="41"/>
      <c r="W145" s="41"/>
      <c r="X145" s="41"/>
      <c r="Y145" s="41"/>
      <c r="Z145" s="41"/>
      <c r="AA145" s="41"/>
      <c r="AB145" s="41"/>
      <c r="AC145" s="41"/>
      <c r="AD145" s="41"/>
      <c r="AE145" s="41"/>
      <c r="AR145" s="188" t="s">
        <v>113</v>
      </c>
      <c r="AT145" s="188" t="s">
        <v>331</v>
      </c>
      <c r="AU145" s="188" t="s">
        <v>76</v>
      </c>
      <c r="AY145" s="22" t="s">
        <v>328</v>
      </c>
      <c r="BE145" s="189">
        <f>IF(N145="základní",J145,0)</f>
        <v>0</v>
      </c>
      <c r="BF145" s="189">
        <f>IF(N145="snížená",J145,0)</f>
        <v>0</v>
      </c>
      <c r="BG145" s="189">
        <f>IF(N145="zákl. přenesená",J145,0)</f>
        <v>0</v>
      </c>
      <c r="BH145" s="189">
        <f>IF(N145="sníž. přenesená",J145,0)</f>
        <v>0</v>
      </c>
      <c r="BI145" s="189">
        <f>IF(N145="nulová",J145,0)</f>
        <v>0</v>
      </c>
      <c r="BJ145" s="22" t="s">
        <v>76</v>
      </c>
      <c r="BK145" s="189">
        <f>ROUND(I145*H145,2)</f>
        <v>0</v>
      </c>
      <c r="BL145" s="22" t="s">
        <v>113</v>
      </c>
      <c r="BM145" s="188" t="s">
        <v>1338</v>
      </c>
    </row>
    <row r="146" s="2" customFormat="1" ht="16.5" customHeight="1">
      <c r="A146" s="41"/>
      <c r="B146" s="176"/>
      <c r="C146" s="177" t="s">
        <v>713</v>
      </c>
      <c r="D146" s="177" t="s">
        <v>331</v>
      </c>
      <c r="E146" s="178" t="s">
        <v>1339</v>
      </c>
      <c r="F146" s="179" t="s">
        <v>1340</v>
      </c>
      <c r="G146" s="180" t="s">
        <v>476</v>
      </c>
      <c r="H146" s="181">
        <v>222</v>
      </c>
      <c r="I146" s="182"/>
      <c r="J146" s="183">
        <f>ROUND(I146*H146,2)</f>
        <v>0</v>
      </c>
      <c r="K146" s="179" t="s">
        <v>3</v>
      </c>
      <c r="L146" s="42"/>
      <c r="M146" s="184" t="s">
        <v>3</v>
      </c>
      <c r="N146" s="185" t="s">
        <v>40</v>
      </c>
      <c r="O146" s="75"/>
      <c r="P146" s="186">
        <f>O146*H146</f>
        <v>0</v>
      </c>
      <c r="Q146" s="186">
        <v>0</v>
      </c>
      <c r="R146" s="186">
        <f>Q146*H146</f>
        <v>0</v>
      </c>
      <c r="S146" s="186">
        <v>0</v>
      </c>
      <c r="T146" s="187">
        <f>S146*H146</f>
        <v>0</v>
      </c>
      <c r="U146" s="41"/>
      <c r="V146" s="41"/>
      <c r="W146" s="41"/>
      <c r="X146" s="41"/>
      <c r="Y146" s="41"/>
      <c r="Z146" s="41"/>
      <c r="AA146" s="41"/>
      <c r="AB146" s="41"/>
      <c r="AC146" s="41"/>
      <c r="AD146" s="41"/>
      <c r="AE146" s="41"/>
      <c r="AR146" s="188" t="s">
        <v>113</v>
      </c>
      <c r="AT146" s="188" t="s">
        <v>331</v>
      </c>
      <c r="AU146" s="188" t="s">
        <v>76</v>
      </c>
      <c r="AY146" s="22" t="s">
        <v>328</v>
      </c>
      <c r="BE146" s="189">
        <f>IF(N146="základní",J146,0)</f>
        <v>0</v>
      </c>
      <c r="BF146" s="189">
        <f>IF(N146="snížená",J146,0)</f>
        <v>0</v>
      </c>
      <c r="BG146" s="189">
        <f>IF(N146="zákl. přenesená",J146,0)</f>
        <v>0</v>
      </c>
      <c r="BH146" s="189">
        <f>IF(N146="sníž. přenesená",J146,0)</f>
        <v>0</v>
      </c>
      <c r="BI146" s="189">
        <f>IF(N146="nulová",J146,0)</f>
        <v>0</v>
      </c>
      <c r="BJ146" s="22" t="s">
        <v>76</v>
      </c>
      <c r="BK146" s="189">
        <f>ROUND(I146*H146,2)</f>
        <v>0</v>
      </c>
      <c r="BL146" s="22" t="s">
        <v>113</v>
      </c>
      <c r="BM146" s="188" t="s">
        <v>1341</v>
      </c>
    </row>
    <row r="147" s="2" customFormat="1" ht="16.5" customHeight="1">
      <c r="A147" s="41"/>
      <c r="B147" s="176"/>
      <c r="C147" s="177" t="s">
        <v>718</v>
      </c>
      <c r="D147" s="177" t="s">
        <v>331</v>
      </c>
      <c r="E147" s="178" t="s">
        <v>1342</v>
      </c>
      <c r="F147" s="179" t="s">
        <v>1343</v>
      </c>
      <c r="G147" s="180" t="s">
        <v>476</v>
      </c>
      <c r="H147" s="181">
        <v>222</v>
      </c>
      <c r="I147" s="182"/>
      <c r="J147" s="183">
        <f>ROUND(I147*H147,2)</f>
        <v>0</v>
      </c>
      <c r="K147" s="179" t="s">
        <v>3</v>
      </c>
      <c r="L147" s="42"/>
      <c r="M147" s="184" t="s">
        <v>3</v>
      </c>
      <c r="N147" s="185" t="s">
        <v>40</v>
      </c>
      <c r="O147" s="75"/>
      <c r="P147" s="186">
        <f>O147*H147</f>
        <v>0</v>
      </c>
      <c r="Q147" s="186">
        <v>0</v>
      </c>
      <c r="R147" s="186">
        <f>Q147*H147</f>
        <v>0</v>
      </c>
      <c r="S147" s="186">
        <v>0</v>
      </c>
      <c r="T147" s="187">
        <f>S147*H147</f>
        <v>0</v>
      </c>
      <c r="U147" s="41"/>
      <c r="V147" s="41"/>
      <c r="W147" s="41"/>
      <c r="X147" s="41"/>
      <c r="Y147" s="41"/>
      <c r="Z147" s="41"/>
      <c r="AA147" s="41"/>
      <c r="AB147" s="41"/>
      <c r="AC147" s="41"/>
      <c r="AD147" s="41"/>
      <c r="AE147" s="41"/>
      <c r="AR147" s="188" t="s">
        <v>113</v>
      </c>
      <c r="AT147" s="188" t="s">
        <v>331</v>
      </c>
      <c r="AU147" s="188" t="s">
        <v>76</v>
      </c>
      <c r="AY147" s="22" t="s">
        <v>328</v>
      </c>
      <c r="BE147" s="189">
        <f>IF(N147="základní",J147,0)</f>
        <v>0</v>
      </c>
      <c r="BF147" s="189">
        <f>IF(N147="snížená",J147,0)</f>
        <v>0</v>
      </c>
      <c r="BG147" s="189">
        <f>IF(N147="zákl. přenesená",J147,0)</f>
        <v>0</v>
      </c>
      <c r="BH147" s="189">
        <f>IF(N147="sníž. přenesená",J147,0)</f>
        <v>0</v>
      </c>
      <c r="BI147" s="189">
        <f>IF(N147="nulová",J147,0)</f>
        <v>0</v>
      </c>
      <c r="BJ147" s="22" t="s">
        <v>76</v>
      </c>
      <c r="BK147" s="189">
        <f>ROUND(I147*H147,2)</f>
        <v>0</v>
      </c>
      <c r="BL147" s="22" t="s">
        <v>113</v>
      </c>
      <c r="BM147" s="188" t="s">
        <v>1344</v>
      </c>
    </row>
    <row r="148" s="2" customFormat="1" ht="16.5" customHeight="1">
      <c r="A148" s="41"/>
      <c r="B148" s="176"/>
      <c r="C148" s="177" t="s">
        <v>148</v>
      </c>
      <c r="D148" s="177" t="s">
        <v>331</v>
      </c>
      <c r="E148" s="178" t="s">
        <v>1345</v>
      </c>
      <c r="F148" s="179" t="s">
        <v>1346</v>
      </c>
      <c r="G148" s="180" t="s">
        <v>476</v>
      </c>
      <c r="H148" s="181">
        <v>59</v>
      </c>
      <c r="I148" s="182"/>
      <c r="J148" s="183">
        <f>ROUND(I148*H148,2)</f>
        <v>0</v>
      </c>
      <c r="K148" s="179" t="s">
        <v>3</v>
      </c>
      <c r="L148" s="42"/>
      <c r="M148" s="184" t="s">
        <v>3</v>
      </c>
      <c r="N148" s="185" t="s">
        <v>40</v>
      </c>
      <c r="O148" s="75"/>
      <c r="P148" s="186">
        <f>O148*H148</f>
        <v>0</v>
      </c>
      <c r="Q148" s="186">
        <v>0</v>
      </c>
      <c r="R148" s="186">
        <f>Q148*H148</f>
        <v>0</v>
      </c>
      <c r="S148" s="186">
        <v>0</v>
      </c>
      <c r="T148" s="187">
        <f>S148*H148</f>
        <v>0</v>
      </c>
      <c r="U148" s="41"/>
      <c r="V148" s="41"/>
      <c r="W148" s="41"/>
      <c r="X148" s="41"/>
      <c r="Y148" s="41"/>
      <c r="Z148" s="41"/>
      <c r="AA148" s="41"/>
      <c r="AB148" s="41"/>
      <c r="AC148" s="41"/>
      <c r="AD148" s="41"/>
      <c r="AE148" s="41"/>
      <c r="AR148" s="188" t="s">
        <v>113</v>
      </c>
      <c r="AT148" s="188" t="s">
        <v>331</v>
      </c>
      <c r="AU148" s="188" t="s">
        <v>76</v>
      </c>
      <c r="AY148" s="22" t="s">
        <v>328</v>
      </c>
      <c r="BE148" s="189">
        <f>IF(N148="základní",J148,0)</f>
        <v>0</v>
      </c>
      <c r="BF148" s="189">
        <f>IF(N148="snížená",J148,0)</f>
        <v>0</v>
      </c>
      <c r="BG148" s="189">
        <f>IF(N148="zákl. přenesená",J148,0)</f>
        <v>0</v>
      </c>
      <c r="BH148" s="189">
        <f>IF(N148="sníž. přenesená",J148,0)</f>
        <v>0</v>
      </c>
      <c r="BI148" s="189">
        <f>IF(N148="nulová",J148,0)</f>
        <v>0</v>
      </c>
      <c r="BJ148" s="22" t="s">
        <v>76</v>
      </c>
      <c r="BK148" s="189">
        <f>ROUND(I148*H148,2)</f>
        <v>0</v>
      </c>
      <c r="BL148" s="22" t="s">
        <v>113</v>
      </c>
      <c r="BM148" s="188" t="s">
        <v>1347</v>
      </c>
    </row>
    <row r="149" s="2" customFormat="1" ht="16.5" customHeight="1">
      <c r="A149" s="41"/>
      <c r="B149" s="176"/>
      <c r="C149" s="177" t="s">
        <v>152</v>
      </c>
      <c r="D149" s="177" t="s">
        <v>331</v>
      </c>
      <c r="E149" s="178" t="s">
        <v>1348</v>
      </c>
      <c r="F149" s="179" t="s">
        <v>1349</v>
      </c>
      <c r="G149" s="180" t="s">
        <v>476</v>
      </c>
      <c r="H149" s="181">
        <v>59</v>
      </c>
      <c r="I149" s="182"/>
      <c r="J149" s="183">
        <f>ROUND(I149*H149,2)</f>
        <v>0</v>
      </c>
      <c r="K149" s="179" t="s">
        <v>3</v>
      </c>
      <c r="L149" s="42"/>
      <c r="M149" s="184" t="s">
        <v>3</v>
      </c>
      <c r="N149" s="185" t="s">
        <v>40</v>
      </c>
      <c r="O149" s="75"/>
      <c r="P149" s="186">
        <f>O149*H149</f>
        <v>0</v>
      </c>
      <c r="Q149" s="186">
        <v>0</v>
      </c>
      <c r="R149" s="186">
        <f>Q149*H149</f>
        <v>0</v>
      </c>
      <c r="S149" s="186">
        <v>0</v>
      </c>
      <c r="T149" s="187">
        <f>S149*H149</f>
        <v>0</v>
      </c>
      <c r="U149" s="41"/>
      <c r="V149" s="41"/>
      <c r="W149" s="41"/>
      <c r="X149" s="41"/>
      <c r="Y149" s="41"/>
      <c r="Z149" s="41"/>
      <c r="AA149" s="41"/>
      <c r="AB149" s="41"/>
      <c r="AC149" s="41"/>
      <c r="AD149" s="41"/>
      <c r="AE149" s="41"/>
      <c r="AR149" s="188" t="s">
        <v>113</v>
      </c>
      <c r="AT149" s="188" t="s">
        <v>331</v>
      </c>
      <c r="AU149" s="188" t="s">
        <v>76</v>
      </c>
      <c r="AY149" s="22" t="s">
        <v>328</v>
      </c>
      <c r="BE149" s="189">
        <f>IF(N149="základní",J149,0)</f>
        <v>0</v>
      </c>
      <c r="BF149" s="189">
        <f>IF(N149="snížená",J149,0)</f>
        <v>0</v>
      </c>
      <c r="BG149" s="189">
        <f>IF(N149="zákl. přenesená",J149,0)</f>
        <v>0</v>
      </c>
      <c r="BH149" s="189">
        <f>IF(N149="sníž. přenesená",J149,0)</f>
        <v>0</v>
      </c>
      <c r="BI149" s="189">
        <f>IF(N149="nulová",J149,0)</f>
        <v>0</v>
      </c>
      <c r="BJ149" s="22" t="s">
        <v>76</v>
      </c>
      <c r="BK149" s="189">
        <f>ROUND(I149*H149,2)</f>
        <v>0</v>
      </c>
      <c r="BL149" s="22" t="s">
        <v>113</v>
      </c>
      <c r="BM149" s="188" t="s">
        <v>570</v>
      </c>
    </row>
    <row r="150" s="2" customFormat="1" ht="16.5" customHeight="1">
      <c r="A150" s="41"/>
      <c r="B150" s="176"/>
      <c r="C150" s="177" t="s">
        <v>155</v>
      </c>
      <c r="D150" s="177" t="s">
        <v>331</v>
      </c>
      <c r="E150" s="178" t="s">
        <v>1350</v>
      </c>
      <c r="F150" s="179" t="s">
        <v>1351</v>
      </c>
      <c r="G150" s="180" t="s">
        <v>491</v>
      </c>
      <c r="H150" s="181">
        <v>35.200000000000003</v>
      </c>
      <c r="I150" s="182"/>
      <c r="J150" s="183">
        <f>ROUND(I150*H150,2)</f>
        <v>0</v>
      </c>
      <c r="K150" s="179" t="s">
        <v>3</v>
      </c>
      <c r="L150" s="42"/>
      <c r="M150" s="184" t="s">
        <v>3</v>
      </c>
      <c r="N150" s="185" t="s">
        <v>40</v>
      </c>
      <c r="O150" s="75"/>
      <c r="P150" s="186">
        <f>O150*H150</f>
        <v>0</v>
      </c>
      <c r="Q150" s="186">
        <v>0</v>
      </c>
      <c r="R150" s="186">
        <f>Q150*H150</f>
        <v>0</v>
      </c>
      <c r="S150" s="186">
        <v>0</v>
      </c>
      <c r="T150" s="187">
        <f>S150*H150</f>
        <v>0</v>
      </c>
      <c r="U150" s="41"/>
      <c r="V150" s="41"/>
      <c r="W150" s="41"/>
      <c r="X150" s="41"/>
      <c r="Y150" s="41"/>
      <c r="Z150" s="41"/>
      <c r="AA150" s="41"/>
      <c r="AB150" s="41"/>
      <c r="AC150" s="41"/>
      <c r="AD150" s="41"/>
      <c r="AE150" s="41"/>
      <c r="AR150" s="188" t="s">
        <v>113</v>
      </c>
      <c r="AT150" s="188" t="s">
        <v>331</v>
      </c>
      <c r="AU150" s="188" t="s">
        <v>76</v>
      </c>
      <c r="AY150" s="22" t="s">
        <v>328</v>
      </c>
      <c r="BE150" s="189">
        <f>IF(N150="základní",J150,0)</f>
        <v>0</v>
      </c>
      <c r="BF150" s="189">
        <f>IF(N150="snížená",J150,0)</f>
        <v>0</v>
      </c>
      <c r="BG150" s="189">
        <f>IF(N150="zákl. přenesená",J150,0)</f>
        <v>0</v>
      </c>
      <c r="BH150" s="189">
        <f>IF(N150="sníž. přenesená",J150,0)</f>
        <v>0</v>
      </c>
      <c r="BI150" s="189">
        <f>IF(N150="nulová",J150,0)</f>
        <v>0</v>
      </c>
      <c r="BJ150" s="22" t="s">
        <v>76</v>
      </c>
      <c r="BK150" s="189">
        <f>ROUND(I150*H150,2)</f>
        <v>0</v>
      </c>
      <c r="BL150" s="22" t="s">
        <v>113</v>
      </c>
      <c r="BM150" s="188" t="s">
        <v>1352</v>
      </c>
    </row>
    <row r="151" s="2" customFormat="1" ht="16.5" customHeight="1">
      <c r="A151" s="41"/>
      <c r="B151" s="176"/>
      <c r="C151" s="177" t="s">
        <v>158</v>
      </c>
      <c r="D151" s="177" t="s">
        <v>331</v>
      </c>
      <c r="E151" s="178" t="s">
        <v>1353</v>
      </c>
      <c r="F151" s="179" t="s">
        <v>1354</v>
      </c>
      <c r="G151" s="180" t="s">
        <v>491</v>
      </c>
      <c r="H151" s="181">
        <v>35.200000000000003</v>
      </c>
      <c r="I151" s="182"/>
      <c r="J151" s="183">
        <f>ROUND(I151*H151,2)</f>
        <v>0</v>
      </c>
      <c r="K151" s="179" t="s">
        <v>3</v>
      </c>
      <c r="L151" s="42"/>
      <c r="M151" s="184" t="s">
        <v>3</v>
      </c>
      <c r="N151" s="185" t="s">
        <v>40</v>
      </c>
      <c r="O151" s="75"/>
      <c r="P151" s="186">
        <f>O151*H151</f>
        <v>0</v>
      </c>
      <c r="Q151" s="186">
        <v>0</v>
      </c>
      <c r="R151" s="186">
        <f>Q151*H151</f>
        <v>0</v>
      </c>
      <c r="S151" s="186">
        <v>0</v>
      </c>
      <c r="T151" s="187">
        <f>S151*H151</f>
        <v>0</v>
      </c>
      <c r="U151" s="41"/>
      <c r="V151" s="41"/>
      <c r="W151" s="41"/>
      <c r="X151" s="41"/>
      <c r="Y151" s="41"/>
      <c r="Z151" s="41"/>
      <c r="AA151" s="41"/>
      <c r="AB151" s="41"/>
      <c r="AC151" s="41"/>
      <c r="AD151" s="41"/>
      <c r="AE151" s="41"/>
      <c r="AR151" s="188" t="s">
        <v>113</v>
      </c>
      <c r="AT151" s="188" t="s">
        <v>331</v>
      </c>
      <c r="AU151" s="188" t="s">
        <v>76</v>
      </c>
      <c r="AY151" s="22" t="s">
        <v>328</v>
      </c>
      <c r="BE151" s="189">
        <f>IF(N151="základní",J151,0)</f>
        <v>0</v>
      </c>
      <c r="BF151" s="189">
        <f>IF(N151="snížená",J151,0)</f>
        <v>0</v>
      </c>
      <c r="BG151" s="189">
        <f>IF(N151="zákl. přenesená",J151,0)</f>
        <v>0</v>
      </c>
      <c r="BH151" s="189">
        <f>IF(N151="sníž. přenesená",J151,0)</f>
        <v>0</v>
      </c>
      <c r="BI151" s="189">
        <f>IF(N151="nulová",J151,0)</f>
        <v>0</v>
      </c>
      <c r="BJ151" s="22" t="s">
        <v>76</v>
      </c>
      <c r="BK151" s="189">
        <f>ROUND(I151*H151,2)</f>
        <v>0</v>
      </c>
      <c r="BL151" s="22" t="s">
        <v>113</v>
      </c>
      <c r="BM151" s="188" t="s">
        <v>1355</v>
      </c>
    </row>
    <row r="152" s="2" customFormat="1" ht="16.5" customHeight="1">
      <c r="A152" s="41"/>
      <c r="B152" s="176"/>
      <c r="C152" s="177" t="s">
        <v>161</v>
      </c>
      <c r="D152" s="177" t="s">
        <v>331</v>
      </c>
      <c r="E152" s="178" t="s">
        <v>1356</v>
      </c>
      <c r="F152" s="179" t="s">
        <v>1357</v>
      </c>
      <c r="G152" s="180" t="s">
        <v>491</v>
      </c>
      <c r="H152" s="181">
        <v>184.69999999999999</v>
      </c>
      <c r="I152" s="182"/>
      <c r="J152" s="183">
        <f>ROUND(I152*H152,2)</f>
        <v>0</v>
      </c>
      <c r="K152" s="179" t="s">
        <v>3</v>
      </c>
      <c r="L152" s="42"/>
      <c r="M152" s="184" t="s">
        <v>3</v>
      </c>
      <c r="N152" s="185" t="s">
        <v>40</v>
      </c>
      <c r="O152" s="75"/>
      <c r="P152" s="186">
        <f>O152*H152</f>
        <v>0</v>
      </c>
      <c r="Q152" s="186">
        <v>0</v>
      </c>
      <c r="R152" s="186">
        <f>Q152*H152</f>
        <v>0</v>
      </c>
      <c r="S152" s="186">
        <v>0</v>
      </c>
      <c r="T152" s="187">
        <f>S152*H152</f>
        <v>0</v>
      </c>
      <c r="U152" s="41"/>
      <c r="V152" s="41"/>
      <c r="W152" s="41"/>
      <c r="X152" s="41"/>
      <c r="Y152" s="41"/>
      <c r="Z152" s="41"/>
      <c r="AA152" s="41"/>
      <c r="AB152" s="41"/>
      <c r="AC152" s="41"/>
      <c r="AD152" s="41"/>
      <c r="AE152" s="41"/>
      <c r="AR152" s="188" t="s">
        <v>113</v>
      </c>
      <c r="AT152" s="188" t="s">
        <v>331</v>
      </c>
      <c r="AU152" s="188" t="s">
        <v>76</v>
      </c>
      <c r="AY152" s="22" t="s">
        <v>328</v>
      </c>
      <c r="BE152" s="189">
        <f>IF(N152="základní",J152,0)</f>
        <v>0</v>
      </c>
      <c r="BF152" s="189">
        <f>IF(N152="snížená",J152,0)</f>
        <v>0</v>
      </c>
      <c r="BG152" s="189">
        <f>IF(N152="zákl. přenesená",J152,0)</f>
        <v>0</v>
      </c>
      <c r="BH152" s="189">
        <f>IF(N152="sníž. přenesená",J152,0)</f>
        <v>0</v>
      </c>
      <c r="BI152" s="189">
        <f>IF(N152="nulová",J152,0)</f>
        <v>0</v>
      </c>
      <c r="BJ152" s="22" t="s">
        <v>76</v>
      </c>
      <c r="BK152" s="189">
        <f>ROUND(I152*H152,2)</f>
        <v>0</v>
      </c>
      <c r="BL152" s="22" t="s">
        <v>113</v>
      </c>
      <c r="BM152" s="188" t="s">
        <v>1358</v>
      </c>
    </row>
    <row r="153" s="2" customFormat="1" ht="16.5" customHeight="1">
      <c r="A153" s="41"/>
      <c r="B153" s="176"/>
      <c r="C153" s="177" t="s">
        <v>751</v>
      </c>
      <c r="D153" s="177" t="s">
        <v>331</v>
      </c>
      <c r="E153" s="178" t="s">
        <v>1359</v>
      </c>
      <c r="F153" s="179" t="s">
        <v>1360</v>
      </c>
      <c r="G153" s="180" t="s">
        <v>476</v>
      </c>
      <c r="H153" s="181">
        <v>1140</v>
      </c>
      <c r="I153" s="182"/>
      <c r="J153" s="183">
        <f>ROUND(I153*H153,2)</f>
        <v>0</v>
      </c>
      <c r="K153" s="179" t="s">
        <v>3</v>
      </c>
      <c r="L153" s="42"/>
      <c r="M153" s="184" t="s">
        <v>3</v>
      </c>
      <c r="N153" s="185" t="s">
        <v>40</v>
      </c>
      <c r="O153" s="75"/>
      <c r="P153" s="186">
        <f>O153*H153</f>
        <v>0</v>
      </c>
      <c r="Q153" s="186">
        <v>0</v>
      </c>
      <c r="R153" s="186">
        <f>Q153*H153</f>
        <v>0</v>
      </c>
      <c r="S153" s="186">
        <v>0</v>
      </c>
      <c r="T153" s="187">
        <f>S153*H153</f>
        <v>0</v>
      </c>
      <c r="U153" s="41"/>
      <c r="V153" s="41"/>
      <c r="W153" s="41"/>
      <c r="X153" s="41"/>
      <c r="Y153" s="41"/>
      <c r="Z153" s="41"/>
      <c r="AA153" s="41"/>
      <c r="AB153" s="41"/>
      <c r="AC153" s="41"/>
      <c r="AD153" s="41"/>
      <c r="AE153" s="41"/>
      <c r="AR153" s="188" t="s">
        <v>113</v>
      </c>
      <c r="AT153" s="188" t="s">
        <v>331</v>
      </c>
      <c r="AU153" s="188" t="s">
        <v>76</v>
      </c>
      <c r="AY153" s="22" t="s">
        <v>328</v>
      </c>
      <c r="BE153" s="189">
        <f>IF(N153="základní",J153,0)</f>
        <v>0</v>
      </c>
      <c r="BF153" s="189">
        <f>IF(N153="snížená",J153,0)</f>
        <v>0</v>
      </c>
      <c r="BG153" s="189">
        <f>IF(N153="zákl. přenesená",J153,0)</f>
        <v>0</v>
      </c>
      <c r="BH153" s="189">
        <f>IF(N153="sníž. přenesená",J153,0)</f>
        <v>0</v>
      </c>
      <c r="BI153" s="189">
        <f>IF(N153="nulová",J153,0)</f>
        <v>0</v>
      </c>
      <c r="BJ153" s="22" t="s">
        <v>76</v>
      </c>
      <c r="BK153" s="189">
        <f>ROUND(I153*H153,2)</f>
        <v>0</v>
      </c>
      <c r="BL153" s="22" t="s">
        <v>113</v>
      </c>
      <c r="BM153" s="188" t="s">
        <v>1361</v>
      </c>
    </row>
    <row r="154" s="2" customFormat="1" ht="16.5" customHeight="1">
      <c r="A154" s="41"/>
      <c r="B154" s="176"/>
      <c r="C154" s="177" t="s">
        <v>756</v>
      </c>
      <c r="D154" s="177" t="s">
        <v>331</v>
      </c>
      <c r="E154" s="178" t="s">
        <v>1362</v>
      </c>
      <c r="F154" s="179" t="s">
        <v>1363</v>
      </c>
      <c r="G154" s="180" t="s">
        <v>491</v>
      </c>
      <c r="H154" s="181">
        <v>43.299999999999997</v>
      </c>
      <c r="I154" s="182"/>
      <c r="J154" s="183">
        <f>ROUND(I154*H154,2)</f>
        <v>0</v>
      </c>
      <c r="K154" s="179" t="s">
        <v>3</v>
      </c>
      <c r="L154" s="42"/>
      <c r="M154" s="184" t="s">
        <v>3</v>
      </c>
      <c r="N154" s="185" t="s">
        <v>40</v>
      </c>
      <c r="O154" s="75"/>
      <c r="P154" s="186">
        <f>O154*H154</f>
        <v>0</v>
      </c>
      <c r="Q154" s="186">
        <v>0</v>
      </c>
      <c r="R154" s="186">
        <f>Q154*H154</f>
        <v>0</v>
      </c>
      <c r="S154" s="186">
        <v>0</v>
      </c>
      <c r="T154" s="187">
        <f>S154*H154</f>
        <v>0</v>
      </c>
      <c r="U154" s="41"/>
      <c r="V154" s="41"/>
      <c r="W154" s="41"/>
      <c r="X154" s="41"/>
      <c r="Y154" s="41"/>
      <c r="Z154" s="41"/>
      <c r="AA154" s="41"/>
      <c r="AB154" s="41"/>
      <c r="AC154" s="41"/>
      <c r="AD154" s="41"/>
      <c r="AE154" s="41"/>
      <c r="AR154" s="188" t="s">
        <v>113</v>
      </c>
      <c r="AT154" s="188" t="s">
        <v>331</v>
      </c>
      <c r="AU154" s="188" t="s">
        <v>76</v>
      </c>
      <c r="AY154" s="22" t="s">
        <v>328</v>
      </c>
      <c r="BE154" s="189">
        <f>IF(N154="základní",J154,0)</f>
        <v>0</v>
      </c>
      <c r="BF154" s="189">
        <f>IF(N154="snížená",J154,0)</f>
        <v>0</v>
      </c>
      <c r="BG154" s="189">
        <f>IF(N154="zákl. přenesená",J154,0)</f>
        <v>0</v>
      </c>
      <c r="BH154" s="189">
        <f>IF(N154="sníž. přenesená",J154,0)</f>
        <v>0</v>
      </c>
      <c r="BI154" s="189">
        <f>IF(N154="nulová",J154,0)</f>
        <v>0</v>
      </c>
      <c r="BJ154" s="22" t="s">
        <v>76</v>
      </c>
      <c r="BK154" s="189">
        <f>ROUND(I154*H154,2)</f>
        <v>0</v>
      </c>
      <c r="BL154" s="22" t="s">
        <v>113</v>
      </c>
      <c r="BM154" s="188" t="s">
        <v>1364</v>
      </c>
    </row>
    <row r="155" s="2" customFormat="1" ht="16.5" customHeight="1">
      <c r="A155" s="41"/>
      <c r="B155" s="176"/>
      <c r="C155" s="177" t="s">
        <v>761</v>
      </c>
      <c r="D155" s="177" t="s">
        <v>331</v>
      </c>
      <c r="E155" s="178" t="s">
        <v>1365</v>
      </c>
      <c r="F155" s="179" t="s">
        <v>1366</v>
      </c>
      <c r="G155" s="180" t="s">
        <v>491</v>
      </c>
      <c r="H155" s="181">
        <v>59.799999999999997</v>
      </c>
      <c r="I155" s="182"/>
      <c r="J155" s="183">
        <f>ROUND(I155*H155,2)</f>
        <v>0</v>
      </c>
      <c r="K155" s="179" t="s">
        <v>3</v>
      </c>
      <c r="L155" s="42"/>
      <c r="M155" s="184" t="s">
        <v>3</v>
      </c>
      <c r="N155" s="185" t="s">
        <v>40</v>
      </c>
      <c r="O155" s="75"/>
      <c r="P155" s="186">
        <f>O155*H155</f>
        <v>0</v>
      </c>
      <c r="Q155" s="186">
        <v>0</v>
      </c>
      <c r="R155" s="186">
        <f>Q155*H155</f>
        <v>0</v>
      </c>
      <c r="S155" s="186">
        <v>0</v>
      </c>
      <c r="T155" s="187">
        <f>S155*H155</f>
        <v>0</v>
      </c>
      <c r="U155" s="41"/>
      <c r="V155" s="41"/>
      <c r="W155" s="41"/>
      <c r="X155" s="41"/>
      <c r="Y155" s="41"/>
      <c r="Z155" s="41"/>
      <c r="AA155" s="41"/>
      <c r="AB155" s="41"/>
      <c r="AC155" s="41"/>
      <c r="AD155" s="41"/>
      <c r="AE155" s="41"/>
      <c r="AR155" s="188" t="s">
        <v>113</v>
      </c>
      <c r="AT155" s="188" t="s">
        <v>331</v>
      </c>
      <c r="AU155" s="188" t="s">
        <v>76</v>
      </c>
      <c r="AY155" s="22" t="s">
        <v>328</v>
      </c>
      <c r="BE155" s="189">
        <f>IF(N155="základní",J155,0)</f>
        <v>0</v>
      </c>
      <c r="BF155" s="189">
        <f>IF(N155="snížená",J155,0)</f>
        <v>0</v>
      </c>
      <c r="BG155" s="189">
        <f>IF(N155="zákl. přenesená",J155,0)</f>
        <v>0</v>
      </c>
      <c r="BH155" s="189">
        <f>IF(N155="sníž. přenesená",J155,0)</f>
        <v>0</v>
      </c>
      <c r="BI155" s="189">
        <f>IF(N155="nulová",J155,0)</f>
        <v>0</v>
      </c>
      <c r="BJ155" s="22" t="s">
        <v>76</v>
      </c>
      <c r="BK155" s="189">
        <f>ROUND(I155*H155,2)</f>
        <v>0</v>
      </c>
      <c r="BL155" s="22" t="s">
        <v>113</v>
      </c>
      <c r="BM155" s="188" t="s">
        <v>1367</v>
      </c>
    </row>
    <row r="156" s="12" customFormat="1" ht="25.92" customHeight="1">
      <c r="A156" s="12"/>
      <c r="B156" s="163"/>
      <c r="C156" s="12"/>
      <c r="D156" s="164" t="s">
        <v>68</v>
      </c>
      <c r="E156" s="165" t="s">
        <v>1368</v>
      </c>
      <c r="F156" s="165" t="s">
        <v>1369</v>
      </c>
      <c r="G156" s="12"/>
      <c r="H156" s="12"/>
      <c r="I156" s="166"/>
      <c r="J156" s="167">
        <f>BK156</f>
        <v>0</v>
      </c>
      <c r="K156" s="12"/>
      <c r="L156" s="163"/>
      <c r="M156" s="168"/>
      <c r="N156" s="169"/>
      <c r="O156" s="169"/>
      <c r="P156" s="170">
        <f>SUM(P157:P164)</f>
        <v>0</v>
      </c>
      <c r="Q156" s="169"/>
      <c r="R156" s="170">
        <f>SUM(R157:R164)</f>
        <v>0</v>
      </c>
      <c r="S156" s="169"/>
      <c r="T156" s="171">
        <f>SUM(T157:T164)</f>
        <v>0</v>
      </c>
      <c r="U156" s="12"/>
      <c r="V156" s="12"/>
      <c r="W156" s="12"/>
      <c r="X156" s="12"/>
      <c r="Y156" s="12"/>
      <c r="Z156" s="12"/>
      <c r="AA156" s="12"/>
      <c r="AB156" s="12"/>
      <c r="AC156" s="12"/>
      <c r="AD156" s="12"/>
      <c r="AE156" s="12"/>
      <c r="AR156" s="164" t="s">
        <v>76</v>
      </c>
      <c r="AT156" s="172" t="s">
        <v>68</v>
      </c>
      <c r="AU156" s="172" t="s">
        <v>69</v>
      </c>
      <c r="AY156" s="164" t="s">
        <v>328</v>
      </c>
      <c r="BK156" s="173">
        <f>SUM(BK157:BK164)</f>
        <v>0</v>
      </c>
    </row>
    <row r="157" s="2" customFormat="1" ht="16.5" customHeight="1">
      <c r="A157" s="41"/>
      <c r="B157" s="176"/>
      <c r="C157" s="177" t="s">
        <v>765</v>
      </c>
      <c r="D157" s="177" t="s">
        <v>331</v>
      </c>
      <c r="E157" s="178" t="s">
        <v>1370</v>
      </c>
      <c r="F157" s="179" t="s">
        <v>1371</v>
      </c>
      <c r="G157" s="180" t="s">
        <v>367</v>
      </c>
      <c r="H157" s="181">
        <v>1</v>
      </c>
      <c r="I157" s="182"/>
      <c r="J157" s="183">
        <f>ROUND(I157*H157,2)</f>
        <v>0</v>
      </c>
      <c r="K157" s="179" t="s">
        <v>3</v>
      </c>
      <c r="L157" s="42"/>
      <c r="M157" s="184" t="s">
        <v>3</v>
      </c>
      <c r="N157" s="185" t="s">
        <v>40</v>
      </c>
      <c r="O157" s="75"/>
      <c r="P157" s="186">
        <f>O157*H157</f>
        <v>0</v>
      </c>
      <c r="Q157" s="186">
        <v>0</v>
      </c>
      <c r="R157" s="186">
        <f>Q157*H157</f>
        <v>0</v>
      </c>
      <c r="S157" s="186">
        <v>0</v>
      </c>
      <c r="T157" s="187">
        <f>S157*H157</f>
        <v>0</v>
      </c>
      <c r="U157" s="41"/>
      <c r="V157" s="41"/>
      <c r="W157" s="41"/>
      <c r="X157" s="41"/>
      <c r="Y157" s="41"/>
      <c r="Z157" s="41"/>
      <c r="AA157" s="41"/>
      <c r="AB157" s="41"/>
      <c r="AC157" s="41"/>
      <c r="AD157" s="41"/>
      <c r="AE157" s="41"/>
      <c r="AR157" s="188" t="s">
        <v>113</v>
      </c>
      <c r="AT157" s="188" t="s">
        <v>331</v>
      </c>
      <c r="AU157" s="188" t="s">
        <v>76</v>
      </c>
      <c r="AY157" s="22" t="s">
        <v>328</v>
      </c>
      <c r="BE157" s="189">
        <f>IF(N157="základní",J157,0)</f>
        <v>0</v>
      </c>
      <c r="BF157" s="189">
        <f>IF(N157="snížená",J157,0)</f>
        <v>0</v>
      </c>
      <c r="BG157" s="189">
        <f>IF(N157="zákl. přenesená",J157,0)</f>
        <v>0</v>
      </c>
      <c r="BH157" s="189">
        <f>IF(N157="sníž. přenesená",J157,0)</f>
        <v>0</v>
      </c>
      <c r="BI157" s="189">
        <f>IF(N157="nulová",J157,0)</f>
        <v>0</v>
      </c>
      <c r="BJ157" s="22" t="s">
        <v>76</v>
      </c>
      <c r="BK157" s="189">
        <f>ROUND(I157*H157,2)</f>
        <v>0</v>
      </c>
      <c r="BL157" s="22" t="s">
        <v>113</v>
      </c>
      <c r="BM157" s="188" t="s">
        <v>1372</v>
      </c>
    </row>
    <row r="158" s="2" customFormat="1" ht="16.5" customHeight="1">
      <c r="A158" s="41"/>
      <c r="B158" s="176"/>
      <c r="C158" s="177" t="s">
        <v>769</v>
      </c>
      <c r="D158" s="177" t="s">
        <v>331</v>
      </c>
      <c r="E158" s="178" t="s">
        <v>1373</v>
      </c>
      <c r="F158" s="179" t="s">
        <v>1374</v>
      </c>
      <c r="G158" s="180" t="s">
        <v>367</v>
      </c>
      <c r="H158" s="181">
        <v>1</v>
      </c>
      <c r="I158" s="182"/>
      <c r="J158" s="183">
        <f>ROUND(I158*H158,2)</f>
        <v>0</v>
      </c>
      <c r="K158" s="179" t="s">
        <v>3</v>
      </c>
      <c r="L158" s="42"/>
      <c r="M158" s="184" t="s">
        <v>3</v>
      </c>
      <c r="N158" s="185" t="s">
        <v>40</v>
      </c>
      <c r="O158" s="75"/>
      <c r="P158" s="186">
        <f>O158*H158</f>
        <v>0</v>
      </c>
      <c r="Q158" s="186">
        <v>0</v>
      </c>
      <c r="R158" s="186">
        <f>Q158*H158</f>
        <v>0</v>
      </c>
      <c r="S158" s="186">
        <v>0</v>
      </c>
      <c r="T158" s="187">
        <f>S158*H158</f>
        <v>0</v>
      </c>
      <c r="U158" s="41"/>
      <c r="V158" s="41"/>
      <c r="W158" s="41"/>
      <c r="X158" s="41"/>
      <c r="Y158" s="41"/>
      <c r="Z158" s="41"/>
      <c r="AA158" s="41"/>
      <c r="AB158" s="41"/>
      <c r="AC158" s="41"/>
      <c r="AD158" s="41"/>
      <c r="AE158" s="41"/>
      <c r="AR158" s="188" t="s">
        <v>113</v>
      </c>
      <c r="AT158" s="188" t="s">
        <v>331</v>
      </c>
      <c r="AU158" s="188" t="s">
        <v>76</v>
      </c>
      <c r="AY158" s="22" t="s">
        <v>328</v>
      </c>
      <c r="BE158" s="189">
        <f>IF(N158="základní",J158,0)</f>
        <v>0</v>
      </c>
      <c r="BF158" s="189">
        <f>IF(N158="snížená",J158,0)</f>
        <v>0</v>
      </c>
      <c r="BG158" s="189">
        <f>IF(N158="zákl. přenesená",J158,0)</f>
        <v>0</v>
      </c>
      <c r="BH158" s="189">
        <f>IF(N158="sníž. přenesená",J158,0)</f>
        <v>0</v>
      </c>
      <c r="BI158" s="189">
        <f>IF(N158="nulová",J158,0)</f>
        <v>0</v>
      </c>
      <c r="BJ158" s="22" t="s">
        <v>76</v>
      </c>
      <c r="BK158" s="189">
        <f>ROUND(I158*H158,2)</f>
        <v>0</v>
      </c>
      <c r="BL158" s="22" t="s">
        <v>113</v>
      </c>
      <c r="BM158" s="188" t="s">
        <v>1375</v>
      </c>
    </row>
    <row r="159" s="2" customFormat="1" ht="16.5" customHeight="1">
      <c r="A159" s="41"/>
      <c r="B159" s="176"/>
      <c r="C159" s="177" t="s">
        <v>165</v>
      </c>
      <c r="D159" s="177" t="s">
        <v>331</v>
      </c>
      <c r="E159" s="178" t="s">
        <v>1376</v>
      </c>
      <c r="F159" s="179" t="s">
        <v>1377</v>
      </c>
      <c r="G159" s="180" t="s">
        <v>1378</v>
      </c>
      <c r="H159" s="181">
        <v>56</v>
      </c>
      <c r="I159" s="182"/>
      <c r="J159" s="183">
        <f>ROUND(I159*H159,2)</f>
        <v>0</v>
      </c>
      <c r="K159" s="179" t="s">
        <v>3</v>
      </c>
      <c r="L159" s="42"/>
      <c r="M159" s="184" t="s">
        <v>3</v>
      </c>
      <c r="N159" s="185" t="s">
        <v>40</v>
      </c>
      <c r="O159" s="75"/>
      <c r="P159" s="186">
        <f>O159*H159</f>
        <v>0</v>
      </c>
      <c r="Q159" s="186">
        <v>0</v>
      </c>
      <c r="R159" s="186">
        <f>Q159*H159</f>
        <v>0</v>
      </c>
      <c r="S159" s="186">
        <v>0</v>
      </c>
      <c r="T159" s="187">
        <f>S159*H159</f>
        <v>0</v>
      </c>
      <c r="U159" s="41"/>
      <c r="V159" s="41"/>
      <c r="W159" s="41"/>
      <c r="X159" s="41"/>
      <c r="Y159" s="41"/>
      <c r="Z159" s="41"/>
      <c r="AA159" s="41"/>
      <c r="AB159" s="41"/>
      <c r="AC159" s="41"/>
      <c r="AD159" s="41"/>
      <c r="AE159" s="41"/>
      <c r="AR159" s="188" t="s">
        <v>113</v>
      </c>
      <c r="AT159" s="188" t="s">
        <v>331</v>
      </c>
      <c r="AU159" s="188" t="s">
        <v>76</v>
      </c>
      <c r="AY159" s="22" t="s">
        <v>328</v>
      </c>
      <c r="BE159" s="189">
        <f>IF(N159="základní",J159,0)</f>
        <v>0</v>
      </c>
      <c r="BF159" s="189">
        <f>IF(N159="snížená",J159,0)</f>
        <v>0</v>
      </c>
      <c r="BG159" s="189">
        <f>IF(N159="zákl. přenesená",J159,0)</f>
        <v>0</v>
      </c>
      <c r="BH159" s="189">
        <f>IF(N159="sníž. přenesená",J159,0)</f>
        <v>0</v>
      </c>
      <c r="BI159" s="189">
        <f>IF(N159="nulová",J159,0)</f>
        <v>0</v>
      </c>
      <c r="BJ159" s="22" t="s">
        <v>76</v>
      </c>
      <c r="BK159" s="189">
        <f>ROUND(I159*H159,2)</f>
        <v>0</v>
      </c>
      <c r="BL159" s="22" t="s">
        <v>113</v>
      </c>
      <c r="BM159" s="188" t="s">
        <v>1379</v>
      </c>
    </row>
    <row r="160" s="2" customFormat="1" ht="21.75" customHeight="1">
      <c r="A160" s="41"/>
      <c r="B160" s="176"/>
      <c r="C160" s="177" t="s">
        <v>778</v>
      </c>
      <c r="D160" s="177" t="s">
        <v>331</v>
      </c>
      <c r="E160" s="178" t="s">
        <v>1380</v>
      </c>
      <c r="F160" s="179" t="s">
        <v>1381</v>
      </c>
      <c r="G160" s="180" t="s">
        <v>367</v>
      </c>
      <c r="H160" s="181">
        <v>3</v>
      </c>
      <c r="I160" s="182"/>
      <c r="J160" s="183">
        <f>ROUND(I160*H160,2)</f>
        <v>0</v>
      </c>
      <c r="K160" s="179" t="s">
        <v>3</v>
      </c>
      <c r="L160" s="42"/>
      <c r="M160" s="184" t="s">
        <v>3</v>
      </c>
      <c r="N160" s="185" t="s">
        <v>40</v>
      </c>
      <c r="O160" s="75"/>
      <c r="P160" s="186">
        <f>O160*H160</f>
        <v>0</v>
      </c>
      <c r="Q160" s="186">
        <v>0</v>
      </c>
      <c r="R160" s="186">
        <f>Q160*H160</f>
        <v>0</v>
      </c>
      <c r="S160" s="186">
        <v>0</v>
      </c>
      <c r="T160" s="187">
        <f>S160*H160</f>
        <v>0</v>
      </c>
      <c r="U160" s="41"/>
      <c r="V160" s="41"/>
      <c r="W160" s="41"/>
      <c r="X160" s="41"/>
      <c r="Y160" s="41"/>
      <c r="Z160" s="41"/>
      <c r="AA160" s="41"/>
      <c r="AB160" s="41"/>
      <c r="AC160" s="41"/>
      <c r="AD160" s="41"/>
      <c r="AE160" s="41"/>
      <c r="AR160" s="188" t="s">
        <v>113</v>
      </c>
      <c r="AT160" s="188" t="s">
        <v>331</v>
      </c>
      <c r="AU160" s="188" t="s">
        <v>76</v>
      </c>
      <c r="AY160" s="22" t="s">
        <v>328</v>
      </c>
      <c r="BE160" s="189">
        <f>IF(N160="základní",J160,0)</f>
        <v>0</v>
      </c>
      <c r="BF160" s="189">
        <f>IF(N160="snížená",J160,0)</f>
        <v>0</v>
      </c>
      <c r="BG160" s="189">
        <f>IF(N160="zákl. přenesená",J160,0)</f>
        <v>0</v>
      </c>
      <c r="BH160" s="189">
        <f>IF(N160="sníž. přenesená",J160,0)</f>
        <v>0</v>
      </c>
      <c r="BI160" s="189">
        <f>IF(N160="nulová",J160,0)</f>
        <v>0</v>
      </c>
      <c r="BJ160" s="22" t="s">
        <v>76</v>
      </c>
      <c r="BK160" s="189">
        <f>ROUND(I160*H160,2)</f>
        <v>0</v>
      </c>
      <c r="BL160" s="22" t="s">
        <v>113</v>
      </c>
      <c r="BM160" s="188" t="s">
        <v>1382</v>
      </c>
    </row>
    <row r="161" s="2" customFormat="1" ht="16.5" customHeight="1">
      <c r="A161" s="41"/>
      <c r="B161" s="176"/>
      <c r="C161" s="177" t="s">
        <v>783</v>
      </c>
      <c r="D161" s="177" t="s">
        <v>331</v>
      </c>
      <c r="E161" s="178" t="s">
        <v>1383</v>
      </c>
      <c r="F161" s="179" t="s">
        <v>1384</v>
      </c>
      <c r="G161" s="180" t="s">
        <v>367</v>
      </c>
      <c r="H161" s="181">
        <v>7</v>
      </c>
      <c r="I161" s="182"/>
      <c r="J161" s="183">
        <f>ROUND(I161*H161,2)</f>
        <v>0</v>
      </c>
      <c r="K161" s="179" t="s">
        <v>3</v>
      </c>
      <c r="L161" s="42"/>
      <c r="M161" s="184" t="s">
        <v>3</v>
      </c>
      <c r="N161" s="185" t="s">
        <v>40</v>
      </c>
      <c r="O161" s="75"/>
      <c r="P161" s="186">
        <f>O161*H161</f>
        <v>0</v>
      </c>
      <c r="Q161" s="186">
        <v>0</v>
      </c>
      <c r="R161" s="186">
        <f>Q161*H161</f>
        <v>0</v>
      </c>
      <c r="S161" s="186">
        <v>0</v>
      </c>
      <c r="T161" s="187">
        <f>S161*H161</f>
        <v>0</v>
      </c>
      <c r="U161" s="41"/>
      <c r="V161" s="41"/>
      <c r="W161" s="41"/>
      <c r="X161" s="41"/>
      <c r="Y161" s="41"/>
      <c r="Z161" s="41"/>
      <c r="AA161" s="41"/>
      <c r="AB161" s="41"/>
      <c r="AC161" s="41"/>
      <c r="AD161" s="41"/>
      <c r="AE161" s="41"/>
      <c r="AR161" s="188" t="s">
        <v>113</v>
      </c>
      <c r="AT161" s="188" t="s">
        <v>331</v>
      </c>
      <c r="AU161" s="188" t="s">
        <v>76</v>
      </c>
      <c r="AY161" s="22" t="s">
        <v>328</v>
      </c>
      <c r="BE161" s="189">
        <f>IF(N161="základní",J161,0)</f>
        <v>0</v>
      </c>
      <c r="BF161" s="189">
        <f>IF(N161="snížená",J161,0)</f>
        <v>0</v>
      </c>
      <c r="BG161" s="189">
        <f>IF(N161="zákl. přenesená",J161,0)</f>
        <v>0</v>
      </c>
      <c r="BH161" s="189">
        <f>IF(N161="sníž. přenesená",J161,0)</f>
        <v>0</v>
      </c>
      <c r="BI161" s="189">
        <f>IF(N161="nulová",J161,0)</f>
        <v>0</v>
      </c>
      <c r="BJ161" s="22" t="s">
        <v>76</v>
      </c>
      <c r="BK161" s="189">
        <f>ROUND(I161*H161,2)</f>
        <v>0</v>
      </c>
      <c r="BL161" s="22" t="s">
        <v>113</v>
      </c>
      <c r="BM161" s="188" t="s">
        <v>1385</v>
      </c>
    </row>
    <row r="162" s="2" customFormat="1" ht="21.75" customHeight="1">
      <c r="A162" s="41"/>
      <c r="B162" s="176"/>
      <c r="C162" s="177" t="s">
        <v>788</v>
      </c>
      <c r="D162" s="177" t="s">
        <v>331</v>
      </c>
      <c r="E162" s="178" t="s">
        <v>1386</v>
      </c>
      <c r="F162" s="179" t="s">
        <v>1387</v>
      </c>
      <c r="G162" s="180" t="s">
        <v>1388</v>
      </c>
      <c r="H162" s="181">
        <v>1450</v>
      </c>
      <c r="I162" s="182"/>
      <c r="J162" s="183">
        <f>ROUND(I162*H162,2)</f>
        <v>0</v>
      </c>
      <c r="K162" s="179" t="s">
        <v>3</v>
      </c>
      <c r="L162" s="42"/>
      <c r="M162" s="184" t="s">
        <v>3</v>
      </c>
      <c r="N162" s="185" t="s">
        <v>40</v>
      </c>
      <c r="O162" s="75"/>
      <c r="P162" s="186">
        <f>O162*H162</f>
        <v>0</v>
      </c>
      <c r="Q162" s="186">
        <v>0</v>
      </c>
      <c r="R162" s="186">
        <f>Q162*H162</f>
        <v>0</v>
      </c>
      <c r="S162" s="186">
        <v>0</v>
      </c>
      <c r="T162" s="187">
        <f>S162*H162</f>
        <v>0</v>
      </c>
      <c r="U162" s="41"/>
      <c r="V162" s="41"/>
      <c r="W162" s="41"/>
      <c r="X162" s="41"/>
      <c r="Y162" s="41"/>
      <c r="Z162" s="41"/>
      <c r="AA162" s="41"/>
      <c r="AB162" s="41"/>
      <c r="AC162" s="41"/>
      <c r="AD162" s="41"/>
      <c r="AE162" s="41"/>
      <c r="AR162" s="188" t="s">
        <v>113</v>
      </c>
      <c r="AT162" s="188" t="s">
        <v>331</v>
      </c>
      <c r="AU162" s="188" t="s">
        <v>76</v>
      </c>
      <c r="AY162" s="22" t="s">
        <v>328</v>
      </c>
      <c r="BE162" s="189">
        <f>IF(N162="základní",J162,0)</f>
        <v>0</v>
      </c>
      <c r="BF162" s="189">
        <f>IF(N162="snížená",J162,0)</f>
        <v>0</v>
      </c>
      <c r="BG162" s="189">
        <f>IF(N162="zákl. přenesená",J162,0)</f>
        <v>0</v>
      </c>
      <c r="BH162" s="189">
        <f>IF(N162="sníž. přenesená",J162,0)</f>
        <v>0</v>
      </c>
      <c r="BI162" s="189">
        <f>IF(N162="nulová",J162,0)</f>
        <v>0</v>
      </c>
      <c r="BJ162" s="22" t="s">
        <v>76</v>
      </c>
      <c r="BK162" s="189">
        <f>ROUND(I162*H162,2)</f>
        <v>0</v>
      </c>
      <c r="BL162" s="22" t="s">
        <v>113</v>
      </c>
      <c r="BM162" s="188" t="s">
        <v>1389</v>
      </c>
    </row>
    <row r="163" s="2" customFormat="1" ht="16.5" customHeight="1">
      <c r="A163" s="41"/>
      <c r="B163" s="176"/>
      <c r="C163" s="177" t="s">
        <v>793</v>
      </c>
      <c r="D163" s="177" t="s">
        <v>331</v>
      </c>
      <c r="E163" s="178" t="s">
        <v>1390</v>
      </c>
      <c r="F163" s="179" t="s">
        <v>1391</v>
      </c>
      <c r="G163" s="180" t="s">
        <v>367</v>
      </c>
      <c r="H163" s="181">
        <v>1</v>
      </c>
      <c r="I163" s="182"/>
      <c r="J163" s="183">
        <f>ROUND(I163*H163,2)</f>
        <v>0</v>
      </c>
      <c r="K163" s="179" t="s">
        <v>3</v>
      </c>
      <c r="L163" s="42"/>
      <c r="M163" s="184" t="s">
        <v>3</v>
      </c>
      <c r="N163" s="185" t="s">
        <v>40</v>
      </c>
      <c r="O163" s="75"/>
      <c r="P163" s="186">
        <f>O163*H163</f>
        <v>0</v>
      </c>
      <c r="Q163" s="186">
        <v>0</v>
      </c>
      <c r="R163" s="186">
        <f>Q163*H163</f>
        <v>0</v>
      </c>
      <c r="S163" s="186">
        <v>0</v>
      </c>
      <c r="T163" s="187">
        <f>S163*H163</f>
        <v>0</v>
      </c>
      <c r="U163" s="41"/>
      <c r="V163" s="41"/>
      <c r="W163" s="41"/>
      <c r="X163" s="41"/>
      <c r="Y163" s="41"/>
      <c r="Z163" s="41"/>
      <c r="AA163" s="41"/>
      <c r="AB163" s="41"/>
      <c r="AC163" s="41"/>
      <c r="AD163" s="41"/>
      <c r="AE163" s="41"/>
      <c r="AR163" s="188" t="s">
        <v>113</v>
      </c>
      <c r="AT163" s="188" t="s">
        <v>331</v>
      </c>
      <c r="AU163" s="188" t="s">
        <v>76</v>
      </c>
      <c r="AY163" s="22" t="s">
        <v>328</v>
      </c>
      <c r="BE163" s="189">
        <f>IF(N163="základní",J163,0)</f>
        <v>0</v>
      </c>
      <c r="BF163" s="189">
        <f>IF(N163="snížená",J163,0)</f>
        <v>0</v>
      </c>
      <c r="BG163" s="189">
        <f>IF(N163="zákl. přenesená",J163,0)</f>
        <v>0</v>
      </c>
      <c r="BH163" s="189">
        <f>IF(N163="sníž. přenesená",J163,0)</f>
        <v>0</v>
      </c>
      <c r="BI163" s="189">
        <f>IF(N163="nulová",J163,0)</f>
        <v>0</v>
      </c>
      <c r="BJ163" s="22" t="s">
        <v>76</v>
      </c>
      <c r="BK163" s="189">
        <f>ROUND(I163*H163,2)</f>
        <v>0</v>
      </c>
      <c r="BL163" s="22" t="s">
        <v>113</v>
      </c>
      <c r="BM163" s="188" t="s">
        <v>1392</v>
      </c>
    </row>
    <row r="164" s="2" customFormat="1" ht="16.5" customHeight="1">
      <c r="A164" s="41"/>
      <c r="B164" s="176"/>
      <c r="C164" s="177" t="s">
        <v>797</v>
      </c>
      <c r="D164" s="177" t="s">
        <v>331</v>
      </c>
      <c r="E164" s="178" t="s">
        <v>1393</v>
      </c>
      <c r="F164" s="179" t="s">
        <v>1394</v>
      </c>
      <c r="G164" s="180" t="s">
        <v>367</v>
      </c>
      <c r="H164" s="181">
        <v>1</v>
      </c>
      <c r="I164" s="182"/>
      <c r="J164" s="183">
        <f>ROUND(I164*H164,2)</f>
        <v>0</v>
      </c>
      <c r="K164" s="179" t="s">
        <v>3</v>
      </c>
      <c r="L164" s="42"/>
      <c r="M164" s="237" t="s">
        <v>3</v>
      </c>
      <c r="N164" s="238" t="s">
        <v>40</v>
      </c>
      <c r="O164" s="199"/>
      <c r="P164" s="239">
        <f>O164*H164</f>
        <v>0</v>
      </c>
      <c r="Q164" s="239">
        <v>0</v>
      </c>
      <c r="R164" s="239">
        <f>Q164*H164</f>
        <v>0</v>
      </c>
      <c r="S164" s="239">
        <v>0</v>
      </c>
      <c r="T164" s="240">
        <f>S164*H164</f>
        <v>0</v>
      </c>
      <c r="U164" s="41"/>
      <c r="V164" s="41"/>
      <c r="W164" s="41"/>
      <c r="X164" s="41"/>
      <c r="Y164" s="41"/>
      <c r="Z164" s="41"/>
      <c r="AA164" s="41"/>
      <c r="AB164" s="41"/>
      <c r="AC164" s="41"/>
      <c r="AD164" s="41"/>
      <c r="AE164" s="41"/>
      <c r="AR164" s="188" t="s">
        <v>113</v>
      </c>
      <c r="AT164" s="188" t="s">
        <v>331</v>
      </c>
      <c r="AU164" s="188" t="s">
        <v>76</v>
      </c>
      <c r="AY164" s="22" t="s">
        <v>328</v>
      </c>
      <c r="BE164" s="189">
        <f>IF(N164="základní",J164,0)</f>
        <v>0</v>
      </c>
      <c r="BF164" s="189">
        <f>IF(N164="snížená",J164,0)</f>
        <v>0</v>
      </c>
      <c r="BG164" s="189">
        <f>IF(N164="zákl. přenesená",J164,0)</f>
        <v>0</v>
      </c>
      <c r="BH164" s="189">
        <f>IF(N164="sníž. přenesená",J164,0)</f>
        <v>0</v>
      </c>
      <c r="BI164" s="189">
        <f>IF(N164="nulová",J164,0)</f>
        <v>0</v>
      </c>
      <c r="BJ164" s="22" t="s">
        <v>76</v>
      </c>
      <c r="BK164" s="189">
        <f>ROUND(I164*H164,2)</f>
        <v>0</v>
      </c>
      <c r="BL164" s="22" t="s">
        <v>113</v>
      </c>
      <c r="BM164" s="188" t="s">
        <v>1395</v>
      </c>
    </row>
    <row r="165" s="2" customFormat="1" ht="6.96" customHeight="1">
      <c r="A165" s="41"/>
      <c r="B165" s="58"/>
      <c r="C165" s="59"/>
      <c r="D165" s="59"/>
      <c r="E165" s="59"/>
      <c r="F165" s="59"/>
      <c r="G165" s="59"/>
      <c r="H165" s="59"/>
      <c r="I165" s="59"/>
      <c r="J165" s="59"/>
      <c r="K165" s="59"/>
      <c r="L165" s="42"/>
      <c r="M165" s="41"/>
      <c r="O165" s="41"/>
      <c r="P165" s="41"/>
      <c r="Q165" s="41"/>
      <c r="R165" s="41"/>
      <c r="S165" s="41"/>
      <c r="T165" s="41"/>
      <c r="U165" s="41"/>
      <c r="V165" s="41"/>
      <c r="W165" s="41"/>
      <c r="X165" s="41"/>
      <c r="Y165" s="41"/>
      <c r="Z165" s="41"/>
      <c r="AA165" s="41"/>
      <c r="AB165" s="41"/>
      <c r="AC165" s="41"/>
      <c r="AD165" s="41"/>
      <c r="AE165" s="41"/>
    </row>
  </sheetData>
  <autoFilter ref="C93:K164"/>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21" t="s">
        <v>6</v>
      </c>
      <c r="M2" s="1"/>
      <c r="N2" s="1"/>
      <c r="O2" s="1"/>
      <c r="P2" s="1"/>
      <c r="Q2" s="1"/>
      <c r="R2" s="1"/>
      <c r="S2" s="1"/>
      <c r="T2" s="1"/>
      <c r="U2" s="1"/>
      <c r="V2" s="1"/>
      <c r="AT2" s="22" t="s">
        <v>121</v>
      </c>
    </row>
    <row r="3" s="1" customFormat="1" ht="6.96" customHeight="1">
      <c r="B3" s="23"/>
      <c r="C3" s="24"/>
      <c r="D3" s="24"/>
      <c r="E3" s="24"/>
      <c r="F3" s="24"/>
      <c r="G3" s="24"/>
      <c r="H3" s="24"/>
      <c r="I3" s="24"/>
      <c r="J3" s="24"/>
      <c r="K3" s="24"/>
      <c r="L3" s="25"/>
      <c r="AT3" s="22" t="s">
        <v>79</v>
      </c>
    </row>
    <row r="4" s="1" customFormat="1" ht="24.96" customHeight="1">
      <c r="B4" s="25"/>
      <c r="D4" s="26" t="s">
        <v>300</v>
      </c>
      <c r="L4" s="25"/>
      <c r="M4" s="126" t="s">
        <v>11</v>
      </c>
      <c r="AT4" s="22" t="s">
        <v>4</v>
      </c>
    </row>
    <row r="5" s="1" customFormat="1" ht="6.96" customHeight="1">
      <c r="B5" s="25"/>
      <c r="L5" s="25"/>
    </row>
    <row r="6" s="1" customFormat="1" ht="12" customHeight="1">
      <c r="B6" s="25"/>
      <c r="D6" s="35" t="s">
        <v>17</v>
      </c>
      <c r="L6" s="25"/>
    </row>
    <row r="7" s="1" customFormat="1" ht="26.25" customHeight="1">
      <c r="B7" s="25"/>
      <c r="E7" s="127" t="str">
        <f>'Rekapitulace stavby'!K6</f>
        <v>Revitalizace multimodálního uzlu ve Dvoře Králové nad Labem - etapa I-VI.</v>
      </c>
      <c r="F7" s="35"/>
      <c r="G7" s="35"/>
      <c r="H7" s="35"/>
      <c r="L7" s="25"/>
    </row>
    <row r="8">
      <c r="B8" s="25"/>
      <c r="D8" s="35" t="s">
        <v>301</v>
      </c>
      <c r="L8" s="25"/>
    </row>
    <row r="9" s="1" customFormat="1" ht="23.25" customHeight="1">
      <c r="B9" s="25"/>
      <c r="E9" s="127" t="s">
        <v>302</v>
      </c>
      <c r="F9" s="1"/>
      <c r="G9" s="1"/>
      <c r="H9" s="1"/>
      <c r="L9" s="25"/>
    </row>
    <row r="10" s="1" customFormat="1" ht="12" customHeight="1">
      <c r="B10" s="25"/>
      <c r="D10" s="35" t="s">
        <v>303</v>
      </c>
      <c r="L10" s="25"/>
    </row>
    <row r="11" s="2" customFormat="1" ht="16.5" customHeight="1">
      <c r="A11" s="41"/>
      <c r="B11" s="42"/>
      <c r="C11" s="41"/>
      <c r="D11" s="41"/>
      <c r="E11" s="128" t="s">
        <v>1220</v>
      </c>
      <c r="F11" s="41"/>
      <c r="G11" s="41"/>
      <c r="H11" s="41"/>
      <c r="I11" s="41"/>
      <c r="J11" s="41"/>
      <c r="K11" s="41"/>
      <c r="L11" s="129"/>
      <c r="S11" s="41"/>
      <c r="T11" s="41"/>
      <c r="U11" s="41"/>
      <c r="V11" s="41"/>
      <c r="W11" s="41"/>
      <c r="X11" s="41"/>
      <c r="Y11" s="41"/>
      <c r="Z11" s="41"/>
      <c r="AA11" s="41"/>
      <c r="AB11" s="41"/>
      <c r="AC11" s="41"/>
      <c r="AD11" s="41"/>
      <c r="AE11" s="41"/>
    </row>
    <row r="12" s="2" customFormat="1" ht="12" customHeight="1">
      <c r="A12" s="41"/>
      <c r="B12" s="42"/>
      <c r="C12" s="41"/>
      <c r="D12" s="35" t="s">
        <v>1221</v>
      </c>
      <c r="E12" s="41"/>
      <c r="F12" s="41"/>
      <c r="G12" s="41"/>
      <c r="H12" s="41"/>
      <c r="I12" s="41"/>
      <c r="J12" s="41"/>
      <c r="K12" s="41"/>
      <c r="L12" s="129"/>
      <c r="S12" s="41"/>
      <c r="T12" s="41"/>
      <c r="U12" s="41"/>
      <c r="V12" s="41"/>
      <c r="W12" s="41"/>
      <c r="X12" s="41"/>
      <c r="Y12" s="41"/>
      <c r="Z12" s="41"/>
      <c r="AA12" s="41"/>
      <c r="AB12" s="41"/>
      <c r="AC12" s="41"/>
      <c r="AD12" s="41"/>
      <c r="AE12" s="41"/>
    </row>
    <row r="13" s="2" customFormat="1" ht="16.5" customHeight="1">
      <c r="A13" s="41"/>
      <c r="B13" s="42"/>
      <c r="C13" s="41"/>
      <c r="D13" s="41"/>
      <c r="E13" s="65" t="s">
        <v>1396</v>
      </c>
      <c r="F13" s="41"/>
      <c r="G13" s="41"/>
      <c r="H13" s="41"/>
      <c r="I13" s="41"/>
      <c r="J13" s="41"/>
      <c r="K13" s="41"/>
      <c r="L13" s="129"/>
      <c r="S13" s="41"/>
      <c r="T13" s="41"/>
      <c r="U13" s="41"/>
      <c r="V13" s="41"/>
      <c r="W13" s="41"/>
      <c r="X13" s="41"/>
      <c r="Y13" s="41"/>
      <c r="Z13" s="41"/>
      <c r="AA13" s="41"/>
      <c r="AB13" s="41"/>
      <c r="AC13" s="41"/>
      <c r="AD13" s="41"/>
      <c r="AE13" s="41"/>
    </row>
    <row r="14" s="2" customFormat="1">
      <c r="A14" s="41"/>
      <c r="B14" s="42"/>
      <c r="C14" s="41"/>
      <c r="D14" s="41"/>
      <c r="E14" s="41"/>
      <c r="F14" s="41"/>
      <c r="G14" s="41"/>
      <c r="H14" s="41"/>
      <c r="I14" s="41"/>
      <c r="J14" s="41"/>
      <c r="K14" s="41"/>
      <c r="L14" s="129"/>
      <c r="S14" s="41"/>
      <c r="T14" s="41"/>
      <c r="U14" s="41"/>
      <c r="V14" s="41"/>
      <c r="W14" s="41"/>
      <c r="X14" s="41"/>
      <c r="Y14" s="41"/>
      <c r="Z14" s="41"/>
      <c r="AA14" s="41"/>
      <c r="AB14" s="41"/>
      <c r="AC14" s="41"/>
      <c r="AD14" s="41"/>
      <c r="AE14" s="41"/>
    </row>
    <row r="15" s="2" customFormat="1" ht="12" customHeight="1">
      <c r="A15" s="41"/>
      <c r="B15" s="42"/>
      <c r="C15" s="41"/>
      <c r="D15" s="35" t="s">
        <v>19</v>
      </c>
      <c r="E15" s="41"/>
      <c r="F15" s="30" t="s">
        <v>3</v>
      </c>
      <c r="G15" s="41"/>
      <c r="H15" s="41"/>
      <c r="I15" s="35" t="s">
        <v>20</v>
      </c>
      <c r="J15" s="30" t="s">
        <v>3</v>
      </c>
      <c r="K15" s="41"/>
      <c r="L15" s="129"/>
      <c r="S15" s="41"/>
      <c r="T15" s="41"/>
      <c r="U15" s="41"/>
      <c r="V15" s="41"/>
      <c r="W15" s="41"/>
      <c r="X15" s="41"/>
      <c r="Y15" s="41"/>
      <c r="Z15" s="41"/>
      <c r="AA15" s="41"/>
      <c r="AB15" s="41"/>
      <c r="AC15" s="41"/>
      <c r="AD15" s="41"/>
      <c r="AE15" s="41"/>
    </row>
    <row r="16" s="2" customFormat="1" ht="12" customHeight="1">
      <c r="A16" s="41"/>
      <c r="B16" s="42"/>
      <c r="C16" s="41"/>
      <c r="D16" s="35" t="s">
        <v>21</v>
      </c>
      <c r="E16" s="41"/>
      <c r="F16" s="30" t="s">
        <v>22</v>
      </c>
      <c r="G16" s="41"/>
      <c r="H16" s="41"/>
      <c r="I16" s="35" t="s">
        <v>23</v>
      </c>
      <c r="J16" s="67" t="str">
        <f>'Rekapitulace stavby'!AN8</f>
        <v>26. 8. 2025</v>
      </c>
      <c r="K16" s="41"/>
      <c r="L16" s="129"/>
      <c r="S16" s="41"/>
      <c r="T16" s="41"/>
      <c r="U16" s="41"/>
      <c r="V16" s="41"/>
      <c r="W16" s="41"/>
      <c r="X16" s="41"/>
      <c r="Y16" s="41"/>
      <c r="Z16" s="41"/>
      <c r="AA16" s="41"/>
      <c r="AB16" s="41"/>
      <c r="AC16" s="41"/>
      <c r="AD16" s="41"/>
      <c r="AE16" s="41"/>
    </row>
    <row r="17" s="2" customFormat="1" ht="10.8" customHeight="1">
      <c r="A17" s="41"/>
      <c r="B17" s="42"/>
      <c r="C17" s="41"/>
      <c r="D17" s="41"/>
      <c r="E17" s="41"/>
      <c r="F17" s="41"/>
      <c r="G17" s="41"/>
      <c r="H17" s="41"/>
      <c r="I17" s="41"/>
      <c r="J17" s="41"/>
      <c r="K17" s="41"/>
      <c r="L17" s="129"/>
      <c r="S17" s="41"/>
      <c r="T17" s="41"/>
      <c r="U17" s="41"/>
      <c r="V17" s="41"/>
      <c r="W17" s="41"/>
      <c r="X17" s="41"/>
      <c r="Y17" s="41"/>
      <c r="Z17" s="41"/>
      <c r="AA17" s="41"/>
      <c r="AB17" s="41"/>
      <c r="AC17" s="41"/>
      <c r="AD17" s="41"/>
      <c r="AE17" s="41"/>
    </row>
    <row r="18" s="2" customFormat="1" ht="12" customHeight="1">
      <c r="A18" s="41"/>
      <c r="B18" s="42"/>
      <c r="C18" s="41"/>
      <c r="D18" s="35" t="s">
        <v>25</v>
      </c>
      <c r="E18" s="41"/>
      <c r="F18" s="41"/>
      <c r="G18" s="41"/>
      <c r="H18" s="41"/>
      <c r="I18" s="35" t="s">
        <v>26</v>
      </c>
      <c r="J18" s="30" t="str">
        <f>IF('Rekapitulace stavby'!AN10="","",'Rekapitulace stavby'!AN10)</f>
        <v/>
      </c>
      <c r="K18" s="41"/>
      <c r="L18" s="129"/>
      <c r="S18" s="41"/>
      <c r="T18" s="41"/>
      <c r="U18" s="41"/>
      <c r="V18" s="41"/>
      <c r="W18" s="41"/>
      <c r="X18" s="41"/>
      <c r="Y18" s="41"/>
      <c r="Z18" s="41"/>
      <c r="AA18" s="41"/>
      <c r="AB18" s="41"/>
      <c r="AC18" s="41"/>
      <c r="AD18" s="41"/>
      <c r="AE18" s="41"/>
    </row>
    <row r="19" s="2" customFormat="1" ht="18" customHeight="1">
      <c r="A19" s="41"/>
      <c r="B19" s="42"/>
      <c r="C19" s="41"/>
      <c r="D19" s="41"/>
      <c r="E19" s="30" t="str">
        <f>IF('Rekapitulace stavby'!E11="","",'Rekapitulace stavby'!E11)</f>
        <v xml:space="preserve"> </v>
      </c>
      <c r="F19" s="41"/>
      <c r="G19" s="41"/>
      <c r="H19" s="41"/>
      <c r="I19" s="35" t="s">
        <v>27</v>
      </c>
      <c r="J19" s="30" t="str">
        <f>IF('Rekapitulace stavby'!AN11="","",'Rekapitulace stavby'!AN11)</f>
        <v/>
      </c>
      <c r="K19" s="41"/>
      <c r="L19" s="129"/>
      <c r="S19" s="41"/>
      <c r="T19" s="41"/>
      <c r="U19" s="41"/>
      <c r="V19" s="41"/>
      <c r="W19" s="41"/>
      <c r="X19" s="41"/>
      <c r="Y19" s="41"/>
      <c r="Z19" s="41"/>
      <c r="AA19" s="41"/>
      <c r="AB19" s="41"/>
      <c r="AC19" s="41"/>
      <c r="AD19" s="41"/>
      <c r="AE19" s="41"/>
    </row>
    <row r="20" s="2" customFormat="1" ht="6.96" customHeight="1">
      <c r="A20" s="41"/>
      <c r="B20" s="42"/>
      <c r="C20" s="41"/>
      <c r="D20" s="41"/>
      <c r="E20" s="41"/>
      <c r="F20" s="41"/>
      <c r="G20" s="41"/>
      <c r="H20" s="41"/>
      <c r="I20" s="41"/>
      <c r="J20" s="41"/>
      <c r="K20" s="41"/>
      <c r="L20" s="129"/>
      <c r="S20" s="41"/>
      <c r="T20" s="41"/>
      <c r="U20" s="41"/>
      <c r="V20" s="41"/>
      <c r="W20" s="41"/>
      <c r="X20" s="41"/>
      <c r="Y20" s="41"/>
      <c r="Z20" s="41"/>
      <c r="AA20" s="41"/>
      <c r="AB20" s="41"/>
      <c r="AC20" s="41"/>
      <c r="AD20" s="41"/>
      <c r="AE20" s="41"/>
    </row>
    <row r="21" s="2" customFormat="1" ht="12" customHeight="1">
      <c r="A21" s="41"/>
      <c r="B21" s="42"/>
      <c r="C21" s="41"/>
      <c r="D21" s="35" t="s">
        <v>28</v>
      </c>
      <c r="E21" s="41"/>
      <c r="F21" s="41"/>
      <c r="G21" s="41"/>
      <c r="H21" s="41"/>
      <c r="I21" s="35" t="s">
        <v>26</v>
      </c>
      <c r="J21" s="36" t="str">
        <f>'Rekapitulace stavby'!AN13</f>
        <v>Vyplň údaj</v>
      </c>
      <c r="K21" s="41"/>
      <c r="L21" s="129"/>
      <c r="S21" s="41"/>
      <c r="T21" s="41"/>
      <c r="U21" s="41"/>
      <c r="V21" s="41"/>
      <c r="W21" s="41"/>
      <c r="X21" s="41"/>
      <c r="Y21" s="41"/>
      <c r="Z21" s="41"/>
      <c r="AA21" s="41"/>
      <c r="AB21" s="41"/>
      <c r="AC21" s="41"/>
      <c r="AD21" s="41"/>
      <c r="AE21" s="41"/>
    </row>
    <row r="22" s="2" customFormat="1" ht="18" customHeight="1">
      <c r="A22" s="41"/>
      <c r="B22" s="42"/>
      <c r="C22" s="41"/>
      <c r="D22" s="41"/>
      <c r="E22" s="36" t="str">
        <f>'Rekapitulace stavby'!E14</f>
        <v>Vyplň údaj</v>
      </c>
      <c r="F22" s="30"/>
      <c r="G22" s="30"/>
      <c r="H22" s="30"/>
      <c r="I22" s="35" t="s">
        <v>27</v>
      </c>
      <c r="J22" s="36" t="str">
        <f>'Rekapitulace stavby'!AN14</f>
        <v>Vyplň údaj</v>
      </c>
      <c r="K22" s="41"/>
      <c r="L22" s="129"/>
      <c r="S22" s="41"/>
      <c r="T22" s="41"/>
      <c r="U22" s="41"/>
      <c r="V22" s="41"/>
      <c r="W22" s="41"/>
      <c r="X22" s="41"/>
      <c r="Y22" s="41"/>
      <c r="Z22" s="41"/>
      <c r="AA22" s="41"/>
      <c r="AB22" s="41"/>
      <c r="AC22" s="41"/>
      <c r="AD22" s="41"/>
      <c r="AE22" s="41"/>
    </row>
    <row r="23" s="2" customFormat="1" ht="6.96" customHeight="1">
      <c r="A23" s="41"/>
      <c r="B23" s="42"/>
      <c r="C23" s="41"/>
      <c r="D23" s="41"/>
      <c r="E23" s="41"/>
      <c r="F23" s="41"/>
      <c r="G23" s="41"/>
      <c r="H23" s="41"/>
      <c r="I23" s="41"/>
      <c r="J23" s="41"/>
      <c r="K23" s="41"/>
      <c r="L23" s="129"/>
      <c r="S23" s="41"/>
      <c r="T23" s="41"/>
      <c r="U23" s="41"/>
      <c r="V23" s="41"/>
      <c r="W23" s="41"/>
      <c r="X23" s="41"/>
      <c r="Y23" s="41"/>
      <c r="Z23" s="41"/>
      <c r="AA23" s="41"/>
      <c r="AB23" s="41"/>
      <c r="AC23" s="41"/>
      <c r="AD23" s="41"/>
      <c r="AE23" s="41"/>
    </row>
    <row r="24" s="2" customFormat="1" ht="12" customHeight="1">
      <c r="A24" s="41"/>
      <c r="B24" s="42"/>
      <c r="C24" s="41"/>
      <c r="D24" s="35" t="s">
        <v>30</v>
      </c>
      <c r="E24" s="41"/>
      <c r="F24" s="41"/>
      <c r="G24" s="41"/>
      <c r="H24" s="41"/>
      <c r="I24" s="35" t="s">
        <v>26</v>
      </c>
      <c r="J24" s="30" t="str">
        <f>IF('Rekapitulace stavby'!AN16="","",'Rekapitulace stavby'!AN16)</f>
        <v/>
      </c>
      <c r="K24" s="41"/>
      <c r="L24" s="129"/>
      <c r="S24" s="41"/>
      <c r="T24" s="41"/>
      <c r="U24" s="41"/>
      <c r="V24" s="41"/>
      <c r="W24" s="41"/>
      <c r="X24" s="41"/>
      <c r="Y24" s="41"/>
      <c r="Z24" s="41"/>
      <c r="AA24" s="41"/>
      <c r="AB24" s="41"/>
      <c r="AC24" s="41"/>
      <c r="AD24" s="41"/>
      <c r="AE24" s="41"/>
    </row>
    <row r="25" s="2" customFormat="1" ht="18" customHeight="1">
      <c r="A25" s="41"/>
      <c r="B25" s="42"/>
      <c r="C25" s="41"/>
      <c r="D25" s="41"/>
      <c r="E25" s="30" t="str">
        <f>IF('Rekapitulace stavby'!E17="","",'Rekapitulace stavby'!E17)</f>
        <v xml:space="preserve"> </v>
      </c>
      <c r="F25" s="41"/>
      <c r="G25" s="41"/>
      <c r="H25" s="41"/>
      <c r="I25" s="35" t="s">
        <v>27</v>
      </c>
      <c r="J25" s="30" t="str">
        <f>IF('Rekapitulace stavby'!AN17="","",'Rekapitulace stavby'!AN17)</f>
        <v/>
      </c>
      <c r="K25" s="41"/>
      <c r="L25" s="129"/>
      <c r="S25" s="41"/>
      <c r="T25" s="41"/>
      <c r="U25" s="41"/>
      <c r="V25" s="41"/>
      <c r="W25" s="41"/>
      <c r="X25" s="41"/>
      <c r="Y25" s="41"/>
      <c r="Z25" s="41"/>
      <c r="AA25" s="41"/>
      <c r="AB25" s="41"/>
      <c r="AC25" s="41"/>
      <c r="AD25" s="41"/>
      <c r="AE25" s="41"/>
    </row>
    <row r="26" s="2" customFormat="1" ht="6.96" customHeight="1">
      <c r="A26" s="41"/>
      <c r="B26" s="42"/>
      <c r="C26" s="41"/>
      <c r="D26" s="41"/>
      <c r="E26" s="41"/>
      <c r="F26" s="41"/>
      <c r="G26" s="41"/>
      <c r="H26" s="41"/>
      <c r="I26" s="41"/>
      <c r="J26" s="41"/>
      <c r="K26" s="41"/>
      <c r="L26" s="129"/>
      <c r="S26" s="41"/>
      <c r="T26" s="41"/>
      <c r="U26" s="41"/>
      <c r="V26" s="41"/>
      <c r="W26" s="41"/>
      <c r="X26" s="41"/>
      <c r="Y26" s="41"/>
      <c r="Z26" s="41"/>
      <c r="AA26" s="41"/>
      <c r="AB26" s="41"/>
      <c r="AC26" s="41"/>
      <c r="AD26" s="41"/>
      <c r="AE26" s="41"/>
    </row>
    <row r="27" s="2" customFormat="1" ht="12" customHeight="1">
      <c r="A27" s="41"/>
      <c r="B27" s="42"/>
      <c r="C27" s="41"/>
      <c r="D27" s="35" t="s">
        <v>32</v>
      </c>
      <c r="E27" s="41"/>
      <c r="F27" s="41"/>
      <c r="G27" s="41"/>
      <c r="H27" s="41"/>
      <c r="I27" s="35" t="s">
        <v>26</v>
      </c>
      <c r="J27" s="30" t="str">
        <f>IF('Rekapitulace stavby'!AN19="","",'Rekapitulace stavby'!AN19)</f>
        <v/>
      </c>
      <c r="K27" s="41"/>
      <c r="L27" s="129"/>
      <c r="S27" s="41"/>
      <c r="T27" s="41"/>
      <c r="U27" s="41"/>
      <c r="V27" s="41"/>
      <c r="W27" s="41"/>
      <c r="X27" s="41"/>
      <c r="Y27" s="41"/>
      <c r="Z27" s="41"/>
      <c r="AA27" s="41"/>
      <c r="AB27" s="41"/>
      <c r="AC27" s="41"/>
      <c r="AD27" s="41"/>
      <c r="AE27" s="41"/>
    </row>
    <row r="28" s="2" customFormat="1" ht="18" customHeight="1">
      <c r="A28" s="41"/>
      <c r="B28" s="42"/>
      <c r="C28" s="41"/>
      <c r="D28" s="41"/>
      <c r="E28" s="30" t="str">
        <f>IF('Rekapitulace stavby'!E20="","",'Rekapitulace stavby'!E20)</f>
        <v xml:space="preserve"> </v>
      </c>
      <c r="F28" s="41"/>
      <c r="G28" s="41"/>
      <c r="H28" s="41"/>
      <c r="I28" s="35" t="s">
        <v>27</v>
      </c>
      <c r="J28" s="30" t="str">
        <f>IF('Rekapitulace stavby'!AN20="","",'Rekapitulace stavby'!AN20)</f>
        <v/>
      </c>
      <c r="K28" s="41"/>
      <c r="L28" s="129"/>
      <c r="S28" s="41"/>
      <c r="T28" s="41"/>
      <c r="U28" s="41"/>
      <c r="V28" s="41"/>
      <c r="W28" s="41"/>
      <c r="X28" s="41"/>
      <c r="Y28" s="41"/>
      <c r="Z28" s="41"/>
      <c r="AA28" s="41"/>
      <c r="AB28" s="41"/>
      <c r="AC28" s="41"/>
      <c r="AD28" s="41"/>
      <c r="AE28" s="41"/>
    </row>
    <row r="29" s="2" customFormat="1" ht="6.96" customHeight="1">
      <c r="A29" s="41"/>
      <c r="B29" s="42"/>
      <c r="C29" s="41"/>
      <c r="D29" s="41"/>
      <c r="E29" s="41"/>
      <c r="F29" s="41"/>
      <c r="G29" s="41"/>
      <c r="H29" s="41"/>
      <c r="I29" s="41"/>
      <c r="J29" s="41"/>
      <c r="K29" s="41"/>
      <c r="L29" s="129"/>
      <c r="S29" s="41"/>
      <c r="T29" s="41"/>
      <c r="U29" s="41"/>
      <c r="V29" s="41"/>
      <c r="W29" s="41"/>
      <c r="X29" s="41"/>
      <c r="Y29" s="41"/>
      <c r="Z29" s="41"/>
      <c r="AA29" s="41"/>
      <c r="AB29" s="41"/>
      <c r="AC29" s="41"/>
      <c r="AD29" s="41"/>
      <c r="AE29" s="41"/>
    </row>
    <row r="30" s="2" customFormat="1" ht="12" customHeight="1">
      <c r="A30" s="41"/>
      <c r="B30" s="42"/>
      <c r="C30" s="41"/>
      <c r="D30" s="35" t="s">
        <v>33</v>
      </c>
      <c r="E30" s="41"/>
      <c r="F30" s="41"/>
      <c r="G30" s="41"/>
      <c r="H30" s="41"/>
      <c r="I30" s="41"/>
      <c r="J30" s="41"/>
      <c r="K30" s="41"/>
      <c r="L30" s="129"/>
      <c r="S30" s="41"/>
      <c r="T30" s="41"/>
      <c r="U30" s="41"/>
      <c r="V30" s="41"/>
      <c r="W30" s="41"/>
      <c r="X30" s="41"/>
      <c r="Y30" s="41"/>
      <c r="Z30" s="41"/>
      <c r="AA30" s="41"/>
      <c r="AB30" s="41"/>
      <c r="AC30" s="41"/>
      <c r="AD30" s="41"/>
      <c r="AE30" s="41"/>
    </row>
    <row r="31" s="8" customFormat="1" ht="16.5" customHeight="1">
      <c r="A31" s="130"/>
      <c r="B31" s="131"/>
      <c r="C31" s="130"/>
      <c r="D31" s="130"/>
      <c r="E31" s="39" t="s">
        <v>3</v>
      </c>
      <c r="F31" s="39"/>
      <c r="G31" s="39"/>
      <c r="H31" s="39"/>
      <c r="I31" s="130"/>
      <c r="J31" s="130"/>
      <c r="K31" s="130"/>
      <c r="L31" s="132"/>
      <c r="S31" s="130"/>
      <c r="T31" s="130"/>
      <c r="U31" s="130"/>
      <c r="V31" s="130"/>
      <c r="W31" s="130"/>
      <c r="X31" s="130"/>
      <c r="Y31" s="130"/>
      <c r="Z31" s="130"/>
      <c r="AA31" s="130"/>
      <c r="AB31" s="130"/>
      <c r="AC31" s="130"/>
      <c r="AD31" s="130"/>
      <c r="AE31" s="130"/>
    </row>
    <row r="32" s="2" customFormat="1" ht="6.96" customHeight="1">
      <c r="A32" s="41"/>
      <c r="B32" s="42"/>
      <c r="C32" s="41"/>
      <c r="D32" s="41"/>
      <c r="E32" s="41"/>
      <c r="F32" s="41"/>
      <c r="G32" s="41"/>
      <c r="H32" s="41"/>
      <c r="I32" s="41"/>
      <c r="J32" s="41"/>
      <c r="K32" s="41"/>
      <c r="L32" s="129"/>
      <c r="S32" s="41"/>
      <c r="T32" s="41"/>
      <c r="U32" s="41"/>
      <c r="V32" s="41"/>
      <c r="W32" s="41"/>
      <c r="X32" s="41"/>
      <c r="Y32" s="41"/>
      <c r="Z32" s="41"/>
      <c r="AA32" s="41"/>
      <c r="AB32" s="41"/>
      <c r="AC32" s="41"/>
      <c r="AD32" s="41"/>
      <c r="AE32" s="41"/>
    </row>
    <row r="33" s="2" customFormat="1" ht="6.96" customHeight="1">
      <c r="A33" s="41"/>
      <c r="B33" s="42"/>
      <c r="C33" s="41"/>
      <c r="D33" s="87"/>
      <c r="E33" s="87"/>
      <c r="F33" s="87"/>
      <c r="G33" s="87"/>
      <c r="H33" s="87"/>
      <c r="I33" s="87"/>
      <c r="J33" s="87"/>
      <c r="K33" s="87"/>
      <c r="L33" s="129"/>
      <c r="S33" s="41"/>
      <c r="T33" s="41"/>
      <c r="U33" s="41"/>
      <c r="V33" s="41"/>
      <c r="W33" s="41"/>
      <c r="X33" s="41"/>
      <c r="Y33" s="41"/>
      <c r="Z33" s="41"/>
      <c r="AA33" s="41"/>
      <c r="AB33" s="41"/>
      <c r="AC33" s="41"/>
      <c r="AD33" s="41"/>
      <c r="AE33" s="41"/>
    </row>
    <row r="34" s="2" customFormat="1" ht="25.44" customHeight="1">
      <c r="A34" s="41"/>
      <c r="B34" s="42"/>
      <c r="C34" s="41"/>
      <c r="D34" s="133" t="s">
        <v>35</v>
      </c>
      <c r="E34" s="41"/>
      <c r="F34" s="41"/>
      <c r="G34" s="41"/>
      <c r="H34" s="41"/>
      <c r="I34" s="41"/>
      <c r="J34" s="93">
        <f>ROUND(J93, 2)</f>
        <v>0</v>
      </c>
      <c r="K34" s="41"/>
      <c r="L34" s="129"/>
      <c r="S34" s="41"/>
      <c r="T34" s="41"/>
      <c r="U34" s="41"/>
      <c r="V34" s="41"/>
      <c r="W34" s="41"/>
      <c r="X34" s="41"/>
      <c r="Y34" s="41"/>
      <c r="Z34" s="41"/>
      <c r="AA34" s="41"/>
      <c r="AB34" s="41"/>
      <c r="AC34" s="41"/>
      <c r="AD34" s="41"/>
      <c r="AE34" s="41"/>
    </row>
    <row r="35" s="2" customFormat="1" ht="6.96" customHeight="1">
      <c r="A35" s="41"/>
      <c r="B35" s="42"/>
      <c r="C35" s="41"/>
      <c r="D35" s="87"/>
      <c r="E35" s="87"/>
      <c r="F35" s="87"/>
      <c r="G35" s="87"/>
      <c r="H35" s="87"/>
      <c r="I35" s="87"/>
      <c r="J35" s="87"/>
      <c r="K35" s="87"/>
      <c r="L35" s="129"/>
      <c r="S35" s="41"/>
      <c r="T35" s="41"/>
      <c r="U35" s="41"/>
      <c r="V35" s="41"/>
      <c r="W35" s="41"/>
      <c r="X35" s="41"/>
      <c r="Y35" s="41"/>
      <c r="Z35" s="41"/>
      <c r="AA35" s="41"/>
      <c r="AB35" s="41"/>
      <c r="AC35" s="41"/>
      <c r="AD35" s="41"/>
      <c r="AE35" s="41"/>
    </row>
    <row r="36" s="2" customFormat="1" ht="14.4" customHeight="1">
      <c r="A36" s="41"/>
      <c r="B36" s="42"/>
      <c r="C36" s="41"/>
      <c r="D36" s="41"/>
      <c r="E36" s="41"/>
      <c r="F36" s="46" t="s">
        <v>37</v>
      </c>
      <c r="G36" s="41"/>
      <c r="H36" s="41"/>
      <c r="I36" s="46" t="s">
        <v>36</v>
      </c>
      <c r="J36" s="46" t="s">
        <v>38</v>
      </c>
      <c r="K36" s="41"/>
      <c r="L36" s="129"/>
      <c r="S36" s="41"/>
      <c r="T36" s="41"/>
      <c r="U36" s="41"/>
      <c r="V36" s="41"/>
      <c r="W36" s="41"/>
      <c r="X36" s="41"/>
      <c r="Y36" s="41"/>
      <c r="Z36" s="41"/>
      <c r="AA36" s="41"/>
      <c r="AB36" s="41"/>
      <c r="AC36" s="41"/>
      <c r="AD36" s="41"/>
      <c r="AE36" s="41"/>
    </row>
    <row r="37" s="2" customFormat="1" ht="14.4" customHeight="1">
      <c r="A37" s="41"/>
      <c r="B37" s="42"/>
      <c r="C37" s="41"/>
      <c r="D37" s="128" t="s">
        <v>39</v>
      </c>
      <c r="E37" s="35" t="s">
        <v>40</v>
      </c>
      <c r="F37" s="134">
        <f>ROUND((SUM(BE93:BE101)),  2)</f>
        <v>0</v>
      </c>
      <c r="G37" s="41"/>
      <c r="H37" s="41"/>
      <c r="I37" s="135">
        <v>0.20999999999999999</v>
      </c>
      <c r="J37" s="134">
        <f>ROUND(((SUM(BE93:BE101))*I37),  2)</f>
        <v>0</v>
      </c>
      <c r="K37" s="41"/>
      <c r="L37" s="129"/>
      <c r="S37" s="41"/>
      <c r="T37" s="41"/>
      <c r="U37" s="41"/>
      <c r="V37" s="41"/>
      <c r="W37" s="41"/>
      <c r="X37" s="41"/>
      <c r="Y37" s="41"/>
      <c r="Z37" s="41"/>
      <c r="AA37" s="41"/>
      <c r="AB37" s="41"/>
      <c r="AC37" s="41"/>
      <c r="AD37" s="41"/>
      <c r="AE37" s="41"/>
    </row>
    <row r="38" s="2" customFormat="1" ht="14.4" customHeight="1">
      <c r="A38" s="41"/>
      <c r="B38" s="42"/>
      <c r="C38" s="41"/>
      <c r="D38" s="41"/>
      <c r="E38" s="35" t="s">
        <v>41</v>
      </c>
      <c r="F38" s="134">
        <f>ROUND((SUM(BF93:BF101)),  2)</f>
        <v>0</v>
      </c>
      <c r="G38" s="41"/>
      <c r="H38" s="41"/>
      <c r="I38" s="135">
        <v>0.12</v>
      </c>
      <c r="J38" s="134">
        <f>ROUND(((SUM(BF93:BF101))*I38),  2)</f>
        <v>0</v>
      </c>
      <c r="K38" s="41"/>
      <c r="L38" s="129"/>
      <c r="S38" s="41"/>
      <c r="T38" s="41"/>
      <c r="U38" s="41"/>
      <c r="V38" s="41"/>
      <c r="W38" s="41"/>
      <c r="X38" s="41"/>
      <c r="Y38" s="41"/>
      <c r="Z38" s="41"/>
      <c r="AA38" s="41"/>
      <c r="AB38" s="41"/>
      <c r="AC38" s="41"/>
      <c r="AD38" s="41"/>
      <c r="AE38" s="41"/>
    </row>
    <row r="39" hidden="1" s="2" customFormat="1" ht="14.4" customHeight="1">
      <c r="A39" s="41"/>
      <c r="B39" s="42"/>
      <c r="C39" s="41"/>
      <c r="D39" s="41"/>
      <c r="E39" s="35" t="s">
        <v>42</v>
      </c>
      <c r="F39" s="134">
        <f>ROUND((SUM(BG93:BG101)),  2)</f>
        <v>0</v>
      </c>
      <c r="G39" s="41"/>
      <c r="H39" s="41"/>
      <c r="I39" s="135">
        <v>0.20999999999999999</v>
      </c>
      <c r="J39" s="134">
        <f>0</f>
        <v>0</v>
      </c>
      <c r="K39" s="41"/>
      <c r="L39" s="129"/>
      <c r="S39" s="41"/>
      <c r="T39" s="41"/>
      <c r="U39" s="41"/>
      <c r="V39" s="41"/>
      <c r="W39" s="41"/>
      <c r="X39" s="41"/>
      <c r="Y39" s="41"/>
      <c r="Z39" s="41"/>
      <c r="AA39" s="41"/>
      <c r="AB39" s="41"/>
      <c r="AC39" s="41"/>
      <c r="AD39" s="41"/>
      <c r="AE39" s="41"/>
    </row>
    <row r="40" hidden="1" s="2" customFormat="1" ht="14.4" customHeight="1">
      <c r="A40" s="41"/>
      <c r="B40" s="42"/>
      <c r="C40" s="41"/>
      <c r="D40" s="41"/>
      <c r="E40" s="35" t="s">
        <v>43</v>
      </c>
      <c r="F40" s="134">
        <f>ROUND((SUM(BH93:BH101)),  2)</f>
        <v>0</v>
      </c>
      <c r="G40" s="41"/>
      <c r="H40" s="41"/>
      <c r="I40" s="135">
        <v>0.12</v>
      </c>
      <c r="J40" s="134">
        <f>0</f>
        <v>0</v>
      </c>
      <c r="K40" s="41"/>
      <c r="L40" s="129"/>
      <c r="S40" s="41"/>
      <c r="T40" s="41"/>
      <c r="U40" s="41"/>
      <c r="V40" s="41"/>
      <c r="W40" s="41"/>
      <c r="X40" s="41"/>
      <c r="Y40" s="41"/>
      <c r="Z40" s="41"/>
      <c r="AA40" s="41"/>
      <c r="AB40" s="41"/>
      <c r="AC40" s="41"/>
      <c r="AD40" s="41"/>
      <c r="AE40" s="41"/>
    </row>
    <row r="41" hidden="1" s="2" customFormat="1" ht="14.4" customHeight="1">
      <c r="A41" s="41"/>
      <c r="B41" s="42"/>
      <c r="C41" s="41"/>
      <c r="D41" s="41"/>
      <c r="E41" s="35" t="s">
        <v>44</v>
      </c>
      <c r="F41" s="134">
        <f>ROUND((SUM(BI93:BI101)),  2)</f>
        <v>0</v>
      </c>
      <c r="G41" s="41"/>
      <c r="H41" s="41"/>
      <c r="I41" s="135">
        <v>0</v>
      </c>
      <c r="J41" s="134">
        <f>0</f>
        <v>0</v>
      </c>
      <c r="K41" s="41"/>
      <c r="L41" s="129"/>
      <c r="S41" s="41"/>
      <c r="T41" s="41"/>
      <c r="U41" s="41"/>
      <c r="V41" s="41"/>
      <c r="W41" s="41"/>
      <c r="X41" s="41"/>
      <c r="Y41" s="41"/>
      <c r="Z41" s="41"/>
      <c r="AA41" s="41"/>
      <c r="AB41" s="41"/>
      <c r="AC41" s="41"/>
      <c r="AD41" s="41"/>
      <c r="AE41" s="41"/>
    </row>
    <row r="42" s="2" customFormat="1" ht="6.96" customHeight="1">
      <c r="A42" s="41"/>
      <c r="B42" s="42"/>
      <c r="C42" s="41"/>
      <c r="D42" s="41"/>
      <c r="E42" s="41"/>
      <c r="F42" s="41"/>
      <c r="G42" s="41"/>
      <c r="H42" s="41"/>
      <c r="I42" s="41"/>
      <c r="J42" s="41"/>
      <c r="K42" s="41"/>
      <c r="L42" s="129"/>
      <c r="S42" s="41"/>
      <c r="T42" s="41"/>
      <c r="U42" s="41"/>
      <c r="V42" s="41"/>
      <c r="W42" s="41"/>
      <c r="X42" s="41"/>
      <c r="Y42" s="41"/>
      <c r="Z42" s="41"/>
      <c r="AA42" s="41"/>
      <c r="AB42" s="41"/>
      <c r="AC42" s="41"/>
      <c r="AD42" s="41"/>
      <c r="AE42" s="41"/>
    </row>
    <row r="43" s="2" customFormat="1" ht="25.44" customHeight="1">
      <c r="A43" s="41"/>
      <c r="B43" s="42"/>
      <c r="C43" s="136"/>
      <c r="D43" s="137" t="s">
        <v>45</v>
      </c>
      <c r="E43" s="79"/>
      <c r="F43" s="79"/>
      <c r="G43" s="138" t="s">
        <v>46</v>
      </c>
      <c r="H43" s="139" t="s">
        <v>47</v>
      </c>
      <c r="I43" s="79"/>
      <c r="J43" s="140">
        <f>SUM(J34:J41)</f>
        <v>0</v>
      </c>
      <c r="K43" s="141"/>
      <c r="L43" s="129"/>
      <c r="S43" s="41"/>
      <c r="T43" s="41"/>
      <c r="U43" s="41"/>
      <c r="V43" s="41"/>
      <c r="W43" s="41"/>
      <c r="X43" s="41"/>
      <c r="Y43" s="41"/>
      <c r="Z43" s="41"/>
      <c r="AA43" s="41"/>
      <c r="AB43" s="41"/>
      <c r="AC43" s="41"/>
      <c r="AD43" s="41"/>
      <c r="AE43" s="41"/>
    </row>
    <row r="44" s="2" customFormat="1" ht="14.4" customHeight="1">
      <c r="A44" s="41"/>
      <c r="B44" s="58"/>
      <c r="C44" s="59"/>
      <c r="D44" s="59"/>
      <c r="E44" s="59"/>
      <c r="F44" s="59"/>
      <c r="G44" s="59"/>
      <c r="H44" s="59"/>
      <c r="I44" s="59"/>
      <c r="J44" s="59"/>
      <c r="K44" s="59"/>
      <c r="L44" s="129"/>
      <c r="S44" s="41"/>
      <c r="T44" s="41"/>
      <c r="U44" s="41"/>
      <c r="V44" s="41"/>
      <c r="W44" s="41"/>
      <c r="X44" s="41"/>
      <c r="Y44" s="41"/>
      <c r="Z44" s="41"/>
      <c r="AA44" s="41"/>
      <c r="AB44" s="41"/>
      <c r="AC44" s="41"/>
      <c r="AD44" s="41"/>
      <c r="AE44" s="41"/>
    </row>
    <row r="48" s="2" customFormat="1" ht="6.96" customHeight="1">
      <c r="A48" s="41"/>
      <c r="B48" s="60"/>
      <c r="C48" s="61"/>
      <c r="D48" s="61"/>
      <c r="E48" s="61"/>
      <c r="F48" s="61"/>
      <c r="G48" s="61"/>
      <c r="H48" s="61"/>
      <c r="I48" s="61"/>
      <c r="J48" s="61"/>
      <c r="K48" s="61"/>
      <c r="L48" s="129"/>
      <c r="S48" s="41"/>
      <c r="T48" s="41"/>
      <c r="U48" s="41"/>
      <c r="V48" s="41"/>
      <c r="W48" s="41"/>
      <c r="X48" s="41"/>
      <c r="Y48" s="41"/>
      <c r="Z48" s="41"/>
      <c r="AA48" s="41"/>
      <c r="AB48" s="41"/>
      <c r="AC48" s="41"/>
      <c r="AD48" s="41"/>
      <c r="AE48" s="41"/>
    </row>
    <row r="49" s="2" customFormat="1" ht="24.96" customHeight="1">
      <c r="A49" s="41"/>
      <c r="B49" s="42"/>
      <c r="C49" s="26" t="s">
        <v>307</v>
      </c>
      <c r="D49" s="41"/>
      <c r="E49" s="41"/>
      <c r="F49" s="41"/>
      <c r="G49" s="41"/>
      <c r="H49" s="41"/>
      <c r="I49" s="41"/>
      <c r="J49" s="41"/>
      <c r="K49" s="41"/>
      <c r="L49" s="129"/>
      <c r="S49" s="41"/>
      <c r="T49" s="41"/>
      <c r="U49" s="41"/>
      <c r="V49" s="41"/>
      <c r="W49" s="41"/>
      <c r="X49" s="41"/>
      <c r="Y49" s="41"/>
      <c r="Z49" s="41"/>
      <c r="AA49" s="41"/>
      <c r="AB49" s="41"/>
      <c r="AC49" s="41"/>
      <c r="AD49" s="41"/>
      <c r="AE49" s="41"/>
    </row>
    <row r="50" s="2" customFormat="1" ht="6.96" customHeight="1">
      <c r="A50" s="41"/>
      <c r="B50" s="42"/>
      <c r="C50" s="41"/>
      <c r="D50" s="41"/>
      <c r="E50" s="41"/>
      <c r="F50" s="41"/>
      <c r="G50" s="41"/>
      <c r="H50" s="41"/>
      <c r="I50" s="41"/>
      <c r="J50" s="41"/>
      <c r="K50" s="41"/>
      <c r="L50" s="129"/>
      <c r="S50" s="41"/>
      <c r="T50" s="41"/>
      <c r="U50" s="41"/>
      <c r="V50" s="41"/>
      <c r="W50" s="41"/>
      <c r="X50" s="41"/>
      <c r="Y50" s="41"/>
      <c r="Z50" s="41"/>
      <c r="AA50" s="41"/>
      <c r="AB50" s="41"/>
      <c r="AC50" s="41"/>
      <c r="AD50" s="41"/>
      <c r="AE50" s="41"/>
    </row>
    <row r="51" s="2" customFormat="1" ht="12" customHeight="1">
      <c r="A51" s="41"/>
      <c r="B51" s="42"/>
      <c r="C51" s="35" t="s">
        <v>17</v>
      </c>
      <c r="D51" s="41"/>
      <c r="E51" s="41"/>
      <c r="F51" s="41"/>
      <c r="G51" s="41"/>
      <c r="H51" s="41"/>
      <c r="I51" s="41"/>
      <c r="J51" s="41"/>
      <c r="K51" s="41"/>
      <c r="L51" s="129"/>
      <c r="S51" s="41"/>
      <c r="T51" s="41"/>
      <c r="U51" s="41"/>
      <c r="V51" s="41"/>
      <c r="W51" s="41"/>
      <c r="X51" s="41"/>
      <c r="Y51" s="41"/>
      <c r="Z51" s="41"/>
      <c r="AA51" s="41"/>
      <c r="AB51" s="41"/>
      <c r="AC51" s="41"/>
      <c r="AD51" s="41"/>
      <c r="AE51" s="41"/>
    </row>
    <row r="52" s="2" customFormat="1" ht="26.25" customHeight="1">
      <c r="A52" s="41"/>
      <c r="B52" s="42"/>
      <c r="C52" s="41"/>
      <c r="D52" s="41"/>
      <c r="E52" s="127" t="str">
        <f>E7</f>
        <v>Revitalizace multimodálního uzlu ve Dvoře Králové nad Labem - etapa I-VI.</v>
      </c>
      <c r="F52" s="35"/>
      <c r="G52" s="35"/>
      <c r="H52" s="35"/>
      <c r="I52" s="41"/>
      <c r="J52" s="41"/>
      <c r="K52" s="41"/>
      <c r="L52" s="129"/>
      <c r="S52" s="41"/>
      <c r="T52" s="41"/>
      <c r="U52" s="41"/>
      <c r="V52" s="41"/>
      <c r="W52" s="41"/>
      <c r="X52" s="41"/>
      <c r="Y52" s="41"/>
      <c r="Z52" s="41"/>
      <c r="AA52" s="41"/>
      <c r="AB52" s="41"/>
      <c r="AC52" s="41"/>
      <c r="AD52" s="41"/>
      <c r="AE52" s="41"/>
    </row>
    <row r="53" s="1" customFormat="1" ht="12" customHeight="1">
      <c r="B53" s="25"/>
      <c r="C53" s="35" t="s">
        <v>301</v>
      </c>
      <c r="L53" s="25"/>
    </row>
    <row r="54" s="1" customFormat="1" ht="23.25" customHeight="1">
      <c r="B54" s="25"/>
      <c r="E54" s="127" t="s">
        <v>302</v>
      </c>
      <c r="F54" s="1"/>
      <c r="G54" s="1"/>
      <c r="H54" s="1"/>
      <c r="L54" s="25"/>
    </row>
    <row r="55" s="1" customFormat="1" ht="12" customHeight="1">
      <c r="B55" s="25"/>
      <c r="C55" s="35" t="s">
        <v>303</v>
      </c>
      <c r="L55" s="25"/>
    </row>
    <row r="56" s="2" customFormat="1" ht="16.5" customHeight="1">
      <c r="A56" s="41"/>
      <c r="B56" s="42"/>
      <c r="C56" s="41"/>
      <c r="D56" s="41"/>
      <c r="E56" s="128" t="s">
        <v>1220</v>
      </c>
      <c r="F56" s="41"/>
      <c r="G56" s="41"/>
      <c r="H56" s="41"/>
      <c r="I56" s="41"/>
      <c r="J56" s="41"/>
      <c r="K56" s="41"/>
      <c r="L56" s="129"/>
      <c r="S56" s="41"/>
      <c r="T56" s="41"/>
      <c r="U56" s="41"/>
      <c r="V56" s="41"/>
      <c r="W56" s="41"/>
      <c r="X56" s="41"/>
      <c r="Y56" s="41"/>
      <c r="Z56" s="41"/>
      <c r="AA56" s="41"/>
      <c r="AB56" s="41"/>
      <c r="AC56" s="41"/>
      <c r="AD56" s="41"/>
      <c r="AE56" s="41"/>
    </row>
    <row r="57" s="2" customFormat="1" ht="12" customHeight="1">
      <c r="A57" s="41"/>
      <c r="B57" s="42"/>
      <c r="C57" s="35" t="s">
        <v>1221</v>
      </c>
      <c r="D57" s="41"/>
      <c r="E57" s="41"/>
      <c r="F57" s="41"/>
      <c r="G57" s="41"/>
      <c r="H57" s="41"/>
      <c r="I57" s="41"/>
      <c r="J57" s="41"/>
      <c r="K57" s="41"/>
      <c r="L57" s="129"/>
      <c r="S57" s="41"/>
      <c r="T57" s="41"/>
      <c r="U57" s="41"/>
      <c r="V57" s="41"/>
      <c r="W57" s="41"/>
      <c r="X57" s="41"/>
      <c r="Y57" s="41"/>
      <c r="Z57" s="41"/>
      <c r="AA57" s="41"/>
      <c r="AB57" s="41"/>
      <c r="AC57" s="41"/>
      <c r="AD57" s="41"/>
      <c r="AE57" s="41"/>
    </row>
    <row r="58" s="2" customFormat="1" ht="16.5" customHeight="1">
      <c r="A58" s="41"/>
      <c r="B58" s="42"/>
      <c r="C58" s="41"/>
      <c r="D58" s="41"/>
      <c r="E58" s="65" t="str">
        <f>E13</f>
        <v>402-1 - VRN</v>
      </c>
      <c r="F58" s="41"/>
      <c r="G58" s="41"/>
      <c r="H58" s="41"/>
      <c r="I58" s="41"/>
      <c r="J58" s="41"/>
      <c r="K58" s="41"/>
      <c r="L58" s="129"/>
      <c r="S58" s="41"/>
      <c r="T58" s="41"/>
      <c r="U58" s="41"/>
      <c r="V58" s="41"/>
      <c r="W58" s="41"/>
      <c r="X58" s="41"/>
      <c r="Y58" s="41"/>
      <c r="Z58" s="41"/>
      <c r="AA58" s="41"/>
      <c r="AB58" s="41"/>
      <c r="AC58" s="41"/>
      <c r="AD58" s="41"/>
      <c r="AE58" s="41"/>
    </row>
    <row r="59" s="2" customFormat="1" ht="6.96" customHeight="1">
      <c r="A59" s="41"/>
      <c r="B59" s="42"/>
      <c r="C59" s="41"/>
      <c r="D59" s="41"/>
      <c r="E59" s="41"/>
      <c r="F59" s="41"/>
      <c r="G59" s="41"/>
      <c r="H59" s="41"/>
      <c r="I59" s="41"/>
      <c r="J59" s="41"/>
      <c r="K59" s="41"/>
      <c r="L59" s="129"/>
      <c r="S59" s="41"/>
      <c r="T59" s="41"/>
      <c r="U59" s="41"/>
      <c r="V59" s="41"/>
      <c r="W59" s="41"/>
      <c r="X59" s="41"/>
      <c r="Y59" s="41"/>
      <c r="Z59" s="41"/>
      <c r="AA59" s="41"/>
      <c r="AB59" s="41"/>
      <c r="AC59" s="41"/>
      <c r="AD59" s="41"/>
      <c r="AE59" s="41"/>
    </row>
    <row r="60" s="2" customFormat="1" ht="12" customHeight="1">
      <c r="A60" s="41"/>
      <c r="B60" s="42"/>
      <c r="C60" s="35" t="s">
        <v>21</v>
      </c>
      <c r="D60" s="41"/>
      <c r="E60" s="41"/>
      <c r="F60" s="30" t="str">
        <f>F16</f>
        <v xml:space="preserve"> </v>
      </c>
      <c r="G60" s="41"/>
      <c r="H60" s="41"/>
      <c r="I60" s="35" t="s">
        <v>23</v>
      </c>
      <c r="J60" s="67" t="str">
        <f>IF(J16="","",J16)</f>
        <v>26. 8. 2025</v>
      </c>
      <c r="K60" s="41"/>
      <c r="L60" s="129"/>
      <c r="S60" s="41"/>
      <c r="T60" s="41"/>
      <c r="U60" s="41"/>
      <c r="V60" s="41"/>
      <c r="W60" s="41"/>
      <c r="X60" s="41"/>
      <c r="Y60" s="41"/>
      <c r="Z60" s="41"/>
      <c r="AA60" s="41"/>
      <c r="AB60" s="41"/>
      <c r="AC60" s="41"/>
      <c r="AD60" s="41"/>
      <c r="AE60" s="41"/>
    </row>
    <row r="61" s="2" customFormat="1" ht="6.96" customHeight="1">
      <c r="A61" s="41"/>
      <c r="B61" s="42"/>
      <c r="C61" s="41"/>
      <c r="D61" s="41"/>
      <c r="E61" s="41"/>
      <c r="F61" s="41"/>
      <c r="G61" s="41"/>
      <c r="H61" s="41"/>
      <c r="I61" s="41"/>
      <c r="J61" s="41"/>
      <c r="K61" s="41"/>
      <c r="L61" s="129"/>
      <c r="S61" s="41"/>
      <c r="T61" s="41"/>
      <c r="U61" s="41"/>
      <c r="V61" s="41"/>
      <c r="W61" s="41"/>
      <c r="X61" s="41"/>
      <c r="Y61" s="41"/>
      <c r="Z61" s="41"/>
      <c r="AA61" s="41"/>
      <c r="AB61" s="41"/>
      <c r="AC61" s="41"/>
      <c r="AD61" s="41"/>
      <c r="AE61" s="41"/>
    </row>
    <row r="62" s="2" customFormat="1" ht="15.15" customHeight="1">
      <c r="A62" s="41"/>
      <c r="B62" s="42"/>
      <c r="C62" s="35" t="s">
        <v>25</v>
      </c>
      <c r="D62" s="41"/>
      <c r="E62" s="41"/>
      <c r="F62" s="30" t="str">
        <f>E19</f>
        <v xml:space="preserve"> </v>
      </c>
      <c r="G62" s="41"/>
      <c r="H62" s="41"/>
      <c r="I62" s="35" t="s">
        <v>30</v>
      </c>
      <c r="J62" s="39" t="str">
        <f>E25</f>
        <v xml:space="preserve"> </v>
      </c>
      <c r="K62" s="41"/>
      <c r="L62" s="129"/>
      <c r="S62" s="41"/>
      <c r="T62" s="41"/>
      <c r="U62" s="41"/>
      <c r="V62" s="41"/>
      <c r="W62" s="41"/>
      <c r="X62" s="41"/>
      <c r="Y62" s="41"/>
      <c r="Z62" s="41"/>
      <c r="AA62" s="41"/>
      <c r="AB62" s="41"/>
      <c r="AC62" s="41"/>
      <c r="AD62" s="41"/>
      <c r="AE62" s="41"/>
    </row>
    <row r="63" s="2" customFormat="1" ht="15.15" customHeight="1">
      <c r="A63" s="41"/>
      <c r="B63" s="42"/>
      <c r="C63" s="35" t="s">
        <v>28</v>
      </c>
      <c r="D63" s="41"/>
      <c r="E63" s="41"/>
      <c r="F63" s="30" t="str">
        <f>IF(E22="","",E22)</f>
        <v>Vyplň údaj</v>
      </c>
      <c r="G63" s="41"/>
      <c r="H63" s="41"/>
      <c r="I63" s="35" t="s">
        <v>32</v>
      </c>
      <c r="J63" s="39" t="str">
        <f>E28</f>
        <v xml:space="preserve"> </v>
      </c>
      <c r="K63" s="41"/>
      <c r="L63" s="129"/>
      <c r="S63" s="41"/>
      <c r="T63" s="41"/>
      <c r="U63" s="41"/>
      <c r="V63" s="41"/>
      <c r="W63" s="41"/>
      <c r="X63" s="41"/>
      <c r="Y63" s="41"/>
      <c r="Z63" s="41"/>
      <c r="AA63" s="41"/>
      <c r="AB63" s="41"/>
      <c r="AC63" s="41"/>
      <c r="AD63" s="41"/>
      <c r="AE63" s="41"/>
    </row>
    <row r="64" s="2" customFormat="1" ht="10.32" customHeight="1">
      <c r="A64" s="41"/>
      <c r="B64" s="42"/>
      <c r="C64" s="41"/>
      <c r="D64" s="41"/>
      <c r="E64" s="41"/>
      <c r="F64" s="41"/>
      <c r="G64" s="41"/>
      <c r="H64" s="41"/>
      <c r="I64" s="41"/>
      <c r="J64" s="41"/>
      <c r="K64" s="41"/>
      <c r="L64" s="129"/>
      <c r="S64" s="41"/>
      <c r="T64" s="41"/>
      <c r="U64" s="41"/>
      <c r="V64" s="41"/>
      <c r="W64" s="41"/>
      <c r="X64" s="41"/>
      <c r="Y64" s="41"/>
      <c r="Z64" s="41"/>
      <c r="AA64" s="41"/>
      <c r="AB64" s="41"/>
      <c r="AC64" s="41"/>
      <c r="AD64" s="41"/>
      <c r="AE64" s="41"/>
    </row>
    <row r="65" s="2" customFormat="1" ht="29.28" customHeight="1">
      <c r="A65" s="41"/>
      <c r="B65" s="42"/>
      <c r="C65" s="142" t="s">
        <v>308</v>
      </c>
      <c r="D65" s="136"/>
      <c r="E65" s="136"/>
      <c r="F65" s="136"/>
      <c r="G65" s="136"/>
      <c r="H65" s="136"/>
      <c r="I65" s="136"/>
      <c r="J65" s="143" t="s">
        <v>309</v>
      </c>
      <c r="K65" s="136"/>
      <c r="L65" s="129"/>
      <c r="S65" s="41"/>
      <c r="T65" s="41"/>
      <c r="U65" s="41"/>
      <c r="V65" s="41"/>
      <c r="W65" s="41"/>
      <c r="X65" s="41"/>
      <c r="Y65" s="41"/>
      <c r="Z65" s="41"/>
      <c r="AA65" s="41"/>
      <c r="AB65" s="41"/>
      <c r="AC65" s="41"/>
      <c r="AD65" s="41"/>
      <c r="AE65" s="41"/>
    </row>
    <row r="66" s="2" customFormat="1" ht="10.32" customHeight="1">
      <c r="A66" s="41"/>
      <c r="B66" s="42"/>
      <c r="C66" s="41"/>
      <c r="D66" s="41"/>
      <c r="E66" s="41"/>
      <c r="F66" s="41"/>
      <c r="G66" s="41"/>
      <c r="H66" s="41"/>
      <c r="I66" s="41"/>
      <c r="J66" s="41"/>
      <c r="K66" s="41"/>
      <c r="L66" s="129"/>
      <c r="S66" s="41"/>
      <c r="T66" s="41"/>
      <c r="U66" s="41"/>
      <c r="V66" s="41"/>
      <c r="W66" s="41"/>
      <c r="X66" s="41"/>
      <c r="Y66" s="41"/>
      <c r="Z66" s="41"/>
      <c r="AA66" s="41"/>
      <c r="AB66" s="41"/>
      <c r="AC66" s="41"/>
      <c r="AD66" s="41"/>
      <c r="AE66" s="41"/>
    </row>
    <row r="67" s="2" customFormat="1" ht="22.8" customHeight="1">
      <c r="A67" s="41"/>
      <c r="B67" s="42"/>
      <c r="C67" s="144" t="s">
        <v>67</v>
      </c>
      <c r="D67" s="41"/>
      <c r="E67" s="41"/>
      <c r="F67" s="41"/>
      <c r="G67" s="41"/>
      <c r="H67" s="41"/>
      <c r="I67" s="41"/>
      <c r="J67" s="93">
        <f>J93</f>
        <v>0</v>
      </c>
      <c r="K67" s="41"/>
      <c r="L67" s="129"/>
      <c r="S67" s="41"/>
      <c r="T67" s="41"/>
      <c r="U67" s="41"/>
      <c r="V67" s="41"/>
      <c r="W67" s="41"/>
      <c r="X67" s="41"/>
      <c r="Y67" s="41"/>
      <c r="Z67" s="41"/>
      <c r="AA67" s="41"/>
      <c r="AB67" s="41"/>
      <c r="AC67" s="41"/>
      <c r="AD67" s="41"/>
      <c r="AE67" s="41"/>
      <c r="AU67" s="22" t="s">
        <v>310</v>
      </c>
    </row>
    <row r="68" s="9" customFormat="1" ht="24.96" customHeight="1">
      <c r="A68" s="9"/>
      <c r="B68" s="145"/>
      <c r="C68" s="9"/>
      <c r="D68" s="146" t="s">
        <v>311</v>
      </c>
      <c r="E68" s="147"/>
      <c r="F68" s="147"/>
      <c r="G68" s="147"/>
      <c r="H68" s="147"/>
      <c r="I68" s="147"/>
      <c r="J68" s="148">
        <f>J94</f>
        <v>0</v>
      </c>
      <c r="K68" s="9"/>
      <c r="L68" s="145"/>
      <c r="S68" s="9"/>
      <c r="T68" s="9"/>
      <c r="U68" s="9"/>
      <c r="V68" s="9"/>
      <c r="W68" s="9"/>
      <c r="X68" s="9"/>
      <c r="Y68" s="9"/>
      <c r="Z68" s="9"/>
      <c r="AA68" s="9"/>
      <c r="AB68" s="9"/>
      <c r="AC68" s="9"/>
      <c r="AD68" s="9"/>
      <c r="AE68" s="9"/>
    </row>
    <row r="69" s="10" customFormat="1" ht="19.92" customHeight="1">
      <c r="A69" s="10"/>
      <c r="B69" s="149"/>
      <c r="C69" s="10"/>
      <c r="D69" s="150" t="s">
        <v>375</v>
      </c>
      <c r="E69" s="151"/>
      <c r="F69" s="151"/>
      <c r="G69" s="151"/>
      <c r="H69" s="151"/>
      <c r="I69" s="151"/>
      <c r="J69" s="152">
        <f>J95</f>
        <v>0</v>
      </c>
      <c r="K69" s="10"/>
      <c r="L69" s="149"/>
      <c r="S69" s="10"/>
      <c r="T69" s="10"/>
      <c r="U69" s="10"/>
      <c r="V69" s="10"/>
      <c r="W69" s="10"/>
      <c r="X69" s="10"/>
      <c r="Y69" s="10"/>
      <c r="Z69" s="10"/>
      <c r="AA69" s="10"/>
      <c r="AB69" s="10"/>
      <c r="AC69" s="10"/>
      <c r="AD69" s="10"/>
      <c r="AE69" s="10"/>
    </row>
    <row r="70" s="2" customFormat="1" ht="21.84" customHeight="1">
      <c r="A70" s="41"/>
      <c r="B70" s="42"/>
      <c r="C70" s="41"/>
      <c r="D70" s="41"/>
      <c r="E70" s="41"/>
      <c r="F70" s="41"/>
      <c r="G70" s="41"/>
      <c r="H70" s="41"/>
      <c r="I70" s="41"/>
      <c r="J70" s="41"/>
      <c r="K70" s="41"/>
      <c r="L70" s="129"/>
      <c r="S70" s="41"/>
      <c r="T70" s="41"/>
      <c r="U70" s="41"/>
      <c r="V70" s="41"/>
      <c r="W70" s="41"/>
      <c r="X70" s="41"/>
      <c r="Y70" s="41"/>
      <c r="Z70" s="41"/>
      <c r="AA70" s="41"/>
      <c r="AB70" s="41"/>
      <c r="AC70" s="41"/>
      <c r="AD70" s="41"/>
      <c r="AE70" s="41"/>
    </row>
    <row r="71" s="2" customFormat="1" ht="6.96" customHeight="1">
      <c r="A71" s="41"/>
      <c r="B71" s="58"/>
      <c r="C71" s="59"/>
      <c r="D71" s="59"/>
      <c r="E71" s="59"/>
      <c r="F71" s="59"/>
      <c r="G71" s="59"/>
      <c r="H71" s="59"/>
      <c r="I71" s="59"/>
      <c r="J71" s="59"/>
      <c r="K71" s="59"/>
      <c r="L71" s="129"/>
      <c r="S71" s="41"/>
      <c r="T71" s="41"/>
      <c r="U71" s="41"/>
      <c r="V71" s="41"/>
      <c r="W71" s="41"/>
      <c r="X71" s="41"/>
      <c r="Y71" s="41"/>
      <c r="Z71" s="41"/>
      <c r="AA71" s="41"/>
      <c r="AB71" s="41"/>
      <c r="AC71" s="41"/>
      <c r="AD71" s="41"/>
      <c r="AE71" s="41"/>
    </row>
    <row r="75" s="2" customFormat="1" ht="6.96" customHeight="1">
      <c r="A75" s="41"/>
      <c r="B75" s="60"/>
      <c r="C75" s="61"/>
      <c r="D75" s="61"/>
      <c r="E75" s="61"/>
      <c r="F75" s="61"/>
      <c r="G75" s="61"/>
      <c r="H75" s="61"/>
      <c r="I75" s="61"/>
      <c r="J75" s="61"/>
      <c r="K75" s="61"/>
      <c r="L75" s="129"/>
      <c r="S75" s="41"/>
      <c r="T75" s="41"/>
      <c r="U75" s="41"/>
      <c r="V75" s="41"/>
      <c r="W75" s="41"/>
      <c r="X75" s="41"/>
      <c r="Y75" s="41"/>
      <c r="Z75" s="41"/>
      <c r="AA75" s="41"/>
      <c r="AB75" s="41"/>
      <c r="AC75" s="41"/>
      <c r="AD75" s="41"/>
      <c r="AE75" s="41"/>
    </row>
    <row r="76" s="2" customFormat="1" ht="24.96" customHeight="1">
      <c r="A76" s="41"/>
      <c r="B76" s="42"/>
      <c r="C76" s="26" t="s">
        <v>314</v>
      </c>
      <c r="D76" s="41"/>
      <c r="E76" s="41"/>
      <c r="F76" s="41"/>
      <c r="G76" s="41"/>
      <c r="H76" s="41"/>
      <c r="I76" s="41"/>
      <c r="J76" s="41"/>
      <c r="K76" s="41"/>
      <c r="L76" s="129"/>
      <c r="S76" s="41"/>
      <c r="T76" s="41"/>
      <c r="U76" s="41"/>
      <c r="V76" s="41"/>
      <c r="W76" s="41"/>
      <c r="X76" s="41"/>
      <c r="Y76" s="41"/>
      <c r="Z76" s="41"/>
      <c r="AA76" s="41"/>
      <c r="AB76" s="41"/>
      <c r="AC76" s="41"/>
      <c r="AD76" s="41"/>
      <c r="AE76" s="41"/>
    </row>
    <row r="77" s="2" customFormat="1" ht="6.96" customHeight="1">
      <c r="A77" s="41"/>
      <c r="B77" s="42"/>
      <c r="C77" s="41"/>
      <c r="D77" s="41"/>
      <c r="E77" s="41"/>
      <c r="F77" s="41"/>
      <c r="G77" s="41"/>
      <c r="H77" s="41"/>
      <c r="I77" s="41"/>
      <c r="J77" s="41"/>
      <c r="K77" s="41"/>
      <c r="L77" s="129"/>
      <c r="S77" s="41"/>
      <c r="T77" s="41"/>
      <c r="U77" s="41"/>
      <c r="V77" s="41"/>
      <c r="W77" s="41"/>
      <c r="X77" s="41"/>
      <c r="Y77" s="41"/>
      <c r="Z77" s="41"/>
      <c r="AA77" s="41"/>
      <c r="AB77" s="41"/>
      <c r="AC77" s="41"/>
      <c r="AD77" s="41"/>
      <c r="AE77" s="41"/>
    </row>
    <row r="78" s="2" customFormat="1" ht="12" customHeight="1">
      <c r="A78" s="41"/>
      <c r="B78" s="42"/>
      <c r="C78" s="35" t="s">
        <v>17</v>
      </c>
      <c r="D78" s="41"/>
      <c r="E78" s="41"/>
      <c r="F78" s="41"/>
      <c r="G78" s="41"/>
      <c r="H78" s="41"/>
      <c r="I78" s="41"/>
      <c r="J78" s="41"/>
      <c r="K78" s="41"/>
      <c r="L78" s="129"/>
      <c r="S78" s="41"/>
      <c r="T78" s="41"/>
      <c r="U78" s="41"/>
      <c r="V78" s="41"/>
      <c r="W78" s="41"/>
      <c r="X78" s="41"/>
      <c r="Y78" s="41"/>
      <c r="Z78" s="41"/>
      <c r="AA78" s="41"/>
      <c r="AB78" s="41"/>
      <c r="AC78" s="41"/>
      <c r="AD78" s="41"/>
      <c r="AE78" s="41"/>
    </row>
    <row r="79" s="2" customFormat="1" ht="26.25" customHeight="1">
      <c r="A79" s="41"/>
      <c r="B79" s="42"/>
      <c r="C79" s="41"/>
      <c r="D79" s="41"/>
      <c r="E79" s="127" t="str">
        <f>E7</f>
        <v>Revitalizace multimodálního uzlu ve Dvoře Králové nad Labem - etapa I-VI.</v>
      </c>
      <c r="F79" s="35"/>
      <c r="G79" s="35"/>
      <c r="H79" s="35"/>
      <c r="I79" s="41"/>
      <c r="J79" s="41"/>
      <c r="K79" s="41"/>
      <c r="L79" s="129"/>
      <c r="S79" s="41"/>
      <c r="T79" s="41"/>
      <c r="U79" s="41"/>
      <c r="V79" s="41"/>
      <c r="W79" s="41"/>
      <c r="X79" s="41"/>
      <c r="Y79" s="41"/>
      <c r="Z79" s="41"/>
      <c r="AA79" s="41"/>
      <c r="AB79" s="41"/>
      <c r="AC79" s="41"/>
      <c r="AD79" s="41"/>
      <c r="AE79" s="41"/>
    </row>
    <row r="80" s="1" customFormat="1" ht="12" customHeight="1">
      <c r="B80" s="25"/>
      <c r="C80" s="35" t="s">
        <v>301</v>
      </c>
      <c r="L80" s="25"/>
    </row>
    <row r="81" s="1" customFormat="1" ht="23.25" customHeight="1">
      <c r="B81" s="25"/>
      <c r="E81" s="127" t="s">
        <v>302</v>
      </c>
      <c r="F81" s="1"/>
      <c r="G81" s="1"/>
      <c r="H81" s="1"/>
      <c r="L81" s="25"/>
    </row>
    <row r="82" s="1" customFormat="1" ht="12" customHeight="1">
      <c r="B82" s="25"/>
      <c r="C82" s="35" t="s">
        <v>303</v>
      </c>
      <c r="L82" s="25"/>
    </row>
    <row r="83" s="2" customFormat="1" ht="16.5" customHeight="1">
      <c r="A83" s="41"/>
      <c r="B83" s="42"/>
      <c r="C83" s="41"/>
      <c r="D83" s="41"/>
      <c r="E83" s="128" t="s">
        <v>1220</v>
      </c>
      <c r="F83" s="41"/>
      <c r="G83" s="41"/>
      <c r="H83" s="41"/>
      <c r="I83" s="41"/>
      <c r="J83" s="41"/>
      <c r="K83" s="41"/>
      <c r="L83" s="129"/>
      <c r="S83" s="41"/>
      <c r="T83" s="41"/>
      <c r="U83" s="41"/>
      <c r="V83" s="41"/>
      <c r="W83" s="41"/>
      <c r="X83" s="41"/>
      <c r="Y83" s="41"/>
      <c r="Z83" s="41"/>
      <c r="AA83" s="41"/>
      <c r="AB83" s="41"/>
      <c r="AC83" s="41"/>
      <c r="AD83" s="41"/>
      <c r="AE83" s="41"/>
    </row>
    <row r="84" s="2" customFormat="1" ht="12" customHeight="1">
      <c r="A84" s="41"/>
      <c r="B84" s="42"/>
      <c r="C84" s="35" t="s">
        <v>1221</v>
      </c>
      <c r="D84" s="41"/>
      <c r="E84" s="41"/>
      <c r="F84" s="41"/>
      <c r="G84" s="41"/>
      <c r="H84" s="41"/>
      <c r="I84" s="41"/>
      <c r="J84" s="41"/>
      <c r="K84" s="41"/>
      <c r="L84" s="129"/>
      <c r="S84" s="41"/>
      <c r="T84" s="41"/>
      <c r="U84" s="41"/>
      <c r="V84" s="41"/>
      <c r="W84" s="41"/>
      <c r="X84" s="41"/>
      <c r="Y84" s="41"/>
      <c r="Z84" s="41"/>
      <c r="AA84" s="41"/>
      <c r="AB84" s="41"/>
      <c r="AC84" s="41"/>
      <c r="AD84" s="41"/>
      <c r="AE84" s="41"/>
    </row>
    <row r="85" s="2" customFormat="1" ht="16.5" customHeight="1">
      <c r="A85" s="41"/>
      <c r="B85" s="42"/>
      <c r="C85" s="41"/>
      <c r="D85" s="41"/>
      <c r="E85" s="65" t="str">
        <f>E13</f>
        <v>402-1 - VRN</v>
      </c>
      <c r="F85" s="41"/>
      <c r="G85" s="41"/>
      <c r="H85" s="41"/>
      <c r="I85" s="41"/>
      <c r="J85" s="41"/>
      <c r="K85" s="41"/>
      <c r="L85" s="129"/>
      <c r="S85" s="41"/>
      <c r="T85" s="41"/>
      <c r="U85" s="41"/>
      <c r="V85" s="41"/>
      <c r="W85" s="41"/>
      <c r="X85" s="41"/>
      <c r="Y85" s="41"/>
      <c r="Z85" s="41"/>
      <c r="AA85" s="41"/>
      <c r="AB85" s="41"/>
      <c r="AC85" s="41"/>
      <c r="AD85" s="41"/>
      <c r="AE85" s="41"/>
    </row>
    <row r="86" s="2" customFormat="1" ht="6.96" customHeight="1">
      <c r="A86" s="41"/>
      <c r="B86" s="42"/>
      <c r="C86" s="41"/>
      <c r="D86" s="41"/>
      <c r="E86" s="41"/>
      <c r="F86" s="41"/>
      <c r="G86" s="41"/>
      <c r="H86" s="41"/>
      <c r="I86" s="41"/>
      <c r="J86" s="41"/>
      <c r="K86" s="41"/>
      <c r="L86" s="129"/>
      <c r="S86" s="41"/>
      <c r="T86" s="41"/>
      <c r="U86" s="41"/>
      <c r="V86" s="41"/>
      <c r="W86" s="41"/>
      <c r="X86" s="41"/>
      <c r="Y86" s="41"/>
      <c r="Z86" s="41"/>
      <c r="AA86" s="41"/>
      <c r="AB86" s="41"/>
      <c r="AC86" s="41"/>
      <c r="AD86" s="41"/>
      <c r="AE86" s="41"/>
    </row>
    <row r="87" s="2" customFormat="1" ht="12" customHeight="1">
      <c r="A87" s="41"/>
      <c r="B87" s="42"/>
      <c r="C87" s="35" t="s">
        <v>21</v>
      </c>
      <c r="D87" s="41"/>
      <c r="E87" s="41"/>
      <c r="F87" s="30" t="str">
        <f>F16</f>
        <v xml:space="preserve"> </v>
      </c>
      <c r="G87" s="41"/>
      <c r="H87" s="41"/>
      <c r="I87" s="35" t="s">
        <v>23</v>
      </c>
      <c r="J87" s="67" t="str">
        <f>IF(J16="","",J16)</f>
        <v>26. 8. 2025</v>
      </c>
      <c r="K87" s="41"/>
      <c r="L87" s="129"/>
      <c r="S87" s="41"/>
      <c r="T87" s="41"/>
      <c r="U87" s="41"/>
      <c r="V87" s="41"/>
      <c r="W87" s="41"/>
      <c r="X87" s="41"/>
      <c r="Y87" s="41"/>
      <c r="Z87" s="41"/>
      <c r="AA87" s="41"/>
      <c r="AB87" s="41"/>
      <c r="AC87" s="41"/>
      <c r="AD87" s="41"/>
      <c r="AE87" s="41"/>
    </row>
    <row r="88" s="2" customFormat="1" ht="6.96" customHeight="1">
      <c r="A88" s="41"/>
      <c r="B88" s="42"/>
      <c r="C88" s="41"/>
      <c r="D88" s="41"/>
      <c r="E88" s="41"/>
      <c r="F88" s="41"/>
      <c r="G88" s="41"/>
      <c r="H88" s="41"/>
      <c r="I88" s="41"/>
      <c r="J88" s="41"/>
      <c r="K88" s="41"/>
      <c r="L88" s="129"/>
      <c r="S88" s="41"/>
      <c r="T88" s="41"/>
      <c r="U88" s="41"/>
      <c r="V88" s="41"/>
      <c r="W88" s="41"/>
      <c r="X88" s="41"/>
      <c r="Y88" s="41"/>
      <c r="Z88" s="41"/>
      <c r="AA88" s="41"/>
      <c r="AB88" s="41"/>
      <c r="AC88" s="41"/>
      <c r="AD88" s="41"/>
      <c r="AE88" s="41"/>
    </row>
    <row r="89" s="2" customFormat="1" ht="15.15" customHeight="1">
      <c r="A89" s="41"/>
      <c r="B89" s="42"/>
      <c r="C89" s="35" t="s">
        <v>25</v>
      </c>
      <c r="D89" s="41"/>
      <c r="E89" s="41"/>
      <c r="F89" s="30" t="str">
        <f>E19</f>
        <v xml:space="preserve"> </v>
      </c>
      <c r="G89" s="41"/>
      <c r="H89" s="41"/>
      <c r="I89" s="35" t="s">
        <v>30</v>
      </c>
      <c r="J89" s="39" t="str">
        <f>E25</f>
        <v xml:space="preserve"> </v>
      </c>
      <c r="K89" s="41"/>
      <c r="L89" s="129"/>
      <c r="S89" s="41"/>
      <c r="T89" s="41"/>
      <c r="U89" s="41"/>
      <c r="V89" s="41"/>
      <c r="W89" s="41"/>
      <c r="X89" s="41"/>
      <c r="Y89" s="41"/>
      <c r="Z89" s="41"/>
      <c r="AA89" s="41"/>
      <c r="AB89" s="41"/>
      <c r="AC89" s="41"/>
      <c r="AD89" s="41"/>
      <c r="AE89" s="41"/>
    </row>
    <row r="90" s="2" customFormat="1" ht="15.15" customHeight="1">
      <c r="A90" s="41"/>
      <c r="B90" s="42"/>
      <c r="C90" s="35" t="s">
        <v>28</v>
      </c>
      <c r="D90" s="41"/>
      <c r="E90" s="41"/>
      <c r="F90" s="30" t="str">
        <f>IF(E22="","",E22)</f>
        <v>Vyplň údaj</v>
      </c>
      <c r="G90" s="41"/>
      <c r="H90" s="41"/>
      <c r="I90" s="35" t="s">
        <v>32</v>
      </c>
      <c r="J90" s="39" t="str">
        <f>E28</f>
        <v xml:space="preserve"> </v>
      </c>
      <c r="K90" s="41"/>
      <c r="L90" s="129"/>
      <c r="S90" s="41"/>
      <c r="T90" s="41"/>
      <c r="U90" s="41"/>
      <c r="V90" s="41"/>
      <c r="W90" s="41"/>
      <c r="X90" s="41"/>
      <c r="Y90" s="41"/>
      <c r="Z90" s="41"/>
      <c r="AA90" s="41"/>
      <c r="AB90" s="41"/>
      <c r="AC90" s="41"/>
      <c r="AD90" s="41"/>
      <c r="AE90" s="41"/>
    </row>
    <row r="91" s="2" customFormat="1" ht="10.32" customHeight="1">
      <c r="A91" s="41"/>
      <c r="B91" s="42"/>
      <c r="C91" s="41"/>
      <c r="D91" s="41"/>
      <c r="E91" s="41"/>
      <c r="F91" s="41"/>
      <c r="G91" s="41"/>
      <c r="H91" s="41"/>
      <c r="I91" s="41"/>
      <c r="J91" s="41"/>
      <c r="K91" s="41"/>
      <c r="L91" s="129"/>
      <c r="S91" s="41"/>
      <c r="T91" s="41"/>
      <c r="U91" s="41"/>
      <c r="V91" s="41"/>
      <c r="W91" s="41"/>
      <c r="X91" s="41"/>
      <c r="Y91" s="41"/>
      <c r="Z91" s="41"/>
      <c r="AA91" s="41"/>
      <c r="AB91" s="41"/>
      <c r="AC91" s="41"/>
      <c r="AD91" s="41"/>
      <c r="AE91" s="41"/>
    </row>
    <row r="92" s="11" customFormat="1" ht="29.28" customHeight="1">
      <c r="A92" s="153"/>
      <c r="B92" s="154"/>
      <c r="C92" s="155" t="s">
        <v>315</v>
      </c>
      <c r="D92" s="156" t="s">
        <v>54</v>
      </c>
      <c r="E92" s="156" t="s">
        <v>50</v>
      </c>
      <c r="F92" s="156" t="s">
        <v>51</v>
      </c>
      <c r="G92" s="156" t="s">
        <v>316</v>
      </c>
      <c r="H92" s="156" t="s">
        <v>317</v>
      </c>
      <c r="I92" s="156" t="s">
        <v>318</v>
      </c>
      <c r="J92" s="156" t="s">
        <v>309</v>
      </c>
      <c r="K92" s="157" t="s">
        <v>319</v>
      </c>
      <c r="L92" s="158"/>
      <c r="M92" s="83" t="s">
        <v>3</v>
      </c>
      <c r="N92" s="84" t="s">
        <v>39</v>
      </c>
      <c r="O92" s="84" t="s">
        <v>320</v>
      </c>
      <c r="P92" s="84" t="s">
        <v>321</v>
      </c>
      <c r="Q92" s="84" t="s">
        <v>322</v>
      </c>
      <c r="R92" s="84" t="s">
        <v>323</v>
      </c>
      <c r="S92" s="84" t="s">
        <v>324</v>
      </c>
      <c r="T92" s="85" t="s">
        <v>325</v>
      </c>
      <c r="U92" s="153"/>
      <c r="V92" s="153"/>
      <c r="W92" s="153"/>
      <c r="X92" s="153"/>
      <c r="Y92" s="153"/>
      <c r="Z92" s="153"/>
      <c r="AA92" s="153"/>
      <c r="AB92" s="153"/>
      <c r="AC92" s="153"/>
      <c r="AD92" s="153"/>
      <c r="AE92" s="153"/>
    </row>
    <row r="93" s="2" customFormat="1" ht="22.8" customHeight="1">
      <c r="A93" s="41"/>
      <c r="B93" s="42"/>
      <c r="C93" s="90" t="s">
        <v>326</v>
      </c>
      <c r="D93" s="41"/>
      <c r="E93" s="41"/>
      <c r="F93" s="41"/>
      <c r="G93" s="41"/>
      <c r="H93" s="41"/>
      <c r="I93" s="41"/>
      <c r="J93" s="159">
        <f>BK93</f>
        <v>0</v>
      </c>
      <c r="K93" s="41"/>
      <c r="L93" s="42"/>
      <c r="M93" s="86"/>
      <c r="N93" s="71"/>
      <c r="O93" s="87"/>
      <c r="P93" s="160">
        <f>P94</f>
        <v>0</v>
      </c>
      <c r="Q93" s="87"/>
      <c r="R93" s="160">
        <f>R94</f>
        <v>0</v>
      </c>
      <c r="S93" s="87"/>
      <c r="T93" s="161">
        <f>T94</f>
        <v>0</v>
      </c>
      <c r="U93" s="41"/>
      <c r="V93" s="41"/>
      <c r="W93" s="41"/>
      <c r="X93" s="41"/>
      <c r="Y93" s="41"/>
      <c r="Z93" s="41"/>
      <c r="AA93" s="41"/>
      <c r="AB93" s="41"/>
      <c r="AC93" s="41"/>
      <c r="AD93" s="41"/>
      <c r="AE93" s="41"/>
      <c r="AT93" s="22" t="s">
        <v>68</v>
      </c>
      <c r="AU93" s="22" t="s">
        <v>310</v>
      </c>
      <c r="BK93" s="162">
        <f>BK94</f>
        <v>0</v>
      </c>
    </row>
    <row r="94" s="12" customFormat="1" ht="25.92" customHeight="1">
      <c r="A94" s="12"/>
      <c r="B94" s="163"/>
      <c r="C94" s="12"/>
      <c r="D94" s="164" t="s">
        <v>68</v>
      </c>
      <c r="E94" s="165" t="s">
        <v>120</v>
      </c>
      <c r="F94" s="165" t="s">
        <v>327</v>
      </c>
      <c r="G94" s="12"/>
      <c r="H94" s="12"/>
      <c r="I94" s="166"/>
      <c r="J94" s="167">
        <f>BK94</f>
        <v>0</v>
      </c>
      <c r="K94" s="12"/>
      <c r="L94" s="163"/>
      <c r="M94" s="168"/>
      <c r="N94" s="169"/>
      <c r="O94" s="169"/>
      <c r="P94" s="170">
        <f>P95</f>
        <v>0</v>
      </c>
      <c r="Q94" s="169"/>
      <c r="R94" s="170">
        <f>R95</f>
        <v>0</v>
      </c>
      <c r="S94" s="169"/>
      <c r="T94" s="171">
        <f>T95</f>
        <v>0</v>
      </c>
      <c r="U94" s="12"/>
      <c r="V94" s="12"/>
      <c r="W94" s="12"/>
      <c r="X94" s="12"/>
      <c r="Y94" s="12"/>
      <c r="Z94" s="12"/>
      <c r="AA94" s="12"/>
      <c r="AB94" s="12"/>
      <c r="AC94" s="12"/>
      <c r="AD94" s="12"/>
      <c r="AE94" s="12"/>
      <c r="AR94" s="164" t="s">
        <v>138</v>
      </c>
      <c r="AT94" s="172" t="s">
        <v>68</v>
      </c>
      <c r="AU94" s="172" t="s">
        <v>69</v>
      </c>
      <c r="AY94" s="164" t="s">
        <v>328</v>
      </c>
      <c r="BK94" s="173">
        <f>BK95</f>
        <v>0</v>
      </c>
    </row>
    <row r="95" s="12" customFormat="1" ht="22.8" customHeight="1">
      <c r="A95" s="12"/>
      <c r="B95" s="163"/>
      <c r="C95" s="12"/>
      <c r="D95" s="164" t="s">
        <v>68</v>
      </c>
      <c r="E95" s="174" t="s">
        <v>379</v>
      </c>
      <c r="F95" s="174" t="s">
        <v>380</v>
      </c>
      <c r="G95" s="12"/>
      <c r="H95" s="12"/>
      <c r="I95" s="166"/>
      <c r="J95" s="175">
        <f>BK95</f>
        <v>0</v>
      </c>
      <c r="K95" s="12"/>
      <c r="L95" s="163"/>
      <c r="M95" s="168"/>
      <c r="N95" s="169"/>
      <c r="O95" s="169"/>
      <c r="P95" s="170">
        <f>SUM(P96:P101)</f>
        <v>0</v>
      </c>
      <c r="Q95" s="169"/>
      <c r="R95" s="170">
        <f>SUM(R96:R101)</f>
        <v>0</v>
      </c>
      <c r="S95" s="169"/>
      <c r="T95" s="171">
        <f>SUM(T96:T101)</f>
        <v>0</v>
      </c>
      <c r="U95" s="12"/>
      <c r="V95" s="12"/>
      <c r="W95" s="12"/>
      <c r="X95" s="12"/>
      <c r="Y95" s="12"/>
      <c r="Z95" s="12"/>
      <c r="AA95" s="12"/>
      <c r="AB95" s="12"/>
      <c r="AC95" s="12"/>
      <c r="AD95" s="12"/>
      <c r="AE95" s="12"/>
      <c r="AR95" s="164" t="s">
        <v>138</v>
      </c>
      <c r="AT95" s="172" t="s">
        <v>68</v>
      </c>
      <c r="AU95" s="172" t="s">
        <v>76</v>
      </c>
      <c r="AY95" s="164" t="s">
        <v>328</v>
      </c>
      <c r="BK95" s="173">
        <f>SUM(BK96:BK101)</f>
        <v>0</v>
      </c>
    </row>
    <row r="96" s="2" customFormat="1" ht="16.5" customHeight="1">
      <c r="A96" s="41"/>
      <c r="B96" s="176"/>
      <c r="C96" s="177" t="s">
        <v>76</v>
      </c>
      <c r="D96" s="177" t="s">
        <v>331</v>
      </c>
      <c r="E96" s="178" t="s">
        <v>385</v>
      </c>
      <c r="F96" s="179" t="s">
        <v>386</v>
      </c>
      <c r="G96" s="180" t="s">
        <v>574</v>
      </c>
      <c r="H96" s="181">
        <v>1</v>
      </c>
      <c r="I96" s="182"/>
      <c r="J96" s="183">
        <f>ROUND(I96*H96,2)</f>
        <v>0</v>
      </c>
      <c r="K96" s="179" t="s">
        <v>335</v>
      </c>
      <c r="L96" s="42"/>
      <c r="M96" s="184" t="s">
        <v>3</v>
      </c>
      <c r="N96" s="185" t="s">
        <v>40</v>
      </c>
      <c r="O96" s="75"/>
      <c r="P96" s="186">
        <f>O96*H96</f>
        <v>0</v>
      </c>
      <c r="Q96" s="186">
        <v>0</v>
      </c>
      <c r="R96" s="186">
        <f>Q96*H96</f>
        <v>0</v>
      </c>
      <c r="S96" s="186">
        <v>0</v>
      </c>
      <c r="T96" s="187">
        <f>S96*H96</f>
        <v>0</v>
      </c>
      <c r="U96" s="41"/>
      <c r="V96" s="41"/>
      <c r="W96" s="41"/>
      <c r="X96" s="41"/>
      <c r="Y96" s="41"/>
      <c r="Z96" s="41"/>
      <c r="AA96" s="41"/>
      <c r="AB96" s="41"/>
      <c r="AC96" s="41"/>
      <c r="AD96" s="41"/>
      <c r="AE96" s="41"/>
      <c r="AR96" s="188" t="s">
        <v>113</v>
      </c>
      <c r="AT96" s="188" t="s">
        <v>331</v>
      </c>
      <c r="AU96" s="188" t="s">
        <v>79</v>
      </c>
      <c r="AY96" s="22" t="s">
        <v>328</v>
      </c>
      <c r="BE96" s="189">
        <f>IF(N96="základní",J96,0)</f>
        <v>0</v>
      </c>
      <c r="BF96" s="189">
        <f>IF(N96="snížená",J96,0)</f>
        <v>0</v>
      </c>
      <c r="BG96" s="189">
        <f>IF(N96="zákl. přenesená",J96,0)</f>
        <v>0</v>
      </c>
      <c r="BH96" s="189">
        <f>IF(N96="sníž. přenesená",J96,0)</f>
        <v>0</v>
      </c>
      <c r="BI96" s="189">
        <f>IF(N96="nulová",J96,0)</f>
        <v>0</v>
      </c>
      <c r="BJ96" s="22" t="s">
        <v>76</v>
      </c>
      <c r="BK96" s="189">
        <f>ROUND(I96*H96,2)</f>
        <v>0</v>
      </c>
      <c r="BL96" s="22" t="s">
        <v>113</v>
      </c>
      <c r="BM96" s="188" t="s">
        <v>79</v>
      </c>
    </row>
    <row r="97" s="2" customFormat="1">
      <c r="A97" s="41"/>
      <c r="B97" s="42"/>
      <c r="C97" s="41"/>
      <c r="D97" s="190" t="s">
        <v>338</v>
      </c>
      <c r="E97" s="41"/>
      <c r="F97" s="191" t="s">
        <v>388</v>
      </c>
      <c r="G97" s="41"/>
      <c r="H97" s="41"/>
      <c r="I97" s="192"/>
      <c r="J97" s="41"/>
      <c r="K97" s="41"/>
      <c r="L97" s="42"/>
      <c r="M97" s="193"/>
      <c r="N97" s="194"/>
      <c r="O97" s="75"/>
      <c r="P97" s="75"/>
      <c r="Q97" s="75"/>
      <c r="R97" s="75"/>
      <c r="S97" s="75"/>
      <c r="T97" s="76"/>
      <c r="U97" s="41"/>
      <c r="V97" s="41"/>
      <c r="W97" s="41"/>
      <c r="X97" s="41"/>
      <c r="Y97" s="41"/>
      <c r="Z97" s="41"/>
      <c r="AA97" s="41"/>
      <c r="AB97" s="41"/>
      <c r="AC97" s="41"/>
      <c r="AD97" s="41"/>
      <c r="AE97" s="41"/>
      <c r="AT97" s="22" t="s">
        <v>338</v>
      </c>
      <c r="AU97" s="22" t="s">
        <v>79</v>
      </c>
    </row>
    <row r="98" s="2" customFormat="1" ht="24.15" customHeight="1">
      <c r="A98" s="41"/>
      <c r="B98" s="176"/>
      <c r="C98" s="177" t="s">
        <v>79</v>
      </c>
      <c r="D98" s="177" t="s">
        <v>331</v>
      </c>
      <c r="E98" s="178" t="s">
        <v>1397</v>
      </c>
      <c r="F98" s="179" t="s">
        <v>1398</v>
      </c>
      <c r="G98" s="180" t="s">
        <v>574</v>
      </c>
      <c r="H98" s="181">
        <v>1</v>
      </c>
      <c r="I98" s="182"/>
      <c r="J98" s="183">
        <f>ROUND(I98*H98,2)</f>
        <v>0</v>
      </c>
      <c r="K98" s="179" t="s">
        <v>335</v>
      </c>
      <c r="L98" s="42"/>
      <c r="M98" s="184" t="s">
        <v>3</v>
      </c>
      <c r="N98" s="185" t="s">
        <v>40</v>
      </c>
      <c r="O98" s="75"/>
      <c r="P98" s="186">
        <f>O98*H98</f>
        <v>0</v>
      </c>
      <c r="Q98" s="186">
        <v>0</v>
      </c>
      <c r="R98" s="186">
        <f>Q98*H98</f>
        <v>0</v>
      </c>
      <c r="S98" s="186">
        <v>0</v>
      </c>
      <c r="T98" s="187">
        <f>S98*H98</f>
        <v>0</v>
      </c>
      <c r="U98" s="41"/>
      <c r="V98" s="41"/>
      <c r="W98" s="41"/>
      <c r="X98" s="41"/>
      <c r="Y98" s="41"/>
      <c r="Z98" s="41"/>
      <c r="AA98" s="41"/>
      <c r="AB98" s="41"/>
      <c r="AC98" s="41"/>
      <c r="AD98" s="41"/>
      <c r="AE98" s="41"/>
      <c r="AR98" s="188" t="s">
        <v>113</v>
      </c>
      <c r="AT98" s="188" t="s">
        <v>331</v>
      </c>
      <c r="AU98" s="188" t="s">
        <v>79</v>
      </c>
      <c r="AY98" s="22" t="s">
        <v>328</v>
      </c>
      <c r="BE98" s="189">
        <f>IF(N98="základní",J98,0)</f>
        <v>0</v>
      </c>
      <c r="BF98" s="189">
        <f>IF(N98="snížená",J98,0)</f>
        <v>0</v>
      </c>
      <c r="BG98" s="189">
        <f>IF(N98="zákl. přenesená",J98,0)</f>
        <v>0</v>
      </c>
      <c r="BH98" s="189">
        <f>IF(N98="sníž. přenesená",J98,0)</f>
        <v>0</v>
      </c>
      <c r="BI98" s="189">
        <f>IF(N98="nulová",J98,0)</f>
        <v>0</v>
      </c>
      <c r="BJ98" s="22" t="s">
        <v>76</v>
      </c>
      <c r="BK98" s="189">
        <f>ROUND(I98*H98,2)</f>
        <v>0</v>
      </c>
      <c r="BL98" s="22" t="s">
        <v>113</v>
      </c>
      <c r="BM98" s="188" t="s">
        <v>113</v>
      </c>
    </row>
    <row r="99" s="2" customFormat="1">
      <c r="A99" s="41"/>
      <c r="B99" s="42"/>
      <c r="C99" s="41"/>
      <c r="D99" s="190" t="s">
        <v>338</v>
      </c>
      <c r="E99" s="41"/>
      <c r="F99" s="191" t="s">
        <v>1399</v>
      </c>
      <c r="G99" s="41"/>
      <c r="H99" s="41"/>
      <c r="I99" s="192"/>
      <c r="J99" s="41"/>
      <c r="K99" s="41"/>
      <c r="L99" s="42"/>
      <c r="M99" s="193"/>
      <c r="N99" s="194"/>
      <c r="O99" s="75"/>
      <c r="P99" s="75"/>
      <c r="Q99" s="75"/>
      <c r="R99" s="75"/>
      <c r="S99" s="75"/>
      <c r="T99" s="76"/>
      <c r="U99" s="41"/>
      <c r="V99" s="41"/>
      <c r="W99" s="41"/>
      <c r="X99" s="41"/>
      <c r="Y99" s="41"/>
      <c r="Z99" s="41"/>
      <c r="AA99" s="41"/>
      <c r="AB99" s="41"/>
      <c r="AC99" s="41"/>
      <c r="AD99" s="41"/>
      <c r="AE99" s="41"/>
      <c r="AT99" s="22" t="s">
        <v>338</v>
      </c>
      <c r="AU99" s="22" t="s">
        <v>79</v>
      </c>
    </row>
    <row r="100" s="2" customFormat="1" ht="16.5" customHeight="1">
      <c r="A100" s="41"/>
      <c r="B100" s="176"/>
      <c r="C100" s="177" t="s">
        <v>87</v>
      </c>
      <c r="D100" s="177" t="s">
        <v>331</v>
      </c>
      <c r="E100" s="178" t="s">
        <v>389</v>
      </c>
      <c r="F100" s="179" t="s">
        <v>390</v>
      </c>
      <c r="G100" s="180" t="s">
        <v>574</v>
      </c>
      <c r="H100" s="181">
        <v>1</v>
      </c>
      <c r="I100" s="182"/>
      <c r="J100" s="183">
        <f>ROUND(I100*H100,2)</f>
        <v>0</v>
      </c>
      <c r="K100" s="179" t="s">
        <v>335</v>
      </c>
      <c r="L100" s="42"/>
      <c r="M100" s="184" t="s">
        <v>3</v>
      </c>
      <c r="N100" s="185" t="s">
        <v>40</v>
      </c>
      <c r="O100" s="75"/>
      <c r="P100" s="186">
        <f>O100*H100</f>
        <v>0</v>
      </c>
      <c r="Q100" s="186">
        <v>0</v>
      </c>
      <c r="R100" s="186">
        <f>Q100*H100</f>
        <v>0</v>
      </c>
      <c r="S100" s="186">
        <v>0</v>
      </c>
      <c r="T100" s="187">
        <f>S100*H100</f>
        <v>0</v>
      </c>
      <c r="U100" s="41"/>
      <c r="V100" s="41"/>
      <c r="W100" s="41"/>
      <c r="X100" s="41"/>
      <c r="Y100" s="41"/>
      <c r="Z100" s="41"/>
      <c r="AA100" s="41"/>
      <c r="AB100" s="41"/>
      <c r="AC100" s="41"/>
      <c r="AD100" s="41"/>
      <c r="AE100" s="41"/>
      <c r="AR100" s="188" t="s">
        <v>113</v>
      </c>
      <c r="AT100" s="188" t="s">
        <v>331</v>
      </c>
      <c r="AU100" s="188" t="s">
        <v>79</v>
      </c>
      <c r="AY100" s="22" t="s">
        <v>328</v>
      </c>
      <c r="BE100" s="189">
        <f>IF(N100="základní",J100,0)</f>
        <v>0</v>
      </c>
      <c r="BF100" s="189">
        <f>IF(N100="snížená",J100,0)</f>
        <v>0</v>
      </c>
      <c r="BG100" s="189">
        <f>IF(N100="zákl. přenesená",J100,0)</f>
        <v>0</v>
      </c>
      <c r="BH100" s="189">
        <f>IF(N100="sníž. přenesená",J100,0)</f>
        <v>0</v>
      </c>
      <c r="BI100" s="189">
        <f>IF(N100="nulová",J100,0)</f>
        <v>0</v>
      </c>
      <c r="BJ100" s="22" t="s">
        <v>76</v>
      </c>
      <c r="BK100" s="189">
        <f>ROUND(I100*H100,2)</f>
        <v>0</v>
      </c>
      <c r="BL100" s="22" t="s">
        <v>113</v>
      </c>
      <c r="BM100" s="188" t="s">
        <v>150</v>
      </c>
    </row>
    <row r="101" s="2" customFormat="1">
      <c r="A101" s="41"/>
      <c r="B101" s="42"/>
      <c r="C101" s="41"/>
      <c r="D101" s="190" t="s">
        <v>338</v>
      </c>
      <c r="E101" s="41"/>
      <c r="F101" s="191" t="s">
        <v>392</v>
      </c>
      <c r="G101" s="41"/>
      <c r="H101" s="41"/>
      <c r="I101" s="192"/>
      <c r="J101" s="41"/>
      <c r="K101" s="41"/>
      <c r="L101" s="42"/>
      <c r="M101" s="197"/>
      <c r="N101" s="198"/>
      <c r="O101" s="199"/>
      <c r="P101" s="199"/>
      <c r="Q101" s="199"/>
      <c r="R101" s="199"/>
      <c r="S101" s="199"/>
      <c r="T101" s="200"/>
      <c r="U101" s="41"/>
      <c r="V101" s="41"/>
      <c r="W101" s="41"/>
      <c r="X101" s="41"/>
      <c r="Y101" s="41"/>
      <c r="Z101" s="41"/>
      <c r="AA101" s="41"/>
      <c r="AB101" s="41"/>
      <c r="AC101" s="41"/>
      <c r="AD101" s="41"/>
      <c r="AE101" s="41"/>
      <c r="AT101" s="22" t="s">
        <v>338</v>
      </c>
      <c r="AU101" s="22" t="s">
        <v>79</v>
      </c>
    </row>
    <row r="102" s="2" customFormat="1" ht="6.96" customHeight="1">
      <c r="A102" s="41"/>
      <c r="B102" s="58"/>
      <c r="C102" s="59"/>
      <c r="D102" s="59"/>
      <c r="E102" s="59"/>
      <c r="F102" s="59"/>
      <c r="G102" s="59"/>
      <c r="H102" s="59"/>
      <c r="I102" s="59"/>
      <c r="J102" s="59"/>
      <c r="K102" s="59"/>
      <c r="L102" s="42"/>
      <c r="M102" s="41"/>
      <c r="O102" s="41"/>
      <c r="P102" s="41"/>
      <c r="Q102" s="41"/>
      <c r="R102" s="41"/>
      <c r="S102" s="41"/>
      <c r="T102" s="41"/>
      <c r="U102" s="41"/>
      <c r="V102" s="41"/>
      <c r="W102" s="41"/>
      <c r="X102" s="41"/>
      <c r="Y102" s="41"/>
      <c r="Z102" s="41"/>
      <c r="AA102" s="41"/>
      <c r="AB102" s="41"/>
      <c r="AC102" s="41"/>
      <c r="AD102" s="41"/>
      <c r="AE102" s="41"/>
    </row>
  </sheetData>
  <autoFilter ref="C92:K101"/>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hyperlinks>
    <hyperlink ref="F97" r:id="rId1" display="https://podminky.urs.cz/item/CS_URS_2025_01/012303000"/>
    <hyperlink ref="F99" r:id="rId2" display="https://podminky.urs.cz/item/CS_URS_2025_01/013203000"/>
    <hyperlink ref="F101" r:id="rId3" display="https://podminky.urs.cz/item/CS_URS_2025_01/013254000"/>
  </hyperlinks>
  <pageMargins left="0.39375" right="0.39375" top="0.39375" bottom="0.39375" header="0" footer="0"/>
  <pageSetup paperSize="9" orientation="portrait" blackAndWhite="1" fitToHeight="100"/>
  <headerFooter>
    <oddFooter>&amp;CStrana &amp;P z &amp;N</oddFooter>
  </headerFooter>
  <drawing r:id="rId4"/>
</worksheet>
</file>

<file path=docProps/core.xml><?xml version="1.0" encoding="utf-8"?>
<cp:coreProperties xmlns:dc="http://purl.org/dc/elements/1.1/" xmlns:dcterms="http://purl.org/dc/terms/" xmlns:xsi="http://www.w3.org/2001/XMLSchema-instance" xmlns:cp="http://schemas.openxmlformats.org/package/2006/metadata/core-properties">
  <dc:creator>Tomáš Hrdlička</dc:creator>
  <cp:lastModifiedBy>Tomáš Hrdlička</cp:lastModifiedBy>
  <dcterms:created xsi:type="dcterms:W3CDTF">2025-08-27T12:55:20Z</dcterms:created>
  <dcterms:modified xsi:type="dcterms:W3CDTF">2025-08-27T12:57:24Z</dcterms:modified>
</cp:coreProperties>
</file>